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8.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9.xml" ContentType="application/vnd.openxmlformats-officedocument.drawing+xml"/>
  <Override PartName="/xl/comments14.xml" ContentType="application/vnd.openxmlformats-officedocument.spreadsheetml.comments+xml"/>
  <Override PartName="/xl/drawings/drawing10.xml" ContentType="application/vnd.openxmlformats-officedocument.drawing+xml"/>
  <Override PartName="/xl/comments15.xml" ContentType="application/vnd.openxmlformats-officedocument.spreadsheetml.comments+xml"/>
  <Override PartName="/xl/drawings/drawing11.xml" ContentType="application/vnd.openxmlformats-officedocument.drawing+xml"/>
  <Override PartName="/xl/ctrlProps/ctrlProp1.xml" ContentType="application/vnd.ms-excel.controlproperties+xml"/>
  <Override PartName="/xl/comments16.xml" ContentType="application/vnd.openxmlformats-officedocument.spreadsheetml.comments+xml"/>
  <Override PartName="/xl/drawings/drawing12.xml" ContentType="application/vnd.openxmlformats-officedocument.drawing+xml"/>
  <Override PartName="/xl/comments17.xml" ContentType="application/vnd.openxmlformats-officedocument.spreadsheetml.comments+xml"/>
  <Override PartName="/xl/drawings/drawing13.xml" ContentType="application/vnd.openxmlformats-officedocument.drawing+xml"/>
  <Override PartName="/xl/comments18.xml" ContentType="application/vnd.openxmlformats-officedocument.spreadsheetml.comments+xml"/>
  <Override PartName="/xl/drawings/drawing14.xml" ContentType="application/vnd.openxmlformats-officedocument.drawing+xml"/>
  <Override PartName="/xl/ctrlProps/ctrlProp2.xml" ContentType="application/vnd.ms-excel.controlproperties+xml"/>
  <Override PartName="/xl/comments19.xml" ContentType="application/vnd.openxmlformats-officedocument.spreadsheetml.comments+xml"/>
  <Override PartName="/xl/comments20.xml" ContentType="application/vnd.openxmlformats-officedocument.spreadsheetml.comments+xml"/>
  <Override PartName="/xl/drawings/drawing15.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6.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codeName="ThisWorkbook" defaultThemeVersion="124226"/>
  <mc:AlternateContent xmlns:mc="http://schemas.openxmlformats.org/markup-compatibility/2006">
    <mc:Choice Requires="x15">
      <x15ac:absPath xmlns:x15ac="http://schemas.microsoft.com/office/spreadsheetml/2010/11/ac" url="C:\Users\Master\Downloads\성과공유\"/>
    </mc:Choice>
  </mc:AlternateContent>
  <xr:revisionPtr revIDLastSave="0" documentId="8_{93DE30ED-5580-44A0-8287-CB0FBCA9F84D}" xr6:coauthVersionLast="45" xr6:coauthVersionMax="45" xr10:uidLastSave="{00000000-0000-0000-0000-000000000000}"/>
  <bookViews>
    <workbookView xWindow="-120" yWindow="-120" windowWidth="29040" windowHeight="16440" xr2:uid="{00000000-000D-0000-FFFF-FFFF00000000}"/>
  </bookViews>
  <sheets>
    <sheet name="2019-상시근로자" sheetId="74" r:id="rId1"/>
    <sheet name="2020-상시근로자" sheetId="75" r:id="rId2"/>
    <sheet name="감면한도계산서" sheetId="76" r:id="rId3"/>
    <sheet name="1 - 업종" sheetId="77" r:id="rId4"/>
    <sheet name="2 - 감면비율&amp;한도" sheetId="78" r:id="rId5"/>
    <sheet name="-고용증대 상시근로자수-2019" sheetId="83" r:id="rId6"/>
    <sheet name="-고용증대 상시근로자수-2020" sheetId="82" r:id="rId7"/>
    <sheet name="2019고용 증대 기업에 대한 공제세액계산서" sheetId="87" r:id="rId8"/>
    <sheet name="추가납부세액계산서(6)" sheetId="88" r:id="rId9"/>
    <sheet name="3 - 시행령" sheetId="79" r:id="rId10"/>
    <sheet name="▲ 안분" sheetId="80" r:id="rId11"/>
    <sheet name="2018고용 증대 기업에 대한 공제세액계산서 (4)" sheetId="86" r:id="rId12"/>
    <sheet name="48 - 소득구분계산서" sheetId="81" r:id="rId13"/>
    <sheet name="청년 상시근로자수-2016" sheetId="45" r:id="rId14"/>
    <sheet name="2016결재용" sheetId="70" r:id="rId15"/>
    <sheet name="2018고용 증대 기업에 대한 공제세액계산서 (3)" sheetId="85" r:id="rId16"/>
    <sheet name="고용증대 상시근로자수-2017(장애인적용)" sheetId="57" r:id="rId17"/>
    <sheet name="2017결재용" sheetId="69" r:id="rId18"/>
    <sheet name="고용증대 상시근로자수-2018" sheetId="52" r:id="rId19"/>
    <sheet name="2018고용 증대 기업에 대한 공제세액계산서 (2)" sheetId="84" r:id="rId20"/>
    <sheet name="2018결재용" sheetId="68" r:id="rId21"/>
    <sheet name="2017청년고용 증대" sheetId="48" r:id="rId22"/>
    <sheet name="2017년 귀속 중소기업 고용증가 사회보험료" sheetId="62" r:id="rId23"/>
    <sheet name="2018고용 증대 기업에 대한 공제세액계산서" sheetId="50" r:id="rId24"/>
    <sheet name="2018청년고용 증대 (감소시 작성 추징)" sheetId="63" r:id="rId25"/>
    <sheet name="2018년 귀속 중소기업 고용증가 인원에 대한 사회보험료" sheetId="61" r:id="rId26"/>
    <sheet name="Sheet2" sheetId="66" r:id="rId27"/>
    <sheet name="고용증대 상시근로자수-2019" sheetId="71" r:id="rId28"/>
    <sheet name="2019결재용" sheetId="73" r:id="rId29"/>
    <sheet name="2019청년고용 증대 (2017 2018 감소시 작성" sheetId="64" r:id="rId30"/>
    <sheet name="청년고용증대 추징" sheetId="58" r:id="rId31"/>
    <sheet name="1- book 예제 2018" sheetId="54" r:id="rId32"/>
    <sheet name="2- book 예제 2019" sheetId="55" r:id="rId33"/>
    <sheet name="3- book 예제 2020" sheetId="56" r:id="rId34"/>
    <sheet name="2019고용 증대 기업" sheetId="60" r:id="rId35"/>
  </sheets>
  <definedNames>
    <definedName name="_xlnm.Print_Area" localSheetId="22">'2017년 귀속 중소기업 고용증가 사회보험료'!$A$1:$AD$60</definedName>
    <definedName name="_xlnm.Print_Area" localSheetId="21">'2017청년고용 증대'!$A$1:$AA$40</definedName>
    <definedName name="_xlnm.Print_Area" localSheetId="23">'2018고용 증대 기업에 대한 공제세액계산서'!$A$1:$AA$71</definedName>
    <definedName name="_xlnm.Print_Area" localSheetId="19">'2018고용 증대 기업에 대한 공제세액계산서 (2)'!$A$1:$AA$71</definedName>
    <definedName name="_xlnm.Print_Area" localSheetId="15">'2018고용 증대 기업에 대한 공제세액계산서 (3)'!$A$1:$AA$71</definedName>
    <definedName name="_xlnm.Print_Area" localSheetId="11">'2018고용 증대 기업에 대한 공제세액계산서 (4)'!$A$1:$AA$71</definedName>
    <definedName name="_xlnm.Print_Area" localSheetId="25">'2018년 귀속 중소기업 고용증가 인원에 대한 사회보험료'!$A$1:$AD$60</definedName>
    <definedName name="_xlnm.Print_Area" localSheetId="24">'2018청년고용 증대 (감소시 작성 추징)'!$A$1:$AA$40</definedName>
    <definedName name="_xlnm.Print_Area" localSheetId="34">'2019고용 증대 기업'!$A$1:$AA$71</definedName>
    <definedName name="_xlnm.Print_Area" localSheetId="7">'2019고용 증대 기업에 대한 공제세액계산서'!$A$1:$AA$71</definedName>
    <definedName name="_xlnm.Print_Area" localSheetId="29">'2019청년고용 증대 (2017 2018 감소시 작성'!$A$1:$AA$40</definedName>
    <definedName name="_xlnm.Print_Area" localSheetId="1">'2020-상시근로자'!$K$312:$AD$324</definedName>
    <definedName name="_xlnm.Print_Area" localSheetId="12">'48 - 소득구분계산서'!$B$2:$AI$41</definedName>
    <definedName name="_xlnm.Print_Area" localSheetId="2">감면한도계산서!$A$1:$O$36</definedName>
    <definedName name="_xlnm.Print_Area" localSheetId="8">'추가납부세액계산서(6)'!$A$1:$AJ$28</definedName>
  </definedNames>
  <calcPr calcId="181029"/>
</workbook>
</file>

<file path=xl/calcChain.xml><?xml version="1.0" encoding="utf-8"?>
<calcChain xmlns="http://schemas.openxmlformats.org/spreadsheetml/2006/main">
  <c r="AN21" i="88" l="1"/>
  <c r="AM21" i="88"/>
  <c r="AO20" i="88"/>
  <c r="M23" i="88"/>
  <c r="AE12" i="88" l="1"/>
  <c r="AF19" i="88"/>
  <c r="M26" i="88"/>
  <c r="AD23" i="88" l="1"/>
  <c r="AN23" i="88" l="1"/>
  <c r="AD26" i="88"/>
  <c r="T27" i="88" s="1"/>
  <c r="N68" i="87" l="1"/>
  <c r="N66" i="87"/>
  <c r="W58" i="87"/>
  <c r="W57" i="87"/>
  <c r="AC54" i="87"/>
  <c r="J54" i="87"/>
  <c r="S54" i="87" s="1"/>
  <c r="W49" i="87"/>
  <c r="W48" i="87"/>
  <c r="T39" i="87"/>
  <c r="J39" i="87"/>
  <c r="P37" i="87"/>
  <c r="T36" i="87"/>
  <c r="J36" i="87"/>
  <c r="P35" i="87"/>
  <c r="P34" i="87"/>
  <c r="P32" i="87"/>
  <c r="P31" i="87"/>
  <c r="P30" i="87"/>
  <c r="P29" i="87"/>
  <c r="R14" i="87"/>
  <c r="N68" i="86"/>
  <c r="N66" i="86"/>
  <c r="W58" i="86"/>
  <c r="W57" i="86"/>
  <c r="AC54" i="86"/>
  <c r="J54" i="86"/>
  <c r="S54" i="86" s="1"/>
  <c r="W49" i="86"/>
  <c r="W48" i="86"/>
  <c r="T39" i="86"/>
  <c r="J39" i="86"/>
  <c r="P37" i="86"/>
  <c r="T36" i="86"/>
  <c r="J36" i="86"/>
  <c r="P35" i="86"/>
  <c r="P34" i="86"/>
  <c r="P32" i="86"/>
  <c r="P31" i="86"/>
  <c r="P30" i="86"/>
  <c r="P29" i="86"/>
  <c r="J26" i="86"/>
  <c r="AC23" i="86"/>
  <c r="J23" i="86"/>
  <c r="A23" i="86"/>
  <c r="S23" i="86" s="1"/>
  <c r="J31" i="86" s="1"/>
  <c r="AC22" i="86"/>
  <c r="J20" i="86"/>
  <c r="AC19" i="86" s="1"/>
  <c r="A20" i="86"/>
  <c r="A26" i="86" s="1"/>
  <c r="R14" i="86"/>
  <c r="N68" i="85"/>
  <c r="N66" i="85"/>
  <c r="W58" i="85"/>
  <c r="W57" i="85"/>
  <c r="AC54" i="85"/>
  <c r="J54" i="85"/>
  <c r="S54" i="85" s="1"/>
  <c r="W49" i="85"/>
  <c r="W48" i="85"/>
  <c r="T39" i="85"/>
  <c r="J39" i="85"/>
  <c r="P37" i="85"/>
  <c r="T36" i="85"/>
  <c r="J36" i="85"/>
  <c r="P35" i="85"/>
  <c r="P34" i="85"/>
  <c r="P32" i="85"/>
  <c r="P31" i="85"/>
  <c r="P30" i="85"/>
  <c r="P29" i="85"/>
  <c r="J26" i="85"/>
  <c r="AC23" i="85"/>
  <c r="J23" i="85"/>
  <c r="A23" i="85"/>
  <c r="S23" i="85" s="1"/>
  <c r="J31" i="85" s="1"/>
  <c r="AC22" i="85"/>
  <c r="J20" i="85"/>
  <c r="AC19" i="85" s="1"/>
  <c r="A20" i="85"/>
  <c r="A26" i="85" s="1"/>
  <c r="R14" i="85"/>
  <c r="N68" i="84"/>
  <c r="N66" i="84"/>
  <c r="W58" i="84"/>
  <c r="W57" i="84"/>
  <c r="AC54" i="84"/>
  <c r="S54" i="84"/>
  <c r="J54" i="84"/>
  <c r="W49" i="84"/>
  <c r="W48" i="84"/>
  <c r="T39" i="84"/>
  <c r="J39" i="84"/>
  <c r="P37" i="84"/>
  <c r="T36" i="84"/>
  <c r="J36" i="84"/>
  <c r="P35" i="84"/>
  <c r="P34" i="84"/>
  <c r="P32" i="84"/>
  <c r="P31" i="84"/>
  <c r="P30" i="84"/>
  <c r="P29" i="84"/>
  <c r="J26" i="84"/>
  <c r="AC23" i="84"/>
  <c r="J23" i="84"/>
  <c r="A23" i="84"/>
  <c r="S23" i="84" s="1"/>
  <c r="J31" i="84" s="1"/>
  <c r="AC22" i="84"/>
  <c r="J20" i="84"/>
  <c r="AC19" i="84" s="1"/>
  <c r="A20" i="84"/>
  <c r="A26" i="84" s="1"/>
  <c r="R14" i="84"/>
  <c r="J26" i="50"/>
  <c r="A26" i="50"/>
  <c r="T31" i="86" l="1"/>
  <c r="AC26" i="86"/>
  <c r="S26" i="86"/>
  <c r="J32" i="86" s="1"/>
  <c r="T32" i="86" s="1"/>
  <c r="A45" i="86"/>
  <c r="J45" i="86"/>
  <c r="S20" i="86"/>
  <c r="AC20" i="86"/>
  <c r="T31" i="85"/>
  <c r="AC26" i="85"/>
  <c r="S26" i="85"/>
  <c r="J32" i="85" s="1"/>
  <c r="T32" i="85" s="1"/>
  <c r="A45" i="85"/>
  <c r="S20" i="85"/>
  <c r="J45" i="85"/>
  <c r="AC20" i="85"/>
  <c r="AC26" i="84"/>
  <c r="S26" i="84"/>
  <c r="J32" i="84" s="1"/>
  <c r="T32" i="84" s="1"/>
  <c r="T31" i="84"/>
  <c r="J45" i="84"/>
  <c r="S20" i="84"/>
  <c r="A45" i="84"/>
  <c r="AC20" i="84"/>
  <c r="V305" i="82"/>
  <c r="U305" i="82"/>
  <c r="T305" i="82"/>
  <c r="R305" i="82"/>
  <c r="Q305" i="82"/>
  <c r="L304" i="82"/>
  <c r="J304" i="82"/>
  <c r="I304" i="82"/>
  <c r="D304" i="82"/>
  <c r="C304" i="82"/>
  <c r="CQ304" i="82" s="1"/>
  <c r="B304" i="82"/>
  <c r="L303" i="82"/>
  <c r="J303" i="82"/>
  <c r="I303" i="82"/>
  <c r="F303" i="82"/>
  <c r="D303" i="82"/>
  <c r="C303" i="82"/>
  <c r="CQ303" i="82" s="1"/>
  <c r="B303" i="82"/>
  <c r="L302" i="82"/>
  <c r="J302" i="82"/>
  <c r="I302" i="82"/>
  <c r="D302" i="82"/>
  <c r="C302" i="82"/>
  <c r="CQ302" i="82" s="1"/>
  <c r="B302" i="82"/>
  <c r="L301" i="82"/>
  <c r="J301" i="82"/>
  <c r="I301" i="82"/>
  <c r="D301" i="82"/>
  <c r="C301" i="82"/>
  <c r="CQ301" i="82" s="1"/>
  <c r="B301" i="82"/>
  <c r="L300" i="82"/>
  <c r="J300" i="82"/>
  <c r="I300" i="82"/>
  <c r="D300" i="82"/>
  <c r="C300" i="82"/>
  <c r="CQ300" i="82" s="1"/>
  <c r="B300" i="82"/>
  <c r="L299" i="82"/>
  <c r="J299" i="82"/>
  <c r="I299" i="82"/>
  <c r="D299" i="82"/>
  <c r="C299" i="82"/>
  <c r="CQ299" i="82" s="1"/>
  <c r="B299" i="82"/>
  <c r="L298" i="82"/>
  <c r="J298" i="82"/>
  <c r="I298" i="82"/>
  <c r="D298" i="82"/>
  <c r="C298" i="82"/>
  <c r="CQ298" i="82" s="1"/>
  <c r="B298" i="82"/>
  <c r="L297" i="82"/>
  <c r="J297" i="82"/>
  <c r="I297" i="82"/>
  <c r="D297" i="82"/>
  <c r="C297" i="82"/>
  <c r="CQ297" i="82" s="1"/>
  <c r="B297" i="82"/>
  <c r="L296" i="82"/>
  <c r="J296" i="82"/>
  <c r="I296" i="82"/>
  <c r="D296" i="82"/>
  <c r="C296" i="82"/>
  <c r="CQ296" i="82" s="1"/>
  <c r="B296" i="82"/>
  <c r="L295" i="82"/>
  <c r="J295" i="82"/>
  <c r="I295" i="82"/>
  <c r="D295" i="82"/>
  <c r="C295" i="82"/>
  <c r="CQ295" i="82" s="1"/>
  <c r="B295" i="82"/>
  <c r="L294" i="82"/>
  <c r="J294" i="82"/>
  <c r="I294" i="82"/>
  <c r="D294" i="82"/>
  <c r="C294" i="82"/>
  <c r="CQ294" i="82" s="1"/>
  <c r="B294" i="82"/>
  <c r="L293" i="82"/>
  <c r="J293" i="82"/>
  <c r="I293" i="82"/>
  <c r="D293" i="82"/>
  <c r="C293" i="82"/>
  <c r="CQ293" i="82" s="1"/>
  <c r="B293" i="82"/>
  <c r="L292" i="82"/>
  <c r="J292" i="82"/>
  <c r="I292" i="82"/>
  <c r="D292" i="82"/>
  <c r="C292" i="82"/>
  <c r="CQ292" i="82" s="1"/>
  <c r="B292" i="82"/>
  <c r="L291" i="82"/>
  <c r="J291" i="82"/>
  <c r="I291" i="82"/>
  <c r="D291" i="82"/>
  <c r="C291" i="82"/>
  <c r="CQ291" i="82" s="1"/>
  <c r="B291" i="82"/>
  <c r="L290" i="82"/>
  <c r="J290" i="82"/>
  <c r="I290" i="82"/>
  <c r="D290" i="82"/>
  <c r="C290" i="82"/>
  <c r="CQ290" i="82" s="1"/>
  <c r="B290" i="82"/>
  <c r="L289" i="82"/>
  <c r="J289" i="82"/>
  <c r="I289" i="82"/>
  <c r="D289" i="82"/>
  <c r="C289" i="82"/>
  <c r="CQ289" i="82" s="1"/>
  <c r="B289" i="82"/>
  <c r="L288" i="82"/>
  <c r="J288" i="82"/>
  <c r="I288" i="82"/>
  <c r="D288" i="82"/>
  <c r="C288" i="82"/>
  <c r="CQ288" i="82" s="1"/>
  <c r="B288" i="82"/>
  <c r="L287" i="82"/>
  <c r="J287" i="82"/>
  <c r="I287" i="82"/>
  <c r="D287" i="82"/>
  <c r="C287" i="82"/>
  <c r="CQ287" i="82" s="1"/>
  <c r="B287" i="82"/>
  <c r="L286" i="82"/>
  <c r="J286" i="82"/>
  <c r="I286" i="82"/>
  <c r="D286" i="82"/>
  <c r="C286" i="82"/>
  <c r="CQ286" i="82" s="1"/>
  <c r="B286" i="82"/>
  <c r="L285" i="82"/>
  <c r="J285" i="82"/>
  <c r="I285" i="82"/>
  <c r="D285" i="82"/>
  <c r="C285" i="82"/>
  <c r="CQ285" i="82" s="1"/>
  <c r="B285" i="82"/>
  <c r="L284" i="82"/>
  <c r="J284" i="82"/>
  <c r="I284" i="82"/>
  <c r="D284" i="82"/>
  <c r="C284" i="82"/>
  <c r="CQ284" i="82" s="1"/>
  <c r="B284" i="82"/>
  <c r="L283" i="82"/>
  <c r="J283" i="82"/>
  <c r="I283" i="82"/>
  <c r="D283" i="82"/>
  <c r="C283" i="82"/>
  <c r="CQ283" i="82" s="1"/>
  <c r="B283" i="82"/>
  <c r="L282" i="82"/>
  <c r="J282" i="82"/>
  <c r="I282" i="82"/>
  <c r="D282" i="82"/>
  <c r="C282" i="82"/>
  <c r="CQ282" i="82" s="1"/>
  <c r="B282" i="82"/>
  <c r="L281" i="82"/>
  <c r="J281" i="82"/>
  <c r="I281" i="82"/>
  <c r="D281" i="82"/>
  <c r="C281" i="82"/>
  <c r="CQ281" i="82" s="1"/>
  <c r="B281" i="82"/>
  <c r="L280" i="82"/>
  <c r="J280" i="82"/>
  <c r="I280" i="82"/>
  <c r="D280" i="82"/>
  <c r="C280" i="82"/>
  <c r="CQ280" i="82" s="1"/>
  <c r="B280" i="82"/>
  <c r="L279" i="82"/>
  <c r="J279" i="82"/>
  <c r="I279" i="82"/>
  <c r="D279" i="82"/>
  <c r="C279" i="82"/>
  <c r="CQ279" i="82" s="1"/>
  <c r="B279" i="82"/>
  <c r="L278" i="82"/>
  <c r="J278" i="82"/>
  <c r="I278" i="82"/>
  <c r="D278" i="82"/>
  <c r="C278" i="82"/>
  <c r="CQ278" i="82" s="1"/>
  <c r="B278" i="82"/>
  <c r="L277" i="82"/>
  <c r="J277" i="82"/>
  <c r="I277" i="82"/>
  <c r="D277" i="82"/>
  <c r="C277" i="82"/>
  <c r="CQ277" i="82" s="1"/>
  <c r="B277" i="82"/>
  <c r="L276" i="82"/>
  <c r="J276" i="82"/>
  <c r="I276" i="82"/>
  <c r="D276" i="82"/>
  <c r="C276" i="82"/>
  <c r="CQ276" i="82" s="1"/>
  <c r="B276" i="82"/>
  <c r="L275" i="82"/>
  <c r="J275" i="82"/>
  <c r="I275" i="82"/>
  <c r="D275" i="82"/>
  <c r="C275" i="82"/>
  <c r="CQ275" i="82" s="1"/>
  <c r="B275" i="82"/>
  <c r="L274" i="82"/>
  <c r="J274" i="82"/>
  <c r="I274" i="82"/>
  <c r="D274" i="82"/>
  <c r="C274" i="82"/>
  <c r="CQ274" i="82" s="1"/>
  <c r="B274" i="82"/>
  <c r="L273" i="82"/>
  <c r="J273" i="82"/>
  <c r="I273" i="82"/>
  <c r="D273" i="82"/>
  <c r="C273" i="82"/>
  <c r="CQ273" i="82" s="1"/>
  <c r="B273" i="82"/>
  <c r="L272" i="82"/>
  <c r="J272" i="82"/>
  <c r="I272" i="82"/>
  <c r="D272" i="82"/>
  <c r="C272" i="82"/>
  <c r="CQ272" i="82" s="1"/>
  <c r="B272" i="82"/>
  <c r="L271" i="82"/>
  <c r="J271" i="82"/>
  <c r="I271" i="82"/>
  <c r="D271" i="82"/>
  <c r="C271" i="82"/>
  <c r="CQ271" i="82" s="1"/>
  <c r="B271" i="82"/>
  <c r="L270" i="82"/>
  <c r="J270" i="82"/>
  <c r="I270" i="82"/>
  <c r="D270" i="82"/>
  <c r="C270" i="82"/>
  <c r="CQ270" i="82" s="1"/>
  <c r="B270" i="82"/>
  <c r="L269" i="82"/>
  <c r="J269" i="82"/>
  <c r="I269" i="82"/>
  <c r="D269" i="82"/>
  <c r="C269" i="82"/>
  <c r="CQ269" i="82" s="1"/>
  <c r="B269" i="82"/>
  <c r="L268" i="82"/>
  <c r="J268" i="82"/>
  <c r="I268" i="82"/>
  <c r="D268" i="82"/>
  <c r="C268" i="82"/>
  <c r="CQ268" i="82" s="1"/>
  <c r="B268" i="82"/>
  <c r="L267" i="82"/>
  <c r="J267" i="82"/>
  <c r="I267" i="82"/>
  <c r="D267" i="82"/>
  <c r="C267" i="82"/>
  <c r="CQ267" i="82" s="1"/>
  <c r="B267" i="82"/>
  <c r="L266" i="82"/>
  <c r="J266" i="82"/>
  <c r="I266" i="82"/>
  <c r="D266" i="82"/>
  <c r="C266" i="82"/>
  <c r="CQ266" i="82" s="1"/>
  <c r="B266" i="82"/>
  <c r="L265" i="82"/>
  <c r="J265" i="82"/>
  <c r="I265" i="82"/>
  <c r="D265" i="82"/>
  <c r="C265" i="82"/>
  <c r="CQ265" i="82" s="1"/>
  <c r="B265" i="82"/>
  <c r="L264" i="82"/>
  <c r="J264" i="82"/>
  <c r="I264" i="82"/>
  <c r="D264" i="82"/>
  <c r="C264" i="82"/>
  <c r="CQ264" i="82" s="1"/>
  <c r="B264" i="82"/>
  <c r="L263" i="82"/>
  <c r="J263" i="82"/>
  <c r="I263" i="82"/>
  <c r="D263" i="82"/>
  <c r="C263" i="82"/>
  <c r="CQ263" i="82" s="1"/>
  <c r="B263" i="82"/>
  <c r="L262" i="82"/>
  <c r="J262" i="82"/>
  <c r="I262" i="82"/>
  <c r="D262" i="82"/>
  <c r="C262" i="82"/>
  <c r="CQ262" i="82" s="1"/>
  <c r="B262" i="82"/>
  <c r="L261" i="82"/>
  <c r="J261" i="82"/>
  <c r="I261" i="82"/>
  <c r="D261" i="82"/>
  <c r="C261" i="82"/>
  <c r="CQ261" i="82" s="1"/>
  <c r="B261" i="82"/>
  <c r="L260" i="82"/>
  <c r="J260" i="82"/>
  <c r="I260" i="82"/>
  <c r="D260" i="82"/>
  <c r="C260" i="82"/>
  <c r="CQ260" i="82" s="1"/>
  <c r="B260" i="82"/>
  <c r="L259" i="82"/>
  <c r="J259" i="82"/>
  <c r="I259" i="82"/>
  <c r="D259" i="82"/>
  <c r="C259" i="82"/>
  <c r="CQ259" i="82" s="1"/>
  <c r="B259" i="82"/>
  <c r="L258" i="82"/>
  <c r="J258" i="82"/>
  <c r="I258" i="82"/>
  <c r="D258" i="82"/>
  <c r="C258" i="82"/>
  <c r="CQ258" i="82" s="1"/>
  <c r="B258" i="82"/>
  <c r="L257" i="82"/>
  <c r="J257" i="82"/>
  <c r="I257" i="82"/>
  <c r="D257" i="82"/>
  <c r="C257" i="82"/>
  <c r="CQ257" i="82" s="1"/>
  <c r="B257" i="82"/>
  <c r="L256" i="82"/>
  <c r="J256" i="82"/>
  <c r="I256" i="82"/>
  <c r="D256" i="82"/>
  <c r="C256" i="82"/>
  <c r="CQ256" i="82" s="1"/>
  <c r="B256" i="82"/>
  <c r="L255" i="82"/>
  <c r="J255" i="82"/>
  <c r="I255" i="82"/>
  <c r="D255" i="82"/>
  <c r="C255" i="82"/>
  <c r="CQ255" i="82" s="1"/>
  <c r="B255" i="82"/>
  <c r="L254" i="82"/>
  <c r="J254" i="82"/>
  <c r="I254" i="82"/>
  <c r="D254" i="82"/>
  <c r="C254" i="82"/>
  <c r="CQ254" i="82" s="1"/>
  <c r="B254" i="82"/>
  <c r="L253" i="82"/>
  <c r="J253" i="82"/>
  <c r="I253" i="82"/>
  <c r="D253" i="82"/>
  <c r="C253" i="82"/>
  <c r="CQ253" i="82" s="1"/>
  <c r="B253" i="82"/>
  <c r="L252" i="82"/>
  <c r="J252" i="82"/>
  <c r="I252" i="82"/>
  <c r="D252" i="82"/>
  <c r="C252" i="82"/>
  <c r="CQ252" i="82" s="1"/>
  <c r="B252" i="82"/>
  <c r="L251" i="82"/>
  <c r="J251" i="82"/>
  <c r="I251" i="82"/>
  <c r="D251" i="82"/>
  <c r="C251" i="82"/>
  <c r="CQ251" i="82" s="1"/>
  <c r="B251" i="82"/>
  <c r="L250" i="82"/>
  <c r="J250" i="82"/>
  <c r="I250" i="82"/>
  <c r="D250" i="82"/>
  <c r="C250" i="82"/>
  <c r="CQ250" i="82" s="1"/>
  <c r="B250" i="82"/>
  <c r="L249" i="82"/>
  <c r="J249" i="82"/>
  <c r="I249" i="82"/>
  <c r="D249" i="82"/>
  <c r="C249" i="82"/>
  <c r="CQ249" i="82" s="1"/>
  <c r="B249" i="82"/>
  <c r="L248" i="82"/>
  <c r="J248" i="82"/>
  <c r="I248" i="82"/>
  <c r="D248" i="82"/>
  <c r="C248" i="82"/>
  <c r="CQ248" i="82" s="1"/>
  <c r="B248" i="82"/>
  <c r="L247" i="82"/>
  <c r="J247" i="82"/>
  <c r="I247" i="82"/>
  <c r="D247" i="82"/>
  <c r="C247" i="82"/>
  <c r="CQ247" i="82" s="1"/>
  <c r="B247" i="82"/>
  <c r="L246" i="82"/>
  <c r="J246" i="82"/>
  <c r="I246" i="82"/>
  <c r="D246" i="82"/>
  <c r="C246" i="82"/>
  <c r="CQ246" i="82" s="1"/>
  <c r="B246" i="82"/>
  <c r="L245" i="82"/>
  <c r="J245" i="82"/>
  <c r="I245" i="82"/>
  <c r="D245" i="82"/>
  <c r="C245" i="82"/>
  <c r="CQ245" i="82" s="1"/>
  <c r="B245" i="82"/>
  <c r="L244" i="82"/>
  <c r="J244" i="82"/>
  <c r="I244" i="82"/>
  <c r="D244" i="82"/>
  <c r="C244" i="82"/>
  <c r="CQ244" i="82" s="1"/>
  <c r="B244" i="82"/>
  <c r="L243" i="82"/>
  <c r="J243" i="82"/>
  <c r="I243" i="82"/>
  <c r="D243" i="82"/>
  <c r="C243" i="82"/>
  <c r="CQ243" i="82" s="1"/>
  <c r="B243" i="82"/>
  <c r="L242" i="82"/>
  <c r="J242" i="82"/>
  <c r="I242" i="82"/>
  <c r="D242" i="82"/>
  <c r="C242" i="82"/>
  <c r="CQ242" i="82" s="1"/>
  <c r="B242" i="82"/>
  <c r="L241" i="82"/>
  <c r="J241" i="82"/>
  <c r="I241" i="82"/>
  <c r="D241" i="82"/>
  <c r="C241" i="82"/>
  <c r="CQ241" i="82" s="1"/>
  <c r="B241" i="82"/>
  <c r="L240" i="82"/>
  <c r="J240" i="82"/>
  <c r="I240" i="82"/>
  <c r="D240" i="82"/>
  <c r="C240" i="82"/>
  <c r="CQ240" i="82" s="1"/>
  <c r="B240" i="82"/>
  <c r="L239" i="82"/>
  <c r="J239" i="82"/>
  <c r="I239" i="82"/>
  <c r="D239" i="82"/>
  <c r="C239" i="82"/>
  <c r="CQ239" i="82" s="1"/>
  <c r="B239" i="82"/>
  <c r="L238" i="82"/>
  <c r="J238" i="82"/>
  <c r="I238" i="82"/>
  <c r="D238" i="82"/>
  <c r="C238" i="82"/>
  <c r="CQ238" i="82" s="1"/>
  <c r="B238" i="82"/>
  <c r="L237" i="82"/>
  <c r="J237" i="82"/>
  <c r="I237" i="82"/>
  <c r="D237" i="82"/>
  <c r="C237" i="82"/>
  <c r="CQ237" i="82" s="1"/>
  <c r="B237" i="82"/>
  <c r="L236" i="82"/>
  <c r="J236" i="82"/>
  <c r="I236" i="82"/>
  <c r="D236" i="82"/>
  <c r="C236" i="82"/>
  <c r="CQ236" i="82" s="1"/>
  <c r="B236" i="82"/>
  <c r="L235" i="82"/>
  <c r="J235" i="82"/>
  <c r="I235" i="82"/>
  <c r="D235" i="82"/>
  <c r="C235" i="82"/>
  <c r="CQ235" i="82" s="1"/>
  <c r="B235" i="82"/>
  <c r="L234" i="82"/>
  <c r="J234" i="82"/>
  <c r="I234" i="82"/>
  <c r="D234" i="82"/>
  <c r="C234" i="82"/>
  <c r="CQ234" i="82" s="1"/>
  <c r="B234" i="82"/>
  <c r="L233" i="82"/>
  <c r="J233" i="82"/>
  <c r="I233" i="82"/>
  <c r="D233" i="82"/>
  <c r="C233" i="82"/>
  <c r="CQ233" i="82" s="1"/>
  <c r="B233" i="82"/>
  <c r="L232" i="82"/>
  <c r="J232" i="82"/>
  <c r="I232" i="82"/>
  <c r="D232" i="82"/>
  <c r="C232" i="82"/>
  <c r="CQ232" i="82" s="1"/>
  <c r="B232" i="82"/>
  <c r="L231" i="82"/>
  <c r="J231" i="82"/>
  <c r="I231" i="82"/>
  <c r="D231" i="82"/>
  <c r="C231" i="82"/>
  <c r="CQ231" i="82" s="1"/>
  <c r="B231" i="82"/>
  <c r="L230" i="82"/>
  <c r="J230" i="82"/>
  <c r="I230" i="82"/>
  <c r="D230" i="82"/>
  <c r="C230" i="82"/>
  <c r="CQ230" i="82" s="1"/>
  <c r="B230" i="82"/>
  <c r="L229" i="82"/>
  <c r="J229" i="82"/>
  <c r="I229" i="82"/>
  <c r="D229" i="82"/>
  <c r="C229" i="82"/>
  <c r="CQ229" i="82" s="1"/>
  <c r="B229" i="82"/>
  <c r="L228" i="82"/>
  <c r="J228" i="82"/>
  <c r="I228" i="82"/>
  <c r="D228" i="82"/>
  <c r="C228" i="82"/>
  <c r="CQ228" i="82" s="1"/>
  <c r="B228" i="82"/>
  <c r="L227" i="82"/>
  <c r="J227" i="82"/>
  <c r="I227" i="82"/>
  <c r="D227" i="82"/>
  <c r="C227" i="82"/>
  <c r="CQ227" i="82" s="1"/>
  <c r="B227" i="82"/>
  <c r="L226" i="82"/>
  <c r="J226" i="82"/>
  <c r="I226" i="82"/>
  <c r="D226" i="82"/>
  <c r="C226" i="82"/>
  <c r="CQ226" i="82" s="1"/>
  <c r="B226" i="82"/>
  <c r="L225" i="82"/>
  <c r="J225" i="82"/>
  <c r="I225" i="82"/>
  <c r="D225" i="82"/>
  <c r="C225" i="82"/>
  <c r="CQ225" i="82" s="1"/>
  <c r="B225" i="82"/>
  <c r="L224" i="82"/>
  <c r="J224" i="82"/>
  <c r="I224" i="82"/>
  <c r="D224" i="82"/>
  <c r="C224" i="82"/>
  <c r="CQ224" i="82" s="1"/>
  <c r="B224" i="82"/>
  <c r="L223" i="82"/>
  <c r="J223" i="82"/>
  <c r="I223" i="82"/>
  <c r="D223" i="82"/>
  <c r="C223" i="82"/>
  <c r="CQ223" i="82" s="1"/>
  <c r="B223" i="82"/>
  <c r="L222" i="82"/>
  <c r="J222" i="82"/>
  <c r="I222" i="82"/>
  <c r="D222" i="82"/>
  <c r="C222" i="82"/>
  <c r="CQ222" i="82" s="1"/>
  <c r="B222" i="82"/>
  <c r="L221" i="82"/>
  <c r="J221" i="82"/>
  <c r="I221" i="82"/>
  <c r="D221" i="82"/>
  <c r="C221" i="82"/>
  <c r="CQ221" i="82" s="1"/>
  <c r="B221" i="82"/>
  <c r="L220" i="82"/>
  <c r="J220" i="82"/>
  <c r="I220" i="82"/>
  <c r="D220" i="82"/>
  <c r="C220" i="82"/>
  <c r="CQ220" i="82" s="1"/>
  <c r="B220" i="82"/>
  <c r="L219" i="82"/>
  <c r="J219" i="82"/>
  <c r="I219" i="82"/>
  <c r="D219" i="82"/>
  <c r="C219" i="82"/>
  <c r="CQ219" i="82" s="1"/>
  <c r="B219" i="82"/>
  <c r="L218" i="82"/>
  <c r="J218" i="82"/>
  <c r="I218" i="82"/>
  <c r="D218" i="82"/>
  <c r="C218" i="82"/>
  <c r="CQ218" i="82" s="1"/>
  <c r="B218" i="82"/>
  <c r="L217" i="82"/>
  <c r="J217" i="82"/>
  <c r="I217" i="82"/>
  <c r="D217" i="82"/>
  <c r="C217" i="82"/>
  <c r="CQ217" i="82" s="1"/>
  <c r="B217" i="82"/>
  <c r="L216" i="82"/>
  <c r="J216" i="82"/>
  <c r="I216" i="82"/>
  <c r="D216" i="82"/>
  <c r="C216" i="82"/>
  <c r="CQ216" i="82" s="1"/>
  <c r="B216" i="82"/>
  <c r="L215" i="82"/>
  <c r="J215" i="82"/>
  <c r="I215" i="82"/>
  <c r="D215" i="82"/>
  <c r="C215" i="82"/>
  <c r="CQ215" i="82" s="1"/>
  <c r="B215" i="82"/>
  <c r="L214" i="82"/>
  <c r="J214" i="82"/>
  <c r="I214" i="82"/>
  <c r="D214" i="82"/>
  <c r="C214" i="82"/>
  <c r="CQ214" i="82" s="1"/>
  <c r="B214" i="82"/>
  <c r="V305" i="83"/>
  <c r="U305" i="83"/>
  <c r="T305" i="83"/>
  <c r="R305" i="83"/>
  <c r="Q305" i="83"/>
  <c r="L304" i="83"/>
  <c r="J304" i="83"/>
  <c r="I304" i="83"/>
  <c r="D304" i="83"/>
  <c r="C304" i="83"/>
  <c r="CQ304" i="83" s="1"/>
  <c r="B304" i="83"/>
  <c r="L303" i="83"/>
  <c r="J303" i="83"/>
  <c r="I303" i="83"/>
  <c r="D303" i="83"/>
  <c r="C303" i="83"/>
  <c r="CQ303" i="83" s="1"/>
  <c r="B303" i="83"/>
  <c r="L302" i="83"/>
  <c r="J302" i="83"/>
  <c r="I302" i="83"/>
  <c r="D302" i="83"/>
  <c r="C302" i="83"/>
  <c r="CQ302" i="83" s="1"/>
  <c r="B302" i="83"/>
  <c r="L301" i="83"/>
  <c r="J301" i="83"/>
  <c r="I301" i="83"/>
  <c r="D301" i="83"/>
  <c r="C301" i="83"/>
  <c r="CQ301" i="83" s="1"/>
  <c r="B301" i="83"/>
  <c r="L300" i="83"/>
  <c r="J300" i="83"/>
  <c r="I300" i="83"/>
  <c r="D300" i="83"/>
  <c r="C300" i="83"/>
  <c r="CQ300" i="83" s="1"/>
  <c r="B300" i="83"/>
  <c r="L299" i="83"/>
  <c r="J299" i="83"/>
  <c r="I299" i="83"/>
  <c r="D299" i="83"/>
  <c r="C299" i="83"/>
  <c r="CQ299" i="83" s="1"/>
  <c r="B299" i="83"/>
  <c r="L298" i="83"/>
  <c r="J298" i="83"/>
  <c r="I298" i="83"/>
  <c r="D298" i="83"/>
  <c r="C298" i="83"/>
  <c r="CQ298" i="83" s="1"/>
  <c r="B298" i="83"/>
  <c r="L297" i="83"/>
  <c r="J297" i="83"/>
  <c r="I297" i="83"/>
  <c r="D297" i="83"/>
  <c r="C297" i="83"/>
  <c r="CQ297" i="83" s="1"/>
  <c r="B297" i="83"/>
  <c r="N18" i="76"/>
  <c r="D22" i="76" s="1"/>
  <c r="F236" i="82" l="1"/>
  <c r="G236" i="82" s="1"/>
  <c r="F214" i="82"/>
  <c r="F216" i="82"/>
  <c r="G216" i="82" s="1"/>
  <c r="H222" i="82"/>
  <c r="E228" i="82"/>
  <c r="M228" i="82" s="1"/>
  <c r="F248" i="82"/>
  <c r="G248" i="82" s="1"/>
  <c r="E274" i="82"/>
  <c r="F282" i="82"/>
  <c r="G282" i="82" s="1"/>
  <c r="H298" i="82"/>
  <c r="F302" i="82"/>
  <c r="H217" i="82"/>
  <c r="H231" i="82"/>
  <c r="F241" i="82"/>
  <c r="G241" i="82" s="1"/>
  <c r="H251" i="82"/>
  <c r="E271" i="82"/>
  <c r="M271" i="82" s="1"/>
  <c r="H273" i="82"/>
  <c r="E275" i="82"/>
  <c r="M275" i="82" s="1"/>
  <c r="F279" i="82"/>
  <c r="G279" i="82" s="1"/>
  <c r="H289" i="82"/>
  <c r="H299" i="82"/>
  <c r="E301" i="82"/>
  <c r="M301" i="82" s="1"/>
  <c r="E303" i="82"/>
  <c r="M303" i="82" s="1"/>
  <c r="K300" i="82"/>
  <c r="H304" i="83"/>
  <c r="F301" i="83"/>
  <c r="G301" i="83" s="1"/>
  <c r="H298" i="83"/>
  <c r="K300" i="83"/>
  <c r="K301" i="83"/>
  <c r="E301" i="83"/>
  <c r="M301" i="83" s="1"/>
  <c r="E298" i="83"/>
  <c r="M298" i="83" s="1"/>
  <c r="F303" i="83"/>
  <c r="G303" i="83" s="1"/>
  <c r="F297" i="83"/>
  <c r="G297" i="83" s="1"/>
  <c r="K302" i="83"/>
  <c r="F298" i="83"/>
  <c r="G298" i="83" s="1"/>
  <c r="H302" i="83"/>
  <c r="T33" i="86"/>
  <c r="W60" i="86" s="1"/>
  <c r="AE31" i="86"/>
  <c r="AE33" i="86" s="1"/>
  <c r="AE35" i="86" s="1"/>
  <c r="AE24" i="86"/>
  <c r="AC45" i="86"/>
  <c r="S45" i="86"/>
  <c r="J33" i="86"/>
  <c r="T33" i="85"/>
  <c r="W60" i="85" s="1"/>
  <c r="AE31" i="85"/>
  <c r="AE33" i="85" s="1"/>
  <c r="AE35" i="85" s="1"/>
  <c r="AE24" i="85"/>
  <c r="AC45" i="85"/>
  <c r="S45" i="85"/>
  <c r="J33" i="85"/>
  <c r="T33" i="84"/>
  <c r="W60" i="84" s="1"/>
  <c r="AE31" i="84"/>
  <c r="AE33" i="84" s="1"/>
  <c r="AE35" i="84" s="1"/>
  <c r="AE24" i="84"/>
  <c r="AC45" i="84"/>
  <c r="S45" i="84"/>
  <c r="J33" i="84"/>
  <c r="F301" i="82"/>
  <c r="G301" i="82" s="1"/>
  <c r="E302" i="82"/>
  <c r="M302" i="82" s="1"/>
  <c r="E248" i="82"/>
  <c r="M248" i="82" s="1"/>
  <c r="F275" i="82"/>
  <c r="G275" i="82" s="1"/>
  <c r="H282" i="82"/>
  <c r="E303" i="83"/>
  <c r="M303" i="83" s="1"/>
  <c r="K303" i="83"/>
  <c r="E297" i="83"/>
  <c r="F300" i="83"/>
  <c r="G300" i="83" s="1"/>
  <c r="F274" i="82"/>
  <c r="G274" i="82" s="1"/>
  <c r="H302" i="82"/>
  <c r="K248" i="82"/>
  <c r="K299" i="82"/>
  <c r="F271" i="82"/>
  <c r="G271" i="82" s="1"/>
  <c r="K279" i="82"/>
  <c r="H271" i="82"/>
  <c r="H264" i="82"/>
  <c r="F300" i="82"/>
  <c r="G300" i="82" s="1"/>
  <c r="H247" i="82"/>
  <c r="F256" i="82"/>
  <c r="G256" i="82" s="1"/>
  <c r="E268" i="82"/>
  <c r="M268" i="82" s="1"/>
  <c r="F270" i="82"/>
  <c r="G270" i="82" s="1"/>
  <c r="E270" i="82"/>
  <c r="M270" i="82" s="1"/>
  <c r="E283" i="82"/>
  <c r="M283" i="82" s="1"/>
  <c r="F283" i="82"/>
  <c r="G283" i="82" s="1"/>
  <c r="K283" i="82"/>
  <c r="H276" i="82"/>
  <c r="F276" i="82"/>
  <c r="G276" i="82" s="1"/>
  <c r="E276" i="82"/>
  <c r="M276" i="82" s="1"/>
  <c r="F297" i="82"/>
  <c r="G297" i="82" s="1"/>
  <c r="E297" i="82"/>
  <c r="M297" i="82" s="1"/>
  <c r="K274" i="82"/>
  <c r="K297" i="82"/>
  <c r="K243" i="82"/>
  <c r="H257" i="82"/>
  <c r="F292" i="82"/>
  <c r="G292" i="82" s="1"/>
  <c r="E217" i="82"/>
  <c r="M217" i="82" s="1"/>
  <c r="K252" i="82"/>
  <c r="H254" i="82"/>
  <c r="H255" i="82"/>
  <c r="E258" i="82"/>
  <c r="M258" i="82" s="1"/>
  <c r="F265" i="82"/>
  <c r="G265" i="82" s="1"/>
  <c r="E266" i="82"/>
  <c r="M266" i="82" s="1"/>
  <c r="E267" i="82"/>
  <c r="M267" i="82" s="1"/>
  <c r="E292" i="82"/>
  <c r="M292" i="82" s="1"/>
  <c r="F244" i="82"/>
  <c r="G244" i="82" s="1"/>
  <c r="F252" i="82"/>
  <c r="G252" i="82" s="1"/>
  <c r="H258" i="82"/>
  <c r="E260" i="82"/>
  <c r="M260" i="82" s="1"/>
  <c r="F262" i="82"/>
  <c r="G262" i="82" s="1"/>
  <c r="K262" i="82"/>
  <c r="F266" i="82"/>
  <c r="G266" i="82" s="1"/>
  <c r="F267" i="82"/>
  <c r="K287" i="82"/>
  <c r="E287" i="82"/>
  <c r="M287" i="82" s="1"/>
  <c r="F290" i="82"/>
  <c r="G290" i="82" s="1"/>
  <c r="K290" i="82"/>
  <c r="E290" i="82"/>
  <c r="M290" i="82" s="1"/>
  <c r="K254" i="82"/>
  <c r="K255" i="82"/>
  <c r="F255" i="82"/>
  <c r="G255" i="82" s="1"/>
  <c r="K261" i="82"/>
  <c r="H265" i="82"/>
  <c r="K265" i="82"/>
  <c r="H267" i="82"/>
  <c r="K304" i="82"/>
  <c r="F304" i="82"/>
  <c r="G304" i="82" s="1"/>
  <c r="H304" i="82"/>
  <c r="E304" i="82"/>
  <c r="M304" i="82" s="1"/>
  <c r="F219" i="82"/>
  <c r="G219" i="82" s="1"/>
  <c r="F243" i="82"/>
  <c r="G243" i="82" s="1"/>
  <c r="E252" i="82"/>
  <c r="M252" i="82" s="1"/>
  <c r="F257" i="82"/>
  <c r="G257" i="82" s="1"/>
  <c r="K258" i="82"/>
  <c r="H261" i="82"/>
  <c r="E215" i="82"/>
  <c r="M215" i="82" s="1"/>
  <c r="F217" i="82"/>
  <c r="G217" i="82" s="1"/>
  <c r="H219" i="82"/>
  <c r="E223" i="82"/>
  <c r="M223" i="82" s="1"/>
  <c r="K223" i="82"/>
  <c r="F223" i="82"/>
  <c r="G223" i="82" s="1"/>
  <c r="F227" i="82"/>
  <c r="G227" i="82" s="1"/>
  <c r="F231" i="82"/>
  <c r="G231" i="82" s="1"/>
  <c r="K242" i="82"/>
  <c r="E244" i="82"/>
  <c r="M244" i="82" s="1"/>
  <c r="H250" i="82"/>
  <c r="K251" i="82"/>
  <c r="H253" i="82"/>
  <c r="E256" i="82"/>
  <c r="M256" i="82" s="1"/>
  <c r="F260" i="82"/>
  <c r="G260" i="82" s="1"/>
  <c r="E262" i="82"/>
  <c r="M262" i="82" s="1"/>
  <c r="H286" i="82"/>
  <c r="K286" i="82"/>
  <c r="F287" i="82"/>
  <c r="G287" i="82" s="1"/>
  <c r="F296" i="82"/>
  <c r="G296" i="82" s="1"/>
  <c r="K298" i="82"/>
  <c r="F298" i="82"/>
  <c r="G298" i="82" s="1"/>
  <c r="K264" i="82"/>
  <c r="K268" i="82"/>
  <c r="E279" i="82"/>
  <c r="M279" i="82" s="1"/>
  <c r="F289" i="82"/>
  <c r="G289" i="82" s="1"/>
  <c r="F295" i="82"/>
  <c r="G295" i="82" s="1"/>
  <c r="K295" i="82"/>
  <c r="E298" i="82"/>
  <c r="F299" i="82"/>
  <c r="G299" i="82" s="1"/>
  <c r="E299" i="82"/>
  <c r="K301" i="82"/>
  <c r="H300" i="82"/>
  <c r="K302" i="82"/>
  <c r="G302" i="82"/>
  <c r="H297" i="82"/>
  <c r="E300" i="82"/>
  <c r="H301" i="82"/>
  <c r="G303" i="82"/>
  <c r="K303" i="82"/>
  <c r="H303" i="82"/>
  <c r="F246" i="82"/>
  <c r="G246" i="82" s="1"/>
  <c r="K249" i="82"/>
  <c r="E259" i="82"/>
  <c r="E220" i="82"/>
  <c r="K220" i="82"/>
  <c r="E230" i="82"/>
  <c r="E245" i="82"/>
  <c r="E249" i="82"/>
  <c r="F220" i="82"/>
  <c r="G220" i="82" s="1"/>
  <c r="K226" i="82"/>
  <c r="F228" i="82"/>
  <c r="G228" i="82" s="1"/>
  <c r="E240" i="82"/>
  <c r="M240" i="82" s="1"/>
  <c r="H243" i="82"/>
  <c r="K244" i="82"/>
  <c r="F245" i="82"/>
  <c r="G245" i="82" s="1"/>
  <c r="K246" i="82"/>
  <c r="F247" i="82"/>
  <c r="G247" i="82" s="1"/>
  <c r="F249" i="82"/>
  <c r="G249" i="82" s="1"/>
  <c r="E250" i="82"/>
  <c r="M250" i="82" s="1"/>
  <c r="E251" i="82"/>
  <c r="E253" i="82"/>
  <c r="F254" i="82"/>
  <c r="G254" i="82" s="1"/>
  <c r="K256" i="82"/>
  <c r="K257" i="82"/>
  <c r="K259" i="82"/>
  <c r="H263" i="82"/>
  <c r="K266" i="82"/>
  <c r="E269" i="82"/>
  <c r="H269" i="82"/>
  <c r="K269" i="82"/>
  <c r="K270" i="82"/>
  <c r="F272" i="82"/>
  <c r="G272" i="82" s="1"/>
  <c r="H272" i="82"/>
  <c r="K272" i="82"/>
  <c r="E272" i="82"/>
  <c r="F277" i="82"/>
  <c r="G277" i="82" s="1"/>
  <c r="H277" i="82"/>
  <c r="K277" i="82"/>
  <c r="E277" i="82"/>
  <c r="H245" i="82"/>
  <c r="F226" i="82"/>
  <c r="G226" i="82" s="1"/>
  <c r="H242" i="82"/>
  <c r="E246" i="82"/>
  <c r="E247" i="82"/>
  <c r="F250" i="82"/>
  <c r="G250" i="82" s="1"/>
  <c r="K253" i="82"/>
  <c r="F259" i="82"/>
  <c r="G259" i="82" s="1"/>
  <c r="K263" i="82"/>
  <c r="F263" i="82"/>
  <c r="G263" i="82" s="1"/>
  <c r="E263" i="82"/>
  <c r="F230" i="82"/>
  <c r="G230" i="82" s="1"/>
  <c r="K232" i="82"/>
  <c r="K233" i="82"/>
  <c r="K235" i="82"/>
  <c r="E238" i="82"/>
  <c r="K238" i="82"/>
  <c r="E242" i="82"/>
  <c r="M242" i="82" s="1"/>
  <c r="H226" i="82"/>
  <c r="E227" i="82"/>
  <c r="M227" i="82" s="1"/>
  <c r="K227" i="82"/>
  <c r="E229" i="82"/>
  <c r="E231" i="82"/>
  <c r="H232" i="82"/>
  <c r="F233" i="82"/>
  <c r="G233" i="82" s="1"/>
  <c r="H235" i="82"/>
  <c r="E236" i="82"/>
  <c r="M236" i="82" s="1"/>
  <c r="K236" i="82"/>
  <c r="H238" i="82"/>
  <c r="F240" i="82"/>
  <c r="G240" i="82" s="1"/>
  <c r="K240" i="82"/>
  <c r="F242" i="82"/>
  <c r="G242" i="82" s="1"/>
  <c r="E243" i="82"/>
  <c r="H244" i="82"/>
  <c r="K245" i="82"/>
  <c r="H246" i="82"/>
  <c r="K247" i="82"/>
  <c r="H249" i="82"/>
  <c r="K250" i="82"/>
  <c r="F251" i="82"/>
  <c r="G251" i="82" s="1"/>
  <c r="F253" i="82"/>
  <c r="G253" i="82" s="1"/>
  <c r="E254" i="82"/>
  <c r="M254" i="82" s="1"/>
  <c r="E255" i="82"/>
  <c r="E257" i="82"/>
  <c r="F258" i="82"/>
  <c r="G258" i="82" s="1"/>
  <c r="H259" i="82"/>
  <c r="K260" i="82"/>
  <c r="F269" i="82"/>
  <c r="G269" i="82" s="1"/>
  <c r="K280" i="82"/>
  <c r="H280" i="82"/>
  <c r="F280" i="82"/>
  <c r="G280" i="82" s="1"/>
  <c r="K284" i="82"/>
  <c r="H284" i="82"/>
  <c r="F284" i="82"/>
  <c r="G284" i="82" s="1"/>
  <c r="H248" i="82"/>
  <c r="H252" i="82"/>
  <c r="H256" i="82"/>
  <c r="H260" i="82"/>
  <c r="E261" i="82"/>
  <c r="M261" i="82" s="1"/>
  <c r="F261" i="82"/>
  <c r="G261" i="82" s="1"/>
  <c r="E273" i="82"/>
  <c r="K273" i="82"/>
  <c r="F273" i="82"/>
  <c r="G273" i="82" s="1"/>
  <c r="K275" i="82"/>
  <c r="E280" i="82"/>
  <c r="E284" i="82"/>
  <c r="M284" i="82" s="1"/>
  <c r="K291" i="82"/>
  <c r="H291" i="82"/>
  <c r="F291" i="82"/>
  <c r="G291" i="82" s="1"/>
  <c r="E291" i="82"/>
  <c r="F288" i="82"/>
  <c r="G288" i="82" s="1"/>
  <c r="H288" i="82"/>
  <c r="K288" i="82"/>
  <c r="E288" i="82"/>
  <c r="F264" i="82"/>
  <c r="G264" i="82" s="1"/>
  <c r="K267" i="82"/>
  <c r="G267" i="82"/>
  <c r="H268" i="82"/>
  <c r="M274" i="82"/>
  <c r="E278" i="82"/>
  <c r="M278" i="82" s="1"/>
  <c r="K278" i="82"/>
  <c r="F278" i="82"/>
  <c r="G278" i="82" s="1"/>
  <c r="E264" i="82"/>
  <c r="E265" i="82"/>
  <c r="F268" i="82"/>
  <c r="G268" i="82" s="1"/>
  <c r="K271" i="82"/>
  <c r="H278" i="82"/>
  <c r="F281" i="82"/>
  <c r="G281" i="82" s="1"/>
  <c r="H281" i="82"/>
  <c r="K281" i="82"/>
  <c r="E281" i="82"/>
  <c r="M281" i="82" s="1"/>
  <c r="F285" i="82"/>
  <c r="G285" i="82" s="1"/>
  <c r="K285" i="82"/>
  <c r="E285" i="82"/>
  <c r="H262" i="82"/>
  <c r="H266" i="82"/>
  <c r="H270" i="82"/>
  <c r="H274" i="82"/>
  <c r="K276" i="82"/>
  <c r="E282" i="82"/>
  <c r="K282" i="82"/>
  <c r="H285" i="82"/>
  <c r="E286" i="82"/>
  <c r="H275" i="82"/>
  <c r="H279" i="82"/>
  <c r="F286" i="82"/>
  <c r="G286" i="82" s="1"/>
  <c r="E289" i="82"/>
  <c r="K289" i="82"/>
  <c r="K293" i="82"/>
  <c r="F293" i="82"/>
  <c r="G293" i="82" s="1"/>
  <c r="H293" i="82"/>
  <c r="E293" i="82"/>
  <c r="F294" i="82"/>
  <c r="G294" i="82" s="1"/>
  <c r="E294" i="82"/>
  <c r="H294" i="82"/>
  <c r="K294" i="82"/>
  <c r="H283" i="82"/>
  <c r="H287" i="82"/>
  <c r="H290" i="82"/>
  <c r="K292" i="82"/>
  <c r="H295" i="82"/>
  <c r="K296" i="82"/>
  <c r="H292" i="82"/>
  <c r="E295" i="82"/>
  <c r="H296" i="82"/>
  <c r="E296" i="82"/>
  <c r="M296" i="82" s="1"/>
  <c r="H214" i="82"/>
  <c r="K215" i="82"/>
  <c r="K224" i="82"/>
  <c r="H224" i="82"/>
  <c r="F224" i="82"/>
  <c r="G224" i="82" s="1"/>
  <c r="E224" i="82"/>
  <c r="F234" i="82"/>
  <c r="G234" i="82" s="1"/>
  <c r="K234" i="82"/>
  <c r="E234" i="82"/>
  <c r="H234" i="82"/>
  <c r="K214" i="82"/>
  <c r="G214" i="82"/>
  <c r="E214" i="82"/>
  <c r="F218" i="82"/>
  <c r="G218" i="82" s="1"/>
  <c r="H218" i="82"/>
  <c r="K218" i="82"/>
  <c r="E218" i="82"/>
  <c r="K221" i="82"/>
  <c r="H221" i="82"/>
  <c r="F221" i="82"/>
  <c r="G221" i="82" s="1"/>
  <c r="E221" i="82"/>
  <c r="H215" i="82"/>
  <c r="K216" i="82"/>
  <c r="E219" i="82"/>
  <c r="H216" i="82"/>
  <c r="F225" i="82"/>
  <c r="G225" i="82" s="1"/>
  <c r="K225" i="82"/>
  <c r="E225" i="82"/>
  <c r="M225" i="82" s="1"/>
  <c r="K230" i="82"/>
  <c r="E222" i="82"/>
  <c r="F222" i="82"/>
  <c r="G222" i="82" s="1"/>
  <c r="F215" i="82"/>
  <c r="G215" i="82" s="1"/>
  <c r="E216" i="82"/>
  <c r="K217" i="82"/>
  <c r="K219" i="82"/>
  <c r="K222" i="82"/>
  <c r="H225" i="82"/>
  <c r="H220" i="82"/>
  <c r="E226" i="82"/>
  <c r="H229" i="82"/>
  <c r="K237" i="82"/>
  <c r="E237" i="82"/>
  <c r="H237" i="82"/>
  <c r="F237" i="82"/>
  <c r="G237" i="82" s="1"/>
  <c r="K229" i="82"/>
  <c r="F229" i="82"/>
  <c r="G229" i="82" s="1"/>
  <c r="H223" i="82"/>
  <c r="H227" i="82"/>
  <c r="K228" i="82"/>
  <c r="K231" i="82"/>
  <c r="F232" i="82"/>
  <c r="G232" i="82" s="1"/>
  <c r="E232" i="82"/>
  <c r="H228" i="82"/>
  <c r="E239" i="82"/>
  <c r="H239" i="82"/>
  <c r="K239" i="82"/>
  <c r="F239" i="82"/>
  <c r="G239" i="82" s="1"/>
  <c r="H233" i="82"/>
  <c r="E235" i="82"/>
  <c r="M235" i="82" s="1"/>
  <c r="H230" i="82"/>
  <c r="E233" i="82"/>
  <c r="F235" i="82"/>
  <c r="G235" i="82" s="1"/>
  <c r="H236" i="82"/>
  <c r="F238" i="82"/>
  <c r="G238" i="82" s="1"/>
  <c r="H240" i="82"/>
  <c r="K241" i="82"/>
  <c r="H241" i="82"/>
  <c r="E241" i="82"/>
  <c r="F299" i="83"/>
  <c r="G299" i="83" s="1"/>
  <c r="M297" i="83"/>
  <c r="E299" i="83"/>
  <c r="M299" i="83" s="1"/>
  <c r="K299" i="83"/>
  <c r="K297" i="83"/>
  <c r="K298" i="83"/>
  <c r="H299" i="83"/>
  <c r="K304" i="83"/>
  <c r="E304" i="83"/>
  <c r="H300" i="83"/>
  <c r="E302" i="83"/>
  <c r="M302" i="83" s="1"/>
  <c r="H297" i="83"/>
  <c r="E300" i="83"/>
  <c r="M300" i="83" s="1"/>
  <c r="H301" i="83"/>
  <c r="F302" i="83"/>
  <c r="G302" i="83" s="1"/>
  <c r="F304" i="83"/>
  <c r="G304" i="83" s="1"/>
  <c r="H303" i="83"/>
  <c r="L213" i="82"/>
  <c r="J213" i="82"/>
  <c r="I213" i="82"/>
  <c r="D213" i="82"/>
  <c r="C213" i="82"/>
  <c r="CQ213" i="82" s="1"/>
  <c r="B213" i="82"/>
  <c r="L212" i="82"/>
  <c r="J212" i="82"/>
  <c r="I212" i="82"/>
  <c r="D212" i="82"/>
  <c r="C212" i="82"/>
  <c r="CQ212" i="82" s="1"/>
  <c r="B212" i="82"/>
  <c r="L211" i="82"/>
  <c r="J211" i="82"/>
  <c r="I211" i="82"/>
  <c r="D211" i="82"/>
  <c r="C211" i="82"/>
  <c r="CQ211" i="82" s="1"/>
  <c r="B211" i="82"/>
  <c r="L210" i="82"/>
  <c r="J210" i="82"/>
  <c r="I210" i="82"/>
  <c r="D210" i="82"/>
  <c r="C210" i="82"/>
  <c r="CQ210" i="82" s="1"/>
  <c r="B210" i="82"/>
  <c r="L209" i="82"/>
  <c r="J209" i="82"/>
  <c r="I209" i="82"/>
  <c r="D209" i="82"/>
  <c r="C209" i="82"/>
  <c r="CQ209" i="82" s="1"/>
  <c r="B209" i="82"/>
  <c r="L208" i="82"/>
  <c r="J208" i="82"/>
  <c r="I208" i="82"/>
  <c r="D208" i="82"/>
  <c r="C208" i="82"/>
  <c r="CQ208" i="82" s="1"/>
  <c r="B208" i="82"/>
  <c r="L207" i="82"/>
  <c r="J207" i="82"/>
  <c r="I207" i="82"/>
  <c r="D207" i="82"/>
  <c r="C207" i="82"/>
  <c r="CQ207" i="82" s="1"/>
  <c r="B207" i="82"/>
  <c r="L206" i="82"/>
  <c r="J206" i="82"/>
  <c r="I206" i="82"/>
  <c r="D206" i="82"/>
  <c r="C206" i="82"/>
  <c r="CQ206" i="82" s="1"/>
  <c r="B206" i="82"/>
  <c r="L205" i="82"/>
  <c r="J205" i="82"/>
  <c r="I205" i="82"/>
  <c r="D205" i="82"/>
  <c r="C205" i="82"/>
  <c r="CQ205" i="82" s="1"/>
  <c r="B205" i="82"/>
  <c r="L204" i="82"/>
  <c r="J204" i="82"/>
  <c r="I204" i="82"/>
  <c r="D204" i="82"/>
  <c r="C204" i="82"/>
  <c r="CQ204" i="82" s="1"/>
  <c r="B204" i="82"/>
  <c r="L203" i="82"/>
  <c r="J203" i="82"/>
  <c r="I203" i="82"/>
  <c r="D203" i="82"/>
  <c r="C203" i="82"/>
  <c r="CQ203" i="82" s="1"/>
  <c r="B203" i="82"/>
  <c r="L202" i="82"/>
  <c r="J202" i="82"/>
  <c r="I202" i="82"/>
  <c r="D202" i="82"/>
  <c r="C202" i="82"/>
  <c r="CQ202" i="82" s="1"/>
  <c r="B202" i="82"/>
  <c r="L201" i="82"/>
  <c r="J201" i="82"/>
  <c r="I201" i="82"/>
  <c r="D201" i="82"/>
  <c r="C201" i="82"/>
  <c r="CQ201" i="82" s="1"/>
  <c r="B201" i="82"/>
  <c r="L200" i="82"/>
  <c r="J200" i="82"/>
  <c r="I200" i="82"/>
  <c r="D200" i="82"/>
  <c r="C200" i="82"/>
  <c r="CQ200" i="82" s="1"/>
  <c r="B200" i="82"/>
  <c r="L199" i="82"/>
  <c r="J199" i="82"/>
  <c r="I199" i="82"/>
  <c r="D199" i="82"/>
  <c r="C199" i="82"/>
  <c r="CQ199" i="82" s="1"/>
  <c r="B199" i="82"/>
  <c r="L198" i="82"/>
  <c r="J198" i="82"/>
  <c r="I198" i="82"/>
  <c r="D198" i="82"/>
  <c r="C198" i="82"/>
  <c r="CQ198" i="82" s="1"/>
  <c r="B198" i="82"/>
  <c r="L197" i="82"/>
  <c r="J197" i="82"/>
  <c r="I197" i="82"/>
  <c r="D197" i="82"/>
  <c r="C197" i="82"/>
  <c r="CQ197" i="82" s="1"/>
  <c r="B197" i="82"/>
  <c r="L196" i="82"/>
  <c r="J196" i="82"/>
  <c r="I196" i="82"/>
  <c r="D196" i="82"/>
  <c r="C196" i="82"/>
  <c r="CQ196" i="82" s="1"/>
  <c r="B196" i="82"/>
  <c r="L195" i="82"/>
  <c r="J195" i="82"/>
  <c r="I195" i="82"/>
  <c r="D195" i="82"/>
  <c r="C195" i="82"/>
  <c r="CQ195" i="82" s="1"/>
  <c r="B195" i="82"/>
  <c r="L194" i="82"/>
  <c r="J194" i="82"/>
  <c r="I194" i="82"/>
  <c r="D194" i="82"/>
  <c r="C194" i="82"/>
  <c r="CQ194" i="82" s="1"/>
  <c r="B194" i="82"/>
  <c r="L193" i="82"/>
  <c r="J193" i="82"/>
  <c r="I193" i="82"/>
  <c r="D193" i="82"/>
  <c r="C193" i="82"/>
  <c r="CQ193" i="82" s="1"/>
  <c r="B193" i="82"/>
  <c r="L192" i="82"/>
  <c r="J192" i="82"/>
  <c r="I192" i="82"/>
  <c r="D192" i="82"/>
  <c r="C192" i="82"/>
  <c r="CQ192" i="82" s="1"/>
  <c r="B192" i="82"/>
  <c r="L191" i="82"/>
  <c r="J191" i="82"/>
  <c r="I191" i="82"/>
  <c r="D191" i="82"/>
  <c r="C191" i="82"/>
  <c r="CQ191" i="82" s="1"/>
  <c r="B191" i="82"/>
  <c r="L190" i="82"/>
  <c r="J190" i="82"/>
  <c r="I190" i="82"/>
  <c r="D190" i="82"/>
  <c r="C190" i="82"/>
  <c r="CQ190" i="82" s="1"/>
  <c r="B190" i="82"/>
  <c r="L189" i="82"/>
  <c r="J189" i="82"/>
  <c r="I189" i="82"/>
  <c r="D189" i="82"/>
  <c r="C189" i="82"/>
  <c r="CQ189" i="82" s="1"/>
  <c r="B189" i="82"/>
  <c r="L188" i="82"/>
  <c r="J188" i="82"/>
  <c r="I188" i="82"/>
  <c r="D188" i="82"/>
  <c r="C188" i="82"/>
  <c r="CQ188" i="82" s="1"/>
  <c r="B188" i="82"/>
  <c r="L187" i="82"/>
  <c r="J187" i="82"/>
  <c r="I187" i="82"/>
  <c r="D187" i="82"/>
  <c r="C187" i="82"/>
  <c r="CQ187" i="82" s="1"/>
  <c r="B187" i="82"/>
  <c r="L186" i="82"/>
  <c r="J186" i="82"/>
  <c r="I186" i="82"/>
  <c r="D186" i="82"/>
  <c r="C186" i="82"/>
  <c r="CQ186" i="82" s="1"/>
  <c r="B186" i="82"/>
  <c r="L185" i="82"/>
  <c r="J185" i="82"/>
  <c r="I185" i="82"/>
  <c r="D185" i="82"/>
  <c r="C185" i="82"/>
  <c r="CQ185" i="82" s="1"/>
  <c r="B185" i="82"/>
  <c r="L184" i="82"/>
  <c r="J184" i="82"/>
  <c r="I184" i="82"/>
  <c r="D184" i="82"/>
  <c r="C184" i="82"/>
  <c r="CQ184" i="82" s="1"/>
  <c r="B184" i="82"/>
  <c r="L183" i="82"/>
  <c r="J183" i="82"/>
  <c r="I183" i="82"/>
  <c r="D183" i="82"/>
  <c r="C183" i="82"/>
  <c r="CQ183" i="82" s="1"/>
  <c r="B183" i="82"/>
  <c r="L182" i="82"/>
  <c r="J182" i="82"/>
  <c r="I182" i="82"/>
  <c r="D182" i="82"/>
  <c r="C182" i="82"/>
  <c r="CQ182" i="82" s="1"/>
  <c r="B182" i="82"/>
  <c r="L181" i="82"/>
  <c r="J181" i="82"/>
  <c r="I181" i="82"/>
  <c r="D181" i="82"/>
  <c r="C181" i="82"/>
  <c r="CQ181" i="82" s="1"/>
  <c r="B181" i="82"/>
  <c r="L180" i="82"/>
  <c r="J180" i="82"/>
  <c r="I180" i="82"/>
  <c r="D180" i="82"/>
  <c r="C180" i="82"/>
  <c r="CQ180" i="82" s="1"/>
  <c r="B180" i="82"/>
  <c r="L179" i="82"/>
  <c r="J179" i="82"/>
  <c r="I179" i="82"/>
  <c r="D179" i="82"/>
  <c r="C179" i="82"/>
  <c r="CQ179" i="82" s="1"/>
  <c r="B179" i="82"/>
  <c r="L178" i="82"/>
  <c r="J178" i="82"/>
  <c r="I178" i="82"/>
  <c r="D178" i="82"/>
  <c r="C178" i="82"/>
  <c r="CQ178" i="82" s="1"/>
  <c r="B178" i="82"/>
  <c r="L177" i="82"/>
  <c r="J177" i="82"/>
  <c r="I177" i="82"/>
  <c r="D177" i="82"/>
  <c r="C177" i="82"/>
  <c r="CQ177" i="82" s="1"/>
  <c r="B177" i="82"/>
  <c r="L176" i="82"/>
  <c r="J176" i="82"/>
  <c r="I176" i="82"/>
  <c r="D176" i="82"/>
  <c r="C176" i="82"/>
  <c r="CQ176" i="82" s="1"/>
  <c r="B176" i="82"/>
  <c r="L175" i="82"/>
  <c r="J175" i="82"/>
  <c r="I175" i="82"/>
  <c r="D175" i="82"/>
  <c r="C175" i="82"/>
  <c r="CQ175" i="82" s="1"/>
  <c r="B175" i="82"/>
  <c r="L174" i="82"/>
  <c r="J174" i="82"/>
  <c r="I174" i="82"/>
  <c r="D174" i="82"/>
  <c r="C174" i="82"/>
  <c r="CQ174" i="82" s="1"/>
  <c r="B174" i="82"/>
  <c r="L173" i="82"/>
  <c r="J173" i="82"/>
  <c r="I173" i="82"/>
  <c r="D173" i="82"/>
  <c r="C173" i="82"/>
  <c r="CQ173" i="82" s="1"/>
  <c r="B173" i="82"/>
  <c r="L172" i="82"/>
  <c r="J172" i="82"/>
  <c r="I172" i="82"/>
  <c r="D172" i="82"/>
  <c r="C172" i="82"/>
  <c r="CQ172" i="82" s="1"/>
  <c r="B172" i="82"/>
  <c r="L171" i="82"/>
  <c r="J171" i="82"/>
  <c r="I171" i="82"/>
  <c r="D171" i="82"/>
  <c r="C171" i="82"/>
  <c r="CQ171" i="82" s="1"/>
  <c r="B171" i="82"/>
  <c r="L170" i="82"/>
  <c r="J170" i="82"/>
  <c r="I170" i="82"/>
  <c r="D170" i="82"/>
  <c r="C170" i="82"/>
  <c r="CQ170" i="82" s="1"/>
  <c r="B170" i="82"/>
  <c r="L169" i="82"/>
  <c r="J169" i="82"/>
  <c r="I169" i="82"/>
  <c r="D169" i="82"/>
  <c r="C169" i="82"/>
  <c r="CQ169" i="82" s="1"/>
  <c r="B169" i="82"/>
  <c r="L168" i="82"/>
  <c r="J168" i="82"/>
  <c r="I168" i="82"/>
  <c r="D168" i="82"/>
  <c r="C168" i="82"/>
  <c r="CQ168" i="82" s="1"/>
  <c r="B168" i="82"/>
  <c r="L167" i="82"/>
  <c r="J167" i="82"/>
  <c r="I167" i="82"/>
  <c r="D167" i="82"/>
  <c r="C167" i="82"/>
  <c r="CQ167" i="82" s="1"/>
  <c r="B167" i="82"/>
  <c r="L166" i="82"/>
  <c r="J166" i="82"/>
  <c r="I166" i="82"/>
  <c r="D166" i="82"/>
  <c r="C166" i="82"/>
  <c r="CQ166" i="82" s="1"/>
  <c r="B166" i="82"/>
  <c r="L165" i="82"/>
  <c r="J165" i="82"/>
  <c r="I165" i="82"/>
  <c r="D165" i="82"/>
  <c r="C165" i="82"/>
  <c r="CQ165" i="82" s="1"/>
  <c r="B165" i="82"/>
  <c r="L164" i="82"/>
  <c r="J164" i="82"/>
  <c r="I164" i="82"/>
  <c r="D164" i="82"/>
  <c r="C164" i="82"/>
  <c r="CQ164" i="82" s="1"/>
  <c r="B164" i="82"/>
  <c r="L163" i="82"/>
  <c r="J163" i="82"/>
  <c r="I163" i="82"/>
  <c r="D163" i="82"/>
  <c r="C163" i="82"/>
  <c r="CQ163" i="82" s="1"/>
  <c r="B163" i="82"/>
  <c r="L162" i="82"/>
  <c r="J162" i="82"/>
  <c r="I162" i="82"/>
  <c r="D162" i="82"/>
  <c r="C162" i="82"/>
  <c r="CQ162" i="82" s="1"/>
  <c r="B162" i="82"/>
  <c r="L161" i="82"/>
  <c r="J161" i="82"/>
  <c r="I161" i="82"/>
  <c r="D161" i="82"/>
  <c r="C161" i="82"/>
  <c r="CQ161" i="82" s="1"/>
  <c r="B161" i="82"/>
  <c r="L160" i="82"/>
  <c r="J160" i="82"/>
  <c r="I160" i="82"/>
  <c r="D160" i="82"/>
  <c r="C160" i="82"/>
  <c r="CQ160" i="82" s="1"/>
  <c r="B160" i="82"/>
  <c r="L159" i="82"/>
  <c r="J159" i="82"/>
  <c r="I159" i="82"/>
  <c r="D159" i="82"/>
  <c r="C159" i="82"/>
  <c r="CQ159" i="82" s="1"/>
  <c r="B159" i="82"/>
  <c r="L158" i="82"/>
  <c r="J158" i="82"/>
  <c r="I158" i="82"/>
  <c r="D158" i="82"/>
  <c r="C158" i="82"/>
  <c r="CQ158" i="82" s="1"/>
  <c r="B158" i="82"/>
  <c r="L157" i="82"/>
  <c r="J157" i="82"/>
  <c r="I157" i="82"/>
  <c r="D157" i="82"/>
  <c r="C157" i="82"/>
  <c r="CQ157" i="82" s="1"/>
  <c r="B157" i="82"/>
  <c r="L156" i="82"/>
  <c r="J156" i="82"/>
  <c r="I156" i="82"/>
  <c r="D156" i="82"/>
  <c r="C156" i="82"/>
  <c r="CQ156" i="82" s="1"/>
  <c r="B156" i="82"/>
  <c r="L155" i="82"/>
  <c r="J155" i="82"/>
  <c r="I155" i="82"/>
  <c r="D155" i="82"/>
  <c r="C155" i="82"/>
  <c r="CQ155" i="82" s="1"/>
  <c r="B155" i="82"/>
  <c r="L154" i="82"/>
  <c r="J154" i="82"/>
  <c r="I154" i="82"/>
  <c r="D154" i="82"/>
  <c r="C154" i="82"/>
  <c r="CQ154" i="82" s="1"/>
  <c r="B154" i="82"/>
  <c r="L153" i="82"/>
  <c r="J153" i="82"/>
  <c r="I153" i="82"/>
  <c r="D153" i="82"/>
  <c r="C153" i="82"/>
  <c r="CQ153" i="82" s="1"/>
  <c r="B153" i="82"/>
  <c r="L152" i="82"/>
  <c r="J152" i="82"/>
  <c r="I152" i="82"/>
  <c r="D152" i="82"/>
  <c r="C152" i="82"/>
  <c r="CQ152" i="82" s="1"/>
  <c r="B152" i="82"/>
  <c r="L151" i="82"/>
  <c r="J151" i="82"/>
  <c r="I151" i="82"/>
  <c r="D151" i="82"/>
  <c r="C151" i="82"/>
  <c r="CQ151" i="82" s="1"/>
  <c r="B151" i="82"/>
  <c r="L150" i="82"/>
  <c r="J150" i="82"/>
  <c r="I150" i="82"/>
  <c r="D150" i="82"/>
  <c r="C150" i="82"/>
  <c r="CQ150" i="82" s="1"/>
  <c r="B150" i="82"/>
  <c r="L149" i="82"/>
  <c r="J149" i="82"/>
  <c r="I149" i="82"/>
  <c r="D149" i="82"/>
  <c r="C149" i="82"/>
  <c r="CQ149" i="82" s="1"/>
  <c r="B149" i="82"/>
  <c r="L148" i="82"/>
  <c r="J148" i="82"/>
  <c r="I148" i="82"/>
  <c r="D148" i="82"/>
  <c r="C148" i="82"/>
  <c r="CQ148" i="82" s="1"/>
  <c r="B148" i="82"/>
  <c r="L147" i="82"/>
  <c r="J147" i="82"/>
  <c r="I147" i="82"/>
  <c r="D147" i="82"/>
  <c r="C147" i="82"/>
  <c r="CQ147" i="82" s="1"/>
  <c r="B147" i="82"/>
  <c r="L146" i="82"/>
  <c r="J146" i="82"/>
  <c r="I146" i="82"/>
  <c r="D146" i="82"/>
  <c r="C146" i="82"/>
  <c r="CQ146" i="82" s="1"/>
  <c r="B146" i="82"/>
  <c r="L145" i="82"/>
  <c r="J145" i="82"/>
  <c r="I145" i="82"/>
  <c r="D145" i="82"/>
  <c r="C145" i="82"/>
  <c r="CQ145" i="82" s="1"/>
  <c r="B145" i="82"/>
  <c r="L144" i="82"/>
  <c r="J144" i="82"/>
  <c r="I144" i="82"/>
  <c r="D144" i="82"/>
  <c r="C144" i="82"/>
  <c r="CQ144" i="82" s="1"/>
  <c r="B144" i="82"/>
  <c r="L143" i="82"/>
  <c r="J143" i="82"/>
  <c r="I143" i="82"/>
  <c r="D143" i="82"/>
  <c r="C143" i="82"/>
  <c r="CQ143" i="82" s="1"/>
  <c r="B143" i="82"/>
  <c r="L142" i="82"/>
  <c r="J142" i="82"/>
  <c r="I142" i="82"/>
  <c r="D142" i="82"/>
  <c r="C142" i="82"/>
  <c r="CQ142" i="82" s="1"/>
  <c r="B142" i="82"/>
  <c r="L141" i="82"/>
  <c r="J141" i="82"/>
  <c r="I141" i="82"/>
  <c r="D141" i="82"/>
  <c r="C141" i="82"/>
  <c r="CQ141" i="82" s="1"/>
  <c r="B141" i="82"/>
  <c r="L140" i="82"/>
  <c r="J140" i="82"/>
  <c r="I140" i="82"/>
  <c r="D140" i="82"/>
  <c r="C140" i="82"/>
  <c r="CQ140" i="82" s="1"/>
  <c r="B140" i="82"/>
  <c r="L139" i="82"/>
  <c r="J139" i="82"/>
  <c r="I139" i="82"/>
  <c r="D139" i="82"/>
  <c r="C139" i="82"/>
  <c r="CQ139" i="82" s="1"/>
  <c r="B139" i="82"/>
  <c r="L138" i="82"/>
  <c r="J138" i="82"/>
  <c r="I138" i="82"/>
  <c r="D138" i="82"/>
  <c r="C138" i="82"/>
  <c r="CQ138" i="82" s="1"/>
  <c r="B138" i="82"/>
  <c r="L137" i="82"/>
  <c r="J137" i="82"/>
  <c r="I137" i="82"/>
  <c r="D137" i="82"/>
  <c r="C137" i="82"/>
  <c r="CQ137" i="82" s="1"/>
  <c r="B137" i="82"/>
  <c r="L136" i="82"/>
  <c r="J136" i="82"/>
  <c r="I136" i="82"/>
  <c r="D136" i="82"/>
  <c r="C136" i="82"/>
  <c r="CQ136" i="82" s="1"/>
  <c r="B136" i="82"/>
  <c r="L135" i="82"/>
  <c r="J135" i="82"/>
  <c r="I135" i="82"/>
  <c r="D135" i="82"/>
  <c r="C135" i="82"/>
  <c r="CQ135" i="82" s="1"/>
  <c r="B135" i="82"/>
  <c r="L134" i="82"/>
  <c r="J134" i="82"/>
  <c r="I134" i="82"/>
  <c r="D134" i="82"/>
  <c r="C134" i="82"/>
  <c r="CQ134" i="82" s="1"/>
  <c r="B134" i="82"/>
  <c r="L133" i="82"/>
  <c r="J133" i="82"/>
  <c r="I133" i="82"/>
  <c r="D133" i="82"/>
  <c r="C133" i="82"/>
  <c r="CQ133" i="82" s="1"/>
  <c r="B133" i="82"/>
  <c r="L132" i="82"/>
  <c r="J132" i="82"/>
  <c r="I132" i="82"/>
  <c r="D132" i="82"/>
  <c r="C132" i="82"/>
  <c r="CQ132" i="82" s="1"/>
  <c r="B132" i="82"/>
  <c r="L131" i="82"/>
  <c r="J131" i="82"/>
  <c r="I131" i="82"/>
  <c r="D131" i="82"/>
  <c r="C131" i="82"/>
  <c r="CQ131" i="82" s="1"/>
  <c r="B131" i="82"/>
  <c r="L130" i="82"/>
  <c r="J130" i="82"/>
  <c r="I130" i="82"/>
  <c r="D130" i="82"/>
  <c r="C130" i="82"/>
  <c r="CQ130" i="82" s="1"/>
  <c r="B130" i="82"/>
  <c r="L129" i="82"/>
  <c r="J129" i="82"/>
  <c r="I129" i="82"/>
  <c r="D129" i="82"/>
  <c r="C129" i="82"/>
  <c r="CQ129" i="82" s="1"/>
  <c r="B129" i="82"/>
  <c r="L128" i="82"/>
  <c r="J128" i="82"/>
  <c r="I128" i="82"/>
  <c r="D128" i="82"/>
  <c r="C128" i="82"/>
  <c r="CQ128" i="82" s="1"/>
  <c r="B128" i="82"/>
  <c r="L127" i="82"/>
  <c r="J127" i="82"/>
  <c r="I127" i="82"/>
  <c r="D127" i="82"/>
  <c r="C127" i="82"/>
  <c r="CQ127" i="82" s="1"/>
  <c r="B127" i="82"/>
  <c r="L126" i="82"/>
  <c r="J126" i="82"/>
  <c r="I126" i="82"/>
  <c r="D126" i="82"/>
  <c r="C126" i="82"/>
  <c r="CQ126" i="82" s="1"/>
  <c r="B126" i="82"/>
  <c r="CN125" i="82"/>
  <c r="L125" i="82"/>
  <c r="J125" i="82"/>
  <c r="I125" i="82"/>
  <c r="D125" i="82"/>
  <c r="C125" i="82"/>
  <c r="CQ125" i="82" s="1"/>
  <c r="B125" i="82"/>
  <c r="CN124" i="82"/>
  <c r="L124" i="82"/>
  <c r="J124" i="82"/>
  <c r="I124" i="82"/>
  <c r="D124" i="82"/>
  <c r="C124" i="82"/>
  <c r="CQ124" i="82" s="1"/>
  <c r="B124" i="82"/>
  <c r="CN123" i="82"/>
  <c r="L123" i="82"/>
  <c r="J123" i="82"/>
  <c r="I123" i="82"/>
  <c r="D123" i="82"/>
  <c r="C123" i="82"/>
  <c r="CQ123" i="82" s="1"/>
  <c r="B123" i="82"/>
  <c r="L296" i="83"/>
  <c r="J296" i="83"/>
  <c r="I296" i="83"/>
  <c r="D296" i="83"/>
  <c r="C296" i="83"/>
  <c r="CQ296" i="83" s="1"/>
  <c r="B296" i="83"/>
  <c r="L295" i="83"/>
  <c r="J295" i="83"/>
  <c r="I295" i="83"/>
  <c r="D295" i="83"/>
  <c r="C295" i="83"/>
  <c r="CQ295" i="83" s="1"/>
  <c r="B295" i="83"/>
  <c r="L294" i="83"/>
  <c r="J294" i="83"/>
  <c r="I294" i="83"/>
  <c r="D294" i="83"/>
  <c r="C294" i="83"/>
  <c r="CQ294" i="83" s="1"/>
  <c r="B294" i="83"/>
  <c r="L293" i="83"/>
  <c r="J293" i="83"/>
  <c r="I293" i="83"/>
  <c r="D293" i="83"/>
  <c r="C293" i="83"/>
  <c r="CQ293" i="83" s="1"/>
  <c r="B293" i="83"/>
  <c r="L292" i="83"/>
  <c r="J292" i="83"/>
  <c r="I292" i="83"/>
  <c r="D292" i="83"/>
  <c r="C292" i="83"/>
  <c r="CQ292" i="83" s="1"/>
  <c r="B292" i="83"/>
  <c r="L291" i="83"/>
  <c r="J291" i="83"/>
  <c r="I291" i="83"/>
  <c r="D291" i="83"/>
  <c r="C291" i="83"/>
  <c r="CQ291" i="83" s="1"/>
  <c r="B291" i="83"/>
  <c r="L290" i="83"/>
  <c r="J290" i="83"/>
  <c r="I290" i="83"/>
  <c r="D290" i="83"/>
  <c r="C290" i="83"/>
  <c r="CQ290" i="83" s="1"/>
  <c r="B290" i="83"/>
  <c r="L289" i="83"/>
  <c r="J289" i="83"/>
  <c r="I289" i="83"/>
  <c r="D289" i="83"/>
  <c r="C289" i="83"/>
  <c r="CQ289" i="83" s="1"/>
  <c r="B289" i="83"/>
  <c r="L288" i="83"/>
  <c r="J288" i="83"/>
  <c r="I288" i="83"/>
  <c r="D288" i="83"/>
  <c r="C288" i="83"/>
  <c r="CQ288" i="83" s="1"/>
  <c r="B288" i="83"/>
  <c r="L287" i="83"/>
  <c r="J287" i="83"/>
  <c r="I287" i="83"/>
  <c r="D287" i="83"/>
  <c r="C287" i="83"/>
  <c r="CQ287" i="83" s="1"/>
  <c r="B287" i="83"/>
  <c r="L286" i="83"/>
  <c r="J286" i="83"/>
  <c r="I286" i="83"/>
  <c r="D286" i="83"/>
  <c r="C286" i="83"/>
  <c r="CQ286" i="83" s="1"/>
  <c r="B286" i="83"/>
  <c r="L285" i="83"/>
  <c r="J285" i="83"/>
  <c r="I285" i="83"/>
  <c r="D285" i="83"/>
  <c r="C285" i="83"/>
  <c r="CQ285" i="83" s="1"/>
  <c r="B285" i="83"/>
  <c r="L284" i="83"/>
  <c r="J284" i="83"/>
  <c r="I284" i="83"/>
  <c r="D284" i="83"/>
  <c r="C284" i="83"/>
  <c r="CQ284" i="83" s="1"/>
  <c r="B284" i="83"/>
  <c r="L283" i="83"/>
  <c r="J283" i="83"/>
  <c r="I283" i="83"/>
  <c r="D283" i="83"/>
  <c r="C283" i="83"/>
  <c r="CQ283" i="83" s="1"/>
  <c r="B283" i="83"/>
  <c r="L282" i="83"/>
  <c r="J282" i="83"/>
  <c r="I282" i="83"/>
  <c r="D282" i="83"/>
  <c r="C282" i="83"/>
  <c r="CQ282" i="83" s="1"/>
  <c r="B282" i="83"/>
  <c r="L281" i="83"/>
  <c r="J281" i="83"/>
  <c r="I281" i="83"/>
  <c r="D281" i="83"/>
  <c r="C281" i="83"/>
  <c r="CQ281" i="83" s="1"/>
  <c r="B281" i="83"/>
  <c r="L280" i="83"/>
  <c r="J280" i="83"/>
  <c r="I280" i="83"/>
  <c r="D280" i="83"/>
  <c r="C280" i="83"/>
  <c r="CQ280" i="83" s="1"/>
  <c r="B280" i="83"/>
  <c r="L279" i="83"/>
  <c r="J279" i="83"/>
  <c r="I279" i="83"/>
  <c r="D279" i="83"/>
  <c r="C279" i="83"/>
  <c r="CQ279" i="83" s="1"/>
  <c r="B279" i="83"/>
  <c r="L278" i="83"/>
  <c r="J278" i="83"/>
  <c r="I278" i="83"/>
  <c r="D278" i="83"/>
  <c r="C278" i="83"/>
  <c r="CQ278" i="83" s="1"/>
  <c r="B278" i="83"/>
  <c r="L277" i="83"/>
  <c r="J277" i="83"/>
  <c r="I277" i="83"/>
  <c r="D277" i="83"/>
  <c r="C277" i="83"/>
  <c r="CQ277" i="83" s="1"/>
  <c r="B277" i="83"/>
  <c r="L276" i="83"/>
  <c r="J276" i="83"/>
  <c r="I276" i="83"/>
  <c r="D276" i="83"/>
  <c r="C276" i="83"/>
  <c r="CQ276" i="83" s="1"/>
  <c r="B276" i="83"/>
  <c r="L275" i="83"/>
  <c r="J275" i="83"/>
  <c r="I275" i="83"/>
  <c r="D275" i="83"/>
  <c r="C275" i="83"/>
  <c r="CQ275" i="83" s="1"/>
  <c r="B275" i="83"/>
  <c r="L274" i="83"/>
  <c r="J274" i="83"/>
  <c r="I274" i="83"/>
  <c r="D274" i="83"/>
  <c r="C274" i="83"/>
  <c r="CQ274" i="83" s="1"/>
  <c r="B274" i="83"/>
  <c r="L273" i="83"/>
  <c r="J273" i="83"/>
  <c r="I273" i="83"/>
  <c r="D273" i="83"/>
  <c r="C273" i="83"/>
  <c r="CQ273" i="83" s="1"/>
  <c r="B273" i="83"/>
  <c r="L272" i="83"/>
  <c r="J272" i="83"/>
  <c r="I272" i="83"/>
  <c r="D272" i="83"/>
  <c r="C272" i="83"/>
  <c r="CQ272" i="83" s="1"/>
  <c r="B272" i="83"/>
  <c r="L271" i="83"/>
  <c r="J271" i="83"/>
  <c r="I271" i="83"/>
  <c r="D271" i="83"/>
  <c r="C271" i="83"/>
  <c r="CQ271" i="83" s="1"/>
  <c r="B271" i="83"/>
  <c r="L270" i="83"/>
  <c r="J270" i="83"/>
  <c r="I270" i="83"/>
  <c r="D270" i="83"/>
  <c r="C270" i="83"/>
  <c r="CQ270" i="83" s="1"/>
  <c r="B270" i="83"/>
  <c r="L269" i="83"/>
  <c r="J269" i="83"/>
  <c r="I269" i="83"/>
  <c r="D269" i="83"/>
  <c r="C269" i="83"/>
  <c r="CQ269" i="83" s="1"/>
  <c r="B269" i="83"/>
  <c r="L268" i="83"/>
  <c r="J268" i="83"/>
  <c r="I268" i="83"/>
  <c r="D268" i="83"/>
  <c r="C268" i="83"/>
  <c r="CQ268" i="83" s="1"/>
  <c r="B268" i="83"/>
  <c r="L267" i="83"/>
  <c r="J267" i="83"/>
  <c r="I267" i="83"/>
  <c r="D267" i="83"/>
  <c r="C267" i="83"/>
  <c r="CQ267" i="83" s="1"/>
  <c r="B267" i="83"/>
  <c r="L266" i="83"/>
  <c r="J266" i="83"/>
  <c r="I266" i="83"/>
  <c r="D266" i="83"/>
  <c r="C266" i="83"/>
  <c r="CQ266" i="83" s="1"/>
  <c r="B266" i="83"/>
  <c r="L265" i="83"/>
  <c r="J265" i="83"/>
  <c r="I265" i="83"/>
  <c r="D265" i="83"/>
  <c r="C265" i="83"/>
  <c r="CQ265" i="83" s="1"/>
  <c r="B265" i="83"/>
  <c r="L264" i="83"/>
  <c r="J264" i="83"/>
  <c r="I264" i="83"/>
  <c r="D264" i="83"/>
  <c r="C264" i="83"/>
  <c r="CQ264" i="83" s="1"/>
  <c r="B264" i="83"/>
  <c r="L263" i="83"/>
  <c r="J263" i="83"/>
  <c r="I263" i="83"/>
  <c r="D263" i="83"/>
  <c r="C263" i="83"/>
  <c r="CQ263" i="83" s="1"/>
  <c r="B263" i="83"/>
  <c r="L262" i="83"/>
  <c r="J262" i="83"/>
  <c r="I262" i="83"/>
  <c r="D262" i="83"/>
  <c r="C262" i="83"/>
  <c r="CQ262" i="83" s="1"/>
  <c r="B262" i="83"/>
  <c r="L261" i="83"/>
  <c r="J261" i="83"/>
  <c r="I261" i="83"/>
  <c r="D261" i="83"/>
  <c r="C261" i="83"/>
  <c r="CQ261" i="83" s="1"/>
  <c r="B261" i="83"/>
  <c r="L260" i="83"/>
  <c r="J260" i="83"/>
  <c r="I260" i="83"/>
  <c r="D260" i="83"/>
  <c r="C260" i="83"/>
  <c r="CQ260" i="83" s="1"/>
  <c r="B260" i="83"/>
  <c r="L259" i="83"/>
  <c r="J259" i="83"/>
  <c r="I259" i="83"/>
  <c r="D259" i="83"/>
  <c r="C259" i="83"/>
  <c r="CQ259" i="83" s="1"/>
  <c r="B259" i="83"/>
  <c r="L258" i="83"/>
  <c r="J258" i="83"/>
  <c r="I258" i="83"/>
  <c r="D258" i="83"/>
  <c r="C258" i="83"/>
  <c r="CQ258" i="83" s="1"/>
  <c r="B258" i="83"/>
  <c r="L257" i="83"/>
  <c r="J257" i="83"/>
  <c r="I257" i="83"/>
  <c r="D257" i="83"/>
  <c r="C257" i="83"/>
  <c r="CQ257" i="83" s="1"/>
  <c r="B257" i="83"/>
  <c r="L256" i="83"/>
  <c r="J256" i="83"/>
  <c r="I256" i="83"/>
  <c r="D256" i="83"/>
  <c r="C256" i="83"/>
  <c r="CQ256" i="83" s="1"/>
  <c r="B256" i="83"/>
  <c r="L255" i="83"/>
  <c r="J255" i="83"/>
  <c r="I255" i="83"/>
  <c r="D255" i="83"/>
  <c r="C255" i="83"/>
  <c r="CQ255" i="83" s="1"/>
  <c r="B255" i="83"/>
  <c r="L254" i="83"/>
  <c r="J254" i="83"/>
  <c r="I254" i="83"/>
  <c r="D254" i="83"/>
  <c r="C254" i="83"/>
  <c r="CQ254" i="83" s="1"/>
  <c r="B254" i="83"/>
  <c r="L253" i="83"/>
  <c r="J253" i="83"/>
  <c r="I253" i="83"/>
  <c r="D253" i="83"/>
  <c r="C253" i="83"/>
  <c r="CQ253" i="83" s="1"/>
  <c r="B253" i="83"/>
  <c r="L252" i="83"/>
  <c r="J252" i="83"/>
  <c r="I252" i="83"/>
  <c r="D252" i="83"/>
  <c r="C252" i="83"/>
  <c r="CQ252" i="83" s="1"/>
  <c r="B252" i="83"/>
  <c r="L251" i="83"/>
  <c r="J251" i="83"/>
  <c r="I251" i="83"/>
  <c r="D251" i="83"/>
  <c r="C251" i="83"/>
  <c r="CQ251" i="83" s="1"/>
  <c r="B251" i="83"/>
  <c r="L250" i="83"/>
  <c r="J250" i="83"/>
  <c r="I250" i="83"/>
  <c r="D250" i="83"/>
  <c r="C250" i="83"/>
  <c r="CQ250" i="83" s="1"/>
  <c r="B250" i="83"/>
  <c r="L249" i="83"/>
  <c r="J249" i="83"/>
  <c r="I249" i="83"/>
  <c r="D249" i="83"/>
  <c r="C249" i="83"/>
  <c r="CQ249" i="83" s="1"/>
  <c r="B249" i="83"/>
  <c r="L248" i="83"/>
  <c r="J248" i="83"/>
  <c r="I248" i="83"/>
  <c r="D248" i="83"/>
  <c r="C248" i="83"/>
  <c r="CQ248" i="83" s="1"/>
  <c r="B248" i="83"/>
  <c r="L247" i="83"/>
  <c r="J247" i="83"/>
  <c r="I247" i="83"/>
  <c r="D247" i="83"/>
  <c r="C247" i="83"/>
  <c r="CQ247" i="83" s="1"/>
  <c r="B247" i="83"/>
  <c r="L246" i="83"/>
  <c r="J246" i="83"/>
  <c r="I246" i="83"/>
  <c r="D246" i="83"/>
  <c r="C246" i="83"/>
  <c r="CQ246" i="83" s="1"/>
  <c r="B246" i="83"/>
  <c r="L245" i="83"/>
  <c r="J245" i="83"/>
  <c r="I245" i="83"/>
  <c r="D245" i="83"/>
  <c r="C245" i="83"/>
  <c r="CQ245" i="83" s="1"/>
  <c r="B245" i="83"/>
  <c r="L244" i="83"/>
  <c r="J244" i="83"/>
  <c r="I244" i="83"/>
  <c r="D244" i="83"/>
  <c r="C244" i="83"/>
  <c r="CQ244" i="83" s="1"/>
  <c r="B244" i="83"/>
  <c r="L243" i="83"/>
  <c r="J243" i="83"/>
  <c r="I243" i="83"/>
  <c r="D243" i="83"/>
  <c r="C243" i="83"/>
  <c r="CQ243" i="83" s="1"/>
  <c r="B243" i="83"/>
  <c r="L242" i="83"/>
  <c r="J242" i="83"/>
  <c r="I242" i="83"/>
  <c r="D242" i="83"/>
  <c r="C242" i="83"/>
  <c r="CQ242" i="83" s="1"/>
  <c r="B242" i="83"/>
  <c r="L241" i="83"/>
  <c r="J241" i="83"/>
  <c r="I241" i="83"/>
  <c r="D241" i="83"/>
  <c r="C241" i="83"/>
  <c r="CQ241" i="83" s="1"/>
  <c r="B241" i="83"/>
  <c r="L240" i="83"/>
  <c r="J240" i="83"/>
  <c r="I240" i="83"/>
  <c r="D240" i="83"/>
  <c r="C240" i="83"/>
  <c r="CQ240" i="83" s="1"/>
  <c r="B240" i="83"/>
  <c r="L239" i="83"/>
  <c r="J239" i="83"/>
  <c r="I239" i="83"/>
  <c r="D239" i="83"/>
  <c r="C239" i="83"/>
  <c r="CQ239" i="83" s="1"/>
  <c r="B239" i="83"/>
  <c r="L238" i="83"/>
  <c r="J238" i="83"/>
  <c r="I238" i="83"/>
  <c r="D238" i="83"/>
  <c r="C238" i="83"/>
  <c r="CQ238" i="83" s="1"/>
  <c r="B238" i="83"/>
  <c r="L237" i="83"/>
  <c r="J237" i="83"/>
  <c r="I237" i="83"/>
  <c r="D237" i="83"/>
  <c r="C237" i="83"/>
  <c r="CQ237" i="83" s="1"/>
  <c r="B237" i="83"/>
  <c r="L236" i="83"/>
  <c r="J236" i="83"/>
  <c r="I236" i="83"/>
  <c r="D236" i="83"/>
  <c r="C236" i="83"/>
  <c r="CQ236" i="83" s="1"/>
  <c r="B236" i="83"/>
  <c r="L235" i="83"/>
  <c r="J235" i="83"/>
  <c r="I235" i="83"/>
  <c r="D235" i="83"/>
  <c r="C235" i="83"/>
  <c r="CQ235" i="83" s="1"/>
  <c r="B235" i="83"/>
  <c r="CN234" i="83"/>
  <c r="L234" i="83"/>
  <c r="J234" i="83"/>
  <c r="I234" i="83"/>
  <c r="D234" i="83"/>
  <c r="C234" i="83"/>
  <c r="CQ234" i="83" s="1"/>
  <c r="B234" i="83"/>
  <c r="CN233" i="83"/>
  <c r="L233" i="83"/>
  <c r="J233" i="83"/>
  <c r="I233" i="83"/>
  <c r="D233" i="83"/>
  <c r="C233" i="83"/>
  <c r="CQ233" i="83" s="1"/>
  <c r="B233" i="83"/>
  <c r="CN232" i="83"/>
  <c r="L232" i="83"/>
  <c r="J232" i="83"/>
  <c r="I232" i="83"/>
  <c r="D232" i="83"/>
  <c r="C232" i="83"/>
  <c r="CQ232" i="83" s="1"/>
  <c r="B232" i="83"/>
  <c r="CN231" i="83"/>
  <c r="L231" i="83"/>
  <c r="J231" i="83"/>
  <c r="I231" i="83"/>
  <c r="D231" i="83"/>
  <c r="C231" i="83"/>
  <c r="CQ231" i="83" s="1"/>
  <c r="B231" i="83"/>
  <c r="CN230" i="83"/>
  <c r="L230" i="83"/>
  <c r="J230" i="83"/>
  <c r="I230" i="83"/>
  <c r="D230" i="83"/>
  <c r="C230" i="83"/>
  <c r="CQ230" i="83" s="1"/>
  <c r="B230" i="83"/>
  <c r="CN229" i="83"/>
  <c r="L229" i="83"/>
  <c r="J229" i="83"/>
  <c r="I229" i="83"/>
  <c r="D229" i="83"/>
  <c r="C229" i="83"/>
  <c r="CQ229" i="83" s="1"/>
  <c r="B229" i="83"/>
  <c r="CN228" i="83"/>
  <c r="L228" i="83"/>
  <c r="J228" i="83"/>
  <c r="I228" i="83"/>
  <c r="D228" i="83"/>
  <c r="C228" i="83"/>
  <c r="CQ228" i="83" s="1"/>
  <c r="B228" i="83"/>
  <c r="CN227" i="83"/>
  <c r="L227" i="83"/>
  <c r="J227" i="83"/>
  <c r="I227" i="83"/>
  <c r="D227" i="83"/>
  <c r="C227" i="83"/>
  <c r="CQ227" i="83" s="1"/>
  <c r="B227" i="83"/>
  <c r="CN226" i="83"/>
  <c r="L226" i="83"/>
  <c r="J226" i="83"/>
  <c r="I226" i="83"/>
  <c r="D226" i="83"/>
  <c r="C226" i="83"/>
  <c r="CQ226" i="83" s="1"/>
  <c r="B226" i="83"/>
  <c r="CN225" i="83"/>
  <c r="L225" i="83"/>
  <c r="J225" i="83"/>
  <c r="I225" i="83"/>
  <c r="D225" i="83"/>
  <c r="C225" i="83"/>
  <c r="CQ225" i="83" s="1"/>
  <c r="B225" i="83"/>
  <c r="L224" i="83"/>
  <c r="J224" i="83"/>
  <c r="I224" i="83"/>
  <c r="D224" i="83"/>
  <c r="C224" i="83"/>
  <c r="CQ224" i="83" s="1"/>
  <c r="B224" i="83"/>
  <c r="L223" i="83"/>
  <c r="J223" i="83"/>
  <c r="I223" i="83"/>
  <c r="D223" i="83"/>
  <c r="C223" i="83"/>
  <c r="CQ223" i="83" s="1"/>
  <c r="B223" i="83"/>
  <c r="L222" i="83"/>
  <c r="J222" i="83"/>
  <c r="I222" i="83"/>
  <c r="D222" i="83"/>
  <c r="C222" i="83"/>
  <c r="CQ222" i="83" s="1"/>
  <c r="B222" i="83"/>
  <c r="L221" i="83"/>
  <c r="J221" i="83"/>
  <c r="I221" i="83"/>
  <c r="D221" i="83"/>
  <c r="C221" i="83"/>
  <c r="CQ221" i="83" s="1"/>
  <c r="B221" i="83"/>
  <c r="L220" i="83"/>
  <c r="J220" i="83"/>
  <c r="I220" i="83"/>
  <c r="D220" i="83"/>
  <c r="C220" i="83"/>
  <c r="CQ220" i="83" s="1"/>
  <c r="B220" i="83"/>
  <c r="L219" i="83"/>
  <c r="J219" i="83"/>
  <c r="I219" i="83"/>
  <c r="D219" i="83"/>
  <c r="C219" i="83"/>
  <c r="CQ219" i="83" s="1"/>
  <c r="B219" i="83"/>
  <c r="L218" i="83"/>
  <c r="J218" i="83"/>
  <c r="I218" i="83"/>
  <c r="D218" i="83"/>
  <c r="C218" i="83"/>
  <c r="CQ218" i="83" s="1"/>
  <c r="B218" i="83"/>
  <c r="L217" i="83"/>
  <c r="J217" i="83"/>
  <c r="I217" i="83"/>
  <c r="D217" i="83"/>
  <c r="C217" i="83"/>
  <c r="CQ217" i="83" s="1"/>
  <c r="B217" i="83"/>
  <c r="L216" i="83"/>
  <c r="J216" i="83"/>
  <c r="I216" i="83"/>
  <c r="D216" i="83"/>
  <c r="C216" i="83"/>
  <c r="CQ216" i="83" s="1"/>
  <c r="B216" i="83"/>
  <c r="L215" i="83"/>
  <c r="J215" i="83"/>
  <c r="I215" i="83"/>
  <c r="D215" i="83"/>
  <c r="C215" i="83"/>
  <c r="CQ215" i="83" s="1"/>
  <c r="B215" i="83"/>
  <c r="L214" i="83"/>
  <c r="J214" i="83"/>
  <c r="I214" i="83"/>
  <c r="D214" i="83"/>
  <c r="C214" i="83"/>
  <c r="CQ214" i="83" s="1"/>
  <c r="B214" i="83"/>
  <c r="L213" i="83"/>
  <c r="J213" i="83"/>
  <c r="I213" i="83"/>
  <c r="D213" i="83"/>
  <c r="C213" i="83"/>
  <c r="CQ213" i="83" s="1"/>
  <c r="B213" i="83"/>
  <c r="L212" i="83"/>
  <c r="J212" i="83"/>
  <c r="I212" i="83"/>
  <c r="D212" i="83"/>
  <c r="C212" i="83"/>
  <c r="CQ212" i="83" s="1"/>
  <c r="B212" i="83"/>
  <c r="L211" i="83"/>
  <c r="J211" i="83"/>
  <c r="I211" i="83"/>
  <c r="D211" i="83"/>
  <c r="C211" i="83"/>
  <c r="CQ211" i="83" s="1"/>
  <c r="B211" i="83"/>
  <c r="L210" i="83"/>
  <c r="J210" i="83"/>
  <c r="I210" i="83"/>
  <c r="D210" i="83"/>
  <c r="C210" i="83"/>
  <c r="CQ210" i="83" s="1"/>
  <c r="B210" i="83"/>
  <c r="L209" i="83"/>
  <c r="J209" i="83"/>
  <c r="I209" i="83"/>
  <c r="D209" i="83"/>
  <c r="C209" i="83"/>
  <c r="CQ209" i="83" s="1"/>
  <c r="B209" i="83"/>
  <c r="L208" i="83"/>
  <c r="J208" i="83"/>
  <c r="I208" i="83"/>
  <c r="D208" i="83"/>
  <c r="C208" i="83"/>
  <c r="CQ208" i="83" s="1"/>
  <c r="B208" i="83"/>
  <c r="L207" i="83"/>
  <c r="J207" i="83"/>
  <c r="I207" i="83"/>
  <c r="D207" i="83"/>
  <c r="C207" i="83"/>
  <c r="CQ207" i="83" s="1"/>
  <c r="B207" i="83"/>
  <c r="L206" i="83"/>
  <c r="J206" i="83"/>
  <c r="I206" i="83"/>
  <c r="D206" i="83"/>
  <c r="C206" i="83"/>
  <c r="CQ206" i="83" s="1"/>
  <c r="B206" i="83"/>
  <c r="L205" i="83"/>
  <c r="J205" i="83"/>
  <c r="I205" i="83"/>
  <c r="D205" i="83"/>
  <c r="C205" i="83"/>
  <c r="CQ205" i="83" s="1"/>
  <c r="B205" i="83"/>
  <c r="L204" i="83"/>
  <c r="J204" i="83"/>
  <c r="I204" i="83"/>
  <c r="D204" i="83"/>
  <c r="C204" i="83"/>
  <c r="CQ204" i="83" s="1"/>
  <c r="B204" i="83"/>
  <c r="L203" i="83"/>
  <c r="J203" i="83"/>
  <c r="I203" i="83"/>
  <c r="D203" i="83"/>
  <c r="C203" i="83"/>
  <c r="CQ203" i="83" s="1"/>
  <c r="B203" i="83"/>
  <c r="L202" i="83"/>
  <c r="J202" i="83"/>
  <c r="I202" i="83"/>
  <c r="D202" i="83"/>
  <c r="C202" i="83"/>
  <c r="CQ202" i="83" s="1"/>
  <c r="B202" i="83"/>
  <c r="L201" i="83"/>
  <c r="J201" i="83"/>
  <c r="I201" i="83"/>
  <c r="D201" i="83"/>
  <c r="C201" i="83"/>
  <c r="CQ201" i="83" s="1"/>
  <c r="B201" i="83"/>
  <c r="L200" i="83"/>
  <c r="J200" i="83"/>
  <c r="I200" i="83"/>
  <c r="D200" i="83"/>
  <c r="C200" i="83"/>
  <c r="CQ200" i="83" s="1"/>
  <c r="B200" i="83"/>
  <c r="L199" i="83"/>
  <c r="J199" i="83"/>
  <c r="I199" i="83"/>
  <c r="D199" i="83"/>
  <c r="C199" i="83"/>
  <c r="CQ199" i="83" s="1"/>
  <c r="B199" i="83"/>
  <c r="L198" i="83"/>
  <c r="J198" i="83"/>
  <c r="I198" i="83"/>
  <c r="D198" i="83"/>
  <c r="C198" i="83"/>
  <c r="CQ198" i="83" s="1"/>
  <c r="B198" i="83"/>
  <c r="L197" i="83"/>
  <c r="J197" i="83"/>
  <c r="I197" i="83"/>
  <c r="D197" i="83"/>
  <c r="C197" i="83"/>
  <c r="CQ197" i="83" s="1"/>
  <c r="B197" i="83"/>
  <c r="L196" i="83"/>
  <c r="J196" i="83"/>
  <c r="I196" i="83"/>
  <c r="D196" i="83"/>
  <c r="C196" i="83"/>
  <c r="CQ196" i="83" s="1"/>
  <c r="B196" i="83"/>
  <c r="L195" i="83"/>
  <c r="J195" i="83"/>
  <c r="I195" i="83"/>
  <c r="D195" i="83"/>
  <c r="C195" i="83"/>
  <c r="CQ195" i="83" s="1"/>
  <c r="B195" i="83"/>
  <c r="L194" i="83"/>
  <c r="J194" i="83"/>
  <c r="I194" i="83"/>
  <c r="D194" i="83"/>
  <c r="C194" i="83"/>
  <c r="CQ194" i="83" s="1"/>
  <c r="B194" i="83"/>
  <c r="L193" i="83"/>
  <c r="J193" i="83"/>
  <c r="I193" i="83"/>
  <c r="D193" i="83"/>
  <c r="C193" i="83"/>
  <c r="CQ193" i="83" s="1"/>
  <c r="B193" i="83"/>
  <c r="L192" i="83"/>
  <c r="J192" i="83"/>
  <c r="I192" i="83"/>
  <c r="D192" i="83"/>
  <c r="C192" i="83"/>
  <c r="CQ192" i="83" s="1"/>
  <c r="B192" i="83"/>
  <c r="L191" i="83"/>
  <c r="J191" i="83"/>
  <c r="I191" i="83"/>
  <c r="D191" i="83"/>
  <c r="C191" i="83"/>
  <c r="CQ191" i="83" s="1"/>
  <c r="B191" i="83"/>
  <c r="L190" i="83"/>
  <c r="J190" i="83"/>
  <c r="I190" i="83"/>
  <c r="D190" i="83"/>
  <c r="C190" i="83"/>
  <c r="CQ190" i="83" s="1"/>
  <c r="B190" i="83"/>
  <c r="L189" i="83"/>
  <c r="J189" i="83"/>
  <c r="I189" i="83"/>
  <c r="D189" i="83"/>
  <c r="C189" i="83"/>
  <c r="CQ189" i="83" s="1"/>
  <c r="B189" i="83"/>
  <c r="L188" i="83"/>
  <c r="J188" i="83"/>
  <c r="I188" i="83"/>
  <c r="D188" i="83"/>
  <c r="C188" i="83"/>
  <c r="CQ188" i="83" s="1"/>
  <c r="B188" i="83"/>
  <c r="L187" i="83"/>
  <c r="J187" i="83"/>
  <c r="I187" i="83"/>
  <c r="D187" i="83"/>
  <c r="C187" i="83"/>
  <c r="CQ187" i="83" s="1"/>
  <c r="B187" i="83"/>
  <c r="L186" i="83"/>
  <c r="J186" i="83"/>
  <c r="I186" i="83"/>
  <c r="D186" i="83"/>
  <c r="C186" i="83"/>
  <c r="CQ186" i="83" s="1"/>
  <c r="B186" i="83"/>
  <c r="L185" i="83"/>
  <c r="J185" i="83"/>
  <c r="I185" i="83"/>
  <c r="D185" i="83"/>
  <c r="C185" i="83"/>
  <c r="CQ185" i="83" s="1"/>
  <c r="B185" i="83"/>
  <c r="L184" i="83"/>
  <c r="J184" i="83"/>
  <c r="I184" i="83"/>
  <c r="D184" i="83"/>
  <c r="C184" i="83"/>
  <c r="CQ184" i="83" s="1"/>
  <c r="B184" i="83"/>
  <c r="L183" i="83"/>
  <c r="J183" i="83"/>
  <c r="I183" i="83"/>
  <c r="D183" i="83"/>
  <c r="C183" i="83"/>
  <c r="CQ183" i="83" s="1"/>
  <c r="B183" i="83"/>
  <c r="L182" i="83"/>
  <c r="J182" i="83"/>
  <c r="I182" i="83"/>
  <c r="D182" i="83"/>
  <c r="C182" i="83"/>
  <c r="CQ182" i="83" s="1"/>
  <c r="B182" i="83"/>
  <c r="L181" i="83"/>
  <c r="J181" i="83"/>
  <c r="I181" i="83"/>
  <c r="D181" i="83"/>
  <c r="C181" i="83"/>
  <c r="CQ181" i="83" s="1"/>
  <c r="B181" i="83"/>
  <c r="L180" i="83"/>
  <c r="J180" i="83"/>
  <c r="I180" i="83"/>
  <c r="D180" i="83"/>
  <c r="C180" i="83"/>
  <c r="CQ180" i="83" s="1"/>
  <c r="B180" i="83"/>
  <c r="CN179" i="83"/>
  <c r="L179" i="83"/>
  <c r="J179" i="83"/>
  <c r="I179" i="83"/>
  <c r="D179" i="83"/>
  <c r="C179" i="83"/>
  <c r="CQ179" i="83" s="1"/>
  <c r="B179" i="83"/>
  <c r="CN178" i="83"/>
  <c r="L178" i="83"/>
  <c r="J178" i="83"/>
  <c r="I178" i="83"/>
  <c r="D178" i="83"/>
  <c r="C178" i="83"/>
  <c r="CQ178" i="83" s="1"/>
  <c r="B178" i="83"/>
  <c r="CN177" i="83"/>
  <c r="L177" i="83"/>
  <c r="J177" i="83"/>
  <c r="I177" i="83"/>
  <c r="D177" i="83"/>
  <c r="C177" i="83"/>
  <c r="CQ177" i="83" s="1"/>
  <c r="B177" i="83"/>
  <c r="CN176" i="83"/>
  <c r="L176" i="83"/>
  <c r="J176" i="83"/>
  <c r="I176" i="83"/>
  <c r="D176" i="83"/>
  <c r="C176" i="83"/>
  <c r="CQ176" i="83" s="1"/>
  <c r="B176" i="83"/>
  <c r="CN175" i="83"/>
  <c r="L175" i="83"/>
  <c r="J175" i="83"/>
  <c r="I175" i="83"/>
  <c r="D175" i="83"/>
  <c r="C175" i="83"/>
  <c r="CQ175" i="83" s="1"/>
  <c r="B175" i="83"/>
  <c r="CN174" i="83"/>
  <c r="L174" i="83"/>
  <c r="J174" i="83"/>
  <c r="I174" i="83"/>
  <c r="D174" i="83"/>
  <c r="C174" i="83"/>
  <c r="CQ174" i="83" s="1"/>
  <c r="B174" i="83"/>
  <c r="CN173" i="83"/>
  <c r="L173" i="83"/>
  <c r="J173" i="83"/>
  <c r="I173" i="83"/>
  <c r="D173" i="83"/>
  <c r="C173" i="83"/>
  <c r="CQ173" i="83" s="1"/>
  <c r="B173" i="83"/>
  <c r="CN172" i="83"/>
  <c r="L172" i="83"/>
  <c r="J172" i="83"/>
  <c r="I172" i="83"/>
  <c r="D172" i="83"/>
  <c r="C172" i="83"/>
  <c r="CQ172" i="83" s="1"/>
  <c r="B172" i="83"/>
  <c r="CN171" i="83"/>
  <c r="L171" i="83"/>
  <c r="J171" i="83"/>
  <c r="I171" i="83"/>
  <c r="D171" i="83"/>
  <c r="C171" i="83"/>
  <c r="CQ171" i="83" s="1"/>
  <c r="B171" i="83"/>
  <c r="CN170" i="83"/>
  <c r="L170" i="83"/>
  <c r="J170" i="83"/>
  <c r="I170" i="83"/>
  <c r="D170" i="83"/>
  <c r="C170" i="83"/>
  <c r="CQ170" i="83" s="1"/>
  <c r="B170" i="83"/>
  <c r="L169" i="83"/>
  <c r="J169" i="83"/>
  <c r="I169" i="83"/>
  <c r="D169" i="83"/>
  <c r="C169" i="83"/>
  <c r="CQ169" i="83" s="1"/>
  <c r="B169" i="83"/>
  <c r="L168" i="83"/>
  <c r="J168" i="83"/>
  <c r="I168" i="83"/>
  <c r="D168" i="83"/>
  <c r="C168" i="83"/>
  <c r="CQ168" i="83" s="1"/>
  <c r="B168" i="83"/>
  <c r="L167" i="83"/>
  <c r="J167" i="83"/>
  <c r="I167" i="83"/>
  <c r="D167" i="83"/>
  <c r="C167" i="83"/>
  <c r="CQ167" i="83" s="1"/>
  <c r="B167" i="83"/>
  <c r="L166" i="83"/>
  <c r="J166" i="83"/>
  <c r="I166" i="83"/>
  <c r="D166" i="83"/>
  <c r="C166" i="83"/>
  <c r="CQ166" i="83" s="1"/>
  <c r="B166" i="83"/>
  <c r="L165" i="83"/>
  <c r="J165" i="83"/>
  <c r="I165" i="83"/>
  <c r="D165" i="83"/>
  <c r="C165" i="83"/>
  <c r="CQ165" i="83" s="1"/>
  <c r="B165" i="83"/>
  <c r="L164" i="83"/>
  <c r="J164" i="83"/>
  <c r="I164" i="83"/>
  <c r="D164" i="83"/>
  <c r="C164" i="83"/>
  <c r="CQ164" i="83" s="1"/>
  <c r="B164" i="83"/>
  <c r="L163" i="83"/>
  <c r="J163" i="83"/>
  <c r="I163" i="83"/>
  <c r="D163" i="83"/>
  <c r="C163" i="83"/>
  <c r="CQ163" i="83" s="1"/>
  <c r="B163" i="83"/>
  <c r="L162" i="83"/>
  <c r="J162" i="83"/>
  <c r="I162" i="83"/>
  <c r="D162" i="83"/>
  <c r="C162" i="83"/>
  <c r="CQ162" i="83" s="1"/>
  <c r="B162" i="83"/>
  <c r="L161" i="83"/>
  <c r="J161" i="83"/>
  <c r="I161" i="83"/>
  <c r="D161" i="83"/>
  <c r="C161" i="83"/>
  <c r="CQ161" i="83" s="1"/>
  <c r="B161" i="83"/>
  <c r="L160" i="83"/>
  <c r="J160" i="83"/>
  <c r="I160" i="83"/>
  <c r="D160" i="83"/>
  <c r="C160" i="83"/>
  <c r="CQ160" i="83" s="1"/>
  <c r="B160" i="83"/>
  <c r="B122" i="82"/>
  <c r="C122" i="82"/>
  <c r="CQ122" i="82" s="1"/>
  <c r="D122" i="82"/>
  <c r="I122" i="82"/>
  <c r="J122" i="82"/>
  <c r="L122" i="82"/>
  <c r="N305" i="82"/>
  <c r="CL305" i="82"/>
  <c r="CM305" i="82"/>
  <c r="F124" i="82" l="1"/>
  <c r="H127" i="82"/>
  <c r="E137" i="82"/>
  <c r="M137" i="82" s="1"/>
  <c r="F145" i="82"/>
  <c r="G145" i="82" s="1"/>
  <c r="F153" i="82"/>
  <c r="G153" i="82" s="1"/>
  <c r="E175" i="82"/>
  <c r="F195" i="82"/>
  <c r="G195" i="82" s="1"/>
  <c r="E205" i="82"/>
  <c r="M205" i="82" s="1"/>
  <c r="H126" i="82"/>
  <c r="F158" i="82"/>
  <c r="G158" i="82" s="1"/>
  <c r="H168" i="82"/>
  <c r="E176" i="82"/>
  <c r="M176" i="82" s="1"/>
  <c r="H178" i="82"/>
  <c r="H182" i="82"/>
  <c r="F184" i="82"/>
  <c r="G184" i="82" s="1"/>
  <c r="F188" i="82"/>
  <c r="G188" i="82" s="1"/>
  <c r="E192" i="82"/>
  <c r="H194" i="82"/>
  <c r="F196" i="82"/>
  <c r="G196" i="82" s="1"/>
  <c r="E202" i="82"/>
  <c r="M202" i="82" s="1"/>
  <c r="E204" i="82"/>
  <c r="E129" i="82"/>
  <c r="E131" i="82"/>
  <c r="M131" i="82" s="1"/>
  <c r="H139" i="82"/>
  <c r="H147" i="82"/>
  <c r="E149" i="82"/>
  <c r="H155" i="82"/>
  <c r="F159" i="82"/>
  <c r="G159" i="82" s="1"/>
  <c r="H169" i="82"/>
  <c r="F179" i="82"/>
  <c r="G179" i="82" s="1"/>
  <c r="E183" i="82"/>
  <c r="M183" i="82" s="1"/>
  <c r="F187" i="82"/>
  <c r="G187" i="82" s="1"/>
  <c r="F191" i="82"/>
  <c r="G191" i="82" s="1"/>
  <c r="E201" i="82"/>
  <c r="F203" i="82"/>
  <c r="E209" i="82"/>
  <c r="M209" i="82" s="1"/>
  <c r="H213" i="82"/>
  <c r="E122" i="82"/>
  <c r="M122" i="82" s="1"/>
  <c r="F132" i="82"/>
  <c r="G132" i="82" s="1"/>
  <c r="H134" i="82"/>
  <c r="F140" i="82"/>
  <c r="F148" i="82"/>
  <c r="E164" i="82"/>
  <c r="M164" i="82" s="1"/>
  <c r="F170" i="82"/>
  <c r="G170" i="82" s="1"/>
  <c r="H172" i="82"/>
  <c r="F125" i="82"/>
  <c r="G125" i="82" s="1"/>
  <c r="E208" i="83"/>
  <c r="F241" i="83"/>
  <c r="G241" i="83" s="1"/>
  <c r="H243" i="83"/>
  <c r="F295" i="83"/>
  <c r="G295" i="83" s="1"/>
  <c r="F160" i="83"/>
  <c r="G160" i="83" s="1"/>
  <c r="F174" i="83"/>
  <c r="G174" i="83" s="1"/>
  <c r="E183" i="83"/>
  <c r="M183" i="83" s="1"/>
  <c r="E215" i="83"/>
  <c r="H223" i="83"/>
  <c r="F225" i="83"/>
  <c r="G225" i="83" s="1"/>
  <c r="H240" i="83"/>
  <c r="F256" i="83"/>
  <c r="G256" i="83" s="1"/>
  <c r="F260" i="83"/>
  <c r="G260" i="83" s="1"/>
  <c r="E264" i="83"/>
  <c r="M264" i="83" s="1"/>
  <c r="F282" i="83"/>
  <c r="G282" i="83" s="1"/>
  <c r="F284" i="83"/>
  <c r="H292" i="83"/>
  <c r="E165" i="83"/>
  <c r="M165" i="83" s="1"/>
  <c r="F172" i="83"/>
  <c r="G172" i="83" s="1"/>
  <c r="E192" i="83"/>
  <c r="E196" i="83"/>
  <c r="M196" i="83" s="1"/>
  <c r="H200" i="83"/>
  <c r="F204" i="83"/>
  <c r="G204" i="83" s="1"/>
  <c r="F227" i="83"/>
  <c r="F231" i="83"/>
  <c r="G231" i="83" s="1"/>
  <c r="E235" i="83"/>
  <c r="M235" i="83" s="1"/>
  <c r="F267" i="83"/>
  <c r="G267" i="83" s="1"/>
  <c r="H289" i="83"/>
  <c r="AE25" i="86"/>
  <c r="AE26" i="86" s="1"/>
  <c r="AE27" i="86" s="1"/>
  <c r="AE39" i="86"/>
  <c r="AE37" i="86"/>
  <c r="AE38" i="86"/>
  <c r="AC59" i="86"/>
  <c r="AC62" i="86"/>
  <c r="AE25" i="85"/>
  <c r="AE26" i="85" s="1"/>
  <c r="AE27" i="85" s="1"/>
  <c r="AE39" i="85"/>
  <c r="AE37" i="85"/>
  <c r="AE38" i="85"/>
  <c r="AC59" i="85"/>
  <c r="AC62" i="85"/>
  <c r="AE25" i="84"/>
  <c r="AE26" i="84" s="1"/>
  <c r="AE39" i="84"/>
  <c r="AE37" i="84"/>
  <c r="AE38" i="84"/>
  <c r="AC59" i="84"/>
  <c r="AC62" i="84"/>
  <c r="M237" i="82"/>
  <c r="M295" i="82"/>
  <c r="M294" i="82"/>
  <c r="M273" i="82"/>
  <c r="AX261" i="82"/>
  <c r="AY261" i="82" s="1"/>
  <c r="M277" i="82"/>
  <c r="AX250" i="82"/>
  <c r="AY250" i="82" s="1"/>
  <c r="AS243" i="82"/>
  <c r="AT243" i="82" s="1"/>
  <c r="M251" i="82"/>
  <c r="E196" i="82"/>
  <c r="M196" i="82" s="1"/>
  <c r="AD251" i="82"/>
  <c r="AE251" i="82" s="1"/>
  <c r="M269" i="82"/>
  <c r="M299" i="82"/>
  <c r="M221" i="82"/>
  <c r="AX253" i="82"/>
  <c r="AY253" i="82" s="1"/>
  <c r="M289" i="82"/>
  <c r="M232" i="82"/>
  <c r="M286" i="82"/>
  <c r="AS300" i="82"/>
  <c r="AT300" i="82" s="1"/>
  <c r="M255" i="82"/>
  <c r="M272" i="82"/>
  <c r="Y272" i="82"/>
  <c r="Z272" i="82" s="1"/>
  <c r="M259" i="82"/>
  <c r="M300" i="82"/>
  <c r="AX304" i="82"/>
  <c r="AY304" i="82" s="1"/>
  <c r="M298" i="82"/>
  <c r="AX263" i="82"/>
  <c r="AY263" i="82" s="1"/>
  <c r="M293" i="82"/>
  <c r="M229" i="82"/>
  <c r="M220" i="82"/>
  <c r="BR265" i="82"/>
  <c r="BS265" i="82" s="1"/>
  <c r="M288" i="82"/>
  <c r="E134" i="82"/>
  <c r="M134" i="82" s="1"/>
  <c r="M238" i="82"/>
  <c r="BM238" i="82"/>
  <c r="BN238" i="82" s="1"/>
  <c r="M230" i="82"/>
  <c r="Y222" i="82"/>
  <c r="Z222" i="82" s="1"/>
  <c r="AD289" i="82"/>
  <c r="AE289" i="82" s="1"/>
  <c r="M285" i="82"/>
  <c r="M265" i="82"/>
  <c r="M264" i="82"/>
  <c r="M291" i="82"/>
  <c r="M243" i="82"/>
  <c r="M231" i="82"/>
  <c r="M247" i="82"/>
  <c r="M245" i="82"/>
  <c r="Y242" i="82"/>
  <c r="Z242" i="82" s="1"/>
  <c r="M246" i="82"/>
  <c r="M253" i="82"/>
  <c r="M263" i="82"/>
  <c r="M222" i="82"/>
  <c r="AD229" i="82"/>
  <c r="AE229" i="82" s="1"/>
  <c r="M282" i="82"/>
  <c r="M280" i="82"/>
  <c r="BR280" i="82"/>
  <c r="BS280" i="82" s="1"/>
  <c r="AX220" i="82"/>
  <c r="AY220" i="82" s="1"/>
  <c r="M257" i="82"/>
  <c r="AD255" i="82"/>
  <c r="AE255" i="82" s="1"/>
  <c r="M249" i="82"/>
  <c r="AX214" i="82"/>
  <c r="AY214" i="82" s="1"/>
  <c r="AX235" i="82"/>
  <c r="AY235" i="82" s="1"/>
  <c r="M239" i="82"/>
  <c r="M226" i="82"/>
  <c r="BR219" i="82"/>
  <c r="BS219" i="82" s="1"/>
  <c r="M214" i="82"/>
  <c r="M234" i="82"/>
  <c r="Y234" i="82"/>
  <c r="Z234" i="82" s="1"/>
  <c r="E172" i="82"/>
  <c r="M172" i="82" s="1"/>
  <c r="M233" i="82"/>
  <c r="BR232" i="82"/>
  <c r="BS232" i="82" s="1"/>
  <c r="M219" i="82"/>
  <c r="M218" i="82"/>
  <c r="AD234" i="82"/>
  <c r="AE234" i="82" s="1"/>
  <c r="M224" i="82"/>
  <c r="K165" i="82"/>
  <c r="M241" i="82"/>
  <c r="M216" i="82"/>
  <c r="BM222" i="82"/>
  <c r="BN222" i="82" s="1"/>
  <c r="M304" i="83"/>
  <c r="K144" i="82"/>
  <c r="K164" i="83"/>
  <c r="E240" i="83"/>
  <c r="M240" i="83" s="1"/>
  <c r="K290" i="83"/>
  <c r="F165" i="83"/>
  <c r="G165" i="83" s="1"/>
  <c r="H284" i="83"/>
  <c r="E295" i="83"/>
  <c r="M295" i="83" s="1"/>
  <c r="K224" i="83"/>
  <c r="K240" i="83"/>
  <c r="E124" i="82"/>
  <c r="M124" i="82" s="1"/>
  <c r="E158" i="82"/>
  <c r="M158" i="82" s="1"/>
  <c r="K181" i="82"/>
  <c r="K162" i="82"/>
  <c r="E153" i="82"/>
  <c r="M153" i="82" s="1"/>
  <c r="K156" i="82"/>
  <c r="F172" i="82"/>
  <c r="G172" i="82" s="1"/>
  <c r="E188" i="82"/>
  <c r="M188" i="82" s="1"/>
  <c r="E191" i="82"/>
  <c r="M191" i="82" s="1"/>
  <c r="K191" i="82"/>
  <c r="E195" i="82"/>
  <c r="M195" i="82" s="1"/>
  <c r="K208" i="82"/>
  <c r="E208" i="82"/>
  <c r="M208" i="82" s="1"/>
  <c r="K136" i="82"/>
  <c r="F208" i="82"/>
  <c r="G208" i="82" s="1"/>
  <c r="F136" i="82"/>
  <c r="G136" i="82" s="1"/>
  <c r="K148" i="82"/>
  <c r="K175" i="82"/>
  <c r="E187" i="82"/>
  <c r="M187" i="82" s="1"/>
  <c r="K187" i="82"/>
  <c r="H124" i="82"/>
  <c r="K128" i="82"/>
  <c r="F144" i="82"/>
  <c r="G144" i="82" s="1"/>
  <c r="F175" i="82"/>
  <c r="G175" i="82" s="1"/>
  <c r="F182" i="82"/>
  <c r="G182" i="82" s="1"/>
  <c r="K182" i="82"/>
  <c r="F156" i="82"/>
  <c r="G156" i="82" s="1"/>
  <c r="E225" i="83"/>
  <c r="M225" i="83" s="1"/>
  <c r="E227" i="83"/>
  <c r="M227" i="83" s="1"/>
  <c r="F264" i="83"/>
  <c r="G264" i="83" s="1"/>
  <c r="E231" i="83"/>
  <c r="M231" i="83" s="1"/>
  <c r="E284" i="83"/>
  <c r="M284" i="83" s="1"/>
  <c r="E133" i="82"/>
  <c r="M133" i="82" s="1"/>
  <c r="F133" i="82"/>
  <c r="G133" i="82" s="1"/>
  <c r="E141" i="82"/>
  <c r="M141" i="82" s="1"/>
  <c r="F141" i="82"/>
  <c r="G141" i="82" s="1"/>
  <c r="H130" i="82"/>
  <c r="K133" i="82"/>
  <c r="E142" i="82"/>
  <c r="M142" i="82" s="1"/>
  <c r="K195" i="82"/>
  <c r="E130" i="82"/>
  <c r="F130" i="82"/>
  <c r="G130" i="82" s="1"/>
  <c r="K152" i="82"/>
  <c r="F152" i="82"/>
  <c r="G152" i="82" s="1"/>
  <c r="F167" i="82"/>
  <c r="G167" i="82" s="1"/>
  <c r="E167" i="82"/>
  <c r="M167" i="82" s="1"/>
  <c r="E154" i="82"/>
  <c r="M154" i="82" s="1"/>
  <c r="E146" i="82"/>
  <c r="M146" i="82" s="1"/>
  <c r="K167" i="82"/>
  <c r="K127" i="82"/>
  <c r="E127" i="82"/>
  <c r="M127" i="82" s="1"/>
  <c r="F129" i="82"/>
  <c r="G129" i="82" s="1"/>
  <c r="G148" i="82"/>
  <c r="F149" i="82"/>
  <c r="G149" i="82" s="1"/>
  <c r="F171" i="82"/>
  <c r="G171" i="82" s="1"/>
  <c r="E171" i="82"/>
  <c r="M171" i="82" s="1"/>
  <c r="F157" i="82"/>
  <c r="G157" i="82" s="1"/>
  <c r="K157" i="82"/>
  <c r="H166" i="82"/>
  <c r="K166" i="82"/>
  <c r="F166" i="82"/>
  <c r="G166" i="82" s="1"/>
  <c r="F128" i="82"/>
  <c r="G128" i="82" s="1"/>
  <c r="K131" i="82"/>
  <c r="F137" i="82"/>
  <c r="G137" i="82" s="1"/>
  <c r="E138" i="82"/>
  <c r="M138" i="82" s="1"/>
  <c r="G140" i="82"/>
  <c r="K140" i="82"/>
  <c r="E145" i="82"/>
  <c r="M145" i="82" s="1"/>
  <c r="M149" i="82"/>
  <c r="E150" i="82"/>
  <c r="M150" i="82" s="1"/>
  <c r="E157" i="82"/>
  <c r="M157" i="82" s="1"/>
  <c r="F160" i="82"/>
  <c r="G160" i="82" s="1"/>
  <c r="K163" i="82"/>
  <c r="F163" i="82"/>
  <c r="G163" i="82" s="1"/>
  <c r="E163" i="82"/>
  <c r="M163" i="82" s="1"/>
  <c r="H164" i="82"/>
  <c r="K169" i="82"/>
  <c r="E169" i="82"/>
  <c r="M169" i="82" s="1"/>
  <c r="E180" i="82"/>
  <c r="M180" i="82" s="1"/>
  <c r="F200" i="82"/>
  <c r="G200" i="82" s="1"/>
  <c r="E200" i="82"/>
  <c r="M200" i="82" s="1"/>
  <c r="K125" i="82"/>
  <c r="K132" i="82"/>
  <c r="E159" i="82"/>
  <c r="M159" i="82" s="1"/>
  <c r="E161" i="82"/>
  <c r="M161" i="82" s="1"/>
  <c r="F168" i="82"/>
  <c r="G168" i="82" s="1"/>
  <c r="K178" i="82"/>
  <c r="H180" i="82"/>
  <c r="K179" i="82"/>
  <c r="E179" i="82"/>
  <c r="M179" i="82" s="1"/>
  <c r="F183" i="82"/>
  <c r="G183" i="82" s="1"/>
  <c r="K183" i="82"/>
  <c r="E184" i="82"/>
  <c r="M184" i="82" s="1"/>
  <c r="F194" i="82"/>
  <c r="G194" i="82" s="1"/>
  <c r="F201" i="82"/>
  <c r="G201" i="82" s="1"/>
  <c r="E189" i="82"/>
  <c r="M189" i="82" s="1"/>
  <c r="K194" i="82"/>
  <c r="K199" i="82"/>
  <c r="F199" i="82"/>
  <c r="G199" i="82" s="1"/>
  <c r="F205" i="82"/>
  <c r="G205" i="82" s="1"/>
  <c r="M201" i="82"/>
  <c r="H201" i="82"/>
  <c r="F204" i="82"/>
  <c r="G204" i="82" s="1"/>
  <c r="K211" i="82"/>
  <c r="K202" i="82"/>
  <c r="H211" i="82"/>
  <c r="E212" i="82"/>
  <c r="M212" i="82" s="1"/>
  <c r="K212" i="82"/>
  <c r="E213" i="82"/>
  <c r="M213" i="82" s="1"/>
  <c r="F212" i="82"/>
  <c r="G212" i="82" s="1"/>
  <c r="M129" i="82"/>
  <c r="F123" i="82"/>
  <c r="G123" i="82" s="1"/>
  <c r="K126" i="82"/>
  <c r="F135" i="82"/>
  <c r="G135" i="82" s="1"/>
  <c r="E135" i="82"/>
  <c r="M135" i="82" s="1"/>
  <c r="K143" i="82"/>
  <c r="F143" i="82"/>
  <c r="G143" i="82" s="1"/>
  <c r="E143" i="82"/>
  <c r="M143" i="82" s="1"/>
  <c r="K151" i="82"/>
  <c r="F151" i="82"/>
  <c r="G151" i="82" s="1"/>
  <c r="E151" i="82"/>
  <c r="K158" i="82"/>
  <c r="K123" i="82"/>
  <c r="K124" i="82"/>
  <c r="G124" i="82"/>
  <c r="H125" i="82"/>
  <c r="E126" i="82"/>
  <c r="F127" i="82"/>
  <c r="G127" i="82" s="1"/>
  <c r="H128" i="82"/>
  <c r="K129" i="82"/>
  <c r="K130" i="82"/>
  <c r="H131" i="82"/>
  <c r="K135" i="82"/>
  <c r="H143" i="82"/>
  <c r="H151" i="82"/>
  <c r="F173" i="82"/>
  <c r="G173" i="82" s="1"/>
  <c r="H173" i="82"/>
  <c r="K173" i="82"/>
  <c r="E173" i="82"/>
  <c r="M173" i="82" s="1"/>
  <c r="E123" i="82"/>
  <c r="H123" i="82"/>
  <c r="E125" i="82"/>
  <c r="F126" i="82"/>
  <c r="G126" i="82" s="1"/>
  <c r="E128" i="82"/>
  <c r="F131" i="82"/>
  <c r="G131" i="82" s="1"/>
  <c r="K134" i="82"/>
  <c r="F134" i="82"/>
  <c r="G134" i="82" s="1"/>
  <c r="H135" i="82"/>
  <c r="K139" i="82"/>
  <c r="F139" i="82"/>
  <c r="G139" i="82" s="1"/>
  <c r="E139" i="82"/>
  <c r="K147" i="82"/>
  <c r="F147" i="82"/>
  <c r="G147" i="82" s="1"/>
  <c r="E147" i="82"/>
  <c r="M147" i="82" s="1"/>
  <c r="K155" i="82"/>
  <c r="F155" i="82"/>
  <c r="G155" i="82" s="1"/>
  <c r="E155" i="82"/>
  <c r="H132" i="82"/>
  <c r="H136" i="82"/>
  <c r="F138" i="82"/>
  <c r="G138" i="82" s="1"/>
  <c r="H140" i="82"/>
  <c r="K145" i="82"/>
  <c r="F146" i="82"/>
  <c r="G146" i="82" s="1"/>
  <c r="K149" i="82"/>
  <c r="H152" i="82"/>
  <c r="F154" i="82"/>
  <c r="G154" i="82" s="1"/>
  <c r="H156" i="82"/>
  <c r="K159" i="82"/>
  <c r="K160" i="82"/>
  <c r="H160" i="82"/>
  <c r="H161" i="82"/>
  <c r="H162" i="82"/>
  <c r="H165" i="82"/>
  <c r="E174" i="82"/>
  <c r="M174" i="82" s="1"/>
  <c r="K174" i="82"/>
  <c r="F174" i="82"/>
  <c r="G174" i="82" s="1"/>
  <c r="F177" i="82"/>
  <c r="G177" i="82" s="1"/>
  <c r="H177" i="82"/>
  <c r="K177" i="82"/>
  <c r="E177" i="82"/>
  <c r="M177" i="82" s="1"/>
  <c r="K137" i="82"/>
  <c r="K141" i="82"/>
  <c r="F142" i="82"/>
  <c r="G142" i="82" s="1"/>
  <c r="H144" i="82"/>
  <c r="H148" i="82"/>
  <c r="F150" i="82"/>
  <c r="G150" i="82" s="1"/>
  <c r="K153" i="82"/>
  <c r="H129" i="82"/>
  <c r="E132" i="82"/>
  <c r="H133" i="82"/>
  <c r="E136" i="82"/>
  <c r="H137" i="82"/>
  <c r="K138" i="82"/>
  <c r="E140" i="82"/>
  <c r="H141" i="82"/>
  <c r="K142" i="82"/>
  <c r="E144" i="82"/>
  <c r="M144" i="82" s="1"/>
  <c r="H145" i="82"/>
  <c r="K146" i="82"/>
  <c r="E148" i="82"/>
  <c r="H149" i="82"/>
  <c r="K150" i="82"/>
  <c r="E152" i="82"/>
  <c r="M152" i="82" s="1"/>
  <c r="H153" i="82"/>
  <c r="K154" i="82"/>
  <c r="E156" i="82"/>
  <c r="H157" i="82"/>
  <c r="E160" i="82"/>
  <c r="K164" i="82"/>
  <c r="F164" i="82"/>
  <c r="G164" i="82" s="1"/>
  <c r="E170" i="82"/>
  <c r="H170" i="82"/>
  <c r="K170" i="82"/>
  <c r="H174" i="82"/>
  <c r="H138" i="82"/>
  <c r="H142" i="82"/>
  <c r="H146" i="82"/>
  <c r="H150" i="82"/>
  <c r="H154" i="82"/>
  <c r="F161" i="82"/>
  <c r="G161" i="82" s="1"/>
  <c r="K161" i="82"/>
  <c r="E162" i="82"/>
  <c r="F162" i="82"/>
  <c r="G162" i="82" s="1"/>
  <c r="F165" i="82"/>
  <c r="G165" i="82" s="1"/>
  <c r="E165" i="82"/>
  <c r="K171" i="82"/>
  <c r="K168" i="82"/>
  <c r="M175" i="82"/>
  <c r="F176" i="82"/>
  <c r="G176" i="82" s="1"/>
  <c r="E178" i="82"/>
  <c r="M178" i="82" s="1"/>
  <c r="H181" i="82"/>
  <c r="H158" i="82"/>
  <c r="E166" i="82"/>
  <c r="E168" i="82"/>
  <c r="F169" i="82"/>
  <c r="G169" i="82" s="1"/>
  <c r="K172" i="82"/>
  <c r="H176" i="82"/>
  <c r="F178" i="82"/>
  <c r="G178" i="82" s="1"/>
  <c r="K180" i="82"/>
  <c r="F180" i="82"/>
  <c r="G180" i="82" s="1"/>
  <c r="K185" i="82"/>
  <c r="F185" i="82"/>
  <c r="G185" i="82" s="1"/>
  <c r="H185" i="82"/>
  <c r="E185" i="82"/>
  <c r="K176" i="82"/>
  <c r="F181" i="82"/>
  <c r="G181" i="82" s="1"/>
  <c r="E181" i="82"/>
  <c r="F190" i="82"/>
  <c r="G190" i="82" s="1"/>
  <c r="E190" i="82"/>
  <c r="H190" i="82"/>
  <c r="K190" i="82"/>
  <c r="F186" i="82"/>
  <c r="G186" i="82" s="1"/>
  <c r="E186" i="82"/>
  <c r="M186" i="82" s="1"/>
  <c r="H189" i="82"/>
  <c r="F193" i="82"/>
  <c r="G193" i="82" s="1"/>
  <c r="K193" i="82"/>
  <c r="E193" i="82"/>
  <c r="M193" i="82" s="1"/>
  <c r="K197" i="82"/>
  <c r="F197" i="82"/>
  <c r="G197" i="82" s="1"/>
  <c r="H197" i="82"/>
  <c r="K200" i="82"/>
  <c r="F206" i="82"/>
  <c r="G206" i="82" s="1"/>
  <c r="H206" i="82"/>
  <c r="K206" i="82"/>
  <c r="E182" i="82"/>
  <c r="K186" i="82"/>
  <c r="H193" i="82"/>
  <c r="E197" i="82"/>
  <c r="F198" i="82"/>
  <c r="G198" i="82" s="1"/>
  <c r="E198" i="82"/>
  <c r="M198" i="82" s="1"/>
  <c r="H198" i="82"/>
  <c r="K198" i="82"/>
  <c r="K204" i="82"/>
  <c r="M204" i="82"/>
  <c r="E206" i="82"/>
  <c r="H186" i="82"/>
  <c r="K189" i="82"/>
  <c r="F189" i="82"/>
  <c r="G189" i="82" s="1"/>
  <c r="K192" i="82"/>
  <c r="M192" i="82"/>
  <c r="H192" i="82"/>
  <c r="F192" i="82"/>
  <c r="G192" i="82" s="1"/>
  <c r="E207" i="82"/>
  <c r="K207" i="82"/>
  <c r="F207" i="82"/>
  <c r="G207" i="82" s="1"/>
  <c r="H207" i="82"/>
  <c r="F210" i="82"/>
  <c r="G210" i="82" s="1"/>
  <c r="K210" i="82"/>
  <c r="E210" i="82"/>
  <c r="M210" i="82" s="1"/>
  <c r="H159" i="82"/>
  <c r="H163" i="82"/>
  <c r="H167" i="82"/>
  <c r="H171" i="82"/>
  <c r="H175" i="82"/>
  <c r="H179" i="82"/>
  <c r="H183" i="82"/>
  <c r="K184" i="82"/>
  <c r="H187" i="82"/>
  <c r="K188" i="82"/>
  <c r="E194" i="82"/>
  <c r="H210" i="82"/>
  <c r="H184" i="82"/>
  <c r="H188" i="82"/>
  <c r="E203" i="82"/>
  <c r="M203" i="82" s="1"/>
  <c r="H203" i="82"/>
  <c r="K203" i="82"/>
  <c r="G203" i="82"/>
  <c r="K209" i="82"/>
  <c r="H209" i="82"/>
  <c r="F209" i="82"/>
  <c r="G209" i="82" s="1"/>
  <c r="H191" i="82"/>
  <c r="H195" i="82"/>
  <c r="K196" i="82"/>
  <c r="H199" i="82"/>
  <c r="K201" i="82"/>
  <c r="H202" i="82"/>
  <c r="H205" i="82"/>
  <c r="E211" i="82"/>
  <c r="M211" i="82" s="1"/>
  <c r="H196" i="82"/>
  <c r="E199" i="82"/>
  <c r="M199" i="82" s="1"/>
  <c r="F202" i="82"/>
  <c r="G202" i="82" s="1"/>
  <c r="K205" i="82"/>
  <c r="F211" i="82"/>
  <c r="G211" i="82" s="1"/>
  <c r="K213" i="82"/>
  <c r="F213" i="82"/>
  <c r="G213" i="82" s="1"/>
  <c r="H200" i="82"/>
  <c r="H204" i="82"/>
  <c r="H208" i="82"/>
  <c r="H212" i="82"/>
  <c r="F221" i="83"/>
  <c r="G221" i="83" s="1"/>
  <c r="E221" i="83"/>
  <c r="M221" i="83" s="1"/>
  <c r="H249" i="83"/>
  <c r="F249" i="83"/>
  <c r="F186" i="83"/>
  <c r="G186" i="83" s="1"/>
  <c r="F187" i="83"/>
  <c r="G187" i="83" s="1"/>
  <c r="E248" i="83"/>
  <c r="M248" i="83" s="1"/>
  <c r="F287" i="83"/>
  <c r="G287" i="83" s="1"/>
  <c r="K287" i="83"/>
  <c r="E287" i="83"/>
  <c r="M287" i="83" s="1"/>
  <c r="H193" i="83"/>
  <c r="K194" i="83"/>
  <c r="F199" i="83"/>
  <c r="G199" i="83" s="1"/>
  <c r="H294" i="83"/>
  <c r="K294" i="83"/>
  <c r="F294" i="83"/>
  <c r="G294" i="83" s="1"/>
  <c r="H186" i="83"/>
  <c r="H198" i="83"/>
  <c r="F207" i="83"/>
  <c r="G207" i="83" s="1"/>
  <c r="K207" i="83"/>
  <c r="E207" i="83"/>
  <c r="M207" i="83" s="1"/>
  <c r="H160" i="83"/>
  <c r="K160" i="83"/>
  <c r="E174" i="83"/>
  <c r="M174" i="83" s="1"/>
  <c r="F252" i="83"/>
  <c r="G252" i="83" s="1"/>
  <c r="E252" i="83"/>
  <c r="M252" i="83" s="1"/>
  <c r="E285" i="83"/>
  <c r="M285" i="83" s="1"/>
  <c r="E220" i="83"/>
  <c r="M220" i="83" s="1"/>
  <c r="H290" i="83"/>
  <c r="F271" i="83"/>
  <c r="G271" i="83" s="1"/>
  <c r="H272" i="83"/>
  <c r="F272" i="83"/>
  <c r="G272" i="83" s="1"/>
  <c r="E273" i="83"/>
  <c r="M273" i="83" s="1"/>
  <c r="H230" i="83"/>
  <c r="F243" i="83"/>
  <c r="G243" i="83" s="1"/>
  <c r="E243" i="83"/>
  <c r="K261" i="83"/>
  <c r="F280" i="83"/>
  <c r="G280" i="83" s="1"/>
  <c r="E281" i="83"/>
  <c r="M281" i="83" s="1"/>
  <c r="K281" i="83"/>
  <c r="E283" i="83"/>
  <c r="M283" i="83" s="1"/>
  <c r="E291" i="83"/>
  <c r="M291" i="83" s="1"/>
  <c r="K291" i="83"/>
  <c r="K293" i="83"/>
  <c r="H246" i="83"/>
  <c r="E253" i="83"/>
  <c r="M253" i="83" s="1"/>
  <c r="E260" i="83"/>
  <c r="M260" i="83" s="1"/>
  <c r="K260" i="83"/>
  <c r="H280" i="83"/>
  <c r="H281" i="83"/>
  <c r="F283" i="83"/>
  <c r="G283" i="83" s="1"/>
  <c r="H286" i="83"/>
  <c r="F291" i="83"/>
  <c r="G291" i="83" s="1"/>
  <c r="H293" i="83"/>
  <c r="E184" i="83"/>
  <c r="M184" i="83" s="1"/>
  <c r="H184" i="83"/>
  <c r="F188" i="83"/>
  <c r="G188" i="83" s="1"/>
  <c r="F242" i="83"/>
  <c r="G242" i="83" s="1"/>
  <c r="E242" i="83"/>
  <c r="M242" i="83" s="1"/>
  <c r="K259" i="83"/>
  <c r="F259" i="83"/>
  <c r="G259" i="83" s="1"/>
  <c r="H275" i="83"/>
  <c r="F275" i="83"/>
  <c r="G275" i="83" s="1"/>
  <c r="K167" i="83"/>
  <c r="F168" i="83"/>
  <c r="G168" i="83" s="1"/>
  <c r="F183" i="83"/>
  <c r="G183" i="83" s="1"/>
  <c r="K183" i="83"/>
  <c r="K187" i="83"/>
  <c r="E187" i="83"/>
  <c r="M187" i="83" s="1"/>
  <c r="E204" i="83"/>
  <c r="M204" i="83" s="1"/>
  <c r="E219" i="83"/>
  <c r="M219" i="83" s="1"/>
  <c r="F229" i="83"/>
  <c r="G229" i="83" s="1"/>
  <c r="H259" i="83"/>
  <c r="E261" i="83"/>
  <c r="M261" i="83" s="1"/>
  <c r="F263" i="83"/>
  <c r="G263" i="83" s="1"/>
  <c r="E263" i="83"/>
  <c r="M263" i="83" s="1"/>
  <c r="F276" i="83"/>
  <c r="G276" i="83" s="1"/>
  <c r="E276" i="83"/>
  <c r="M276" i="83" s="1"/>
  <c r="H168" i="83"/>
  <c r="E229" i="83"/>
  <c r="M229" i="83" s="1"/>
  <c r="K232" i="83"/>
  <c r="F233" i="83"/>
  <c r="G233" i="83" s="1"/>
  <c r="E233" i="83"/>
  <c r="M233" i="83" s="1"/>
  <c r="F238" i="83"/>
  <c r="G238" i="83" s="1"/>
  <c r="K238" i="83"/>
  <c r="H270" i="83"/>
  <c r="K270" i="83"/>
  <c r="F270" i="83"/>
  <c r="G270" i="83" s="1"/>
  <c r="F273" i="83"/>
  <c r="G273" i="83" s="1"/>
  <c r="K273" i="83"/>
  <c r="E200" i="83"/>
  <c r="H201" i="83"/>
  <c r="F211" i="83"/>
  <c r="G211" i="83" s="1"/>
  <c r="H232" i="83"/>
  <c r="F235" i="83"/>
  <c r="G235" i="83" s="1"/>
  <c r="E238" i="83"/>
  <c r="M238" i="83" s="1"/>
  <c r="K275" i="83"/>
  <c r="E282" i="83"/>
  <c r="M282" i="83" s="1"/>
  <c r="H282" i="83"/>
  <c r="K282" i="83"/>
  <c r="K295" i="83"/>
  <c r="K283" i="83"/>
  <c r="K288" i="83"/>
  <c r="H288" i="83"/>
  <c r="F288" i="83"/>
  <c r="G288" i="83" s="1"/>
  <c r="K296" i="83"/>
  <c r="F296" i="83"/>
  <c r="G296" i="83" s="1"/>
  <c r="H296" i="83"/>
  <c r="E296" i="83"/>
  <c r="E271" i="83"/>
  <c r="M271" i="83" s="1"/>
  <c r="F285" i="83"/>
  <c r="G285" i="83" s="1"/>
  <c r="H285" i="83"/>
  <c r="K285" i="83"/>
  <c r="E288" i="83"/>
  <c r="K292" i="83"/>
  <c r="F292" i="83"/>
  <c r="G292" i="83" s="1"/>
  <c r="E292" i="83"/>
  <c r="M292" i="83" s="1"/>
  <c r="M243" i="83"/>
  <c r="F248" i="83"/>
  <c r="G248" i="83" s="1"/>
  <c r="E250" i="83"/>
  <c r="M250" i="83" s="1"/>
  <c r="F253" i="83"/>
  <c r="G253" i="83" s="1"/>
  <c r="E286" i="83"/>
  <c r="K286" i="83"/>
  <c r="F286" i="83"/>
  <c r="G286" i="83" s="1"/>
  <c r="F289" i="83"/>
  <c r="G289" i="83" s="1"/>
  <c r="K289" i="83"/>
  <c r="E289" i="83"/>
  <c r="K244" i="83"/>
  <c r="H277" i="83"/>
  <c r="K280" i="83"/>
  <c r="E290" i="83"/>
  <c r="M290" i="83" s="1"/>
  <c r="F293" i="83"/>
  <c r="G293" i="83" s="1"/>
  <c r="K230" i="83"/>
  <c r="K241" i="83"/>
  <c r="E244" i="83"/>
  <c r="M244" i="83" s="1"/>
  <c r="E246" i="83"/>
  <c r="M246" i="83" s="1"/>
  <c r="K246" i="83"/>
  <c r="E249" i="83"/>
  <c r="M249" i="83" s="1"/>
  <c r="K250" i="83"/>
  <c r="H255" i="83"/>
  <c r="E256" i="83"/>
  <c r="M256" i="83" s="1"/>
  <c r="K256" i="83"/>
  <c r="H258" i="83"/>
  <c r="E267" i="83"/>
  <c r="M267" i="83" s="1"/>
  <c r="K267" i="83"/>
  <c r="E277" i="83"/>
  <c r="M277" i="83" s="1"/>
  <c r="F279" i="83"/>
  <c r="G279" i="83" s="1"/>
  <c r="K279" i="83"/>
  <c r="E280" i="83"/>
  <c r="F281" i="83"/>
  <c r="G281" i="83" s="1"/>
  <c r="K284" i="83"/>
  <c r="G284" i="83"/>
  <c r="F290" i="83"/>
  <c r="G290" i="83" s="1"/>
  <c r="E293" i="83"/>
  <c r="E294" i="83"/>
  <c r="M294" i="83" s="1"/>
  <c r="H283" i="83"/>
  <c r="H287" i="83"/>
  <c r="H291" i="83"/>
  <c r="H295" i="83"/>
  <c r="H166" i="83"/>
  <c r="E166" i="83"/>
  <c r="F166" i="83"/>
  <c r="G166" i="83" s="1"/>
  <c r="K236" i="83"/>
  <c r="F236" i="83"/>
  <c r="G236" i="83" s="1"/>
  <c r="H236" i="83"/>
  <c r="E236" i="83"/>
  <c r="H177" i="83"/>
  <c r="K177" i="83"/>
  <c r="F177" i="83"/>
  <c r="G177" i="83" s="1"/>
  <c r="E178" i="83"/>
  <c r="M178" i="83" s="1"/>
  <c r="E203" i="83"/>
  <c r="M203" i="83" s="1"/>
  <c r="F203" i="83"/>
  <c r="G203" i="83" s="1"/>
  <c r="E205" i="83"/>
  <c r="M205" i="83" s="1"/>
  <c r="E213" i="83"/>
  <c r="M213" i="83" s="1"/>
  <c r="K213" i="83"/>
  <c r="F224" i="83"/>
  <c r="G224" i="83" s="1"/>
  <c r="F234" i="83"/>
  <c r="G234" i="83" s="1"/>
  <c r="E234" i="83"/>
  <c r="H234" i="83"/>
  <c r="K234" i="83"/>
  <c r="F194" i="83"/>
  <c r="G194" i="83" s="1"/>
  <c r="F180" i="83"/>
  <c r="G180" i="83" s="1"/>
  <c r="F212" i="83"/>
  <c r="G212" i="83" s="1"/>
  <c r="H212" i="83"/>
  <c r="E212" i="83"/>
  <c r="F226" i="83"/>
  <c r="G226" i="83" s="1"/>
  <c r="E226" i="83"/>
  <c r="H226" i="83"/>
  <c r="K226" i="83"/>
  <c r="F173" i="83"/>
  <c r="G173" i="83" s="1"/>
  <c r="H209" i="83"/>
  <c r="F269" i="83"/>
  <c r="G269" i="83" s="1"/>
  <c r="E269" i="83"/>
  <c r="H269" i="83"/>
  <c r="K269" i="83"/>
  <c r="K202" i="83"/>
  <c r="F202" i="83"/>
  <c r="G202" i="83" s="1"/>
  <c r="F228" i="83"/>
  <c r="G228" i="83" s="1"/>
  <c r="E228" i="83"/>
  <c r="M228" i="83" s="1"/>
  <c r="F237" i="83"/>
  <c r="G237" i="83" s="1"/>
  <c r="E237" i="83"/>
  <c r="K239" i="83"/>
  <c r="F239" i="83"/>
  <c r="G239" i="83" s="1"/>
  <c r="E239" i="83"/>
  <c r="M239" i="83" s="1"/>
  <c r="K252" i="83"/>
  <c r="E191" i="83"/>
  <c r="M191" i="83" s="1"/>
  <c r="K205" i="83"/>
  <c r="H206" i="83"/>
  <c r="K210" i="83"/>
  <c r="K218" i="83"/>
  <c r="E161" i="83"/>
  <c r="M161" i="83" s="1"/>
  <c r="K161" i="83"/>
  <c r="E163" i="83"/>
  <c r="M163" i="83" s="1"/>
  <c r="K163" i="83"/>
  <c r="E169" i="83"/>
  <c r="M169" i="83" s="1"/>
  <c r="E170" i="83"/>
  <c r="M170" i="83" s="1"/>
  <c r="H174" i="83"/>
  <c r="F191" i="83"/>
  <c r="G191" i="83" s="1"/>
  <c r="K191" i="83"/>
  <c r="E195" i="83"/>
  <c r="M195" i="83" s="1"/>
  <c r="K195" i="83"/>
  <c r="K198" i="83"/>
  <c r="H204" i="83"/>
  <c r="F206" i="83"/>
  <c r="G206" i="83" s="1"/>
  <c r="H210" i="83"/>
  <c r="K211" i="83"/>
  <c r="E211" i="83"/>
  <c r="M211" i="83" s="1"/>
  <c r="H214" i="83"/>
  <c r="H217" i="83"/>
  <c r="H218" i="83"/>
  <c r="K223" i="83"/>
  <c r="K228" i="83"/>
  <c r="F230" i="83"/>
  <c r="G230" i="83" s="1"/>
  <c r="E230" i="83"/>
  <c r="K237" i="83"/>
  <c r="H239" i="83"/>
  <c r="E245" i="83"/>
  <c r="H245" i="83"/>
  <c r="K245" i="83"/>
  <c r="E247" i="83"/>
  <c r="H247" i="83"/>
  <c r="K247" i="83"/>
  <c r="F247" i="83"/>
  <c r="G247" i="83" s="1"/>
  <c r="F161" i="83"/>
  <c r="G161" i="83" s="1"/>
  <c r="H163" i="83"/>
  <c r="F169" i="83"/>
  <c r="G169" i="83" s="1"/>
  <c r="K186" i="83"/>
  <c r="K193" i="83"/>
  <c r="F195" i="83"/>
  <c r="G195" i="83" s="1"/>
  <c r="K199" i="83"/>
  <c r="E199" i="83"/>
  <c r="M199" i="83" s="1"/>
  <c r="K201" i="83"/>
  <c r="E201" i="83"/>
  <c r="M201" i="83" s="1"/>
  <c r="F215" i="83"/>
  <c r="G215" i="83" s="1"/>
  <c r="K215" i="83"/>
  <c r="F219" i="83"/>
  <c r="G219" i="83" s="1"/>
  <c r="K219" i="83"/>
  <c r="K220" i="83"/>
  <c r="F220" i="83"/>
  <c r="G220" i="83" s="1"/>
  <c r="H228" i="83"/>
  <c r="F232" i="83"/>
  <c r="G232" i="83" s="1"/>
  <c r="E232" i="83"/>
  <c r="H237" i="83"/>
  <c r="K242" i="83"/>
  <c r="F245" i="83"/>
  <c r="G245" i="83" s="1"/>
  <c r="E251" i="83"/>
  <c r="K251" i="83"/>
  <c r="H251" i="83"/>
  <c r="F251" i="83"/>
  <c r="G251" i="83" s="1"/>
  <c r="K257" i="83"/>
  <c r="H257" i="83"/>
  <c r="F257" i="83"/>
  <c r="G257" i="83" s="1"/>
  <c r="E257" i="83"/>
  <c r="M257" i="83" s="1"/>
  <c r="F254" i="83"/>
  <c r="G254" i="83" s="1"/>
  <c r="H254" i="83"/>
  <c r="K254" i="83"/>
  <c r="K225" i="83"/>
  <c r="G227" i="83"/>
  <c r="K227" i="83"/>
  <c r="K229" i="83"/>
  <c r="K231" i="83"/>
  <c r="K233" i="83"/>
  <c r="K235" i="83"/>
  <c r="F240" i="83"/>
  <c r="G240" i="83" s="1"/>
  <c r="H241" i="83"/>
  <c r="K243" i="83"/>
  <c r="H244" i="83"/>
  <c r="F250" i="83"/>
  <c r="G250" i="83" s="1"/>
  <c r="H250" i="83"/>
  <c r="E254" i="83"/>
  <c r="E255" i="83"/>
  <c r="M255" i="83" s="1"/>
  <c r="K255" i="83"/>
  <c r="F255" i="83"/>
  <c r="G255" i="83" s="1"/>
  <c r="F258" i="83"/>
  <c r="G258" i="83" s="1"/>
  <c r="K258" i="83"/>
  <c r="E258" i="83"/>
  <c r="E262" i="83"/>
  <c r="H262" i="83"/>
  <c r="K262" i="83"/>
  <c r="F262" i="83"/>
  <c r="G262" i="83" s="1"/>
  <c r="K268" i="83"/>
  <c r="F268" i="83"/>
  <c r="G268" i="83" s="1"/>
  <c r="H268" i="83"/>
  <c r="E268" i="83"/>
  <c r="K274" i="83"/>
  <c r="H274" i="83"/>
  <c r="F274" i="83"/>
  <c r="G274" i="83" s="1"/>
  <c r="E274" i="83"/>
  <c r="K276" i="83"/>
  <c r="H225" i="83"/>
  <c r="H227" i="83"/>
  <c r="H229" i="83"/>
  <c r="H231" i="83"/>
  <c r="H233" i="83"/>
  <c r="H235" i="83"/>
  <c r="E241" i="83"/>
  <c r="F244" i="83"/>
  <c r="G244" i="83" s="1"/>
  <c r="K248" i="83"/>
  <c r="E266" i="83"/>
  <c r="M266" i="83" s="1"/>
  <c r="F266" i="83"/>
  <c r="G266" i="83" s="1"/>
  <c r="H266" i="83"/>
  <c r="K266" i="83"/>
  <c r="H238" i="83"/>
  <c r="H242" i="83"/>
  <c r="F246" i="83"/>
  <c r="G246" i="83" s="1"/>
  <c r="K249" i="83"/>
  <c r="G249" i="83"/>
  <c r="H253" i="83"/>
  <c r="E259" i="83"/>
  <c r="K263" i="83"/>
  <c r="K253" i="83"/>
  <c r="F265" i="83"/>
  <c r="G265" i="83" s="1"/>
  <c r="K265" i="83"/>
  <c r="H265" i="83"/>
  <c r="E265" i="83"/>
  <c r="H261" i="83"/>
  <c r="H264" i="83"/>
  <c r="H248" i="83"/>
  <c r="H252" i="83"/>
  <c r="H256" i="83"/>
  <c r="H260" i="83"/>
  <c r="F261" i="83"/>
  <c r="G261" i="83" s="1"/>
  <c r="K264" i="83"/>
  <c r="K271" i="83"/>
  <c r="K272" i="83"/>
  <c r="H263" i="83"/>
  <c r="E270" i="83"/>
  <c r="E272" i="83"/>
  <c r="H267" i="83"/>
  <c r="H271" i="83"/>
  <c r="F278" i="83"/>
  <c r="G278" i="83" s="1"/>
  <c r="E278" i="83"/>
  <c r="M278" i="83" s="1"/>
  <c r="H278" i="83"/>
  <c r="K278" i="83"/>
  <c r="H273" i="83"/>
  <c r="E275" i="83"/>
  <c r="K277" i="83"/>
  <c r="F277" i="83"/>
  <c r="G277" i="83" s="1"/>
  <c r="H279" i="83"/>
  <c r="H276" i="83"/>
  <c r="E279" i="83"/>
  <c r="F162" i="83"/>
  <c r="G162" i="83" s="1"/>
  <c r="E164" i="83"/>
  <c r="F167" i="83"/>
  <c r="G167" i="83" s="1"/>
  <c r="K169" i="83"/>
  <c r="H171" i="83"/>
  <c r="K172" i="83"/>
  <c r="H172" i="83"/>
  <c r="K176" i="83"/>
  <c r="H176" i="83"/>
  <c r="E176" i="83"/>
  <c r="K162" i="83"/>
  <c r="H162" i="83"/>
  <c r="F164" i="83"/>
  <c r="G164" i="83" s="1"/>
  <c r="E167" i="83"/>
  <c r="E168" i="83"/>
  <c r="K170" i="83"/>
  <c r="F170" i="83"/>
  <c r="G170" i="83" s="1"/>
  <c r="E172" i="83"/>
  <c r="E173" i="83"/>
  <c r="K173" i="83"/>
  <c r="F176" i="83"/>
  <c r="G176" i="83" s="1"/>
  <c r="E179" i="83"/>
  <c r="F179" i="83"/>
  <c r="G179" i="83" s="1"/>
  <c r="H179" i="83"/>
  <c r="K179" i="83"/>
  <c r="F181" i="83"/>
  <c r="G181" i="83" s="1"/>
  <c r="K181" i="83"/>
  <c r="H181" i="83"/>
  <c r="E181" i="83"/>
  <c r="E175" i="83"/>
  <c r="F175" i="83"/>
  <c r="G175" i="83" s="1"/>
  <c r="H175" i="83"/>
  <c r="K175" i="83"/>
  <c r="E171" i="83"/>
  <c r="M171" i="83" s="1"/>
  <c r="F171" i="83"/>
  <c r="G171" i="83" s="1"/>
  <c r="E160" i="83"/>
  <c r="E162" i="83"/>
  <c r="F163" i="83"/>
  <c r="G163" i="83" s="1"/>
  <c r="H164" i="83"/>
  <c r="K165" i="83"/>
  <c r="K166" i="83"/>
  <c r="H167" i="83"/>
  <c r="K168" i="83"/>
  <c r="H170" i="83"/>
  <c r="K171" i="83"/>
  <c r="H173" i="83"/>
  <c r="E182" i="83"/>
  <c r="F182" i="83"/>
  <c r="G182" i="83" s="1"/>
  <c r="H182" i="83"/>
  <c r="K182" i="83"/>
  <c r="F185" i="83"/>
  <c r="G185" i="83" s="1"/>
  <c r="E185" i="83"/>
  <c r="M185" i="83" s="1"/>
  <c r="K174" i="83"/>
  <c r="H178" i="83"/>
  <c r="K185" i="83"/>
  <c r="K180" i="83"/>
  <c r="H180" i="83"/>
  <c r="H185" i="83"/>
  <c r="K178" i="83"/>
  <c r="F178" i="83"/>
  <c r="G178" i="83" s="1"/>
  <c r="E180" i="83"/>
  <c r="K184" i="83"/>
  <c r="F184" i="83"/>
  <c r="G184" i="83" s="1"/>
  <c r="K188" i="83"/>
  <c r="H188" i="83"/>
  <c r="H189" i="83"/>
  <c r="H190" i="83"/>
  <c r="E188" i="83"/>
  <c r="M188" i="83" s="1"/>
  <c r="K192" i="83"/>
  <c r="F192" i="83"/>
  <c r="G192" i="83" s="1"/>
  <c r="M192" i="83"/>
  <c r="H192" i="83"/>
  <c r="F189" i="83"/>
  <c r="G189" i="83" s="1"/>
  <c r="K189" i="83"/>
  <c r="E190" i="83"/>
  <c r="F190" i="83"/>
  <c r="G190" i="83" s="1"/>
  <c r="E177" i="83"/>
  <c r="M177" i="83" s="1"/>
  <c r="E186" i="83"/>
  <c r="E189" i="83"/>
  <c r="K190" i="83"/>
  <c r="F193" i="83"/>
  <c r="G193" i="83" s="1"/>
  <c r="E193" i="83"/>
  <c r="F197" i="83"/>
  <c r="G197" i="83" s="1"/>
  <c r="H197" i="83"/>
  <c r="K197" i="83"/>
  <c r="E197" i="83"/>
  <c r="F196" i="83"/>
  <c r="G196" i="83" s="1"/>
  <c r="E198" i="83"/>
  <c r="H194" i="83"/>
  <c r="H161" i="83"/>
  <c r="H165" i="83"/>
  <c r="H169" i="83"/>
  <c r="H183" i="83"/>
  <c r="H187" i="83"/>
  <c r="H191" i="83"/>
  <c r="E194" i="83"/>
  <c r="H195" i="83"/>
  <c r="K196" i="83"/>
  <c r="F198" i="83"/>
  <c r="G198" i="83" s="1"/>
  <c r="K200" i="83"/>
  <c r="F200" i="83"/>
  <c r="G200" i="83" s="1"/>
  <c r="E202" i="83"/>
  <c r="H202" i="83"/>
  <c r="H196" i="83"/>
  <c r="K203" i="83"/>
  <c r="F205" i="83"/>
  <c r="G205" i="83" s="1"/>
  <c r="H205" i="83"/>
  <c r="K208" i="83"/>
  <c r="M208" i="83"/>
  <c r="H208" i="83"/>
  <c r="F208" i="83"/>
  <c r="G208" i="83" s="1"/>
  <c r="E206" i="83"/>
  <c r="K206" i="83"/>
  <c r="F209" i="83"/>
  <c r="G209" i="83" s="1"/>
  <c r="K209" i="83"/>
  <c r="E209" i="83"/>
  <c r="E210" i="83"/>
  <c r="K216" i="83"/>
  <c r="H216" i="83"/>
  <c r="F216" i="83"/>
  <c r="G216" i="83" s="1"/>
  <c r="F201" i="83"/>
  <c r="G201" i="83" s="1"/>
  <c r="K204" i="83"/>
  <c r="F210" i="83"/>
  <c r="G210" i="83" s="1"/>
  <c r="E216" i="83"/>
  <c r="F213" i="83"/>
  <c r="G213" i="83" s="1"/>
  <c r="H213" i="83"/>
  <c r="E214" i="83"/>
  <c r="K214" i="83"/>
  <c r="F214" i="83"/>
  <c r="G214" i="83" s="1"/>
  <c r="F217" i="83"/>
  <c r="G217" i="83" s="1"/>
  <c r="K217" i="83"/>
  <c r="E217" i="83"/>
  <c r="M215" i="83"/>
  <c r="E218" i="83"/>
  <c r="K222" i="83"/>
  <c r="F222" i="83"/>
  <c r="G222" i="83" s="1"/>
  <c r="H222" i="83"/>
  <c r="E222" i="83"/>
  <c r="M222" i="83" s="1"/>
  <c r="H199" i="83"/>
  <c r="H203" i="83"/>
  <c r="H207" i="83"/>
  <c r="H211" i="83"/>
  <c r="K212" i="83"/>
  <c r="F218" i="83"/>
  <c r="G218" i="83" s="1"/>
  <c r="H215" i="83"/>
  <c r="H219" i="83"/>
  <c r="F223" i="83"/>
  <c r="G223" i="83" s="1"/>
  <c r="E223" i="83"/>
  <c r="H220" i="83"/>
  <c r="K221" i="83"/>
  <c r="H224" i="83"/>
  <c r="H221" i="83"/>
  <c r="E224" i="83"/>
  <c r="H122" i="82"/>
  <c r="K122" i="82"/>
  <c r="F122" i="82"/>
  <c r="G122" i="82" s="1"/>
  <c r="I6" i="82"/>
  <c r="J6" i="82"/>
  <c r="I7" i="82"/>
  <c r="J7" i="82"/>
  <c r="I8" i="82"/>
  <c r="J8" i="82"/>
  <c r="I9" i="82"/>
  <c r="J9" i="82"/>
  <c r="I10" i="82"/>
  <c r="J10" i="82"/>
  <c r="I11" i="82"/>
  <c r="J11" i="82"/>
  <c r="I12" i="82"/>
  <c r="J12" i="82"/>
  <c r="I13" i="82"/>
  <c r="J13" i="82"/>
  <c r="I14" i="82"/>
  <c r="J14" i="82"/>
  <c r="I15" i="82"/>
  <c r="J15" i="82"/>
  <c r="I16" i="82"/>
  <c r="J16" i="82"/>
  <c r="I17" i="82"/>
  <c r="J17" i="82"/>
  <c r="I18" i="82"/>
  <c r="J18" i="82"/>
  <c r="I19" i="82"/>
  <c r="J19" i="82"/>
  <c r="I20" i="82"/>
  <c r="J20" i="82"/>
  <c r="I21" i="82"/>
  <c r="J21" i="82"/>
  <c r="I22" i="82"/>
  <c r="J22" i="82"/>
  <c r="I23" i="82"/>
  <c r="J23" i="82"/>
  <c r="I24" i="82"/>
  <c r="J24" i="82"/>
  <c r="I25" i="82"/>
  <c r="J25" i="82"/>
  <c r="I26" i="82"/>
  <c r="J26" i="82"/>
  <c r="I27" i="82"/>
  <c r="J27" i="82"/>
  <c r="I28" i="82"/>
  <c r="J28" i="82"/>
  <c r="I29" i="82"/>
  <c r="J29" i="82"/>
  <c r="I30" i="82"/>
  <c r="J30" i="82"/>
  <c r="I31" i="82"/>
  <c r="J31" i="82"/>
  <c r="I32" i="82"/>
  <c r="J32" i="82"/>
  <c r="I33" i="82"/>
  <c r="J33" i="82"/>
  <c r="I34" i="82"/>
  <c r="J34" i="82"/>
  <c r="I35" i="82"/>
  <c r="J35" i="82"/>
  <c r="I36" i="82"/>
  <c r="J36" i="82"/>
  <c r="I37" i="82"/>
  <c r="J37" i="82"/>
  <c r="I38" i="82"/>
  <c r="J38" i="82"/>
  <c r="I39" i="82"/>
  <c r="J39" i="82"/>
  <c r="I40" i="82"/>
  <c r="J40" i="82"/>
  <c r="I41" i="82"/>
  <c r="J41" i="82"/>
  <c r="I42" i="82"/>
  <c r="J42" i="82"/>
  <c r="I43" i="82"/>
  <c r="J43" i="82"/>
  <c r="I44" i="82"/>
  <c r="J44" i="82"/>
  <c r="I45" i="82"/>
  <c r="J45" i="82"/>
  <c r="I46" i="82"/>
  <c r="J46" i="82"/>
  <c r="I47" i="82"/>
  <c r="J47" i="82"/>
  <c r="I48" i="82"/>
  <c r="J48" i="82"/>
  <c r="I49" i="82"/>
  <c r="J49" i="82"/>
  <c r="I50" i="82"/>
  <c r="J50" i="82"/>
  <c r="I51" i="82"/>
  <c r="J51" i="82"/>
  <c r="I52" i="82"/>
  <c r="J52" i="82"/>
  <c r="I53" i="82"/>
  <c r="J53" i="82"/>
  <c r="I54" i="82"/>
  <c r="J54" i="82"/>
  <c r="I55" i="82"/>
  <c r="J55" i="82"/>
  <c r="I56" i="82"/>
  <c r="J56" i="82"/>
  <c r="I57" i="82"/>
  <c r="J57" i="82"/>
  <c r="I58" i="82"/>
  <c r="J58" i="82"/>
  <c r="I59" i="82"/>
  <c r="J59" i="82"/>
  <c r="I60" i="82"/>
  <c r="J60" i="82"/>
  <c r="I61" i="82"/>
  <c r="J61" i="82"/>
  <c r="I62" i="82"/>
  <c r="J62" i="82"/>
  <c r="I63" i="82"/>
  <c r="J63" i="82"/>
  <c r="I64" i="82"/>
  <c r="J64" i="82"/>
  <c r="I65" i="82"/>
  <c r="J65" i="82"/>
  <c r="I66" i="82"/>
  <c r="J66" i="82"/>
  <c r="I67" i="82"/>
  <c r="J67" i="82"/>
  <c r="I68" i="82"/>
  <c r="J68" i="82"/>
  <c r="I69" i="82"/>
  <c r="J69" i="82"/>
  <c r="I70" i="82"/>
  <c r="J70" i="82"/>
  <c r="I71" i="82"/>
  <c r="J71" i="82"/>
  <c r="I72" i="82"/>
  <c r="J72" i="82"/>
  <c r="I73" i="82"/>
  <c r="J73" i="82"/>
  <c r="I74" i="82"/>
  <c r="J74" i="82"/>
  <c r="I75" i="82"/>
  <c r="J75" i="82"/>
  <c r="I76" i="82"/>
  <c r="J76" i="82"/>
  <c r="I77" i="82"/>
  <c r="J77" i="82"/>
  <c r="I78" i="82"/>
  <c r="J78" i="82"/>
  <c r="I79" i="82"/>
  <c r="J79" i="82"/>
  <c r="I80" i="82"/>
  <c r="J80" i="82"/>
  <c r="I81" i="82"/>
  <c r="J81" i="82"/>
  <c r="I82" i="82"/>
  <c r="J82" i="82"/>
  <c r="I83" i="82"/>
  <c r="J83" i="82"/>
  <c r="I84" i="82"/>
  <c r="J84" i="82"/>
  <c r="I85" i="82"/>
  <c r="J85" i="82"/>
  <c r="I86" i="82"/>
  <c r="J86" i="82"/>
  <c r="I87" i="82"/>
  <c r="J87" i="82"/>
  <c r="I88" i="82"/>
  <c r="J88" i="82"/>
  <c r="I89" i="82"/>
  <c r="J89" i="82"/>
  <c r="I90" i="82"/>
  <c r="J90" i="82"/>
  <c r="I91" i="82"/>
  <c r="J91" i="82"/>
  <c r="I92" i="82"/>
  <c r="J92" i="82"/>
  <c r="I93" i="82"/>
  <c r="J93" i="82"/>
  <c r="I94" i="82"/>
  <c r="J94" i="82"/>
  <c r="I95" i="82"/>
  <c r="J95" i="82"/>
  <c r="I96" i="82"/>
  <c r="J96" i="82"/>
  <c r="I97" i="82"/>
  <c r="J97" i="82"/>
  <c r="I98" i="82"/>
  <c r="J98" i="82"/>
  <c r="I99" i="82"/>
  <c r="J99" i="82"/>
  <c r="I100" i="82"/>
  <c r="J100" i="82"/>
  <c r="I101" i="82"/>
  <c r="J101" i="82"/>
  <c r="I102" i="82"/>
  <c r="J102" i="82"/>
  <c r="I103" i="82"/>
  <c r="J103" i="82"/>
  <c r="I104" i="82"/>
  <c r="J104" i="82"/>
  <c r="I105" i="82"/>
  <c r="J105" i="82"/>
  <c r="I106" i="82"/>
  <c r="J106" i="82"/>
  <c r="I107" i="82"/>
  <c r="J107" i="82"/>
  <c r="I108" i="82"/>
  <c r="J108" i="82"/>
  <c r="I109" i="82"/>
  <c r="J109" i="82"/>
  <c r="I110" i="82"/>
  <c r="J110" i="82"/>
  <c r="I111" i="82"/>
  <c r="J111" i="82"/>
  <c r="I112" i="82"/>
  <c r="J112" i="82"/>
  <c r="I113" i="82"/>
  <c r="J113" i="82"/>
  <c r="I114" i="82"/>
  <c r="J114" i="82"/>
  <c r="I115" i="82"/>
  <c r="J115" i="82"/>
  <c r="I116" i="82"/>
  <c r="J116" i="82"/>
  <c r="I117" i="82"/>
  <c r="J117" i="82"/>
  <c r="I118" i="82"/>
  <c r="J118" i="82"/>
  <c r="I119" i="82"/>
  <c r="J119" i="82"/>
  <c r="I120" i="82"/>
  <c r="J120" i="82"/>
  <c r="I121" i="82"/>
  <c r="J121" i="82"/>
  <c r="B6" i="82"/>
  <c r="C6" i="82"/>
  <c r="CQ6" i="82" s="1"/>
  <c r="D6" i="82"/>
  <c r="B7" i="82"/>
  <c r="C7" i="82"/>
  <c r="CQ7" i="82" s="1"/>
  <c r="D7" i="82"/>
  <c r="B8" i="82"/>
  <c r="C8" i="82"/>
  <c r="CQ8" i="82" s="1"/>
  <c r="D8" i="82"/>
  <c r="B9" i="82"/>
  <c r="C9" i="82"/>
  <c r="CQ9" i="82" s="1"/>
  <c r="D9" i="82"/>
  <c r="B10" i="82"/>
  <c r="C10" i="82"/>
  <c r="CQ10" i="82" s="1"/>
  <c r="D10" i="82"/>
  <c r="B11" i="82"/>
  <c r="C11" i="82"/>
  <c r="CQ11" i="82" s="1"/>
  <c r="D11" i="82"/>
  <c r="B12" i="82"/>
  <c r="C12" i="82"/>
  <c r="CQ12" i="82" s="1"/>
  <c r="D12" i="82"/>
  <c r="B13" i="82"/>
  <c r="C13" i="82"/>
  <c r="CQ13" i="82" s="1"/>
  <c r="D13" i="82"/>
  <c r="B14" i="82"/>
  <c r="C14" i="82"/>
  <c r="CQ14" i="82" s="1"/>
  <c r="D14" i="82"/>
  <c r="B15" i="82"/>
  <c r="C15" i="82"/>
  <c r="CQ15" i="82" s="1"/>
  <c r="D15" i="82"/>
  <c r="B16" i="82"/>
  <c r="C16" i="82"/>
  <c r="CQ16" i="82" s="1"/>
  <c r="D16" i="82"/>
  <c r="B17" i="82"/>
  <c r="C17" i="82"/>
  <c r="CQ17" i="82" s="1"/>
  <c r="D17" i="82"/>
  <c r="B18" i="82"/>
  <c r="C18" i="82"/>
  <c r="CQ18" i="82" s="1"/>
  <c r="D18" i="82"/>
  <c r="B19" i="82"/>
  <c r="C19" i="82"/>
  <c r="CQ19" i="82" s="1"/>
  <c r="D19" i="82"/>
  <c r="B20" i="82"/>
  <c r="C20" i="82"/>
  <c r="CQ20" i="82" s="1"/>
  <c r="D20" i="82"/>
  <c r="B21" i="82"/>
  <c r="C21" i="82"/>
  <c r="CQ21" i="82" s="1"/>
  <c r="D21" i="82"/>
  <c r="B22" i="82"/>
  <c r="C22" i="82"/>
  <c r="CQ22" i="82" s="1"/>
  <c r="D22" i="82"/>
  <c r="B23" i="82"/>
  <c r="C23" i="82"/>
  <c r="CQ23" i="82" s="1"/>
  <c r="D23" i="82"/>
  <c r="B24" i="82"/>
  <c r="C24" i="82"/>
  <c r="CQ24" i="82" s="1"/>
  <c r="D24" i="82"/>
  <c r="B25" i="82"/>
  <c r="C25" i="82"/>
  <c r="CQ25" i="82" s="1"/>
  <c r="D25" i="82"/>
  <c r="B26" i="82"/>
  <c r="C26" i="82"/>
  <c r="CQ26" i="82" s="1"/>
  <c r="D26" i="82"/>
  <c r="B27" i="82"/>
  <c r="C27" i="82"/>
  <c r="CQ27" i="82" s="1"/>
  <c r="D27" i="82"/>
  <c r="B28" i="82"/>
  <c r="C28" i="82"/>
  <c r="CQ28" i="82" s="1"/>
  <c r="D28" i="82"/>
  <c r="B29" i="82"/>
  <c r="C29" i="82"/>
  <c r="CQ29" i="82" s="1"/>
  <c r="D29" i="82"/>
  <c r="B30" i="82"/>
  <c r="C30" i="82"/>
  <c r="CQ30" i="82" s="1"/>
  <c r="D30" i="82"/>
  <c r="B31" i="82"/>
  <c r="C31" i="82"/>
  <c r="CQ31" i="82" s="1"/>
  <c r="D31" i="82"/>
  <c r="B32" i="82"/>
  <c r="C32" i="82"/>
  <c r="CQ32" i="82" s="1"/>
  <c r="D32" i="82"/>
  <c r="B33" i="82"/>
  <c r="C33" i="82"/>
  <c r="CQ33" i="82" s="1"/>
  <c r="D33" i="82"/>
  <c r="B34" i="82"/>
  <c r="C34" i="82"/>
  <c r="CQ34" i="82" s="1"/>
  <c r="D34" i="82"/>
  <c r="B35" i="82"/>
  <c r="C35" i="82"/>
  <c r="CQ35" i="82" s="1"/>
  <c r="D35" i="82"/>
  <c r="B36" i="82"/>
  <c r="C36" i="82"/>
  <c r="CQ36" i="82" s="1"/>
  <c r="D36" i="82"/>
  <c r="B37" i="82"/>
  <c r="C37" i="82"/>
  <c r="CQ37" i="82" s="1"/>
  <c r="D37" i="82"/>
  <c r="B38" i="82"/>
  <c r="C38" i="82"/>
  <c r="CQ38" i="82" s="1"/>
  <c r="D38" i="82"/>
  <c r="B39" i="82"/>
  <c r="C39" i="82"/>
  <c r="CQ39" i="82" s="1"/>
  <c r="D39" i="82"/>
  <c r="B40" i="82"/>
  <c r="C40" i="82"/>
  <c r="CQ40" i="82" s="1"/>
  <c r="D40" i="82"/>
  <c r="B41" i="82"/>
  <c r="C41" i="82"/>
  <c r="CQ41" i="82" s="1"/>
  <c r="D41" i="82"/>
  <c r="B42" i="82"/>
  <c r="C42" i="82"/>
  <c r="CQ42" i="82" s="1"/>
  <c r="D42" i="82"/>
  <c r="B43" i="82"/>
  <c r="C43" i="82"/>
  <c r="CQ43" i="82" s="1"/>
  <c r="D43" i="82"/>
  <c r="B44" i="82"/>
  <c r="C44" i="82"/>
  <c r="CQ44" i="82" s="1"/>
  <c r="D44" i="82"/>
  <c r="B45" i="82"/>
  <c r="C45" i="82"/>
  <c r="CQ45" i="82" s="1"/>
  <c r="D45" i="82"/>
  <c r="B46" i="82"/>
  <c r="C46" i="82"/>
  <c r="CQ46" i="82" s="1"/>
  <c r="D46" i="82"/>
  <c r="B47" i="82"/>
  <c r="C47" i="82"/>
  <c r="CQ47" i="82" s="1"/>
  <c r="D47" i="82"/>
  <c r="B48" i="82"/>
  <c r="C48" i="82"/>
  <c r="CQ48" i="82" s="1"/>
  <c r="D48" i="82"/>
  <c r="B49" i="82"/>
  <c r="C49" i="82"/>
  <c r="CQ49" i="82" s="1"/>
  <c r="D49" i="82"/>
  <c r="B50" i="82"/>
  <c r="C50" i="82"/>
  <c r="CQ50" i="82" s="1"/>
  <c r="D50" i="82"/>
  <c r="B51" i="82"/>
  <c r="C51" i="82"/>
  <c r="CQ51" i="82" s="1"/>
  <c r="D51" i="82"/>
  <c r="B52" i="82"/>
  <c r="C52" i="82"/>
  <c r="CQ52" i="82" s="1"/>
  <c r="D52" i="82"/>
  <c r="B53" i="82"/>
  <c r="C53" i="82"/>
  <c r="CQ53" i="82" s="1"/>
  <c r="D53" i="82"/>
  <c r="B54" i="82"/>
  <c r="C54" i="82"/>
  <c r="CQ54" i="82" s="1"/>
  <c r="D54" i="82"/>
  <c r="B55" i="82"/>
  <c r="C55" i="82"/>
  <c r="CQ55" i="82" s="1"/>
  <c r="D55" i="82"/>
  <c r="B56" i="82"/>
  <c r="C56" i="82"/>
  <c r="CQ56" i="82" s="1"/>
  <c r="D56" i="82"/>
  <c r="B57" i="82"/>
  <c r="C57" i="82"/>
  <c r="CQ57" i="82" s="1"/>
  <c r="D57" i="82"/>
  <c r="B58" i="82"/>
  <c r="C58" i="82"/>
  <c r="CQ58" i="82" s="1"/>
  <c r="D58" i="82"/>
  <c r="B59" i="82"/>
  <c r="C59" i="82"/>
  <c r="CQ59" i="82" s="1"/>
  <c r="D59" i="82"/>
  <c r="B60" i="82"/>
  <c r="C60" i="82"/>
  <c r="CQ60" i="82" s="1"/>
  <c r="D60" i="82"/>
  <c r="B61" i="82"/>
  <c r="C61" i="82"/>
  <c r="CQ61" i="82" s="1"/>
  <c r="D61" i="82"/>
  <c r="B62" i="82"/>
  <c r="C62" i="82"/>
  <c r="CQ62" i="82" s="1"/>
  <c r="D62" i="82"/>
  <c r="B63" i="82"/>
  <c r="C63" i="82"/>
  <c r="CQ63" i="82" s="1"/>
  <c r="D63" i="82"/>
  <c r="B64" i="82"/>
  <c r="C64" i="82"/>
  <c r="CQ64" i="82" s="1"/>
  <c r="D64" i="82"/>
  <c r="B65" i="82"/>
  <c r="C65" i="82"/>
  <c r="CQ65" i="82" s="1"/>
  <c r="D65" i="82"/>
  <c r="B66" i="82"/>
  <c r="C66" i="82"/>
  <c r="CQ66" i="82" s="1"/>
  <c r="D66" i="82"/>
  <c r="B67" i="82"/>
  <c r="C67" i="82"/>
  <c r="CQ67" i="82" s="1"/>
  <c r="D67" i="82"/>
  <c r="B68" i="82"/>
  <c r="C68" i="82"/>
  <c r="CQ68" i="82" s="1"/>
  <c r="D68" i="82"/>
  <c r="B69" i="82"/>
  <c r="C69" i="82"/>
  <c r="CQ69" i="82" s="1"/>
  <c r="D69" i="82"/>
  <c r="B70" i="82"/>
  <c r="C70" i="82"/>
  <c r="CQ70" i="82" s="1"/>
  <c r="D70" i="82"/>
  <c r="B71" i="82"/>
  <c r="C71" i="82"/>
  <c r="CQ71" i="82" s="1"/>
  <c r="D71" i="82"/>
  <c r="B72" i="82"/>
  <c r="C72" i="82"/>
  <c r="CQ72" i="82" s="1"/>
  <c r="D72" i="82"/>
  <c r="B73" i="82"/>
  <c r="C73" i="82"/>
  <c r="CQ73" i="82" s="1"/>
  <c r="D73" i="82"/>
  <c r="B74" i="82"/>
  <c r="C74" i="82"/>
  <c r="CQ74" i="82" s="1"/>
  <c r="D74" i="82"/>
  <c r="B75" i="82"/>
  <c r="C75" i="82"/>
  <c r="CQ75" i="82" s="1"/>
  <c r="D75" i="82"/>
  <c r="B76" i="82"/>
  <c r="C76" i="82"/>
  <c r="CQ76" i="82" s="1"/>
  <c r="D76" i="82"/>
  <c r="B77" i="82"/>
  <c r="C77" i="82"/>
  <c r="CQ77" i="82" s="1"/>
  <c r="D77" i="82"/>
  <c r="B78" i="82"/>
  <c r="C78" i="82"/>
  <c r="CQ78" i="82" s="1"/>
  <c r="D78" i="82"/>
  <c r="B79" i="82"/>
  <c r="C79" i="82"/>
  <c r="CQ79" i="82" s="1"/>
  <c r="D79" i="82"/>
  <c r="B80" i="82"/>
  <c r="C80" i="82"/>
  <c r="CQ80" i="82" s="1"/>
  <c r="D80" i="82"/>
  <c r="B81" i="82"/>
  <c r="C81" i="82"/>
  <c r="CQ81" i="82" s="1"/>
  <c r="D81" i="82"/>
  <c r="B82" i="82"/>
  <c r="C82" i="82"/>
  <c r="CQ82" i="82" s="1"/>
  <c r="D82" i="82"/>
  <c r="B83" i="82"/>
  <c r="C83" i="82"/>
  <c r="CQ83" i="82" s="1"/>
  <c r="D83" i="82"/>
  <c r="B84" i="82"/>
  <c r="C84" i="82"/>
  <c r="CQ84" i="82" s="1"/>
  <c r="D84" i="82"/>
  <c r="B85" i="82"/>
  <c r="C85" i="82"/>
  <c r="CQ85" i="82" s="1"/>
  <c r="D85" i="82"/>
  <c r="B86" i="82"/>
  <c r="C86" i="82"/>
  <c r="CQ86" i="82" s="1"/>
  <c r="D86" i="82"/>
  <c r="B87" i="82"/>
  <c r="C87" i="82"/>
  <c r="CQ87" i="82" s="1"/>
  <c r="D87" i="82"/>
  <c r="B88" i="82"/>
  <c r="C88" i="82"/>
  <c r="CQ88" i="82" s="1"/>
  <c r="D88" i="82"/>
  <c r="B89" i="82"/>
  <c r="C89" i="82"/>
  <c r="CQ89" i="82" s="1"/>
  <c r="D89" i="82"/>
  <c r="B90" i="82"/>
  <c r="C90" i="82"/>
  <c r="CQ90" i="82" s="1"/>
  <c r="D90" i="82"/>
  <c r="B91" i="82"/>
  <c r="C91" i="82"/>
  <c r="CQ91" i="82" s="1"/>
  <c r="D91" i="82"/>
  <c r="B92" i="82"/>
  <c r="C92" i="82"/>
  <c r="CQ92" i="82" s="1"/>
  <c r="D92" i="82"/>
  <c r="B93" i="82"/>
  <c r="C93" i="82"/>
  <c r="CQ93" i="82" s="1"/>
  <c r="D93" i="82"/>
  <c r="B94" i="82"/>
  <c r="C94" i="82"/>
  <c r="CQ94" i="82" s="1"/>
  <c r="D94" i="82"/>
  <c r="B95" i="82"/>
  <c r="C95" i="82"/>
  <c r="CQ95" i="82" s="1"/>
  <c r="D95" i="82"/>
  <c r="B96" i="82"/>
  <c r="C96" i="82"/>
  <c r="CQ96" i="82" s="1"/>
  <c r="D96" i="82"/>
  <c r="B97" i="82"/>
  <c r="C97" i="82"/>
  <c r="CQ97" i="82" s="1"/>
  <c r="D97" i="82"/>
  <c r="B98" i="82"/>
  <c r="C98" i="82"/>
  <c r="CQ98" i="82" s="1"/>
  <c r="D98" i="82"/>
  <c r="B99" i="82"/>
  <c r="C99" i="82"/>
  <c r="CQ99" i="82" s="1"/>
  <c r="D99" i="82"/>
  <c r="B100" i="82"/>
  <c r="C100" i="82"/>
  <c r="CQ100" i="82" s="1"/>
  <c r="D100" i="82"/>
  <c r="B101" i="82"/>
  <c r="C101" i="82"/>
  <c r="CQ101" i="82" s="1"/>
  <c r="D101" i="82"/>
  <c r="B102" i="82"/>
  <c r="C102" i="82"/>
  <c r="CQ102" i="82" s="1"/>
  <c r="D102" i="82"/>
  <c r="B103" i="82"/>
  <c r="C103" i="82"/>
  <c r="CQ103" i="82" s="1"/>
  <c r="D103" i="82"/>
  <c r="B104" i="82"/>
  <c r="C104" i="82"/>
  <c r="CQ104" i="82" s="1"/>
  <c r="D104" i="82"/>
  <c r="B105" i="82"/>
  <c r="C105" i="82"/>
  <c r="CQ105" i="82" s="1"/>
  <c r="D105" i="82"/>
  <c r="B106" i="82"/>
  <c r="C106" i="82"/>
  <c r="CQ106" i="82" s="1"/>
  <c r="D106" i="82"/>
  <c r="B107" i="82"/>
  <c r="C107" i="82"/>
  <c r="CQ107" i="82" s="1"/>
  <c r="D107" i="82"/>
  <c r="B108" i="82"/>
  <c r="C108" i="82"/>
  <c r="CQ108" i="82" s="1"/>
  <c r="D108" i="82"/>
  <c r="B109" i="82"/>
  <c r="C109" i="82"/>
  <c r="CQ109" i="82" s="1"/>
  <c r="D109" i="82"/>
  <c r="B110" i="82"/>
  <c r="C110" i="82"/>
  <c r="CQ110" i="82" s="1"/>
  <c r="D110" i="82"/>
  <c r="B111" i="82"/>
  <c r="C111" i="82"/>
  <c r="CQ111" i="82" s="1"/>
  <c r="D111" i="82"/>
  <c r="B112" i="82"/>
  <c r="C112" i="82"/>
  <c r="CQ112" i="82" s="1"/>
  <c r="D112" i="82"/>
  <c r="B113" i="82"/>
  <c r="C113" i="82"/>
  <c r="CQ113" i="82" s="1"/>
  <c r="D113" i="82"/>
  <c r="B114" i="82"/>
  <c r="C114" i="82"/>
  <c r="CQ114" i="82" s="1"/>
  <c r="D114" i="82"/>
  <c r="B115" i="82"/>
  <c r="C115" i="82"/>
  <c r="CQ115" i="82" s="1"/>
  <c r="D115" i="82"/>
  <c r="B116" i="82"/>
  <c r="C116" i="82"/>
  <c r="CQ116" i="82" s="1"/>
  <c r="D116" i="82"/>
  <c r="B117" i="82"/>
  <c r="C117" i="82"/>
  <c r="CQ117" i="82" s="1"/>
  <c r="D117" i="82"/>
  <c r="B118" i="82"/>
  <c r="C118" i="82"/>
  <c r="CQ118" i="82" s="1"/>
  <c r="D118" i="82"/>
  <c r="B119" i="82"/>
  <c r="C119" i="82"/>
  <c r="CQ119" i="82" s="1"/>
  <c r="D119" i="82"/>
  <c r="B120" i="82"/>
  <c r="C120" i="82"/>
  <c r="CQ120" i="82" s="1"/>
  <c r="D120" i="82"/>
  <c r="B121" i="82"/>
  <c r="C121" i="82"/>
  <c r="CQ121" i="82" s="1"/>
  <c r="D121" i="82"/>
  <c r="J5" i="82"/>
  <c r="I5" i="82"/>
  <c r="D5" i="82"/>
  <c r="C5" i="82"/>
  <c r="CQ5" i="82" s="1"/>
  <c r="B5" i="82"/>
  <c r="I6" i="83"/>
  <c r="J6" i="83"/>
  <c r="I7" i="83"/>
  <c r="J7" i="83"/>
  <c r="I8" i="83"/>
  <c r="J8" i="83"/>
  <c r="I9" i="83"/>
  <c r="J9" i="83"/>
  <c r="I10" i="83"/>
  <c r="J10" i="83"/>
  <c r="I11" i="83"/>
  <c r="J11" i="83"/>
  <c r="I12" i="83"/>
  <c r="J12" i="83"/>
  <c r="I13" i="83"/>
  <c r="J13" i="83"/>
  <c r="I14" i="83"/>
  <c r="J14" i="83"/>
  <c r="I15" i="83"/>
  <c r="J15" i="83"/>
  <c r="I16" i="83"/>
  <c r="J16" i="83"/>
  <c r="I17" i="83"/>
  <c r="J17" i="83"/>
  <c r="I18" i="83"/>
  <c r="J18" i="83"/>
  <c r="I19" i="83"/>
  <c r="J19" i="83"/>
  <c r="I20" i="83"/>
  <c r="J20" i="83"/>
  <c r="I21" i="83"/>
  <c r="J21" i="83"/>
  <c r="I22" i="83"/>
  <c r="J22" i="83"/>
  <c r="I23" i="83"/>
  <c r="J23" i="83"/>
  <c r="I24" i="83"/>
  <c r="J24" i="83"/>
  <c r="I25" i="83"/>
  <c r="J25" i="83"/>
  <c r="I26" i="83"/>
  <c r="J26" i="83"/>
  <c r="I27" i="83"/>
  <c r="J27" i="83"/>
  <c r="I28" i="83"/>
  <c r="J28" i="83"/>
  <c r="I29" i="83"/>
  <c r="J29" i="83"/>
  <c r="I30" i="83"/>
  <c r="J30" i="83"/>
  <c r="I31" i="83"/>
  <c r="J31" i="83"/>
  <c r="I32" i="83"/>
  <c r="J32" i="83"/>
  <c r="I33" i="83"/>
  <c r="J33" i="83"/>
  <c r="I34" i="83"/>
  <c r="J34" i="83"/>
  <c r="I35" i="83"/>
  <c r="J35" i="83"/>
  <c r="I36" i="83"/>
  <c r="J36" i="83"/>
  <c r="I37" i="83"/>
  <c r="J37" i="83"/>
  <c r="I38" i="83"/>
  <c r="J38" i="83"/>
  <c r="I39" i="83"/>
  <c r="J39" i="83"/>
  <c r="I40" i="83"/>
  <c r="J40" i="83"/>
  <c r="I41" i="83"/>
  <c r="J41" i="83"/>
  <c r="I42" i="83"/>
  <c r="J42" i="83"/>
  <c r="I43" i="83"/>
  <c r="J43" i="83"/>
  <c r="I44" i="83"/>
  <c r="J44" i="83"/>
  <c r="I45" i="83"/>
  <c r="J45" i="83"/>
  <c r="I46" i="83"/>
  <c r="J46" i="83"/>
  <c r="I47" i="83"/>
  <c r="J47" i="83"/>
  <c r="I48" i="83"/>
  <c r="J48" i="83"/>
  <c r="I49" i="83"/>
  <c r="J49" i="83"/>
  <c r="I50" i="83"/>
  <c r="J50" i="83"/>
  <c r="I51" i="83"/>
  <c r="J51" i="83"/>
  <c r="I52" i="83"/>
  <c r="J52" i="83"/>
  <c r="I53" i="83"/>
  <c r="J53" i="83"/>
  <c r="I54" i="83"/>
  <c r="J54" i="83"/>
  <c r="I55" i="83"/>
  <c r="J55" i="83"/>
  <c r="I56" i="83"/>
  <c r="J56" i="83"/>
  <c r="I57" i="83"/>
  <c r="J57" i="83"/>
  <c r="I58" i="83"/>
  <c r="J58" i="83"/>
  <c r="I59" i="83"/>
  <c r="J59" i="83"/>
  <c r="I60" i="83"/>
  <c r="J60" i="83"/>
  <c r="I61" i="83"/>
  <c r="J61" i="83"/>
  <c r="I62" i="83"/>
  <c r="J62" i="83"/>
  <c r="I63" i="83"/>
  <c r="J63" i="83"/>
  <c r="I64" i="83"/>
  <c r="J64" i="83"/>
  <c r="I65" i="83"/>
  <c r="J65" i="83"/>
  <c r="I66" i="83"/>
  <c r="J66" i="83"/>
  <c r="I67" i="83"/>
  <c r="J67" i="83"/>
  <c r="I68" i="83"/>
  <c r="J68" i="83"/>
  <c r="I69" i="83"/>
  <c r="J69" i="83"/>
  <c r="I70" i="83"/>
  <c r="J70" i="83"/>
  <c r="I71" i="83"/>
  <c r="J71" i="83"/>
  <c r="I72" i="83"/>
  <c r="J72" i="83"/>
  <c r="I73" i="83"/>
  <c r="J73" i="83"/>
  <c r="I74" i="83"/>
  <c r="J74" i="83"/>
  <c r="I75" i="83"/>
  <c r="J75" i="83"/>
  <c r="I76" i="83"/>
  <c r="J76" i="83"/>
  <c r="I77" i="83"/>
  <c r="J77" i="83"/>
  <c r="I78" i="83"/>
  <c r="J78" i="83"/>
  <c r="I79" i="83"/>
  <c r="J79" i="83"/>
  <c r="I80" i="83"/>
  <c r="J80" i="83"/>
  <c r="I81" i="83"/>
  <c r="J81" i="83"/>
  <c r="I82" i="83"/>
  <c r="J82" i="83"/>
  <c r="I83" i="83"/>
  <c r="J83" i="83"/>
  <c r="I84" i="83"/>
  <c r="J84" i="83"/>
  <c r="I85" i="83"/>
  <c r="J85" i="83"/>
  <c r="I86" i="83"/>
  <c r="J86" i="83"/>
  <c r="I87" i="83"/>
  <c r="J87" i="83"/>
  <c r="I88" i="83"/>
  <c r="J88" i="83"/>
  <c r="I89" i="83"/>
  <c r="J89" i="83"/>
  <c r="I90" i="83"/>
  <c r="J90" i="83"/>
  <c r="I91" i="83"/>
  <c r="J91" i="83"/>
  <c r="I92" i="83"/>
  <c r="J92" i="83"/>
  <c r="I93" i="83"/>
  <c r="J93" i="83"/>
  <c r="I94" i="83"/>
  <c r="J94" i="83"/>
  <c r="I95" i="83"/>
  <c r="J95" i="83"/>
  <c r="I96" i="83"/>
  <c r="J96" i="83"/>
  <c r="I97" i="83"/>
  <c r="J97" i="83"/>
  <c r="I98" i="83"/>
  <c r="J98" i="83"/>
  <c r="I99" i="83"/>
  <c r="J99" i="83"/>
  <c r="I100" i="83"/>
  <c r="J100" i="83"/>
  <c r="I101" i="83"/>
  <c r="J101" i="83"/>
  <c r="I102" i="83"/>
  <c r="J102" i="83"/>
  <c r="I103" i="83"/>
  <c r="J103" i="83"/>
  <c r="I104" i="83"/>
  <c r="J104" i="83"/>
  <c r="I105" i="83"/>
  <c r="J105" i="83"/>
  <c r="I106" i="83"/>
  <c r="J106" i="83"/>
  <c r="I107" i="83"/>
  <c r="J107" i="83"/>
  <c r="I108" i="83"/>
  <c r="J108" i="83"/>
  <c r="I109" i="83"/>
  <c r="J109" i="83"/>
  <c r="I110" i="83"/>
  <c r="J110" i="83"/>
  <c r="I111" i="83"/>
  <c r="J111" i="83"/>
  <c r="I112" i="83"/>
  <c r="J112" i="83"/>
  <c r="I113" i="83"/>
  <c r="J113" i="83"/>
  <c r="I114" i="83"/>
  <c r="J114" i="83"/>
  <c r="I115" i="83"/>
  <c r="J115" i="83"/>
  <c r="I116" i="83"/>
  <c r="J116" i="83"/>
  <c r="I117" i="83"/>
  <c r="J117" i="83"/>
  <c r="I118" i="83"/>
  <c r="J118" i="83"/>
  <c r="I119" i="83"/>
  <c r="J119" i="83"/>
  <c r="I120" i="83"/>
  <c r="J120" i="83"/>
  <c r="I121" i="83"/>
  <c r="J121" i="83"/>
  <c r="I122" i="83"/>
  <c r="J122" i="83"/>
  <c r="I123" i="83"/>
  <c r="J123" i="83"/>
  <c r="I124" i="83"/>
  <c r="J124" i="83"/>
  <c r="I125" i="83"/>
  <c r="J125" i="83"/>
  <c r="I126" i="83"/>
  <c r="J126" i="83"/>
  <c r="I127" i="83"/>
  <c r="J127" i="83"/>
  <c r="I128" i="83"/>
  <c r="J128" i="83"/>
  <c r="I129" i="83"/>
  <c r="J129" i="83"/>
  <c r="I130" i="83"/>
  <c r="J130" i="83"/>
  <c r="I131" i="83"/>
  <c r="J131" i="83"/>
  <c r="I132" i="83"/>
  <c r="J132" i="83"/>
  <c r="I133" i="83"/>
  <c r="J133" i="83"/>
  <c r="I134" i="83"/>
  <c r="J134" i="83"/>
  <c r="I135" i="83"/>
  <c r="J135" i="83"/>
  <c r="I136" i="83"/>
  <c r="J136" i="83"/>
  <c r="I137" i="83"/>
  <c r="J137" i="83"/>
  <c r="I138" i="83"/>
  <c r="J138" i="83"/>
  <c r="I139" i="83"/>
  <c r="J139" i="83"/>
  <c r="I140" i="83"/>
  <c r="J140" i="83"/>
  <c r="I141" i="83"/>
  <c r="J141" i="83"/>
  <c r="I142" i="83"/>
  <c r="J142" i="83"/>
  <c r="I143" i="83"/>
  <c r="J143" i="83"/>
  <c r="I144" i="83"/>
  <c r="J144" i="83"/>
  <c r="I145" i="83"/>
  <c r="J145" i="83"/>
  <c r="I146" i="83"/>
  <c r="J146" i="83"/>
  <c r="I147" i="83"/>
  <c r="J147" i="83"/>
  <c r="I148" i="83"/>
  <c r="J148" i="83"/>
  <c r="I149" i="83"/>
  <c r="J149" i="83"/>
  <c r="I150" i="83"/>
  <c r="J150" i="83"/>
  <c r="I151" i="83"/>
  <c r="J151" i="83"/>
  <c r="I152" i="83"/>
  <c r="J152" i="83"/>
  <c r="I153" i="83"/>
  <c r="J153" i="83"/>
  <c r="I154" i="83"/>
  <c r="J154" i="83"/>
  <c r="I155" i="83"/>
  <c r="J155" i="83"/>
  <c r="I156" i="83"/>
  <c r="J156" i="83"/>
  <c r="I157" i="83"/>
  <c r="J157" i="83"/>
  <c r="I158" i="83"/>
  <c r="J158" i="83"/>
  <c r="I159" i="83"/>
  <c r="J159" i="83"/>
  <c r="B6" i="83"/>
  <c r="C6" i="83"/>
  <c r="CQ6" i="83" s="1"/>
  <c r="D6" i="83"/>
  <c r="B7" i="83"/>
  <c r="C7" i="83"/>
  <c r="CQ7" i="83" s="1"/>
  <c r="D7" i="83"/>
  <c r="B8" i="83"/>
  <c r="C8" i="83"/>
  <c r="CQ8" i="83" s="1"/>
  <c r="D8" i="83"/>
  <c r="B9" i="83"/>
  <c r="C9" i="83"/>
  <c r="CQ9" i="83" s="1"/>
  <c r="D9" i="83"/>
  <c r="B10" i="83"/>
  <c r="C10" i="83"/>
  <c r="CQ10" i="83" s="1"/>
  <c r="D10" i="83"/>
  <c r="B11" i="83"/>
  <c r="C11" i="83"/>
  <c r="CQ11" i="83" s="1"/>
  <c r="D11" i="83"/>
  <c r="B12" i="83"/>
  <c r="C12" i="83"/>
  <c r="CQ12" i="83" s="1"/>
  <c r="D12" i="83"/>
  <c r="B13" i="83"/>
  <c r="C13" i="83"/>
  <c r="CQ13" i="83" s="1"/>
  <c r="D13" i="83"/>
  <c r="B14" i="83"/>
  <c r="C14" i="83"/>
  <c r="CQ14" i="83" s="1"/>
  <c r="D14" i="83"/>
  <c r="B15" i="83"/>
  <c r="C15" i="83"/>
  <c r="CQ15" i="83" s="1"/>
  <c r="D15" i="83"/>
  <c r="B16" i="83"/>
  <c r="C16" i="83"/>
  <c r="CQ16" i="83" s="1"/>
  <c r="D16" i="83"/>
  <c r="B17" i="83"/>
  <c r="C17" i="83"/>
  <c r="CQ17" i="83" s="1"/>
  <c r="D17" i="83"/>
  <c r="B18" i="83"/>
  <c r="C18" i="83"/>
  <c r="CQ18" i="83" s="1"/>
  <c r="D18" i="83"/>
  <c r="B19" i="83"/>
  <c r="C19" i="83"/>
  <c r="CQ19" i="83" s="1"/>
  <c r="D19" i="83"/>
  <c r="B20" i="83"/>
  <c r="C20" i="83"/>
  <c r="CQ20" i="83" s="1"/>
  <c r="D20" i="83"/>
  <c r="B21" i="83"/>
  <c r="C21" i="83"/>
  <c r="CQ21" i="83" s="1"/>
  <c r="D21" i="83"/>
  <c r="B22" i="83"/>
  <c r="C22" i="83"/>
  <c r="CQ22" i="83" s="1"/>
  <c r="D22" i="83"/>
  <c r="B23" i="83"/>
  <c r="C23" i="83"/>
  <c r="CQ23" i="83" s="1"/>
  <c r="D23" i="83"/>
  <c r="B24" i="83"/>
  <c r="C24" i="83"/>
  <c r="CQ24" i="83" s="1"/>
  <c r="D24" i="83"/>
  <c r="B25" i="83"/>
  <c r="C25" i="83"/>
  <c r="CQ25" i="83" s="1"/>
  <c r="D25" i="83"/>
  <c r="B26" i="83"/>
  <c r="C26" i="83"/>
  <c r="CQ26" i="83" s="1"/>
  <c r="D26" i="83"/>
  <c r="B27" i="83"/>
  <c r="C27" i="83"/>
  <c r="CQ27" i="83" s="1"/>
  <c r="D27" i="83"/>
  <c r="B28" i="83"/>
  <c r="C28" i="83"/>
  <c r="CQ28" i="83" s="1"/>
  <c r="D28" i="83"/>
  <c r="B29" i="83"/>
  <c r="C29" i="83"/>
  <c r="CQ29" i="83" s="1"/>
  <c r="D29" i="83"/>
  <c r="B30" i="83"/>
  <c r="C30" i="83"/>
  <c r="CQ30" i="83" s="1"/>
  <c r="D30" i="83"/>
  <c r="B31" i="83"/>
  <c r="C31" i="83"/>
  <c r="CQ31" i="83" s="1"/>
  <c r="D31" i="83"/>
  <c r="B32" i="83"/>
  <c r="C32" i="83"/>
  <c r="CQ32" i="83" s="1"/>
  <c r="D32" i="83"/>
  <c r="B33" i="83"/>
  <c r="C33" i="83"/>
  <c r="CQ33" i="83" s="1"/>
  <c r="D33" i="83"/>
  <c r="B34" i="83"/>
  <c r="C34" i="83"/>
  <c r="CQ34" i="83" s="1"/>
  <c r="D34" i="83"/>
  <c r="B35" i="83"/>
  <c r="C35" i="83"/>
  <c r="CQ35" i="83" s="1"/>
  <c r="D35" i="83"/>
  <c r="B36" i="83"/>
  <c r="C36" i="83"/>
  <c r="CQ36" i="83" s="1"/>
  <c r="D36" i="83"/>
  <c r="B37" i="83"/>
  <c r="C37" i="83"/>
  <c r="CQ37" i="83" s="1"/>
  <c r="D37" i="83"/>
  <c r="B38" i="83"/>
  <c r="C38" i="83"/>
  <c r="CQ38" i="83" s="1"/>
  <c r="D38" i="83"/>
  <c r="B39" i="83"/>
  <c r="C39" i="83"/>
  <c r="CQ39" i="83" s="1"/>
  <c r="D39" i="83"/>
  <c r="B40" i="83"/>
  <c r="C40" i="83"/>
  <c r="CQ40" i="83" s="1"/>
  <c r="D40" i="83"/>
  <c r="B41" i="83"/>
  <c r="C41" i="83"/>
  <c r="CQ41" i="83" s="1"/>
  <c r="D41" i="83"/>
  <c r="B42" i="83"/>
  <c r="C42" i="83"/>
  <c r="CQ42" i="83" s="1"/>
  <c r="D42" i="83"/>
  <c r="B43" i="83"/>
  <c r="C43" i="83"/>
  <c r="CQ43" i="83" s="1"/>
  <c r="D43" i="83"/>
  <c r="B44" i="83"/>
  <c r="C44" i="83"/>
  <c r="CQ44" i="83" s="1"/>
  <c r="D44" i="83"/>
  <c r="B45" i="83"/>
  <c r="C45" i="83"/>
  <c r="CQ45" i="83" s="1"/>
  <c r="D45" i="83"/>
  <c r="B46" i="83"/>
  <c r="C46" i="83"/>
  <c r="CQ46" i="83" s="1"/>
  <c r="D46" i="83"/>
  <c r="B47" i="83"/>
  <c r="C47" i="83"/>
  <c r="CQ47" i="83" s="1"/>
  <c r="D47" i="83"/>
  <c r="B48" i="83"/>
  <c r="C48" i="83"/>
  <c r="CQ48" i="83" s="1"/>
  <c r="D48" i="83"/>
  <c r="B49" i="83"/>
  <c r="C49" i="83"/>
  <c r="CQ49" i="83" s="1"/>
  <c r="D49" i="83"/>
  <c r="B50" i="83"/>
  <c r="C50" i="83"/>
  <c r="CQ50" i="83" s="1"/>
  <c r="D50" i="83"/>
  <c r="B51" i="83"/>
  <c r="C51" i="83"/>
  <c r="CQ51" i="83" s="1"/>
  <c r="D51" i="83"/>
  <c r="B52" i="83"/>
  <c r="C52" i="83"/>
  <c r="CQ52" i="83" s="1"/>
  <c r="D52" i="83"/>
  <c r="B53" i="83"/>
  <c r="C53" i="83"/>
  <c r="CQ53" i="83" s="1"/>
  <c r="D53" i="83"/>
  <c r="B54" i="83"/>
  <c r="C54" i="83"/>
  <c r="CQ54" i="83" s="1"/>
  <c r="D54" i="83"/>
  <c r="B55" i="83"/>
  <c r="C55" i="83"/>
  <c r="CQ55" i="83" s="1"/>
  <c r="D55" i="83"/>
  <c r="B56" i="83"/>
  <c r="C56" i="83"/>
  <c r="CQ56" i="83" s="1"/>
  <c r="D56" i="83"/>
  <c r="B57" i="83"/>
  <c r="C57" i="83"/>
  <c r="CQ57" i="83" s="1"/>
  <c r="D57" i="83"/>
  <c r="B58" i="83"/>
  <c r="C58" i="83"/>
  <c r="CQ58" i="83" s="1"/>
  <c r="D58" i="83"/>
  <c r="B59" i="83"/>
  <c r="C59" i="83"/>
  <c r="CQ59" i="83" s="1"/>
  <c r="D59" i="83"/>
  <c r="B60" i="83"/>
  <c r="C60" i="83"/>
  <c r="CQ60" i="83" s="1"/>
  <c r="D60" i="83"/>
  <c r="B61" i="83"/>
  <c r="C61" i="83"/>
  <c r="CQ61" i="83" s="1"/>
  <c r="D61" i="83"/>
  <c r="B62" i="83"/>
  <c r="C62" i="83"/>
  <c r="CQ62" i="83" s="1"/>
  <c r="D62" i="83"/>
  <c r="B63" i="83"/>
  <c r="C63" i="83"/>
  <c r="CQ63" i="83" s="1"/>
  <c r="D63" i="83"/>
  <c r="B64" i="83"/>
  <c r="C64" i="83"/>
  <c r="CQ64" i="83" s="1"/>
  <c r="D64" i="83"/>
  <c r="B65" i="83"/>
  <c r="C65" i="83"/>
  <c r="CQ65" i="83" s="1"/>
  <c r="D65" i="83"/>
  <c r="B66" i="83"/>
  <c r="C66" i="83"/>
  <c r="CQ66" i="83" s="1"/>
  <c r="D66" i="83"/>
  <c r="B67" i="83"/>
  <c r="C67" i="83"/>
  <c r="CQ67" i="83" s="1"/>
  <c r="D67" i="83"/>
  <c r="B68" i="83"/>
  <c r="C68" i="83"/>
  <c r="CQ68" i="83" s="1"/>
  <c r="D68" i="83"/>
  <c r="B69" i="83"/>
  <c r="C69" i="83"/>
  <c r="CQ69" i="83" s="1"/>
  <c r="D69" i="83"/>
  <c r="B70" i="83"/>
  <c r="C70" i="83"/>
  <c r="CQ70" i="83" s="1"/>
  <c r="D70" i="83"/>
  <c r="B71" i="83"/>
  <c r="C71" i="83"/>
  <c r="CQ71" i="83" s="1"/>
  <c r="D71" i="83"/>
  <c r="B72" i="83"/>
  <c r="C72" i="83"/>
  <c r="CQ72" i="83" s="1"/>
  <c r="D72" i="83"/>
  <c r="B73" i="83"/>
  <c r="C73" i="83"/>
  <c r="CQ73" i="83" s="1"/>
  <c r="D73" i="83"/>
  <c r="B74" i="83"/>
  <c r="C74" i="83"/>
  <c r="CQ74" i="83" s="1"/>
  <c r="D74" i="83"/>
  <c r="B75" i="83"/>
  <c r="C75" i="83"/>
  <c r="CQ75" i="83" s="1"/>
  <c r="D75" i="83"/>
  <c r="B76" i="83"/>
  <c r="C76" i="83"/>
  <c r="CQ76" i="83" s="1"/>
  <c r="D76" i="83"/>
  <c r="B77" i="83"/>
  <c r="C77" i="83"/>
  <c r="CQ77" i="83" s="1"/>
  <c r="D77" i="83"/>
  <c r="B78" i="83"/>
  <c r="C78" i="83"/>
  <c r="CQ78" i="83" s="1"/>
  <c r="D78" i="83"/>
  <c r="B79" i="83"/>
  <c r="C79" i="83"/>
  <c r="CQ79" i="83" s="1"/>
  <c r="D79" i="83"/>
  <c r="B80" i="83"/>
  <c r="C80" i="83"/>
  <c r="CQ80" i="83" s="1"/>
  <c r="D80" i="83"/>
  <c r="B81" i="83"/>
  <c r="C81" i="83"/>
  <c r="CQ81" i="83" s="1"/>
  <c r="D81" i="83"/>
  <c r="B82" i="83"/>
  <c r="C82" i="83"/>
  <c r="CQ82" i="83" s="1"/>
  <c r="D82" i="83"/>
  <c r="B83" i="83"/>
  <c r="C83" i="83"/>
  <c r="CQ83" i="83" s="1"/>
  <c r="D83" i="83"/>
  <c r="B84" i="83"/>
  <c r="C84" i="83"/>
  <c r="CQ84" i="83" s="1"/>
  <c r="D84" i="83"/>
  <c r="B85" i="83"/>
  <c r="C85" i="83"/>
  <c r="CQ85" i="83" s="1"/>
  <c r="D85" i="83"/>
  <c r="B86" i="83"/>
  <c r="C86" i="83"/>
  <c r="CQ86" i="83" s="1"/>
  <c r="D86" i="83"/>
  <c r="B87" i="83"/>
  <c r="C87" i="83"/>
  <c r="CQ87" i="83" s="1"/>
  <c r="D87" i="83"/>
  <c r="B88" i="83"/>
  <c r="C88" i="83"/>
  <c r="CQ88" i="83" s="1"/>
  <c r="D88" i="83"/>
  <c r="B89" i="83"/>
  <c r="C89" i="83"/>
  <c r="CQ89" i="83" s="1"/>
  <c r="D89" i="83"/>
  <c r="B90" i="83"/>
  <c r="C90" i="83"/>
  <c r="CQ90" i="83" s="1"/>
  <c r="D90" i="83"/>
  <c r="B91" i="83"/>
  <c r="C91" i="83"/>
  <c r="CQ91" i="83" s="1"/>
  <c r="D91" i="83"/>
  <c r="B92" i="83"/>
  <c r="C92" i="83"/>
  <c r="CQ92" i="83" s="1"/>
  <c r="D92" i="83"/>
  <c r="B93" i="83"/>
  <c r="C93" i="83"/>
  <c r="CQ93" i="83" s="1"/>
  <c r="D93" i="83"/>
  <c r="B94" i="83"/>
  <c r="C94" i="83"/>
  <c r="CQ94" i="83" s="1"/>
  <c r="D94" i="83"/>
  <c r="B95" i="83"/>
  <c r="C95" i="83"/>
  <c r="CQ95" i="83" s="1"/>
  <c r="D95" i="83"/>
  <c r="B96" i="83"/>
  <c r="C96" i="83"/>
  <c r="CQ96" i="83" s="1"/>
  <c r="D96" i="83"/>
  <c r="B97" i="83"/>
  <c r="C97" i="83"/>
  <c r="CQ97" i="83" s="1"/>
  <c r="D97" i="83"/>
  <c r="B98" i="83"/>
  <c r="C98" i="83"/>
  <c r="CQ98" i="83" s="1"/>
  <c r="D98" i="83"/>
  <c r="B99" i="83"/>
  <c r="C99" i="83"/>
  <c r="CQ99" i="83" s="1"/>
  <c r="D99" i="83"/>
  <c r="B100" i="83"/>
  <c r="C100" i="83"/>
  <c r="CQ100" i="83" s="1"/>
  <c r="D100" i="83"/>
  <c r="B101" i="83"/>
  <c r="C101" i="83"/>
  <c r="CQ101" i="83" s="1"/>
  <c r="D101" i="83"/>
  <c r="B102" i="83"/>
  <c r="C102" i="83"/>
  <c r="CQ102" i="83" s="1"/>
  <c r="D102" i="83"/>
  <c r="B103" i="83"/>
  <c r="C103" i="83"/>
  <c r="CQ103" i="83" s="1"/>
  <c r="D103" i="83"/>
  <c r="B104" i="83"/>
  <c r="C104" i="83"/>
  <c r="CQ104" i="83" s="1"/>
  <c r="D104" i="83"/>
  <c r="B105" i="83"/>
  <c r="C105" i="83"/>
  <c r="CQ105" i="83" s="1"/>
  <c r="D105" i="83"/>
  <c r="B106" i="83"/>
  <c r="C106" i="83"/>
  <c r="CQ106" i="83" s="1"/>
  <c r="D106" i="83"/>
  <c r="B107" i="83"/>
  <c r="C107" i="83"/>
  <c r="CQ107" i="83" s="1"/>
  <c r="D107" i="83"/>
  <c r="B108" i="83"/>
  <c r="C108" i="83"/>
  <c r="CQ108" i="83" s="1"/>
  <c r="D108" i="83"/>
  <c r="B109" i="83"/>
  <c r="C109" i="83"/>
  <c r="CQ109" i="83" s="1"/>
  <c r="D109" i="83"/>
  <c r="B110" i="83"/>
  <c r="C110" i="83"/>
  <c r="CQ110" i="83" s="1"/>
  <c r="D110" i="83"/>
  <c r="B111" i="83"/>
  <c r="C111" i="83"/>
  <c r="CQ111" i="83" s="1"/>
  <c r="D111" i="83"/>
  <c r="B112" i="83"/>
  <c r="C112" i="83"/>
  <c r="CQ112" i="83" s="1"/>
  <c r="D112" i="83"/>
  <c r="B113" i="83"/>
  <c r="C113" i="83"/>
  <c r="CQ113" i="83" s="1"/>
  <c r="D113" i="83"/>
  <c r="B114" i="83"/>
  <c r="C114" i="83"/>
  <c r="CQ114" i="83" s="1"/>
  <c r="D114" i="83"/>
  <c r="B115" i="83"/>
  <c r="C115" i="83"/>
  <c r="CQ115" i="83" s="1"/>
  <c r="D115" i="83"/>
  <c r="B116" i="83"/>
  <c r="C116" i="83"/>
  <c r="CQ116" i="83" s="1"/>
  <c r="D116" i="83"/>
  <c r="B117" i="83"/>
  <c r="C117" i="83"/>
  <c r="CQ117" i="83" s="1"/>
  <c r="D117" i="83"/>
  <c r="B118" i="83"/>
  <c r="C118" i="83"/>
  <c r="CQ118" i="83" s="1"/>
  <c r="D118" i="83"/>
  <c r="B119" i="83"/>
  <c r="C119" i="83"/>
  <c r="CQ119" i="83" s="1"/>
  <c r="D119" i="83"/>
  <c r="B120" i="83"/>
  <c r="C120" i="83"/>
  <c r="CQ120" i="83" s="1"/>
  <c r="D120" i="83"/>
  <c r="B121" i="83"/>
  <c r="C121" i="83"/>
  <c r="CQ121" i="83" s="1"/>
  <c r="D121" i="83"/>
  <c r="B122" i="83"/>
  <c r="C122" i="83"/>
  <c r="CQ122" i="83" s="1"/>
  <c r="D122" i="83"/>
  <c r="B123" i="83"/>
  <c r="C123" i="83"/>
  <c r="CQ123" i="83" s="1"/>
  <c r="D123" i="83"/>
  <c r="B124" i="83"/>
  <c r="C124" i="83"/>
  <c r="CQ124" i="83" s="1"/>
  <c r="D124" i="83"/>
  <c r="B125" i="83"/>
  <c r="C125" i="83"/>
  <c r="CQ125" i="83" s="1"/>
  <c r="D125" i="83"/>
  <c r="B126" i="83"/>
  <c r="C126" i="83"/>
  <c r="CQ126" i="83" s="1"/>
  <c r="D126" i="83"/>
  <c r="B127" i="83"/>
  <c r="C127" i="83"/>
  <c r="CQ127" i="83" s="1"/>
  <c r="D127" i="83"/>
  <c r="B128" i="83"/>
  <c r="C128" i="83"/>
  <c r="CQ128" i="83" s="1"/>
  <c r="D128" i="83"/>
  <c r="B129" i="83"/>
  <c r="C129" i="83"/>
  <c r="CQ129" i="83" s="1"/>
  <c r="D129" i="83"/>
  <c r="B130" i="83"/>
  <c r="C130" i="83"/>
  <c r="CQ130" i="83" s="1"/>
  <c r="D130" i="83"/>
  <c r="B131" i="83"/>
  <c r="C131" i="83"/>
  <c r="CQ131" i="83" s="1"/>
  <c r="D131" i="83"/>
  <c r="B132" i="83"/>
  <c r="C132" i="83"/>
  <c r="CQ132" i="83" s="1"/>
  <c r="D132" i="83"/>
  <c r="B133" i="83"/>
  <c r="C133" i="83"/>
  <c r="CQ133" i="83" s="1"/>
  <c r="D133" i="83"/>
  <c r="B134" i="83"/>
  <c r="C134" i="83"/>
  <c r="CQ134" i="83" s="1"/>
  <c r="D134" i="83"/>
  <c r="B135" i="83"/>
  <c r="C135" i="83"/>
  <c r="CQ135" i="83" s="1"/>
  <c r="D135" i="83"/>
  <c r="B136" i="83"/>
  <c r="C136" i="83"/>
  <c r="CQ136" i="83" s="1"/>
  <c r="D136" i="83"/>
  <c r="B137" i="83"/>
  <c r="C137" i="83"/>
  <c r="CQ137" i="83" s="1"/>
  <c r="D137" i="83"/>
  <c r="B138" i="83"/>
  <c r="C138" i="83"/>
  <c r="CQ138" i="83" s="1"/>
  <c r="D138" i="83"/>
  <c r="B139" i="83"/>
  <c r="C139" i="83"/>
  <c r="CQ139" i="83" s="1"/>
  <c r="D139" i="83"/>
  <c r="B140" i="83"/>
  <c r="C140" i="83"/>
  <c r="CQ140" i="83" s="1"/>
  <c r="D140" i="83"/>
  <c r="B141" i="83"/>
  <c r="C141" i="83"/>
  <c r="CQ141" i="83" s="1"/>
  <c r="D141" i="83"/>
  <c r="B142" i="83"/>
  <c r="C142" i="83"/>
  <c r="CQ142" i="83" s="1"/>
  <c r="D142" i="83"/>
  <c r="B143" i="83"/>
  <c r="C143" i="83"/>
  <c r="CQ143" i="83" s="1"/>
  <c r="D143" i="83"/>
  <c r="B144" i="83"/>
  <c r="C144" i="83"/>
  <c r="CQ144" i="83" s="1"/>
  <c r="D144" i="83"/>
  <c r="B145" i="83"/>
  <c r="C145" i="83"/>
  <c r="CQ145" i="83" s="1"/>
  <c r="D145" i="83"/>
  <c r="B146" i="83"/>
  <c r="C146" i="83"/>
  <c r="CQ146" i="83" s="1"/>
  <c r="D146" i="83"/>
  <c r="B147" i="83"/>
  <c r="C147" i="83"/>
  <c r="CQ147" i="83" s="1"/>
  <c r="D147" i="83"/>
  <c r="B148" i="83"/>
  <c r="C148" i="83"/>
  <c r="CQ148" i="83" s="1"/>
  <c r="D148" i="83"/>
  <c r="B149" i="83"/>
  <c r="C149" i="83"/>
  <c r="CQ149" i="83" s="1"/>
  <c r="D149" i="83"/>
  <c r="B150" i="83"/>
  <c r="C150" i="83"/>
  <c r="CQ150" i="83" s="1"/>
  <c r="D150" i="83"/>
  <c r="B151" i="83"/>
  <c r="C151" i="83"/>
  <c r="CQ151" i="83" s="1"/>
  <c r="D151" i="83"/>
  <c r="B152" i="83"/>
  <c r="C152" i="83"/>
  <c r="CQ152" i="83" s="1"/>
  <c r="D152" i="83"/>
  <c r="B153" i="83"/>
  <c r="C153" i="83"/>
  <c r="CQ153" i="83" s="1"/>
  <c r="D153" i="83"/>
  <c r="B154" i="83"/>
  <c r="C154" i="83"/>
  <c r="CQ154" i="83" s="1"/>
  <c r="D154" i="83"/>
  <c r="B155" i="83"/>
  <c r="C155" i="83"/>
  <c r="CQ155" i="83" s="1"/>
  <c r="D155" i="83"/>
  <c r="B156" i="83"/>
  <c r="C156" i="83"/>
  <c r="CQ156" i="83" s="1"/>
  <c r="D156" i="83"/>
  <c r="B157" i="83"/>
  <c r="C157" i="83"/>
  <c r="CQ157" i="83" s="1"/>
  <c r="D157" i="83"/>
  <c r="B158" i="83"/>
  <c r="C158" i="83"/>
  <c r="CQ158" i="83" s="1"/>
  <c r="D158" i="83"/>
  <c r="B159" i="83"/>
  <c r="C159" i="83"/>
  <c r="CQ159" i="83" s="1"/>
  <c r="D159" i="83"/>
  <c r="J5" i="83"/>
  <c r="I5" i="83"/>
  <c r="D5" i="83"/>
  <c r="C5" i="83"/>
  <c r="CQ5" i="83" s="1"/>
  <c r="B5" i="83"/>
  <c r="CF309" i="83"/>
  <c r="CE309" i="83"/>
  <c r="CF306" i="83"/>
  <c r="BY306" i="83"/>
  <c r="BT306" i="83"/>
  <c r="BO306" i="83"/>
  <c r="BJ306" i="83"/>
  <c r="BE306" i="83"/>
  <c r="AZ306" i="83"/>
  <c r="AU306" i="83"/>
  <c r="AP306" i="83"/>
  <c r="AK306" i="83"/>
  <c r="AF306" i="83"/>
  <c r="AA306" i="83"/>
  <c r="V306" i="83"/>
  <c r="CM305" i="83"/>
  <c r="CL305" i="83"/>
  <c r="N305" i="83"/>
  <c r="L159" i="83"/>
  <c r="L158" i="83"/>
  <c r="L157" i="83"/>
  <c r="L156" i="83"/>
  <c r="L155" i="83"/>
  <c r="L154" i="83"/>
  <c r="L153" i="83"/>
  <c r="L152" i="83"/>
  <c r="L151" i="83"/>
  <c r="L150" i="83"/>
  <c r="L149" i="83"/>
  <c r="L148" i="83"/>
  <c r="L147" i="83"/>
  <c r="L146" i="83"/>
  <c r="L145" i="83"/>
  <c r="L144" i="83"/>
  <c r="L143" i="83"/>
  <c r="L142" i="83"/>
  <c r="L141" i="83"/>
  <c r="L140" i="83"/>
  <c r="L139" i="83"/>
  <c r="L138" i="83"/>
  <c r="L137" i="83"/>
  <c r="L136" i="83"/>
  <c r="L135" i="83"/>
  <c r="L134" i="83"/>
  <c r="L133" i="83"/>
  <c r="L132" i="83"/>
  <c r="L131" i="83"/>
  <c r="L130" i="83"/>
  <c r="L129" i="83"/>
  <c r="L128" i="83"/>
  <c r="L127" i="83"/>
  <c r="L126" i="83"/>
  <c r="L125" i="83"/>
  <c r="L124" i="83"/>
  <c r="L123" i="83"/>
  <c r="L122" i="83"/>
  <c r="L121" i="83"/>
  <c r="L120" i="83"/>
  <c r="L119" i="83"/>
  <c r="L118" i="83"/>
  <c r="L117" i="83"/>
  <c r="L116" i="83"/>
  <c r="L115" i="83"/>
  <c r="CN114" i="83"/>
  <c r="L114" i="83"/>
  <c r="CN113" i="83"/>
  <c r="L113" i="83"/>
  <c r="CN112" i="83"/>
  <c r="L112" i="83"/>
  <c r="CN111" i="83"/>
  <c r="L111" i="83"/>
  <c r="CN110" i="83"/>
  <c r="L110" i="83"/>
  <c r="CN109" i="83"/>
  <c r="L109" i="83"/>
  <c r="CN108" i="83"/>
  <c r="L108" i="83"/>
  <c r="CN107" i="83"/>
  <c r="L107" i="83"/>
  <c r="CN106" i="83"/>
  <c r="L106" i="83"/>
  <c r="CN105" i="83"/>
  <c r="L105" i="83"/>
  <c r="L104" i="83"/>
  <c r="L103" i="83"/>
  <c r="L102" i="83"/>
  <c r="L101" i="83"/>
  <c r="L100" i="83"/>
  <c r="L99" i="83"/>
  <c r="L98" i="83"/>
  <c r="L97" i="83"/>
  <c r="L96" i="83"/>
  <c r="L95" i="83"/>
  <c r="L94" i="83"/>
  <c r="L93" i="83"/>
  <c r="L92" i="83"/>
  <c r="L91" i="83"/>
  <c r="L90" i="83"/>
  <c r="L89" i="83"/>
  <c r="L88" i="83"/>
  <c r="L87" i="83"/>
  <c r="L86" i="83"/>
  <c r="L85" i="83"/>
  <c r="L84" i="83"/>
  <c r="L83" i="83"/>
  <c r="L82" i="83"/>
  <c r="L81" i="83"/>
  <c r="L80" i="83"/>
  <c r="L79" i="83"/>
  <c r="L78" i="83"/>
  <c r="L77" i="83"/>
  <c r="L76" i="83"/>
  <c r="L75" i="83"/>
  <c r="L74" i="83"/>
  <c r="L73" i="83"/>
  <c r="L72" i="83"/>
  <c r="L71" i="83"/>
  <c r="L70" i="83"/>
  <c r="L69" i="83"/>
  <c r="L68" i="83"/>
  <c r="L67" i="83"/>
  <c r="L66" i="83"/>
  <c r="L65" i="83"/>
  <c r="L64" i="83"/>
  <c r="L63" i="83"/>
  <c r="L62" i="83"/>
  <c r="L61" i="83"/>
  <c r="L60" i="83"/>
  <c r="L59" i="83"/>
  <c r="L58" i="83"/>
  <c r="L57" i="83"/>
  <c r="L56" i="83"/>
  <c r="L55" i="83"/>
  <c r="L54" i="83"/>
  <c r="L53" i="83"/>
  <c r="L52" i="83"/>
  <c r="L51" i="83"/>
  <c r="L50" i="83"/>
  <c r="L49" i="83"/>
  <c r="L48" i="83"/>
  <c r="L47" i="83"/>
  <c r="L46" i="83"/>
  <c r="L45" i="83"/>
  <c r="L44" i="83"/>
  <c r="L43" i="83"/>
  <c r="L42" i="83"/>
  <c r="L41" i="83"/>
  <c r="L40" i="83"/>
  <c r="L39" i="83"/>
  <c r="L38" i="83"/>
  <c r="L37" i="83"/>
  <c r="L36" i="83"/>
  <c r="L35" i="83"/>
  <c r="L34" i="83"/>
  <c r="L33" i="83"/>
  <c r="L32" i="83"/>
  <c r="L31" i="83"/>
  <c r="L30" i="83"/>
  <c r="L29" i="83"/>
  <c r="L28" i="83"/>
  <c r="L27" i="83"/>
  <c r="L26" i="83"/>
  <c r="L25" i="83"/>
  <c r="L24" i="83"/>
  <c r="L23" i="83"/>
  <c r="L22" i="83"/>
  <c r="L21" i="83"/>
  <c r="L20" i="83"/>
  <c r="L19" i="83"/>
  <c r="L18" i="83"/>
  <c r="L17" i="83"/>
  <c r="L16" i="83"/>
  <c r="L15" i="83"/>
  <c r="CN14" i="83"/>
  <c r="L14" i="83"/>
  <c r="CN13" i="83"/>
  <c r="L13" i="83"/>
  <c r="CN12" i="83"/>
  <c r="L12" i="83"/>
  <c r="CN11" i="83"/>
  <c r="L11" i="83"/>
  <c r="CN10" i="83"/>
  <c r="L10" i="83"/>
  <c r="CN9" i="83"/>
  <c r="L9" i="83"/>
  <c r="CN8" i="83"/>
  <c r="L8" i="83"/>
  <c r="CN7" i="83"/>
  <c r="L7" i="83"/>
  <c r="CN6" i="83"/>
  <c r="L6" i="83"/>
  <c r="A6" i="83"/>
  <c r="A7" i="83" s="1"/>
  <c r="A8" i="83" s="1"/>
  <c r="A9" i="83" s="1"/>
  <c r="A10" i="83" s="1"/>
  <c r="A11" i="83" s="1"/>
  <c r="A12" i="83" s="1"/>
  <c r="A13" i="83" s="1"/>
  <c r="A14" i="83" s="1"/>
  <c r="A15" i="83" s="1"/>
  <c r="A16" i="83" s="1"/>
  <c r="A17" i="83" s="1"/>
  <c r="A18" i="83" s="1"/>
  <c r="A19" i="83" s="1"/>
  <c r="A20" i="83" s="1"/>
  <c r="A21" i="83" s="1"/>
  <c r="A22" i="83" s="1"/>
  <c r="A23" i="83" s="1"/>
  <c r="A24" i="83" s="1"/>
  <c r="A25" i="83" s="1"/>
  <c r="A26" i="83" s="1"/>
  <c r="A27" i="83" s="1"/>
  <c r="A28" i="83" s="1"/>
  <c r="A29" i="83" s="1"/>
  <c r="A30" i="83" s="1"/>
  <c r="A31" i="83" s="1"/>
  <c r="A32" i="83" s="1"/>
  <c r="A33" i="83" s="1"/>
  <c r="A34" i="83" s="1"/>
  <c r="A35" i="83" s="1"/>
  <c r="A36" i="83" s="1"/>
  <c r="A37" i="83" s="1"/>
  <c r="A38" i="83" s="1"/>
  <c r="A39" i="83" s="1"/>
  <c r="A40" i="83" s="1"/>
  <c r="A41" i="83" s="1"/>
  <c r="A42" i="83" s="1"/>
  <c r="A43" i="83" s="1"/>
  <c r="A44" i="83" s="1"/>
  <c r="A45" i="83" s="1"/>
  <c r="A46" i="83" s="1"/>
  <c r="A47" i="83" s="1"/>
  <c r="A48" i="83" s="1"/>
  <c r="A49" i="83" s="1"/>
  <c r="A50" i="83" s="1"/>
  <c r="A51" i="83" s="1"/>
  <c r="A52" i="83" s="1"/>
  <c r="A53" i="83" s="1"/>
  <c r="A54" i="83" s="1"/>
  <c r="A55" i="83" s="1"/>
  <c r="A56" i="83" s="1"/>
  <c r="A57" i="83" s="1"/>
  <c r="A58" i="83" s="1"/>
  <c r="A59" i="83" s="1"/>
  <c r="A60" i="83" s="1"/>
  <c r="A61" i="83" s="1"/>
  <c r="A62" i="83" s="1"/>
  <c r="A63" i="83" s="1"/>
  <c r="A64" i="83" s="1"/>
  <c r="A65" i="83" s="1"/>
  <c r="A66" i="83" s="1"/>
  <c r="A67" i="83" s="1"/>
  <c r="A68" i="83" s="1"/>
  <c r="A69" i="83" s="1"/>
  <c r="A70" i="83" s="1"/>
  <c r="A71" i="83" s="1"/>
  <c r="A72" i="83" s="1"/>
  <c r="A73" i="83" s="1"/>
  <c r="A74" i="83" s="1"/>
  <c r="A75" i="83" s="1"/>
  <c r="A76" i="83" s="1"/>
  <c r="A77" i="83" s="1"/>
  <c r="A78" i="83" s="1"/>
  <c r="A79" i="83" s="1"/>
  <c r="A80" i="83" s="1"/>
  <c r="A81" i="83" s="1"/>
  <c r="A82" i="83" s="1"/>
  <c r="A83" i="83" s="1"/>
  <c r="A84" i="83" s="1"/>
  <c r="A85" i="83" s="1"/>
  <c r="A86" i="83" s="1"/>
  <c r="A87" i="83" s="1"/>
  <c r="A88" i="83" s="1"/>
  <c r="A89" i="83" s="1"/>
  <c r="A90" i="83" s="1"/>
  <c r="A91" i="83" s="1"/>
  <c r="A92" i="83" s="1"/>
  <c r="A93" i="83" s="1"/>
  <c r="A94" i="83" s="1"/>
  <c r="A95" i="83" s="1"/>
  <c r="A96" i="83" s="1"/>
  <c r="A97" i="83" s="1"/>
  <c r="A98" i="83" s="1"/>
  <c r="A99" i="83" s="1"/>
  <c r="A100" i="83" s="1"/>
  <c r="A101" i="83" s="1"/>
  <c r="A102" i="83" s="1"/>
  <c r="A103" i="83" s="1"/>
  <c r="A104" i="83" s="1"/>
  <c r="A105" i="83" s="1"/>
  <c r="A106" i="83" s="1"/>
  <c r="A107" i="83" s="1"/>
  <c r="A108" i="83" s="1"/>
  <c r="A109" i="83" s="1"/>
  <c r="A110" i="83" s="1"/>
  <c r="A111" i="83" s="1"/>
  <c r="A112" i="83" s="1"/>
  <c r="A113" i="83" s="1"/>
  <c r="A114" i="83" s="1"/>
  <c r="A115" i="83" s="1"/>
  <c r="A116" i="83" s="1"/>
  <c r="A117" i="83" s="1"/>
  <c r="A118" i="83" s="1"/>
  <c r="A119" i="83" s="1"/>
  <c r="A120" i="83" s="1"/>
  <c r="A121" i="83" s="1"/>
  <c r="A122" i="83" s="1"/>
  <c r="A123" i="83" s="1"/>
  <c r="A124" i="83" s="1"/>
  <c r="A125" i="83" s="1"/>
  <c r="A126" i="83" s="1"/>
  <c r="A127" i="83" s="1"/>
  <c r="A128" i="83" s="1"/>
  <c r="A129" i="83" s="1"/>
  <c r="A130" i="83" s="1"/>
  <c r="A131" i="83" s="1"/>
  <c r="A132" i="83" s="1"/>
  <c r="A133" i="83" s="1"/>
  <c r="A134" i="83" s="1"/>
  <c r="A135" i="83" s="1"/>
  <c r="A136" i="83" s="1"/>
  <c r="A137" i="83" s="1"/>
  <c r="A138" i="83" s="1"/>
  <c r="A139" i="83" s="1"/>
  <c r="A140" i="83" s="1"/>
  <c r="A141" i="83" s="1"/>
  <c r="A142" i="83" s="1"/>
  <c r="A143" i="83" s="1"/>
  <c r="A144" i="83" s="1"/>
  <c r="A145" i="83" s="1"/>
  <c r="A146" i="83" s="1"/>
  <c r="A147" i="83" s="1"/>
  <c r="A148" i="83" s="1"/>
  <c r="A149" i="83" s="1"/>
  <c r="A150" i="83" s="1"/>
  <c r="A151" i="83" s="1"/>
  <c r="A152" i="83" s="1"/>
  <c r="A153" i="83" s="1"/>
  <c r="A154" i="83" s="1"/>
  <c r="A155" i="83" s="1"/>
  <c r="A156" i="83" s="1"/>
  <c r="A157" i="83" s="1"/>
  <c r="A158" i="83" s="1"/>
  <c r="A159" i="83" s="1"/>
  <c r="A160" i="83" s="1"/>
  <c r="A161" i="83" s="1"/>
  <c r="A162" i="83" s="1"/>
  <c r="A163" i="83" s="1"/>
  <c r="A164" i="83" s="1"/>
  <c r="A165" i="83" s="1"/>
  <c r="A166" i="83" s="1"/>
  <c r="A167" i="83" s="1"/>
  <c r="A168" i="83" s="1"/>
  <c r="A169" i="83" s="1"/>
  <c r="A170" i="83" s="1"/>
  <c r="A171" i="83" s="1"/>
  <c r="A172" i="83" s="1"/>
  <c r="A173" i="83" s="1"/>
  <c r="A174" i="83" s="1"/>
  <c r="A175" i="83" s="1"/>
  <c r="A176" i="83" s="1"/>
  <c r="A177" i="83" s="1"/>
  <c r="A178" i="83" s="1"/>
  <c r="A179" i="83" s="1"/>
  <c r="A180" i="83" s="1"/>
  <c r="A181" i="83" s="1"/>
  <c r="A182" i="83" s="1"/>
  <c r="A183" i="83" s="1"/>
  <c r="A184" i="83" s="1"/>
  <c r="A185" i="83" s="1"/>
  <c r="A186" i="83" s="1"/>
  <c r="A187" i="83" s="1"/>
  <c r="A188" i="83" s="1"/>
  <c r="A189" i="83" s="1"/>
  <c r="A190" i="83" s="1"/>
  <c r="A191" i="83" s="1"/>
  <c r="A192" i="83" s="1"/>
  <c r="A193" i="83" s="1"/>
  <c r="A194" i="83" s="1"/>
  <c r="A195" i="83" s="1"/>
  <c r="A196" i="83" s="1"/>
  <c r="A197" i="83" s="1"/>
  <c r="A198" i="83" s="1"/>
  <c r="A199" i="83" s="1"/>
  <c r="A200" i="83" s="1"/>
  <c r="A201" i="83" s="1"/>
  <c r="A202" i="83" s="1"/>
  <c r="A203" i="83" s="1"/>
  <c r="A204" i="83" s="1"/>
  <c r="A205" i="83" s="1"/>
  <c r="A206" i="83" s="1"/>
  <c r="A207" i="83" s="1"/>
  <c r="A208" i="83" s="1"/>
  <c r="A209" i="83" s="1"/>
  <c r="A210" i="83" s="1"/>
  <c r="A211" i="83" s="1"/>
  <c r="A212" i="83" s="1"/>
  <c r="A213" i="83" s="1"/>
  <c r="A214" i="83" s="1"/>
  <c r="A215" i="83" s="1"/>
  <c r="A216" i="83" s="1"/>
  <c r="A217" i="83" s="1"/>
  <c r="A218" i="83" s="1"/>
  <c r="A219" i="83" s="1"/>
  <c r="A220" i="83" s="1"/>
  <c r="A221" i="83" s="1"/>
  <c r="A222" i="83" s="1"/>
  <c r="A223" i="83" s="1"/>
  <c r="A224" i="83" s="1"/>
  <c r="A225" i="83" s="1"/>
  <c r="A226" i="83" s="1"/>
  <c r="A227" i="83" s="1"/>
  <c r="A228" i="83" s="1"/>
  <c r="A229" i="83" s="1"/>
  <c r="A230" i="83" s="1"/>
  <c r="A231" i="83" s="1"/>
  <c r="A232" i="83" s="1"/>
  <c r="A233" i="83" s="1"/>
  <c r="A234" i="83" s="1"/>
  <c r="A235" i="83" s="1"/>
  <c r="A236" i="83" s="1"/>
  <c r="A237" i="83" s="1"/>
  <c r="A238" i="83" s="1"/>
  <c r="A239" i="83" s="1"/>
  <c r="A240" i="83" s="1"/>
  <c r="A241" i="83" s="1"/>
  <c r="A242" i="83" s="1"/>
  <c r="A243" i="83" s="1"/>
  <c r="A244" i="83" s="1"/>
  <c r="A245" i="83" s="1"/>
  <c r="A246" i="83" s="1"/>
  <c r="A247" i="83" s="1"/>
  <c r="A248" i="83" s="1"/>
  <c r="A249" i="83" s="1"/>
  <c r="A250" i="83" s="1"/>
  <c r="A251" i="83" s="1"/>
  <c r="A252" i="83" s="1"/>
  <c r="A253" i="83" s="1"/>
  <c r="A254" i="83" s="1"/>
  <c r="A255" i="83" s="1"/>
  <c r="A256" i="83" s="1"/>
  <c r="A257" i="83" s="1"/>
  <c r="A258" i="83" s="1"/>
  <c r="A259" i="83" s="1"/>
  <c r="A260" i="83" s="1"/>
  <c r="A261" i="83" s="1"/>
  <c r="A262" i="83" s="1"/>
  <c r="A263" i="83" s="1"/>
  <c r="A264" i="83" s="1"/>
  <c r="A265" i="83" s="1"/>
  <c r="A266" i="83" s="1"/>
  <c r="A267" i="83" s="1"/>
  <c r="A268" i="83" s="1"/>
  <c r="A269" i="83" s="1"/>
  <c r="A270" i="83" s="1"/>
  <c r="A271" i="83" s="1"/>
  <c r="A272" i="83" s="1"/>
  <c r="A273" i="83" s="1"/>
  <c r="A274" i="83" s="1"/>
  <c r="A275" i="83" s="1"/>
  <c r="A276" i="83" s="1"/>
  <c r="A277" i="83" s="1"/>
  <c r="A278" i="83" s="1"/>
  <c r="A279" i="83" s="1"/>
  <c r="A280" i="83" s="1"/>
  <c r="A281" i="83" s="1"/>
  <c r="A282" i="83" s="1"/>
  <c r="A283" i="83" s="1"/>
  <c r="A284" i="83" s="1"/>
  <c r="A285" i="83" s="1"/>
  <c r="A286" i="83" s="1"/>
  <c r="A287" i="83" s="1"/>
  <c r="A288" i="83" s="1"/>
  <c r="A289" i="83" s="1"/>
  <c r="A290" i="83" s="1"/>
  <c r="A291" i="83" s="1"/>
  <c r="A292" i="83" s="1"/>
  <c r="A293" i="83" s="1"/>
  <c r="A294" i="83" s="1"/>
  <c r="A295" i="83" s="1"/>
  <c r="A296" i="83" s="1"/>
  <c r="A297" i="83" s="1"/>
  <c r="A298" i="83" s="1"/>
  <c r="A299" i="83" s="1"/>
  <c r="A300" i="83" s="1"/>
  <c r="A301" i="83" s="1"/>
  <c r="A302" i="83" s="1"/>
  <c r="A303" i="83" s="1"/>
  <c r="A304" i="83" s="1"/>
  <c r="CN5" i="83"/>
  <c r="L5" i="83"/>
  <c r="BZ3" i="83"/>
  <c r="BU3" i="83"/>
  <c r="BX4" i="83" s="1"/>
  <c r="BP3" i="83"/>
  <c r="BS4" i="83" s="1"/>
  <c r="BK3" i="83"/>
  <c r="BF3" i="83"/>
  <c r="BA3" i="83"/>
  <c r="AV3" i="83"/>
  <c r="AQ3" i="83"/>
  <c r="AL3" i="83"/>
  <c r="AO4" i="83" s="1"/>
  <c r="AG3" i="83"/>
  <c r="AB3" i="83"/>
  <c r="AE4" i="83" s="1"/>
  <c r="W3" i="83"/>
  <c r="L121" i="82"/>
  <c r="L120" i="82"/>
  <c r="L119" i="82"/>
  <c r="L118" i="82"/>
  <c r="L117" i="82"/>
  <c r="L116" i="82"/>
  <c r="L115" i="82"/>
  <c r="CN114" i="82"/>
  <c r="L114" i="82"/>
  <c r="CN113" i="82"/>
  <c r="L113" i="82"/>
  <c r="CN112" i="82"/>
  <c r="L112" i="82"/>
  <c r="CN111" i="82"/>
  <c r="L111" i="82"/>
  <c r="CN110" i="82"/>
  <c r="L110" i="82"/>
  <c r="CN109" i="82"/>
  <c r="L109" i="82"/>
  <c r="CN108" i="82"/>
  <c r="L108" i="82"/>
  <c r="CN107" i="82"/>
  <c r="L107" i="82"/>
  <c r="CN106" i="82"/>
  <c r="L106" i="82"/>
  <c r="CN105" i="82"/>
  <c r="L105" i="82"/>
  <c r="CF309" i="82"/>
  <c r="CE309" i="82"/>
  <c r="CF306" i="82"/>
  <c r="BY306" i="82"/>
  <c r="BT306" i="82"/>
  <c r="BO306" i="82"/>
  <c r="BJ306" i="82"/>
  <c r="BE306" i="82"/>
  <c r="AZ306" i="82"/>
  <c r="AU306" i="82"/>
  <c r="AP306" i="82"/>
  <c r="AK306" i="82"/>
  <c r="AF306" i="82"/>
  <c r="AA306" i="82"/>
  <c r="V306" i="82"/>
  <c r="L104" i="82"/>
  <c r="L103" i="82"/>
  <c r="L102" i="82"/>
  <c r="L101" i="82"/>
  <c r="L100" i="82"/>
  <c r="L99" i="82"/>
  <c r="L98" i="82"/>
  <c r="L97" i="82"/>
  <c r="L96" i="82"/>
  <c r="L95" i="82"/>
  <c r="L94" i="82"/>
  <c r="L93" i="82"/>
  <c r="L92" i="82"/>
  <c r="L91" i="82"/>
  <c r="L90" i="82"/>
  <c r="L89" i="82"/>
  <c r="L88" i="82"/>
  <c r="L87" i="82"/>
  <c r="L86" i="82"/>
  <c r="L85" i="82"/>
  <c r="L84" i="82"/>
  <c r="L83" i="82"/>
  <c r="L82" i="82"/>
  <c r="L81" i="82"/>
  <c r="L80" i="82"/>
  <c r="L79" i="82"/>
  <c r="L78" i="82"/>
  <c r="L77" i="82"/>
  <c r="L76" i="82"/>
  <c r="L75" i="82"/>
  <c r="L74" i="82"/>
  <c r="L73" i="82"/>
  <c r="L72" i="82"/>
  <c r="L71" i="82"/>
  <c r="L70" i="82"/>
  <c r="L69" i="82"/>
  <c r="L68" i="82"/>
  <c r="L67" i="82"/>
  <c r="L66" i="82"/>
  <c r="L65" i="82"/>
  <c r="L64" i="82"/>
  <c r="L63" i="82"/>
  <c r="L62" i="82"/>
  <c r="L61" i="82"/>
  <c r="L60" i="82"/>
  <c r="L59" i="82"/>
  <c r="L58" i="82"/>
  <c r="L57" i="82"/>
  <c r="L56" i="82"/>
  <c r="L55" i="82"/>
  <c r="L54" i="82"/>
  <c r="L53" i="82"/>
  <c r="L52" i="82"/>
  <c r="L51" i="82"/>
  <c r="L50" i="82"/>
  <c r="L49" i="82"/>
  <c r="L48" i="82"/>
  <c r="L47" i="82"/>
  <c r="L46" i="82"/>
  <c r="L45" i="82"/>
  <c r="L44" i="82"/>
  <c r="L43" i="82"/>
  <c r="L42" i="82"/>
  <c r="L41" i="82"/>
  <c r="L40" i="82"/>
  <c r="L39" i="82"/>
  <c r="L38" i="82"/>
  <c r="L37" i="82"/>
  <c r="L36" i="82"/>
  <c r="L35" i="82"/>
  <c r="L34" i="82"/>
  <c r="L33" i="82"/>
  <c r="L32" i="82"/>
  <c r="L31" i="82"/>
  <c r="L30" i="82"/>
  <c r="L29" i="82"/>
  <c r="L28" i="82"/>
  <c r="L27" i="82"/>
  <c r="L26" i="82"/>
  <c r="L25" i="82"/>
  <c r="L24" i="82"/>
  <c r="L23" i="82"/>
  <c r="L22" i="82"/>
  <c r="L21" i="82"/>
  <c r="L20" i="82"/>
  <c r="L19" i="82"/>
  <c r="L18" i="82"/>
  <c r="L17" i="82"/>
  <c r="L16" i="82"/>
  <c r="L15" i="82"/>
  <c r="CN14" i="82"/>
  <c r="L14" i="82"/>
  <c r="CN13" i="82"/>
  <c r="L13" i="82"/>
  <c r="CN12" i="82"/>
  <c r="L12" i="82"/>
  <c r="CN11" i="82"/>
  <c r="L11" i="82"/>
  <c r="CN10" i="82"/>
  <c r="L10" i="82"/>
  <c r="CN9" i="82"/>
  <c r="L9" i="82"/>
  <c r="CN8" i="82"/>
  <c r="L8" i="82"/>
  <c r="CN7" i="82"/>
  <c r="L7" i="82"/>
  <c r="CN6" i="82"/>
  <c r="L6" i="82"/>
  <c r="A6" i="82"/>
  <c r="A7" i="82" s="1"/>
  <c r="A8" i="82" s="1"/>
  <c r="A9" i="82" s="1"/>
  <c r="A10" i="82" s="1"/>
  <c r="A11" i="82" s="1"/>
  <c r="A12" i="82" s="1"/>
  <c r="A13" i="82" s="1"/>
  <c r="A14" i="82" s="1"/>
  <c r="A15" i="82" s="1"/>
  <c r="A16" i="82" s="1"/>
  <c r="A17" i="82" s="1"/>
  <c r="A18" i="82" s="1"/>
  <c r="A19" i="82" s="1"/>
  <c r="A20" i="82" s="1"/>
  <c r="A21" i="82" s="1"/>
  <c r="A22" i="82" s="1"/>
  <c r="A23" i="82" s="1"/>
  <c r="A24" i="82" s="1"/>
  <c r="A25" i="82" s="1"/>
  <c r="A26" i="82" s="1"/>
  <c r="A27" i="82" s="1"/>
  <c r="A28" i="82" s="1"/>
  <c r="A29" i="82" s="1"/>
  <c r="A30" i="82" s="1"/>
  <c r="A31" i="82" s="1"/>
  <c r="A32" i="82" s="1"/>
  <c r="A33" i="82" s="1"/>
  <c r="A34" i="82" s="1"/>
  <c r="A35" i="82" s="1"/>
  <c r="A36" i="82" s="1"/>
  <c r="A37" i="82" s="1"/>
  <c r="A38" i="82" s="1"/>
  <c r="A39" i="82" s="1"/>
  <c r="A40" i="82" s="1"/>
  <c r="A41" i="82" s="1"/>
  <c r="A42" i="82" s="1"/>
  <c r="A43" i="82" s="1"/>
  <c r="A44" i="82" s="1"/>
  <c r="A45" i="82" s="1"/>
  <c r="A46" i="82" s="1"/>
  <c r="A47" i="82" s="1"/>
  <c r="A48" i="82" s="1"/>
  <c r="A49" i="82" s="1"/>
  <c r="A50" i="82" s="1"/>
  <c r="A51" i="82" s="1"/>
  <c r="A52" i="82" s="1"/>
  <c r="A53" i="82" s="1"/>
  <c r="A54" i="82" s="1"/>
  <c r="A55" i="82" s="1"/>
  <c r="A56" i="82" s="1"/>
  <c r="A57" i="82" s="1"/>
  <c r="A58" i="82" s="1"/>
  <c r="A59" i="82" s="1"/>
  <c r="A60" i="82" s="1"/>
  <c r="A61" i="82" s="1"/>
  <c r="A62" i="82" s="1"/>
  <c r="A63" i="82" s="1"/>
  <c r="A64" i="82" s="1"/>
  <c r="A65" i="82" s="1"/>
  <c r="A66" i="82" s="1"/>
  <c r="A67" i="82" s="1"/>
  <c r="A68" i="82" s="1"/>
  <c r="A69" i="82" s="1"/>
  <c r="A70" i="82" s="1"/>
  <c r="A71" i="82" s="1"/>
  <c r="A72" i="82" s="1"/>
  <c r="A73" i="82" s="1"/>
  <c r="A74" i="82" s="1"/>
  <c r="A75" i="82" s="1"/>
  <c r="A76" i="82" s="1"/>
  <c r="A77" i="82" s="1"/>
  <c r="A78" i="82" s="1"/>
  <c r="A79" i="82" s="1"/>
  <c r="A80" i="82" s="1"/>
  <c r="A81" i="82" s="1"/>
  <c r="A82" i="82" s="1"/>
  <c r="A83" i="82" s="1"/>
  <c r="A84" i="82" s="1"/>
  <c r="A85" i="82" s="1"/>
  <c r="A86" i="82" s="1"/>
  <c r="A87" i="82" s="1"/>
  <c r="A88" i="82" s="1"/>
  <c r="A89" i="82" s="1"/>
  <c r="A90" i="82" s="1"/>
  <c r="A91" i="82" s="1"/>
  <c r="A92" i="82" s="1"/>
  <c r="A93" i="82" s="1"/>
  <c r="A94" i="82" s="1"/>
  <c r="A95" i="82" s="1"/>
  <c r="A96" i="82" s="1"/>
  <c r="A97" i="82" s="1"/>
  <c r="A98" i="82" s="1"/>
  <c r="A99" i="82" s="1"/>
  <c r="A100" i="82" s="1"/>
  <c r="A101" i="82" s="1"/>
  <c r="A102" i="82" s="1"/>
  <c r="A103" i="82" s="1"/>
  <c r="A104" i="82" s="1"/>
  <c r="A105" i="82" s="1"/>
  <c r="A106" i="82" s="1"/>
  <c r="A107" i="82" s="1"/>
  <c r="A108" i="82" s="1"/>
  <c r="A109" i="82" s="1"/>
  <c r="A110" i="82" s="1"/>
  <c r="A111" i="82" s="1"/>
  <c r="A112" i="82" s="1"/>
  <c r="A113" i="82" s="1"/>
  <c r="A114" i="82" s="1"/>
  <c r="A115" i="82" s="1"/>
  <c r="A116" i="82" s="1"/>
  <c r="A117" i="82" s="1"/>
  <c r="A118" i="82" s="1"/>
  <c r="A119" i="82" s="1"/>
  <c r="A120" i="82" s="1"/>
  <c r="A121" i="82" s="1"/>
  <c r="A122" i="82" s="1"/>
  <c r="A123" i="82" s="1"/>
  <c r="A124" i="82" s="1"/>
  <c r="A125" i="82" s="1"/>
  <c r="A126" i="82" s="1"/>
  <c r="A127" i="82" s="1"/>
  <c r="A128" i="82" s="1"/>
  <c r="A129" i="82" s="1"/>
  <c r="A130" i="82" s="1"/>
  <c r="A131" i="82" s="1"/>
  <c r="A132" i="82" s="1"/>
  <c r="A133" i="82" s="1"/>
  <c r="A134" i="82" s="1"/>
  <c r="A135" i="82" s="1"/>
  <c r="A136" i="82" s="1"/>
  <c r="A137" i="82" s="1"/>
  <c r="A138" i="82" s="1"/>
  <c r="A139" i="82" s="1"/>
  <c r="A140" i="82" s="1"/>
  <c r="A141" i="82" s="1"/>
  <c r="A142" i="82" s="1"/>
  <c r="A143" i="82" s="1"/>
  <c r="A144" i="82" s="1"/>
  <c r="A145" i="82" s="1"/>
  <c r="A146" i="82" s="1"/>
  <c r="A147" i="82" s="1"/>
  <c r="A148" i="82" s="1"/>
  <c r="A149" i="82" s="1"/>
  <c r="A150" i="82" s="1"/>
  <c r="A151" i="82" s="1"/>
  <c r="A152" i="82" s="1"/>
  <c r="A153" i="82" s="1"/>
  <c r="A154" i="82" s="1"/>
  <c r="A155" i="82" s="1"/>
  <c r="A156" i="82" s="1"/>
  <c r="A157" i="82" s="1"/>
  <c r="A158" i="82" s="1"/>
  <c r="A159" i="82" s="1"/>
  <c r="A160" i="82" s="1"/>
  <c r="A161" i="82" s="1"/>
  <c r="A162" i="82" s="1"/>
  <c r="A163" i="82" s="1"/>
  <c r="A164" i="82" s="1"/>
  <c r="A165" i="82" s="1"/>
  <c r="A166" i="82" s="1"/>
  <c r="A167" i="82" s="1"/>
  <c r="A168" i="82" s="1"/>
  <c r="A169" i="82" s="1"/>
  <c r="A170" i="82" s="1"/>
  <c r="A171" i="82" s="1"/>
  <c r="A172" i="82" s="1"/>
  <c r="A173" i="82" s="1"/>
  <c r="A174" i="82" s="1"/>
  <c r="A175" i="82" s="1"/>
  <c r="A176" i="82" s="1"/>
  <c r="A177" i="82" s="1"/>
  <c r="A178" i="82" s="1"/>
  <c r="A179" i="82" s="1"/>
  <c r="A180" i="82" s="1"/>
  <c r="A181" i="82" s="1"/>
  <c r="A182" i="82" s="1"/>
  <c r="A183" i="82" s="1"/>
  <c r="A184" i="82" s="1"/>
  <c r="A185" i="82" s="1"/>
  <c r="A186" i="82" s="1"/>
  <c r="A187" i="82" s="1"/>
  <c r="A188" i="82" s="1"/>
  <c r="A189" i="82" s="1"/>
  <c r="A190" i="82" s="1"/>
  <c r="A191" i="82" s="1"/>
  <c r="A192" i="82" s="1"/>
  <c r="A193" i="82" s="1"/>
  <c r="A194" i="82" s="1"/>
  <c r="A195" i="82" s="1"/>
  <c r="A196" i="82" s="1"/>
  <c r="A197" i="82" s="1"/>
  <c r="A198" i="82" s="1"/>
  <c r="A199" i="82" s="1"/>
  <c r="A200" i="82" s="1"/>
  <c r="A201" i="82" s="1"/>
  <c r="A202" i="82" s="1"/>
  <c r="A203" i="82" s="1"/>
  <c r="A204" i="82" s="1"/>
  <c r="A205" i="82" s="1"/>
  <c r="A206" i="82" s="1"/>
  <c r="A207" i="82" s="1"/>
  <c r="A208" i="82" s="1"/>
  <c r="A209" i="82" s="1"/>
  <c r="A210" i="82" s="1"/>
  <c r="A211" i="82" s="1"/>
  <c r="A212" i="82" s="1"/>
  <c r="A213" i="82" s="1"/>
  <c r="A214" i="82" s="1"/>
  <c r="A215" i="82" s="1"/>
  <c r="A216" i="82" s="1"/>
  <c r="A217" i="82" s="1"/>
  <c r="A218" i="82" s="1"/>
  <c r="A219" i="82" s="1"/>
  <c r="A220" i="82" s="1"/>
  <c r="A221" i="82" s="1"/>
  <c r="A222" i="82" s="1"/>
  <c r="A223" i="82" s="1"/>
  <c r="A224" i="82" s="1"/>
  <c r="A225" i="82" s="1"/>
  <c r="A226" i="82" s="1"/>
  <c r="A227" i="82" s="1"/>
  <c r="A228" i="82" s="1"/>
  <c r="A229" i="82" s="1"/>
  <c r="A230" i="82" s="1"/>
  <c r="A231" i="82" s="1"/>
  <c r="A232" i="82" s="1"/>
  <c r="A233" i="82" s="1"/>
  <c r="A234" i="82" s="1"/>
  <c r="A235" i="82" s="1"/>
  <c r="A236" i="82" s="1"/>
  <c r="A237" i="82" s="1"/>
  <c r="A238" i="82" s="1"/>
  <c r="A239" i="82" s="1"/>
  <c r="A240" i="82" s="1"/>
  <c r="A241" i="82" s="1"/>
  <c r="A242" i="82" s="1"/>
  <c r="A243" i="82" s="1"/>
  <c r="A244" i="82" s="1"/>
  <c r="A245" i="82" s="1"/>
  <c r="A246" i="82" s="1"/>
  <c r="A247" i="82" s="1"/>
  <c r="A248" i="82" s="1"/>
  <c r="A249" i="82" s="1"/>
  <c r="A250" i="82" s="1"/>
  <c r="A251" i="82" s="1"/>
  <c r="A252" i="82" s="1"/>
  <c r="A253" i="82" s="1"/>
  <c r="A254" i="82" s="1"/>
  <c r="A255" i="82" s="1"/>
  <c r="A256" i="82" s="1"/>
  <c r="A257" i="82" s="1"/>
  <c r="A258" i="82" s="1"/>
  <c r="A259" i="82" s="1"/>
  <c r="A260" i="82" s="1"/>
  <c r="A261" i="82" s="1"/>
  <c r="A262" i="82" s="1"/>
  <c r="A263" i="82" s="1"/>
  <c r="A264" i="82" s="1"/>
  <c r="A265" i="82" s="1"/>
  <c r="A266" i="82" s="1"/>
  <c r="A267" i="82" s="1"/>
  <c r="A268" i="82" s="1"/>
  <c r="A269" i="82" s="1"/>
  <c r="A270" i="82" s="1"/>
  <c r="A271" i="82" s="1"/>
  <c r="A272" i="82" s="1"/>
  <c r="A273" i="82" s="1"/>
  <c r="A274" i="82" s="1"/>
  <c r="A275" i="82" s="1"/>
  <c r="A276" i="82" s="1"/>
  <c r="A277" i="82" s="1"/>
  <c r="A278" i="82" s="1"/>
  <c r="A279" i="82" s="1"/>
  <c r="A280" i="82" s="1"/>
  <c r="A281" i="82" s="1"/>
  <c r="A282" i="82" s="1"/>
  <c r="A283" i="82" s="1"/>
  <c r="A284" i="82" s="1"/>
  <c r="A285" i="82" s="1"/>
  <c r="A286" i="82" s="1"/>
  <c r="A287" i="82" s="1"/>
  <c r="A288" i="82" s="1"/>
  <c r="A289" i="82" s="1"/>
  <c r="A290" i="82" s="1"/>
  <c r="A291" i="82" s="1"/>
  <c r="A292" i="82" s="1"/>
  <c r="A293" i="82" s="1"/>
  <c r="A294" i="82" s="1"/>
  <c r="A295" i="82" s="1"/>
  <c r="A296" i="82" s="1"/>
  <c r="A297" i="82" s="1"/>
  <c r="A298" i="82" s="1"/>
  <c r="A299" i="82" s="1"/>
  <c r="A300" i="82" s="1"/>
  <c r="A301" i="82" s="1"/>
  <c r="A302" i="82" s="1"/>
  <c r="A303" i="82" s="1"/>
  <c r="A304" i="82" s="1"/>
  <c r="CN5" i="82"/>
  <c r="L5" i="82"/>
  <c r="BZ3" i="82"/>
  <c r="CC4" i="82" s="1"/>
  <c r="BU3" i="82"/>
  <c r="BP3" i="82"/>
  <c r="BS4" i="82" s="1"/>
  <c r="BK3" i="82"/>
  <c r="BM215" i="82" s="1"/>
  <c r="BN215" i="82" s="1"/>
  <c r="BF3" i="82"/>
  <c r="BI4" i="82" s="1"/>
  <c r="BA3" i="82"/>
  <c r="AV3" i="82"/>
  <c r="AY4" i="82" s="1"/>
  <c r="AQ3" i="82"/>
  <c r="AT4" i="82" s="1"/>
  <c r="AL3" i="82"/>
  <c r="AO4" i="82" s="1"/>
  <c r="AG3" i="82"/>
  <c r="AB3" i="82"/>
  <c r="AE4" i="82" s="1"/>
  <c r="W3" i="82"/>
  <c r="Z4" i="82" s="1"/>
  <c r="AA39" i="81"/>
  <c r="V39" i="81"/>
  <c r="J39" i="81"/>
  <c r="Q39" i="81" s="1"/>
  <c r="AA38" i="81"/>
  <c r="J38" i="81"/>
  <c r="V38" i="81" s="1"/>
  <c r="AA37" i="81"/>
  <c r="V37" i="81"/>
  <c r="Q37" i="81"/>
  <c r="J37" i="81"/>
  <c r="AF37" i="81" s="1"/>
  <c r="AP36" i="81"/>
  <c r="X25" i="81" s="1"/>
  <c r="AO36" i="81"/>
  <c r="AQ34" i="81"/>
  <c r="AN33" i="81"/>
  <c r="AN36" i="81" s="1"/>
  <c r="N25" i="81" s="1"/>
  <c r="AQ32" i="81"/>
  <c r="AQ36" i="81" s="1"/>
  <c r="J31" i="81"/>
  <c r="AM30" i="81"/>
  <c r="AM29" i="81"/>
  <c r="AM28" i="81"/>
  <c r="V28" i="81"/>
  <c r="AM27" i="81"/>
  <c r="AM36" i="81" s="1"/>
  <c r="AM26" i="81"/>
  <c r="AL25" i="81"/>
  <c r="AC25" i="81"/>
  <c r="S25" i="81"/>
  <c r="AQ24" i="81"/>
  <c r="J16" i="81" s="1"/>
  <c r="AP24" i="81"/>
  <c r="AO24" i="81"/>
  <c r="AN24" i="81"/>
  <c r="N16" i="81" s="1"/>
  <c r="AQ23" i="81"/>
  <c r="AQ22" i="81"/>
  <c r="X22" i="81"/>
  <c r="J22" i="81"/>
  <c r="AQ21" i="81"/>
  <c r="AQ20" i="81"/>
  <c r="AQ19" i="81"/>
  <c r="V19" i="81"/>
  <c r="AM18" i="81"/>
  <c r="AM24" i="81" s="1"/>
  <c r="AM17" i="81"/>
  <c r="AQ16" i="81"/>
  <c r="AC16" i="81"/>
  <c r="X16" i="81"/>
  <c r="AA16" i="81" s="1"/>
  <c r="S16" i="81"/>
  <c r="AL15" i="81"/>
  <c r="X14" i="81"/>
  <c r="AA14" i="81" s="1"/>
  <c r="Q13" i="81"/>
  <c r="J13" i="81"/>
  <c r="AA13" i="81" s="1"/>
  <c r="J12" i="81"/>
  <c r="X11" i="81"/>
  <c r="S11" i="81"/>
  <c r="N11" i="81"/>
  <c r="AC10" i="81"/>
  <c r="AF10" i="81" s="1"/>
  <c r="AA10" i="81"/>
  <c r="V10" i="81"/>
  <c r="V13" i="81" s="1"/>
  <c r="Q10" i="81"/>
  <c r="Q28" i="81" s="1"/>
  <c r="AC9" i="81"/>
  <c r="AA9" i="81"/>
  <c r="V9" i="81"/>
  <c r="Q9" i="81"/>
  <c r="Q19" i="81" s="1"/>
  <c r="H44" i="80"/>
  <c r="F44" i="80"/>
  <c r="E44" i="80"/>
  <c r="D44" i="80"/>
  <c r="G44" i="80" s="1"/>
  <c r="G42" i="80"/>
  <c r="H42" i="80" s="1"/>
  <c r="G36" i="80"/>
  <c r="H36" i="80" s="1"/>
  <c r="F36" i="80"/>
  <c r="E36" i="80"/>
  <c r="G34" i="80"/>
  <c r="H34" i="80" s="1"/>
  <c r="F29" i="80"/>
  <c r="D29" i="80"/>
  <c r="G29" i="80" s="1"/>
  <c r="H29" i="80" s="1"/>
  <c r="G27" i="80"/>
  <c r="H27" i="80" s="1"/>
  <c r="G9" i="80"/>
  <c r="H9" i="80" s="1"/>
  <c r="G7" i="80"/>
  <c r="H7" i="80" s="1"/>
  <c r="E7" i="80"/>
  <c r="E9" i="80" s="1"/>
  <c r="D7" i="80"/>
  <c r="D9" i="80" s="1"/>
  <c r="G5" i="80"/>
  <c r="H5" i="80" s="1"/>
  <c r="E22" i="76"/>
  <c r="B22" i="76" s="1"/>
  <c r="J13" i="76" s="1"/>
  <c r="N19" i="76"/>
  <c r="D23" i="76" s="1"/>
  <c r="E23" i="76" s="1"/>
  <c r="B23" i="76" s="1"/>
  <c r="J14" i="76" s="1"/>
  <c r="N8" i="76"/>
  <c r="N17" i="76" s="1"/>
  <c r="M8" i="76"/>
  <c r="M17" i="76" s="1"/>
  <c r="L8" i="76"/>
  <c r="L17" i="76" s="1"/>
  <c r="K8" i="76"/>
  <c r="K17" i="76" s="1"/>
  <c r="J8" i="76"/>
  <c r="J17" i="76" s="1"/>
  <c r="I8" i="76"/>
  <c r="I17" i="76" s="1"/>
  <c r="H8" i="76"/>
  <c r="H17" i="76" s="1"/>
  <c r="G8" i="76"/>
  <c r="G17" i="76" s="1"/>
  <c r="F8" i="76"/>
  <c r="F17" i="76" s="1"/>
  <c r="E8" i="76"/>
  <c r="E17" i="76" s="1"/>
  <c r="D8" i="76"/>
  <c r="D17" i="76" s="1"/>
  <c r="C8" i="76"/>
  <c r="C17" i="76" s="1"/>
  <c r="B8" i="76"/>
  <c r="B17" i="76" s="1"/>
  <c r="A5" i="76"/>
  <c r="Z310" i="75"/>
  <c r="AA312" i="75" s="1"/>
  <c r="L314" i="75" s="1"/>
  <c r="A9" i="76" s="1"/>
  <c r="A13" i="76" s="1"/>
  <c r="Y309" i="75"/>
  <c r="X304" i="75"/>
  <c r="W304" i="75"/>
  <c r="V304" i="75"/>
  <c r="U304" i="75"/>
  <c r="T304" i="75"/>
  <c r="S304" i="75"/>
  <c r="R304" i="75"/>
  <c r="Q304" i="75"/>
  <c r="P304" i="75"/>
  <c r="O304" i="75"/>
  <c r="N304" i="75"/>
  <c r="M304" i="75"/>
  <c r="K304" i="75"/>
  <c r="I304" i="75"/>
  <c r="X303" i="75"/>
  <c r="W303" i="75"/>
  <c r="V303" i="75"/>
  <c r="U303" i="75"/>
  <c r="T303" i="75"/>
  <c r="S303" i="75"/>
  <c r="R303" i="75"/>
  <c r="Q303" i="75"/>
  <c r="P303" i="75"/>
  <c r="O303" i="75"/>
  <c r="N303" i="75"/>
  <c r="M303" i="75"/>
  <c r="K303" i="75"/>
  <c r="I303" i="75"/>
  <c r="X302" i="75"/>
  <c r="W302" i="75"/>
  <c r="V302" i="75"/>
  <c r="U302" i="75"/>
  <c r="T302" i="75"/>
  <c r="S302" i="75"/>
  <c r="R302" i="75"/>
  <c r="Q302" i="75"/>
  <c r="P302" i="75"/>
  <c r="O302" i="75"/>
  <c r="N302" i="75"/>
  <c r="M302" i="75"/>
  <c r="K302" i="75"/>
  <c r="I302" i="75"/>
  <c r="X301" i="75"/>
  <c r="W301" i="75"/>
  <c r="V301" i="75"/>
  <c r="U301" i="75"/>
  <c r="T301" i="75"/>
  <c r="S301" i="75"/>
  <c r="R301" i="75"/>
  <c r="Q301" i="75"/>
  <c r="P301" i="75"/>
  <c r="O301" i="75"/>
  <c r="N301" i="75"/>
  <c r="M301" i="75"/>
  <c r="K301" i="75"/>
  <c r="I301" i="75"/>
  <c r="X300" i="75"/>
  <c r="W300" i="75"/>
  <c r="V300" i="75"/>
  <c r="U300" i="75"/>
  <c r="T300" i="75"/>
  <c r="S300" i="75"/>
  <c r="R300" i="75"/>
  <c r="Q300" i="75"/>
  <c r="P300" i="75"/>
  <c r="O300" i="75"/>
  <c r="N300" i="75"/>
  <c r="M300" i="75"/>
  <c r="K300" i="75"/>
  <c r="I300" i="75"/>
  <c r="X299" i="75"/>
  <c r="W299" i="75"/>
  <c r="V299" i="75"/>
  <c r="U299" i="75"/>
  <c r="T299" i="75"/>
  <c r="S299" i="75"/>
  <c r="R299" i="75"/>
  <c r="Q299" i="75"/>
  <c r="P299" i="75"/>
  <c r="O299" i="75"/>
  <c r="N299" i="75"/>
  <c r="M299" i="75"/>
  <c r="K299" i="75"/>
  <c r="I299" i="75"/>
  <c r="X298" i="75"/>
  <c r="W298" i="75"/>
  <c r="V298" i="75"/>
  <c r="U298" i="75"/>
  <c r="T298" i="75"/>
  <c r="S298" i="75"/>
  <c r="R298" i="75"/>
  <c r="Q298" i="75"/>
  <c r="P298" i="75"/>
  <c r="O298" i="75"/>
  <c r="N298" i="75"/>
  <c r="M298" i="75"/>
  <c r="K298" i="75"/>
  <c r="I298" i="75"/>
  <c r="X297" i="75"/>
  <c r="W297" i="75"/>
  <c r="V297" i="75"/>
  <c r="U297" i="75"/>
  <c r="T297" i="75"/>
  <c r="S297" i="75"/>
  <c r="R297" i="75"/>
  <c r="Q297" i="75"/>
  <c r="P297" i="75"/>
  <c r="O297" i="75"/>
  <c r="N297" i="75"/>
  <c r="M297" i="75"/>
  <c r="K297" i="75"/>
  <c r="I297" i="75"/>
  <c r="X296" i="75"/>
  <c r="W296" i="75"/>
  <c r="V296" i="75"/>
  <c r="U296" i="75"/>
  <c r="T296" i="75"/>
  <c r="S296" i="75"/>
  <c r="R296" i="75"/>
  <c r="Q296" i="75"/>
  <c r="P296" i="75"/>
  <c r="O296" i="75"/>
  <c r="N296" i="75"/>
  <c r="M296" i="75"/>
  <c r="K296" i="75"/>
  <c r="I296" i="75"/>
  <c r="X295" i="75"/>
  <c r="W295" i="75"/>
  <c r="V295" i="75"/>
  <c r="U295" i="75"/>
  <c r="T295" i="75"/>
  <c r="S295" i="75"/>
  <c r="R295" i="75"/>
  <c r="Q295" i="75"/>
  <c r="P295" i="75"/>
  <c r="O295" i="75"/>
  <c r="N295" i="75"/>
  <c r="M295" i="75"/>
  <c r="K295" i="75"/>
  <c r="I295" i="75"/>
  <c r="X294" i="75"/>
  <c r="W294" i="75"/>
  <c r="V294" i="75"/>
  <c r="U294" i="75"/>
  <c r="T294" i="75"/>
  <c r="S294" i="75"/>
  <c r="R294" i="75"/>
  <c r="Q294" i="75"/>
  <c r="P294" i="75"/>
  <c r="O294" i="75"/>
  <c r="N294" i="75"/>
  <c r="M294" i="75"/>
  <c r="K294" i="75"/>
  <c r="I294" i="75"/>
  <c r="X293" i="75"/>
  <c r="W293" i="75"/>
  <c r="V293" i="75"/>
  <c r="U293" i="75"/>
  <c r="T293" i="75"/>
  <c r="S293" i="75"/>
  <c r="R293" i="75"/>
  <c r="Q293" i="75"/>
  <c r="P293" i="75"/>
  <c r="O293" i="75"/>
  <c r="N293" i="75"/>
  <c r="M293" i="75"/>
  <c r="K293" i="75"/>
  <c r="I293" i="75"/>
  <c r="X292" i="75"/>
  <c r="W292" i="75"/>
  <c r="V292" i="75"/>
  <c r="U292" i="75"/>
  <c r="T292" i="75"/>
  <c r="S292" i="75"/>
  <c r="R292" i="75"/>
  <c r="Q292" i="75"/>
  <c r="P292" i="75"/>
  <c r="O292" i="75"/>
  <c r="N292" i="75"/>
  <c r="M292" i="75"/>
  <c r="K292" i="75"/>
  <c r="I292" i="75"/>
  <c r="X291" i="75"/>
  <c r="W291" i="75"/>
  <c r="V291" i="75"/>
  <c r="U291" i="75"/>
  <c r="T291" i="75"/>
  <c r="S291" i="75"/>
  <c r="R291" i="75"/>
  <c r="Q291" i="75"/>
  <c r="P291" i="75"/>
  <c r="O291" i="75"/>
  <c r="N291" i="75"/>
  <c r="M291" i="75"/>
  <c r="K291" i="75"/>
  <c r="I291" i="75"/>
  <c r="X290" i="75"/>
  <c r="W290" i="75"/>
  <c r="V290" i="75"/>
  <c r="U290" i="75"/>
  <c r="T290" i="75"/>
  <c r="S290" i="75"/>
  <c r="R290" i="75"/>
  <c r="Q290" i="75"/>
  <c r="P290" i="75"/>
  <c r="O290" i="75"/>
  <c r="N290" i="75"/>
  <c r="M290" i="75"/>
  <c r="K290" i="75"/>
  <c r="I290" i="75"/>
  <c r="X289" i="75"/>
  <c r="W289" i="75"/>
  <c r="V289" i="75"/>
  <c r="U289" i="75"/>
  <c r="T289" i="75"/>
  <c r="S289" i="75"/>
  <c r="R289" i="75"/>
  <c r="Q289" i="75"/>
  <c r="P289" i="75"/>
  <c r="O289" i="75"/>
  <c r="N289" i="75"/>
  <c r="M289" i="75"/>
  <c r="K289" i="75"/>
  <c r="I289" i="75"/>
  <c r="X288" i="75"/>
  <c r="W288" i="75"/>
  <c r="V288" i="75"/>
  <c r="U288" i="75"/>
  <c r="T288" i="75"/>
  <c r="S288" i="75"/>
  <c r="R288" i="75"/>
  <c r="Q288" i="75"/>
  <c r="P288" i="75"/>
  <c r="O288" i="75"/>
  <c r="N288" i="75"/>
  <c r="M288" i="75"/>
  <c r="K288" i="75"/>
  <c r="I288" i="75"/>
  <c r="X287" i="75"/>
  <c r="W287" i="75"/>
  <c r="V287" i="75"/>
  <c r="U287" i="75"/>
  <c r="T287" i="75"/>
  <c r="S287" i="75"/>
  <c r="R287" i="75"/>
  <c r="Q287" i="75"/>
  <c r="P287" i="75"/>
  <c r="O287" i="75"/>
  <c r="N287" i="75"/>
  <c r="M287" i="75"/>
  <c r="K287" i="75"/>
  <c r="I287" i="75"/>
  <c r="X286" i="75"/>
  <c r="W286" i="75"/>
  <c r="V286" i="75"/>
  <c r="U286" i="75"/>
  <c r="T286" i="75"/>
  <c r="S286" i="75"/>
  <c r="R286" i="75"/>
  <c r="Q286" i="75"/>
  <c r="P286" i="75"/>
  <c r="O286" i="75"/>
  <c r="N286" i="75"/>
  <c r="M286" i="75"/>
  <c r="K286" i="75"/>
  <c r="I286" i="75"/>
  <c r="X285" i="75"/>
  <c r="W285" i="75"/>
  <c r="V285" i="75"/>
  <c r="U285" i="75"/>
  <c r="T285" i="75"/>
  <c r="S285" i="75"/>
  <c r="R285" i="75"/>
  <c r="Q285" i="75"/>
  <c r="P285" i="75"/>
  <c r="O285" i="75"/>
  <c r="N285" i="75"/>
  <c r="M285" i="75"/>
  <c r="K285" i="75"/>
  <c r="I285" i="75"/>
  <c r="X284" i="75"/>
  <c r="W284" i="75"/>
  <c r="V284" i="75"/>
  <c r="U284" i="75"/>
  <c r="T284" i="75"/>
  <c r="S284" i="75"/>
  <c r="R284" i="75"/>
  <c r="Q284" i="75"/>
  <c r="P284" i="75"/>
  <c r="O284" i="75"/>
  <c r="N284" i="75"/>
  <c r="M284" i="75"/>
  <c r="K284" i="75"/>
  <c r="I284" i="75"/>
  <c r="X283" i="75"/>
  <c r="W283" i="75"/>
  <c r="V283" i="75"/>
  <c r="U283" i="75"/>
  <c r="T283" i="75"/>
  <c r="S283" i="75"/>
  <c r="R283" i="75"/>
  <c r="Q283" i="75"/>
  <c r="P283" i="75"/>
  <c r="O283" i="75"/>
  <c r="N283" i="75"/>
  <c r="M283" i="75"/>
  <c r="K283" i="75"/>
  <c r="I283" i="75"/>
  <c r="X282" i="75"/>
  <c r="W282" i="75"/>
  <c r="V282" i="75"/>
  <c r="U282" i="75"/>
  <c r="T282" i="75"/>
  <c r="S282" i="75"/>
  <c r="R282" i="75"/>
  <c r="Q282" i="75"/>
  <c r="P282" i="75"/>
  <c r="O282" i="75"/>
  <c r="N282" i="75"/>
  <c r="M282" i="75"/>
  <c r="K282" i="75"/>
  <c r="I282" i="75"/>
  <c r="X281" i="75"/>
  <c r="W281" i="75"/>
  <c r="V281" i="75"/>
  <c r="U281" i="75"/>
  <c r="T281" i="75"/>
  <c r="S281" i="75"/>
  <c r="R281" i="75"/>
  <c r="Q281" i="75"/>
  <c r="P281" i="75"/>
  <c r="O281" i="75"/>
  <c r="N281" i="75"/>
  <c r="M281" i="75"/>
  <c r="K281" i="75"/>
  <c r="I281" i="75"/>
  <c r="X280" i="75"/>
  <c r="W280" i="75"/>
  <c r="V280" i="75"/>
  <c r="U280" i="75"/>
  <c r="T280" i="75"/>
  <c r="S280" i="75"/>
  <c r="R280" i="75"/>
  <c r="Q280" i="75"/>
  <c r="P280" i="75"/>
  <c r="O280" i="75"/>
  <c r="N280" i="75"/>
  <c r="M280" i="75"/>
  <c r="K280" i="75"/>
  <c r="I280" i="75"/>
  <c r="X279" i="75"/>
  <c r="W279" i="75"/>
  <c r="V279" i="75"/>
  <c r="U279" i="75"/>
  <c r="T279" i="75"/>
  <c r="S279" i="75"/>
  <c r="R279" i="75"/>
  <c r="Q279" i="75"/>
  <c r="P279" i="75"/>
  <c r="O279" i="75"/>
  <c r="N279" i="75"/>
  <c r="M279" i="75"/>
  <c r="K279" i="75"/>
  <c r="I279" i="75"/>
  <c r="X278" i="75"/>
  <c r="W278" i="75"/>
  <c r="V278" i="75"/>
  <c r="U278" i="75"/>
  <c r="T278" i="75"/>
  <c r="S278" i="75"/>
  <c r="R278" i="75"/>
  <c r="Q278" i="75"/>
  <c r="P278" i="75"/>
  <c r="O278" i="75"/>
  <c r="N278" i="75"/>
  <c r="M278" i="75"/>
  <c r="K278" i="75"/>
  <c r="I278" i="75"/>
  <c r="X277" i="75"/>
  <c r="W277" i="75"/>
  <c r="V277" i="75"/>
  <c r="U277" i="75"/>
  <c r="T277" i="75"/>
  <c r="S277" i="75"/>
  <c r="R277" i="75"/>
  <c r="Q277" i="75"/>
  <c r="P277" i="75"/>
  <c r="O277" i="75"/>
  <c r="N277" i="75"/>
  <c r="M277" i="75"/>
  <c r="K277" i="75"/>
  <c r="I277" i="75"/>
  <c r="X276" i="75"/>
  <c r="W276" i="75"/>
  <c r="V276" i="75"/>
  <c r="U276" i="75"/>
  <c r="T276" i="75"/>
  <c r="S276" i="75"/>
  <c r="R276" i="75"/>
  <c r="Q276" i="75"/>
  <c r="P276" i="75"/>
  <c r="O276" i="75"/>
  <c r="N276" i="75"/>
  <c r="M276" i="75"/>
  <c r="K276" i="75"/>
  <c r="I276" i="75"/>
  <c r="X275" i="75"/>
  <c r="W275" i="75"/>
  <c r="V275" i="75"/>
  <c r="U275" i="75"/>
  <c r="T275" i="75"/>
  <c r="S275" i="75"/>
  <c r="R275" i="75"/>
  <c r="Q275" i="75"/>
  <c r="P275" i="75"/>
  <c r="O275" i="75"/>
  <c r="N275" i="75"/>
  <c r="M275" i="75"/>
  <c r="K275" i="75"/>
  <c r="I275" i="75"/>
  <c r="X274" i="75"/>
  <c r="W274" i="75"/>
  <c r="V274" i="75"/>
  <c r="U274" i="75"/>
  <c r="T274" i="75"/>
  <c r="S274" i="75"/>
  <c r="R274" i="75"/>
  <c r="Q274" i="75"/>
  <c r="P274" i="75"/>
  <c r="O274" i="75"/>
  <c r="N274" i="75"/>
  <c r="M274" i="75"/>
  <c r="K274" i="75"/>
  <c r="I274" i="75"/>
  <c r="X273" i="75"/>
  <c r="W273" i="75"/>
  <c r="V273" i="75"/>
  <c r="U273" i="75"/>
  <c r="T273" i="75"/>
  <c r="S273" i="75"/>
  <c r="R273" i="75"/>
  <c r="Q273" i="75"/>
  <c r="P273" i="75"/>
  <c r="O273" i="75"/>
  <c r="N273" i="75"/>
  <c r="M273" i="75"/>
  <c r="K273" i="75"/>
  <c r="I273" i="75"/>
  <c r="X272" i="75"/>
  <c r="W272" i="75"/>
  <c r="V272" i="75"/>
  <c r="U272" i="75"/>
  <c r="T272" i="75"/>
  <c r="S272" i="75"/>
  <c r="R272" i="75"/>
  <c r="Q272" i="75"/>
  <c r="P272" i="75"/>
  <c r="O272" i="75"/>
  <c r="N272" i="75"/>
  <c r="M272" i="75"/>
  <c r="K272" i="75"/>
  <c r="I272" i="75"/>
  <c r="X271" i="75"/>
  <c r="W271" i="75"/>
  <c r="V271" i="75"/>
  <c r="U271" i="75"/>
  <c r="T271" i="75"/>
  <c r="S271" i="75"/>
  <c r="R271" i="75"/>
  <c r="Q271" i="75"/>
  <c r="P271" i="75"/>
  <c r="O271" i="75"/>
  <c r="N271" i="75"/>
  <c r="M271" i="75"/>
  <c r="K271" i="75"/>
  <c r="I271" i="75"/>
  <c r="X270" i="75"/>
  <c r="W270" i="75"/>
  <c r="V270" i="75"/>
  <c r="U270" i="75"/>
  <c r="T270" i="75"/>
  <c r="S270" i="75"/>
  <c r="R270" i="75"/>
  <c r="Q270" i="75"/>
  <c r="P270" i="75"/>
  <c r="O270" i="75"/>
  <c r="N270" i="75"/>
  <c r="M270" i="75"/>
  <c r="K270" i="75"/>
  <c r="I270" i="75"/>
  <c r="X269" i="75"/>
  <c r="W269" i="75"/>
  <c r="V269" i="75"/>
  <c r="U269" i="75"/>
  <c r="T269" i="75"/>
  <c r="S269" i="75"/>
  <c r="R269" i="75"/>
  <c r="Q269" i="75"/>
  <c r="P269" i="75"/>
  <c r="O269" i="75"/>
  <c r="N269" i="75"/>
  <c r="M269" i="75"/>
  <c r="K269" i="75"/>
  <c r="I269" i="75"/>
  <c r="X268" i="75"/>
  <c r="W268" i="75"/>
  <c r="V268" i="75"/>
  <c r="U268" i="75"/>
  <c r="T268" i="75"/>
  <c r="S268" i="75"/>
  <c r="R268" i="75"/>
  <c r="Q268" i="75"/>
  <c r="P268" i="75"/>
  <c r="O268" i="75"/>
  <c r="N268" i="75"/>
  <c r="M268" i="75"/>
  <c r="K268" i="75"/>
  <c r="I268" i="75"/>
  <c r="X267" i="75"/>
  <c r="W267" i="75"/>
  <c r="V267" i="75"/>
  <c r="U267" i="75"/>
  <c r="T267" i="75"/>
  <c r="S267" i="75"/>
  <c r="R267" i="75"/>
  <c r="Q267" i="75"/>
  <c r="P267" i="75"/>
  <c r="O267" i="75"/>
  <c r="N267" i="75"/>
  <c r="M267" i="75"/>
  <c r="K267" i="75"/>
  <c r="I267" i="75"/>
  <c r="X266" i="75"/>
  <c r="W266" i="75"/>
  <c r="V266" i="75"/>
  <c r="U266" i="75"/>
  <c r="T266" i="75"/>
  <c r="S266" i="75"/>
  <c r="R266" i="75"/>
  <c r="Q266" i="75"/>
  <c r="P266" i="75"/>
  <c r="O266" i="75"/>
  <c r="N266" i="75"/>
  <c r="M266" i="75"/>
  <c r="K266" i="75"/>
  <c r="I266" i="75"/>
  <c r="X265" i="75"/>
  <c r="W265" i="75"/>
  <c r="V265" i="75"/>
  <c r="U265" i="75"/>
  <c r="T265" i="75"/>
  <c r="S265" i="75"/>
  <c r="R265" i="75"/>
  <c r="Q265" i="75"/>
  <c r="P265" i="75"/>
  <c r="O265" i="75"/>
  <c r="N265" i="75"/>
  <c r="M265" i="75"/>
  <c r="K265" i="75"/>
  <c r="I265" i="75"/>
  <c r="X264" i="75"/>
  <c r="W264" i="75"/>
  <c r="V264" i="75"/>
  <c r="U264" i="75"/>
  <c r="T264" i="75"/>
  <c r="S264" i="75"/>
  <c r="R264" i="75"/>
  <c r="Q264" i="75"/>
  <c r="P264" i="75"/>
  <c r="O264" i="75"/>
  <c r="N264" i="75"/>
  <c r="M264" i="75"/>
  <c r="K264" i="75"/>
  <c r="I264" i="75"/>
  <c r="X263" i="75"/>
  <c r="W263" i="75"/>
  <c r="V263" i="75"/>
  <c r="U263" i="75"/>
  <c r="T263" i="75"/>
  <c r="S263" i="75"/>
  <c r="R263" i="75"/>
  <c r="Q263" i="75"/>
  <c r="P263" i="75"/>
  <c r="O263" i="75"/>
  <c r="N263" i="75"/>
  <c r="M263" i="75"/>
  <c r="K263" i="75"/>
  <c r="I263" i="75"/>
  <c r="X262" i="75"/>
  <c r="W262" i="75"/>
  <c r="V262" i="75"/>
  <c r="U262" i="75"/>
  <c r="T262" i="75"/>
  <c r="S262" i="75"/>
  <c r="R262" i="75"/>
  <c r="Q262" i="75"/>
  <c r="P262" i="75"/>
  <c r="O262" i="75"/>
  <c r="N262" i="75"/>
  <c r="M262" i="75"/>
  <c r="K262" i="75"/>
  <c r="I262" i="75"/>
  <c r="X261" i="75"/>
  <c r="W261" i="75"/>
  <c r="V261" i="75"/>
  <c r="U261" i="75"/>
  <c r="T261" i="75"/>
  <c r="S261" i="75"/>
  <c r="R261" i="75"/>
  <c r="Q261" i="75"/>
  <c r="P261" i="75"/>
  <c r="O261" i="75"/>
  <c r="N261" i="75"/>
  <c r="M261" i="75"/>
  <c r="K261" i="75"/>
  <c r="I261" i="75"/>
  <c r="X260" i="75"/>
  <c r="W260" i="75"/>
  <c r="V260" i="75"/>
  <c r="U260" i="75"/>
  <c r="T260" i="75"/>
  <c r="S260" i="75"/>
  <c r="R260" i="75"/>
  <c r="Q260" i="75"/>
  <c r="P260" i="75"/>
  <c r="O260" i="75"/>
  <c r="N260" i="75"/>
  <c r="M260" i="75"/>
  <c r="K260" i="75"/>
  <c r="I260" i="75"/>
  <c r="X259" i="75"/>
  <c r="W259" i="75"/>
  <c r="V259" i="75"/>
  <c r="U259" i="75"/>
  <c r="T259" i="75"/>
  <c r="S259" i="75"/>
  <c r="R259" i="75"/>
  <c r="Q259" i="75"/>
  <c r="P259" i="75"/>
  <c r="O259" i="75"/>
  <c r="N259" i="75"/>
  <c r="M259" i="75"/>
  <c r="K259" i="75"/>
  <c r="I259" i="75"/>
  <c r="X258" i="75"/>
  <c r="W258" i="75"/>
  <c r="V258" i="75"/>
  <c r="U258" i="75"/>
  <c r="T258" i="75"/>
  <c r="S258" i="75"/>
  <c r="R258" i="75"/>
  <c r="Q258" i="75"/>
  <c r="P258" i="75"/>
  <c r="O258" i="75"/>
  <c r="N258" i="75"/>
  <c r="M258" i="75"/>
  <c r="K258" i="75"/>
  <c r="I258" i="75"/>
  <c r="X257" i="75"/>
  <c r="W257" i="75"/>
  <c r="V257" i="75"/>
  <c r="U257" i="75"/>
  <c r="T257" i="75"/>
  <c r="S257" i="75"/>
  <c r="R257" i="75"/>
  <c r="Q257" i="75"/>
  <c r="P257" i="75"/>
  <c r="O257" i="75"/>
  <c r="N257" i="75"/>
  <c r="M257" i="75"/>
  <c r="K257" i="75"/>
  <c r="I257" i="75"/>
  <c r="X256" i="75"/>
  <c r="W256" i="75"/>
  <c r="V256" i="75"/>
  <c r="U256" i="75"/>
  <c r="T256" i="75"/>
  <c r="S256" i="75"/>
  <c r="R256" i="75"/>
  <c r="Q256" i="75"/>
  <c r="P256" i="75"/>
  <c r="O256" i="75"/>
  <c r="N256" i="75"/>
  <c r="M256" i="75"/>
  <c r="K256" i="75"/>
  <c r="I256" i="75"/>
  <c r="X255" i="75"/>
  <c r="W255" i="75"/>
  <c r="V255" i="75"/>
  <c r="U255" i="75"/>
  <c r="T255" i="75"/>
  <c r="S255" i="75"/>
  <c r="R255" i="75"/>
  <c r="Q255" i="75"/>
  <c r="P255" i="75"/>
  <c r="O255" i="75"/>
  <c r="N255" i="75"/>
  <c r="M255" i="75"/>
  <c r="K255" i="75"/>
  <c r="I255" i="75"/>
  <c r="X254" i="75"/>
  <c r="W254" i="75"/>
  <c r="V254" i="75"/>
  <c r="U254" i="75"/>
  <c r="T254" i="75"/>
  <c r="S254" i="75"/>
  <c r="R254" i="75"/>
  <c r="Q254" i="75"/>
  <c r="P254" i="75"/>
  <c r="O254" i="75"/>
  <c r="N254" i="75"/>
  <c r="M254" i="75"/>
  <c r="K254" i="75"/>
  <c r="I254" i="75"/>
  <c r="X253" i="75"/>
  <c r="W253" i="75"/>
  <c r="V253" i="75"/>
  <c r="U253" i="75"/>
  <c r="T253" i="75"/>
  <c r="S253" i="75"/>
  <c r="R253" i="75"/>
  <c r="Q253" i="75"/>
  <c r="P253" i="75"/>
  <c r="O253" i="75"/>
  <c r="N253" i="75"/>
  <c r="M253" i="75"/>
  <c r="K253" i="75"/>
  <c r="I253" i="75"/>
  <c r="X252" i="75"/>
  <c r="W252" i="75"/>
  <c r="V252" i="75"/>
  <c r="U252" i="75"/>
  <c r="T252" i="75"/>
  <c r="S252" i="75"/>
  <c r="R252" i="75"/>
  <c r="Q252" i="75"/>
  <c r="P252" i="75"/>
  <c r="O252" i="75"/>
  <c r="N252" i="75"/>
  <c r="M252" i="75"/>
  <c r="K252" i="75"/>
  <c r="I252" i="75"/>
  <c r="X251" i="75"/>
  <c r="W251" i="75"/>
  <c r="V251" i="75"/>
  <c r="U251" i="75"/>
  <c r="T251" i="75"/>
  <c r="S251" i="75"/>
  <c r="R251" i="75"/>
  <c r="Q251" i="75"/>
  <c r="P251" i="75"/>
  <c r="O251" i="75"/>
  <c r="N251" i="75"/>
  <c r="M251" i="75"/>
  <c r="K251" i="75"/>
  <c r="I251" i="75"/>
  <c r="X250" i="75"/>
  <c r="W250" i="75"/>
  <c r="V250" i="75"/>
  <c r="U250" i="75"/>
  <c r="T250" i="75"/>
  <c r="S250" i="75"/>
  <c r="R250" i="75"/>
  <c r="Q250" i="75"/>
  <c r="P250" i="75"/>
  <c r="O250" i="75"/>
  <c r="N250" i="75"/>
  <c r="M250" i="75"/>
  <c r="K250" i="75"/>
  <c r="I250" i="75"/>
  <c r="X249" i="75"/>
  <c r="W249" i="75"/>
  <c r="V249" i="75"/>
  <c r="U249" i="75"/>
  <c r="T249" i="75"/>
  <c r="S249" i="75"/>
  <c r="R249" i="75"/>
  <c r="Q249" i="75"/>
  <c r="P249" i="75"/>
  <c r="O249" i="75"/>
  <c r="N249" i="75"/>
  <c r="M249" i="75"/>
  <c r="K249" i="75"/>
  <c r="I249" i="75"/>
  <c r="X248" i="75"/>
  <c r="W248" i="75"/>
  <c r="V248" i="75"/>
  <c r="U248" i="75"/>
  <c r="T248" i="75"/>
  <c r="S248" i="75"/>
  <c r="R248" i="75"/>
  <c r="Q248" i="75"/>
  <c r="P248" i="75"/>
  <c r="O248" i="75"/>
  <c r="N248" i="75"/>
  <c r="M248" i="75"/>
  <c r="K248" i="75"/>
  <c r="I248" i="75"/>
  <c r="X247" i="75"/>
  <c r="W247" i="75"/>
  <c r="V247" i="75"/>
  <c r="U247" i="75"/>
  <c r="T247" i="75"/>
  <c r="S247" i="75"/>
  <c r="R247" i="75"/>
  <c r="Q247" i="75"/>
  <c r="P247" i="75"/>
  <c r="O247" i="75"/>
  <c r="N247" i="75"/>
  <c r="M247" i="75"/>
  <c r="K247" i="75"/>
  <c r="I247" i="75"/>
  <c r="X246" i="75"/>
  <c r="W246" i="75"/>
  <c r="V246" i="75"/>
  <c r="U246" i="75"/>
  <c r="T246" i="75"/>
  <c r="S246" i="75"/>
  <c r="R246" i="75"/>
  <c r="Q246" i="75"/>
  <c r="P246" i="75"/>
  <c r="O246" i="75"/>
  <c r="N246" i="75"/>
  <c r="M246" i="75"/>
  <c r="K246" i="75"/>
  <c r="I246" i="75"/>
  <c r="X245" i="75"/>
  <c r="W245" i="75"/>
  <c r="V245" i="75"/>
  <c r="U245" i="75"/>
  <c r="T245" i="75"/>
  <c r="S245" i="75"/>
  <c r="R245" i="75"/>
  <c r="Q245" i="75"/>
  <c r="P245" i="75"/>
  <c r="O245" i="75"/>
  <c r="N245" i="75"/>
  <c r="M245" i="75"/>
  <c r="K245" i="75"/>
  <c r="I245" i="75"/>
  <c r="X244" i="75"/>
  <c r="W244" i="75"/>
  <c r="V244" i="75"/>
  <c r="U244" i="75"/>
  <c r="T244" i="75"/>
  <c r="S244" i="75"/>
  <c r="R244" i="75"/>
  <c r="Q244" i="75"/>
  <c r="P244" i="75"/>
  <c r="O244" i="75"/>
  <c r="N244" i="75"/>
  <c r="M244" i="75"/>
  <c r="K244" i="75"/>
  <c r="I244" i="75"/>
  <c r="X243" i="75"/>
  <c r="W243" i="75"/>
  <c r="V243" i="75"/>
  <c r="U243" i="75"/>
  <c r="T243" i="75"/>
  <c r="S243" i="75"/>
  <c r="R243" i="75"/>
  <c r="Q243" i="75"/>
  <c r="P243" i="75"/>
  <c r="O243" i="75"/>
  <c r="N243" i="75"/>
  <c r="M243" i="75"/>
  <c r="K243" i="75"/>
  <c r="I243" i="75"/>
  <c r="X242" i="75"/>
  <c r="W242" i="75"/>
  <c r="V242" i="75"/>
  <c r="U242" i="75"/>
  <c r="T242" i="75"/>
  <c r="S242" i="75"/>
  <c r="R242" i="75"/>
  <c r="Q242" i="75"/>
  <c r="P242" i="75"/>
  <c r="O242" i="75"/>
  <c r="N242" i="75"/>
  <c r="M242" i="75"/>
  <c r="K242" i="75"/>
  <c r="I242" i="75"/>
  <c r="X241" i="75"/>
  <c r="W241" i="75"/>
  <c r="V241" i="75"/>
  <c r="U241" i="75"/>
  <c r="T241" i="75"/>
  <c r="S241" i="75"/>
  <c r="R241" i="75"/>
  <c r="Q241" i="75"/>
  <c r="P241" i="75"/>
  <c r="O241" i="75"/>
  <c r="N241" i="75"/>
  <c r="M241" i="75"/>
  <c r="K241" i="75"/>
  <c r="I241" i="75"/>
  <c r="X240" i="75"/>
  <c r="W240" i="75"/>
  <c r="V240" i="75"/>
  <c r="U240" i="75"/>
  <c r="T240" i="75"/>
  <c r="S240" i="75"/>
  <c r="R240" i="75"/>
  <c r="Q240" i="75"/>
  <c r="P240" i="75"/>
  <c r="O240" i="75"/>
  <c r="N240" i="75"/>
  <c r="M240" i="75"/>
  <c r="K240" i="75"/>
  <c r="I240" i="75"/>
  <c r="X239" i="75"/>
  <c r="W239" i="75"/>
  <c r="V239" i="75"/>
  <c r="U239" i="75"/>
  <c r="T239" i="75"/>
  <c r="S239" i="75"/>
  <c r="R239" i="75"/>
  <c r="Q239" i="75"/>
  <c r="P239" i="75"/>
  <c r="O239" i="75"/>
  <c r="N239" i="75"/>
  <c r="M239" i="75"/>
  <c r="K239" i="75"/>
  <c r="I239" i="75"/>
  <c r="X238" i="75"/>
  <c r="W238" i="75"/>
  <c r="V238" i="75"/>
  <c r="U238" i="75"/>
  <c r="T238" i="75"/>
  <c r="S238" i="75"/>
  <c r="R238" i="75"/>
  <c r="Q238" i="75"/>
  <c r="P238" i="75"/>
  <c r="O238" i="75"/>
  <c r="N238" i="75"/>
  <c r="M238" i="75"/>
  <c r="K238" i="75"/>
  <c r="I238" i="75"/>
  <c r="X237" i="75"/>
  <c r="W237" i="75"/>
  <c r="V237" i="75"/>
  <c r="U237" i="75"/>
  <c r="T237" i="75"/>
  <c r="S237" i="75"/>
  <c r="R237" i="75"/>
  <c r="Q237" i="75"/>
  <c r="P237" i="75"/>
  <c r="O237" i="75"/>
  <c r="N237" i="75"/>
  <c r="M237" i="75"/>
  <c r="K237" i="75"/>
  <c r="I237" i="75"/>
  <c r="X236" i="75"/>
  <c r="W236" i="75"/>
  <c r="V236" i="75"/>
  <c r="U236" i="75"/>
  <c r="T236" i="75"/>
  <c r="S236" i="75"/>
  <c r="R236" i="75"/>
  <c r="Q236" i="75"/>
  <c r="P236" i="75"/>
  <c r="O236" i="75"/>
  <c r="N236" i="75"/>
  <c r="M236" i="75"/>
  <c r="K236" i="75"/>
  <c r="I236" i="75"/>
  <c r="X235" i="75"/>
  <c r="W235" i="75"/>
  <c r="V235" i="75"/>
  <c r="U235" i="75"/>
  <c r="T235" i="75"/>
  <c r="S235" i="75"/>
  <c r="R235" i="75"/>
  <c r="Q235" i="75"/>
  <c r="P235" i="75"/>
  <c r="O235" i="75"/>
  <c r="N235" i="75"/>
  <c r="M235" i="75"/>
  <c r="K235" i="75"/>
  <c r="I235" i="75"/>
  <c r="X234" i="75"/>
  <c r="W234" i="75"/>
  <c r="V234" i="75"/>
  <c r="U234" i="75"/>
  <c r="T234" i="75"/>
  <c r="S234" i="75"/>
  <c r="R234" i="75"/>
  <c r="Q234" i="75"/>
  <c r="P234" i="75"/>
  <c r="O234" i="75"/>
  <c r="N234" i="75"/>
  <c r="M234" i="75"/>
  <c r="K234" i="75"/>
  <c r="I234" i="75"/>
  <c r="X233" i="75"/>
  <c r="W233" i="75"/>
  <c r="V233" i="75"/>
  <c r="U233" i="75"/>
  <c r="T233" i="75"/>
  <c r="S233" i="75"/>
  <c r="R233" i="75"/>
  <c r="Q233" i="75"/>
  <c r="P233" i="75"/>
  <c r="O233" i="75"/>
  <c r="N233" i="75"/>
  <c r="M233" i="75"/>
  <c r="K233" i="75"/>
  <c r="I233" i="75"/>
  <c r="X232" i="75"/>
  <c r="W232" i="75"/>
  <c r="V232" i="75"/>
  <c r="U232" i="75"/>
  <c r="T232" i="75"/>
  <c r="S232" i="75"/>
  <c r="R232" i="75"/>
  <c r="Q232" i="75"/>
  <c r="P232" i="75"/>
  <c r="O232" i="75"/>
  <c r="N232" i="75"/>
  <c r="M232" i="75"/>
  <c r="K232" i="75"/>
  <c r="I232" i="75"/>
  <c r="X231" i="75"/>
  <c r="W231" i="75"/>
  <c r="V231" i="75"/>
  <c r="U231" i="75"/>
  <c r="T231" i="75"/>
  <c r="S231" i="75"/>
  <c r="R231" i="75"/>
  <c r="Q231" i="75"/>
  <c r="P231" i="75"/>
  <c r="O231" i="75"/>
  <c r="N231" i="75"/>
  <c r="M231" i="75"/>
  <c r="K231" i="75"/>
  <c r="I231" i="75"/>
  <c r="X230" i="75"/>
  <c r="W230" i="75"/>
  <c r="V230" i="75"/>
  <c r="U230" i="75"/>
  <c r="T230" i="75"/>
  <c r="S230" i="75"/>
  <c r="R230" i="75"/>
  <c r="Q230" i="75"/>
  <c r="P230" i="75"/>
  <c r="O230" i="75"/>
  <c r="N230" i="75"/>
  <c r="M230" i="75"/>
  <c r="K230" i="75"/>
  <c r="I230" i="75"/>
  <c r="X229" i="75"/>
  <c r="W229" i="75"/>
  <c r="V229" i="75"/>
  <c r="U229" i="75"/>
  <c r="T229" i="75"/>
  <c r="S229" i="75"/>
  <c r="R229" i="75"/>
  <c r="Q229" i="75"/>
  <c r="P229" i="75"/>
  <c r="O229" i="75"/>
  <c r="N229" i="75"/>
  <c r="M229" i="75"/>
  <c r="K229" i="75"/>
  <c r="I229" i="75"/>
  <c r="X228" i="75"/>
  <c r="W228" i="75"/>
  <c r="V228" i="75"/>
  <c r="U228" i="75"/>
  <c r="T228" i="75"/>
  <c r="S228" i="75"/>
  <c r="R228" i="75"/>
  <c r="Q228" i="75"/>
  <c r="P228" i="75"/>
  <c r="O228" i="75"/>
  <c r="N228" i="75"/>
  <c r="M228" i="75"/>
  <c r="K228" i="75"/>
  <c r="I228" i="75"/>
  <c r="X227" i="75"/>
  <c r="W227" i="75"/>
  <c r="V227" i="75"/>
  <c r="U227" i="75"/>
  <c r="T227" i="75"/>
  <c r="S227" i="75"/>
  <c r="R227" i="75"/>
  <c r="Q227" i="75"/>
  <c r="P227" i="75"/>
  <c r="O227" i="75"/>
  <c r="N227" i="75"/>
  <c r="M227" i="75"/>
  <c r="K227" i="75"/>
  <c r="I227" i="75"/>
  <c r="X226" i="75"/>
  <c r="W226" i="75"/>
  <c r="V226" i="75"/>
  <c r="U226" i="75"/>
  <c r="T226" i="75"/>
  <c r="S226" i="75"/>
  <c r="R226" i="75"/>
  <c r="Q226" i="75"/>
  <c r="P226" i="75"/>
  <c r="O226" i="75"/>
  <c r="N226" i="75"/>
  <c r="M226" i="75"/>
  <c r="K226" i="75"/>
  <c r="I226" i="75"/>
  <c r="X225" i="75"/>
  <c r="W225" i="75"/>
  <c r="V225" i="75"/>
  <c r="U225" i="75"/>
  <c r="T225" i="75"/>
  <c r="S225" i="75"/>
  <c r="R225" i="75"/>
  <c r="Q225" i="75"/>
  <c r="P225" i="75"/>
  <c r="O225" i="75"/>
  <c r="N225" i="75"/>
  <c r="M225" i="75"/>
  <c r="K225" i="75"/>
  <c r="I225" i="75"/>
  <c r="X224" i="75"/>
  <c r="W224" i="75"/>
  <c r="V224" i="75"/>
  <c r="U224" i="75"/>
  <c r="T224" i="75"/>
  <c r="S224" i="75"/>
  <c r="R224" i="75"/>
  <c r="Q224" i="75"/>
  <c r="P224" i="75"/>
  <c r="O224" i="75"/>
  <c r="N224" i="75"/>
  <c r="M224" i="75"/>
  <c r="K224" i="75"/>
  <c r="I224" i="75"/>
  <c r="X223" i="75"/>
  <c r="W223" i="75"/>
  <c r="V223" i="75"/>
  <c r="U223" i="75"/>
  <c r="T223" i="75"/>
  <c r="S223" i="75"/>
  <c r="R223" i="75"/>
  <c r="Q223" i="75"/>
  <c r="P223" i="75"/>
  <c r="O223" i="75"/>
  <c r="N223" i="75"/>
  <c r="M223" i="75"/>
  <c r="K223" i="75"/>
  <c r="I223" i="75"/>
  <c r="X222" i="75"/>
  <c r="W222" i="75"/>
  <c r="V222" i="75"/>
  <c r="U222" i="75"/>
  <c r="T222" i="75"/>
  <c r="S222" i="75"/>
  <c r="R222" i="75"/>
  <c r="Q222" i="75"/>
  <c r="P222" i="75"/>
  <c r="O222" i="75"/>
  <c r="N222" i="75"/>
  <c r="M222" i="75"/>
  <c r="K222" i="75"/>
  <c r="I222" i="75"/>
  <c r="X221" i="75"/>
  <c r="W221" i="75"/>
  <c r="V221" i="75"/>
  <c r="U221" i="75"/>
  <c r="T221" i="75"/>
  <c r="S221" i="75"/>
  <c r="R221" i="75"/>
  <c r="Q221" i="75"/>
  <c r="P221" i="75"/>
  <c r="O221" i="75"/>
  <c r="N221" i="75"/>
  <c r="M221" i="75"/>
  <c r="K221" i="75"/>
  <c r="I221" i="75"/>
  <c r="X220" i="75"/>
  <c r="W220" i="75"/>
  <c r="V220" i="75"/>
  <c r="U220" i="75"/>
  <c r="T220" i="75"/>
  <c r="S220" i="75"/>
  <c r="R220" i="75"/>
  <c r="Q220" i="75"/>
  <c r="P220" i="75"/>
  <c r="O220" i="75"/>
  <c r="N220" i="75"/>
  <c r="M220" i="75"/>
  <c r="K220" i="75"/>
  <c r="I220" i="75"/>
  <c r="X219" i="75"/>
  <c r="W219" i="75"/>
  <c r="V219" i="75"/>
  <c r="U219" i="75"/>
  <c r="T219" i="75"/>
  <c r="S219" i="75"/>
  <c r="R219" i="75"/>
  <c r="Q219" i="75"/>
  <c r="P219" i="75"/>
  <c r="O219" i="75"/>
  <c r="N219" i="75"/>
  <c r="M219" i="75"/>
  <c r="K219" i="75"/>
  <c r="I219" i="75"/>
  <c r="X218" i="75"/>
  <c r="W218" i="75"/>
  <c r="V218" i="75"/>
  <c r="U218" i="75"/>
  <c r="T218" i="75"/>
  <c r="S218" i="75"/>
  <c r="R218" i="75"/>
  <c r="Q218" i="75"/>
  <c r="P218" i="75"/>
  <c r="O218" i="75"/>
  <c r="N218" i="75"/>
  <c r="M218" i="75"/>
  <c r="K218" i="75"/>
  <c r="I218" i="75"/>
  <c r="X217" i="75"/>
  <c r="W217" i="75"/>
  <c r="V217" i="75"/>
  <c r="U217" i="75"/>
  <c r="T217" i="75"/>
  <c r="S217" i="75"/>
  <c r="R217" i="75"/>
  <c r="Q217" i="75"/>
  <c r="P217" i="75"/>
  <c r="O217" i="75"/>
  <c r="N217" i="75"/>
  <c r="M217" i="75"/>
  <c r="K217" i="75"/>
  <c r="I217" i="75"/>
  <c r="X216" i="75"/>
  <c r="W216" i="75"/>
  <c r="V216" i="75"/>
  <c r="U216" i="75"/>
  <c r="T216" i="75"/>
  <c r="S216" i="75"/>
  <c r="R216" i="75"/>
  <c r="Q216" i="75"/>
  <c r="P216" i="75"/>
  <c r="O216" i="75"/>
  <c r="N216" i="75"/>
  <c r="M216" i="75"/>
  <c r="K216" i="75"/>
  <c r="I216" i="75"/>
  <c r="X215" i="75"/>
  <c r="W215" i="75"/>
  <c r="V215" i="75"/>
  <c r="U215" i="75"/>
  <c r="T215" i="75"/>
  <c r="S215" i="75"/>
  <c r="R215" i="75"/>
  <c r="Q215" i="75"/>
  <c r="P215" i="75"/>
  <c r="O215" i="75"/>
  <c r="N215" i="75"/>
  <c r="M215" i="75"/>
  <c r="K215" i="75"/>
  <c r="I215" i="75"/>
  <c r="X214" i="75"/>
  <c r="W214" i="75"/>
  <c r="V214" i="75"/>
  <c r="U214" i="75"/>
  <c r="T214" i="75"/>
  <c r="S214" i="75"/>
  <c r="R214" i="75"/>
  <c r="Q214" i="75"/>
  <c r="P214" i="75"/>
  <c r="O214" i="75"/>
  <c r="N214" i="75"/>
  <c r="M214" i="75"/>
  <c r="K214" i="75"/>
  <c r="I214" i="75"/>
  <c r="W213" i="75"/>
  <c r="V213" i="75"/>
  <c r="U213" i="75"/>
  <c r="T213" i="75"/>
  <c r="S213" i="75"/>
  <c r="R213" i="75"/>
  <c r="Q213" i="75"/>
  <c r="P213" i="75"/>
  <c r="O213" i="75"/>
  <c r="N213" i="75"/>
  <c r="M213" i="75"/>
  <c r="K213" i="75"/>
  <c r="I213" i="75"/>
  <c r="V212" i="75"/>
  <c r="U212" i="75"/>
  <c r="T212" i="75"/>
  <c r="S212" i="75"/>
  <c r="R212" i="75"/>
  <c r="Q212" i="75"/>
  <c r="P212" i="75"/>
  <c r="O212" i="75"/>
  <c r="N212" i="75"/>
  <c r="M212" i="75"/>
  <c r="K212" i="75"/>
  <c r="I212" i="75"/>
  <c r="V211" i="75"/>
  <c r="U211" i="75"/>
  <c r="T211" i="75"/>
  <c r="S211" i="75"/>
  <c r="R211" i="75"/>
  <c r="Q211" i="75"/>
  <c r="P211" i="75"/>
  <c r="O211" i="75"/>
  <c r="N211" i="75"/>
  <c r="M211" i="75"/>
  <c r="K211" i="75"/>
  <c r="I211" i="75"/>
  <c r="V210" i="75"/>
  <c r="U210" i="75"/>
  <c r="T210" i="75"/>
  <c r="S210" i="75"/>
  <c r="R210" i="75"/>
  <c r="Q210" i="75"/>
  <c r="P210" i="75"/>
  <c r="O210" i="75"/>
  <c r="N210" i="75"/>
  <c r="M210" i="75"/>
  <c r="K210" i="75"/>
  <c r="I210" i="75"/>
  <c r="V209" i="75"/>
  <c r="U209" i="75"/>
  <c r="T209" i="75"/>
  <c r="S209" i="75"/>
  <c r="R209" i="75"/>
  <c r="Q209" i="75"/>
  <c r="P209" i="75"/>
  <c r="O209" i="75"/>
  <c r="N209" i="75"/>
  <c r="M209" i="75"/>
  <c r="K209" i="75"/>
  <c r="I209" i="75"/>
  <c r="V208" i="75"/>
  <c r="U208" i="75"/>
  <c r="T208" i="75"/>
  <c r="S208" i="75"/>
  <c r="R208" i="75"/>
  <c r="Q208" i="75"/>
  <c r="P208" i="75"/>
  <c r="O208" i="75"/>
  <c r="N208" i="75"/>
  <c r="M208" i="75"/>
  <c r="K208" i="75"/>
  <c r="I208" i="75"/>
  <c r="V207" i="75"/>
  <c r="U207" i="75"/>
  <c r="T207" i="75"/>
  <c r="S207" i="75"/>
  <c r="R207" i="75"/>
  <c r="Q207" i="75"/>
  <c r="P207" i="75"/>
  <c r="O207" i="75"/>
  <c r="N207" i="75"/>
  <c r="M207" i="75"/>
  <c r="K207" i="75"/>
  <c r="I207" i="75"/>
  <c r="V206" i="75"/>
  <c r="U206" i="75"/>
  <c r="T206" i="75"/>
  <c r="S206" i="75"/>
  <c r="R206" i="75"/>
  <c r="Q206" i="75"/>
  <c r="P206" i="75"/>
  <c r="O206" i="75"/>
  <c r="N206" i="75"/>
  <c r="M206" i="75"/>
  <c r="K206" i="75"/>
  <c r="I206" i="75"/>
  <c r="V205" i="75"/>
  <c r="U205" i="75"/>
  <c r="T205" i="75"/>
  <c r="S205" i="75"/>
  <c r="R205" i="75"/>
  <c r="Q205" i="75"/>
  <c r="P205" i="75"/>
  <c r="O205" i="75"/>
  <c r="N205" i="75"/>
  <c r="M205" i="75"/>
  <c r="K205" i="75"/>
  <c r="I205" i="75"/>
  <c r="V204" i="75"/>
  <c r="U204" i="75"/>
  <c r="T204" i="75"/>
  <c r="S204" i="75"/>
  <c r="R204" i="75"/>
  <c r="Q204" i="75"/>
  <c r="P204" i="75"/>
  <c r="O204" i="75"/>
  <c r="N204" i="75"/>
  <c r="M204" i="75"/>
  <c r="K204" i="75"/>
  <c r="I204" i="75"/>
  <c r="V203" i="75"/>
  <c r="U203" i="75"/>
  <c r="T203" i="75"/>
  <c r="S203" i="75"/>
  <c r="R203" i="75"/>
  <c r="Q203" i="75"/>
  <c r="P203" i="75"/>
  <c r="O203" i="75"/>
  <c r="N203" i="75"/>
  <c r="M203" i="75"/>
  <c r="K203" i="75"/>
  <c r="I203" i="75"/>
  <c r="U202" i="75"/>
  <c r="T202" i="75"/>
  <c r="S202" i="75"/>
  <c r="R202" i="75"/>
  <c r="Q202" i="75"/>
  <c r="P202" i="75"/>
  <c r="O202" i="75"/>
  <c r="N202" i="75"/>
  <c r="M202" i="75"/>
  <c r="K202" i="75"/>
  <c r="I202" i="75"/>
  <c r="U201" i="75"/>
  <c r="T201" i="75"/>
  <c r="S201" i="75"/>
  <c r="R201" i="75"/>
  <c r="Q201" i="75"/>
  <c r="P201" i="75"/>
  <c r="O201" i="75"/>
  <c r="N201" i="75"/>
  <c r="M201" i="75"/>
  <c r="K201" i="75"/>
  <c r="I201" i="75"/>
  <c r="U200" i="75"/>
  <c r="T200" i="75"/>
  <c r="S200" i="75"/>
  <c r="R200" i="75"/>
  <c r="Q200" i="75"/>
  <c r="P200" i="75"/>
  <c r="O200" i="75"/>
  <c r="N200" i="75"/>
  <c r="M200" i="75"/>
  <c r="K200" i="75"/>
  <c r="I200" i="75"/>
  <c r="U199" i="75"/>
  <c r="T199" i="75"/>
  <c r="S199" i="75"/>
  <c r="R199" i="75"/>
  <c r="Q199" i="75"/>
  <c r="P199" i="75"/>
  <c r="O199" i="75"/>
  <c r="N199" i="75"/>
  <c r="M199" i="75"/>
  <c r="K199" i="75"/>
  <c r="I199" i="75"/>
  <c r="T198" i="75"/>
  <c r="S198" i="75"/>
  <c r="R198" i="75"/>
  <c r="Q198" i="75"/>
  <c r="P198" i="75"/>
  <c r="O198" i="75"/>
  <c r="N198" i="75"/>
  <c r="M198" i="75"/>
  <c r="K198" i="75"/>
  <c r="I198" i="75"/>
  <c r="T197" i="75"/>
  <c r="S197" i="75"/>
  <c r="R197" i="75"/>
  <c r="Q197" i="75"/>
  <c r="P197" i="75"/>
  <c r="O197" i="75"/>
  <c r="N197" i="75"/>
  <c r="M197" i="75"/>
  <c r="K197" i="75"/>
  <c r="I197" i="75"/>
  <c r="S196" i="75"/>
  <c r="R196" i="75"/>
  <c r="Q196" i="75"/>
  <c r="P196" i="75"/>
  <c r="O196" i="75"/>
  <c r="N196" i="75"/>
  <c r="M196" i="75"/>
  <c r="K196" i="75"/>
  <c r="I196" i="75"/>
  <c r="R195" i="75"/>
  <c r="Q195" i="75"/>
  <c r="P195" i="75"/>
  <c r="O195" i="75"/>
  <c r="N195" i="75"/>
  <c r="M195" i="75"/>
  <c r="K195" i="75"/>
  <c r="I195" i="75"/>
  <c r="R194" i="75"/>
  <c r="Q194" i="75"/>
  <c r="P194" i="75"/>
  <c r="O194" i="75"/>
  <c r="N194" i="75"/>
  <c r="M194" i="75"/>
  <c r="K194" i="75"/>
  <c r="I194" i="75"/>
  <c r="R193" i="75"/>
  <c r="Q193" i="75"/>
  <c r="P193" i="75"/>
  <c r="O193" i="75"/>
  <c r="N193" i="75"/>
  <c r="M193" i="75"/>
  <c r="K193" i="75"/>
  <c r="I193" i="75"/>
  <c r="R192" i="75"/>
  <c r="Q192" i="75"/>
  <c r="P192" i="75"/>
  <c r="O192" i="75"/>
  <c r="N192" i="75"/>
  <c r="M192" i="75"/>
  <c r="K192" i="75"/>
  <c r="I192" i="75"/>
  <c r="R191" i="75"/>
  <c r="Q191" i="75"/>
  <c r="P191" i="75"/>
  <c r="O191" i="75"/>
  <c r="N191" i="75"/>
  <c r="M191" i="75"/>
  <c r="K191" i="75"/>
  <c r="I191" i="75"/>
  <c r="R190" i="75"/>
  <c r="Q190" i="75"/>
  <c r="P190" i="75"/>
  <c r="O190" i="75"/>
  <c r="N190" i="75"/>
  <c r="M190" i="75"/>
  <c r="K190" i="75"/>
  <c r="I190" i="75"/>
  <c r="R189" i="75"/>
  <c r="Q189" i="75"/>
  <c r="P189" i="75"/>
  <c r="O189" i="75"/>
  <c r="N189" i="75"/>
  <c r="M189" i="75"/>
  <c r="K189" i="75"/>
  <c r="I189" i="75"/>
  <c r="R188" i="75"/>
  <c r="Q188" i="75"/>
  <c r="P188" i="75"/>
  <c r="O188" i="75"/>
  <c r="N188" i="75"/>
  <c r="M188" i="75"/>
  <c r="K188" i="75"/>
  <c r="I188" i="75"/>
  <c r="R187" i="75"/>
  <c r="Q187" i="75"/>
  <c r="P187" i="75"/>
  <c r="O187" i="75"/>
  <c r="N187" i="75"/>
  <c r="M187" i="75"/>
  <c r="K187" i="75"/>
  <c r="I187" i="75"/>
  <c r="V186" i="75"/>
  <c r="U186" i="75"/>
  <c r="R186" i="75"/>
  <c r="Q186" i="75"/>
  <c r="P186" i="75"/>
  <c r="O186" i="75"/>
  <c r="N186" i="75"/>
  <c r="M186" i="75"/>
  <c r="K186" i="75"/>
  <c r="I186" i="75"/>
  <c r="R185" i="75"/>
  <c r="Q185" i="75"/>
  <c r="P185" i="75"/>
  <c r="O185" i="75"/>
  <c r="N185" i="75"/>
  <c r="M185" i="75"/>
  <c r="K185" i="75"/>
  <c r="I185" i="75"/>
  <c r="R184" i="75"/>
  <c r="Q184" i="75"/>
  <c r="P184" i="75"/>
  <c r="O184" i="75"/>
  <c r="N184" i="75"/>
  <c r="M184" i="75"/>
  <c r="K184" i="75"/>
  <c r="I184" i="75"/>
  <c r="R183" i="75"/>
  <c r="Q183" i="75"/>
  <c r="P183" i="75"/>
  <c r="O183" i="75"/>
  <c r="N183" i="75"/>
  <c r="M183" i="75"/>
  <c r="K183" i="75"/>
  <c r="I183" i="75"/>
  <c r="R182" i="75"/>
  <c r="Q182" i="75"/>
  <c r="P182" i="75"/>
  <c r="O182" i="75"/>
  <c r="N182" i="75"/>
  <c r="M182" i="75"/>
  <c r="K182" i="75"/>
  <c r="I182" i="75"/>
  <c r="R181" i="75"/>
  <c r="Q181" i="75"/>
  <c r="P181" i="75"/>
  <c r="O181" i="75"/>
  <c r="N181" i="75"/>
  <c r="M181" i="75"/>
  <c r="K181" i="75"/>
  <c r="I181" i="75"/>
  <c r="R180" i="75"/>
  <c r="Q180" i="75"/>
  <c r="P180" i="75"/>
  <c r="O180" i="75"/>
  <c r="N180" i="75"/>
  <c r="M180" i="75"/>
  <c r="K180" i="75"/>
  <c r="I180" i="75"/>
  <c r="Q179" i="75"/>
  <c r="P179" i="75"/>
  <c r="O179" i="75"/>
  <c r="N179" i="75"/>
  <c r="M179" i="75"/>
  <c r="K179" i="75"/>
  <c r="I179" i="75"/>
  <c r="Q178" i="75"/>
  <c r="P178" i="75"/>
  <c r="O178" i="75"/>
  <c r="N178" i="75"/>
  <c r="M178" i="75"/>
  <c r="K178" i="75"/>
  <c r="I178" i="75"/>
  <c r="P177" i="75"/>
  <c r="O177" i="75"/>
  <c r="N177" i="75"/>
  <c r="M177" i="75"/>
  <c r="K177" i="75"/>
  <c r="I177" i="75"/>
  <c r="P176" i="75"/>
  <c r="O176" i="75"/>
  <c r="N176" i="75"/>
  <c r="M176" i="75"/>
  <c r="K176" i="75"/>
  <c r="I176" i="75"/>
  <c r="P175" i="75"/>
  <c r="O175" i="75"/>
  <c r="N175" i="75"/>
  <c r="M175" i="75"/>
  <c r="K175" i="75"/>
  <c r="I175" i="75"/>
  <c r="P174" i="75"/>
  <c r="O174" i="75"/>
  <c r="N174" i="75"/>
  <c r="M174" i="75"/>
  <c r="K174" i="75"/>
  <c r="I174" i="75"/>
  <c r="P173" i="75"/>
  <c r="O173" i="75"/>
  <c r="N173" i="75"/>
  <c r="M173" i="75"/>
  <c r="K173" i="75"/>
  <c r="I173" i="75"/>
  <c r="P172" i="75"/>
  <c r="O172" i="75"/>
  <c r="N172" i="75"/>
  <c r="M172" i="75"/>
  <c r="K172" i="75"/>
  <c r="I172" i="75"/>
  <c r="O171" i="75"/>
  <c r="N171" i="75"/>
  <c r="M171" i="75"/>
  <c r="K171" i="75"/>
  <c r="I171" i="75"/>
  <c r="N170" i="75"/>
  <c r="M170" i="75"/>
  <c r="K170" i="75"/>
  <c r="I170" i="75"/>
  <c r="N169" i="75"/>
  <c r="M169" i="75"/>
  <c r="K169" i="75"/>
  <c r="I169" i="75"/>
  <c r="N168" i="75"/>
  <c r="M168" i="75"/>
  <c r="K168" i="75"/>
  <c r="I168" i="75"/>
  <c r="N167" i="75"/>
  <c r="M167" i="75"/>
  <c r="K167" i="75"/>
  <c r="I167" i="75"/>
  <c r="N166" i="75"/>
  <c r="M166" i="75"/>
  <c r="K166" i="75"/>
  <c r="I166" i="75"/>
  <c r="N165" i="75"/>
  <c r="M165" i="75"/>
  <c r="K165" i="75"/>
  <c r="I165" i="75"/>
  <c r="V164" i="75"/>
  <c r="N164" i="75"/>
  <c r="M164" i="75"/>
  <c r="K164" i="75"/>
  <c r="I164" i="75"/>
  <c r="N163" i="75"/>
  <c r="M163" i="75"/>
  <c r="K163" i="75"/>
  <c r="I163" i="75"/>
  <c r="N162" i="75"/>
  <c r="M162" i="75"/>
  <c r="K162" i="75"/>
  <c r="I162" i="75"/>
  <c r="M161" i="75"/>
  <c r="K161" i="75"/>
  <c r="I161" i="75"/>
  <c r="M160" i="75"/>
  <c r="K160" i="75"/>
  <c r="I160" i="75"/>
  <c r="M159" i="75"/>
  <c r="K159" i="75"/>
  <c r="I159" i="75"/>
  <c r="M158" i="75"/>
  <c r="K158" i="75"/>
  <c r="I158" i="75"/>
  <c r="M157" i="75"/>
  <c r="K157" i="75"/>
  <c r="I157" i="75"/>
  <c r="W156" i="75"/>
  <c r="M156" i="75"/>
  <c r="K156" i="75"/>
  <c r="I156" i="75"/>
  <c r="M155" i="75"/>
  <c r="K155" i="75"/>
  <c r="I155" i="75"/>
  <c r="M154" i="75"/>
  <c r="K154" i="75"/>
  <c r="I154" i="75"/>
  <c r="M153" i="75"/>
  <c r="K153" i="75"/>
  <c r="I153" i="75"/>
  <c r="M152" i="75"/>
  <c r="K152" i="75"/>
  <c r="I152" i="75"/>
  <c r="M151" i="75"/>
  <c r="K151" i="75"/>
  <c r="I151" i="75"/>
  <c r="M150" i="75"/>
  <c r="K150" i="75"/>
  <c r="I150" i="75"/>
  <c r="M149" i="75"/>
  <c r="K149" i="75"/>
  <c r="I149" i="75"/>
  <c r="K148" i="75"/>
  <c r="I148" i="75"/>
  <c r="K147" i="75"/>
  <c r="I147" i="75"/>
  <c r="K146" i="75"/>
  <c r="I146" i="75"/>
  <c r="K145" i="75"/>
  <c r="I145" i="75"/>
  <c r="K144" i="75"/>
  <c r="I144" i="75"/>
  <c r="K143" i="75"/>
  <c r="I143" i="75"/>
  <c r="V142" i="75"/>
  <c r="U142" i="75"/>
  <c r="K142" i="75"/>
  <c r="I142" i="75"/>
  <c r="K141" i="75"/>
  <c r="I141" i="75"/>
  <c r="K140" i="75"/>
  <c r="I140" i="75"/>
  <c r="K139" i="75"/>
  <c r="I139" i="75"/>
  <c r="V138" i="75"/>
  <c r="U138" i="75"/>
  <c r="R138" i="75"/>
  <c r="Q138" i="75"/>
  <c r="N138" i="75"/>
  <c r="M138" i="75"/>
  <c r="K138" i="75"/>
  <c r="I138" i="75"/>
  <c r="K137" i="75"/>
  <c r="I137" i="75"/>
  <c r="K136" i="75"/>
  <c r="I136" i="75"/>
  <c r="K135" i="75"/>
  <c r="I135" i="75"/>
  <c r="K134" i="75"/>
  <c r="I134" i="75"/>
  <c r="K133" i="75"/>
  <c r="I133" i="75"/>
  <c r="P132" i="75"/>
  <c r="K132" i="75"/>
  <c r="I132" i="75"/>
  <c r="K131" i="75"/>
  <c r="I131" i="75"/>
  <c r="K130" i="75"/>
  <c r="I130" i="75"/>
  <c r="K129" i="75"/>
  <c r="I129" i="75"/>
  <c r="K128" i="75"/>
  <c r="I128" i="75"/>
  <c r="K127" i="75"/>
  <c r="I127" i="75"/>
  <c r="V126" i="75"/>
  <c r="U126" i="75"/>
  <c r="R126" i="75"/>
  <c r="Q126" i="75"/>
  <c r="N126" i="75"/>
  <c r="K126" i="75"/>
  <c r="I126" i="75"/>
  <c r="K125" i="75"/>
  <c r="I125" i="75"/>
  <c r="K124" i="75"/>
  <c r="I124" i="75"/>
  <c r="K123" i="75"/>
  <c r="I123" i="75"/>
  <c r="K122" i="75"/>
  <c r="I122" i="75"/>
  <c r="K121" i="75"/>
  <c r="I121" i="75"/>
  <c r="K120" i="75"/>
  <c r="I120" i="75"/>
  <c r="K119" i="75"/>
  <c r="I119" i="75"/>
  <c r="K118" i="75"/>
  <c r="I118" i="75"/>
  <c r="K117" i="75"/>
  <c r="I117" i="75"/>
  <c r="K116" i="75"/>
  <c r="I116" i="75"/>
  <c r="S115" i="75"/>
  <c r="Q115" i="75"/>
  <c r="N115" i="75"/>
  <c r="K115" i="75"/>
  <c r="I115" i="75"/>
  <c r="K114" i="75"/>
  <c r="I114" i="75"/>
  <c r="K113" i="75"/>
  <c r="I113" i="75"/>
  <c r="K112" i="75"/>
  <c r="I112" i="75"/>
  <c r="K111" i="75"/>
  <c r="I111" i="75"/>
  <c r="P110" i="75"/>
  <c r="K110" i="75"/>
  <c r="I110" i="75"/>
  <c r="R109" i="75"/>
  <c r="Q109" i="75"/>
  <c r="N109" i="75"/>
  <c r="M109" i="75"/>
  <c r="K109" i="75"/>
  <c r="I109" i="75"/>
  <c r="K108" i="75"/>
  <c r="I108" i="75"/>
  <c r="Q107" i="75"/>
  <c r="P107" i="75"/>
  <c r="K107" i="75"/>
  <c r="I107" i="75"/>
  <c r="K106" i="75"/>
  <c r="I106" i="75"/>
  <c r="K105" i="75"/>
  <c r="I105" i="75"/>
  <c r="K104" i="75"/>
  <c r="I104" i="75"/>
  <c r="K103" i="75"/>
  <c r="I103" i="75"/>
  <c r="K102" i="75"/>
  <c r="I102" i="75"/>
  <c r="K101" i="75"/>
  <c r="I101" i="75"/>
  <c r="K100" i="75"/>
  <c r="I100" i="75"/>
  <c r="K99" i="75"/>
  <c r="I99" i="75"/>
  <c r="K98" i="75"/>
  <c r="I98" i="75"/>
  <c r="K97" i="75"/>
  <c r="I97" i="75"/>
  <c r="K96" i="75"/>
  <c r="I96" i="75"/>
  <c r="R95" i="75"/>
  <c r="Q95" i="75"/>
  <c r="N95" i="75"/>
  <c r="M95" i="75"/>
  <c r="K95" i="75"/>
  <c r="I95" i="75"/>
  <c r="K94" i="75"/>
  <c r="I94" i="75"/>
  <c r="K93" i="75"/>
  <c r="I93" i="75"/>
  <c r="K92" i="75"/>
  <c r="I92" i="75"/>
  <c r="K91" i="75"/>
  <c r="I91" i="75"/>
  <c r="K90" i="75"/>
  <c r="I90" i="75"/>
  <c r="K89" i="75"/>
  <c r="I89" i="75"/>
  <c r="K88" i="75"/>
  <c r="I88" i="75"/>
  <c r="K87" i="75"/>
  <c r="I87" i="75"/>
  <c r="K86" i="75"/>
  <c r="I86" i="75"/>
  <c r="K85" i="75"/>
  <c r="I85" i="75"/>
  <c r="K84" i="75"/>
  <c r="I84" i="75"/>
  <c r="K83" i="75"/>
  <c r="I83" i="75"/>
  <c r="K82" i="75"/>
  <c r="I82" i="75"/>
  <c r="K81" i="75"/>
  <c r="I81" i="75"/>
  <c r="K80" i="75"/>
  <c r="I80" i="75"/>
  <c r="K79" i="75"/>
  <c r="I79" i="75"/>
  <c r="K78" i="75"/>
  <c r="I78" i="75"/>
  <c r="K77" i="75"/>
  <c r="I77" i="75"/>
  <c r="K76" i="75"/>
  <c r="I76" i="75"/>
  <c r="K75" i="75"/>
  <c r="I75" i="75"/>
  <c r="K74" i="75"/>
  <c r="I74" i="75"/>
  <c r="K73" i="75"/>
  <c r="I73" i="75"/>
  <c r="K72" i="75"/>
  <c r="I72" i="75"/>
  <c r="K71" i="75"/>
  <c r="I71" i="75"/>
  <c r="K70" i="75"/>
  <c r="I70" i="75"/>
  <c r="K69" i="75"/>
  <c r="I69" i="75"/>
  <c r="K68" i="75"/>
  <c r="I68" i="75"/>
  <c r="K67" i="75"/>
  <c r="I67" i="75"/>
  <c r="K66" i="75"/>
  <c r="I66" i="75"/>
  <c r="K65" i="75"/>
  <c r="I65" i="75"/>
  <c r="K64" i="75"/>
  <c r="I64" i="75"/>
  <c r="K63" i="75"/>
  <c r="I63" i="75"/>
  <c r="K62" i="75"/>
  <c r="I62" i="75"/>
  <c r="K61" i="75"/>
  <c r="I61" i="75"/>
  <c r="K60" i="75"/>
  <c r="I60" i="75"/>
  <c r="K59" i="75"/>
  <c r="I59" i="75"/>
  <c r="K58" i="75"/>
  <c r="I58" i="75"/>
  <c r="K57" i="75"/>
  <c r="I57" i="75"/>
  <c r="K56" i="75"/>
  <c r="I56" i="75"/>
  <c r="K55" i="75"/>
  <c r="I55" i="75"/>
  <c r="K54" i="75"/>
  <c r="I54" i="75"/>
  <c r="K53" i="75"/>
  <c r="I53" i="75"/>
  <c r="K52" i="75"/>
  <c r="I52" i="75"/>
  <c r="K51" i="75"/>
  <c r="I51" i="75"/>
  <c r="K50" i="75"/>
  <c r="I50" i="75"/>
  <c r="K49" i="75"/>
  <c r="I49" i="75"/>
  <c r="K48" i="75"/>
  <c r="I48" i="75"/>
  <c r="K47" i="75"/>
  <c r="I47" i="75"/>
  <c r="K46" i="75"/>
  <c r="I46" i="75"/>
  <c r="K45" i="75"/>
  <c r="I45" i="75"/>
  <c r="K44" i="75"/>
  <c r="I44" i="75"/>
  <c r="K43" i="75"/>
  <c r="I43" i="75"/>
  <c r="K42" i="75"/>
  <c r="I42" i="75"/>
  <c r="K41" i="75"/>
  <c r="I41" i="75"/>
  <c r="K40" i="75"/>
  <c r="I40" i="75"/>
  <c r="K39" i="75"/>
  <c r="I39" i="75"/>
  <c r="K38" i="75"/>
  <c r="I38" i="75"/>
  <c r="K37" i="75"/>
  <c r="I37" i="75"/>
  <c r="K36" i="75"/>
  <c r="I36" i="75"/>
  <c r="K35" i="75"/>
  <c r="I35" i="75"/>
  <c r="K34" i="75"/>
  <c r="I34" i="75"/>
  <c r="K33" i="75"/>
  <c r="I33" i="75"/>
  <c r="K32" i="75"/>
  <c r="I32" i="75"/>
  <c r="K31" i="75"/>
  <c r="I31" i="75"/>
  <c r="K30" i="75"/>
  <c r="I30" i="75"/>
  <c r="K29" i="75"/>
  <c r="I29" i="75"/>
  <c r="K28" i="75"/>
  <c r="I28" i="75"/>
  <c r="K27" i="75"/>
  <c r="I27" i="75"/>
  <c r="K26" i="75"/>
  <c r="I26" i="75"/>
  <c r="K25" i="75"/>
  <c r="I25" i="75"/>
  <c r="K24" i="75"/>
  <c r="I24" i="75"/>
  <c r="K23" i="75"/>
  <c r="I23" i="75"/>
  <c r="K22" i="75"/>
  <c r="I22" i="75"/>
  <c r="K21" i="75"/>
  <c r="I21" i="75"/>
  <c r="K20" i="75"/>
  <c r="I20" i="75"/>
  <c r="K19" i="75"/>
  <c r="I19" i="75"/>
  <c r="K18" i="75"/>
  <c r="I18" i="75"/>
  <c r="K17" i="75"/>
  <c r="I17" i="75"/>
  <c r="K16" i="75"/>
  <c r="I16" i="75"/>
  <c r="K15" i="75"/>
  <c r="I15" i="75"/>
  <c r="K14" i="75"/>
  <c r="I14" i="75"/>
  <c r="K13" i="75"/>
  <c r="I13" i="75"/>
  <c r="K12" i="75"/>
  <c r="I12" i="75"/>
  <c r="K11" i="75"/>
  <c r="I11" i="75"/>
  <c r="K10" i="75"/>
  <c r="I10" i="75"/>
  <c r="K9" i="75"/>
  <c r="I9" i="75"/>
  <c r="K8" i="75"/>
  <c r="I8" i="75"/>
  <c r="K7" i="75"/>
  <c r="I7" i="75"/>
  <c r="K6" i="75"/>
  <c r="I6" i="75"/>
  <c r="A6" i="75"/>
  <c r="A7" i="75" s="1"/>
  <c r="A8" i="75" s="1"/>
  <c r="A9" i="75" s="1"/>
  <c r="A10" i="75" s="1"/>
  <c r="A11" i="75" s="1"/>
  <c r="A12" i="75" s="1"/>
  <c r="A13" i="75" s="1"/>
  <c r="A14" i="75" s="1"/>
  <c r="A15" i="75" s="1"/>
  <c r="A16" i="75" s="1"/>
  <c r="A17" i="75" s="1"/>
  <c r="A18" i="75" s="1"/>
  <c r="A19" i="75" s="1"/>
  <c r="A20" i="75" s="1"/>
  <c r="A21" i="75" s="1"/>
  <c r="A22" i="75" s="1"/>
  <c r="A23" i="75" s="1"/>
  <c r="A24" i="75" s="1"/>
  <c r="A25" i="75" s="1"/>
  <c r="A26" i="75" s="1"/>
  <c r="A27" i="75" s="1"/>
  <c r="A28" i="75" s="1"/>
  <c r="A29" i="75" s="1"/>
  <c r="A30" i="75" s="1"/>
  <c r="A31" i="75" s="1"/>
  <c r="A32" i="75" s="1"/>
  <c r="A33" i="75" s="1"/>
  <c r="A34" i="75" s="1"/>
  <c r="A35" i="75" s="1"/>
  <c r="A36" i="75" s="1"/>
  <c r="A37" i="75" s="1"/>
  <c r="A38" i="75" s="1"/>
  <c r="A39" i="75" s="1"/>
  <c r="A40" i="75" s="1"/>
  <c r="A41" i="75" s="1"/>
  <c r="A42" i="75" s="1"/>
  <c r="A43" i="75" s="1"/>
  <c r="A44" i="75" s="1"/>
  <c r="A45" i="75" s="1"/>
  <c r="A46" i="75" s="1"/>
  <c r="A47" i="75" s="1"/>
  <c r="A48" i="75" s="1"/>
  <c r="A49" i="75" s="1"/>
  <c r="A50" i="75" s="1"/>
  <c r="A51" i="75" s="1"/>
  <c r="A52" i="75" s="1"/>
  <c r="A53" i="75" s="1"/>
  <c r="A54" i="75" s="1"/>
  <c r="A55" i="75" s="1"/>
  <c r="A56" i="75" s="1"/>
  <c r="A57" i="75" s="1"/>
  <c r="A58" i="75" s="1"/>
  <c r="A59" i="75" s="1"/>
  <c r="A60" i="75" s="1"/>
  <c r="A61" i="75" s="1"/>
  <c r="A62" i="75" s="1"/>
  <c r="A63" i="75" s="1"/>
  <c r="A64" i="75" s="1"/>
  <c r="A65" i="75" s="1"/>
  <c r="A66" i="75" s="1"/>
  <c r="A67" i="75" s="1"/>
  <c r="A68" i="75" s="1"/>
  <c r="A69" i="75" s="1"/>
  <c r="A70" i="75" s="1"/>
  <c r="A71" i="75" s="1"/>
  <c r="A72" i="75" s="1"/>
  <c r="A73" i="75" s="1"/>
  <c r="A74" i="75" s="1"/>
  <c r="A75" i="75" s="1"/>
  <c r="A76" i="75" s="1"/>
  <c r="A77" i="75" s="1"/>
  <c r="A78" i="75" s="1"/>
  <c r="A79" i="75" s="1"/>
  <c r="A80" i="75" s="1"/>
  <c r="A81" i="75" s="1"/>
  <c r="A82" i="75" s="1"/>
  <c r="A83" i="75" s="1"/>
  <c r="A84" i="75" s="1"/>
  <c r="A85" i="75" s="1"/>
  <c r="A86" i="75" s="1"/>
  <c r="A87" i="75" s="1"/>
  <c r="A88" i="75" s="1"/>
  <c r="A89" i="75" s="1"/>
  <c r="A90" i="75" s="1"/>
  <c r="A91" i="75" s="1"/>
  <c r="A92" i="75" s="1"/>
  <c r="A93" i="75" s="1"/>
  <c r="A94" i="75" s="1"/>
  <c r="A95" i="75" s="1"/>
  <c r="A96" i="75" s="1"/>
  <c r="A97" i="75" s="1"/>
  <c r="A98" i="75" s="1"/>
  <c r="A99" i="75" s="1"/>
  <c r="A100" i="75" s="1"/>
  <c r="A101" i="75" s="1"/>
  <c r="A102" i="75" s="1"/>
  <c r="A103" i="75" s="1"/>
  <c r="A104" i="75" s="1"/>
  <c r="A105" i="75" s="1"/>
  <c r="A106" i="75" s="1"/>
  <c r="A107" i="75" s="1"/>
  <c r="A108" i="75" s="1"/>
  <c r="A109" i="75" s="1"/>
  <c r="A110" i="75" s="1"/>
  <c r="A111" i="75" s="1"/>
  <c r="A112" i="75" s="1"/>
  <c r="A113" i="75" s="1"/>
  <c r="A114" i="75" s="1"/>
  <c r="A115" i="75" s="1"/>
  <c r="A116" i="75" s="1"/>
  <c r="A117" i="75" s="1"/>
  <c r="A118" i="75" s="1"/>
  <c r="A119" i="75" s="1"/>
  <c r="A120" i="75" s="1"/>
  <c r="A121" i="75" s="1"/>
  <c r="A122" i="75" s="1"/>
  <c r="A123" i="75" s="1"/>
  <c r="A124" i="75" s="1"/>
  <c r="A125" i="75" s="1"/>
  <c r="A126" i="75" s="1"/>
  <c r="A127" i="75" s="1"/>
  <c r="A128" i="75" s="1"/>
  <c r="A129" i="75" s="1"/>
  <c r="A130" i="75" s="1"/>
  <c r="A131" i="75" s="1"/>
  <c r="A132" i="75" s="1"/>
  <c r="A133" i="75" s="1"/>
  <c r="A134" i="75" s="1"/>
  <c r="A135" i="75" s="1"/>
  <c r="A136" i="75" s="1"/>
  <c r="A137" i="75" s="1"/>
  <c r="A138" i="75" s="1"/>
  <c r="A139" i="75" s="1"/>
  <c r="A140" i="75" s="1"/>
  <c r="A141" i="75" s="1"/>
  <c r="A142" i="75" s="1"/>
  <c r="A143" i="75" s="1"/>
  <c r="A144" i="75" s="1"/>
  <c r="A145" i="75" s="1"/>
  <c r="A146" i="75" s="1"/>
  <c r="A147" i="75" s="1"/>
  <c r="A148" i="75" s="1"/>
  <c r="A149" i="75" s="1"/>
  <c r="A150" i="75" s="1"/>
  <c r="A151" i="75" s="1"/>
  <c r="A152" i="75" s="1"/>
  <c r="A153" i="75" s="1"/>
  <c r="A154" i="75" s="1"/>
  <c r="A155" i="75" s="1"/>
  <c r="A156" i="75" s="1"/>
  <c r="A157" i="75" s="1"/>
  <c r="A158" i="75" s="1"/>
  <c r="A159" i="75" s="1"/>
  <c r="A160" i="75" s="1"/>
  <c r="A161" i="75" s="1"/>
  <c r="A162" i="75" s="1"/>
  <c r="A163" i="75" s="1"/>
  <c r="A164" i="75" s="1"/>
  <c r="A165" i="75" s="1"/>
  <c r="A166" i="75" s="1"/>
  <c r="A167" i="75" s="1"/>
  <c r="A168" i="75" s="1"/>
  <c r="A169" i="75" s="1"/>
  <c r="A170" i="75" s="1"/>
  <c r="A171" i="75" s="1"/>
  <c r="A172" i="75" s="1"/>
  <c r="A173" i="75" s="1"/>
  <c r="A174" i="75" s="1"/>
  <c r="A175" i="75" s="1"/>
  <c r="A176" i="75" s="1"/>
  <c r="A177" i="75" s="1"/>
  <c r="A178" i="75" s="1"/>
  <c r="A179" i="75" s="1"/>
  <c r="A180" i="75" s="1"/>
  <c r="A181" i="75" s="1"/>
  <c r="A182" i="75" s="1"/>
  <c r="A183" i="75" s="1"/>
  <c r="A184" i="75" s="1"/>
  <c r="A185" i="75" s="1"/>
  <c r="A186" i="75" s="1"/>
  <c r="A187" i="75" s="1"/>
  <c r="A188" i="75" s="1"/>
  <c r="A189" i="75" s="1"/>
  <c r="A190" i="75" s="1"/>
  <c r="A191" i="75" s="1"/>
  <c r="A192" i="75" s="1"/>
  <c r="A193" i="75" s="1"/>
  <c r="A194" i="75" s="1"/>
  <c r="A195" i="75" s="1"/>
  <c r="A196" i="75" s="1"/>
  <c r="A197" i="75" s="1"/>
  <c r="A198" i="75" s="1"/>
  <c r="A199" i="75" s="1"/>
  <c r="A200" i="75" s="1"/>
  <c r="A201" i="75" s="1"/>
  <c r="A202" i="75" s="1"/>
  <c r="A203" i="75" s="1"/>
  <c r="A204" i="75" s="1"/>
  <c r="A205" i="75" s="1"/>
  <c r="A206" i="75" s="1"/>
  <c r="A207" i="75" s="1"/>
  <c r="A208" i="75" s="1"/>
  <c r="A209" i="75" s="1"/>
  <c r="A210" i="75" s="1"/>
  <c r="A211" i="75" s="1"/>
  <c r="A212" i="75" s="1"/>
  <c r="A213" i="75" s="1"/>
  <c r="A214" i="75" s="1"/>
  <c r="A215" i="75" s="1"/>
  <c r="A216" i="75" s="1"/>
  <c r="A217" i="75" s="1"/>
  <c r="A218" i="75" s="1"/>
  <c r="A219" i="75" s="1"/>
  <c r="A220" i="75" s="1"/>
  <c r="A221" i="75" s="1"/>
  <c r="A222" i="75" s="1"/>
  <c r="A223" i="75" s="1"/>
  <c r="A224" i="75" s="1"/>
  <c r="A225" i="75" s="1"/>
  <c r="A226" i="75" s="1"/>
  <c r="A227" i="75" s="1"/>
  <c r="A228" i="75" s="1"/>
  <c r="A229" i="75" s="1"/>
  <c r="A230" i="75" s="1"/>
  <c r="A231" i="75" s="1"/>
  <c r="A232" i="75" s="1"/>
  <c r="A233" i="75" s="1"/>
  <c r="A234" i="75" s="1"/>
  <c r="A235" i="75" s="1"/>
  <c r="A236" i="75" s="1"/>
  <c r="A237" i="75" s="1"/>
  <c r="A238" i="75" s="1"/>
  <c r="A239" i="75" s="1"/>
  <c r="A240" i="75" s="1"/>
  <c r="A241" i="75" s="1"/>
  <c r="A242" i="75" s="1"/>
  <c r="A243" i="75" s="1"/>
  <c r="A244" i="75" s="1"/>
  <c r="A245" i="75" s="1"/>
  <c r="A246" i="75" s="1"/>
  <c r="A247" i="75" s="1"/>
  <c r="A248" i="75" s="1"/>
  <c r="A249" i="75" s="1"/>
  <c r="A250" i="75" s="1"/>
  <c r="A251" i="75" s="1"/>
  <c r="A252" i="75" s="1"/>
  <c r="A253" i="75" s="1"/>
  <c r="A254" i="75" s="1"/>
  <c r="A255" i="75" s="1"/>
  <c r="A256" i="75" s="1"/>
  <c r="A257" i="75" s="1"/>
  <c r="A258" i="75" s="1"/>
  <c r="A259" i="75" s="1"/>
  <c r="A260" i="75" s="1"/>
  <c r="A261" i="75" s="1"/>
  <c r="A262" i="75" s="1"/>
  <c r="A263" i="75" s="1"/>
  <c r="A264" i="75" s="1"/>
  <c r="A265" i="75" s="1"/>
  <c r="A266" i="75" s="1"/>
  <c r="A267" i="75" s="1"/>
  <c r="A268" i="75" s="1"/>
  <c r="A269" i="75" s="1"/>
  <c r="A270" i="75" s="1"/>
  <c r="A271" i="75" s="1"/>
  <c r="A272" i="75" s="1"/>
  <c r="A273" i="75" s="1"/>
  <c r="A274" i="75" s="1"/>
  <c r="A275" i="75" s="1"/>
  <c r="A276" i="75" s="1"/>
  <c r="A277" i="75" s="1"/>
  <c r="A278" i="75" s="1"/>
  <c r="A279" i="75" s="1"/>
  <c r="A280" i="75" s="1"/>
  <c r="A281" i="75" s="1"/>
  <c r="A282" i="75" s="1"/>
  <c r="A283" i="75" s="1"/>
  <c r="A284" i="75" s="1"/>
  <c r="A285" i="75" s="1"/>
  <c r="A286" i="75" s="1"/>
  <c r="A287" i="75" s="1"/>
  <c r="A288" i="75" s="1"/>
  <c r="A289" i="75" s="1"/>
  <c r="A290" i="75" s="1"/>
  <c r="A291" i="75" s="1"/>
  <c r="A292" i="75" s="1"/>
  <c r="A293" i="75" s="1"/>
  <c r="A294" i="75" s="1"/>
  <c r="A295" i="75" s="1"/>
  <c r="A296" i="75" s="1"/>
  <c r="A297" i="75" s="1"/>
  <c r="A298" i="75" s="1"/>
  <c r="A299" i="75" s="1"/>
  <c r="A300" i="75" s="1"/>
  <c r="A301" i="75" s="1"/>
  <c r="A302" i="75" s="1"/>
  <c r="A303" i="75" s="1"/>
  <c r="A304" i="75" s="1"/>
  <c r="K5" i="75"/>
  <c r="I5" i="75"/>
  <c r="X3" i="75"/>
  <c r="W3" i="75"/>
  <c r="V3" i="75"/>
  <c r="U3" i="75"/>
  <c r="T3" i="75"/>
  <c r="S3" i="75"/>
  <c r="R3" i="75"/>
  <c r="Q3" i="75"/>
  <c r="P3" i="75"/>
  <c r="O3" i="75"/>
  <c r="N3" i="75"/>
  <c r="M3" i="75"/>
  <c r="Z310" i="74"/>
  <c r="AA313" i="75" s="1"/>
  <c r="L315" i="75" s="1"/>
  <c r="A10" i="76" s="1"/>
  <c r="A14" i="76" s="1"/>
  <c r="Y309" i="74"/>
  <c r="X304" i="74"/>
  <c r="W304" i="74"/>
  <c r="V304" i="74"/>
  <c r="U304" i="74"/>
  <c r="T304" i="74"/>
  <c r="S304" i="74"/>
  <c r="R304" i="74"/>
  <c r="Q304" i="74"/>
  <c r="P304" i="74"/>
  <c r="O304" i="74"/>
  <c r="N304" i="74"/>
  <c r="M304" i="74"/>
  <c r="K304" i="74"/>
  <c r="I304" i="74"/>
  <c r="X303" i="74"/>
  <c r="W303" i="74"/>
  <c r="V303" i="74"/>
  <c r="U303" i="74"/>
  <c r="T303" i="74"/>
  <c r="S303" i="74"/>
  <c r="R303" i="74"/>
  <c r="Q303" i="74"/>
  <c r="P303" i="74"/>
  <c r="O303" i="74"/>
  <c r="N303" i="74"/>
  <c r="M303" i="74"/>
  <c r="K303" i="74"/>
  <c r="I303" i="74"/>
  <c r="X302" i="74"/>
  <c r="W302" i="74"/>
  <c r="V302" i="74"/>
  <c r="U302" i="74"/>
  <c r="T302" i="74"/>
  <c r="S302" i="74"/>
  <c r="R302" i="74"/>
  <c r="Q302" i="74"/>
  <c r="P302" i="74"/>
  <c r="O302" i="74"/>
  <c r="N302" i="74"/>
  <c r="M302" i="74"/>
  <c r="K302" i="74"/>
  <c r="I302" i="74"/>
  <c r="X301" i="74"/>
  <c r="W301" i="74"/>
  <c r="V301" i="74"/>
  <c r="U301" i="74"/>
  <c r="T301" i="74"/>
  <c r="S301" i="74"/>
  <c r="R301" i="74"/>
  <c r="Q301" i="74"/>
  <c r="P301" i="74"/>
  <c r="O301" i="74"/>
  <c r="N301" i="74"/>
  <c r="M301" i="74"/>
  <c r="K301" i="74"/>
  <c r="I301" i="74"/>
  <c r="X300" i="74"/>
  <c r="W300" i="74"/>
  <c r="V300" i="74"/>
  <c r="U300" i="74"/>
  <c r="T300" i="74"/>
  <c r="S300" i="74"/>
  <c r="R300" i="74"/>
  <c r="Q300" i="74"/>
  <c r="P300" i="74"/>
  <c r="O300" i="74"/>
  <c r="N300" i="74"/>
  <c r="M300" i="74"/>
  <c r="K300" i="74"/>
  <c r="I300" i="74"/>
  <c r="X299" i="74"/>
  <c r="W299" i="74"/>
  <c r="V299" i="74"/>
  <c r="U299" i="74"/>
  <c r="T299" i="74"/>
  <c r="S299" i="74"/>
  <c r="R299" i="74"/>
  <c r="Q299" i="74"/>
  <c r="P299" i="74"/>
  <c r="O299" i="74"/>
  <c r="N299" i="74"/>
  <c r="M299" i="74"/>
  <c r="K299" i="74"/>
  <c r="I299" i="74"/>
  <c r="X298" i="74"/>
  <c r="W298" i="74"/>
  <c r="V298" i="74"/>
  <c r="U298" i="74"/>
  <c r="T298" i="74"/>
  <c r="S298" i="74"/>
  <c r="R298" i="74"/>
  <c r="Q298" i="74"/>
  <c r="P298" i="74"/>
  <c r="O298" i="74"/>
  <c r="N298" i="74"/>
  <c r="M298" i="74"/>
  <c r="K298" i="74"/>
  <c r="I298" i="74"/>
  <c r="X297" i="74"/>
  <c r="W297" i="74"/>
  <c r="V297" i="74"/>
  <c r="U297" i="74"/>
  <c r="T297" i="74"/>
  <c r="S297" i="74"/>
  <c r="R297" i="74"/>
  <c r="Q297" i="74"/>
  <c r="P297" i="74"/>
  <c r="O297" i="74"/>
  <c r="N297" i="74"/>
  <c r="M297" i="74"/>
  <c r="K297" i="74"/>
  <c r="I297" i="74"/>
  <c r="W296" i="74"/>
  <c r="V296" i="74"/>
  <c r="U296" i="74"/>
  <c r="T296" i="74"/>
  <c r="S296" i="74"/>
  <c r="R296" i="74"/>
  <c r="Q296" i="74"/>
  <c r="P296" i="74"/>
  <c r="O296" i="74"/>
  <c r="N296" i="74"/>
  <c r="M296" i="74"/>
  <c r="K296" i="74"/>
  <c r="I296" i="74"/>
  <c r="N295" i="74"/>
  <c r="M295" i="74"/>
  <c r="K295" i="74"/>
  <c r="I295" i="74"/>
  <c r="N294" i="74"/>
  <c r="M294" i="74"/>
  <c r="K294" i="74"/>
  <c r="I294" i="74"/>
  <c r="N293" i="74"/>
  <c r="M293" i="74"/>
  <c r="K293" i="74"/>
  <c r="I293" i="74"/>
  <c r="N292" i="74"/>
  <c r="M292" i="74"/>
  <c r="K292" i="74"/>
  <c r="I292" i="74"/>
  <c r="N291" i="74"/>
  <c r="M291" i="74"/>
  <c r="K291" i="74"/>
  <c r="I291" i="74"/>
  <c r="N290" i="74"/>
  <c r="M290" i="74"/>
  <c r="K290" i="74"/>
  <c r="I290" i="74"/>
  <c r="N289" i="74"/>
  <c r="M289" i="74"/>
  <c r="K289" i="74"/>
  <c r="I289" i="74"/>
  <c r="N288" i="74"/>
  <c r="M288" i="74"/>
  <c r="K288" i="74"/>
  <c r="I288" i="74"/>
  <c r="M287" i="74"/>
  <c r="K287" i="74"/>
  <c r="I287" i="74"/>
  <c r="M286" i="74"/>
  <c r="K286" i="74"/>
  <c r="I286" i="74"/>
  <c r="M285" i="74"/>
  <c r="K285" i="74"/>
  <c r="I285" i="74"/>
  <c r="K284" i="74"/>
  <c r="I284" i="74"/>
  <c r="K283" i="74"/>
  <c r="I283" i="74"/>
  <c r="K282" i="74"/>
  <c r="I282" i="74"/>
  <c r="K281" i="74"/>
  <c r="I281" i="74"/>
  <c r="K280" i="74"/>
  <c r="I280" i="74"/>
  <c r="K279" i="74"/>
  <c r="I279" i="74"/>
  <c r="V278" i="74"/>
  <c r="U278" i="74"/>
  <c r="R278" i="74"/>
  <c r="Q278" i="74"/>
  <c r="N278" i="74"/>
  <c r="M278" i="74"/>
  <c r="K278" i="74"/>
  <c r="I278" i="74"/>
  <c r="K277" i="74"/>
  <c r="I277" i="74"/>
  <c r="K276" i="74"/>
  <c r="I276" i="74"/>
  <c r="W275" i="74"/>
  <c r="S275" i="74"/>
  <c r="K275" i="74"/>
  <c r="I275" i="74"/>
  <c r="K274" i="74"/>
  <c r="I274" i="74"/>
  <c r="K273" i="74"/>
  <c r="I273" i="74"/>
  <c r="K272" i="74"/>
  <c r="I272" i="74"/>
  <c r="K271" i="74"/>
  <c r="I271" i="74"/>
  <c r="K270" i="74"/>
  <c r="I270" i="74"/>
  <c r="K269" i="74"/>
  <c r="I269" i="74"/>
  <c r="K268" i="74"/>
  <c r="I268" i="74"/>
  <c r="K267" i="74"/>
  <c r="I267" i="74"/>
  <c r="K266" i="74"/>
  <c r="I266" i="74"/>
  <c r="K265" i="74"/>
  <c r="I265" i="74"/>
  <c r="K264" i="74"/>
  <c r="I264" i="74"/>
  <c r="K263" i="74"/>
  <c r="I263" i="74"/>
  <c r="X262" i="74"/>
  <c r="K262" i="74"/>
  <c r="I262" i="74"/>
  <c r="K261" i="74"/>
  <c r="I261" i="74"/>
  <c r="K260" i="74"/>
  <c r="I260" i="74"/>
  <c r="X259" i="74"/>
  <c r="T259" i="74"/>
  <c r="S259" i="74"/>
  <c r="O259" i="74"/>
  <c r="N259" i="74"/>
  <c r="K259" i="74"/>
  <c r="I259" i="74"/>
  <c r="K258" i="74"/>
  <c r="I258" i="74"/>
  <c r="K257" i="74"/>
  <c r="I257" i="74"/>
  <c r="K256" i="74"/>
  <c r="I256" i="74"/>
  <c r="K255" i="74"/>
  <c r="I255" i="74"/>
  <c r="K254" i="74"/>
  <c r="I254" i="74"/>
  <c r="K253" i="74"/>
  <c r="I253" i="74"/>
  <c r="K252" i="74"/>
  <c r="I252" i="74"/>
  <c r="K251" i="74"/>
  <c r="I251" i="74"/>
  <c r="K250" i="74"/>
  <c r="I250" i="74"/>
  <c r="K249" i="74"/>
  <c r="I249" i="74"/>
  <c r="K248" i="74"/>
  <c r="I248" i="74"/>
  <c r="K247" i="74"/>
  <c r="I247" i="74"/>
  <c r="K246" i="74"/>
  <c r="I246" i="74"/>
  <c r="K245" i="74"/>
  <c r="I245" i="74"/>
  <c r="K244" i="74"/>
  <c r="I244" i="74"/>
  <c r="S243" i="74"/>
  <c r="R243" i="74"/>
  <c r="K243" i="74"/>
  <c r="I243" i="74"/>
  <c r="V242" i="74"/>
  <c r="U242" i="74"/>
  <c r="T242" i="74"/>
  <c r="S242" i="74"/>
  <c r="R242" i="74"/>
  <c r="Q242" i="74"/>
  <c r="P242" i="74"/>
  <c r="O242" i="74"/>
  <c r="N242" i="74"/>
  <c r="M242" i="74"/>
  <c r="K242" i="74"/>
  <c r="I242" i="74"/>
  <c r="V241" i="74"/>
  <c r="U241" i="74"/>
  <c r="T241" i="74"/>
  <c r="S241" i="74"/>
  <c r="R241" i="74"/>
  <c r="Q241" i="74"/>
  <c r="P241" i="74"/>
  <c r="O241" i="74"/>
  <c r="N241" i="74"/>
  <c r="M241" i="74"/>
  <c r="K241" i="74"/>
  <c r="I241" i="74"/>
  <c r="V240" i="74"/>
  <c r="U240" i="74"/>
  <c r="T240" i="74"/>
  <c r="S240" i="74"/>
  <c r="R240" i="74"/>
  <c r="Q240" i="74"/>
  <c r="P240" i="74"/>
  <c r="O240" i="74"/>
  <c r="N240" i="74"/>
  <c r="M240" i="74"/>
  <c r="K240" i="74"/>
  <c r="I240" i="74"/>
  <c r="V239" i="74"/>
  <c r="U239" i="74"/>
  <c r="T239" i="74"/>
  <c r="S239" i="74"/>
  <c r="R239" i="74"/>
  <c r="Q239" i="74"/>
  <c r="P239" i="74"/>
  <c r="O239" i="74"/>
  <c r="N239" i="74"/>
  <c r="M239" i="74"/>
  <c r="K239" i="74"/>
  <c r="I239" i="74"/>
  <c r="V238" i="74"/>
  <c r="U238" i="74"/>
  <c r="T238" i="74"/>
  <c r="S238" i="74"/>
  <c r="R238" i="74"/>
  <c r="Q238" i="74"/>
  <c r="P238" i="74"/>
  <c r="O238" i="74"/>
  <c r="N238" i="74"/>
  <c r="M238" i="74"/>
  <c r="K238" i="74"/>
  <c r="I238" i="74"/>
  <c r="V237" i="74"/>
  <c r="U237" i="74"/>
  <c r="T237" i="74"/>
  <c r="S237" i="74"/>
  <c r="R237" i="74"/>
  <c r="Q237" i="74"/>
  <c r="P237" i="74"/>
  <c r="O237" i="74"/>
  <c r="N237" i="74"/>
  <c r="M237" i="74"/>
  <c r="K237" i="74"/>
  <c r="I237" i="74"/>
  <c r="V236" i="74"/>
  <c r="U236" i="74"/>
  <c r="T236" i="74"/>
  <c r="S236" i="74"/>
  <c r="R236" i="74"/>
  <c r="Q236" i="74"/>
  <c r="P236" i="74"/>
  <c r="O236" i="74"/>
  <c r="N236" i="74"/>
  <c r="M236" i="74"/>
  <c r="K236" i="74"/>
  <c r="I236" i="74"/>
  <c r="V235" i="74"/>
  <c r="U235" i="74"/>
  <c r="T235" i="74"/>
  <c r="S235" i="74"/>
  <c r="R235" i="74"/>
  <c r="Q235" i="74"/>
  <c r="P235" i="74"/>
  <c r="O235" i="74"/>
  <c r="N235" i="74"/>
  <c r="M235" i="74"/>
  <c r="K235" i="74"/>
  <c r="I235" i="74"/>
  <c r="V234" i="74"/>
  <c r="U234" i="74"/>
  <c r="T234" i="74"/>
  <c r="S234" i="74"/>
  <c r="R234" i="74"/>
  <c r="Q234" i="74"/>
  <c r="P234" i="74"/>
  <c r="O234" i="74"/>
  <c r="N234" i="74"/>
  <c r="M234" i="74"/>
  <c r="K234" i="74"/>
  <c r="I234" i="74"/>
  <c r="V233" i="74"/>
  <c r="U233" i="74"/>
  <c r="T233" i="74"/>
  <c r="S233" i="74"/>
  <c r="R233" i="74"/>
  <c r="Q233" i="74"/>
  <c r="P233" i="74"/>
  <c r="O233" i="74"/>
  <c r="N233" i="74"/>
  <c r="M233" i="74"/>
  <c r="K233" i="74"/>
  <c r="I233" i="74"/>
  <c r="V232" i="74"/>
  <c r="U232" i="74"/>
  <c r="T232" i="74"/>
  <c r="S232" i="74"/>
  <c r="R232" i="74"/>
  <c r="Q232" i="74"/>
  <c r="P232" i="74"/>
  <c r="O232" i="74"/>
  <c r="N232" i="74"/>
  <c r="M232" i="74"/>
  <c r="K232" i="74"/>
  <c r="I232" i="74"/>
  <c r="V231" i="74"/>
  <c r="U231" i="74"/>
  <c r="T231" i="74"/>
  <c r="S231" i="74"/>
  <c r="R231" i="74"/>
  <c r="Q231" i="74"/>
  <c r="P231" i="74"/>
  <c r="O231" i="74"/>
  <c r="N231" i="74"/>
  <c r="M231" i="74"/>
  <c r="K231" i="74"/>
  <c r="I231" i="74"/>
  <c r="V230" i="74"/>
  <c r="U230" i="74"/>
  <c r="T230" i="74"/>
  <c r="S230" i="74"/>
  <c r="R230" i="74"/>
  <c r="Q230" i="74"/>
  <c r="P230" i="74"/>
  <c r="O230" i="74"/>
  <c r="N230" i="74"/>
  <c r="M230" i="74"/>
  <c r="K230" i="74"/>
  <c r="I230" i="74"/>
  <c r="V229" i="74"/>
  <c r="U229" i="74"/>
  <c r="T229" i="74"/>
  <c r="S229" i="74"/>
  <c r="R229" i="74"/>
  <c r="Q229" i="74"/>
  <c r="P229" i="74"/>
  <c r="O229" i="74"/>
  <c r="N229" i="74"/>
  <c r="M229" i="74"/>
  <c r="K229" i="74"/>
  <c r="I229" i="74"/>
  <c r="V228" i="74"/>
  <c r="U228" i="74"/>
  <c r="T228" i="74"/>
  <c r="S228" i="74"/>
  <c r="R228" i="74"/>
  <c r="Q228" i="74"/>
  <c r="P228" i="74"/>
  <c r="O228" i="74"/>
  <c r="N228" i="74"/>
  <c r="M228" i="74"/>
  <c r="K228" i="74"/>
  <c r="I228" i="74"/>
  <c r="V227" i="74"/>
  <c r="U227" i="74"/>
  <c r="T227" i="74"/>
  <c r="S227" i="74"/>
  <c r="R227" i="74"/>
  <c r="Q227" i="74"/>
  <c r="P227" i="74"/>
  <c r="O227" i="74"/>
  <c r="N227" i="74"/>
  <c r="M227" i="74"/>
  <c r="K227" i="74"/>
  <c r="I227" i="74"/>
  <c r="V226" i="74"/>
  <c r="U226" i="74"/>
  <c r="T226" i="74"/>
  <c r="S226" i="74"/>
  <c r="R226" i="74"/>
  <c r="Q226" i="74"/>
  <c r="P226" i="74"/>
  <c r="O226" i="74"/>
  <c r="N226" i="74"/>
  <c r="M226" i="74"/>
  <c r="K226" i="74"/>
  <c r="I226" i="74"/>
  <c r="V225" i="74"/>
  <c r="U225" i="74"/>
  <c r="T225" i="74"/>
  <c r="S225" i="74"/>
  <c r="R225" i="74"/>
  <c r="Q225" i="74"/>
  <c r="P225" i="74"/>
  <c r="O225" i="74"/>
  <c r="N225" i="74"/>
  <c r="M225" i="74"/>
  <c r="K225" i="74"/>
  <c r="I225" i="74"/>
  <c r="K224" i="74"/>
  <c r="I224" i="74"/>
  <c r="K223" i="74"/>
  <c r="I223" i="74"/>
  <c r="V222" i="74"/>
  <c r="U222" i="74"/>
  <c r="T222" i="74"/>
  <c r="S222" i="74"/>
  <c r="R222" i="74"/>
  <c r="Q222" i="74"/>
  <c r="P222" i="74"/>
  <c r="O222" i="74"/>
  <c r="N222" i="74"/>
  <c r="M222" i="74"/>
  <c r="K222" i="74"/>
  <c r="I222" i="74"/>
  <c r="K221" i="74"/>
  <c r="I221" i="74"/>
  <c r="K220" i="74"/>
  <c r="I220" i="74"/>
  <c r="K219" i="74"/>
  <c r="I219" i="74"/>
  <c r="K218" i="74"/>
  <c r="I218" i="74"/>
  <c r="K217" i="74"/>
  <c r="I217" i="74"/>
  <c r="K216" i="74"/>
  <c r="I216" i="74"/>
  <c r="K215" i="74"/>
  <c r="I215" i="74"/>
  <c r="K214" i="74"/>
  <c r="I214" i="74"/>
  <c r="K213" i="74"/>
  <c r="I213" i="74"/>
  <c r="K212" i="74"/>
  <c r="I212" i="74"/>
  <c r="K211" i="74"/>
  <c r="I211" i="74"/>
  <c r="K210" i="74"/>
  <c r="I210" i="74"/>
  <c r="K209" i="74"/>
  <c r="I209" i="74"/>
  <c r="K208" i="74"/>
  <c r="I208" i="74"/>
  <c r="K207" i="74"/>
  <c r="I207" i="74"/>
  <c r="K206" i="74"/>
  <c r="I206" i="74"/>
  <c r="K205" i="74"/>
  <c r="I205" i="74"/>
  <c r="K204" i="74"/>
  <c r="I204" i="74"/>
  <c r="K203" i="74"/>
  <c r="I203" i="74"/>
  <c r="U202" i="74"/>
  <c r="O202" i="74"/>
  <c r="K202" i="74"/>
  <c r="I202" i="74"/>
  <c r="L202" i="74" s="1"/>
  <c r="K201" i="74"/>
  <c r="I201" i="74"/>
  <c r="V200" i="74"/>
  <c r="R200" i="74"/>
  <c r="N200" i="74"/>
  <c r="K200" i="74"/>
  <c r="I200" i="74"/>
  <c r="K199" i="74"/>
  <c r="I199" i="74"/>
  <c r="K198" i="74"/>
  <c r="I198" i="74"/>
  <c r="K197" i="74"/>
  <c r="I197" i="74"/>
  <c r="K196" i="74"/>
  <c r="I196" i="74"/>
  <c r="K195" i="74"/>
  <c r="I195" i="74"/>
  <c r="K194" i="74"/>
  <c r="I194" i="74"/>
  <c r="K193" i="74"/>
  <c r="I193" i="74"/>
  <c r="V192" i="74"/>
  <c r="R192" i="74"/>
  <c r="N192" i="74"/>
  <c r="K192" i="74"/>
  <c r="I192" i="74"/>
  <c r="K191" i="74"/>
  <c r="I191" i="74"/>
  <c r="K190" i="74"/>
  <c r="I190" i="74"/>
  <c r="K189" i="74"/>
  <c r="I189" i="74"/>
  <c r="K188" i="74"/>
  <c r="I188" i="74"/>
  <c r="K187" i="74"/>
  <c r="I187" i="74"/>
  <c r="Q186" i="74"/>
  <c r="P186" i="74"/>
  <c r="O186" i="74"/>
  <c r="N186" i="74"/>
  <c r="M186" i="74"/>
  <c r="K186" i="74"/>
  <c r="I186" i="74"/>
  <c r="Q185" i="74"/>
  <c r="P185" i="74"/>
  <c r="O185" i="74"/>
  <c r="N185" i="74"/>
  <c r="M185" i="74"/>
  <c r="K185" i="74"/>
  <c r="I185" i="74"/>
  <c r="V184" i="74"/>
  <c r="R184" i="74"/>
  <c r="Q184" i="74"/>
  <c r="P184" i="74"/>
  <c r="O184" i="74"/>
  <c r="N184" i="74"/>
  <c r="M184" i="74"/>
  <c r="K184" i="74"/>
  <c r="I184" i="74"/>
  <c r="Q183" i="74"/>
  <c r="P183" i="74"/>
  <c r="O183" i="74"/>
  <c r="N183" i="74"/>
  <c r="M183" i="74"/>
  <c r="K183" i="74"/>
  <c r="I183" i="74"/>
  <c r="Q182" i="74"/>
  <c r="P182" i="74"/>
  <c r="O182" i="74"/>
  <c r="N182" i="74"/>
  <c r="M182" i="74"/>
  <c r="K182" i="74"/>
  <c r="I182" i="74"/>
  <c r="Q181" i="74"/>
  <c r="P181" i="74"/>
  <c r="O181" i="74"/>
  <c r="N181" i="74"/>
  <c r="M181" i="74"/>
  <c r="K181" i="74"/>
  <c r="I181" i="74"/>
  <c r="Q180" i="74"/>
  <c r="P180" i="74"/>
  <c r="O180" i="74"/>
  <c r="N180" i="74"/>
  <c r="M180" i="74"/>
  <c r="K180" i="74"/>
  <c r="I180" i="74"/>
  <c r="Q179" i="74"/>
  <c r="P179" i="74"/>
  <c r="O179" i="74"/>
  <c r="N179" i="74"/>
  <c r="M179" i="74"/>
  <c r="K179" i="74"/>
  <c r="I179" i="74"/>
  <c r="Q178" i="74"/>
  <c r="P178" i="74"/>
  <c r="O178" i="74"/>
  <c r="N178" i="74"/>
  <c r="M178" i="74"/>
  <c r="K178" i="74"/>
  <c r="I178" i="74"/>
  <c r="Q177" i="74"/>
  <c r="P177" i="74"/>
  <c r="O177" i="74"/>
  <c r="N177" i="74"/>
  <c r="M177" i="74"/>
  <c r="K177" i="74"/>
  <c r="I177" i="74"/>
  <c r="Q176" i="74"/>
  <c r="P176" i="74"/>
  <c r="O176" i="74"/>
  <c r="N176" i="74"/>
  <c r="M176" i="74"/>
  <c r="K176" i="74"/>
  <c r="I176" i="74"/>
  <c r="Q175" i="74"/>
  <c r="P175" i="74"/>
  <c r="O175" i="74"/>
  <c r="N175" i="74"/>
  <c r="M175" i="74"/>
  <c r="K175" i="74"/>
  <c r="I175" i="74"/>
  <c r="Q174" i="74"/>
  <c r="P174" i="74"/>
  <c r="O174" i="74"/>
  <c r="N174" i="74"/>
  <c r="M174" i="74"/>
  <c r="K174" i="74"/>
  <c r="I174" i="74"/>
  <c r="Q173" i="74"/>
  <c r="P173" i="74"/>
  <c r="O173" i="74"/>
  <c r="N173" i="74"/>
  <c r="M173" i="74"/>
  <c r="K173" i="74"/>
  <c r="I173" i="74"/>
  <c r="Q172" i="74"/>
  <c r="P172" i="74"/>
  <c r="O172" i="74"/>
  <c r="N172" i="74"/>
  <c r="M172" i="74"/>
  <c r="K172" i="74"/>
  <c r="I172" i="74"/>
  <c r="Q171" i="74"/>
  <c r="P171" i="74"/>
  <c r="O171" i="74"/>
  <c r="N171" i="74"/>
  <c r="M171" i="74"/>
  <c r="K171" i="74"/>
  <c r="I171" i="74"/>
  <c r="K170" i="74"/>
  <c r="I170" i="74"/>
  <c r="K169" i="74"/>
  <c r="I169" i="74"/>
  <c r="T168" i="74"/>
  <c r="S168" i="74"/>
  <c r="R168" i="74"/>
  <c r="Q168" i="74"/>
  <c r="P168" i="74"/>
  <c r="O168" i="74"/>
  <c r="N168" i="74"/>
  <c r="M168" i="74"/>
  <c r="K168" i="74"/>
  <c r="I168" i="74"/>
  <c r="T167" i="74"/>
  <c r="S167" i="74"/>
  <c r="R167" i="74"/>
  <c r="Q167" i="74"/>
  <c r="P167" i="74"/>
  <c r="O167" i="74"/>
  <c r="N167" i="74"/>
  <c r="M167" i="74"/>
  <c r="K167" i="74"/>
  <c r="I167" i="74"/>
  <c r="T166" i="74"/>
  <c r="S166" i="74"/>
  <c r="R166" i="74"/>
  <c r="Q166" i="74"/>
  <c r="P166" i="74"/>
  <c r="O166" i="74"/>
  <c r="N166" i="74"/>
  <c r="M166" i="74"/>
  <c r="K166" i="74"/>
  <c r="I166" i="74"/>
  <c r="T165" i="74"/>
  <c r="S165" i="74"/>
  <c r="R165" i="74"/>
  <c r="Q165" i="74"/>
  <c r="P165" i="74"/>
  <c r="O165" i="74"/>
  <c r="N165" i="74"/>
  <c r="M165" i="74"/>
  <c r="K165" i="74"/>
  <c r="I165" i="74"/>
  <c r="T164" i="74"/>
  <c r="S164" i="74"/>
  <c r="R164" i="74"/>
  <c r="Q164" i="74"/>
  <c r="P164" i="74"/>
  <c r="O164" i="74"/>
  <c r="N164" i="74"/>
  <c r="M164" i="74"/>
  <c r="K164" i="74"/>
  <c r="I164" i="74"/>
  <c r="T163" i="74"/>
  <c r="S163" i="74"/>
  <c r="R163" i="74"/>
  <c r="Q163" i="74"/>
  <c r="P163" i="74"/>
  <c r="O163" i="74"/>
  <c r="N163" i="74"/>
  <c r="M163" i="74"/>
  <c r="K163" i="74"/>
  <c r="I163" i="74"/>
  <c r="K162" i="74"/>
  <c r="I162" i="74"/>
  <c r="K161" i="74"/>
  <c r="I161" i="74"/>
  <c r="K160" i="74"/>
  <c r="I160" i="74"/>
  <c r="U159" i="74"/>
  <c r="T159" i="74"/>
  <c r="S159" i="74"/>
  <c r="R159" i="74"/>
  <c r="Q159" i="74"/>
  <c r="P159" i="74"/>
  <c r="O159" i="74"/>
  <c r="N159" i="74"/>
  <c r="M159" i="74"/>
  <c r="K159" i="74"/>
  <c r="I159" i="74"/>
  <c r="U158" i="74"/>
  <c r="T158" i="74"/>
  <c r="S158" i="74"/>
  <c r="R158" i="74"/>
  <c r="Q158" i="74"/>
  <c r="P158" i="74"/>
  <c r="O158" i="74"/>
  <c r="N158" i="74"/>
  <c r="M158" i="74"/>
  <c r="K158" i="74"/>
  <c r="I158" i="74"/>
  <c r="Q157" i="74"/>
  <c r="P157" i="74"/>
  <c r="O157" i="74"/>
  <c r="N157" i="74"/>
  <c r="M157" i="74"/>
  <c r="K157" i="74"/>
  <c r="I157" i="74"/>
  <c r="Q156" i="74"/>
  <c r="P156" i="74"/>
  <c r="O156" i="74"/>
  <c r="N156" i="74"/>
  <c r="M156" i="74"/>
  <c r="K156" i="74"/>
  <c r="I156" i="74"/>
  <c r="Q155" i="74"/>
  <c r="P155" i="74"/>
  <c r="O155" i="74"/>
  <c r="N155" i="74"/>
  <c r="M155" i="74"/>
  <c r="K155" i="74"/>
  <c r="I155" i="74"/>
  <c r="K154" i="74"/>
  <c r="I154" i="74"/>
  <c r="Q153" i="74"/>
  <c r="P153" i="74"/>
  <c r="O153" i="74"/>
  <c r="N153" i="74"/>
  <c r="M153" i="74"/>
  <c r="K153" i="74"/>
  <c r="I153" i="74"/>
  <c r="Q152" i="74"/>
  <c r="P152" i="74"/>
  <c r="O152" i="74"/>
  <c r="N152" i="74"/>
  <c r="M152" i="74"/>
  <c r="K152" i="74"/>
  <c r="I152" i="74"/>
  <c r="Q151" i="74"/>
  <c r="P151" i="74"/>
  <c r="O151" i="74"/>
  <c r="N151" i="74"/>
  <c r="M151" i="74"/>
  <c r="K151" i="74"/>
  <c r="I151" i="74"/>
  <c r="K150" i="74"/>
  <c r="I150" i="74"/>
  <c r="Q149" i="74"/>
  <c r="P149" i="74"/>
  <c r="O149" i="74"/>
  <c r="N149" i="74"/>
  <c r="M149" i="74"/>
  <c r="K149" i="74"/>
  <c r="I149" i="74"/>
  <c r="P148" i="74"/>
  <c r="O148" i="74"/>
  <c r="N148" i="74"/>
  <c r="M148" i="74"/>
  <c r="K148" i="74"/>
  <c r="I148" i="74"/>
  <c r="U147" i="74"/>
  <c r="R147" i="74"/>
  <c r="Q147" i="74"/>
  <c r="P147" i="74"/>
  <c r="O147" i="74"/>
  <c r="N147" i="74"/>
  <c r="M147" i="74"/>
  <c r="K147" i="74"/>
  <c r="I147" i="74"/>
  <c r="P146" i="74"/>
  <c r="O146" i="74"/>
  <c r="N146" i="74"/>
  <c r="M146" i="74"/>
  <c r="K146" i="74"/>
  <c r="I146" i="74"/>
  <c r="P145" i="74"/>
  <c r="O145" i="74"/>
  <c r="N145" i="74"/>
  <c r="M145" i="74"/>
  <c r="K145" i="74"/>
  <c r="I145" i="74"/>
  <c r="P144" i="74"/>
  <c r="O144" i="74"/>
  <c r="N144" i="74"/>
  <c r="M144" i="74"/>
  <c r="K144" i="74"/>
  <c r="I144" i="74"/>
  <c r="P143" i="74"/>
  <c r="O143" i="74"/>
  <c r="N143" i="74"/>
  <c r="M143" i="74"/>
  <c r="K143" i="74"/>
  <c r="I143" i="74"/>
  <c r="P142" i="74"/>
  <c r="O142" i="74"/>
  <c r="N142" i="74"/>
  <c r="M142" i="74"/>
  <c r="K142" i="74"/>
  <c r="I142" i="74"/>
  <c r="P141" i="74"/>
  <c r="O141" i="74"/>
  <c r="N141" i="74"/>
  <c r="M141" i="74"/>
  <c r="K141" i="74"/>
  <c r="I141" i="74"/>
  <c r="P140" i="74"/>
  <c r="O140" i="74"/>
  <c r="N140" i="74"/>
  <c r="M140" i="74"/>
  <c r="K140" i="74"/>
  <c r="I140" i="74"/>
  <c r="P139" i="74"/>
  <c r="O139" i="74"/>
  <c r="N139" i="74"/>
  <c r="M139" i="74"/>
  <c r="K139" i="74"/>
  <c r="I139" i="74"/>
  <c r="P138" i="74"/>
  <c r="O138" i="74"/>
  <c r="N138" i="74"/>
  <c r="M138" i="74"/>
  <c r="K138" i="74"/>
  <c r="I138" i="74"/>
  <c r="P137" i="74"/>
  <c r="O137" i="74"/>
  <c r="N137" i="74"/>
  <c r="M137" i="74"/>
  <c r="K137" i="74"/>
  <c r="I137" i="74"/>
  <c r="P136" i="74"/>
  <c r="O136" i="74"/>
  <c r="N136" i="74"/>
  <c r="M136" i="74"/>
  <c r="K136" i="74"/>
  <c r="I136" i="74"/>
  <c r="P135" i="74"/>
  <c r="O135" i="74"/>
  <c r="N135" i="74"/>
  <c r="M135" i="74"/>
  <c r="K135" i="74"/>
  <c r="I135" i="74"/>
  <c r="P134" i="74"/>
  <c r="O134" i="74"/>
  <c r="N134" i="74"/>
  <c r="M134" i="74"/>
  <c r="K134" i="74"/>
  <c r="I134" i="74"/>
  <c r="K133" i="74"/>
  <c r="I133" i="74"/>
  <c r="P132" i="74"/>
  <c r="O132" i="74"/>
  <c r="N132" i="74"/>
  <c r="M132" i="74"/>
  <c r="K132" i="74"/>
  <c r="I132" i="74"/>
  <c r="P131" i="74"/>
  <c r="O131" i="74"/>
  <c r="N131" i="74"/>
  <c r="M131" i="74"/>
  <c r="K131" i="74"/>
  <c r="I131" i="74"/>
  <c r="K130" i="74"/>
  <c r="I130" i="74"/>
  <c r="K129" i="74"/>
  <c r="I129" i="74"/>
  <c r="K128" i="74"/>
  <c r="I128" i="74"/>
  <c r="K127" i="74"/>
  <c r="I127" i="74"/>
  <c r="K126" i="74"/>
  <c r="I126" i="74"/>
  <c r="K125" i="74"/>
  <c r="I125" i="74"/>
  <c r="K124" i="74"/>
  <c r="I124" i="74"/>
  <c r="K123" i="74"/>
  <c r="I123" i="74"/>
  <c r="K122" i="74"/>
  <c r="I122" i="74"/>
  <c r="K121" i="74"/>
  <c r="I121" i="74"/>
  <c r="K120" i="74"/>
  <c r="I120" i="74"/>
  <c r="K119" i="74"/>
  <c r="I119" i="74"/>
  <c r="K118" i="74"/>
  <c r="I118" i="74"/>
  <c r="K117" i="74"/>
  <c r="I117" i="74"/>
  <c r="T116" i="74"/>
  <c r="S116" i="74"/>
  <c r="R116" i="74"/>
  <c r="Q116" i="74"/>
  <c r="P116" i="74"/>
  <c r="O116" i="74"/>
  <c r="N116" i="74"/>
  <c r="M116" i="74"/>
  <c r="K116" i="74"/>
  <c r="I116" i="74"/>
  <c r="T115" i="74"/>
  <c r="S115" i="74"/>
  <c r="R115" i="74"/>
  <c r="Q115" i="74"/>
  <c r="P115" i="74"/>
  <c r="O115" i="74"/>
  <c r="N115" i="74"/>
  <c r="M115" i="74"/>
  <c r="K115" i="74"/>
  <c r="I115" i="74"/>
  <c r="S114" i="74"/>
  <c r="R114" i="74"/>
  <c r="Q114" i="74"/>
  <c r="P114" i="74"/>
  <c r="O114" i="74"/>
  <c r="N114" i="74"/>
  <c r="M114" i="74"/>
  <c r="K114" i="74"/>
  <c r="I114" i="74"/>
  <c r="S113" i="74"/>
  <c r="R113" i="74"/>
  <c r="Q113" i="74"/>
  <c r="P113" i="74"/>
  <c r="O113" i="74"/>
  <c r="N113" i="74"/>
  <c r="M113" i="74"/>
  <c r="K113" i="74"/>
  <c r="I113" i="74"/>
  <c r="S112" i="74"/>
  <c r="R112" i="74"/>
  <c r="Q112" i="74"/>
  <c r="P112" i="74"/>
  <c r="O112" i="74"/>
  <c r="N112" i="74"/>
  <c r="M112" i="74"/>
  <c r="K112" i="74"/>
  <c r="I112" i="74"/>
  <c r="S111" i="74"/>
  <c r="R111" i="74"/>
  <c r="Q111" i="74"/>
  <c r="P111" i="74"/>
  <c r="O111" i="74"/>
  <c r="N111" i="74"/>
  <c r="M111" i="74"/>
  <c r="K111" i="74"/>
  <c r="I111" i="74"/>
  <c r="S110" i="74"/>
  <c r="R110" i="74"/>
  <c r="Q110" i="74"/>
  <c r="P110" i="74"/>
  <c r="O110" i="74"/>
  <c r="N110" i="74"/>
  <c r="M110" i="74"/>
  <c r="K110" i="74"/>
  <c r="I110" i="74"/>
  <c r="K109" i="74"/>
  <c r="I109" i="74"/>
  <c r="K108" i="74"/>
  <c r="I108" i="74"/>
  <c r="K107" i="74"/>
  <c r="I107" i="74"/>
  <c r="S106" i="74"/>
  <c r="R106" i="74"/>
  <c r="Q106" i="74"/>
  <c r="P106" i="74"/>
  <c r="O106" i="74"/>
  <c r="N106" i="74"/>
  <c r="M106" i="74"/>
  <c r="K106" i="74"/>
  <c r="I106" i="74"/>
  <c r="K105" i="74"/>
  <c r="I105" i="74"/>
  <c r="S104" i="74"/>
  <c r="R104" i="74"/>
  <c r="Q104" i="74"/>
  <c r="P104" i="74"/>
  <c r="O104" i="74"/>
  <c r="N104" i="74"/>
  <c r="M104" i="74"/>
  <c r="K104" i="74"/>
  <c r="I104" i="74"/>
  <c r="S103" i="74"/>
  <c r="R103" i="74"/>
  <c r="Q103" i="74"/>
  <c r="P103" i="74"/>
  <c r="O103" i="74"/>
  <c r="N103" i="74"/>
  <c r="M103" i="74"/>
  <c r="K103" i="74"/>
  <c r="I103" i="74"/>
  <c r="S102" i="74"/>
  <c r="R102" i="74"/>
  <c r="Q102" i="74"/>
  <c r="P102" i="74"/>
  <c r="O102" i="74"/>
  <c r="N102" i="74"/>
  <c r="M102" i="74"/>
  <c r="K102" i="74"/>
  <c r="I102" i="74"/>
  <c r="S101" i="74"/>
  <c r="R101" i="74"/>
  <c r="Q101" i="74"/>
  <c r="P101" i="74"/>
  <c r="O101" i="74"/>
  <c r="N101" i="74"/>
  <c r="M101" i="74"/>
  <c r="K101" i="74"/>
  <c r="I101" i="74"/>
  <c r="K100" i="74"/>
  <c r="I100" i="74"/>
  <c r="K99" i="74"/>
  <c r="I99" i="74"/>
  <c r="K98" i="74"/>
  <c r="I98" i="74"/>
  <c r="K97" i="74"/>
  <c r="I97" i="74"/>
  <c r="K96" i="74"/>
  <c r="I96" i="74"/>
  <c r="K95" i="74"/>
  <c r="I95" i="74"/>
  <c r="O94" i="74"/>
  <c r="N94" i="74"/>
  <c r="M94" i="74"/>
  <c r="K94" i="74"/>
  <c r="I94" i="74"/>
  <c r="K93" i="74"/>
  <c r="I93" i="74"/>
  <c r="K92" i="74"/>
  <c r="I92" i="74"/>
  <c r="K91" i="74"/>
  <c r="I91" i="74"/>
  <c r="K90" i="74"/>
  <c r="I90" i="74"/>
  <c r="K89" i="74"/>
  <c r="I89" i="74"/>
  <c r="O88" i="74"/>
  <c r="N88" i="74"/>
  <c r="M88" i="74"/>
  <c r="K88" i="74"/>
  <c r="I88" i="74"/>
  <c r="O87" i="74"/>
  <c r="N87" i="74"/>
  <c r="M87" i="74"/>
  <c r="K87" i="74"/>
  <c r="I87" i="74"/>
  <c r="O86" i="74"/>
  <c r="N86" i="74"/>
  <c r="M86" i="74"/>
  <c r="K86" i="74"/>
  <c r="I86" i="74"/>
  <c r="K85" i="74"/>
  <c r="I85" i="74"/>
  <c r="N84" i="74"/>
  <c r="K84" i="74"/>
  <c r="I84" i="74"/>
  <c r="K83" i="74"/>
  <c r="I83" i="74"/>
  <c r="K82" i="74"/>
  <c r="I82" i="74"/>
  <c r="K81" i="74"/>
  <c r="I81" i="74"/>
  <c r="K80" i="74"/>
  <c r="I80" i="74"/>
  <c r="K79" i="74"/>
  <c r="I79" i="74"/>
  <c r="K78" i="74"/>
  <c r="I78" i="74"/>
  <c r="K77" i="74"/>
  <c r="I77" i="74"/>
  <c r="K76" i="74"/>
  <c r="I76" i="74"/>
  <c r="K75" i="74"/>
  <c r="I75" i="74"/>
  <c r="K74" i="74"/>
  <c r="I74" i="74"/>
  <c r="K73" i="74"/>
  <c r="I73" i="74"/>
  <c r="K72" i="74"/>
  <c r="I72" i="74"/>
  <c r="K71" i="74"/>
  <c r="I71" i="74"/>
  <c r="K70" i="74"/>
  <c r="I70" i="74"/>
  <c r="K69" i="74"/>
  <c r="I69" i="74"/>
  <c r="N68" i="74"/>
  <c r="K68" i="74"/>
  <c r="I68" i="74"/>
  <c r="K67" i="74"/>
  <c r="I67" i="74"/>
  <c r="K66" i="74"/>
  <c r="I66" i="74"/>
  <c r="N65" i="74"/>
  <c r="K65" i="74"/>
  <c r="I65" i="74"/>
  <c r="K64" i="74"/>
  <c r="I64" i="74"/>
  <c r="K63" i="74"/>
  <c r="I63" i="74"/>
  <c r="K62" i="74"/>
  <c r="I62" i="74"/>
  <c r="N61" i="74"/>
  <c r="K61" i="74"/>
  <c r="I61" i="74"/>
  <c r="K60" i="74"/>
  <c r="I60" i="74"/>
  <c r="K59" i="74"/>
  <c r="I59" i="74"/>
  <c r="K58" i="74"/>
  <c r="I58" i="74"/>
  <c r="N57" i="74"/>
  <c r="K57" i="74"/>
  <c r="I57" i="74"/>
  <c r="K56" i="74"/>
  <c r="I56" i="74"/>
  <c r="K55" i="74"/>
  <c r="I55" i="74"/>
  <c r="K54" i="74"/>
  <c r="I54" i="74"/>
  <c r="K53" i="74"/>
  <c r="I53" i="74"/>
  <c r="K52" i="74"/>
  <c r="I52" i="74"/>
  <c r="N51" i="74"/>
  <c r="K51" i="74"/>
  <c r="I51" i="74"/>
  <c r="M51" i="74"/>
  <c r="R50" i="74"/>
  <c r="K50" i="74"/>
  <c r="I50" i="74"/>
  <c r="Q50" i="74"/>
  <c r="K49" i="74"/>
  <c r="I49" i="74"/>
  <c r="R48" i="74"/>
  <c r="K48" i="74"/>
  <c r="I48" i="74"/>
  <c r="K47" i="74"/>
  <c r="I47" i="74"/>
  <c r="R46" i="74"/>
  <c r="K46" i="74"/>
  <c r="I46" i="74"/>
  <c r="K45" i="74"/>
  <c r="I45" i="74"/>
  <c r="R44" i="74"/>
  <c r="K44" i="74"/>
  <c r="I44" i="74"/>
  <c r="K43" i="74"/>
  <c r="I43" i="74"/>
  <c r="R42" i="74"/>
  <c r="N42" i="74"/>
  <c r="K42" i="74"/>
  <c r="I42" i="74"/>
  <c r="K41" i="74"/>
  <c r="I41" i="74"/>
  <c r="K40" i="74"/>
  <c r="I40" i="74"/>
  <c r="K39" i="74"/>
  <c r="I39" i="74"/>
  <c r="R38" i="74"/>
  <c r="N38" i="74"/>
  <c r="K38" i="74"/>
  <c r="I38" i="74"/>
  <c r="K37" i="74"/>
  <c r="I37" i="74"/>
  <c r="K36" i="74"/>
  <c r="I36" i="74"/>
  <c r="K35" i="74"/>
  <c r="I35" i="74"/>
  <c r="R34" i="74"/>
  <c r="K34" i="74"/>
  <c r="I34" i="74"/>
  <c r="K33" i="74"/>
  <c r="I33" i="74"/>
  <c r="K32" i="74"/>
  <c r="I32" i="74"/>
  <c r="K31" i="74"/>
  <c r="I31" i="74"/>
  <c r="R30" i="74"/>
  <c r="K30" i="74"/>
  <c r="I30" i="74"/>
  <c r="K29" i="74"/>
  <c r="I29" i="74"/>
  <c r="K28" i="74"/>
  <c r="I28" i="74"/>
  <c r="K27" i="74"/>
  <c r="I27" i="74"/>
  <c r="R26" i="74"/>
  <c r="K26" i="74"/>
  <c r="I26" i="74"/>
  <c r="K25" i="74"/>
  <c r="I25" i="74"/>
  <c r="K24" i="74"/>
  <c r="I24" i="74"/>
  <c r="K23" i="74"/>
  <c r="I23" i="74"/>
  <c r="K22" i="74"/>
  <c r="I22" i="74"/>
  <c r="K21" i="74"/>
  <c r="I21" i="74"/>
  <c r="K20" i="74"/>
  <c r="I20" i="74"/>
  <c r="K19" i="74"/>
  <c r="I19" i="74"/>
  <c r="K18" i="74"/>
  <c r="I18" i="74"/>
  <c r="K17" i="74"/>
  <c r="I17" i="74"/>
  <c r="K16" i="74"/>
  <c r="I16" i="74"/>
  <c r="K15" i="74"/>
  <c r="I15" i="74"/>
  <c r="K14" i="74"/>
  <c r="I14" i="74"/>
  <c r="K13" i="74"/>
  <c r="I13" i="74"/>
  <c r="K12" i="74"/>
  <c r="I12" i="74"/>
  <c r="K11" i="74"/>
  <c r="I11" i="74"/>
  <c r="K10" i="74"/>
  <c r="I10" i="74"/>
  <c r="K9" i="74"/>
  <c r="I9" i="74"/>
  <c r="K8" i="74"/>
  <c r="I8" i="74"/>
  <c r="K7" i="74"/>
  <c r="I7" i="74"/>
  <c r="K6" i="74"/>
  <c r="I6" i="74"/>
  <c r="A6" i="74"/>
  <c r="A7" i="74" s="1"/>
  <c r="A8" i="74" s="1"/>
  <c r="A9" i="74" s="1"/>
  <c r="A10" i="74" s="1"/>
  <c r="A11" i="74" s="1"/>
  <c r="A12" i="74" s="1"/>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91" i="74" s="1"/>
  <c r="A92" i="74" s="1"/>
  <c r="A93" i="74" s="1"/>
  <c r="A94" i="74" s="1"/>
  <c r="A95" i="74" s="1"/>
  <c r="A96" i="74" s="1"/>
  <c r="A97" i="74" s="1"/>
  <c r="A98" i="74" s="1"/>
  <c r="A99" i="74" s="1"/>
  <c r="A100" i="74" s="1"/>
  <c r="A101" i="74" s="1"/>
  <c r="A102" i="74" s="1"/>
  <c r="A103" i="74" s="1"/>
  <c r="A104" i="74" s="1"/>
  <c r="A105" i="74" s="1"/>
  <c r="A106" i="74" s="1"/>
  <c r="A107" i="74" s="1"/>
  <c r="A108" i="74" s="1"/>
  <c r="A109" i="74" s="1"/>
  <c r="A110" i="74" s="1"/>
  <c r="A111" i="74" s="1"/>
  <c r="A112" i="74" s="1"/>
  <c r="A113" i="74" s="1"/>
  <c r="A114" i="74" s="1"/>
  <c r="A115" i="74" s="1"/>
  <c r="A116" i="74" s="1"/>
  <c r="A117" i="74" s="1"/>
  <c r="A118" i="74" s="1"/>
  <c r="A119" i="74" s="1"/>
  <c r="A120" i="74" s="1"/>
  <c r="A121" i="74" s="1"/>
  <c r="A122" i="74" s="1"/>
  <c r="A123" i="74" s="1"/>
  <c r="A124" i="74" s="1"/>
  <c r="A125" i="74" s="1"/>
  <c r="A126" i="74" s="1"/>
  <c r="A127" i="74" s="1"/>
  <c r="A128" i="74" s="1"/>
  <c r="A129" i="74" s="1"/>
  <c r="A130" i="74" s="1"/>
  <c r="A131" i="74" s="1"/>
  <c r="A132" i="74" s="1"/>
  <c r="A133" i="74" s="1"/>
  <c r="A134" i="74" s="1"/>
  <c r="A135" i="74" s="1"/>
  <c r="A136" i="74" s="1"/>
  <c r="A137" i="74" s="1"/>
  <c r="A138" i="74" s="1"/>
  <c r="A139" i="74" s="1"/>
  <c r="A140" i="74" s="1"/>
  <c r="A141" i="74" s="1"/>
  <c r="A142" i="74" s="1"/>
  <c r="A143" i="74" s="1"/>
  <c r="A144" i="74" s="1"/>
  <c r="A145" i="74" s="1"/>
  <c r="A146" i="74" s="1"/>
  <c r="A147" i="74" s="1"/>
  <c r="A148" i="74" s="1"/>
  <c r="A149" i="74" s="1"/>
  <c r="A150" i="74" s="1"/>
  <c r="A151" i="74" s="1"/>
  <c r="A152" i="74" s="1"/>
  <c r="A153" i="74" s="1"/>
  <c r="A154" i="74" s="1"/>
  <c r="A155" i="74" s="1"/>
  <c r="A156" i="74" s="1"/>
  <c r="A157" i="74" s="1"/>
  <c r="A158" i="74" s="1"/>
  <c r="A159" i="74" s="1"/>
  <c r="A160" i="74" s="1"/>
  <c r="A161" i="74" s="1"/>
  <c r="A162" i="74" s="1"/>
  <c r="A163" i="74" s="1"/>
  <c r="A164" i="74" s="1"/>
  <c r="A165" i="74" s="1"/>
  <c r="A166" i="74" s="1"/>
  <c r="A167" i="74" s="1"/>
  <c r="A168" i="74" s="1"/>
  <c r="A169" i="74" s="1"/>
  <c r="A170" i="74" s="1"/>
  <c r="A171" i="74" s="1"/>
  <c r="A172" i="74" s="1"/>
  <c r="A173" i="74" s="1"/>
  <c r="A174" i="74" s="1"/>
  <c r="A175" i="74" s="1"/>
  <c r="A176" i="74" s="1"/>
  <c r="A177" i="74" s="1"/>
  <c r="A178" i="74" s="1"/>
  <c r="A179" i="74" s="1"/>
  <c r="A180" i="74" s="1"/>
  <c r="A181" i="74" s="1"/>
  <c r="A182" i="74" s="1"/>
  <c r="A183" i="74" s="1"/>
  <c r="A184" i="74" s="1"/>
  <c r="A185" i="74" s="1"/>
  <c r="A186" i="74" s="1"/>
  <c r="A187" i="74" s="1"/>
  <c r="A188" i="74" s="1"/>
  <c r="A189" i="74" s="1"/>
  <c r="A190" i="74" s="1"/>
  <c r="A191" i="74" s="1"/>
  <c r="A192" i="74" s="1"/>
  <c r="A193" i="74" s="1"/>
  <c r="A194" i="74" s="1"/>
  <c r="A195" i="74" s="1"/>
  <c r="A196" i="74" s="1"/>
  <c r="A197" i="74" s="1"/>
  <c r="A198" i="74" s="1"/>
  <c r="A199" i="74" s="1"/>
  <c r="A200" i="74" s="1"/>
  <c r="A201" i="74" s="1"/>
  <c r="A202" i="74" s="1"/>
  <c r="A203" i="74" s="1"/>
  <c r="A204" i="74" s="1"/>
  <c r="A205" i="74" s="1"/>
  <c r="A206" i="74" s="1"/>
  <c r="A207" i="74" s="1"/>
  <c r="A208" i="74" s="1"/>
  <c r="A209" i="74" s="1"/>
  <c r="A210" i="74" s="1"/>
  <c r="A211" i="74" s="1"/>
  <c r="A212" i="74" s="1"/>
  <c r="A213" i="74" s="1"/>
  <c r="A214" i="74" s="1"/>
  <c r="A215" i="74" s="1"/>
  <c r="A216" i="74" s="1"/>
  <c r="A217" i="74" s="1"/>
  <c r="A218" i="74" s="1"/>
  <c r="A219" i="74" s="1"/>
  <c r="A220" i="74" s="1"/>
  <c r="A221" i="74" s="1"/>
  <c r="A222" i="74" s="1"/>
  <c r="A223" i="74" s="1"/>
  <c r="A224" i="74" s="1"/>
  <c r="A225" i="74" s="1"/>
  <c r="A226" i="74" s="1"/>
  <c r="A227" i="74" s="1"/>
  <c r="A228" i="74" s="1"/>
  <c r="A229" i="74" s="1"/>
  <c r="A230" i="74" s="1"/>
  <c r="A231" i="74" s="1"/>
  <c r="A232" i="74" s="1"/>
  <c r="A233" i="74" s="1"/>
  <c r="A234" i="74" s="1"/>
  <c r="A235" i="74" s="1"/>
  <c r="A236" i="74" s="1"/>
  <c r="A237" i="74" s="1"/>
  <c r="A238" i="74" s="1"/>
  <c r="A239" i="74" s="1"/>
  <c r="A240" i="74" s="1"/>
  <c r="A241" i="74" s="1"/>
  <c r="A242" i="74" s="1"/>
  <c r="A243" i="74" s="1"/>
  <c r="A244" i="74" s="1"/>
  <c r="A245" i="74" s="1"/>
  <c r="A246" i="74" s="1"/>
  <c r="A247" i="74" s="1"/>
  <c r="A248" i="74" s="1"/>
  <c r="A249" i="74" s="1"/>
  <c r="A250" i="74" s="1"/>
  <c r="A251" i="74" s="1"/>
  <c r="A252" i="74" s="1"/>
  <c r="A253" i="74" s="1"/>
  <c r="A254" i="74" s="1"/>
  <c r="A255" i="74" s="1"/>
  <c r="A256" i="74" s="1"/>
  <c r="A257" i="74" s="1"/>
  <c r="A258" i="74" s="1"/>
  <c r="A259" i="74" s="1"/>
  <c r="A260" i="74" s="1"/>
  <c r="A261" i="74" s="1"/>
  <c r="A262" i="74" s="1"/>
  <c r="A263" i="74" s="1"/>
  <c r="A264" i="74" s="1"/>
  <c r="A265" i="74" s="1"/>
  <c r="A266" i="74" s="1"/>
  <c r="A267" i="74" s="1"/>
  <c r="A268" i="74" s="1"/>
  <c r="A269" i="74" s="1"/>
  <c r="A270" i="74" s="1"/>
  <c r="A271" i="74" s="1"/>
  <c r="A272" i="74" s="1"/>
  <c r="A273" i="74" s="1"/>
  <c r="A274" i="74" s="1"/>
  <c r="A275" i="74" s="1"/>
  <c r="A276" i="74" s="1"/>
  <c r="A277" i="74" s="1"/>
  <c r="A278" i="74" s="1"/>
  <c r="A279" i="74" s="1"/>
  <c r="A280" i="74" s="1"/>
  <c r="A281" i="74" s="1"/>
  <c r="A282" i="74" s="1"/>
  <c r="A283" i="74" s="1"/>
  <c r="A284" i="74" s="1"/>
  <c r="A285" i="74" s="1"/>
  <c r="A286" i="74" s="1"/>
  <c r="A287" i="74" s="1"/>
  <c r="A288" i="74" s="1"/>
  <c r="A289" i="74" s="1"/>
  <c r="A290" i="74" s="1"/>
  <c r="A291" i="74" s="1"/>
  <c r="A292" i="74" s="1"/>
  <c r="A293" i="74" s="1"/>
  <c r="A294" i="74" s="1"/>
  <c r="A295" i="74" s="1"/>
  <c r="A296" i="74" s="1"/>
  <c r="A297" i="74" s="1"/>
  <c r="A298" i="74" s="1"/>
  <c r="A299" i="74" s="1"/>
  <c r="A300" i="74" s="1"/>
  <c r="A301" i="74" s="1"/>
  <c r="A302" i="74" s="1"/>
  <c r="A303" i="74" s="1"/>
  <c r="A304" i="74" s="1"/>
  <c r="K5" i="74"/>
  <c r="I5" i="74"/>
  <c r="X3" i="74"/>
  <c r="W3" i="74"/>
  <c r="V3" i="74"/>
  <c r="U3" i="74"/>
  <c r="T3" i="74"/>
  <c r="S3" i="74"/>
  <c r="R3" i="74"/>
  <c r="Q3" i="74"/>
  <c r="P3" i="74"/>
  <c r="O3" i="74"/>
  <c r="N3" i="74"/>
  <c r="N64" i="74" s="1"/>
  <c r="M3" i="74"/>
  <c r="AI295" i="82" l="1"/>
  <c r="AJ295" i="82" s="1"/>
  <c r="AJ4" i="82"/>
  <c r="BC226" i="82"/>
  <c r="BD226" i="82" s="1"/>
  <c r="BD4" i="82"/>
  <c r="BW255" i="82"/>
  <c r="BX255" i="82" s="1"/>
  <c r="BX4" i="82"/>
  <c r="BW250" i="82"/>
  <c r="BX250" i="82" s="1"/>
  <c r="BC242" i="82"/>
  <c r="BD242" i="82" s="1"/>
  <c r="BC295" i="82"/>
  <c r="BD295" i="82" s="1"/>
  <c r="BW238" i="82"/>
  <c r="BX238" i="82" s="1"/>
  <c r="BW229" i="82"/>
  <c r="BX229" i="82" s="1"/>
  <c r="BW267" i="82"/>
  <c r="BX267" i="82" s="1"/>
  <c r="AI286" i="82"/>
  <c r="AJ286" i="82" s="1"/>
  <c r="BC218" i="82"/>
  <c r="BD218" i="82" s="1"/>
  <c r="AD224" i="82"/>
  <c r="AE224" i="82" s="1"/>
  <c r="BC222" i="82"/>
  <c r="BD222" i="82" s="1"/>
  <c r="BW224" i="82"/>
  <c r="BX224" i="82" s="1"/>
  <c r="AI214" i="82"/>
  <c r="AJ214" i="82" s="1"/>
  <c r="AI219" i="82"/>
  <c r="AJ219" i="82" s="1"/>
  <c r="BC214" i="82"/>
  <c r="BD214" i="82" s="1"/>
  <c r="BM218" i="82"/>
  <c r="BN218" i="82" s="1"/>
  <c r="Y216" i="82"/>
  <c r="Z216" i="82" s="1"/>
  <c r="AI226" i="82"/>
  <c r="AJ226" i="82" s="1"/>
  <c r="AI239" i="82"/>
  <c r="AJ239" i="82" s="1"/>
  <c r="AI216" i="82"/>
  <c r="AJ216" i="82" s="1"/>
  <c r="Y251" i="82"/>
  <c r="Z251" i="82" s="1"/>
  <c r="AX243" i="82"/>
  <c r="AY243" i="82" s="1"/>
  <c r="AX255" i="82"/>
  <c r="AY255" i="82" s="1"/>
  <c r="AD280" i="82"/>
  <c r="AE280" i="82" s="1"/>
  <c r="BW273" i="82"/>
  <c r="BX273" i="82" s="1"/>
  <c r="AX264" i="82"/>
  <c r="AY264" i="82" s="1"/>
  <c r="BC294" i="82"/>
  <c r="BD294" i="82" s="1"/>
  <c r="Y229" i="82"/>
  <c r="Z229" i="82" s="1"/>
  <c r="BW293" i="82"/>
  <c r="BX293" i="82" s="1"/>
  <c r="AX247" i="82"/>
  <c r="AY247" i="82" s="1"/>
  <c r="BM277" i="82"/>
  <c r="BN277" i="82" s="1"/>
  <c r="BC249" i="82"/>
  <c r="BD249" i="82" s="1"/>
  <c r="AX291" i="82"/>
  <c r="AY291" i="82" s="1"/>
  <c r="AI265" i="82"/>
  <c r="AJ265" i="82" s="1"/>
  <c r="BW289" i="82"/>
  <c r="BX289" i="82" s="1"/>
  <c r="BW295" i="82"/>
  <c r="BX295" i="82" s="1"/>
  <c r="AI229" i="82"/>
  <c r="AJ229" i="82" s="1"/>
  <c r="BM230" i="82"/>
  <c r="BN230" i="82" s="1"/>
  <c r="Y285" i="82"/>
  <c r="Z285" i="82" s="1"/>
  <c r="AS288" i="82"/>
  <c r="AT288" i="82" s="1"/>
  <c r="Y264" i="82"/>
  <c r="Z264" i="82" s="1"/>
  <c r="BC300" i="82"/>
  <c r="BD300" i="82" s="1"/>
  <c r="AX288" i="82"/>
  <c r="AY288" i="82" s="1"/>
  <c r="BW272" i="82"/>
  <c r="BX272" i="82" s="1"/>
  <c r="BR254" i="82"/>
  <c r="BS254" i="82" s="1"/>
  <c r="BR295" i="82"/>
  <c r="BS295" i="82" s="1"/>
  <c r="BR286" i="82"/>
  <c r="BS286" i="82" s="1"/>
  <c r="BW299" i="82"/>
  <c r="BX299" i="82" s="1"/>
  <c r="Y269" i="82"/>
  <c r="Z269" i="82" s="1"/>
  <c r="BR251" i="82"/>
  <c r="BS251" i="82" s="1"/>
  <c r="Y217" i="82"/>
  <c r="Z217" i="82" s="1"/>
  <c r="BR272" i="82"/>
  <c r="BS272" i="82" s="1"/>
  <c r="AX246" i="82"/>
  <c r="AY246" i="82" s="1"/>
  <c r="Y289" i="82"/>
  <c r="Z289" i="82" s="1"/>
  <c r="AD249" i="82"/>
  <c r="AE249" i="82" s="1"/>
  <c r="BW233" i="82"/>
  <c r="BX233" i="82" s="1"/>
  <c r="AI250" i="82"/>
  <c r="AJ250" i="82" s="1"/>
  <c r="AI253" i="82"/>
  <c r="AJ253" i="82" s="1"/>
  <c r="BC220" i="82"/>
  <c r="BD220" i="82" s="1"/>
  <c r="AI289" i="82"/>
  <c r="AJ289" i="82" s="1"/>
  <c r="BM247" i="82"/>
  <c r="BN247" i="82" s="1"/>
  <c r="BN4" i="82"/>
  <c r="AX224" i="82"/>
  <c r="AY224" i="82" s="1"/>
  <c r="AS218" i="82"/>
  <c r="AT218" i="82" s="1"/>
  <c r="BW222" i="82"/>
  <c r="BX222" i="82" s="1"/>
  <c r="BR235" i="82"/>
  <c r="BS235" i="82" s="1"/>
  <c r="AX234" i="82"/>
  <c r="AY234" i="82" s="1"/>
  <c r="AD218" i="82"/>
  <c r="AE218" i="82" s="1"/>
  <c r="BR216" i="82"/>
  <c r="BS216" i="82" s="1"/>
  <c r="BR241" i="82"/>
  <c r="BS241" i="82" s="1"/>
  <c r="AI241" i="82"/>
  <c r="AJ241" i="82" s="1"/>
  <c r="AS251" i="82"/>
  <c r="AT251" i="82" s="1"/>
  <c r="BM255" i="82"/>
  <c r="BN255" i="82" s="1"/>
  <c r="BM261" i="82"/>
  <c r="BN261" i="82" s="1"/>
  <c r="BC291" i="82"/>
  <c r="BD291" i="82" s="1"/>
  <c r="AD285" i="82"/>
  <c r="AE285" i="82" s="1"/>
  <c r="AS296" i="82"/>
  <c r="AT296" i="82" s="1"/>
  <c r="AX233" i="82"/>
  <c r="AY233" i="82" s="1"/>
  <c r="BC288" i="82"/>
  <c r="BD288" i="82" s="1"/>
  <c r="AS238" i="82"/>
  <c r="AT238" i="82" s="1"/>
  <c r="BM245" i="82"/>
  <c r="BN245" i="82" s="1"/>
  <c r="BR277" i="82"/>
  <c r="BS277" i="82" s="1"/>
  <c r="BC280" i="82"/>
  <c r="BD280" i="82" s="1"/>
  <c r="BM281" i="82"/>
  <c r="BN281" i="82" s="1"/>
  <c r="AX289" i="82"/>
  <c r="AY289" i="82" s="1"/>
  <c r="BR296" i="82"/>
  <c r="BS296" i="82" s="1"/>
  <c r="AD222" i="82"/>
  <c r="AE222" i="82" s="1"/>
  <c r="BM239" i="82"/>
  <c r="BN239" i="82" s="1"/>
  <c r="AD235" i="82"/>
  <c r="AE235" i="82" s="1"/>
  <c r="BR246" i="82"/>
  <c r="BS246" i="82" s="1"/>
  <c r="AX265" i="82"/>
  <c r="AY265" i="82" s="1"/>
  <c r="BR285" i="82"/>
  <c r="BS285" i="82" s="1"/>
  <c r="AD282" i="82"/>
  <c r="AE282" i="82" s="1"/>
  <c r="BW246" i="82"/>
  <c r="BX246" i="82" s="1"/>
  <c r="AD304" i="82"/>
  <c r="AE304" i="82" s="1"/>
  <c r="AS267" i="82"/>
  <c r="AT267" i="82" s="1"/>
  <c r="AD278" i="82"/>
  <c r="AE278" i="82" s="1"/>
  <c r="BC215" i="82"/>
  <c r="BD215" i="82" s="1"/>
  <c r="BR253" i="82"/>
  <c r="BS253" i="82" s="1"/>
  <c r="BW221" i="82"/>
  <c r="BX221" i="82" s="1"/>
  <c r="BC299" i="82"/>
  <c r="BD299" i="82" s="1"/>
  <c r="BC251" i="82"/>
  <c r="BD251" i="82" s="1"/>
  <c r="BW304" i="82"/>
  <c r="BX304" i="82" s="1"/>
  <c r="AD242" i="82"/>
  <c r="AE242" i="82" s="1"/>
  <c r="AD225" i="82"/>
  <c r="AE225" i="82" s="1"/>
  <c r="BW265" i="82"/>
  <c r="BX265" i="82" s="1"/>
  <c r="AI218" i="82"/>
  <c r="AJ218" i="82" s="1"/>
  <c r="AI257" i="82"/>
  <c r="AJ257" i="82" s="1"/>
  <c r="AI261" i="82"/>
  <c r="AJ261" i="82" s="1"/>
  <c r="BW288" i="82"/>
  <c r="BX288" i="82" s="1"/>
  <c r="AI294" i="82"/>
  <c r="AJ294" i="82" s="1"/>
  <c r="BW291" i="82"/>
  <c r="BX291" i="82" s="1"/>
  <c r="BC219" i="82"/>
  <c r="BD219" i="82" s="1"/>
  <c r="AI233" i="82"/>
  <c r="AJ233" i="82" s="1"/>
  <c r="BM214" i="82"/>
  <c r="BN214" i="82" s="1"/>
  <c r="BC233" i="82"/>
  <c r="BD233" i="82" s="1"/>
  <c r="BR226" i="82"/>
  <c r="BS226" i="82" s="1"/>
  <c r="BR224" i="82"/>
  <c r="BS224" i="82" s="1"/>
  <c r="AX232" i="82"/>
  <c r="AY232" i="82" s="1"/>
  <c r="AX219" i="82"/>
  <c r="AY219" i="82" s="1"/>
  <c r="AD216" i="82"/>
  <c r="AE216" i="82" s="1"/>
  <c r="Y233" i="82"/>
  <c r="Z233" i="82" s="1"/>
  <c r="AD214" i="82"/>
  <c r="AE214" i="82" s="1"/>
  <c r="BW263" i="82"/>
  <c r="BX263" i="82" s="1"/>
  <c r="AX272" i="82"/>
  <c r="AY272" i="82" s="1"/>
  <c r="BW249" i="82"/>
  <c r="BX249" i="82" s="1"/>
  <c r="BW261" i="82"/>
  <c r="BX261" i="82" s="1"/>
  <c r="BM288" i="82"/>
  <c r="BN288" i="82" s="1"/>
  <c r="BR282" i="82"/>
  <c r="BS282" i="82" s="1"/>
  <c r="BW218" i="82"/>
  <c r="BX218" i="82" s="1"/>
  <c r="AS249" i="82"/>
  <c r="AT249" i="82" s="1"/>
  <c r="AD230" i="82"/>
  <c r="AE230" i="82" s="1"/>
  <c r="BC246" i="82"/>
  <c r="BD246" i="82" s="1"/>
  <c r="BC253" i="82"/>
  <c r="BD253" i="82" s="1"/>
  <c r="AX280" i="82"/>
  <c r="AY280" i="82" s="1"/>
  <c r="BC278" i="82"/>
  <c r="BD278" i="82" s="1"/>
  <c r="BC293" i="82"/>
  <c r="BD293" i="82" s="1"/>
  <c r="AS224" i="82"/>
  <c r="AT224" i="82" s="1"/>
  <c r="AI220" i="82"/>
  <c r="AJ220" i="82" s="1"/>
  <c r="AD239" i="82"/>
  <c r="AE239" i="82" s="1"/>
  <c r="BW247" i="82"/>
  <c r="BX247" i="82" s="1"/>
  <c r="AS265" i="82"/>
  <c r="AT265" i="82" s="1"/>
  <c r="Y263" i="82"/>
  <c r="Z263" i="82" s="1"/>
  <c r="Y298" i="82"/>
  <c r="Z298" i="82" s="1"/>
  <c r="BC272" i="82"/>
  <c r="BD272" i="82" s="1"/>
  <c r="AX259" i="82"/>
  <c r="AY259" i="82" s="1"/>
  <c r="Y284" i="82"/>
  <c r="Z284" i="82" s="1"/>
  <c r="AX300" i="82"/>
  <c r="AY300" i="82" s="1"/>
  <c r="AX267" i="82"/>
  <c r="AY267" i="82" s="1"/>
  <c r="BW215" i="82"/>
  <c r="BX215" i="82" s="1"/>
  <c r="AD253" i="82"/>
  <c r="AE253" i="82" s="1"/>
  <c r="AS299" i="82"/>
  <c r="AT299" i="82" s="1"/>
  <c r="AI269" i="82"/>
  <c r="AJ269" i="82" s="1"/>
  <c r="AX251" i="82"/>
  <c r="AY251" i="82" s="1"/>
  <c r="AI243" i="82"/>
  <c r="AJ243" i="82" s="1"/>
  <c r="Y245" i="82"/>
  <c r="Z245" i="82" s="1"/>
  <c r="AS234" i="82"/>
  <c r="AT234" i="82" s="1"/>
  <c r="BR257" i="82"/>
  <c r="BS257" i="82" s="1"/>
  <c r="BC224" i="82"/>
  <c r="BD224" i="82" s="1"/>
  <c r="AX300" i="83"/>
  <c r="AY300" i="83" s="1"/>
  <c r="AY4" i="83"/>
  <c r="AI300" i="83"/>
  <c r="AJ300" i="83" s="1"/>
  <c r="AJ4" i="83"/>
  <c r="BC304" i="83"/>
  <c r="BD304" i="83" s="1"/>
  <c r="BD4" i="83"/>
  <c r="BH302" i="83"/>
  <c r="BI302" i="83" s="1"/>
  <c r="BI4" i="83"/>
  <c r="CB304" i="83"/>
  <c r="CC304" i="83" s="1"/>
  <c r="CC4" i="83"/>
  <c r="Y304" i="83"/>
  <c r="Z304" i="83" s="1"/>
  <c r="Z4" i="83"/>
  <c r="Y4" i="83"/>
  <c r="AS304" i="83"/>
  <c r="AT304" i="83" s="1"/>
  <c r="AT4" i="83"/>
  <c r="BM304" i="83"/>
  <c r="BN304" i="83" s="1"/>
  <c r="BN4" i="83"/>
  <c r="F39" i="82"/>
  <c r="G39" i="82" s="1"/>
  <c r="F54" i="82"/>
  <c r="G54" i="82" s="1"/>
  <c r="H94" i="82"/>
  <c r="H30" i="82"/>
  <c r="H22" i="82"/>
  <c r="H66" i="82"/>
  <c r="H54" i="82"/>
  <c r="F38" i="82"/>
  <c r="G38" i="82" s="1"/>
  <c r="H82" i="82"/>
  <c r="H98" i="82"/>
  <c r="H70" i="82"/>
  <c r="F42" i="82"/>
  <c r="G42" i="82" s="1"/>
  <c r="H34" i="82"/>
  <c r="H26" i="82"/>
  <c r="E22" i="82"/>
  <c r="H14" i="82"/>
  <c r="F10" i="82"/>
  <c r="G10" i="82" s="1"/>
  <c r="H6" i="82"/>
  <c r="H10" i="82"/>
  <c r="E26" i="82"/>
  <c r="E70" i="82"/>
  <c r="E115" i="82"/>
  <c r="F107" i="82"/>
  <c r="G107" i="82" s="1"/>
  <c r="E103" i="82"/>
  <c r="H99" i="82"/>
  <c r="E95" i="82"/>
  <c r="F87" i="82"/>
  <c r="G87" i="82" s="1"/>
  <c r="H79" i="82"/>
  <c r="F75" i="82"/>
  <c r="G75" i="82" s="1"/>
  <c r="E67" i="82"/>
  <c r="H63" i="82"/>
  <c r="E59" i="82"/>
  <c r="E55" i="82"/>
  <c r="H51" i="82"/>
  <c r="E43" i="82"/>
  <c r="F35" i="82"/>
  <c r="G35" i="82" s="1"/>
  <c r="E31" i="82"/>
  <c r="H27" i="82"/>
  <c r="E23" i="82"/>
  <c r="F19" i="82"/>
  <c r="G19" i="82" s="1"/>
  <c r="E15" i="82"/>
  <c r="F7" i="82"/>
  <c r="G7" i="82" s="1"/>
  <c r="E102" i="82"/>
  <c r="F94" i="82"/>
  <c r="G94" i="82" s="1"/>
  <c r="F86" i="82"/>
  <c r="G86" i="82" s="1"/>
  <c r="E82" i="82"/>
  <c r="F74" i="82"/>
  <c r="G74" i="82" s="1"/>
  <c r="E66" i="82"/>
  <c r="F58" i="82"/>
  <c r="G58" i="82" s="1"/>
  <c r="E54" i="82"/>
  <c r="H46" i="82"/>
  <c r="H38" i="82"/>
  <c r="E46" i="82"/>
  <c r="H58" i="82"/>
  <c r="H74" i="82"/>
  <c r="E98" i="82"/>
  <c r="H120" i="82"/>
  <c r="H116" i="82"/>
  <c r="K112" i="82"/>
  <c r="H108" i="82"/>
  <c r="F104" i="82"/>
  <c r="G104" i="82" s="1"/>
  <c r="F100" i="82"/>
  <c r="G100" i="82" s="1"/>
  <c r="F96" i="82"/>
  <c r="G96" i="82" s="1"/>
  <c r="K92" i="82"/>
  <c r="H88" i="82"/>
  <c r="H84" i="82"/>
  <c r="E80" i="82"/>
  <c r="F76" i="82"/>
  <c r="G76" i="82" s="1"/>
  <c r="F72" i="82"/>
  <c r="G72" i="82" s="1"/>
  <c r="H68" i="82"/>
  <c r="K64" i="82"/>
  <c r="H60" i="82"/>
  <c r="E56" i="82"/>
  <c r="M56" i="82" s="1"/>
  <c r="H52" i="82"/>
  <c r="H48" i="82"/>
  <c r="H44" i="82"/>
  <c r="H40" i="82"/>
  <c r="E36" i="82"/>
  <c r="M36" i="82" s="1"/>
  <c r="F32" i="82"/>
  <c r="G32" i="82" s="1"/>
  <c r="F28" i="82"/>
  <c r="G28" i="82" s="1"/>
  <c r="H24" i="82"/>
  <c r="H20" i="82"/>
  <c r="E16" i="82"/>
  <c r="F12" i="82"/>
  <c r="G12" i="82" s="1"/>
  <c r="H8" i="82"/>
  <c r="H118" i="82"/>
  <c r="H114" i="82"/>
  <c r="E110" i="82"/>
  <c r="H106" i="82"/>
  <c r="H90" i="82"/>
  <c r="H78" i="82"/>
  <c r="H62" i="82"/>
  <c r="H50" i="82"/>
  <c r="E30" i="82"/>
  <c r="H18" i="82"/>
  <c r="H5" i="82"/>
  <c r="E6" i="82"/>
  <c r="F46" i="82"/>
  <c r="G46" i="82" s="1"/>
  <c r="E78" i="82"/>
  <c r="F110" i="82"/>
  <c r="G110" i="82" s="1"/>
  <c r="F105" i="82"/>
  <c r="G105" i="82" s="1"/>
  <c r="H101" i="82"/>
  <c r="F97" i="82"/>
  <c r="F93" i="82"/>
  <c r="G93" i="82" s="1"/>
  <c r="F89" i="82"/>
  <c r="G89" i="82" s="1"/>
  <c r="F85" i="82"/>
  <c r="G85" i="82" s="1"/>
  <c r="F81" i="82"/>
  <c r="G81" i="82" s="1"/>
  <c r="E77" i="82"/>
  <c r="E69" i="82"/>
  <c r="H65" i="82"/>
  <c r="F61" i="82"/>
  <c r="G61" i="82" s="1"/>
  <c r="F57" i="82"/>
  <c r="G57" i="82" s="1"/>
  <c r="H53" i="82"/>
  <c r="H49" i="82"/>
  <c r="E37" i="82"/>
  <c r="H33" i="82"/>
  <c r="H25" i="82"/>
  <c r="F13" i="82"/>
  <c r="G13" i="82" s="1"/>
  <c r="F9" i="82"/>
  <c r="G9" i="82" s="1"/>
  <c r="F5" i="82"/>
  <c r="G5" i="82" s="1"/>
  <c r="X5" i="82"/>
  <c r="H17" i="83"/>
  <c r="E5" i="83"/>
  <c r="K152" i="83"/>
  <c r="E148" i="83"/>
  <c r="M148" i="83" s="1"/>
  <c r="H128" i="83"/>
  <c r="F124" i="83"/>
  <c r="G124" i="83" s="1"/>
  <c r="K120" i="83"/>
  <c r="E108" i="83"/>
  <c r="M108" i="83" s="1"/>
  <c r="H104" i="83"/>
  <c r="E92" i="83"/>
  <c r="M92" i="83" s="1"/>
  <c r="H88" i="83"/>
  <c r="H80" i="83"/>
  <c r="H76" i="83"/>
  <c r="F64" i="83"/>
  <c r="G64" i="83" s="1"/>
  <c r="H52" i="83"/>
  <c r="K44" i="83"/>
  <c r="E40" i="83"/>
  <c r="H36" i="83"/>
  <c r="E28" i="83"/>
  <c r="M28" i="83" s="1"/>
  <c r="K24" i="83"/>
  <c r="F20" i="83"/>
  <c r="G20" i="83" s="1"/>
  <c r="F12" i="83"/>
  <c r="G12" i="83" s="1"/>
  <c r="H93" i="83"/>
  <c r="H85" i="83"/>
  <c r="H81" i="83"/>
  <c r="H61" i="83"/>
  <c r="H57" i="83"/>
  <c r="E45" i="83"/>
  <c r="E33" i="83"/>
  <c r="H9" i="83"/>
  <c r="E158" i="83"/>
  <c r="H154" i="83"/>
  <c r="E150" i="83"/>
  <c r="H142" i="83"/>
  <c r="E138" i="83"/>
  <c r="H134" i="83"/>
  <c r="F130" i="83"/>
  <c r="G130" i="83" s="1"/>
  <c r="E126" i="83"/>
  <c r="H122" i="83"/>
  <c r="E118" i="83"/>
  <c r="E114" i="83"/>
  <c r="F110" i="83"/>
  <c r="G110" i="83" s="1"/>
  <c r="E106" i="83"/>
  <c r="E102" i="83"/>
  <c r="H98" i="83"/>
  <c r="E94" i="83"/>
  <c r="E90" i="83"/>
  <c r="F86" i="83"/>
  <c r="G86" i="83" s="1"/>
  <c r="E82" i="83"/>
  <c r="H78" i="83"/>
  <c r="F74" i="83"/>
  <c r="G74" i="83" s="1"/>
  <c r="F70" i="83"/>
  <c r="G70" i="83" s="1"/>
  <c r="E66" i="83"/>
  <c r="E62" i="83"/>
  <c r="H58" i="83"/>
  <c r="H54" i="83"/>
  <c r="H50" i="83"/>
  <c r="F46" i="83"/>
  <c r="G46" i="83" s="1"/>
  <c r="F42" i="83"/>
  <c r="G42" i="83" s="1"/>
  <c r="E38" i="83"/>
  <c r="E30" i="83"/>
  <c r="H26" i="83"/>
  <c r="E22" i="83"/>
  <c r="E18" i="83"/>
  <c r="F14" i="83"/>
  <c r="G14" i="83" s="1"/>
  <c r="E10" i="83"/>
  <c r="E6" i="83"/>
  <c r="E156" i="83"/>
  <c r="M156" i="83" s="1"/>
  <c r="H144" i="83"/>
  <c r="F140" i="83"/>
  <c r="G140" i="83" s="1"/>
  <c r="H136" i="83"/>
  <c r="E132" i="83"/>
  <c r="M132" i="83" s="1"/>
  <c r="F116" i="83"/>
  <c r="G116" i="83" s="1"/>
  <c r="H112" i="83"/>
  <c r="E100" i="83"/>
  <c r="M100" i="83" s="1"/>
  <c r="H96" i="83"/>
  <c r="E84" i="83"/>
  <c r="E72" i="83"/>
  <c r="H68" i="83"/>
  <c r="E60" i="83"/>
  <c r="K56" i="83"/>
  <c r="F48" i="83"/>
  <c r="G48" i="83" s="1"/>
  <c r="H32" i="83"/>
  <c r="E16" i="83"/>
  <c r="E8" i="83"/>
  <c r="E145" i="83"/>
  <c r="E129" i="83"/>
  <c r="H109" i="83"/>
  <c r="F89" i="83"/>
  <c r="F77" i="83"/>
  <c r="H73" i="83"/>
  <c r="H69" i="83"/>
  <c r="F65" i="83"/>
  <c r="G65" i="83" s="1"/>
  <c r="E53" i="83"/>
  <c r="E41" i="83"/>
  <c r="H25" i="83"/>
  <c r="E21" i="83"/>
  <c r="F17" i="83"/>
  <c r="G17" i="83" s="1"/>
  <c r="E13" i="83"/>
  <c r="F34" i="83"/>
  <c r="E159" i="83"/>
  <c r="H155" i="83"/>
  <c r="H151" i="83"/>
  <c r="H147" i="83"/>
  <c r="E143" i="83"/>
  <c r="H139" i="83"/>
  <c r="F135" i="83"/>
  <c r="G135" i="83" s="1"/>
  <c r="H131" i="83"/>
  <c r="H127" i="83"/>
  <c r="E123" i="83"/>
  <c r="E119" i="83"/>
  <c r="F115" i="83"/>
  <c r="G115" i="83" s="1"/>
  <c r="E111" i="83"/>
  <c r="H107" i="83"/>
  <c r="E103" i="83"/>
  <c r="H99" i="83"/>
  <c r="F95" i="83"/>
  <c r="G95" i="83" s="1"/>
  <c r="H87" i="83"/>
  <c r="H83" i="83"/>
  <c r="H75" i="83"/>
  <c r="H71" i="83"/>
  <c r="H67" i="83"/>
  <c r="F63" i="83"/>
  <c r="G63" i="83" s="1"/>
  <c r="H59" i="83"/>
  <c r="H55" i="83"/>
  <c r="F47" i="83"/>
  <c r="G47" i="83" s="1"/>
  <c r="H43" i="83"/>
  <c r="E39" i="83"/>
  <c r="H35" i="83"/>
  <c r="F27" i="83"/>
  <c r="G27" i="83" s="1"/>
  <c r="F19" i="83"/>
  <c r="G19" i="83" s="1"/>
  <c r="F15" i="83"/>
  <c r="G15" i="83" s="1"/>
  <c r="H11" i="83"/>
  <c r="AE27" i="84"/>
  <c r="L7" i="75"/>
  <c r="L11" i="75"/>
  <c r="L15" i="75"/>
  <c r="L73" i="75"/>
  <c r="L79" i="75"/>
  <c r="L83" i="75"/>
  <c r="O83" i="75" s="1"/>
  <c r="L87" i="75"/>
  <c r="N87" i="75" s="1"/>
  <c r="L99" i="75"/>
  <c r="O99" i="75" s="1"/>
  <c r="L126" i="75"/>
  <c r="X126" i="75" s="1"/>
  <c r="L140" i="75"/>
  <c r="P140" i="75" s="1"/>
  <c r="L142" i="75"/>
  <c r="X142" i="75" s="1"/>
  <c r="L164" i="75"/>
  <c r="S164" i="75" s="1"/>
  <c r="L256" i="75"/>
  <c r="L264" i="75"/>
  <c r="L268" i="75"/>
  <c r="L128" i="74"/>
  <c r="X128" i="74" s="1"/>
  <c r="L272" i="75"/>
  <c r="L276" i="75"/>
  <c r="L280" i="75"/>
  <c r="L296" i="75"/>
  <c r="L300" i="75"/>
  <c r="L304" i="75"/>
  <c r="E114" i="82"/>
  <c r="AM201" i="82"/>
  <c r="AM275" i="82"/>
  <c r="AL271" i="82"/>
  <c r="AM248" i="82"/>
  <c r="AM244" i="82"/>
  <c r="AM227" i="82"/>
  <c r="AM299" i="82"/>
  <c r="AN302" i="82"/>
  <c r="AO302" i="82" s="1"/>
  <c r="AM222" i="82"/>
  <c r="AM301" i="82"/>
  <c r="AM236" i="82"/>
  <c r="AL260" i="82"/>
  <c r="AL302" i="82"/>
  <c r="AM243" i="82"/>
  <c r="AM256" i="82"/>
  <c r="AM287" i="82"/>
  <c r="AL290" i="82"/>
  <c r="AM290" i="82"/>
  <c r="AM300" i="82"/>
  <c r="AM252" i="82"/>
  <c r="AM240" i="82"/>
  <c r="AM254" i="82"/>
  <c r="AM262" i="82"/>
  <c r="AN271" i="82"/>
  <c r="AO271" i="82" s="1"/>
  <c r="AL283" i="82"/>
  <c r="AM233" i="82"/>
  <c r="AM297" i="82"/>
  <c r="AN304" i="82"/>
  <c r="AO304" i="82" s="1"/>
  <c r="AM261" i="82"/>
  <c r="AL282" i="82"/>
  <c r="AM242" i="82"/>
  <c r="AL274" i="82"/>
  <c r="AL289" i="82"/>
  <c r="AM295" i="82"/>
  <c r="AL297" i="82"/>
  <c r="AN298" i="82"/>
  <c r="AO298" i="82" s="1"/>
  <c r="AL299" i="82"/>
  <c r="AM283" i="82"/>
  <c r="AN301" i="82"/>
  <c r="AO301" i="82" s="1"/>
  <c r="AL243" i="82"/>
  <c r="AM245" i="82"/>
  <c r="AL252" i="82"/>
  <c r="AM246" i="82"/>
  <c r="AM255" i="82"/>
  <c r="AM258" i="82"/>
  <c r="AL304" i="82"/>
  <c r="AM286" i="82"/>
  <c r="AL300" i="82"/>
  <c r="AL298" i="82"/>
  <c r="AM268" i="82"/>
  <c r="AM270" i="82"/>
  <c r="AL303" i="82"/>
  <c r="AM266" i="82"/>
  <c r="AM265" i="82"/>
  <c r="AM260" i="82"/>
  <c r="AL248" i="82"/>
  <c r="AL276" i="82"/>
  <c r="AM279" i="82"/>
  <c r="AM302" i="82"/>
  <c r="AN297" i="82"/>
  <c r="AO297" i="82" s="1"/>
  <c r="AM303" i="82"/>
  <c r="AM226" i="82"/>
  <c r="AL265" i="82"/>
  <c r="AL247" i="82"/>
  <c r="AN249" i="82"/>
  <c r="AO249" i="82" s="1"/>
  <c r="AM259" i="82"/>
  <c r="AM269" i="82"/>
  <c r="AL227" i="82"/>
  <c r="AM223" i="82"/>
  <c r="AL296" i="82"/>
  <c r="AM298" i="82"/>
  <c r="AL246" i="82"/>
  <c r="AL255" i="82"/>
  <c r="AL249" i="82"/>
  <c r="AN258" i="82"/>
  <c r="AO258" i="82" s="1"/>
  <c r="AM230" i="82"/>
  <c r="AM215" i="82"/>
  <c r="AM251" i="82"/>
  <c r="AM274" i="82"/>
  <c r="AL233" i="82"/>
  <c r="AM249" i="82"/>
  <c r="AL244" i="82"/>
  <c r="AM238" i="82"/>
  <c r="AL253" i="82"/>
  <c r="AL254" i="82"/>
  <c r="AL270" i="82"/>
  <c r="AL272" i="82"/>
  <c r="AM253" i="82"/>
  <c r="AL220" i="82"/>
  <c r="AM232" i="82"/>
  <c r="AL242" i="82"/>
  <c r="AM272" i="82"/>
  <c r="AL245" i="82"/>
  <c r="AM235" i="82"/>
  <c r="AL251" i="82"/>
  <c r="AL257" i="82"/>
  <c r="AM284" i="82"/>
  <c r="AN248" i="82"/>
  <c r="AO248" i="82" s="1"/>
  <c r="AN252" i="82"/>
  <c r="AO252" i="82" s="1"/>
  <c r="AN256" i="82"/>
  <c r="AO256" i="82" s="1"/>
  <c r="AL275" i="82"/>
  <c r="AL264" i="82"/>
  <c r="AM264" i="82"/>
  <c r="AL279" i="82"/>
  <c r="AL256" i="82"/>
  <c r="AM257" i="82"/>
  <c r="AL266" i="82"/>
  <c r="AL250" i="82"/>
  <c r="AL259" i="82"/>
  <c r="AM220" i="82"/>
  <c r="AN244" i="82"/>
  <c r="AO244" i="82" s="1"/>
  <c r="AM250" i="82"/>
  <c r="AL258" i="82"/>
  <c r="AN259" i="82"/>
  <c r="AO259" i="82" s="1"/>
  <c r="AL262" i="82"/>
  <c r="AL284" i="82"/>
  <c r="AM273" i="82"/>
  <c r="AN268" i="82"/>
  <c r="AO268" i="82" s="1"/>
  <c r="AM263" i="82"/>
  <c r="AM247" i="82"/>
  <c r="AM280" i="82"/>
  <c r="AL280" i="82"/>
  <c r="AM267" i="82"/>
  <c r="AL267" i="82"/>
  <c r="AL281" i="82"/>
  <c r="AM281" i="82"/>
  <c r="AM276" i="82"/>
  <c r="AM282" i="82"/>
  <c r="AL293" i="82"/>
  <c r="AL294" i="82"/>
  <c r="AM294" i="82"/>
  <c r="AL292" i="82"/>
  <c r="AM292" i="82"/>
  <c r="AN295" i="82"/>
  <c r="AO295" i="82" s="1"/>
  <c r="AN296" i="82"/>
  <c r="AO296" i="82" s="1"/>
  <c r="AL295" i="82"/>
  <c r="AL216" i="82"/>
  <c r="AL234" i="82"/>
  <c r="AL217" i="82"/>
  <c r="AM218" i="82"/>
  <c r="AL221" i="82"/>
  <c r="AL219" i="82"/>
  <c r="AL225" i="82"/>
  <c r="AM225" i="82"/>
  <c r="AL215" i="82"/>
  <c r="AN303" i="82"/>
  <c r="AO303" i="82" s="1"/>
  <c r="AL269" i="82"/>
  <c r="AN284" i="82"/>
  <c r="AO284" i="82" s="1"/>
  <c r="AN260" i="82"/>
  <c r="AO260" i="82" s="1"/>
  <c r="AL273" i="82"/>
  <c r="AM288" i="82"/>
  <c r="AL278" i="82"/>
  <c r="AL268" i="82"/>
  <c r="AM271" i="82"/>
  <c r="AL285" i="82"/>
  <c r="AM214" i="82"/>
  <c r="AL214" i="82"/>
  <c r="AL218" i="82"/>
  <c r="AM221" i="82"/>
  <c r="AL228" i="82"/>
  <c r="AL237" i="82"/>
  <c r="AN223" i="82"/>
  <c r="AO223" i="82" s="1"/>
  <c r="AN227" i="82"/>
  <c r="AO227" i="82" s="1"/>
  <c r="AL232" i="82"/>
  <c r="AL277" i="82"/>
  <c r="AM277" i="82"/>
  <c r="AM285" i="82"/>
  <c r="AN266" i="82"/>
  <c r="AO266" i="82" s="1"/>
  <c r="AN275" i="82"/>
  <c r="AO275" i="82" s="1"/>
  <c r="AM289" i="82"/>
  <c r="AM224" i="82"/>
  <c r="AM216" i="82"/>
  <c r="AL230" i="82"/>
  <c r="AN237" i="82"/>
  <c r="AO237" i="82" s="1"/>
  <c r="AM231" i="82"/>
  <c r="AN228" i="82"/>
  <c r="AO228" i="82" s="1"/>
  <c r="AL236" i="82"/>
  <c r="AL241" i="82"/>
  <c r="AL235" i="82"/>
  <c r="AL263" i="82"/>
  <c r="AM278" i="82"/>
  <c r="AN262" i="82"/>
  <c r="AO262" i="82" s="1"/>
  <c r="AN279" i="82"/>
  <c r="AO279" i="82" s="1"/>
  <c r="AL286" i="82"/>
  <c r="AN290" i="82"/>
  <c r="AO290" i="82" s="1"/>
  <c r="AM217" i="82"/>
  <c r="AL226" i="82"/>
  <c r="AM239" i="82"/>
  <c r="AL301" i="82"/>
  <c r="AM291" i="82"/>
  <c r="AL288" i="82"/>
  <c r="AL287" i="82"/>
  <c r="AN274" i="82"/>
  <c r="AO274" i="82" s="1"/>
  <c r="AN287" i="82"/>
  <c r="AO287" i="82" s="1"/>
  <c r="AN292" i="82"/>
  <c r="AO292" i="82" s="1"/>
  <c r="AL223" i="82"/>
  <c r="AM234" i="82"/>
  <c r="AN217" i="82"/>
  <c r="AO217" i="82" s="1"/>
  <c r="AL222" i="82"/>
  <c r="AM219" i="82"/>
  <c r="AM229" i="82"/>
  <c r="AL239" i="82"/>
  <c r="AL238" i="82"/>
  <c r="AM241" i="82"/>
  <c r="AL240" i="82"/>
  <c r="AL261" i="82"/>
  <c r="AN270" i="82"/>
  <c r="AO270" i="82" s="1"/>
  <c r="AM296" i="82"/>
  <c r="AL224" i="82"/>
  <c r="AN236" i="82"/>
  <c r="AO236" i="82" s="1"/>
  <c r="AM304" i="82"/>
  <c r="AL229" i="82"/>
  <c r="AL231" i="82"/>
  <c r="AN240" i="82"/>
  <c r="AO240" i="82" s="1"/>
  <c r="AL291" i="82"/>
  <c r="AM228" i="82"/>
  <c r="AM237" i="82"/>
  <c r="AM293" i="82"/>
  <c r="AN283" i="82"/>
  <c r="AO283" i="82" s="1"/>
  <c r="BF197" i="82"/>
  <c r="BG299" i="82"/>
  <c r="BG274" i="82"/>
  <c r="BG248" i="82"/>
  <c r="BG279" i="82"/>
  <c r="BG275" i="82"/>
  <c r="BF274" i="82"/>
  <c r="BG251" i="82"/>
  <c r="BF248" i="82"/>
  <c r="BH302" i="82"/>
  <c r="BI302" i="82" s="1"/>
  <c r="BG301" i="82"/>
  <c r="BG244" i="82"/>
  <c r="BG268" i="82"/>
  <c r="BG300" i="82"/>
  <c r="BG265" i="82"/>
  <c r="BG256" i="82"/>
  <c r="BG242" i="82"/>
  <c r="BG258" i="82"/>
  <c r="BG290" i="82"/>
  <c r="BG230" i="82"/>
  <c r="BG297" i="82"/>
  <c r="BG287" i="82"/>
  <c r="BF290" i="82"/>
  <c r="BG261" i="82"/>
  <c r="BG266" i="82"/>
  <c r="BG223" i="82"/>
  <c r="BG236" i="82"/>
  <c r="BG286" i="82"/>
  <c r="BF283" i="82"/>
  <c r="BH304" i="82"/>
  <c r="BI304" i="82" s="1"/>
  <c r="BF299" i="82"/>
  <c r="BF301" i="82"/>
  <c r="BF303" i="82"/>
  <c r="BH301" i="82"/>
  <c r="BI301" i="82" s="1"/>
  <c r="BG220" i="82"/>
  <c r="BG245" i="82"/>
  <c r="BF244" i="82"/>
  <c r="BF249" i="82"/>
  <c r="BH231" i="82"/>
  <c r="BI231" i="82" s="1"/>
  <c r="BF247" i="82"/>
  <c r="BG270" i="82"/>
  <c r="BG283" i="82"/>
  <c r="BG304" i="82"/>
  <c r="BG260" i="82"/>
  <c r="BF279" i="82"/>
  <c r="BH300" i="82"/>
  <c r="BI300" i="82" s="1"/>
  <c r="BG302" i="82"/>
  <c r="BH303" i="82"/>
  <c r="BI303" i="82" s="1"/>
  <c r="BF289" i="82"/>
  <c r="BF252" i="82"/>
  <c r="BG254" i="82"/>
  <c r="BG262" i="82"/>
  <c r="BG298" i="82"/>
  <c r="BH271" i="82"/>
  <c r="BI271" i="82" s="1"/>
  <c r="BF233" i="82"/>
  <c r="BG246" i="82"/>
  <c r="BF270" i="82"/>
  <c r="BG240" i="82"/>
  <c r="BF287" i="82"/>
  <c r="BF227" i="82"/>
  <c r="BG269" i="82"/>
  <c r="BF255" i="82"/>
  <c r="BF220" i="82"/>
  <c r="BF224" i="82"/>
  <c r="BF262" i="82"/>
  <c r="BG252" i="82"/>
  <c r="BF282" i="82"/>
  <c r="BH298" i="82"/>
  <c r="BI298" i="82" s="1"/>
  <c r="BF265" i="82"/>
  <c r="BH258" i="82"/>
  <c r="BI258" i="82" s="1"/>
  <c r="BF266" i="82"/>
  <c r="BG277" i="82"/>
  <c r="BG253" i="82"/>
  <c r="BG238" i="82"/>
  <c r="BG215" i="82"/>
  <c r="BG235" i="82"/>
  <c r="BF242" i="82"/>
  <c r="BG264" i="82"/>
  <c r="BG295" i="82"/>
  <c r="BF243" i="82"/>
  <c r="BF245" i="82"/>
  <c r="BG257" i="82"/>
  <c r="BF277" i="82"/>
  <c r="BG226" i="82"/>
  <c r="BG227" i="82"/>
  <c r="BG232" i="82"/>
  <c r="BH244" i="82"/>
  <c r="BI244" i="82" s="1"/>
  <c r="BH259" i="82"/>
  <c r="BI259" i="82" s="1"/>
  <c r="BG284" i="82"/>
  <c r="BH248" i="82"/>
  <c r="BI248" i="82" s="1"/>
  <c r="BH252" i="82"/>
  <c r="BI252" i="82" s="1"/>
  <c r="BH256" i="82"/>
  <c r="BI256" i="82" s="1"/>
  <c r="BF260" i="82"/>
  <c r="BF261" i="82"/>
  <c r="BH273" i="82"/>
  <c r="BI273" i="82" s="1"/>
  <c r="BF264" i="82"/>
  <c r="BG278" i="82"/>
  <c r="BF278" i="82"/>
  <c r="BF300" i="82"/>
  <c r="BG243" i="82"/>
  <c r="BH297" i="82"/>
  <c r="BI297" i="82" s="1"/>
  <c r="BG303" i="82"/>
  <c r="BF246" i="82"/>
  <c r="BF254" i="82"/>
  <c r="BG263" i="82"/>
  <c r="BH246" i="82"/>
  <c r="BI246" i="82" s="1"/>
  <c r="BG247" i="82"/>
  <c r="BF258" i="82"/>
  <c r="BF271" i="82"/>
  <c r="BF291" i="82"/>
  <c r="BF280" i="82"/>
  <c r="BG288" i="82"/>
  <c r="BF276" i="82"/>
  <c r="BF302" i="82"/>
  <c r="BJ302" i="82" s="1"/>
  <c r="BG249" i="82"/>
  <c r="BF253" i="82"/>
  <c r="BG233" i="82"/>
  <c r="BF257" i="82"/>
  <c r="BF273" i="82"/>
  <c r="BG291" i="82"/>
  <c r="BF288" i="82"/>
  <c r="BF281" i="82"/>
  <c r="BG285" i="82"/>
  <c r="BG276" i="82"/>
  <c r="BG289" i="82"/>
  <c r="BF293" i="82"/>
  <c r="BF294" i="82"/>
  <c r="BH294" i="82"/>
  <c r="BI294" i="82" s="1"/>
  <c r="BG292" i="82"/>
  <c r="BF295" i="82"/>
  <c r="BF234" i="82"/>
  <c r="BF217" i="82"/>
  <c r="BF225" i="82"/>
  <c r="BF222" i="82"/>
  <c r="BF215" i="82"/>
  <c r="BF296" i="82"/>
  <c r="BF298" i="82"/>
  <c r="BF259" i="82"/>
  <c r="BF263" i="82"/>
  <c r="BF231" i="82"/>
  <c r="BF251" i="82"/>
  <c r="BH268" i="82"/>
  <c r="BI268" i="82" s="1"/>
  <c r="BH278" i="82"/>
  <c r="BI278" i="82" s="1"/>
  <c r="BF268" i="82"/>
  <c r="BG271" i="82"/>
  <c r="BH276" i="82"/>
  <c r="BI276" i="82" s="1"/>
  <c r="BF285" i="82"/>
  <c r="BF216" i="82"/>
  <c r="BG214" i="82"/>
  <c r="BF218" i="82"/>
  <c r="BG221" i="82"/>
  <c r="BF223" i="82"/>
  <c r="BG222" i="82"/>
  <c r="BF230" i="82"/>
  <c r="BG219" i="82"/>
  <c r="BH237" i="82"/>
  <c r="BI237" i="82" s="1"/>
  <c r="BH223" i="82"/>
  <c r="BI223" i="82" s="1"/>
  <c r="BH227" i="82"/>
  <c r="BI227" i="82" s="1"/>
  <c r="BF232" i="82"/>
  <c r="BG272" i="82"/>
  <c r="BF250" i="82"/>
  <c r="BF269" i="82"/>
  <c r="BF284" i="82"/>
  <c r="BG273" i="82"/>
  <c r="BF275" i="82"/>
  <c r="BG267" i="82"/>
  <c r="BF267" i="82"/>
  <c r="BH262" i="82"/>
  <c r="BI262" i="82" s="1"/>
  <c r="BH270" i="82"/>
  <c r="BI270" i="82" s="1"/>
  <c r="BH279" i="82"/>
  <c r="BI279" i="82" s="1"/>
  <c r="BH290" i="82"/>
  <c r="BI290" i="82" s="1"/>
  <c r="BG296" i="82"/>
  <c r="BG234" i="82"/>
  <c r="BH217" i="82"/>
  <c r="BI217" i="82" s="1"/>
  <c r="BF214" i="82"/>
  <c r="BF221" i="82"/>
  <c r="BF219" i="82"/>
  <c r="BG217" i="82"/>
  <c r="BG237" i="82"/>
  <c r="BF237" i="82"/>
  <c r="BF229" i="82"/>
  <c r="BG239" i="82"/>
  <c r="BF297" i="82"/>
  <c r="BG280" i="82"/>
  <c r="BH261" i="82"/>
  <c r="BI261" i="82" s="1"/>
  <c r="BH266" i="82"/>
  <c r="BI266" i="82" s="1"/>
  <c r="BH275" i="82"/>
  <c r="BI275" i="82" s="1"/>
  <c r="BG228" i="82"/>
  <c r="BF256" i="82"/>
  <c r="BJ256" i="82" s="1"/>
  <c r="BG259" i="82"/>
  <c r="BF272" i="82"/>
  <c r="BG250" i="82"/>
  <c r="BH281" i="82"/>
  <c r="BI281" i="82" s="1"/>
  <c r="BG282" i="82"/>
  <c r="BG293" i="82"/>
  <c r="BG294" i="82"/>
  <c r="BH283" i="82"/>
  <c r="BI283" i="82" s="1"/>
  <c r="BH295" i="82"/>
  <c r="BI295" i="82" s="1"/>
  <c r="BG225" i="82"/>
  <c r="BG231" i="82"/>
  <c r="BF236" i="82"/>
  <c r="BF238" i="82"/>
  <c r="BG241" i="82"/>
  <c r="BF304" i="82"/>
  <c r="BG281" i="82"/>
  <c r="BH269" i="82"/>
  <c r="BI269" i="82" s="1"/>
  <c r="BG224" i="82"/>
  <c r="BG218" i="82"/>
  <c r="BG216" i="82"/>
  <c r="BG229" i="82"/>
  <c r="BF235" i="82"/>
  <c r="BH236" i="82"/>
  <c r="BI236" i="82" s="1"/>
  <c r="BG255" i="82"/>
  <c r="BH287" i="82"/>
  <c r="BI287" i="82" s="1"/>
  <c r="BF228" i="82"/>
  <c r="BF239" i="82"/>
  <c r="BF240" i="82"/>
  <c r="BH228" i="82"/>
  <c r="BI228" i="82" s="1"/>
  <c r="BH274" i="82"/>
  <c r="BI274" i="82" s="1"/>
  <c r="BF292" i="82"/>
  <c r="BF226" i="82"/>
  <c r="BF241" i="82"/>
  <c r="BF286" i="82"/>
  <c r="BH292" i="82"/>
  <c r="BI292" i="82" s="1"/>
  <c r="BH240" i="82"/>
  <c r="BI240" i="82" s="1"/>
  <c r="BZ197" i="82"/>
  <c r="CA302" i="82"/>
  <c r="CA290" i="82"/>
  <c r="CA248" i="82"/>
  <c r="CA301" i="82"/>
  <c r="CA299" i="82"/>
  <c r="CA227" i="82"/>
  <c r="BZ297" i="82"/>
  <c r="BZ279" i="82"/>
  <c r="CA274" i="82"/>
  <c r="CA270" i="82"/>
  <c r="CA251" i="82"/>
  <c r="CA260" i="82"/>
  <c r="CA256" i="82"/>
  <c r="CA300" i="82"/>
  <c r="BZ290" i="82"/>
  <c r="CA222" i="82"/>
  <c r="BZ227" i="82"/>
  <c r="CD227" i="82" s="1"/>
  <c r="BZ240" i="82"/>
  <c r="CB256" i="82"/>
  <c r="CC256" i="82" s="1"/>
  <c r="CA262" i="82"/>
  <c r="BZ269" i="82"/>
  <c r="CB290" i="82"/>
  <c r="CC290" i="82" s="1"/>
  <c r="CA254" i="82"/>
  <c r="CB266" i="82"/>
  <c r="CC266" i="82" s="1"/>
  <c r="CA268" i="82"/>
  <c r="BZ274" i="82"/>
  <c r="BZ244" i="82"/>
  <c r="CA243" i="82"/>
  <c r="BZ289" i="82"/>
  <c r="CA266" i="82"/>
  <c r="CA304" i="82"/>
  <c r="CA265" i="82"/>
  <c r="BZ248" i="82"/>
  <c r="BZ276" i="82"/>
  <c r="CA223" i="82"/>
  <c r="BZ291" i="82"/>
  <c r="CD291" i="82" s="1"/>
  <c r="CA232" i="82"/>
  <c r="BZ271" i="82"/>
  <c r="CA242" i="82"/>
  <c r="CA279" i="82"/>
  <c r="BZ295" i="82"/>
  <c r="CA295" i="82"/>
  <c r="CB268" i="82"/>
  <c r="CC268" i="82" s="1"/>
  <c r="BZ299" i="82"/>
  <c r="CD299" i="82" s="1"/>
  <c r="CB302" i="82"/>
  <c r="CC302" i="82" s="1"/>
  <c r="BZ302" i="82"/>
  <c r="CA245" i="82"/>
  <c r="BZ245" i="82"/>
  <c r="CD245" i="82" s="1"/>
  <c r="CA220" i="82"/>
  <c r="CA238" i="82"/>
  <c r="CA235" i="82"/>
  <c r="CA264" i="82"/>
  <c r="BZ265" i="82"/>
  <c r="CA244" i="82"/>
  <c r="CA252" i="82"/>
  <c r="CA255" i="82"/>
  <c r="CA298" i="82"/>
  <c r="CB297" i="82"/>
  <c r="CC297" i="82" s="1"/>
  <c r="BZ301" i="82"/>
  <c r="BZ233" i="82"/>
  <c r="CB303" i="82"/>
  <c r="CC303" i="82" s="1"/>
  <c r="CA258" i="82"/>
  <c r="CA240" i="82"/>
  <c r="CA286" i="82"/>
  <c r="BZ243" i="82"/>
  <c r="CB275" i="82"/>
  <c r="CC275" i="82" s="1"/>
  <c r="BZ287" i="82"/>
  <c r="CA297" i="82"/>
  <c r="CB283" i="82"/>
  <c r="CC283" i="82" s="1"/>
  <c r="CA283" i="82"/>
  <c r="BZ246" i="82"/>
  <c r="CA249" i="82"/>
  <c r="BZ226" i="82"/>
  <c r="BZ262" i="82"/>
  <c r="BZ256" i="82"/>
  <c r="CB258" i="82"/>
  <c r="CC258" i="82" s="1"/>
  <c r="CA259" i="82"/>
  <c r="BZ266" i="82"/>
  <c r="CB276" i="82"/>
  <c r="CC276" i="82" s="1"/>
  <c r="CB248" i="82"/>
  <c r="CC248" i="82" s="1"/>
  <c r="CA275" i="82"/>
  <c r="CA303" i="82"/>
  <c r="BZ259" i="82"/>
  <c r="CA226" i="82"/>
  <c r="CA257" i="82"/>
  <c r="BZ270" i="82"/>
  <c r="CA277" i="82"/>
  <c r="CA233" i="82"/>
  <c r="CB271" i="82"/>
  <c r="CC271" i="82" s="1"/>
  <c r="BZ242" i="82"/>
  <c r="BZ253" i="82"/>
  <c r="BZ283" i="82"/>
  <c r="CD283" i="82" s="1"/>
  <c r="BZ296" i="82"/>
  <c r="BZ303" i="82"/>
  <c r="BZ249" i="82"/>
  <c r="CA246" i="82"/>
  <c r="CA272" i="82"/>
  <c r="BZ255" i="82"/>
  <c r="CA253" i="82"/>
  <c r="BZ263" i="82"/>
  <c r="CA230" i="82"/>
  <c r="CA287" i="82"/>
  <c r="CB304" i="82"/>
  <c r="CC304" i="82" s="1"/>
  <c r="BZ300" i="82"/>
  <c r="BZ254" i="82"/>
  <c r="BZ247" i="82"/>
  <c r="BZ251" i="82"/>
  <c r="BZ257" i="82"/>
  <c r="CD257" i="82" s="1"/>
  <c r="BZ280" i="82"/>
  <c r="CA284" i="82"/>
  <c r="BZ284" i="82"/>
  <c r="BZ260" i="82"/>
  <c r="CD260" i="82" s="1"/>
  <c r="CA261" i="82"/>
  <c r="CB291" i="82"/>
  <c r="CC291" i="82" s="1"/>
  <c r="BZ264" i="82"/>
  <c r="CB270" i="82"/>
  <c r="CC270" i="82" s="1"/>
  <c r="BZ220" i="82"/>
  <c r="BZ252" i="82"/>
  <c r="CD252" i="82" s="1"/>
  <c r="CA269" i="82"/>
  <c r="BZ250" i="82"/>
  <c r="CD250" i="82" s="1"/>
  <c r="BZ215" i="82"/>
  <c r="CA250" i="82"/>
  <c r="CB252" i="82"/>
  <c r="CC252" i="82" s="1"/>
  <c r="BZ258" i="82"/>
  <c r="CD258" i="82" s="1"/>
  <c r="BZ261" i="82"/>
  <c r="BZ273" i="82"/>
  <c r="CA291" i="82"/>
  <c r="CA278" i="82"/>
  <c r="BZ278" i="82"/>
  <c r="BZ298" i="82"/>
  <c r="CB298" i="82"/>
  <c r="CC298" i="82" s="1"/>
  <c r="BZ277" i="82"/>
  <c r="CD277" i="82" s="1"/>
  <c r="CA280" i="82"/>
  <c r="CA288" i="82"/>
  <c r="CA267" i="82"/>
  <c r="CB262" i="82"/>
  <c r="CC262" i="82" s="1"/>
  <c r="BZ267" i="82"/>
  <c r="BZ281" i="82"/>
  <c r="CA276" i="82"/>
  <c r="CA282" i="82"/>
  <c r="BZ282" i="82"/>
  <c r="BZ286" i="82"/>
  <c r="BZ293" i="82"/>
  <c r="BZ294" i="82"/>
  <c r="CA294" i="82"/>
  <c r="BZ292" i="82"/>
  <c r="CA292" i="82"/>
  <c r="CB295" i="82"/>
  <c r="CC295" i="82" s="1"/>
  <c r="BZ234" i="82"/>
  <c r="BZ225" i="82"/>
  <c r="BZ230" i="82"/>
  <c r="BZ304" i="82"/>
  <c r="CD304" i="82" s="1"/>
  <c r="CB260" i="82"/>
  <c r="CC260" i="82" s="1"/>
  <c r="CA273" i="82"/>
  <c r="BZ268" i="82"/>
  <c r="CA271" i="82"/>
  <c r="BZ285" i="82"/>
  <c r="CB287" i="82"/>
  <c r="CC287" i="82" s="1"/>
  <c r="CB296" i="82"/>
  <c r="CC296" i="82" s="1"/>
  <c r="CA234" i="82"/>
  <c r="CB217" i="82"/>
  <c r="CC217" i="82" s="1"/>
  <c r="CA214" i="82"/>
  <c r="BZ214" i="82"/>
  <c r="BZ218" i="82"/>
  <c r="CA221" i="82"/>
  <c r="CA225" i="82"/>
  <c r="BZ228" i="82"/>
  <c r="CB237" i="82"/>
  <c r="CC237" i="82" s="1"/>
  <c r="BZ231" i="82"/>
  <c r="BZ232" i="82"/>
  <c r="CB301" i="82"/>
  <c r="CC301" i="82" s="1"/>
  <c r="BZ272" i="82"/>
  <c r="CA247" i="82"/>
  <c r="BZ223" i="82"/>
  <c r="CA224" i="82"/>
  <c r="BZ217" i="82"/>
  <c r="CD217" i="82" s="1"/>
  <c r="CA216" i="82"/>
  <c r="CB223" i="82"/>
  <c r="CC223" i="82" s="1"/>
  <c r="CB227" i="82"/>
  <c r="CC227" i="82" s="1"/>
  <c r="BZ235" i="82"/>
  <c r="CD235" i="82" s="1"/>
  <c r="CA236" i="82"/>
  <c r="CA285" i="82"/>
  <c r="CA289" i="82"/>
  <c r="CA296" i="82"/>
  <c r="CB231" i="82"/>
  <c r="CC231" i="82" s="1"/>
  <c r="BZ239" i="82"/>
  <c r="CB238" i="82"/>
  <c r="CC238" i="82" s="1"/>
  <c r="CA215" i="82"/>
  <c r="CA281" i="82"/>
  <c r="CB274" i="82"/>
  <c r="CC274" i="82" s="1"/>
  <c r="BZ224" i="82"/>
  <c r="CA218" i="82"/>
  <c r="CB228" i="82"/>
  <c r="CC228" i="82" s="1"/>
  <c r="CA237" i="82"/>
  <c r="BZ229" i="82"/>
  <c r="CA228" i="82"/>
  <c r="CA239" i="82"/>
  <c r="BZ238" i="82"/>
  <c r="CD238" i="82" s="1"/>
  <c r="CA241" i="82"/>
  <c r="CA263" i="82"/>
  <c r="BZ219" i="82"/>
  <c r="BZ216" i="82"/>
  <c r="CA217" i="82"/>
  <c r="CA219" i="82"/>
  <c r="CA231" i="82"/>
  <c r="BZ241" i="82"/>
  <c r="CB236" i="82"/>
  <c r="CC236" i="82" s="1"/>
  <c r="CB259" i="82"/>
  <c r="CC259" i="82" s="1"/>
  <c r="CB240" i="82"/>
  <c r="CC240" i="82" s="1"/>
  <c r="BZ237" i="82"/>
  <c r="BZ288" i="82"/>
  <c r="CA293" i="82"/>
  <c r="BZ222" i="82"/>
  <c r="BZ236" i="82"/>
  <c r="BZ275" i="82"/>
  <c r="BZ221" i="82"/>
  <c r="CA229" i="82"/>
  <c r="CB239" i="82"/>
  <c r="CC239" i="82" s="1"/>
  <c r="BH233" i="82"/>
  <c r="BI233" i="82" s="1"/>
  <c r="BH214" i="82"/>
  <c r="BI214" i="82" s="1"/>
  <c r="CB255" i="82"/>
  <c r="CC255" i="82" s="1"/>
  <c r="CB222" i="82"/>
  <c r="CC222" i="82" s="1"/>
  <c r="AN230" i="82"/>
  <c r="AO230" i="82" s="1"/>
  <c r="BH220" i="82"/>
  <c r="BI220" i="82" s="1"/>
  <c r="AN263" i="82"/>
  <c r="AO263" i="82" s="1"/>
  <c r="AN231" i="82"/>
  <c r="AO231" i="82" s="1"/>
  <c r="CB284" i="82"/>
  <c r="CC284" i="82" s="1"/>
  <c r="BH249" i="82"/>
  <c r="BI249" i="82" s="1"/>
  <c r="CB247" i="82"/>
  <c r="CC247" i="82" s="1"/>
  <c r="CB280" i="82"/>
  <c r="CC280" i="82" s="1"/>
  <c r="CB265" i="82"/>
  <c r="CC265" i="82" s="1"/>
  <c r="CB229" i="82"/>
  <c r="CC229" i="82" s="1"/>
  <c r="AN245" i="82"/>
  <c r="AO245" i="82" s="1"/>
  <c r="AN277" i="82"/>
  <c r="AO277" i="82" s="1"/>
  <c r="BH253" i="82"/>
  <c r="BI253" i="82" s="1"/>
  <c r="BH243" i="82"/>
  <c r="BI243" i="82" s="1"/>
  <c r="BH215" i="82"/>
  <c r="BI215" i="82" s="1"/>
  <c r="CB281" i="82"/>
  <c r="CC281" i="82" s="1"/>
  <c r="W195" i="82"/>
  <c r="W289" i="82"/>
  <c r="X236" i="82"/>
  <c r="W282" i="82"/>
  <c r="X275" i="82"/>
  <c r="X282" i="82"/>
  <c r="Y271" i="82"/>
  <c r="Z271" i="82" s="1"/>
  <c r="X262" i="82"/>
  <c r="X274" i="82"/>
  <c r="X301" i="82"/>
  <c r="X289" i="82"/>
  <c r="X252" i="82"/>
  <c r="X266" i="82"/>
  <c r="Y276" i="82"/>
  <c r="Z276" i="82" s="1"/>
  <c r="X304" i="82"/>
  <c r="X283" i="82"/>
  <c r="X238" i="82"/>
  <c r="X260" i="82"/>
  <c r="X233" i="82"/>
  <c r="X248" i="82"/>
  <c r="X300" i="82"/>
  <c r="X256" i="82"/>
  <c r="Y302" i="82"/>
  <c r="Z302" i="82" s="1"/>
  <c r="W303" i="82"/>
  <c r="W262" i="82"/>
  <c r="X243" i="82"/>
  <c r="W261" i="82"/>
  <c r="X279" i="82"/>
  <c r="X298" i="82"/>
  <c r="X269" i="82"/>
  <c r="W246" i="82"/>
  <c r="X249" i="82"/>
  <c r="X246" i="82"/>
  <c r="W247" i="82"/>
  <c r="X297" i="82"/>
  <c r="W273" i="82"/>
  <c r="X219" i="82"/>
  <c r="Y304" i="82"/>
  <c r="Z304" i="82" s="1"/>
  <c r="X215" i="82"/>
  <c r="W302" i="82"/>
  <c r="W300" i="82"/>
  <c r="X232" i="82"/>
  <c r="X270" i="82"/>
  <c r="W299" i="82"/>
  <c r="W301" i="82"/>
  <c r="Y303" i="82"/>
  <c r="Z303" i="82" s="1"/>
  <c r="W244" i="82"/>
  <c r="X257" i="82"/>
  <c r="W272" i="82"/>
  <c r="W304" i="82"/>
  <c r="X227" i="82"/>
  <c r="X287" i="82"/>
  <c r="X281" i="82"/>
  <c r="W297" i="82"/>
  <c r="X299" i="82"/>
  <c r="X303" i="82"/>
  <c r="W253" i="82"/>
  <c r="W260" i="82"/>
  <c r="W270" i="82"/>
  <c r="X253" i="82"/>
  <c r="W245" i="82"/>
  <c r="X268" i="82"/>
  <c r="X255" i="82"/>
  <c r="X302" i="82"/>
  <c r="Y301" i="82"/>
  <c r="Z301" i="82" s="1"/>
  <c r="W249" i="82"/>
  <c r="W251" i="82"/>
  <c r="W259" i="82"/>
  <c r="W250" i="82"/>
  <c r="W256" i="82"/>
  <c r="X259" i="82"/>
  <c r="X263" i="82"/>
  <c r="X258" i="82"/>
  <c r="X265" i="82"/>
  <c r="W298" i="82"/>
  <c r="Y297" i="82"/>
  <c r="Z297" i="82" s="1"/>
  <c r="X240" i="82"/>
  <c r="W254" i="82"/>
  <c r="Y277" i="82"/>
  <c r="Z277" i="82" s="1"/>
  <c r="X220" i="82"/>
  <c r="X230" i="82"/>
  <c r="W242" i="82"/>
  <c r="X245" i="82"/>
  <c r="W248" i="82"/>
  <c r="W258" i="82"/>
  <c r="X261" i="82"/>
  <c r="X273" i="82"/>
  <c r="W275" i="82"/>
  <c r="X278" i="82"/>
  <c r="X290" i="82"/>
  <c r="X250" i="82"/>
  <c r="W257" i="82"/>
  <c r="Y259" i="82"/>
  <c r="Z259" i="82" s="1"/>
  <c r="W269" i="82"/>
  <c r="AA269" i="82" s="1"/>
  <c r="Y248" i="82"/>
  <c r="Z248" i="82" s="1"/>
  <c r="Y252" i="82"/>
  <c r="Z252" i="82" s="1"/>
  <c r="Y256" i="82"/>
  <c r="Z256" i="82" s="1"/>
  <c r="W291" i="82"/>
  <c r="W267" i="82"/>
  <c r="X247" i="82"/>
  <c r="W266" i="82"/>
  <c r="X277" i="82"/>
  <c r="X251" i="82"/>
  <c r="Y260" i="82"/>
  <c r="Z260" i="82" s="1"/>
  <c r="X288" i="82"/>
  <c r="W265" i="82"/>
  <c r="W268" i="82"/>
  <c r="X271" i="82"/>
  <c r="W278" i="82"/>
  <c r="Y281" i="82"/>
  <c r="Z281" i="82" s="1"/>
  <c r="W287" i="82"/>
  <c r="W285" i="82"/>
  <c r="Y274" i="82"/>
  <c r="Z274" i="82" s="1"/>
  <c r="Y290" i="82"/>
  <c r="Z290" i="82" s="1"/>
  <c r="Y292" i="82"/>
  <c r="Z292" i="82" s="1"/>
  <c r="W216" i="82"/>
  <c r="X214" i="82"/>
  <c r="W218" i="82"/>
  <c r="X221" i="82"/>
  <c r="X216" i="82"/>
  <c r="X225" i="82"/>
  <c r="W243" i="82"/>
  <c r="X223" i="82"/>
  <c r="X254" i="82"/>
  <c r="W263" i="82"/>
  <c r="X280" i="82"/>
  <c r="Y261" i="82"/>
  <c r="Z261" i="82" s="1"/>
  <c r="W284" i="82"/>
  <c r="X267" i="82"/>
  <c r="X264" i="82"/>
  <c r="W279" i="82"/>
  <c r="X286" i="82"/>
  <c r="Y294" i="82"/>
  <c r="Z294" i="82" s="1"/>
  <c r="W296" i="82"/>
  <c r="X292" i="82"/>
  <c r="W214" i="82"/>
  <c r="X224" i="82"/>
  <c r="W224" i="82"/>
  <c r="W219" i="82"/>
  <c r="W228" i="82"/>
  <c r="W215" i="82"/>
  <c r="X217" i="82"/>
  <c r="W220" i="82"/>
  <c r="X237" i="82"/>
  <c r="W227" i="82"/>
  <c r="X229" i="82"/>
  <c r="Y228" i="82"/>
  <c r="Z228" i="82" s="1"/>
  <c r="Y258" i="82"/>
  <c r="Z258" i="82" s="1"/>
  <c r="Y244" i="82"/>
  <c r="Z244" i="82" s="1"/>
  <c r="W255" i="82"/>
  <c r="X284" i="82"/>
  <c r="W264" i="82"/>
  <c r="W274" i="82"/>
  <c r="AA274" i="82" s="1"/>
  <c r="X293" i="82"/>
  <c r="X294" i="82"/>
  <c r="Y287" i="82"/>
  <c r="Z287" i="82" s="1"/>
  <c r="W295" i="82"/>
  <c r="X234" i="82"/>
  <c r="Y223" i="82"/>
  <c r="Z223" i="82" s="1"/>
  <c r="W239" i="82"/>
  <c r="W238" i="82"/>
  <c r="Y240" i="82"/>
  <c r="Z240" i="82" s="1"/>
  <c r="X272" i="82"/>
  <c r="W288" i="82"/>
  <c r="Y267" i="82"/>
  <c r="Z267" i="82" s="1"/>
  <c r="W283" i="82"/>
  <c r="Y283" i="82"/>
  <c r="Z283" i="82" s="1"/>
  <c r="W234" i="82"/>
  <c r="W222" i="82"/>
  <c r="W230" i="82"/>
  <c r="X222" i="82"/>
  <c r="Y220" i="82"/>
  <c r="Z220" i="82" s="1"/>
  <c r="W237" i="82"/>
  <c r="Y227" i="82"/>
  <c r="Z227" i="82" s="1"/>
  <c r="X231" i="82"/>
  <c r="Y231" i="82"/>
  <c r="Z231" i="82" s="1"/>
  <c r="X239" i="82"/>
  <c r="W235" i="82"/>
  <c r="X295" i="82"/>
  <c r="X244" i="82"/>
  <c r="W277" i="82"/>
  <c r="W280" i="82"/>
  <c r="W271" i="82"/>
  <c r="AA271" i="82" s="1"/>
  <c r="Y262" i="82"/>
  <c r="Z262" i="82" s="1"/>
  <c r="Y270" i="82"/>
  <c r="Z270" i="82" s="1"/>
  <c r="W276" i="82"/>
  <c r="Y279" i="82"/>
  <c r="Z279" i="82" s="1"/>
  <c r="W290" i="82"/>
  <c r="W292" i="82"/>
  <c r="X296" i="82"/>
  <c r="X218" i="82"/>
  <c r="W217" i="82"/>
  <c r="W236" i="82"/>
  <c r="Y237" i="82"/>
  <c r="Z237" i="82" s="1"/>
  <c r="W229" i="82"/>
  <c r="X228" i="82"/>
  <c r="W233" i="82"/>
  <c r="W241" i="82"/>
  <c r="W240" i="82"/>
  <c r="X226" i="82"/>
  <c r="Y268" i="82"/>
  <c r="Z268" i="82" s="1"/>
  <c r="X291" i="82"/>
  <c r="X285" i="82"/>
  <c r="W223" i="82"/>
  <c r="W221" i="82"/>
  <c r="X241" i="82"/>
  <c r="X242" i="82"/>
  <c r="W252" i="82"/>
  <c r="AA252" i="82" s="1"/>
  <c r="Y266" i="82"/>
  <c r="Z266" i="82" s="1"/>
  <c r="Y275" i="82"/>
  <c r="Z275" i="82" s="1"/>
  <c r="W232" i="82"/>
  <c r="X276" i="82"/>
  <c r="Y238" i="82"/>
  <c r="Z238" i="82" s="1"/>
  <c r="X235" i="82"/>
  <c r="W293" i="82"/>
  <c r="W226" i="82"/>
  <c r="W231" i="82"/>
  <c r="Y236" i="82"/>
  <c r="Z236" i="82" s="1"/>
  <c r="W281" i="82"/>
  <c r="W286" i="82"/>
  <c r="Y295" i="82"/>
  <c r="Z295" i="82" s="1"/>
  <c r="W225" i="82"/>
  <c r="W294" i="82"/>
  <c r="AQ192" i="82"/>
  <c r="AR290" i="82"/>
  <c r="AR262" i="82"/>
  <c r="AR232" i="82"/>
  <c r="AQ289" i="82"/>
  <c r="AR301" i="82"/>
  <c r="AR274" i="82"/>
  <c r="AR279" i="82"/>
  <c r="AR236" i="82"/>
  <c r="AR297" i="82"/>
  <c r="AR248" i="82"/>
  <c r="AR270" i="82"/>
  <c r="AR283" i="82"/>
  <c r="AQ278" i="82"/>
  <c r="AR266" i="82"/>
  <c r="AR304" i="82"/>
  <c r="AR287" i="82"/>
  <c r="AR269" i="82"/>
  <c r="AR242" i="82"/>
  <c r="AR252" i="82"/>
  <c r="AQ304" i="82"/>
  <c r="AR255" i="82"/>
  <c r="AS304" i="82"/>
  <c r="AT304" i="82" s="1"/>
  <c r="AR256" i="82"/>
  <c r="AQ282" i="82"/>
  <c r="AR298" i="82"/>
  <c r="AQ273" i="82"/>
  <c r="AQ301" i="82"/>
  <c r="AS302" i="82"/>
  <c r="AT302" i="82" s="1"/>
  <c r="AQ246" i="82"/>
  <c r="AR249" i="82"/>
  <c r="AQ249" i="82"/>
  <c r="AQ256" i="82"/>
  <c r="AR227" i="82"/>
  <c r="AR272" i="82"/>
  <c r="AR258" i="82"/>
  <c r="AR260" i="82"/>
  <c r="AR265" i="82"/>
  <c r="AR219" i="82"/>
  <c r="AR295" i="82"/>
  <c r="AQ299" i="82"/>
  <c r="AQ303" i="82"/>
  <c r="AS297" i="82"/>
  <c r="AT297" i="82" s="1"/>
  <c r="AR303" i="82"/>
  <c r="AR220" i="82"/>
  <c r="AR215" i="82"/>
  <c r="AQ297" i="82"/>
  <c r="AQ298" i="82"/>
  <c r="AR245" i="82"/>
  <c r="AS253" i="82"/>
  <c r="AT253" i="82" s="1"/>
  <c r="AR257" i="82"/>
  <c r="AQ269" i="82"/>
  <c r="AQ270" i="82"/>
  <c r="AQ272" i="82"/>
  <c r="AR300" i="82"/>
  <c r="AR302" i="82"/>
  <c r="AR247" i="82"/>
  <c r="AQ254" i="82"/>
  <c r="AQ257" i="82"/>
  <c r="AQ243" i="82"/>
  <c r="AR253" i="82"/>
  <c r="AQ227" i="82"/>
  <c r="AR233" i="82"/>
  <c r="AR223" i="82"/>
  <c r="AR230" i="82"/>
  <c r="AR244" i="82"/>
  <c r="AQ266" i="82"/>
  <c r="AQ302" i="82"/>
  <c r="AU302" i="82" s="1"/>
  <c r="AQ300" i="82"/>
  <c r="AQ259" i="82"/>
  <c r="AQ247" i="82"/>
  <c r="AS258" i="82"/>
  <c r="AT258" i="82" s="1"/>
  <c r="AQ260" i="82"/>
  <c r="AQ263" i="82"/>
  <c r="AR226" i="82"/>
  <c r="AS242" i="82"/>
  <c r="AT242" i="82" s="1"/>
  <c r="AQ244" i="82"/>
  <c r="AQ250" i="82"/>
  <c r="AR263" i="82"/>
  <c r="AQ245" i="82"/>
  <c r="AR275" i="82"/>
  <c r="AS301" i="82"/>
  <c r="AT301" i="82" s="1"/>
  <c r="AS303" i="82"/>
  <c r="AT303" i="82" s="1"/>
  <c r="AR246" i="82"/>
  <c r="AQ253" i="82"/>
  <c r="AQ255" i="82"/>
  <c r="AQ258" i="82"/>
  <c r="AQ280" i="82"/>
  <c r="AQ261" i="82"/>
  <c r="AS271" i="82"/>
  <c r="AT271" i="82" s="1"/>
  <c r="AS273" i="82"/>
  <c r="AT273" i="82" s="1"/>
  <c r="AQ291" i="82"/>
  <c r="AR288" i="82"/>
  <c r="AS276" i="82"/>
  <c r="AT276" i="82" s="1"/>
  <c r="AR299" i="82"/>
  <c r="AQ262" i="82"/>
  <c r="AQ277" i="82"/>
  <c r="AR277" i="82"/>
  <c r="AQ252" i="82"/>
  <c r="AR238" i="82"/>
  <c r="AQ248" i="82"/>
  <c r="AR251" i="82"/>
  <c r="AS257" i="82"/>
  <c r="AT257" i="82" s="1"/>
  <c r="AS248" i="82"/>
  <c r="AT248" i="82" s="1"/>
  <c r="AS252" i="82"/>
  <c r="AT252" i="82" s="1"/>
  <c r="AS256" i="82"/>
  <c r="AT256" i="82" s="1"/>
  <c r="AR261" i="82"/>
  <c r="AR273" i="82"/>
  <c r="AR259" i="82"/>
  <c r="AQ284" i="82"/>
  <c r="AR278" i="82"/>
  <c r="AQ268" i="82"/>
  <c r="AR271" i="82"/>
  <c r="AQ285" i="82"/>
  <c r="AS274" i="82"/>
  <c r="AT274" i="82" s="1"/>
  <c r="AQ276" i="82"/>
  <c r="AR282" i="82"/>
  <c r="AR286" i="82"/>
  <c r="AR294" i="82"/>
  <c r="AQ296" i="82"/>
  <c r="AS290" i="82"/>
  <c r="AT290" i="82" s="1"/>
  <c r="AS292" i="82"/>
  <c r="AT292" i="82" s="1"/>
  <c r="AQ221" i="82"/>
  <c r="AR214" i="82"/>
  <c r="AQ218" i="82"/>
  <c r="AR221" i="82"/>
  <c r="AR216" i="82"/>
  <c r="AR268" i="82"/>
  <c r="AR243" i="82"/>
  <c r="AS269" i="82"/>
  <c r="AT269" i="82" s="1"/>
  <c r="AR240" i="82"/>
  <c r="AS247" i="82"/>
  <c r="AT247" i="82" s="1"/>
  <c r="AS250" i="82"/>
  <c r="AT250" i="82" s="1"/>
  <c r="AR284" i="82"/>
  <c r="AR291" i="82"/>
  <c r="AS284" i="82"/>
  <c r="AT284" i="82" s="1"/>
  <c r="AQ288" i="82"/>
  <c r="AU288" i="82" s="1"/>
  <c r="AQ264" i="82"/>
  <c r="AQ267" i="82"/>
  <c r="AS285" i="82"/>
  <c r="AT285" i="82" s="1"/>
  <c r="AR285" i="82"/>
  <c r="AQ286" i="82"/>
  <c r="AR292" i="82"/>
  <c r="AQ295" i="82"/>
  <c r="AR224" i="82"/>
  <c r="AQ224" i="82"/>
  <c r="AQ216" i="82"/>
  <c r="AR218" i="82"/>
  <c r="AQ230" i="82"/>
  <c r="AR222" i="82"/>
  <c r="AQ215" i="82"/>
  <c r="AR217" i="82"/>
  <c r="AQ217" i="82"/>
  <c r="AS220" i="82"/>
  <c r="AT220" i="82" s="1"/>
  <c r="AQ236" i="82"/>
  <c r="AR237" i="82"/>
  <c r="AR229" i="82"/>
  <c r="AS232" i="82"/>
  <c r="AT232" i="82" s="1"/>
  <c r="AQ233" i="82"/>
  <c r="AS228" i="82"/>
  <c r="AT228" i="82" s="1"/>
  <c r="AQ239" i="82"/>
  <c r="AQ251" i="82"/>
  <c r="AU251" i="82" s="1"/>
  <c r="AQ242" i="82"/>
  <c r="AQ265" i="82"/>
  <c r="AS283" i="82"/>
  <c r="AT283" i="82" s="1"/>
  <c r="AQ234" i="82"/>
  <c r="AQ222" i="82"/>
  <c r="AQ228" i="82"/>
  <c r="AQ226" i="82"/>
  <c r="AQ237" i="82"/>
  <c r="AR228" i="82"/>
  <c r="AQ231" i="82"/>
  <c r="AQ232" i="82"/>
  <c r="AS231" i="82"/>
  <c r="AT231" i="82" s="1"/>
  <c r="AR239" i="82"/>
  <c r="AQ235" i="82"/>
  <c r="AQ241" i="82"/>
  <c r="AQ238" i="82"/>
  <c r="AS240" i="82"/>
  <c r="AT240" i="82" s="1"/>
  <c r="AQ240" i="82"/>
  <c r="AS260" i="82"/>
  <c r="AT260" i="82" s="1"/>
  <c r="AQ275" i="82"/>
  <c r="AS291" i="82"/>
  <c r="AT291" i="82" s="1"/>
  <c r="AQ271" i="82"/>
  <c r="AS287" i="82"/>
  <c r="AT287" i="82" s="1"/>
  <c r="AQ290" i="82"/>
  <c r="AU290" i="82" s="1"/>
  <c r="AS225" i="82"/>
  <c r="AT225" i="82" s="1"/>
  <c r="AQ229" i="82"/>
  <c r="AR241" i="82"/>
  <c r="AR250" i="82"/>
  <c r="AS244" i="82"/>
  <c r="AT244" i="82" s="1"/>
  <c r="AR254" i="82"/>
  <c r="AR267" i="82"/>
  <c r="AQ274" i="82"/>
  <c r="AQ281" i="82"/>
  <c r="AS266" i="82"/>
  <c r="AT266" i="82" s="1"/>
  <c r="AR276" i="82"/>
  <c r="AQ279" i="82"/>
  <c r="AS275" i="82"/>
  <c r="AT275" i="82" s="1"/>
  <c r="AR289" i="82"/>
  <c r="AQ293" i="82"/>
  <c r="AQ294" i="82"/>
  <c r="AQ225" i="82"/>
  <c r="AR225" i="82"/>
  <c r="AS227" i="82"/>
  <c r="AT227" i="82" s="1"/>
  <c r="AR235" i="82"/>
  <c r="AR293" i="82"/>
  <c r="AQ292" i="82"/>
  <c r="AS219" i="82"/>
  <c r="AT219" i="82" s="1"/>
  <c r="AR280" i="82"/>
  <c r="AR264" i="82"/>
  <c r="AQ283" i="82"/>
  <c r="AU283" i="82" s="1"/>
  <c r="AQ214" i="82"/>
  <c r="AS223" i="82"/>
  <c r="AT223" i="82" s="1"/>
  <c r="AS236" i="82"/>
  <c r="AT236" i="82" s="1"/>
  <c r="AS270" i="82"/>
  <c r="AT270" i="82" s="1"/>
  <c r="AR281" i="82"/>
  <c r="AQ287" i="82"/>
  <c r="AU287" i="82" s="1"/>
  <c r="AR296" i="82"/>
  <c r="AR234" i="82"/>
  <c r="AS262" i="82"/>
  <c r="AT262" i="82" s="1"/>
  <c r="AS294" i="82"/>
  <c r="AT294" i="82" s="1"/>
  <c r="AQ223" i="82"/>
  <c r="AS217" i="82"/>
  <c r="AT217" i="82" s="1"/>
  <c r="AQ219" i="82"/>
  <c r="AQ220" i="82"/>
  <c r="AU220" i="82" s="1"/>
  <c r="AR231" i="82"/>
  <c r="AS279" i="82"/>
  <c r="AT279" i="82" s="1"/>
  <c r="BH216" i="82"/>
  <c r="BI216" i="82" s="1"/>
  <c r="AN232" i="82"/>
  <c r="AO232" i="82" s="1"/>
  <c r="Y239" i="82"/>
  <c r="Z239" i="82" s="1"/>
  <c r="Y241" i="82"/>
  <c r="Z241" i="82" s="1"/>
  <c r="Y235" i="82"/>
  <c r="Z235" i="82" s="1"/>
  <c r="BH239" i="82"/>
  <c r="BI239" i="82" s="1"/>
  <c r="AS233" i="82"/>
  <c r="AT233" i="82" s="1"/>
  <c r="CB214" i="82"/>
  <c r="CC214" i="82" s="1"/>
  <c r="AN216" i="82"/>
  <c r="AO216" i="82" s="1"/>
  <c r="AS255" i="82"/>
  <c r="AT255" i="82" s="1"/>
  <c r="AN273" i="82"/>
  <c r="AO273" i="82" s="1"/>
  <c r="AN291" i="82"/>
  <c r="AO291" i="82" s="1"/>
  <c r="BM229" i="82"/>
  <c r="BN229" i="82" s="1"/>
  <c r="BH263" i="82"/>
  <c r="BI263" i="82" s="1"/>
  <c r="BM282" i="82"/>
  <c r="BN282" i="82" s="1"/>
  <c r="BM272" i="82"/>
  <c r="BN272" i="82" s="1"/>
  <c r="Y288" i="82"/>
  <c r="Z288" i="82" s="1"/>
  <c r="AN278" i="82"/>
  <c r="AO278" i="82" s="1"/>
  <c r="AN281" i="82"/>
  <c r="AO281" i="82" s="1"/>
  <c r="AN238" i="82"/>
  <c r="AO238" i="82" s="1"/>
  <c r="AS245" i="82"/>
  <c r="AT245" i="82" s="1"/>
  <c r="BH293" i="82"/>
  <c r="BI293" i="82" s="1"/>
  <c r="AS259" i="82"/>
  <c r="AT259" i="82" s="1"/>
  <c r="BM267" i="82"/>
  <c r="BN267" i="82" s="1"/>
  <c r="BH299" i="82"/>
  <c r="BI299" i="82" s="1"/>
  <c r="AN269" i="82"/>
  <c r="AO269" i="82" s="1"/>
  <c r="BM258" i="82"/>
  <c r="BN258" i="82" s="1"/>
  <c r="CB279" i="82"/>
  <c r="CC279" i="82" s="1"/>
  <c r="CB244" i="82"/>
  <c r="CC244" i="82" s="1"/>
  <c r="Y273" i="82"/>
  <c r="Z273" i="82" s="1"/>
  <c r="AB206" i="82"/>
  <c r="AB301" i="82"/>
  <c r="AC301" i="82"/>
  <c r="AC232" i="82"/>
  <c r="AB302" i="82"/>
  <c r="AC289" i="82"/>
  <c r="AC248" i="82"/>
  <c r="AC273" i="82"/>
  <c r="AC222" i="82"/>
  <c r="AD268" i="82"/>
  <c r="AE268" i="82" s="1"/>
  <c r="AB247" i="82"/>
  <c r="AB297" i="82"/>
  <c r="AC223" i="82"/>
  <c r="AB251" i="82"/>
  <c r="AC256" i="82"/>
  <c r="AC262" i="82"/>
  <c r="AC304" i="82"/>
  <c r="AB219" i="82"/>
  <c r="AC244" i="82"/>
  <c r="AC261" i="82"/>
  <c r="AC295" i="82"/>
  <c r="AC242" i="82"/>
  <c r="AC287" i="82"/>
  <c r="AC290" i="82"/>
  <c r="AB261" i="82"/>
  <c r="AB304" i="82"/>
  <c r="AB298" i="82"/>
  <c r="AC299" i="82"/>
  <c r="AC282" i="82"/>
  <c r="AD303" i="82"/>
  <c r="AE303" i="82" s="1"/>
  <c r="AC259" i="82"/>
  <c r="AB233" i="82"/>
  <c r="AB260" i="82"/>
  <c r="AC236" i="82"/>
  <c r="AB245" i="82"/>
  <c r="AC218" i="82"/>
  <c r="AB278" i="82"/>
  <c r="AC298" i="82"/>
  <c r="AC274" i="82"/>
  <c r="AC275" i="82"/>
  <c r="AC278" i="82"/>
  <c r="AC302" i="82"/>
  <c r="AC283" i="82"/>
  <c r="AC297" i="82"/>
  <c r="AC215" i="82"/>
  <c r="AC252" i="82"/>
  <c r="AB273" i="82"/>
  <c r="AD301" i="82"/>
  <c r="AE301" i="82" s="1"/>
  <c r="AC220" i="82"/>
  <c r="AB246" i="82"/>
  <c r="AC249" i="82"/>
  <c r="AC250" i="82"/>
  <c r="AC240" i="82"/>
  <c r="AB248" i="82"/>
  <c r="AB254" i="82"/>
  <c r="AD257" i="82"/>
  <c r="AE257" i="82" s="1"/>
  <c r="AB270" i="82"/>
  <c r="AC270" i="82"/>
  <c r="AD302" i="82"/>
  <c r="AE302" i="82" s="1"/>
  <c r="AD297" i="82"/>
  <c r="AE297" i="82" s="1"/>
  <c r="AC300" i="82"/>
  <c r="AC247" i="82"/>
  <c r="AB265" i="82"/>
  <c r="AC257" i="82"/>
  <c r="AB226" i="82"/>
  <c r="AD246" i="82"/>
  <c r="AE246" i="82" s="1"/>
  <c r="AB250" i="82"/>
  <c r="AC263" i="82"/>
  <c r="AB257" i="82"/>
  <c r="AC285" i="82"/>
  <c r="AB300" i="82"/>
  <c r="AC303" i="82"/>
  <c r="AB256" i="82"/>
  <c r="AC254" i="82"/>
  <c r="AB266" i="82"/>
  <c r="AB269" i="82"/>
  <c r="AB277" i="82"/>
  <c r="AD277" i="82"/>
  <c r="AE277" i="82" s="1"/>
  <c r="AC239" i="82"/>
  <c r="AB263" i="82"/>
  <c r="AC227" i="82"/>
  <c r="AD244" i="82"/>
  <c r="AE244" i="82" s="1"/>
  <c r="AB267" i="82"/>
  <c r="AC266" i="82"/>
  <c r="AB299" i="82"/>
  <c r="AC246" i="82"/>
  <c r="AB235" i="82"/>
  <c r="AD260" i="82"/>
  <c r="AE260" i="82" s="1"/>
  <c r="AB275" i="82"/>
  <c r="AC243" i="82"/>
  <c r="AB286" i="82"/>
  <c r="AC269" i="82"/>
  <c r="AC272" i="82"/>
  <c r="AB244" i="82"/>
  <c r="AF244" i="82" s="1"/>
  <c r="AC233" i="82"/>
  <c r="AB242" i="82"/>
  <c r="AD272" i="82"/>
  <c r="AE272" i="82" s="1"/>
  <c r="AC280" i="82"/>
  <c r="AB284" i="82"/>
  <c r="AC291" i="82"/>
  <c r="AB288" i="82"/>
  <c r="AC288" i="82"/>
  <c r="AC264" i="82"/>
  <c r="AC267" i="82"/>
  <c r="AB253" i="82"/>
  <c r="AB303" i="82"/>
  <c r="AD258" i="82"/>
  <c r="AE258" i="82" s="1"/>
  <c r="AB272" i="82"/>
  <c r="AC230" i="82"/>
  <c r="AC253" i="82"/>
  <c r="AB252" i="82"/>
  <c r="AB280" i="82"/>
  <c r="AD252" i="82"/>
  <c r="AE252" i="82" s="1"/>
  <c r="AD291" i="82"/>
  <c r="AE291" i="82" s="1"/>
  <c r="AD267" i="82"/>
  <c r="AE267" i="82" s="1"/>
  <c r="AD271" i="82"/>
  <c r="AE271" i="82" s="1"/>
  <c r="AD262" i="82"/>
  <c r="AE262" i="82" s="1"/>
  <c r="AD266" i="82"/>
  <c r="AE266" i="82" s="1"/>
  <c r="AD270" i="82"/>
  <c r="AE270" i="82" s="1"/>
  <c r="AB283" i="82"/>
  <c r="AC286" i="82"/>
  <c r="AD275" i="82"/>
  <c r="AE275" i="82" s="1"/>
  <c r="AD279" i="82"/>
  <c r="AE279" i="82" s="1"/>
  <c r="AD283" i="82"/>
  <c r="AE283" i="82" s="1"/>
  <c r="AD287" i="82"/>
  <c r="AE287" i="82" s="1"/>
  <c r="AC296" i="82"/>
  <c r="AB217" i="82"/>
  <c r="AC224" i="82"/>
  <c r="AB214" i="82"/>
  <c r="AB221" i="82"/>
  <c r="AC217" i="82"/>
  <c r="AC279" i="82"/>
  <c r="AC245" i="82"/>
  <c r="AC251" i="82"/>
  <c r="AB255" i="82"/>
  <c r="AB249" i="82"/>
  <c r="AD284" i="82"/>
  <c r="AE284" i="82" s="1"/>
  <c r="AD248" i="82"/>
  <c r="AE248" i="82" s="1"/>
  <c r="AB271" i="82"/>
  <c r="AB276" i="82"/>
  <c r="AC265" i="82"/>
  <c r="AC281" i="82"/>
  <c r="AD274" i="82"/>
  <c r="AE274" i="82" s="1"/>
  <c r="AC293" i="82"/>
  <c r="AB290" i="82"/>
  <c r="AC294" i="82"/>
  <c r="AB292" i="82"/>
  <c r="AD290" i="82"/>
  <c r="AE290" i="82" s="1"/>
  <c r="AD292" i="82"/>
  <c r="AE292" i="82" s="1"/>
  <c r="AC216" i="82"/>
  <c r="AB220" i="82"/>
  <c r="AB230" i="82"/>
  <c r="AB223" i="82"/>
  <c r="AC226" i="82"/>
  <c r="AB229" i="82"/>
  <c r="AC231" i="82"/>
  <c r="AD231" i="82"/>
  <c r="AE231" i="82" s="1"/>
  <c r="AC260" i="82"/>
  <c r="AD259" i="82"/>
  <c r="AE259" i="82" s="1"/>
  <c r="AB291" i="82"/>
  <c r="AB285" i="82"/>
  <c r="AB289" i="82"/>
  <c r="AF289" i="82" s="1"/>
  <c r="AC292" i="82"/>
  <c r="AD295" i="82"/>
  <c r="AE295" i="82" s="1"/>
  <c r="AB224" i="82"/>
  <c r="AB218" i="82"/>
  <c r="AC221" i="82"/>
  <c r="AD215" i="82"/>
  <c r="AE215" i="82" s="1"/>
  <c r="AB228" i="82"/>
  <c r="AD236" i="82"/>
  <c r="AE236" i="82" s="1"/>
  <c r="AC258" i="82"/>
  <c r="AB281" i="82"/>
  <c r="AD276" i="82"/>
  <c r="AE276" i="82" s="1"/>
  <c r="AB287" i="82"/>
  <c r="AB293" i="82"/>
  <c r="AB225" i="82"/>
  <c r="AB227" i="82"/>
  <c r="AC228" i="82"/>
  <c r="AD228" i="82"/>
  <c r="AE228" i="82" s="1"/>
  <c r="AB241" i="82"/>
  <c r="AB231" i="82"/>
  <c r="AB258" i="82"/>
  <c r="AC284" i="82"/>
  <c r="AD261" i="82"/>
  <c r="AE261" i="82" s="1"/>
  <c r="AC255" i="82"/>
  <c r="AB259" i="82"/>
  <c r="AD256" i="82"/>
  <c r="AE256" i="82" s="1"/>
  <c r="AD273" i="82"/>
  <c r="AE273" i="82" s="1"/>
  <c r="AB279" i="82"/>
  <c r="AB282" i="82"/>
  <c r="AD286" i="82"/>
  <c r="AE286" i="82" s="1"/>
  <c r="AB296" i="82"/>
  <c r="AB295" i="82"/>
  <c r="AB234" i="82"/>
  <c r="AB216" i="82"/>
  <c r="AC225" i="82"/>
  <c r="AB222" i="82"/>
  <c r="AF222" i="82" s="1"/>
  <c r="AC237" i="82"/>
  <c r="AD237" i="82"/>
  <c r="AE237" i="82" s="1"/>
  <c r="AB237" i="82"/>
  <c r="AD223" i="82"/>
  <c r="AE223" i="82" s="1"/>
  <c r="AB239" i="82"/>
  <c r="AF239" i="82" s="1"/>
  <c r="AD240" i="82"/>
  <c r="AE240" i="82" s="1"/>
  <c r="AC268" i="82"/>
  <c r="AC271" i="82"/>
  <c r="AC276" i="82"/>
  <c r="AB294" i="82"/>
  <c r="AC234" i="82"/>
  <c r="AC219" i="82"/>
  <c r="AD217" i="82"/>
  <c r="AE217" i="82" s="1"/>
  <c r="AB232" i="82"/>
  <c r="AB236" i="82"/>
  <c r="AC238" i="82"/>
  <c r="AB240" i="82"/>
  <c r="AB243" i="82"/>
  <c r="AC277" i="82"/>
  <c r="AB268" i="82"/>
  <c r="AC214" i="82"/>
  <c r="AB215" i="82"/>
  <c r="AB264" i="82"/>
  <c r="AD227" i="82"/>
  <c r="AE227" i="82" s="1"/>
  <c r="AC229" i="82"/>
  <c r="AC235" i="82"/>
  <c r="AB274" i="82"/>
  <c r="AF274" i="82" s="1"/>
  <c r="AB262" i="82"/>
  <c r="AD294" i="82"/>
  <c r="AE294" i="82" s="1"/>
  <c r="AB238" i="82"/>
  <c r="AC241" i="82"/>
  <c r="AW193" i="82"/>
  <c r="AV289" i="82"/>
  <c r="AW279" i="82"/>
  <c r="AW301" i="82"/>
  <c r="AV302" i="82"/>
  <c r="AW274" i="82"/>
  <c r="AW273" i="82"/>
  <c r="AW282" i="82"/>
  <c r="AV251" i="82"/>
  <c r="AW232" i="82"/>
  <c r="AW275" i="82"/>
  <c r="AW262" i="82"/>
  <c r="AW290" i="82"/>
  <c r="AW270" i="82"/>
  <c r="AW233" i="82"/>
  <c r="AW295" i="82"/>
  <c r="AV219" i="82"/>
  <c r="AW242" i="82"/>
  <c r="AV267" i="82"/>
  <c r="AW244" i="82"/>
  <c r="AW252" i="82"/>
  <c r="AW261" i="82"/>
  <c r="AV253" i="82"/>
  <c r="AW223" i="82"/>
  <c r="AV222" i="82"/>
  <c r="AV257" i="82"/>
  <c r="AW215" i="82"/>
  <c r="AV298" i="82"/>
  <c r="AX302" i="82"/>
  <c r="AY302" i="82" s="1"/>
  <c r="AW300" i="82"/>
  <c r="AX303" i="82"/>
  <c r="AY303" i="82" s="1"/>
  <c r="AX242" i="82"/>
  <c r="AY242" i="82" s="1"/>
  <c r="AV265" i="82"/>
  <c r="AV248" i="82"/>
  <c r="AW243" i="82"/>
  <c r="AV247" i="82"/>
  <c r="AW256" i="82"/>
  <c r="AW281" i="82"/>
  <c r="AW289" i="82"/>
  <c r="AX298" i="82"/>
  <c r="AY298" i="82" s="1"/>
  <c r="AW287" i="82"/>
  <c r="AW297" i="82"/>
  <c r="AV304" i="82"/>
  <c r="AW260" i="82"/>
  <c r="AV299" i="82"/>
  <c r="AV303" i="82"/>
  <c r="AV300" i="82"/>
  <c r="AV243" i="82"/>
  <c r="AZ243" i="82" s="1"/>
  <c r="AV245" i="82"/>
  <c r="AW251" i="82"/>
  <c r="AV254" i="82"/>
  <c r="AW254" i="82"/>
  <c r="AW283" i="82"/>
  <c r="AW245" i="82"/>
  <c r="AW246" i="82"/>
  <c r="AW249" i="82"/>
  <c r="AV255" i="82"/>
  <c r="AV266" i="82"/>
  <c r="AV269" i="82"/>
  <c r="AV272" i="82"/>
  <c r="AW272" i="82"/>
  <c r="AW230" i="82"/>
  <c r="AV250" i="82"/>
  <c r="AV260" i="82"/>
  <c r="AW263" i="82"/>
  <c r="AV297" i="82"/>
  <c r="AV261" i="82"/>
  <c r="AX297" i="82"/>
  <c r="AY297" i="82" s="1"/>
  <c r="AW257" i="82"/>
  <c r="AX257" i="82"/>
  <c r="AY257" i="82" s="1"/>
  <c r="AV277" i="82"/>
  <c r="AW236" i="82"/>
  <c r="AV233" i="82"/>
  <c r="AX244" i="82"/>
  <c r="AY244" i="82" s="1"/>
  <c r="AW269" i="82"/>
  <c r="AV301" i="82"/>
  <c r="AZ301" i="82" s="1"/>
  <c r="AW298" i="82"/>
  <c r="AW303" i="82"/>
  <c r="AW250" i="82"/>
  <c r="AW259" i="82"/>
  <c r="AW253" i="82"/>
  <c r="AW240" i="82"/>
  <c r="AV242" i="82"/>
  <c r="AV249" i="82"/>
  <c r="AV252" i="82"/>
  <c r="AX254" i="82"/>
  <c r="AY254" i="82" s="1"/>
  <c r="AV284" i="82"/>
  <c r="AX260" i="82"/>
  <c r="AY260" i="82" s="1"/>
  <c r="AX273" i="82"/>
  <c r="AY273" i="82" s="1"/>
  <c r="AW266" i="82"/>
  <c r="AX301" i="82"/>
  <c r="AY301" i="82" s="1"/>
  <c r="AV244" i="82"/>
  <c r="AV270" i="82"/>
  <c r="AV235" i="82"/>
  <c r="AX245" i="82"/>
  <c r="AY245" i="82" s="1"/>
  <c r="AW255" i="82"/>
  <c r="AV263" i="82"/>
  <c r="AZ263" i="82" s="1"/>
  <c r="AW280" i="82"/>
  <c r="AW291" i="82"/>
  <c r="AV291" i="82"/>
  <c r="AZ291" i="82" s="1"/>
  <c r="AV288" i="82"/>
  <c r="AW267" i="82"/>
  <c r="AX278" i="82"/>
  <c r="AY278" i="82" s="1"/>
  <c r="AX268" i="82"/>
  <c r="AY268" i="82" s="1"/>
  <c r="AW248" i="82"/>
  <c r="AW302" i="82"/>
  <c r="AW284" i="82"/>
  <c r="AV271" i="82"/>
  <c r="AV264" i="82"/>
  <c r="AV274" i="82"/>
  <c r="AV276" i="82"/>
  <c r="AV278" i="82"/>
  <c r="AX262" i="82"/>
  <c r="AY262" i="82" s="1"/>
  <c r="AX266" i="82"/>
  <c r="AY266" i="82" s="1"/>
  <c r="AX270" i="82"/>
  <c r="AY270" i="82" s="1"/>
  <c r="AX275" i="82"/>
  <c r="AY275" i="82" s="1"/>
  <c r="AX279" i="82"/>
  <c r="AY279" i="82" s="1"/>
  <c r="AV287" i="82"/>
  <c r="AX283" i="82"/>
  <c r="AY283" i="82" s="1"/>
  <c r="AX287" i="82"/>
  <c r="AY287" i="82" s="1"/>
  <c r="AW296" i="82"/>
  <c r="AW224" i="82"/>
  <c r="AW234" i="82"/>
  <c r="AW218" i="82"/>
  <c r="AX215" i="82"/>
  <c r="AY215" i="82" s="1"/>
  <c r="AW219" i="82"/>
  <c r="AW222" i="82"/>
  <c r="AV228" i="82"/>
  <c r="AW217" i="82"/>
  <c r="AV286" i="82"/>
  <c r="AW304" i="82"/>
  <c r="AW247" i="82"/>
  <c r="AW277" i="82"/>
  <c r="AV256" i="82"/>
  <c r="AV226" i="82"/>
  <c r="AV258" i="82"/>
  <c r="AX256" i="82"/>
  <c r="AY256" i="82" s="1"/>
  <c r="AV273" i="82"/>
  <c r="AV275" i="82"/>
  <c r="AW268" i="82"/>
  <c r="AW278" i="82"/>
  <c r="AX274" i="82"/>
  <c r="AY274" i="82" s="1"/>
  <c r="AX276" i="82"/>
  <c r="AY276" i="82" s="1"/>
  <c r="AW285" i="82"/>
  <c r="AV283" i="82"/>
  <c r="AX286" i="82"/>
  <c r="AY286" i="82" s="1"/>
  <c r="AW293" i="82"/>
  <c r="AX294" i="82"/>
  <c r="AY294" i="82" s="1"/>
  <c r="AV296" i="82"/>
  <c r="AX290" i="82"/>
  <c r="AY290" i="82" s="1"/>
  <c r="AX295" i="82"/>
  <c r="AY295" i="82" s="1"/>
  <c r="AX292" i="82"/>
  <c r="AY292" i="82" s="1"/>
  <c r="AV224" i="82"/>
  <c r="AW216" i="82"/>
  <c r="AW225" i="82"/>
  <c r="AV229" i="82"/>
  <c r="AV231" i="82"/>
  <c r="AW231" i="82"/>
  <c r="AV246" i="82"/>
  <c r="AZ246" i="82" s="1"/>
  <c r="AW220" i="82"/>
  <c r="AW288" i="82"/>
  <c r="AX281" i="82"/>
  <c r="AY281" i="82" s="1"/>
  <c r="AV262" i="82"/>
  <c r="AW271" i="82"/>
  <c r="AV281" i="82"/>
  <c r="AW276" i="82"/>
  <c r="AW286" i="82"/>
  <c r="AV293" i="82"/>
  <c r="AV290" i="82"/>
  <c r="AV294" i="82"/>
  <c r="AV292" i="82"/>
  <c r="AV225" i="82"/>
  <c r="AX237" i="82"/>
  <c r="AY237" i="82" s="1"/>
  <c r="AW229" i="82"/>
  <c r="AX223" i="82"/>
  <c r="AY223" i="82" s="1"/>
  <c r="AX236" i="82"/>
  <c r="AY236" i="82" s="1"/>
  <c r="AW238" i="82"/>
  <c r="AX252" i="82"/>
  <c r="AY252" i="82" s="1"/>
  <c r="AW264" i="82"/>
  <c r="AV279" i="82"/>
  <c r="AV285" i="82"/>
  <c r="AW292" i="82"/>
  <c r="AV216" i="82"/>
  <c r="AV218" i="82"/>
  <c r="AV223" i="82"/>
  <c r="AX227" i="82"/>
  <c r="AY227" i="82" s="1"/>
  <c r="AX258" i="82"/>
  <c r="AY258" i="82" s="1"/>
  <c r="AW258" i="82"/>
  <c r="AX248" i="82"/>
  <c r="AY248" i="82" s="1"/>
  <c r="AW299" i="82"/>
  <c r="AV280" i="82"/>
  <c r="AW265" i="82"/>
  <c r="AV268" i="82"/>
  <c r="AW214" i="82"/>
  <c r="AV220" i="82"/>
  <c r="AV215" i="82"/>
  <c r="AW226" i="82"/>
  <c r="AW228" i="82"/>
  <c r="AX231" i="82"/>
  <c r="AY231" i="82" s="1"/>
  <c r="AX228" i="82"/>
  <c r="AY228" i="82" s="1"/>
  <c r="AW239" i="82"/>
  <c r="AW235" i="82"/>
  <c r="AV241" i="82"/>
  <c r="AX240" i="82"/>
  <c r="AY240" i="82" s="1"/>
  <c r="AV240" i="82"/>
  <c r="AV282" i="82"/>
  <c r="AV259" i="82"/>
  <c r="AW294" i="82"/>
  <c r="AV295" i="82"/>
  <c r="AV217" i="82"/>
  <c r="AW221" i="82"/>
  <c r="AW237" i="82"/>
  <c r="AW227" i="82"/>
  <c r="AV214" i="82"/>
  <c r="AZ214" i="82" s="1"/>
  <c r="AW241" i="82"/>
  <c r="AV236" i="82"/>
  <c r="AZ236" i="82" s="1"/>
  <c r="AX271" i="82"/>
  <c r="AY271" i="82" s="1"/>
  <c r="AV221" i="82"/>
  <c r="AV232" i="82"/>
  <c r="AV239" i="82"/>
  <c r="AV238" i="82"/>
  <c r="AV234" i="82"/>
  <c r="AX217" i="82"/>
  <c r="AY217" i="82" s="1"/>
  <c r="AV237" i="82"/>
  <c r="AV230" i="82"/>
  <c r="AV227" i="82"/>
  <c r="BQ206" i="82"/>
  <c r="BQ301" i="82"/>
  <c r="BQ275" i="82"/>
  <c r="BQ273" i="82"/>
  <c r="BQ302" i="82"/>
  <c r="BP301" i="82"/>
  <c r="BP302" i="82"/>
  <c r="BQ274" i="82"/>
  <c r="BQ244" i="82"/>
  <c r="BQ227" i="82"/>
  <c r="BQ232" i="82"/>
  <c r="BP226" i="82"/>
  <c r="BQ278" i="82"/>
  <c r="BQ272" i="82"/>
  <c r="BP262" i="82"/>
  <c r="BQ282" i="82"/>
  <c r="BQ243" i="82"/>
  <c r="BP297" i="82"/>
  <c r="BQ287" i="82"/>
  <c r="BP304" i="82"/>
  <c r="BQ215" i="82"/>
  <c r="BQ252" i="82"/>
  <c r="BP227" i="82"/>
  <c r="BP251" i="82"/>
  <c r="BQ285" i="82"/>
  <c r="BQ290" i="82"/>
  <c r="BQ304" i="82"/>
  <c r="BP219" i="82"/>
  <c r="BQ223" i="82"/>
  <c r="BQ248" i="82"/>
  <c r="BQ266" i="82"/>
  <c r="BQ281" i="82"/>
  <c r="BQ295" i="82"/>
  <c r="BP298" i="82"/>
  <c r="BQ289" i="82"/>
  <c r="BR303" i="82"/>
  <c r="BS303" i="82" s="1"/>
  <c r="BQ246" i="82"/>
  <c r="BP256" i="82"/>
  <c r="BP253" i="82"/>
  <c r="BQ239" i="82"/>
  <c r="BQ218" i="82"/>
  <c r="BP257" i="82"/>
  <c r="BP289" i="82"/>
  <c r="BQ260" i="82"/>
  <c r="BP252" i="82"/>
  <c r="BP299" i="82"/>
  <c r="BQ299" i="82"/>
  <c r="BR302" i="82"/>
  <c r="BS302" i="82" s="1"/>
  <c r="BR297" i="82"/>
  <c r="BS297" i="82" s="1"/>
  <c r="BQ300" i="82"/>
  <c r="BQ303" i="82"/>
  <c r="BQ288" i="82"/>
  <c r="BP273" i="82"/>
  <c r="BQ256" i="82"/>
  <c r="BP261" i="82"/>
  <c r="BQ245" i="82"/>
  <c r="BQ247" i="82"/>
  <c r="BR259" i="82"/>
  <c r="BS259" i="82" s="1"/>
  <c r="BR250" i="82"/>
  <c r="BS250" i="82" s="1"/>
  <c r="BP254" i="82"/>
  <c r="BT254" i="82" s="1"/>
  <c r="BP255" i="82"/>
  <c r="BP266" i="82"/>
  <c r="BR268" i="82"/>
  <c r="BS268" i="82" s="1"/>
  <c r="BP269" i="82"/>
  <c r="BP267" i="82"/>
  <c r="BP282" i="82"/>
  <c r="BP278" i="82"/>
  <c r="BR301" i="82"/>
  <c r="BS301" i="82" s="1"/>
  <c r="BP243" i="82"/>
  <c r="BP233" i="82"/>
  <c r="BQ277" i="82"/>
  <c r="BP235" i="82"/>
  <c r="BR258" i="82"/>
  <c r="BS258" i="82" s="1"/>
  <c r="BQ259" i="82"/>
  <c r="BP250" i="82"/>
  <c r="BQ250" i="82"/>
  <c r="BQ263" i="82"/>
  <c r="BP263" i="82"/>
  <c r="BQ240" i="82"/>
  <c r="BP247" i="82"/>
  <c r="BQ262" i="82"/>
  <c r="BR304" i="82"/>
  <c r="BS304" i="82" s="1"/>
  <c r="BQ279" i="82"/>
  <c r="BQ283" i="82"/>
  <c r="BP246" i="82"/>
  <c r="BT246" i="82" s="1"/>
  <c r="BQ251" i="82"/>
  <c r="BQ269" i="82"/>
  <c r="BP270" i="82"/>
  <c r="BP272" i="82"/>
  <c r="BP277" i="82"/>
  <c r="BQ230" i="82"/>
  <c r="BP216" i="82"/>
  <c r="BQ233" i="82"/>
  <c r="BP245" i="82"/>
  <c r="BR244" i="82"/>
  <c r="BS244" i="82" s="1"/>
  <c r="BQ270" i="82"/>
  <c r="BQ242" i="82"/>
  <c r="BQ297" i="82"/>
  <c r="BP300" i="82"/>
  <c r="BQ220" i="82"/>
  <c r="BP248" i="82"/>
  <c r="BQ236" i="82"/>
  <c r="BQ258" i="82"/>
  <c r="BQ291" i="82"/>
  <c r="BP274" i="82"/>
  <c r="BP303" i="82"/>
  <c r="BQ249" i="82"/>
  <c r="BP259" i="82"/>
  <c r="BT259" i="82" s="1"/>
  <c r="BQ280" i="82"/>
  <c r="BP280" i="82"/>
  <c r="BT280" i="82" s="1"/>
  <c r="BR284" i="82"/>
  <c r="BS284" i="82" s="1"/>
  <c r="BP271" i="82"/>
  <c r="BP288" i="82"/>
  <c r="BQ264" i="82"/>
  <c r="BQ267" i="82"/>
  <c r="BP276" i="82"/>
  <c r="BQ254" i="82"/>
  <c r="BQ257" i="82"/>
  <c r="BR269" i="82"/>
  <c r="BS269" i="82" s="1"/>
  <c r="BR252" i="82"/>
  <c r="BS252" i="82" s="1"/>
  <c r="BR260" i="82"/>
  <c r="BS260" i="82" s="1"/>
  <c r="BR261" i="82"/>
  <c r="BS261" i="82" s="1"/>
  <c r="BQ261" i="82"/>
  <c r="BP275" i="82"/>
  <c r="BP291" i="82"/>
  <c r="BP279" i="82"/>
  <c r="BR262" i="82"/>
  <c r="BS262" i="82" s="1"/>
  <c r="BR266" i="82"/>
  <c r="BS266" i="82" s="1"/>
  <c r="BR270" i="82"/>
  <c r="BS270" i="82" s="1"/>
  <c r="BR275" i="82"/>
  <c r="BS275" i="82" s="1"/>
  <c r="BR279" i="82"/>
  <c r="BS279" i="82" s="1"/>
  <c r="BR283" i="82"/>
  <c r="BS283" i="82" s="1"/>
  <c r="BR287" i="82"/>
  <c r="BS287" i="82" s="1"/>
  <c r="BP296" i="82"/>
  <c r="BQ296" i="82"/>
  <c r="BQ224" i="82"/>
  <c r="BP214" i="82"/>
  <c r="BQ225" i="82"/>
  <c r="BP230" i="82"/>
  <c r="BQ217" i="82"/>
  <c r="BP242" i="82"/>
  <c r="BQ255" i="82"/>
  <c r="BP284" i="82"/>
  <c r="BR248" i="82"/>
  <c r="BS248" i="82" s="1"/>
  <c r="BP260" i="82"/>
  <c r="BQ265" i="82"/>
  <c r="BR271" i="82"/>
  <c r="BS271" i="82" s="1"/>
  <c r="BR274" i="82"/>
  <c r="BS274" i="82" s="1"/>
  <c r="BQ286" i="82"/>
  <c r="BQ293" i="82"/>
  <c r="BQ294" i="82"/>
  <c r="BP292" i="82"/>
  <c r="BT292" i="82" s="1"/>
  <c r="BR290" i="82"/>
  <c r="BS290" i="82" s="1"/>
  <c r="BR292" i="82"/>
  <c r="BS292" i="82" s="1"/>
  <c r="BQ234" i="82"/>
  <c r="BR215" i="82"/>
  <c r="BS215" i="82" s="1"/>
  <c r="BQ216" i="82"/>
  <c r="BR217" i="82"/>
  <c r="BS217" i="82" s="1"/>
  <c r="BP223" i="82"/>
  <c r="BQ226" i="82"/>
  <c r="BP229" i="82"/>
  <c r="BQ231" i="82"/>
  <c r="BQ253" i="82"/>
  <c r="BR278" i="82"/>
  <c r="BS278" i="82" s="1"/>
  <c r="BQ268" i="82"/>
  <c r="BP285" i="82"/>
  <c r="BT285" i="82" s="1"/>
  <c r="BR276" i="82"/>
  <c r="BS276" i="82" s="1"/>
  <c r="BP283" i="82"/>
  <c r="BT283" i="82" s="1"/>
  <c r="BQ292" i="82"/>
  <c r="BP295" i="82"/>
  <c r="BT295" i="82" s="1"/>
  <c r="BP218" i="82"/>
  <c r="BQ221" i="82"/>
  <c r="BQ219" i="82"/>
  <c r="BP222" i="82"/>
  <c r="BP220" i="82"/>
  <c r="BQ228" i="82"/>
  <c r="BP232" i="82"/>
  <c r="BR228" i="82"/>
  <c r="BS228" i="82" s="1"/>
  <c r="BP241" i="82"/>
  <c r="BR236" i="82"/>
  <c r="BS236" i="82" s="1"/>
  <c r="BQ271" i="82"/>
  <c r="BP281" i="82"/>
  <c r="BQ276" i="82"/>
  <c r="BP287" i="82"/>
  <c r="BP293" i="82"/>
  <c r="BP221" i="82"/>
  <c r="BR229" i="82"/>
  <c r="BS229" i="82" s="1"/>
  <c r="BP225" i="82"/>
  <c r="BP228" i="82"/>
  <c r="BQ238" i="82"/>
  <c r="BP286" i="82"/>
  <c r="BT286" i="82" s="1"/>
  <c r="BR256" i="82"/>
  <c r="BS256" i="82" s="1"/>
  <c r="BQ298" i="82"/>
  <c r="BP244" i="82"/>
  <c r="BP258" i="82"/>
  <c r="BT258" i="82" s="1"/>
  <c r="BQ284" i="82"/>
  <c r="BP264" i="82"/>
  <c r="BP290" i="82"/>
  <c r="BT290" i="82" s="1"/>
  <c r="BP217" i="82"/>
  <c r="BT217" i="82" s="1"/>
  <c r="BP234" i="82"/>
  <c r="BQ222" i="82"/>
  <c r="BR237" i="82"/>
  <c r="BS237" i="82" s="1"/>
  <c r="BQ229" i="82"/>
  <c r="BR231" i="82"/>
  <c r="BS231" i="82" s="1"/>
  <c r="BR227" i="82"/>
  <c r="BS227" i="82" s="1"/>
  <c r="BP239" i="82"/>
  <c r="BP236" i="82"/>
  <c r="BR240" i="82"/>
  <c r="BS240" i="82" s="1"/>
  <c r="BP240" i="82"/>
  <c r="BP265" i="82"/>
  <c r="BT265" i="82" s="1"/>
  <c r="BP249" i="82"/>
  <c r="BR281" i="82"/>
  <c r="BS281" i="82" s="1"/>
  <c r="BR289" i="82"/>
  <c r="BS289" i="82" s="1"/>
  <c r="BP294" i="82"/>
  <c r="BR294" i="82"/>
  <c r="BS294" i="82" s="1"/>
  <c r="BP231" i="82"/>
  <c r="BT231" i="82" s="1"/>
  <c r="BQ237" i="82"/>
  <c r="BP238" i="82"/>
  <c r="BP268" i="82"/>
  <c r="BT268" i="82" s="1"/>
  <c r="BP224" i="82"/>
  <c r="BT224" i="82" s="1"/>
  <c r="BP215" i="82"/>
  <c r="BP237" i="82"/>
  <c r="BT237" i="82" s="1"/>
  <c r="BR223" i="82"/>
  <c r="BS223" i="82" s="1"/>
  <c r="BQ241" i="82"/>
  <c r="BQ235" i="82"/>
  <c r="BQ214" i="82"/>
  <c r="BW214" i="82"/>
  <c r="BX214" i="82" s="1"/>
  <c r="AN234" i="82"/>
  <c r="AO234" i="82" s="1"/>
  <c r="BR218" i="82"/>
  <c r="BS218" i="82" s="1"/>
  <c r="AX216" i="82"/>
  <c r="AY216" i="82" s="1"/>
  <c r="AX239" i="82"/>
  <c r="AY239" i="82" s="1"/>
  <c r="BH241" i="82"/>
  <c r="BI241" i="82" s="1"/>
  <c r="AD226" i="82"/>
  <c r="AE226" i="82" s="1"/>
  <c r="AS226" i="82"/>
  <c r="AT226" i="82" s="1"/>
  <c r="BR221" i="82"/>
  <c r="BS221" i="82" s="1"/>
  <c r="AI234" i="82"/>
  <c r="AJ234" i="82" s="1"/>
  <c r="AI221" i="82"/>
  <c r="AJ221" i="82" s="1"/>
  <c r="BC216" i="82"/>
  <c r="BD216" i="82" s="1"/>
  <c r="AX222" i="82"/>
  <c r="AY222" i="82" s="1"/>
  <c r="CB232" i="82"/>
  <c r="CC232" i="82" s="1"/>
  <c r="BR239" i="82"/>
  <c r="BS239" i="82" s="1"/>
  <c r="BC235" i="82"/>
  <c r="BD235" i="82" s="1"/>
  <c r="AS241" i="82"/>
  <c r="AT241" i="82" s="1"/>
  <c r="AI224" i="82"/>
  <c r="AJ224" i="82" s="1"/>
  <c r="AN235" i="82"/>
  <c r="AO235" i="82" s="1"/>
  <c r="BM235" i="82"/>
  <c r="BN235" i="82" s="1"/>
  <c r="BH224" i="82"/>
  <c r="BI224" i="82" s="1"/>
  <c r="BC234" i="82"/>
  <c r="BD234" i="82" s="1"/>
  <c r="BC221" i="82"/>
  <c r="BD221" i="82" s="1"/>
  <c r="CB219" i="82"/>
  <c r="CC219" i="82" s="1"/>
  <c r="Y225" i="82"/>
  <c r="Z225" i="82" s="1"/>
  <c r="AS239" i="82"/>
  <c r="AT239" i="82" s="1"/>
  <c r="BM233" i="82"/>
  <c r="BN233" i="82" s="1"/>
  <c r="AD241" i="82"/>
  <c r="AE241" i="82" s="1"/>
  <c r="BR214" i="82"/>
  <c r="BS214" i="82" s="1"/>
  <c r="BW216" i="82"/>
  <c r="BX216" i="82" s="1"/>
  <c r="BC241" i="82"/>
  <c r="BD241" i="82" s="1"/>
  <c r="BW245" i="82"/>
  <c r="BX245" i="82" s="1"/>
  <c r="AN251" i="82"/>
  <c r="AO251" i="82" s="1"/>
  <c r="BC254" i="82"/>
  <c r="BD254" i="82" s="1"/>
  <c r="BH272" i="82"/>
  <c r="BI272" i="82" s="1"/>
  <c r="AS277" i="82"/>
  <c r="AT277" i="82" s="1"/>
  <c r="BC247" i="82"/>
  <c r="BD247" i="82" s="1"/>
  <c r="AS263" i="82"/>
  <c r="AT263" i="82" s="1"/>
  <c r="BW243" i="82"/>
  <c r="BX243" i="82" s="1"/>
  <c r="AD245" i="82"/>
  <c r="AE245" i="82" s="1"/>
  <c r="Y250" i="82"/>
  <c r="Z250" i="82" s="1"/>
  <c r="AN255" i="82"/>
  <c r="AO255" i="82" s="1"/>
  <c r="BR255" i="82"/>
  <c r="BS255" i="82" s="1"/>
  <c r="CB257" i="82"/>
  <c r="CC257" i="82" s="1"/>
  <c r="BC257" i="82"/>
  <c r="BD257" i="82" s="1"/>
  <c r="BM284" i="82"/>
  <c r="BN284" i="82" s="1"/>
  <c r="BC261" i="82"/>
  <c r="BD261" i="82" s="1"/>
  <c r="BC273" i="82"/>
  <c r="BD273" i="82" s="1"/>
  <c r="BR288" i="82"/>
  <c r="BS288" i="82" s="1"/>
  <c r="BC265" i="82"/>
  <c r="BD265" i="82" s="1"/>
  <c r="BH286" i="82"/>
  <c r="BI286" i="82" s="1"/>
  <c r="AS286" i="82"/>
  <c r="AT286" i="82" s="1"/>
  <c r="Y293" i="82"/>
  <c r="Z293" i="82" s="1"/>
  <c r="BR220" i="82"/>
  <c r="BS220" i="82" s="1"/>
  <c r="BM237" i="82"/>
  <c r="BN237" i="82" s="1"/>
  <c r="BH238" i="82"/>
  <c r="BI238" i="82" s="1"/>
  <c r="BR263" i="82"/>
  <c r="BS263" i="82" s="1"/>
  <c r="BH280" i="82"/>
  <c r="BI280" i="82" s="1"/>
  <c r="AD288" i="82"/>
  <c r="AE288" i="82" s="1"/>
  <c r="CB285" i="82"/>
  <c r="CC285" i="82" s="1"/>
  <c r="AS293" i="82"/>
  <c r="AT293" i="82" s="1"/>
  <c r="AI296" i="82"/>
  <c r="AJ296" i="82" s="1"/>
  <c r="AX230" i="82"/>
  <c r="AY230" i="82" s="1"/>
  <c r="AI293" i="82"/>
  <c r="AJ293" i="82" s="1"/>
  <c r="AN242" i="82"/>
  <c r="AO242" i="82" s="1"/>
  <c r="AI245" i="82"/>
  <c r="AJ245" i="82" s="1"/>
  <c r="BW253" i="82"/>
  <c r="BX253" i="82" s="1"/>
  <c r="CB277" i="82"/>
  <c r="CC277" i="82" s="1"/>
  <c r="BC243" i="82"/>
  <c r="BD243" i="82" s="1"/>
  <c r="BW231" i="82"/>
  <c r="BX231" i="82" s="1"/>
  <c r="CB246" i="82"/>
  <c r="CC246" i="82" s="1"/>
  <c r="Y254" i="82"/>
  <c r="Z254" i="82" s="1"/>
  <c r="BM254" i="82"/>
  <c r="BN254" i="82" s="1"/>
  <c r="Y280" i="82"/>
  <c r="Z280" i="82" s="1"/>
  <c r="BM291" i="82"/>
  <c r="BN291" i="82" s="1"/>
  <c r="AD264" i="82"/>
  <c r="AE264" i="82" s="1"/>
  <c r="AS281" i="82"/>
  <c r="AT281" i="82" s="1"/>
  <c r="AN289" i="82"/>
  <c r="AO289" i="82" s="1"/>
  <c r="BH289" i="82"/>
  <c r="BI289" i="82" s="1"/>
  <c r="BR293" i="82"/>
  <c r="BS293" i="82" s="1"/>
  <c r="AD296" i="82"/>
  <c r="AE296" i="82" s="1"/>
  <c r="BW220" i="82"/>
  <c r="BX220" i="82" s="1"/>
  <c r="BM232" i="82"/>
  <c r="BN232" i="82" s="1"/>
  <c r="BR233" i="82"/>
  <c r="BS233" i="82" s="1"/>
  <c r="Y230" i="82"/>
  <c r="Z230" i="82" s="1"/>
  <c r="AI246" i="82"/>
  <c r="AJ246" i="82" s="1"/>
  <c r="AS246" i="82"/>
  <c r="AT246" i="82" s="1"/>
  <c r="BH250" i="82"/>
  <c r="BI250" i="82" s="1"/>
  <c r="AN247" i="82"/>
  <c r="AO247" i="82" s="1"/>
  <c r="BM280" i="82"/>
  <c r="BN280" i="82" s="1"/>
  <c r="BM265" i="82"/>
  <c r="BN265" i="82" s="1"/>
  <c r="AN265" i="82"/>
  <c r="AO265" i="82" s="1"/>
  <c r="BC238" i="82"/>
  <c r="BD238" i="82" s="1"/>
  <c r="BM263" i="82"/>
  <c r="BN263" i="82" s="1"/>
  <c r="AD293" i="82"/>
  <c r="AE293" i="82" s="1"/>
  <c r="AX238" i="82"/>
  <c r="AY238" i="82" s="1"/>
  <c r="AX229" i="82"/>
  <c r="AY229" i="82" s="1"/>
  <c r="AS264" i="82"/>
  <c r="AT264" i="82" s="1"/>
  <c r="AN282" i="82"/>
  <c r="AO282" i="82" s="1"/>
  <c r="AX282" i="82"/>
  <c r="AY282" i="82" s="1"/>
  <c r="CB300" i="82"/>
  <c r="CC300" i="82" s="1"/>
  <c r="AI298" i="82"/>
  <c r="AJ298" i="82" s="1"/>
  <c r="BM298" i="82"/>
  <c r="BN298" i="82" s="1"/>
  <c r="AI259" i="82"/>
  <c r="AJ259" i="82" s="1"/>
  <c r="AN272" i="82"/>
  <c r="AO272" i="82" s="1"/>
  <c r="BW277" i="82"/>
  <c r="BX277" i="82" s="1"/>
  <c r="AI255" i="82"/>
  <c r="AJ255" i="82" s="1"/>
  <c r="AD300" i="82"/>
  <c r="AE300" i="82" s="1"/>
  <c r="AI267" i="82"/>
  <c r="AJ267" i="82" s="1"/>
  <c r="BR267" i="82"/>
  <c r="BS267" i="82" s="1"/>
  <c r="AD254" i="82"/>
  <c r="AE254" i="82" s="1"/>
  <c r="AI278" i="82"/>
  <c r="AJ278" i="82" s="1"/>
  <c r="AI285" i="82"/>
  <c r="AJ285" i="82" s="1"/>
  <c r="AS289" i="82"/>
  <c r="AT289" i="82" s="1"/>
  <c r="Y221" i="82"/>
  <c r="Z221" i="82" s="1"/>
  <c r="BW219" i="82"/>
  <c r="BX219" i="82" s="1"/>
  <c r="BC232" i="82"/>
  <c r="BD232" i="82" s="1"/>
  <c r="AN253" i="82"/>
  <c r="AO253" i="82" s="1"/>
  <c r="Y253" i="82"/>
  <c r="Z253" i="82" s="1"/>
  <c r="BW286" i="82"/>
  <c r="BX286" i="82" s="1"/>
  <c r="BM225" i="82"/>
  <c r="BN225" i="82" s="1"/>
  <c r="AD299" i="82"/>
  <c r="AE299" i="82" s="1"/>
  <c r="AI299" i="82"/>
  <c r="AJ299" i="82" s="1"/>
  <c r="Y299" i="82"/>
  <c r="Z299" i="82" s="1"/>
  <c r="AX269" i="82"/>
  <c r="AY269" i="82" s="1"/>
  <c r="CB269" i="82"/>
  <c r="CC269" i="82" s="1"/>
  <c r="Y215" i="82"/>
  <c r="Z215" i="82" s="1"/>
  <c r="BC225" i="82"/>
  <c r="BD225" i="82" s="1"/>
  <c r="AI251" i="82"/>
  <c r="AJ251" i="82" s="1"/>
  <c r="BW251" i="82"/>
  <c r="BX251" i="82" s="1"/>
  <c r="BR243" i="82"/>
  <c r="BS243" i="82" s="1"/>
  <c r="AN276" i="82"/>
  <c r="AO276" i="82" s="1"/>
  <c r="AD220" i="82"/>
  <c r="AE220" i="82" s="1"/>
  <c r="AD298" i="82"/>
  <c r="AE298" i="82" s="1"/>
  <c r="BR264" i="82"/>
  <c r="BS264" i="82" s="1"/>
  <c r="AS216" i="82"/>
  <c r="AT216" i="82" s="1"/>
  <c r="AN222" i="82"/>
  <c r="AO222" i="82" s="1"/>
  <c r="AS237" i="82"/>
  <c r="AT237" i="82" s="1"/>
  <c r="AX285" i="82"/>
  <c r="AY285" i="82" s="1"/>
  <c r="BH288" i="82"/>
  <c r="BI288" i="82" s="1"/>
  <c r="AN218" i="82"/>
  <c r="AO218" i="82" s="1"/>
  <c r="AN226" i="82"/>
  <c r="AO226" i="82" s="1"/>
  <c r="AN221" i="82"/>
  <c r="AO221" i="82" s="1"/>
  <c r="BH225" i="82"/>
  <c r="BI225" i="82" s="1"/>
  <c r="BH235" i="82"/>
  <c r="BI235" i="82" s="1"/>
  <c r="AN219" i="82"/>
  <c r="AO219" i="82" s="1"/>
  <c r="CB225" i="82"/>
  <c r="CC225" i="82" s="1"/>
  <c r="CB273" i="82"/>
  <c r="CC273" i="82" s="1"/>
  <c r="AN286" i="82"/>
  <c r="AO286" i="82" s="1"/>
  <c r="CB254" i="82"/>
  <c r="CC254" i="82" s="1"/>
  <c r="BH291" i="82"/>
  <c r="BI291" i="82" s="1"/>
  <c r="AN294" i="82"/>
  <c r="AO294" i="82" s="1"/>
  <c r="CB293" i="82"/>
  <c r="CC293" i="82" s="1"/>
  <c r="CB264" i="82"/>
  <c r="CC264" i="82" s="1"/>
  <c r="CB267" i="82"/>
  <c r="CC267" i="82" s="1"/>
  <c r="AN243" i="82"/>
  <c r="AO243" i="82" s="1"/>
  <c r="CB294" i="82"/>
  <c r="CC294" i="82" s="1"/>
  <c r="BL184" i="82"/>
  <c r="BL279" i="82"/>
  <c r="BL215" i="82"/>
  <c r="BL301" i="82"/>
  <c r="BM271" i="82"/>
  <c r="BN271" i="82" s="1"/>
  <c r="BL262" i="82"/>
  <c r="BL274" i="82"/>
  <c r="BL223" i="82"/>
  <c r="BL270" i="82"/>
  <c r="BL269" i="82"/>
  <c r="BK269" i="82"/>
  <c r="BL244" i="82"/>
  <c r="BK280" i="82"/>
  <c r="BL287" i="82"/>
  <c r="BK303" i="82"/>
  <c r="BL255" i="82"/>
  <c r="BK261" i="82"/>
  <c r="BL304" i="82"/>
  <c r="BM304" i="82"/>
  <c r="BN304" i="82" s="1"/>
  <c r="BL297" i="82"/>
  <c r="BK273" i="82"/>
  <c r="BL290" i="82"/>
  <c r="BL242" i="82"/>
  <c r="BL265" i="82"/>
  <c r="BL252" i="82"/>
  <c r="BK304" i="82"/>
  <c r="BK263" i="82"/>
  <c r="BK297" i="82"/>
  <c r="BL298" i="82"/>
  <c r="BK248" i="82"/>
  <c r="BL275" i="82"/>
  <c r="BK290" i="82"/>
  <c r="BK246" i="82"/>
  <c r="BL249" i="82"/>
  <c r="BK252" i="82"/>
  <c r="BK247" i="82"/>
  <c r="BL259" i="82"/>
  <c r="BL300" i="82"/>
  <c r="BK274" i="82"/>
  <c r="BK283" i="82"/>
  <c r="BK266" i="82"/>
  <c r="BL232" i="82"/>
  <c r="BL258" i="82"/>
  <c r="BK279" i="82"/>
  <c r="BK298" i="82"/>
  <c r="BO298" i="82" s="1"/>
  <c r="BL299" i="82"/>
  <c r="BK301" i="82"/>
  <c r="BM301" i="82"/>
  <c r="BN301" i="82" s="1"/>
  <c r="BL219" i="82"/>
  <c r="BL266" i="82"/>
  <c r="BL243" i="82"/>
  <c r="BL295" i="82"/>
  <c r="BL289" i="82"/>
  <c r="BL302" i="82"/>
  <c r="BK302" i="82"/>
  <c r="BM297" i="82"/>
  <c r="BN297" i="82" s="1"/>
  <c r="BK300" i="82"/>
  <c r="BL303" i="82"/>
  <c r="BK249" i="82"/>
  <c r="BL257" i="82"/>
  <c r="BK257" i="82"/>
  <c r="BK272" i="82"/>
  <c r="BL238" i="82"/>
  <c r="BM303" i="82"/>
  <c r="BN303" i="82" s="1"/>
  <c r="BL240" i="82"/>
  <c r="BL250" i="82"/>
  <c r="BK251" i="82"/>
  <c r="BL253" i="82"/>
  <c r="BM268" i="82"/>
  <c r="BN268" i="82" s="1"/>
  <c r="BL227" i="82"/>
  <c r="BM276" i="82"/>
  <c r="BN276" i="82" s="1"/>
  <c r="BL248" i="82"/>
  <c r="BL268" i="82"/>
  <c r="BM302" i="82"/>
  <c r="BN302" i="82" s="1"/>
  <c r="BL247" i="82"/>
  <c r="BK254" i="82"/>
  <c r="BL277" i="82"/>
  <c r="BK250" i="82"/>
  <c r="BL263" i="82"/>
  <c r="BK220" i="82"/>
  <c r="BK228" i="82"/>
  <c r="BL230" i="82"/>
  <c r="BK270" i="82"/>
  <c r="BK243" i="82"/>
  <c r="BM250" i="82"/>
  <c r="BN250" i="82" s="1"/>
  <c r="BK258" i="82"/>
  <c r="BL288" i="82"/>
  <c r="BL245" i="82"/>
  <c r="BL246" i="82"/>
  <c r="BK262" i="82"/>
  <c r="BK253" i="82"/>
  <c r="BM244" i="82"/>
  <c r="BN244" i="82" s="1"/>
  <c r="BL254" i="82"/>
  <c r="BM248" i="82"/>
  <c r="BN248" i="82" s="1"/>
  <c r="BM252" i="82"/>
  <c r="BN252" i="82" s="1"/>
  <c r="BM256" i="82"/>
  <c r="BN256" i="82" s="1"/>
  <c r="BM273" i="82"/>
  <c r="BN273" i="82" s="1"/>
  <c r="BK267" i="82"/>
  <c r="BL283" i="82"/>
  <c r="BL233" i="82"/>
  <c r="BK244" i="82"/>
  <c r="BK242" i="82"/>
  <c r="BK255" i="82"/>
  <c r="BK291" i="82"/>
  <c r="BK265" i="82"/>
  <c r="BK268" i="82"/>
  <c r="BL271" i="82"/>
  <c r="BK271" i="82"/>
  <c r="BK285" i="82"/>
  <c r="BL285" i="82"/>
  <c r="BM274" i="82"/>
  <c r="BN274" i="82" s="1"/>
  <c r="BK286" i="82"/>
  <c r="BK292" i="82"/>
  <c r="BO292" i="82" s="1"/>
  <c r="BM290" i="82"/>
  <c r="BN290" i="82" s="1"/>
  <c r="BM292" i="82"/>
  <c r="BN292" i="82" s="1"/>
  <c r="BM217" i="82"/>
  <c r="BN217" i="82" s="1"/>
  <c r="BK221" i="82"/>
  <c r="BK224" i="82"/>
  <c r="BL214" i="82"/>
  <c r="BK218" i="82"/>
  <c r="BL218" i="82"/>
  <c r="BL221" i="82"/>
  <c r="BL216" i="82"/>
  <c r="BK230" i="82"/>
  <c r="BL256" i="82"/>
  <c r="BL236" i="82"/>
  <c r="BK299" i="82"/>
  <c r="BL272" i="82"/>
  <c r="BK277" i="82"/>
  <c r="BM257" i="82"/>
  <c r="BN257" i="82" s="1"/>
  <c r="BL280" i="82"/>
  <c r="BL261" i="82"/>
  <c r="BK275" i="82"/>
  <c r="BL267" i="82"/>
  <c r="BL264" i="82"/>
  <c r="BL282" i="82"/>
  <c r="BK289" i="82"/>
  <c r="BL294" i="82"/>
  <c r="BL292" i="82"/>
  <c r="BK295" i="82"/>
  <c r="BK223" i="82"/>
  <c r="BK214" i="82"/>
  <c r="BL224" i="82"/>
  <c r="BL234" i="82"/>
  <c r="BK219" i="82"/>
  <c r="BO219" i="82" s="1"/>
  <c r="BK215" i="82"/>
  <c r="BL217" i="82"/>
  <c r="BL237" i="82"/>
  <c r="BL229" i="82"/>
  <c r="BM228" i="82"/>
  <c r="BN228" i="82" s="1"/>
  <c r="BK260" i="82"/>
  <c r="BL273" i="82"/>
  <c r="BL291" i="82"/>
  <c r="BK288" i="82"/>
  <c r="BK278" i="82"/>
  <c r="BL281" i="82"/>
  <c r="BL286" i="82"/>
  <c r="BL293" i="82"/>
  <c r="BM287" i="82"/>
  <c r="BN287" i="82" s="1"/>
  <c r="BM294" i="82"/>
  <c r="BN294" i="82" s="1"/>
  <c r="BL225" i="82"/>
  <c r="BL222" i="82"/>
  <c r="BM219" i="82"/>
  <c r="BN219" i="82" s="1"/>
  <c r="BK236" i="82"/>
  <c r="BK227" i="82"/>
  <c r="BO227" i="82" s="1"/>
  <c r="BK237" i="82"/>
  <c r="BM227" i="82"/>
  <c r="BN227" i="82" s="1"/>
  <c r="BL231" i="82"/>
  <c r="BK233" i="82"/>
  <c r="BK239" i="82"/>
  <c r="BK238" i="82"/>
  <c r="BO238" i="82" s="1"/>
  <c r="BM240" i="82"/>
  <c r="BN240" i="82" s="1"/>
  <c r="BK240" i="82"/>
  <c r="BL220" i="82"/>
  <c r="BK264" i="82"/>
  <c r="BK287" i="82"/>
  <c r="BM283" i="82"/>
  <c r="BN283" i="82" s="1"/>
  <c r="BK296" i="82"/>
  <c r="BK226" i="82"/>
  <c r="BM223" i="82"/>
  <c r="BN223" i="82" s="1"/>
  <c r="BK256" i="82"/>
  <c r="BK245" i="82"/>
  <c r="BK284" i="82"/>
  <c r="BL260" i="82"/>
  <c r="BK259" i="82"/>
  <c r="BL226" i="82"/>
  <c r="BM278" i="82"/>
  <c r="BN278" i="82" s="1"/>
  <c r="BL278" i="82"/>
  <c r="BM262" i="82"/>
  <c r="BN262" i="82" s="1"/>
  <c r="BM270" i="82"/>
  <c r="BN270" i="82" s="1"/>
  <c r="BM279" i="82"/>
  <c r="BN279" i="82" s="1"/>
  <c r="BL296" i="82"/>
  <c r="BK217" i="82"/>
  <c r="BK232" i="82"/>
  <c r="BO232" i="82" s="1"/>
  <c r="BM231" i="82"/>
  <c r="BN231" i="82" s="1"/>
  <c r="BM236" i="82"/>
  <c r="BN236" i="82" s="1"/>
  <c r="BL284" i="82"/>
  <c r="BM295" i="82"/>
  <c r="BN295" i="82" s="1"/>
  <c r="BK234" i="82"/>
  <c r="BK231" i="82"/>
  <c r="BL239" i="82"/>
  <c r="BK235" i="82"/>
  <c r="BL241" i="82"/>
  <c r="BL251" i="82"/>
  <c r="BK293" i="82"/>
  <c r="BK222" i="82"/>
  <c r="BO222" i="82" s="1"/>
  <c r="BL228" i="82"/>
  <c r="BK241" i="82"/>
  <c r="BL235" i="82"/>
  <c r="BK229" i="82"/>
  <c r="BK281" i="82"/>
  <c r="BM266" i="82"/>
  <c r="BN266" i="82" s="1"/>
  <c r="BK276" i="82"/>
  <c r="BO276" i="82" s="1"/>
  <c r="BM275" i="82"/>
  <c r="BN275" i="82" s="1"/>
  <c r="BK216" i="82"/>
  <c r="BK225" i="82"/>
  <c r="BM220" i="82"/>
  <c r="BN220" i="82" s="1"/>
  <c r="BL276" i="82"/>
  <c r="BK282" i="82"/>
  <c r="BK294" i="82"/>
  <c r="Y218" i="82"/>
  <c r="Z218" i="82" s="1"/>
  <c r="CB226" i="82"/>
  <c r="CC226" i="82" s="1"/>
  <c r="Y226" i="82"/>
  <c r="Z226" i="82" s="1"/>
  <c r="Y224" i="82"/>
  <c r="Z224" i="82" s="1"/>
  <c r="CB234" i="82"/>
  <c r="CC234" i="82" s="1"/>
  <c r="BM221" i="82"/>
  <c r="BN221" i="82" s="1"/>
  <c r="BH232" i="82"/>
  <c r="BI232" i="82" s="1"/>
  <c r="CB233" i="82"/>
  <c r="CC233" i="82" s="1"/>
  <c r="AS214" i="82"/>
  <c r="AT214" i="82" s="1"/>
  <c r="BH219" i="82"/>
  <c r="BI219" i="82" s="1"/>
  <c r="AN225" i="82"/>
  <c r="AO225" i="82" s="1"/>
  <c r="BM216" i="82"/>
  <c r="BN216" i="82" s="1"/>
  <c r="CB245" i="82"/>
  <c r="CC245" i="82" s="1"/>
  <c r="BM251" i="82"/>
  <c r="BN251" i="82" s="1"/>
  <c r="CB251" i="82"/>
  <c r="CC251" i="82" s="1"/>
  <c r="AN229" i="82"/>
  <c r="AO229" i="82" s="1"/>
  <c r="BH257" i="82"/>
  <c r="BI257" i="82" s="1"/>
  <c r="AN257" i="82"/>
  <c r="AO257" i="82" s="1"/>
  <c r="BH284" i="82"/>
  <c r="BI284" i="82" s="1"/>
  <c r="AS261" i="82"/>
  <c r="AT261" i="82" s="1"/>
  <c r="Y286" i="82"/>
  <c r="Z286" i="82" s="1"/>
  <c r="CB286" i="82"/>
  <c r="CC286" i="82" s="1"/>
  <c r="BM293" i="82"/>
  <c r="BN293" i="82" s="1"/>
  <c r="BM296" i="82"/>
  <c r="BN296" i="82" s="1"/>
  <c r="BH230" i="82"/>
  <c r="BI230" i="82" s="1"/>
  <c r="AN285" i="82"/>
  <c r="AO285" i="82" s="1"/>
  <c r="CB263" i="82"/>
  <c r="CC263" i="82" s="1"/>
  <c r="BM243" i="82"/>
  <c r="BN243" i="82" s="1"/>
  <c r="CB249" i="82"/>
  <c r="CC249" i="82" s="1"/>
  <c r="BM242" i="82"/>
  <c r="BN242" i="82" s="1"/>
  <c r="Y243" i="82"/>
  <c r="Z243" i="82" s="1"/>
  <c r="AS254" i="82"/>
  <c r="AT254" i="82" s="1"/>
  <c r="Y257" i="82"/>
  <c r="Z257" i="82" s="1"/>
  <c r="AN280" i="82"/>
  <c r="AO280" i="82" s="1"/>
  <c r="AS282" i="82"/>
  <c r="AT282" i="82" s="1"/>
  <c r="BH221" i="82"/>
  <c r="BI221" i="82" s="1"/>
  <c r="AN250" i="82"/>
  <c r="AO250" i="82" s="1"/>
  <c r="Y265" i="82"/>
  <c r="Z265" i="82" s="1"/>
  <c r="BH229" i="82"/>
  <c r="BI229" i="82" s="1"/>
  <c r="AN264" i="82"/>
  <c r="AO264" i="82" s="1"/>
  <c r="BH264" i="82"/>
  <c r="BI264" i="82" s="1"/>
  <c r="CB282" i="82"/>
  <c r="CC282" i="82" s="1"/>
  <c r="AS298" i="82"/>
  <c r="AT298" i="82" s="1"/>
  <c r="Y291" i="82"/>
  <c r="Z291" i="82" s="1"/>
  <c r="BM300" i="82"/>
  <c r="BN300" i="82" s="1"/>
  <c r="AS278" i="82"/>
  <c r="AT278" i="82" s="1"/>
  <c r="BH296" i="82"/>
  <c r="BI296" i="82" s="1"/>
  <c r="BM289" i="82"/>
  <c r="BN289" i="82" s="1"/>
  <c r="CB215" i="82"/>
  <c r="CC215" i="82" s="1"/>
  <c r="CB299" i="82"/>
  <c r="CC299" i="82" s="1"/>
  <c r="BM269" i="82"/>
  <c r="BN269" i="82" s="1"/>
  <c r="AI302" i="82"/>
  <c r="AJ302" i="82" s="1"/>
  <c r="AH301" i="82"/>
  <c r="AH282" i="82"/>
  <c r="AH279" i="82"/>
  <c r="AH274" i="82"/>
  <c r="AH251" i="82"/>
  <c r="AG302" i="82"/>
  <c r="AG279" i="82"/>
  <c r="AH275" i="82"/>
  <c r="AG274" i="82"/>
  <c r="AH248" i="82"/>
  <c r="AH244" i="82"/>
  <c r="AH215" i="82"/>
  <c r="AH299" i="82"/>
  <c r="AH247" i="82"/>
  <c r="AH283" i="82"/>
  <c r="AH297" i="82"/>
  <c r="AG297" i="82"/>
  <c r="AG241" i="82"/>
  <c r="AG292" i="82"/>
  <c r="AH223" i="82"/>
  <c r="AH287" i="82"/>
  <c r="AH290" i="82"/>
  <c r="AG261" i="82"/>
  <c r="AG304" i="82"/>
  <c r="AH256" i="82"/>
  <c r="AG275" i="82"/>
  <c r="AG257" i="82"/>
  <c r="AG270" i="82"/>
  <c r="AG300" i="82"/>
  <c r="AG260" i="82"/>
  <c r="AH250" i="82"/>
  <c r="AG267" i="82"/>
  <c r="AG231" i="82"/>
  <c r="AH255" i="82"/>
  <c r="AH304" i="82"/>
  <c r="AH260" i="82"/>
  <c r="AG251" i="82"/>
  <c r="AH302" i="82"/>
  <c r="AI297" i="82"/>
  <c r="AJ297" i="82" s="1"/>
  <c r="AH303" i="82"/>
  <c r="AH230" i="82"/>
  <c r="AH264" i="82"/>
  <c r="AH252" i="82"/>
  <c r="AG248" i="82"/>
  <c r="AH265" i="82"/>
  <c r="AH295" i="82"/>
  <c r="AI301" i="82"/>
  <c r="AJ301" i="82" s="1"/>
  <c r="AI303" i="82"/>
  <c r="AJ303" i="82" s="1"/>
  <c r="AH294" i="82"/>
  <c r="AH242" i="82"/>
  <c r="AH258" i="82"/>
  <c r="AH286" i="82"/>
  <c r="AG290" i="82"/>
  <c r="AG295" i="82"/>
  <c r="AK295" i="82" s="1"/>
  <c r="AG296" i="82"/>
  <c r="AH298" i="82"/>
  <c r="AG301" i="82"/>
  <c r="AH269" i="82"/>
  <c r="AG271" i="82"/>
  <c r="AG283" i="82"/>
  <c r="AG303" i="82"/>
  <c r="AH235" i="82"/>
  <c r="AG259" i="82"/>
  <c r="AG266" i="82"/>
  <c r="AG277" i="82"/>
  <c r="AI277" i="82"/>
  <c r="AJ277" i="82" s="1"/>
  <c r="AG235" i="82"/>
  <c r="AI242" i="82"/>
  <c r="AJ242" i="82" s="1"/>
  <c r="AG244" i="82"/>
  <c r="AG255" i="82"/>
  <c r="AK255" i="82" s="1"/>
  <c r="AH232" i="82"/>
  <c r="AH219" i="82"/>
  <c r="AH233" i="82"/>
  <c r="AH254" i="82"/>
  <c r="AH270" i="82"/>
  <c r="AH243" i="82"/>
  <c r="AG286" i="82"/>
  <c r="AG298" i="82"/>
  <c r="AH289" i="82"/>
  <c r="AG299" i="82"/>
  <c r="AH245" i="82"/>
  <c r="AG246" i="82"/>
  <c r="AH238" i="82"/>
  <c r="AG249" i="82"/>
  <c r="AG245" i="82"/>
  <c r="AK245" i="82" s="1"/>
  <c r="AI247" i="82"/>
  <c r="AJ247" i="82" s="1"/>
  <c r="AG262" i="82"/>
  <c r="AH246" i="82"/>
  <c r="AH266" i="82"/>
  <c r="AG252" i="82"/>
  <c r="AH263" i="82"/>
  <c r="AH240" i="82"/>
  <c r="AI244" i="82"/>
  <c r="AJ244" i="82" s="1"/>
  <c r="AG256" i="82"/>
  <c r="AI258" i="82"/>
  <c r="AJ258" i="82" s="1"/>
  <c r="AH259" i="82"/>
  <c r="AI263" i="82"/>
  <c r="AJ263" i="82" s="1"/>
  <c r="AH280" i="82"/>
  <c r="AH291" i="82"/>
  <c r="AG291" i="82"/>
  <c r="AG288" i="82"/>
  <c r="AH267" i="82"/>
  <c r="AH268" i="82"/>
  <c r="AH262" i="82"/>
  <c r="AG272" i="82"/>
  <c r="AH272" i="82"/>
  <c r="AH277" i="82"/>
  <c r="AH253" i="82"/>
  <c r="AH226" i="82"/>
  <c r="AH227" i="82"/>
  <c r="AG247" i="82"/>
  <c r="AK247" i="82" s="1"/>
  <c r="AH284" i="82"/>
  <c r="AI260" i="82"/>
  <c r="AJ260" i="82" s="1"/>
  <c r="AG264" i="82"/>
  <c r="AH236" i="82"/>
  <c r="AI256" i="82"/>
  <c r="AJ256" i="82" s="1"/>
  <c r="AG273" i="82"/>
  <c r="AH273" i="82"/>
  <c r="AG278" i="82"/>
  <c r="AI268" i="82"/>
  <c r="AJ268" i="82" s="1"/>
  <c r="AG276" i="82"/>
  <c r="AH281" i="82"/>
  <c r="AH285" i="82"/>
  <c r="AH293" i="82"/>
  <c r="AH218" i="82"/>
  <c r="AH249" i="82"/>
  <c r="AG226" i="82"/>
  <c r="AH257" i="82"/>
  <c r="AI252" i="82"/>
  <c r="AJ252" i="82" s="1"/>
  <c r="AI291" i="82"/>
  <c r="AJ291" i="82" s="1"/>
  <c r="AH288" i="82"/>
  <c r="AG281" i="82"/>
  <c r="AG287" i="82"/>
  <c r="AI262" i="82"/>
  <c r="AJ262" i="82" s="1"/>
  <c r="AI266" i="82"/>
  <c r="AJ266" i="82" s="1"/>
  <c r="AI270" i="82"/>
  <c r="AJ270" i="82" s="1"/>
  <c r="AH276" i="82"/>
  <c r="AG282" i="82"/>
  <c r="AI275" i="82"/>
  <c r="AJ275" i="82" s="1"/>
  <c r="AI279" i="82"/>
  <c r="AJ279" i="82" s="1"/>
  <c r="AG293" i="82"/>
  <c r="AG294" i="82"/>
  <c r="AI283" i="82"/>
  <c r="AJ283" i="82" s="1"/>
  <c r="AI287" i="82"/>
  <c r="AJ287" i="82" s="1"/>
  <c r="AH296" i="82"/>
  <c r="AG223" i="82"/>
  <c r="AG234" i="82"/>
  <c r="AG225" i="82"/>
  <c r="AH222" i="82"/>
  <c r="AG219" i="82"/>
  <c r="AI222" i="82"/>
  <c r="AJ222" i="82" s="1"/>
  <c r="AH228" i="82"/>
  <c r="AG243" i="82"/>
  <c r="AI276" i="82"/>
  <c r="AJ276" i="82" s="1"/>
  <c r="AI281" i="82"/>
  <c r="AJ281" i="82" s="1"/>
  <c r="AI274" i="82"/>
  <c r="AJ274" i="82" s="1"/>
  <c r="AI292" i="82"/>
  <c r="AJ292" i="82" s="1"/>
  <c r="AG216" i="82"/>
  <c r="AG217" i="82"/>
  <c r="AG215" i="82"/>
  <c r="AH237" i="82"/>
  <c r="AG229" i="82"/>
  <c r="AI227" i="82"/>
  <c r="AJ227" i="82" s="1"/>
  <c r="AH239" i="82"/>
  <c r="AH241" i="82"/>
  <c r="AG254" i="82"/>
  <c r="AG263" i="82"/>
  <c r="AG253" i="82"/>
  <c r="AK253" i="82" s="1"/>
  <c r="AG258" i="82"/>
  <c r="AG268" i="82"/>
  <c r="AH234" i="82"/>
  <c r="AH214" i="82"/>
  <c r="AI223" i="82"/>
  <c r="AJ223" i="82" s="1"/>
  <c r="AG233" i="82"/>
  <c r="AH300" i="82"/>
  <c r="AG242" i="82"/>
  <c r="AG280" i="82"/>
  <c r="AI271" i="82"/>
  <c r="AJ271" i="82" s="1"/>
  <c r="AH220" i="82"/>
  <c r="AG269" i="82"/>
  <c r="AG250" i="82"/>
  <c r="AG265" i="82"/>
  <c r="AG284" i="82"/>
  <c r="AH261" i="82"/>
  <c r="AH271" i="82"/>
  <c r="AG289" i="82"/>
  <c r="AI290" i="82"/>
  <c r="AJ290" i="82" s="1"/>
  <c r="AH292" i="82"/>
  <c r="AH224" i="82"/>
  <c r="AG221" i="82"/>
  <c r="AG220" i="82"/>
  <c r="AG228" i="82"/>
  <c r="AG237" i="82"/>
  <c r="AH231" i="82"/>
  <c r="AG232" i="82"/>
  <c r="AI236" i="82"/>
  <c r="AJ236" i="82" s="1"/>
  <c r="AI248" i="82"/>
  <c r="AJ248" i="82" s="1"/>
  <c r="AI282" i="82"/>
  <c r="AJ282" i="82" s="1"/>
  <c r="AG214" i="82"/>
  <c r="AG224" i="82"/>
  <c r="AI217" i="82"/>
  <c r="AJ217" i="82" s="1"/>
  <c r="AI237" i="82"/>
  <c r="AJ237" i="82" s="1"/>
  <c r="AH229" i="82"/>
  <c r="AG238" i="82"/>
  <c r="AI240" i="82"/>
  <c r="AJ240" i="82" s="1"/>
  <c r="AH278" i="82"/>
  <c r="AG285" i="82"/>
  <c r="AH217" i="82"/>
  <c r="AG236" i="82"/>
  <c r="AI238" i="82"/>
  <c r="AJ238" i="82" s="1"/>
  <c r="AH216" i="82"/>
  <c r="AI225" i="82"/>
  <c r="AJ225" i="82" s="1"/>
  <c r="AI232" i="82"/>
  <c r="AJ232" i="82" s="1"/>
  <c r="AH221" i="82"/>
  <c r="AG230" i="82"/>
  <c r="AG240" i="82"/>
  <c r="AG218" i="82"/>
  <c r="AH225" i="82"/>
  <c r="AG227" i="82"/>
  <c r="AK227" i="82" s="1"/>
  <c r="AI231" i="82"/>
  <c r="AJ231" i="82" s="1"/>
  <c r="AI228" i="82"/>
  <c r="AJ228" i="82" s="1"/>
  <c r="AG239" i="82"/>
  <c r="AG222" i="82"/>
  <c r="AI230" i="82"/>
  <c r="AJ230" i="82" s="1"/>
  <c r="BC302" i="82"/>
  <c r="BD302" i="82" s="1"/>
  <c r="BB301" i="82"/>
  <c r="BB285" i="82"/>
  <c r="BA231" i="82"/>
  <c r="BA302" i="82"/>
  <c r="BB273" i="82"/>
  <c r="BB275" i="82"/>
  <c r="BB297" i="82"/>
  <c r="BB248" i="82"/>
  <c r="BB251" i="82"/>
  <c r="BB223" i="82"/>
  <c r="BA283" i="82"/>
  <c r="BB294" i="82"/>
  <c r="BB255" i="82"/>
  <c r="BA304" i="82"/>
  <c r="BB278" i="82"/>
  <c r="BB247" i="82"/>
  <c r="BB215" i="82"/>
  <c r="BB265" i="82"/>
  <c r="BB227" i="82"/>
  <c r="BB262" i="82"/>
  <c r="BB304" i="82"/>
  <c r="BA251" i="82"/>
  <c r="BE251" i="82" s="1"/>
  <c r="BB264" i="82"/>
  <c r="BB256" i="82"/>
  <c r="BA270" i="82"/>
  <c r="BA290" i="82"/>
  <c r="BB244" i="82"/>
  <c r="BA248" i="82"/>
  <c r="BB252" i="82"/>
  <c r="BB254" i="82"/>
  <c r="BB261" i="82"/>
  <c r="BB286" i="82"/>
  <c r="BB270" i="82"/>
  <c r="BA303" i="82"/>
  <c r="BB300" i="82"/>
  <c r="BB302" i="82"/>
  <c r="BC297" i="82"/>
  <c r="BD297" i="82" s="1"/>
  <c r="BB303" i="82"/>
  <c r="BB226" i="82"/>
  <c r="BA265" i="82"/>
  <c r="BA241" i="82"/>
  <c r="BB295" i="82"/>
  <c r="BB258" i="82"/>
  <c r="BA286" i="82"/>
  <c r="BB243" i="82"/>
  <c r="BB242" i="82"/>
  <c r="BA262" i="82"/>
  <c r="BB298" i="82"/>
  <c r="BB299" i="82"/>
  <c r="BB233" i="82"/>
  <c r="BA276" i="82"/>
  <c r="BA292" i="82"/>
  <c r="BA267" i="82"/>
  <c r="BB266" i="82"/>
  <c r="BC304" i="82"/>
  <c r="BD304" i="82" s="1"/>
  <c r="BB250" i="82"/>
  <c r="BA274" i="82"/>
  <c r="BB279" i="82"/>
  <c r="BC301" i="82"/>
  <c r="BD301" i="82" s="1"/>
  <c r="BC303" i="82"/>
  <c r="BD303" i="82" s="1"/>
  <c r="BA246" i="82"/>
  <c r="BB249" i="82"/>
  <c r="BB238" i="82"/>
  <c r="BA255" i="82"/>
  <c r="BA252" i="82"/>
  <c r="BB260" i="82"/>
  <c r="BA271" i="82"/>
  <c r="BA297" i="82"/>
  <c r="BB225" i="82"/>
  <c r="BB287" i="82"/>
  <c r="BB290" i="82"/>
  <c r="BB219" i="82"/>
  <c r="BA298" i="82"/>
  <c r="BA299" i="82"/>
  <c r="BE299" i="82" s="1"/>
  <c r="BB283" i="82"/>
  <c r="BB257" i="82"/>
  <c r="BA277" i="82"/>
  <c r="BC260" i="82"/>
  <c r="BD260" i="82" s="1"/>
  <c r="BA257" i="82"/>
  <c r="BA259" i="82"/>
  <c r="BA269" i="82"/>
  <c r="BB277" i="82"/>
  <c r="BA243" i="82"/>
  <c r="BA235" i="82"/>
  <c r="BA263" i="82"/>
  <c r="BB232" i="82"/>
  <c r="BB236" i="82"/>
  <c r="BA266" i="82"/>
  <c r="BA272" i="82"/>
  <c r="BB272" i="82"/>
  <c r="BA245" i="82"/>
  <c r="BA250" i="82"/>
  <c r="BB246" i="82"/>
  <c r="BA247" i="82"/>
  <c r="BB280" i="82"/>
  <c r="BB291" i="82"/>
  <c r="BA288" i="82"/>
  <c r="BB267" i="82"/>
  <c r="BB230" i="82"/>
  <c r="BA228" i="82"/>
  <c r="BC259" i="82"/>
  <c r="BD259" i="82" s="1"/>
  <c r="BB240" i="82"/>
  <c r="BA242" i="82"/>
  <c r="BA256" i="82"/>
  <c r="BA280" i="82"/>
  <c r="BB284" i="82"/>
  <c r="BA284" i="82"/>
  <c r="BA260" i="82"/>
  <c r="BA261" i="82"/>
  <c r="BA275" i="82"/>
  <c r="BB288" i="82"/>
  <c r="BA264" i="82"/>
  <c r="BA278" i="82"/>
  <c r="BB245" i="82"/>
  <c r="BB220" i="82"/>
  <c r="BC244" i="82"/>
  <c r="BD244" i="82" s="1"/>
  <c r="BA258" i="82"/>
  <c r="BC258" i="82"/>
  <c r="BD258" i="82" s="1"/>
  <c r="BB259" i="82"/>
  <c r="BC248" i="82"/>
  <c r="BD248" i="82" s="1"/>
  <c r="BB268" i="82"/>
  <c r="BC281" i="82"/>
  <c r="BD281" i="82" s="1"/>
  <c r="BA287" i="82"/>
  <c r="BB289" i="82"/>
  <c r="BB293" i="82"/>
  <c r="BA214" i="82"/>
  <c r="BA220" i="82"/>
  <c r="BE220" i="82" s="1"/>
  <c r="BA300" i="82"/>
  <c r="BA301" i="82"/>
  <c r="BA254" i="82"/>
  <c r="BC271" i="82"/>
  <c r="BD271" i="82" s="1"/>
  <c r="BA291" i="82"/>
  <c r="BC276" i="82"/>
  <c r="BD276" i="82" s="1"/>
  <c r="BA281" i="82"/>
  <c r="BC262" i="82"/>
  <c r="BD262" i="82" s="1"/>
  <c r="BC266" i="82"/>
  <c r="BD266" i="82" s="1"/>
  <c r="BC270" i="82"/>
  <c r="BD270" i="82" s="1"/>
  <c r="BB276" i="82"/>
  <c r="BB282" i="82"/>
  <c r="BC275" i="82"/>
  <c r="BD275" i="82" s="1"/>
  <c r="BC279" i="82"/>
  <c r="BD279" i="82" s="1"/>
  <c r="BA289" i="82"/>
  <c r="BA293" i="82"/>
  <c r="BA294" i="82"/>
  <c r="BC283" i="82"/>
  <c r="BD283" i="82" s="1"/>
  <c r="BC287" i="82"/>
  <c r="BD287" i="82" s="1"/>
  <c r="BB296" i="82"/>
  <c r="BA216" i="82"/>
  <c r="BA223" i="82"/>
  <c r="BA224" i="82"/>
  <c r="BA234" i="82"/>
  <c r="BA221" i="82"/>
  <c r="BA225" i="82"/>
  <c r="BC229" i="82"/>
  <c r="BD229" i="82" s="1"/>
  <c r="BC237" i="82"/>
  <c r="BD237" i="82" s="1"/>
  <c r="BB228" i="82"/>
  <c r="BB274" i="82"/>
  <c r="BA226" i="82"/>
  <c r="BA268" i="82"/>
  <c r="BB214" i="82"/>
  <c r="BA227" i="82"/>
  <c r="BC231" i="82"/>
  <c r="BD231" i="82" s="1"/>
  <c r="BA236" i="82"/>
  <c r="BC230" i="82"/>
  <c r="BD230" i="82" s="1"/>
  <c r="BB241" i="82"/>
  <c r="BC284" i="82"/>
  <c r="BD284" i="82" s="1"/>
  <c r="BB281" i="82"/>
  <c r="BA282" i="82"/>
  <c r="BB222" i="82"/>
  <c r="BB231" i="82"/>
  <c r="BC228" i="82"/>
  <c r="BD228" i="82" s="1"/>
  <c r="BB235" i="82"/>
  <c r="BA253" i="82"/>
  <c r="BC252" i="82"/>
  <c r="BD252" i="82" s="1"/>
  <c r="BB253" i="82"/>
  <c r="BC277" i="82"/>
  <c r="BD277" i="82" s="1"/>
  <c r="BA273" i="82"/>
  <c r="BA285" i="82"/>
  <c r="BC286" i="82"/>
  <c r="BD286" i="82" s="1"/>
  <c r="BC217" i="82"/>
  <c r="BD217" i="82" s="1"/>
  <c r="BA218" i="82"/>
  <c r="BB221" i="82"/>
  <c r="BB216" i="82"/>
  <c r="BA222" i="82"/>
  <c r="BB217" i="82"/>
  <c r="BB237" i="82"/>
  <c r="BA229" i="82"/>
  <c r="BC223" i="82"/>
  <c r="BD223" i="82" s="1"/>
  <c r="BA239" i="82"/>
  <c r="BC236" i="82"/>
  <c r="BD236" i="82" s="1"/>
  <c r="BA279" i="82"/>
  <c r="BC256" i="82"/>
  <c r="BD256" i="82" s="1"/>
  <c r="BC274" i="82"/>
  <c r="BD274" i="82" s="1"/>
  <c r="BC292" i="82"/>
  <c r="BD292" i="82" s="1"/>
  <c r="BA230" i="82"/>
  <c r="BA215" i="82"/>
  <c r="BE215" i="82" s="1"/>
  <c r="BA232" i="82"/>
  <c r="BB239" i="82"/>
  <c r="BA238" i="82"/>
  <c r="BE238" i="82" s="1"/>
  <c r="BC240" i="82"/>
  <c r="BD240" i="82" s="1"/>
  <c r="BA240" i="82"/>
  <c r="BA249" i="82"/>
  <c r="BE249" i="82" s="1"/>
  <c r="BB269" i="82"/>
  <c r="BA244" i="82"/>
  <c r="BB263" i="82"/>
  <c r="BB271" i="82"/>
  <c r="BB292" i="82"/>
  <c r="BB218" i="82"/>
  <c r="BB229" i="82"/>
  <c r="BC227" i="82"/>
  <c r="BD227" i="82" s="1"/>
  <c r="BA233" i="82"/>
  <c r="BB234" i="82"/>
  <c r="BC290" i="82"/>
  <c r="BD290" i="82" s="1"/>
  <c r="BA217" i="82"/>
  <c r="BA219" i="82"/>
  <c r="BA295" i="82"/>
  <c r="BE295" i="82" s="1"/>
  <c r="BA237" i="82"/>
  <c r="BC268" i="82"/>
  <c r="BD268" i="82" s="1"/>
  <c r="BA296" i="82"/>
  <c r="BB224" i="82"/>
  <c r="BV274" i="82"/>
  <c r="BV251" i="82"/>
  <c r="BV250" i="82"/>
  <c r="BU271" i="82"/>
  <c r="BU274" i="82"/>
  <c r="BV262" i="82"/>
  <c r="BV282" i="82"/>
  <c r="BV275" i="82"/>
  <c r="BV248" i="82"/>
  <c r="BV301" i="82"/>
  <c r="BV299" i="82"/>
  <c r="BU248" i="82"/>
  <c r="BV289" i="82"/>
  <c r="BU283" i="82"/>
  <c r="BV283" i="82"/>
  <c r="BV233" i="82"/>
  <c r="BV258" i="82"/>
  <c r="BU304" i="82"/>
  <c r="BV264" i="82"/>
  <c r="BU227" i="82"/>
  <c r="BU261" i="82"/>
  <c r="BV255" i="82"/>
  <c r="BV244" i="82"/>
  <c r="BV256" i="82"/>
  <c r="BV252" i="82"/>
  <c r="BV266" i="82"/>
  <c r="BV236" i="82"/>
  <c r="BV279" i="82"/>
  <c r="BU301" i="82"/>
  <c r="BU303" i="82"/>
  <c r="BW297" i="82"/>
  <c r="BX297" i="82" s="1"/>
  <c r="BV303" i="82"/>
  <c r="BV294" i="82"/>
  <c r="BU275" i="82"/>
  <c r="BU300" i="82"/>
  <c r="BU251" i="82"/>
  <c r="BY251" i="82" s="1"/>
  <c r="BU302" i="82"/>
  <c r="BV302" i="82"/>
  <c r="BV242" i="82"/>
  <c r="BU290" i="82"/>
  <c r="BU257" i="82"/>
  <c r="BV265" i="82"/>
  <c r="BV304" i="82"/>
  <c r="BV238" i="82"/>
  <c r="BV243" i="82"/>
  <c r="BV223" i="82"/>
  <c r="BU255" i="82"/>
  <c r="BY255" i="82" s="1"/>
  <c r="BV286" i="82"/>
  <c r="BU279" i="82"/>
  <c r="BU298" i="82"/>
  <c r="BU296" i="82"/>
  <c r="BU299" i="82"/>
  <c r="BW302" i="82"/>
  <c r="BX302" i="82" s="1"/>
  <c r="BV230" i="82"/>
  <c r="BV227" i="82"/>
  <c r="BU265" i="82"/>
  <c r="BY265" i="82" s="1"/>
  <c r="BU269" i="82"/>
  <c r="BV247" i="82"/>
  <c r="BU267" i="82"/>
  <c r="BY267" i="82" s="1"/>
  <c r="BV254" i="82"/>
  <c r="BV260" i="82"/>
  <c r="BV261" i="82"/>
  <c r="BV300" i="82"/>
  <c r="BU226" i="82"/>
  <c r="BU246" i="82"/>
  <c r="BU249" i="82"/>
  <c r="BU254" i="82"/>
  <c r="BU272" i="82"/>
  <c r="BY272" i="82" s="1"/>
  <c r="BU277" i="82"/>
  <c r="BV277" i="82"/>
  <c r="BU244" i="82"/>
  <c r="BU263" i="82"/>
  <c r="BV235" i="82"/>
  <c r="BV290" i="82"/>
  <c r="BV219" i="82"/>
  <c r="BV287" i="82"/>
  <c r="BV298" i="82"/>
  <c r="BV295" i="82"/>
  <c r="BW301" i="82"/>
  <c r="BX301" i="82" s="1"/>
  <c r="BW303" i="82"/>
  <c r="BX303" i="82" s="1"/>
  <c r="BV245" i="82"/>
  <c r="BV249" i="82"/>
  <c r="BU245" i="82"/>
  <c r="BY245" i="82" s="1"/>
  <c r="BV257" i="82"/>
  <c r="BV269" i="82"/>
  <c r="BV272" i="82"/>
  <c r="BV220" i="82"/>
  <c r="BV246" i="82"/>
  <c r="BU297" i="82"/>
  <c r="BW260" i="82"/>
  <c r="BX260" i="82" s="1"/>
  <c r="BW242" i="82"/>
  <c r="BX242" i="82" s="1"/>
  <c r="BV263" i="82"/>
  <c r="BU242" i="82"/>
  <c r="BU253" i="82"/>
  <c r="BU270" i="82"/>
  <c r="BV280" i="82"/>
  <c r="BU284" i="82"/>
  <c r="BU273" i="82"/>
  <c r="BU288" i="82"/>
  <c r="BV288" i="82"/>
  <c r="BV267" i="82"/>
  <c r="BV268" i="82"/>
  <c r="BU292" i="82"/>
  <c r="BU286" i="82"/>
  <c r="BY286" i="82" s="1"/>
  <c r="BV297" i="82"/>
  <c r="BW300" i="82"/>
  <c r="BX300" i="82" s="1"/>
  <c r="BU252" i="82"/>
  <c r="BY252" i="82" s="1"/>
  <c r="BU243" i="82"/>
  <c r="BY243" i="82" s="1"/>
  <c r="BV226" i="82"/>
  <c r="BV253" i="82"/>
  <c r="BW258" i="82"/>
  <c r="BX258" i="82" s="1"/>
  <c r="BV284" i="82"/>
  <c r="BW284" i="82"/>
  <c r="BX284" i="82" s="1"/>
  <c r="BU260" i="82"/>
  <c r="BY260" i="82" s="1"/>
  <c r="BW271" i="82"/>
  <c r="BX271" i="82" s="1"/>
  <c r="BV273" i="82"/>
  <c r="BU291" i="82"/>
  <c r="BU264" i="82"/>
  <c r="BW276" i="82"/>
  <c r="BX276" i="82" s="1"/>
  <c r="BV278" i="82"/>
  <c r="BV215" i="82"/>
  <c r="BV232" i="82"/>
  <c r="BU259" i="82"/>
  <c r="BV222" i="82"/>
  <c r="BV240" i="82"/>
  <c r="BU262" i="82"/>
  <c r="BW256" i="82"/>
  <c r="BX256" i="82" s="1"/>
  <c r="BW268" i="82"/>
  <c r="BX268" i="82" s="1"/>
  <c r="BV293" i="82"/>
  <c r="BU216" i="82"/>
  <c r="BU223" i="82"/>
  <c r="BU224" i="82"/>
  <c r="BU221" i="82"/>
  <c r="BU228" i="82"/>
  <c r="BU235" i="82"/>
  <c r="BU233" i="82"/>
  <c r="BY233" i="82" s="1"/>
  <c r="BU250" i="82"/>
  <c r="BW244" i="82"/>
  <c r="BX244" i="82" s="1"/>
  <c r="BV259" i="82"/>
  <c r="BU280" i="82"/>
  <c r="BW252" i="82"/>
  <c r="BX252" i="82" s="1"/>
  <c r="BU278" i="82"/>
  <c r="BU281" i="82"/>
  <c r="BV281" i="82"/>
  <c r="BW281" i="82"/>
  <c r="BX281" i="82" s="1"/>
  <c r="BV285" i="82"/>
  <c r="BW262" i="82"/>
  <c r="BX262" i="82" s="1"/>
  <c r="BW266" i="82"/>
  <c r="BX266" i="82" s="1"/>
  <c r="BW270" i="82"/>
  <c r="BX270" i="82" s="1"/>
  <c r="BV276" i="82"/>
  <c r="BU282" i="82"/>
  <c r="BW275" i="82"/>
  <c r="BX275" i="82" s="1"/>
  <c r="BW279" i="82"/>
  <c r="BX279" i="82" s="1"/>
  <c r="BU293" i="82"/>
  <c r="BY293" i="82" s="1"/>
  <c r="BU294" i="82"/>
  <c r="BW283" i="82"/>
  <c r="BX283" i="82" s="1"/>
  <c r="BW287" i="82"/>
  <c r="BX287" i="82" s="1"/>
  <c r="BV296" i="82"/>
  <c r="BU217" i="82"/>
  <c r="BU234" i="82"/>
  <c r="BW217" i="82"/>
  <c r="BX217" i="82" s="1"/>
  <c r="BU220" i="82"/>
  <c r="BU225" i="82"/>
  <c r="BU230" i="82"/>
  <c r="BY230" i="82" s="1"/>
  <c r="BW237" i="82"/>
  <c r="BX237" i="82" s="1"/>
  <c r="BV228" i="82"/>
  <c r="BU256" i="82"/>
  <c r="BY256" i="82" s="1"/>
  <c r="BU258" i="82"/>
  <c r="BW248" i="82"/>
  <c r="BX248" i="82" s="1"/>
  <c r="BW274" i="82"/>
  <c r="BX274" i="82" s="1"/>
  <c r="BW282" i="82"/>
  <c r="BX282" i="82" s="1"/>
  <c r="BW292" i="82"/>
  <c r="BX292" i="82" s="1"/>
  <c r="BU214" i="82"/>
  <c r="BV225" i="82"/>
  <c r="BU215" i="82"/>
  <c r="BY215" i="82" s="1"/>
  <c r="BU222" i="82"/>
  <c r="BY222" i="82" s="1"/>
  <c r="BV229" i="82"/>
  <c r="BW223" i="82"/>
  <c r="BX223" i="82" s="1"/>
  <c r="BW232" i="82"/>
  <c r="BX232" i="82" s="1"/>
  <c r="BV239" i="82"/>
  <c r="BV241" i="82"/>
  <c r="BU276" i="82"/>
  <c r="BV218" i="82"/>
  <c r="BV237" i="82"/>
  <c r="BU229" i="82"/>
  <c r="BY229" i="82" s="1"/>
  <c r="BW227" i="82"/>
  <c r="BX227" i="82" s="1"/>
  <c r="BU247" i="82"/>
  <c r="BY247" i="82" s="1"/>
  <c r="BV291" i="82"/>
  <c r="BV271" i="82"/>
  <c r="BW278" i="82"/>
  <c r="BX278" i="82" s="1"/>
  <c r="BU287" i="82"/>
  <c r="BY287" i="82" s="1"/>
  <c r="BW290" i="82"/>
  <c r="BX290" i="82" s="1"/>
  <c r="BV292" i="82"/>
  <c r="BU295" i="82"/>
  <c r="BY295" i="82" s="1"/>
  <c r="BV224" i="82"/>
  <c r="BV234" i="82"/>
  <c r="BU219" i="82"/>
  <c r="BU231" i="82"/>
  <c r="BW228" i="82"/>
  <c r="BX228" i="82" s="1"/>
  <c r="BU241" i="82"/>
  <c r="BW230" i="82"/>
  <c r="BX230" i="82" s="1"/>
  <c r="BU268" i="82"/>
  <c r="BV214" i="82"/>
  <c r="BU238" i="82"/>
  <c r="BY238" i="82" s="1"/>
  <c r="BW240" i="82"/>
  <c r="BX240" i="82" s="1"/>
  <c r="BU240" i="82"/>
  <c r="BY240" i="82" s="1"/>
  <c r="BV270" i="82"/>
  <c r="BU266" i="82"/>
  <c r="BY266" i="82" s="1"/>
  <c r="BV221" i="82"/>
  <c r="BV216" i="82"/>
  <c r="BU237" i="82"/>
  <c r="BU232" i="82"/>
  <c r="BU285" i="82"/>
  <c r="BU218" i="82"/>
  <c r="BV231" i="82"/>
  <c r="BU239" i="82"/>
  <c r="BY239" i="82" s="1"/>
  <c r="BU289" i="82"/>
  <c r="BV217" i="82"/>
  <c r="BW236" i="82"/>
  <c r="BX236" i="82" s="1"/>
  <c r="BU236" i="82"/>
  <c r="Y214" i="82"/>
  <c r="Z214" i="82" s="1"/>
  <c r="AS221" i="82"/>
  <c r="AT221" i="82" s="1"/>
  <c r="CB216" i="82"/>
  <c r="CC216" i="82" s="1"/>
  <c r="BW226" i="82"/>
  <c r="BX226" i="82" s="1"/>
  <c r="BW239" i="82"/>
  <c r="BX239" i="82" s="1"/>
  <c r="BW235" i="82"/>
  <c r="BX235" i="82" s="1"/>
  <c r="CB241" i="82"/>
  <c r="CC241" i="82" s="1"/>
  <c r="BH226" i="82"/>
  <c r="BI226" i="82" s="1"/>
  <c r="AX226" i="82"/>
  <c r="AY226" i="82" s="1"/>
  <c r="BM226" i="82"/>
  <c r="BN226" i="82" s="1"/>
  <c r="AN224" i="82"/>
  <c r="AO224" i="82" s="1"/>
  <c r="BM234" i="82"/>
  <c r="BN234" i="82" s="1"/>
  <c r="BH234" i="82"/>
  <c r="BI234" i="82" s="1"/>
  <c r="BH218" i="82"/>
  <c r="BI218" i="82" s="1"/>
  <c r="CB221" i="82"/>
  <c r="CC221" i="82" s="1"/>
  <c r="AX225" i="82"/>
  <c r="AY225" i="82" s="1"/>
  <c r="BH222" i="82"/>
  <c r="BI222" i="82" s="1"/>
  <c r="AD232" i="82"/>
  <c r="AE232" i="82" s="1"/>
  <c r="AN239" i="82"/>
  <c r="AO239" i="82" s="1"/>
  <c r="AN233" i="82"/>
  <c r="AO233" i="82" s="1"/>
  <c r="BM241" i="82"/>
  <c r="BN241" i="82" s="1"/>
  <c r="CB224" i="82"/>
  <c r="CC224" i="82" s="1"/>
  <c r="AS235" i="82"/>
  <c r="AT235" i="82" s="1"/>
  <c r="CB235" i="82"/>
  <c r="CC235" i="82" s="1"/>
  <c r="BM224" i="82"/>
  <c r="BN224" i="82" s="1"/>
  <c r="BW234" i="82"/>
  <c r="BX234" i="82" s="1"/>
  <c r="CB218" i="82"/>
  <c r="CC218" i="82" s="1"/>
  <c r="AX221" i="82"/>
  <c r="AY221" i="82" s="1"/>
  <c r="AD219" i="82"/>
  <c r="AE219" i="82" s="1"/>
  <c r="BR225" i="82"/>
  <c r="BS225" i="82" s="1"/>
  <c r="BR222" i="82"/>
  <c r="BS222" i="82" s="1"/>
  <c r="AI235" i="82"/>
  <c r="AJ235" i="82" s="1"/>
  <c r="AX241" i="82"/>
  <c r="AY241" i="82" s="1"/>
  <c r="BR234" i="82"/>
  <c r="BS234" i="82" s="1"/>
  <c r="AN214" i="82"/>
  <c r="AO214" i="82" s="1"/>
  <c r="BW241" i="82"/>
  <c r="BX241" i="82" s="1"/>
  <c r="BR242" i="82"/>
  <c r="BS242" i="82" s="1"/>
  <c r="Y249" i="82"/>
  <c r="Z249" i="82" s="1"/>
  <c r="AD250" i="82"/>
  <c r="AE250" i="82" s="1"/>
  <c r="BH251" i="82"/>
  <c r="BI251" i="82" s="1"/>
  <c r="AS272" i="82"/>
  <c r="AT272" i="82" s="1"/>
  <c r="AX277" i="82"/>
  <c r="AY277" i="82" s="1"/>
  <c r="BM249" i="82"/>
  <c r="BN249" i="82" s="1"/>
  <c r="AD263" i="82"/>
  <c r="AE263" i="82" s="1"/>
  <c r="BC245" i="82"/>
  <c r="BD245" i="82" s="1"/>
  <c r="Y247" i="82"/>
  <c r="Z247" i="82" s="1"/>
  <c r="BH255" i="82"/>
  <c r="BI255" i="82" s="1"/>
  <c r="Y255" i="82"/>
  <c r="Z255" i="82" s="1"/>
  <c r="BW257" i="82"/>
  <c r="BX257" i="82" s="1"/>
  <c r="BW280" i="82"/>
  <c r="BX280" i="82" s="1"/>
  <c r="AN261" i="82"/>
  <c r="AO261" i="82" s="1"/>
  <c r="CB261" i="82"/>
  <c r="CC261" i="82" s="1"/>
  <c r="AI273" i="82"/>
  <c r="AJ273" i="82" s="1"/>
  <c r="AI288" i="82"/>
  <c r="AJ288" i="82" s="1"/>
  <c r="BM285" i="82"/>
  <c r="BN285" i="82" s="1"/>
  <c r="Y282" i="82"/>
  <c r="Z282" i="82" s="1"/>
  <c r="BM286" i="82"/>
  <c r="BN286" i="82" s="1"/>
  <c r="BW294" i="82"/>
  <c r="BX294" i="82" s="1"/>
  <c r="AS222" i="82"/>
  <c r="AT222" i="82" s="1"/>
  <c r="AD238" i="82"/>
  <c r="AE238" i="82" s="1"/>
  <c r="BR245" i="82"/>
  <c r="BS245" i="82" s="1"/>
  <c r="BC285" i="82"/>
  <c r="BD285" i="82" s="1"/>
  <c r="AX293" i="82"/>
  <c r="AY293" i="82" s="1"/>
  <c r="BW296" i="82"/>
  <c r="BX296" i="82" s="1"/>
  <c r="AX218" i="82"/>
  <c r="AY218" i="82" s="1"/>
  <c r="AN220" i="82"/>
  <c r="AO220" i="82" s="1"/>
  <c r="AS229" i="82"/>
  <c r="AT229" i="82" s="1"/>
  <c r="BR230" i="82"/>
  <c r="BS230" i="82" s="1"/>
  <c r="AX249" i="82"/>
  <c r="AY249" i="82" s="1"/>
  <c r="AI264" i="82"/>
  <c r="AJ264" i="82" s="1"/>
  <c r="BR247" i="82"/>
  <c r="BS247" i="82" s="1"/>
  <c r="CB242" i="82"/>
  <c r="CC242" i="82" s="1"/>
  <c r="BM246" i="82"/>
  <c r="BN246" i="82" s="1"/>
  <c r="AI254" i="82"/>
  <c r="AJ254" i="82" s="1"/>
  <c r="CB272" i="82"/>
  <c r="CC272" i="82" s="1"/>
  <c r="BC250" i="82"/>
  <c r="BD250" i="82" s="1"/>
  <c r="CB243" i="82"/>
  <c r="CC243" i="82" s="1"/>
  <c r="BH254" i="82"/>
  <c r="BI254" i="82" s="1"/>
  <c r="AN254" i="82"/>
  <c r="AO254" i="82" s="1"/>
  <c r="AI284" i="82"/>
  <c r="AJ284" i="82" s="1"/>
  <c r="BR273" i="82"/>
  <c r="BS273" i="82" s="1"/>
  <c r="CB288" i="82"/>
  <c r="CC288" i="82" s="1"/>
  <c r="BW264" i="82"/>
  <c r="BX264" i="82" s="1"/>
  <c r="CB278" i="82"/>
  <c r="CC278" i="82" s="1"/>
  <c r="AD281" i="82"/>
  <c r="AE281" i="82" s="1"/>
  <c r="BH285" i="82"/>
  <c r="BI285" i="82" s="1"/>
  <c r="BW285" i="82"/>
  <c r="BX285" i="82" s="1"/>
  <c r="BC289" i="82"/>
  <c r="BD289" i="82" s="1"/>
  <c r="AX296" i="82"/>
  <c r="AY296" i="82" s="1"/>
  <c r="Y219" i="82"/>
  <c r="Z219" i="82" s="1"/>
  <c r="AS230" i="82"/>
  <c r="AT230" i="82" s="1"/>
  <c r="CB220" i="82"/>
  <c r="CC220" i="82" s="1"/>
  <c r="BR249" i="82"/>
  <c r="BS249" i="82" s="1"/>
  <c r="BH245" i="82"/>
  <c r="BI245" i="82" s="1"/>
  <c r="AD247" i="82"/>
  <c r="AE247" i="82" s="1"/>
  <c r="CB250" i="82"/>
  <c r="CC250" i="82" s="1"/>
  <c r="BH247" i="82"/>
  <c r="BI247" i="82" s="1"/>
  <c r="AI249" i="82"/>
  <c r="AJ249" i="82" s="1"/>
  <c r="AS280" i="82"/>
  <c r="AT280" i="82" s="1"/>
  <c r="BC264" i="82"/>
  <c r="BD264" i="82" s="1"/>
  <c r="AD265" i="82"/>
  <c r="AE265" i="82" s="1"/>
  <c r="BH265" i="82"/>
  <c r="BI265" i="82" s="1"/>
  <c r="BC296" i="82"/>
  <c r="BD296" i="82" s="1"/>
  <c r="AN293" i="82"/>
  <c r="AO293" i="82" s="1"/>
  <c r="BC263" i="82"/>
  <c r="BD263" i="82" s="1"/>
  <c r="BR238" i="82"/>
  <c r="BS238" i="82" s="1"/>
  <c r="AN288" i="82"/>
  <c r="AO288" i="82" s="1"/>
  <c r="BM264" i="82"/>
  <c r="BN264" i="82" s="1"/>
  <c r="BC282" i="82"/>
  <c r="BD282" i="82" s="1"/>
  <c r="BH282" i="82"/>
  <c r="BI282" i="82" s="1"/>
  <c r="BM260" i="82"/>
  <c r="BN260" i="82" s="1"/>
  <c r="BW298" i="82"/>
  <c r="BX298" i="82" s="1"/>
  <c r="BC298" i="82"/>
  <c r="BD298" i="82" s="1"/>
  <c r="AN300" i="82"/>
  <c r="AO300" i="82" s="1"/>
  <c r="BH242" i="82"/>
  <c r="BI242" i="82" s="1"/>
  <c r="Y246" i="82"/>
  <c r="Z246" i="82" s="1"/>
  <c r="AI272" i="82"/>
  <c r="AJ272" i="82" s="1"/>
  <c r="BW259" i="82"/>
  <c r="BX259" i="82" s="1"/>
  <c r="BC255" i="82"/>
  <c r="BD255" i="82" s="1"/>
  <c r="AI304" i="82"/>
  <c r="AJ304" i="82" s="1"/>
  <c r="BR298" i="82"/>
  <c r="BS298" i="82" s="1"/>
  <c r="AI300" i="82"/>
  <c r="AJ300" i="82" s="1"/>
  <c r="AN246" i="82"/>
  <c r="AO246" i="82" s="1"/>
  <c r="CB292" i="82"/>
  <c r="CC292" i="82" s="1"/>
  <c r="Y300" i="82"/>
  <c r="Z300" i="82" s="1"/>
  <c r="BR300" i="82"/>
  <c r="BS300" i="82" s="1"/>
  <c r="AN267" i="82"/>
  <c r="AO267" i="82" s="1"/>
  <c r="BH267" i="82"/>
  <c r="BI267" i="82" s="1"/>
  <c r="BC267" i="82"/>
  <c r="BD267" i="82" s="1"/>
  <c r="BW254" i="82"/>
  <c r="BX254" i="82" s="1"/>
  <c r="Y278" i="82"/>
  <c r="Z278" i="82" s="1"/>
  <c r="CB289" i="82"/>
  <c r="CC289" i="82" s="1"/>
  <c r="AS295" i="82"/>
  <c r="AT295" i="82" s="1"/>
  <c r="AI215" i="82"/>
  <c r="AJ215" i="82" s="1"/>
  <c r="CB253" i="82"/>
  <c r="CC253" i="82" s="1"/>
  <c r="BM253" i="82"/>
  <c r="BN253" i="82" s="1"/>
  <c r="AN215" i="82"/>
  <c r="AO215" i="82" s="1"/>
  <c r="BW225" i="82"/>
  <c r="BX225" i="82" s="1"/>
  <c r="AD233" i="82"/>
  <c r="AE233" i="82" s="1"/>
  <c r="AX299" i="82"/>
  <c r="AY299" i="82" s="1"/>
  <c r="AN299" i="82"/>
  <c r="AO299" i="82" s="1"/>
  <c r="BR299" i="82"/>
  <c r="BS299" i="82" s="1"/>
  <c r="BM299" i="82"/>
  <c r="BN299" i="82" s="1"/>
  <c r="BC269" i="82"/>
  <c r="BD269" i="82" s="1"/>
  <c r="BW269" i="82"/>
  <c r="BX269" i="82" s="1"/>
  <c r="AD269" i="82"/>
  <c r="AE269" i="82" s="1"/>
  <c r="AS215" i="82"/>
  <c r="AT215" i="82" s="1"/>
  <c r="AD243" i="82"/>
  <c r="AE243" i="82" s="1"/>
  <c r="BH260" i="82"/>
  <c r="BI260" i="82" s="1"/>
  <c r="AS268" i="82"/>
  <c r="AT268" i="82" s="1"/>
  <c r="BM259" i="82"/>
  <c r="BN259" i="82" s="1"/>
  <c r="CB230" i="82"/>
  <c r="CC230" i="82" s="1"/>
  <c r="BH277" i="82"/>
  <c r="BI277" i="82" s="1"/>
  <c r="AX284" i="82"/>
  <c r="AY284" i="82" s="1"/>
  <c r="Y296" i="82"/>
  <c r="Z296" i="82" s="1"/>
  <c r="BR291" i="82"/>
  <c r="BS291" i="82" s="1"/>
  <c r="AI280" i="82"/>
  <c r="AJ280" i="82" s="1"/>
  <c r="AD221" i="82"/>
  <c r="AE221" i="82" s="1"/>
  <c r="Y232" i="82"/>
  <c r="Z232" i="82" s="1"/>
  <c r="AN241" i="82"/>
  <c r="AO241" i="82" s="1"/>
  <c r="BC239" i="82"/>
  <c r="BD239" i="82" s="1"/>
  <c r="K87" i="82"/>
  <c r="F6" i="82"/>
  <c r="G6" i="82" s="1"/>
  <c r="E18" i="82"/>
  <c r="M18" i="82" s="1"/>
  <c r="F26" i="82"/>
  <c r="G26" i="82" s="1"/>
  <c r="E34" i="82"/>
  <c r="BW34" i="82" s="1"/>
  <c r="BX34" i="82" s="1"/>
  <c r="E62" i="82"/>
  <c r="F70" i="82"/>
  <c r="G70" i="82" s="1"/>
  <c r="F78" i="82"/>
  <c r="G78" i="82" s="1"/>
  <c r="E90" i="82"/>
  <c r="BW90" i="82" s="1"/>
  <c r="BX90" i="82" s="1"/>
  <c r="F102" i="82"/>
  <c r="G102" i="82" s="1"/>
  <c r="K5" i="82"/>
  <c r="K119" i="82"/>
  <c r="M115" i="82"/>
  <c r="K111" i="82"/>
  <c r="M103" i="82"/>
  <c r="M95" i="82"/>
  <c r="K91" i="82"/>
  <c r="K83" i="82"/>
  <c r="K71" i="82"/>
  <c r="M67" i="82"/>
  <c r="M59" i="82"/>
  <c r="K55" i="82"/>
  <c r="K47" i="82"/>
  <c r="M43" i="82"/>
  <c r="K39" i="82"/>
  <c r="M31" i="82"/>
  <c r="M15" i="82"/>
  <c r="K11" i="82"/>
  <c r="E14" i="82"/>
  <c r="M14" i="82" s="1"/>
  <c r="F22" i="82"/>
  <c r="G22" i="82" s="1"/>
  <c r="F30" i="82"/>
  <c r="G30" i="82" s="1"/>
  <c r="E38" i="82"/>
  <c r="M38" i="82" s="1"/>
  <c r="H42" i="82"/>
  <c r="E50" i="82"/>
  <c r="BW50" i="82" s="1"/>
  <c r="BX50" i="82" s="1"/>
  <c r="M55" i="82"/>
  <c r="F66" i="82"/>
  <c r="G66" i="82" s="1"/>
  <c r="F82" i="82"/>
  <c r="G82" i="82" s="1"/>
  <c r="E106" i="82"/>
  <c r="AI106" i="82" s="1"/>
  <c r="AJ106" i="82" s="1"/>
  <c r="K34" i="82"/>
  <c r="AC218" i="83"/>
  <c r="AC297" i="83"/>
  <c r="AC301" i="83"/>
  <c r="AC303" i="83"/>
  <c r="AB302" i="83"/>
  <c r="AC300" i="83"/>
  <c r="AB304" i="83"/>
  <c r="AB303" i="83"/>
  <c r="AD303" i="83"/>
  <c r="AE303" i="83" s="1"/>
  <c r="AB301" i="83"/>
  <c r="AC298" i="83"/>
  <c r="AD297" i="83"/>
  <c r="AE297" i="83" s="1"/>
  <c r="AD301" i="83"/>
  <c r="AE301" i="83" s="1"/>
  <c r="AD302" i="83"/>
  <c r="AE302" i="83" s="1"/>
  <c r="AB297" i="83"/>
  <c r="AB300" i="83"/>
  <c r="AB299" i="83"/>
  <c r="AF299" i="83" s="1"/>
  <c r="AB298" i="83"/>
  <c r="AC299" i="83"/>
  <c r="AC302" i="83"/>
  <c r="AD298" i="83"/>
  <c r="AE298" i="83" s="1"/>
  <c r="AC304" i="83"/>
  <c r="AD299" i="83"/>
  <c r="AE299" i="83" s="1"/>
  <c r="BP215" i="83"/>
  <c r="BP304" i="83"/>
  <c r="BQ303" i="83"/>
  <c r="BQ301" i="83"/>
  <c r="BP302" i="83"/>
  <c r="BQ300" i="83"/>
  <c r="BQ297" i="83"/>
  <c r="BP303" i="83"/>
  <c r="BR302" i="83"/>
  <c r="BS302" i="83" s="1"/>
  <c r="BR303" i="83"/>
  <c r="BS303" i="83" s="1"/>
  <c r="BP299" i="83"/>
  <c r="BQ298" i="83"/>
  <c r="BR297" i="83"/>
  <c r="BS297" i="83" s="1"/>
  <c r="BR301" i="83"/>
  <c r="BS301" i="83" s="1"/>
  <c r="BQ299" i="83"/>
  <c r="BR298" i="83"/>
  <c r="BS298" i="83" s="1"/>
  <c r="BP300" i="83"/>
  <c r="BP298" i="83"/>
  <c r="BT298" i="83" s="1"/>
  <c r="BP297" i="83"/>
  <c r="BR299" i="83"/>
  <c r="BS299" i="83" s="1"/>
  <c r="BP301" i="83"/>
  <c r="BQ302" i="83"/>
  <c r="BQ304" i="83"/>
  <c r="BM302" i="83"/>
  <c r="BN302" i="83" s="1"/>
  <c r="Y299" i="83"/>
  <c r="Z299" i="83" s="1"/>
  <c r="AI299" i="83"/>
  <c r="AJ299" i="83" s="1"/>
  <c r="AS299" i="83"/>
  <c r="AT299" i="83" s="1"/>
  <c r="CB300" i="83"/>
  <c r="CC300" i="83" s="1"/>
  <c r="AW212" i="83"/>
  <c r="AW300" i="83"/>
  <c r="AW301" i="83"/>
  <c r="AW297" i="83"/>
  <c r="AV304" i="83"/>
  <c r="AW303" i="83"/>
  <c r="AV302" i="83"/>
  <c r="AV298" i="83"/>
  <c r="AX303" i="83"/>
  <c r="AY303" i="83" s="1"/>
  <c r="AV299" i="83"/>
  <c r="AX297" i="83"/>
  <c r="AY297" i="83" s="1"/>
  <c r="AX301" i="83"/>
  <c r="AY301" i="83" s="1"/>
  <c r="AX299" i="83"/>
  <c r="AY299" i="83" s="1"/>
  <c r="AW302" i="83"/>
  <c r="AX302" i="83"/>
  <c r="AY302" i="83" s="1"/>
  <c r="AV303" i="83"/>
  <c r="AW298" i="83"/>
  <c r="AX298" i="83"/>
  <c r="AY298" i="83" s="1"/>
  <c r="AV301" i="83"/>
  <c r="AZ301" i="83" s="1"/>
  <c r="AW304" i="83"/>
  <c r="AV297" i="83"/>
  <c r="AV300" i="83"/>
  <c r="AZ300" i="83" s="1"/>
  <c r="AW299" i="83"/>
  <c r="BV303" i="83"/>
  <c r="BV302" i="83"/>
  <c r="BV301" i="83"/>
  <c r="BV300" i="83"/>
  <c r="BV297" i="83"/>
  <c r="BW301" i="83"/>
  <c r="BX301" i="83" s="1"/>
  <c r="BU302" i="83"/>
  <c r="BU300" i="83"/>
  <c r="BU297" i="83"/>
  <c r="BW298" i="83"/>
  <c r="BX298" i="83" s="1"/>
  <c r="BU298" i="83"/>
  <c r="BU303" i="83"/>
  <c r="BU301" i="83"/>
  <c r="BU299" i="83"/>
  <c r="BV299" i="83"/>
  <c r="BV298" i="83"/>
  <c r="BU304" i="83"/>
  <c r="BW303" i="83"/>
  <c r="BX303" i="83" s="1"/>
  <c r="BV304" i="83"/>
  <c r="BW297" i="83"/>
  <c r="BX297" i="83" s="1"/>
  <c r="BR304" i="83"/>
  <c r="BS304" i="83" s="1"/>
  <c r="BR300" i="83"/>
  <c r="BS300" i="83" s="1"/>
  <c r="BW304" i="83"/>
  <c r="BX304" i="83" s="1"/>
  <c r="BC299" i="83"/>
  <c r="BD299" i="83" s="1"/>
  <c r="BC302" i="83"/>
  <c r="BD302" i="83" s="1"/>
  <c r="BW302" i="83"/>
  <c r="BX302" i="83" s="1"/>
  <c r="AL222" i="83"/>
  <c r="AM303" i="83"/>
  <c r="AM301" i="83"/>
  <c r="AM300" i="83"/>
  <c r="AM297" i="83"/>
  <c r="AM302" i="83"/>
  <c r="AL299" i="83"/>
  <c r="AN298" i="83"/>
  <c r="AO298" i="83" s="1"/>
  <c r="AM298" i="83"/>
  <c r="AN299" i="83"/>
  <c r="AO299" i="83" s="1"/>
  <c r="AL304" i="83"/>
  <c r="AN297" i="83"/>
  <c r="AO297" i="83" s="1"/>
  <c r="AN301" i="83"/>
  <c r="AO301" i="83" s="1"/>
  <c r="AL301" i="83"/>
  <c r="AL297" i="83"/>
  <c r="AL298" i="83"/>
  <c r="AM299" i="83"/>
  <c r="AL303" i="83"/>
  <c r="AM304" i="83"/>
  <c r="AN304" i="83"/>
  <c r="AO304" i="83" s="1"/>
  <c r="AL300" i="83"/>
  <c r="AN303" i="83"/>
  <c r="AO303" i="83" s="1"/>
  <c r="AL302" i="83"/>
  <c r="BF211" i="83"/>
  <c r="BG303" i="83"/>
  <c r="BG297" i="83"/>
  <c r="BG300" i="83"/>
  <c r="BG302" i="83"/>
  <c r="BG301" i="83"/>
  <c r="BF299" i="83"/>
  <c r="BF303" i="83"/>
  <c r="BG299" i="83"/>
  <c r="BG298" i="83"/>
  <c r="BF300" i="83"/>
  <c r="BH297" i="83"/>
  <c r="BI297" i="83" s="1"/>
  <c r="BH301" i="83"/>
  <c r="BI301" i="83" s="1"/>
  <c r="BF298" i="83"/>
  <c r="BF302" i="83"/>
  <c r="BG304" i="83"/>
  <c r="BH299" i="83"/>
  <c r="BI299" i="83" s="1"/>
  <c r="BF304" i="83"/>
  <c r="BH303" i="83"/>
  <c r="BI303" i="83" s="1"/>
  <c r="BH298" i="83"/>
  <c r="BI298" i="83" s="1"/>
  <c r="BF301" i="83"/>
  <c r="BF297" i="83"/>
  <c r="CA222" i="83"/>
  <c r="CA302" i="83"/>
  <c r="CA300" i="83"/>
  <c r="CA303" i="83"/>
  <c r="CA297" i="83"/>
  <c r="BZ300" i="83"/>
  <c r="BZ299" i="83"/>
  <c r="CA298" i="83"/>
  <c r="CB299" i="83"/>
  <c r="CC299" i="83" s="1"/>
  <c r="BZ304" i="83"/>
  <c r="BZ297" i="83"/>
  <c r="CB298" i="83"/>
  <c r="CC298" i="83" s="1"/>
  <c r="CA299" i="83"/>
  <c r="BZ298" i="83"/>
  <c r="CD298" i="83" s="1"/>
  <c r="CB297" i="83"/>
  <c r="CC297" i="83" s="1"/>
  <c r="CA304" i="83"/>
  <c r="BZ301" i="83"/>
  <c r="BZ302" i="83"/>
  <c r="CB303" i="83"/>
  <c r="CC303" i="83" s="1"/>
  <c r="CA301" i="83"/>
  <c r="CB301" i="83"/>
  <c r="CC301" i="83" s="1"/>
  <c r="BZ303" i="83"/>
  <c r="AS302" i="83"/>
  <c r="AT302" i="83" s="1"/>
  <c r="AN302" i="83"/>
  <c r="AO302" i="83" s="1"/>
  <c r="BC300" i="83"/>
  <c r="BD300" i="83" s="1"/>
  <c r="AN300" i="83"/>
  <c r="AO300" i="83" s="1"/>
  <c r="BH304" i="83"/>
  <c r="BI304" i="83" s="1"/>
  <c r="AD300" i="83"/>
  <c r="AE300" i="83" s="1"/>
  <c r="AH302" i="83"/>
  <c r="AH301" i="83"/>
  <c r="AH300" i="83"/>
  <c r="AH303" i="83"/>
  <c r="AG302" i="83"/>
  <c r="AG300" i="83"/>
  <c r="AH297" i="83"/>
  <c r="AG297" i="83"/>
  <c r="AG304" i="83"/>
  <c r="AG301" i="83"/>
  <c r="AI298" i="83"/>
  <c r="AJ298" i="83" s="1"/>
  <c r="AG299" i="83"/>
  <c r="AH298" i="83"/>
  <c r="AI303" i="83"/>
  <c r="AJ303" i="83" s="1"/>
  <c r="AG298" i="83"/>
  <c r="AG303" i="83"/>
  <c r="AH304" i="83"/>
  <c r="AI302" i="83"/>
  <c r="AJ302" i="83" s="1"/>
  <c r="AI301" i="83"/>
  <c r="AJ301" i="83" s="1"/>
  <c r="AI297" i="83"/>
  <c r="AJ297" i="83" s="1"/>
  <c r="AH299" i="83"/>
  <c r="BB222" i="83"/>
  <c r="BB302" i="83"/>
  <c r="BB301" i="83"/>
  <c r="BA300" i="83"/>
  <c r="BB303" i="83"/>
  <c r="BA302" i="83"/>
  <c r="BE302" i="83" s="1"/>
  <c r="BB297" i="83"/>
  <c r="BB300" i="83"/>
  <c r="BA297" i="83"/>
  <c r="BB299" i="83"/>
  <c r="BB304" i="83"/>
  <c r="BA299" i="83"/>
  <c r="BA298" i="83"/>
  <c r="BA303" i="83"/>
  <c r="BB298" i="83"/>
  <c r="BC303" i="83"/>
  <c r="BD303" i="83" s="1"/>
  <c r="BA301" i="83"/>
  <c r="BC297" i="83"/>
  <c r="BD297" i="83" s="1"/>
  <c r="BC298" i="83"/>
  <c r="BD298" i="83" s="1"/>
  <c r="BC301" i="83"/>
  <c r="BD301" i="83" s="1"/>
  <c r="BA304" i="83"/>
  <c r="W303" i="83"/>
  <c r="W300" i="83"/>
  <c r="X297" i="83"/>
  <c r="X300" i="83"/>
  <c r="X301" i="83"/>
  <c r="X303" i="83"/>
  <c r="W297" i="83"/>
  <c r="Y298" i="83"/>
  <c r="Z298" i="83" s="1"/>
  <c r="X304" i="83"/>
  <c r="W301" i="83"/>
  <c r="W304" i="83"/>
  <c r="W302" i="83"/>
  <c r="Y297" i="83"/>
  <c r="Z297" i="83" s="1"/>
  <c r="Y301" i="83"/>
  <c r="Z301" i="83" s="1"/>
  <c r="X302" i="83"/>
  <c r="W298" i="83"/>
  <c r="Y300" i="83"/>
  <c r="Z300" i="83" s="1"/>
  <c r="X299" i="83"/>
  <c r="X298" i="83"/>
  <c r="W299" i="83"/>
  <c r="Y303" i="83"/>
  <c r="Z303" i="83" s="1"/>
  <c r="AS211" i="83"/>
  <c r="AT211" i="83" s="1"/>
  <c r="AR297" i="83"/>
  <c r="AR300" i="83"/>
  <c r="AR301" i="83"/>
  <c r="AQ300" i="83"/>
  <c r="AR303" i="83"/>
  <c r="AQ303" i="83"/>
  <c r="AR299" i="83"/>
  <c r="AR304" i="83"/>
  <c r="AQ304" i="83"/>
  <c r="AQ302" i="83"/>
  <c r="AR302" i="83"/>
  <c r="AQ297" i="83"/>
  <c r="AS298" i="83"/>
  <c r="AT298" i="83" s="1"/>
  <c r="AQ298" i="83"/>
  <c r="AS297" i="83"/>
  <c r="AT297" i="83" s="1"/>
  <c r="AS301" i="83"/>
  <c r="AT301" i="83" s="1"/>
  <c r="AR298" i="83"/>
  <c r="AS300" i="83"/>
  <c r="AT300" i="83" s="1"/>
  <c r="AS303" i="83"/>
  <c r="AT303" i="83" s="1"/>
  <c r="AQ299" i="83"/>
  <c r="AQ301" i="83"/>
  <c r="BK212" i="83"/>
  <c r="BK300" i="83"/>
  <c r="BL297" i="83"/>
  <c r="BL303" i="83"/>
  <c r="BL301" i="83"/>
  <c r="BK303" i="83"/>
  <c r="BL300" i="83"/>
  <c r="BK298" i="83"/>
  <c r="BK301" i="83"/>
  <c r="BL304" i="83"/>
  <c r="BM300" i="83"/>
  <c r="BN300" i="83" s="1"/>
  <c r="BK302" i="83"/>
  <c r="BK299" i="83"/>
  <c r="BL299" i="83"/>
  <c r="BK297" i="83"/>
  <c r="BK304" i="83"/>
  <c r="BM297" i="83"/>
  <c r="BN297" i="83" s="1"/>
  <c r="BM301" i="83"/>
  <c r="BN301" i="83" s="1"/>
  <c r="BM298" i="83"/>
  <c r="BN298" i="83" s="1"/>
  <c r="BL298" i="83"/>
  <c r="BL302" i="83"/>
  <c r="BM303" i="83"/>
  <c r="BN303" i="83" s="1"/>
  <c r="BM299" i="83"/>
  <c r="BN299" i="83" s="1"/>
  <c r="BW299" i="83"/>
  <c r="BX299" i="83" s="1"/>
  <c r="Y302" i="83"/>
  <c r="Z302" i="83" s="1"/>
  <c r="CB302" i="83"/>
  <c r="CC302" i="83" s="1"/>
  <c r="AX304" i="83"/>
  <c r="AY304" i="83" s="1"/>
  <c r="BW300" i="83"/>
  <c r="BX300" i="83" s="1"/>
  <c r="AI304" i="83"/>
  <c r="AJ304" i="83" s="1"/>
  <c r="BH300" i="83"/>
  <c r="BI300" i="83" s="1"/>
  <c r="AD304" i="83"/>
  <c r="AE304" i="83" s="1"/>
  <c r="L132" i="75"/>
  <c r="X132" i="75" s="1"/>
  <c r="L225" i="75"/>
  <c r="L229" i="75"/>
  <c r="L285" i="75"/>
  <c r="L252" i="75"/>
  <c r="L284" i="75"/>
  <c r="L227" i="75"/>
  <c r="L287" i="75"/>
  <c r="H86" i="83"/>
  <c r="L125" i="74"/>
  <c r="X125" i="74" s="1"/>
  <c r="L127" i="74"/>
  <c r="W127" i="74" s="1"/>
  <c r="L184" i="74"/>
  <c r="U184" i="74" s="1"/>
  <c r="L200" i="74"/>
  <c r="U200" i="74" s="1"/>
  <c r="L278" i="74"/>
  <c r="X278" i="74" s="1"/>
  <c r="L302" i="74"/>
  <c r="L107" i="75"/>
  <c r="F15" i="82"/>
  <c r="G15" i="82" s="1"/>
  <c r="K35" i="82"/>
  <c r="E51" i="82"/>
  <c r="M51" i="82" s="1"/>
  <c r="F83" i="82"/>
  <c r="G83" i="82" s="1"/>
  <c r="F90" i="82"/>
  <c r="G90" i="82" s="1"/>
  <c r="H102" i="82"/>
  <c r="H110" i="82"/>
  <c r="E118" i="82"/>
  <c r="BW118" i="82" s="1"/>
  <c r="BX118" i="82" s="1"/>
  <c r="K18" i="82"/>
  <c r="K14" i="82"/>
  <c r="L100" i="75"/>
  <c r="N100" i="75" s="1"/>
  <c r="L109" i="75"/>
  <c r="X109" i="75" s="1"/>
  <c r="L117" i="75"/>
  <c r="X117" i="75" s="1"/>
  <c r="L121" i="75"/>
  <c r="S121" i="75" s="1"/>
  <c r="E11" i="82"/>
  <c r="M11" i="82" s="1"/>
  <c r="E47" i="82"/>
  <c r="M47" i="82" s="1"/>
  <c r="K79" i="82"/>
  <c r="H86" i="82"/>
  <c r="F95" i="82"/>
  <c r="G95" i="82" s="1"/>
  <c r="F118" i="82"/>
  <c r="G118" i="82" s="1"/>
  <c r="L115" i="75"/>
  <c r="P115" i="75" s="1"/>
  <c r="H7" i="82"/>
  <c r="H43" i="82"/>
  <c r="E91" i="82"/>
  <c r="M91" i="82" s="1"/>
  <c r="H15" i="82"/>
  <c r="H19" i="82"/>
  <c r="F23" i="82"/>
  <c r="G23" i="82" s="1"/>
  <c r="F59" i="82"/>
  <c r="G59" i="82" s="1"/>
  <c r="E63" i="82"/>
  <c r="M63" i="82" s="1"/>
  <c r="F91" i="82"/>
  <c r="G91" i="82" s="1"/>
  <c r="H95" i="82"/>
  <c r="E99" i="82"/>
  <c r="M99" i="82" s="1"/>
  <c r="F103" i="82"/>
  <c r="G103" i="82" s="1"/>
  <c r="U100" i="75"/>
  <c r="K19" i="82"/>
  <c r="H23" i="82"/>
  <c r="E27" i="82"/>
  <c r="M27" i="82" s="1"/>
  <c r="F31" i="82"/>
  <c r="G31" i="82" s="1"/>
  <c r="H59" i="82"/>
  <c r="K63" i="82"/>
  <c r="H67" i="82"/>
  <c r="E71" i="82"/>
  <c r="M71" i="82" s="1"/>
  <c r="H75" i="82"/>
  <c r="E88" i="82"/>
  <c r="AN88" i="82" s="1"/>
  <c r="AO88" i="82" s="1"/>
  <c r="K99" i="82"/>
  <c r="H103" i="82"/>
  <c r="K7" i="82"/>
  <c r="F11" i="82"/>
  <c r="G11" i="82" s="1"/>
  <c r="F47" i="82"/>
  <c r="G47" i="82" s="1"/>
  <c r="K51" i="82"/>
  <c r="F55" i="82"/>
  <c r="G55" i="82" s="1"/>
  <c r="F67" i="82"/>
  <c r="G67" i="82" s="1"/>
  <c r="L86" i="75"/>
  <c r="X86" i="75" s="1"/>
  <c r="L96" i="75"/>
  <c r="N96" i="75" s="1"/>
  <c r="L101" i="75"/>
  <c r="O101" i="75" s="1"/>
  <c r="N117" i="75"/>
  <c r="L131" i="75"/>
  <c r="L170" i="75"/>
  <c r="Q170" i="75" s="1"/>
  <c r="L178" i="75"/>
  <c r="X178" i="75" s="1"/>
  <c r="L188" i="75"/>
  <c r="L192" i="75"/>
  <c r="L195" i="75"/>
  <c r="L200" i="75"/>
  <c r="X200" i="75" s="1"/>
  <c r="K27" i="82"/>
  <c r="H31" i="82"/>
  <c r="H35" i="82"/>
  <c r="E39" i="82"/>
  <c r="M39" i="82" s="1"/>
  <c r="F43" i="82"/>
  <c r="G43" i="82" s="1"/>
  <c r="F56" i="82"/>
  <c r="G56" i="82" s="1"/>
  <c r="F71" i="82"/>
  <c r="G71" i="82" s="1"/>
  <c r="K75" i="82"/>
  <c r="E79" i="82"/>
  <c r="M79" i="82" s="1"/>
  <c r="E83" i="82"/>
  <c r="M83" i="82" s="1"/>
  <c r="H87" i="82"/>
  <c r="H96" i="82"/>
  <c r="Q86" i="75"/>
  <c r="Q117" i="75"/>
  <c r="L95" i="75"/>
  <c r="X95" i="75" s="1"/>
  <c r="L110" i="75"/>
  <c r="R117" i="75"/>
  <c r="L162" i="75"/>
  <c r="Q162" i="75" s="1"/>
  <c r="E60" i="82"/>
  <c r="H72" i="82"/>
  <c r="E92" i="82"/>
  <c r="CB92" i="82" s="1"/>
  <c r="CC92" i="82" s="1"/>
  <c r="H107" i="82"/>
  <c r="E108" i="82"/>
  <c r="M108" i="82" s="1"/>
  <c r="M110" i="82"/>
  <c r="M66" i="82"/>
  <c r="M54" i="82"/>
  <c r="K6" i="82"/>
  <c r="L176" i="75"/>
  <c r="F16" i="82"/>
  <c r="G16" i="82" s="1"/>
  <c r="F36" i="82"/>
  <c r="G36" i="82" s="1"/>
  <c r="L6" i="75"/>
  <c r="L10" i="75"/>
  <c r="L18" i="75"/>
  <c r="L20" i="75"/>
  <c r="L28" i="75"/>
  <c r="L30" i="75"/>
  <c r="L34" i="75"/>
  <c r="L38" i="75"/>
  <c r="L42" i="75"/>
  <c r="L44" i="75"/>
  <c r="L46" i="75"/>
  <c r="L48" i="75"/>
  <c r="L50" i="75"/>
  <c r="L52" i="75"/>
  <c r="L56" i="75"/>
  <c r="L60" i="75"/>
  <c r="L64" i="75"/>
  <c r="L66" i="75"/>
  <c r="L68" i="75"/>
  <c r="L72" i="75"/>
  <c r="L74" i="75"/>
  <c r="L78" i="75"/>
  <c r="L92" i="75"/>
  <c r="L93" i="75"/>
  <c r="M115" i="75"/>
  <c r="M117" i="75"/>
  <c r="L122" i="75"/>
  <c r="L123" i="75"/>
  <c r="L124" i="75"/>
  <c r="M126" i="75"/>
  <c r="O132" i="75"/>
  <c r="L138" i="75"/>
  <c r="X138" i="75" s="1"/>
  <c r="L172" i="75"/>
  <c r="L179" i="75"/>
  <c r="S179" i="75" s="1"/>
  <c r="L186" i="75"/>
  <c r="X186" i="75" s="1"/>
  <c r="H32" i="82"/>
  <c r="E40" i="82"/>
  <c r="H76" i="82"/>
  <c r="E84" i="82"/>
  <c r="BW84" i="82" s="1"/>
  <c r="BX84" i="82" s="1"/>
  <c r="H104" i="82"/>
  <c r="K120" i="82"/>
  <c r="K68" i="83"/>
  <c r="L103" i="74"/>
  <c r="L111" i="74"/>
  <c r="L129" i="74"/>
  <c r="R129" i="74" s="1"/>
  <c r="L147" i="74"/>
  <c r="X147" i="74" s="1"/>
  <c r="L192" i="74"/>
  <c r="U192" i="74" s="1"/>
  <c r="L227" i="74"/>
  <c r="X227" i="74" s="1"/>
  <c r="L243" i="74"/>
  <c r="L275" i="74"/>
  <c r="K32" i="83"/>
  <c r="E58" i="83"/>
  <c r="L259" i="74"/>
  <c r="L262" i="74"/>
  <c r="F6" i="83"/>
  <c r="G6" i="83" s="1"/>
  <c r="H74" i="83"/>
  <c r="F100" i="83"/>
  <c r="G100" i="83" s="1"/>
  <c r="AG208" i="82"/>
  <c r="AG196" i="82"/>
  <c r="AH191" i="82"/>
  <c r="AG191" i="82"/>
  <c r="AH182" i="82"/>
  <c r="AH195" i="82"/>
  <c r="AG175" i="82"/>
  <c r="AG211" i="82"/>
  <c r="AH187" i="82"/>
  <c r="AH178" i="82"/>
  <c r="AI158" i="82"/>
  <c r="AJ158" i="82" s="1"/>
  <c r="AG178" i="82"/>
  <c r="AH175" i="82"/>
  <c r="AH171" i="82"/>
  <c r="AG168" i="82"/>
  <c r="AH156" i="82"/>
  <c r="AH163" i="82"/>
  <c r="AH144" i="82"/>
  <c r="AH158" i="82"/>
  <c r="AG149" i="82"/>
  <c r="AH129" i="82"/>
  <c r="AI124" i="82"/>
  <c r="AJ124" i="82" s="1"/>
  <c r="AG124" i="82"/>
  <c r="AH132" i="82"/>
  <c r="AI130" i="82"/>
  <c r="AJ130" i="82" s="1"/>
  <c r="AH149" i="82"/>
  <c r="AH166" i="82"/>
  <c r="AH159" i="82"/>
  <c r="AG182" i="82"/>
  <c r="AH204" i="82"/>
  <c r="AH133" i="82"/>
  <c r="AH152" i="82"/>
  <c r="AH167" i="82"/>
  <c r="AH145" i="82"/>
  <c r="AH140" i="82"/>
  <c r="AH169" i="82"/>
  <c r="AH200" i="82"/>
  <c r="AH186" i="82"/>
  <c r="AG194" i="82"/>
  <c r="AG204" i="82"/>
  <c r="AH194" i="82"/>
  <c r="AH198" i="82"/>
  <c r="AG130" i="82"/>
  <c r="AH135" i="82"/>
  <c r="AH127" i="82"/>
  <c r="AH137" i="82"/>
  <c r="AG166" i="82"/>
  <c r="AG141" i="82"/>
  <c r="AH141" i="82"/>
  <c r="AH136" i="82"/>
  <c r="AH148" i="82"/>
  <c r="AH153" i="82"/>
  <c r="AG201" i="82"/>
  <c r="AH211" i="82"/>
  <c r="AH208" i="82"/>
  <c r="AH143" i="82"/>
  <c r="AG151" i="82"/>
  <c r="AG125" i="82"/>
  <c r="AG127" i="82"/>
  <c r="AH130" i="82"/>
  <c r="AH131" i="82"/>
  <c r="AI125" i="82"/>
  <c r="AJ125" i="82" s="1"/>
  <c r="AG126" i="82"/>
  <c r="AG139" i="82"/>
  <c r="AH183" i="82"/>
  <c r="AH212" i="82"/>
  <c r="AG143" i="82"/>
  <c r="AG123" i="82"/>
  <c r="AG173" i="82"/>
  <c r="AH173" i="82"/>
  <c r="AG212" i="82"/>
  <c r="AH207" i="82"/>
  <c r="AH126" i="82"/>
  <c r="AG135" i="82"/>
  <c r="AH125" i="82"/>
  <c r="AI127" i="82"/>
  <c r="AJ127" i="82" s="1"/>
  <c r="AH128" i="82"/>
  <c r="AG132" i="82"/>
  <c r="AG133" i="82"/>
  <c r="AI134" i="82"/>
  <c r="AJ134" i="82" s="1"/>
  <c r="AH123" i="82"/>
  <c r="AG131" i="82"/>
  <c r="AH134" i="82"/>
  <c r="AG134" i="82"/>
  <c r="AG137" i="82"/>
  <c r="AG145" i="82"/>
  <c r="AH179" i="82"/>
  <c r="AG128" i="82"/>
  <c r="AH124" i="82"/>
  <c r="AG160" i="82"/>
  <c r="AH147" i="82"/>
  <c r="AG147" i="82"/>
  <c r="AG159" i="82"/>
  <c r="AH160" i="82"/>
  <c r="AG177" i="82"/>
  <c r="AH177" i="82"/>
  <c r="AG138" i="82"/>
  <c r="AI137" i="82"/>
  <c r="AJ137" i="82" s="1"/>
  <c r="AH157" i="82"/>
  <c r="AH161" i="82"/>
  <c r="AG170" i="82"/>
  <c r="AH151" i="82"/>
  <c r="AG129" i="82"/>
  <c r="AI131" i="82"/>
  <c r="AJ131" i="82" s="1"/>
  <c r="AG153" i="82"/>
  <c r="AG174" i="82"/>
  <c r="AG142" i="82"/>
  <c r="AG150" i="82"/>
  <c r="AH138" i="82"/>
  <c r="AI149" i="82"/>
  <c r="AJ149" i="82" s="1"/>
  <c r="AI153" i="82"/>
  <c r="AJ153" i="82" s="1"/>
  <c r="AG162" i="82"/>
  <c r="AG144" i="82"/>
  <c r="AI146" i="82"/>
  <c r="AJ146" i="82" s="1"/>
  <c r="AG161" i="82"/>
  <c r="AG165" i="82"/>
  <c r="AH155" i="82"/>
  <c r="AI136" i="82"/>
  <c r="AJ136" i="82" s="1"/>
  <c r="AG154" i="82"/>
  <c r="AG163" i="82"/>
  <c r="AG167" i="82"/>
  <c r="AH174" i="82"/>
  <c r="AI129" i="82"/>
  <c r="AJ129" i="82" s="1"/>
  <c r="AI133" i="82"/>
  <c r="AJ133" i="82" s="1"/>
  <c r="AI145" i="82"/>
  <c r="AJ145" i="82" s="1"/>
  <c r="AH150" i="82"/>
  <c r="AH154" i="82"/>
  <c r="AG164" i="82"/>
  <c r="AI164" i="82"/>
  <c r="AJ164" i="82" s="1"/>
  <c r="AI201" i="82"/>
  <c r="AJ201" i="82" s="1"/>
  <c r="AH139" i="82"/>
  <c r="AG155" i="82"/>
  <c r="AG157" i="82"/>
  <c r="AG146" i="82"/>
  <c r="AI172" i="82"/>
  <c r="AJ172" i="82" s="1"/>
  <c r="AH164" i="82"/>
  <c r="AG172" i="82"/>
  <c r="AI142" i="82"/>
  <c r="AJ142" i="82" s="1"/>
  <c r="AI150" i="82"/>
  <c r="AJ150" i="82" s="1"/>
  <c r="AG152" i="82"/>
  <c r="AI157" i="82"/>
  <c r="AJ157" i="82" s="1"/>
  <c r="AG176" i="82"/>
  <c r="AG179" i="82"/>
  <c r="AG158" i="82"/>
  <c r="AI180" i="82"/>
  <c r="AJ180" i="82" s="1"/>
  <c r="AG183" i="82"/>
  <c r="AH185" i="82"/>
  <c r="AG188" i="82"/>
  <c r="AG186" i="82"/>
  <c r="AG197" i="82"/>
  <c r="AG192" i="82"/>
  <c r="AG205" i="82"/>
  <c r="AI159" i="82"/>
  <c r="AJ159" i="82" s="1"/>
  <c r="AI163" i="82"/>
  <c r="AJ163" i="82" s="1"/>
  <c r="AI167" i="82"/>
  <c r="AJ167" i="82" s="1"/>
  <c r="AI171" i="82"/>
  <c r="AJ171" i="82" s="1"/>
  <c r="AI175" i="82"/>
  <c r="AJ175" i="82" s="1"/>
  <c r="AI179" i="82"/>
  <c r="AJ179" i="82" s="1"/>
  <c r="AI183" i="82"/>
  <c r="AJ183" i="82" s="1"/>
  <c r="AI210" i="82"/>
  <c r="AJ210" i="82" s="1"/>
  <c r="AH203" i="82"/>
  <c r="AG209" i="82"/>
  <c r="AH201" i="82"/>
  <c r="AI205" i="82"/>
  <c r="AJ205" i="82" s="1"/>
  <c r="AG202" i="82"/>
  <c r="AH213" i="82"/>
  <c r="AI141" i="82"/>
  <c r="AJ141" i="82" s="1"/>
  <c r="AH142" i="82"/>
  <c r="AH170" i="82"/>
  <c r="AI174" i="82"/>
  <c r="AJ174" i="82" s="1"/>
  <c r="AI154" i="82"/>
  <c r="AJ154" i="82" s="1"/>
  <c r="AG156" i="82"/>
  <c r="AI161" i="82"/>
  <c r="AJ161" i="82" s="1"/>
  <c r="AG169" i="82"/>
  <c r="AG180" i="82"/>
  <c r="AG184" i="82"/>
  <c r="AH176" i="82"/>
  <c r="AG190" i="82"/>
  <c r="AG187" i="82"/>
  <c r="AG189" i="82"/>
  <c r="AI192" i="82"/>
  <c r="AJ192" i="82" s="1"/>
  <c r="AG207" i="82"/>
  <c r="AH184" i="82"/>
  <c r="AG203" i="82"/>
  <c r="AI209" i="82"/>
  <c r="AJ209" i="82" s="1"/>
  <c r="AI191" i="82"/>
  <c r="AJ191" i="82" s="1"/>
  <c r="AI195" i="82"/>
  <c r="AJ195" i="82" s="1"/>
  <c r="AG136" i="82"/>
  <c r="AG148" i="82"/>
  <c r="AH162" i="82"/>
  <c r="AH165" i="82"/>
  <c r="AH168" i="82"/>
  <c r="AI178" i="82"/>
  <c r="AJ178" i="82" s="1"/>
  <c r="AH172" i="82"/>
  <c r="AI176" i="82"/>
  <c r="AJ176" i="82" s="1"/>
  <c r="AH180" i="82"/>
  <c r="AG185" i="82"/>
  <c r="AG181" i="82"/>
  <c r="AH190" i="82"/>
  <c r="AH193" i="82"/>
  <c r="AG206" i="82"/>
  <c r="AH206" i="82"/>
  <c r="AI189" i="82"/>
  <c r="AJ189" i="82" s="1"/>
  <c r="AI193" i="82"/>
  <c r="AJ193" i="82" s="1"/>
  <c r="AG199" i="82"/>
  <c r="AH192" i="82"/>
  <c r="AG195" i="82"/>
  <c r="AG210" i="82"/>
  <c r="AH210" i="82"/>
  <c r="AI187" i="82"/>
  <c r="AJ187" i="82" s="1"/>
  <c r="AH196" i="82"/>
  <c r="AH199" i="82"/>
  <c r="AH202" i="82"/>
  <c r="AI211" i="82"/>
  <c r="AJ211" i="82" s="1"/>
  <c r="AI196" i="82"/>
  <c r="AJ196" i="82" s="1"/>
  <c r="AI199" i="82"/>
  <c r="AJ199" i="82" s="1"/>
  <c r="AI202" i="82"/>
  <c r="AJ202" i="82" s="1"/>
  <c r="AH205" i="82"/>
  <c r="AH146" i="82"/>
  <c r="AI138" i="82"/>
  <c r="AJ138" i="82" s="1"/>
  <c r="AG140" i="82"/>
  <c r="AG171" i="82"/>
  <c r="AI169" i="82"/>
  <c r="AJ169" i="82" s="1"/>
  <c r="AI213" i="82"/>
  <c r="AJ213" i="82" s="1"/>
  <c r="AH181" i="82"/>
  <c r="AI186" i="82"/>
  <c r="AJ186" i="82" s="1"/>
  <c r="AG193" i="82"/>
  <c r="BB198" i="82"/>
  <c r="BB191" i="82"/>
  <c r="BB182" i="82"/>
  <c r="BA211" i="82"/>
  <c r="BB208" i="82"/>
  <c r="BB195" i="82"/>
  <c r="BB187" i="82"/>
  <c r="BA178" i="82"/>
  <c r="BA196" i="82"/>
  <c r="BB174" i="82"/>
  <c r="BC158" i="82"/>
  <c r="BD158" i="82" s="1"/>
  <c r="BA172" i="82"/>
  <c r="BB144" i="82"/>
  <c r="BB132" i="82"/>
  <c r="BB181" i="82"/>
  <c r="BB169" i="82"/>
  <c r="BC161" i="82"/>
  <c r="BD161" i="82" s="1"/>
  <c r="BB158" i="82"/>
  <c r="BB148" i="82"/>
  <c r="BA149" i="82"/>
  <c r="BB136" i="82"/>
  <c r="BC124" i="82"/>
  <c r="BD124" i="82" s="1"/>
  <c r="BB178" i="82"/>
  <c r="BB145" i="82"/>
  <c r="BA163" i="82"/>
  <c r="BB140" i="82"/>
  <c r="BB175" i="82"/>
  <c r="BB156" i="82"/>
  <c r="BB127" i="82"/>
  <c r="BB137" i="82"/>
  <c r="BA125" i="82"/>
  <c r="BA168" i="82"/>
  <c r="BB152" i="82"/>
  <c r="BA124" i="82"/>
  <c r="BB149" i="82"/>
  <c r="BB162" i="82"/>
  <c r="BB200" i="82"/>
  <c r="BB153" i="82"/>
  <c r="BC201" i="82"/>
  <c r="BD201" i="82" s="1"/>
  <c r="BB211" i="82"/>
  <c r="BB141" i="82"/>
  <c r="BA130" i="82"/>
  <c r="BC130" i="82"/>
  <c r="BD130" i="82" s="1"/>
  <c r="BB135" i="82"/>
  <c r="BA141" i="82"/>
  <c r="BB131" i="82"/>
  <c r="BB163" i="82"/>
  <c r="BB165" i="82"/>
  <c r="BB171" i="82"/>
  <c r="BB179" i="82"/>
  <c r="BB186" i="82"/>
  <c r="BB133" i="82"/>
  <c r="BB129" i="82"/>
  <c r="BC164" i="82"/>
  <c r="BD164" i="82" s="1"/>
  <c r="BB167" i="82"/>
  <c r="BB166" i="82"/>
  <c r="BB159" i="82"/>
  <c r="BA175" i="82"/>
  <c r="BA205" i="82"/>
  <c r="BB212" i="82"/>
  <c r="BB143" i="82"/>
  <c r="BA151" i="82"/>
  <c r="BB125" i="82"/>
  <c r="BA127" i="82"/>
  <c r="BB128" i="82"/>
  <c r="BB130" i="82"/>
  <c r="BA132" i="82"/>
  <c r="BC134" i="82"/>
  <c r="BD134" i="82" s="1"/>
  <c r="BC173" i="82"/>
  <c r="BD173" i="82" s="1"/>
  <c r="BB123" i="82"/>
  <c r="BA129" i="82"/>
  <c r="BA134" i="82"/>
  <c r="BA137" i="82"/>
  <c r="BA139" i="82"/>
  <c r="BA145" i="82"/>
  <c r="BB194" i="82"/>
  <c r="BA208" i="82"/>
  <c r="BA143" i="82"/>
  <c r="BC127" i="82"/>
  <c r="BD127" i="82" s="1"/>
  <c r="BA173" i="82"/>
  <c r="BB183" i="82"/>
  <c r="BA194" i="82"/>
  <c r="BA201" i="82"/>
  <c r="BB204" i="82"/>
  <c r="BB126" i="82"/>
  <c r="BA135" i="82"/>
  <c r="BA126" i="82"/>
  <c r="BA131" i="82"/>
  <c r="BB134" i="82"/>
  <c r="BA184" i="82"/>
  <c r="BB151" i="82"/>
  <c r="BC131" i="82"/>
  <c r="BD131" i="82" s="1"/>
  <c r="BB160" i="82"/>
  <c r="BA160" i="82"/>
  <c r="BA177" i="82"/>
  <c r="BC137" i="82"/>
  <c r="BD137" i="82" s="1"/>
  <c r="BA164" i="82"/>
  <c r="BA191" i="82"/>
  <c r="BA123" i="82"/>
  <c r="BB173" i="82"/>
  <c r="BB139" i="82"/>
  <c r="BA147" i="82"/>
  <c r="BC136" i="82"/>
  <c r="BD136" i="82" s="1"/>
  <c r="BA167" i="82"/>
  <c r="BB138" i="82"/>
  <c r="BC149" i="82"/>
  <c r="BD149" i="82" s="1"/>
  <c r="BC153" i="82"/>
  <c r="BD153" i="82" s="1"/>
  <c r="BB170" i="82"/>
  <c r="BA144" i="82"/>
  <c r="BC146" i="82"/>
  <c r="BD146" i="82" s="1"/>
  <c r="BA161" i="82"/>
  <c r="BA165" i="82"/>
  <c r="BA199" i="82"/>
  <c r="BA128" i="82"/>
  <c r="BA133" i="82"/>
  <c r="BB147" i="82"/>
  <c r="BB155" i="82"/>
  <c r="BA157" i="82"/>
  <c r="BA154" i="82"/>
  <c r="BC172" i="82"/>
  <c r="BD172" i="82" s="1"/>
  <c r="BA174" i="82"/>
  <c r="BB177" i="82"/>
  <c r="BA138" i="82"/>
  <c r="BC129" i="82"/>
  <c r="BD129" i="82" s="1"/>
  <c r="BC133" i="82"/>
  <c r="BD133" i="82" s="1"/>
  <c r="BC145" i="82"/>
  <c r="BD145" i="82" s="1"/>
  <c r="BB150" i="82"/>
  <c r="BB154" i="82"/>
  <c r="BA170" i="82"/>
  <c r="BB124" i="82"/>
  <c r="BA153" i="82"/>
  <c r="BA155" i="82"/>
  <c r="BA166" i="82"/>
  <c r="BA142" i="82"/>
  <c r="BA146" i="82"/>
  <c r="BA150" i="82"/>
  <c r="BB146" i="82"/>
  <c r="BC154" i="82"/>
  <c r="BD154" i="82" s="1"/>
  <c r="BA156" i="82"/>
  <c r="BA162" i="82"/>
  <c r="BA171" i="82"/>
  <c r="BA188" i="82"/>
  <c r="BC176" i="82"/>
  <c r="BD176" i="82" s="1"/>
  <c r="BB185" i="82"/>
  <c r="BB190" i="82"/>
  <c r="BA186" i="82"/>
  <c r="BA197" i="82"/>
  <c r="BB206" i="82"/>
  <c r="BC189" i="82"/>
  <c r="BD189" i="82" s="1"/>
  <c r="BA195" i="82"/>
  <c r="BB207" i="82"/>
  <c r="BC159" i="82"/>
  <c r="BD159" i="82" s="1"/>
  <c r="BC163" i="82"/>
  <c r="BD163" i="82" s="1"/>
  <c r="BC167" i="82"/>
  <c r="BD167" i="82" s="1"/>
  <c r="BC171" i="82"/>
  <c r="BD171" i="82" s="1"/>
  <c r="BC175" i="82"/>
  <c r="BD175" i="82" s="1"/>
  <c r="BC179" i="82"/>
  <c r="BD179" i="82" s="1"/>
  <c r="BC183" i="82"/>
  <c r="BD183" i="82" s="1"/>
  <c r="BB199" i="82"/>
  <c r="BB201" i="82"/>
  <c r="BA202" i="82"/>
  <c r="BB213" i="82"/>
  <c r="BA136" i="82"/>
  <c r="BA148" i="82"/>
  <c r="BC157" i="82"/>
  <c r="BD157" i="82" s="1"/>
  <c r="BA159" i="82"/>
  <c r="BC178" i="82"/>
  <c r="BD178" i="82" s="1"/>
  <c r="BA179" i="82"/>
  <c r="BA169" i="82"/>
  <c r="BC213" i="82"/>
  <c r="BD213" i="82" s="1"/>
  <c r="BB176" i="82"/>
  <c r="BA190" i="82"/>
  <c r="BC186" i="82"/>
  <c r="BD186" i="82" s="1"/>
  <c r="BA189" i="82"/>
  <c r="BA192" i="82"/>
  <c r="BB184" i="82"/>
  <c r="BB203" i="82"/>
  <c r="BA209" i="82"/>
  <c r="BC191" i="82"/>
  <c r="BD191" i="82" s="1"/>
  <c r="BC195" i="82"/>
  <c r="BD195" i="82" s="1"/>
  <c r="BB202" i="82"/>
  <c r="BC211" i="82"/>
  <c r="BD211" i="82" s="1"/>
  <c r="BA212" i="82"/>
  <c r="BC202" i="82"/>
  <c r="BD202" i="82" s="1"/>
  <c r="BC141" i="82"/>
  <c r="BD141" i="82" s="1"/>
  <c r="BB142" i="82"/>
  <c r="BC177" i="82"/>
  <c r="BD177" i="82" s="1"/>
  <c r="BC138" i="82"/>
  <c r="BD138" i="82" s="1"/>
  <c r="BA140" i="82"/>
  <c r="BB161" i="82"/>
  <c r="BB168" i="82"/>
  <c r="BA176" i="82"/>
  <c r="BA182" i="82"/>
  <c r="BC169" i="82"/>
  <c r="BD169" i="82" s="1"/>
  <c r="BB172" i="82"/>
  <c r="BB180" i="82"/>
  <c r="BA180" i="82"/>
  <c r="BA183" i="82"/>
  <c r="BA185" i="82"/>
  <c r="BA181" i="82"/>
  <c r="BA200" i="82"/>
  <c r="BA206" i="82"/>
  <c r="BA204" i="82"/>
  <c r="BB192" i="82"/>
  <c r="BC192" i="82"/>
  <c r="BD192" i="82" s="1"/>
  <c r="BA210" i="82"/>
  <c r="BC187" i="82"/>
  <c r="BD187" i="82" s="1"/>
  <c r="BC194" i="82"/>
  <c r="BD194" i="82" s="1"/>
  <c r="BA203" i="82"/>
  <c r="BC209" i="82"/>
  <c r="BD209" i="82" s="1"/>
  <c r="BB196" i="82"/>
  <c r="BC205" i="82"/>
  <c r="BD205" i="82" s="1"/>
  <c r="BC196" i="82"/>
  <c r="BD196" i="82" s="1"/>
  <c r="BB205" i="82"/>
  <c r="BB157" i="82"/>
  <c r="BB164" i="82"/>
  <c r="BC142" i="82"/>
  <c r="BD142" i="82" s="1"/>
  <c r="BC150" i="82"/>
  <c r="BD150" i="82" s="1"/>
  <c r="BA152" i="82"/>
  <c r="BA158" i="82"/>
  <c r="BC185" i="82"/>
  <c r="BD185" i="82" s="1"/>
  <c r="BA193" i="82"/>
  <c r="BW122" i="82"/>
  <c r="BX122" i="82" s="1"/>
  <c r="BU208" i="82"/>
  <c r="BU211" i="82"/>
  <c r="BV212" i="82"/>
  <c r="BV195" i="82"/>
  <c r="BU191" i="82"/>
  <c r="BV186" i="82"/>
  <c r="BV182" i="82"/>
  <c r="BV178" i="82"/>
  <c r="BV187" i="82"/>
  <c r="BU175" i="82"/>
  <c r="BV158" i="82"/>
  <c r="BV136" i="82"/>
  <c r="BV132" i="82"/>
  <c r="BV127" i="82"/>
  <c r="BV156" i="82"/>
  <c r="BV144" i="82"/>
  <c r="BU162" i="82"/>
  <c r="BV131" i="82"/>
  <c r="BU201" i="82"/>
  <c r="BU168" i="82"/>
  <c r="BU124" i="82"/>
  <c r="BV135" i="82"/>
  <c r="BV129" i="82"/>
  <c r="BU141" i="82"/>
  <c r="BV141" i="82"/>
  <c r="BU130" i="82"/>
  <c r="BU166" i="82"/>
  <c r="BV148" i="82"/>
  <c r="BV171" i="82"/>
  <c r="BW164" i="82"/>
  <c r="BX164" i="82" s="1"/>
  <c r="BV169" i="82"/>
  <c r="BU178" i="82"/>
  <c r="BV194" i="82"/>
  <c r="BU196" i="82"/>
  <c r="BW201" i="82"/>
  <c r="BX201" i="82" s="1"/>
  <c r="BU187" i="82"/>
  <c r="BW189" i="82"/>
  <c r="BX189" i="82" s="1"/>
  <c r="BV198" i="82"/>
  <c r="BV208" i="82"/>
  <c r="BW130" i="82"/>
  <c r="BX130" i="82" s="1"/>
  <c r="BU132" i="82"/>
  <c r="BV140" i="82"/>
  <c r="BW124" i="82"/>
  <c r="BX124" i="82" s="1"/>
  <c r="BV149" i="82"/>
  <c r="BU149" i="82"/>
  <c r="BU145" i="82"/>
  <c r="BW131" i="82"/>
  <c r="BX131" i="82" s="1"/>
  <c r="BV137" i="82"/>
  <c r="BV153" i="82"/>
  <c r="BV183" i="82"/>
  <c r="BU184" i="82"/>
  <c r="BV175" i="82"/>
  <c r="BV133" i="82"/>
  <c r="BU129" i="82"/>
  <c r="BV166" i="82"/>
  <c r="BV145" i="82"/>
  <c r="BV163" i="82"/>
  <c r="BV179" i="82"/>
  <c r="BV152" i="82"/>
  <c r="BV167" i="82"/>
  <c r="BU137" i="82"/>
  <c r="BV161" i="82"/>
  <c r="BW180" i="82"/>
  <c r="BX180" i="82" s="1"/>
  <c r="BV159" i="82"/>
  <c r="BU183" i="82"/>
  <c r="BV200" i="82"/>
  <c r="BU153" i="82"/>
  <c r="BU125" i="82"/>
  <c r="BV143" i="82"/>
  <c r="BU151" i="82"/>
  <c r="BU128" i="82"/>
  <c r="BU127" i="82"/>
  <c r="BV130" i="82"/>
  <c r="BU133" i="82"/>
  <c r="BU139" i="82"/>
  <c r="BV204" i="82"/>
  <c r="BU204" i="82"/>
  <c r="BV211" i="82"/>
  <c r="BV207" i="82"/>
  <c r="BU143" i="82"/>
  <c r="BU123" i="82"/>
  <c r="BU173" i="82"/>
  <c r="BV173" i="82"/>
  <c r="BW173" i="82"/>
  <c r="BX173" i="82" s="1"/>
  <c r="BW125" i="82"/>
  <c r="BX125" i="82" s="1"/>
  <c r="BU126" i="82"/>
  <c r="BU182" i="82"/>
  <c r="BV191" i="82"/>
  <c r="BV126" i="82"/>
  <c r="BU135" i="82"/>
  <c r="BV125" i="82"/>
  <c r="BV128" i="82"/>
  <c r="BW134" i="82"/>
  <c r="BX134" i="82" s="1"/>
  <c r="BU131" i="82"/>
  <c r="BV134" i="82"/>
  <c r="BV147" i="82"/>
  <c r="BW136" i="82"/>
  <c r="BX136" i="82" s="1"/>
  <c r="BV160" i="82"/>
  <c r="BW161" i="82"/>
  <c r="BX161" i="82" s="1"/>
  <c r="BU167" i="82"/>
  <c r="BU177" i="82"/>
  <c r="BV177" i="82"/>
  <c r="BU138" i="82"/>
  <c r="BW137" i="82"/>
  <c r="BX137" i="82" s="1"/>
  <c r="BU157" i="82"/>
  <c r="BV162" i="82"/>
  <c r="BW172" i="82"/>
  <c r="BX172" i="82" s="1"/>
  <c r="BV174" i="82"/>
  <c r="BW177" i="82"/>
  <c r="BX177" i="82" s="1"/>
  <c r="BU146" i="82"/>
  <c r="BU150" i="82"/>
  <c r="BV138" i="82"/>
  <c r="BW149" i="82"/>
  <c r="BX149" i="82" s="1"/>
  <c r="BW153" i="82"/>
  <c r="BX153" i="82" s="1"/>
  <c r="BU164" i="82"/>
  <c r="BU144" i="82"/>
  <c r="BW146" i="82"/>
  <c r="BX146" i="82" s="1"/>
  <c r="BU161" i="82"/>
  <c r="BU165" i="82"/>
  <c r="BU194" i="82"/>
  <c r="BV124" i="82"/>
  <c r="BV123" i="82"/>
  <c r="BU147" i="82"/>
  <c r="BV155" i="82"/>
  <c r="BU154" i="82"/>
  <c r="BW158" i="82"/>
  <c r="BX158" i="82" s="1"/>
  <c r="BU159" i="82"/>
  <c r="BV165" i="82"/>
  <c r="BU142" i="82"/>
  <c r="BW129" i="82"/>
  <c r="BX129" i="82" s="1"/>
  <c r="BW133" i="82"/>
  <c r="BX133" i="82" s="1"/>
  <c r="BW145" i="82"/>
  <c r="BX145" i="82" s="1"/>
  <c r="BV150" i="82"/>
  <c r="BV154" i="82"/>
  <c r="BV157" i="82"/>
  <c r="BU160" i="82"/>
  <c r="BV170" i="82"/>
  <c r="BV151" i="82"/>
  <c r="BW127" i="82"/>
  <c r="BX127" i="82" s="1"/>
  <c r="BU134" i="82"/>
  <c r="BV139" i="82"/>
  <c r="BU155" i="82"/>
  <c r="BU163" i="82"/>
  <c r="BU174" i="82"/>
  <c r="BU136" i="82"/>
  <c r="BY136" i="82" s="1"/>
  <c r="BU148" i="82"/>
  <c r="BU176" i="82"/>
  <c r="BW169" i="82"/>
  <c r="BX169" i="82" s="1"/>
  <c r="BV185" i="82"/>
  <c r="BU186" i="82"/>
  <c r="BU197" i="82"/>
  <c r="BW192" i="82"/>
  <c r="BX192" i="82" s="1"/>
  <c r="BV210" i="82"/>
  <c r="BW159" i="82"/>
  <c r="BX159" i="82" s="1"/>
  <c r="BW163" i="82"/>
  <c r="BX163" i="82" s="1"/>
  <c r="BW167" i="82"/>
  <c r="BX167" i="82" s="1"/>
  <c r="BW171" i="82"/>
  <c r="BX171" i="82" s="1"/>
  <c r="BW175" i="82"/>
  <c r="BX175" i="82" s="1"/>
  <c r="BW179" i="82"/>
  <c r="BX179" i="82" s="1"/>
  <c r="BW183" i="82"/>
  <c r="BX183" i="82" s="1"/>
  <c r="BU203" i="82"/>
  <c r="BW209" i="82"/>
  <c r="BX209" i="82" s="1"/>
  <c r="BV201" i="82"/>
  <c r="BV202" i="82"/>
  <c r="BW211" i="82"/>
  <c r="BX211" i="82" s="1"/>
  <c r="BU202" i="82"/>
  <c r="BV213" i="82"/>
  <c r="BV146" i="82"/>
  <c r="BW138" i="82"/>
  <c r="BX138" i="82" s="1"/>
  <c r="BU140" i="82"/>
  <c r="BU171" i="82"/>
  <c r="BY171" i="82" s="1"/>
  <c r="BV181" i="82"/>
  <c r="BU169" i="82"/>
  <c r="BV176" i="82"/>
  <c r="BU188" i="82"/>
  <c r="BV193" i="82"/>
  <c r="BU200" i="82"/>
  <c r="BW193" i="82"/>
  <c r="BX193" i="82" s="1"/>
  <c r="BU199" i="82"/>
  <c r="BU189" i="82"/>
  <c r="BU207" i="82"/>
  <c r="BV184" i="82"/>
  <c r="BW194" i="82"/>
  <c r="BX194" i="82" s="1"/>
  <c r="BW191" i="82"/>
  <c r="BX191" i="82" s="1"/>
  <c r="BW195" i="82"/>
  <c r="BX195" i="82" s="1"/>
  <c r="BW205" i="82"/>
  <c r="BX205" i="82" s="1"/>
  <c r="BV164" i="82"/>
  <c r="BU172" i="82"/>
  <c r="BW142" i="82"/>
  <c r="BX142" i="82" s="1"/>
  <c r="BW150" i="82"/>
  <c r="BX150" i="82" s="1"/>
  <c r="BU152" i="82"/>
  <c r="BV168" i="82"/>
  <c r="BU179" i="82"/>
  <c r="BU158" i="82"/>
  <c r="BY158" i="82" s="1"/>
  <c r="BV172" i="82"/>
  <c r="BW176" i="82"/>
  <c r="BX176" i="82" s="1"/>
  <c r="BV180" i="82"/>
  <c r="BU185" i="82"/>
  <c r="BU181" i="82"/>
  <c r="BW186" i="82"/>
  <c r="BX186" i="82" s="1"/>
  <c r="BU206" i="82"/>
  <c r="BV206" i="82"/>
  <c r="BV192" i="82"/>
  <c r="BU192" i="82"/>
  <c r="BU195" i="82"/>
  <c r="BY195" i="82" s="1"/>
  <c r="BU210" i="82"/>
  <c r="BW187" i="82"/>
  <c r="BX187" i="82" s="1"/>
  <c r="BV203" i="82"/>
  <c r="BU209" i="82"/>
  <c r="BV196" i="82"/>
  <c r="BV199" i="82"/>
  <c r="BU212" i="82"/>
  <c r="BW196" i="82"/>
  <c r="BX196" i="82" s="1"/>
  <c r="BV205" i="82"/>
  <c r="BW141" i="82"/>
  <c r="BX141" i="82" s="1"/>
  <c r="BV142" i="82"/>
  <c r="BU170" i="82"/>
  <c r="BW174" i="82"/>
  <c r="BX174" i="82" s="1"/>
  <c r="BW154" i="82"/>
  <c r="BX154" i="82" s="1"/>
  <c r="BU156" i="82"/>
  <c r="BU180" i="82"/>
  <c r="BW213" i="82"/>
  <c r="BX213" i="82" s="1"/>
  <c r="BU190" i="82"/>
  <c r="BV190" i="82"/>
  <c r="BU193" i="82"/>
  <c r="CN305" i="82"/>
  <c r="K107" i="82"/>
  <c r="X122" i="82"/>
  <c r="BR212" i="82"/>
  <c r="BS212" i="82" s="1"/>
  <c r="AX212" i="82"/>
  <c r="AY212" i="82" s="1"/>
  <c r="AD212" i="82"/>
  <c r="AE212" i="82" s="1"/>
  <c r="BR208" i="82"/>
  <c r="BS208" i="82" s="1"/>
  <c r="AX208" i="82"/>
  <c r="AY208" i="82" s="1"/>
  <c r="AD208" i="82"/>
  <c r="AE208" i="82" s="1"/>
  <c r="BR204" i="82"/>
  <c r="BS204" i="82" s="1"/>
  <c r="AX204" i="82"/>
  <c r="AY204" i="82" s="1"/>
  <c r="AD204" i="82"/>
  <c r="AE204" i="82" s="1"/>
  <c r="BR200" i="82"/>
  <c r="BS200" i="82" s="1"/>
  <c r="AX200" i="82"/>
  <c r="AY200" i="82" s="1"/>
  <c r="AD200" i="82"/>
  <c r="AE200" i="82" s="1"/>
  <c r="AG213" i="82"/>
  <c r="BA213" i="82"/>
  <c r="BU213" i="82"/>
  <c r="AR213" i="82"/>
  <c r="AV212" i="82"/>
  <c r="BF211" i="82"/>
  <c r="W208" i="82"/>
  <c r="BW202" i="82"/>
  <c r="BX202" i="82" s="1"/>
  <c r="AL202" i="82"/>
  <c r="AQ199" i="82"/>
  <c r="BH196" i="82"/>
  <c r="BI196" i="82" s="1"/>
  <c r="AQ211" i="82"/>
  <c r="BR201" i="82"/>
  <c r="BS201" i="82" s="1"/>
  <c r="Y195" i="82"/>
  <c r="Z195" i="82" s="1"/>
  <c r="Y191" i="82"/>
  <c r="Z191" i="82" s="1"/>
  <c r="AH209" i="82"/>
  <c r="AI188" i="82"/>
  <c r="AJ188" i="82" s="1"/>
  <c r="AI184" i="82"/>
  <c r="AJ184" i="82" s="1"/>
  <c r="AD183" i="82"/>
  <c r="AE183" i="82" s="1"/>
  <c r="AD179" i="82"/>
  <c r="AE179" i="82" s="1"/>
  <c r="AD175" i="82"/>
  <c r="AE175" i="82" s="1"/>
  <c r="AD171" i="82"/>
  <c r="AE171" i="82" s="1"/>
  <c r="AD167" i="82"/>
  <c r="AE167" i="82" s="1"/>
  <c r="AD163" i="82"/>
  <c r="AE163" i="82" s="1"/>
  <c r="AD159" i="82"/>
  <c r="AE159" i="82" s="1"/>
  <c r="AR210" i="82"/>
  <c r="AB210" i="82"/>
  <c r="AR207" i="82"/>
  <c r="BH207" i="82"/>
  <c r="BI207" i="82" s="1"/>
  <c r="BP196" i="82"/>
  <c r="AS192" i="82"/>
  <c r="AT192" i="82" s="1"/>
  <c r="BK189" i="82"/>
  <c r="BB189" i="82"/>
  <c r="AN206" i="82"/>
  <c r="AO206" i="82" s="1"/>
  <c r="M206" i="82"/>
  <c r="BU198" i="82"/>
  <c r="CA186" i="82"/>
  <c r="AQ182" i="82"/>
  <c r="BQ207" i="82"/>
  <c r="BP206" i="82"/>
  <c r="AG200" i="82"/>
  <c r="BB197" i="82"/>
  <c r="AD193" i="82"/>
  <c r="AE193" i="82" s="1"/>
  <c r="AS193" i="82"/>
  <c r="AT193" i="82" s="1"/>
  <c r="AM194" i="82"/>
  <c r="AL212" i="82"/>
  <c r="AL203" i="82"/>
  <c r="AM195" i="82"/>
  <c r="AM182" i="82"/>
  <c r="AM208" i="82"/>
  <c r="AM187" i="82"/>
  <c r="AN172" i="82"/>
  <c r="AO172" i="82" s="1"/>
  <c r="AL199" i="82"/>
  <c r="AM191" i="82"/>
  <c r="AM175" i="82"/>
  <c r="AL170" i="82"/>
  <c r="AM156" i="82"/>
  <c r="AL132" i="82"/>
  <c r="AL163" i="82"/>
  <c r="AL164" i="82"/>
  <c r="AM144" i="82"/>
  <c r="AM137" i="82"/>
  <c r="AM136" i="82"/>
  <c r="AM127" i="82"/>
  <c r="AM153" i="82"/>
  <c r="AM148" i="82"/>
  <c r="AM132" i="82"/>
  <c r="AM125" i="82"/>
  <c r="AM131" i="82"/>
  <c r="AN130" i="82"/>
  <c r="AO130" i="82" s="1"/>
  <c r="AM167" i="82"/>
  <c r="AM166" i="82"/>
  <c r="AL180" i="82"/>
  <c r="AM200" i="82"/>
  <c r="AM212" i="82"/>
  <c r="AL191" i="82"/>
  <c r="AM202" i="82"/>
  <c r="AM152" i="82"/>
  <c r="AM128" i="82"/>
  <c r="AN127" i="82"/>
  <c r="AO127" i="82" s="1"/>
  <c r="AM169" i="82"/>
  <c r="AM159" i="82"/>
  <c r="AM179" i="82"/>
  <c r="AL172" i="82"/>
  <c r="AN189" i="82"/>
  <c r="AO189" i="82" s="1"/>
  <c r="AM133" i="82"/>
  <c r="AM141" i="82"/>
  <c r="AN124" i="82"/>
  <c r="AO124" i="82" s="1"/>
  <c r="AM171" i="82"/>
  <c r="AM145" i="82"/>
  <c r="AM140" i="82"/>
  <c r="AM163" i="82"/>
  <c r="AM149" i="82"/>
  <c r="AM157" i="82"/>
  <c r="AL157" i="82"/>
  <c r="AM129" i="82"/>
  <c r="AM178" i="82"/>
  <c r="AM183" i="82"/>
  <c r="AL187" i="82"/>
  <c r="AM199" i="82"/>
  <c r="AM211" i="82"/>
  <c r="AL208" i="82"/>
  <c r="AL143" i="82"/>
  <c r="AL153" i="82"/>
  <c r="AL129" i="82"/>
  <c r="AL173" i="82"/>
  <c r="AM173" i="82"/>
  <c r="AN134" i="82"/>
  <c r="AO134" i="82" s="1"/>
  <c r="AN135" i="82"/>
  <c r="AO135" i="82" s="1"/>
  <c r="AL179" i="82"/>
  <c r="AL176" i="82"/>
  <c r="AN205" i="82"/>
  <c r="AO205" i="82" s="1"/>
  <c r="AM126" i="82"/>
  <c r="AL133" i="82"/>
  <c r="AL135" i="82"/>
  <c r="AL145" i="82"/>
  <c r="AL158" i="82"/>
  <c r="AN169" i="82"/>
  <c r="AO169" i="82" s="1"/>
  <c r="AL126" i="82"/>
  <c r="AN131" i="82"/>
  <c r="AO131" i="82" s="1"/>
  <c r="AL125" i="82"/>
  <c r="AL124" i="82"/>
  <c r="AN126" i="82"/>
  <c r="AO126" i="82" s="1"/>
  <c r="AL131" i="82"/>
  <c r="AL137" i="82"/>
  <c r="AM151" i="82"/>
  <c r="AM123" i="82"/>
  <c r="AM124" i="82"/>
  <c r="AM135" i="82"/>
  <c r="AL128" i="82"/>
  <c r="AL130" i="82"/>
  <c r="AM139" i="82"/>
  <c r="AL141" i="82"/>
  <c r="AM147" i="82"/>
  <c r="AL183" i="82"/>
  <c r="AN201" i="82"/>
  <c r="AO201" i="82" s="1"/>
  <c r="AM204" i="82"/>
  <c r="AM143" i="82"/>
  <c r="AL167" i="82"/>
  <c r="AM174" i="82"/>
  <c r="AN141" i="82"/>
  <c r="AO141" i="82" s="1"/>
  <c r="AM142" i="82"/>
  <c r="AM146" i="82"/>
  <c r="AL151" i="82"/>
  <c r="AM130" i="82"/>
  <c r="AM134" i="82"/>
  <c r="AL134" i="82"/>
  <c r="AN147" i="82"/>
  <c r="AO147" i="82" s="1"/>
  <c r="AL149" i="82"/>
  <c r="AM155" i="82"/>
  <c r="AL142" i="82"/>
  <c r="AN158" i="82"/>
  <c r="AO158" i="82" s="1"/>
  <c r="AM165" i="82"/>
  <c r="AM177" i="82"/>
  <c r="AL146" i="82"/>
  <c r="AN137" i="82"/>
  <c r="AO137" i="82" s="1"/>
  <c r="AN157" i="82"/>
  <c r="AO157" i="82" s="1"/>
  <c r="AN164" i="82"/>
  <c r="AO164" i="82" s="1"/>
  <c r="AL148" i="82"/>
  <c r="AN150" i="82"/>
  <c r="AO150" i="82" s="1"/>
  <c r="AL159" i="82"/>
  <c r="AL175" i="82"/>
  <c r="AL123" i="82"/>
  <c r="AL139" i="82"/>
  <c r="AL155" i="82"/>
  <c r="AL150" i="82"/>
  <c r="AN161" i="82"/>
  <c r="AO161" i="82" s="1"/>
  <c r="AL174" i="82"/>
  <c r="AM138" i="82"/>
  <c r="AN149" i="82"/>
  <c r="AO149" i="82" s="1"/>
  <c r="AN153" i="82"/>
  <c r="AO153" i="82" s="1"/>
  <c r="AM164" i="82"/>
  <c r="AL166" i="82"/>
  <c r="AL127" i="82"/>
  <c r="AL147" i="82"/>
  <c r="AL138" i="82"/>
  <c r="AL154" i="82"/>
  <c r="AM160" i="82"/>
  <c r="AM162" i="82"/>
  <c r="AL177" i="82"/>
  <c r="AN129" i="82"/>
  <c r="AO129" i="82" s="1"/>
  <c r="AN133" i="82"/>
  <c r="AO133" i="82" s="1"/>
  <c r="AM150" i="82"/>
  <c r="AM170" i="82"/>
  <c r="AN138" i="82"/>
  <c r="AO138" i="82" s="1"/>
  <c r="AL140" i="82"/>
  <c r="AM181" i="82"/>
  <c r="AL169" i="82"/>
  <c r="AN180" i="82"/>
  <c r="AO180" i="82" s="1"/>
  <c r="AM176" i="82"/>
  <c r="AL184" i="82"/>
  <c r="AL190" i="82"/>
  <c r="AM193" i="82"/>
  <c r="AL189" i="82"/>
  <c r="AM207" i="82"/>
  <c r="AL207" i="82"/>
  <c r="AM188" i="82"/>
  <c r="AN184" i="82"/>
  <c r="AO184" i="82" s="1"/>
  <c r="AN188" i="82"/>
  <c r="AO188" i="82" s="1"/>
  <c r="AM203" i="82"/>
  <c r="AL201" i="82"/>
  <c r="AL211" i="82"/>
  <c r="AN142" i="82"/>
  <c r="AO142" i="82" s="1"/>
  <c r="AL144" i="82"/>
  <c r="AL152" i="82"/>
  <c r="AL161" i="82"/>
  <c r="AM161" i="82"/>
  <c r="AL165" i="82"/>
  <c r="AM168" i="82"/>
  <c r="AN176" i="82"/>
  <c r="AO176" i="82" s="1"/>
  <c r="AM158" i="82"/>
  <c r="AL168" i="82"/>
  <c r="AM172" i="82"/>
  <c r="AM180" i="82"/>
  <c r="AL185" i="82"/>
  <c r="AN185" i="82"/>
  <c r="AO185" i="82" s="1"/>
  <c r="AL181" i="82"/>
  <c r="AM190" i="82"/>
  <c r="AL192" i="82"/>
  <c r="AL206" i="82"/>
  <c r="AL204" i="82"/>
  <c r="AN186" i="82"/>
  <c r="AO186" i="82" s="1"/>
  <c r="AM192" i="82"/>
  <c r="AL210" i="82"/>
  <c r="AM210" i="82"/>
  <c r="AN159" i="82"/>
  <c r="AO159" i="82" s="1"/>
  <c r="AN163" i="82"/>
  <c r="AO163" i="82" s="1"/>
  <c r="AN167" i="82"/>
  <c r="AO167" i="82" s="1"/>
  <c r="AN171" i="82"/>
  <c r="AO171" i="82" s="1"/>
  <c r="AN175" i="82"/>
  <c r="AO175" i="82" s="1"/>
  <c r="AN179" i="82"/>
  <c r="AO179" i="82" s="1"/>
  <c r="AN183" i="82"/>
  <c r="AO183" i="82" s="1"/>
  <c r="AM205" i="82"/>
  <c r="AM154" i="82"/>
  <c r="AL160" i="82"/>
  <c r="AN146" i="82"/>
  <c r="AO146" i="82" s="1"/>
  <c r="AN154" i="82"/>
  <c r="AO154" i="82" s="1"/>
  <c r="AL156" i="82"/>
  <c r="AL162" i="82"/>
  <c r="AL171" i="82"/>
  <c r="AL178" i="82"/>
  <c r="AL182" i="82"/>
  <c r="AL188" i="82"/>
  <c r="AP188" i="82" s="1"/>
  <c r="AL193" i="82"/>
  <c r="AM197" i="82"/>
  <c r="AL200" i="82"/>
  <c r="AL195" i="82"/>
  <c r="AL198" i="82"/>
  <c r="AM198" i="82"/>
  <c r="AM189" i="82"/>
  <c r="AN193" i="82"/>
  <c r="AO193" i="82" s="1"/>
  <c r="AL196" i="82"/>
  <c r="AL205" i="82"/>
  <c r="AP205" i="82" s="1"/>
  <c r="AM184" i="82"/>
  <c r="AL194" i="82"/>
  <c r="AM209" i="82"/>
  <c r="AN210" i="82"/>
  <c r="AO210" i="82" s="1"/>
  <c r="AN191" i="82"/>
  <c r="AO191" i="82" s="1"/>
  <c r="AN195" i="82"/>
  <c r="AO195" i="82" s="1"/>
  <c r="AN145" i="82"/>
  <c r="AO145" i="82" s="1"/>
  <c r="AL136" i="82"/>
  <c r="AM185" i="82"/>
  <c r="AN213" i="82"/>
  <c r="AO213" i="82" s="1"/>
  <c r="AL186" i="82"/>
  <c r="BH122" i="82"/>
  <c r="BI122" i="82" s="1"/>
  <c r="BF208" i="82"/>
  <c r="BG199" i="82"/>
  <c r="BF195" i="82"/>
  <c r="BG191" i="82"/>
  <c r="BH189" i="82"/>
  <c r="BI189" i="82" s="1"/>
  <c r="BF176" i="82"/>
  <c r="BF191" i="82"/>
  <c r="BG182" i="82"/>
  <c r="BG175" i="82"/>
  <c r="BG202" i="82"/>
  <c r="BF182" i="82"/>
  <c r="BG178" i="82"/>
  <c r="BF175" i="82"/>
  <c r="BG153" i="82"/>
  <c r="BG149" i="82"/>
  <c r="BG156" i="82"/>
  <c r="BG132" i="82"/>
  <c r="BG127" i="82"/>
  <c r="BG125" i="82"/>
  <c r="BF187" i="82"/>
  <c r="BG159" i="82"/>
  <c r="BG129" i="82"/>
  <c r="BG157" i="82"/>
  <c r="BG144" i="82"/>
  <c r="BG137" i="82"/>
  <c r="BG136" i="82"/>
  <c r="BH158" i="82"/>
  <c r="BI158" i="82" s="1"/>
  <c r="BG166" i="82"/>
  <c r="BG148" i="82"/>
  <c r="BG169" i="82"/>
  <c r="BF163" i="82"/>
  <c r="BG183" i="82"/>
  <c r="BG195" i="82"/>
  <c r="BG133" i="82"/>
  <c r="BG141" i="82"/>
  <c r="BF167" i="82"/>
  <c r="BH124" i="82"/>
  <c r="BI124" i="82" s="1"/>
  <c r="BG171" i="82"/>
  <c r="BG140" i="82"/>
  <c r="BG187" i="82"/>
  <c r="BG194" i="82"/>
  <c r="BG145" i="82"/>
  <c r="BH130" i="82"/>
  <c r="BI130" i="82" s="1"/>
  <c r="BG152" i="82"/>
  <c r="BH127" i="82"/>
  <c r="BI127" i="82" s="1"/>
  <c r="BF157" i="82"/>
  <c r="BJ157" i="82" s="1"/>
  <c r="BG167" i="82"/>
  <c r="BF166" i="82"/>
  <c r="BG128" i="82"/>
  <c r="BG163" i="82"/>
  <c r="BG200" i="82"/>
  <c r="BF132" i="82"/>
  <c r="BF179" i="82"/>
  <c r="BF137" i="82"/>
  <c r="BF143" i="82"/>
  <c r="BH169" i="82"/>
  <c r="BI169" i="82" s="1"/>
  <c r="BG123" i="82"/>
  <c r="BF126" i="82"/>
  <c r="BG135" i="82"/>
  <c r="BF173" i="82"/>
  <c r="BH131" i="82"/>
  <c r="BI131" i="82" s="1"/>
  <c r="BF130" i="82"/>
  <c r="BH139" i="82"/>
  <c r="BI139" i="82" s="1"/>
  <c r="BF141" i="82"/>
  <c r="BF183" i="82"/>
  <c r="BG211" i="82"/>
  <c r="BF212" i="82"/>
  <c r="BF123" i="82"/>
  <c r="BG126" i="82"/>
  <c r="BF135" i="82"/>
  <c r="BF129" i="82"/>
  <c r="BF160" i="82"/>
  <c r="BH134" i="82"/>
  <c r="BI134" i="82" s="1"/>
  <c r="BH123" i="82"/>
  <c r="BI123" i="82" s="1"/>
  <c r="BF131" i="82"/>
  <c r="BG131" i="82"/>
  <c r="BG179" i="82"/>
  <c r="BH201" i="82"/>
  <c r="BI201" i="82" s="1"/>
  <c r="BG204" i="82"/>
  <c r="BG208" i="82"/>
  <c r="BG212" i="82"/>
  <c r="BF133" i="82"/>
  <c r="BH143" i="82"/>
  <c r="BI143" i="82" s="1"/>
  <c r="BG151" i="82"/>
  <c r="BF153" i="82"/>
  <c r="BG124" i="82"/>
  <c r="BH173" i="82"/>
  <c r="BI173" i="82" s="1"/>
  <c r="BG173" i="82"/>
  <c r="BH135" i="82"/>
  <c r="BI135" i="82" s="1"/>
  <c r="BG139" i="82"/>
  <c r="BG147" i="82"/>
  <c r="BF151" i="82"/>
  <c r="BF128" i="82"/>
  <c r="BG130" i="82"/>
  <c r="BF134" i="82"/>
  <c r="BF139" i="82"/>
  <c r="BF147" i="82"/>
  <c r="BF150" i="82"/>
  <c r="BJ150" i="82" s="1"/>
  <c r="BH174" i="82"/>
  <c r="BI174" i="82" s="1"/>
  <c r="BF142" i="82"/>
  <c r="BH141" i="82"/>
  <c r="BI141" i="82" s="1"/>
  <c r="BG142" i="82"/>
  <c r="BG146" i="82"/>
  <c r="BH157" i="82"/>
  <c r="BI157" i="82" s="1"/>
  <c r="BG165" i="82"/>
  <c r="BH170" i="82"/>
  <c r="BI170" i="82" s="1"/>
  <c r="BF125" i="82"/>
  <c r="BF158" i="82"/>
  <c r="BG155" i="82"/>
  <c r="BF138" i="82"/>
  <c r="BF146" i="82"/>
  <c r="BF159" i="82"/>
  <c r="BF172" i="82"/>
  <c r="BG174" i="82"/>
  <c r="BH177" i="82"/>
  <c r="BI177" i="82" s="1"/>
  <c r="BH137" i="82"/>
  <c r="BI137" i="82" s="1"/>
  <c r="BG170" i="82"/>
  <c r="BF170" i="82"/>
  <c r="BF148" i="82"/>
  <c r="BH150" i="82"/>
  <c r="BI150" i="82" s="1"/>
  <c r="BF145" i="82"/>
  <c r="BF127" i="82"/>
  <c r="BH147" i="82"/>
  <c r="BI147" i="82" s="1"/>
  <c r="BF155" i="82"/>
  <c r="BF164" i="82"/>
  <c r="BG138" i="82"/>
  <c r="BH149" i="82"/>
  <c r="BI149" i="82" s="1"/>
  <c r="BH153" i="82"/>
  <c r="BI153" i="82" s="1"/>
  <c r="BH161" i="82"/>
  <c r="BI161" i="82" s="1"/>
  <c r="BG164" i="82"/>
  <c r="BG143" i="82"/>
  <c r="BF124" i="82"/>
  <c r="BH126" i="82"/>
  <c r="BI126" i="82" s="1"/>
  <c r="BG134" i="82"/>
  <c r="BF149" i="82"/>
  <c r="BJ149" i="82" s="1"/>
  <c r="BF154" i="82"/>
  <c r="BG160" i="82"/>
  <c r="BF174" i="82"/>
  <c r="BJ174" i="82" s="1"/>
  <c r="BF177" i="82"/>
  <c r="BG177" i="82"/>
  <c r="BH129" i="82"/>
  <c r="BI129" i="82" s="1"/>
  <c r="BH133" i="82"/>
  <c r="BI133" i="82" s="1"/>
  <c r="BH145" i="82"/>
  <c r="BI145" i="82" s="1"/>
  <c r="BH142" i="82"/>
  <c r="BI142" i="82" s="1"/>
  <c r="BF144" i="82"/>
  <c r="BF152" i="82"/>
  <c r="BF162" i="82"/>
  <c r="BG158" i="82"/>
  <c r="BF168" i="82"/>
  <c r="BF169" i="82"/>
  <c r="BJ169" i="82" s="1"/>
  <c r="BG176" i="82"/>
  <c r="BF188" i="82"/>
  <c r="BG190" i="82"/>
  <c r="BH193" i="82"/>
  <c r="BI193" i="82" s="1"/>
  <c r="BH197" i="82"/>
  <c r="BI197" i="82" s="1"/>
  <c r="BG198" i="82"/>
  <c r="BF204" i="82"/>
  <c r="BF189" i="82"/>
  <c r="BH192" i="82"/>
  <c r="BI192" i="82" s="1"/>
  <c r="BF192" i="82"/>
  <c r="BF196" i="82"/>
  <c r="BG210" i="82"/>
  <c r="BG188" i="82"/>
  <c r="BH184" i="82"/>
  <c r="BI184" i="82" s="1"/>
  <c r="BH188" i="82"/>
  <c r="BI188" i="82" s="1"/>
  <c r="BH203" i="82"/>
  <c r="BI203" i="82" s="1"/>
  <c r="BH209" i="82"/>
  <c r="BI209" i="82" s="1"/>
  <c r="BG150" i="82"/>
  <c r="BG162" i="82"/>
  <c r="BH172" i="82"/>
  <c r="BI172" i="82" s="1"/>
  <c r="BH146" i="82"/>
  <c r="BI146" i="82" s="1"/>
  <c r="BH154" i="82"/>
  <c r="BI154" i="82" s="1"/>
  <c r="BF156" i="82"/>
  <c r="BH165" i="82"/>
  <c r="BI165" i="82" s="1"/>
  <c r="BF171" i="82"/>
  <c r="BG168" i="82"/>
  <c r="BF180" i="82"/>
  <c r="BG172" i="82"/>
  <c r="BF178" i="82"/>
  <c r="BG180" i="82"/>
  <c r="BH180" i="82"/>
  <c r="BI180" i="82" s="1"/>
  <c r="BF185" i="82"/>
  <c r="BF181" i="82"/>
  <c r="BF200" i="82"/>
  <c r="BF206" i="82"/>
  <c r="BG186" i="82"/>
  <c r="BG192" i="82"/>
  <c r="BF205" i="82"/>
  <c r="BF207" i="82"/>
  <c r="BF210" i="82"/>
  <c r="BH159" i="82"/>
  <c r="BI159" i="82" s="1"/>
  <c r="BH163" i="82"/>
  <c r="BI163" i="82" s="1"/>
  <c r="BH167" i="82"/>
  <c r="BI167" i="82" s="1"/>
  <c r="BH171" i="82"/>
  <c r="BI171" i="82" s="1"/>
  <c r="BH175" i="82"/>
  <c r="BI175" i="82" s="1"/>
  <c r="BH179" i="82"/>
  <c r="BI179" i="82" s="1"/>
  <c r="BH183" i="82"/>
  <c r="BI183" i="82" s="1"/>
  <c r="BH205" i="82"/>
  <c r="BI205" i="82" s="1"/>
  <c r="BG203" i="82"/>
  <c r="BG205" i="82"/>
  <c r="BF136" i="82"/>
  <c r="BF161" i="82"/>
  <c r="BF165" i="82"/>
  <c r="BH213" i="82"/>
  <c r="BI213" i="82" s="1"/>
  <c r="BF184" i="82"/>
  <c r="BF193" i="82"/>
  <c r="BJ193" i="82" s="1"/>
  <c r="BG193" i="82"/>
  <c r="BG197" i="82"/>
  <c r="BG206" i="82"/>
  <c r="BF198" i="82"/>
  <c r="BJ198" i="82" s="1"/>
  <c r="BH198" i="82"/>
  <c r="BI198" i="82" s="1"/>
  <c r="BG189" i="82"/>
  <c r="BG207" i="82"/>
  <c r="BG184" i="82"/>
  <c r="BF203" i="82"/>
  <c r="BG209" i="82"/>
  <c r="BH191" i="82"/>
  <c r="BI191" i="82" s="1"/>
  <c r="BH195" i="82"/>
  <c r="BI195" i="82" s="1"/>
  <c r="BH202" i="82"/>
  <c r="BI202" i="82" s="1"/>
  <c r="BF201" i="82"/>
  <c r="BG154" i="82"/>
  <c r="BH164" i="82"/>
  <c r="BI164" i="82" s="1"/>
  <c r="BH138" i="82"/>
  <c r="BI138" i="82" s="1"/>
  <c r="BF140" i="82"/>
  <c r="BG161" i="82"/>
  <c r="BH176" i="82"/>
  <c r="BI176" i="82" s="1"/>
  <c r="BG181" i="82"/>
  <c r="BG185" i="82"/>
  <c r="BF190" i="82"/>
  <c r="BF186" i="82"/>
  <c r="F111" i="82"/>
  <c r="G111" i="82" s="1"/>
  <c r="H115" i="82"/>
  <c r="F119" i="82"/>
  <c r="G119" i="82" s="1"/>
  <c r="AR122" i="82"/>
  <c r="BM212" i="82"/>
  <c r="BN212" i="82" s="1"/>
  <c r="AS212" i="82"/>
  <c r="AT212" i="82" s="1"/>
  <c r="Y212" i="82"/>
  <c r="Z212" i="82" s="1"/>
  <c r="BM208" i="82"/>
  <c r="BN208" i="82" s="1"/>
  <c r="AS208" i="82"/>
  <c r="AT208" i="82" s="1"/>
  <c r="Y208" i="82"/>
  <c r="Z208" i="82" s="1"/>
  <c r="BM204" i="82"/>
  <c r="BN204" i="82" s="1"/>
  <c r="AS204" i="82"/>
  <c r="AT204" i="82" s="1"/>
  <c r="Y204" i="82"/>
  <c r="Z204" i="82" s="1"/>
  <c r="BM200" i="82"/>
  <c r="BN200" i="82" s="1"/>
  <c r="AS200" i="82"/>
  <c r="AT200" i="82" s="1"/>
  <c r="Y200" i="82"/>
  <c r="Z200" i="82" s="1"/>
  <c r="AL213" i="82"/>
  <c r="BF213" i="82"/>
  <c r="BG213" i="82"/>
  <c r="AX211" i="82"/>
  <c r="AY211" i="82" s="1"/>
  <c r="AC205" i="82"/>
  <c r="BF202" i="82"/>
  <c r="AN196" i="82"/>
  <c r="AO196" i="82" s="1"/>
  <c r="AQ201" i="82"/>
  <c r="BG201" i="82"/>
  <c r="CA196" i="82"/>
  <c r="AN209" i="82"/>
  <c r="AO209" i="82" s="1"/>
  <c r="AV209" i="82"/>
  <c r="BB209" i="82"/>
  <c r="AN203" i="82"/>
  <c r="AO203" i="82" s="1"/>
  <c r="BF194" i="82"/>
  <c r="AC203" i="82"/>
  <c r="BV188" i="82"/>
  <c r="AV210" i="82"/>
  <c r="AW207" i="82"/>
  <c r="BZ207" i="82"/>
  <c r="BU205" i="82"/>
  <c r="AC192" i="82"/>
  <c r="BV189" i="82"/>
  <c r="BP204" i="82"/>
  <c r="BZ204" i="82"/>
  <c r="AX198" i="82"/>
  <c r="AY198" i="82" s="1"/>
  <c r="BM197" i="82"/>
  <c r="BN197" i="82" s="1"/>
  <c r="AM186" i="82"/>
  <c r="AM206" i="82"/>
  <c r="AB200" i="82"/>
  <c r="BV197" i="82"/>
  <c r="CA202" i="82"/>
  <c r="CA208" i="82"/>
  <c r="CA191" i="82"/>
  <c r="CA199" i="82"/>
  <c r="BZ191" i="82"/>
  <c r="CB205" i="82"/>
  <c r="CC205" i="82" s="1"/>
  <c r="CA175" i="82"/>
  <c r="BZ199" i="82"/>
  <c r="BZ175" i="82"/>
  <c r="BZ203" i="82"/>
  <c r="CB172" i="82"/>
  <c r="CC172" i="82" s="1"/>
  <c r="BZ170" i="82"/>
  <c r="CA156" i="82"/>
  <c r="CA144" i="82"/>
  <c r="CA183" i="82"/>
  <c r="CA159" i="82"/>
  <c r="CA149" i="82"/>
  <c r="CA148" i="82"/>
  <c r="CB189" i="82"/>
  <c r="CC189" i="82" s="1"/>
  <c r="CA182" i="82"/>
  <c r="CA178" i="82"/>
  <c r="BZ176" i="82"/>
  <c r="CA132" i="82"/>
  <c r="CA153" i="82"/>
  <c r="CA145" i="82"/>
  <c r="CA137" i="82"/>
  <c r="CA136" i="82"/>
  <c r="CA128" i="82"/>
  <c r="CA125" i="82"/>
  <c r="BZ166" i="82"/>
  <c r="CA163" i="82"/>
  <c r="BZ132" i="82"/>
  <c r="CA127" i="82"/>
  <c r="CA133" i="82"/>
  <c r="CB130" i="82"/>
  <c r="CC130" i="82" s="1"/>
  <c r="CA152" i="82"/>
  <c r="CA141" i="82"/>
  <c r="CA166" i="82"/>
  <c r="CB124" i="82"/>
  <c r="CC124" i="82" s="1"/>
  <c r="CB149" i="82"/>
  <c r="CC149" i="82" s="1"/>
  <c r="CA171" i="82"/>
  <c r="CB150" i="82"/>
  <c r="CC150" i="82" s="1"/>
  <c r="CA140" i="82"/>
  <c r="CA169" i="82"/>
  <c r="BZ208" i="82"/>
  <c r="CD208" i="82" s="1"/>
  <c r="CB201" i="82"/>
  <c r="CC201" i="82" s="1"/>
  <c r="CB204" i="82"/>
  <c r="CC204" i="82" s="1"/>
  <c r="CB195" i="82"/>
  <c r="CC195" i="82" s="1"/>
  <c r="CA211" i="82"/>
  <c r="CA129" i="82"/>
  <c r="CB142" i="82"/>
  <c r="CC142" i="82" s="1"/>
  <c r="BZ179" i="82"/>
  <c r="CD179" i="82" s="1"/>
  <c r="BZ149" i="82"/>
  <c r="CB145" i="82"/>
  <c r="CC145" i="82" s="1"/>
  <c r="CB200" i="82"/>
  <c r="CC200" i="82" s="1"/>
  <c r="BZ144" i="82"/>
  <c r="CD144" i="82" s="1"/>
  <c r="CB153" i="82"/>
  <c r="CC153" i="82" s="1"/>
  <c r="CB183" i="82"/>
  <c r="CC183" i="82" s="1"/>
  <c r="BZ140" i="82"/>
  <c r="CA167" i="82"/>
  <c r="CB154" i="82"/>
  <c r="CC154" i="82" s="1"/>
  <c r="CB134" i="82"/>
  <c r="CC134" i="82" s="1"/>
  <c r="CB146" i="82"/>
  <c r="CC146" i="82" s="1"/>
  <c r="BZ136" i="82"/>
  <c r="BZ160" i="82"/>
  <c r="CA204" i="82"/>
  <c r="CB129" i="82"/>
  <c r="CC129" i="82" s="1"/>
  <c r="CB138" i="82"/>
  <c r="CC138" i="82" s="1"/>
  <c r="BZ148" i="82"/>
  <c r="BZ163" i="82"/>
  <c r="CB133" i="82"/>
  <c r="CC133" i="82" s="1"/>
  <c r="CB141" i="82"/>
  <c r="CC141" i="82" s="1"/>
  <c r="CA123" i="82"/>
  <c r="BZ124" i="82"/>
  <c r="CB127" i="82"/>
  <c r="CC127" i="82" s="1"/>
  <c r="BZ128" i="82"/>
  <c r="CD128" i="82" s="1"/>
  <c r="CB158" i="82"/>
  <c r="CC158" i="82" s="1"/>
  <c r="CB171" i="82"/>
  <c r="CC171" i="82" s="1"/>
  <c r="CA157" i="82"/>
  <c r="CB137" i="82"/>
  <c r="CC137" i="82" s="1"/>
  <c r="BZ141" i="82"/>
  <c r="BZ152" i="82"/>
  <c r="CB159" i="82"/>
  <c r="CC159" i="82" s="1"/>
  <c r="CA200" i="82"/>
  <c r="BZ130" i="82"/>
  <c r="CD130" i="82" s="1"/>
  <c r="CA179" i="82"/>
  <c r="BZ125" i="82"/>
  <c r="BZ143" i="82"/>
  <c r="CD143" i="82" s="1"/>
  <c r="BZ153" i="82"/>
  <c r="BZ173" i="82"/>
  <c r="CA173" i="82"/>
  <c r="BZ134" i="82"/>
  <c r="CB135" i="82"/>
  <c r="CC135" i="82" s="1"/>
  <c r="BZ156" i="82"/>
  <c r="CA187" i="82"/>
  <c r="BZ183" i="82"/>
  <c r="CD183" i="82" s="1"/>
  <c r="CB188" i="82"/>
  <c r="CC188" i="82" s="1"/>
  <c r="BZ192" i="82"/>
  <c r="BZ194" i="82"/>
  <c r="CA195" i="82"/>
  <c r="CA126" i="82"/>
  <c r="BZ135" i="82"/>
  <c r="BZ145" i="82"/>
  <c r="BZ131" i="82"/>
  <c r="CD131" i="82" s="1"/>
  <c r="CB175" i="82"/>
  <c r="CC175" i="82" s="1"/>
  <c r="CB187" i="82"/>
  <c r="CC187" i="82" s="1"/>
  <c r="CA194" i="82"/>
  <c r="BZ201" i="82"/>
  <c r="CD201" i="82" s="1"/>
  <c r="BZ212" i="82"/>
  <c r="BZ195" i="82"/>
  <c r="CB202" i="82"/>
  <c r="CC202" i="82" s="1"/>
  <c r="BZ137" i="82"/>
  <c r="CD137" i="82" s="1"/>
  <c r="CA151" i="82"/>
  <c r="CA124" i="82"/>
  <c r="BZ126" i="82"/>
  <c r="BZ129" i="82"/>
  <c r="CD129" i="82" s="1"/>
  <c r="CA135" i="82"/>
  <c r="CB131" i="82"/>
  <c r="CC131" i="82" s="1"/>
  <c r="CB126" i="82"/>
  <c r="CC126" i="82" s="1"/>
  <c r="CA139" i="82"/>
  <c r="CA147" i="82"/>
  <c r="BZ172" i="82"/>
  <c r="CA212" i="82"/>
  <c r="BZ157" i="82"/>
  <c r="CD157" i="82" s="1"/>
  <c r="BZ174" i="82"/>
  <c r="CA142" i="82"/>
  <c r="CA146" i="82"/>
  <c r="CB164" i="82"/>
  <c r="CC164" i="82" s="1"/>
  <c r="BZ133" i="82"/>
  <c r="CD133" i="82" s="1"/>
  <c r="CB143" i="82"/>
  <c r="CC143" i="82" s="1"/>
  <c r="BZ127" i="82"/>
  <c r="CA134" i="82"/>
  <c r="BZ147" i="82"/>
  <c r="CD147" i="82" s="1"/>
  <c r="CA155" i="82"/>
  <c r="BZ167" i="82"/>
  <c r="BZ138" i="82"/>
  <c r="CD138" i="82" s="1"/>
  <c r="CA161" i="82"/>
  <c r="BZ187" i="82"/>
  <c r="CA143" i="82"/>
  <c r="CB169" i="82"/>
  <c r="CC169" i="82" s="1"/>
  <c r="CA131" i="82"/>
  <c r="BZ139" i="82"/>
  <c r="BZ155" i="82"/>
  <c r="BZ150" i="82"/>
  <c r="CD150" i="82" s="1"/>
  <c r="CA174" i="82"/>
  <c r="CA177" i="82"/>
  <c r="CA138" i="82"/>
  <c r="CA164" i="82"/>
  <c r="BZ164" i="82"/>
  <c r="CA170" i="82"/>
  <c r="BZ123" i="82"/>
  <c r="BZ151" i="82"/>
  <c r="CD151" i="82" s="1"/>
  <c r="BZ158" i="82"/>
  <c r="CD158" i="82" s="1"/>
  <c r="CA130" i="82"/>
  <c r="CB147" i="82"/>
  <c r="CC147" i="82" s="1"/>
  <c r="BZ146" i="82"/>
  <c r="CD146" i="82" s="1"/>
  <c r="BZ154" i="82"/>
  <c r="CA160" i="82"/>
  <c r="BZ177" i="82"/>
  <c r="BZ142" i="82"/>
  <c r="CD142" i="82" s="1"/>
  <c r="CA154" i="82"/>
  <c r="CB157" i="82"/>
  <c r="CC157" i="82" s="1"/>
  <c r="CB167" i="82"/>
  <c r="CC167" i="82" s="1"/>
  <c r="CB161" i="82"/>
  <c r="CC161" i="82" s="1"/>
  <c r="BZ171" i="82"/>
  <c r="CD171" i="82" s="1"/>
  <c r="CB163" i="82"/>
  <c r="CC163" i="82" s="1"/>
  <c r="BZ169" i="82"/>
  <c r="BZ178" i="82"/>
  <c r="CD178" i="82" s="1"/>
  <c r="CA176" i="82"/>
  <c r="BZ184" i="82"/>
  <c r="BZ200" i="82"/>
  <c r="BZ182" i="82"/>
  <c r="BZ189" i="82"/>
  <c r="CA207" i="82"/>
  <c r="BZ209" i="82"/>
  <c r="CD209" i="82" s="1"/>
  <c r="CA188" i="82"/>
  <c r="BZ213" i="82"/>
  <c r="CA162" i="82"/>
  <c r="CA168" i="82"/>
  <c r="CB176" i="82"/>
  <c r="CC176" i="82" s="1"/>
  <c r="CA172" i="82"/>
  <c r="CB179" i="82"/>
  <c r="CC179" i="82" s="1"/>
  <c r="CA180" i="82"/>
  <c r="BZ180" i="82"/>
  <c r="BZ185" i="82"/>
  <c r="CB213" i="82"/>
  <c r="CC213" i="82" s="1"/>
  <c r="BZ181" i="82"/>
  <c r="BZ190" i="82"/>
  <c r="BZ206" i="82"/>
  <c r="CA206" i="82"/>
  <c r="CB186" i="82"/>
  <c r="CC186" i="82" s="1"/>
  <c r="CA192" i="82"/>
  <c r="CB192" i="82"/>
  <c r="CC192" i="82" s="1"/>
  <c r="CB193" i="82"/>
  <c r="CC193" i="82" s="1"/>
  <c r="BZ205" i="82"/>
  <c r="BZ210" i="82"/>
  <c r="CD210" i="82" s="1"/>
  <c r="CB191" i="82"/>
  <c r="CC191" i="82" s="1"/>
  <c r="CB209" i="82"/>
  <c r="CC209" i="82" s="1"/>
  <c r="CB210" i="82"/>
  <c r="CC210" i="82" s="1"/>
  <c r="CA205" i="82"/>
  <c r="CA150" i="82"/>
  <c r="BZ159" i="82"/>
  <c r="BZ162" i="82"/>
  <c r="CB180" i="82"/>
  <c r="CC180" i="82" s="1"/>
  <c r="CB185" i="82"/>
  <c r="CC185" i="82" s="1"/>
  <c r="BZ188" i="82"/>
  <c r="CA190" i="82"/>
  <c r="CB190" i="82"/>
  <c r="CC190" i="82" s="1"/>
  <c r="BZ193" i="82"/>
  <c r="CA197" i="82"/>
  <c r="BZ198" i="82"/>
  <c r="CA198" i="82"/>
  <c r="CA189" i="82"/>
  <c r="BZ196" i="82"/>
  <c r="CA210" i="82"/>
  <c r="CA184" i="82"/>
  <c r="CB196" i="82"/>
  <c r="CC196" i="82" s="1"/>
  <c r="CA209" i="82"/>
  <c r="CB208" i="82"/>
  <c r="CC208" i="82" s="1"/>
  <c r="BZ161" i="82"/>
  <c r="CD161" i="82" s="1"/>
  <c r="BZ165" i="82"/>
  <c r="CA165" i="82"/>
  <c r="CA158" i="82"/>
  <c r="BZ168" i="82"/>
  <c r="CD168" i="82" s="1"/>
  <c r="CA185" i="82"/>
  <c r="CA181" i="82"/>
  <c r="BZ186" i="82"/>
  <c r="CD186" i="82" s="1"/>
  <c r="CA193" i="82"/>
  <c r="Y122" i="82"/>
  <c r="Z122" i="82" s="1"/>
  <c r="W203" i="82"/>
  <c r="W209" i="82"/>
  <c r="Y202" i="82"/>
  <c r="Z202" i="82" s="1"/>
  <c r="X199" i="82"/>
  <c r="X202" i="82"/>
  <c r="W192" i="82"/>
  <c r="W212" i="82"/>
  <c r="X203" i="82"/>
  <c r="X195" i="82"/>
  <c r="X182" i="82"/>
  <c r="Y172" i="82"/>
  <c r="Z172" i="82" s="1"/>
  <c r="X156" i="82"/>
  <c r="W170" i="82"/>
  <c r="X144" i="82"/>
  <c r="X194" i="82"/>
  <c r="X153" i="82"/>
  <c r="X149" i="82"/>
  <c r="X179" i="82"/>
  <c r="W163" i="82"/>
  <c r="X159" i="82"/>
  <c r="X132" i="82"/>
  <c r="X125" i="82"/>
  <c r="X128" i="82"/>
  <c r="X169" i="82"/>
  <c r="Y127" i="82"/>
  <c r="Z127" i="82" s="1"/>
  <c r="X145" i="82"/>
  <c r="X127" i="82"/>
  <c r="X133" i="82"/>
  <c r="X135" i="82"/>
  <c r="X157" i="82"/>
  <c r="X186" i="82"/>
  <c r="X200" i="82"/>
  <c r="X170" i="82"/>
  <c r="X183" i="82"/>
  <c r="X204" i="82"/>
  <c r="X208" i="82"/>
  <c r="X141" i="82"/>
  <c r="X167" i="82"/>
  <c r="Y131" i="82"/>
  <c r="Z131" i="82" s="1"/>
  <c r="X136" i="82"/>
  <c r="W149" i="82"/>
  <c r="X129" i="82"/>
  <c r="X148" i="82"/>
  <c r="W200" i="82"/>
  <c r="AA200" i="82" s="1"/>
  <c r="X158" i="82"/>
  <c r="X175" i="82"/>
  <c r="X152" i="82"/>
  <c r="X171" i="82"/>
  <c r="X137" i="82"/>
  <c r="W141" i="82"/>
  <c r="X140" i="82"/>
  <c r="X166" i="82"/>
  <c r="X131" i="82"/>
  <c r="X163" i="82"/>
  <c r="Y169" i="82"/>
  <c r="Z169" i="82" s="1"/>
  <c r="X126" i="82"/>
  <c r="W135" i="82"/>
  <c r="W158" i="82"/>
  <c r="W124" i="82"/>
  <c r="X173" i="82"/>
  <c r="Y124" i="82"/>
  <c r="Z124" i="82" s="1"/>
  <c r="W131" i="82"/>
  <c r="X134" i="82"/>
  <c r="X187" i="82"/>
  <c r="W133" i="82"/>
  <c r="X151" i="82"/>
  <c r="X124" i="82"/>
  <c r="W130" i="82"/>
  <c r="W132" i="82"/>
  <c r="Y134" i="82"/>
  <c r="Z134" i="82" s="1"/>
  <c r="Y143" i="82"/>
  <c r="Z143" i="82" s="1"/>
  <c r="W128" i="82"/>
  <c r="Y130" i="82"/>
  <c r="Z130" i="82" s="1"/>
  <c r="Y176" i="82"/>
  <c r="Z176" i="82" s="1"/>
  <c r="Y205" i="82"/>
  <c r="Z205" i="82" s="1"/>
  <c r="X191" i="82"/>
  <c r="X123" i="82"/>
  <c r="W126" i="82"/>
  <c r="Y135" i="82"/>
  <c r="Z135" i="82" s="1"/>
  <c r="X143" i="82"/>
  <c r="W151" i="82"/>
  <c r="W127" i="82"/>
  <c r="X130" i="82"/>
  <c r="Y151" i="82"/>
  <c r="Z151" i="82" s="1"/>
  <c r="W160" i="82"/>
  <c r="W125" i="82"/>
  <c r="W134" i="82"/>
  <c r="W139" i="82"/>
  <c r="W143" i="82"/>
  <c r="W137" i="82"/>
  <c r="X139" i="82"/>
  <c r="W153" i="82"/>
  <c r="X155" i="82"/>
  <c r="W157" i="82"/>
  <c r="Y136" i="82"/>
  <c r="Z136" i="82" s="1"/>
  <c r="W154" i="82"/>
  <c r="W164" i="82"/>
  <c r="X174" i="82"/>
  <c r="W142" i="82"/>
  <c r="W150" i="82"/>
  <c r="Y129" i="82"/>
  <c r="Z129" i="82" s="1"/>
  <c r="Y133" i="82"/>
  <c r="Z133" i="82" s="1"/>
  <c r="Y145" i="82"/>
  <c r="Z145" i="82" s="1"/>
  <c r="X150" i="82"/>
  <c r="X154" i="82"/>
  <c r="W162" i="82"/>
  <c r="W167" i="82"/>
  <c r="W145" i="82"/>
  <c r="W147" i="82"/>
  <c r="W155" i="82"/>
  <c r="Y157" i="82"/>
  <c r="Z157" i="82" s="1"/>
  <c r="X177" i="82"/>
  <c r="Y141" i="82"/>
  <c r="Z141" i="82" s="1"/>
  <c r="X142" i="82"/>
  <c r="X146" i="82"/>
  <c r="X164" i="82"/>
  <c r="Y164" i="82"/>
  <c r="Z164" i="82" s="1"/>
  <c r="W136" i="82"/>
  <c r="Y138" i="82"/>
  <c r="Z138" i="82" s="1"/>
  <c r="W152" i="82"/>
  <c r="Y154" i="82"/>
  <c r="Z154" i="82" s="1"/>
  <c r="Y161" i="82"/>
  <c r="Z161" i="82" s="1"/>
  <c r="X147" i="82"/>
  <c r="W146" i="82"/>
  <c r="X160" i="82"/>
  <c r="Y174" i="82"/>
  <c r="Z174" i="82" s="1"/>
  <c r="W177" i="82"/>
  <c r="Y137" i="82"/>
  <c r="Z137" i="82" s="1"/>
  <c r="X212" i="82"/>
  <c r="W173" i="82"/>
  <c r="W123" i="82"/>
  <c r="W129" i="82"/>
  <c r="W138" i="82"/>
  <c r="X138" i="82"/>
  <c r="Y149" i="82"/>
  <c r="Z149" i="82" s="1"/>
  <c r="W174" i="82"/>
  <c r="Y146" i="82"/>
  <c r="Z146" i="82" s="1"/>
  <c r="W148" i="82"/>
  <c r="W156" i="82"/>
  <c r="X162" i="82"/>
  <c r="X168" i="82"/>
  <c r="W178" i="82"/>
  <c r="W166" i="82"/>
  <c r="X172" i="82"/>
  <c r="X178" i="82"/>
  <c r="X180" i="82"/>
  <c r="W185" i="82"/>
  <c r="Y213" i="82"/>
  <c r="Z213" i="82" s="1"/>
  <c r="W181" i="82"/>
  <c r="Y190" i="82"/>
  <c r="Z190" i="82" s="1"/>
  <c r="X193" i="82"/>
  <c r="W206" i="82"/>
  <c r="X206" i="82"/>
  <c r="W187" i="82"/>
  <c r="X192" i="82"/>
  <c r="W196" i="82"/>
  <c r="W207" i="82"/>
  <c r="W210" i="82"/>
  <c r="X210" i="82"/>
  <c r="Y187" i="82"/>
  <c r="Z187" i="82" s="1"/>
  <c r="W191" i="82"/>
  <c r="X196" i="82"/>
  <c r="W211" i="82"/>
  <c r="Y196" i="82"/>
  <c r="Z196" i="82" s="1"/>
  <c r="W199" i="82"/>
  <c r="X205" i="82"/>
  <c r="Y153" i="82"/>
  <c r="Z153" i="82" s="1"/>
  <c r="Y165" i="82"/>
  <c r="Z165" i="82" s="1"/>
  <c r="Y209" i="82"/>
  <c r="Z209" i="82" s="1"/>
  <c r="W175" i="82"/>
  <c r="Y185" i="82"/>
  <c r="Z185" i="82" s="1"/>
  <c r="W188" i="82"/>
  <c r="X181" i="82"/>
  <c r="W193" i="82"/>
  <c r="X197" i="82"/>
  <c r="W182" i="82"/>
  <c r="Y189" i="82"/>
  <c r="Z189" i="82" s="1"/>
  <c r="W198" i="82"/>
  <c r="W204" i="82"/>
  <c r="X189" i="82"/>
  <c r="X207" i="82"/>
  <c r="X188" i="82"/>
  <c r="Y184" i="82"/>
  <c r="Z184" i="82" s="1"/>
  <c r="Y188" i="82"/>
  <c r="Z188" i="82" s="1"/>
  <c r="X209" i="82"/>
  <c r="W201" i="82"/>
  <c r="W140" i="82"/>
  <c r="Y150" i="82"/>
  <c r="Z150" i="82" s="1"/>
  <c r="W171" i="82"/>
  <c r="X185" i="82"/>
  <c r="W176" i="82"/>
  <c r="W179" i="82"/>
  <c r="W186" i="82"/>
  <c r="W197" i="82"/>
  <c r="X198" i="82"/>
  <c r="Y159" i="82"/>
  <c r="Z159" i="82" s="1"/>
  <c r="Y163" i="82"/>
  <c r="Z163" i="82" s="1"/>
  <c r="Y167" i="82"/>
  <c r="Z167" i="82" s="1"/>
  <c r="Y171" i="82"/>
  <c r="Z171" i="82" s="1"/>
  <c r="Y175" i="82"/>
  <c r="Z175" i="82" s="1"/>
  <c r="Y179" i="82"/>
  <c r="Z179" i="82" s="1"/>
  <c r="Y183" i="82"/>
  <c r="Z183" i="82" s="1"/>
  <c r="W194" i="82"/>
  <c r="Y203" i="82"/>
  <c r="Z203" i="82" s="1"/>
  <c r="X201" i="82"/>
  <c r="W202" i="82"/>
  <c r="X211" i="82"/>
  <c r="X161" i="82"/>
  <c r="Y142" i="82"/>
  <c r="Z142" i="82" s="1"/>
  <c r="W144" i="82"/>
  <c r="W159" i="82"/>
  <c r="W161" i="82"/>
  <c r="W165" i="82"/>
  <c r="X165" i="82"/>
  <c r="Y192" i="82"/>
  <c r="Z192" i="82" s="1"/>
  <c r="W168" i="82"/>
  <c r="W180" i="82"/>
  <c r="Y158" i="82"/>
  <c r="Z158" i="82" s="1"/>
  <c r="Y168" i="82"/>
  <c r="Z168" i="82" s="1"/>
  <c r="W169" i="82"/>
  <c r="W172" i="82"/>
  <c r="Y180" i="82"/>
  <c r="Z180" i="82" s="1"/>
  <c r="W183" i="82"/>
  <c r="X176" i="82"/>
  <c r="W184" i="82"/>
  <c r="W190" i="82"/>
  <c r="X190" i="82"/>
  <c r="AR202" i="82"/>
  <c r="AR208" i="82"/>
  <c r="AS205" i="82"/>
  <c r="AT205" i="82" s="1"/>
  <c r="AR195" i="82"/>
  <c r="AR199" i="82"/>
  <c r="AR191" i="82"/>
  <c r="AR175" i="82"/>
  <c r="AQ174" i="82"/>
  <c r="AR156" i="82"/>
  <c r="AR149" i="82"/>
  <c r="AQ188" i="82"/>
  <c r="AR179" i="82"/>
  <c r="AR159" i="82"/>
  <c r="AQ149" i="82"/>
  <c r="AR144" i="82"/>
  <c r="AR169" i="82"/>
  <c r="AR153" i="82"/>
  <c r="AR140" i="82"/>
  <c r="AR182" i="82"/>
  <c r="AR131" i="82"/>
  <c r="AR166" i="82"/>
  <c r="AR127" i="82"/>
  <c r="AR128" i="82"/>
  <c r="AR135" i="82"/>
  <c r="AR152" i="82"/>
  <c r="AR167" i="82"/>
  <c r="AR136" i="82"/>
  <c r="AR129" i="82"/>
  <c r="AR148" i="82"/>
  <c r="AQ160" i="82"/>
  <c r="AR163" i="82"/>
  <c r="AR183" i="82"/>
  <c r="AR187" i="82"/>
  <c r="AQ209" i="82"/>
  <c r="AQ212" i="82"/>
  <c r="AR212" i="82"/>
  <c r="AS127" i="82"/>
  <c r="AT127" i="82" s="1"/>
  <c r="AR171" i="82"/>
  <c r="AR137" i="82"/>
  <c r="AR145" i="82"/>
  <c r="AR204" i="82"/>
  <c r="AQ167" i="82"/>
  <c r="AR141" i="82"/>
  <c r="AR125" i="82"/>
  <c r="AR157" i="82"/>
  <c r="AR173" i="82"/>
  <c r="AQ170" i="82"/>
  <c r="AR133" i="82"/>
  <c r="AQ141" i="82"/>
  <c r="AR186" i="82"/>
  <c r="AR200" i="82"/>
  <c r="AR132" i="82"/>
  <c r="AR123" i="82"/>
  <c r="AR126" i="82"/>
  <c r="AQ129" i="82"/>
  <c r="AQ135" i="82"/>
  <c r="AQ158" i="82"/>
  <c r="AQ130" i="82"/>
  <c r="AQ131" i="82"/>
  <c r="AR134" i="82"/>
  <c r="AR151" i="82"/>
  <c r="AQ133" i="82"/>
  <c r="AQ126" i="82"/>
  <c r="AR124" i="82"/>
  <c r="AQ123" i="82"/>
  <c r="AQ125" i="82"/>
  <c r="AR158" i="82"/>
  <c r="AR143" i="82"/>
  <c r="AQ151" i="82"/>
  <c r="AS131" i="82"/>
  <c r="AT131" i="82" s="1"/>
  <c r="AS126" i="82"/>
  <c r="AT126" i="82" s="1"/>
  <c r="AQ127" i="82"/>
  <c r="AR130" i="82"/>
  <c r="AS143" i="82"/>
  <c r="AT143" i="82" s="1"/>
  <c r="AS124" i="82"/>
  <c r="AT124" i="82" s="1"/>
  <c r="AQ139" i="82"/>
  <c r="AR194" i="82"/>
  <c r="AS135" i="82"/>
  <c r="AT135" i="82" s="1"/>
  <c r="AQ128" i="82"/>
  <c r="AR155" i="82"/>
  <c r="AQ154" i="82"/>
  <c r="AS172" i="82"/>
  <c r="AT172" i="82" s="1"/>
  <c r="AS177" i="82"/>
  <c r="AT177" i="82" s="1"/>
  <c r="AS129" i="82"/>
  <c r="AT129" i="82" s="1"/>
  <c r="AS133" i="82"/>
  <c r="AT133" i="82" s="1"/>
  <c r="AS145" i="82"/>
  <c r="AT145" i="82" s="1"/>
  <c r="AR150" i="82"/>
  <c r="AR154" i="82"/>
  <c r="AR170" i="82"/>
  <c r="AQ132" i="82"/>
  <c r="AQ134" i="82"/>
  <c r="AQ137" i="82"/>
  <c r="AQ155" i="82"/>
  <c r="AR174" i="82"/>
  <c r="AQ138" i="82"/>
  <c r="AS141" i="82"/>
  <c r="AT141" i="82" s="1"/>
  <c r="AR142" i="82"/>
  <c r="AR146" i="82"/>
  <c r="AQ163" i="82"/>
  <c r="AR164" i="82"/>
  <c r="AQ136" i="82"/>
  <c r="AS138" i="82"/>
  <c r="AT138" i="82" s="1"/>
  <c r="AQ152" i="82"/>
  <c r="AS154" i="82"/>
  <c r="AT154" i="82" s="1"/>
  <c r="AR161" i="82"/>
  <c r="AR162" i="82"/>
  <c r="AQ173" i="82"/>
  <c r="AS130" i="82"/>
  <c r="AT130" i="82" s="1"/>
  <c r="AR139" i="82"/>
  <c r="AQ145" i="82"/>
  <c r="AQ147" i="82"/>
  <c r="AQ153" i="82"/>
  <c r="AS157" i="82"/>
  <c r="AT157" i="82" s="1"/>
  <c r="AR160" i="82"/>
  <c r="AQ177" i="82"/>
  <c r="AQ142" i="82"/>
  <c r="AQ146" i="82"/>
  <c r="AQ150" i="82"/>
  <c r="AS137" i="82"/>
  <c r="AT137" i="82" s="1"/>
  <c r="AQ143" i="82"/>
  <c r="AS169" i="82"/>
  <c r="AT169" i="82" s="1"/>
  <c r="AQ124" i="82"/>
  <c r="AS134" i="82"/>
  <c r="AT134" i="82" s="1"/>
  <c r="AS151" i="82"/>
  <c r="AT151" i="82" s="1"/>
  <c r="AS173" i="82"/>
  <c r="AT173" i="82" s="1"/>
  <c r="AR147" i="82"/>
  <c r="AQ157" i="82"/>
  <c r="AS136" i="82"/>
  <c r="AT136" i="82" s="1"/>
  <c r="AS174" i="82"/>
  <c r="AT174" i="82" s="1"/>
  <c r="AR177" i="82"/>
  <c r="AR138" i="82"/>
  <c r="AQ161" i="82"/>
  <c r="AS161" i="82"/>
  <c r="AT161" i="82" s="1"/>
  <c r="AQ165" i="82"/>
  <c r="AR168" i="82"/>
  <c r="AQ168" i="82"/>
  <c r="AR172" i="82"/>
  <c r="AR180" i="82"/>
  <c r="AQ185" i="82"/>
  <c r="AS185" i="82"/>
  <c r="AT185" i="82" s="1"/>
  <c r="AS180" i="82"/>
  <c r="AT180" i="82" s="1"/>
  <c r="AQ181" i="82"/>
  <c r="AR181" i="82"/>
  <c r="AS186" i="82"/>
  <c r="AT186" i="82" s="1"/>
  <c r="AS197" i="82"/>
  <c r="AT197" i="82" s="1"/>
  <c r="AQ206" i="82"/>
  <c r="AQ200" i="82"/>
  <c r="AQ204" i="82"/>
  <c r="AR192" i="82"/>
  <c r="AQ210" i="82"/>
  <c r="AS187" i="82"/>
  <c r="AT187" i="82" s="1"/>
  <c r="AQ194" i="82"/>
  <c r="AQ203" i="82"/>
  <c r="AR196" i="82"/>
  <c r="AS196" i="82"/>
  <c r="AT196" i="82" s="1"/>
  <c r="AR205" i="82"/>
  <c r="AQ208" i="82"/>
  <c r="AU208" i="82" s="1"/>
  <c r="AS149" i="82"/>
  <c r="AT149" i="82" s="1"/>
  <c r="AS176" i="82"/>
  <c r="AT176" i="82" s="1"/>
  <c r="AQ140" i="82"/>
  <c r="AS150" i="82"/>
  <c r="AT150" i="82" s="1"/>
  <c r="AQ171" i="82"/>
  <c r="AQ172" i="82"/>
  <c r="AQ180" i="82"/>
  <c r="AQ183" i="82"/>
  <c r="AQ176" i="82"/>
  <c r="AR190" i="82"/>
  <c r="AQ193" i="82"/>
  <c r="AR197" i="82"/>
  <c r="AR206" i="82"/>
  <c r="AQ198" i="82"/>
  <c r="AR189" i="82"/>
  <c r="AQ195" i="82"/>
  <c r="AQ196" i="82"/>
  <c r="AR188" i="82"/>
  <c r="AS184" i="82"/>
  <c r="AT184" i="82" s="1"/>
  <c r="AS188" i="82"/>
  <c r="AT188" i="82" s="1"/>
  <c r="AQ191" i="82"/>
  <c r="AR203" i="82"/>
  <c r="AR209" i="82"/>
  <c r="AS201" i="82"/>
  <c r="AT201" i="82" s="1"/>
  <c r="AQ205" i="82"/>
  <c r="AR211" i="82"/>
  <c r="AS153" i="82"/>
  <c r="AT153" i="82" s="1"/>
  <c r="AQ164" i="82"/>
  <c r="AS142" i="82"/>
  <c r="AT142" i="82" s="1"/>
  <c r="AQ144" i="82"/>
  <c r="AQ159" i="82"/>
  <c r="AS164" i="82"/>
  <c r="AT164" i="82" s="1"/>
  <c r="AR165" i="82"/>
  <c r="AS158" i="82"/>
  <c r="AT158" i="82" s="1"/>
  <c r="AQ166" i="82"/>
  <c r="AS168" i="82"/>
  <c r="AT168" i="82" s="1"/>
  <c r="AQ175" i="82"/>
  <c r="AR185" i="82"/>
  <c r="AS213" i="82"/>
  <c r="AT213" i="82" s="1"/>
  <c r="AQ186" i="82"/>
  <c r="AR193" i="82"/>
  <c r="AQ197" i="82"/>
  <c r="AQ207" i="82"/>
  <c r="AQ187" i="82"/>
  <c r="AS202" i="82"/>
  <c r="AT202" i="82" s="1"/>
  <c r="AS159" i="82"/>
  <c r="AT159" i="82" s="1"/>
  <c r="AS163" i="82"/>
  <c r="AT163" i="82" s="1"/>
  <c r="AS167" i="82"/>
  <c r="AT167" i="82" s="1"/>
  <c r="AS171" i="82"/>
  <c r="AT171" i="82" s="1"/>
  <c r="AS175" i="82"/>
  <c r="AT175" i="82" s="1"/>
  <c r="AS179" i="82"/>
  <c r="AT179" i="82" s="1"/>
  <c r="AS183" i="82"/>
  <c r="AT183" i="82" s="1"/>
  <c r="AS209" i="82"/>
  <c r="AT209" i="82" s="1"/>
  <c r="AR201" i="82"/>
  <c r="AQ202" i="82"/>
  <c r="AS146" i="82"/>
  <c r="AT146" i="82" s="1"/>
  <c r="AQ148" i="82"/>
  <c r="AQ156" i="82"/>
  <c r="AQ162" i="82"/>
  <c r="AQ178" i="82"/>
  <c r="AQ184" i="82"/>
  <c r="AQ169" i="82"/>
  <c r="AR178" i="82"/>
  <c r="AR176" i="82"/>
  <c r="AQ179" i="82"/>
  <c r="AQ190" i="82"/>
  <c r="BK203" i="82"/>
  <c r="BK209" i="82"/>
  <c r="BL203" i="82"/>
  <c r="BL195" i="82"/>
  <c r="BL194" i="82"/>
  <c r="BK192" i="82"/>
  <c r="BL202" i="82"/>
  <c r="BM180" i="82"/>
  <c r="BN180" i="82" s="1"/>
  <c r="BL204" i="82"/>
  <c r="BK212" i="82"/>
  <c r="BL156" i="82"/>
  <c r="BL161" i="82"/>
  <c r="BL153" i="82"/>
  <c r="BL149" i="82"/>
  <c r="BM164" i="82"/>
  <c r="BN164" i="82" s="1"/>
  <c r="BL163" i="82"/>
  <c r="BL170" i="82"/>
  <c r="BK163" i="82"/>
  <c r="BL159" i="82"/>
  <c r="BL144" i="82"/>
  <c r="BL132" i="82"/>
  <c r="BL125" i="82"/>
  <c r="BM172" i="82"/>
  <c r="BN172" i="82" s="1"/>
  <c r="BM127" i="82"/>
  <c r="BN127" i="82" s="1"/>
  <c r="BL171" i="82"/>
  <c r="BL133" i="82"/>
  <c r="BK141" i="82"/>
  <c r="BL152" i="82"/>
  <c r="BL127" i="82"/>
  <c r="BL137" i="82"/>
  <c r="BL179" i="82"/>
  <c r="BL182" i="82"/>
  <c r="BK175" i="82"/>
  <c r="BL175" i="82"/>
  <c r="BL187" i="82"/>
  <c r="BK191" i="82"/>
  <c r="BL141" i="82"/>
  <c r="BL157" i="82"/>
  <c r="BL128" i="82"/>
  <c r="BK162" i="82"/>
  <c r="BK179" i="82"/>
  <c r="BM124" i="82"/>
  <c r="BN124" i="82" s="1"/>
  <c r="BK149" i="82"/>
  <c r="BL131" i="82"/>
  <c r="BL140" i="82"/>
  <c r="BL169" i="82"/>
  <c r="BL186" i="82"/>
  <c r="BL167" i="82"/>
  <c r="BL135" i="82"/>
  <c r="BL183" i="82"/>
  <c r="BL136" i="82"/>
  <c r="BL145" i="82"/>
  <c r="BL129" i="82"/>
  <c r="BL148" i="82"/>
  <c r="BK164" i="82"/>
  <c r="BL166" i="82"/>
  <c r="BL158" i="82"/>
  <c r="BK170" i="82"/>
  <c r="BK200" i="82"/>
  <c r="BL200" i="82"/>
  <c r="BK180" i="82"/>
  <c r="BM201" i="82"/>
  <c r="BN201" i="82" s="1"/>
  <c r="BK188" i="82"/>
  <c r="BL191" i="82"/>
  <c r="BM202" i="82"/>
  <c r="BN202" i="82" s="1"/>
  <c r="BL126" i="82"/>
  <c r="BK135" i="82"/>
  <c r="BM135" i="82"/>
  <c r="BN135" i="82" s="1"/>
  <c r="BM169" i="82"/>
  <c r="BN169" i="82" s="1"/>
  <c r="BM131" i="82"/>
  <c r="BN131" i="82" s="1"/>
  <c r="BK131" i="82"/>
  <c r="BL134" i="82"/>
  <c r="BM205" i="82"/>
  <c r="BN205" i="82" s="1"/>
  <c r="BL212" i="82"/>
  <c r="BL151" i="82"/>
  <c r="BK158" i="82"/>
  <c r="BK129" i="82"/>
  <c r="BL124" i="82"/>
  <c r="BK124" i="82"/>
  <c r="BK132" i="82"/>
  <c r="BM134" i="82"/>
  <c r="BN134" i="82" s="1"/>
  <c r="BK128" i="82"/>
  <c r="BL208" i="82"/>
  <c r="BK133" i="82"/>
  <c r="BL123" i="82"/>
  <c r="BL143" i="82"/>
  <c r="BK151" i="82"/>
  <c r="BK126" i="82"/>
  <c r="BK127" i="82"/>
  <c r="BL130" i="82"/>
  <c r="BL173" i="82"/>
  <c r="BK139" i="82"/>
  <c r="BK123" i="82"/>
  <c r="BK125" i="82"/>
  <c r="BK134" i="82"/>
  <c r="BL139" i="82"/>
  <c r="BK153" i="82"/>
  <c r="BL155" i="82"/>
  <c r="BK154" i="82"/>
  <c r="BM174" i="82"/>
  <c r="BN174" i="82" s="1"/>
  <c r="BL177" i="82"/>
  <c r="BK146" i="82"/>
  <c r="BK150" i="82"/>
  <c r="BM129" i="82"/>
  <c r="BN129" i="82" s="1"/>
  <c r="BM133" i="82"/>
  <c r="BN133" i="82" s="1"/>
  <c r="BM145" i="82"/>
  <c r="BN145" i="82" s="1"/>
  <c r="BL150" i="82"/>
  <c r="BL154" i="82"/>
  <c r="BM170" i="82"/>
  <c r="BN170" i="82" s="1"/>
  <c r="BK130" i="82"/>
  <c r="BM143" i="82"/>
  <c r="BN143" i="82" s="1"/>
  <c r="BK173" i="82"/>
  <c r="BL147" i="82"/>
  <c r="BK155" i="82"/>
  <c r="BK160" i="82"/>
  <c r="BM141" i="82"/>
  <c r="BN141" i="82" s="1"/>
  <c r="BL142" i="82"/>
  <c r="BL146" i="82"/>
  <c r="BL164" i="82"/>
  <c r="BK174" i="82"/>
  <c r="BK136" i="82"/>
  <c r="BM138" i="82"/>
  <c r="BN138" i="82" s="1"/>
  <c r="BK152" i="82"/>
  <c r="BM154" i="82"/>
  <c r="BN154" i="82" s="1"/>
  <c r="BK159" i="82"/>
  <c r="BK208" i="82"/>
  <c r="BO208" i="82" s="1"/>
  <c r="BK143" i="82"/>
  <c r="BK137" i="82"/>
  <c r="BK157" i="82"/>
  <c r="BM136" i="82"/>
  <c r="BN136" i="82" s="1"/>
  <c r="BL160" i="82"/>
  <c r="BL174" i="82"/>
  <c r="BM176" i="82"/>
  <c r="BN176" i="82" s="1"/>
  <c r="BK177" i="82"/>
  <c r="BM137" i="82"/>
  <c r="BN137" i="82" s="1"/>
  <c r="BK167" i="82"/>
  <c r="BK184" i="82"/>
  <c r="BL199" i="82"/>
  <c r="BK145" i="82"/>
  <c r="BK147" i="82"/>
  <c r="BK142" i="82"/>
  <c r="BM157" i="82"/>
  <c r="BN157" i="82" s="1"/>
  <c r="BK138" i="82"/>
  <c r="BL138" i="82"/>
  <c r="BK140" i="82"/>
  <c r="BM150" i="82"/>
  <c r="BN150" i="82" s="1"/>
  <c r="BK171" i="82"/>
  <c r="BL168" i="82"/>
  <c r="BM209" i="82"/>
  <c r="BN209" i="82" s="1"/>
  <c r="BK166" i="82"/>
  <c r="BL172" i="82"/>
  <c r="BL180" i="82"/>
  <c r="BK185" i="82"/>
  <c r="BM213" i="82"/>
  <c r="BN213" i="82" s="1"/>
  <c r="BK176" i="82"/>
  <c r="BK181" i="82"/>
  <c r="BK190" i="82"/>
  <c r="BL193" i="82"/>
  <c r="BK206" i="82"/>
  <c r="BK187" i="82"/>
  <c r="BL198" i="82"/>
  <c r="BL192" i="82"/>
  <c r="BL207" i="82"/>
  <c r="BK210" i="82"/>
  <c r="BM187" i="82"/>
  <c r="BN187" i="82" s="1"/>
  <c r="BL196" i="82"/>
  <c r="BM196" i="82"/>
  <c r="BN196" i="82" s="1"/>
  <c r="BL205" i="82"/>
  <c r="BK205" i="82"/>
  <c r="BL211" i="82"/>
  <c r="BM142" i="82"/>
  <c r="BN142" i="82" s="1"/>
  <c r="BK144" i="82"/>
  <c r="BK161" i="82"/>
  <c r="BK165" i="82"/>
  <c r="BL165" i="82"/>
  <c r="BK168" i="82"/>
  <c r="BM158" i="82"/>
  <c r="BN158" i="82" s="1"/>
  <c r="BM168" i="82"/>
  <c r="BN168" i="82" s="1"/>
  <c r="BK193" i="82"/>
  <c r="BM193" i="82"/>
  <c r="BN193" i="82" s="1"/>
  <c r="BL197" i="82"/>
  <c r="BK182" i="82"/>
  <c r="BM189" i="82"/>
  <c r="BN189" i="82" s="1"/>
  <c r="BK198" i="82"/>
  <c r="BL189" i="82"/>
  <c r="BL210" i="82"/>
  <c r="BL188" i="82"/>
  <c r="BM184" i="82"/>
  <c r="BN184" i="82" s="1"/>
  <c r="BM188" i="82"/>
  <c r="BN188" i="82" s="1"/>
  <c r="BL209" i="82"/>
  <c r="BK199" i="82"/>
  <c r="BM149" i="82"/>
  <c r="BN149" i="82" s="1"/>
  <c r="BM146" i="82"/>
  <c r="BN146" i="82" s="1"/>
  <c r="BK148" i="82"/>
  <c r="BO148" i="82" s="1"/>
  <c r="BK156" i="82"/>
  <c r="BM161" i="82"/>
  <c r="BN161" i="82" s="1"/>
  <c r="BM192" i="82"/>
  <c r="BN192" i="82" s="1"/>
  <c r="BK178" i="82"/>
  <c r="BO178" i="82" s="1"/>
  <c r="BL178" i="82"/>
  <c r="BL185" i="82"/>
  <c r="BM185" i="82"/>
  <c r="BN185" i="82" s="1"/>
  <c r="BL190" i="82"/>
  <c r="BK186" i="82"/>
  <c r="BK197" i="82"/>
  <c r="BL206" i="82"/>
  <c r="BK196" i="82"/>
  <c r="BO196" i="82" s="1"/>
  <c r="BK207" i="82"/>
  <c r="BM159" i="82"/>
  <c r="BN159" i="82" s="1"/>
  <c r="BM163" i="82"/>
  <c r="BN163" i="82" s="1"/>
  <c r="BM167" i="82"/>
  <c r="BN167" i="82" s="1"/>
  <c r="BM171" i="82"/>
  <c r="BN171" i="82" s="1"/>
  <c r="BM175" i="82"/>
  <c r="BN175" i="82" s="1"/>
  <c r="BM179" i="82"/>
  <c r="BN179" i="82" s="1"/>
  <c r="BM183" i="82"/>
  <c r="BN183" i="82" s="1"/>
  <c r="BL201" i="82"/>
  <c r="BK201" i="82"/>
  <c r="BK211" i="82"/>
  <c r="BK202" i="82"/>
  <c r="BM153" i="82"/>
  <c r="BN153" i="82" s="1"/>
  <c r="BL162" i="82"/>
  <c r="BK169" i="82"/>
  <c r="BK172" i="82"/>
  <c r="BO172" i="82" s="1"/>
  <c r="BK183" i="82"/>
  <c r="BL176" i="82"/>
  <c r="BL181" i="82"/>
  <c r="BL122" i="82"/>
  <c r="BH212" i="82"/>
  <c r="BI212" i="82" s="1"/>
  <c r="AN212" i="82"/>
  <c r="AO212" i="82" s="1"/>
  <c r="BH208" i="82"/>
  <c r="BI208" i="82" s="1"/>
  <c r="AN208" i="82"/>
  <c r="AO208" i="82" s="1"/>
  <c r="BH204" i="82"/>
  <c r="BI204" i="82" s="1"/>
  <c r="AN204" i="82"/>
  <c r="AO204" i="82" s="1"/>
  <c r="BH200" i="82"/>
  <c r="BI200" i="82" s="1"/>
  <c r="AN200" i="82"/>
  <c r="AO200" i="82" s="1"/>
  <c r="W213" i="82"/>
  <c r="AQ213" i="82"/>
  <c r="BK213" i="82"/>
  <c r="X213" i="82"/>
  <c r="BL213" i="82"/>
  <c r="CB212" i="82"/>
  <c r="CC212" i="82" s="1"/>
  <c r="AD211" i="82"/>
  <c r="AE211" i="82" s="1"/>
  <c r="W205" i="82"/>
  <c r="AW205" i="82"/>
  <c r="BZ202" i="82"/>
  <c r="CD202" i="82" s="1"/>
  <c r="AB205" i="82"/>
  <c r="AN202" i="82"/>
  <c r="AO202" i="82" s="1"/>
  <c r="CA201" i="82"/>
  <c r="BG196" i="82"/>
  <c r="BM195" i="82"/>
  <c r="BN195" i="82" s="1"/>
  <c r="BM191" i="82"/>
  <c r="BN191" i="82" s="1"/>
  <c r="BB210" i="82"/>
  <c r="BV209" i="82"/>
  <c r="AS203" i="82"/>
  <c r="AT203" i="82" s="1"/>
  <c r="BP203" i="82"/>
  <c r="BW188" i="82"/>
  <c r="BX188" i="82" s="1"/>
  <c r="BW184" i="82"/>
  <c r="BX184" i="82" s="1"/>
  <c r="BW210" i="82"/>
  <c r="BX210" i="82" s="1"/>
  <c r="BK194" i="82"/>
  <c r="BB188" i="82"/>
  <c r="BH187" i="82"/>
  <c r="BI187" i="82" s="1"/>
  <c r="AR184" i="82"/>
  <c r="BR183" i="82"/>
  <c r="BS183" i="82" s="1"/>
  <c r="BR179" i="82"/>
  <c r="BS179" i="82" s="1"/>
  <c r="BR175" i="82"/>
  <c r="BS175" i="82" s="1"/>
  <c r="BR171" i="82"/>
  <c r="BS171" i="82" s="1"/>
  <c r="BR167" i="82"/>
  <c r="BS167" i="82" s="1"/>
  <c r="BR163" i="82"/>
  <c r="BS163" i="82" s="1"/>
  <c r="BR159" i="82"/>
  <c r="BS159" i="82" s="1"/>
  <c r="BH210" i="82"/>
  <c r="BI210" i="82" s="1"/>
  <c r="BP210" i="82"/>
  <c r="BP207" i="82"/>
  <c r="AD197" i="82"/>
  <c r="AE197" i="82" s="1"/>
  <c r="BK195" i="82"/>
  <c r="AN192" i="82"/>
  <c r="AO192" i="82" s="1"/>
  <c r="AV192" i="82"/>
  <c r="AW192" i="82"/>
  <c r="W189" i="82"/>
  <c r="BH186" i="82"/>
  <c r="BI186" i="82" s="1"/>
  <c r="BF199" i="82"/>
  <c r="AC198" i="82"/>
  <c r="AG198" i="82"/>
  <c r="AS189" i="82"/>
  <c r="AT189" i="82" s="1"/>
  <c r="AC122" i="82"/>
  <c r="AC208" i="82"/>
  <c r="AC191" i="82"/>
  <c r="AB180" i="82"/>
  <c r="AC175" i="82"/>
  <c r="AC204" i="82"/>
  <c r="AC158" i="82"/>
  <c r="AC153" i="82"/>
  <c r="AC149" i="82"/>
  <c r="AB184" i="82"/>
  <c r="AD180" i="82"/>
  <c r="AE180" i="82" s="1"/>
  <c r="AC148" i="82"/>
  <c r="AC174" i="82"/>
  <c r="AB168" i="82"/>
  <c r="AC159" i="82"/>
  <c r="AB132" i="82"/>
  <c r="AC157" i="82"/>
  <c r="AB126" i="82"/>
  <c r="AC170" i="82"/>
  <c r="AC140" i="82"/>
  <c r="AC137" i="82"/>
  <c r="AC136" i="82"/>
  <c r="AD164" i="82"/>
  <c r="AE164" i="82" s="1"/>
  <c r="AC167" i="82"/>
  <c r="AC145" i="82"/>
  <c r="AB164" i="82"/>
  <c r="AC179" i="82"/>
  <c r="AC183" i="82"/>
  <c r="AB211" i="82"/>
  <c r="AC129" i="82"/>
  <c r="AB162" i="82"/>
  <c r="AC163" i="82"/>
  <c r="AC200" i="82"/>
  <c r="AC132" i="82"/>
  <c r="AB178" i="82"/>
  <c r="AC187" i="82"/>
  <c r="AB130" i="82"/>
  <c r="AB167" i="82"/>
  <c r="AD157" i="82"/>
  <c r="AE157" i="82" s="1"/>
  <c r="AC141" i="82"/>
  <c r="AC133" i="82"/>
  <c r="AC152" i="82"/>
  <c r="AB124" i="82"/>
  <c r="AC171" i="82"/>
  <c r="AC161" i="82"/>
  <c r="AB183" i="82"/>
  <c r="AC156" i="82"/>
  <c r="AB187" i="82"/>
  <c r="AB194" i="82"/>
  <c r="AC212" i="82"/>
  <c r="AD131" i="82"/>
  <c r="AE131" i="82" s="1"/>
  <c r="AB145" i="82"/>
  <c r="AC151" i="82"/>
  <c r="AC124" i="82"/>
  <c r="AC123" i="82"/>
  <c r="AC139" i="82"/>
  <c r="AB174" i="82"/>
  <c r="AB201" i="82"/>
  <c r="AB137" i="82"/>
  <c r="AC143" i="82"/>
  <c r="AB151" i="82"/>
  <c r="AD169" i="82"/>
  <c r="AE169" i="82" s="1"/>
  <c r="AD124" i="82"/>
  <c r="AE124" i="82" s="1"/>
  <c r="AB125" i="82"/>
  <c r="AB127" i="82"/>
  <c r="AC127" i="82"/>
  <c r="AB128" i="82"/>
  <c r="AC130" i="82"/>
  <c r="AC135" i="82"/>
  <c r="AC173" i="82"/>
  <c r="AD173" i="82"/>
  <c r="AE173" i="82" s="1"/>
  <c r="AB123" i="82"/>
  <c r="AC144" i="82"/>
  <c r="AC193" i="82"/>
  <c r="AC210" i="82"/>
  <c r="AB129" i="82"/>
  <c r="AB143" i="82"/>
  <c r="AB158" i="82"/>
  <c r="AD130" i="82"/>
  <c r="AE130" i="82" s="1"/>
  <c r="AB173" i="82"/>
  <c r="AC128" i="82"/>
  <c r="AC131" i="82"/>
  <c r="AB133" i="82"/>
  <c r="AD143" i="82"/>
  <c r="AE143" i="82" s="1"/>
  <c r="AB147" i="82"/>
  <c r="AD127" i="82"/>
  <c r="AE127" i="82" s="1"/>
  <c r="AB149" i="82"/>
  <c r="AB155" i="82"/>
  <c r="AB142" i="82"/>
  <c r="AD152" i="82"/>
  <c r="AE152" i="82" s="1"/>
  <c r="AD158" i="82"/>
  <c r="AE158" i="82" s="1"/>
  <c r="AC165" i="82"/>
  <c r="AB146" i="82"/>
  <c r="AC138" i="82"/>
  <c r="AD149" i="82"/>
  <c r="AE149" i="82" s="1"/>
  <c r="AD153" i="82"/>
  <c r="AE153" i="82" s="1"/>
  <c r="AC164" i="82"/>
  <c r="AB170" i="82"/>
  <c r="AB135" i="82"/>
  <c r="AB153" i="82"/>
  <c r="AF153" i="82" s="1"/>
  <c r="AB131" i="82"/>
  <c r="AD135" i="82"/>
  <c r="AE135" i="82" s="1"/>
  <c r="AB141" i="82"/>
  <c r="AC147" i="82"/>
  <c r="AD151" i="82"/>
  <c r="AE151" i="82" s="1"/>
  <c r="AD136" i="82"/>
  <c r="AE136" i="82" s="1"/>
  <c r="AB150" i="82"/>
  <c r="AB154" i="82"/>
  <c r="AC160" i="82"/>
  <c r="AB160" i="82"/>
  <c r="AD161" i="82"/>
  <c r="AE161" i="82" s="1"/>
  <c r="AB177" i="82"/>
  <c r="AD144" i="82"/>
  <c r="AE144" i="82" s="1"/>
  <c r="AD129" i="82"/>
  <c r="AE129" i="82" s="1"/>
  <c r="AD133" i="82"/>
  <c r="AE133" i="82" s="1"/>
  <c r="AD145" i="82"/>
  <c r="AE145" i="82" s="1"/>
  <c r="AC150" i="82"/>
  <c r="AC154" i="82"/>
  <c r="AB159" i="82"/>
  <c r="AB166" i="82"/>
  <c r="AC177" i="82"/>
  <c r="AB140" i="82"/>
  <c r="AD142" i="82"/>
  <c r="AE142" i="82" s="1"/>
  <c r="AB156" i="82"/>
  <c r="AC195" i="82"/>
  <c r="AC126" i="82"/>
  <c r="AD134" i="82"/>
  <c r="AE134" i="82" s="1"/>
  <c r="AC134" i="82"/>
  <c r="AB134" i="82"/>
  <c r="AB138" i="82"/>
  <c r="AC162" i="82"/>
  <c r="AB171" i="82"/>
  <c r="AD141" i="82"/>
  <c r="AE141" i="82" s="1"/>
  <c r="AC142" i="82"/>
  <c r="AC146" i="82"/>
  <c r="AC125" i="82"/>
  <c r="AB139" i="82"/>
  <c r="AC155" i="82"/>
  <c r="AB172" i="82"/>
  <c r="AD174" i="82"/>
  <c r="AE174" i="82" s="1"/>
  <c r="AD137" i="82"/>
  <c r="AE137" i="82" s="1"/>
  <c r="AB144" i="82"/>
  <c r="AD154" i="82"/>
  <c r="AE154" i="82" s="1"/>
  <c r="AB175" i="82"/>
  <c r="AD172" i="82"/>
  <c r="AE172" i="82" s="1"/>
  <c r="AB193" i="82"/>
  <c r="AC197" i="82"/>
  <c r="AD202" i="82"/>
  <c r="AE202" i="82" s="1"/>
  <c r="AB198" i="82"/>
  <c r="AD198" i="82"/>
  <c r="AE198" i="82" s="1"/>
  <c r="AD186" i="82"/>
  <c r="AE186" i="82" s="1"/>
  <c r="AC189" i="82"/>
  <c r="AB195" i="82"/>
  <c r="AC184" i="82"/>
  <c r="AC209" i="82"/>
  <c r="AD191" i="82"/>
  <c r="AE191" i="82" s="1"/>
  <c r="AD195" i="82"/>
  <c r="AE195" i="82" s="1"/>
  <c r="AB208" i="82"/>
  <c r="AD205" i="82"/>
  <c r="AE205" i="82" s="1"/>
  <c r="AB136" i="82"/>
  <c r="AD146" i="82"/>
  <c r="AE146" i="82" s="1"/>
  <c r="AB148" i="82"/>
  <c r="AC178" i="82"/>
  <c r="AC166" i="82"/>
  <c r="AB176" i="82"/>
  <c r="AD178" i="82"/>
  <c r="AE178" i="82" s="1"/>
  <c r="AB182" i="82"/>
  <c r="AC185" i="82"/>
  <c r="AB186" i="82"/>
  <c r="AB197" i="82"/>
  <c r="AC206" i="82"/>
  <c r="AB204" i="82"/>
  <c r="AB207" i="82"/>
  <c r="AD187" i="82"/>
  <c r="AE187" i="82" s="1"/>
  <c r="AB203" i="82"/>
  <c r="AC196" i="82"/>
  <c r="AB199" i="82"/>
  <c r="AC201" i="82"/>
  <c r="AC211" i="82"/>
  <c r="AD196" i="82"/>
  <c r="AE196" i="82" s="1"/>
  <c r="AC199" i="82"/>
  <c r="AB202" i="82"/>
  <c r="AC202" i="82"/>
  <c r="AB212" i="82"/>
  <c r="AC213" i="82"/>
  <c r="AB157" i="82"/>
  <c r="AD138" i="82"/>
  <c r="AE138" i="82" s="1"/>
  <c r="AB161" i="82"/>
  <c r="AB165" i="82"/>
  <c r="AB163" i="82"/>
  <c r="AB169" i="82"/>
  <c r="AC169" i="82"/>
  <c r="AD185" i="82"/>
  <c r="AE185" i="82" s="1"/>
  <c r="AD189" i="82"/>
  <c r="AE189" i="82" s="1"/>
  <c r="AC176" i="82"/>
  <c r="AB190" i="82"/>
  <c r="AC190" i="82"/>
  <c r="AC182" i="82"/>
  <c r="AC186" i="82"/>
  <c r="AD192" i="82"/>
  <c r="AE192" i="82" s="1"/>
  <c r="AB189" i="82"/>
  <c r="AB192" i="82"/>
  <c r="AC207" i="82"/>
  <c r="AC188" i="82"/>
  <c r="AD184" i="82"/>
  <c r="AE184" i="82" s="1"/>
  <c r="AD188" i="82"/>
  <c r="AE188" i="82" s="1"/>
  <c r="AB209" i="82"/>
  <c r="AD201" i="82"/>
  <c r="AE201" i="82" s="1"/>
  <c r="AD170" i="82"/>
  <c r="AE170" i="82" s="1"/>
  <c r="AD150" i="82"/>
  <c r="AE150" i="82" s="1"/>
  <c r="AB152" i="82"/>
  <c r="AD162" i="82"/>
  <c r="AE162" i="82" s="1"/>
  <c r="AC168" i="82"/>
  <c r="AC181" i="82"/>
  <c r="AD209" i="82"/>
  <c r="AE209" i="82" s="1"/>
  <c r="AC172" i="82"/>
  <c r="AB179" i="82"/>
  <c r="AC180" i="82"/>
  <c r="AB185" i="82"/>
  <c r="AD213" i="82"/>
  <c r="AE213" i="82" s="1"/>
  <c r="AD176" i="82"/>
  <c r="AE176" i="82" s="1"/>
  <c r="AB181" i="82"/>
  <c r="AB188" i="82"/>
  <c r="AW122" i="82"/>
  <c r="AW212" i="82"/>
  <c r="AW191" i="82"/>
  <c r="AV201" i="82"/>
  <c r="AW175" i="82"/>
  <c r="AV194" i="82"/>
  <c r="AW153" i="82"/>
  <c r="AW195" i="82"/>
  <c r="AV159" i="82"/>
  <c r="AW136" i="82"/>
  <c r="AV183" i="82"/>
  <c r="AW158" i="82"/>
  <c r="AV132" i="82"/>
  <c r="AV126" i="82"/>
  <c r="AW129" i="82"/>
  <c r="AV124" i="82"/>
  <c r="AW132" i="82"/>
  <c r="AW167" i="82"/>
  <c r="AW140" i="82"/>
  <c r="AW137" i="82"/>
  <c r="AW156" i="82"/>
  <c r="AV178" i="82"/>
  <c r="AW152" i="82"/>
  <c r="AW171" i="82"/>
  <c r="AW163" i="82"/>
  <c r="AV164" i="82"/>
  <c r="AW159" i="82"/>
  <c r="AV168" i="82"/>
  <c r="AW170" i="82"/>
  <c r="AW179" i="82"/>
  <c r="AV182" i="82"/>
  <c r="AW187" i="82"/>
  <c r="AW141" i="82"/>
  <c r="AV166" i="82"/>
  <c r="AX157" i="82"/>
  <c r="AY157" i="82" s="1"/>
  <c r="AW157" i="82"/>
  <c r="AV180" i="82"/>
  <c r="AW133" i="82"/>
  <c r="AV130" i="82"/>
  <c r="AW148" i="82"/>
  <c r="AW149" i="82"/>
  <c r="AW145" i="82"/>
  <c r="AW200" i="82"/>
  <c r="AW144" i="82"/>
  <c r="AW183" i="82"/>
  <c r="AW204" i="82"/>
  <c r="AV195" i="82"/>
  <c r="AW151" i="82"/>
  <c r="AV129" i="82"/>
  <c r="AW124" i="82"/>
  <c r="AX124" i="82"/>
  <c r="AY124" i="82" s="1"/>
  <c r="AW127" i="82"/>
  <c r="AX127" i="82"/>
  <c r="AY127" i="82" s="1"/>
  <c r="AW128" i="82"/>
  <c r="AW131" i="82"/>
  <c r="AV134" i="82"/>
  <c r="AW139" i="82"/>
  <c r="AW147" i="82"/>
  <c r="AX189" i="82"/>
  <c r="AY189" i="82" s="1"/>
  <c r="AW208" i="82"/>
  <c r="AW143" i="82"/>
  <c r="AV151" i="82"/>
  <c r="AV153" i="82"/>
  <c r="AV127" i="82"/>
  <c r="AW130" i="82"/>
  <c r="AX130" i="82"/>
  <c r="AY130" i="82" s="1"/>
  <c r="AV187" i="82"/>
  <c r="AW203" i="82"/>
  <c r="AV143" i="82"/>
  <c r="AV145" i="82"/>
  <c r="AX169" i="82"/>
  <c r="AY169" i="82" s="1"/>
  <c r="AV173" i="82"/>
  <c r="AW173" i="82"/>
  <c r="AW123" i="82"/>
  <c r="AW125" i="82"/>
  <c r="AV147" i="82"/>
  <c r="AX134" i="82"/>
  <c r="AY134" i="82" s="1"/>
  <c r="AV135" i="82"/>
  <c r="AV131" i="82"/>
  <c r="AV133" i="82"/>
  <c r="AW134" i="82"/>
  <c r="AX143" i="82"/>
  <c r="AY143" i="82" s="1"/>
  <c r="AV155" i="82"/>
  <c r="AX136" i="82"/>
  <c r="AY136" i="82" s="1"/>
  <c r="AV138" i="82"/>
  <c r="AV146" i="82"/>
  <c r="AV160" i="82"/>
  <c r="AV162" i="82"/>
  <c r="AX174" i="82"/>
  <c r="AY174" i="82" s="1"/>
  <c r="AW177" i="82"/>
  <c r="AW138" i="82"/>
  <c r="AX149" i="82"/>
  <c r="AY149" i="82" s="1"/>
  <c r="AX153" i="82"/>
  <c r="AY153" i="82" s="1"/>
  <c r="AX158" i="82"/>
  <c r="AY158" i="82" s="1"/>
  <c r="AW164" i="82"/>
  <c r="AW126" i="82"/>
  <c r="AV137" i="82"/>
  <c r="AV128" i="82"/>
  <c r="AX131" i="82"/>
  <c r="AY131" i="82" s="1"/>
  <c r="AV123" i="82"/>
  <c r="AV139" i="82"/>
  <c r="AV158" i="82"/>
  <c r="AX152" i="82"/>
  <c r="AY152" i="82" s="1"/>
  <c r="AV154" i="82"/>
  <c r="AW160" i="82"/>
  <c r="AX164" i="82"/>
  <c r="AY164" i="82" s="1"/>
  <c r="AV177" i="82"/>
  <c r="AX129" i="82"/>
  <c r="AY129" i="82" s="1"/>
  <c r="AX133" i="82"/>
  <c r="AY133" i="82" s="1"/>
  <c r="AX145" i="82"/>
  <c r="AY145" i="82" s="1"/>
  <c r="AW150" i="82"/>
  <c r="AW154" i="82"/>
  <c r="AX161" i="82"/>
  <c r="AY161" i="82" s="1"/>
  <c r="AV167" i="82"/>
  <c r="AV140" i="82"/>
  <c r="AX142" i="82"/>
  <c r="AY142" i="82" s="1"/>
  <c r="AV156" i="82"/>
  <c r="AV125" i="82"/>
  <c r="AW135" i="82"/>
  <c r="AX135" i="82"/>
  <c r="AY135" i="82" s="1"/>
  <c r="AV141" i="82"/>
  <c r="AV149" i="82"/>
  <c r="AX151" i="82"/>
  <c r="AY151" i="82" s="1"/>
  <c r="AV142" i="82"/>
  <c r="AV172" i="82"/>
  <c r="AX177" i="82"/>
  <c r="AY177" i="82" s="1"/>
  <c r="AX144" i="82"/>
  <c r="AY144" i="82" s="1"/>
  <c r="AX141" i="82"/>
  <c r="AY141" i="82" s="1"/>
  <c r="AW142" i="82"/>
  <c r="AW146" i="82"/>
  <c r="AV157" i="82"/>
  <c r="AW162" i="82"/>
  <c r="AV170" i="82"/>
  <c r="AV211" i="82"/>
  <c r="AW155" i="82"/>
  <c r="AV150" i="82"/>
  <c r="AW161" i="82"/>
  <c r="AV171" i="82"/>
  <c r="AV174" i="82"/>
  <c r="AX137" i="82"/>
  <c r="AY137" i="82" s="1"/>
  <c r="AV136" i="82"/>
  <c r="AX146" i="82"/>
  <c r="AY146" i="82" s="1"/>
  <c r="AV148" i="82"/>
  <c r="AX192" i="82"/>
  <c r="AY192" i="82" s="1"/>
  <c r="AW178" i="82"/>
  <c r="AX180" i="82"/>
  <c r="AY180" i="82" s="1"/>
  <c r="AX178" i="82"/>
  <c r="AY178" i="82" s="1"/>
  <c r="AV179" i="82"/>
  <c r="AX185" i="82"/>
  <c r="AY185" i="82" s="1"/>
  <c r="AW190" i="82"/>
  <c r="AV193" i="82"/>
  <c r="AW197" i="82"/>
  <c r="AW182" i="82"/>
  <c r="AW186" i="82"/>
  <c r="AV198" i="82"/>
  <c r="AV204" i="82"/>
  <c r="AW189" i="82"/>
  <c r="AX197" i="82"/>
  <c r="AY197" i="82" s="1"/>
  <c r="AW184" i="82"/>
  <c r="AV191" i="82"/>
  <c r="AW209" i="82"/>
  <c r="AX191" i="82"/>
  <c r="AY191" i="82" s="1"/>
  <c r="AX195" i="82"/>
  <c r="AY195" i="82" s="1"/>
  <c r="AX201" i="82"/>
  <c r="AY201" i="82" s="1"/>
  <c r="AW211" i="82"/>
  <c r="AW199" i="82"/>
  <c r="AW202" i="82"/>
  <c r="AX138" i="82"/>
  <c r="AY138" i="82" s="1"/>
  <c r="AX162" i="82"/>
  <c r="AY162" i="82" s="1"/>
  <c r="AV175" i="82"/>
  <c r="AW169" i="82"/>
  <c r="AW185" i="82"/>
  <c r="AV188" i="82"/>
  <c r="AX190" i="82"/>
  <c r="AY190" i="82" s="1"/>
  <c r="AV186" i="82"/>
  <c r="AX193" i="82"/>
  <c r="AY193" i="82" s="1"/>
  <c r="AV197" i="82"/>
  <c r="AW198" i="82"/>
  <c r="AX202" i="82"/>
  <c r="AY202" i="82" s="1"/>
  <c r="AW206" i="82"/>
  <c r="AV196" i="82"/>
  <c r="AX187" i="82"/>
  <c r="AY187" i="82" s="1"/>
  <c r="AW194" i="82"/>
  <c r="AW210" i="82"/>
  <c r="AW196" i="82"/>
  <c r="AW201" i="82"/>
  <c r="AV205" i="82"/>
  <c r="AV208" i="82"/>
  <c r="AZ208" i="82" s="1"/>
  <c r="AX196" i="82"/>
  <c r="AY196" i="82" s="1"/>
  <c r="AV202" i="82"/>
  <c r="AW213" i="82"/>
  <c r="AW174" i="82"/>
  <c r="AX150" i="82"/>
  <c r="AY150" i="82" s="1"/>
  <c r="AV152" i="82"/>
  <c r="AX209" i="82"/>
  <c r="AY209" i="82" s="1"/>
  <c r="AV169" i="82"/>
  <c r="AX172" i="82"/>
  <c r="AY172" i="82" s="1"/>
  <c r="AW181" i="82"/>
  <c r="AV184" i="82"/>
  <c r="AX213" i="82"/>
  <c r="AY213" i="82" s="1"/>
  <c r="AW176" i="82"/>
  <c r="AX176" i="82"/>
  <c r="AY176" i="82" s="1"/>
  <c r="AV190" i="82"/>
  <c r="AV200" i="82"/>
  <c r="AV207" i="82"/>
  <c r="AX186" i="82"/>
  <c r="AY186" i="82" s="1"/>
  <c r="AV189" i="82"/>
  <c r="AX207" i="82"/>
  <c r="AY207" i="82" s="1"/>
  <c r="AX210" i="82"/>
  <c r="AY210" i="82" s="1"/>
  <c r="AW188" i="82"/>
  <c r="AX184" i="82"/>
  <c r="AY184" i="82" s="1"/>
  <c r="AX188" i="82"/>
  <c r="AY188" i="82" s="1"/>
  <c r="AV203" i="82"/>
  <c r="AX205" i="82"/>
  <c r="AY205" i="82" s="1"/>
  <c r="AW165" i="82"/>
  <c r="AV144" i="82"/>
  <c r="AX154" i="82"/>
  <c r="AY154" i="82" s="1"/>
  <c r="AV161" i="82"/>
  <c r="AV165" i="82"/>
  <c r="AW168" i="82"/>
  <c r="AV163" i="82"/>
  <c r="AW166" i="82"/>
  <c r="AW172" i="82"/>
  <c r="AV176" i="82"/>
  <c r="AW180" i="82"/>
  <c r="AV185" i="82"/>
  <c r="AV181" i="82"/>
  <c r="BQ122" i="82"/>
  <c r="BQ208" i="82"/>
  <c r="BQ191" i="82"/>
  <c r="BP182" i="82"/>
  <c r="BQ174" i="82"/>
  <c r="BP194" i="82"/>
  <c r="BT194" i="82" s="1"/>
  <c r="BQ195" i="82"/>
  <c r="BQ187" i="82"/>
  <c r="BQ153" i="82"/>
  <c r="BQ179" i="82"/>
  <c r="BP168" i="82"/>
  <c r="BQ158" i="82"/>
  <c r="BQ170" i="82"/>
  <c r="BQ175" i="82"/>
  <c r="BR158" i="82"/>
  <c r="BS158" i="82" s="1"/>
  <c r="BQ148" i="82"/>
  <c r="BP126" i="82"/>
  <c r="BP132" i="82"/>
  <c r="BT132" i="82" s="1"/>
  <c r="BQ140" i="82"/>
  <c r="BQ137" i="82"/>
  <c r="BQ136" i="82"/>
  <c r="BP124" i="82"/>
  <c r="BQ149" i="82"/>
  <c r="BQ152" i="82"/>
  <c r="BQ141" i="82"/>
  <c r="BQ133" i="82"/>
  <c r="BP159" i="82"/>
  <c r="BQ171" i="82"/>
  <c r="BP174" i="82"/>
  <c r="BQ129" i="82"/>
  <c r="BQ156" i="82"/>
  <c r="BQ163" i="82"/>
  <c r="BR202" i="82"/>
  <c r="BS202" i="82" s="1"/>
  <c r="BQ144" i="82"/>
  <c r="BQ167" i="82"/>
  <c r="BP163" i="82"/>
  <c r="BT163" i="82" s="1"/>
  <c r="BR157" i="82"/>
  <c r="BS157" i="82" s="1"/>
  <c r="BQ157" i="82"/>
  <c r="BP164" i="82"/>
  <c r="BP211" i="82"/>
  <c r="BP183" i="82"/>
  <c r="BQ193" i="82"/>
  <c r="BQ210" i="82"/>
  <c r="BP167" i="82"/>
  <c r="BQ177" i="82"/>
  <c r="BQ145" i="82"/>
  <c r="BP166" i="82"/>
  <c r="BQ132" i="82"/>
  <c r="BQ159" i="82"/>
  <c r="BP130" i="82"/>
  <c r="BP179" i="82"/>
  <c r="BP178" i="82"/>
  <c r="BQ183" i="82"/>
  <c r="BP212" i="82"/>
  <c r="BP201" i="82"/>
  <c r="BP145" i="82"/>
  <c r="BQ151" i="82"/>
  <c r="BQ124" i="82"/>
  <c r="BR130" i="82"/>
  <c r="BS130" i="82" s="1"/>
  <c r="BQ123" i="82"/>
  <c r="BQ125" i="82"/>
  <c r="BP133" i="82"/>
  <c r="BT133" i="82" s="1"/>
  <c r="BQ139" i="82"/>
  <c r="BR143" i="82"/>
  <c r="BS143" i="82" s="1"/>
  <c r="BQ147" i="82"/>
  <c r="BP191" i="82"/>
  <c r="BQ203" i="82"/>
  <c r="BP137" i="82"/>
  <c r="BQ143" i="82"/>
  <c r="BP151" i="82"/>
  <c r="BP125" i="82"/>
  <c r="BP127" i="82"/>
  <c r="BP128" i="82"/>
  <c r="BQ130" i="82"/>
  <c r="BQ135" i="82"/>
  <c r="BR131" i="82"/>
  <c r="BS131" i="82" s="1"/>
  <c r="BQ200" i="82"/>
  <c r="BQ212" i="82"/>
  <c r="BP143" i="82"/>
  <c r="BP158" i="82"/>
  <c r="BT158" i="82" s="1"/>
  <c r="BR169" i="82"/>
  <c r="BS169" i="82" s="1"/>
  <c r="BR124" i="82"/>
  <c r="BS124" i="82" s="1"/>
  <c r="BQ127" i="82"/>
  <c r="BP173" i="82"/>
  <c r="BR134" i="82"/>
  <c r="BS134" i="82" s="1"/>
  <c r="BP123" i="82"/>
  <c r="BQ128" i="82"/>
  <c r="BQ131" i="82"/>
  <c r="BP134" i="82"/>
  <c r="BP147" i="82"/>
  <c r="BP180" i="82"/>
  <c r="BQ204" i="82"/>
  <c r="BQ126" i="82"/>
  <c r="BP149" i="82"/>
  <c r="BP155" i="82"/>
  <c r="BP171" i="82"/>
  <c r="BQ138" i="82"/>
  <c r="BR149" i="82"/>
  <c r="BS149" i="82" s="1"/>
  <c r="BR153" i="82"/>
  <c r="BS153" i="82" s="1"/>
  <c r="BP162" i="82"/>
  <c r="BQ164" i="82"/>
  <c r="BQ173" i="82"/>
  <c r="BP150" i="82"/>
  <c r="BP154" i="82"/>
  <c r="BQ160" i="82"/>
  <c r="BP172" i="82"/>
  <c r="BT172" i="82" s="1"/>
  <c r="BR174" i="82"/>
  <c r="BS174" i="82" s="1"/>
  <c r="BP177" i="82"/>
  <c r="BP142" i="82"/>
  <c r="BR129" i="82"/>
  <c r="BS129" i="82" s="1"/>
  <c r="BR133" i="82"/>
  <c r="BS133" i="82" s="1"/>
  <c r="BR145" i="82"/>
  <c r="BS145" i="82" s="1"/>
  <c r="BQ150" i="82"/>
  <c r="BQ154" i="82"/>
  <c r="BP157" i="82"/>
  <c r="BR164" i="82"/>
  <c r="BS164" i="82" s="1"/>
  <c r="BP140" i="82"/>
  <c r="BR142" i="82"/>
  <c r="BS142" i="82" s="1"/>
  <c r="BP156" i="82"/>
  <c r="BR162" i="82"/>
  <c r="BS162" i="82" s="1"/>
  <c r="BQ162" i="82"/>
  <c r="BP153" i="82"/>
  <c r="BQ134" i="82"/>
  <c r="BP138" i="82"/>
  <c r="BP146" i="82"/>
  <c r="BR152" i="82"/>
  <c r="BS152" i="82" s="1"/>
  <c r="BP160" i="82"/>
  <c r="BR141" i="82"/>
  <c r="BS141" i="82" s="1"/>
  <c r="BQ142" i="82"/>
  <c r="BQ146" i="82"/>
  <c r="BP187" i="82"/>
  <c r="BP129" i="82"/>
  <c r="BP135" i="82"/>
  <c r="BP131" i="82"/>
  <c r="BT131" i="82" s="1"/>
  <c r="BR135" i="82"/>
  <c r="BS135" i="82" s="1"/>
  <c r="BP139" i="82"/>
  <c r="BP141" i="82"/>
  <c r="BR151" i="82"/>
  <c r="BS151" i="82" s="1"/>
  <c r="BQ155" i="82"/>
  <c r="BR136" i="82"/>
  <c r="BS136" i="82" s="1"/>
  <c r="BR144" i="82"/>
  <c r="BS144" i="82" s="1"/>
  <c r="BR137" i="82"/>
  <c r="BS137" i="82" s="1"/>
  <c r="BQ161" i="82"/>
  <c r="BP170" i="82"/>
  <c r="BR138" i="82"/>
  <c r="BS138" i="82" s="1"/>
  <c r="BP161" i="82"/>
  <c r="BT161" i="82" s="1"/>
  <c r="BP165" i="82"/>
  <c r="BR172" i="82"/>
  <c r="BS172" i="82" s="1"/>
  <c r="BR180" i="82"/>
  <c r="BS180" i="82" s="1"/>
  <c r="BP193" i="82"/>
  <c r="BQ197" i="82"/>
  <c r="BP198" i="82"/>
  <c r="BR186" i="82"/>
  <c r="BS186" i="82" s="1"/>
  <c r="BQ189" i="82"/>
  <c r="BQ184" i="82"/>
  <c r="BQ194" i="82"/>
  <c r="BQ209" i="82"/>
  <c r="BR191" i="82"/>
  <c r="BS191" i="82" s="1"/>
  <c r="BR195" i="82"/>
  <c r="BS195" i="82" s="1"/>
  <c r="BP205" i="82"/>
  <c r="BR150" i="82"/>
  <c r="BS150" i="82" s="1"/>
  <c r="BP152" i="82"/>
  <c r="BT152" i="82" s="1"/>
  <c r="BQ166" i="82"/>
  <c r="BP176" i="82"/>
  <c r="BQ185" i="82"/>
  <c r="BR213" i="82"/>
  <c r="BS213" i="82" s="1"/>
  <c r="BR176" i="82"/>
  <c r="BS176" i="82" s="1"/>
  <c r="BP184" i="82"/>
  <c r="BQ190" i="82"/>
  <c r="BP186" i="82"/>
  <c r="BP197" i="82"/>
  <c r="BP200" i="82"/>
  <c r="BR198" i="82"/>
  <c r="BS198" i="82" s="1"/>
  <c r="BP192" i="82"/>
  <c r="BP195" i="82"/>
  <c r="BT195" i="82" s="1"/>
  <c r="BR187" i="82"/>
  <c r="BS187" i="82" s="1"/>
  <c r="BP209" i="82"/>
  <c r="BQ196" i="82"/>
  <c r="BP199" i="82"/>
  <c r="BQ201" i="82"/>
  <c r="BR196" i="82"/>
  <c r="BS196" i="82" s="1"/>
  <c r="BP202" i="82"/>
  <c r="BR205" i="82"/>
  <c r="BS205" i="82" s="1"/>
  <c r="BR211" i="82"/>
  <c r="BS211" i="82" s="1"/>
  <c r="BQ213" i="82"/>
  <c r="BP144" i="82"/>
  <c r="BR154" i="82"/>
  <c r="BS154" i="82" s="1"/>
  <c r="BQ165" i="82"/>
  <c r="BR168" i="82"/>
  <c r="BS168" i="82" s="1"/>
  <c r="BP175" i="82"/>
  <c r="BT175" i="82" s="1"/>
  <c r="BR209" i="82"/>
  <c r="BS209" i="82" s="1"/>
  <c r="BP169" i="82"/>
  <c r="BQ176" i="82"/>
  <c r="BQ181" i="82"/>
  <c r="BR192" i="82"/>
  <c r="BS192" i="82" s="1"/>
  <c r="BQ182" i="82"/>
  <c r="BQ186" i="82"/>
  <c r="BP189" i="82"/>
  <c r="BT189" i="82" s="1"/>
  <c r="BQ188" i="82"/>
  <c r="BR184" i="82"/>
  <c r="BS184" i="82" s="1"/>
  <c r="BR188" i="82"/>
  <c r="BS188" i="82" s="1"/>
  <c r="BP208" i="82"/>
  <c r="BT208" i="82" s="1"/>
  <c r="BQ199" i="82"/>
  <c r="BQ202" i="82"/>
  <c r="BP136" i="82"/>
  <c r="BT136" i="82" s="1"/>
  <c r="BR146" i="82"/>
  <c r="BS146" i="82" s="1"/>
  <c r="BP148" i="82"/>
  <c r="BR161" i="82"/>
  <c r="BS161" i="82" s="1"/>
  <c r="BQ168" i="82"/>
  <c r="BQ178" i="82"/>
  <c r="BQ169" i="82"/>
  <c r="BQ172" i="82"/>
  <c r="BR178" i="82"/>
  <c r="BS178" i="82" s="1"/>
  <c r="BQ180" i="82"/>
  <c r="BP185" i="82"/>
  <c r="BR185" i="82"/>
  <c r="BS185" i="82" s="1"/>
  <c r="BP181" i="82"/>
  <c r="BP188" i="82"/>
  <c r="BP190" i="82"/>
  <c r="BW212" i="82"/>
  <c r="BX212" i="82" s="1"/>
  <c r="BC212" i="82"/>
  <c r="BD212" i="82" s="1"/>
  <c r="AI212" i="82"/>
  <c r="AJ212" i="82" s="1"/>
  <c r="BW208" i="82"/>
  <c r="BX208" i="82" s="1"/>
  <c r="BC208" i="82"/>
  <c r="BD208" i="82" s="1"/>
  <c r="AI208" i="82"/>
  <c r="AJ208" i="82" s="1"/>
  <c r="BW204" i="82"/>
  <c r="BX204" i="82" s="1"/>
  <c r="BC204" i="82"/>
  <c r="BD204" i="82" s="1"/>
  <c r="AI204" i="82"/>
  <c r="AJ204" i="82" s="1"/>
  <c r="BW200" i="82"/>
  <c r="BX200" i="82" s="1"/>
  <c r="BC200" i="82"/>
  <c r="BD200" i="82" s="1"/>
  <c r="AI200" i="82"/>
  <c r="AJ200" i="82" s="1"/>
  <c r="AB213" i="82"/>
  <c r="AV213" i="82"/>
  <c r="BP213" i="82"/>
  <c r="AM213" i="82"/>
  <c r="CA213" i="82"/>
  <c r="BZ211" i="82"/>
  <c r="CD211" i="82" s="1"/>
  <c r="BQ205" i="82"/>
  <c r="Y201" i="82"/>
  <c r="Z201" i="82" s="1"/>
  <c r="BQ211" i="82"/>
  <c r="AV199" i="82"/>
  <c r="AM196" i="82"/>
  <c r="AS195" i="82"/>
  <c r="AT195" i="82" s="1"/>
  <c r="AS191" i="82"/>
  <c r="AT191" i="82" s="1"/>
  <c r="BF209" i="82"/>
  <c r="BJ209" i="82" s="1"/>
  <c r="CA203" i="82"/>
  <c r="BC188" i="82"/>
  <c r="BD188" i="82" s="1"/>
  <c r="BC184" i="82"/>
  <c r="BD184" i="82" s="1"/>
  <c r="AC194" i="82"/>
  <c r="AB191" i="82"/>
  <c r="AH188" i="82"/>
  <c r="AN187" i="82"/>
  <c r="AO187" i="82" s="1"/>
  <c r="X184" i="82"/>
  <c r="AX183" i="82"/>
  <c r="AY183" i="82" s="1"/>
  <c r="AX179" i="82"/>
  <c r="AY179" i="82" s="1"/>
  <c r="AX175" i="82"/>
  <c r="AY175" i="82" s="1"/>
  <c r="AX171" i="82"/>
  <c r="AY171" i="82" s="1"/>
  <c r="AX167" i="82"/>
  <c r="AY167" i="82" s="1"/>
  <c r="AX163" i="82"/>
  <c r="AY163" i="82" s="1"/>
  <c r="AX159" i="82"/>
  <c r="AY159" i="82" s="1"/>
  <c r="AL209" i="82"/>
  <c r="AP209" i="82" s="1"/>
  <c r="BA207" i="82"/>
  <c r="AB196" i="82"/>
  <c r="BB193" i="82"/>
  <c r="BQ192" i="82"/>
  <c r="AQ189" i="82"/>
  <c r="AH189" i="82"/>
  <c r="BK204" i="82"/>
  <c r="AR198" i="82"/>
  <c r="BQ198" i="82"/>
  <c r="BA198" i="82"/>
  <c r="BA187" i="82"/>
  <c r="BE187" i="82" s="1"/>
  <c r="CB184" i="82"/>
  <c r="CC184" i="82" s="1"/>
  <c r="AV206" i="82"/>
  <c r="AL197" i="82"/>
  <c r="AH197" i="82"/>
  <c r="BW185" i="82"/>
  <c r="BX185" i="82" s="1"/>
  <c r="BW166" i="82"/>
  <c r="BX166" i="82" s="1"/>
  <c r="Y140" i="82"/>
  <c r="Z140" i="82" s="1"/>
  <c r="Y186" i="82"/>
  <c r="Z186" i="82" s="1"/>
  <c r="BC181" i="82"/>
  <c r="BD181" i="82" s="1"/>
  <c r="AX168" i="82"/>
  <c r="AY168" i="82" s="1"/>
  <c r="BC210" i="82"/>
  <c r="BD210" i="82" s="1"/>
  <c r="BC193" i="82"/>
  <c r="BD193" i="82" s="1"/>
  <c r="AI190" i="82"/>
  <c r="AJ190" i="82" s="1"/>
  <c r="BW182" i="82"/>
  <c r="BX182" i="82" s="1"/>
  <c r="BR165" i="82"/>
  <c r="BS165" i="82" s="1"/>
  <c r="AN136" i="82"/>
  <c r="AO136" i="82" s="1"/>
  <c r="Y132" i="82"/>
  <c r="Z132" i="82" s="1"/>
  <c r="AX126" i="82"/>
  <c r="AY126" i="82" s="1"/>
  <c r="AD160" i="82"/>
  <c r="AE160" i="82" s="1"/>
  <c r="AI177" i="82"/>
  <c r="AJ177" i="82" s="1"/>
  <c r="CB170" i="82"/>
  <c r="CC170" i="82" s="1"/>
  <c r="Y144" i="82"/>
  <c r="Z144" i="82" s="1"/>
  <c r="AN155" i="82"/>
  <c r="AO155" i="82" s="1"/>
  <c r="Y152" i="82"/>
  <c r="Z152" i="82" s="1"/>
  <c r="M136" i="82"/>
  <c r="BR123" i="82"/>
  <c r="BS123" i="82" s="1"/>
  <c r="AN125" i="82"/>
  <c r="AO125" i="82" s="1"/>
  <c r="CB128" i="82"/>
  <c r="CC128" i="82" s="1"/>
  <c r="M125" i="82"/>
  <c r="BR173" i="82"/>
  <c r="BS173" i="82" s="1"/>
  <c r="BR189" i="82"/>
  <c r="BS189" i="82" s="1"/>
  <c r="BM130" i="82"/>
  <c r="BN130" i="82" s="1"/>
  <c r="M130" i="82"/>
  <c r="BC180" i="82"/>
  <c r="BD180" i="82" s="1"/>
  <c r="BW157" i="82"/>
  <c r="BX157" i="82" s="1"/>
  <c r="BR127" i="82"/>
  <c r="BS127" i="82" s="1"/>
  <c r="E111" i="82"/>
  <c r="BC111" i="82" s="1"/>
  <c r="BD111" i="82" s="1"/>
  <c r="F115" i="82"/>
  <c r="G115" i="82" s="1"/>
  <c r="E119" i="82"/>
  <c r="M119" i="82" s="1"/>
  <c r="AS199" i="82"/>
  <c r="AT199" i="82" s="1"/>
  <c r="BR199" i="82"/>
  <c r="BS199" i="82" s="1"/>
  <c r="AD199" i="82"/>
  <c r="AE199" i="82" s="1"/>
  <c r="BM199" i="82"/>
  <c r="BN199" i="82" s="1"/>
  <c r="AX199" i="82"/>
  <c r="AY199" i="82" s="1"/>
  <c r="Y199" i="82"/>
  <c r="Z199" i="82" s="1"/>
  <c r="AI203" i="82"/>
  <c r="AJ203" i="82" s="1"/>
  <c r="AX203" i="82"/>
  <c r="AY203" i="82" s="1"/>
  <c r="BW203" i="82"/>
  <c r="BX203" i="82" s="1"/>
  <c r="BR210" i="82"/>
  <c r="BS210" i="82" s="1"/>
  <c r="Y210" i="82"/>
  <c r="Z210" i="82" s="1"/>
  <c r="AN207" i="82"/>
  <c r="AO207" i="82" s="1"/>
  <c r="BR207" i="82"/>
  <c r="BS207" i="82" s="1"/>
  <c r="Y207" i="82"/>
  <c r="Z207" i="82" s="1"/>
  <c r="BM198" i="82"/>
  <c r="BN198" i="82" s="1"/>
  <c r="AS198" i="82"/>
  <c r="AT198" i="82" s="1"/>
  <c r="Y198" i="82"/>
  <c r="Z198" i="82" s="1"/>
  <c r="BW198" i="82"/>
  <c r="BX198" i="82" s="1"/>
  <c r="BC198" i="82"/>
  <c r="BD198" i="82" s="1"/>
  <c r="AI198" i="82"/>
  <c r="AJ198" i="82" s="1"/>
  <c r="Y206" i="82"/>
  <c r="Z206" i="82" s="1"/>
  <c r="CB197" i="82"/>
  <c r="CC197" i="82" s="1"/>
  <c r="M197" i="82"/>
  <c r="AI197" i="82"/>
  <c r="AJ197" i="82" s="1"/>
  <c r="BW197" i="82"/>
  <c r="BX197" i="82" s="1"/>
  <c r="BH190" i="82"/>
  <c r="BI190" i="82" s="1"/>
  <c r="AN190" i="82"/>
  <c r="AO190" i="82" s="1"/>
  <c r="BR190" i="82"/>
  <c r="BS190" i="82" s="1"/>
  <c r="BH181" i="82"/>
  <c r="BI181" i="82" s="1"/>
  <c r="Y181" i="82"/>
  <c r="Z181" i="82" s="1"/>
  <c r="AN181" i="82"/>
  <c r="AO181" i="82" s="1"/>
  <c r="BM178" i="82"/>
  <c r="BN178" i="82" s="1"/>
  <c r="AS178" i="82"/>
  <c r="AT178" i="82" s="1"/>
  <c r="Y178" i="82"/>
  <c r="Z178" i="82" s="1"/>
  <c r="CB178" i="82"/>
  <c r="CC178" i="82" s="1"/>
  <c r="BH178" i="82"/>
  <c r="BI178" i="82" s="1"/>
  <c r="AN178" i="82"/>
  <c r="AO178" i="82" s="1"/>
  <c r="BR170" i="82"/>
  <c r="BS170" i="82" s="1"/>
  <c r="AS170" i="82"/>
  <c r="AT170" i="82" s="1"/>
  <c r="AD148" i="82"/>
  <c r="AE148" i="82" s="1"/>
  <c r="AX148" i="82"/>
  <c r="AY148" i="82" s="1"/>
  <c r="BR148" i="82"/>
  <c r="BS148" i="82" s="1"/>
  <c r="AI148" i="82"/>
  <c r="AJ148" i="82" s="1"/>
  <c r="BC148" i="82"/>
  <c r="BD148" i="82" s="1"/>
  <c r="BW148" i="82"/>
  <c r="BX148" i="82" s="1"/>
  <c r="AN148" i="82"/>
  <c r="AO148" i="82" s="1"/>
  <c r="BH148" i="82"/>
  <c r="BI148" i="82" s="1"/>
  <c r="CB148" i="82"/>
  <c r="CC148" i="82" s="1"/>
  <c r="M148" i="82"/>
  <c r="Y148" i="82"/>
  <c r="Z148" i="82" s="1"/>
  <c r="AS148" i="82"/>
  <c r="AT148" i="82" s="1"/>
  <c r="BM148" i="82"/>
  <c r="BN148" i="82" s="1"/>
  <c r="AN199" i="82"/>
  <c r="AO199" i="82" s="1"/>
  <c r="CB199" i="82"/>
  <c r="CC199" i="82" s="1"/>
  <c r="BM182" i="82"/>
  <c r="BN182" i="82" s="1"/>
  <c r="AD182" i="82"/>
  <c r="AE182" i="82" s="1"/>
  <c r="AS182" i="82"/>
  <c r="AT182" i="82" s="1"/>
  <c r="CB182" i="82"/>
  <c r="CC182" i="82" s="1"/>
  <c r="BR182" i="82"/>
  <c r="BS182" i="82" s="1"/>
  <c r="BH182" i="82"/>
  <c r="BI182" i="82" s="1"/>
  <c r="Y182" i="82"/>
  <c r="Z182" i="82" s="1"/>
  <c r="AN182" i="82"/>
  <c r="AO182" i="82" s="1"/>
  <c r="AX182" i="82"/>
  <c r="AY182" i="82" s="1"/>
  <c r="CB181" i="82"/>
  <c r="CC181" i="82" s="1"/>
  <c r="AS181" i="82"/>
  <c r="AT181" i="82" s="1"/>
  <c r="AI181" i="82"/>
  <c r="AJ181" i="82" s="1"/>
  <c r="BR181" i="82"/>
  <c r="BS181" i="82" s="1"/>
  <c r="BM166" i="82"/>
  <c r="BN166" i="82" s="1"/>
  <c r="AD166" i="82"/>
  <c r="AE166" i="82" s="1"/>
  <c r="CB166" i="82"/>
  <c r="CC166" i="82" s="1"/>
  <c r="AS166" i="82"/>
  <c r="AT166" i="82" s="1"/>
  <c r="BR166" i="82"/>
  <c r="BS166" i="82" s="1"/>
  <c r="BH166" i="82"/>
  <c r="BI166" i="82" s="1"/>
  <c r="Y166" i="82"/>
  <c r="Z166" i="82" s="1"/>
  <c r="AN166" i="82"/>
  <c r="AO166" i="82" s="1"/>
  <c r="AX166" i="82"/>
  <c r="AY166" i="82" s="1"/>
  <c r="AS190" i="82"/>
  <c r="AT190" i="82" s="1"/>
  <c r="AI156" i="82"/>
  <c r="AJ156" i="82" s="1"/>
  <c r="BC156" i="82"/>
  <c r="BD156" i="82" s="1"/>
  <c r="BW156" i="82"/>
  <c r="BX156" i="82" s="1"/>
  <c r="M156" i="82"/>
  <c r="AN156" i="82"/>
  <c r="AO156" i="82" s="1"/>
  <c r="BH156" i="82"/>
  <c r="BI156" i="82" s="1"/>
  <c r="CB156" i="82"/>
  <c r="CC156" i="82" s="1"/>
  <c r="Y156" i="82"/>
  <c r="Z156" i="82" s="1"/>
  <c r="AS156" i="82"/>
  <c r="AT156" i="82" s="1"/>
  <c r="BM156" i="82"/>
  <c r="BN156" i="82" s="1"/>
  <c r="AD156" i="82"/>
  <c r="AE156" i="82" s="1"/>
  <c r="AX156" i="82"/>
  <c r="AY156" i="82" s="1"/>
  <c r="BR156" i="82"/>
  <c r="BS156" i="82" s="1"/>
  <c r="F18" i="82"/>
  <c r="G18" i="82" s="1"/>
  <c r="K59" i="82"/>
  <c r="F62" i="82"/>
  <c r="G62" i="82" s="1"/>
  <c r="F63" i="82"/>
  <c r="G63" i="82" s="1"/>
  <c r="K67" i="82"/>
  <c r="H71" i="82"/>
  <c r="E74" i="82"/>
  <c r="M74" i="82" s="1"/>
  <c r="E86" i="82"/>
  <c r="M86" i="82" s="1"/>
  <c r="E87" i="82"/>
  <c r="M87" i="82" s="1"/>
  <c r="H91" i="82"/>
  <c r="F106" i="82"/>
  <c r="G106" i="82" s="1"/>
  <c r="H111" i="82"/>
  <c r="F114" i="82"/>
  <c r="G114" i="82" s="1"/>
  <c r="K115" i="82"/>
  <c r="H119" i="82"/>
  <c r="K118" i="82"/>
  <c r="K114" i="82"/>
  <c r="K110" i="82"/>
  <c r="K106" i="82"/>
  <c r="K102" i="82"/>
  <c r="K98" i="82"/>
  <c r="K94" i="82"/>
  <c r="K90" i="82"/>
  <c r="K86" i="82"/>
  <c r="K78" i="82"/>
  <c r="K74" i="82"/>
  <c r="K70" i="82"/>
  <c r="K66" i="82"/>
  <c r="K62" i="82"/>
  <c r="K58" i="82"/>
  <c r="K50" i="82"/>
  <c r="K46" i="82"/>
  <c r="K42" i="82"/>
  <c r="K38" i="82"/>
  <c r="K30" i="82"/>
  <c r="K26" i="82"/>
  <c r="K22" i="82"/>
  <c r="K10" i="82"/>
  <c r="BC199" i="82"/>
  <c r="BD199" i="82" s="1"/>
  <c r="BH199" i="82"/>
  <c r="BI199" i="82" s="1"/>
  <c r="AD203" i="82"/>
  <c r="AE203" i="82" s="1"/>
  <c r="BR194" i="82"/>
  <c r="BS194" i="82" s="1"/>
  <c r="AX194" i="82"/>
  <c r="AY194" i="82" s="1"/>
  <c r="AD194" i="82"/>
  <c r="AE194" i="82" s="1"/>
  <c r="AN194" i="82"/>
  <c r="AO194" i="82" s="1"/>
  <c r="BH194" i="82"/>
  <c r="BI194" i="82" s="1"/>
  <c r="Y194" i="82"/>
  <c r="Z194" i="82" s="1"/>
  <c r="CB194" i="82"/>
  <c r="CC194" i="82" s="1"/>
  <c r="AS194" i="82"/>
  <c r="AT194" i="82" s="1"/>
  <c r="BM194" i="82"/>
  <c r="BN194" i="82" s="1"/>
  <c r="AD210" i="82"/>
  <c r="AE210" i="82" s="1"/>
  <c r="BM210" i="82"/>
  <c r="BN210" i="82" s="1"/>
  <c r="BW207" i="82"/>
  <c r="BX207" i="82" s="1"/>
  <c r="AD207" i="82"/>
  <c r="AE207" i="82" s="1"/>
  <c r="BM207" i="82"/>
  <c r="BN207" i="82" s="1"/>
  <c r="M207" i="82"/>
  <c r="AD206" i="82"/>
  <c r="AE206" i="82" s="1"/>
  <c r="AI206" i="82"/>
  <c r="AJ206" i="82" s="1"/>
  <c r="AI182" i="82"/>
  <c r="AJ182" i="82" s="1"/>
  <c r="M182" i="82"/>
  <c r="BR206" i="82"/>
  <c r="BS206" i="82" s="1"/>
  <c r="AX206" i="82"/>
  <c r="AY206" i="82" s="1"/>
  <c r="BM206" i="82"/>
  <c r="BN206" i="82" s="1"/>
  <c r="CB206" i="82"/>
  <c r="CC206" i="82" s="1"/>
  <c r="AN197" i="82"/>
  <c r="AO197" i="82" s="1"/>
  <c r="BC197" i="82"/>
  <c r="BD197" i="82" s="1"/>
  <c r="AX181" i="82"/>
  <c r="AY181" i="82" s="1"/>
  <c r="M181" i="82"/>
  <c r="AI166" i="82"/>
  <c r="AJ166" i="82" s="1"/>
  <c r="M166" i="82"/>
  <c r="AI165" i="82"/>
  <c r="AJ165" i="82" s="1"/>
  <c r="CB165" i="82"/>
  <c r="CC165" i="82" s="1"/>
  <c r="AS165" i="82"/>
  <c r="AT165" i="82" s="1"/>
  <c r="BW165" i="82"/>
  <c r="BX165" i="82" s="1"/>
  <c r="BC165" i="82"/>
  <c r="BD165" i="82" s="1"/>
  <c r="M165" i="82"/>
  <c r="AD165" i="82"/>
  <c r="AE165" i="82" s="1"/>
  <c r="BM165" i="82"/>
  <c r="BN165" i="82" s="1"/>
  <c r="AX165" i="82"/>
  <c r="AY165" i="82" s="1"/>
  <c r="AN165" i="82"/>
  <c r="AO165" i="82" s="1"/>
  <c r="BM160" i="82"/>
  <c r="BN160" i="82" s="1"/>
  <c r="E5" i="82"/>
  <c r="M5" i="82" s="1"/>
  <c r="E7" i="82"/>
  <c r="M7" i="82" s="1"/>
  <c r="E10" i="82"/>
  <c r="M10" i="82" s="1"/>
  <c r="H11" i="82"/>
  <c r="F14" i="82"/>
  <c r="G14" i="82" s="1"/>
  <c r="K15" i="82"/>
  <c r="E19" i="82"/>
  <c r="M19" i="82" s="1"/>
  <c r="K23" i="82"/>
  <c r="F27" i="82"/>
  <c r="G27" i="82" s="1"/>
  <c r="K31" i="82"/>
  <c r="F34" i="82"/>
  <c r="G34" i="82" s="1"/>
  <c r="E35" i="82"/>
  <c r="M35" i="82" s="1"/>
  <c r="H39" i="82"/>
  <c r="E42" i="82"/>
  <c r="BH42" i="82" s="1"/>
  <c r="BI42" i="82" s="1"/>
  <c r="K43" i="82"/>
  <c r="H47" i="82"/>
  <c r="F50" i="82"/>
  <c r="G50" i="82" s="1"/>
  <c r="F51" i="82"/>
  <c r="G51" i="82" s="1"/>
  <c r="K54" i="82"/>
  <c r="H55" i="82"/>
  <c r="E58" i="82"/>
  <c r="E75" i="82"/>
  <c r="CB75" i="82" s="1"/>
  <c r="CC75" i="82" s="1"/>
  <c r="F79" i="82"/>
  <c r="G79" i="82" s="1"/>
  <c r="K82" i="82"/>
  <c r="H83" i="82"/>
  <c r="E94" i="82"/>
  <c r="M94" i="82" s="1"/>
  <c r="K95" i="82"/>
  <c r="F98" i="82"/>
  <c r="G98" i="82" s="1"/>
  <c r="F99" i="82"/>
  <c r="G99" i="82" s="1"/>
  <c r="K103" i="82"/>
  <c r="E107" i="82"/>
  <c r="BR107" i="82" s="1"/>
  <c r="BS107" i="82" s="1"/>
  <c r="H12" i="82"/>
  <c r="H28" i="82"/>
  <c r="K52" i="82"/>
  <c r="E64" i="82"/>
  <c r="M64" i="82" s="1"/>
  <c r="F80" i="82"/>
  <c r="G80" i="82" s="1"/>
  <c r="H100" i="82"/>
  <c r="E112" i="82"/>
  <c r="Y112" i="82" s="1"/>
  <c r="Z112" i="82" s="1"/>
  <c r="K73" i="82"/>
  <c r="M69" i="82"/>
  <c r="K45" i="82"/>
  <c r="K41" i="82"/>
  <c r="M37" i="82"/>
  <c r="K29" i="82"/>
  <c r="K21" i="82"/>
  <c r="K17" i="82"/>
  <c r="BW199" i="82"/>
  <c r="BX199" i="82" s="1"/>
  <c r="BH211" i="82"/>
  <c r="BI211" i="82" s="1"/>
  <c r="AS211" i="82"/>
  <c r="AT211" i="82" s="1"/>
  <c r="CB211" i="82"/>
  <c r="CC211" i="82" s="1"/>
  <c r="AN211" i="82"/>
  <c r="AO211" i="82" s="1"/>
  <c r="BM211" i="82"/>
  <c r="BN211" i="82" s="1"/>
  <c r="Y211" i="82"/>
  <c r="Z211" i="82" s="1"/>
  <c r="BR203" i="82"/>
  <c r="BS203" i="82" s="1"/>
  <c r="BM203" i="82"/>
  <c r="BN203" i="82" s="1"/>
  <c r="CB203" i="82"/>
  <c r="CC203" i="82" s="1"/>
  <c r="BC203" i="82"/>
  <c r="BD203" i="82" s="1"/>
  <c r="AI194" i="82"/>
  <c r="AJ194" i="82" s="1"/>
  <c r="M194" i="82"/>
  <c r="AS210" i="82"/>
  <c r="AT210" i="82" s="1"/>
  <c r="BC207" i="82"/>
  <c r="BD207" i="82" s="1"/>
  <c r="AI207" i="82"/>
  <c r="AJ207" i="82" s="1"/>
  <c r="CB207" i="82"/>
  <c r="CC207" i="82" s="1"/>
  <c r="AS207" i="82"/>
  <c r="AT207" i="82" s="1"/>
  <c r="BR197" i="82"/>
  <c r="BS197" i="82" s="1"/>
  <c r="BW206" i="82"/>
  <c r="BX206" i="82" s="1"/>
  <c r="AN198" i="82"/>
  <c r="AO198" i="82" s="1"/>
  <c r="CB198" i="82"/>
  <c r="CC198" i="82" s="1"/>
  <c r="BC182" i="82"/>
  <c r="BD182" i="82" s="1"/>
  <c r="BC206" i="82"/>
  <c r="BD206" i="82" s="1"/>
  <c r="AS206" i="82"/>
  <c r="AT206" i="82" s="1"/>
  <c r="BH206" i="82"/>
  <c r="BI206" i="82" s="1"/>
  <c r="Y197" i="82"/>
  <c r="Z197" i="82" s="1"/>
  <c r="BR193" i="82"/>
  <c r="BS193" i="82" s="1"/>
  <c r="Y193" i="82"/>
  <c r="Z193" i="82" s="1"/>
  <c r="BM186" i="82"/>
  <c r="BN186" i="82" s="1"/>
  <c r="AD190" i="82"/>
  <c r="AE190" i="82" s="1"/>
  <c r="BW190" i="82"/>
  <c r="BX190" i="82" s="1"/>
  <c r="M190" i="82"/>
  <c r="BM190" i="82"/>
  <c r="BN190" i="82" s="1"/>
  <c r="AD181" i="82"/>
  <c r="AE181" i="82" s="1"/>
  <c r="BH185" i="82"/>
  <c r="BI185" i="82" s="1"/>
  <c r="M185" i="82"/>
  <c r="AI185" i="82"/>
  <c r="AJ185" i="82" s="1"/>
  <c r="BW168" i="82"/>
  <c r="BX168" i="82" s="1"/>
  <c r="AI168" i="82"/>
  <c r="AJ168" i="82" s="1"/>
  <c r="M168" i="82"/>
  <c r="BH168" i="82"/>
  <c r="BI168" i="82" s="1"/>
  <c r="BC168" i="82"/>
  <c r="BD168" i="82" s="1"/>
  <c r="CB168" i="82"/>
  <c r="CC168" i="82" s="1"/>
  <c r="AN168" i="82"/>
  <c r="AO168" i="82" s="1"/>
  <c r="BC166" i="82"/>
  <c r="BD166" i="82" s="1"/>
  <c r="BM181" i="82"/>
  <c r="BN181" i="82" s="1"/>
  <c r="BW178" i="82"/>
  <c r="BX178" i="82" s="1"/>
  <c r="AD168" i="82"/>
  <c r="AE168" i="82" s="1"/>
  <c r="BC190" i="82"/>
  <c r="BD190" i="82" s="1"/>
  <c r="AI162" i="82"/>
  <c r="AJ162" i="82" s="1"/>
  <c r="CB162" i="82"/>
  <c r="CC162" i="82" s="1"/>
  <c r="AS162" i="82"/>
  <c r="AT162" i="82" s="1"/>
  <c r="BC162" i="82"/>
  <c r="BD162" i="82" s="1"/>
  <c r="AN162" i="82"/>
  <c r="AO162" i="82" s="1"/>
  <c r="M162" i="82"/>
  <c r="Y162" i="82"/>
  <c r="Z162" i="82" s="1"/>
  <c r="BH162" i="82"/>
  <c r="BI162" i="82" s="1"/>
  <c r="BW162" i="82"/>
  <c r="BX162" i="82" s="1"/>
  <c r="BM162" i="82"/>
  <c r="BN162" i="82" s="1"/>
  <c r="BW181" i="82"/>
  <c r="BX181" i="82" s="1"/>
  <c r="BW170" i="82"/>
  <c r="BX170" i="82" s="1"/>
  <c r="AI170" i="82"/>
  <c r="AJ170" i="82" s="1"/>
  <c r="BC170" i="82"/>
  <c r="BD170" i="82" s="1"/>
  <c r="AX170" i="82"/>
  <c r="AY170" i="82" s="1"/>
  <c r="M170" i="82"/>
  <c r="AN170" i="82"/>
  <c r="AO170" i="82" s="1"/>
  <c r="Y170" i="82"/>
  <c r="Z170" i="82" s="1"/>
  <c r="AX160" i="82"/>
  <c r="AY160" i="82" s="1"/>
  <c r="AN160" i="82"/>
  <c r="AO160" i="82" s="1"/>
  <c r="BR160" i="82"/>
  <c r="BS160" i="82" s="1"/>
  <c r="BH160" i="82"/>
  <c r="BI160" i="82" s="1"/>
  <c r="Y160" i="82"/>
  <c r="Z160" i="82" s="1"/>
  <c r="AI160" i="82"/>
  <c r="AJ160" i="82" s="1"/>
  <c r="BC160" i="82"/>
  <c r="BD160" i="82" s="1"/>
  <c r="BW160" i="82"/>
  <c r="BX160" i="82" s="1"/>
  <c r="M160" i="82"/>
  <c r="AS160" i="82"/>
  <c r="AT160" i="82" s="1"/>
  <c r="CB160" i="82"/>
  <c r="CC160" i="82" s="1"/>
  <c r="CB144" i="82"/>
  <c r="CC144" i="82" s="1"/>
  <c r="BH144" i="82"/>
  <c r="BI144" i="82" s="1"/>
  <c r="AN144" i="82"/>
  <c r="AO144" i="82" s="1"/>
  <c r="CB152" i="82"/>
  <c r="CC152" i="82" s="1"/>
  <c r="BH152" i="82"/>
  <c r="BI152" i="82" s="1"/>
  <c r="AN152" i="82"/>
  <c r="AO152" i="82" s="1"/>
  <c r="CB140" i="82"/>
  <c r="CC140" i="82" s="1"/>
  <c r="BH140" i="82"/>
  <c r="BI140" i="82" s="1"/>
  <c r="AN140" i="82"/>
  <c r="AO140" i="82" s="1"/>
  <c r="CB132" i="82"/>
  <c r="CC132" i="82" s="1"/>
  <c r="BH132" i="82"/>
  <c r="BI132" i="82" s="1"/>
  <c r="AN132" i="82"/>
  <c r="AO132" i="82" s="1"/>
  <c r="BH155" i="82"/>
  <c r="BI155" i="82" s="1"/>
  <c r="BW139" i="82"/>
  <c r="BX139" i="82" s="1"/>
  <c r="BC139" i="82"/>
  <c r="BD139" i="82" s="1"/>
  <c r="AI139" i="82"/>
  <c r="AJ139" i="82" s="1"/>
  <c r="BR139" i="82"/>
  <c r="BS139" i="82" s="1"/>
  <c r="AX139" i="82"/>
  <c r="AY139" i="82" s="1"/>
  <c r="AD139" i="82"/>
  <c r="AE139" i="82" s="1"/>
  <c r="BM139" i="82"/>
  <c r="BN139" i="82" s="1"/>
  <c r="AS139" i="82"/>
  <c r="AT139" i="82" s="1"/>
  <c r="Y139" i="82"/>
  <c r="Z139" i="82" s="1"/>
  <c r="BC128" i="82"/>
  <c r="BD128" i="82" s="1"/>
  <c r="BC123" i="82"/>
  <c r="BD123" i="82" s="1"/>
  <c r="BM123" i="82"/>
  <c r="BN123" i="82" s="1"/>
  <c r="BC151" i="82"/>
  <c r="BD151" i="82" s="1"/>
  <c r="BW151" i="82"/>
  <c r="BX151" i="82" s="1"/>
  <c r="AI151" i="82"/>
  <c r="AJ151" i="82" s="1"/>
  <c r="BW144" i="82"/>
  <c r="BX144" i="82" s="1"/>
  <c r="BC144" i="82"/>
  <c r="BD144" i="82" s="1"/>
  <c r="AI144" i="82"/>
  <c r="AJ144" i="82" s="1"/>
  <c r="BR177" i="82"/>
  <c r="BS177" i="82" s="1"/>
  <c r="Y177" i="82"/>
  <c r="Z177" i="82" s="1"/>
  <c r="AN177" i="82"/>
  <c r="AO177" i="82" s="1"/>
  <c r="BW152" i="82"/>
  <c r="BX152" i="82" s="1"/>
  <c r="BC152" i="82"/>
  <c r="BD152" i="82" s="1"/>
  <c r="AI152" i="82"/>
  <c r="AJ152" i="82" s="1"/>
  <c r="BW140" i="82"/>
  <c r="BX140" i="82" s="1"/>
  <c r="BC140" i="82"/>
  <c r="BD140" i="82" s="1"/>
  <c r="AI140" i="82"/>
  <c r="AJ140" i="82" s="1"/>
  <c r="BW132" i="82"/>
  <c r="BX132" i="82" s="1"/>
  <c r="BC132" i="82"/>
  <c r="BD132" i="82" s="1"/>
  <c r="AI132" i="82"/>
  <c r="AJ132" i="82" s="1"/>
  <c r="CB139" i="82"/>
  <c r="CC139" i="82" s="1"/>
  <c r="M139" i="82"/>
  <c r="BW128" i="82"/>
  <c r="BX128" i="82" s="1"/>
  <c r="BM125" i="82"/>
  <c r="BN125" i="82" s="1"/>
  <c r="AS125" i="82"/>
  <c r="AT125" i="82" s="1"/>
  <c r="AD125" i="82"/>
  <c r="AE125" i="82" s="1"/>
  <c r="BR125" i="82"/>
  <c r="BS125" i="82" s="1"/>
  <c r="Y125" i="82"/>
  <c r="Z125" i="82" s="1"/>
  <c r="AX125" i="82"/>
  <c r="AY125" i="82" s="1"/>
  <c r="AN123" i="82"/>
  <c r="AO123" i="82" s="1"/>
  <c r="BW123" i="82"/>
  <c r="BX123" i="82" s="1"/>
  <c r="AX173" i="82"/>
  <c r="AY173" i="82" s="1"/>
  <c r="BM173" i="82"/>
  <c r="BN173" i="82" s="1"/>
  <c r="CB173" i="82"/>
  <c r="CC173" i="82" s="1"/>
  <c r="Y126" i="82"/>
  <c r="Z126" i="82" s="1"/>
  <c r="BH125" i="82"/>
  <c r="BI125" i="82" s="1"/>
  <c r="BR126" i="82"/>
  <c r="BS126" i="82" s="1"/>
  <c r="CB151" i="82"/>
  <c r="CC151" i="82" s="1"/>
  <c r="M151" i="82"/>
  <c r="AI143" i="82"/>
  <c r="AJ143" i="82" s="1"/>
  <c r="BW143" i="82"/>
  <c r="BX143" i="82" s="1"/>
  <c r="BC143" i="82"/>
  <c r="BD143" i="82" s="1"/>
  <c r="BW135" i="82"/>
  <c r="BX135" i="82" s="1"/>
  <c r="AI135" i="82"/>
  <c r="AJ135" i="82" s="1"/>
  <c r="AD123" i="82"/>
  <c r="AE123" i="82" s="1"/>
  <c r="BR140" i="82"/>
  <c r="BS140" i="82" s="1"/>
  <c r="AX140" i="82"/>
  <c r="AY140" i="82" s="1"/>
  <c r="AD140" i="82"/>
  <c r="AE140" i="82" s="1"/>
  <c r="BR132" i="82"/>
  <c r="BS132" i="82" s="1"/>
  <c r="AX132" i="82"/>
  <c r="AY132" i="82" s="1"/>
  <c r="AD132" i="82"/>
  <c r="AE132" i="82" s="1"/>
  <c r="BM155" i="82"/>
  <c r="BN155" i="82" s="1"/>
  <c r="Y155" i="82"/>
  <c r="Z155" i="82" s="1"/>
  <c r="BW155" i="82"/>
  <c r="BX155" i="82" s="1"/>
  <c r="BC155" i="82"/>
  <c r="BD155" i="82" s="1"/>
  <c r="AI155" i="82"/>
  <c r="AJ155" i="82" s="1"/>
  <c r="AS155" i="82"/>
  <c r="AT155" i="82" s="1"/>
  <c r="BR155" i="82"/>
  <c r="BS155" i="82" s="1"/>
  <c r="AX155" i="82"/>
  <c r="AY155" i="82" s="1"/>
  <c r="AD155" i="82"/>
  <c r="AE155" i="82" s="1"/>
  <c r="BM128" i="82"/>
  <c r="BN128" i="82" s="1"/>
  <c r="BR128" i="82"/>
  <c r="BS128" i="82" s="1"/>
  <c r="AD128" i="82"/>
  <c r="AE128" i="82" s="1"/>
  <c r="AS128" i="82"/>
  <c r="AT128" i="82" s="1"/>
  <c r="AX128" i="82"/>
  <c r="AY128" i="82" s="1"/>
  <c r="Y128" i="82"/>
  <c r="Z128" i="82" s="1"/>
  <c r="AN128" i="82"/>
  <c r="AO128" i="82" s="1"/>
  <c r="BW126" i="82"/>
  <c r="BX126" i="82" s="1"/>
  <c r="AI126" i="82"/>
  <c r="AJ126" i="82" s="1"/>
  <c r="BC126" i="82"/>
  <c r="BD126" i="82" s="1"/>
  <c r="M126" i="82"/>
  <c r="Y123" i="82"/>
  <c r="Z123" i="82" s="1"/>
  <c r="AD126" i="82"/>
  <c r="AE126" i="82" s="1"/>
  <c r="BH151" i="82"/>
  <c r="BI151" i="82" s="1"/>
  <c r="AX123" i="82"/>
  <c r="AY123" i="82" s="1"/>
  <c r="CB125" i="82"/>
  <c r="CC125" i="82" s="1"/>
  <c r="M140" i="82"/>
  <c r="M132" i="82"/>
  <c r="BM144" i="82"/>
  <c r="BN144" i="82" s="1"/>
  <c r="AS144" i="82"/>
  <c r="AT144" i="82" s="1"/>
  <c r="AD177" i="82"/>
  <c r="AE177" i="82" s="1"/>
  <c r="BM177" i="82"/>
  <c r="BN177" i="82" s="1"/>
  <c r="CB177" i="82"/>
  <c r="CC177" i="82" s="1"/>
  <c r="CB174" i="82"/>
  <c r="CC174" i="82" s="1"/>
  <c r="AN174" i="82"/>
  <c r="AO174" i="82" s="1"/>
  <c r="BC174" i="82"/>
  <c r="BD174" i="82" s="1"/>
  <c r="BM152" i="82"/>
  <c r="BN152" i="82" s="1"/>
  <c r="AS152" i="82"/>
  <c r="AT152" i="82" s="1"/>
  <c r="BM140" i="82"/>
  <c r="BN140" i="82" s="1"/>
  <c r="AS140" i="82"/>
  <c r="AT140" i="82" s="1"/>
  <c r="CB136" i="82"/>
  <c r="CC136" i="82" s="1"/>
  <c r="BH136" i="82"/>
  <c r="BI136" i="82" s="1"/>
  <c r="BM132" i="82"/>
  <c r="BN132" i="82" s="1"/>
  <c r="AS132" i="82"/>
  <c r="AT132" i="82" s="1"/>
  <c r="CB155" i="82"/>
  <c r="CC155" i="82" s="1"/>
  <c r="M155" i="82"/>
  <c r="BW147" i="82"/>
  <c r="BX147" i="82" s="1"/>
  <c r="BC147" i="82"/>
  <c r="BD147" i="82" s="1"/>
  <c r="AI147" i="82"/>
  <c r="AJ147" i="82" s="1"/>
  <c r="BM147" i="82"/>
  <c r="BN147" i="82" s="1"/>
  <c r="AS147" i="82"/>
  <c r="AT147" i="82" s="1"/>
  <c r="Y147" i="82"/>
  <c r="Z147" i="82" s="1"/>
  <c r="BR147" i="82"/>
  <c r="BS147" i="82" s="1"/>
  <c r="AX147" i="82"/>
  <c r="AY147" i="82" s="1"/>
  <c r="AD147" i="82"/>
  <c r="AE147" i="82" s="1"/>
  <c r="AN139" i="82"/>
  <c r="AO139" i="82" s="1"/>
  <c r="AI128" i="82"/>
  <c r="AJ128" i="82" s="1"/>
  <c r="M128" i="82"/>
  <c r="BC125" i="82"/>
  <c r="BD125" i="82" s="1"/>
  <c r="CB123" i="82"/>
  <c r="CC123" i="82" s="1"/>
  <c r="AI123" i="82"/>
  <c r="AJ123" i="82" s="1"/>
  <c r="M123" i="82"/>
  <c r="AI173" i="82"/>
  <c r="AJ173" i="82" s="1"/>
  <c r="Y173" i="82"/>
  <c r="Z173" i="82" s="1"/>
  <c r="AN173" i="82"/>
  <c r="AO173" i="82" s="1"/>
  <c r="BM151" i="82"/>
  <c r="BN151" i="82" s="1"/>
  <c r="BH128" i="82"/>
  <c r="BI128" i="82" s="1"/>
  <c r="BM126" i="82"/>
  <c r="BN126" i="82" s="1"/>
  <c r="AS123" i="82"/>
  <c r="AT123" i="82" s="1"/>
  <c r="AN151" i="82"/>
  <c r="AO151" i="82" s="1"/>
  <c r="AN143" i="82"/>
  <c r="AO143" i="82" s="1"/>
  <c r="BC135" i="82"/>
  <c r="BD135" i="82" s="1"/>
  <c r="Y284" i="83"/>
  <c r="Z284" i="83" s="1"/>
  <c r="X295" i="83"/>
  <c r="X283" i="83"/>
  <c r="W282" i="83"/>
  <c r="X267" i="83"/>
  <c r="X260" i="83"/>
  <c r="X291" i="83"/>
  <c r="X240" i="83"/>
  <c r="X281" i="83"/>
  <c r="X241" i="83"/>
  <c r="X256" i="83"/>
  <c r="X215" i="83"/>
  <c r="X244" i="83"/>
  <c r="X287" i="83"/>
  <c r="X193" i="83"/>
  <c r="W225" i="83"/>
  <c r="X279" i="83"/>
  <c r="X246" i="83"/>
  <c r="W188" i="83"/>
  <c r="X259" i="83"/>
  <c r="X228" i="83"/>
  <c r="X238" i="83"/>
  <c r="X294" i="83"/>
  <c r="X186" i="83"/>
  <c r="X271" i="83"/>
  <c r="X230" i="83"/>
  <c r="W172" i="83"/>
  <c r="W233" i="83"/>
  <c r="X273" i="83"/>
  <c r="X187" i="83"/>
  <c r="X199" i="83"/>
  <c r="X285" i="83"/>
  <c r="X275" i="83"/>
  <c r="X191" i="83"/>
  <c r="W291" i="83"/>
  <c r="W283" i="83"/>
  <c r="X282" i="83"/>
  <c r="W288" i="83"/>
  <c r="X292" i="83"/>
  <c r="X248" i="83"/>
  <c r="X289" i="83"/>
  <c r="W280" i="83"/>
  <c r="X219" i="83"/>
  <c r="X201" i="83"/>
  <c r="W295" i="83"/>
  <c r="X296" i="83"/>
  <c r="X195" i="83"/>
  <c r="X237" i="83"/>
  <c r="W285" i="83"/>
  <c r="X245" i="83"/>
  <c r="Y288" i="83"/>
  <c r="Z288" i="83" s="1"/>
  <c r="W289" i="83"/>
  <c r="X280" i="83"/>
  <c r="X252" i="83"/>
  <c r="W284" i="83"/>
  <c r="X220" i="83"/>
  <c r="W286" i="83"/>
  <c r="X261" i="83"/>
  <c r="X263" i="83"/>
  <c r="X276" i="83"/>
  <c r="X163" i="83"/>
  <c r="W292" i="83"/>
  <c r="W296" i="83"/>
  <c r="Y296" i="83"/>
  <c r="Z296" i="83" s="1"/>
  <c r="Y281" i="83"/>
  <c r="Z281" i="83" s="1"/>
  <c r="W279" i="83"/>
  <c r="W290" i="83"/>
  <c r="W293" i="83"/>
  <c r="W255" i="83"/>
  <c r="X284" i="83"/>
  <c r="X270" i="83"/>
  <c r="Y253" i="83"/>
  <c r="Z253" i="83" s="1"/>
  <c r="W281" i="83"/>
  <c r="AA281" i="83" s="1"/>
  <c r="X290" i="83"/>
  <c r="W294" i="83"/>
  <c r="X203" i="83"/>
  <c r="W234" i="83"/>
  <c r="Y246" i="83"/>
  <c r="Z246" i="83" s="1"/>
  <c r="W260" i="83"/>
  <c r="W206" i="83"/>
  <c r="X161" i="83"/>
  <c r="X242" i="83"/>
  <c r="X168" i="83"/>
  <c r="Y283" i="83"/>
  <c r="Z283" i="83" s="1"/>
  <c r="Y287" i="83"/>
  <c r="Z287" i="83" s="1"/>
  <c r="Y291" i="83"/>
  <c r="Z291" i="83" s="1"/>
  <c r="Y295" i="83"/>
  <c r="Z295" i="83" s="1"/>
  <c r="X236" i="83"/>
  <c r="X224" i="83"/>
  <c r="Y244" i="83"/>
  <c r="Z244" i="83" s="1"/>
  <c r="W235" i="83"/>
  <c r="W237" i="83"/>
  <c r="W252" i="83"/>
  <c r="W273" i="83"/>
  <c r="X211" i="83"/>
  <c r="X288" i="83"/>
  <c r="X286" i="83"/>
  <c r="Y240" i="83"/>
  <c r="Z240" i="83" s="1"/>
  <c r="W287" i="83"/>
  <c r="X293" i="83"/>
  <c r="W236" i="83"/>
  <c r="X177" i="83"/>
  <c r="X194" i="83"/>
  <c r="W226" i="83"/>
  <c r="W269" i="83"/>
  <c r="X269" i="83"/>
  <c r="W227" i="83"/>
  <c r="W180" i="83"/>
  <c r="X226" i="83"/>
  <c r="X173" i="83"/>
  <c r="X165" i="83"/>
  <c r="W247" i="83"/>
  <c r="W231" i="83"/>
  <c r="W232" i="83"/>
  <c r="X251" i="83"/>
  <c r="W251" i="83"/>
  <c r="W257" i="83"/>
  <c r="Y282" i="83"/>
  <c r="Z282" i="83" s="1"/>
  <c r="X206" i="83"/>
  <c r="Y230" i="83"/>
  <c r="Z230" i="83" s="1"/>
  <c r="Y264" i="83"/>
  <c r="Z264" i="83" s="1"/>
  <c r="W242" i="83"/>
  <c r="Y257" i="83"/>
  <c r="Z257" i="83" s="1"/>
  <c r="Y254" i="83"/>
  <c r="Z254" i="83" s="1"/>
  <c r="X227" i="83"/>
  <c r="X231" i="83"/>
  <c r="X235" i="83"/>
  <c r="Y285" i="83"/>
  <c r="Z285" i="83" s="1"/>
  <c r="X234" i="83"/>
  <c r="W195" i="83"/>
  <c r="X202" i="83"/>
  <c r="X232" i="83"/>
  <c r="X169" i="83"/>
  <c r="X183" i="83"/>
  <c r="W245" i="83"/>
  <c r="X257" i="83"/>
  <c r="X207" i="83"/>
  <c r="W228" i="83"/>
  <c r="Y228" i="83"/>
  <c r="Z228" i="83" s="1"/>
  <c r="X239" i="83"/>
  <c r="X160" i="83"/>
  <c r="W229" i="83"/>
  <c r="W230" i="83"/>
  <c r="X225" i="83"/>
  <c r="X233" i="83"/>
  <c r="W240" i="83"/>
  <c r="W243" i="83"/>
  <c r="W262" i="83"/>
  <c r="X274" i="83"/>
  <c r="W248" i="83"/>
  <c r="X266" i="83"/>
  <c r="Y266" i="83"/>
  <c r="Z266" i="83" s="1"/>
  <c r="Y238" i="83"/>
  <c r="Z238" i="83" s="1"/>
  <c r="Y242" i="83"/>
  <c r="Z242" i="83" s="1"/>
  <c r="W249" i="83"/>
  <c r="Y248" i="83"/>
  <c r="Z248" i="83" s="1"/>
  <c r="Y252" i="83"/>
  <c r="Z252" i="83" s="1"/>
  <c r="Y256" i="83"/>
  <c r="Z256" i="83" s="1"/>
  <c r="Y260" i="83"/>
  <c r="Z260" i="83" s="1"/>
  <c r="X264" i="83"/>
  <c r="W270" i="83"/>
  <c r="W277" i="83"/>
  <c r="Y276" i="83"/>
  <c r="Z276" i="83" s="1"/>
  <c r="W164" i="83"/>
  <c r="W175" i="83"/>
  <c r="W161" i="83"/>
  <c r="W239" i="83"/>
  <c r="X243" i="83"/>
  <c r="W250" i="83"/>
  <c r="X250" i="83"/>
  <c r="X258" i="83"/>
  <c r="X262" i="83"/>
  <c r="W268" i="83"/>
  <c r="W244" i="83"/>
  <c r="Y250" i="83"/>
  <c r="Z250" i="83" s="1"/>
  <c r="W266" i="83"/>
  <c r="X249" i="83"/>
  <c r="Y261" i="83"/>
  <c r="Z261" i="83" s="1"/>
  <c r="W263" i="83"/>
  <c r="W253" i="83"/>
  <c r="W256" i="83"/>
  <c r="W265" i="83"/>
  <c r="W267" i="83"/>
  <c r="X278" i="83"/>
  <c r="Y273" i="83"/>
  <c r="Z273" i="83" s="1"/>
  <c r="Y166" i="83"/>
  <c r="Z166" i="83" s="1"/>
  <c r="Y170" i="83"/>
  <c r="Z170" i="83" s="1"/>
  <c r="W214" i="83"/>
  <c r="W238" i="83"/>
  <c r="X247" i="83"/>
  <c r="X229" i="83"/>
  <c r="X268" i="83"/>
  <c r="Y268" i="83"/>
  <c r="Z268" i="83" s="1"/>
  <c r="W274" i="83"/>
  <c r="Y243" i="83"/>
  <c r="Z243" i="83" s="1"/>
  <c r="W246" i="83"/>
  <c r="X253" i="83"/>
  <c r="X265" i="83"/>
  <c r="W261" i="83"/>
  <c r="W272" i="83"/>
  <c r="Y263" i="83"/>
  <c r="Z263" i="83" s="1"/>
  <c r="Y267" i="83"/>
  <c r="Z267" i="83" s="1"/>
  <c r="Y271" i="83"/>
  <c r="Z271" i="83" s="1"/>
  <c r="Y277" i="83"/>
  <c r="Z277" i="83" s="1"/>
  <c r="X277" i="83"/>
  <c r="W162" i="83"/>
  <c r="W167" i="83"/>
  <c r="X172" i="83"/>
  <c r="X176" i="83"/>
  <c r="X162" i="83"/>
  <c r="X164" i="83"/>
  <c r="X167" i="83"/>
  <c r="W176" i="83"/>
  <c r="X179" i="83"/>
  <c r="X223" i="83"/>
  <c r="W258" i="83"/>
  <c r="Y225" i="83"/>
  <c r="Z225" i="83" s="1"/>
  <c r="Y227" i="83"/>
  <c r="Z227" i="83" s="1"/>
  <c r="Y229" i="83"/>
  <c r="Z229" i="83" s="1"/>
  <c r="Y231" i="83"/>
  <c r="Z231" i="83" s="1"/>
  <c r="Y233" i="83"/>
  <c r="Z233" i="83" s="1"/>
  <c r="Y235" i="83"/>
  <c r="Z235" i="83" s="1"/>
  <c r="X254" i="83"/>
  <c r="W271" i="83"/>
  <c r="W171" i="83"/>
  <c r="W165" i="83"/>
  <c r="X175" i="83"/>
  <c r="W160" i="83"/>
  <c r="W182" i="83"/>
  <c r="W185" i="83"/>
  <c r="W183" i="83"/>
  <c r="W178" i="83"/>
  <c r="X178" i="83"/>
  <c r="X189" i="83"/>
  <c r="W192" i="83"/>
  <c r="W189" i="83"/>
  <c r="W191" i="83"/>
  <c r="W198" i="83"/>
  <c r="W220" i="83"/>
  <c r="X200" i="83"/>
  <c r="Y205" i="83"/>
  <c r="Z205" i="83" s="1"/>
  <c r="Y196" i="83"/>
  <c r="Z196" i="83" s="1"/>
  <c r="W209" i="83"/>
  <c r="W210" i="83"/>
  <c r="X204" i="83"/>
  <c r="W216" i="83"/>
  <c r="W211" i="83"/>
  <c r="W276" i="83"/>
  <c r="W278" i="83"/>
  <c r="W168" i="83"/>
  <c r="X181" i="83"/>
  <c r="W166" i="83"/>
  <c r="Y174" i="83"/>
  <c r="Z174" i="83" s="1"/>
  <c r="X185" i="83"/>
  <c r="W174" i="83"/>
  <c r="X180" i="83"/>
  <c r="Y178" i="83"/>
  <c r="Z178" i="83" s="1"/>
  <c r="X184" i="83"/>
  <c r="W187" i="83"/>
  <c r="X192" i="83"/>
  <c r="X190" i="83"/>
  <c r="Y192" i="83"/>
  <c r="Z192" i="83" s="1"/>
  <c r="W197" i="83"/>
  <c r="W196" i="83"/>
  <c r="W200" i="83"/>
  <c r="Y195" i="83"/>
  <c r="Z195" i="83" s="1"/>
  <c r="X196" i="83"/>
  <c r="W199" i="83"/>
  <c r="W208" i="83"/>
  <c r="W205" i="83"/>
  <c r="X208" i="83"/>
  <c r="Y201" i="83"/>
  <c r="Z201" i="83" s="1"/>
  <c r="W207" i="83"/>
  <c r="Y208" i="83"/>
  <c r="Z208" i="83" s="1"/>
  <c r="W213" i="83"/>
  <c r="W259" i="83"/>
  <c r="X170" i="83"/>
  <c r="W179" i="83"/>
  <c r="X166" i="83"/>
  <c r="X182" i="83"/>
  <c r="Y182" i="83"/>
  <c r="Z182" i="83" s="1"/>
  <c r="X174" i="83"/>
  <c r="X188" i="83"/>
  <c r="W194" i="83"/>
  <c r="W186" i="83"/>
  <c r="Y188" i="83"/>
  <c r="Z188" i="83" s="1"/>
  <c r="W193" i="83"/>
  <c r="Y204" i="83"/>
  <c r="Z204" i="83" s="1"/>
  <c r="X205" i="83"/>
  <c r="Y206" i="83"/>
  <c r="Z206" i="83" s="1"/>
  <c r="X210" i="83"/>
  <c r="X255" i="83"/>
  <c r="X171" i="83"/>
  <c r="W177" i="83"/>
  <c r="X197" i="83"/>
  <c r="Y161" i="83"/>
  <c r="Z161" i="83" s="1"/>
  <c r="Y165" i="83"/>
  <c r="Z165" i="83" s="1"/>
  <c r="Y169" i="83"/>
  <c r="Z169" i="83" s="1"/>
  <c r="Y183" i="83"/>
  <c r="Z183" i="83" s="1"/>
  <c r="Y187" i="83"/>
  <c r="Z187" i="83" s="1"/>
  <c r="Y191" i="83"/>
  <c r="Z191" i="83" s="1"/>
  <c r="X216" i="83"/>
  <c r="W217" i="83"/>
  <c r="X217" i="83"/>
  <c r="W241" i="83"/>
  <c r="X272" i="83"/>
  <c r="W170" i="83"/>
  <c r="Y163" i="83"/>
  <c r="Z163" i="83" s="1"/>
  <c r="Y185" i="83"/>
  <c r="Z185" i="83" s="1"/>
  <c r="Y200" i="83"/>
  <c r="Z200" i="83" s="1"/>
  <c r="W203" i="83"/>
  <c r="W201" i="83"/>
  <c r="AA201" i="83" s="1"/>
  <c r="X214" i="83"/>
  <c r="W218" i="83"/>
  <c r="X222" i="83"/>
  <c r="W275" i="83"/>
  <c r="W181" i="83"/>
  <c r="W163" i="83"/>
  <c r="W169" i="83"/>
  <c r="W184" i="83"/>
  <c r="X198" i="83"/>
  <c r="W202" i="83"/>
  <c r="X209" i="83"/>
  <c r="W254" i="83"/>
  <c r="W264" i="83"/>
  <c r="W173" i="83"/>
  <c r="Y184" i="83"/>
  <c r="Z184" i="83" s="1"/>
  <c r="W190" i="83"/>
  <c r="W204" i="83"/>
  <c r="X213" i="83"/>
  <c r="AG264" i="83"/>
  <c r="AH293" i="83"/>
  <c r="AH183" i="83"/>
  <c r="AH165" i="83"/>
  <c r="AG280" i="83"/>
  <c r="AG243" i="83"/>
  <c r="AH223" i="83"/>
  <c r="AH238" i="83"/>
  <c r="AH187" i="83"/>
  <c r="AH248" i="83"/>
  <c r="AH287" i="83"/>
  <c r="AH207" i="83"/>
  <c r="AH252" i="83"/>
  <c r="AH206" i="83"/>
  <c r="AH256" i="83"/>
  <c r="AH281" i="83"/>
  <c r="AH283" i="83"/>
  <c r="AH291" i="83"/>
  <c r="AH259" i="83"/>
  <c r="AH276" i="83"/>
  <c r="AH198" i="83"/>
  <c r="AH160" i="83"/>
  <c r="AH218" i="83"/>
  <c r="AG284" i="83"/>
  <c r="AH275" i="83"/>
  <c r="AH263" i="83"/>
  <c r="AH270" i="83"/>
  <c r="AH273" i="83"/>
  <c r="AH179" i="83"/>
  <c r="AG287" i="83"/>
  <c r="AH237" i="83"/>
  <c r="AH290" i="83"/>
  <c r="AH242" i="83"/>
  <c r="AG259" i="83"/>
  <c r="AG290" i="83"/>
  <c r="AH260" i="83"/>
  <c r="AH265" i="83"/>
  <c r="AH282" i="83"/>
  <c r="AG288" i="83"/>
  <c r="AG296" i="83"/>
  <c r="AH271" i="83"/>
  <c r="AG253" i="83"/>
  <c r="AG249" i="83"/>
  <c r="AH266" i="83"/>
  <c r="AI290" i="83"/>
  <c r="AJ290" i="83" s="1"/>
  <c r="AG293" i="83"/>
  <c r="AH210" i="83"/>
  <c r="AG283" i="83"/>
  <c r="AH288" i="83"/>
  <c r="AG291" i="83"/>
  <c r="AH285" i="83"/>
  <c r="AG292" i="83"/>
  <c r="AH286" i="83"/>
  <c r="AH240" i="83"/>
  <c r="AH295" i="83"/>
  <c r="AH228" i="83"/>
  <c r="AG273" i="83"/>
  <c r="AG282" i="83"/>
  <c r="AG295" i="83"/>
  <c r="AH292" i="83"/>
  <c r="AI285" i="83"/>
  <c r="AJ285" i="83" s="1"/>
  <c r="AH289" i="83"/>
  <c r="AG294" i="83"/>
  <c r="AH246" i="83"/>
  <c r="AG256" i="83"/>
  <c r="AG281" i="83"/>
  <c r="AH294" i="83"/>
  <c r="AH296" i="83"/>
  <c r="AG285" i="83"/>
  <c r="AI284" i="83"/>
  <c r="AJ284" i="83" s="1"/>
  <c r="AG289" i="83"/>
  <c r="AH280" i="83"/>
  <c r="AH279" i="83"/>
  <c r="AI281" i="83"/>
  <c r="AJ281" i="83" s="1"/>
  <c r="AH284" i="83"/>
  <c r="AG236" i="83"/>
  <c r="AG241" i="83"/>
  <c r="AG226" i="83"/>
  <c r="AH173" i="83"/>
  <c r="AG269" i="83"/>
  <c r="AI228" i="83"/>
  <c r="AJ228" i="83" s="1"/>
  <c r="AG218" i="83"/>
  <c r="AH230" i="83"/>
  <c r="AI174" i="83"/>
  <c r="AJ174" i="83" s="1"/>
  <c r="AH177" i="83"/>
  <c r="AH269" i="83"/>
  <c r="AG202" i="83"/>
  <c r="AG228" i="83"/>
  <c r="AH239" i="83"/>
  <c r="AG198" i="83"/>
  <c r="AI243" i="83"/>
  <c r="AJ243" i="83" s="1"/>
  <c r="AI294" i="83"/>
  <c r="AJ294" i="83" s="1"/>
  <c r="AG177" i="83"/>
  <c r="AH203" i="83"/>
  <c r="AG234" i="83"/>
  <c r="AH234" i="83"/>
  <c r="AG225" i="83"/>
  <c r="AG212" i="83"/>
  <c r="AH226" i="83"/>
  <c r="AH169" i="83"/>
  <c r="AG235" i="83"/>
  <c r="AG252" i="83"/>
  <c r="AH163" i="83"/>
  <c r="AG195" i="83"/>
  <c r="AH193" i="83"/>
  <c r="AH236" i="83"/>
  <c r="AH224" i="83"/>
  <c r="AG233" i="83"/>
  <c r="AG237" i="83"/>
  <c r="AH191" i="83"/>
  <c r="AG229" i="83"/>
  <c r="AG164" i="83"/>
  <c r="AG210" i="83"/>
  <c r="AG242" i="83"/>
  <c r="AH257" i="83"/>
  <c r="AH254" i="83"/>
  <c r="AH267" i="83"/>
  <c r="AI213" i="83"/>
  <c r="AJ213" i="83" s="1"/>
  <c r="AG239" i="83"/>
  <c r="AH211" i="83"/>
  <c r="AG230" i="83"/>
  <c r="AH245" i="83"/>
  <c r="AG231" i="83"/>
  <c r="AG251" i="83"/>
  <c r="AG254" i="83"/>
  <c r="AH225" i="83"/>
  <c r="AH229" i="83"/>
  <c r="AH233" i="83"/>
  <c r="AG238" i="83"/>
  <c r="AG240" i="83"/>
  <c r="AH243" i="83"/>
  <c r="AH244" i="83"/>
  <c r="AG286" i="83"/>
  <c r="AG245" i="83"/>
  <c r="AG247" i="83"/>
  <c r="AG248" i="83"/>
  <c r="AH199" i="83"/>
  <c r="AH201" i="83"/>
  <c r="AG215" i="83"/>
  <c r="AH219" i="83"/>
  <c r="AG232" i="83"/>
  <c r="AH186" i="83"/>
  <c r="AI283" i="83"/>
  <c r="AJ283" i="83" s="1"/>
  <c r="AI291" i="83"/>
  <c r="AJ291" i="83" s="1"/>
  <c r="AH235" i="83"/>
  <c r="AI240" i="83"/>
  <c r="AJ240" i="83" s="1"/>
  <c r="AH268" i="83"/>
  <c r="AG274" i="83"/>
  <c r="AG266" i="83"/>
  <c r="AG246" i="83"/>
  <c r="AI253" i="83"/>
  <c r="AJ253" i="83" s="1"/>
  <c r="AH253" i="83"/>
  <c r="AI264" i="83"/>
  <c r="AJ264" i="83" s="1"/>
  <c r="AG261" i="83"/>
  <c r="AI263" i="83"/>
  <c r="AJ263" i="83" s="1"/>
  <c r="AI267" i="83"/>
  <c r="AJ267" i="83" s="1"/>
  <c r="AI271" i="83"/>
  <c r="AJ271" i="83" s="1"/>
  <c r="AH278" i="83"/>
  <c r="AH277" i="83"/>
  <c r="AI279" i="83"/>
  <c r="AJ279" i="83" s="1"/>
  <c r="AG167" i="83"/>
  <c r="AH172" i="83"/>
  <c r="AG174" i="83"/>
  <c r="AH176" i="83"/>
  <c r="AG176" i="83"/>
  <c r="AH162" i="83"/>
  <c r="AG171" i="83"/>
  <c r="AH182" i="83"/>
  <c r="AH215" i="83"/>
  <c r="AH251" i="83"/>
  <c r="AH227" i="83"/>
  <c r="AH241" i="83"/>
  <c r="AH255" i="83"/>
  <c r="AG258" i="83"/>
  <c r="AG268" i="83"/>
  <c r="AI225" i="83"/>
  <c r="AJ225" i="83" s="1"/>
  <c r="AI227" i="83"/>
  <c r="AJ227" i="83" s="1"/>
  <c r="AI229" i="83"/>
  <c r="AJ229" i="83" s="1"/>
  <c r="AI231" i="83"/>
  <c r="AJ231" i="83" s="1"/>
  <c r="AI233" i="83"/>
  <c r="AJ233" i="83" s="1"/>
  <c r="AI235" i="83"/>
  <c r="AJ235" i="83" s="1"/>
  <c r="AI244" i="83"/>
  <c r="AJ244" i="83" s="1"/>
  <c r="AG260" i="83"/>
  <c r="AG270" i="83"/>
  <c r="AG278" i="83"/>
  <c r="AI275" i="83"/>
  <c r="AJ275" i="83" s="1"/>
  <c r="AG166" i="83"/>
  <c r="AH170" i="83"/>
  <c r="AH181" i="83"/>
  <c r="AG161" i="83"/>
  <c r="AI287" i="83"/>
  <c r="AJ287" i="83" s="1"/>
  <c r="AI295" i="83"/>
  <c r="AJ295" i="83" s="1"/>
  <c r="AH232" i="83"/>
  <c r="AH247" i="83"/>
  <c r="AH220" i="83"/>
  <c r="AG257" i="83"/>
  <c r="AH250" i="83"/>
  <c r="AG255" i="83"/>
  <c r="AH262" i="83"/>
  <c r="AH274" i="83"/>
  <c r="AG276" i="83"/>
  <c r="AI250" i="83"/>
  <c r="AJ250" i="83" s="1"/>
  <c r="AI266" i="83"/>
  <c r="AJ266" i="83" s="1"/>
  <c r="AG275" i="83"/>
  <c r="AI238" i="83"/>
  <c r="AJ238" i="83" s="1"/>
  <c r="AI242" i="83"/>
  <c r="AJ242" i="83" s="1"/>
  <c r="AI246" i="83"/>
  <c r="AJ246" i="83" s="1"/>
  <c r="AG263" i="83"/>
  <c r="AI248" i="83"/>
  <c r="AJ248" i="83" s="1"/>
  <c r="AI252" i="83"/>
  <c r="AJ252" i="83" s="1"/>
  <c r="AI256" i="83"/>
  <c r="AJ256" i="83" s="1"/>
  <c r="AI260" i="83"/>
  <c r="AJ260" i="83" s="1"/>
  <c r="AI261" i="83"/>
  <c r="AJ261" i="83" s="1"/>
  <c r="AH264" i="83"/>
  <c r="AG267" i="83"/>
  <c r="AG271" i="83"/>
  <c r="AG277" i="83"/>
  <c r="AI276" i="83"/>
  <c r="AJ276" i="83" s="1"/>
  <c r="AG162" i="83"/>
  <c r="AG165" i="83"/>
  <c r="AG160" i="83"/>
  <c r="AG169" i="83"/>
  <c r="AI170" i="83"/>
  <c r="AJ170" i="83" s="1"/>
  <c r="AG173" i="83"/>
  <c r="AG244" i="83"/>
  <c r="AH166" i="83"/>
  <c r="AG168" i="83"/>
  <c r="AI171" i="83"/>
  <c r="AJ171" i="83" s="1"/>
  <c r="AH185" i="83"/>
  <c r="AH174" i="83"/>
  <c r="AI184" i="83"/>
  <c r="AJ184" i="83" s="1"/>
  <c r="AH188" i="83"/>
  <c r="AG191" i="83"/>
  <c r="AG190" i="83"/>
  <c r="AG187" i="83"/>
  <c r="AG193" i="83"/>
  <c r="AI200" i="83"/>
  <c r="AJ200" i="83" s="1"/>
  <c r="AH205" i="83"/>
  <c r="AG208" i="83"/>
  <c r="AG216" i="83"/>
  <c r="AH213" i="83"/>
  <c r="AH194" i="83"/>
  <c r="AI249" i="83"/>
  <c r="AJ249" i="83" s="1"/>
  <c r="AH249" i="83"/>
  <c r="AG265" i="83"/>
  <c r="AI277" i="83"/>
  <c r="AJ277" i="83" s="1"/>
  <c r="AG170" i="83"/>
  <c r="AG179" i="83"/>
  <c r="AH175" i="83"/>
  <c r="AH171" i="83"/>
  <c r="AG163" i="83"/>
  <c r="AH167" i="83"/>
  <c r="AG175" i="83"/>
  <c r="AG180" i="83"/>
  <c r="AG183" i="83"/>
  <c r="AG184" i="83"/>
  <c r="AH189" i="83"/>
  <c r="AG194" i="83"/>
  <c r="AH197" i="83"/>
  <c r="AI161" i="83"/>
  <c r="AJ161" i="83" s="1"/>
  <c r="AI165" i="83"/>
  <c r="AJ165" i="83" s="1"/>
  <c r="AI169" i="83"/>
  <c r="AJ169" i="83" s="1"/>
  <c r="AI183" i="83"/>
  <c r="AJ183" i="83" s="1"/>
  <c r="AI187" i="83"/>
  <c r="AJ187" i="83" s="1"/>
  <c r="AI191" i="83"/>
  <c r="AJ191" i="83" s="1"/>
  <c r="AG200" i="83"/>
  <c r="AH202" i="83"/>
  <c r="AG206" i="83"/>
  <c r="AH209" i="83"/>
  <c r="AH216" i="83"/>
  <c r="AG201" i="83"/>
  <c r="AG214" i="83"/>
  <c r="AH161" i="83"/>
  <c r="AH168" i="83"/>
  <c r="AG250" i="83"/>
  <c r="AG262" i="83"/>
  <c r="AG272" i="83"/>
  <c r="AH272" i="83"/>
  <c r="AI273" i="83"/>
  <c r="AJ273" i="83" s="1"/>
  <c r="AG181" i="83"/>
  <c r="AG172" i="83"/>
  <c r="AG185" i="83"/>
  <c r="AH178" i="83"/>
  <c r="AI178" i="83"/>
  <c r="AJ178" i="83" s="1"/>
  <c r="AI192" i="83"/>
  <c r="AJ192" i="83" s="1"/>
  <c r="AG189" i="83"/>
  <c r="AI205" i="83"/>
  <c r="AJ205" i="83" s="1"/>
  <c r="AG199" i="83"/>
  <c r="AG220" i="83"/>
  <c r="AH200" i="83"/>
  <c r="AI196" i="83"/>
  <c r="AJ196" i="83" s="1"/>
  <c r="AG203" i="83"/>
  <c r="AI206" i="83"/>
  <c r="AJ206" i="83" s="1"/>
  <c r="AG207" i="83"/>
  <c r="AG209" i="83"/>
  <c r="AG211" i="83"/>
  <c r="AH204" i="83"/>
  <c r="AI212" i="83"/>
  <c r="AJ212" i="83" s="1"/>
  <c r="AG227" i="83"/>
  <c r="AH195" i="83"/>
  <c r="AH164" i="83"/>
  <c r="AG182" i="83"/>
  <c r="AH180" i="83"/>
  <c r="AH190" i="83"/>
  <c r="AG188" i="83"/>
  <c r="AG196" i="83"/>
  <c r="AI201" i="83"/>
  <c r="AJ201" i="83" s="1"/>
  <c r="AI163" i="83"/>
  <c r="AJ163" i="83" s="1"/>
  <c r="AG186" i="83"/>
  <c r="AG197" i="83"/>
  <c r="AG204" i="83"/>
  <c r="AG205" i="83"/>
  <c r="AI208" i="83"/>
  <c r="AJ208" i="83" s="1"/>
  <c r="AG213" i="83"/>
  <c r="AG279" i="83"/>
  <c r="AH184" i="83"/>
  <c r="AG192" i="83"/>
  <c r="AH208" i="83"/>
  <c r="AH231" i="83"/>
  <c r="AH258" i="83"/>
  <c r="AH261" i="83"/>
  <c r="AG178" i="83"/>
  <c r="AH192" i="83"/>
  <c r="AI195" i="83"/>
  <c r="AJ195" i="83" s="1"/>
  <c r="AH196" i="83"/>
  <c r="AH214" i="83"/>
  <c r="BV161" i="83"/>
  <c r="BU280" i="83"/>
  <c r="BV293" i="83"/>
  <c r="BV290" i="83"/>
  <c r="BV260" i="83"/>
  <c r="BV240" i="83"/>
  <c r="BV287" i="83"/>
  <c r="BU284" i="83"/>
  <c r="BU186" i="83"/>
  <c r="BV223" i="83"/>
  <c r="BU243" i="83"/>
  <c r="BU253" i="83"/>
  <c r="BV242" i="83"/>
  <c r="BV259" i="83"/>
  <c r="BV263" i="83"/>
  <c r="BV211" i="83"/>
  <c r="BU256" i="83"/>
  <c r="BV281" i="83"/>
  <c r="BV271" i="83"/>
  <c r="BU287" i="83"/>
  <c r="BV165" i="83"/>
  <c r="BV252" i="83"/>
  <c r="BU290" i="83"/>
  <c r="BU200" i="83"/>
  <c r="BV274" i="83"/>
  <c r="BV295" i="83"/>
  <c r="BU259" i="83"/>
  <c r="BV275" i="83"/>
  <c r="BV276" i="83"/>
  <c r="BV228" i="83"/>
  <c r="BU164" i="83"/>
  <c r="BV201" i="83"/>
  <c r="BV186" i="83"/>
  <c r="BV198" i="83"/>
  <c r="BV160" i="83"/>
  <c r="BU161" i="83"/>
  <c r="BV230" i="83"/>
  <c r="BV283" i="83"/>
  <c r="BV291" i="83"/>
  <c r="BV215" i="83"/>
  <c r="BU272" i="83"/>
  <c r="BU282" i="83"/>
  <c r="BU295" i="83"/>
  <c r="BU296" i="83"/>
  <c r="BV285" i="83"/>
  <c r="BV286" i="83"/>
  <c r="BU294" i="83"/>
  <c r="BU293" i="83"/>
  <c r="BV248" i="83"/>
  <c r="BV256" i="83"/>
  <c r="BV187" i="83"/>
  <c r="BV273" i="83"/>
  <c r="BV199" i="83"/>
  <c r="BV288" i="83"/>
  <c r="BU288" i="83"/>
  <c r="BW284" i="83"/>
  <c r="BX284" i="83" s="1"/>
  <c r="BU267" i="83"/>
  <c r="BV267" i="83"/>
  <c r="BW281" i="83"/>
  <c r="BX281" i="83" s="1"/>
  <c r="BV294" i="83"/>
  <c r="BV246" i="83"/>
  <c r="BV232" i="83"/>
  <c r="BV270" i="83"/>
  <c r="BV282" i="83"/>
  <c r="BV292" i="83"/>
  <c r="BU264" i="83"/>
  <c r="BW290" i="83"/>
  <c r="BX290" i="83" s="1"/>
  <c r="BU229" i="83"/>
  <c r="BU231" i="83"/>
  <c r="BU281" i="83"/>
  <c r="BV272" i="83"/>
  <c r="BU291" i="83"/>
  <c r="BV279" i="83"/>
  <c r="BV284" i="83"/>
  <c r="BW294" i="83"/>
  <c r="BX294" i="83" s="1"/>
  <c r="BU236" i="83"/>
  <c r="BV203" i="83"/>
  <c r="BW234" i="83"/>
  <c r="BX234" i="83" s="1"/>
  <c r="BU212" i="83"/>
  <c r="BU226" i="83"/>
  <c r="BU233" i="83"/>
  <c r="BU269" i="83"/>
  <c r="BV269" i="83"/>
  <c r="BW228" i="83"/>
  <c r="BX228" i="83" s="1"/>
  <c r="BU252" i="83"/>
  <c r="BV163" i="83"/>
  <c r="BU210" i="83"/>
  <c r="BU292" i="83"/>
  <c r="BU177" i="83"/>
  <c r="BV194" i="83"/>
  <c r="BU228" i="83"/>
  <c r="BV239" i="83"/>
  <c r="BU239" i="83"/>
  <c r="BV206" i="83"/>
  <c r="BV296" i="83"/>
  <c r="BU285" i="83"/>
  <c r="BU286" i="83"/>
  <c r="BU289" i="83"/>
  <c r="BV280" i="83"/>
  <c r="BV224" i="83"/>
  <c r="BU234" i="83"/>
  <c r="BV234" i="83"/>
  <c r="BV226" i="83"/>
  <c r="BV173" i="83"/>
  <c r="BU235" i="83"/>
  <c r="BV169" i="83"/>
  <c r="BU195" i="83"/>
  <c r="BU218" i="83"/>
  <c r="BU283" i="83"/>
  <c r="BU227" i="83"/>
  <c r="BV168" i="83"/>
  <c r="BV218" i="83"/>
  <c r="BW230" i="83"/>
  <c r="BX230" i="83" s="1"/>
  <c r="BU160" i="83"/>
  <c r="BU215" i="83"/>
  <c r="BW219" i="83"/>
  <c r="BX219" i="83" s="1"/>
  <c r="BU221" i="83"/>
  <c r="BV257" i="83"/>
  <c r="BW257" i="83"/>
  <c r="BX257" i="83" s="1"/>
  <c r="BW240" i="83"/>
  <c r="BX240" i="83" s="1"/>
  <c r="BW283" i="83"/>
  <c r="BX283" i="83" s="1"/>
  <c r="BW287" i="83"/>
  <c r="BX287" i="83" s="1"/>
  <c r="BW291" i="83"/>
  <c r="BX291" i="83" s="1"/>
  <c r="BW295" i="83"/>
  <c r="BX295" i="83" s="1"/>
  <c r="BU225" i="83"/>
  <c r="BU219" i="83"/>
  <c r="BU230" i="83"/>
  <c r="BY230" i="83" s="1"/>
  <c r="BU237" i="83"/>
  <c r="BV183" i="83"/>
  <c r="BV220" i="83"/>
  <c r="BU251" i="83"/>
  <c r="BU254" i="83"/>
  <c r="BV254" i="83"/>
  <c r="BV207" i="83"/>
  <c r="BV225" i="83"/>
  <c r="BV229" i="83"/>
  <c r="BV233" i="83"/>
  <c r="BU240" i="83"/>
  <c r="BV243" i="83"/>
  <c r="BV193" i="83"/>
  <c r="BV289" i="83"/>
  <c r="BV236" i="83"/>
  <c r="BV177" i="83"/>
  <c r="BU241" i="83"/>
  <c r="BU198" i="83"/>
  <c r="BV210" i="83"/>
  <c r="BV245" i="83"/>
  <c r="BU245" i="83"/>
  <c r="BV247" i="83"/>
  <c r="BU247" i="83"/>
  <c r="BU166" i="83"/>
  <c r="BV195" i="83"/>
  <c r="BU232" i="83"/>
  <c r="BV237" i="83"/>
  <c r="BU242" i="83"/>
  <c r="BV251" i="83"/>
  <c r="BV191" i="83"/>
  <c r="BV235" i="83"/>
  <c r="BV241" i="83"/>
  <c r="BV250" i="83"/>
  <c r="BV268" i="83"/>
  <c r="BU276" i="83"/>
  <c r="BU275" i="83"/>
  <c r="BU246" i="83"/>
  <c r="BW246" i="83"/>
  <c r="BX246" i="83" s="1"/>
  <c r="BW253" i="83"/>
  <c r="BX253" i="83" s="1"/>
  <c r="BU263" i="83"/>
  <c r="BV253" i="83"/>
  <c r="BV261" i="83"/>
  <c r="BU273" i="83"/>
  <c r="BU261" i="83"/>
  <c r="BU271" i="83"/>
  <c r="BW263" i="83"/>
  <c r="BX263" i="83" s="1"/>
  <c r="BW267" i="83"/>
  <c r="BX267" i="83" s="1"/>
  <c r="BW271" i="83"/>
  <c r="BX271" i="83" s="1"/>
  <c r="BV278" i="83"/>
  <c r="BV277" i="83"/>
  <c r="BU162" i="83"/>
  <c r="BU165" i="83"/>
  <c r="BU167" i="83"/>
  <c r="BV172" i="83"/>
  <c r="BV176" i="83"/>
  <c r="BV162" i="83"/>
  <c r="BU257" i="83"/>
  <c r="BV231" i="83"/>
  <c r="BV244" i="83"/>
  <c r="BU249" i="83"/>
  <c r="BU255" i="83"/>
  <c r="BU258" i="83"/>
  <c r="BV258" i="83"/>
  <c r="BV262" i="83"/>
  <c r="BU224" i="83"/>
  <c r="BW225" i="83"/>
  <c r="BX225" i="83" s="1"/>
  <c r="BW227" i="83"/>
  <c r="BX227" i="83" s="1"/>
  <c r="BW229" i="83"/>
  <c r="BX229" i="83" s="1"/>
  <c r="BW231" i="83"/>
  <c r="BX231" i="83" s="1"/>
  <c r="BW233" i="83"/>
  <c r="BX233" i="83" s="1"/>
  <c r="BW235" i="83"/>
  <c r="BX235" i="83" s="1"/>
  <c r="BV265" i="83"/>
  <c r="BV264" i="83"/>
  <c r="BU278" i="83"/>
  <c r="BU176" i="83"/>
  <c r="BW168" i="83"/>
  <c r="BX168" i="83" s="1"/>
  <c r="BV170" i="83"/>
  <c r="BW178" i="83"/>
  <c r="BX178" i="83" s="1"/>
  <c r="BV179" i="83"/>
  <c r="BV181" i="83"/>
  <c r="BV238" i="83"/>
  <c r="BU238" i="83"/>
  <c r="BU262" i="83"/>
  <c r="BU268" i="83"/>
  <c r="BU274" i="83"/>
  <c r="BW244" i="83"/>
  <c r="BX244" i="83" s="1"/>
  <c r="BV266" i="83"/>
  <c r="BU266" i="83"/>
  <c r="BW238" i="83"/>
  <c r="BX238" i="83" s="1"/>
  <c r="BW242" i="83"/>
  <c r="BX242" i="83" s="1"/>
  <c r="BU270" i="83"/>
  <c r="BW248" i="83"/>
  <c r="BX248" i="83" s="1"/>
  <c r="BW252" i="83"/>
  <c r="BX252" i="83" s="1"/>
  <c r="BW256" i="83"/>
  <c r="BX256" i="83" s="1"/>
  <c r="BW260" i="83"/>
  <c r="BX260" i="83" s="1"/>
  <c r="BW264" i="83"/>
  <c r="BX264" i="83" s="1"/>
  <c r="BU279" i="83"/>
  <c r="BY279" i="83" s="1"/>
  <c r="BU277" i="83"/>
  <c r="BW279" i="83"/>
  <c r="BX279" i="83" s="1"/>
  <c r="BW276" i="83"/>
  <c r="BX276" i="83" s="1"/>
  <c r="BU169" i="83"/>
  <c r="BV171" i="83"/>
  <c r="BU174" i="83"/>
  <c r="BU170" i="83"/>
  <c r="BU173" i="83"/>
  <c r="BY173" i="83" s="1"/>
  <c r="BU250" i="83"/>
  <c r="BU260" i="83"/>
  <c r="BY260" i="83" s="1"/>
  <c r="BW273" i="83"/>
  <c r="BX273" i="83" s="1"/>
  <c r="BU181" i="83"/>
  <c r="BW163" i="83"/>
  <c r="BX163" i="83" s="1"/>
  <c r="BV166" i="83"/>
  <c r="BV167" i="83"/>
  <c r="BU171" i="83"/>
  <c r="BW173" i="83"/>
  <c r="BX173" i="83" s="1"/>
  <c r="BU175" i="83"/>
  <c r="BU182" i="83"/>
  <c r="BV174" i="83"/>
  <c r="BU180" i="83"/>
  <c r="BU184" i="83"/>
  <c r="BW185" i="83"/>
  <c r="BX185" i="83" s="1"/>
  <c r="BV188" i="83"/>
  <c r="BW192" i="83"/>
  <c r="BX192" i="83" s="1"/>
  <c r="BU193" i="83"/>
  <c r="BU199" i="83"/>
  <c r="BW205" i="83"/>
  <c r="BX205" i="83" s="1"/>
  <c r="BV202" i="83"/>
  <c r="BU204" i="83"/>
  <c r="BU203" i="83"/>
  <c r="BV205" i="83"/>
  <c r="BU208" i="83"/>
  <c r="BW213" i="83"/>
  <c r="BX213" i="83" s="1"/>
  <c r="BU207" i="83"/>
  <c r="BU211" i="83"/>
  <c r="BW201" i="83"/>
  <c r="BX201" i="83" s="1"/>
  <c r="BV213" i="83"/>
  <c r="BV227" i="83"/>
  <c r="BV255" i="83"/>
  <c r="BW261" i="83"/>
  <c r="BX261" i="83" s="1"/>
  <c r="BU163" i="83"/>
  <c r="BY163" i="83" s="1"/>
  <c r="BU168" i="83"/>
  <c r="BY168" i="83" s="1"/>
  <c r="BW170" i="83"/>
  <c r="BX170" i="83" s="1"/>
  <c r="BV182" i="83"/>
  <c r="BW184" i="83"/>
  <c r="BX184" i="83" s="1"/>
  <c r="BW188" i="83"/>
  <c r="BX188" i="83" s="1"/>
  <c r="BU191" i="83"/>
  <c r="BU194" i="83"/>
  <c r="BU190" i="83"/>
  <c r="BU196" i="83"/>
  <c r="BU220" i="83"/>
  <c r="BW161" i="83"/>
  <c r="BX161" i="83" s="1"/>
  <c r="BW165" i="83"/>
  <c r="BX165" i="83" s="1"/>
  <c r="BW169" i="83"/>
  <c r="BX169" i="83" s="1"/>
  <c r="BW183" i="83"/>
  <c r="BX183" i="83" s="1"/>
  <c r="BW187" i="83"/>
  <c r="BX187" i="83" s="1"/>
  <c r="BW191" i="83"/>
  <c r="BX191" i="83" s="1"/>
  <c r="BW196" i="83"/>
  <c r="BX196" i="83" s="1"/>
  <c r="BU206" i="83"/>
  <c r="BV216" i="83"/>
  <c r="BU216" i="83"/>
  <c r="BU201" i="83"/>
  <c r="BU214" i="83"/>
  <c r="BU248" i="83"/>
  <c r="BW254" i="83"/>
  <c r="BX254" i="83" s="1"/>
  <c r="BU244" i="83"/>
  <c r="BY244" i="83" s="1"/>
  <c r="BV175" i="83"/>
  <c r="BU185" i="83"/>
  <c r="BU183" i="83"/>
  <c r="BV185" i="83"/>
  <c r="BV178" i="83"/>
  <c r="BU187" i="83"/>
  <c r="BU189" i="83"/>
  <c r="BW177" i="83"/>
  <c r="BX177" i="83" s="1"/>
  <c r="BV200" i="83"/>
  <c r="BW200" i="83"/>
  <c r="BX200" i="83" s="1"/>
  <c r="BU202" i="83"/>
  <c r="BV196" i="83"/>
  <c r="BU209" i="83"/>
  <c r="BV204" i="83"/>
  <c r="BU172" i="83"/>
  <c r="BV184" i="83"/>
  <c r="BU192" i="83"/>
  <c r="BV208" i="83"/>
  <c r="BW208" i="83"/>
  <c r="BX208" i="83" s="1"/>
  <c r="BV209" i="83"/>
  <c r="BV217" i="83"/>
  <c r="BV164" i="83"/>
  <c r="BV192" i="83"/>
  <c r="BW195" i="83"/>
  <c r="BX195" i="83" s="1"/>
  <c r="BU213" i="83"/>
  <c r="BU179" i="83"/>
  <c r="BV180" i="83"/>
  <c r="BU178" i="83"/>
  <c r="BU188" i="83"/>
  <c r="BV189" i="83"/>
  <c r="BV214" i="83"/>
  <c r="BV249" i="83"/>
  <c r="BU265" i="83"/>
  <c r="BV190" i="83"/>
  <c r="BU197" i="83"/>
  <c r="BV197" i="83"/>
  <c r="BU205" i="83"/>
  <c r="BY205" i="83" s="1"/>
  <c r="K136" i="83"/>
  <c r="BM221" i="83"/>
  <c r="BN221" i="83" s="1"/>
  <c r="AS221" i="83"/>
  <c r="AT221" i="83" s="1"/>
  <c r="Y221" i="83"/>
  <c r="Z221" i="83" s="1"/>
  <c r="BQ221" i="83"/>
  <c r="AW221" i="83"/>
  <c r="AC221" i="83"/>
  <c r="CB220" i="83"/>
  <c r="CC220" i="83" s="1"/>
  <c r="BH220" i="83"/>
  <c r="BI220" i="83" s="1"/>
  <c r="AN220" i="83"/>
  <c r="AO220" i="83" s="1"/>
  <c r="BA224" i="83"/>
  <c r="Y223" i="83"/>
  <c r="Z223" i="83" s="1"/>
  <c r="AB223" i="83"/>
  <c r="AV223" i="83"/>
  <c r="BP223" i="83"/>
  <c r="BA221" i="83"/>
  <c r="CB219" i="83"/>
  <c r="CC219" i="83" s="1"/>
  <c r="BC219" i="83"/>
  <c r="BD219" i="83" s="1"/>
  <c r="AI219" i="83"/>
  <c r="AJ219" i="83" s="1"/>
  <c r="BR215" i="83"/>
  <c r="BS215" i="83" s="1"/>
  <c r="AX215" i="83"/>
  <c r="AY215" i="83" s="1"/>
  <c r="AD215" i="83"/>
  <c r="AE215" i="83" s="1"/>
  <c r="W219" i="83"/>
  <c r="BZ218" i="83"/>
  <c r="AL218" i="83"/>
  <c r="W215" i="83"/>
  <c r="AQ212" i="83"/>
  <c r="AM212" i="83"/>
  <c r="BG212" i="83"/>
  <c r="CA212" i="83"/>
  <c r="AI211" i="83"/>
  <c r="AJ211" i="83" s="1"/>
  <c r="AX211" i="83"/>
  <c r="AY211" i="83" s="1"/>
  <c r="BR211" i="83"/>
  <c r="BS211" i="83" s="1"/>
  <c r="BR207" i="83"/>
  <c r="BS207" i="83" s="1"/>
  <c r="AX207" i="83"/>
  <c r="AY207" i="83" s="1"/>
  <c r="AD207" i="83"/>
  <c r="AE207" i="83" s="1"/>
  <c r="BR203" i="83"/>
  <c r="BS203" i="83" s="1"/>
  <c r="AX203" i="83"/>
  <c r="AY203" i="83" s="1"/>
  <c r="AD203" i="83"/>
  <c r="AE203" i="83" s="1"/>
  <c r="BR199" i="83"/>
  <c r="BS199" i="83" s="1"/>
  <c r="AX199" i="83"/>
  <c r="AY199" i="83" s="1"/>
  <c r="AD199" i="83"/>
  <c r="AE199" i="83" s="1"/>
  <c r="BK222" i="83"/>
  <c r="AC222" i="83"/>
  <c r="AW218" i="83"/>
  <c r="AB215" i="83"/>
  <c r="BB289" i="83"/>
  <c r="BB260" i="83"/>
  <c r="BB258" i="83"/>
  <c r="BB246" i="83"/>
  <c r="BB240" i="83"/>
  <c r="BC243" i="83"/>
  <c r="BD243" i="83" s="1"/>
  <c r="BB215" i="83"/>
  <c r="BB255" i="83"/>
  <c r="BB290" i="83"/>
  <c r="BB160" i="83"/>
  <c r="BB199" i="83"/>
  <c r="BA284" i="83"/>
  <c r="BB272" i="83"/>
  <c r="BB273" i="83"/>
  <c r="BB270" i="83"/>
  <c r="BA241" i="83"/>
  <c r="BB293" i="83"/>
  <c r="BB295" i="83"/>
  <c r="BB168" i="83"/>
  <c r="BA187" i="83"/>
  <c r="BA164" i="83"/>
  <c r="BB198" i="83"/>
  <c r="BC285" i="83"/>
  <c r="BD285" i="83" s="1"/>
  <c r="BB191" i="83"/>
  <c r="BA267" i="83"/>
  <c r="BA280" i="83"/>
  <c r="BB281" i="83"/>
  <c r="BB283" i="83"/>
  <c r="BB286" i="83"/>
  <c r="BB291" i="83"/>
  <c r="BB242" i="83"/>
  <c r="BB211" i="83"/>
  <c r="BB263" i="83"/>
  <c r="BA233" i="83"/>
  <c r="BA259" i="83"/>
  <c r="BA287" i="83"/>
  <c r="BB287" i="83"/>
  <c r="BB193" i="83"/>
  <c r="BB294" i="83"/>
  <c r="BB252" i="83"/>
  <c r="BB165" i="83"/>
  <c r="BB267" i="83"/>
  <c r="BA290" i="83"/>
  <c r="BB251" i="83"/>
  <c r="BA198" i="83"/>
  <c r="BB275" i="83"/>
  <c r="BB181" i="83"/>
  <c r="BB187" i="83"/>
  <c r="BB276" i="83"/>
  <c r="BB259" i="83"/>
  <c r="BA291" i="83"/>
  <c r="BA296" i="83"/>
  <c r="BA292" i="83"/>
  <c r="BC282" i="83"/>
  <c r="BD282" i="83" s="1"/>
  <c r="BB279" i="83"/>
  <c r="BA279" i="83"/>
  <c r="BA293" i="83"/>
  <c r="BB238" i="83"/>
  <c r="BA256" i="83"/>
  <c r="BB282" i="83"/>
  <c r="BA295" i="83"/>
  <c r="BB288" i="83"/>
  <c r="BB271" i="83"/>
  <c r="BB248" i="83"/>
  <c r="BA286" i="83"/>
  <c r="BA294" i="83"/>
  <c r="BB230" i="83"/>
  <c r="BB237" i="83"/>
  <c r="BA225" i="83"/>
  <c r="BB183" i="83"/>
  <c r="BA283" i="83"/>
  <c r="BA288" i="83"/>
  <c r="BB292" i="83"/>
  <c r="BA243" i="83"/>
  <c r="BA253" i="83"/>
  <c r="BC284" i="83"/>
  <c r="BD284" i="83" s="1"/>
  <c r="BA281" i="83"/>
  <c r="BA236" i="83"/>
  <c r="BB234" i="83"/>
  <c r="BA211" i="83"/>
  <c r="BA226" i="83"/>
  <c r="BB226" i="83"/>
  <c r="BA269" i="83"/>
  <c r="BA235" i="83"/>
  <c r="BA195" i="83"/>
  <c r="BB207" i="83"/>
  <c r="BA266" i="83"/>
  <c r="BC290" i="83"/>
  <c r="BD290" i="83" s="1"/>
  <c r="BC281" i="83"/>
  <c r="BD281" i="83" s="1"/>
  <c r="BC294" i="83"/>
  <c r="BD294" i="83" s="1"/>
  <c r="BB203" i="83"/>
  <c r="BB194" i="83"/>
  <c r="BA212" i="83"/>
  <c r="BB177" i="83"/>
  <c r="BC269" i="83"/>
  <c r="BD269" i="83" s="1"/>
  <c r="BB269" i="83"/>
  <c r="BA227" i="83"/>
  <c r="BA228" i="83"/>
  <c r="BB239" i="83"/>
  <c r="BA252" i="83"/>
  <c r="BB169" i="83"/>
  <c r="BB195" i="83"/>
  <c r="BB228" i="83"/>
  <c r="BA282" i="83"/>
  <c r="BB284" i="83"/>
  <c r="BB224" i="83"/>
  <c r="BA234" i="83"/>
  <c r="BB209" i="83"/>
  <c r="BC228" i="83"/>
  <c r="BD228" i="83" s="1"/>
  <c r="BA239" i="83"/>
  <c r="BB296" i="83"/>
  <c r="BB285" i="83"/>
  <c r="BB280" i="83"/>
  <c r="BC283" i="83"/>
  <c r="BD283" i="83" s="1"/>
  <c r="BC287" i="83"/>
  <c r="BD287" i="83" s="1"/>
  <c r="BC291" i="83"/>
  <c r="BD291" i="83" s="1"/>
  <c r="BC295" i="83"/>
  <c r="BD295" i="83" s="1"/>
  <c r="BA179" i="83"/>
  <c r="BA218" i="83"/>
  <c r="BA182" i="83"/>
  <c r="BA204" i="83"/>
  <c r="BA245" i="83"/>
  <c r="BC247" i="83"/>
  <c r="BD247" i="83" s="1"/>
  <c r="BA183" i="83"/>
  <c r="BC251" i="83"/>
  <c r="BD251" i="83" s="1"/>
  <c r="BB257" i="83"/>
  <c r="BA289" i="83"/>
  <c r="BB163" i="83"/>
  <c r="BB201" i="83"/>
  <c r="BA210" i="83"/>
  <c r="BB223" i="83"/>
  <c r="BA230" i="83"/>
  <c r="BB232" i="83"/>
  <c r="BB247" i="83"/>
  <c r="BB161" i="83"/>
  <c r="BB210" i="83"/>
  <c r="BA249" i="83"/>
  <c r="BA254" i="83"/>
  <c r="BA186" i="83"/>
  <c r="BB225" i="83"/>
  <c r="BB229" i="83"/>
  <c r="BB233" i="83"/>
  <c r="BA240" i="83"/>
  <c r="BB241" i="83"/>
  <c r="BB243" i="83"/>
  <c r="BA285" i="83"/>
  <c r="BB256" i="83"/>
  <c r="BA229" i="83"/>
  <c r="BC230" i="83"/>
  <c r="BD230" i="83" s="1"/>
  <c r="BB245" i="83"/>
  <c r="BA247" i="83"/>
  <c r="BB219" i="83"/>
  <c r="BB220" i="83"/>
  <c r="BA232" i="83"/>
  <c r="BC257" i="83"/>
  <c r="BD257" i="83" s="1"/>
  <c r="BA257" i="83"/>
  <c r="BB254" i="83"/>
  <c r="BA177" i="83"/>
  <c r="BA202" i="83"/>
  <c r="BA215" i="83"/>
  <c r="BB231" i="83"/>
  <c r="BA248" i="83"/>
  <c r="BB262" i="83"/>
  <c r="BB268" i="83"/>
  <c r="BA268" i="83"/>
  <c r="BC274" i="83"/>
  <c r="BD274" i="83" s="1"/>
  <c r="BC244" i="83"/>
  <c r="BD244" i="83" s="1"/>
  <c r="BC266" i="83"/>
  <c r="BD266" i="83" s="1"/>
  <c r="BB266" i="83"/>
  <c r="BA275" i="83"/>
  <c r="BA246" i="83"/>
  <c r="BB253" i="83"/>
  <c r="BA261" i="83"/>
  <c r="BC263" i="83"/>
  <c r="BD263" i="83" s="1"/>
  <c r="BC267" i="83"/>
  <c r="BD267" i="83" s="1"/>
  <c r="BC271" i="83"/>
  <c r="BD271" i="83" s="1"/>
  <c r="BB277" i="83"/>
  <c r="BA167" i="83"/>
  <c r="BB172" i="83"/>
  <c r="BB176" i="83"/>
  <c r="BB162" i="83"/>
  <c r="BA173" i="83"/>
  <c r="BA237" i="83"/>
  <c r="BA176" i="83"/>
  <c r="BB218" i="83"/>
  <c r="BA238" i="83"/>
  <c r="BC240" i="83"/>
  <c r="BD240" i="83" s="1"/>
  <c r="BA258" i="83"/>
  <c r="BA262" i="83"/>
  <c r="BA276" i="83"/>
  <c r="BC225" i="83"/>
  <c r="BD225" i="83" s="1"/>
  <c r="BC227" i="83"/>
  <c r="BD227" i="83" s="1"/>
  <c r="BC229" i="83"/>
  <c r="BD229" i="83" s="1"/>
  <c r="BC231" i="83"/>
  <c r="BD231" i="83" s="1"/>
  <c r="BC233" i="83"/>
  <c r="BD233" i="83" s="1"/>
  <c r="BC235" i="83"/>
  <c r="BD235" i="83" s="1"/>
  <c r="BC246" i="83"/>
  <c r="BD246" i="83" s="1"/>
  <c r="BA264" i="83"/>
  <c r="BB261" i="83"/>
  <c r="BA273" i="83"/>
  <c r="BC261" i="83"/>
  <c r="BD261" i="83" s="1"/>
  <c r="BA271" i="83"/>
  <c r="BA272" i="83"/>
  <c r="BA278" i="83"/>
  <c r="BC277" i="83"/>
  <c r="BD277" i="83" s="1"/>
  <c r="BC279" i="83"/>
  <c r="BD279" i="83" s="1"/>
  <c r="BA172" i="83"/>
  <c r="BB170" i="83"/>
  <c r="BA170" i="83"/>
  <c r="BB236" i="83"/>
  <c r="BA242" i="83"/>
  <c r="BA251" i="83"/>
  <c r="BB186" i="83"/>
  <c r="BB227" i="83"/>
  <c r="BB235" i="83"/>
  <c r="BB274" i="83"/>
  <c r="BA274" i="83"/>
  <c r="BC238" i="83"/>
  <c r="BD238" i="83" s="1"/>
  <c r="BC242" i="83"/>
  <c r="BD242" i="83" s="1"/>
  <c r="BC253" i="83"/>
  <c r="BD253" i="83" s="1"/>
  <c r="BA260" i="83"/>
  <c r="BB265" i="83"/>
  <c r="BC264" i="83"/>
  <c r="BD264" i="83" s="1"/>
  <c r="BC248" i="83"/>
  <c r="BD248" i="83" s="1"/>
  <c r="BC252" i="83"/>
  <c r="BD252" i="83" s="1"/>
  <c r="BC256" i="83"/>
  <c r="BD256" i="83" s="1"/>
  <c r="BC260" i="83"/>
  <c r="BD260" i="83" s="1"/>
  <c r="BB264" i="83"/>
  <c r="BB278" i="83"/>
  <c r="BA277" i="83"/>
  <c r="BC276" i="83"/>
  <c r="BD276" i="83" s="1"/>
  <c r="BC174" i="83"/>
  <c r="BD174" i="83" s="1"/>
  <c r="BC178" i="83"/>
  <c r="BD178" i="83" s="1"/>
  <c r="BB244" i="83"/>
  <c r="BA255" i="83"/>
  <c r="BC241" i="83"/>
  <c r="BD241" i="83" s="1"/>
  <c r="BB249" i="83"/>
  <c r="BA263" i="83"/>
  <c r="BA265" i="83"/>
  <c r="BC278" i="83"/>
  <c r="BD278" i="83" s="1"/>
  <c r="BA162" i="83"/>
  <c r="BB173" i="83"/>
  <c r="BB175" i="83"/>
  <c r="BB166" i="83"/>
  <c r="BC184" i="83"/>
  <c r="BD184" i="83" s="1"/>
  <c r="BB174" i="83"/>
  <c r="BC185" i="83"/>
  <c r="BD185" i="83" s="1"/>
  <c r="BB188" i="83"/>
  <c r="BB189" i="83"/>
  <c r="BA191" i="83"/>
  <c r="BC192" i="83"/>
  <c r="BD192" i="83" s="1"/>
  <c r="BA193" i="83"/>
  <c r="BB197" i="83"/>
  <c r="BA220" i="83"/>
  <c r="BC204" i="83"/>
  <c r="BD204" i="83" s="1"/>
  <c r="BB206" i="83"/>
  <c r="BA250" i="83"/>
  <c r="BB250" i="83"/>
  <c r="BA270" i="83"/>
  <c r="BA160" i="83"/>
  <c r="BA166" i="83"/>
  <c r="BB179" i="83"/>
  <c r="BA161" i="83"/>
  <c r="BA163" i="83"/>
  <c r="BB164" i="83"/>
  <c r="BB185" i="83"/>
  <c r="BA178" i="83"/>
  <c r="BA192" i="83"/>
  <c r="BA190" i="83"/>
  <c r="BC161" i="83"/>
  <c r="BD161" i="83" s="1"/>
  <c r="BC165" i="83"/>
  <c r="BD165" i="83" s="1"/>
  <c r="BC169" i="83"/>
  <c r="BD169" i="83" s="1"/>
  <c r="BC183" i="83"/>
  <c r="BD183" i="83" s="1"/>
  <c r="BC187" i="83"/>
  <c r="BD187" i="83" s="1"/>
  <c r="BC191" i="83"/>
  <c r="BD191" i="83" s="1"/>
  <c r="BA203" i="83"/>
  <c r="BC208" i="83"/>
  <c r="BD208" i="83" s="1"/>
  <c r="BC205" i="83"/>
  <c r="BD205" i="83" s="1"/>
  <c r="BB216" i="83"/>
  <c r="BA201" i="83"/>
  <c r="BA231" i="83"/>
  <c r="BA174" i="83"/>
  <c r="BC163" i="83"/>
  <c r="BD163" i="83" s="1"/>
  <c r="BB171" i="83"/>
  <c r="BC182" i="83"/>
  <c r="BD182" i="83" s="1"/>
  <c r="BB182" i="83"/>
  <c r="BA185" i="83"/>
  <c r="BA180" i="83"/>
  <c r="BB178" i="83"/>
  <c r="BA188" i="83"/>
  <c r="BA189" i="83"/>
  <c r="BA200" i="83"/>
  <c r="BB200" i="83"/>
  <c r="BC200" i="83"/>
  <c r="BD200" i="83" s="1"/>
  <c r="BB196" i="83"/>
  <c r="BB205" i="83"/>
  <c r="BA208" i="83"/>
  <c r="BA209" i="83"/>
  <c r="BB214" i="83"/>
  <c r="BA216" i="83"/>
  <c r="BC201" i="83"/>
  <c r="BD201" i="83" s="1"/>
  <c r="BB204" i="83"/>
  <c r="BC273" i="83"/>
  <c r="BD273" i="83" s="1"/>
  <c r="BA175" i="83"/>
  <c r="BA194" i="83"/>
  <c r="BB190" i="83"/>
  <c r="BA197" i="83"/>
  <c r="BC195" i="83"/>
  <c r="BD195" i="83" s="1"/>
  <c r="BC196" i="83"/>
  <c r="BD196" i="83" s="1"/>
  <c r="BB202" i="83"/>
  <c r="BA205" i="83"/>
  <c r="BC213" i="83"/>
  <c r="BD213" i="83" s="1"/>
  <c r="BB213" i="83"/>
  <c r="BA214" i="83"/>
  <c r="BA165" i="83"/>
  <c r="BA181" i="83"/>
  <c r="BA168" i="83"/>
  <c r="BB184" i="83"/>
  <c r="BA184" i="83"/>
  <c r="BC177" i="83"/>
  <c r="BD177" i="83" s="1"/>
  <c r="BA196" i="83"/>
  <c r="BA199" i="83"/>
  <c r="BB208" i="83"/>
  <c r="BC249" i="83"/>
  <c r="BD249" i="83" s="1"/>
  <c r="BA244" i="83"/>
  <c r="BA171" i="83"/>
  <c r="BB167" i="83"/>
  <c r="BB192" i="83"/>
  <c r="BA207" i="83"/>
  <c r="BB217" i="83"/>
  <c r="BA169" i="83"/>
  <c r="BB180" i="83"/>
  <c r="BA206" i="83"/>
  <c r="BA213" i="83"/>
  <c r="AM293" i="83"/>
  <c r="AM267" i="83"/>
  <c r="AM295" i="83"/>
  <c r="AM164" i="83"/>
  <c r="AM241" i="83"/>
  <c r="AM223" i="83"/>
  <c r="AM240" i="83"/>
  <c r="AM183" i="83"/>
  <c r="AL284" i="83"/>
  <c r="AM230" i="83"/>
  <c r="AM187" i="83"/>
  <c r="AM161" i="83"/>
  <c r="AL195" i="83"/>
  <c r="AL264" i="83"/>
  <c r="AM247" i="83"/>
  <c r="AL253" i="83"/>
  <c r="AM275" i="83"/>
  <c r="AL238" i="83"/>
  <c r="AM273" i="83"/>
  <c r="AM290" i="83"/>
  <c r="AM263" i="83"/>
  <c r="AM260" i="83"/>
  <c r="AM219" i="83"/>
  <c r="AL229" i="83"/>
  <c r="AM276" i="83"/>
  <c r="AN253" i="83"/>
  <c r="AO253" i="83" s="1"/>
  <c r="AL270" i="83"/>
  <c r="AL177" i="83"/>
  <c r="AM244" i="83"/>
  <c r="AM232" i="83"/>
  <c r="AL294" i="83"/>
  <c r="AL252" i="83"/>
  <c r="AM283" i="83"/>
  <c r="AM242" i="83"/>
  <c r="AM259" i="83"/>
  <c r="AM186" i="83"/>
  <c r="AM291" i="83"/>
  <c r="AL276" i="83"/>
  <c r="AM165" i="83"/>
  <c r="AL283" i="83"/>
  <c r="AM288" i="83"/>
  <c r="AN285" i="83"/>
  <c r="AO285" i="83" s="1"/>
  <c r="AN243" i="83"/>
  <c r="AO243" i="83" s="1"/>
  <c r="AL245" i="83"/>
  <c r="AM287" i="83"/>
  <c r="AL187" i="83"/>
  <c r="AL207" i="83"/>
  <c r="AM261" i="83"/>
  <c r="AM282" i="83"/>
  <c r="AL295" i="83"/>
  <c r="AM271" i="83"/>
  <c r="AN281" i="83"/>
  <c r="AO281" i="83" s="1"/>
  <c r="AL282" i="83"/>
  <c r="AN284" i="83"/>
  <c r="AO284" i="83" s="1"/>
  <c r="AM285" i="83"/>
  <c r="AM292" i="83"/>
  <c r="AM250" i="83"/>
  <c r="AM279" i="83"/>
  <c r="AL281" i="83"/>
  <c r="AL290" i="83"/>
  <c r="AM281" i="83"/>
  <c r="AM238" i="83"/>
  <c r="AM270" i="83"/>
  <c r="AL215" i="83"/>
  <c r="AM296" i="83"/>
  <c r="AL285" i="83"/>
  <c r="AL291" i="83"/>
  <c r="AL292" i="83"/>
  <c r="AM286" i="83"/>
  <c r="AL286" i="83"/>
  <c r="AL288" i="83"/>
  <c r="AL289" i="83"/>
  <c r="AM256" i="83"/>
  <c r="AM280" i="83"/>
  <c r="AM252" i="83"/>
  <c r="AM294" i="83"/>
  <c r="AN240" i="83"/>
  <c r="AO240" i="83" s="1"/>
  <c r="AL296" i="83"/>
  <c r="AL293" i="83"/>
  <c r="AN283" i="83"/>
  <c r="AO283" i="83" s="1"/>
  <c r="AN287" i="83"/>
  <c r="AO287" i="83" s="1"/>
  <c r="AN291" i="83"/>
  <c r="AO291" i="83" s="1"/>
  <c r="AN295" i="83"/>
  <c r="AO295" i="83" s="1"/>
  <c r="AM203" i="83"/>
  <c r="AL224" i="83"/>
  <c r="AL225" i="83"/>
  <c r="AL212" i="83"/>
  <c r="AL173" i="83"/>
  <c r="AM195" i="83"/>
  <c r="AL228" i="83"/>
  <c r="AM239" i="83"/>
  <c r="AL239" i="83"/>
  <c r="AL287" i="83"/>
  <c r="AP287" i="83" s="1"/>
  <c r="AM215" i="83"/>
  <c r="AL256" i="83"/>
  <c r="AM272" i="83"/>
  <c r="AL211" i="83"/>
  <c r="AM205" i="83"/>
  <c r="AL234" i="83"/>
  <c r="AL233" i="83"/>
  <c r="AN246" i="83"/>
  <c r="AO246" i="83" s="1"/>
  <c r="AM246" i="83"/>
  <c r="AM236" i="83"/>
  <c r="AM234" i="83"/>
  <c r="AL241" i="83"/>
  <c r="AM226" i="83"/>
  <c r="AM194" i="83"/>
  <c r="AL231" i="83"/>
  <c r="AM269" i="83"/>
  <c r="AL237" i="83"/>
  <c r="AM218" i="83"/>
  <c r="AM167" i="83"/>
  <c r="AM169" i="83"/>
  <c r="AL273" i="83"/>
  <c r="AL236" i="83"/>
  <c r="AM177" i="83"/>
  <c r="AL226" i="83"/>
  <c r="AM163" i="83"/>
  <c r="AL199" i="83"/>
  <c r="AM201" i="83"/>
  <c r="AM211" i="83"/>
  <c r="AL230" i="83"/>
  <c r="AL161" i="83"/>
  <c r="AM193" i="83"/>
  <c r="AL227" i="83"/>
  <c r="AL235" i="83"/>
  <c r="AM251" i="83"/>
  <c r="AL257" i="83"/>
  <c r="AL254" i="83"/>
  <c r="AM254" i="83"/>
  <c r="AL221" i="83"/>
  <c r="AM227" i="83"/>
  <c r="AM231" i="83"/>
  <c r="AM235" i="83"/>
  <c r="AL240" i="83"/>
  <c r="AM248" i="83"/>
  <c r="AM284" i="83"/>
  <c r="AM278" i="83"/>
  <c r="AL206" i="83"/>
  <c r="AM191" i="83"/>
  <c r="AM198" i="83"/>
  <c r="AM245" i="83"/>
  <c r="AL247" i="83"/>
  <c r="AN264" i="83"/>
  <c r="AO264" i="83" s="1"/>
  <c r="AM199" i="83"/>
  <c r="AL232" i="83"/>
  <c r="AL280" i="83"/>
  <c r="AM224" i="83"/>
  <c r="AM210" i="83"/>
  <c r="AM228" i="83"/>
  <c r="AM237" i="83"/>
  <c r="AM220" i="83"/>
  <c r="AN228" i="83"/>
  <c r="AO228" i="83" s="1"/>
  <c r="AL251" i="83"/>
  <c r="AM225" i="83"/>
  <c r="AM229" i="83"/>
  <c r="AM233" i="83"/>
  <c r="AM207" i="83"/>
  <c r="AL258" i="83"/>
  <c r="AL262" i="83"/>
  <c r="AN261" i="83"/>
  <c r="AO261" i="83" s="1"/>
  <c r="AL279" i="83"/>
  <c r="AL278" i="83"/>
  <c r="AN273" i="83"/>
  <c r="AO273" i="83" s="1"/>
  <c r="AL169" i="83"/>
  <c r="AM171" i="83"/>
  <c r="AM170" i="83"/>
  <c r="AM160" i="83"/>
  <c r="AN282" i="83"/>
  <c r="AO282" i="83" s="1"/>
  <c r="AM289" i="83"/>
  <c r="AM257" i="83"/>
  <c r="AN254" i="83"/>
  <c r="AO254" i="83" s="1"/>
  <c r="AN250" i="83"/>
  <c r="AO250" i="83" s="1"/>
  <c r="AM255" i="83"/>
  <c r="AL255" i="83"/>
  <c r="AM274" i="83"/>
  <c r="AL275" i="83"/>
  <c r="AL263" i="83"/>
  <c r="AM264" i="83"/>
  <c r="AL271" i="83"/>
  <c r="AN263" i="83"/>
  <c r="AO263" i="83" s="1"/>
  <c r="AN267" i="83"/>
  <c r="AO267" i="83" s="1"/>
  <c r="AN271" i="83"/>
  <c r="AO271" i="83" s="1"/>
  <c r="AL277" i="83"/>
  <c r="AL160" i="83"/>
  <c r="AN174" i="83"/>
  <c r="AO174" i="83" s="1"/>
  <c r="AL172" i="83"/>
  <c r="AM173" i="83"/>
  <c r="AL168" i="83"/>
  <c r="AL162" i="83"/>
  <c r="AL219" i="83"/>
  <c r="AN244" i="83"/>
  <c r="AO244" i="83" s="1"/>
  <c r="AL249" i="83"/>
  <c r="AL250" i="83"/>
  <c r="AM258" i="83"/>
  <c r="AM262" i="83"/>
  <c r="AN225" i="83"/>
  <c r="AO225" i="83" s="1"/>
  <c r="AN227" i="83"/>
  <c r="AO227" i="83" s="1"/>
  <c r="AN229" i="83"/>
  <c r="AO229" i="83" s="1"/>
  <c r="AN231" i="83"/>
  <c r="AO231" i="83" s="1"/>
  <c r="AN233" i="83"/>
  <c r="AO233" i="83" s="1"/>
  <c r="AN235" i="83"/>
  <c r="AO235" i="83" s="1"/>
  <c r="AL244" i="83"/>
  <c r="AL248" i="83"/>
  <c r="AL266" i="83"/>
  <c r="AM266" i="83"/>
  <c r="AM249" i="83"/>
  <c r="AL265" i="83"/>
  <c r="AM265" i="83"/>
  <c r="AL267" i="83"/>
  <c r="AP267" i="83" s="1"/>
  <c r="AL272" i="83"/>
  <c r="AL166" i="83"/>
  <c r="AL176" i="83"/>
  <c r="AN166" i="83"/>
  <c r="AO166" i="83" s="1"/>
  <c r="AN170" i="83"/>
  <c r="AO170" i="83" s="1"/>
  <c r="AL269" i="83"/>
  <c r="AL274" i="83"/>
  <c r="AL259" i="83"/>
  <c r="AN248" i="83"/>
  <c r="AO248" i="83" s="1"/>
  <c r="AM277" i="83"/>
  <c r="AM172" i="83"/>
  <c r="AM162" i="83"/>
  <c r="AM179" i="83"/>
  <c r="AL163" i="83"/>
  <c r="AN173" i="83"/>
  <c r="AO173" i="83" s="1"/>
  <c r="AL182" i="83"/>
  <c r="AM182" i="83"/>
  <c r="AN184" i="83"/>
  <c r="AO184" i="83" s="1"/>
  <c r="AM189" i="83"/>
  <c r="AL190" i="83"/>
  <c r="AL196" i="83"/>
  <c r="AN195" i="83"/>
  <c r="AO195" i="83" s="1"/>
  <c r="AM196" i="83"/>
  <c r="AL198" i="83"/>
  <c r="AN200" i="83"/>
  <c r="AO200" i="83" s="1"/>
  <c r="AL202" i="83"/>
  <c r="AM206" i="83"/>
  <c r="AM216" i="83"/>
  <c r="AL201" i="83"/>
  <c r="AM214" i="83"/>
  <c r="AM268" i="83"/>
  <c r="AL243" i="83"/>
  <c r="AN260" i="83"/>
  <c r="AO260" i="83" s="1"/>
  <c r="AL261" i="83"/>
  <c r="AN276" i="83"/>
  <c r="AO276" i="83" s="1"/>
  <c r="AL164" i="83"/>
  <c r="AL181" i="83"/>
  <c r="AL171" i="83"/>
  <c r="AL165" i="83"/>
  <c r="AM168" i="83"/>
  <c r="AL185" i="83"/>
  <c r="AL183" i="83"/>
  <c r="AM178" i="83"/>
  <c r="AN185" i="83"/>
  <c r="AO185" i="83" s="1"/>
  <c r="AM190" i="83"/>
  <c r="AL188" i="83"/>
  <c r="AL189" i="83"/>
  <c r="AL191" i="83"/>
  <c r="AM197" i="83"/>
  <c r="AL220" i="83"/>
  <c r="AP220" i="83" s="1"/>
  <c r="AM200" i="83"/>
  <c r="AL204" i="83"/>
  <c r="AL209" i="83"/>
  <c r="AM204" i="83"/>
  <c r="AL260" i="83"/>
  <c r="AL200" i="83"/>
  <c r="AN274" i="83"/>
  <c r="AO274" i="83" s="1"/>
  <c r="AN242" i="83"/>
  <c r="AO242" i="83" s="1"/>
  <c r="AL246" i="83"/>
  <c r="AN256" i="83"/>
  <c r="AO256" i="83" s="1"/>
  <c r="AM176" i="83"/>
  <c r="AM175" i="83"/>
  <c r="AL179" i="83"/>
  <c r="AM181" i="83"/>
  <c r="AN167" i="83"/>
  <c r="AO167" i="83" s="1"/>
  <c r="AL170" i="83"/>
  <c r="AL174" i="83"/>
  <c r="AL178" i="83"/>
  <c r="AL184" i="83"/>
  <c r="AM180" i="83"/>
  <c r="AN178" i="83"/>
  <c r="AO178" i="83" s="1"/>
  <c r="AM184" i="83"/>
  <c r="AL186" i="83"/>
  <c r="AM192" i="83"/>
  <c r="AL192" i="83"/>
  <c r="AL197" i="83"/>
  <c r="AN161" i="83"/>
  <c r="AO161" i="83" s="1"/>
  <c r="AN165" i="83"/>
  <c r="AO165" i="83" s="1"/>
  <c r="AN169" i="83"/>
  <c r="AO169" i="83" s="1"/>
  <c r="AN183" i="83"/>
  <c r="AO183" i="83" s="1"/>
  <c r="AN187" i="83"/>
  <c r="AO187" i="83" s="1"/>
  <c r="AN191" i="83"/>
  <c r="AO191" i="83" s="1"/>
  <c r="AM202" i="83"/>
  <c r="AL203" i="83"/>
  <c r="AL205" i="83"/>
  <c r="AM208" i="83"/>
  <c r="AL208" i="83"/>
  <c r="AM209" i="83"/>
  <c r="AM213" i="83"/>
  <c r="AN249" i="83"/>
  <c r="AO249" i="83" s="1"/>
  <c r="AM174" i="83"/>
  <c r="AM185" i="83"/>
  <c r="AN205" i="83"/>
  <c r="AO205" i="83" s="1"/>
  <c r="AL213" i="83"/>
  <c r="AL214" i="83"/>
  <c r="AM243" i="83"/>
  <c r="AL268" i="83"/>
  <c r="AN252" i="83"/>
  <c r="AO252" i="83" s="1"/>
  <c r="AM166" i="83"/>
  <c r="AN196" i="83"/>
  <c r="AO196" i="83" s="1"/>
  <c r="AN208" i="83"/>
  <c r="AO208" i="83" s="1"/>
  <c r="AN213" i="83"/>
  <c r="AO213" i="83" s="1"/>
  <c r="AL217" i="83"/>
  <c r="AM217" i="83"/>
  <c r="AL242" i="83"/>
  <c r="AN238" i="83"/>
  <c r="AO238" i="83" s="1"/>
  <c r="AM253" i="83"/>
  <c r="AL167" i="83"/>
  <c r="AL175" i="83"/>
  <c r="AN192" i="83"/>
  <c r="AO192" i="83" s="1"/>
  <c r="AL210" i="83"/>
  <c r="AL180" i="83"/>
  <c r="AM188" i="83"/>
  <c r="AL194" i="83"/>
  <c r="AL193" i="83"/>
  <c r="AL216" i="83"/>
  <c r="BG241" i="83"/>
  <c r="BG240" i="83"/>
  <c r="BH284" i="83"/>
  <c r="BI284" i="83" s="1"/>
  <c r="BG256" i="83"/>
  <c r="BG160" i="83"/>
  <c r="BG295" i="83"/>
  <c r="BF221" i="83"/>
  <c r="BG244" i="83"/>
  <c r="BF287" i="83"/>
  <c r="BG198" i="83"/>
  <c r="BG293" i="83"/>
  <c r="BF183" i="83"/>
  <c r="BG290" i="83"/>
  <c r="BF238" i="83"/>
  <c r="BG260" i="83"/>
  <c r="BG281" i="83"/>
  <c r="BG291" i="83"/>
  <c r="BF188" i="83"/>
  <c r="BG276" i="83"/>
  <c r="BF270" i="83"/>
  <c r="BG223" i="83"/>
  <c r="BG294" i="83"/>
  <c r="BG207" i="83"/>
  <c r="BG186" i="83"/>
  <c r="BG164" i="83"/>
  <c r="BG232" i="83"/>
  <c r="BG210" i="83"/>
  <c r="BG238" i="83"/>
  <c r="BG242" i="83"/>
  <c r="BG259" i="83"/>
  <c r="BG167" i="83"/>
  <c r="BG261" i="83"/>
  <c r="BG263" i="83"/>
  <c r="BG230" i="83"/>
  <c r="BG287" i="83"/>
  <c r="BG193" i="83"/>
  <c r="BG220" i="83"/>
  <c r="BG218" i="83"/>
  <c r="BG275" i="83"/>
  <c r="BG283" i="83"/>
  <c r="BG270" i="83"/>
  <c r="BG273" i="83"/>
  <c r="BF204" i="83"/>
  <c r="BF229" i="83"/>
  <c r="BH282" i="83"/>
  <c r="BI282" i="83" s="1"/>
  <c r="BF282" i="83"/>
  <c r="BF295" i="83"/>
  <c r="BG288" i="83"/>
  <c r="BG271" i="83"/>
  <c r="BH281" i="83"/>
  <c r="BI281" i="83" s="1"/>
  <c r="BG286" i="83"/>
  <c r="BF262" i="83"/>
  <c r="BF267" i="83"/>
  <c r="BG278" i="83"/>
  <c r="BG165" i="83"/>
  <c r="BF253" i="83"/>
  <c r="BG292" i="83"/>
  <c r="BF292" i="83"/>
  <c r="BF284" i="83"/>
  <c r="BG289" i="83"/>
  <c r="BF264" i="83"/>
  <c r="BH240" i="83"/>
  <c r="BI240" i="83" s="1"/>
  <c r="BF281" i="83"/>
  <c r="BG219" i="83"/>
  <c r="BF273" i="83"/>
  <c r="BG282" i="83"/>
  <c r="BF288" i="83"/>
  <c r="BG296" i="83"/>
  <c r="BF257" i="83"/>
  <c r="BF285" i="83"/>
  <c r="BH285" i="83"/>
  <c r="BI285" i="83" s="1"/>
  <c r="BG285" i="83"/>
  <c r="BG248" i="83"/>
  <c r="BF289" i="83"/>
  <c r="BG280" i="83"/>
  <c r="BF249" i="83"/>
  <c r="BG267" i="83"/>
  <c r="BF280" i="83"/>
  <c r="BF283" i="83"/>
  <c r="BF291" i="83"/>
  <c r="BH286" i="83"/>
  <c r="BI286" i="83" s="1"/>
  <c r="BH283" i="83"/>
  <c r="BI283" i="83" s="1"/>
  <c r="BH287" i="83"/>
  <c r="BI287" i="83" s="1"/>
  <c r="BH291" i="83"/>
  <c r="BI291" i="83" s="1"/>
  <c r="BH295" i="83"/>
  <c r="BI295" i="83" s="1"/>
  <c r="BG177" i="83"/>
  <c r="BG203" i="83"/>
  <c r="BF224" i="83"/>
  <c r="BG234" i="83"/>
  <c r="BG226" i="83"/>
  <c r="BF231" i="83"/>
  <c r="BG202" i="83"/>
  <c r="BF228" i="83"/>
  <c r="BG239" i="83"/>
  <c r="BG269" i="83"/>
  <c r="BG161" i="83"/>
  <c r="BG191" i="83"/>
  <c r="BF294" i="83"/>
  <c r="BF286" i="83"/>
  <c r="BG246" i="83"/>
  <c r="BF256" i="83"/>
  <c r="BG279" i="83"/>
  <c r="BG284" i="83"/>
  <c r="BF234" i="83"/>
  <c r="BF241" i="83"/>
  <c r="BF161" i="83"/>
  <c r="BH269" i="83"/>
  <c r="BI269" i="83" s="1"/>
  <c r="BF196" i="83"/>
  <c r="BF215" i="83"/>
  <c r="BF252" i="83"/>
  <c r="BG252" i="83"/>
  <c r="BG236" i="83"/>
  <c r="BF177" i="83"/>
  <c r="BF212" i="83"/>
  <c r="BG224" i="83"/>
  <c r="BG194" i="83"/>
  <c r="BF225" i="83"/>
  <c r="BF180" i="83"/>
  <c r="BF172" i="83"/>
  <c r="BF237" i="83"/>
  <c r="BF260" i="83"/>
  <c r="BF206" i="83"/>
  <c r="BG228" i="83"/>
  <c r="BF230" i="83"/>
  <c r="BG237" i="83"/>
  <c r="BF245" i="83"/>
  <c r="BH247" i="83"/>
  <c r="BI247" i="83" s="1"/>
  <c r="BG247" i="83"/>
  <c r="BG183" i="83"/>
  <c r="BH228" i="83"/>
  <c r="BI228" i="83" s="1"/>
  <c r="BF254" i="83"/>
  <c r="BF207" i="83"/>
  <c r="BG227" i="83"/>
  <c r="BG231" i="83"/>
  <c r="BG235" i="83"/>
  <c r="BF240" i="83"/>
  <c r="BG163" i="83"/>
  <c r="BF199" i="83"/>
  <c r="BG211" i="83"/>
  <c r="BG245" i="83"/>
  <c r="BF247" i="83"/>
  <c r="BG195" i="83"/>
  <c r="BG201" i="83"/>
  <c r="BG215" i="83"/>
  <c r="BF232" i="83"/>
  <c r="BH237" i="83"/>
  <c r="BI237" i="83" s="1"/>
  <c r="BH251" i="83"/>
  <c r="BI251" i="83" s="1"/>
  <c r="BH257" i="83"/>
  <c r="BI257" i="83" s="1"/>
  <c r="BF296" i="83"/>
  <c r="BF293" i="83"/>
  <c r="BF290" i="83"/>
  <c r="BF269" i="83"/>
  <c r="BG169" i="83"/>
  <c r="BG199" i="83"/>
  <c r="BF227" i="83"/>
  <c r="BF235" i="83"/>
  <c r="BF242" i="83"/>
  <c r="BH246" i="83"/>
  <c r="BI246" i="83" s="1"/>
  <c r="BG251" i="83"/>
  <c r="BF251" i="83"/>
  <c r="BG187" i="83"/>
  <c r="BG225" i="83"/>
  <c r="BG229" i="83"/>
  <c r="BF236" i="83"/>
  <c r="BH264" i="83"/>
  <c r="BI264" i="83" s="1"/>
  <c r="BG257" i="83"/>
  <c r="BG243" i="83"/>
  <c r="BH244" i="83"/>
  <c r="BI244" i="83" s="1"/>
  <c r="BG250" i="83"/>
  <c r="BF258" i="83"/>
  <c r="BG258" i="83"/>
  <c r="BH258" i="83"/>
  <c r="BI258" i="83" s="1"/>
  <c r="BG262" i="83"/>
  <c r="BF268" i="83"/>
  <c r="BF263" i="83"/>
  <c r="BF259" i="83"/>
  <c r="BF271" i="83"/>
  <c r="BF272" i="83"/>
  <c r="BF278" i="83"/>
  <c r="BH273" i="83"/>
  <c r="BI273" i="83" s="1"/>
  <c r="BF166" i="83"/>
  <c r="BH174" i="83"/>
  <c r="BI174" i="83" s="1"/>
  <c r="BH166" i="83"/>
  <c r="BI166" i="83" s="1"/>
  <c r="BG170" i="83"/>
  <c r="BH170" i="83"/>
  <c r="BI170" i="83" s="1"/>
  <c r="BF219" i="83"/>
  <c r="BG274" i="83"/>
  <c r="BH274" i="83"/>
  <c r="BI274" i="83" s="1"/>
  <c r="BF274" i="83"/>
  <c r="BF243" i="83"/>
  <c r="BF248" i="83"/>
  <c r="BG265" i="83"/>
  <c r="BG264" i="83"/>
  <c r="BG272" i="83"/>
  <c r="BH263" i="83"/>
  <c r="BI263" i="83" s="1"/>
  <c r="BH267" i="83"/>
  <c r="BI267" i="83" s="1"/>
  <c r="BH271" i="83"/>
  <c r="BI271" i="83" s="1"/>
  <c r="BF277" i="83"/>
  <c r="BF169" i="83"/>
  <c r="BF170" i="83"/>
  <c r="BF176" i="83"/>
  <c r="BF164" i="83"/>
  <c r="BG179" i="83"/>
  <c r="BG181" i="83"/>
  <c r="BF233" i="83"/>
  <c r="BG233" i="83"/>
  <c r="BF250" i="83"/>
  <c r="BH250" i="83"/>
  <c r="BI250" i="83" s="1"/>
  <c r="BG255" i="83"/>
  <c r="BH225" i="83"/>
  <c r="BI225" i="83" s="1"/>
  <c r="BH227" i="83"/>
  <c r="BI227" i="83" s="1"/>
  <c r="BH229" i="83"/>
  <c r="BI229" i="83" s="1"/>
  <c r="BH231" i="83"/>
  <c r="BI231" i="83" s="1"/>
  <c r="BH233" i="83"/>
  <c r="BI233" i="83" s="1"/>
  <c r="BH235" i="83"/>
  <c r="BI235" i="83" s="1"/>
  <c r="BF244" i="83"/>
  <c r="BJ244" i="83" s="1"/>
  <c r="BH266" i="83"/>
  <c r="BI266" i="83" s="1"/>
  <c r="BG266" i="83"/>
  <c r="BF275" i="83"/>
  <c r="BG249" i="83"/>
  <c r="BF265" i="83"/>
  <c r="BH261" i="83"/>
  <c r="BI261" i="83" s="1"/>
  <c r="BF279" i="83"/>
  <c r="BF160" i="83"/>
  <c r="BG171" i="83"/>
  <c r="BF174" i="83"/>
  <c r="BF179" i="83"/>
  <c r="BF226" i="83"/>
  <c r="BF195" i="83"/>
  <c r="BG268" i="83"/>
  <c r="BH268" i="83"/>
  <c r="BI268" i="83" s="1"/>
  <c r="BH238" i="83"/>
  <c r="BI238" i="83" s="1"/>
  <c r="BH252" i="83"/>
  <c r="BI252" i="83" s="1"/>
  <c r="BF261" i="83"/>
  <c r="BJ261" i="83" s="1"/>
  <c r="BF168" i="83"/>
  <c r="BF163" i="83"/>
  <c r="BG168" i="83"/>
  <c r="BF184" i="83"/>
  <c r="BF186" i="83"/>
  <c r="BH178" i="83"/>
  <c r="BI178" i="83" s="1"/>
  <c r="BF192" i="83"/>
  <c r="BG197" i="83"/>
  <c r="BH196" i="83"/>
  <c r="BI196" i="83" s="1"/>
  <c r="BH195" i="83"/>
  <c r="BI195" i="83" s="1"/>
  <c r="BF200" i="83"/>
  <c r="BF202" i="83"/>
  <c r="BG209" i="83"/>
  <c r="BG216" i="83"/>
  <c r="BF201" i="83"/>
  <c r="BG213" i="83"/>
  <c r="BH243" i="83"/>
  <c r="BI243" i="83" s="1"/>
  <c r="BF246" i="83"/>
  <c r="BH248" i="83"/>
  <c r="BI248" i="83" s="1"/>
  <c r="BH277" i="83"/>
  <c r="BI277" i="83" s="1"/>
  <c r="BG176" i="83"/>
  <c r="BG173" i="83"/>
  <c r="BF175" i="83"/>
  <c r="BF182" i="83"/>
  <c r="BG182" i="83"/>
  <c r="BF185" i="83"/>
  <c r="BF178" i="83"/>
  <c r="BG178" i="83"/>
  <c r="BF187" i="83"/>
  <c r="BF191" i="83"/>
  <c r="BF189" i="83"/>
  <c r="BF190" i="83"/>
  <c r="BF194" i="83"/>
  <c r="BH188" i="83"/>
  <c r="BI188" i="83" s="1"/>
  <c r="BG200" i="83"/>
  <c r="BH204" i="83"/>
  <c r="BI204" i="83" s="1"/>
  <c r="BG196" i="83"/>
  <c r="BF203" i="83"/>
  <c r="BH205" i="83"/>
  <c r="BI205" i="83" s="1"/>
  <c r="BG205" i="83"/>
  <c r="BH208" i="83"/>
  <c r="BI208" i="83" s="1"/>
  <c r="BF209" i="83"/>
  <c r="BG204" i="83"/>
  <c r="BF210" i="83"/>
  <c r="BH213" i="83"/>
  <c r="BI213" i="83" s="1"/>
  <c r="BF214" i="83"/>
  <c r="BG254" i="83"/>
  <c r="BF255" i="83"/>
  <c r="BH262" i="83"/>
  <c r="BI262" i="83" s="1"/>
  <c r="BG253" i="83"/>
  <c r="BH260" i="83"/>
  <c r="BI260" i="83" s="1"/>
  <c r="BH276" i="83"/>
  <c r="BI276" i="83" s="1"/>
  <c r="BF167" i="83"/>
  <c r="BF181" i="83"/>
  <c r="BF162" i="83"/>
  <c r="BF165" i="83"/>
  <c r="BF173" i="83"/>
  <c r="BG180" i="83"/>
  <c r="BG184" i="83"/>
  <c r="BH184" i="83"/>
  <c r="BI184" i="83" s="1"/>
  <c r="BG190" i="83"/>
  <c r="BG192" i="83"/>
  <c r="BF197" i="83"/>
  <c r="BH161" i="83"/>
  <c r="BI161" i="83" s="1"/>
  <c r="BH165" i="83"/>
  <c r="BI165" i="83" s="1"/>
  <c r="BH169" i="83"/>
  <c r="BI169" i="83" s="1"/>
  <c r="BH183" i="83"/>
  <c r="BI183" i="83" s="1"/>
  <c r="BH187" i="83"/>
  <c r="BI187" i="83" s="1"/>
  <c r="BH191" i="83"/>
  <c r="BI191" i="83" s="1"/>
  <c r="BF198" i="83"/>
  <c r="BH202" i="83"/>
  <c r="BI202" i="83" s="1"/>
  <c r="BF205" i="83"/>
  <c r="BG208" i="83"/>
  <c r="BH201" i="83"/>
  <c r="BI201" i="83" s="1"/>
  <c r="BG206" i="83"/>
  <c r="BH209" i="83"/>
  <c r="BI209" i="83" s="1"/>
  <c r="BF216" i="83"/>
  <c r="BF239" i="83"/>
  <c r="BH242" i="83"/>
  <c r="BI242" i="83" s="1"/>
  <c r="BG162" i="83"/>
  <c r="BG166" i="83"/>
  <c r="BH192" i="83"/>
  <c r="BI192" i="83" s="1"/>
  <c r="BG189" i="83"/>
  <c r="BH214" i="83"/>
  <c r="BI214" i="83" s="1"/>
  <c r="BF217" i="83"/>
  <c r="BF276" i="83"/>
  <c r="BF266" i="83"/>
  <c r="BG175" i="83"/>
  <c r="BG185" i="83"/>
  <c r="BG188" i="83"/>
  <c r="BF193" i="83"/>
  <c r="BF213" i="83"/>
  <c r="BH256" i="83"/>
  <c r="BI256" i="83" s="1"/>
  <c r="BG277" i="83"/>
  <c r="BG172" i="83"/>
  <c r="BF171" i="83"/>
  <c r="BG174" i="83"/>
  <c r="BF220" i="83"/>
  <c r="BH200" i="83"/>
  <c r="BI200" i="83" s="1"/>
  <c r="BF208" i="83"/>
  <c r="BG214" i="83"/>
  <c r="BG217" i="83"/>
  <c r="CA6" i="83"/>
  <c r="CA267" i="83"/>
  <c r="CA293" i="83"/>
  <c r="CA260" i="83"/>
  <c r="CA281" i="83"/>
  <c r="CA241" i="83"/>
  <c r="CA295" i="83"/>
  <c r="BZ284" i="83"/>
  <c r="CA238" i="83"/>
  <c r="CA164" i="83"/>
  <c r="CA219" i="83"/>
  <c r="CA237" i="83"/>
  <c r="CA283" i="83"/>
  <c r="CA242" i="83"/>
  <c r="BZ187" i="83"/>
  <c r="CD187" i="83" s="1"/>
  <c r="BZ229" i="83"/>
  <c r="CB240" i="83"/>
  <c r="CC240" i="83" s="1"/>
  <c r="CA232" i="83"/>
  <c r="BZ270" i="83"/>
  <c r="BZ249" i="83"/>
  <c r="CA294" i="83"/>
  <c r="CA252" i="83"/>
  <c r="BZ235" i="83"/>
  <c r="CA291" i="83"/>
  <c r="CA223" i="83"/>
  <c r="CA256" i="83"/>
  <c r="BZ243" i="83"/>
  <c r="CA246" i="83"/>
  <c r="CA187" i="83"/>
  <c r="CA261" i="83"/>
  <c r="CA270" i="83"/>
  <c r="CA182" i="83"/>
  <c r="CA287" i="83"/>
  <c r="CA198" i="83"/>
  <c r="CB283" i="83"/>
  <c r="CC283" i="83" s="1"/>
  <c r="CA278" i="83"/>
  <c r="CA240" i="83"/>
  <c r="CB295" i="83"/>
  <c r="CC295" i="83" s="1"/>
  <c r="CA175" i="83"/>
  <c r="CA167" i="83"/>
  <c r="BZ207" i="83"/>
  <c r="CA263" i="83"/>
  <c r="CA160" i="83"/>
  <c r="CA191" i="83"/>
  <c r="CA201" i="83"/>
  <c r="CA211" i="83"/>
  <c r="CA288" i="83"/>
  <c r="CB231" i="83"/>
  <c r="CC231" i="83" s="1"/>
  <c r="BZ282" i="83"/>
  <c r="BZ291" i="83"/>
  <c r="CA244" i="83"/>
  <c r="CA207" i="83"/>
  <c r="CA290" i="83"/>
  <c r="CA275" i="83"/>
  <c r="CA273" i="83"/>
  <c r="BZ273" i="83"/>
  <c r="CB282" i="83"/>
  <c r="CC282" i="83" s="1"/>
  <c r="BZ221" i="83"/>
  <c r="CA292" i="83"/>
  <c r="CA248" i="83"/>
  <c r="CB253" i="83"/>
  <c r="CC253" i="83" s="1"/>
  <c r="BZ253" i="83"/>
  <c r="CD253" i="83" s="1"/>
  <c r="BZ286" i="83"/>
  <c r="BZ288" i="83"/>
  <c r="BZ256" i="83"/>
  <c r="CA279" i="83"/>
  <c r="BZ227" i="83"/>
  <c r="BZ281" i="83"/>
  <c r="CD281" i="83" s="1"/>
  <c r="CB287" i="83"/>
  <c r="CC287" i="83" s="1"/>
  <c r="CA193" i="83"/>
  <c r="BZ287" i="83"/>
  <c r="CD287" i="83" s="1"/>
  <c r="CA259" i="83"/>
  <c r="BZ215" i="83"/>
  <c r="BZ283" i="83"/>
  <c r="CD283" i="83" s="1"/>
  <c r="CA296" i="83"/>
  <c r="CA186" i="83"/>
  <c r="BZ195" i="83"/>
  <c r="CB225" i="83"/>
  <c r="CC225" i="83" s="1"/>
  <c r="BZ285" i="83"/>
  <c r="CD285" i="83" s="1"/>
  <c r="CB243" i="83"/>
  <c r="CC243" i="83" s="1"/>
  <c r="CA250" i="83"/>
  <c r="CA286" i="83"/>
  <c r="BZ289" i="83"/>
  <c r="CA280" i="83"/>
  <c r="CA165" i="83"/>
  <c r="BZ238" i="83"/>
  <c r="CD238" i="83" s="1"/>
  <c r="BZ259" i="83"/>
  <c r="BZ290" i="83"/>
  <c r="CA224" i="83"/>
  <c r="CA194" i="83"/>
  <c r="BZ225" i="83"/>
  <c r="CA269" i="83"/>
  <c r="BZ202" i="83"/>
  <c r="BZ228" i="83"/>
  <c r="CD228" i="83" s="1"/>
  <c r="BZ237" i="83"/>
  <c r="CA239" i="83"/>
  <c r="CA276" i="83"/>
  <c r="CA282" i="83"/>
  <c r="BZ295" i="83"/>
  <c r="CA285" i="83"/>
  <c r="CB252" i="83"/>
  <c r="CC252" i="83" s="1"/>
  <c r="CB291" i="83"/>
  <c r="CC291" i="83" s="1"/>
  <c r="BZ224" i="83"/>
  <c r="BZ234" i="83"/>
  <c r="BZ241" i="83"/>
  <c r="BZ180" i="83"/>
  <c r="BZ173" i="83"/>
  <c r="BZ233" i="83"/>
  <c r="BZ239" i="83"/>
  <c r="BZ260" i="83"/>
  <c r="CD260" i="83" s="1"/>
  <c r="CB161" i="83"/>
  <c r="CC161" i="83" s="1"/>
  <c r="BZ161" i="83"/>
  <c r="CB195" i="83"/>
  <c r="CC195" i="83" s="1"/>
  <c r="CA230" i="83"/>
  <c r="BZ296" i="83"/>
  <c r="CB285" i="83"/>
  <c r="CC285" i="83" s="1"/>
  <c r="CA289" i="83"/>
  <c r="BZ294" i="83"/>
  <c r="BZ293" i="83"/>
  <c r="BZ280" i="83"/>
  <c r="CA236" i="83"/>
  <c r="BZ177" i="83"/>
  <c r="CA203" i="83"/>
  <c r="CA234" i="83"/>
  <c r="CA226" i="83"/>
  <c r="BZ231" i="83"/>
  <c r="CB246" i="83"/>
  <c r="CC246" i="83" s="1"/>
  <c r="CA195" i="83"/>
  <c r="CA220" i="83"/>
  <c r="CA284" i="83"/>
  <c r="BZ212" i="83"/>
  <c r="CA202" i="83"/>
  <c r="BZ230" i="83"/>
  <c r="CA247" i="83"/>
  <c r="CB264" i="83"/>
  <c r="CC264" i="83" s="1"/>
  <c r="BZ168" i="83"/>
  <c r="CA218" i="83"/>
  <c r="CB244" i="83"/>
  <c r="CC244" i="83" s="1"/>
  <c r="CA251" i="83"/>
  <c r="BZ254" i="83"/>
  <c r="CA227" i="83"/>
  <c r="CA231" i="83"/>
  <c r="CA235" i="83"/>
  <c r="BZ240" i="83"/>
  <c r="CD240" i="83" s="1"/>
  <c r="CB281" i="83"/>
  <c r="CC281" i="83" s="1"/>
  <c r="BZ292" i="83"/>
  <c r="BZ252" i="83"/>
  <c r="CA205" i="83"/>
  <c r="BZ269" i="83"/>
  <c r="CA161" i="83"/>
  <c r="CA245" i="83"/>
  <c r="BZ165" i="83"/>
  <c r="CA215" i="83"/>
  <c r="BZ232" i="83"/>
  <c r="CB242" i="83"/>
  <c r="CC242" i="83" s="1"/>
  <c r="BZ242" i="83"/>
  <c r="CB207" i="83"/>
  <c r="CC207" i="83" s="1"/>
  <c r="BZ236" i="83"/>
  <c r="CA177" i="83"/>
  <c r="CA213" i="83"/>
  <c r="BZ226" i="83"/>
  <c r="CA163" i="83"/>
  <c r="CB227" i="83"/>
  <c r="CC227" i="83" s="1"/>
  <c r="CA228" i="83"/>
  <c r="BZ247" i="83"/>
  <c r="CA210" i="83"/>
  <c r="CB228" i="83"/>
  <c r="CC228" i="83" s="1"/>
  <c r="CB249" i="83"/>
  <c r="CC249" i="83" s="1"/>
  <c r="CA254" i="83"/>
  <c r="CA225" i="83"/>
  <c r="CA229" i="83"/>
  <c r="CB284" i="83"/>
  <c r="CC284" i="83" s="1"/>
  <c r="BZ199" i="83"/>
  <c r="CB215" i="83"/>
  <c r="CC215" i="83" s="1"/>
  <c r="BZ251" i="83"/>
  <c r="BZ257" i="83"/>
  <c r="CA233" i="83"/>
  <c r="CA255" i="83"/>
  <c r="BZ255" i="83"/>
  <c r="BZ258" i="83"/>
  <c r="BZ268" i="83"/>
  <c r="CB274" i="83"/>
  <c r="CC274" i="83" s="1"/>
  <c r="BZ276" i="83"/>
  <c r="CD276" i="83" s="1"/>
  <c r="BZ248" i="83"/>
  <c r="CD248" i="83" s="1"/>
  <c r="BZ266" i="83"/>
  <c r="CB261" i="83"/>
  <c r="CC261" i="83" s="1"/>
  <c r="BZ267" i="83"/>
  <c r="CA264" i="83"/>
  <c r="BZ279" i="83"/>
  <c r="BZ278" i="83"/>
  <c r="CD278" i="83" s="1"/>
  <c r="BZ176" i="83"/>
  <c r="CB165" i="83"/>
  <c r="CC165" i="83" s="1"/>
  <c r="CA170" i="83"/>
  <c r="CA169" i="83"/>
  <c r="CA243" i="83"/>
  <c r="CA258" i="83"/>
  <c r="CA262" i="83"/>
  <c r="BZ262" i="83"/>
  <c r="CB268" i="83"/>
  <c r="CC268" i="83" s="1"/>
  <c r="BZ274" i="83"/>
  <c r="CB266" i="83"/>
  <c r="CC266" i="83" s="1"/>
  <c r="CA266" i="83"/>
  <c r="CB256" i="83"/>
  <c r="CC256" i="83" s="1"/>
  <c r="CB260" i="83"/>
  <c r="CC260" i="83" s="1"/>
  <c r="BZ264" i="83"/>
  <c r="CB267" i="83"/>
  <c r="CC267" i="83" s="1"/>
  <c r="CB273" i="83"/>
  <c r="CC273" i="83" s="1"/>
  <c r="CB276" i="83"/>
  <c r="CC276" i="83" s="1"/>
  <c r="BZ277" i="83"/>
  <c r="CB170" i="83"/>
  <c r="CC170" i="83" s="1"/>
  <c r="CA173" i="83"/>
  <c r="CA271" i="83"/>
  <c r="CB229" i="83"/>
  <c r="CC229" i="83" s="1"/>
  <c r="BZ250" i="83"/>
  <c r="CD250" i="83" s="1"/>
  <c r="CA274" i="83"/>
  <c r="CB238" i="83"/>
  <c r="CC238" i="83" s="1"/>
  <c r="BZ244" i="83"/>
  <c r="CA249" i="83"/>
  <c r="BZ265" i="83"/>
  <c r="BZ272" i="83"/>
  <c r="BZ166" i="83"/>
  <c r="BZ170" i="83"/>
  <c r="CD170" i="83" s="1"/>
  <c r="BZ191" i="83"/>
  <c r="CD191" i="83" s="1"/>
  <c r="CB250" i="83"/>
  <c r="CC250" i="83" s="1"/>
  <c r="CB248" i="83"/>
  <c r="CC248" i="83" s="1"/>
  <c r="BZ246" i="83"/>
  <c r="CD246" i="83" s="1"/>
  <c r="CA176" i="83"/>
  <c r="BZ179" i="83"/>
  <c r="CA171" i="83"/>
  <c r="BZ163" i="83"/>
  <c r="BZ174" i="83"/>
  <c r="CA179" i="83"/>
  <c r="CB187" i="83"/>
  <c r="CC187" i="83" s="1"/>
  <c r="CB188" i="83"/>
  <c r="CC188" i="83" s="1"/>
  <c r="BZ198" i="83"/>
  <c r="CB200" i="83"/>
  <c r="CC200" i="83" s="1"/>
  <c r="BZ203" i="83"/>
  <c r="CA206" i="83"/>
  <c r="BZ208" i="83"/>
  <c r="CD208" i="83" s="1"/>
  <c r="CA216" i="83"/>
  <c r="BZ201" i="83"/>
  <c r="CA214" i="83"/>
  <c r="CB235" i="83"/>
  <c r="CC235" i="83" s="1"/>
  <c r="BZ245" i="83"/>
  <c r="BZ206" i="83"/>
  <c r="BZ275" i="83"/>
  <c r="BZ263" i="83"/>
  <c r="CA253" i="83"/>
  <c r="BZ167" i="83"/>
  <c r="CB174" i="83"/>
  <c r="CC174" i="83" s="1"/>
  <c r="CA181" i="83"/>
  <c r="BZ171" i="83"/>
  <c r="CB167" i="83"/>
  <c r="CC167" i="83" s="1"/>
  <c r="CB171" i="83"/>
  <c r="CC171" i="83" s="1"/>
  <c r="BZ172" i="83"/>
  <c r="BZ185" i="83"/>
  <c r="CA178" i="83"/>
  <c r="BZ178" i="83"/>
  <c r="CD178" i="83" s="1"/>
  <c r="BZ189" i="83"/>
  <c r="BZ196" i="83"/>
  <c r="BZ220" i="83"/>
  <c r="CB199" i="83"/>
  <c r="CC199" i="83" s="1"/>
  <c r="CA200" i="83"/>
  <c r="BZ204" i="83"/>
  <c r="CA196" i="83"/>
  <c r="BZ209" i="83"/>
  <c r="CA204" i="83"/>
  <c r="CA183" i="83"/>
  <c r="CA199" i="83"/>
  <c r="BZ271" i="83"/>
  <c r="CD271" i="83" s="1"/>
  <c r="CA277" i="83"/>
  <c r="BZ160" i="83"/>
  <c r="CA172" i="83"/>
  <c r="CA162" i="83"/>
  <c r="BZ164" i="83"/>
  <c r="CA168" i="83"/>
  <c r="BZ169" i="83"/>
  <c r="CA185" i="83"/>
  <c r="CB185" i="83"/>
  <c r="CC185" i="83" s="1"/>
  <c r="CA180" i="83"/>
  <c r="CB178" i="83"/>
  <c r="CC178" i="83" s="1"/>
  <c r="CA184" i="83"/>
  <c r="CA192" i="83"/>
  <c r="BZ192" i="83"/>
  <c r="CA189" i="83"/>
  <c r="BZ188" i="83"/>
  <c r="CD188" i="83" s="1"/>
  <c r="CB190" i="83"/>
  <c r="CC190" i="83" s="1"/>
  <c r="CB192" i="83"/>
  <c r="CC192" i="83" s="1"/>
  <c r="BZ197" i="83"/>
  <c r="CB196" i="83"/>
  <c r="CC196" i="83" s="1"/>
  <c r="BZ200" i="83"/>
  <c r="CD200" i="83" s="1"/>
  <c r="BZ205" i="83"/>
  <c r="CA208" i="83"/>
  <c r="CA209" i="83"/>
  <c r="CB271" i="83"/>
  <c r="CC271" i="83" s="1"/>
  <c r="CA272" i="83"/>
  <c r="BZ181" i="83"/>
  <c r="BZ183" i="83"/>
  <c r="CD183" i="83" s="1"/>
  <c r="CB184" i="83"/>
  <c r="CC184" i="83" s="1"/>
  <c r="BZ184" i="83"/>
  <c r="CB208" i="83"/>
  <c r="CC208" i="83" s="1"/>
  <c r="BZ213" i="83"/>
  <c r="CD213" i="83" s="1"/>
  <c r="BZ216" i="83"/>
  <c r="CA257" i="83"/>
  <c r="CA268" i="83"/>
  <c r="CA265" i="83"/>
  <c r="BZ261" i="83"/>
  <c r="BZ175" i="83"/>
  <c r="BZ182" i="83"/>
  <c r="BZ186" i="83"/>
  <c r="CA188" i="83"/>
  <c r="BZ190" i="83"/>
  <c r="CA190" i="83"/>
  <c r="BZ193" i="83"/>
  <c r="CA197" i="83"/>
  <c r="BZ217" i="83"/>
  <c r="BZ219" i="83"/>
  <c r="CA174" i="83"/>
  <c r="BZ194" i="83"/>
  <c r="CB183" i="83"/>
  <c r="CC183" i="83" s="1"/>
  <c r="BZ214" i="83"/>
  <c r="BZ162" i="83"/>
  <c r="CA166" i="83"/>
  <c r="CB182" i="83"/>
  <c r="CC182" i="83" s="1"/>
  <c r="CB191" i="83"/>
  <c r="CC191" i="83" s="1"/>
  <c r="CB205" i="83"/>
  <c r="CC205" i="83" s="1"/>
  <c r="BZ210" i="83"/>
  <c r="CB213" i="83"/>
  <c r="CC213" i="83" s="1"/>
  <c r="AN224" i="83"/>
  <c r="AO224" i="83" s="1"/>
  <c r="BH221" i="83"/>
  <c r="BI221" i="83" s="1"/>
  <c r="AN221" i="83"/>
  <c r="AO221" i="83" s="1"/>
  <c r="BL221" i="83"/>
  <c r="AR221" i="83"/>
  <c r="X221" i="83"/>
  <c r="BW220" i="83"/>
  <c r="BX220" i="83" s="1"/>
  <c r="BC220" i="83"/>
  <c r="BD220" i="83" s="1"/>
  <c r="AI220" i="83"/>
  <c r="AJ220" i="83" s="1"/>
  <c r="AQ224" i="83"/>
  <c r="AG223" i="83"/>
  <c r="BA223" i="83"/>
  <c r="BU223" i="83"/>
  <c r="AQ221" i="83"/>
  <c r="BV219" i="83"/>
  <c r="AX219" i="83"/>
  <c r="AY219" i="83" s="1"/>
  <c r="AD219" i="83"/>
  <c r="AE219" i="83" s="1"/>
  <c r="BM215" i="83"/>
  <c r="BN215" i="83" s="1"/>
  <c r="AS215" i="83"/>
  <c r="AT215" i="83" s="1"/>
  <c r="Y215" i="83"/>
  <c r="Z215" i="83" s="1"/>
  <c r="AV219" i="83"/>
  <c r="BL218" i="83"/>
  <c r="X218" i="83"/>
  <c r="BR212" i="83"/>
  <c r="BS212" i="83" s="1"/>
  <c r="AD212" i="83"/>
  <c r="AE212" i="83" s="1"/>
  <c r="X212" i="83"/>
  <c r="AR212" i="83"/>
  <c r="BL212" i="83"/>
  <c r="BZ211" i="83"/>
  <c r="AD211" i="83"/>
  <c r="AE211" i="83" s="1"/>
  <c r="BC211" i="83"/>
  <c r="BD211" i="83" s="1"/>
  <c r="BW211" i="83"/>
  <c r="BX211" i="83" s="1"/>
  <c r="BM207" i="83"/>
  <c r="BN207" i="83" s="1"/>
  <c r="AS207" i="83"/>
  <c r="AT207" i="83" s="1"/>
  <c r="Y207" i="83"/>
  <c r="Z207" i="83" s="1"/>
  <c r="BM203" i="83"/>
  <c r="BN203" i="83" s="1"/>
  <c r="AS203" i="83"/>
  <c r="AT203" i="83" s="1"/>
  <c r="Y203" i="83"/>
  <c r="Z203" i="83" s="1"/>
  <c r="BM199" i="83"/>
  <c r="BN199" i="83" s="1"/>
  <c r="AS199" i="83"/>
  <c r="AT199" i="83" s="1"/>
  <c r="Y199" i="83"/>
  <c r="Z199" i="83" s="1"/>
  <c r="AQ222" i="83"/>
  <c r="BU222" i="83"/>
  <c r="AH222" i="83"/>
  <c r="BG222" i="83"/>
  <c r="BA219" i="83"/>
  <c r="BE219" i="83" s="1"/>
  <c r="AQ218" i="83"/>
  <c r="AR217" i="83"/>
  <c r="AG217" i="83"/>
  <c r="BW221" i="83"/>
  <c r="BX221" i="83" s="1"/>
  <c r="BC221" i="83"/>
  <c r="BD221" i="83" s="1"/>
  <c r="AI221" i="83"/>
  <c r="AJ221" i="83" s="1"/>
  <c r="CA221" i="83"/>
  <c r="BG221" i="83"/>
  <c r="AM221" i="83"/>
  <c r="BR220" i="83"/>
  <c r="BS220" i="83" s="1"/>
  <c r="AX220" i="83"/>
  <c r="AY220" i="83" s="1"/>
  <c r="AD220" i="83"/>
  <c r="AE220" i="83" s="1"/>
  <c r="CB221" i="83"/>
  <c r="CC221" i="83" s="1"/>
  <c r="AG224" i="83"/>
  <c r="AL223" i="83"/>
  <c r="BF223" i="83"/>
  <c r="BZ223" i="83"/>
  <c r="AG221" i="83"/>
  <c r="BP219" i="83"/>
  <c r="AS219" i="83"/>
  <c r="AT219" i="83" s="1"/>
  <c r="Y219" i="83"/>
  <c r="Z219" i="83" s="1"/>
  <c r="BH215" i="83"/>
  <c r="BI215" i="83" s="1"/>
  <c r="AN215" i="83"/>
  <c r="AO215" i="83" s="1"/>
  <c r="AB219" i="83"/>
  <c r="BF218" i="83"/>
  <c r="W212" i="83"/>
  <c r="AC212" i="83"/>
  <c r="BQ212" i="83"/>
  <c r="Y211" i="83"/>
  <c r="Z211" i="83" s="1"/>
  <c r="BH211" i="83"/>
  <c r="BI211" i="83" s="1"/>
  <c r="CB211" i="83"/>
  <c r="CC211" i="83" s="1"/>
  <c r="BH207" i="83"/>
  <c r="BI207" i="83" s="1"/>
  <c r="AN207" i="83"/>
  <c r="AO207" i="83" s="1"/>
  <c r="BH203" i="83"/>
  <c r="BI203" i="83" s="1"/>
  <c r="AN203" i="83"/>
  <c r="AO203" i="83" s="1"/>
  <c r="BH199" i="83"/>
  <c r="BI199" i="83" s="1"/>
  <c r="AN199" i="83"/>
  <c r="AO199" i="83" s="1"/>
  <c r="W222" i="83"/>
  <c r="BA222" i="83"/>
  <c r="BZ222" i="83"/>
  <c r="AM222" i="83"/>
  <c r="BQ222" i="83"/>
  <c r="AG219" i="83"/>
  <c r="AK219" i="83" s="1"/>
  <c r="BH217" i="83"/>
  <c r="BI217" i="83" s="1"/>
  <c r="BA217" i="83"/>
  <c r="AQ267" i="83"/>
  <c r="AR295" i="83"/>
  <c r="AR291" i="83"/>
  <c r="AR260" i="83"/>
  <c r="AR246" i="83"/>
  <c r="AR281" i="83"/>
  <c r="AR230" i="83"/>
  <c r="AR283" i="83"/>
  <c r="AR207" i="83"/>
  <c r="AR294" i="83"/>
  <c r="AR163" i="83"/>
  <c r="AR271" i="83"/>
  <c r="AS281" i="83"/>
  <c r="AT281" i="83" s="1"/>
  <c r="AR242" i="83"/>
  <c r="AR261" i="83"/>
  <c r="AR276" i="83"/>
  <c r="AQ262" i="83"/>
  <c r="AR219" i="83"/>
  <c r="AR287" i="83"/>
  <c r="AR237" i="83"/>
  <c r="AR241" i="83"/>
  <c r="AR252" i="83"/>
  <c r="AR251" i="83"/>
  <c r="AR211" i="83"/>
  <c r="AS240" i="83"/>
  <c r="AT240" i="83" s="1"/>
  <c r="AR259" i="83"/>
  <c r="AR275" i="83"/>
  <c r="AR238" i="83"/>
  <c r="AR273" i="83"/>
  <c r="AS282" i="83"/>
  <c r="AT282" i="83" s="1"/>
  <c r="AQ295" i="83"/>
  <c r="AQ248" i="83"/>
  <c r="AS285" i="83"/>
  <c r="AT285" i="83" s="1"/>
  <c r="AR292" i="83"/>
  <c r="AS284" i="83"/>
  <c r="AT284" i="83" s="1"/>
  <c r="AR244" i="83"/>
  <c r="AQ202" i="83"/>
  <c r="AR279" i="83"/>
  <c r="AR270" i="83"/>
  <c r="AQ206" i="83"/>
  <c r="AQ291" i="83"/>
  <c r="AR296" i="83"/>
  <c r="AS296" i="83"/>
  <c r="AT296" i="83" s="1"/>
  <c r="AR186" i="83"/>
  <c r="AQ285" i="83"/>
  <c r="AQ292" i="83"/>
  <c r="AR286" i="83"/>
  <c r="AQ289" i="83"/>
  <c r="AQ245" i="83"/>
  <c r="AR280" i="83"/>
  <c r="AQ280" i="83"/>
  <c r="AQ290" i="83"/>
  <c r="AQ287" i="83"/>
  <c r="AR193" i="83"/>
  <c r="AR220" i="83"/>
  <c r="AR168" i="83"/>
  <c r="AQ233" i="83"/>
  <c r="AR199" i="83"/>
  <c r="AQ288" i="83"/>
  <c r="AQ296" i="83"/>
  <c r="AQ286" i="83"/>
  <c r="AQ255" i="83"/>
  <c r="AQ293" i="83"/>
  <c r="AR284" i="83"/>
  <c r="AR290" i="83"/>
  <c r="AR262" i="83"/>
  <c r="AR201" i="83"/>
  <c r="AR256" i="83"/>
  <c r="AS280" i="83"/>
  <c r="AT280" i="83" s="1"/>
  <c r="AR293" i="83"/>
  <c r="AQ234" i="83"/>
  <c r="AQ173" i="83"/>
  <c r="AQ227" i="83"/>
  <c r="AQ252" i="83"/>
  <c r="AR250" i="83"/>
  <c r="AR263" i="83"/>
  <c r="AR288" i="83"/>
  <c r="AR285" i="83"/>
  <c r="AR289" i="83"/>
  <c r="AS283" i="83"/>
  <c r="AT283" i="83" s="1"/>
  <c r="AS287" i="83"/>
  <c r="AT287" i="83" s="1"/>
  <c r="AS291" i="83"/>
  <c r="AT291" i="83" s="1"/>
  <c r="AS295" i="83"/>
  <c r="AT295" i="83" s="1"/>
  <c r="AR236" i="83"/>
  <c r="AR177" i="83"/>
  <c r="AR205" i="83"/>
  <c r="AR234" i="83"/>
  <c r="AR226" i="83"/>
  <c r="AQ225" i="83"/>
  <c r="AR269" i="83"/>
  <c r="AS228" i="83"/>
  <c r="AT228" i="83" s="1"/>
  <c r="AQ237" i="83"/>
  <c r="AQ195" i="83"/>
  <c r="AR265" i="83"/>
  <c r="AR282" i="83"/>
  <c r="AQ283" i="83"/>
  <c r="AU283" i="83" s="1"/>
  <c r="AR248" i="83"/>
  <c r="AQ282" i="83"/>
  <c r="AR267" i="83"/>
  <c r="AQ281" i="83"/>
  <c r="AQ236" i="83"/>
  <c r="AR203" i="83"/>
  <c r="AR213" i="83"/>
  <c r="AR224" i="83"/>
  <c r="AQ226" i="83"/>
  <c r="AQ269" i="83"/>
  <c r="AQ284" i="83"/>
  <c r="AR194" i="83"/>
  <c r="AR161" i="83"/>
  <c r="AR160" i="83"/>
  <c r="AR232" i="83"/>
  <c r="AQ238" i="83"/>
  <c r="AR245" i="83"/>
  <c r="AS264" i="83"/>
  <c r="AT264" i="83" s="1"/>
  <c r="AQ232" i="83"/>
  <c r="AS249" i="83"/>
  <c r="AT249" i="83" s="1"/>
  <c r="AS244" i="83"/>
  <c r="AT244" i="83" s="1"/>
  <c r="AQ235" i="83"/>
  <c r="AQ239" i="83"/>
  <c r="AR165" i="83"/>
  <c r="AQ229" i="83"/>
  <c r="AQ247" i="83"/>
  <c r="AR183" i="83"/>
  <c r="AS246" i="83"/>
  <c r="AT246" i="83" s="1"/>
  <c r="AR187" i="83"/>
  <c r="AR227" i="83"/>
  <c r="AR231" i="83"/>
  <c r="AR235" i="83"/>
  <c r="AR240" i="83"/>
  <c r="AQ228" i="83"/>
  <c r="AR239" i="83"/>
  <c r="AQ260" i="83"/>
  <c r="AR195" i="83"/>
  <c r="AR223" i="83"/>
  <c r="AR191" i="83"/>
  <c r="AQ231" i="83"/>
  <c r="AQ242" i="83"/>
  <c r="AQ251" i="83"/>
  <c r="AR257" i="83"/>
  <c r="AQ257" i="83"/>
  <c r="AQ208" i="83"/>
  <c r="AR215" i="83"/>
  <c r="AS255" i="83"/>
  <c r="AT255" i="83" s="1"/>
  <c r="AR255" i="83"/>
  <c r="AR274" i="83"/>
  <c r="AQ274" i="83"/>
  <c r="AS243" i="83"/>
  <c r="AT243" i="83" s="1"/>
  <c r="AS238" i="83"/>
  <c r="AT238" i="83" s="1"/>
  <c r="AS242" i="83"/>
  <c r="AT242" i="83" s="1"/>
  <c r="AQ263" i="83"/>
  <c r="AQ253" i="83"/>
  <c r="AS248" i="83"/>
  <c r="AT248" i="83" s="1"/>
  <c r="AS252" i="83"/>
  <c r="AT252" i="83" s="1"/>
  <c r="AS256" i="83"/>
  <c r="AT256" i="83" s="1"/>
  <c r="AS260" i="83"/>
  <c r="AT260" i="83" s="1"/>
  <c r="AR264" i="83"/>
  <c r="AQ271" i="83"/>
  <c r="AQ279" i="83"/>
  <c r="AQ272" i="83"/>
  <c r="AS277" i="83"/>
  <c r="AT277" i="83" s="1"/>
  <c r="AQ277" i="83"/>
  <c r="AS276" i="83"/>
  <c r="AT276" i="83" s="1"/>
  <c r="AS163" i="83"/>
  <c r="AT163" i="83" s="1"/>
  <c r="AR164" i="83"/>
  <c r="AR228" i="83"/>
  <c r="AR202" i="83"/>
  <c r="AR254" i="83"/>
  <c r="AQ216" i="83"/>
  <c r="AR225" i="83"/>
  <c r="AR233" i="83"/>
  <c r="AQ250" i="83"/>
  <c r="AQ268" i="83"/>
  <c r="AQ241" i="83"/>
  <c r="AQ244" i="83"/>
  <c r="AR266" i="83"/>
  <c r="AS266" i="83"/>
  <c r="AT266" i="83" s="1"/>
  <c r="AR249" i="83"/>
  <c r="AQ259" i="83"/>
  <c r="AQ265" i="83"/>
  <c r="AQ264" i="83"/>
  <c r="AR272" i="83"/>
  <c r="AS273" i="83"/>
  <c r="AT273" i="83" s="1"/>
  <c r="AQ165" i="83"/>
  <c r="AQ161" i="83"/>
  <c r="AQ168" i="83"/>
  <c r="AS174" i="83"/>
  <c r="AT174" i="83" s="1"/>
  <c r="AS170" i="83"/>
  <c r="AT170" i="83" s="1"/>
  <c r="AR171" i="83"/>
  <c r="AQ160" i="83"/>
  <c r="AQ294" i="83"/>
  <c r="AR247" i="83"/>
  <c r="AR169" i="83"/>
  <c r="AQ254" i="83"/>
  <c r="AQ240" i="83"/>
  <c r="AR243" i="83"/>
  <c r="AQ243" i="83"/>
  <c r="AS253" i="83"/>
  <c r="AT253" i="83" s="1"/>
  <c r="AR268" i="83"/>
  <c r="AS268" i="83"/>
  <c r="AT268" i="83" s="1"/>
  <c r="AS274" i="83"/>
  <c r="AT274" i="83" s="1"/>
  <c r="AQ276" i="83"/>
  <c r="AQ246" i="83"/>
  <c r="AR253" i="83"/>
  <c r="AQ256" i="83"/>
  <c r="AQ273" i="83"/>
  <c r="AQ261" i="83"/>
  <c r="AS263" i="83"/>
  <c r="AT263" i="83" s="1"/>
  <c r="AQ270" i="83"/>
  <c r="AS267" i="83"/>
  <c r="AT267" i="83" s="1"/>
  <c r="AS271" i="83"/>
  <c r="AT271" i="83" s="1"/>
  <c r="AQ275" i="83"/>
  <c r="AR277" i="83"/>
  <c r="AQ164" i="83"/>
  <c r="AQ167" i="83"/>
  <c r="AR172" i="83"/>
  <c r="AR176" i="83"/>
  <c r="AS178" i="83"/>
  <c r="AT178" i="83" s="1"/>
  <c r="AR162" i="83"/>
  <c r="AR173" i="83"/>
  <c r="AR229" i="83"/>
  <c r="AQ249" i="83"/>
  <c r="AQ278" i="83"/>
  <c r="AR278" i="83"/>
  <c r="AS166" i="83"/>
  <c r="AT166" i="83" s="1"/>
  <c r="AQ181" i="83"/>
  <c r="AS162" i="83"/>
  <c r="AT162" i="83" s="1"/>
  <c r="AQ169" i="83"/>
  <c r="AQ185" i="83"/>
  <c r="AS185" i="83"/>
  <c r="AT185" i="83" s="1"/>
  <c r="AR178" i="83"/>
  <c r="AQ191" i="83"/>
  <c r="AQ189" i="83"/>
  <c r="AQ190" i="83"/>
  <c r="AQ194" i="83"/>
  <c r="AQ186" i="83"/>
  <c r="AQ188" i="83"/>
  <c r="AR200" i="83"/>
  <c r="AS196" i="83"/>
  <c r="AT196" i="83" s="1"/>
  <c r="AQ203" i="83"/>
  <c r="AS205" i="83"/>
  <c r="AT205" i="83" s="1"/>
  <c r="AQ207" i="83"/>
  <c r="AQ209" i="83"/>
  <c r="AR204" i="83"/>
  <c r="AR210" i="83"/>
  <c r="AS204" i="83"/>
  <c r="AT204" i="83" s="1"/>
  <c r="AQ230" i="83"/>
  <c r="AR258" i="83"/>
  <c r="AS225" i="83"/>
  <c r="AT225" i="83" s="1"/>
  <c r="AS227" i="83"/>
  <c r="AT227" i="83" s="1"/>
  <c r="AS229" i="83"/>
  <c r="AT229" i="83" s="1"/>
  <c r="AS231" i="83"/>
  <c r="AT231" i="83" s="1"/>
  <c r="AS233" i="83"/>
  <c r="AT233" i="83" s="1"/>
  <c r="AS235" i="83"/>
  <c r="AT235" i="83" s="1"/>
  <c r="AQ162" i="83"/>
  <c r="AU162" i="83" s="1"/>
  <c r="AR170" i="83"/>
  <c r="AR179" i="83"/>
  <c r="AS171" i="83"/>
  <c r="AT171" i="83" s="1"/>
  <c r="AR181" i="83"/>
  <c r="AR180" i="83"/>
  <c r="AQ183" i="83"/>
  <c r="AR184" i="83"/>
  <c r="AQ184" i="83"/>
  <c r="AS188" i="83"/>
  <c r="AT188" i="83" s="1"/>
  <c r="AR192" i="83"/>
  <c r="AQ177" i="83"/>
  <c r="AQ197" i="83"/>
  <c r="AQ196" i="83"/>
  <c r="AS195" i="83"/>
  <c r="AT195" i="83" s="1"/>
  <c r="AR196" i="83"/>
  <c r="AR198" i="83"/>
  <c r="AS200" i="83"/>
  <c r="AT200" i="83" s="1"/>
  <c r="AQ200" i="83"/>
  <c r="AQ205" i="83"/>
  <c r="AR208" i="83"/>
  <c r="AS209" i="83"/>
  <c r="AT209" i="83" s="1"/>
  <c r="AR209" i="83"/>
  <c r="AQ204" i="83"/>
  <c r="AQ211" i="83"/>
  <c r="AQ213" i="83"/>
  <c r="AQ266" i="83"/>
  <c r="AR175" i="83"/>
  <c r="AQ175" i="83"/>
  <c r="AQ171" i="83"/>
  <c r="AR166" i="83"/>
  <c r="AS168" i="83"/>
  <c r="AT168" i="83" s="1"/>
  <c r="AS175" i="83"/>
  <c r="AT175" i="83" s="1"/>
  <c r="AQ176" i="83"/>
  <c r="AR174" i="83"/>
  <c r="AQ180" i="83"/>
  <c r="AQ187" i="83"/>
  <c r="AR188" i="83"/>
  <c r="AQ192" i="83"/>
  <c r="AS190" i="83"/>
  <c r="AT190" i="83" s="1"/>
  <c r="AQ193" i="83"/>
  <c r="AR197" i="83"/>
  <c r="AQ198" i="83"/>
  <c r="AQ199" i="83"/>
  <c r="AS208" i="83"/>
  <c r="AT208" i="83" s="1"/>
  <c r="AQ210" i="83"/>
  <c r="AS213" i="83"/>
  <c r="AT213" i="83" s="1"/>
  <c r="AQ166" i="83"/>
  <c r="AS182" i="83"/>
  <c r="AT182" i="83" s="1"/>
  <c r="AS192" i="83"/>
  <c r="AT192" i="83" s="1"/>
  <c r="AQ201" i="83"/>
  <c r="AQ214" i="83"/>
  <c r="AQ217" i="83"/>
  <c r="AS217" i="83"/>
  <c r="AT217" i="83" s="1"/>
  <c r="AR167" i="83"/>
  <c r="AQ163" i="83"/>
  <c r="AQ172" i="83"/>
  <c r="AQ178" i="83"/>
  <c r="AQ220" i="83"/>
  <c r="AS161" i="83"/>
  <c r="AT161" i="83" s="1"/>
  <c r="AS165" i="83"/>
  <c r="AT165" i="83" s="1"/>
  <c r="AS169" i="83"/>
  <c r="AT169" i="83" s="1"/>
  <c r="AS183" i="83"/>
  <c r="AT183" i="83" s="1"/>
  <c r="AS187" i="83"/>
  <c r="AT187" i="83" s="1"/>
  <c r="AS191" i="83"/>
  <c r="AT191" i="83" s="1"/>
  <c r="AS212" i="83"/>
  <c r="AT212" i="83" s="1"/>
  <c r="AR222" i="83"/>
  <c r="AQ258" i="83"/>
  <c r="AQ170" i="83"/>
  <c r="AR182" i="83"/>
  <c r="AS184" i="83"/>
  <c r="AT184" i="83" s="1"/>
  <c r="AR190" i="83"/>
  <c r="AR206" i="83"/>
  <c r="AQ182" i="83"/>
  <c r="AQ179" i="83"/>
  <c r="AR185" i="83"/>
  <c r="AQ174" i="83"/>
  <c r="AR189" i="83"/>
  <c r="AR216" i="83"/>
  <c r="AR214" i="83"/>
  <c r="BM284" i="83"/>
  <c r="BN284" i="83" s="1"/>
  <c r="BK282" i="83"/>
  <c r="BL291" i="83"/>
  <c r="BL279" i="83"/>
  <c r="BL281" i="83"/>
  <c r="BL283" i="83"/>
  <c r="BL267" i="83"/>
  <c r="BL194" i="83"/>
  <c r="BL186" i="83"/>
  <c r="BM192" i="83"/>
  <c r="BN192" i="83" s="1"/>
  <c r="BK215" i="83"/>
  <c r="BL230" i="83"/>
  <c r="BL240" i="83"/>
  <c r="BK286" i="83"/>
  <c r="BL259" i="83"/>
  <c r="BL275" i="83"/>
  <c r="BL207" i="83"/>
  <c r="BL263" i="83"/>
  <c r="BK170" i="83"/>
  <c r="BL244" i="83"/>
  <c r="BL195" i="83"/>
  <c r="BL287" i="83"/>
  <c r="BL206" i="83"/>
  <c r="BM281" i="83"/>
  <c r="BN281" i="83" s="1"/>
  <c r="BK238" i="83"/>
  <c r="BK287" i="83"/>
  <c r="BM240" i="83"/>
  <c r="BN240" i="83" s="1"/>
  <c r="BL270" i="83"/>
  <c r="BK165" i="83"/>
  <c r="BL294" i="83"/>
  <c r="BL256" i="83"/>
  <c r="BL187" i="83"/>
  <c r="BK255" i="83"/>
  <c r="BL261" i="83"/>
  <c r="BL246" i="83"/>
  <c r="BL250" i="83"/>
  <c r="BL241" i="83"/>
  <c r="BL260" i="83"/>
  <c r="BM196" i="83"/>
  <c r="BN196" i="83" s="1"/>
  <c r="BK291" i="83"/>
  <c r="BL219" i="83"/>
  <c r="BM296" i="83"/>
  <c r="BN296" i="83" s="1"/>
  <c r="BK272" i="83"/>
  <c r="BL292" i="83"/>
  <c r="BM288" i="83"/>
  <c r="BN288" i="83" s="1"/>
  <c r="BK256" i="83"/>
  <c r="BK290" i="83"/>
  <c r="BL252" i="83"/>
  <c r="BL285" i="83"/>
  <c r="BK219" i="83"/>
  <c r="BL295" i="83"/>
  <c r="BL163" i="83"/>
  <c r="BK214" i="83"/>
  <c r="BL242" i="83"/>
  <c r="BM282" i="83"/>
  <c r="BN282" i="83" s="1"/>
  <c r="BL296" i="83"/>
  <c r="BK285" i="83"/>
  <c r="BM285" i="83"/>
  <c r="BN285" i="83" s="1"/>
  <c r="BM243" i="83"/>
  <c r="BN243" i="83" s="1"/>
  <c r="BK289" i="83"/>
  <c r="BL280" i="83"/>
  <c r="BL290" i="83"/>
  <c r="BL276" i="83"/>
  <c r="BL273" i="83"/>
  <c r="BL168" i="83"/>
  <c r="BK233" i="83"/>
  <c r="BK283" i="83"/>
  <c r="BK296" i="83"/>
  <c r="BK288" i="83"/>
  <c r="BL248" i="83"/>
  <c r="BL286" i="83"/>
  <c r="BL289" i="83"/>
  <c r="BK280" i="83"/>
  <c r="BK293" i="83"/>
  <c r="BL284" i="83"/>
  <c r="BK284" i="83"/>
  <c r="BK184" i="83"/>
  <c r="BK292" i="83"/>
  <c r="BL288" i="83"/>
  <c r="BK200" i="83"/>
  <c r="BK281" i="83"/>
  <c r="BK178" i="83"/>
  <c r="BK234" i="83"/>
  <c r="BM244" i="83"/>
  <c r="BN244" i="83" s="1"/>
  <c r="BL269" i="83"/>
  <c r="BK237" i="83"/>
  <c r="BL183" i="83"/>
  <c r="BL238" i="83"/>
  <c r="BK225" i="83"/>
  <c r="BL271" i="83"/>
  <c r="BL282" i="83"/>
  <c r="BM283" i="83"/>
  <c r="BN283" i="83" s="1"/>
  <c r="BM287" i="83"/>
  <c r="BN287" i="83" s="1"/>
  <c r="BM291" i="83"/>
  <c r="BN291" i="83" s="1"/>
  <c r="BM295" i="83"/>
  <c r="BN295" i="83" s="1"/>
  <c r="BL236" i="83"/>
  <c r="BK235" i="83"/>
  <c r="BL237" i="83"/>
  <c r="BL228" i="83"/>
  <c r="BL293" i="83"/>
  <c r="BK294" i="83"/>
  <c r="BK236" i="83"/>
  <c r="BL224" i="83"/>
  <c r="BK226" i="83"/>
  <c r="BK269" i="83"/>
  <c r="BK227" i="83"/>
  <c r="BM246" i="83"/>
  <c r="BN246" i="83" s="1"/>
  <c r="BK260" i="83"/>
  <c r="BL160" i="83"/>
  <c r="BM253" i="83"/>
  <c r="BN253" i="83" s="1"/>
  <c r="BL177" i="83"/>
  <c r="BM228" i="83"/>
  <c r="BN228" i="83" s="1"/>
  <c r="BL161" i="83"/>
  <c r="BL215" i="83"/>
  <c r="BL245" i="83"/>
  <c r="BL169" i="83"/>
  <c r="BL199" i="83"/>
  <c r="BK231" i="83"/>
  <c r="BO231" i="83" s="1"/>
  <c r="BK232" i="83"/>
  <c r="BK239" i="83"/>
  <c r="BL234" i="83"/>
  <c r="BL173" i="83"/>
  <c r="BK228" i="83"/>
  <c r="BL239" i="83"/>
  <c r="BK195" i="83"/>
  <c r="BL223" i="83"/>
  <c r="BK247" i="83"/>
  <c r="BL193" i="83"/>
  <c r="BL201" i="83"/>
  <c r="BM219" i="83"/>
  <c r="BN219" i="83" s="1"/>
  <c r="BL227" i="83"/>
  <c r="BL231" i="83"/>
  <c r="BL235" i="83"/>
  <c r="BK295" i="83"/>
  <c r="BL203" i="83"/>
  <c r="BL165" i="83"/>
  <c r="BL191" i="83"/>
  <c r="BL232" i="83"/>
  <c r="BM264" i="83"/>
  <c r="BN264" i="83" s="1"/>
  <c r="BK251" i="83"/>
  <c r="BL257" i="83"/>
  <c r="BK257" i="83"/>
  <c r="BM230" i="83"/>
  <c r="BN230" i="83" s="1"/>
  <c r="BL247" i="83"/>
  <c r="BL251" i="83"/>
  <c r="BL229" i="83"/>
  <c r="BK240" i="83"/>
  <c r="BM249" i="83"/>
  <c r="BN249" i="83" s="1"/>
  <c r="BL274" i="83"/>
  <c r="BK241" i="83"/>
  <c r="BM238" i="83"/>
  <c r="BN238" i="83" s="1"/>
  <c r="BM242" i="83"/>
  <c r="BN242" i="83" s="1"/>
  <c r="BM248" i="83"/>
  <c r="BN248" i="83" s="1"/>
  <c r="BM252" i="83"/>
  <c r="BN252" i="83" s="1"/>
  <c r="BM256" i="83"/>
  <c r="BN256" i="83" s="1"/>
  <c r="BM260" i="83"/>
  <c r="BN260" i="83" s="1"/>
  <c r="BL264" i="83"/>
  <c r="BK270" i="83"/>
  <c r="BK279" i="83"/>
  <c r="BK275" i="83"/>
  <c r="BK277" i="83"/>
  <c r="BM276" i="83"/>
  <c r="BN276" i="83" s="1"/>
  <c r="BK162" i="83"/>
  <c r="BK164" i="83"/>
  <c r="BL167" i="83"/>
  <c r="BK252" i="83"/>
  <c r="BO252" i="83" s="1"/>
  <c r="BK229" i="83"/>
  <c r="BK245" i="83"/>
  <c r="BL220" i="83"/>
  <c r="BK242" i="83"/>
  <c r="BO242" i="83" s="1"/>
  <c r="BK254" i="83"/>
  <c r="BK250" i="83"/>
  <c r="BK268" i="83"/>
  <c r="BK274" i="83"/>
  <c r="BK276" i="83"/>
  <c r="BK244" i="83"/>
  <c r="BO244" i="83" s="1"/>
  <c r="BK248" i="83"/>
  <c r="BL249" i="83"/>
  <c r="BK265" i="83"/>
  <c r="BK271" i="83"/>
  <c r="BL278" i="83"/>
  <c r="BM273" i="83"/>
  <c r="BN273" i="83" s="1"/>
  <c r="BM166" i="83"/>
  <c r="BN166" i="83" s="1"/>
  <c r="BL179" i="83"/>
  <c r="BL226" i="83"/>
  <c r="BK199" i="83"/>
  <c r="BK230" i="83"/>
  <c r="BL202" i="83"/>
  <c r="BL225" i="83"/>
  <c r="BL255" i="83"/>
  <c r="BL258" i="83"/>
  <c r="BL262" i="83"/>
  <c r="BK262" i="83"/>
  <c r="BL268" i="83"/>
  <c r="BM274" i="83"/>
  <c r="BN274" i="83" s="1"/>
  <c r="BL254" i="83"/>
  <c r="BL266" i="83"/>
  <c r="BK246" i="83"/>
  <c r="BK249" i="83"/>
  <c r="BM261" i="83"/>
  <c r="BN261" i="83" s="1"/>
  <c r="BL253" i="83"/>
  <c r="BL265" i="83"/>
  <c r="BK261" i="83"/>
  <c r="BM263" i="83"/>
  <c r="BN263" i="83" s="1"/>
  <c r="BM267" i="83"/>
  <c r="BN267" i="83" s="1"/>
  <c r="BM271" i="83"/>
  <c r="BN271" i="83" s="1"/>
  <c r="BM277" i="83"/>
  <c r="BN277" i="83" s="1"/>
  <c r="BL277" i="83"/>
  <c r="BK167" i="83"/>
  <c r="BL172" i="83"/>
  <c r="BK172" i="83"/>
  <c r="BK175" i="83"/>
  <c r="BL176" i="83"/>
  <c r="BL162" i="83"/>
  <c r="BK161" i="83"/>
  <c r="BL164" i="83"/>
  <c r="BM172" i="83"/>
  <c r="BN172" i="83" s="1"/>
  <c r="BK264" i="83"/>
  <c r="BL170" i="83"/>
  <c r="BK179" i="83"/>
  <c r="BL181" i="83"/>
  <c r="BL175" i="83"/>
  <c r="BM170" i="83"/>
  <c r="BN170" i="83" s="1"/>
  <c r="BL182" i="83"/>
  <c r="BK185" i="83"/>
  <c r="BM178" i="83"/>
  <c r="BN178" i="83" s="1"/>
  <c r="BM184" i="83"/>
  <c r="BN184" i="83" s="1"/>
  <c r="BL178" i="83"/>
  <c r="BK192" i="83"/>
  <c r="BK189" i="83"/>
  <c r="BL190" i="83"/>
  <c r="BK177" i="83"/>
  <c r="BK190" i="83"/>
  <c r="BL197" i="83"/>
  <c r="BK198" i="83"/>
  <c r="BL200" i="83"/>
  <c r="BL196" i="83"/>
  <c r="BK208" i="83"/>
  <c r="BK209" i="83"/>
  <c r="BL209" i="83"/>
  <c r="BK210" i="83"/>
  <c r="BL213" i="83"/>
  <c r="BL204" i="83"/>
  <c r="BM213" i="83"/>
  <c r="BN213" i="83" s="1"/>
  <c r="BL214" i="83"/>
  <c r="BM262" i="83"/>
  <c r="BN262" i="83" s="1"/>
  <c r="BK266" i="83"/>
  <c r="BK267" i="83"/>
  <c r="BK173" i="83"/>
  <c r="BK181" i="83"/>
  <c r="BK166" i="83"/>
  <c r="BK169" i="83"/>
  <c r="BK182" i="83"/>
  <c r="BK174" i="83"/>
  <c r="BL180" i="83"/>
  <c r="BM185" i="83"/>
  <c r="BN185" i="83" s="1"/>
  <c r="BL184" i="83"/>
  <c r="BK187" i="83"/>
  <c r="BL192" i="83"/>
  <c r="BK197" i="83"/>
  <c r="BM195" i="83"/>
  <c r="BN195" i="83" s="1"/>
  <c r="BK202" i="83"/>
  <c r="BK205" i="83"/>
  <c r="BL208" i="83"/>
  <c r="BK206" i="83"/>
  <c r="BK216" i="83"/>
  <c r="BK213" i="83"/>
  <c r="BL233" i="83"/>
  <c r="BL243" i="83"/>
  <c r="BK243" i="83"/>
  <c r="BK258" i="83"/>
  <c r="BM258" i="83"/>
  <c r="BN258" i="83" s="1"/>
  <c r="BM225" i="83"/>
  <c r="BN225" i="83" s="1"/>
  <c r="BM227" i="83"/>
  <c r="BN227" i="83" s="1"/>
  <c r="BM229" i="83"/>
  <c r="BN229" i="83" s="1"/>
  <c r="BM231" i="83"/>
  <c r="BN231" i="83" s="1"/>
  <c r="BM233" i="83"/>
  <c r="BN233" i="83" s="1"/>
  <c r="BM235" i="83"/>
  <c r="BN235" i="83" s="1"/>
  <c r="BM266" i="83"/>
  <c r="BN266" i="83" s="1"/>
  <c r="BK273" i="83"/>
  <c r="BL272" i="83"/>
  <c r="BK168" i="83"/>
  <c r="BK176" i="83"/>
  <c r="BL171" i="83"/>
  <c r="BL166" i="83"/>
  <c r="BL185" i="83"/>
  <c r="BL174" i="83"/>
  <c r="BK183" i="83"/>
  <c r="BL188" i="83"/>
  <c r="BM188" i="83"/>
  <c r="BN188" i="83" s="1"/>
  <c r="BK194" i="83"/>
  <c r="BK186" i="83"/>
  <c r="BL189" i="83"/>
  <c r="BK191" i="83"/>
  <c r="BK193" i="83"/>
  <c r="BK203" i="83"/>
  <c r="BL205" i="83"/>
  <c r="BL210" i="83"/>
  <c r="BK160" i="83"/>
  <c r="BK163" i="83"/>
  <c r="BK171" i="83"/>
  <c r="BK188" i="83"/>
  <c r="BK220" i="83"/>
  <c r="BM204" i="83"/>
  <c r="BN204" i="83" s="1"/>
  <c r="BK204" i="83"/>
  <c r="BK217" i="83"/>
  <c r="BL217" i="83"/>
  <c r="BK263" i="83"/>
  <c r="BK253" i="83"/>
  <c r="BM174" i="83"/>
  <c r="BN174" i="83" s="1"/>
  <c r="BK180" i="83"/>
  <c r="BK218" i="83"/>
  <c r="BL222" i="83"/>
  <c r="BK278" i="83"/>
  <c r="BM161" i="83"/>
  <c r="BN161" i="83" s="1"/>
  <c r="BM165" i="83"/>
  <c r="BN165" i="83" s="1"/>
  <c r="BM169" i="83"/>
  <c r="BN169" i="83" s="1"/>
  <c r="BM183" i="83"/>
  <c r="BN183" i="83" s="1"/>
  <c r="BM187" i="83"/>
  <c r="BN187" i="83" s="1"/>
  <c r="BM191" i="83"/>
  <c r="BN191" i="83" s="1"/>
  <c r="BM200" i="83"/>
  <c r="BN200" i="83" s="1"/>
  <c r="BK196" i="83"/>
  <c r="BL216" i="83"/>
  <c r="BK259" i="83"/>
  <c r="BL198" i="83"/>
  <c r="BK207" i="83"/>
  <c r="BM208" i="83"/>
  <c r="BN208" i="83" s="1"/>
  <c r="BK211" i="83"/>
  <c r="BK201" i="83"/>
  <c r="AC295" i="83"/>
  <c r="AB286" i="83"/>
  <c r="AC287" i="83"/>
  <c r="AC285" i="83"/>
  <c r="AC255" i="83"/>
  <c r="AC283" i="83"/>
  <c r="AC291" i="83"/>
  <c r="AB270" i="83"/>
  <c r="AC245" i="83"/>
  <c r="AC248" i="83"/>
  <c r="AC199" i="83"/>
  <c r="AC169" i="83"/>
  <c r="AC197" i="83"/>
  <c r="AC238" i="83"/>
  <c r="AC272" i="83"/>
  <c r="AC258" i="83"/>
  <c r="AB280" i="83"/>
  <c r="AC207" i="83"/>
  <c r="AC276" i="83"/>
  <c r="AC232" i="83"/>
  <c r="AC273" i="83"/>
  <c r="AB290" i="83"/>
  <c r="AC242" i="83"/>
  <c r="AC211" i="83"/>
  <c r="AB259" i="83"/>
  <c r="AB263" i="83"/>
  <c r="AB239" i="83"/>
  <c r="AB295" i="83"/>
  <c r="AC296" i="83"/>
  <c r="AB285" i="83"/>
  <c r="AC289" i="83"/>
  <c r="AB289" i="83"/>
  <c r="AC280" i="83"/>
  <c r="AB287" i="83"/>
  <c r="AC293" i="83"/>
  <c r="AC230" i="83"/>
  <c r="AB229" i="83"/>
  <c r="AC263" i="83"/>
  <c r="AB282" i="83"/>
  <c r="AB296" i="83"/>
  <c r="AD296" i="83"/>
  <c r="AE296" i="83" s="1"/>
  <c r="AB272" i="83"/>
  <c r="AC286" i="83"/>
  <c r="AC254" i="83"/>
  <c r="AC256" i="83"/>
  <c r="AB293" i="83"/>
  <c r="AC284" i="83"/>
  <c r="AC252" i="83"/>
  <c r="AD281" i="83"/>
  <c r="AE281" i="83" s="1"/>
  <c r="AB255" i="83"/>
  <c r="AD282" i="83"/>
  <c r="AE282" i="83" s="1"/>
  <c r="AC288" i="83"/>
  <c r="AB292" i="83"/>
  <c r="AC271" i="83"/>
  <c r="AD285" i="83"/>
  <c r="AE285" i="83" s="1"/>
  <c r="AC282" i="83"/>
  <c r="AB283" i="83"/>
  <c r="AC267" i="83"/>
  <c r="AD284" i="83"/>
  <c r="AE284" i="83" s="1"/>
  <c r="AB288" i="83"/>
  <c r="AC290" i="83"/>
  <c r="AB166" i="83"/>
  <c r="AC236" i="83"/>
  <c r="AB177" i="83"/>
  <c r="AB224" i="83"/>
  <c r="AB242" i="83"/>
  <c r="AD226" i="83"/>
  <c r="AE226" i="83" s="1"/>
  <c r="AB237" i="83"/>
  <c r="AB195" i="83"/>
  <c r="AC250" i="83"/>
  <c r="AB294" i="83"/>
  <c r="AC279" i="83"/>
  <c r="AB243" i="83"/>
  <c r="AD290" i="83"/>
  <c r="AE290" i="83" s="1"/>
  <c r="AC294" i="83"/>
  <c r="AB236" i="83"/>
  <c r="AB178" i="83"/>
  <c r="AC203" i="83"/>
  <c r="AC224" i="83"/>
  <c r="AC194" i="83"/>
  <c r="AB225" i="83"/>
  <c r="AB226" i="83"/>
  <c r="AB269" i="83"/>
  <c r="AC191" i="83"/>
  <c r="AB284" i="83"/>
  <c r="AD283" i="83"/>
  <c r="AE283" i="83" s="1"/>
  <c r="AD287" i="83"/>
  <c r="AE287" i="83" s="1"/>
  <c r="AD291" i="83"/>
  <c r="AE291" i="83" s="1"/>
  <c r="AD295" i="83"/>
  <c r="AE295" i="83" s="1"/>
  <c r="AB184" i="83"/>
  <c r="AB212" i="83"/>
  <c r="AB233" i="83"/>
  <c r="AD244" i="83"/>
  <c r="AE244" i="83" s="1"/>
  <c r="AB200" i="83"/>
  <c r="AB228" i="83"/>
  <c r="AC239" i="83"/>
  <c r="AC161" i="83"/>
  <c r="AB170" i="83"/>
  <c r="AB281" i="83"/>
  <c r="AB291" i="83"/>
  <c r="AB252" i="83"/>
  <c r="AB210" i="83"/>
  <c r="AC223" i="83"/>
  <c r="AB247" i="83"/>
  <c r="AB257" i="83"/>
  <c r="AC187" i="83"/>
  <c r="AC225" i="83"/>
  <c r="AC229" i="83"/>
  <c r="AC233" i="83"/>
  <c r="AD208" i="83"/>
  <c r="AE208" i="83" s="1"/>
  <c r="AB234" i="83"/>
  <c r="AC234" i="83"/>
  <c r="AC209" i="83"/>
  <c r="AB231" i="83"/>
  <c r="AC195" i="83"/>
  <c r="AC220" i="83"/>
  <c r="AC228" i="83"/>
  <c r="AC237" i="83"/>
  <c r="AB160" i="83"/>
  <c r="AC206" i="83"/>
  <c r="AD228" i="83"/>
  <c r="AE228" i="83" s="1"/>
  <c r="AB251" i="83"/>
  <c r="AC257" i="83"/>
  <c r="AC292" i="83"/>
  <c r="AC260" i="83"/>
  <c r="AC173" i="83"/>
  <c r="AC269" i="83"/>
  <c r="AD246" i="83"/>
  <c r="AE246" i="83" s="1"/>
  <c r="AD200" i="83"/>
  <c r="AE200" i="83" s="1"/>
  <c r="AC215" i="83"/>
  <c r="AC219" i="83"/>
  <c r="AB230" i="83"/>
  <c r="AB245" i="83"/>
  <c r="AC247" i="83"/>
  <c r="AC165" i="83"/>
  <c r="AC193" i="83"/>
  <c r="AC202" i="83"/>
  <c r="AB218" i="83"/>
  <c r="AB221" i="83"/>
  <c r="AB254" i="83"/>
  <c r="AC227" i="83"/>
  <c r="AC231" i="83"/>
  <c r="AC226" i="83"/>
  <c r="AB198" i="83"/>
  <c r="AC183" i="83"/>
  <c r="AD247" i="83"/>
  <c r="AE247" i="83" s="1"/>
  <c r="AB241" i="83"/>
  <c r="AC243" i="83"/>
  <c r="AB250" i="83"/>
  <c r="AD258" i="83"/>
  <c r="AE258" i="83" s="1"/>
  <c r="AB276" i="83"/>
  <c r="AD225" i="83"/>
  <c r="AE225" i="83" s="1"/>
  <c r="AD227" i="83"/>
  <c r="AE227" i="83" s="1"/>
  <c r="AD229" i="83"/>
  <c r="AE229" i="83" s="1"/>
  <c r="AD231" i="83"/>
  <c r="AE231" i="83" s="1"/>
  <c r="AD233" i="83"/>
  <c r="AE233" i="83" s="1"/>
  <c r="AD235" i="83"/>
  <c r="AE235" i="83" s="1"/>
  <c r="AB238" i="83"/>
  <c r="AC241" i="83"/>
  <c r="AB244" i="83"/>
  <c r="AC244" i="83"/>
  <c r="AC249" i="83"/>
  <c r="AC259" i="83"/>
  <c r="AB265" i="83"/>
  <c r="AC265" i="83"/>
  <c r="AD264" i="83"/>
  <c r="AE264" i="83" s="1"/>
  <c r="AD278" i="83"/>
  <c r="AE278" i="83" s="1"/>
  <c r="AC275" i="83"/>
  <c r="AC167" i="83"/>
  <c r="AB168" i="83"/>
  <c r="AB162" i="83"/>
  <c r="AC168" i="83"/>
  <c r="AC251" i="83"/>
  <c r="AD243" i="83"/>
  <c r="AE243" i="83" s="1"/>
  <c r="AB249" i="83"/>
  <c r="AC268" i="83"/>
  <c r="AB271" i="83"/>
  <c r="AD238" i="83"/>
  <c r="AE238" i="83" s="1"/>
  <c r="AD242" i="83"/>
  <c r="AE242" i="83" s="1"/>
  <c r="AB246" i="83"/>
  <c r="AC246" i="83"/>
  <c r="AD249" i="83"/>
  <c r="AE249" i="83" s="1"/>
  <c r="AC253" i="83"/>
  <c r="AD261" i="83"/>
  <c r="AE261" i="83" s="1"/>
  <c r="AD248" i="83"/>
  <c r="AE248" i="83" s="1"/>
  <c r="AD252" i="83"/>
  <c r="AE252" i="83" s="1"/>
  <c r="AD256" i="83"/>
  <c r="AE256" i="83" s="1"/>
  <c r="AD260" i="83"/>
  <c r="AE260" i="83" s="1"/>
  <c r="AB261" i="83"/>
  <c r="AC261" i="83"/>
  <c r="AD277" i="83"/>
  <c r="AE277" i="83" s="1"/>
  <c r="AB279" i="83"/>
  <c r="AC270" i="83"/>
  <c r="AC277" i="83"/>
  <c r="AD276" i="83"/>
  <c r="AE276" i="83" s="1"/>
  <c r="AD163" i="83"/>
  <c r="AE163" i="83" s="1"/>
  <c r="AC164" i="83"/>
  <c r="AB167" i="83"/>
  <c r="AC172" i="83"/>
  <c r="AB174" i="83"/>
  <c r="AC176" i="83"/>
  <c r="AC162" i="83"/>
  <c r="AB173" i="83"/>
  <c r="AD179" i="83"/>
  <c r="AE179" i="83" s="1"/>
  <c r="AB179" i="83"/>
  <c r="AB181" i="83"/>
  <c r="AC281" i="83"/>
  <c r="AB227" i="83"/>
  <c r="AB232" i="83"/>
  <c r="AB235" i="83"/>
  <c r="AD255" i="83"/>
  <c r="AE255" i="83" s="1"/>
  <c r="AB258" i="83"/>
  <c r="AC262" i="83"/>
  <c r="AB274" i="83"/>
  <c r="AD240" i="83"/>
  <c r="AE240" i="83" s="1"/>
  <c r="AB275" i="83"/>
  <c r="AD253" i="83"/>
  <c r="AE253" i="83" s="1"/>
  <c r="AC278" i="83"/>
  <c r="AB278" i="83"/>
  <c r="AD273" i="83"/>
  <c r="AE273" i="83" s="1"/>
  <c r="AB176" i="83"/>
  <c r="AB165" i="83"/>
  <c r="AC170" i="83"/>
  <c r="AB240" i="83"/>
  <c r="AD266" i="83"/>
  <c r="AE266" i="83" s="1"/>
  <c r="AB253" i="83"/>
  <c r="AC264" i="83"/>
  <c r="AB161" i="83"/>
  <c r="AB182" i="83"/>
  <c r="AD185" i="83"/>
  <c r="AE185" i="83" s="1"/>
  <c r="AC180" i="83"/>
  <c r="AC184" i="83"/>
  <c r="AB187" i="83"/>
  <c r="AC190" i="83"/>
  <c r="AD188" i="83"/>
  <c r="AE188" i="83" s="1"/>
  <c r="AC192" i="83"/>
  <c r="AB194" i="83"/>
  <c r="AC177" i="83"/>
  <c r="AC189" i="83"/>
  <c r="AB197" i="83"/>
  <c r="AD161" i="83"/>
  <c r="AE161" i="83" s="1"/>
  <c r="AD165" i="83"/>
  <c r="AE165" i="83" s="1"/>
  <c r="AD169" i="83"/>
  <c r="AE169" i="83" s="1"/>
  <c r="AD183" i="83"/>
  <c r="AE183" i="83" s="1"/>
  <c r="AD187" i="83"/>
  <c r="AE187" i="83" s="1"/>
  <c r="AD191" i="83"/>
  <c r="AE191" i="83" s="1"/>
  <c r="AB203" i="83"/>
  <c r="AB205" i="83"/>
  <c r="AC208" i="83"/>
  <c r="AB208" i="83"/>
  <c r="AB207" i="83"/>
  <c r="AD204" i="83"/>
  <c r="AE204" i="83" s="1"/>
  <c r="AB213" i="83"/>
  <c r="AC235" i="83"/>
  <c r="AB268" i="83"/>
  <c r="AC274" i="83"/>
  <c r="AD263" i="83"/>
  <c r="AE263" i="83" s="1"/>
  <c r="AB267" i="83"/>
  <c r="AD267" i="83"/>
  <c r="AE267" i="83" s="1"/>
  <c r="AD271" i="83"/>
  <c r="AE271" i="83" s="1"/>
  <c r="AB273" i="83"/>
  <c r="AB277" i="83"/>
  <c r="AC171" i="83"/>
  <c r="AC179" i="83"/>
  <c r="AC181" i="83"/>
  <c r="AC175" i="83"/>
  <c r="AC160" i="83"/>
  <c r="AC166" i="83"/>
  <c r="AD170" i="83"/>
  <c r="AE170" i="83" s="1"/>
  <c r="AD176" i="83"/>
  <c r="AE176" i="83" s="1"/>
  <c r="AD182" i="83"/>
  <c r="AE182" i="83" s="1"/>
  <c r="AC182" i="83"/>
  <c r="AC174" i="83"/>
  <c r="AD178" i="83"/>
  <c r="AE178" i="83" s="1"/>
  <c r="AD184" i="83"/>
  <c r="AE184" i="83" s="1"/>
  <c r="AB186" i="83"/>
  <c r="AC188" i="83"/>
  <c r="AB188" i="83"/>
  <c r="AB183" i="83"/>
  <c r="AB190" i="83"/>
  <c r="AB191" i="83"/>
  <c r="AB193" i="83"/>
  <c r="AC198" i="83"/>
  <c r="AD196" i="83"/>
  <c r="AE196" i="83" s="1"/>
  <c r="AB206" i="83"/>
  <c r="AC210" i="83"/>
  <c r="AC213" i="83"/>
  <c r="AB214" i="83"/>
  <c r="AB211" i="83"/>
  <c r="AD213" i="83"/>
  <c r="AE213" i="83" s="1"/>
  <c r="AC214" i="83"/>
  <c r="AB248" i="83"/>
  <c r="AD274" i="83"/>
  <c r="AE274" i="83" s="1"/>
  <c r="AB266" i="83"/>
  <c r="AB260" i="83"/>
  <c r="AB175" i="83"/>
  <c r="AB169" i="83"/>
  <c r="AD171" i="83"/>
  <c r="AE171" i="83" s="1"/>
  <c r="AB163" i="83"/>
  <c r="AC163" i="83"/>
  <c r="AB164" i="83"/>
  <c r="AD166" i="83"/>
  <c r="AE166" i="83" s="1"/>
  <c r="AD174" i="83"/>
  <c r="AE174" i="83" s="1"/>
  <c r="AC185" i="83"/>
  <c r="AD192" i="83"/>
  <c r="AE192" i="83" s="1"/>
  <c r="AB196" i="83"/>
  <c r="AB220" i="83"/>
  <c r="AD195" i="83"/>
  <c r="AE195" i="83" s="1"/>
  <c r="AC196" i="83"/>
  <c r="AB202" i="83"/>
  <c r="AB204" i="83"/>
  <c r="AD209" i="83"/>
  <c r="AE209" i="83" s="1"/>
  <c r="AC216" i="83"/>
  <c r="AB201" i="83"/>
  <c r="AC201" i="83"/>
  <c r="AC266" i="83"/>
  <c r="AC178" i="83"/>
  <c r="AC200" i="83"/>
  <c r="AC205" i="83"/>
  <c r="AC204" i="83"/>
  <c r="AB262" i="83"/>
  <c r="AB256" i="83"/>
  <c r="AB185" i="83"/>
  <c r="AB192" i="83"/>
  <c r="AB199" i="83"/>
  <c r="AB222" i="83"/>
  <c r="AB264" i="83"/>
  <c r="AB172" i="83"/>
  <c r="AC186" i="83"/>
  <c r="AD205" i="83"/>
  <c r="AE205" i="83" s="1"/>
  <c r="AB209" i="83"/>
  <c r="AB216" i="83"/>
  <c r="AC217" i="83"/>
  <c r="AC240" i="83"/>
  <c r="AB171" i="83"/>
  <c r="AB180" i="83"/>
  <c r="AB189" i="83"/>
  <c r="AB217" i="83"/>
  <c r="AD217" i="83"/>
  <c r="AE217" i="83" s="1"/>
  <c r="AW295" i="83"/>
  <c r="AW286" i="83"/>
  <c r="AW282" i="83"/>
  <c r="AW289" i="83"/>
  <c r="AW220" i="83"/>
  <c r="AX285" i="83"/>
  <c r="AY285" i="83" s="1"/>
  <c r="AW230" i="83"/>
  <c r="AW207" i="83"/>
  <c r="AW242" i="83"/>
  <c r="AW273" i="83"/>
  <c r="AV186" i="83"/>
  <c r="AV290" i="83"/>
  <c r="AW283" i="83"/>
  <c r="AW291" i="83"/>
  <c r="AW247" i="83"/>
  <c r="AV259" i="83"/>
  <c r="AV263" i="83"/>
  <c r="AV270" i="83"/>
  <c r="AW195" i="83"/>
  <c r="AW169" i="83"/>
  <c r="AW285" i="83"/>
  <c r="AW217" i="83"/>
  <c r="AW256" i="83"/>
  <c r="AV280" i="83"/>
  <c r="AW258" i="83"/>
  <c r="AW287" i="83"/>
  <c r="AW252" i="83"/>
  <c r="AW279" i="83"/>
  <c r="AV292" i="83"/>
  <c r="AW187" i="83"/>
  <c r="AW296" i="83"/>
  <c r="AX296" i="83"/>
  <c r="AY296" i="83" s="1"/>
  <c r="AV174" i="83"/>
  <c r="AV285" i="83"/>
  <c r="AX286" i="83"/>
  <c r="AY286" i="83" s="1"/>
  <c r="AV289" i="83"/>
  <c r="AW280" i="83"/>
  <c r="AW276" i="83"/>
  <c r="AV229" i="83"/>
  <c r="AV296" i="83"/>
  <c r="AV295" i="83"/>
  <c r="AV287" i="83"/>
  <c r="AV293" i="83"/>
  <c r="AW267" i="83"/>
  <c r="AW284" i="83"/>
  <c r="AW271" i="83"/>
  <c r="AW238" i="83"/>
  <c r="AV282" i="83"/>
  <c r="AW288" i="83"/>
  <c r="AV288" i="83"/>
  <c r="AV272" i="83"/>
  <c r="AX282" i="83"/>
  <c r="AY282" i="83" s="1"/>
  <c r="AW250" i="83"/>
  <c r="AV284" i="83"/>
  <c r="AV286" i="83"/>
  <c r="AV294" i="83"/>
  <c r="AW290" i="83"/>
  <c r="AW293" i="83"/>
  <c r="AW281" i="83"/>
  <c r="AW232" i="83"/>
  <c r="AX281" i="83"/>
  <c r="AY281" i="83" s="1"/>
  <c r="AW260" i="83"/>
  <c r="AV271" i="83"/>
  <c r="AX284" i="83"/>
  <c r="AY284" i="83" s="1"/>
  <c r="AV291" i="83"/>
  <c r="AW294" i="83"/>
  <c r="AV211" i="83"/>
  <c r="AW236" i="83"/>
  <c r="AV177" i="83"/>
  <c r="AW205" i="83"/>
  <c r="AW194" i="83"/>
  <c r="AV233" i="83"/>
  <c r="AV237" i="83"/>
  <c r="AX246" i="83"/>
  <c r="AY246" i="83" s="1"/>
  <c r="AV252" i="83"/>
  <c r="AW191" i="83"/>
  <c r="AV210" i="83"/>
  <c r="AW255" i="83"/>
  <c r="AV281" i="83"/>
  <c r="AX208" i="83"/>
  <c r="AY208" i="83" s="1"/>
  <c r="AV236" i="83"/>
  <c r="AW234" i="83"/>
  <c r="AV212" i="83"/>
  <c r="AV226" i="83"/>
  <c r="AW226" i="83"/>
  <c r="AV231" i="83"/>
  <c r="AV269" i="83"/>
  <c r="AW292" i="83"/>
  <c r="AV243" i="83"/>
  <c r="AX290" i="83"/>
  <c r="AY290" i="83" s="1"/>
  <c r="AX283" i="83"/>
  <c r="AY283" i="83" s="1"/>
  <c r="AX287" i="83"/>
  <c r="AY287" i="83" s="1"/>
  <c r="AX291" i="83"/>
  <c r="AY291" i="83" s="1"/>
  <c r="AX295" i="83"/>
  <c r="AY295" i="83" s="1"/>
  <c r="AV166" i="83"/>
  <c r="AX236" i="83"/>
  <c r="AY236" i="83" s="1"/>
  <c r="AX244" i="83"/>
  <c r="AY244" i="83" s="1"/>
  <c r="AV173" i="83"/>
  <c r="AV228" i="83"/>
  <c r="AW239" i="83"/>
  <c r="AW161" i="83"/>
  <c r="AW263" i="83"/>
  <c r="AV234" i="83"/>
  <c r="AV225" i="83"/>
  <c r="AW211" i="83"/>
  <c r="AV245" i="83"/>
  <c r="AV195" i="83"/>
  <c r="AX200" i="83"/>
  <c r="AY200" i="83" s="1"/>
  <c r="AV248" i="83"/>
  <c r="AW225" i="83"/>
  <c r="AW229" i="83"/>
  <c r="AW233" i="83"/>
  <c r="AV224" i="83"/>
  <c r="AW214" i="83"/>
  <c r="AW193" i="83"/>
  <c r="AW199" i="83"/>
  <c r="AV221" i="83"/>
  <c r="AV227" i="83"/>
  <c r="AV235" i="83"/>
  <c r="AV251" i="83"/>
  <c r="AW257" i="83"/>
  <c r="AW240" i="83"/>
  <c r="AX243" i="83"/>
  <c r="AY243" i="83" s="1"/>
  <c r="AW248" i="83"/>
  <c r="AV283" i="83"/>
  <c r="AW203" i="83"/>
  <c r="AW269" i="83"/>
  <c r="AW183" i="83"/>
  <c r="AV198" i="83"/>
  <c r="AV206" i="83"/>
  <c r="AV230" i="83"/>
  <c r="AV247" i="83"/>
  <c r="AV160" i="83"/>
  <c r="AW206" i="83"/>
  <c r="AW215" i="83"/>
  <c r="AV254" i="83"/>
  <c r="AW227" i="83"/>
  <c r="AW231" i="83"/>
  <c r="AW209" i="83"/>
  <c r="AW219" i="83"/>
  <c r="AW165" i="83"/>
  <c r="AV250" i="83"/>
  <c r="AX225" i="83"/>
  <c r="AY225" i="83" s="1"/>
  <c r="AX227" i="83"/>
  <c r="AY227" i="83" s="1"/>
  <c r="AX229" i="83"/>
  <c r="AY229" i="83" s="1"/>
  <c r="AX231" i="83"/>
  <c r="AY231" i="83" s="1"/>
  <c r="AX233" i="83"/>
  <c r="AY233" i="83" s="1"/>
  <c r="AX235" i="83"/>
  <c r="AY235" i="83" s="1"/>
  <c r="AV244" i="83"/>
  <c r="AV249" i="83"/>
  <c r="AX266" i="83"/>
  <c r="AY266" i="83" s="1"/>
  <c r="AW246" i="83"/>
  <c r="AW249" i="83"/>
  <c r="AX249" i="83"/>
  <c r="AY249" i="83" s="1"/>
  <c r="AV256" i="83"/>
  <c r="AV260" i="83"/>
  <c r="AV265" i="83"/>
  <c r="AW261" i="83"/>
  <c r="AW272" i="83"/>
  <c r="AX277" i="83"/>
  <c r="AY277" i="83" s="1"/>
  <c r="AV267" i="83"/>
  <c r="AV273" i="83"/>
  <c r="AV161" i="83"/>
  <c r="AX170" i="83"/>
  <c r="AY170" i="83" s="1"/>
  <c r="AW224" i="83"/>
  <c r="AW237" i="83"/>
  <c r="AV239" i="83"/>
  <c r="AX228" i="83"/>
  <c r="AY228" i="83" s="1"/>
  <c r="AV232" i="83"/>
  <c r="AX257" i="83"/>
  <c r="AY257" i="83" s="1"/>
  <c r="AW235" i="83"/>
  <c r="AV240" i="83"/>
  <c r="AW243" i="83"/>
  <c r="AW254" i="83"/>
  <c r="AV262" i="83"/>
  <c r="AW268" i="83"/>
  <c r="AV274" i="83"/>
  <c r="AV238" i="83"/>
  <c r="AX254" i="83"/>
  <c r="AY254" i="83" s="1"/>
  <c r="AV266" i="83"/>
  <c r="AX238" i="83"/>
  <c r="AY238" i="83" s="1"/>
  <c r="AX242" i="83"/>
  <c r="AY242" i="83" s="1"/>
  <c r="AV246" i="83"/>
  <c r="AV253" i="83"/>
  <c r="AW253" i="83"/>
  <c r="AX253" i="83"/>
  <c r="AY253" i="83" s="1"/>
  <c r="AV264" i="83"/>
  <c r="AX248" i="83"/>
  <c r="AY248" i="83" s="1"/>
  <c r="AX252" i="83"/>
  <c r="AY252" i="83" s="1"/>
  <c r="AX256" i="83"/>
  <c r="AY256" i="83" s="1"/>
  <c r="AX260" i="83"/>
  <c r="AY260" i="83" s="1"/>
  <c r="AV261" i="83"/>
  <c r="AW277" i="83"/>
  <c r="AX276" i="83"/>
  <c r="AY276" i="83" s="1"/>
  <c r="AV167" i="83"/>
  <c r="AW167" i="83"/>
  <c r="AV168" i="83"/>
  <c r="AV171" i="83"/>
  <c r="AW172" i="83"/>
  <c r="AW175" i="83"/>
  <c r="AW176" i="83"/>
  <c r="AV176" i="83"/>
  <c r="AW162" i="83"/>
  <c r="AX163" i="83"/>
  <c r="AY163" i="83" s="1"/>
  <c r="AV162" i="83"/>
  <c r="AW171" i="83"/>
  <c r="AV181" i="83"/>
  <c r="AX175" i="83"/>
  <c r="AY175" i="83" s="1"/>
  <c r="AV175" i="83"/>
  <c r="AV242" i="83"/>
  <c r="AW223" i="83"/>
  <c r="AW251" i="83"/>
  <c r="AV241" i="83"/>
  <c r="AV255" i="83"/>
  <c r="AV258" i="83"/>
  <c r="AV268" i="83"/>
  <c r="AV276" i="83"/>
  <c r="AW241" i="83"/>
  <c r="AW259" i="83"/>
  <c r="AW265" i="83"/>
  <c r="AX264" i="83"/>
  <c r="AY264" i="83" s="1"/>
  <c r="AV278" i="83"/>
  <c r="AX273" i="83"/>
  <c r="AY273" i="83" s="1"/>
  <c r="AV172" i="83"/>
  <c r="AW168" i="83"/>
  <c r="AW170" i="83"/>
  <c r="AW179" i="83"/>
  <c r="AW228" i="83"/>
  <c r="AX250" i="83"/>
  <c r="AY250" i="83" s="1"/>
  <c r="AX262" i="83"/>
  <c r="AY262" i="83" s="1"/>
  <c r="AW274" i="83"/>
  <c r="AX240" i="83"/>
  <c r="AY240" i="83" s="1"/>
  <c r="AV275" i="83"/>
  <c r="AW270" i="83"/>
  <c r="AW275" i="83"/>
  <c r="AV277" i="83"/>
  <c r="AV165" i="83"/>
  <c r="AX171" i="83"/>
  <c r="AY171" i="83" s="1"/>
  <c r="AV164" i="83"/>
  <c r="AX166" i="83"/>
  <c r="AY166" i="83" s="1"/>
  <c r="AX174" i="83"/>
  <c r="AY174" i="83" s="1"/>
  <c r="AW180" i="83"/>
  <c r="AW184" i="83"/>
  <c r="AV188" i="83"/>
  <c r="AW192" i="83"/>
  <c r="AV197" i="83"/>
  <c r="AV220" i="83"/>
  <c r="AX161" i="83"/>
  <c r="AY161" i="83" s="1"/>
  <c r="AX165" i="83"/>
  <c r="AY165" i="83" s="1"/>
  <c r="AX169" i="83"/>
  <c r="AY169" i="83" s="1"/>
  <c r="AX183" i="83"/>
  <c r="AY183" i="83" s="1"/>
  <c r="AX187" i="83"/>
  <c r="AY187" i="83" s="1"/>
  <c r="AX191" i="83"/>
  <c r="AY191" i="83" s="1"/>
  <c r="AV199" i="83"/>
  <c r="AV202" i="83"/>
  <c r="AV205" i="83"/>
  <c r="AX205" i="83"/>
  <c r="AY205" i="83" s="1"/>
  <c r="AW208" i="83"/>
  <c r="AV213" i="83"/>
  <c r="AV257" i="83"/>
  <c r="AW262" i="83"/>
  <c r="AW266" i="83"/>
  <c r="AX278" i="83"/>
  <c r="AY278" i="83" s="1"/>
  <c r="AX176" i="83"/>
  <c r="AY176" i="83" s="1"/>
  <c r="AV169" i="83"/>
  <c r="AW163" i="83"/>
  <c r="AW166" i="83"/>
  <c r="AW173" i="83"/>
  <c r="AW174" i="83"/>
  <c r="AW188" i="83"/>
  <c r="AW190" i="83"/>
  <c r="AV192" i="83"/>
  <c r="AW186" i="83"/>
  <c r="AV187" i="83"/>
  <c r="AV193" i="83"/>
  <c r="AW197" i="83"/>
  <c r="AW202" i="83"/>
  <c r="AX196" i="83"/>
  <c r="AY196" i="83" s="1"/>
  <c r="AV203" i="83"/>
  <c r="AW201" i="83"/>
  <c r="AV218" i="83"/>
  <c r="AW245" i="83"/>
  <c r="AV279" i="83"/>
  <c r="AX263" i="83"/>
  <c r="AY263" i="83" s="1"/>
  <c r="AX267" i="83"/>
  <c r="AY267" i="83" s="1"/>
  <c r="AX271" i="83"/>
  <c r="AY271" i="83" s="1"/>
  <c r="AW278" i="83"/>
  <c r="AW164" i="83"/>
  <c r="AW181" i="83"/>
  <c r="AW160" i="83"/>
  <c r="AV163" i="83"/>
  <c r="AX182" i="83"/>
  <c r="AY182" i="83" s="1"/>
  <c r="AW182" i="83"/>
  <c r="AV180" i="83"/>
  <c r="AW185" i="83"/>
  <c r="AW189" i="83"/>
  <c r="AV190" i="83"/>
  <c r="AX190" i="83"/>
  <c r="AY190" i="83" s="1"/>
  <c r="AX192" i="83"/>
  <c r="AY192" i="83" s="1"/>
  <c r="AV194" i="83"/>
  <c r="AW177" i="83"/>
  <c r="AV183" i="83"/>
  <c r="AV191" i="83"/>
  <c r="AV196" i="83"/>
  <c r="AX195" i="83"/>
  <c r="AY195" i="83" s="1"/>
  <c r="AW196" i="83"/>
  <c r="AV208" i="83"/>
  <c r="AW216" i="83"/>
  <c r="AV216" i="83"/>
  <c r="AV201" i="83"/>
  <c r="AX204" i="83"/>
  <c r="AY204" i="83" s="1"/>
  <c r="AW264" i="83"/>
  <c r="AV179" i="83"/>
  <c r="AV185" i="83"/>
  <c r="AW198" i="83"/>
  <c r="AV207" i="83"/>
  <c r="AZ207" i="83" s="1"/>
  <c r="AX213" i="83"/>
  <c r="AY213" i="83" s="1"/>
  <c r="AV214" i="83"/>
  <c r="AW244" i="83"/>
  <c r="AV170" i="83"/>
  <c r="AV182" i="83"/>
  <c r="AV209" i="83"/>
  <c r="AV222" i="83"/>
  <c r="AV178" i="83"/>
  <c r="AV184" i="83"/>
  <c r="AV189" i="83"/>
  <c r="AV204" i="83"/>
  <c r="AW210" i="83"/>
  <c r="AW178" i="83"/>
  <c r="AW200" i="83"/>
  <c r="AV200" i="83"/>
  <c r="AW204" i="83"/>
  <c r="AW213" i="83"/>
  <c r="AV217" i="83"/>
  <c r="BQ267" i="83"/>
  <c r="BQ263" i="83"/>
  <c r="BP286" i="83"/>
  <c r="BQ230" i="83"/>
  <c r="BQ248" i="83"/>
  <c r="BP229" i="83"/>
  <c r="BP290" i="83"/>
  <c r="BQ202" i="83"/>
  <c r="BQ286" i="83"/>
  <c r="BR240" i="83"/>
  <c r="BS240" i="83" s="1"/>
  <c r="BQ215" i="83"/>
  <c r="BQ232" i="83"/>
  <c r="BQ187" i="83"/>
  <c r="BQ252" i="83"/>
  <c r="BQ285" i="83"/>
  <c r="BQ279" i="83"/>
  <c r="BQ254" i="83"/>
  <c r="BQ242" i="83"/>
  <c r="BP199" i="83"/>
  <c r="BQ219" i="83"/>
  <c r="BQ276" i="83"/>
  <c r="BQ179" i="83"/>
  <c r="BP160" i="83"/>
  <c r="BQ199" i="83"/>
  <c r="BP249" i="83"/>
  <c r="BP280" i="83"/>
  <c r="BQ169" i="83"/>
  <c r="BQ295" i="83"/>
  <c r="BP239" i="83"/>
  <c r="BQ278" i="83"/>
  <c r="BQ283" i="83"/>
  <c r="BQ291" i="83"/>
  <c r="BQ260" i="83"/>
  <c r="BR281" i="83"/>
  <c r="BS281" i="83" s="1"/>
  <c r="BP248" i="83"/>
  <c r="BQ197" i="83"/>
  <c r="BP177" i="83"/>
  <c r="BQ255" i="83"/>
  <c r="BP221" i="83"/>
  <c r="BQ238" i="83"/>
  <c r="BP256" i="83"/>
  <c r="BQ296" i="83"/>
  <c r="BP195" i="83"/>
  <c r="BQ220" i="83"/>
  <c r="BP285" i="83"/>
  <c r="BR285" i="83"/>
  <c r="BS285" i="83" s="1"/>
  <c r="BP283" i="83"/>
  <c r="BP289" i="83"/>
  <c r="BQ256" i="83"/>
  <c r="BQ280" i="83"/>
  <c r="BR282" i="83"/>
  <c r="BS282" i="83" s="1"/>
  <c r="BP288" i="83"/>
  <c r="BP295" i="83"/>
  <c r="BP296" i="83"/>
  <c r="BQ289" i="83"/>
  <c r="BQ282" i="83"/>
  <c r="BP284" i="83"/>
  <c r="BP294" i="83"/>
  <c r="BQ290" i="83"/>
  <c r="BP293" i="83"/>
  <c r="BQ266" i="83"/>
  <c r="BQ284" i="83"/>
  <c r="BQ287" i="83"/>
  <c r="BP259" i="83"/>
  <c r="BQ183" i="83"/>
  <c r="BQ262" i="83"/>
  <c r="BQ165" i="83"/>
  <c r="BQ265" i="83"/>
  <c r="BQ288" i="83"/>
  <c r="BP243" i="83"/>
  <c r="BR292" i="83"/>
  <c r="BS292" i="83" s="1"/>
  <c r="BQ258" i="83"/>
  <c r="BP287" i="83"/>
  <c r="BR290" i="83"/>
  <c r="BS290" i="83" s="1"/>
  <c r="BQ207" i="83"/>
  <c r="BR296" i="83"/>
  <c r="BS296" i="83" s="1"/>
  <c r="BQ236" i="83"/>
  <c r="BP166" i="83"/>
  <c r="BR234" i="83"/>
  <c r="BS234" i="83" s="1"/>
  <c r="BR244" i="83"/>
  <c r="BS244" i="83" s="1"/>
  <c r="BQ224" i="83"/>
  <c r="BQ269" i="83"/>
  <c r="BQ273" i="83"/>
  <c r="BP169" i="83"/>
  <c r="BP292" i="83"/>
  <c r="BQ292" i="83"/>
  <c r="BP245" i="83"/>
  <c r="BR284" i="83"/>
  <c r="BS284" i="83" s="1"/>
  <c r="BP236" i="83"/>
  <c r="BQ203" i="83"/>
  <c r="BP224" i="83"/>
  <c r="BP184" i="83"/>
  <c r="BP225" i="83"/>
  <c r="BP212" i="83"/>
  <c r="BP226" i="83"/>
  <c r="BQ209" i="83"/>
  <c r="BP269" i="83"/>
  <c r="BR246" i="83"/>
  <c r="BS246" i="83" s="1"/>
  <c r="BP270" i="83"/>
  <c r="BP282" i="83"/>
  <c r="BQ271" i="83"/>
  <c r="BP255" i="83"/>
  <c r="BQ281" i="83"/>
  <c r="BP273" i="83"/>
  <c r="BR283" i="83"/>
  <c r="BS283" i="83" s="1"/>
  <c r="BR287" i="83"/>
  <c r="BS287" i="83" s="1"/>
  <c r="BR291" i="83"/>
  <c r="BS291" i="83" s="1"/>
  <c r="BR295" i="83"/>
  <c r="BS295" i="83" s="1"/>
  <c r="BR208" i="83"/>
  <c r="BS208" i="83" s="1"/>
  <c r="BP242" i="83"/>
  <c r="BP233" i="83"/>
  <c r="BP228" i="83"/>
  <c r="BQ239" i="83"/>
  <c r="BP252" i="83"/>
  <c r="BP206" i="83"/>
  <c r="BP178" i="83"/>
  <c r="BQ173" i="83"/>
  <c r="BP291" i="83"/>
  <c r="BQ293" i="83"/>
  <c r="BQ294" i="83"/>
  <c r="BQ234" i="83"/>
  <c r="BP231" i="83"/>
  <c r="BP237" i="83"/>
  <c r="BQ195" i="83"/>
  <c r="BQ193" i="83"/>
  <c r="BP203" i="83"/>
  <c r="BQ251" i="83"/>
  <c r="BQ225" i="83"/>
  <c r="BQ229" i="83"/>
  <c r="BQ233" i="83"/>
  <c r="BP263" i="83"/>
  <c r="BP198" i="83"/>
  <c r="BQ228" i="83"/>
  <c r="BP170" i="83"/>
  <c r="BR228" i="83"/>
  <c r="BS228" i="83" s="1"/>
  <c r="BP251" i="83"/>
  <c r="BQ257" i="83"/>
  <c r="BP257" i="83"/>
  <c r="BR257" i="83"/>
  <c r="BS257" i="83" s="1"/>
  <c r="BQ194" i="83"/>
  <c r="BQ226" i="83"/>
  <c r="BQ237" i="83"/>
  <c r="BQ191" i="83"/>
  <c r="BP218" i="83"/>
  <c r="BQ214" i="83"/>
  <c r="BQ223" i="83"/>
  <c r="BP230" i="83"/>
  <c r="BP238" i="83"/>
  <c r="BT238" i="83" s="1"/>
  <c r="BQ161" i="83"/>
  <c r="BQ182" i="83"/>
  <c r="BP254" i="83"/>
  <c r="BQ227" i="83"/>
  <c r="BQ231" i="83"/>
  <c r="BR293" i="83"/>
  <c r="BS293" i="83" s="1"/>
  <c r="BP210" i="83"/>
  <c r="BP232" i="83"/>
  <c r="BR243" i="83"/>
  <c r="BS243" i="83" s="1"/>
  <c r="BP250" i="83"/>
  <c r="BR268" i="83"/>
  <c r="BS268" i="83" s="1"/>
  <c r="BR225" i="83"/>
  <c r="BS225" i="83" s="1"/>
  <c r="BR227" i="83"/>
  <c r="BS227" i="83" s="1"/>
  <c r="BR229" i="83"/>
  <c r="BS229" i="83" s="1"/>
  <c r="BR231" i="83"/>
  <c r="BS231" i="83" s="1"/>
  <c r="BR233" i="83"/>
  <c r="BS233" i="83" s="1"/>
  <c r="BR235" i="83"/>
  <c r="BS235" i="83" s="1"/>
  <c r="BP244" i="83"/>
  <c r="BP260" i="83"/>
  <c r="BP271" i="83"/>
  <c r="BQ249" i="83"/>
  <c r="BQ259" i="83"/>
  <c r="BR253" i="83"/>
  <c r="BS253" i="83" s="1"/>
  <c r="BP265" i="83"/>
  <c r="BP267" i="83"/>
  <c r="BR264" i="83"/>
  <c r="BS264" i="83" s="1"/>
  <c r="BP176" i="83"/>
  <c r="BP161" i="83"/>
  <c r="BP165" i="83"/>
  <c r="BQ168" i="83"/>
  <c r="BQ206" i="83"/>
  <c r="BP247" i="83"/>
  <c r="BQ247" i="83"/>
  <c r="BQ250" i="83"/>
  <c r="BR255" i="83"/>
  <c r="BS255" i="83" s="1"/>
  <c r="BQ268" i="83"/>
  <c r="BP276" i="83"/>
  <c r="BQ241" i="83"/>
  <c r="BQ244" i="83"/>
  <c r="BR266" i="83"/>
  <c r="BS266" i="83" s="1"/>
  <c r="BP275" i="83"/>
  <c r="BR238" i="83"/>
  <c r="BS238" i="83" s="1"/>
  <c r="BR242" i="83"/>
  <c r="BS242" i="83" s="1"/>
  <c r="BP246" i="83"/>
  <c r="BQ253" i="83"/>
  <c r="BR248" i="83"/>
  <c r="BS248" i="83" s="1"/>
  <c r="BR252" i="83"/>
  <c r="BS252" i="83" s="1"/>
  <c r="BR256" i="83"/>
  <c r="BS256" i="83" s="1"/>
  <c r="BR260" i="83"/>
  <c r="BS260" i="83" s="1"/>
  <c r="BP261" i="83"/>
  <c r="BP279" i="83"/>
  <c r="BQ270" i="83"/>
  <c r="BQ275" i="83"/>
  <c r="BQ277" i="83"/>
  <c r="BR276" i="83"/>
  <c r="BS276" i="83" s="1"/>
  <c r="BQ164" i="83"/>
  <c r="BP167" i="83"/>
  <c r="BQ172" i="83"/>
  <c r="BP172" i="83"/>
  <c r="BQ176" i="83"/>
  <c r="BQ162" i="83"/>
  <c r="BR170" i="83"/>
  <c r="BS170" i="83" s="1"/>
  <c r="BP181" i="83"/>
  <c r="BR171" i="83"/>
  <c r="BS171" i="83" s="1"/>
  <c r="BQ171" i="83"/>
  <c r="BP211" i="83"/>
  <c r="BQ245" i="83"/>
  <c r="BQ240" i="83"/>
  <c r="BQ243" i="83"/>
  <c r="BP258" i="83"/>
  <c r="BP262" i="83"/>
  <c r="BP266" i="83"/>
  <c r="BQ261" i="83"/>
  <c r="BP272" i="83"/>
  <c r="BQ272" i="83"/>
  <c r="BP278" i="83"/>
  <c r="BR278" i="83"/>
  <c r="BS278" i="83" s="1"/>
  <c r="BR273" i="83"/>
  <c r="BS273" i="83" s="1"/>
  <c r="BR163" i="83"/>
  <c r="BS163" i="83" s="1"/>
  <c r="BP168" i="83"/>
  <c r="BP162" i="83"/>
  <c r="BQ170" i="83"/>
  <c r="BP281" i="83"/>
  <c r="BQ211" i="83"/>
  <c r="BP227" i="83"/>
  <c r="BP264" i="83"/>
  <c r="BP179" i="83"/>
  <c r="BQ181" i="83"/>
  <c r="BQ160" i="83"/>
  <c r="BR172" i="83"/>
  <c r="BS172" i="83" s="1"/>
  <c r="BP182" i="83"/>
  <c r="BQ180" i="83"/>
  <c r="BP180" i="83"/>
  <c r="BR178" i="83"/>
  <c r="BS178" i="83" s="1"/>
  <c r="BQ184" i="83"/>
  <c r="BR192" i="83"/>
  <c r="BS192" i="83" s="1"/>
  <c r="BQ192" i="83"/>
  <c r="BP194" i="83"/>
  <c r="BP197" i="83"/>
  <c r="BR161" i="83"/>
  <c r="BS161" i="83" s="1"/>
  <c r="BR165" i="83"/>
  <c r="BS165" i="83" s="1"/>
  <c r="BR169" i="83"/>
  <c r="BS169" i="83" s="1"/>
  <c r="BR183" i="83"/>
  <c r="BS183" i="83" s="1"/>
  <c r="BR187" i="83"/>
  <c r="BS187" i="83" s="1"/>
  <c r="BR191" i="83"/>
  <c r="BS191" i="83" s="1"/>
  <c r="BP196" i="83"/>
  <c r="BR196" i="83"/>
  <c r="BS196" i="83" s="1"/>
  <c r="BP205" i="83"/>
  <c r="BQ208" i="83"/>
  <c r="BP208" i="83"/>
  <c r="BR204" i="83"/>
  <c r="BS204" i="83" s="1"/>
  <c r="BP213" i="83"/>
  <c r="BP235" i="83"/>
  <c r="BP241" i="83"/>
  <c r="BR249" i="83"/>
  <c r="BS249" i="83" s="1"/>
  <c r="BP253" i="83"/>
  <c r="BQ167" i="83"/>
  <c r="BP171" i="83"/>
  <c r="BQ166" i="83"/>
  <c r="BQ185" i="83"/>
  <c r="BQ174" i="83"/>
  <c r="BQ188" i="83"/>
  <c r="BQ177" i="83"/>
  <c r="BP193" i="83"/>
  <c r="BQ198" i="83"/>
  <c r="BP202" i="83"/>
  <c r="BQ210" i="83"/>
  <c r="BP216" i="83"/>
  <c r="BQ213" i="83"/>
  <c r="BP234" i="83"/>
  <c r="BQ235" i="83"/>
  <c r="BP268" i="83"/>
  <c r="BQ246" i="83"/>
  <c r="BQ264" i="83"/>
  <c r="BP163" i="83"/>
  <c r="BP164" i="83"/>
  <c r="BR166" i="83"/>
  <c r="BS166" i="83" s="1"/>
  <c r="BR174" i="83"/>
  <c r="BS174" i="83" s="1"/>
  <c r="BR184" i="83"/>
  <c r="BS184" i="83" s="1"/>
  <c r="BP188" i="83"/>
  <c r="BP187" i="83"/>
  <c r="BQ189" i="83"/>
  <c r="BQ190" i="83"/>
  <c r="BP220" i="83"/>
  <c r="BT220" i="83" s="1"/>
  <c r="BR195" i="83"/>
  <c r="BS195" i="83" s="1"/>
  <c r="BP204" i="83"/>
  <c r="BQ205" i="83"/>
  <c r="BR206" i="83"/>
  <c r="BS206" i="83" s="1"/>
  <c r="BP207" i="83"/>
  <c r="BQ216" i="83"/>
  <c r="BP201" i="83"/>
  <c r="BP240" i="83"/>
  <c r="BT240" i="83" s="1"/>
  <c r="BP274" i="83"/>
  <c r="BR277" i="83"/>
  <c r="BS277" i="83" s="1"/>
  <c r="BR263" i="83"/>
  <c r="BS263" i="83" s="1"/>
  <c r="BR271" i="83"/>
  <c r="BS271" i="83" s="1"/>
  <c r="BP174" i="83"/>
  <c r="BP175" i="83"/>
  <c r="BP173" i="83"/>
  <c r="BP190" i="83"/>
  <c r="BP209" i="83"/>
  <c r="BP192" i="83"/>
  <c r="BP189" i="83"/>
  <c r="BP191" i="83"/>
  <c r="BP214" i="83"/>
  <c r="BQ201" i="83"/>
  <c r="BP222" i="83"/>
  <c r="BQ274" i="83"/>
  <c r="BR267" i="83"/>
  <c r="BS267" i="83" s="1"/>
  <c r="BP277" i="83"/>
  <c r="BT277" i="83" s="1"/>
  <c r="BQ163" i="83"/>
  <c r="BQ178" i="83"/>
  <c r="BR205" i="83"/>
  <c r="BS205" i="83" s="1"/>
  <c r="BQ200" i="83"/>
  <c r="BP200" i="83"/>
  <c r="BQ204" i="83"/>
  <c r="BQ175" i="83"/>
  <c r="BP185" i="83"/>
  <c r="BP183" i="83"/>
  <c r="BP186" i="83"/>
  <c r="BQ186" i="83"/>
  <c r="BQ196" i="83"/>
  <c r="BQ217" i="83"/>
  <c r="BP217" i="83"/>
  <c r="BR221" i="83"/>
  <c r="BS221" i="83" s="1"/>
  <c r="AX221" i="83"/>
  <c r="AY221" i="83" s="1"/>
  <c r="AD221" i="83"/>
  <c r="AE221" i="83" s="1"/>
  <c r="BV221" i="83"/>
  <c r="BB221" i="83"/>
  <c r="AH221" i="83"/>
  <c r="BM220" i="83"/>
  <c r="BN220" i="83" s="1"/>
  <c r="AS220" i="83"/>
  <c r="AT220" i="83" s="1"/>
  <c r="Y220" i="83"/>
  <c r="Z220" i="83" s="1"/>
  <c r="BK224" i="83"/>
  <c r="W224" i="83"/>
  <c r="W223" i="83"/>
  <c r="AA223" i="83" s="1"/>
  <c r="AQ223" i="83"/>
  <c r="BK223" i="83"/>
  <c r="BK221" i="83"/>
  <c r="BO221" i="83" s="1"/>
  <c r="W221" i="83"/>
  <c r="AA221" i="83" s="1"/>
  <c r="BH219" i="83"/>
  <c r="BI219" i="83" s="1"/>
  <c r="AN219" i="83"/>
  <c r="AO219" i="83" s="1"/>
  <c r="BW215" i="83"/>
  <c r="BX215" i="83" s="1"/>
  <c r="BC215" i="83"/>
  <c r="BD215" i="83" s="1"/>
  <c r="AI215" i="83"/>
  <c r="AJ215" i="83" s="1"/>
  <c r="AQ219" i="83"/>
  <c r="AR218" i="83"/>
  <c r="AQ215" i="83"/>
  <c r="AX212" i="83"/>
  <c r="AY212" i="83" s="1"/>
  <c r="AH212" i="83"/>
  <c r="BB212" i="83"/>
  <c r="BV212" i="83"/>
  <c r="BL211" i="83"/>
  <c r="AN211" i="83"/>
  <c r="AO211" i="83" s="1"/>
  <c r="BM211" i="83"/>
  <c r="BN211" i="83" s="1"/>
  <c r="BW207" i="83"/>
  <c r="BX207" i="83" s="1"/>
  <c r="BC207" i="83"/>
  <c r="BD207" i="83" s="1"/>
  <c r="AI207" i="83"/>
  <c r="AJ207" i="83" s="1"/>
  <c r="BW203" i="83"/>
  <c r="BX203" i="83" s="1"/>
  <c r="BC203" i="83"/>
  <c r="BD203" i="83" s="1"/>
  <c r="AI203" i="83"/>
  <c r="AJ203" i="83" s="1"/>
  <c r="BW199" i="83"/>
  <c r="BX199" i="83" s="1"/>
  <c r="BC199" i="83"/>
  <c r="BD199" i="83" s="1"/>
  <c r="AI199" i="83"/>
  <c r="AJ199" i="83" s="1"/>
  <c r="AG222" i="83"/>
  <c r="BF222" i="83"/>
  <c r="AW222" i="83"/>
  <c r="BV222" i="83"/>
  <c r="BQ218" i="83"/>
  <c r="BW218" i="83"/>
  <c r="BX218" i="83" s="1"/>
  <c r="AV215" i="83"/>
  <c r="AH217" i="83"/>
  <c r="CA217" i="83"/>
  <c r="BU217" i="83"/>
  <c r="CB202" i="83"/>
  <c r="CC202" i="83" s="1"/>
  <c r="BR198" i="83"/>
  <c r="BS198" i="83" s="1"/>
  <c r="BW160" i="83"/>
  <c r="BX160" i="83" s="1"/>
  <c r="AX214" i="83"/>
  <c r="AY214" i="83" s="1"/>
  <c r="AS206" i="83"/>
  <c r="AT206" i="83" s="1"/>
  <c r="AX179" i="83"/>
  <c r="AY179" i="83" s="1"/>
  <c r="AN279" i="83"/>
  <c r="AO279" i="83" s="1"/>
  <c r="M279" i="83"/>
  <c r="BW270" i="83"/>
  <c r="BX270" i="83" s="1"/>
  <c r="CB217" i="83"/>
  <c r="CC217" i="83" s="1"/>
  <c r="BW216" i="83"/>
  <c r="BX216" i="83" s="1"/>
  <c r="BW210" i="83"/>
  <c r="BX210" i="83" s="1"/>
  <c r="AN189" i="83"/>
  <c r="AO189" i="83" s="1"/>
  <c r="BW236" i="83"/>
  <c r="BX236" i="83" s="1"/>
  <c r="BC194" i="83"/>
  <c r="BD194" i="83" s="1"/>
  <c r="Y193" i="83"/>
  <c r="Z193" i="83" s="1"/>
  <c r="BW190" i="83"/>
  <c r="BX190" i="83" s="1"/>
  <c r="Y180" i="83"/>
  <c r="Z180" i="83" s="1"/>
  <c r="AX185" i="83"/>
  <c r="AY185" i="83" s="1"/>
  <c r="BR182" i="83"/>
  <c r="BS182" i="83" s="1"/>
  <c r="BH162" i="83"/>
  <c r="BI162" i="83" s="1"/>
  <c r="BM181" i="83"/>
  <c r="BN181" i="83" s="1"/>
  <c r="BC268" i="83"/>
  <c r="BD268" i="83" s="1"/>
  <c r="BW186" i="83"/>
  <c r="BX186" i="83" s="1"/>
  <c r="BW176" i="83"/>
  <c r="BX176" i="83" s="1"/>
  <c r="BC164" i="83"/>
  <c r="BD164" i="83" s="1"/>
  <c r="AI274" i="83"/>
  <c r="AJ274" i="83" s="1"/>
  <c r="BC254" i="83"/>
  <c r="BD254" i="83" s="1"/>
  <c r="M254" i="83"/>
  <c r="AX209" i="83"/>
  <c r="AY209" i="83" s="1"/>
  <c r="BH197" i="83"/>
  <c r="BI197" i="83" s="1"/>
  <c r="M274" i="83"/>
  <c r="BM168" i="83"/>
  <c r="BN168" i="83" s="1"/>
  <c r="BW275" i="83"/>
  <c r="BX275" i="83" s="1"/>
  <c r="BW259" i="83"/>
  <c r="BX259" i="83" s="1"/>
  <c r="CB241" i="83"/>
  <c r="CC241" i="83" s="1"/>
  <c r="AS258" i="83"/>
  <c r="AT258" i="83" s="1"/>
  <c r="Y175" i="83"/>
  <c r="Z175" i="83" s="1"/>
  <c r="AX167" i="83"/>
  <c r="AY167" i="83" s="1"/>
  <c r="M275" i="83"/>
  <c r="AS251" i="83"/>
  <c r="AT251" i="83" s="1"/>
  <c r="Y173" i="83"/>
  <c r="Z173" i="83" s="1"/>
  <c r="AD172" i="83"/>
  <c r="AE172" i="83" s="1"/>
  <c r="AS262" i="83"/>
  <c r="AT262" i="83" s="1"/>
  <c r="BC232" i="83"/>
  <c r="BD232" i="83" s="1"/>
  <c r="CB169" i="83"/>
  <c r="CC169" i="83" s="1"/>
  <c r="CB269" i="83"/>
  <c r="CC269" i="83" s="1"/>
  <c r="CB203" i="83"/>
  <c r="CC203" i="83" s="1"/>
  <c r="BC170" i="83"/>
  <c r="BD170" i="83" s="1"/>
  <c r="BM237" i="83"/>
  <c r="BN237" i="83" s="1"/>
  <c r="BM205" i="83"/>
  <c r="BN205" i="83" s="1"/>
  <c r="AX178" i="83"/>
  <c r="AY178" i="83" s="1"/>
  <c r="AD288" i="83"/>
  <c r="AE288" i="83" s="1"/>
  <c r="AS226" i="83"/>
  <c r="AT226" i="83" s="1"/>
  <c r="CB212" i="83"/>
  <c r="CC212" i="83" s="1"/>
  <c r="BC234" i="83"/>
  <c r="BD234" i="83" s="1"/>
  <c r="CB166" i="83"/>
  <c r="CC166" i="83" s="1"/>
  <c r="BW277" i="83"/>
  <c r="BX277" i="83" s="1"/>
  <c r="Y213" i="83"/>
  <c r="Z213" i="83" s="1"/>
  <c r="BW296" i="83"/>
  <c r="BX296" i="83" s="1"/>
  <c r="BW285" i="83"/>
  <c r="BX285" i="83" s="1"/>
  <c r="BH253" i="83"/>
  <c r="BI253" i="83" s="1"/>
  <c r="AX184" i="83"/>
  <c r="AY184" i="83" s="1"/>
  <c r="BW243" i="83"/>
  <c r="BX243" i="83" s="1"/>
  <c r="CB233" i="83"/>
  <c r="CC233" i="83" s="1"/>
  <c r="CB263" i="83"/>
  <c r="CC263" i="83" s="1"/>
  <c r="BR219" i="83"/>
  <c r="BS219" i="83" s="1"/>
  <c r="BW174" i="83"/>
  <c r="BX174" i="83" s="1"/>
  <c r="BW247" i="83"/>
  <c r="BX247" i="83" s="1"/>
  <c r="M247" i="83"/>
  <c r="AN247" i="83"/>
  <c r="AO247" i="83" s="1"/>
  <c r="BR247" i="83"/>
  <c r="BS247" i="83" s="1"/>
  <c r="AI247" i="83"/>
  <c r="AJ247" i="83" s="1"/>
  <c r="Y245" i="83"/>
  <c r="Z245" i="83" s="1"/>
  <c r="BR245" i="83"/>
  <c r="BS245" i="83" s="1"/>
  <c r="BH245" i="83"/>
  <c r="BI245" i="83" s="1"/>
  <c r="AI245" i="83"/>
  <c r="AJ245" i="83" s="1"/>
  <c r="BM245" i="83"/>
  <c r="BN245" i="83" s="1"/>
  <c r="BM163" i="83"/>
  <c r="BN163" i="83" s="1"/>
  <c r="BH163" i="83"/>
  <c r="BI163" i="83" s="1"/>
  <c r="M224" i="83"/>
  <c r="Y214" i="83"/>
  <c r="Z214" i="83" s="1"/>
  <c r="BM209" i="83"/>
  <c r="BN209" i="83" s="1"/>
  <c r="AI194" i="83"/>
  <c r="AJ194" i="83" s="1"/>
  <c r="AN194" i="83"/>
  <c r="AO194" i="83" s="1"/>
  <c r="BC193" i="83"/>
  <c r="BD193" i="83" s="1"/>
  <c r="Y168" i="83"/>
  <c r="Z168" i="83" s="1"/>
  <c r="CB164" i="83"/>
  <c r="CC164" i="83" s="1"/>
  <c r="BC168" i="83"/>
  <c r="BD168" i="83" s="1"/>
  <c r="BR167" i="83"/>
  <c r="BS167" i="83" s="1"/>
  <c r="AD164" i="83"/>
  <c r="AE164" i="83" s="1"/>
  <c r="BW164" i="83"/>
  <c r="BX164" i="83" s="1"/>
  <c r="BR279" i="83"/>
  <c r="BS279" i="83" s="1"/>
  <c r="AD279" i="83"/>
  <c r="AE279" i="83" s="1"/>
  <c r="BC275" i="83"/>
  <c r="BD275" i="83" s="1"/>
  <c r="BW278" i="83"/>
  <c r="BX278" i="83" s="1"/>
  <c r="BH278" i="83"/>
  <c r="BI278" i="83" s="1"/>
  <c r="AI270" i="83"/>
  <c r="AJ270" i="83" s="1"/>
  <c r="M270" i="83"/>
  <c r="BW241" i="83"/>
  <c r="BX241" i="83" s="1"/>
  <c r="Y274" i="83"/>
  <c r="Z274" i="83" s="1"/>
  <c r="BR274" i="83"/>
  <c r="BS274" i="83" s="1"/>
  <c r="CB262" i="83"/>
  <c r="CC262" i="83" s="1"/>
  <c r="AX258" i="83"/>
  <c r="AY258" i="83" s="1"/>
  <c r="Y255" i="83"/>
  <c r="Z255" i="83" s="1"/>
  <c r="BH241" i="83"/>
  <c r="BI241" i="83" s="1"/>
  <c r="AS257" i="83"/>
  <c r="AT257" i="83" s="1"/>
  <c r="AN257" i="83"/>
  <c r="AO257" i="83" s="1"/>
  <c r="BM257" i="83"/>
  <c r="BN257" i="83" s="1"/>
  <c r="AD257" i="83"/>
  <c r="AE257" i="83" s="1"/>
  <c r="AN251" i="83"/>
  <c r="AO251" i="83" s="1"/>
  <c r="BW251" i="83"/>
  <c r="BX251" i="83" s="1"/>
  <c r="AX251" i="83"/>
  <c r="AY251" i="83" s="1"/>
  <c r="AN163" i="83"/>
  <c r="AO163" i="83" s="1"/>
  <c r="AX247" i="83"/>
  <c r="AY247" i="83" s="1"/>
  <c r="AD245" i="83"/>
  <c r="AE245" i="83" s="1"/>
  <c r="AS245" i="83"/>
  <c r="AT245" i="83" s="1"/>
  <c r="BC245" i="83"/>
  <c r="BD245" i="83" s="1"/>
  <c r="M245" i="83"/>
  <c r="M230" i="83"/>
  <c r="AS230" i="83"/>
  <c r="AT230" i="83" s="1"/>
  <c r="BC224" i="83"/>
  <c r="BD224" i="83" s="1"/>
  <c r="BM217" i="83"/>
  <c r="BN217" i="83" s="1"/>
  <c r="BR214" i="83"/>
  <c r="BS214" i="83" s="1"/>
  <c r="BC217" i="83"/>
  <c r="BD217" i="83" s="1"/>
  <c r="AD202" i="83"/>
  <c r="AE202" i="83" s="1"/>
  <c r="BM202" i="83"/>
  <c r="BN202" i="83" s="1"/>
  <c r="BC270" i="83"/>
  <c r="BD270" i="83" s="1"/>
  <c r="Y251" i="83"/>
  <c r="Z251" i="83" s="1"/>
  <c r="M251" i="83"/>
  <c r="BM251" i="83"/>
  <c r="BN251" i="83" s="1"/>
  <c r="AD251" i="83"/>
  <c r="AE251" i="83" s="1"/>
  <c r="H77" i="83"/>
  <c r="AD224" i="83"/>
  <c r="AE224" i="83" s="1"/>
  <c r="AI223" i="83"/>
  <c r="AJ223" i="83" s="1"/>
  <c r="CB206" i="83"/>
  <c r="CC206" i="83" s="1"/>
  <c r="AX202" i="83"/>
  <c r="AY202" i="83" s="1"/>
  <c r="M194" i="83"/>
  <c r="BH167" i="83"/>
  <c r="BI167" i="83" s="1"/>
  <c r="BC175" i="83"/>
  <c r="BD175" i="83" s="1"/>
  <c r="BC179" i="83"/>
  <c r="BD179" i="83" s="1"/>
  <c r="AX279" i="83"/>
  <c r="AY279" i="83" s="1"/>
  <c r="AI278" i="83"/>
  <c r="AJ278" i="83" s="1"/>
  <c r="AN278" i="83"/>
  <c r="AO278" i="83" s="1"/>
  <c r="CB278" i="83"/>
  <c r="CC278" i="83" s="1"/>
  <c r="AI241" i="83"/>
  <c r="AJ241" i="83" s="1"/>
  <c r="M241" i="83"/>
  <c r="M268" i="83"/>
  <c r="BH255" i="83"/>
  <c r="BI255" i="83" s="1"/>
  <c r="AX255" i="83"/>
  <c r="AY255" i="83" s="1"/>
  <c r="BM255" i="83"/>
  <c r="BN255" i="83" s="1"/>
  <c r="BM247" i="83"/>
  <c r="BN247" i="83" s="1"/>
  <c r="Y247" i="83"/>
  <c r="Z247" i="83" s="1"/>
  <c r="AS247" i="83"/>
  <c r="AT247" i="83" s="1"/>
  <c r="CB247" i="83"/>
  <c r="CC247" i="83" s="1"/>
  <c r="CB245" i="83"/>
  <c r="CC245" i="83" s="1"/>
  <c r="AN245" i="83"/>
  <c r="AO245" i="83" s="1"/>
  <c r="AI230" i="83"/>
  <c r="AJ230" i="83" s="1"/>
  <c r="BC239" i="83"/>
  <c r="BD239" i="83" s="1"/>
  <c r="BR239" i="83"/>
  <c r="BS239" i="83" s="1"/>
  <c r="BW239" i="83"/>
  <c r="BX239" i="83" s="1"/>
  <c r="AX239" i="83"/>
  <c r="AY239" i="83" s="1"/>
  <c r="CB293" i="83"/>
  <c r="CC293" i="83" s="1"/>
  <c r="BH293" i="83"/>
  <c r="BI293" i="83" s="1"/>
  <c r="AN293" i="83"/>
  <c r="AO293" i="83" s="1"/>
  <c r="BM293" i="83"/>
  <c r="BN293" i="83" s="1"/>
  <c r="AS293" i="83"/>
  <c r="AT293" i="83" s="1"/>
  <c r="Y293" i="83"/>
  <c r="Z293" i="83" s="1"/>
  <c r="BC280" i="83"/>
  <c r="BD280" i="83" s="1"/>
  <c r="CB280" i="83"/>
  <c r="CC280" i="83" s="1"/>
  <c r="AN280" i="83"/>
  <c r="AO280" i="83" s="1"/>
  <c r="BH280" i="83"/>
  <c r="BI280" i="83" s="1"/>
  <c r="AI280" i="83"/>
  <c r="AJ280" i="83" s="1"/>
  <c r="BW280" i="83"/>
  <c r="BX280" i="83" s="1"/>
  <c r="M280" i="83"/>
  <c r="AI293" i="83"/>
  <c r="AJ293" i="83" s="1"/>
  <c r="BR280" i="83"/>
  <c r="BS280" i="83" s="1"/>
  <c r="CB289" i="83"/>
  <c r="CC289" i="83" s="1"/>
  <c r="AN289" i="83"/>
  <c r="AO289" i="83" s="1"/>
  <c r="BW289" i="83"/>
  <c r="BX289" i="83" s="1"/>
  <c r="AI289" i="83"/>
  <c r="AJ289" i="83" s="1"/>
  <c r="BR289" i="83"/>
  <c r="BS289" i="83" s="1"/>
  <c r="Y289" i="83"/>
  <c r="Z289" i="83" s="1"/>
  <c r="CB286" i="83"/>
  <c r="CC286" i="83" s="1"/>
  <c r="AN286" i="83"/>
  <c r="AO286" i="83" s="1"/>
  <c r="BW286" i="83"/>
  <c r="BX286" i="83" s="1"/>
  <c r="AI286" i="83"/>
  <c r="AJ286" i="83" s="1"/>
  <c r="BR250" i="83"/>
  <c r="BS250" i="83" s="1"/>
  <c r="BC250" i="83"/>
  <c r="BD250" i="83" s="1"/>
  <c r="AD250" i="83"/>
  <c r="AE250" i="83" s="1"/>
  <c r="BW292" i="83"/>
  <c r="BX292" i="83" s="1"/>
  <c r="AI292" i="83"/>
  <c r="AJ292" i="83" s="1"/>
  <c r="BC292" i="83"/>
  <c r="BD292" i="83" s="1"/>
  <c r="AX292" i="83"/>
  <c r="AY292" i="83" s="1"/>
  <c r="AS292" i="83"/>
  <c r="AT292" i="83" s="1"/>
  <c r="BH292" i="83"/>
  <c r="BI292" i="83" s="1"/>
  <c r="AS288" i="83"/>
  <c r="AT288" i="83" s="1"/>
  <c r="BH288" i="83"/>
  <c r="BI288" i="83" s="1"/>
  <c r="BR288" i="83"/>
  <c r="BS288" i="83" s="1"/>
  <c r="AN204" i="83"/>
  <c r="AO204" i="83" s="1"/>
  <c r="AI204" i="83"/>
  <c r="AJ204" i="83" s="1"/>
  <c r="BW204" i="83"/>
  <c r="BX204" i="83" s="1"/>
  <c r="BC237" i="83"/>
  <c r="BD237" i="83" s="1"/>
  <c r="AS234" i="83"/>
  <c r="AT234" i="83" s="1"/>
  <c r="BC226" i="83"/>
  <c r="BD226" i="83" s="1"/>
  <c r="BR226" i="83"/>
  <c r="BS226" i="83" s="1"/>
  <c r="AI234" i="83"/>
  <c r="AJ234" i="83" s="1"/>
  <c r="AD234" i="83"/>
  <c r="AE234" i="83" s="1"/>
  <c r="CB234" i="83"/>
  <c r="CC234" i="83" s="1"/>
  <c r="M234" i="83"/>
  <c r="BR236" i="83"/>
  <c r="BS236" i="83" s="1"/>
  <c r="Y236" i="83"/>
  <c r="Z236" i="83" s="1"/>
  <c r="CB294" i="83"/>
  <c r="CC294" i="83" s="1"/>
  <c r="BH294" i="83"/>
  <c r="BI294" i="83" s="1"/>
  <c r="AN294" i="83"/>
  <c r="AO294" i="83" s="1"/>
  <c r="BM294" i="83"/>
  <c r="BN294" i="83" s="1"/>
  <c r="AS294" i="83"/>
  <c r="AT294" i="83" s="1"/>
  <c r="Y294" i="83"/>
  <c r="Z294" i="83" s="1"/>
  <c r="AD294" i="83"/>
  <c r="AE294" i="83" s="1"/>
  <c r="BR294" i="83"/>
  <c r="BS294" i="83" s="1"/>
  <c r="AX294" i="83"/>
  <c r="AY294" i="83" s="1"/>
  <c r="BM280" i="83"/>
  <c r="BN280" i="83" s="1"/>
  <c r="CB277" i="83"/>
  <c r="CC277" i="83" s="1"/>
  <c r="BW249" i="83"/>
  <c r="BX249" i="83" s="1"/>
  <c r="Y249" i="83"/>
  <c r="Z249" i="83" s="1"/>
  <c r="BC293" i="83"/>
  <c r="BD293" i="83" s="1"/>
  <c r="CB290" i="83"/>
  <c r="CC290" i="83" s="1"/>
  <c r="AN290" i="83"/>
  <c r="AO290" i="83" s="1"/>
  <c r="BM290" i="83"/>
  <c r="BN290" i="83" s="1"/>
  <c r="Y290" i="83"/>
  <c r="Z290" i="83" s="1"/>
  <c r="BH290" i="83"/>
  <c r="BI290" i="83" s="1"/>
  <c r="AS290" i="83"/>
  <c r="AT290" i="83" s="1"/>
  <c r="BH289" i="83"/>
  <c r="BI289" i="83" s="1"/>
  <c r="AX289" i="83"/>
  <c r="AY289" i="83" s="1"/>
  <c r="AD286" i="83"/>
  <c r="AE286" i="83" s="1"/>
  <c r="BM286" i="83"/>
  <c r="BN286" i="83" s="1"/>
  <c r="M286" i="83"/>
  <c r="Y292" i="83"/>
  <c r="Z292" i="83" s="1"/>
  <c r="AN292" i="83"/>
  <c r="AO292" i="83" s="1"/>
  <c r="AN296" i="83"/>
  <c r="AO296" i="83" s="1"/>
  <c r="CB296" i="83"/>
  <c r="CC296" i="83" s="1"/>
  <c r="BC296" i="83"/>
  <c r="BD296" i="83" s="1"/>
  <c r="AN288" i="83"/>
  <c r="AO288" i="83" s="1"/>
  <c r="M288" i="83"/>
  <c r="BW288" i="83"/>
  <c r="BX288" i="83" s="1"/>
  <c r="BW282" i="83"/>
  <c r="BX282" i="83" s="1"/>
  <c r="AI282" i="83"/>
  <c r="AJ282" i="83" s="1"/>
  <c r="BR200" i="83"/>
  <c r="BS200" i="83" s="1"/>
  <c r="M200" i="83"/>
  <c r="BR261" i="83"/>
  <c r="BS261" i="83" s="1"/>
  <c r="AS261" i="83"/>
  <c r="AT261" i="83" s="1"/>
  <c r="AX261" i="83"/>
  <c r="AY261" i="83" s="1"/>
  <c r="CB204" i="83"/>
  <c r="CC204" i="83" s="1"/>
  <c r="M289" i="83"/>
  <c r="AN234" i="83"/>
  <c r="AO234" i="83" s="1"/>
  <c r="AS236" i="83"/>
  <c r="AT236" i="83" s="1"/>
  <c r="AD293" i="83"/>
  <c r="AE293" i="83" s="1"/>
  <c r="BW293" i="83"/>
  <c r="BX293" i="83" s="1"/>
  <c r="M293" i="83"/>
  <c r="AD280" i="83"/>
  <c r="AE280" i="83" s="1"/>
  <c r="AN277" i="83"/>
  <c r="AO277" i="83" s="1"/>
  <c r="AD289" i="83"/>
  <c r="AE289" i="83" s="1"/>
  <c r="BM289" i="83"/>
  <c r="BN289" i="83" s="1"/>
  <c r="AS286" i="83"/>
  <c r="AT286" i="83" s="1"/>
  <c r="AS250" i="83"/>
  <c r="AT250" i="83" s="1"/>
  <c r="BW250" i="83"/>
  <c r="BX250" i="83" s="1"/>
  <c r="BC289" i="83"/>
  <c r="BD289" i="83" s="1"/>
  <c r="BC288" i="83"/>
  <c r="BD288" i="83" s="1"/>
  <c r="BH249" i="83"/>
  <c r="BI249" i="83" s="1"/>
  <c r="BM234" i="83"/>
  <c r="BN234" i="83" s="1"/>
  <c r="BH234" i="83"/>
  <c r="BI234" i="83" s="1"/>
  <c r="AD236" i="83"/>
  <c r="AE236" i="83" s="1"/>
  <c r="BM236" i="83"/>
  <c r="BN236" i="83" s="1"/>
  <c r="AX293" i="83"/>
  <c r="AY293" i="83" s="1"/>
  <c r="Y280" i="83"/>
  <c r="Z280" i="83" s="1"/>
  <c r="AX280" i="83"/>
  <c r="AY280" i="83" s="1"/>
  <c r="AS289" i="83"/>
  <c r="AT289" i="83" s="1"/>
  <c r="BR286" i="83"/>
  <c r="BS286" i="83" s="1"/>
  <c r="Y286" i="83"/>
  <c r="Z286" i="83" s="1"/>
  <c r="BM250" i="83"/>
  <c r="BN250" i="83" s="1"/>
  <c r="AD292" i="83"/>
  <c r="AE292" i="83" s="1"/>
  <c r="BM292" i="83"/>
  <c r="BN292" i="83" s="1"/>
  <c r="CB292" i="83"/>
  <c r="CC292" i="83" s="1"/>
  <c r="AX288" i="83"/>
  <c r="AY288" i="83" s="1"/>
  <c r="BC286" i="83"/>
  <c r="BD286" i="83" s="1"/>
  <c r="BH296" i="83"/>
  <c r="BI296" i="83" s="1"/>
  <c r="M296" i="83"/>
  <c r="AI296" i="83"/>
  <c r="AJ296" i="83" s="1"/>
  <c r="CB288" i="83"/>
  <c r="CC288" i="83" s="1"/>
  <c r="AI288" i="83"/>
  <c r="AJ288" i="83" s="1"/>
  <c r="CB272" i="83"/>
  <c r="CC272" i="83" s="1"/>
  <c r="AS272" i="83"/>
  <c r="AT272" i="83" s="1"/>
  <c r="BC272" i="83"/>
  <c r="BD272" i="83" s="1"/>
  <c r="M272" i="83"/>
  <c r="AI272" i="83"/>
  <c r="AJ272" i="83" s="1"/>
  <c r="BM272" i="83"/>
  <c r="BN272" i="83" s="1"/>
  <c r="AX272" i="83"/>
  <c r="AY272" i="83" s="1"/>
  <c r="CB265" i="83"/>
  <c r="CC265" i="83" s="1"/>
  <c r="AX265" i="83"/>
  <c r="AY265" i="83" s="1"/>
  <c r="BC265" i="83"/>
  <c r="BD265" i="83" s="1"/>
  <c r="BM265" i="83"/>
  <c r="BN265" i="83" s="1"/>
  <c r="CB232" i="83"/>
  <c r="CC232" i="83" s="1"/>
  <c r="BR232" i="83"/>
  <c r="BS232" i="83" s="1"/>
  <c r="BH232" i="83"/>
  <c r="BI232" i="83" s="1"/>
  <c r="AX232" i="83"/>
  <c r="AY232" i="83" s="1"/>
  <c r="AN232" i="83"/>
  <c r="AO232" i="83" s="1"/>
  <c r="AD232" i="83"/>
  <c r="AE232" i="83" s="1"/>
  <c r="BR201" i="83"/>
  <c r="BS201" i="83" s="1"/>
  <c r="AX201" i="83"/>
  <c r="AY201" i="83" s="1"/>
  <c r="AD201" i="83"/>
  <c r="AE201" i="83" s="1"/>
  <c r="BM201" i="83"/>
  <c r="BN201" i="83" s="1"/>
  <c r="AS239" i="83"/>
  <c r="AT239" i="83" s="1"/>
  <c r="BH239" i="83"/>
  <c r="BI239" i="83" s="1"/>
  <c r="BR269" i="83"/>
  <c r="BS269" i="83" s="1"/>
  <c r="Y212" i="83"/>
  <c r="Z212" i="83" s="1"/>
  <c r="M166" i="83"/>
  <c r="AD198" i="83"/>
  <c r="AE198" i="83" s="1"/>
  <c r="BW194" i="83"/>
  <c r="BX194" i="83" s="1"/>
  <c r="AD173" i="83"/>
  <c r="AE173" i="83" s="1"/>
  <c r="BM162" i="83"/>
  <c r="BN162" i="83" s="1"/>
  <c r="AI160" i="83"/>
  <c r="AJ160" i="83" s="1"/>
  <c r="M160" i="83"/>
  <c r="BM179" i="83"/>
  <c r="BN179" i="83" s="1"/>
  <c r="AN179" i="83"/>
  <c r="AO179" i="83" s="1"/>
  <c r="BW179" i="83"/>
  <c r="BX179" i="83" s="1"/>
  <c r="M179" i="83"/>
  <c r="BR173" i="83"/>
  <c r="BS173" i="83" s="1"/>
  <c r="AI173" i="83"/>
  <c r="AJ173" i="83" s="1"/>
  <c r="AX164" i="83"/>
  <c r="AY164" i="83" s="1"/>
  <c r="AD272" i="83"/>
  <c r="AE272" i="83" s="1"/>
  <c r="BH265" i="83"/>
  <c r="BI265" i="83" s="1"/>
  <c r="M265" i="83"/>
  <c r="AS265" i="83"/>
  <c r="AT265" i="83" s="1"/>
  <c r="BR259" i="83"/>
  <c r="BS259" i="83" s="1"/>
  <c r="AX259" i="83"/>
  <c r="AY259" i="83" s="1"/>
  <c r="AD259" i="83"/>
  <c r="AE259" i="83" s="1"/>
  <c r="BH259" i="83"/>
  <c r="BI259" i="83" s="1"/>
  <c r="Y259" i="83"/>
  <c r="Z259" i="83" s="1"/>
  <c r="CB259" i="83"/>
  <c r="CC259" i="83" s="1"/>
  <c r="AS259" i="83"/>
  <c r="AT259" i="83" s="1"/>
  <c r="BM259" i="83"/>
  <c r="BN259" i="83" s="1"/>
  <c r="AN259" i="83"/>
  <c r="AO259" i="83" s="1"/>
  <c r="CE244" i="83"/>
  <c r="AD262" i="83"/>
  <c r="AE262" i="83" s="1"/>
  <c r="BR262" i="83"/>
  <c r="BS262" i="83" s="1"/>
  <c r="BR265" i="83"/>
  <c r="BS265" i="83" s="1"/>
  <c r="AD254" i="83"/>
  <c r="AE254" i="83" s="1"/>
  <c r="AX237" i="83"/>
  <c r="AY237" i="83" s="1"/>
  <c r="AS232" i="83"/>
  <c r="AT232" i="83" s="1"/>
  <c r="M232" i="83"/>
  <c r="CB201" i="83"/>
  <c r="CC201" i="83" s="1"/>
  <c r="BR230" i="83"/>
  <c r="BS230" i="83" s="1"/>
  <c r="AD230" i="83"/>
  <c r="AE230" i="83" s="1"/>
  <c r="CB230" i="83"/>
  <c r="CC230" i="83" s="1"/>
  <c r="AN230" i="83"/>
  <c r="AO230" i="83" s="1"/>
  <c r="BH230" i="83"/>
  <c r="BI230" i="83" s="1"/>
  <c r="AX230" i="83"/>
  <c r="AY230" i="83" s="1"/>
  <c r="Y239" i="83"/>
  <c r="Z239" i="83" s="1"/>
  <c r="AN239" i="83"/>
  <c r="AO239" i="83" s="1"/>
  <c r="AS237" i="83"/>
  <c r="AT237" i="83" s="1"/>
  <c r="M237" i="83"/>
  <c r="AN269" i="83"/>
  <c r="AO269" i="83" s="1"/>
  <c r="BM269" i="83"/>
  <c r="BN269" i="83" s="1"/>
  <c r="AX269" i="83"/>
  <c r="AY269" i="83" s="1"/>
  <c r="AN226" i="83"/>
  <c r="AO226" i="83" s="1"/>
  <c r="CB226" i="83"/>
  <c r="CC226" i="83" s="1"/>
  <c r="M226" i="83"/>
  <c r="M212" i="83"/>
  <c r="BC212" i="83"/>
  <c r="BD212" i="83" s="1"/>
  <c r="BM226" i="83"/>
  <c r="BN226" i="83" s="1"/>
  <c r="Y234" i="83"/>
  <c r="Z234" i="83" s="1"/>
  <c r="AX234" i="83"/>
  <c r="AY234" i="83" s="1"/>
  <c r="BW226" i="83"/>
  <c r="BX226" i="83" s="1"/>
  <c r="BR213" i="83"/>
  <c r="BS213" i="83" s="1"/>
  <c r="AN236" i="83"/>
  <c r="AO236" i="83" s="1"/>
  <c r="CB236" i="83"/>
  <c r="CC236" i="83" s="1"/>
  <c r="BC236" i="83"/>
  <c r="BD236" i="83" s="1"/>
  <c r="AI166" i="83"/>
  <c r="AJ166" i="83" s="1"/>
  <c r="BC166" i="83"/>
  <c r="BD166" i="83" s="1"/>
  <c r="BW212" i="83"/>
  <c r="BX212" i="83" s="1"/>
  <c r="BW224" i="83"/>
  <c r="BX224" i="83" s="1"/>
  <c r="AX224" i="83"/>
  <c r="AY224" i="83" s="1"/>
  <c r="Y224" i="83"/>
  <c r="Z224" i="83" s="1"/>
  <c r="AD218" i="83"/>
  <c r="AE218" i="83" s="1"/>
  <c r="BR224" i="83"/>
  <c r="BS224" i="83" s="1"/>
  <c r="AS224" i="83"/>
  <c r="AT224" i="83" s="1"/>
  <c r="BC223" i="83"/>
  <c r="BD223" i="83" s="1"/>
  <c r="M223" i="83"/>
  <c r="BW222" i="83"/>
  <c r="BX222" i="83" s="1"/>
  <c r="AX218" i="83"/>
  <c r="AY218" i="83" s="1"/>
  <c r="BC218" i="83"/>
  <c r="BD218" i="83" s="1"/>
  <c r="AX198" i="83"/>
  <c r="AY198" i="83" s="1"/>
  <c r="BH194" i="83"/>
  <c r="BI194" i="83" s="1"/>
  <c r="BR194" i="83"/>
  <c r="BS194" i="83" s="1"/>
  <c r="Y189" i="83"/>
  <c r="Z189" i="83" s="1"/>
  <c r="BM182" i="83"/>
  <c r="BN182" i="83" s="1"/>
  <c r="AN182" i="83"/>
  <c r="AO182" i="83" s="1"/>
  <c r="BW182" i="83"/>
  <c r="BX182" i="83" s="1"/>
  <c r="M182" i="83"/>
  <c r="BH172" i="83"/>
  <c r="BI172" i="83" s="1"/>
  <c r="Y172" i="83"/>
  <c r="Z172" i="83" s="1"/>
  <c r="AN164" i="83"/>
  <c r="AO164" i="83" s="1"/>
  <c r="BC160" i="83"/>
  <c r="BD160" i="83" s="1"/>
  <c r="AD175" i="83"/>
  <c r="AE175" i="83" s="1"/>
  <c r="BH179" i="83"/>
  <c r="BI179" i="83" s="1"/>
  <c r="AI179" i="83"/>
  <c r="AJ179" i="83" s="1"/>
  <c r="BR179" i="83"/>
  <c r="BS179" i="83" s="1"/>
  <c r="BR164" i="83"/>
  <c r="BS164" i="83" s="1"/>
  <c r="Y176" i="83"/>
  <c r="Z176" i="83" s="1"/>
  <c r="AI176" i="83"/>
  <c r="AJ176" i="83" s="1"/>
  <c r="BM279" i="83"/>
  <c r="BN279" i="83" s="1"/>
  <c r="AS279" i="83"/>
  <c r="AT279" i="83" s="1"/>
  <c r="Y279" i="83"/>
  <c r="Z279" i="83" s="1"/>
  <c r="AS278" i="83"/>
  <c r="AT278" i="83" s="1"/>
  <c r="BM278" i="83"/>
  <c r="BN278" i="83" s="1"/>
  <c r="Y278" i="83"/>
  <c r="Z278" i="83" s="1"/>
  <c r="CB270" i="83"/>
  <c r="CC270" i="83" s="1"/>
  <c r="BH270" i="83"/>
  <c r="BI270" i="83" s="1"/>
  <c r="Y270" i="83"/>
  <c r="Z270" i="83" s="1"/>
  <c r="AX270" i="83"/>
  <c r="AY270" i="83" s="1"/>
  <c r="AN270" i="83"/>
  <c r="AO270" i="83" s="1"/>
  <c r="BM270" i="83"/>
  <c r="BN270" i="83" s="1"/>
  <c r="BR270" i="83"/>
  <c r="BS270" i="83" s="1"/>
  <c r="AS270" i="83"/>
  <c r="AT270" i="83" s="1"/>
  <c r="AD270" i="83"/>
  <c r="AE270" i="83" s="1"/>
  <c r="AD265" i="83"/>
  <c r="AE265" i="83" s="1"/>
  <c r="Y265" i="83"/>
  <c r="Z265" i="83" s="1"/>
  <c r="AI265" i="83"/>
  <c r="AJ265" i="83" s="1"/>
  <c r="AI259" i="83"/>
  <c r="AJ259" i="83" s="1"/>
  <c r="M259" i="83"/>
  <c r="BW266" i="83"/>
  <c r="BX266" i="83" s="1"/>
  <c r="AN266" i="83"/>
  <c r="AO266" i="83" s="1"/>
  <c r="AX241" i="83"/>
  <c r="AY241" i="83" s="1"/>
  <c r="AS241" i="83"/>
  <c r="AT241" i="83" s="1"/>
  <c r="BR241" i="83"/>
  <c r="BS241" i="83" s="1"/>
  <c r="AD241" i="83"/>
  <c r="AE241" i="83" s="1"/>
  <c r="Y241" i="83"/>
  <c r="Z241" i="83" s="1"/>
  <c r="BM241" i="83"/>
  <c r="BN241" i="83" s="1"/>
  <c r="AX274" i="83"/>
  <c r="AY274" i="83" s="1"/>
  <c r="BW274" i="83"/>
  <c r="BX274" i="83" s="1"/>
  <c r="AI268" i="83"/>
  <c r="AJ268" i="83" s="1"/>
  <c r="AD268" i="83"/>
  <c r="AE268" i="83" s="1"/>
  <c r="BM268" i="83"/>
  <c r="BN268" i="83" s="1"/>
  <c r="AN268" i="83"/>
  <c r="AO268" i="83" s="1"/>
  <c r="BW262" i="83"/>
  <c r="BX262" i="83" s="1"/>
  <c r="Y262" i="83"/>
  <c r="Z262" i="83" s="1"/>
  <c r="AN262" i="83"/>
  <c r="AO262" i="83" s="1"/>
  <c r="M262" i="83"/>
  <c r="BW255" i="83"/>
  <c r="BX255" i="83" s="1"/>
  <c r="AI255" i="83"/>
  <c r="AJ255" i="83" s="1"/>
  <c r="BC255" i="83"/>
  <c r="BD255" i="83" s="1"/>
  <c r="CB255" i="83"/>
  <c r="CC255" i="83" s="1"/>
  <c r="AN255" i="83"/>
  <c r="AO255" i="83" s="1"/>
  <c r="BR254" i="83"/>
  <c r="BS254" i="83" s="1"/>
  <c r="BM254" i="83"/>
  <c r="BN254" i="83" s="1"/>
  <c r="CB254" i="83"/>
  <c r="CC254" i="83" s="1"/>
  <c r="CB257" i="83"/>
  <c r="CC257" i="83" s="1"/>
  <c r="AI257" i="83"/>
  <c r="AJ257" i="83" s="1"/>
  <c r="AN237" i="83"/>
  <c r="AO237" i="83" s="1"/>
  <c r="BW232" i="83"/>
  <c r="BX232" i="83" s="1"/>
  <c r="AI232" i="83"/>
  <c r="AJ232" i="83" s="1"/>
  <c r="BW245" i="83"/>
  <c r="BX245" i="83" s="1"/>
  <c r="AX245" i="83"/>
  <c r="AY245" i="83" s="1"/>
  <c r="CB237" i="83"/>
  <c r="CC237" i="83" s="1"/>
  <c r="AI237" i="83"/>
  <c r="AJ237" i="83" s="1"/>
  <c r="BR237" i="83"/>
  <c r="BS237" i="83" s="1"/>
  <c r="BW269" i="83"/>
  <c r="BX269" i="83" s="1"/>
  <c r="AI269" i="83"/>
  <c r="AJ269" i="83" s="1"/>
  <c r="AD269" i="83"/>
  <c r="AE269" i="83" s="1"/>
  <c r="AX226" i="83"/>
  <c r="AY226" i="83" s="1"/>
  <c r="BH212" i="83"/>
  <c r="BI212" i="83" s="1"/>
  <c r="AN212" i="83"/>
  <c r="AO212" i="83" s="1"/>
  <c r="Y226" i="83"/>
  <c r="Z226" i="83" s="1"/>
  <c r="AI226" i="83"/>
  <c r="AJ226" i="83" s="1"/>
  <c r="BW166" i="83"/>
  <c r="BX166" i="83" s="1"/>
  <c r="CB163" i="83"/>
  <c r="CC163" i="83" s="1"/>
  <c r="F38" i="83"/>
  <c r="G38" i="83" s="1"/>
  <c r="F62" i="83"/>
  <c r="G62" i="83" s="1"/>
  <c r="H110" i="83"/>
  <c r="BW223" i="83"/>
  <c r="BX223" i="83" s="1"/>
  <c r="AI218" i="83"/>
  <c r="AJ218" i="83" s="1"/>
  <c r="M218" i="83"/>
  <c r="BW198" i="83"/>
  <c r="BX198" i="83" s="1"/>
  <c r="H70" i="83"/>
  <c r="F118" i="83"/>
  <c r="G118" i="83" s="1"/>
  <c r="BM224" i="83"/>
  <c r="BN224" i="83" s="1"/>
  <c r="AI224" i="83"/>
  <c r="AJ224" i="83" s="1"/>
  <c r="AS223" i="83"/>
  <c r="AT223" i="83" s="1"/>
  <c r="BR218" i="83"/>
  <c r="BS218" i="83" s="1"/>
  <c r="AX217" i="83"/>
  <c r="AY217" i="83" s="1"/>
  <c r="AS194" i="83"/>
  <c r="AT194" i="83" s="1"/>
  <c r="AX194" i="83"/>
  <c r="AY194" i="83" s="1"/>
  <c r="BC189" i="83"/>
  <c r="BD189" i="83" s="1"/>
  <c r="AI177" i="83"/>
  <c r="AJ177" i="83" s="1"/>
  <c r="AD190" i="83"/>
  <c r="AE190" i="83" s="1"/>
  <c r="BR189" i="83"/>
  <c r="BS189" i="83" s="1"/>
  <c r="AI189" i="83"/>
  <c r="AJ189" i="83" s="1"/>
  <c r="BH185" i="83"/>
  <c r="BI185" i="83" s="1"/>
  <c r="BH182" i="83"/>
  <c r="BI182" i="83" s="1"/>
  <c r="AI182" i="83"/>
  <c r="AJ182" i="83" s="1"/>
  <c r="CB181" i="83"/>
  <c r="CC181" i="83" s="1"/>
  <c r="BR176" i="83"/>
  <c r="BS176" i="83" s="1"/>
  <c r="BH164" i="83"/>
  <c r="BI164" i="83" s="1"/>
  <c r="Y162" i="83"/>
  <c r="Z162" i="83" s="1"/>
  <c r="AN175" i="83"/>
  <c r="AO175" i="83" s="1"/>
  <c r="Y179" i="83"/>
  <c r="Z179" i="83" s="1"/>
  <c r="AS179" i="83"/>
  <c r="AT179" i="83" s="1"/>
  <c r="CB179" i="83"/>
  <c r="CC179" i="83" s="1"/>
  <c r="BH176" i="83"/>
  <c r="BI176" i="83" s="1"/>
  <c r="CB279" i="83"/>
  <c r="CC279" i="83" s="1"/>
  <c r="BH279" i="83"/>
  <c r="BI279" i="83" s="1"/>
  <c r="BM275" i="83"/>
  <c r="BN275" i="83" s="1"/>
  <c r="AD275" i="83"/>
  <c r="AE275" i="83" s="1"/>
  <c r="CB275" i="83"/>
  <c r="CC275" i="83" s="1"/>
  <c r="AS275" i="83"/>
  <c r="AT275" i="83" s="1"/>
  <c r="BH275" i="83"/>
  <c r="BI275" i="83" s="1"/>
  <c r="AX275" i="83"/>
  <c r="AY275" i="83" s="1"/>
  <c r="BR275" i="83"/>
  <c r="BS275" i="83" s="1"/>
  <c r="AN275" i="83"/>
  <c r="AO275" i="83" s="1"/>
  <c r="Y275" i="83"/>
  <c r="Z275" i="83" s="1"/>
  <c r="BH272" i="83"/>
  <c r="BI272" i="83" s="1"/>
  <c r="Y272" i="83"/>
  <c r="Z272" i="83" s="1"/>
  <c r="BW272" i="83"/>
  <c r="BX272" i="83" s="1"/>
  <c r="AN272" i="83"/>
  <c r="AO272" i="83" s="1"/>
  <c r="BR272" i="83"/>
  <c r="BS272" i="83" s="1"/>
  <c r="AN265" i="83"/>
  <c r="AO265" i="83" s="1"/>
  <c r="BW265" i="83"/>
  <c r="BX265" i="83" s="1"/>
  <c r="BC259" i="83"/>
  <c r="BD259" i="83" s="1"/>
  <c r="BW268" i="83"/>
  <c r="BX268" i="83" s="1"/>
  <c r="AX268" i="83"/>
  <c r="AY268" i="83" s="1"/>
  <c r="BC262" i="83"/>
  <c r="BD262" i="83" s="1"/>
  <c r="AI262" i="83"/>
  <c r="AJ262" i="83" s="1"/>
  <c r="BW258" i="83"/>
  <c r="BX258" i="83" s="1"/>
  <c r="AI258" i="83"/>
  <c r="AJ258" i="83" s="1"/>
  <c r="BC258" i="83"/>
  <c r="BD258" i="83" s="1"/>
  <c r="CB258" i="83"/>
  <c r="CC258" i="83" s="1"/>
  <c r="AN258" i="83"/>
  <c r="AO258" i="83" s="1"/>
  <c r="BR258" i="83"/>
  <c r="BS258" i="83" s="1"/>
  <c r="Y258" i="83"/>
  <c r="Z258" i="83" s="1"/>
  <c r="AI254" i="83"/>
  <c r="AJ254" i="83" s="1"/>
  <c r="AN241" i="83"/>
  <c r="AO241" i="83" s="1"/>
  <c r="AS254" i="83"/>
  <c r="AT254" i="83" s="1"/>
  <c r="BH254" i="83"/>
  <c r="BI254" i="83" s="1"/>
  <c r="BR251" i="83"/>
  <c r="BS251" i="83" s="1"/>
  <c r="AI251" i="83"/>
  <c r="AJ251" i="83" s="1"/>
  <c r="CB251" i="83"/>
  <c r="CC251" i="83" s="1"/>
  <c r="AD237" i="83"/>
  <c r="AE237" i="83" s="1"/>
  <c r="BM232" i="83"/>
  <c r="BN232" i="83" s="1"/>
  <c r="Y232" i="83"/>
  <c r="Z232" i="83" s="1"/>
  <c r="AN201" i="83"/>
  <c r="AO201" i="83" s="1"/>
  <c r="AS201" i="83"/>
  <c r="AT201" i="83" s="1"/>
  <c r="M269" i="83"/>
  <c r="AI239" i="83"/>
  <c r="AJ239" i="83" s="1"/>
  <c r="M258" i="83"/>
  <c r="AD239" i="83"/>
  <c r="AE239" i="83" s="1"/>
  <c r="BM239" i="83"/>
  <c r="BN239" i="83" s="1"/>
  <c r="CB239" i="83"/>
  <c r="CC239" i="83" s="1"/>
  <c r="Y237" i="83"/>
  <c r="Z237" i="83" s="1"/>
  <c r="BW237" i="83"/>
  <c r="BX237" i="83" s="1"/>
  <c r="Y269" i="83"/>
  <c r="Z269" i="83" s="1"/>
  <c r="AS269" i="83"/>
  <c r="AT269" i="83" s="1"/>
  <c r="BH226" i="83"/>
  <c r="BI226" i="83" s="1"/>
  <c r="BM212" i="83"/>
  <c r="BN212" i="83" s="1"/>
  <c r="BH236" i="83"/>
  <c r="BI236" i="83" s="1"/>
  <c r="M236" i="83"/>
  <c r="AI236" i="83"/>
  <c r="AJ236" i="83" s="1"/>
  <c r="BM222" i="83"/>
  <c r="BN222" i="83" s="1"/>
  <c r="AD222" i="83"/>
  <c r="AE222" i="83" s="1"/>
  <c r="BR222" i="83"/>
  <c r="BS222" i="83" s="1"/>
  <c r="BM216" i="83"/>
  <c r="BN216" i="83" s="1"/>
  <c r="AI214" i="83"/>
  <c r="AJ214" i="83" s="1"/>
  <c r="BW214" i="83"/>
  <c r="BX214" i="83" s="1"/>
  <c r="AX216" i="83"/>
  <c r="AY216" i="83" s="1"/>
  <c r="BC214" i="83"/>
  <c r="BD214" i="83" s="1"/>
  <c r="AD210" i="83"/>
  <c r="AE210" i="83" s="1"/>
  <c r="CB216" i="83"/>
  <c r="CC216" i="83" s="1"/>
  <c r="AI216" i="83"/>
  <c r="AJ216" i="83" s="1"/>
  <c r="AI210" i="83"/>
  <c r="AJ210" i="83" s="1"/>
  <c r="M210" i="83"/>
  <c r="BR202" i="83"/>
  <c r="BS202" i="83" s="1"/>
  <c r="AS202" i="83"/>
  <c r="AT202" i="83" s="1"/>
  <c r="AI202" i="83"/>
  <c r="AJ202" i="83" s="1"/>
  <c r="BC202" i="83"/>
  <c r="BD202" i="83" s="1"/>
  <c r="BM198" i="83"/>
  <c r="BN198" i="83" s="1"/>
  <c r="AS198" i="83"/>
  <c r="AT198" i="83" s="1"/>
  <c r="Y198" i="83"/>
  <c r="Z198" i="83" s="1"/>
  <c r="BH198" i="83"/>
  <c r="BI198" i="83" s="1"/>
  <c r="AN198" i="83"/>
  <c r="AO198" i="83" s="1"/>
  <c r="CB198" i="83"/>
  <c r="CC198" i="83" s="1"/>
  <c r="BW197" i="83"/>
  <c r="BX197" i="83" s="1"/>
  <c r="AX197" i="83"/>
  <c r="AY197" i="83" s="1"/>
  <c r="AS193" i="83"/>
  <c r="AT193" i="83" s="1"/>
  <c r="AI186" i="83"/>
  <c r="AJ186" i="83" s="1"/>
  <c r="M186" i="83"/>
  <c r="AX188" i="83"/>
  <c r="AY188" i="83" s="1"/>
  <c r="AN188" i="83"/>
  <c r="AO188" i="83" s="1"/>
  <c r="AD189" i="83"/>
  <c r="AE189" i="83" s="1"/>
  <c r="BC188" i="83"/>
  <c r="BD188" i="83" s="1"/>
  <c r="AI180" i="83"/>
  <c r="AJ180" i="83" s="1"/>
  <c r="M181" i="83"/>
  <c r="Y181" i="83"/>
  <c r="Z181" i="83" s="1"/>
  <c r="BM175" i="83"/>
  <c r="BN175" i="83" s="1"/>
  <c r="BC173" i="83"/>
  <c r="BD173" i="83" s="1"/>
  <c r="BH173" i="83"/>
  <c r="BI173" i="83" s="1"/>
  <c r="AX173" i="83"/>
  <c r="AY173" i="83" s="1"/>
  <c r="AX172" i="83"/>
  <c r="AY172" i="83" s="1"/>
  <c r="AN172" i="83"/>
  <c r="AO172" i="83" s="1"/>
  <c r="AN171" i="83"/>
  <c r="AO171" i="83" s="1"/>
  <c r="AS167" i="83"/>
  <c r="AT167" i="83" s="1"/>
  <c r="BM167" i="83"/>
  <c r="BN167" i="83" s="1"/>
  <c r="Y167" i="83"/>
  <c r="Z167" i="83" s="1"/>
  <c r="AX162" i="83"/>
  <c r="AY162" i="83" s="1"/>
  <c r="AI175" i="83"/>
  <c r="AJ175" i="83" s="1"/>
  <c r="BC172" i="83"/>
  <c r="BD172" i="83" s="1"/>
  <c r="BM171" i="83"/>
  <c r="BN171" i="83" s="1"/>
  <c r="BC167" i="83"/>
  <c r="BD167" i="83" s="1"/>
  <c r="BW171" i="83"/>
  <c r="BX171" i="83" s="1"/>
  <c r="BC222" i="83"/>
  <c r="BD222" i="83" s="1"/>
  <c r="F10" i="83"/>
  <c r="G10" i="83" s="1"/>
  <c r="K36" i="83"/>
  <c r="H46" i="83"/>
  <c r="K52" i="83"/>
  <c r="K54" i="83"/>
  <c r="F66" i="83"/>
  <c r="G66" i="83" s="1"/>
  <c r="F82" i="83"/>
  <c r="G82" i="83" s="1"/>
  <c r="F94" i="83"/>
  <c r="G94" i="83" s="1"/>
  <c r="F106" i="83"/>
  <c r="G106" i="83" s="1"/>
  <c r="F126" i="83"/>
  <c r="G126" i="83" s="1"/>
  <c r="CB224" i="83"/>
  <c r="CC224" i="83" s="1"/>
  <c r="BH224" i="83"/>
  <c r="BI224" i="83" s="1"/>
  <c r="BM223" i="83"/>
  <c r="BN223" i="83" s="1"/>
  <c r="AI222" i="83"/>
  <c r="AJ222" i="83" s="1"/>
  <c r="AS222" i="83"/>
  <c r="AT222" i="83" s="1"/>
  <c r="AN222" i="83"/>
  <c r="AO222" i="83" s="1"/>
  <c r="CB222" i="83"/>
  <c r="CC222" i="83" s="1"/>
  <c r="AI217" i="83"/>
  <c r="AJ217" i="83" s="1"/>
  <c r="BW217" i="83"/>
  <c r="BX217" i="83" s="1"/>
  <c r="M217" i="83"/>
  <c r="BR217" i="83"/>
  <c r="BS217" i="83" s="1"/>
  <c r="Y217" i="83"/>
  <c r="Z217" i="83" s="1"/>
  <c r="AD214" i="83"/>
  <c r="AE214" i="83" s="1"/>
  <c r="BM214" i="83"/>
  <c r="BN214" i="83" s="1"/>
  <c r="M214" i="83"/>
  <c r="AX210" i="83"/>
  <c r="AY210" i="83" s="1"/>
  <c r="AN217" i="83"/>
  <c r="AO217" i="83" s="1"/>
  <c r="AS216" i="83"/>
  <c r="AT216" i="83" s="1"/>
  <c r="BH216" i="83"/>
  <c r="BI216" i="83" s="1"/>
  <c r="AN214" i="83"/>
  <c r="AO214" i="83" s="1"/>
  <c r="BC210" i="83"/>
  <c r="BD210" i="83" s="1"/>
  <c r="BW206" i="83"/>
  <c r="BX206" i="83" s="1"/>
  <c r="AN206" i="83"/>
  <c r="AO206" i="83" s="1"/>
  <c r="AD206" i="83"/>
  <c r="AE206" i="83" s="1"/>
  <c r="BC206" i="83"/>
  <c r="BD206" i="83" s="1"/>
  <c r="AX206" i="83"/>
  <c r="AY206" i="83" s="1"/>
  <c r="BH206" i="83"/>
  <c r="BI206" i="83" s="1"/>
  <c r="BW202" i="83"/>
  <c r="BX202" i="83" s="1"/>
  <c r="AN202" i="83"/>
  <c r="AO202" i="83" s="1"/>
  <c r="M202" i="83"/>
  <c r="AI198" i="83"/>
  <c r="AJ198" i="83" s="1"/>
  <c r="M198" i="83"/>
  <c r="BM194" i="83"/>
  <c r="BN194" i="83" s="1"/>
  <c r="AD194" i="83"/>
  <c r="AE194" i="83" s="1"/>
  <c r="AD197" i="83"/>
  <c r="AE197" i="83" s="1"/>
  <c r="BM197" i="83"/>
  <c r="BN197" i="83" s="1"/>
  <c r="CB197" i="83"/>
  <c r="CC197" i="83" s="1"/>
  <c r="BW193" i="83"/>
  <c r="BX193" i="83" s="1"/>
  <c r="AI193" i="83"/>
  <c r="AJ193" i="83" s="1"/>
  <c r="AI190" i="83"/>
  <c r="AJ190" i="83" s="1"/>
  <c r="BC186" i="83"/>
  <c r="BD186" i="83" s="1"/>
  <c r="BH190" i="83"/>
  <c r="BI190" i="83" s="1"/>
  <c r="Y190" i="83"/>
  <c r="Z190" i="83" s="1"/>
  <c r="M190" i="83"/>
  <c r="BM189" i="83"/>
  <c r="BN189" i="83" s="1"/>
  <c r="AN190" i="83"/>
  <c r="AO190" i="83" s="1"/>
  <c r="BH189" i="83"/>
  <c r="BI189" i="83" s="1"/>
  <c r="BM190" i="83"/>
  <c r="BN190" i="83" s="1"/>
  <c r="M189" i="83"/>
  <c r="AI188" i="83"/>
  <c r="AJ188" i="83" s="1"/>
  <c r="BR180" i="83"/>
  <c r="BS180" i="83" s="1"/>
  <c r="BR185" i="83"/>
  <c r="BS185" i="83" s="1"/>
  <c r="CB175" i="83"/>
  <c r="CC175" i="83" s="1"/>
  <c r="M175" i="83"/>
  <c r="AD181" i="83"/>
  <c r="AE181" i="83" s="1"/>
  <c r="BM173" i="83"/>
  <c r="BN173" i="83" s="1"/>
  <c r="M173" i="83"/>
  <c r="BR168" i="83"/>
  <c r="BS168" i="83" s="1"/>
  <c r="AX168" i="83"/>
  <c r="AY168" i="83" s="1"/>
  <c r="AD168" i="83"/>
  <c r="AE168" i="83" s="1"/>
  <c r="CB168" i="83"/>
  <c r="CC168" i="83" s="1"/>
  <c r="BH168" i="83"/>
  <c r="BI168" i="83" s="1"/>
  <c r="AN168" i="83"/>
  <c r="AO168" i="83" s="1"/>
  <c r="AI162" i="83"/>
  <c r="AJ162" i="83" s="1"/>
  <c r="AD162" i="83"/>
  <c r="AE162" i="83" s="1"/>
  <c r="BM176" i="83"/>
  <c r="BN176" i="83" s="1"/>
  <c r="M176" i="83"/>
  <c r="BW175" i="83"/>
  <c r="BX175" i="83" s="1"/>
  <c r="AI172" i="83"/>
  <c r="AJ172" i="83" s="1"/>
  <c r="BC171" i="83"/>
  <c r="BD171" i="83" s="1"/>
  <c r="BW167" i="83"/>
  <c r="BX167" i="83" s="1"/>
  <c r="M167" i="83"/>
  <c r="BM164" i="83"/>
  <c r="BN164" i="83" s="1"/>
  <c r="Y164" i="83"/>
  <c r="Z164" i="83" s="1"/>
  <c r="AS164" i="83"/>
  <c r="AT164" i="83" s="1"/>
  <c r="M22" i="83"/>
  <c r="H64" i="83"/>
  <c r="F92" i="83"/>
  <c r="G92" i="83" s="1"/>
  <c r="AX223" i="83"/>
  <c r="AY223" i="83" s="1"/>
  <c r="BH223" i="83"/>
  <c r="BI223" i="83" s="1"/>
  <c r="BR223" i="83"/>
  <c r="BS223" i="83" s="1"/>
  <c r="AD223" i="83"/>
  <c r="AE223" i="83" s="1"/>
  <c r="CB223" i="83"/>
  <c r="CC223" i="83" s="1"/>
  <c r="AN223" i="83"/>
  <c r="AO223" i="83" s="1"/>
  <c r="Y222" i="83"/>
  <c r="Z222" i="83" s="1"/>
  <c r="AX222" i="83"/>
  <c r="AY222" i="83" s="1"/>
  <c r="BM218" i="83"/>
  <c r="BN218" i="83" s="1"/>
  <c r="AS218" i="83"/>
  <c r="AT218" i="83" s="1"/>
  <c r="Y218" i="83"/>
  <c r="Z218" i="83" s="1"/>
  <c r="CB218" i="83"/>
  <c r="CC218" i="83" s="1"/>
  <c r="BH218" i="83"/>
  <c r="BI218" i="83" s="1"/>
  <c r="AN218" i="83"/>
  <c r="AO218" i="83" s="1"/>
  <c r="AS214" i="83"/>
  <c r="AT214" i="83" s="1"/>
  <c r="BR210" i="83"/>
  <c r="BS210" i="83" s="1"/>
  <c r="AN216" i="83"/>
  <c r="AO216" i="83" s="1"/>
  <c r="M216" i="83"/>
  <c r="CB214" i="83"/>
  <c r="CC214" i="83" s="1"/>
  <c r="BC209" i="83"/>
  <c r="BD209" i="83" s="1"/>
  <c r="CB209" i="83"/>
  <c r="CC209" i="83" s="1"/>
  <c r="AN209" i="83"/>
  <c r="AO209" i="83" s="1"/>
  <c r="M209" i="83"/>
  <c r="BW209" i="83"/>
  <c r="BX209" i="83" s="1"/>
  <c r="AI209" i="83"/>
  <c r="AJ209" i="83" s="1"/>
  <c r="BR209" i="83"/>
  <c r="BS209" i="83" s="1"/>
  <c r="Y209" i="83"/>
  <c r="Z209" i="83" s="1"/>
  <c r="BM206" i="83"/>
  <c r="BN206" i="83" s="1"/>
  <c r="M206" i="83"/>
  <c r="Y202" i="83"/>
  <c r="Z202" i="83" s="1"/>
  <c r="Y194" i="83"/>
  <c r="Z194" i="83" s="1"/>
  <c r="BC198" i="83"/>
  <c r="BD198" i="83" s="1"/>
  <c r="CB194" i="83"/>
  <c r="CC194" i="83" s="1"/>
  <c r="M197" i="83"/>
  <c r="AS197" i="83"/>
  <c r="AT197" i="83" s="1"/>
  <c r="BM193" i="83"/>
  <c r="BN193" i="83" s="1"/>
  <c r="BR188" i="83"/>
  <c r="BS188" i="83" s="1"/>
  <c r="BM177" i="83"/>
  <c r="BN177" i="83" s="1"/>
  <c r="AD177" i="83"/>
  <c r="AE177" i="83" s="1"/>
  <c r="CB177" i="83"/>
  <c r="CC177" i="83" s="1"/>
  <c r="BR177" i="83"/>
  <c r="BS177" i="83" s="1"/>
  <c r="BH177" i="83"/>
  <c r="BI177" i="83" s="1"/>
  <c r="Y177" i="83"/>
  <c r="Z177" i="83" s="1"/>
  <c r="AX177" i="83"/>
  <c r="AY177" i="83" s="1"/>
  <c r="AN177" i="83"/>
  <c r="AO177" i="83" s="1"/>
  <c r="AS177" i="83"/>
  <c r="AT177" i="83" s="1"/>
  <c r="BR190" i="83"/>
  <c r="BS190" i="83" s="1"/>
  <c r="CB189" i="83"/>
  <c r="CC189" i="83" s="1"/>
  <c r="AS189" i="83"/>
  <c r="AT189" i="83" s="1"/>
  <c r="AX189" i="83"/>
  <c r="AY189" i="83" s="1"/>
  <c r="BC190" i="83"/>
  <c r="BD190" i="83" s="1"/>
  <c r="BM180" i="83"/>
  <c r="BN180" i="83" s="1"/>
  <c r="AD180" i="83"/>
  <c r="AE180" i="83" s="1"/>
  <c r="CB180" i="83"/>
  <c r="CC180" i="83" s="1"/>
  <c r="AS180" i="83"/>
  <c r="AT180" i="83" s="1"/>
  <c r="M180" i="83"/>
  <c r="BW180" i="83"/>
  <c r="BX180" i="83" s="1"/>
  <c r="AI185" i="83"/>
  <c r="AJ185" i="83" s="1"/>
  <c r="BH180" i="83"/>
  <c r="BI180" i="83" s="1"/>
  <c r="CB160" i="83"/>
  <c r="CC160" i="83" s="1"/>
  <c r="BH160" i="83"/>
  <c r="BI160" i="83" s="1"/>
  <c r="BM160" i="83"/>
  <c r="BN160" i="83" s="1"/>
  <c r="AS160" i="83"/>
  <c r="AT160" i="83" s="1"/>
  <c r="Y160" i="83"/>
  <c r="Z160" i="83" s="1"/>
  <c r="AN160" i="83"/>
  <c r="AO160" i="83" s="1"/>
  <c r="BR160" i="83"/>
  <c r="BS160" i="83" s="1"/>
  <c r="AX160" i="83"/>
  <c r="AY160" i="83" s="1"/>
  <c r="AD160" i="83"/>
  <c r="AE160" i="83" s="1"/>
  <c r="BH171" i="83"/>
  <c r="BI171" i="83" s="1"/>
  <c r="Y171" i="83"/>
  <c r="Z171" i="83" s="1"/>
  <c r="BH175" i="83"/>
  <c r="BI175" i="83" s="1"/>
  <c r="BR175" i="83"/>
  <c r="BS175" i="83" s="1"/>
  <c r="AN181" i="83"/>
  <c r="AO181" i="83" s="1"/>
  <c r="BW181" i="83"/>
  <c r="BX181" i="83" s="1"/>
  <c r="AX181" i="83"/>
  <c r="AY181" i="83" s="1"/>
  <c r="CB173" i="83"/>
  <c r="CC173" i="83" s="1"/>
  <c r="AS173" i="83"/>
  <c r="AT173" i="83" s="1"/>
  <c r="AI168" i="83"/>
  <c r="AJ168" i="83" s="1"/>
  <c r="M168" i="83"/>
  <c r="AD167" i="83"/>
  <c r="AE167" i="83" s="1"/>
  <c r="BC162" i="83"/>
  <c r="BD162" i="83" s="1"/>
  <c r="CB176" i="83"/>
  <c r="CC176" i="83" s="1"/>
  <c r="AN176" i="83"/>
  <c r="AO176" i="83" s="1"/>
  <c r="AS176" i="83"/>
  <c r="AT176" i="83" s="1"/>
  <c r="BC176" i="83"/>
  <c r="BD176" i="83" s="1"/>
  <c r="AI164" i="83"/>
  <c r="AJ164" i="83" s="1"/>
  <c r="M164" i="83"/>
  <c r="AN162" i="83"/>
  <c r="AO162" i="83" s="1"/>
  <c r="CB162" i="83"/>
  <c r="CC162" i="83" s="1"/>
  <c r="BH222" i="83"/>
  <c r="BI222" i="83" s="1"/>
  <c r="Y216" i="83"/>
  <c r="Z216" i="83" s="1"/>
  <c r="AD216" i="83"/>
  <c r="AE216" i="83" s="1"/>
  <c r="BR216" i="83"/>
  <c r="BS216" i="83" s="1"/>
  <c r="BC216" i="83"/>
  <c r="BD216" i="83" s="1"/>
  <c r="CB210" i="83"/>
  <c r="CC210" i="83" s="1"/>
  <c r="AN210" i="83"/>
  <c r="AO210" i="83" s="1"/>
  <c r="BM210" i="83"/>
  <c r="BN210" i="83" s="1"/>
  <c r="Y210" i="83"/>
  <c r="Z210" i="83" s="1"/>
  <c r="BH210" i="83"/>
  <c r="BI210" i="83" s="1"/>
  <c r="AS210" i="83"/>
  <c r="AT210" i="83" s="1"/>
  <c r="AI197" i="83"/>
  <c r="AJ197" i="83" s="1"/>
  <c r="BC197" i="83"/>
  <c r="BD197" i="83" s="1"/>
  <c r="BR197" i="83"/>
  <c r="BS197" i="83" s="1"/>
  <c r="Y197" i="83"/>
  <c r="Z197" i="83" s="1"/>
  <c r="AN197" i="83"/>
  <c r="AO197" i="83" s="1"/>
  <c r="BR193" i="83"/>
  <c r="BS193" i="83" s="1"/>
  <c r="AD193" i="83"/>
  <c r="AE193" i="83" s="1"/>
  <c r="CB193" i="83"/>
  <c r="CC193" i="83" s="1"/>
  <c r="AN193" i="83"/>
  <c r="AO193" i="83" s="1"/>
  <c r="AX193" i="83"/>
  <c r="AY193" i="83" s="1"/>
  <c r="BH193" i="83"/>
  <c r="BI193" i="83" s="1"/>
  <c r="M193" i="83"/>
  <c r="BR186" i="83"/>
  <c r="BS186" i="83" s="1"/>
  <c r="AX186" i="83"/>
  <c r="AY186" i="83" s="1"/>
  <c r="CB186" i="83"/>
  <c r="CC186" i="83" s="1"/>
  <c r="AS186" i="83"/>
  <c r="AT186" i="83" s="1"/>
  <c r="BM186" i="83"/>
  <c r="BN186" i="83" s="1"/>
  <c r="Y186" i="83"/>
  <c r="Z186" i="83" s="1"/>
  <c r="AN186" i="83"/>
  <c r="AO186" i="83" s="1"/>
  <c r="BH186" i="83"/>
  <c r="BI186" i="83" s="1"/>
  <c r="AD186" i="83"/>
  <c r="AE186" i="83" s="1"/>
  <c r="BW189" i="83"/>
  <c r="BX189" i="83" s="1"/>
  <c r="AN180" i="83"/>
  <c r="AO180" i="83" s="1"/>
  <c r="AX180" i="83"/>
  <c r="AY180" i="83" s="1"/>
  <c r="BC180" i="83"/>
  <c r="BD180" i="83" s="1"/>
  <c r="BR181" i="83"/>
  <c r="BS181" i="83" s="1"/>
  <c r="AI181" i="83"/>
  <c r="AJ181" i="83" s="1"/>
  <c r="BC181" i="83"/>
  <c r="BD181" i="83" s="1"/>
  <c r="BH181" i="83"/>
  <c r="BI181" i="83" s="1"/>
  <c r="AS181" i="83"/>
  <c r="AT181" i="83" s="1"/>
  <c r="BW162" i="83"/>
  <c r="BX162" i="83" s="1"/>
  <c r="M162" i="83"/>
  <c r="BR162" i="83"/>
  <c r="BS162" i="83" s="1"/>
  <c r="CB172" i="83"/>
  <c r="CC172" i="83" s="1"/>
  <c r="AS172" i="83"/>
  <c r="AT172" i="83" s="1"/>
  <c r="M172" i="83"/>
  <c r="BW172" i="83"/>
  <c r="BX172" i="83" s="1"/>
  <c r="AI167" i="83"/>
  <c r="AJ167" i="83" s="1"/>
  <c r="Y250" i="75"/>
  <c r="L216" i="75"/>
  <c r="L240" i="75"/>
  <c r="L243" i="75"/>
  <c r="L259" i="75"/>
  <c r="L218" i="75"/>
  <c r="L234" i="75"/>
  <c r="L250" i="75"/>
  <c r="L266" i="75"/>
  <c r="W140" i="75"/>
  <c r="Q142" i="75"/>
  <c r="U178" i="75"/>
  <c r="X140" i="75"/>
  <c r="Y241" i="75"/>
  <c r="L248" i="75"/>
  <c r="Y294" i="75"/>
  <c r="L292" i="75"/>
  <c r="R142" i="75"/>
  <c r="L145" i="75"/>
  <c r="S145" i="75" s="1"/>
  <c r="V178" i="75"/>
  <c r="W124" i="75"/>
  <c r="W132" i="75"/>
  <c r="O140" i="75"/>
  <c r="M142" i="75"/>
  <c r="L214" i="75"/>
  <c r="L230" i="75"/>
  <c r="L129" i="75"/>
  <c r="S129" i="75" s="1"/>
  <c r="N142" i="75"/>
  <c r="L147" i="75"/>
  <c r="S147" i="75" s="1"/>
  <c r="L156" i="75"/>
  <c r="O156" i="75" s="1"/>
  <c r="L165" i="75"/>
  <c r="R178" i="75"/>
  <c r="L202" i="75"/>
  <c r="L209" i="75"/>
  <c r="X209" i="75" s="1"/>
  <c r="L211" i="75"/>
  <c r="X211" i="75" s="1"/>
  <c r="L213" i="75"/>
  <c r="X213" i="75" s="1"/>
  <c r="Y213" i="75" s="1"/>
  <c r="Y218" i="75"/>
  <c r="L220" i="75"/>
  <c r="L224" i="75"/>
  <c r="L232" i="75"/>
  <c r="L236" i="75"/>
  <c r="L241" i="75"/>
  <c r="L245" i="75"/>
  <c r="L246" i="75"/>
  <c r="L257" i="75"/>
  <c r="L261" i="75"/>
  <c r="L262" i="75"/>
  <c r="L294" i="75"/>
  <c r="L298" i="75"/>
  <c r="K116" i="82"/>
  <c r="K104" i="82"/>
  <c r="K76" i="82"/>
  <c r="K40" i="82"/>
  <c r="K32" i="82"/>
  <c r="K20" i="82"/>
  <c r="K8" i="82"/>
  <c r="E8" i="82"/>
  <c r="M8" i="82" s="1"/>
  <c r="H16" i="82"/>
  <c r="E20" i="82"/>
  <c r="E24" i="82"/>
  <c r="BM24" i="82" s="1"/>
  <c r="BN24" i="82" s="1"/>
  <c r="H36" i="82"/>
  <c r="F40" i="82"/>
  <c r="G40" i="82" s="1"/>
  <c r="E44" i="82"/>
  <c r="M44" i="82" s="1"/>
  <c r="E48" i="82"/>
  <c r="M48" i="82" s="1"/>
  <c r="E52" i="82"/>
  <c r="M52" i="82" s="1"/>
  <c r="H56" i="82"/>
  <c r="F60" i="82"/>
  <c r="G60" i="82" s="1"/>
  <c r="F64" i="82"/>
  <c r="G64" i="82" s="1"/>
  <c r="E68" i="82"/>
  <c r="M68" i="82" s="1"/>
  <c r="H80" i="82"/>
  <c r="F84" i="82"/>
  <c r="G84" i="82" s="1"/>
  <c r="F88" i="82"/>
  <c r="G88" i="82" s="1"/>
  <c r="F92" i="82"/>
  <c r="G92" i="82" s="1"/>
  <c r="F108" i="82"/>
  <c r="G108" i="82" s="1"/>
  <c r="F112" i="82"/>
  <c r="G112" i="82" s="1"/>
  <c r="E116" i="82"/>
  <c r="M116" i="82" s="1"/>
  <c r="E120" i="82"/>
  <c r="M120" i="82" s="1"/>
  <c r="K108" i="82"/>
  <c r="K96" i="82"/>
  <c r="K84" i="82"/>
  <c r="K80" i="82"/>
  <c r="K68" i="82"/>
  <c r="K56" i="82"/>
  <c r="K48" i="82"/>
  <c r="K24" i="82"/>
  <c r="K12" i="82"/>
  <c r="F8" i="82"/>
  <c r="G8" i="82" s="1"/>
  <c r="E12" i="82"/>
  <c r="M12" i="82" s="1"/>
  <c r="K16" i="82"/>
  <c r="F20" i="82"/>
  <c r="G20" i="82" s="1"/>
  <c r="F24" i="82"/>
  <c r="G24" i="82" s="1"/>
  <c r="E28" i="82"/>
  <c r="M28" i="82" s="1"/>
  <c r="E32" i="82"/>
  <c r="M32" i="82" s="1"/>
  <c r="K36" i="82"/>
  <c r="F44" i="82"/>
  <c r="G44" i="82" s="1"/>
  <c r="F48" i="82"/>
  <c r="G48" i="82" s="1"/>
  <c r="F52" i="82"/>
  <c r="G52" i="82" s="1"/>
  <c r="H64" i="82"/>
  <c r="F68" i="82"/>
  <c r="G68" i="82" s="1"/>
  <c r="E72" i="82"/>
  <c r="M72" i="82" s="1"/>
  <c r="E76" i="82"/>
  <c r="H92" i="82"/>
  <c r="E96" i="82"/>
  <c r="M96" i="82" s="1"/>
  <c r="E100" i="82"/>
  <c r="M100" i="82" s="1"/>
  <c r="E104" i="82"/>
  <c r="M104" i="82" s="1"/>
  <c r="H112" i="82"/>
  <c r="F116" i="82"/>
  <c r="G116" i="82" s="1"/>
  <c r="F120" i="82"/>
  <c r="G120" i="82" s="1"/>
  <c r="K100" i="82"/>
  <c r="K88" i="82"/>
  <c r="K72" i="82"/>
  <c r="K60" i="82"/>
  <c r="K44" i="82"/>
  <c r="K28" i="82"/>
  <c r="N83" i="75"/>
  <c r="M83" i="75"/>
  <c r="P83" i="75"/>
  <c r="O87" i="75"/>
  <c r="R121" i="75"/>
  <c r="V129" i="75"/>
  <c r="L49" i="75"/>
  <c r="R86" i="75"/>
  <c r="P87" i="75"/>
  <c r="O92" i="75"/>
  <c r="W92" i="75"/>
  <c r="S93" i="75"/>
  <c r="P96" i="75"/>
  <c r="M99" i="75"/>
  <c r="X100" i="75"/>
  <c r="V100" i="75"/>
  <c r="P100" i="75"/>
  <c r="O100" i="75"/>
  <c r="S101" i="75"/>
  <c r="R101" i="75"/>
  <c r="N101" i="75"/>
  <c r="P101" i="75"/>
  <c r="R110" i="75"/>
  <c r="N110" i="75"/>
  <c r="Q110" i="75"/>
  <c r="M110" i="75"/>
  <c r="V110" i="75"/>
  <c r="U123" i="75"/>
  <c r="Q123" i="75"/>
  <c r="M123" i="75"/>
  <c r="X123" i="75"/>
  <c r="T123" i="75"/>
  <c r="P123" i="75"/>
  <c r="R123" i="75"/>
  <c r="U129" i="75"/>
  <c r="U131" i="75"/>
  <c r="Q131" i="75"/>
  <c r="M131" i="75"/>
  <c r="X131" i="75"/>
  <c r="T131" i="75"/>
  <c r="P131" i="75"/>
  <c r="R131" i="75"/>
  <c r="V165" i="75"/>
  <c r="R165" i="75"/>
  <c r="U165" i="75"/>
  <c r="Q165" i="75"/>
  <c r="T165" i="75"/>
  <c r="S165" i="75"/>
  <c r="X165" i="75"/>
  <c r="P165" i="75"/>
  <c r="O165" i="75"/>
  <c r="V200" i="75"/>
  <c r="W200" i="75"/>
  <c r="O96" i="75"/>
  <c r="U121" i="75"/>
  <c r="Q121" i="75"/>
  <c r="M121" i="75"/>
  <c r="T121" i="75"/>
  <c r="P121" i="75"/>
  <c r="O86" i="75"/>
  <c r="U86" i="75"/>
  <c r="M87" i="75"/>
  <c r="P92" i="75"/>
  <c r="O93" i="75"/>
  <c r="X93" i="75"/>
  <c r="O95" i="75"/>
  <c r="U95" i="75"/>
  <c r="M96" i="75"/>
  <c r="Q96" i="75"/>
  <c r="N99" i="75"/>
  <c r="Q100" i="75"/>
  <c r="Q101" i="75"/>
  <c r="O107" i="75"/>
  <c r="R107" i="75"/>
  <c r="N107" i="75"/>
  <c r="W110" i="75"/>
  <c r="N121" i="75"/>
  <c r="X122" i="75"/>
  <c r="V122" i="75"/>
  <c r="R122" i="75"/>
  <c r="N122" i="75"/>
  <c r="U122" i="75"/>
  <c r="Q122" i="75"/>
  <c r="M122" i="75"/>
  <c r="S122" i="75"/>
  <c r="S123" i="75"/>
  <c r="V124" i="75"/>
  <c r="R124" i="75"/>
  <c r="N124" i="75"/>
  <c r="U124" i="75"/>
  <c r="Q124" i="75"/>
  <c r="M124" i="75"/>
  <c r="S124" i="75"/>
  <c r="P129" i="75"/>
  <c r="S131" i="75"/>
  <c r="V132" i="75"/>
  <c r="R132" i="75"/>
  <c r="N132" i="75"/>
  <c r="U132" i="75"/>
  <c r="Q132" i="75"/>
  <c r="M132" i="75"/>
  <c r="S132" i="75"/>
  <c r="V140" i="75"/>
  <c r="R140" i="75"/>
  <c r="N140" i="75"/>
  <c r="U140" i="75"/>
  <c r="Q140" i="75"/>
  <c r="M140" i="75"/>
  <c r="S140" i="75"/>
  <c r="W165" i="75"/>
  <c r="W170" i="75"/>
  <c r="S170" i="75"/>
  <c r="O170" i="75"/>
  <c r="V170" i="75"/>
  <c r="R170" i="75"/>
  <c r="X170" i="75"/>
  <c r="P170" i="75"/>
  <c r="U170" i="75"/>
  <c r="T170" i="75"/>
  <c r="Q99" i="75"/>
  <c r="T129" i="75"/>
  <c r="L5" i="75"/>
  <c r="T5" i="75" s="1"/>
  <c r="P86" i="75"/>
  <c r="V86" i="75"/>
  <c r="M92" i="75"/>
  <c r="P95" i="75"/>
  <c r="V95" i="75"/>
  <c r="P99" i="75"/>
  <c r="M100" i="75"/>
  <c r="R100" i="75"/>
  <c r="M101" i="75"/>
  <c r="L102" i="75"/>
  <c r="M107" i="75"/>
  <c r="O110" i="75"/>
  <c r="L118" i="75"/>
  <c r="O121" i="75"/>
  <c r="T122" i="75"/>
  <c r="N123" i="75"/>
  <c r="V123" i="75"/>
  <c r="T124" i="75"/>
  <c r="Q129" i="75"/>
  <c r="N131" i="75"/>
  <c r="V131" i="75"/>
  <c r="T132" i="75"/>
  <c r="T140" i="75"/>
  <c r="V145" i="75"/>
  <c r="Q145" i="75"/>
  <c r="W162" i="75"/>
  <c r="S162" i="75"/>
  <c r="O162" i="75"/>
  <c r="V162" i="75"/>
  <c r="R162" i="75"/>
  <c r="X162" i="75"/>
  <c r="P162" i="75"/>
  <c r="U162" i="75"/>
  <c r="T162" i="75"/>
  <c r="V188" i="75"/>
  <c r="U188" i="75"/>
  <c r="X188" i="75"/>
  <c r="W188" i="75"/>
  <c r="T188" i="75"/>
  <c r="S188" i="75"/>
  <c r="L152" i="75"/>
  <c r="V156" i="75"/>
  <c r="R156" i="75"/>
  <c r="N156" i="75"/>
  <c r="U156" i="75"/>
  <c r="P156" i="75"/>
  <c r="X156" i="75"/>
  <c r="V176" i="75"/>
  <c r="R176" i="75"/>
  <c r="U176" i="75"/>
  <c r="Q176" i="75"/>
  <c r="W176" i="75"/>
  <c r="T176" i="75"/>
  <c r="U179" i="75"/>
  <c r="X179" i="75"/>
  <c r="T179" i="75"/>
  <c r="R179" i="75"/>
  <c r="W179" i="75"/>
  <c r="V179" i="75"/>
  <c r="U195" i="75"/>
  <c r="X195" i="75"/>
  <c r="T195" i="75"/>
  <c r="W195" i="75"/>
  <c r="S195" i="75"/>
  <c r="O109" i="75"/>
  <c r="U109" i="75"/>
  <c r="O115" i="75"/>
  <c r="O117" i="75"/>
  <c r="U117" i="75"/>
  <c r="O126" i="75"/>
  <c r="S126" i="75"/>
  <c r="W126" i="75"/>
  <c r="O138" i="75"/>
  <c r="S138" i="75"/>
  <c r="W138" i="75"/>
  <c r="O142" i="75"/>
  <c r="S142" i="75"/>
  <c r="W142" i="75"/>
  <c r="L143" i="75"/>
  <c r="U164" i="75"/>
  <c r="Q164" i="75"/>
  <c r="X164" i="75"/>
  <c r="T164" i="75"/>
  <c r="P164" i="75"/>
  <c r="O164" i="75"/>
  <c r="W164" i="75"/>
  <c r="S176" i="75"/>
  <c r="L184" i="75"/>
  <c r="V192" i="75"/>
  <c r="U192" i="75"/>
  <c r="X192" i="75"/>
  <c r="W192" i="75"/>
  <c r="S192" i="75"/>
  <c r="V195" i="75"/>
  <c r="P109" i="75"/>
  <c r="V109" i="75"/>
  <c r="P117" i="75"/>
  <c r="V117" i="75"/>
  <c r="P126" i="75"/>
  <c r="T126" i="75"/>
  <c r="L133" i="75"/>
  <c r="L137" i="75"/>
  <c r="P138" i="75"/>
  <c r="T138" i="75"/>
  <c r="P142" i="75"/>
  <c r="T142" i="75"/>
  <c r="L149" i="75"/>
  <c r="T156" i="75"/>
  <c r="R164" i="75"/>
  <c r="W172" i="75"/>
  <c r="S172" i="75"/>
  <c r="V172" i="75"/>
  <c r="X172" i="75"/>
  <c r="Q172" i="75"/>
  <c r="U172" i="75"/>
  <c r="X176" i="75"/>
  <c r="T192" i="75"/>
  <c r="L154" i="75"/>
  <c r="L158" i="75"/>
  <c r="L163" i="75"/>
  <c r="M30" i="82"/>
  <c r="L204" i="75"/>
  <c r="L208" i="75"/>
  <c r="M26" i="82"/>
  <c r="M46" i="82"/>
  <c r="M102" i="82"/>
  <c r="S178" i="75"/>
  <c r="W178" i="75"/>
  <c r="S186" i="75"/>
  <c r="W186" i="75"/>
  <c r="M16" i="82"/>
  <c r="M62" i="82"/>
  <c r="M70" i="82"/>
  <c r="M82" i="82"/>
  <c r="M90" i="82"/>
  <c r="T178" i="75"/>
  <c r="L182" i="75"/>
  <c r="T186" i="75"/>
  <c r="L193" i="75"/>
  <c r="L197" i="75"/>
  <c r="L198" i="75"/>
  <c r="M40" i="82"/>
  <c r="M58" i="82"/>
  <c r="M60" i="82"/>
  <c r="M78" i="82"/>
  <c r="M80" i="82"/>
  <c r="M88" i="82"/>
  <c r="M98" i="82"/>
  <c r="M114" i="82"/>
  <c r="AM5" i="82"/>
  <c r="AN122" i="82"/>
  <c r="AO122" i="82" s="1"/>
  <c r="BZ6" i="82"/>
  <c r="CB122" i="82"/>
  <c r="CC122" i="82" s="1"/>
  <c r="K25" i="82"/>
  <c r="AL122" i="82"/>
  <c r="BF122" i="82"/>
  <c r="BZ122" i="82"/>
  <c r="AH19" i="82"/>
  <c r="AI122" i="82"/>
  <c r="AJ122" i="82" s="1"/>
  <c r="BB20" i="82"/>
  <c r="BC122" i="82"/>
  <c r="BD122" i="82" s="1"/>
  <c r="AR19" i="82"/>
  <c r="AS122" i="82"/>
  <c r="AT122" i="82" s="1"/>
  <c r="BM4" i="82"/>
  <c r="BM122" i="82"/>
  <c r="BN122" i="82" s="1"/>
  <c r="BG4" i="82"/>
  <c r="W122" i="82"/>
  <c r="AQ122" i="82"/>
  <c r="BK122" i="82"/>
  <c r="AH122" i="82"/>
  <c r="BB122" i="82"/>
  <c r="BV122" i="82"/>
  <c r="AG122" i="82"/>
  <c r="BA122" i="82"/>
  <c r="BU122" i="82"/>
  <c r="BY122" i="82" s="1"/>
  <c r="AC20" i="82"/>
  <c r="AD122" i="82"/>
  <c r="AE122" i="82" s="1"/>
  <c r="AW20" i="82"/>
  <c r="AX122" i="82"/>
  <c r="AY122" i="82" s="1"/>
  <c r="BR122" i="82"/>
  <c r="BS122" i="82" s="1"/>
  <c r="BG6" i="82"/>
  <c r="E41" i="82"/>
  <c r="M41" i="82" s="1"/>
  <c r="E45" i="82"/>
  <c r="E49" i="82"/>
  <c r="M49" i="82" s="1"/>
  <c r="AB122" i="82"/>
  <c r="AF122" i="82" s="1"/>
  <c r="AV122" i="82"/>
  <c r="BP122" i="82"/>
  <c r="BT122" i="82" s="1"/>
  <c r="AM122" i="82"/>
  <c r="BG122" i="82"/>
  <c r="CA122" i="82"/>
  <c r="H9" i="82"/>
  <c r="H13" i="82"/>
  <c r="E29" i="82"/>
  <c r="M29" i="82" s="1"/>
  <c r="K49" i="82"/>
  <c r="F73" i="82"/>
  <c r="G73" i="82" s="1"/>
  <c r="AM4" i="82"/>
  <c r="K53" i="82"/>
  <c r="F77" i="82"/>
  <c r="G77" i="82" s="1"/>
  <c r="H81" i="82"/>
  <c r="H85" i="82"/>
  <c r="H89" i="82"/>
  <c r="H93" i="82"/>
  <c r="H97" i="82"/>
  <c r="K101" i="82"/>
  <c r="AS4" i="82"/>
  <c r="E17" i="82"/>
  <c r="M17" i="82" s="1"/>
  <c r="E21" i="82"/>
  <c r="E25" i="82"/>
  <c r="BR25" i="82" s="1"/>
  <c r="BS25" i="82" s="1"/>
  <c r="F37" i="82"/>
  <c r="G37" i="82" s="1"/>
  <c r="H57" i="82"/>
  <c r="H61" i="82"/>
  <c r="F69" i="82"/>
  <c r="G69" i="82" s="1"/>
  <c r="P125" i="74"/>
  <c r="T125" i="74"/>
  <c r="P127" i="74"/>
  <c r="T127" i="74"/>
  <c r="O128" i="74"/>
  <c r="S128" i="74"/>
  <c r="O129" i="74"/>
  <c r="S129" i="74"/>
  <c r="M125" i="74"/>
  <c r="Q125" i="74"/>
  <c r="U125" i="74"/>
  <c r="M127" i="74"/>
  <c r="Q127" i="74"/>
  <c r="U127" i="74"/>
  <c r="P128" i="74"/>
  <c r="T128" i="74"/>
  <c r="P129" i="74"/>
  <c r="T129" i="74"/>
  <c r="N125" i="74"/>
  <c r="R125" i="74"/>
  <c r="V125" i="74"/>
  <c r="N127" i="74"/>
  <c r="R127" i="74"/>
  <c r="V127" i="74"/>
  <c r="M128" i="74"/>
  <c r="Q128" i="74"/>
  <c r="U128" i="74"/>
  <c r="M129" i="74"/>
  <c r="Q129" i="74"/>
  <c r="U129" i="74"/>
  <c r="O125" i="74"/>
  <c r="S125" i="74"/>
  <c r="O127" i="74"/>
  <c r="S127" i="74"/>
  <c r="X127" i="74"/>
  <c r="N128" i="74"/>
  <c r="R128" i="74"/>
  <c r="V128" i="74"/>
  <c r="N129" i="74"/>
  <c r="V147" i="74"/>
  <c r="Y147" i="74" s="1"/>
  <c r="S184" i="74"/>
  <c r="W184" i="74"/>
  <c r="O192" i="74"/>
  <c r="S192" i="74"/>
  <c r="W192" i="74"/>
  <c r="O200" i="74"/>
  <c r="S200" i="74"/>
  <c r="W200" i="74"/>
  <c r="W202" i="74"/>
  <c r="S202" i="74"/>
  <c r="X202" i="74"/>
  <c r="R202" i="74"/>
  <c r="N202" i="74"/>
  <c r="P202" i="74"/>
  <c r="V202" i="74"/>
  <c r="W262" i="74"/>
  <c r="S262" i="74"/>
  <c r="O262" i="74"/>
  <c r="U262" i="74"/>
  <c r="P262" i="74"/>
  <c r="T262" i="74"/>
  <c r="N262" i="74"/>
  <c r="R262" i="74"/>
  <c r="Q262" i="74"/>
  <c r="S147" i="74"/>
  <c r="W147" i="74"/>
  <c r="T184" i="74"/>
  <c r="X184" i="74"/>
  <c r="P192" i="74"/>
  <c r="T192" i="74"/>
  <c r="X192" i="74"/>
  <c r="P200" i="74"/>
  <c r="T200" i="74"/>
  <c r="X200" i="74"/>
  <c r="Q202" i="74"/>
  <c r="M262" i="74"/>
  <c r="T147" i="74"/>
  <c r="M192" i="74"/>
  <c r="Q192" i="74"/>
  <c r="M200" i="74"/>
  <c r="Q200" i="74"/>
  <c r="M202" i="74"/>
  <c r="T202" i="74"/>
  <c r="W227" i="74"/>
  <c r="Y227" i="74" s="1"/>
  <c r="U243" i="74"/>
  <c r="Q243" i="74"/>
  <c r="M243" i="74"/>
  <c r="X243" i="74"/>
  <c r="T243" i="74"/>
  <c r="P243" i="74"/>
  <c r="W243" i="74"/>
  <c r="O243" i="74"/>
  <c r="V243" i="74"/>
  <c r="N243" i="74"/>
  <c r="V262" i="74"/>
  <c r="V275" i="74"/>
  <c r="R275" i="74"/>
  <c r="N275" i="74"/>
  <c r="U275" i="74"/>
  <c r="Q275" i="74"/>
  <c r="M275" i="74"/>
  <c r="T275" i="74"/>
  <c r="P275" i="74"/>
  <c r="X275" i="74"/>
  <c r="O275" i="74"/>
  <c r="U259" i="74"/>
  <c r="Q259" i="74"/>
  <c r="M259" i="74"/>
  <c r="P259" i="74"/>
  <c r="V259" i="74"/>
  <c r="L204" i="74"/>
  <c r="L208" i="74"/>
  <c r="L216" i="74"/>
  <c r="L218" i="74"/>
  <c r="L220" i="74"/>
  <c r="L224" i="74"/>
  <c r="R259" i="74"/>
  <c r="W259" i="74"/>
  <c r="O278" i="74"/>
  <c r="S278" i="74"/>
  <c r="W278" i="74"/>
  <c r="P278" i="74"/>
  <c r="T278" i="74"/>
  <c r="H130" i="83"/>
  <c r="E147" i="83"/>
  <c r="L135" i="74"/>
  <c r="H63" i="83"/>
  <c r="E107" i="83"/>
  <c r="BR107" i="83" s="1"/>
  <c r="BS107" i="83" s="1"/>
  <c r="K112" i="83"/>
  <c r="L27" i="74"/>
  <c r="L45" i="74"/>
  <c r="T45" i="74" s="1"/>
  <c r="L91" i="74"/>
  <c r="L93" i="74"/>
  <c r="L95" i="74"/>
  <c r="L143" i="74"/>
  <c r="L156" i="74"/>
  <c r="L169" i="74"/>
  <c r="L181" i="74"/>
  <c r="L182" i="74"/>
  <c r="L209" i="74"/>
  <c r="L234" i="74"/>
  <c r="L250" i="74"/>
  <c r="H12" i="83"/>
  <c r="H20" i="83"/>
  <c r="F28" i="83"/>
  <c r="G28" i="83" s="1"/>
  <c r="H48" i="83"/>
  <c r="F60" i="83"/>
  <c r="G60" i="83" s="1"/>
  <c r="K76" i="83"/>
  <c r="K80" i="83"/>
  <c r="F108" i="83"/>
  <c r="G108" i="83" s="1"/>
  <c r="K128" i="83"/>
  <c r="E152" i="83"/>
  <c r="M152" i="83" s="1"/>
  <c r="F16" i="83"/>
  <c r="G16" i="83" s="1"/>
  <c r="F40" i="83"/>
  <c r="G40" i="83" s="1"/>
  <c r="F72" i="83"/>
  <c r="G72" i="83" s="1"/>
  <c r="K88" i="83"/>
  <c r="E120" i="83"/>
  <c r="L43" i="74"/>
  <c r="L121" i="74"/>
  <c r="L171" i="74"/>
  <c r="L175" i="74"/>
  <c r="L179" i="74"/>
  <c r="L256" i="74"/>
  <c r="L268" i="74"/>
  <c r="L272" i="74"/>
  <c r="L276" i="74"/>
  <c r="L280" i="74"/>
  <c r="L288" i="74"/>
  <c r="L296" i="74"/>
  <c r="X296" i="74" s="1"/>
  <c r="L300" i="74"/>
  <c r="L304" i="74"/>
  <c r="F8" i="83"/>
  <c r="G8" i="83" s="1"/>
  <c r="E24" i="83"/>
  <c r="AX24" i="83" s="1"/>
  <c r="AY24" i="83" s="1"/>
  <c r="E44" i="83"/>
  <c r="M44" i="83" s="1"/>
  <c r="E56" i="83"/>
  <c r="M56" i="83" s="1"/>
  <c r="F84" i="83"/>
  <c r="G84" i="83" s="1"/>
  <c r="K96" i="83"/>
  <c r="K104" i="83"/>
  <c r="K144" i="83"/>
  <c r="L77" i="74"/>
  <c r="L160" i="74"/>
  <c r="L164" i="74"/>
  <c r="L165" i="74"/>
  <c r="L188" i="74"/>
  <c r="L193" i="74"/>
  <c r="L197" i="74"/>
  <c r="L198" i="74"/>
  <c r="L213" i="74"/>
  <c r="L214" i="74"/>
  <c r="L264" i="74"/>
  <c r="Y298" i="74"/>
  <c r="F5" i="83"/>
  <c r="G5" i="83" s="1"/>
  <c r="H124" i="83"/>
  <c r="H140" i="83"/>
  <c r="F156" i="83"/>
  <c r="G156" i="83" s="1"/>
  <c r="L5" i="74"/>
  <c r="X5" i="74" s="1"/>
  <c r="L26" i="74"/>
  <c r="L35" i="74"/>
  <c r="L40" i="74"/>
  <c r="N40" i="74" s="1"/>
  <c r="L53" i="74"/>
  <c r="R53" i="74" s="1"/>
  <c r="L87" i="74"/>
  <c r="L88" i="74"/>
  <c r="L90" i="74"/>
  <c r="L96" i="74"/>
  <c r="L97" i="74"/>
  <c r="L98" i="74"/>
  <c r="L100" i="74"/>
  <c r="L104" i="74"/>
  <c r="L109" i="74"/>
  <c r="L114" i="74"/>
  <c r="L117" i="74"/>
  <c r="L119" i="74"/>
  <c r="L225" i="74"/>
  <c r="L229" i="74"/>
  <c r="L230" i="74"/>
  <c r="L241" i="74"/>
  <c r="L245" i="74"/>
  <c r="L246" i="74"/>
  <c r="L266" i="74"/>
  <c r="L282" i="74"/>
  <c r="L291" i="74"/>
  <c r="BQ5" i="83"/>
  <c r="K33" i="83"/>
  <c r="H116" i="83"/>
  <c r="F132" i="83"/>
  <c r="G132" i="83" s="1"/>
  <c r="F148" i="83"/>
  <c r="G148" i="83" s="1"/>
  <c r="L8" i="74"/>
  <c r="N8" i="74" s="1"/>
  <c r="L10" i="74"/>
  <c r="V10" i="74" s="1"/>
  <c r="L17" i="74"/>
  <c r="T17" i="74" s="1"/>
  <c r="L18" i="74"/>
  <c r="L19" i="74"/>
  <c r="L21" i="74"/>
  <c r="T21" i="74" s="1"/>
  <c r="L23" i="74"/>
  <c r="L34" i="74"/>
  <c r="L37" i="74"/>
  <c r="T37" i="74" s="1"/>
  <c r="L151" i="74"/>
  <c r="L159" i="74"/>
  <c r="L162" i="74"/>
  <c r="L167" i="74"/>
  <c r="L186" i="74"/>
  <c r="L195" i="74"/>
  <c r="L211" i="74"/>
  <c r="L232" i="74"/>
  <c r="L236" i="74"/>
  <c r="L240" i="74"/>
  <c r="L248" i="74"/>
  <c r="L252" i="74"/>
  <c r="L257" i="74"/>
  <c r="L261" i="74"/>
  <c r="L273" i="74"/>
  <c r="L277" i="74"/>
  <c r="L281" i="74"/>
  <c r="L285" i="74"/>
  <c r="L290" i="74"/>
  <c r="AH9" i="83"/>
  <c r="K154" i="83"/>
  <c r="K122" i="83"/>
  <c r="K98" i="83"/>
  <c r="K78" i="83"/>
  <c r="K58" i="83"/>
  <c r="K50" i="83"/>
  <c r="K26" i="83"/>
  <c r="H5" i="83"/>
  <c r="H8" i="83"/>
  <c r="K12" i="83"/>
  <c r="H16" i="83"/>
  <c r="K20" i="83"/>
  <c r="F24" i="83"/>
  <c r="G24" i="83" s="1"/>
  <c r="H28" i="83"/>
  <c r="E32" i="83"/>
  <c r="Y32" i="83" s="1"/>
  <c r="Z32" i="83" s="1"/>
  <c r="E36" i="83"/>
  <c r="M36" i="83" s="1"/>
  <c r="H40" i="83"/>
  <c r="F44" i="83"/>
  <c r="G44" i="83" s="1"/>
  <c r="K48" i="83"/>
  <c r="E52" i="83"/>
  <c r="M52" i="83" s="1"/>
  <c r="F56" i="83"/>
  <c r="G56" i="83" s="1"/>
  <c r="H60" i="83"/>
  <c r="K64" i="83"/>
  <c r="E68" i="83"/>
  <c r="H72" i="83"/>
  <c r="E76" i="83"/>
  <c r="AS76" i="83" s="1"/>
  <c r="AT76" i="83" s="1"/>
  <c r="E80" i="83"/>
  <c r="AD80" i="83" s="1"/>
  <c r="AE80" i="83" s="1"/>
  <c r="H84" i="83"/>
  <c r="E88" i="83"/>
  <c r="H92" i="83"/>
  <c r="E96" i="83"/>
  <c r="BM96" i="83" s="1"/>
  <c r="BN96" i="83" s="1"/>
  <c r="H100" i="83"/>
  <c r="M102" i="83"/>
  <c r="E104" i="83"/>
  <c r="M104" i="83" s="1"/>
  <c r="H108" i="83"/>
  <c r="E112" i="83"/>
  <c r="BW112" i="83" s="1"/>
  <c r="BX112" i="83" s="1"/>
  <c r="K116" i="83"/>
  <c r="F120" i="83"/>
  <c r="G120" i="83" s="1"/>
  <c r="K124" i="83"/>
  <c r="E128" i="83"/>
  <c r="BR128" i="83" s="1"/>
  <c r="BS128" i="83" s="1"/>
  <c r="H132" i="83"/>
  <c r="K134" i="83"/>
  <c r="E136" i="83"/>
  <c r="M136" i="83" s="1"/>
  <c r="K140" i="83"/>
  <c r="K142" i="83"/>
  <c r="E144" i="83"/>
  <c r="BM144" i="83" s="1"/>
  <c r="BN144" i="83" s="1"/>
  <c r="H148" i="83"/>
  <c r="F152" i="83"/>
  <c r="G152" i="83" s="1"/>
  <c r="H156" i="83"/>
  <c r="BF6" i="83"/>
  <c r="K8" i="83"/>
  <c r="E12" i="83"/>
  <c r="M12" i="83" s="1"/>
  <c r="K16" i="83"/>
  <c r="E20" i="83"/>
  <c r="AX20" i="83" s="1"/>
  <c r="AY20" i="83" s="1"/>
  <c r="H24" i="83"/>
  <c r="K28" i="83"/>
  <c r="F32" i="83"/>
  <c r="G32" i="83" s="1"/>
  <c r="F36" i="83"/>
  <c r="G36" i="83" s="1"/>
  <c r="K40" i="83"/>
  <c r="H44" i="83"/>
  <c r="E48" i="83"/>
  <c r="M48" i="83" s="1"/>
  <c r="F52" i="83"/>
  <c r="G52" i="83" s="1"/>
  <c r="H56" i="83"/>
  <c r="K60" i="83"/>
  <c r="E64" i="83"/>
  <c r="M64" i="83" s="1"/>
  <c r="F68" i="83"/>
  <c r="G68" i="83" s="1"/>
  <c r="K72" i="83"/>
  <c r="F76" i="83"/>
  <c r="G76" i="83" s="1"/>
  <c r="F80" i="83"/>
  <c r="G80" i="83" s="1"/>
  <c r="K84" i="83"/>
  <c r="F88" i="83"/>
  <c r="G88" i="83" s="1"/>
  <c r="K92" i="83"/>
  <c r="F96" i="83"/>
  <c r="G96" i="83" s="1"/>
  <c r="K100" i="83"/>
  <c r="F104" i="83"/>
  <c r="G104" i="83" s="1"/>
  <c r="K108" i="83"/>
  <c r="F112" i="83"/>
  <c r="G112" i="83" s="1"/>
  <c r="E116" i="83"/>
  <c r="BM116" i="83" s="1"/>
  <c r="BN116" i="83" s="1"/>
  <c r="H120" i="83"/>
  <c r="E124" i="83"/>
  <c r="BR124" i="83" s="1"/>
  <c r="BS124" i="83" s="1"/>
  <c r="F128" i="83"/>
  <c r="G128" i="83" s="1"/>
  <c r="K132" i="83"/>
  <c r="F136" i="83"/>
  <c r="G136" i="83" s="1"/>
  <c r="E140" i="83"/>
  <c r="CB140" i="83" s="1"/>
  <c r="CC140" i="83" s="1"/>
  <c r="F144" i="83"/>
  <c r="G144" i="83" s="1"/>
  <c r="K148" i="83"/>
  <c r="H152" i="83"/>
  <c r="K156" i="83"/>
  <c r="M158" i="83"/>
  <c r="K146" i="83"/>
  <c r="M118" i="83"/>
  <c r="K114" i="83"/>
  <c r="K102" i="83"/>
  <c r="M94" i="83"/>
  <c r="K90" i="83"/>
  <c r="M62" i="83"/>
  <c r="M38" i="83"/>
  <c r="K34" i="83"/>
  <c r="K30" i="83"/>
  <c r="K22" i="83"/>
  <c r="K18" i="83"/>
  <c r="K14" i="83"/>
  <c r="M10" i="83"/>
  <c r="M6" i="83"/>
  <c r="M90" i="83"/>
  <c r="K53" i="83"/>
  <c r="K41" i="83"/>
  <c r="K25" i="83"/>
  <c r="K11" i="83"/>
  <c r="K9" i="83"/>
  <c r="M5" i="83"/>
  <c r="F138" i="83"/>
  <c r="G138" i="83" s="1"/>
  <c r="F150" i="83"/>
  <c r="G150" i="83" s="1"/>
  <c r="H21" i="83"/>
  <c r="H65" i="83"/>
  <c r="E146" i="83"/>
  <c r="M146" i="83" s="1"/>
  <c r="F158" i="83"/>
  <c r="G158" i="83" s="1"/>
  <c r="H6" i="83"/>
  <c r="F18" i="83"/>
  <c r="G18" i="83" s="1"/>
  <c r="E26" i="83"/>
  <c r="M26" i="83" s="1"/>
  <c r="H38" i="83"/>
  <c r="H42" i="83"/>
  <c r="K46" i="83"/>
  <c r="E50" i="83"/>
  <c r="M50" i="83" s="1"/>
  <c r="F58" i="83"/>
  <c r="G58" i="83" s="1"/>
  <c r="E78" i="83"/>
  <c r="K86" i="83"/>
  <c r="F102" i="83"/>
  <c r="G102" i="83" s="1"/>
  <c r="H106" i="83"/>
  <c r="H118" i="83"/>
  <c r="E122" i="83"/>
  <c r="BR122" i="83" s="1"/>
  <c r="BS122" i="83" s="1"/>
  <c r="H126" i="83"/>
  <c r="H138" i="83"/>
  <c r="F146" i="83"/>
  <c r="G146" i="83" s="1"/>
  <c r="H158" i="83"/>
  <c r="K51" i="83"/>
  <c r="M39" i="83"/>
  <c r="K7" i="83"/>
  <c r="AB10" i="83"/>
  <c r="AW6" i="83"/>
  <c r="K6" i="83"/>
  <c r="K10" i="83"/>
  <c r="H14" i="83"/>
  <c r="H18" i="83"/>
  <c r="H22" i="83"/>
  <c r="F26" i="83"/>
  <c r="G26" i="83" s="1"/>
  <c r="H27" i="83"/>
  <c r="H30" i="83"/>
  <c r="H34" i="83"/>
  <c r="K38" i="83"/>
  <c r="E42" i="83"/>
  <c r="CB42" i="83" s="1"/>
  <c r="CC42" i="83" s="1"/>
  <c r="K42" i="83"/>
  <c r="E46" i="83"/>
  <c r="M46" i="83" s="1"/>
  <c r="F50" i="83"/>
  <c r="G50" i="83" s="1"/>
  <c r="F54" i="83"/>
  <c r="G54" i="83" s="1"/>
  <c r="K62" i="83"/>
  <c r="K66" i="83"/>
  <c r="E70" i="83"/>
  <c r="M70" i="83" s="1"/>
  <c r="E74" i="83"/>
  <c r="F78" i="83"/>
  <c r="G78" i="83" s="1"/>
  <c r="K82" i="83"/>
  <c r="E86" i="83"/>
  <c r="M86" i="83" s="1"/>
  <c r="H90" i="83"/>
  <c r="K94" i="83"/>
  <c r="F98" i="83"/>
  <c r="G98" i="83" s="1"/>
  <c r="H102" i="83"/>
  <c r="K106" i="83"/>
  <c r="E110" i="83"/>
  <c r="M110" i="83" s="1"/>
  <c r="H114" i="83"/>
  <c r="K118" i="83"/>
  <c r="F122" i="83"/>
  <c r="G122" i="83" s="1"/>
  <c r="K126" i="83"/>
  <c r="E130" i="83"/>
  <c r="F134" i="83"/>
  <c r="G134" i="83" s="1"/>
  <c r="K138" i="83"/>
  <c r="F142" i="83"/>
  <c r="G142" i="83" s="1"/>
  <c r="H146" i="83"/>
  <c r="K150" i="83"/>
  <c r="F154" i="83"/>
  <c r="G154" i="83" s="1"/>
  <c r="K158" i="83"/>
  <c r="W6" i="83"/>
  <c r="H10" i="83"/>
  <c r="F22" i="83"/>
  <c r="G22" i="83" s="1"/>
  <c r="F30" i="83"/>
  <c r="G30" i="83" s="1"/>
  <c r="G34" i="83"/>
  <c r="E54" i="83"/>
  <c r="M54" i="83" s="1"/>
  <c r="H62" i="83"/>
  <c r="H66" i="83"/>
  <c r="K70" i="83"/>
  <c r="K74" i="83"/>
  <c r="H82" i="83"/>
  <c r="F90" i="83"/>
  <c r="G90" i="83" s="1"/>
  <c r="H94" i="83"/>
  <c r="E98" i="83"/>
  <c r="M98" i="83" s="1"/>
  <c r="K110" i="83"/>
  <c r="F114" i="83"/>
  <c r="G114" i="83" s="1"/>
  <c r="K130" i="83"/>
  <c r="E134" i="83"/>
  <c r="M134" i="83" s="1"/>
  <c r="E142" i="83"/>
  <c r="H150" i="83"/>
  <c r="E154" i="83"/>
  <c r="AD154" i="83" s="1"/>
  <c r="AE154" i="83" s="1"/>
  <c r="K143" i="83"/>
  <c r="M103" i="83"/>
  <c r="K79" i="83"/>
  <c r="K31" i="83"/>
  <c r="K23" i="83"/>
  <c r="E14" i="83"/>
  <c r="M14" i="83" s="1"/>
  <c r="E34" i="83"/>
  <c r="E71" i="83"/>
  <c r="CB71" i="83" s="1"/>
  <c r="CC71" i="83" s="1"/>
  <c r="E131" i="83"/>
  <c r="M131" i="83" s="1"/>
  <c r="M129" i="83"/>
  <c r="K105" i="83"/>
  <c r="K101" i="83"/>
  <c r="K97" i="83"/>
  <c r="K49" i="83"/>
  <c r="K37" i="83"/>
  <c r="K29" i="83"/>
  <c r="K13" i="83"/>
  <c r="L284" i="74"/>
  <c r="L289" i="74"/>
  <c r="L293" i="74"/>
  <c r="L294" i="74"/>
  <c r="L298" i="74"/>
  <c r="L161" i="74"/>
  <c r="L170" i="74"/>
  <c r="L187" i="74"/>
  <c r="L196" i="74"/>
  <c r="L201" i="74"/>
  <c r="L205" i="74"/>
  <c r="L206" i="74"/>
  <c r="L210" i="74"/>
  <c r="L219" i="74"/>
  <c r="L228" i="74"/>
  <c r="L233" i="74"/>
  <c r="L237" i="74"/>
  <c r="L238" i="74"/>
  <c r="L242" i="74"/>
  <c r="L251" i="74"/>
  <c r="L260" i="74"/>
  <c r="L265" i="74"/>
  <c r="L269" i="74"/>
  <c r="L270" i="74"/>
  <c r="L274" i="74"/>
  <c r="L283" i="74"/>
  <c r="L292" i="74"/>
  <c r="L297" i="74"/>
  <c r="L301" i="74"/>
  <c r="L163" i="74"/>
  <c r="L168" i="74"/>
  <c r="L172" i="74"/>
  <c r="L180" i="74"/>
  <c r="L185" i="74"/>
  <c r="L189" i="74"/>
  <c r="L190" i="74"/>
  <c r="L194" i="74"/>
  <c r="L203" i="74"/>
  <c r="L212" i="74"/>
  <c r="L217" i="74"/>
  <c r="L221" i="74"/>
  <c r="L222" i="74"/>
  <c r="L226" i="74"/>
  <c r="L235" i="74"/>
  <c r="L244" i="74"/>
  <c r="L249" i="74"/>
  <c r="L253" i="74"/>
  <c r="L254" i="74"/>
  <c r="L258" i="74"/>
  <c r="L267" i="74"/>
  <c r="L286" i="74"/>
  <c r="Y297" i="74"/>
  <c r="L299" i="74"/>
  <c r="L89" i="75"/>
  <c r="I3" i="82"/>
  <c r="K9" i="82"/>
  <c r="K13" i="82"/>
  <c r="F17" i="82"/>
  <c r="G17" i="82" s="1"/>
  <c r="F21" i="82"/>
  <c r="G21" i="82" s="1"/>
  <c r="F25" i="82"/>
  <c r="G25" i="82" s="1"/>
  <c r="F29" i="82"/>
  <c r="G29" i="82" s="1"/>
  <c r="E33" i="82"/>
  <c r="M33" i="82" s="1"/>
  <c r="K33" i="82"/>
  <c r="H37" i="82"/>
  <c r="F41" i="82"/>
  <c r="G41" i="82" s="1"/>
  <c r="F45" i="82"/>
  <c r="G45" i="82" s="1"/>
  <c r="F49" i="82"/>
  <c r="G49" i="82" s="1"/>
  <c r="E53" i="82"/>
  <c r="M53" i="82" s="1"/>
  <c r="K57" i="82"/>
  <c r="K61" i="82"/>
  <c r="K65" i="82"/>
  <c r="H69" i="82"/>
  <c r="H77" i="82"/>
  <c r="K81" i="82"/>
  <c r="K85" i="82"/>
  <c r="K89" i="82"/>
  <c r="K93" i="82"/>
  <c r="K97" i="82"/>
  <c r="L26" i="75"/>
  <c r="L40" i="75"/>
  <c r="P40" i="75" s="1"/>
  <c r="L62" i="75"/>
  <c r="X21" i="82"/>
  <c r="BL21" i="82"/>
  <c r="E9" i="82"/>
  <c r="M9" i="82" s="1"/>
  <c r="E13" i="82"/>
  <c r="M13" i="82" s="1"/>
  <c r="H17" i="82"/>
  <c r="H21" i="82"/>
  <c r="H29" i="82"/>
  <c r="F33" i="82"/>
  <c r="G33" i="82" s="1"/>
  <c r="K37" i="82"/>
  <c r="H41" i="82"/>
  <c r="H45" i="82"/>
  <c r="F53" i="82"/>
  <c r="G53" i="82" s="1"/>
  <c r="E57" i="82"/>
  <c r="M57" i="82" s="1"/>
  <c r="E61" i="82"/>
  <c r="AI61" i="82" s="1"/>
  <c r="AJ61" i="82" s="1"/>
  <c r="E65" i="82"/>
  <c r="M65" i="82" s="1"/>
  <c r="K69" i="82"/>
  <c r="H73" i="82"/>
  <c r="K77" i="82"/>
  <c r="E81" i="82"/>
  <c r="AN81" i="82" s="1"/>
  <c r="AO81" i="82" s="1"/>
  <c r="E85" i="82"/>
  <c r="M85" i="82" s="1"/>
  <c r="E89" i="82"/>
  <c r="M89" i="82" s="1"/>
  <c r="E93" i="82"/>
  <c r="M93" i="82" s="1"/>
  <c r="E97" i="82"/>
  <c r="BH97" i="82" s="1"/>
  <c r="BI97" i="82" s="1"/>
  <c r="E101" i="82"/>
  <c r="M101" i="82" s="1"/>
  <c r="L19" i="75"/>
  <c r="R19" i="75" s="1"/>
  <c r="L21" i="75"/>
  <c r="N21" i="75" s="1"/>
  <c r="L23" i="75"/>
  <c r="L29" i="75"/>
  <c r="L35" i="75"/>
  <c r="L37" i="75"/>
  <c r="P37" i="75" s="1"/>
  <c r="L39" i="75"/>
  <c r="L43" i="75"/>
  <c r="L47" i="75"/>
  <c r="L51" i="75"/>
  <c r="T51" i="75" s="1"/>
  <c r="L57" i="75"/>
  <c r="L59" i="75"/>
  <c r="L61" i="75"/>
  <c r="L65" i="75"/>
  <c r="U65" i="75" s="1"/>
  <c r="L69" i="75"/>
  <c r="L91" i="75"/>
  <c r="L104" i="75"/>
  <c r="F65" i="82"/>
  <c r="G65" i="82" s="1"/>
  <c r="E73" i="82"/>
  <c r="M73" i="82" s="1"/>
  <c r="L38" i="74"/>
  <c r="L50" i="74"/>
  <c r="L61" i="74"/>
  <c r="V61" i="74" s="1"/>
  <c r="L64" i="74"/>
  <c r="L69" i="74"/>
  <c r="L83" i="74"/>
  <c r="L89" i="74"/>
  <c r="L92" i="74"/>
  <c r="L99" i="74"/>
  <c r="L101" i="74"/>
  <c r="L107" i="74"/>
  <c r="L116" i="74"/>
  <c r="L120" i="74"/>
  <c r="L144" i="74"/>
  <c r="L145" i="74"/>
  <c r="L146" i="74"/>
  <c r="L153" i="74"/>
  <c r="L154" i="74"/>
  <c r="L155" i="74"/>
  <c r="H15" i="83"/>
  <c r="H19" i="83"/>
  <c r="K35" i="83"/>
  <c r="F39" i="83"/>
  <c r="G39" i="83" s="1"/>
  <c r="K67" i="83"/>
  <c r="K71" i="83"/>
  <c r="E79" i="83"/>
  <c r="CB79" i="83" s="1"/>
  <c r="CC79" i="83" s="1"/>
  <c r="E87" i="83"/>
  <c r="H95" i="83"/>
  <c r="F123" i="83"/>
  <c r="G123" i="83" s="1"/>
  <c r="E139" i="83"/>
  <c r="CB139" i="83" s="1"/>
  <c r="CC139" i="83" s="1"/>
  <c r="F159" i="83"/>
  <c r="G159" i="83" s="1"/>
  <c r="L12" i="74"/>
  <c r="L30" i="74"/>
  <c r="L31" i="74"/>
  <c r="L41" i="74"/>
  <c r="T41" i="74" s="1"/>
  <c r="L42" i="74"/>
  <c r="L44" i="74"/>
  <c r="L47" i="74"/>
  <c r="T47" i="74" s="1"/>
  <c r="L51" i="74"/>
  <c r="T51" i="74" s="1"/>
  <c r="L56" i="74"/>
  <c r="L68" i="74"/>
  <c r="L105" i="74"/>
  <c r="L108" i="74"/>
  <c r="L113" i="74"/>
  <c r="T113" i="74" s="1"/>
  <c r="L124" i="74"/>
  <c r="E7" i="83"/>
  <c r="BM7" i="83" s="1"/>
  <c r="BN7" i="83" s="1"/>
  <c r="E23" i="83"/>
  <c r="K87" i="83"/>
  <c r="H115" i="83"/>
  <c r="F119" i="83"/>
  <c r="G119" i="83" s="1"/>
  <c r="L7" i="74"/>
  <c r="L9" i="74"/>
  <c r="T9" i="74" s="1"/>
  <c r="L11" i="74"/>
  <c r="L29" i="74"/>
  <c r="T29" i="74" s="1"/>
  <c r="L36" i="74"/>
  <c r="L60" i="74"/>
  <c r="L63" i="74"/>
  <c r="R63" i="74" s="1"/>
  <c r="L70" i="74"/>
  <c r="V70" i="74" s="1"/>
  <c r="L86" i="74"/>
  <c r="L106" i="74"/>
  <c r="L112" i="74"/>
  <c r="L115" i="74"/>
  <c r="V115" i="74" s="1"/>
  <c r="L122" i="74"/>
  <c r="L123" i="74"/>
  <c r="L130" i="74"/>
  <c r="L131" i="74"/>
  <c r="L132" i="74"/>
  <c r="L136" i="74"/>
  <c r="L137" i="74"/>
  <c r="L139" i="74"/>
  <c r="L140" i="74"/>
  <c r="L141" i="74"/>
  <c r="L148" i="74"/>
  <c r="L157" i="74"/>
  <c r="F31" i="83"/>
  <c r="G31" i="83" s="1"/>
  <c r="K43" i="83"/>
  <c r="H47" i="83"/>
  <c r="F51" i="83"/>
  <c r="G51" i="83" s="1"/>
  <c r="K59" i="83"/>
  <c r="F103" i="83"/>
  <c r="G103" i="83" s="1"/>
  <c r="F111" i="83"/>
  <c r="G111" i="83" s="1"/>
  <c r="E151" i="83"/>
  <c r="M151" i="83" s="1"/>
  <c r="BU8" i="82"/>
  <c r="BV120" i="82"/>
  <c r="BU119" i="82"/>
  <c r="BV118" i="82"/>
  <c r="BV115" i="82"/>
  <c r="BU120" i="82"/>
  <c r="BU118" i="82"/>
  <c r="BU115" i="82"/>
  <c r="BW114" i="82"/>
  <c r="BX114" i="82" s="1"/>
  <c r="BU112" i="82"/>
  <c r="BV116" i="82"/>
  <c r="BV114" i="82"/>
  <c r="BU114" i="82"/>
  <c r="BV110" i="82"/>
  <c r="BV106" i="82"/>
  <c r="BU104" i="82"/>
  <c r="BV119" i="82"/>
  <c r="BU111" i="82"/>
  <c r="BV108" i="82"/>
  <c r="BU107" i="82"/>
  <c r="BV112" i="82"/>
  <c r="BW110" i="82"/>
  <c r="BX110" i="82" s="1"/>
  <c r="BU108" i="82"/>
  <c r="BU116" i="82"/>
  <c r="BV102" i="82"/>
  <c r="BU101" i="82"/>
  <c r="BV99" i="82"/>
  <c r="BU110" i="82"/>
  <c r="BY110" i="82" s="1"/>
  <c r="BW108" i="82"/>
  <c r="BX108" i="82" s="1"/>
  <c r="BV104" i="82"/>
  <c r="BV103" i="82"/>
  <c r="BU102" i="82"/>
  <c r="BV111" i="82"/>
  <c r="BV107" i="82"/>
  <c r="BU103" i="82"/>
  <c r="BV100" i="82"/>
  <c r="BV98" i="82"/>
  <c r="BV96" i="82"/>
  <c r="BU106" i="82"/>
  <c r="BU97" i="82"/>
  <c r="BU96" i="82"/>
  <c r="BW95" i="82"/>
  <c r="BX95" i="82" s="1"/>
  <c r="BU92" i="82"/>
  <c r="BV91" i="82"/>
  <c r="BV87" i="82"/>
  <c r="BV86" i="82"/>
  <c r="BV85" i="82"/>
  <c r="BV82" i="82"/>
  <c r="BV101" i="82"/>
  <c r="BU100" i="82"/>
  <c r="BU99" i="82"/>
  <c r="BW98" i="82"/>
  <c r="BX98" i="82" s="1"/>
  <c r="BV95" i="82"/>
  <c r="BV94" i="82"/>
  <c r="BV93" i="82"/>
  <c r="BU91" i="82"/>
  <c r="BW88" i="82"/>
  <c r="BX88" i="82" s="1"/>
  <c r="BU87" i="82"/>
  <c r="BU86" i="82"/>
  <c r="BU98" i="82"/>
  <c r="BU95" i="82"/>
  <c r="BY95" i="82" s="1"/>
  <c r="BU94" i="82"/>
  <c r="BU93" i="82"/>
  <c r="BV90" i="82"/>
  <c r="BV89" i="82"/>
  <c r="BV92" i="82"/>
  <c r="BU90" i="82"/>
  <c r="BU85" i="82"/>
  <c r="BU84" i="82"/>
  <c r="BY84" i="82" s="1"/>
  <c r="BW83" i="82"/>
  <c r="BX83" i="82" s="1"/>
  <c r="BV97" i="82"/>
  <c r="BV88" i="82"/>
  <c r="BU89" i="82"/>
  <c r="BU88" i="82"/>
  <c r="BV84" i="82"/>
  <c r="BU83" i="82"/>
  <c r="BY83" i="82" s="1"/>
  <c r="BU82" i="82"/>
  <c r="BU80" i="82"/>
  <c r="BV83" i="82"/>
  <c r="BV78" i="82"/>
  <c r="BV76" i="82"/>
  <c r="BU75" i="82"/>
  <c r="BV74" i="82"/>
  <c r="BU72" i="82"/>
  <c r="BU70" i="82"/>
  <c r="BW69" i="82"/>
  <c r="BX69" i="82" s="1"/>
  <c r="BV68" i="82"/>
  <c r="BU67" i="82"/>
  <c r="BY67" i="82" s="1"/>
  <c r="BV81" i="82"/>
  <c r="BV79" i="82"/>
  <c r="BU78" i="82"/>
  <c r="BV77" i="82"/>
  <c r="BU76" i="82"/>
  <c r="BU74" i="82"/>
  <c r="BV73" i="82"/>
  <c r="BV71" i="82"/>
  <c r="BV69" i="82"/>
  <c r="BU68" i="82"/>
  <c r="BW66" i="82"/>
  <c r="BX66" i="82" s="1"/>
  <c r="BU81" i="82"/>
  <c r="BV80" i="82"/>
  <c r="BU79" i="82"/>
  <c r="BU77" i="82"/>
  <c r="BU73" i="82"/>
  <c r="BU71" i="82"/>
  <c r="BU69" i="82"/>
  <c r="BW67" i="82"/>
  <c r="BX67" i="82" s="1"/>
  <c r="BV66" i="82"/>
  <c r="BU65" i="82"/>
  <c r="BW63" i="82"/>
  <c r="BX63" i="82" s="1"/>
  <c r="BU62" i="82"/>
  <c r="BW82" i="82"/>
  <c r="BX82" i="82" s="1"/>
  <c r="BW78" i="82"/>
  <c r="BX78" i="82" s="1"/>
  <c r="BV75" i="82"/>
  <c r="BV72" i="82"/>
  <c r="BV70" i="82"/>
  <c r="BV67" i="82"/>
  <c r="BU66" i="82"/>
  <c r="BU63" i="82"/>
  <c r="BY63" i="82" s="1"/>
  <c r="BV62" i="82"/>
  <c r="BV60" i="82"/>
  <c r="BV58" i="82"/>
  <c r="BU57" i="82"/>
  <c r="BW55" i="82"/>
  <c r="BX55" i="82" s="1"/>
  <c r="BV54" i="82"/>
  <c r="BU53" i="82"/>
  <c r="BU51" i="82"/>
  <c r="BU47" i="82"/>
  <c r="BW46" i="82"/>
  <c r="BX46" i="82" s="1"/>
  <c r="BU45" i="82"/>
  <c r="BU44" i="82"/>
  <c r="BV65" i="82"/>
  <c r="BU60" i="82"/>
  <c r="BV59" i="82"/>
  <c r="BU58" i="82"/>
  <c r="BY58" i="82" s="1"/>
  <c r="BW56" i="82"/>
  <c r="BX56" i="82" s="1"/>
  <c r="BV55" i="82"/>
  <c r="BU54" i="82"/>
  <c r="BV52" i="82"/>
  <c r="BV49" i="82"/>
  <c r="BV48" i="82"/>
  <c r="BV46" i="82"/>
  <c r="BV64" i="82"/>
  <c r="BV61" i="82"/>
  <c r="BU59" i="82"/>
  <c r="BV56" i="82"/>
  <c r="BU55" i="82"/>
  <c r="BU52" i="82"/>
  <c r="BV50" i="82"/>
  <c r="BU49" i="82"/>
  <c r="BU48" i="82"/>
  <c r="BU46" i="82"/>
  <c r="BY46" i="82" s="1"/>
  <c r="BU64" i="82"/>
  <c r="BV63" i="82"/>
  <c r="BW62" i="82"/>
  <c r="BX62" i="82" s="1"/>
  <c r="BU61" i="82"/>
  <c r="BW60" i="82"/>
  <c r="BX60" i="82" s="1"/>
  <c r="BW58" i="82"/>
  <c r="BX58" i="82" s="1"/>
  <c r="BV57" i="82"/>
  <c r="BU56" i="82"/>
  <c r="BY56" i="82" s="1"/>
  <c r="BW54" i="82"/>
  <c r="BX54" i="82" s="1"/>
  <c r="BV53" i="82"/>
  <c r="BV51" i="82"/>
  <c r="BU50" i="82"/>
  <c r="BY50" i="82" s="1"/>
  <c r="BV47" i="82"/>
  <c r="BV45" i="82"/>
  <c r="BV44" i="82"/>
  <c r="BV43" i="82"/>
  <c r="BV41" i="82"/>
  <c r="BU40" i="82"/>
  <c r="BV38" i="82"/>
  <c r="BU37" i="82"/>
  <c r="BY37" i="82" s="1"/>
  <c r="BV36" i="82"/>
  <c r="BV34" i="82"/>
  <c r="BV32" i="82"/>
  <c r="BV30" i="82"/>
  <c r="BU29" i="82"/>
  <c r="BV27" i="82"/>
  <c r="BV26" i="82"/>
  <c r="BV25" i="82"/>
  <c r="BV24" i="82"/>
  <c r="BV23" i="82"/>
  <c r="BV22" i="82"/>
  <c r="BU43" i="82"/>
  <c r="BU41" i="82"/>
  <c r="BV39" i="82"/>
  <c r="BU38" i="82"/>
  <c r="BU36" i="82"/>
  <c r="BU34" i="82"/>
  <c r="BY34" i="82" s="1"/>
  <c r="BU32" i="82"/>
  <c r="BU30" i="82"/>
  <c r="BU27" i="82"/>
  <c r="BU26" i="82"/>
  <c r="BU25" i="82"/>
  <c r="BU24" i="82"/>
  <c r="BU23" i="82"/>
  <c r="BU22" i="82"/>
  <c r="BU20" i="82"/>
  <c r="BV42" i="82"/>
  <c r="BU39" i="82"/>
  <c r="BW37" i="82"/>
  <c r="BX37" i="82" s="1"/>
  <c r="BV35" i="82"/>
  <c r="BV33" i="82"/>
  <c r="BV31" i="82"/>
  <c r="BV28" i="82"/>
  <c r="BV21" i="82"/>
  <c r="BU42" i="82"/>
  <c r="BV40" i="82"/>
  <c r="BV37" i="82"/>
  <c r="BU35" i="82"/>
  <c r="BU33" i="82"/>
  <c r="BU31" i="82"/>
  <c r="BV29" i="82"/>
  <c r="BU28" i="82"/>
  <c r="AM120" i="82"/>
  <c r="AL119" i="82"/>
  <c r="AL120" i="82"/>
  <c r="AM118" i="82"/>
  <c r="AM116" i="82"/>
  <c r="AM112" i="82"/>
  <c r="AL111" i="82"/>
  <c r="AL118" i="82"/>
  <c r="AL116" i="82"/>
  <c r="AM115" i="82"/>
  <c r="AL110" i="82"/>
  <c r="AL108" i="82"/>
  <c r="AM119" i="82"/>
  <c r="AL114" i="82"/>
  <c r="AN110" i="82"/>
  <c r="AO110" i="82" s="1"/>
  <c r="AN108" i="82"/>
  <c r="AO108" i="82" s="1"/>
  <c r="AM107" i="82"/>
  <c r="AM106" i="82"/>
  <c r="AL112" i="82"/>
  <c r="AM110" i="82"/>
  <c r="AM108" i="82"/>
  <c r="AL107" i="82"/>
  <c r="AL106" i="82"/>
  <c r="AL104" i="82"/>
  <c r="AL103" i="82"/>
  <c r="AL100" i="82"/>
  <c r="AN99" i="82"/>
  <c r="AO99" i="82" s="1"/>
  <c r="AL115" i="82"/>
  <c r="AM101" i="82"/>
  <c r="AM111" i="82"/>
  <c r="AL109" i="82"/>
  <c r="AM102" i="82"/>
  <c r="AL101" i="82"/>
  <c r="AL99" i="82"/>
  <c r="AN98" i="82"/>
  <c r="AO98" i="82" s="1"/>
  <c r="AL97" i="82"/>
  <c r="AM104" i="82"/>
  <c r="AM103" i="82"/>
  <c r="AL102" i="82"/>
  <c r="AL96" i="82"/>
  <c r="AL90" i="82"/>
  <c r="AL84" i="82"/>
  <c r="AL83" i="82"/>
  <c r="AM114" i="82"/>
  <c r="AM98" i="82"/>
  <c r="AN95" i="82"/>
  <c r="AO95" i="82" s="1"/>
  <c r="AM92" i="82"/>
  <c r="AM91" i="82"/>
  <c r="AM87" i="82"/>
  <c r="AM86" i="82"/>
  <c r="AM100" i="82"/>
  <c r="AL98" i="82"/>
  <c r="AM95" i="82"/>
  <c r="AM94" i="82"/>
  <c r="AM93" i="82"/>
  <c r="AL92" i="82"/>
  <c r="AL91" i="82"/>
  <c r="AN90" i="82"/>
  <c r="AO90" i="82" s="1"/>
  <c r="AM89" i="82"/>
  <c r="AL94" i="82"/>
  <c r="AM88" i="82"/>
  <c r="AL85" i="82"/>
  <c r="AM99" i="82"/>
  <c r="AL95" i="82"/>
  <c r="AM90" i="82"/>
  <c r="AL88" i="82"/>
  <c r="AN83" i="82"/>
  <c r="AO83" i="82" s="1"/>
  <c r="AL82" i="82"/>
  <c r="AM97" i="82"/>
  <c r="AM96" i="82"/>
  <c r="AL89" i="82"/>
  <c r="AL87" i="82"/>
  <c r="AL86" i="82"/>
  <c r="AM84" i="82"/>
  <c r="AL93" i="82"/>
  <c r="AM85" i="82"/>
  <c r="AN82" i="82"/>
  <c r="AO82" i="82" s="1"/>
  <c r="AM80" i="82"/>
  <c r="AM83" i="82"/>
  <c r="AM82" i="82"/>
  <c r="AN78" i="82"/>
  <c r="AO78" i="82" s="1"/>
  <c r="AL77" i="82"/>
  <c r="AL73" i="82"/>
  <c r="AL71" i="82"/>
  <c r="AM67" i="82"/>
  <c r="AL66" i="82"/>
  <c r="AM78" i="82"/>
  <c r="AM75" i="82"/>
  <c r="AM74" i="82"/>
  <c r="AM72" i="82"/>
  <c r="AM70" i="82"/>
  <c r="AN69" i="82"/>
  <c r="AO69" i="82" s="1"/>
  <c r="AM68" i="82"/>
  <c r="AL67" i="82"/>
  <c r="AM81" i="82"/>
  <c r="AM79" i="82"/>
  <c r="AL78" i="82"/>
  <c r="AM76" i="82"/>
  <c r="AL75" i="82"/>
  <c r="AL74" i="82"/>
  <c r="AL72" i="82"/>
  <c r="AL70" i="82"/>
  <c r="AM69" i="82"/>
  <c r="AL68" i="82"/>
  <c r="AN66" i="82"/>
  <c r="AO66" i="82" s="1"/>
  <c r="AM65" i="82"/>
  <c r="AM62" i="82"/>
  <c r="AL81" i="82"/>
  <c r="AL80" i="82"/>
  <c r="AL79" i="82"/>
  <c r="AM77" i="82"/>
  <c r="AL76" i="82"/>
  <c r="AM73" i="82"/>
  <c r="AM71" i="82"/>
  <c r="AL69" i="82"/>
  <c r="AN67" i="82"/>
  <c r="AO67" i="82" s="1"/>
  <c r="AM66" i="82"/>
  <c r="AL63" i="82"/>
  <c r="AL62" i="82"/>
  <c r="AL61" i="82"/>
  <c r="AN60" i="82"/>
  <c r="AO60" i="82" s="1"/>
  <c r="AN58" i="82"/>
  <c r="AO58" i="82" s="1"/>
  <c r="AM57" i="82"/>
  <c r="AL56" i="82"/>
  <c r="AN54" i="82"/>
  <c r="AO54" i="82" s="1"/>
  <c r="AM53" i="82"/>
  <c r="AM52" i="82"/>
  <c r="AL51" i="82"/>
  <c r="AM47" i="82"/>
  <c r="AM45" i="82"/>
  <c r="AL43" i="82"/>
  <c r="AM60" i="82"/>
  <c r="AM59" i="82"/>
  <c r="AM58" i="82"/>
  <c r="AL57" i="82"/>
  <c r="AN55" i="82"/>
  <c r="AO55" i="82" s="1"/>
  <c r="AM54" i="82"/>
  <c r="AL53" i="82"/>
  <c r="AL52" i="82"/>
  <c r="AM49" i="82"/>
  <c r="AL47" i="82"/>
  <c r="AN46" i="82"/>
  <c r="AO46" i="82" s="1"/>
  <c r="AM64" i="82"/>
  <c r="AN63" i="82"/>
  <c r="AO63" i="82" s="1"/>
  <c r="AL60" i="82"/>
  <c r="AL59" i="82"/>
  <c r="AL58" i="82"/>
  <c r="AN56" i="82"/>
  <c r="AO56" i="82" s="1"/>
  <c r="AM55" i="82"/>
  <c r="AL54" i="82"/>
  <c r="AM50" i="82"/>
  <c r="AL49" i="82"/>
  <c r="AM48" i="82"/>
  <c r="AM46" i="82"/>
  <c r="AL65" i="82"/>
  <c r="AL64" i="82"/>
  <c r="AM63" i="82"/>
  <c r="AN62" i="82"/>
  <c r="AO62" i="82" s="1"/>
  <c r="AM61" i="82"/>
  <c r="AM56" i="82"/>
  <c r="AL55" i="82"/>
  <c r="AM51" i="82"/>
  <c r="AL50" i="82"/>
  <c r="AL48" i="82"/>
  <c r="AL46" i="82"/>
  <c r="AN45" i="82"/>
  <c r="AO45" i="82" s="1"/>
  <c r="AM44" i="82"/>
  <c r="AL39" i="82"/>
  <c r="AM38" i="82"/>
  <c r="AM37" i="82"/>
  <c r="AM36" i="82"/>
  <c r="AL34" i="82"/>
  <c r="AM32" i="82"/>
  <c r="AL30" i="82"/>
  <c r="AL45" i="82"/>
  <c r="AL44" i="82"/>
  <c r="AM42" i="82"/>
  <c r="AL38" i="82"/>
  <c r="AL37" i="82"/>
  <c r="AL36" i="82"/>
  <c r="AM35" i="82"/>
  <c r="AL32" i="82"/>
  <c r="AM31" i="82"/>
  <c r="AM28" i="82"/>
  <c r="AL42" i="82"/>
  <c r="AM41" i="82"/>
  <c r="AM40" i="82"/>
  <c r="AL35" i="82"/>
  <c r="AM33" i="82"/>
  <c r="AL31" i="82"/>
  <c r="AM29" i="82"/>
  <c r="AL28" i="82"/>
  <c r="AM27" i="82"/>
  <c r="AM26" i="82"/>
  <c r="AM25" i="82"/>
  <c r="AM24" i="82"/>
  <c r="AM23" i="82"/>
  <c r="AM22" i="82"/>
  <c r="AM43" i="82"/>
  <c r="AL41" i="82"/>
  <c r="AL40" i="82"/>
  <c r="AM39" i="82"/>
  <c r="AN37" i="82"/>
  <c r="AO37" i="82" s="1"/>
  <c r="AM34" i="82"/>
  <c r="AL33" i="82"/>
  <c r="AM30" i="82"/>
  <c r="AL29" i="82"/>
  <c r="AL27" i="82"/>
  <c r="AL26" i="82"/>
  <c r="AL25" i="82"/>
  <c r="AL24" i="82"/>
  <c r="AL23" i="82"/>
  <c r="AL22" i="82"/>
  <c r="BF120" i="82"/>
  <c r="BG116" i="82"/>
  <c r="BG118" i="82"/>
  <c r="BF116" i="82"/>
  <c r="BG114" i="82"/>
  <c r="BG112" i="82"/>
  <c r="BF111" i="82"/>
  <c r="BG119" i="82"/>
  <c r="BF118" i="82"/>
  <c r="BG115" i="82"/>
  <c r="BF114" i="82"/>
  <c r="BF119" i="82"/>
  <c r="BG111" i="82"/>
  <c r="BF110" i="82"/>
  <c r="BF108" i="82"/>
  <c r="BG120" i="82"/>
  <c r="BF112" i="82"/>
  <c r="BH110" i="82"/>
  <c r="BI110" i="82" s="1"/>
  <c r="BH108" i="82"/>
  <c r="BI108" i="82" s="1"/>
  <c r="BG107" i="82"/>
  <c r="BG106" i="82"/>
  <c r="BF115" i="82"/>
  <c r="BG110" i="82"/>
  <c r="BG108" i="82"/>
  <c r="BF107" i="82"/>
  <c r="BF106" i="82"/>
  <c r="BF103" i="82"/>
  <c r="BF100" i="82"/>
  <c r="BH99" i="82"/>
  <c r="BI99" i="82" s="1"/>
  <c r="BF109" i="82"/>
  <c r="BG104" i="82"/>
  <c r="BG101" i="82"/>
  <c r="BF104" i="82"/>
  <c r="BG102" i="82"/>
  <c r="BF101" i="82"/>
  <c r="BF99" i="82"/>
  <c r="BH98" i="82"/>
  <c r="BI98" i="82" s="1"/>
  <c r="BF97" i="82"/>
  <c r="BG98" i="82"/>
  <c r="BF90" i="82"/>
  <c r="BF84" i="82"/>
  <c r="BF83" i="82"/>
  <c r="BH82" i="82"/>
  <c r="BI82" i="82" s="1"/>
  <c r="BG99" i="82"/>
  <c r="BF98" i="82"/>
  <c r="BH95" i="82"/>
  <c r="BI95" i="82" s="1"/>
  <c r="BG92" i="82"/>
  <c r="BG91" i="82"/>
  <c r="BG87" i="82"/>
  <c r="BG86" i="82"/>
  <c r="BG103" i="82"/>
  <c r="BF102" i="82"/>
  <c r="BG97" i="82"/>
  <c r="BG96" i="82"/>
  <c r="BG95" i="82"/>
  <c r="BG94" i="82"/>
  <c r="BG93" i="82"/>
  <c r="BF92" i="82"/>
  <c r="BF91" i="82"/>
  <c r="BG89" i="82"/>
  <c r="BF96" i="82"/>
  <c r="BF93" i="82"/>
  <c r="BG88" i="82"/>
  <c r="BF87" i="82"/>
  <c r="BF86" i="82"/>
  <c r="BG84" i="82"/>
  <c r="BF94" i="82"/>
  <c r="BF88" i="82"/>
  <c r="BG83" i="82"/>
  <c r="BG82" i="82"/>
  <c r="BG100" i="82"/>
  <c r="BF95" i="82"/>
  <c r="BG90" i="82"/>
  <c r="BF89" i="82"/>
  <c r="BG85" i="82"/>
  <c r="BF85" i="82"/>
  <c r="BG81" i="82"/>
  <c r="BF80" i="82"/>
  <c r="BG79" i="82"/>
  <c r="BH78" i="82"/>
  <c r="BI78" i="82" s="1"/>
  <c r="BF77" i="82"/>
  <c r="BF72" i="82"/>
  <c r="BF70" i="82"/>
  <c r="BG67" i="82"/>
  <c r="BF66" i="82"/>
  <c r="BF79" i="82"/>
  <c r="BG78" i="82"/>
  <c r="BG75" i="82"/>
  <c r="BG74" i="82"/>
  <c r="BG73" i="82"/>
  <c r="BG71" i="82"/>
  <c r="BH69" i="82"/>
  <c r="BI69" i="82" s="1"/>
  <c r="BG68" i="82"/>
  <c r="BF67" i="82"/>
  <c r="BF78" i="82"/>
  <c r="BG76" i="82"/>
  <c r="BF75" i="82"/>
  <c r="BF74" i="82"/>
  <c r="BF73" i="82"/>
  <c r="BF71" i="82"/>
  <c r="BG69" i="82"/>
  <c r="BF68" i="82"/>
  <c r="BH66" i="82"/>
  <c r="BI66" i="82" s="1"/>
  <c r="BG65" i="82"/>
  <c r="BG64" i="82"/>
  <c r="BG62" i="82"/>
  <c r="BH83" i="82"/>
  <c r="BI83" i="82" s="1"/>
  <c r="BF82" i="82"/>
  <c r="BF81" i="82"/>
  <c r="BG80" i="82"/>
  <c r="BG77" i="82"/>
  <c r="BF76" i="82"/>
  <c r="BG72" i="82"/>
  <c r="BG70" i="82"/>
  <c r="BF69" i="82"/>
  <c r="BH67" i="82"/>
  <c r="BI67" i="82" s="1"/>
  <c r="BG66" i="82"/>
  <c r="BF65" i="82"/>
  <c r="BF64" i="82"/>
  <c r="BF61" i="82"/>
  <c r="BH60" i="82"/>
  <c r="BI60" i="82" s="1"/>
  <c r="BF59" i="82"/>
  <c r="BH58" i="82"/>
  <c r="BI58" i="82" s="1"/>
  <c r="BG57" i="82"/>
  <c r="BF56" i="82"/>
  <c r="BH54" i="82"/>
  <c r="BI54" i="82" s="1"/>
  <c r="BG53" i="82"/>
  <c r="BF52" i="82"/>
  <c r="BG49" i="82"/>
  <c r="BG47" i="82"/>
  <c r="BG45" i="82"/>
  <c r="BF43" i="82"/>
  <c r="BH63" i="82"/>
  <c r="BI63" i="82" s="1"/>
  <c r="BG60" i="82"/>
  <c r="BG58" i="82"/>
  <c r="BF57" i="82"/>
  <c r="BH55" i="82"/>
  <c r="BI55" i="82" s="1"/>
  <c r="BG54" i="82"/>
  <c r="BF53" i="82"/>
  <c r="BG50" i="82"/>
  <c r="BF49" i="82"/>
  <c r="BF47" i="82"/>
  <c r="BH46" i="82"/>
  <c r="BI46" i="82" s="1"/>
  <c r="BG63" i="82"/>
  <c r="BH62" i="82"/>
  <c r="BI62" i="82" s="1"/>
  <c r="BF60" i="82"/>
  <c r="BF58" i="82"/>
  <c r="BJ58" i="82" s="1"/>
  <c r="BH56" i="82"/>
  <c r="BI56" i="82" s="1"/>
  <c r="BG55" i="82"/>
  <c r="BF54" i="82"/>
  <c r="BJ54" i="82" s="1"/>
  <c r="BG51" i="82"/>
  <c r="BF50" i="82"/>
  <c r="BG48" i="82"/>
  <c r="BG46" i="82"/>
  <c r="BF44" i="82"/>
  <c r="BF63" i="82"/>
  <c r="BF62" i="82"/>
  <c r="BG61" i="82"/>
  <c r="BG59" i="82"/>
  <c r="BG56" i="82"/>
  <c r="BF55" i="82"/>
  <c r="BJ55" i="82" s="1"/>
  <c r="BG52" i="82"/>
  <c r="BF51" i="82"/>
  <c r="BF48" i="82"/>
  <c r="BF46" i="82"/>
  <c r="BG44" i="82"/>
  <c r="BG42" i="82"/>
  <c r="BF39" i="82"/>
  <c r="BG37" i="82"/>
  <c r="BG35" i="82"/>
  <c r="BF34" i="82"/>
  <c r="BG31" i="82"/>
  <c r="BF30" i="82"/>
  <c r="BG28" i="82"/>
  <c r="BF27" i="82"/>
  <c r="BF26" i="82"/>
  <c r="BF25" i="82"/>
  <c r="BF24" i="82"/>
  <c r="BF23" i="82"/>
  <c r="BF22" i="82"/>
  <c r="BG43" i="82"/>
  <c r="BF42" i="82"/>
  <c r="BG40" i="82"/>
  <c r="BF37" i="82"/>
  <c r="BF35" i="82"/>
  <c r="BG33" i="82"/>
  <c r="BF31" i="82"/>
  <c r="BG29" i="82"/>
  <c r="BF28" i="82"/>
  <c r="BF45" i="82"/>
  <c r="BG41" i="82"/>
  <c r="BF40" i="82"/>
  <c r="BG38" i="82"/>
  <c r="BG36" i="82"/>
  <c r="BF33" i="82"/>
  <c r="BG32" i="82"/>
  <c r="BF29" i="82"/>
  <c r="BF41" i="82"/>
  <c r="BG39" i="82"/>
  <c r="BF38" i="82"/>
  <c r="BH37" i="82"/>
  <c r="BI37" i="82" s="1"/>
  <c r="BF36" i="82"/>
  <c r="BG34" i="82"/>
  <c r="BF32" i="82"/>
  <c r="BG30" i="82"/>
  <c r="BG27" i="82"/>
  <c r="BG26" i="82"/>
  <c r="BG25" i="82"/>
  <c r="BG24" i="82"/>
  <c r="BG23" i="82"/>
  <c r="BG22" i="82"/>
  <c r="CA116" i="82"/>
  <c r="CA119" i="82"/>
  <c r="CA118" i="82"/>
  <c r="BZ116" i="82"/>
  <c r="CA112" i="82"/>
  <c r="BZ111" i="82"/>
  <c r="BZ110" i="82"/>
  <c r="CA120" i="82"/>
  <c r="BZ119" i="82"/>
  <c r="BZ118" i="82"/>
  <c r="CA115" i="82"/>
  <c r="BZ120" i="82"/>
  <c r="BZ108" i="82"/>
  <c r="CA114" i="82"/>
  <c r="CA110" i="82"/>
  <c r="CB108" i="82"/>
  <c r="CC108" i="82" s="1"/>
  <c r="CA107" i="82"/>
  <c r="CA106" i="82"/>
  <c r="BZ114" i="82"/>
  <c r="CA111" i="82"/>
  <c r="CA108" i="82"/>
  <c r="BZ107" i="82"/>
  <c r="BZ106" i="82"/>
  <c r="BZ115" i="82"/>
  <c r="BZ112" i="82"/>
  <c r="CB110" i="82"/>
  <c r="CC110" i="82" s="1"/>
  <c r="BZ109" i="82"/>
  <c r="BZ104" i="82"/>
  <c r="BZ103" i="82"/>
  <c r="BZ100" i="82"/>
  <c r="CA101" i="82"/>
  <c r="CA102" i="82"/>
  <c r="BZ101" i="82"/>
  <c r="BZ99" i="82"/>
  <c r="CB98" i="82"/>
  <c r="CC98" i="82" s="1"/>
  <c r="BZ97" i="82"/>
  <c r="CA103" i="82"/>
  <c r="BZ102" i="82"/>
  <c r="CD102" i="82" s="1"/>
  <c r="CA100" i="82"/>
  <c r="BZ98" i="82"/>
  <c r="BZ90" i="82"/>
  <c r="BZ84" i="82"/>
  <c r="BZ83" i="82"/>
  <c r="CD83" i="82" s="1"/>
  <c r="CB82" i="82"/>
  <c r="CC82" i="82" s="1"/>
  <c r="CA104" i="82"/>
  <c r="CA97" i="82"/>
  <c r="CA96" i="82"/>
  <c r="CB95" i="82"/>
  <c r="CC95" i="82" s="1"/>
  <c r="CA92" i="82"/>
  <c r="CA91" i="82"/>
  <c r="CB88" i="82"/>
  <c r="CC88" i="82" s="1"/>
  <c r="CA87" i="82"/>
  <c r="CA86" i="82"/>
  <c r="CA85" i="82"/>
  <c r="BZ96" i="82"/>
  <c r="CA95" i="82"/>
  <c r="CA94" i="82"/>
  <c r="CA93" i="82"/>
  <c r="BZ92" i="82"/>
  <c r="CD92" i="82" s="1"/>
  <c r="BZ91" i="82"/>
  <c r="CA89" i="82"/>
  <c r="CA88" i="82"/>
  <c r="CA98" i="82"/>
  <c r="BZ93" i="82"/>
  <c r="BZ88" i="82"/>
  <c r="BZ82" i="82"/>
  <c r="CD82" i="82" s="1"/>
  <c r="CA81" i="82"/>
  <c r="CA99" i="82"/>
  <c r="BZ94" i="82"/>
  <c r="BZ89" i="82"/>
  <c r="BZ87" i="82"/>
  <c r="BZ86" i="82"/>
  <c r="BZ85" i="82"/>
  <c r="CA84" i="82"/>
  <c r="BZ95" i="82"/>
  <c r="CD95" i="82" s="1"/>
  <c r="CA90" i="82"/>
  <c r="CB83" i="82"/>
  <c r="CC83" i="82" s="1"/>
  <c r="CA80" i="82"/>
  <c r="BZ81" i="82"/>
  <c r="BZ80" i="82"/>
  <c r="CB78" i="82"/>
  <c r="CC78" i="82" s="1"/>
  <c r="BZ77" i="82"/>
  <c r="CD77" i="82" s="1"/>
  <c r="BZ73" i="82"/>
  <c r="BZ71" i="82"/>
  <c r="CA67" i="82"/>
  <c r="BZ66" i="82"/>
  <c r="CD66" i="82" s="1"/>
  <c r="CA78" i="82"/>
  <c r="CA75" i="82"/>
  <c r="CA74" i="82"/>
  <c r="CA72" i="82"/>
  <c r="CA70" i="82"/>
  <c r="CB69" i="82"/>
  <c r="CC69" i="82" s="1"/>
  <c r="CA68" i="82"/>
  <c r="BZ67" i="82"/>
  <c r="CD67" i="82" s="1"/>
  <c r="CA82" i="82"/>
  <c r="CA79" i="82"/>
  <c r="BZ78" i="82"/>
  <c r="CA76" i="82"/>
  <c r="BZ75" i="82"/>
  <c r="CD75" i="82" s="1"/>
  <c r="BZ74" i="82"/>
  <c r="BZ72" i="82"/>
  <c r="BZ70" i="82"/>
  <c r="CD70" i="82" s="1"/>
  <c r="CA69" i="82"/>
  <c r="BZ68" i="82"/>
  <c r="CB66" i="82"/>
  <c r="CC66" i="82" s="1"/>
  <c r="CA65" i="82"/>
  <c r="BZ64" i="82"/>
  <c r="CA62" i="82"/>
  <c r="CA83" i="82"/>
  <c r="BZ79" i="82"/>
  <c r="CA77" i="82"/>
  <c r="BZ76" i="82"/>
  <c r="CA73" i="82"/>
  <c r="CA71" i="82"/>
  <c r="BZ69" i="82"/>
  <c r="CD69" i="82" s="1"/>
  <c r="CB67" i="82"/>
  <c r="CC67" i="82" s="1"/>
  <c r="CA66" i="82"/>
  <c r="BZ65" i="82"/>
  <c r="CB63" i="82"/>
  <c r="CC63" i="82" s="1"/>
  <c r="BZ61" i="82"/>
  <c r="CB60" i="82"/>
  <c r="CC60" i="82" s="1"/>
  <c r="BZ59" i="82"/>
  <c r="CB58" i="82"/>
  <c r="CC58" i="82" s="1"/>
  <c r="CA57" i="82"/>
  <c r="BZ56" i="82"/>
  <c r="CB54" i="82"/>
  <c r="CC54" i="82" s="1"/>
  <c r="CA53" i="82"/>
  <c r="BZ52" i="82"/>
  <c r="CA50" i="82"/>
  <c r="BZ49" i="82"/>
  <c r="CA47" i="82"/>
  <c r="CA45" i="82"/>
  <c r="CA64" i="82"/>
  <c r="CA63" i="82"/>
  <c r="CB62" i="82"/>
  <c r="CC62" i="82" s="1"/>
  <c r="CA60" i="82"/>
  <c r="CA58" i="82"/>
  <c r="BZ57" i="82"/>
  <c r="CB55" i="82"/>
  <c r="CC55" i="82" s="1"/>
  <c r="CA54" i="82"/>
  <c r="BZ53" i="82"/>
  <c r="CA51" i="82"/>
  <c r="BZ50" i="82"/>
  <c r="BZ47" i="82"/>
  <c r="CB46" i="82"/>
  <c r="CC46" i="82" s="1"/>
  <c r="BZ63" i="82"/>
  <c r="CD63" i="82" s="1"/>
  <c r="BZ62" i="82"/>
  <c r="CD62" i="82" s="1"/>
  <c r="BZ60" i="82"/>
  <c r="BZ58" i="82"/>
  <c r="CB56" i="82"/>
  <c r="CC56" i="82" s="1"/>
  <c r="CA55" i="82"/>
  <c r="BZ54" i="82"/>
  <c r="BZ51" i="82"/>
  <c r="CA48" i="82"/>
  <c r="CA46" i="82"/>
  <c r="BZ44" i="82"/>
  <c r="CA61" i="82"/>
  <c r="CA59" i="82"/>
  <c r="CA56" i="82"/>
  <c r="BZ55" i="82"/>
  <c r="CA52" i="82"/>
  <c r="CA49" i="82"/>
  <c r="BZ48" i="82"/>
  <c r="CB47" i="82"/>
  <c r="CC47" i="82" s="1"/>
  <c r="BZ46" i="82"/>
  <c r="CA42" i="82"/>
  <c r="CA37" i="82"/>
  <c r="BZ35" i="82"/>
  <c r="CA33" i="82"/>
  <c r="BZ31" i="82"/>
  <c r="CD31" i="82" s="1"/>
  <c r="CA28" i="82"/>
  <c r="BZ42" i="82"/>
  <c r="CA41" i="82"/>
  <c r="CA40" i="82"/>
  <c r="BZ37" i="82"/>
  <c r="CA34" i="82"/>
  <c r="BZ33" i="82"/>
  <c r="CA30" i="82"/>
  <c r="CA29" i="82"/>
  <c r="BZ28" i="82"/>
  <c r="CA20" i="82"/>
  <c r="CA44" i="82"/>
  <c r="CA43" i="82"/>
  <c r="BZ41" i="82"/>
  <c r="BZ40" i="82"/>
  <c r="CA39" i="82"/>
  <c r="CA38" i="82"/>
  <c r="CA36" i="82"/>
  <c r="BZ34" i="82"/>
  <c r="CA32" i="82"/>
  <c r="BZ30" i="82"/>
  <c r="BZ29" i="82"/>
  <c r="CA27" i="82"/>
  <c r="CA26" i="82"/>
  <c r="CA25" i="82"/>
  <c r="CA24" i="82"/>
  <c r="CA23" i="82"/>
  <c r="CA22" i="82"/>
  <c r="BZ45" i="82"/>
  <c r="BZ43" i="82"/>
  <c r="BZ39" i="82"/>
  <c r="BZ38" i="82"/>
  <c r="CD38" i="82" s="1"/>
  <c r="CB37" i="82"/>
  <c r="CC37" i="82" s="1"/>
  <c r="BZ36" i="82"/>
  <c r="CA35" i="82"/>
  <c r="BZ32" i="82"/>
  <c r="CD32" i="82" s="1"/>
  <c r="CA31" i="82"/>
  <c r="BZ27" i="82"/>
  <c r="BZ26" i="82"/>
  <c r="BZ25" i="82"/>
  <c r="BZ24" i="82"/>
  <c r="BZ23" i="82"/>
  <c r="BZ22" i="82"/>
  <c r="CA21" i="82"/>
  <c r="BW4" i="82"/>
  <c r="BG5" i="82"/>
  <c r="CB6" i="82"/>
  <c r="CC6" i="82" s="1"/>
  <c r="AB18" i="82"/>
  <c r="AH18" i="82"/>
  <c r="AN18" i="82"/>
  <c r="AO18" i="82" s="1"/>
  <c r="AV18" i="82"/>
  <c r="BB18" i="82"/>
  <c r="BP18" i="82"/>
  <c r="BV18" i="82"/>
  <c r="CB18" i="82"/>
  <c r="CC18" i="82" s="1"/>
  <c r="X19" i="82"/>
  <c r="AL19" i="82"/>
  <c r="BF19" i="82"/>
  <c r="BL19" i="82"/>
  <c r="BZ19" i="82"/>
  <c r="AB20" i="82"/>
  <c r="AH20" i="82"/>
  <c r="AV20" i="82"/>
  <c r="BQ20" i="82"/>
  <c r="BZ20" i="82"/>
  <c r="AL21" i="82"/>
  <c r="BZ21" i="82"/>
  <c r="BA8" i="82"/>
  <c r="BB119" i="82"/>
  <c r="BB118" i="82"/>
  <c r="BB115" i="82"/>
  <c r="BB120" i="82"/>
  <c r="BA119" i="82"/>
  <c r="BA118" i="82"/>
  <c r="BA115" i="82"/>
  <c r="BA114" i="82"/>
  <c r="BA112" i="82"/>
  <c r="BA120" i="82"/>
  <c r="BB116" i="82"/>
  <c r="BC114" i="82"/>
  <c r="BD114" i="82" s="1"/>
  <c r="BB112" i="82"/>
  <c r="BB106" i="82"/>
  <c r="BA104" i="82"/>
  <c r="BB111" i="82"/>
  <c r="BB110" i="82"/>
  <c r="BB108" i="82"/>
  <c r="BA107" i="82"/>
  <c r="BC118" i="82"/>
  <c r="BD118" i="82" s="1"/>
  <c r="BA116" i="82"/>
  <c r="BA111" i="82"/>
  <c r="BA110" i="82"/>
  <c r="BA108" i="82"/>
  <c r="BC108" i="82"/>
  <c r="BD108" i="82" s="1"/>
  <c r="BB102" i="82"/>
  <c r="BA101" i="82"/>
  <c r="BB99" i="82"/>
  <c r="BB107" i="82"/>
  <c r="BA106" i="82"/>
  <c r="BB103" i="82"/>
  <c r="BA102" i="82"/>
  <c r="BB114" i="82"/>
  <c r="BA103" i="82"/>
  <c r="BB100" i="82"/>
  <c r="BB98" i="82"/>
  <c r="BB96" i="82"/>
  <c r="BA100" i="82"/>
  <c r="BB97" i="82"/>
  <c r="BC95" i="82"/>
  <c r="BD95" i="82" s="1"/>
  <c r="BA92" i="82"/>
  <c r="BB91" i="82"/>
  <c r="BB87" i="82"/>
  <c r="BB86" i="82"/>
  <c r="BB85" i="82"/>
  <c r="BB82" i="82"/>
  <c r="BC110" i="82"/>
  <c r="BD110" i="82" s="1"/>
  <c r="BA97" i="82"/>
  <c r="BA96" i="82"/>
  <c r="BB95" i="82"/>
  <c r="BB94" i="82"/>
  <c r="BB93" i="82"/>
  <c r="BA91" i="82"/>
  <c r="BA87" i="82"/>
  <c r="BA86" i="82"/>
  <c r="BC98" i="82"/>
  <c r="BD98" i="82" s="1"/>
  <c r="BA95" i="82"/>
  <c r="BA94" i="82"/>
  <c r="BA93" i="82"/>
  <c r="BB90" i="82"/>
  <c r="BB89" i="82"/>
  <c r="BB101" i="82"/>
  <c r="BA99" i="82"/>
  <c r="BA98" i="82"/>
  <c r="BA85" i="82"/>
  <c r="BB84" i="82"/>
  <c r="BB104" i="82"/>
  <c r="BB92" i="82"/>
  <c r="BB88" i="82"/>
  <c r="BA84" i="82"/>
  <c r="BA90" i="82"/>
  <c r="BA89" i="82"/>
  <c r="BA88" i="82"/>
  <c r="BB83" i="82"/>
  <c r="BC82" i="82"/>
  <c r="BD82" i="82" s="1"/>
  <c r="BA81" i="82"/>
  <c r="BC83" i="82"/>
  <c r="BD83" i="82" s="1"/>
  <c r="BA82" i="82"/>
  <c r="BA79" i="82"/>
  <c r="BB78" i="82"/>
  <c r="BB76" i="82"/>
  <c r="BA75" i="82"/>
  <c r="BB74" i="82"/>
  <c r="BA73" i="82"/>
  <c r="BA71" i="82"/>
  <c r="BC69" i="82"/>
  <c r="BD69" i="82" s="1"/>
  <c r="BB68" i="82"/>
  <c r="BA67" i="82"/>
  <c r="BA83" i="82"/>
  <c r="BB81" i="82"/>
  <c r="BB80" i="82"/>
  <c r="BA78" i="82"/>
  <c r="BB77" i="82"/>
  <c r="BA76" i="82"/>
  <c r="BA74" i="82"/>
  <c r="BB72" i="82"/>
  <c r="BB70" i="82"/>
  <c r="BB69" i="82"/>
  <c r="BA68" i="82"/>
  <c r="BC66" i="82"/>
  <c r="BD66" i="82" s="1"/>
  <c r="BA80" i="82"/>
  <c r="BA77" i="82"/>
  <c r="BA72" i="82"/>
  <c r="BA70" i="82"/>
  <c r="BA69" i="82"/>
  <c r="BC67" i="82"/>
  <c r="BD67" i="82" s="1"/>
  <c r="BB66" i="82"/>
  <c r="BA65" i="82"/>
  <c r="BC63" i="82"/>
  <c r="BD63" i="82" s="1"/>
  <c r="BA62" i="82"/>
  <c r="BB79" i="82"/>
  <c r="BC78" i="82"/>
  <c r="BD78" i="82" s="1"/>
  <c r="BB75" i="82"/>
  <c r="BB73" i="82"/>
  <c r="BB71" i="82"/>
  <c r="BB67" i="82"/>
  <c r="BA66" i="82"/>
  <c r="BB65" i="82"/>
  <c r="BB63" i="82"/>
  <c r="BC62" i="82"/>
  <c r="BD62" i="82" s="1"/>
  <c r="BB60" i="82"/>
  <c r="BB58" i="82"/>
  <c r="BA57" i="82"/>
  <c r="BC55" i="82"/>
  <c r="BD55" i="82" s="1"/>
  <c r="BB54" i="82"/>
  <c r="BA53" i="82"/>
  <c r="BB51" i="82"/>
  <c r="BA50" i="82"/>
  <c r="BA47" i="82"/>
  <c r="BC46" i="82"/>
  <c r="BD46" i="82" s="1"/>
  <c r="BA45" i="82"/>
  <c r="BB44" i="82"/>
  <c r="BB64" i="82"/>
  <c r="BA63" i="82"/>
  <c r="BB62" i="82"/>
  <c r="BA60" i="82"/>
  <c r="BB59" i="82"/>
  <c r="BA58" i="82"/>
  <c r="BC56" i="82"/>
  <c r="BD56" i="82" s="1"/>
  <c r="BB55" i="82"/>
  <c r="BA54" i="82"/>
  <c r="BB52" i="82"/>
  <c r="BA51" i="82"/>
  <c r="BB48" i="82"/>
  <c r="BB46" i="82"/>
  <c r="BA64" i="82"/>
  <c r="BB61" i="82"/>
  <c r="BA59" i="82"/>
  <c r="BB56" i="82"/>
  <c r="BA55" i="82"/>
  <c r="BA52" i="82"/>
  <c r="BB49" i="82"/>
  <c r="BA48" i="82"/>
  <c r="BA46" i="82"/>
  <c r="BA61" i="82"/>
  <c r="BC60" i="82"/>
  <c r="BD60" i="82" s="1"/>
  <c r="BC58" i="82"/>
  <c r="BD58" i="82" s="1"/>
  <c r="BB57" i="82"/>
  <c r="BA56" i="82"/>
  <c r="BC54" i="82"/>
  <c r="BD54" i="82" s="1"/>
  <c r="BB53" i="82"/>
  <c r="BB50" i="82"/>
  <c r="BA49" i="82"/>
  <c r="BB47" i="82"/>
  <c r="BB45" i="82"/>
  <c r="BA42" i="82"/>
  <c r="BB41" i="82"/>
  <c r="BB40" i="82"/>
  <c r="BA37" i="82"/>
  <c r="BB33" i="82"/>
  <c r="BA29" i="82"/>
  <c r="BA44" i="82"/>
  <c r="BA41" i="82"/>
  <c r="BA40" i="82"/>
  <c r="BB39" i="82"/>
  <c r="BB38" i="82"/>
  <c r="BB36" i="82"/>
  <c r="BB34" i="82"/>
  <c r="BA33" i="82"/>
  <c r="BB32" i="82"/>
  <c r="BB30" i="82"/>
  <c r="BB43" i="82"/>
  <c r="BA39" i="82"/>
  <c r="BA38" i="82"/>
  <c r="BC37" i="82"/>
  <c r="BD37" i="82" s="1"/>
  <c r="BA36" i="82"/>
  <c r="BB35" i="82"/>
  <c r="BA34" i="82"/>
  <c r="BA32" i="82"/>
  <c r="BB31" i="82"/>
  <c r="BA30" i="82"/>
  <c r="BB28" i="82"/>
  <c r="BB27" i="82"/>
  <c r="BB26" i="82"/>
  <c r="BB25" i="82"/>
  <c r="BB24" i="82"/>
  <c r="BB23" i="82"/>
  <c r="BB22" i="82"/>
  <c r="BB21" i="82"/>
  <c r="BA43" i="82"/>
  <c r="BB42" i="82"/>
  <c r="BB37" i="82"/>
  <c r="BA35" i="82"/>
  <c r="BA31" i="82"/>
  <c r="BB29" i="82"/>
  <c r="BA28" i="82"/>
  <c r="BA27" i="82"/>
  <c r="BA26" i="82"/>
  <c r="BA25" i="82"/>
  <c r="BA24" i="82"/>
  <c r="BA23" i="82"/>
  <c r="BA22" i="82"/>
  <c r="X9" i="82"/>
  <c r="W116" i="82"/>
  <c r="X115" i="82"/>
  <c r="W115" i="82"/>
  <c r="X111" i="82"/>
  <c r="X120" i="82"/>
  <c r="X119" i="82"/>
  <c r="X118" i="82"/>
  <c r="W119" i="82"/>
  <c r="W118" i="82"/>
  <c r="W114" i="82"/>
  <c r="W111" i="82"/>
  <c r="X110" i="82"/>
  <c r="X108" i="82"/>
  <c r="W107" i="82"/>
  <c r="X106" i="82"/>
  <c r="W104" i="82"/>
  <c r="W120" i="82"/>
  <c r="X116" i="82"/>
  <c r="Y114" i="82"/>
  <c r="Z114" i="82" s="1"/>
  <c r="W112" i="82"/>
  <c r="X114" i="82"/>
  <c r="Y110" i="82"/>
  <c r="Z110" i="82" s="1"/>
  <c r="Y108" i="82"/>
  <c r="Z108" i="82" s="1"/>
  <c r="X107" i="82"/>
  <c r="W110" i="82"/>
  <c r="W106" i="82"/>
  <c r="X104" i="82"/>
  <c r="X102" i="82"/>
  <c r="W101" i="82"/>
  <c r="X100" i="82"/>
  <c r="W108" i="82"/>
  <c r="X103" i="82"/>
  <c r="W102" i="82"/>
  <c r="W100" i="82"/>
  <c r="X112" i="82"/>
  <c r="W105" i="82"/>
  <c r="W103" i="82"/>
  <c r="X99" i="82"/>
  <c r="X97" i="82"/>
  <c r="W99" i="82"/>
  <c r="X98" i="82"/>
  <c r="W96" i="82"/>
  <c r="W95" i="82"/>
  <c r="W94" i="82"/>
  <c r="W93" i="82"/>
  <c r="W92" i="82"/>
  <c r="X90" i="82"/>
  <c r="X83" i="82"/>
  <c r="W98" i="82"/>
  <c r="W90" i="82"/>
  <c r="X101" i="82"/>
  <c r="W97" i="82"/>
  <c r="Y95" i="82"/>
  <c r="Z95" i="82" s="1"/>
  <c r="X91" i="82"/>
  <c r="X89" i="82"/>
  <c r="X96" i="82"/>
  <c r="W91" i="82"/>
  <c r="X93" i="82"/>
  <c r="X92" i="82"/>
  <c r="W89" i="82"/>
  <c r="W83" i="82"/>
  <c r="X82" i="82"/>
  <c r="X94" i="82"/>
  <c r="X88" i="82"/>
  <c r="X87" i="82"/>
  <c r="X86" i="82"/>
  <c r="X85" i="82"/>
  <c r="X84" i="82"/>
  <c r="Y98" i="82"/>
  <c r="Z98" i="82" s="1"/>
  <c r="X95" i="82"/>
  <c r="W88" i="82"/>
  <c r="W87" i="82"/>
  <c r="W86" i="82"/>
  <c r="W85" i="82"/>
  <c r="W84" i="82"/>
  <c r="X80" i="82"/>
  <c r="Y82" i="82"/>
  <c r="Z82" i="82" s="1"/>
  <c r="X81" i="82"/>
  <c r="X76" i="82"/>
  <c r="W75" i="82"/>
  <c r="X72" i="82"/>
  <c r="X70" i="82"/>
  <c r="W69" i="82"/>
  <c r="Y67" i="82"/>
  <c r="Z67" i="82" s="1"/>
  <c r="X66" i="82"/>
  <c r="W82" i="82"/>
  <c r="W81" i="82"/>
  <c r="W80" i="82"/>
  <c r="Y78" i="82"/>
  <c r="Z78" i="82" s="1"/>
  <c r="X77" i="82"/>
  <c r="W76" i="82"/>
  <c r="Y74" i="82"/>
  <c r="Z74" i="82" s="1"/>
  <c r="W72" i="82"/>
  <c r="W70" i="82"/>
  <c r="X67" i="82"/>
  <c r="W66" i="82"/>
  <c r="X79" i="82"/>
  <c r="X78" i="82"/>
  <c r="W77" i="82"/>
  <c r="X74" i="82"/>
  <c r="X73" i="82"/>
  <c r="X71" i="82"/>
  <c r="Y69" i="82"/>
  <c r="Z69" i="82" s="1"/>
  <c r="X68" i="82"/>
  <c r="W67" i="82"/>
  <c r="X64" i="82"/>
  <c r="W63" i="82"/>
  <c r="Y62" i="82"/>
  <c r="Z62" i="82" s="1"/>
  <c r="Y83" i="82"/>
  <c r="Z83" i="82" s="1"/>
  <c r="W79" i="82"/>
  <c r="W78" i="82"/>
  <c r="X75" i="82"/>
  <c r="W74" i="82"/>
  <c r="W73" i="82"/>
  <c r="W71" i="82"/>
  <c r="X69" i="82"/>
  <c r="W68" i="82"/>
  <c r="Y66" i="82"/>
  <c r="Z66" i="82" s="1"/>
  <c r="W65" i="82"/>
  <c r="W64" i="82"/>
  <c r="X61" i="82"/>
  <c r="W59" i="82"/>
  <c r="X56" i="82"/>
  <c r="W55" i="82"/>
  <c r="W52" i="82"/>
  <c r="W49" i="82"/>
  <c r="W48" i="82"/>
  <c r="W46" i="82"/>
  <c r="Y45" i="82"/>
  <c r="Z45" i="82" s="1"/>
  <c r="Y63" i="82"/>
  <c r="Z63" i="82" s="1"/>
  <c r="W61" i="82"/>
  <c r="Y60" i="82"/>
  <c r="Z60" i="82" s="1"/>
  <c r="Y58" i="82"/>
  <c r="Z58" i="82" s="1"/>
  <c r="X57" i="82"/>
  <c r="W56" i="82"/>
  <c r="Y54" i="82"/>
  <c r="Z54" i="82" s="1"/>
  <c r="X53" i="82"/>
  <c r="X51" i="82"/>
  <c r="X50" i="82"/>
  <c r="X47" i="82"/>
  <c r="X63" i="82"/>
  <c r="X62" i="82"/>
  <c r="X60" i="82"/>
  <c r="X58" i="82"/>
  <c r="W57" i="82"/>
  <c r="Y55" i="82"/>
  <c r="Z55" i="82" s="1"/>
  <c r="X54" i="82"/>
  <c r="W53" i="82"/>
  <c r="W51" i="82"/>
  <c r="W50" i="82"/>
  <c r="W47" i="82"/>
  <c r="Y46" i="82"/>
  <c r="Z46" i="82" s="1"/>
  <c r="W45" i="82"/>
  <c r="X65" i="82"/>
  <c r="W62" i="82"/>
  <c r="W60" i="82"/>
  <c r="X59" i="82"/>
  <c r="W58" i="82"/>
  <c r="Y56" i="82"/>
  <c r="Z56" i="82" s="1"/>
  <c r="X55" i="82"/>
  <c r="W54" i="82"/>
  <c r="X52" i="82"/>
  <c r="X49" i="82"/>
  <c r="X48" i="82"/>
  <c r="X46" i="82"/>
  <c r="W43" i="82"/>
  <c r="X42" i="82"/>
  <c r="X41" i="82"/>
  <c r="Y37" i="82"/>
  <c r="Z37" i="82" s="1"/>
  <c r="X35" i="82"/>
  <c r="W34" i="82"/>
  <c r="X31" i="82"/>
  <c r="W30" i="82"/>
  <c r="X44" i="82"/>
  <c r="W42" i="82"/>
  <c r="W41" i="82"/>
  <c r="X40" i="82"/>
  <c r="X39" i="82"/>
  <c r="X37" i="82"/>
  <c r="W35" i="82"/>
  <c r="X33" i="82"/>
  <c r="W31" i="82"/>
  <c r="X28" i="82"/>
  <c r="X27" i="82"/>
  <c r="X26" i="82"/>
  <c r="X25" i="82"/>
  <c r="X24" i="82"/>
  <c r="X23" i="82"/>
  <c r="X22" i="82"/>
  <c r="W21" i="82"/>
  <c r="W44" i="82"/>
  <c r="W40" i="82"/>
  <c r="W39" i="82"/>
  <c r="X38" i="82"/>
  <c r="W37" i="82"/>
  <c r="X36" i="82"/>
  <c r="W33" i="82"/>
  <c r="X32" i="82"/>
  <c r="X29" i="82"/>
  <c r="W28" i="82"/>
  <c r="W27" i="82"/>
  <c r="W26" i="82"/>
  <c r="W25" i="82"/>
  <c r="W24" i="82"/>
  <c r="W23" i="82"/>
  <c r="W22" i="82"/>
  <c r="X45" i="82"/>
  <c r="X43" i="82"/>
  <c r="W38" i="82"/>
  <c r="W36" i="82"/>
  <c r="X34" i="82"/>
  <c r="W32" i="82"/>
  <c r="X30" i="82"/>
  <c r="W29" i="82"/>
  <c r="AQ8" i="82"/>
  <c r="AR119" i="82"/>
  <c r="AR115" i="82"/>
  <c r="AQ119" i="82"/>
  <c r="AQ115" i="82"/>
  <c r="AR114" i="82"/>
  <c r="AR111" i="82"/>
  <c r="AR120" i="82"/>
  <c r="AR118" i="82"/>
  <c r="AR116" i="82"/>
  <c r="AQ120" i="82"/>
  <c r="AQ116" i="82"/>
  <c r="AQ114" i="82"/>
  <c r="AR112" i="82"/>
  <c r="AR110" i="82"/>
  <c r="AR108" i="82"/>
  <c r="AQ107" i="82"/>
  <c r="AR106" i="82"/>
  <c r="AQ104" i="82"/>
  <c r="AS114" i="82"/>
  <c r="AT114" i="82" s="1"/>
  <c r="AQ111" i="82"/>
  <c r="AS110" i="82"/>
  <c r="AT110" i="82" s="1"/>
  <c r="AS108" i="82"/>
  <c r="AT108" i="82" s="1"/>
  <c r="AR107" i="82"/>
  <c r="AQ112" i="82"/>
  <c r="AQ105" i="82"/>
  <c r="AR102" i="82"/>
  <c r="AQ101" i="82"/>
  <c r="AR100" i="82"/>
  <c r="AQ113" i="82"/>
  <c r="AQ110" i="82"/>
  <c r="AR103" i="82"/>
  <c r="AQ102" i="82"/>
  <c r="AQ100" i="82"/>
  <c r="AQ108" i="82"/>
  <c r="AQ106" i="82"/>
  <c r="AR104" i="82"/>
  <c r="AQ103" i="82"/>
  <c r="AR99" i="82"/>
  <c r="AR97" i="82"/>
  <c r="AR101" i="82"/>
  <c r="AQ98" i="82"/>
  <c r="AQ95" i="82"/>
  <c r="AQ94" i="82"/>
  <c r="AQ93" i="82"/>
  <c r="AQ92" i="82"/>
  <c r="AR90" i="82"/>
  <c r="AR83" i="82"/>
  <c r="AQ97" i="82"/>
  <c r="AR96" i="82"/>
  <c r="AQ90" i="82"/>
  <c r="AQ99" i="82"/>
  <c r="AS98" i="82"/>
  <c r="AT98" i="82" s="1"/>
  <c r="AQ96" i="82"/>
  <c r="AS95" i="82"/>
  <c r="AT95" i="82" s="1"/>
  <c r="AR91" i="82"/>
  <c r="AR89" i="82"/>
  <c r="AR95" i="82"/>
  <c r="AR87" i="82"/>
  <c r="AR86" i="82"/>
  <c r="AR98" i="82"/>
  <c r="AQ91" i="82"/>
  <c r="AQ89" i="82"/>
  <c r="AQ87" i="82"/>
  <c r="AQ86" i="82"/>
  <c r="AR85" i="82"/>
  <c r="AQ84" i="82"/>
  <c r="AR82" i="82"/>
  <c r="AR93" i="82"/>
  <c r="AR88" i="82"/>
  <c r="AQ85" i="82"/>
  <c r="AQ118" i="82"/>
  <c r="AR94" i="82"/>
  <c r="AR92" i="82"/>
  <c r="AQ88" i="82"/>
  <c r="AS83" i="82"/>
  <c r="AT83" i="82" s="1"/>
  <c r="AR81" i="82"/>
  <c r="AR79" i="82"/>
  <c r="AR76" i="82"/>
  <c r="AQ75" i="82"/>
  <c r="AR73" i="82"/>
  <c r="AR71" i="82"/>
  <c r="AQ69" i="82"/>
  <c r="AS67" i="82"/>
  <c r="AT67" i="82" s="1"/>
  <c r="AR66" i="82"/>
  <c r="AQ65" i="82"/>
  <c r="AQ81" i="82"/>
  <c r="AR80" i="82"/>
  <c r="AQ79" i="82"/>
  <c r="AS78" i="82"/>
  <c r="AT78" i="82" s="1"/>
  <c r="AR77" i="82"/>
  <c r="AQ76" i="82"/>
  <c r="AQ73" i="82"/>
  <c r="AQ71" i="82"/>
  <c r="AR67" i="82"/>
  <c r="AQ66" i="82"/>
  <c r="AS82" i="82"/>
  <c r="AT82" i="82" s="1"/>
  <c r="AQ80" i="82"/>
  <c r="AR78" i="82"/>
  <c r="AQ77" i="82"/>
  <c r="AR74" i="82"/>
  <c r="AR72" i="82"/>
  <c r="AR70" i="82"/>
  <c r="AS69" i="82"/>
  <c r="AT69" i="82" s="1"/>
  <c r="AR68" i="82"/>
  <c r="AQ67" i="82"/>
  <c r="AQ63" i="82"/>
  <c r="AS62" i="82"/>
  <c r="AT62" i="82" s="1"/>
  <c r="AR84" i="82"/>
  <c r="AQ83" i="82"/>
  <c r="AQ82" i="82"/>
  <c r="AQ78" i="82"/>
  <c r="AR75" i="82"/>
  <c r="AQ74" i="82"/>
  <c r="AQ72" i="82"/>
  <c r="AQ70" i="82"/>
  <c r="AR69" i="82"/>
  <c r="AQ68" i="82"/>
  <c r="AS66" i="82"/>
  <c r="AT66" i="82" s="1"/>
  <c r="AR65" i="82"/>
  <c r="AR64" i="82"/>
  <c r="AS63" i="82"/>
  <c r="AT63" i="82" s="1"/>
  <c r="AR61" i="82"/>
  <c r="AR56" i="82"/>
  <c r="AQ55" i="82"/>
  <c r="AQ50" i="82"/>
  <c r="AQ49" i="82"/>
  <c r="AQ48" i="82"/>
  <c r="AQ46" i="82"/>
  <c r="AR44" i="82"/>
  <c r="AQ64" i="82"/>
  <c r="AR63" i="82"/>
  <c r="AR62" i="82"/>
  <c r="AQ61" i="82"/>
  <c r="AS60" i="82"/>
  <c r="AT60" i="82" s="1"/>
  <c r="AS58" i="82"/>
  <c r="AT58" i="82" s="1"/>
  <c r="AR57" i="82"/>
  <c r="AQ56" i="82"/>
  <c r="AS54" i="82"/>
  <c r="AT54" i="82" s="1"/>
  <c r="AR53" i="82"/>
  <c r="AR52" i="82"/>
  <c r="AR51" i="82"/>
  <c r="AR47" i="82"/>
  <c r="AQ62" i="82"/>
  <c r="AR60" i="82"/>
  <c r="AR59" i="82"/>
  <c r="AR58" i="82"/>
  <c r="AQ57" i="82"/>
  <c r="AS55" i="82"/>
  <c r="AT55" i="82" s="1"/>
  <c r="AR54" i="82"/>
  <c r="AQ53" i="82"/>
  <c r="AQ52" i="82"/>
  <c r="AQ51" i="82"/>
  <c r="AQ47" i="82"/>
  <c r="AS46" i="82"/>
  <c r="AT46" i="82" s="1"/>
  <c r="AQ45" i="82"/>
  <c r="AQ60" i="82"/>
  <c r="AQ59" i="82"/>
  <c r="AQ58" i="82"/>
  <c r="AS56" i="82"/>
  <c r="AT56" i="82" s="1"/>
  <c r="AR55" i="82"/>
  <c r="AQ54" i="82"/>
  <c r="AR50" i="82"/>
  <c r="AR49" i="82"/>
  <c r="AR48" i="82"/>
  <c r="AR46" i="82"/>
  <c r="AR45" i="82"/>
  <c r="AQ42" i="82"/>
  <c r="AR41" i="82"/>
  <c r="AR40" i="82"/>
  <c r="AS37" i="82"/>
  <c r="AT37" i="82" s="1"/>
  <c r="AQ35" i="82"/>
  <c r="AR33" i="82"/>
  <c r="AQ31" i="82"/>
  <c r="AR29" i="82"/>
  <c r="AQ28" i="82"/>
  <c r="AQ27" i="82"/>
  <c r="AQ26" i="82"/>
  <c r="AQ25" i="82"/>
  <c r="AQ24" i="82"/>
  <c r="AQ23" i="82"/>
  <c r="AQ22" i="82"/>
  <c r="AR43" i="82"/>
  <c r="AQ41" i="82"/>
  <c r="AQ40" i="82"/>
  <c r="AR39" i="82"/>
  <c r="AR37" i="82"/>
  <c r="AR34" i="82"/>
  <c r="AQ33" i="82"/>
  <c r="AR30" i="82"/>
  <c r="AQ29" i="82"/>
  <c r="AQ21" i="82"/>
  <c r="AQ43" i="82"/>
  <c r="AQ39" i="82"/>
  <c r="AR38" i="82"/>
  <c r="AQ37" i="82"/>
  <c r="AR36" i="82"/>
  <c r="AQ34" i="82"/>
  <c r="AR32" i="82"/>
  <c r="AQ30" i="82"/>
  <c r="AQ44" i="82"/>
  <c r="AR42" i="82"/>
  <c r="AQ38" i="82"/>
  <c r="AQ36" i="82"/>
  <c r="AR35" i="82"/>
  <c r="AQ32" i="82"/>
  <c r="AR31" i="82"/>
  <c r="AR28" i="82"/>
  <c r="AR27" i="82"/>
  <c r="AR26" i="82"/>
  <c r="AR25" i="82"/>
  <c r="AR24" i="82"/>
  <c r="AR23" i="82"/>
  <c r="AR22" i="82"/>
  <c r="BK8" i="82"/>
  <c r="BL120" i="82"/>
  <c r="BL119" i="82"/>
  <c r="BL115" i="82"/>
  <c r="BK120" i="82"/>
  <c r="BK119" i="82"/>
  <c r="BK115" i="82"/>
  <c r="BL111" i="82"/>
  <c r="BL110" i="82"/>
  <c r="BL118" i="82"/>
  <c r="BL116" i="82"/>
  <c r="BM114" i="82"/>
  <c r="BN114" i="82" s="1"/>
  <c r="BK112" i="82"/>
  <c r="BM110" i="82"/>
  <c r="BN110" i="82" s="1"/>
  <c r="BL108" i="82"/>
  <c r="BK107" i="82"/>
  <c r="BL106" i="82"/>
  <c r="BK104" i="82"/>
  <c r="BK118" i="82"/>
  <c r="BK116" i="82"/>
  <c r="BL114" i="82"/>
  <c r="BK111" i="82"/>
  <c r="BK114" i="82"/>
  <c r="BL112" i="82"/>
  <c r="BM108" i="82"/>
  <c r="BN108" i="82" s="1"/>
  <c r="BL107" i="82"/>
  <c r="BK106" i="82"/>
  <c r="BL104" i="82"/>
  <c r="BL102" i="82"/>
  <c r="BK101" i="82"/>
  <c r="BL100" i="82"/>
  <c r="BL103" i="82"/>
  <c r="BK102" i="82"/>
  <c r="BK100" i="82"/>
  <c r="BK110" i="82"/>
  <c r="BO110" i="82" s="1"/>
  <c r="BK105" i="82"/>
  <c r="BK103" i="82"/>
  <c r="BL99" i="82"/>
  <c r="BL97" i="82"/>
  <c r="BK108" i="82"/>
  <c r="BK99" i="82"/>
  <c r="BK97" i="82"/>
  <c r="BL96" i="82"/>
  <c r="BK95" i="82"/>
  <c r="BK94" i="82"/>
  <c r="BK93" i="82"/>
  <c r="BK92" i="82"/>
  <c r="BL90" i="82"/>
  <c r="BL83" i="82"/>
  <c r="BM98" i="82"/>
  <c r="BN98" i="82" s="1"/>
  <c r="BK96" i="82"/>
  <c r="BM91" i="82"/>
  <c r="BN91" i="82" s="1"/>
  <c r="BK90" i="82"/>
  <c r="BL101" i="82"/>
  <c r="BL98" i="82"/>
  <c r="BM95" i="82"/>
  <c r="BN95" i="82" s="1"/>
  <c r="BL91" i="82"/>
  <c r="BL89" i="82"/>
  <c r="BL94" i="82"/>
  <c r="BL85" i="82"/>
  <c r="BL95" i="82"/>
  <c r="BL92" i="82"/>
  <c r="BK89" i="82"/>
  <c r="BK85" i="82"/>
  <c r="BK91" i="82"/>
  <c r="BL88" i="82"/>
  <c r="BL87" i="82"/>
  <c r="BL86" i="82"/>
  <c r="BL84" i="82"/>
  <c r="BM99" i="82"/>
  <c r="BN99" i="82" s="1"/>
  <c r="BK98" i="82"/>
  <c r="BO98" i="82" s="1"/>
  <c r="BL93" i="82"/>
  <c r="BK88" i="82"/>
  <c r="BK87" i="82"/>
  <c r="BK86" i="82"/>
  <c r="BK84" i="82"/>
  <c r="BK83" i="82"/>
  <c r="BL82" i="82"/>
  <c r="BL80" i="82"/>
  <c r="BL76" i="82"/>
  <c r="BK75" i="82"/>
  <c r="BL72" i="82"/>
  <c r="BL70" i="82"/>
  <c r="BK69" i="82"/>
  <c r="BM67" i="82"/>
  <c r="BN67" i="82" s="1"/>
  <c r="BL66" i="82"/>
  <c r="BK65" i="82"/>
  <c r="BM82" i="82"/>
  <c r="BN82" i="82" s="1"/>
  <c r="BL81" i="82"/>
  <c r="BM78" i="82"/>
  <c r="BN78" i="82" s="1"/>
  <c r="BL77" i="82"/>
  <c r="BK76" i="82"/>
  <c r="BK72" i="82"/>
  <c r="BK70" i="82"/>
  <c r="BL67" i="82"/>
  <c r="BK66" i="82"/>
  <c r="BM83" i="82"/>
  <c r="BN83" i="82" s="1"/>
  <c r="BK82" i="82"/>
  <c r="BK81" i="82"/>
  <c r="BK80" i="82"/>
  <c r="BL79" i="82"/>
  <c r="BL78" i="82"/>
  <c r="BK77" i="82"/>
  <c r="BL74" i="82"/>
  <c r="BL73" i="82"/>
  <c r="BL71" i="82"/>
  <c r="BM69" i="82"/>
  <c r="BN69" i="82" s="1"/>
  <c r="BL68" i="82"/>
  <c r="BK67" i="82"/>
  <c r="BK63" i="82"/>
  <c r="BM62" i="82"/>
  <c r="BN62" i="82" s="1"/>
  <c r="BK79" i="82"/>
  <c r="BK78" i="82"/>
  <c r="BL75" i="82"/>
  <c r="BK74" i="82"/>
  <c r="BK73" i="82"/>
  <c r="BK71" i="82"/>
  <c r="BL69" i="82"/>
  <c r="BK68" i="82"/>
  <c r="BM66" i="82"/>
  <c r="BN66" i="82" s="1"/>
  <c r="BL65" i="82"/>
  <c r="BL63" i="82"/>
  <c r="BL62" i="82"/>
  <c r="BL61" i="82"/>
  <c r="BL56" i="82"/>
  <c r="BK55" i="82"/>
  <c r="BK51" i="82"/>
  <c r="BK50" i="82"/>
  <c r="BK48" i="82"/>
  <c r="BM47" i="82"/>
  <c r="BN47" i="82" s="1"/>
  <c r="BK46" i="82"/>
  <c r="BO46" i="82" s="1"/>
  <c r="BM45" i="82"/>
  <c r="BN45" i="82" s="1"/>
  <c r="BK44" i="82"/>
  <c r="BK62" i="82"/>
  <c r="BK61" i="82"/>
  <c r="BM60" i="82"/>
  <c r="BN60" i="82" s="1"/>
  <c r="BL59" i="82"/>
  <c r="BM58" i="82"/>
  <c r="BN58" i="82" s="1"/>
  <c r="BL57" i="82"/>
  <c r="BK56" i="82"/>
  <c r="BM54" i="82"/>
  <c r="BN54" i="82" s="1"/>
  <c r="BL53" i="82"/>
  <c r="BL52" i="82"/>
  <c r="BL49" i="82"/>
  <c r="BL47" i="82"/>
  <c r="BL64" i="82"/>
  <c r="BL60" i="82"/>
  <c r="BK59" i="82"/>
  <c r="BL58" i="82"/>
  <c r="BK57" i="82"/>
  <c r="BM55" i="82"/>
  <c r="BN55" i="82" s="1"/>
  <c r="BL54" i="82"/>
  <c r="BK53" i="82"/>
  <c r="BK52" i="82"/>
  <c r="BK49" i="82"/>
  <c r="BK47" i="82"/>
  <c r="BO47" i="82" s="1"/>
  <c r="BM46" i="82"/>
  <c r="BN46" i="82" s="1"/>
  <c r="BK45" i="82"/>
  <c r="BK64" i="82"/>
  <c r="BM63" i="82"/>
  <c r="BN63" i="82" s="1"/>
  <c r="BK60" i="82"/>
  <c r="BK58" i="82"/>
  <c r="BO58" i="82" s="1"/>
  <c r="BM56" i="82"/>
  <c r="BN56" i="82" s="1"/>
  <c r="BL55" i="82"/>
  <c r="BK54" i="82"/>
  <c r="BL51" i="82"/>
  <c r="BL50" i="82"/>
  <c r="BL48" i="82"/>
  <c r="BL46" i="82"/>
  <c r="BL44" i="82"/>
  <c r="BK43" i="82"/>
  <c r="BL41" i="82"/>
  <c r="BK40" i="82"/>
  <c r="BL38" i="82"/>
  <c r="BM37" i="82"/>
  <c r="BN37" i="82" s="1"/>
  <c r="BL36" i="82"/>
  <c r="BK33" i="82"/>
  <c r="BL32" i="82"/>
  <c r="BK29" i="82"/>
  <c r="BL45" i="82"/>
  <c r="BK41" i="82"/>
  <c r="BL39" i="82"/>
  <c r="BK38" i="82"/>
  <c r="BL37" i="82"/>
  <c r="BK36" i="82"/>
  <c r="BL34" i="82"/>
  <c r="BK32" i="82"/>
  <c r="BL30" i="82"/>
  <c r="BL27" i="82"/>
  <c r="BL26" i="82"/>
  <c r="BL25" i="82"/>
  <c r="BL24" i="82"/>
  <c r="BL23" i="82"/>
  <c r="BL22" i="82"/>
  <c r="BK21" i="82"/>
  <c r="BL42" i="82"/>
  <c r="BK39" i="82"/>
  <c r="BK37" i="82"/>
  <c r="BL35" i="82"/>
  <c r="BK34" i="82"/>
  <c r="BL31" i="82"/>
  <c r="BK30" i="82"/>
  <c r="BL28" i="82"/>
  <c r="BK27" i="82"/>
  <c r="BK26" i="82"/>
  <c r="BK25" i="82"/>
  <c r="BK24" i="82"/>
  <c r="BK23" i="82"/>
  <c r="BK22" i="82"/>
  <c r="BL43" i="82"/>
  <c r="BK42" i="82"/>
  <c r="BL40" i="82"/>
  <c r="BK35" i="82"/>
  <c r="BL33" i="82"/>
  <c r="BK31" i="82"/>
  <c r="BL29" i="82"/>
  <c r="BK28" i="82"/>
  <c r="Y4" i="82"/>
  <c r="BC4" i="82"/>
  <c r="CA4" i="82"/>
  <c r="AM6" i="82"/>
  <c r="W18" i="82"/>
  <c r="AC18" i="82"/>
  <c r="AI18" i="82"/>
  <c r="AJ18" i="82" s="1"/>
  <c r="AQ18" i="82"/>
  <c r="AW18" i="82"/>
  <c r="BC18" i="82"/>
  <c r="BD18" i="82" s="1"/>
  <c r="BK18" i="82"/>
  <c r="BQ18" i="82"/>
  <c r="BW18" i="82"/>
  <c r="BX18" i="82" s="1"/>
  <c r="AG19" i="82"/>
  <c r="AM19" i="82"/>
  <c r="BA19" i="82"/>
  <c r="BG19" i="82"/>
  <c r="BU19" i="82"/>
  <c r="CA19" i="82"/>
  <c r="W20" i="82"/>
  <c r="AQ20" i="82"/>
  <c r="BK20" i="82"/>
  <c r="AM21" i="82"/>
  <c r="BA21" i="82"/>
  <c r="AB9" i="82"/>
  <c r="AC120" i="82"/>
  <c r="AC119" i="82"/>
  <c r="AB118" i="82"/>
  <c r="AB120" i="82"/>
  <c r="AB119" i="82"/>
  <c r="AC116" i="82"/>
  <c r="AB114" i="82"/>
  <c r="AB116" i="82"/>
  <c r="AC115" i="82"/>
  <c r="AB112" i="82"/>
  <c r="AD110" i="82"/>
  <c r="AE110" i="82" s="1"/>
  <c r="AD108" i="82"/>
  <c r="AE108" i="82" s="1"/>
  <c r="AC107" i="82"/>
  <c r="AB115" i="82"/>
  <c r="AB111" i="82"/>
  <c r="AB110" i="82"/>
  <c r="AB108" i="82"/>
  <c r="AC106" i="82"/>
  <c r="AC118" i="82"/>
  <c r="AC112" i="82"/>
  <c r="AB106" i="82"/>
  <c r="AC114" i="82"/>
  <c r="AC108" i="82"/>
  <c r="AB103" i="82"/>
  <c r="AB99" i="82"/>
  <c r="AB107" i="82"/>
  <c r="AB105" i="82"/>
  <c r="AC101" i="82"/>
  <c r="AC100" i="82"/>
  <c r="AC104" i="82"/>
  <c r="AC102" i="82"/>
  <c r="AB101" i="82"/>
  <c r="AB100" i="82"/>
  <c r="AB98" i="82"/>
  <c r="AC111" i="82"/>
  <c r="AB97" i="82"/>
  <c r="AC96" i="82"/>
  <c r="AC95" i="82"/>
  <c r="AC94" i="82"/>
  <c r="AC93" i="82"/>
  <c r="AB91" i="82"/>
  <c r="AB87" i="82"/>
  <c r="AB86" i="82"/>
  <c r="AB85" i="82"/>
  <c r="AB84" i="82"/>
  <c r="AD83" i="82"/>
  <c r="AE83" i="82" s="1"/>
  <c r="AB104" i="82"/>
  <c r="AC103" i="82"/>
  <c r="AB102" i="82"/>
  <c r="AD98" i="82"/>
  <c r="AE98" i="82" s="1"/>
  <c r="AB96" i="82"/>
  <c r="AB95" i="82"/>
  <c r="AB94" i="82"/>
  <c r="AB93" i="82"/>
  <c r="AC92" i="82"/>
  <c r="AC90" i="82"/>
  <c r="AC110" i="82"/>
  <c r="AC99" i="82"/>
  <c r="AC98" i="82"/>
  <c r="AB92" i="82"/>
  <c r="AB90" i="82"/>
  <c r="AC89" i="82"/>
  <c r="AB89" i="82"/>
  <c r="AC88" i="82"/>
  <c r="AC85" i="82"/>
  <c r="AB88" i="82"/>
  <c r="AC87" i="82"/>
  <c r="AC86" i="82"/>
  <c r="AC84" i="82"/>
  <c r="AD82" i="82"/>
  <c r="AE82" i="82" s="1"/>
  <c r="AD95" i="82"/>
  <c r="AE95" i="82" s="1"/>
  <c r="AC97" i="82"/>
  <c r="AC91" i="82"/>
  <c r="AB83" i="82"/>
  <c r="AB82" i="82"/>
  <c r="AC81" i="82"/>
  <c r="AB80" i="82"/>
  <c r="AC79" i="82"/>
  <c r="AB78" i="82"/>
  <c r="AB77" i="82"/>
  <c r="AB74" i="82"/>
  <c r="AB73" i="82"/>
  <c r="AB71" i="82"/>
  <c r="AC69" i="82"/>
  <c r="AB68" i="82"/>
  <c r="AD66" i="82"/>
  <c r="AE66" i="82" s="1"/>
  <c r="AC65" i="82"/>
  <c r="AB79" i="82"/>
  <c r="AC75" i="82"/>
  <c r="AC72" i="82"/>
  <c r="AB69" i="82"/>
  <c r="AD67" i="82"/>
  <c r="AE67" i="82" s="1"/>
  <c r="AC66" i="82"/>
  <c r="AC83" i="82"/>
  <c r="AD78" i="82"/>
  <c r="AE78" i="82" s="1"/>
  <c r="AC76" i="82"/>
  <c r="AB75" i="82"/>
  <c r="AB72" i="82"/>
  <c r="AC70" i="82"/>
  <c r="AC67" i="82"/>
  <c r="AB66" i="82"/>
  <c r="AC63" i="82"/>
  <c r="AC82" i="82"/>
  <c r="AB81" i="82"/>
  <c r="AC80" i="82"/>
  <c r="AC78" i="82"/>
  <c r="AC77" i="82"/>
  <c r="AB76" i="82"/>
  <c r="AC74" i="82"/>
  <c r="AC73" i="82"/>
  <c r="AC71" i="82"/>
  <c r="AB70" i="82"/>
  <c r="AD69" i="82"/>
  <c r="AE69" i="82" s="1"/>
  <c r="AC68" i="82"/>
  <c r="AB67" i="82"/>
  <c r="AB63" i="82"/>
  <c r="AC62" i="82"/>
  <c r="AB60" i="82"/>
  <c r="AB58" i="82"/>
  <c r="AD56" i="82"/>
  <c r="AE56" i="82" s="1"/>
  <c r="AC55" i="82"/>
  <c r="AB54" i="82"/>
  <c r="AC52" i="82"/>
  <c r="AB51" i="82"/>
  <c r="AC48" i="82"/>
  <c r="AC46" i="82"/>
  <c r="AB44" i="82"/>
  <c r="AB43" i="82"/>
  <c r="AB62" i="82"/>
  <c r="AC61" i="82"/>
  <c r="AC59" i="82"/>
  <c r="AC56" i="82"/>
  <c r="AB55" i="82"/>
  <c r="AB52" i="82"/>
  <c r="AC49" i="82"/>
  <c r="AB48" i="82"/>
  <c r="AB46" i="82"/>
  <c r="AB65" i="82"/>
  <c r="AC64" i="82"/>
  <c r="AB61" i="82"/>
  <c r="AD60" i="82"/>
  <c r="AE60" i="82" s="1"/>
  <c r="AB59" i="82"/>
  <c r="AD58" i="82"/>
  <c r="AE58" i="82" s="1"/>
  <c r="AC57" i="82"/>
  <c r="AB56" i="82"/>
  <c r="AD54" i="82"/>
  <c r="AE54" i="82" s="1"/>
  <c r="AC53" i="82"/>
  <c r="AC50" i="82"/>
  <c r="AB49" i="82"/>
  <c r="AC47" i="82"/>
  <c r="AC45" i="82"/>
  <c r="AB64" i="82"/>
  <c r="AD63" i="82"/>
  <c r="AE63" i="82" s="1"/>
  <c r="AD62" i="82"/>
  <c r="AE62" i="82" s="1"/>
  <c r="AC60" i="82"/>
  <c r="AC58" i="82"/>
  <c r="AB57" i="82"/>
  <c r="AD55" i="82"/>
  <c r="AE55" i="82" s="1"/>
  <c r="AC54" i="82"/>
  <c r="AB53" i="82"/>
  <c r="AC51" i="82"/>
  <c r="AB50" i="82"/>
  <c r="AB47" i="82"/>
  <c r="AD46" i="82"/>
  <c r="AE46" i="82" s="1"/>
  <c r="AB45" i="82"/>
  <c r="AC44" i="82"/>
  <c r="AB40" i="82"/>
  <c r="AB39" i="82"/>
  <c r="AC38" i="82"/>
  <c r="AC36" i="82"/>
  <c r="AB33" i="82"/>
  <c r="AC32" i="82"/>
  <c r="AC29" i="82"/>
  <c r="AB28" i="82"/>
  <c r="AB27" i="82"/>
  <c r="AB26" i="82"/>
  <c r="AB25" i="82"/>
  <c r="AB24" i="82"/>
  <c r="AB23" i="82"/>
  <c r="AB22" i="82"/>
  <c r="AB38" i="82"/>
  <c r="AD37" i="82"/>
  <c r="AE37" i="82" s="1"/>
  <c r="AB36" i="82"/>
  <c r="AC34" i="82"/>
  <c r="AB32" i="82"/>
  <c r="AC30" i="82"/>
  <c r="AB29" i="82"/>
  <c r="AC21" i="82"/>
  <c r="AC43" i="82"/>
  <c r="AC42" i="82"/>
  <c r="AC41" i="82"/>
  <c r="AC37" i="82"/>
  <c r="AC35" i="82"/>
  <c r="AB34" i="82"/>
  <c r="AC31" i="82"/>
  <c r="AB30" i="82"/>
  <c r="AB21" i="82"/>
  <c r="AB42" i="82"/>
  <c r="AB41" i="82"/>
  <c r="AC40" i="82"/>
  <c r="AC39" i="82"/>
  <c r="AB37" i="82"/>
  <c r="AB35" i="82"/>
  <c r="AC33" i="82"/>
  <c r="AB31" i="82"/>
  <c r="AC28" i="82"/>
  <c r="AC27" i="82"/>
  <c r="AC26" i="82"/>
  <c r="AC25" i="82"/>
  <c r="AC24" i="82"/>
  <c r="AC23" i="82"/>
  <c r="AC22" i="82"/>
  <c r="AW6" i="82"/>
  <c r="AW120" i="82"/>
  <c r="AV118" i="82"/>
  <c r="AW116" i="82"/>
  <c r="AV120" i="82"/>
  <c r="AV116" i="82"/>
  <c r="AW119" i="82"/>
  <c r="AW115" i="82"/>
  <c r="AW114" i="82"/>
  <c r="AW118" i="82"/>
  <c r="AV115" i="82"/>
  <c r="AW111" i="82"/>
  <c r="AX110" i="82"/>
  <c r="AY110" i="82" s="1"/>
  <c r="AX108" i="82"/>
  <c r="AY108" i="82" s="1"/>
  <c r="AW107" i="82"/>
  <c r="AV114" i="82"/>
  <c r="AW112" i="82"/>
  <c r="AV110" i="82"/>
  <c r="AV108" i="82"/>
  <c r="AW106" i="82"/>
  <c r="AV112" i="82"/>
  <c r="AV106" i="82"/>
  <c r="AW110" i="82"/>
  <c r="AW104" i="82"/>
  <c r="AV103" i="82"/>
  <c r="AV99" i="82"/>
  <c r="AV111" i="82"/>
  <c r="AW108" i="82"/>
  <c r="AV104" i="82"/>
  <c r="AW101" i="82"/>
  <c r="AW100" i="82"/>
  <c r="AV119" i="82"/>
  <c r="AV107" i="82"/>
  <c r="AW102" i="82"/>
  <c r="AV101" i="82"/>
  <c r="AV100" i="82"/>
  <c r="AX99" i="82"/>
  <c r="AY99" i="82" s="1"/>
  <c r="AV98" i="82"/>
  <c r="AV96" i="82"/>
  <c r="AW99" i="82"/>
  <c r="AX98" i="82"/>
  <c r="AY98" i="82" s="1"/>
  <c r="AW95" i="82"/>
  <c r="AW94" i="82"/>
  <c r="AW93" i="82"/>
  <c r="AV91" i="82"/>
  <c r="AV87" i="82"/>
  <c r="AV86" i="82"/>
  <c r="AV85" i="82"/>
  <c r="AV84" i="82"/>
  <c r="AX83" i="82"/>
  <c r="AY83" i="82" s="1"/>
  <c r="AV105" i="82"/>
  <c r="AW98" i="82"/>
  <c r="AV95" i="82"/>
  <c r="AV94" i="82"/>
  <c r="AV93" i="82"/>
  <c r="AW92" i="82"/>
  <c r="AW90" i="82"/>
  <c r="AW97" i="82"/>
  <c r="AX96" i="82"/>
  <c r="AY96" i="82" s="1"/>
  <c r="AV92" i="82"/>
  <c r="AV90" i="82"/>
  <c r="AW89" i="82"/>
  <c r="AV102" i="82"/>
  <c r="AW91" i="82"/>
  <c r="AV89" i="82"/>
  <c r="AW88" i="82"/>
  <c r="AW103" i="82"/>
  <c r="AV97" i="82"/>
  <c r="AW96" i="82"/>
  <c r="AV88" i="82"/>
  <c r="AW83" i="82"/>
  <c r="AX82" i="82"/>
  <c r="AY82" i="82" s="1"/>
  <c r="AX94" i="82"/>
  <c r="AY94" i="82" s="1"/>
  <c r="AX95" i="82"/>
  <c r="AY95" i="82" s="1"/>
  <c r="AW87" i="82"/>
  <c r="AW86" i="82"/>
  <c r="AW85" i="82"/>
  <c r="AW84" i="82"/>
  <c r="AV82" i="82"/>
  <c r="AW80" i="82"/>
  <c r="AV81" i="82"/>
  <c r="AV80" i="82"/>
  <c r="AV78" i="82"/>
  <c r="AV77" i="82"/>
  <c r="AV74" i="82"/>
  <c r="AV72" i="82"/>
  <c r="AV70" i="82"/>
  <c r="AW69" i="82"/>
  <c r="AV68" i="82"/>
  <c r="AX66" i="82"/>
  <c r="AY66" i="82" s="1"/>
  <c r="AW65" i="82"/>
  <c r="AW82" i="82"/>
  <c r="AW75" i="82"/>
  <c r="AW73" i="82"/>
  <c r="AW71" i="82"/>
  <c r="AV69" i="82"/>
  <c r="AX67" i="82"/>
  <c r="AY67" i="82" s="1"/>
  <c r="AW66" i="82"/>
  <c r="AV83" i="82"/>
  <c r="AW79" i="82"/>
  <c r="AX78" i="82"/>
  <c r="AY78" i="82" s="1"/>
  <c r="AW76" i="82"/>
  <c r="AV75" i="82"/>
  <c r="AV73" i="82"/>
  <c r="AV71" i="82"/>
  <c r="AW67" i="82"/>
  <c r="AV66" i="82"/>
  <c r="AW64" i="82"/>
  <c r="AW63" i="82"/>
  <c r="AW81" i="82"/>
  <c r="AV79" i="82"/>
  <c r="AW78" i="82"/>
  <c r="AW77" i="82"/>
  <c r="AV76" i="82"/>
  <c r="AW74" i="82"/>
  <c r="AW72" i="82"/>
  <c r="AW70" i="82"/>
  <c r="AX69" i="82"/>
  <c r="AY69" i="82" s="1"/>
  <c r="AW68" i="82"/>
  <c r="AV67" i="82"/>
  <c r="AV62" i="82"/>
  <c r="AV60" i="82"/>
  <c r="AW59" i="82"/>
  <c r="AV58" i="82"/>
  <c r="AX56" i="82"/>
  <c r="AY56" i="82" s="1"/>
  <c r="AW55" i="82"/>
  <c r="AV54" i="82"/>
  <c r="AV52" i="82"/>
  <c r="AW49" i="82"/>
  <c r="AW48" i="82"/>
  <c r="AW46" i="82"/>
  <c r="AV43" i="82"/>
  <c r="AV65" i="82"/>
  <c r="AW61" i="82"/>
  <c r="AV59" i="82"/>
  <c r="AX57" i="82"/>
  <c r="AY57" i="82" s="1"/>
  <c r="AW56" i="82"/>
  <c r="AV55" i="82"/>
  <c r="AW50" i="82"/>
  <c r="AV49" i="82"/>
  <c r="AV48" i="82"/>
  <c r="AV46" i="82"/>
  <c r="AX63" i="82"/>
  <c r="AY63" i="82" s="1"/>
  <c r="AX62" i="82"/>
  <c r="AY62" i="82" s="1"/>
  <c r="AV61" i="82"/>
  <c r="AX60" i="82"/>
  <c r="AY60" i="82" s="1"/>
  <c r="AX58" i="82"/>
  <c r="AY58" i="82" s="1"/>
  <c r="AW57" i="82"/>
  <c r="AV56" i="82"/>
  <c r="AZ56" i="82" s="1"/>
  <c r="AX54" i="82"/>
  <c r="AY54" i="82" s="1"/>
  <c r="AW53" i="82"/>
  <c r="AW51" i="82"/>
  <c r="AV50" i="82"/>
  <c r="AW47" i="82"/>
  <c r="AW45" i="82"/>
  <c r="AW44" i="82"/>
  <c r="AV64" i="82"/>
  <c r="AV63" i="82"/>
  <c r="AW62" i="82"/>
  <c r="AW60" i="82"/>
  <c r="AW58" i="82"/>
  <c r="AV57" i="82"/>
  <c r="AX55" i="82"/>
  <c r="AY55" i="82" s="1"/>
  <c r="AW54" i="82"/>
  <c r="AV53" i="82"/>
  <c r="AW52" i="82"/>
  <c r="AV51" i="82"/>
  <c r="AV47" i="82"/>
  <c r="AX46" i="82"/>
  <c r="AY46" i="82" s="1"/>
  <c r="AV45" i="82"/>
  <c r="AW43" i="82"/>
  <c r="AV39" i="82"/>
  <c r="AW38" i="82"/>
  <c r="AW36" i="82"/>
  <c r="AV34" i="82"/>
  <c r="AW32" i="82"/>
  <c r="AV30" i="82"/>
  <c r="AW42" i="82"/>
  <c r="AV38" i="82"/>
  <c r="AX37" i="82"/>
  <c r="AY37" i="82" s="1"/>
  <c r="AV36" i="82"/>
  <c r="AW35" i="82"/>
  <c r="AV32" i="82"/>
  <c r="AW31" i="82"/>
  <c r="AW28" i="82"/>
  <c r="AW27" i="82"/>
  <c r="AW26" i="82"/>
  <c r="AW25" i="82"/>
  <c r="AW24" i="82"/>
  <c r="AW23" i="82"/>
  <c r="AW22" i="82"/>
  <c r="AW21" i="82"/>
  <c r="AV44" i="82"/>
  <c r="AV42" i="82"/>
  <c r="AW41" i="82"/>
  <c r="AW40" i="82"/>
  <c r="AW37" i="82"/>
  <c r="AV35" i="82"/>
  <c r="AW33" i="82"/>
  <c r="AV31" i="82"/>
  <c r="AW29" i="82"/>
  <c r="AV28" i="82"/>
  <c r="AV27" i="82"/>
  <c r="AV26" i="82"/>
  <c r="AV25" i="82"/>
  <c r="AV24" i="82"/>
  <c r="AV23" i="82"/>
  <c r="AV22" i="82"/>
  <c r="AV21" i="82"/>
  <c r="AX45" i="82"/>
  <c r="AY45" i="82" s="1"/>
  <c r="AV41" i="82"/>
  <c r="AV40" i="82"/>
  <c r="AW39" i="82"/>
  <c r="AV37" i="82"/>
  <c r="AW34" i="82"/>
  <c r="AV33" i="82"/>
  <c r="AW30" i="82"/>
  <c r="AV29" i="82"/>
  <c r="BQ9" i="82"/>
  <c r="BP118" i="82"/>
  <c r="BQ116" i="82"/>
  <c r="BP116" i="82"/>
  <c r="BP114" i="82"/>
  <c r="BR110" i="82"/>
  <c r="BS110" i="82" s="1"/>
  <c r="BQ120" i="82"/>
  <c r="BQ119" i="82"/>
  <c r="BQ115" i="82"/>
  <c r="BP111" i="82"/>
  <c r="BR108" i="82"/>
  <c r="BS108" i="82" s="1"/>
  <c r="BQ107" i="82"/>
  <c r="BP115" i="82"/>
  <c r="BP112" i="82"/>
  <c r="BQ110" i="82"/>
  <c r="BP108" i="82"/>
  <c r="BQ106" i="82"/>
  <c r="BP119" i="82"/>
  <c r="BQ111" i="82"/>
  <c r="BP110" i="82"/>
  <c r="BP106" i="82"/>
  <c r="BP113" i="82"/>
  <c r="BP103" i="82"/>
  <c r="BP99" i="82"/>
  <c r="BT99" i="82" s="1"/>
  <c r="BP120" i="82"/>
  <c r="BQ114" i="82"/>
  <c r="BQ112" i="82"/>
  <c r="BP105" i="82"/>
  <c r="BQ101" i="82"/>
  <c r="BQ100" i="82"/>
  <c r="BQ118" i="82"/>
  <c r="BQ108" i="82"/>
  <c r="BQ104" i="82"/>
  <c r="BQ102" i="82"/>
  <c r="BP101" i="82"/>
  <c r="BP100" i="82"/>
  <c r="BR99" i="82"/>
  <c r="BS99" i="82" s="1"/>
  <c r="BP98" i="82"/>
  <c r="BP96" i="82"/>
  <c r="BQ98" i="82"/>
  <c r="BQ95" i="82"/>
  <c r="BQ94" i="82"/>
  <c r="BQ93" i="82"/>
  <c r="BP91" i="82"/>
  <c r="BP87" i="82"/>
  <c r="BP86" i="82"/>
  <c r="BP85" i="82"/>
  <c r="BP84" i="82"/>
  <c r="BR83" i="82"/>
  <c r="BS83" i="82" s="1"/>
  <c r="BP82" i="82"/>
  <c r="BP107" i="82"/>
  <c r="BQ103" i="82"/>
  <c r="BP102" i="82"/>
  <c r="BQ97" i="82"/>
  <c r="BP95" i="82"/>
  <c r="BP94" i="82"/>
  <c r="BP93" i="82"/>
  <c r="BQ92" i="82"/>
  <c r="BQ90" i="82"/>
  <c r="BR89" i="82"/>
  <c r="BS89" i="82" s="1"/>
  <c r="BP104" i="82"/>
  <c r="BQ99" i="82"/>
  <c r="BP97" i="82"/>
  <c r="BQ96" i="82"/>
  <c r="BP92" i="82"/>
  <c r="BP90" i="82"/>
  <c r="BQ89" i="82"/>
  <c r="BR95" i="82"/>
  <c r="BS95" i="82" s="1"/>
  <c r="BP89" i="82"/>
  <c r="BQ88" i="82"/>
  <c r="BQ91" i="82"/>
  <c r="BP88" i="82"/>
  <c r="BQ87" i="82"/>
  <c r="BQ86" i="82"/>
  <c r="BQ84" i="82"/>
  <c r="BP83" i="82"/>
  <c r="BT83" i="82" s="1"/>
  <c r="BQ82" i="82"/>
  <c r="BR98" i="82"/>
  <c r="BS98" i="82" s="1"/>
  <c r="BQ85" i="82"/>
  <c r="BQ81" i="82"/>
  <c r="BR82" i="82"/>
  <c r="BS82" i="82" s="1"/>
  <c r="BP81" i="82"/>
  <c r="BQ80" i="82"/>
  <c r="BQ79" i="82"/>
  <c r="BP78" i="82"/>
  <c r="BP77" i="82"/>
  <c r="BP74" i="82"/>
  <c r="BP73" i="82"/>
  <c r="BP71" i="82"/>
  <c r="BQ69" i="82"/>
  <c r="BP68" i="82"/>
  <c r="BR66" i="82"/>
  <c r="BS66" i="82" s="1"/>
  <c r="BQ65" i="82"/>
  <c r="BQ83" i="82"/>
  <c r="BP80" i="82"/>
  <c r="BP79" i="82"/>
  <c r="BQ75" i="82"/>
  <c r="BQ72" i="82"/>
  <c r="BQ70" i="82"/>
  <c r="BP69" i="82"/>
  <c r="BT69" i="82" s="1"/>
  <c r="BR67" i="82"/>
  <c r="BS67" i="82" s="1"/>
  <c r="BQ66" i="82"/>
  <c r="BR78" i="82"/>
  <c r="BS78" i="82" s="1"/>
  <c r="BQ76" i="82"/>
  <c r="BP75" i="82"/>
  <c r="BP72" i="82"/>
  <c r="BP70" i="82"/>
  <c r="BQ67" i="82"/>
  <c r="BP66" i="82"/>
  <c r="BQ64" i="82"/>
  <c r="BQ63" i="82"/>
  <c r="BQ78" i="82"/>
  <c r="BQ77" i="82"/>
  <c r="BP76" i="82"/>
  <c r="BQ74" i="82"/>
  <c r="BQ73" i="82"/>
  <c r="BQ71" i="82"/>
  <c r="BR69" i="82"/>
  <c r="BS69" i="82" s="1"/>
  <c r="BQ68" i="82"/>
  <c r="BP67" i="82"/>
  <c r="BT67" i="82" s="1"/>
  <c r="BP60" i="82"/>
  <c r="BP59" i="82"/>
  <c r="BP58" i="82"/>
  <c r="BT58" i="82" s="1"/>
  <c r="BR56" i="82"/>
  <c r="BS56" i="82" s="1"/>
  <c r="BQ55" i="82"/>
  <c r="BP54" i="82"/>
  <c r="BP52" i="82"/>
  <c r="BQ50" i="82"/>
  <c r="BP49" i="82"/>
  <c r="BQ48" i="82"/>
  <c r="BQ46" i="82"/>
  <c r="BP43" i="82"/>
  <c r="BP64" i="82"/>
  <c r="BR63" i="82"/>
  <c r="BS63" i="82" s="1"/>
  <c r="BR62" i="82"/>
  <c r="BS62" i="82" s="1"/>
  <c r="BQ61" i="82"/>
  <c r="BQ56" i="82"/>
  <c r="BP55" i="82"/>
  <c r="BQ51" i="82"/>
  <c r="BP50" i="82"/>
  <c r="BP48" i="82"/>
  <c r="BR47" i="82"/>
  <c r="BS47" i="82" s="1"/>
  <c r="BP46" i="82"/>
  <c r="BT46" i="82" s="1"/>
  <c r="BP65" i="82"/>
  <c r="BP63" i="82"/>
  <c r="BQ62" i="82"/>
  <c r="BP61" i="82"/>
  <c r="BR60" i="82"/>
  <c r="BS60" i="82" s="1"/>
  <c r="BR58" i="82"/>
  <c r="BS58" i="82" s="1"/>
  <c r="BQ57" i="82"/>
  <c r="BP56" i="82"/>
  <c r="BR54" i="82"/>
  <c r="BS54" i="82" s="1"/>
  <c r="BQ53" i="82"/>
  <c r="BP51" i="82"/>
  <c r="BQ47" i="82"/>
  <c r="BQ45" i="82"/>
  <c r="BP44" i="82"/>
  <c r="BP62" i="82"/>
  <c r="BQ60" i="82"/>
  <c r="BQ59" i="82"/>
  <c r="BQ58" i="82"/>
  <c r="BP57" i="82"/>
  <c r="BR55" i="82"/>
  <c r="BS55" i="82" s="1"/>
  <c r="BQ54" i="82"/>
  <c r="BP53" i="82"/>
  <c r="BQ52" i="82"/>
  <c r="BQ49" i="82"/>
  <c r="BP47" i="82"/>
  <c r="BR46" i="82"/>
  <c r="BS46" i="82" s="1"/>
  <c r="BP45" i="82"/>
  <c r="BR45" i="82"/>
  <c r="BS45" i="82" s="1"/>
  <c r="BQ42" i="82"/>
  <c r="BP39" i="82"/>
  <c r="BQ35" i="82"/>
  <c r="BP34" i="82"/>
  <c r="BQ31" i="82"/>
  <c r="BP30" i="82"/>
  <c r="BQ28" i="82"/>
  <c r="BP27" i="82"/>
  <c r="BP26" i="82"/>
  <c r="BP25" i="82"/>
  <c r="BP24" i="82"/>
  <c r="BP23" i="82"/>
  <c r="BP22" i="82"/>
  <c r="BP42" i="82"/>
  <c r="BQ40" i="82"/>
  <c r="BR37" i="82"/>
  <c r="BS37" i="82" s="1"/>
  <c r="BP35" i="82"/>
  <c r="BQ33" i="82"/>
  <c r="BP31" i="82"/>
  <c r="BQ29" i="82"/>
  <c r="BP28" i="82"/>
  <c r="BQ21" i="82"/>
  <c r="BQ43" i="82"/>
  <c r="BQ41" i="82"/>
  <c r="BP40" i="82"/>
  <c r="BT40" i="82" s="1"/>
  <c r="BQ38" i="82"/>
  <c r="BQ37" i="82"/>
  <c r="BQ36" i="82"/>
  <c r="BP33" i="82"/>
  <c r="BQ32" i="82"/>
  <c r="BP29" i="82"/>
  <c r="BP21" i="82"/>
  <c r="BQ44" i="82"/>
  <c r="BP41" i="82"/>
  <c r="BQ39" i="82"/>
  <c r="BP38" i="82"/>
  <c r="BP37" i="82"/>
  <c r="BP36" i="82"/>
  <c r="BQ34" i="82"/>
  <c r="BP32" i="82"/>
  <c r="BQ30" i="82"/>
  <c r="BQ27" i="82"/>
  <c r="BQ26" i="82"/>
  <c r="BQ25" i="82"/>
  <c r="BQ24" i="82"/>
  <c r="BQ23" i="82"/>
  <c r="BQ22" i="82"/>
  <c r="AI4" i="82"/>
  <c r="X18" i="82"/>
  <c r="AD18" i="82"/>
  <c r="AE18" i="82" s="1"/>
  <c r="AL18" i="82"/>
  <c r="AR18" i="82"/>
  <c r="AX18" i="82"/>
  <c r="AY18" i="82" s="1"/>
  <c r="BF18" i="82"/>
  <c r="BL18" i="82"/>
  <c r="BR18" i="82"/>
  <c r="BS18" i="82" s="1"/>
  <c r="BZ18" i="82"/>
  <c r="CD18" i="82" s="1"/>
  <c r="AB19" i="82"/>
  <c r="AV19" i="82"/>
  <c r="BB19" i="82"/>
  <c r="BP19" i="82"/>
  <c r="BV19" i="82"/>
  <c r="X20" i="82"/>
  <c r="AL20" i="82"/>
  <c r="AR20" i="82"/>
  <c r="AX20" i="82"/>
  <c r="AY20" i="82" s="1"/>
  <c r="BF20" i="82"/>
  <c r="BL20" i="82"/>
  <c r="BV20" i="82"/>
  <c r="AD21" i="82"/>
  <c r="AE21" i="82" s="1"/>
  <c r="AR21" i="82"/>
  <c r="BF21" i="82"/>
  <c r="BR21" i="82"/>
  <c r="BS21" i="82" s="1"/>
  <c r="AH9" i="82"/>
  <c r="AH118" i="82"/>
  <c r="AG116" i="82"/>
  <c r="AH115" i="82"/>
  <c r="AH119" i="82"/>
  <c r="AG118" i="82"/>
  <c r="AG115" i="82"/>
  <c r="AI114" i="82"/>
  <c r="AJ114" i="82" s="1"/>
  <c r="AG112" i="82"/>
  <c r="AH120" i="82"/>
  <c r="AG119" i="82"/>
  <c r="AG114" i="82"/>
  <c r="AG111" i="82"/>
  <c r="AH106" i="82"/>
  <c r="AG104" i="82"/>
  <c r="AI118" i="82"/>
  <c r="AJ118" i="82" s="1"/>
  <c r="AI111" i="82"/>
  <c r="AJ111" i="82" s="1"/>
  <c r="AH110" i="82"/>
  <c r="AH108" i="82"/>
  <c r="AG107" i="82"/>
  <c r="AH114" i="82"/>
  <c r="AH111" i="82"/>
  <c r="AG110" i="82"/>
  <c r="AG108" i="82"/>
  <c r="AH107" i="82"/>
  <c r="AH102" i="82"/>
  <c r="AG101" i="82"/>
  <c r="AH99" i="82"/>
  <c r="AH116" i="82"/>
  <c r="AH112" i="82"/>
  <c r="AH104" i="82"/>
  <c r="AH103" i="82"/>
  <c r="AG102" i="82"/>
  <c r="AG120" i="82"/>
  <c r="AI110" i="82"/>
  <c r="AJ110" i="82" s="1"/>
  <c r="AG103" i="82"/>
  <c r="AH100" i="82"/>
  <c r="AH98" i="82"/>
  <c r="AH96" i="82"/>
  <c r="AI99" i="82"/>
  <c r="AJ99" i="82" s="1"/>
  <c r="AG98" i="82"/>
  <c r="AI95" i="82"/>
  <c r="AJ95" i="82" s="1"/>
  <c r="AG92" i="82"/>
  <c r="AH91" i="82"/>
  <c r="AH87" i="82"/>
  <c r="AH86" i="82"/>
  <c r="AH85" i="82"/>
  <c r="AI108" i="82"/>
  <c r="AJ108" i="82" s="1"/>
  <c r="AG106" i="82"/>
  <c r="AH101" i="82"/>
  <c r="AG99" i="82"/>
  <c r="AH97" i="82"/>
  <c r="AI96" i="82"/>
  <c r="AJ96" i="82" s="1"/>
  <c r="AH95" i="82"/>
  <c r="AH94" i="82"/>
  <c r="AH93" i="82"/>
  <c r="AG91" i="82"/>
  <c r="AI89" i="82"/>
  <c r="AJ89" i="82" s="1"/>
  <c r="AG87" i="82"/>
  <c r="AG86" i="82"/>
  <c r="AG97" i="82"/>
  <c r="AG96" i="82"/>
  <c r="AG95" i="82"/>
  <c r="AG94" i="82"/>
  <c r="AG93" i="82"/>
  <c r="AH90" i="82"/>
  <c r="AH89" i="82"/>
  <c r="AH92" i="82"/>
  <c r="AG83" i="82"/>
  <c r="AI98" i="82"/>
  <c r="AJ98" i="82" s="1"/>
  <c r="AG90" i="82"/>
  <c r="AH88" i="82"/>
  <c r="AG85" i="82"/>
  <c r="AG100" i="82"/>
  <c r="AG89" i="82"/>
  <c r="AG88" i="82"/>
  <c r="AH84" i="82"/>
  <c r="AI83" i="82"/>
  <c r="AJ83" i="82" s="1"/>
  <c r="AH82" i="82"/>
  <c r="AG80" i="82"/>
  <c r="AG84" i="82"/>
  <c r="AH81" i="82"/>
  <c r="AH78" i="82"/>
  <c r="AH76" i="82"/>
  <c r="AG75" i="82"/>
  <c r="AH74" i="82"/>
  <c r="AG72" i="82"/>
  <c r="AG70" i="82"/>
  <c r="AI69" i="82"/>
  <c r="AJ69" i="82" s="1"/>
  <c r="AH68" i="82"/>
  <c r="AG67" i="82"/>
  <c r="AH83" i="82"/>
  <c r="AI82" i="82"/>
  <c r="AJ82" i="82" s="1"/>
  <c r="AG81" i="82"/>
  <c r="AH80" i="82"/>
  <c r="AH79" i="82"/>
  <c r="AG78" i="82"/>
  <c r="AH77" i="82"/>
  <c r="AG76" i="82"/>
  <c r="AG74" i="82"/>
  <c r="AH73" i="82"/>
  <c r="AH71" i="82"/>
  <c r="AH69" i="82"/>
  <c r="AG68" i="82"/>
  <c r="AI66" i="82"/>
  <c r="AJ66" i="82" s="1"/>
  <c r="AG82" i="82"/>
  <c r="AG79" i="82"/>
  <c r="AG77" i="82"/>
  <c r="AG73" i="82"/>
  <c r="AG71" i="82"/>
  <c r="AG69" i="82"/>
  <c r="AI67" i="82"/>
  <c r="AJ67" i="82" s="1"/>
  <c r="AH66" i="82"/>
  <c r="AG65" i="82"/>
  <c r="AG64" i="82"/>
  <c r="AI63" i="82"/>
  <c r="AJ63" i="82" s="1"/>
  <c r="AG62" i="82"/>
  <c r="AI78" i="82"/>
  <c r="AJ78" i="82" s="1"/>
  <c r="AH75" i="82"/>
  <c r="AH72" i="82"/>
  <c r="AH70" i="82"/>
  <c r="AI68" i="82"/>
  <c r="AJ68" i="82" s="1"/>
  <c r="AH67" i="82"/>
  <c r="AG66" i="82"/>
  <c r="AK66" i="82" s="1"/>
  <c r="AH65" i="82"/>
  <c r="AH64" i="82"/>
  <c r="AH60" i="82"/>
  <c r="AG59" i="82"/>
  <c r="AH58" i="82"/>
  <c r="AG57" i="82"/>
  <c r="AI55" i="82"/>
  <c r="AJ55" i="82" s="1"/>
  <c r="AH54" i="82"/>
  <c r="AG53" i="82"/>
  <c r="AH50" i="82"/>
  <c r="AG49" i="82"/>
  <c r="AG47" i="82"/>
  <c r="AI46" i="82"/>
  <c r="AJ46" i="82" s="1"/>
  <c r="AG45" i="82"/>
  <c r="AH63" i="82"/>
  <c r="AI62" i="82"/>
  <c r="AJ62" i="82" s="1"/>
  <c r="AG60" i="82"/>
  <c r="AG58" i="82"/>
  <c r="AI56" i="82"/>
  <c r="AJ56" i="82" s="1"/>
  <c r="AH55" i="82"/>
  <c r="AG54" i="82"/>
  <c r="AH51" i="82"/>
  <c r="AG50" i="82"/>
  <c r="AH48" i="82"/>
  <c r="AH46" i="82"/>
  <c r="AG63" i="82"/>
  <c r="AH62" i="82"/>
  <c r="AH61" i="82"/>
  <c r="AH56" i="82"/>
  <c r="AG55" i="82"/>
  <c r="AH52" i="82"/>
  <c r="AG51" i="82"/>
  <c r="AG48" i="82"/>
  <c r="AI47" i="82"/>
  <c r="AJ47" i="82" s="1"/>
  <c r="AG46" i="82"/>
  <c r="AI45" i="82"/>
  <c r="AJ45" i="82" s="1"/>
  <c r="AG61" i="82"/>
  <c r="AI60" i="82"/>
  <c r="AJ60" i="82" s="1"/>
  <c r="AH59" i="82"/>
  <c r="AI58" i="82"/>
  <c r="AJ58" i="82" s="1"/>
  <c r="AH57" i="82"/>
  <c r="AG56" i="82"/>
  <c r="AI54" i="82"/>
  <c r="AJ54" i="82" s="1"/>
  <c r="AH53" i="82"/>
  <c r="AG52" i="82"/>
  <c r="AH49" i="82"/>
  <c r="AH47" i="82"/>
  <c r="AH45" i="82"/>
  <c r="AH43" i="82"/>
  <c r="AH42" i="82"/>
  <c r="AH41" i="82"/>
  <c r="AG37" i="82"/>
  <c r="AH35" i="82"/>
  <c r="AH33" i="82"/>
  <c r="AH31" i="82"/>
  <c r="AH28" i="82"/>
  <c r="AG43" i="82"/>
  <c r="AG42" i="82"/>
  <c r="AG41" i="82"/>
  <c r="AH40" i="82"/>
  <c r="AH39" i="82"/>
  <c r="AG35" i="82"/>
  <c r="AG33" i="82"/>
  <c r="AG31" i="82"/>
  <c r="AH29" i="82"/>
  <c r="AG28" i="82"/>
  <c r="AH27" i="82"/>
  <c r="AH26" i="82"/>
  <c r="AH25" i="82"/>
  <c r="AH24" i="82"/>
  <c r="AH23" i="82"/>
  <c r="AH22" i="82"/>
  <c r="AI21" i="82"/>
  <c r="AJ21" i="82" s="1"/>
  <c r="AH44" i="82"/>
  <c r="AG40" i="82"/>
  <c r="AG39" i="82"/>
  <c r="AH38" i="82"/>
  <c r="AI37" i="82"/>
  <c r="AJ37" i="82" s="1"/>
  <c r="AH36" i="82"/>
  <c r="AH34" i="82"/>
  <c r="AH32" i="82"/>
  <c r="AH30" i="82"/>
  <c r="AG29" i="82"/>
  <c r="AG27" i="82"/>
  <c r="AG26" i="82"/>
  <c r="AG25" i="82"/>
  <c r="AG24" i="82"/>
  <c r="AG23" i="82"/>
  <c r="AG22" i="82"/>
  <c r="AH21" i="82"/>
  <c r="AG44" i="82"/>
  <c r="AG38" i="82"/>
  <c r="AH37" i="82"/>
  <c r="AG36" i="82"/>
  <c r="AG34" i="82"/>
  <c r="AG32" i="82"/>
  <c r="AG30" i="82"/>
  <c r="Y18" i="82"/>
  <c r="Z18" i="82" s="1"/>
  <c r="AG18" i="82"/>
  <c r="AM18" i="82"/>
  <c r="AS18" i="82"/>
  <c r="AT18" i="82" s="1"/>
  <c r="BA18" i="82"/>
  <c r="BG18" i="82"/>
  <c r="BM18" i="82"/>
  <c r="BN18" i="82" s="1"/>
  <c r="BU18" i="82"/>
  <c r="BY18" i="82" s="1"/>
  <c r="CA18" i="82"/>
  <c r="W19" i="82"/>
  <c r="AC19" i="82"/>
  <c r="AQ19" i="82"/>
  <c r="AW19" i="82"/>
  <c r="BK19" i="82"/>
  <c r="BQ19" i="82"/>
  <c r="AG20" i="82"/>
  <c r="AM20" i="82"/>
  <c r="BA20" i="82"/>
  <c r="BG20" i="82"/>
  <c r="BP20" i="82"/>
  <c r="AG21" i="82"/>
  <c r="AS21" i="82"/>
  <c r="AT21" i="82" s="1"/>
  <c r="BG21" i="82"/>
  <c r="BU21" i="82"/>
  <c r="CB73" i="82"/>
  <c r="CC73" i="82" s="1"/>
  <c r="CB72" i="82"/>
  <c r="CC72" i="82" s="1"/>
  <c r="CB80" i="82"/>
  <c r="CC80" i="82" s="1"/>
  <c r="BU113" i="82"/>
  <c r="BA113" i="82"/>
  <c r="AG113" i="82"/>
  <c r="H113" i="82"/>
  <c r="BZ113" i="82"/>
  <c r="AV113" i="82"/>
  <c r="W113" i="82"/>
  <c r="BK113" i="82"/>
  <c r="AL113" i="82"/>
  <c r="BF113" i="82"/>
  <c r="AB113" i="82"/>
  <c r="BK109" i="82"/>
  <c r="AQ109" i="82"/>
  <c r="W109" i="82"/>
  <c r="BU109" i="82"/>
  <c r="BA109" i="82"/>
  <c r="AG109" i="82"/>
  <c r="H109" i="82"/>
  <c r="BP109" i="82"/>
  <c r="AV109" i="82"/>
  <c r="AB109" i="82"/>
  <c r="F109" i="82"/>
  <c r="G109" i="82" s="1"/>
  <c r="CA105" i="82"/>
  <c r="BU105" i="82"/>
  <c r="BA105" i="82"/>
  <c r="AG105" i="82"/>
  <c r="H105" i="82"/>
  <c r="BZ105" i="82"/>
  <c r="BF105" i="82"/>
  <c r="AL105" i="82"/>
  <c r="BB7" i="83"/>
  <c r="BV7" i="83"/>
  <c r="AC5" i="83"/>
  <c r="F7" i="83"/>
  <c r="G7" i="83" s="1"/>
  <c r="E11" i="83"/>
  <c r="M11" i="83" s="1"/>
  <c r="K15" i="83"/>
  <c r="K19" i="83"/>
  <c r="F23" i="83"/>
  <c r="G23" i="83" s="1"/>
  <c r="K27" i="83"/>
  <c r="E35" i="83"/>
  <c r="CB35" i="83" s="1"/>
  <c r="CC35" i="83" s="1"/>
  <c r="H39" i="83"/>
  <c r="E43" i="83"/>
  <c r="M43" i="83" s="1"/>
  <c r="K47" i="83"/>
  <c r="E55" i="83"/>
  <c r="M55" i="83" s="1"/>
  <c r="K55" i="83"/>
  <c r="E59" i="83"/>
  <c r="AX59" i="83" s="1"/>
  <c r="AY59" i="83" s="1"/>
  <c r="E67" i="83"/>
  <c r="F71" i="83"/>
  <c r="E75" i="83"/>
  <c r="F79" i="83"/>
  <c r="G79" i="83" s="1"/>
  <c r="E83" i="83"/>
  <c r="F87" i="83"/>
  <c r="E91" i="83"/>
  <c r="K91" i="83"/>
  <c r="K95" i="83"/>
  <c r="E99" i="83"/>
  <c r="AN99" i="83" s="1"/>
  <c r="AO99" i="83" s="1"/>
  <c r="H103" i="83"/>
  <c r="F107" i="83"/>
  <c r="G107" i="83" s="1"/>
  <c r="H111" i="83"/>
  <c r="K115" i="83"/>
  <c r="H119" i="83"/>
  <c r="H123" i="83"/>
  <c r="E127" i="83"/>
  <c r="BR127" i="83" s="1"/>
  <c r="BS127" i="83" s="1"/>
  <c r="F131" i="83"/>
  <c r="G131" i="83" s="1"/>
  <c r="H135" i="83"/>
  <c r="F139" i="83"/>
  <c r="G139" i="83" s="1"/>
  <c r="F143" i="83"/>
  <c r="G143" i="83" s="1"/>
  <c r="F147" i="83"/>
  <c r="G147" i="83" s="1"/>
  <c r="F151" i="83"/>
  <c r="G151" i="83" s="1"/>
  <c r="E155" i="83"/>
  <c r="AX155" i="83" s="1"/>
  <c r="AY155" i="83" s="1"/>
  <c r="H159" i="83"/>
  <c r="AW5" i="83"/>
  <c r="H7" i="83"/>
  <c r="E15" i="83"/>
  <c r="E19" i="83"/>
  <c r="H23" i="83"/>
  <c r="E27" i="83"/>
  <c r="H31" i="83"/>
  <c r="F35" i="83"/>
  <c r="G35" i="83" s="1"/>
  <c r="K39" i="83"/>
  <c r="F43" i="83"/>
  <c r="G43" i="83" s="1"/>
  <c r="E47" i="83"/>
  <c r="AN47" i="83" s="1"/>
  <c r="AO47" i="83" s="1"/>
  <c r="H51" i="83"/>
  <c r="F55" i="83"/>
  <c r="G55" i="83" s="1"/>
  <c r="F59" i="83"/>
  <c r="G59" i="83" s="1"/>
  <c r="E63" i="83"/>
  <c r="M63" i="83" s="1"/>
  <c r="F67" i="83"/>
  <c r="G67" i="83" s="1"/>
  <c r="G71" i="83"/>
  <c r="F75" i="83"/>
  <c r="G75" i="83" s="1"/>
  <c r="H79" i="83"/>
  <c r="F83" i="83"/>
  <c r="G83" i="83" s="1"/>
  <c r="G87" i="83"/>
  <c r="F91" i="83"/>
  <c r="G91" i="83" s="1"/>
  <c r="E95" i="83"/>
  <c r="F99" i="83"/>
  <c r="G99" i="83" s="1"/>
  <c r="K103" i="83"/>
  <c r="K111" i="83"/>
  <c r="E115" i="83"/>
  <c r="M115" i="83" s="1"/>
  <c r="K119" i="83"/>
  <c r="F127" i="83"/>
  <c r="G127" i="83" s="1"/>
  <c r="E135" i="83"/>
  <c r="K135" i="83"/>
  <c r="H143" i="83"/>
  <c r="F155" i="83"/>
  <c r="G155" i="83" s="1"/>
  <c r="BP5" i="83"/>
  <c r="M45" i="83"/>
  <c r="I3" i="83"/>
  <c r="H91" i="83"/>
  <c r="F11" i="83"/>
  <c r="G11" i="83" s="1"/>
  <c r="E31" i="83"/>
  <c r="M31" i="83" s="1"/>
  <c r="E51" i="83"/>
  <c r="AH6" i="83"/>
  <c r="E9" i="83"/>
  <c r="M9" i="83" s="1"/>
  <c r="F13" i="83"/>
  <c r="G13" i="83" s="1"/>
  <c r="M13" i="83"/>
  <c r="K17" i="83"/>
  <c r="K21" i="83"/>
  <c r="E29" i="83"/>
  <c r="M29" i="83" s="1"/>
  <c r="E37" i="83"/>
  <c r="M37" i="83" s="1"/>
  <c r="K45" i="83"/>
  <c r="E49" i="83"/>
  <c r="F73" i="83"/>
  <c r="G73" i="83" s="1"/>
  <c r="AB5" i="83"/>
  <c r="K5" i="83"/>
  <c r="AV6" i="83"/>
  <c r="AB7" i="83"/>
  <c r="F9" i="83"/>
  <c r="G9" i="83" s="1"/>
  <c r="H13" i="83"/>
  <c r="E17" i="83"/>
  <c r="E25" i="83"/>
  <c r="M41" i="83"/>
  <c r="M53" i="83"/>
  <c r="F57" i="83"/>
  <c r="F61" i="83"/>
  <c r="F69" i="83"/>
  <c r="G69" i="83" s="1"/>
  <c r="F81" i="83"/>
  <c r="G81" i="83" s="1"/>
  <c r="AV5" i="83"/>
  <c r="X4" i="83"/>
  <c r="X156" i="83"/>
  <c r="W150" i="83"/>
  <c r="W156" i="83"/>
  <c r="X152" i="83"/>
  <c r="X158" i="83"/>
  <c r="X154" i="83"/>
  <c r="W152" i="83"/>
  <c r="X148" i="83"/>
  <c r="X159" i="83"/>
  <c r="W158" i="83"/>
  <c r="X155" i="83"/>
  <c r="W154" i="83"/>
  <c r="X151" i="83"/>
  <c r="X150" i="83"/>
  <c r="W148" i="83"/>
  <c r="W144" i="83"/>
  <c r="X143" i="83"/>
  <c r="X141" i="83"/>
  <c r="W140" i="83"/>
  <c r="W138" i="83"/>
  <c r="X132" i="83"/>
  <c r="X136" i="83"/>
  <c r="X147" i="83"/>
  <c r="X146" i="83"/>
  <c r="X142" i="83"/>
  <c r="X139" i="83"/>
  <c r="W136" i="83"/>
  <c r="X134" i="83"/>
  <c r="W142" i="83"/>
  <c r="W130" i="83"/>
  <c r="W128" i="83"/>
  <c r="W127" i="83"/>
  <c r="X126" i="83"/>
  <c r="W124" i="83"/>
  <c r="W123" i="83"/>
  <c r="W122" i="83"/>
  <c r="X115" i="83"/>
  <c r="X114" i="83"/>
  <c r="X112" i="83"/>
  <c r="X140" i="83"/>
  <c r="W126" i="83"/>
  <c r="X120" i="83"/>
  <c r="X118" i="83"/>
  <c r="W114" i="83"/>
  <c r="W112" i="83"/>
  <c r="Y111" i="83"/>
  <c r="Z111" i="83" s="1"/>
  <c r="W146" i="83"/>
  <c r="X144" i="83"/>
  <c r="X135" i="83"/>
  <c r="X125" i="83"/>
  <c r="W120" i="83"/>
  <c r="X119" i="83"/>
  <c r="X138" i="83"/>
  <c r="W134" i="83"/>
  <c r="W132" i="83"/>
  <c r="X131" i="83"/>
  <c r="X130" i="83"/>
  <c r="X128" i="83"/>
  <c r="X127" i="83"/>
  <c r="X124" i="83"/>
  <c r="W116" i="83"/>
  <c r="X111" i="83"/>
  <c r="W108" i="83"/>
  <c r="X107" i="83"/>
  <c r="W104" i="83"/>
  <c r="X103" i="83"/>
  <c r="X123" i="83"/>
  <c r="X106" i="83"/>
  <c r="X122" i="83"/>
  <c r="W118" i="83"/>
  <c r="X110" i="83"/>
  <c r="Y108" i="83"/>
  <c r="Z108" i="83" s="1"/>
  <c r="W106" i="83"/>
  <c r="W102" i="83"/>
  <c r="X99" i="83"/>
  <c r="X116" i="83"/>
  <c r="W110" i="83"/>
  <c r="X108" i="83"/>
  <c r="X104" i="83"/>
  <c r="Y103" i="83"/>
  <c r="Z103" i="83" s="1"/>
  <c r="Y100" i="83"/>
  <c r="Z100" i="83" s="1"/>
  <c r="W100" i="83"/>
  <c r="W96" i="83"/>
  <c r="W92" i="83"/>
  <c r="W90" i="83"/>
  <c r="X87" i="83"/>
  <c r="X82" i="83"/>
  <c r="X80" i="83"/>
  <c r="W77" i="83"/>
  <c r="W76" i="83"/>
  <c r="X75" i="83"/>
  <c r="W72" i="83"/>
  <c r="X102" i="83"/>
  <c r="X95" i="83"/>
  <c r="W93" i="83"/>
  <c r="X91" i="83"/>
  <c r="X86" i="83"/>
  <c r="X84" i="83"/>
  <c r="W82" i="83"/>
  <c r="W80" i="83"/>
  <c r="X79" i="83"/>
  <c r="X98" i="83"/>
  <c r="X97" i="83"/>
  <c r="W95" i="83"/>
  <c r="X94" i="83"/>
  <c r="X88" i="83"/>
  <c r="W86" i="83"/>
  <c r="W84" i="83"/>
  <c r="X83" i="83"/>
  <c r="W79" i="83"/>
  <c r="X78" i="83"/>
  <c r="X74" i="83"/>
  <c r="X100" i="83"/>
  <c r="W98" i="83"/>
  <c r="X96" i="83"/>
  <c r="W94" i="83"/>
  <c r="X92" i="83"/>
  <c r="X90" i="83"/>
  <c r="W88" i="83"/>
  <c r="W83" i="83"/>
  <c r="W81" i="83"/>
  <c r="W78" i="83"/>
  <c r="X76" i="83"/>
  <c r="W75" i="83"/>
  <c r="X72" i="83"/>
  <c r="X71" i="83"/>
  <c r="W70" i="83"/>
  <c r="X68" i="83"/>
  <c r="W67" i="83"/>
  <c r="W61" i="83"/>
  <c r="W60" i="83"/>
  <c r="W58" i="83"/>
  <c r="W57" i="83"/>
  <c r="X54" i="83"/>
  <c r="W74" i="83"/>
  <c r="W68" i="83"/>
  <c r="X64" i="83"/>
  <c r="X59" i="83"/>
  <c r="X56" i="83"/>
  <c r="W54" i="83"/>
  <c r="X53" i="83"/>
  <c r="W51" i="83"/>
  <c r="W48" i="83"/>
  <c r="X66" i="83"/>
  <c r="W64" i="83"/>
  <c r="X63" i="83"/>
  <c r="X62" i="83"/>
  <c r="W56" i="83"/>
  <c r="X55" i="83"/>
  <c r="X52" i="83"/>
  <c r="X70" i="83"/>
  <c r="X67" i="83"/>
  <c r="W66" i="83"/>
  <c r="W65" i="83"/>
  <c r="W63" i="83"/>
  <c r="W62" i="83"/>
  <c r="X60" i="83"/>
  <c r="X58" i="83"/>
  <c r="W55" i="83"/>
  <c r="W52" i="83"/>
  <c r="W50" i="83"/>
  <c r="W44" i="83"/>
  <c r="W42" i="83"/>
  <c r="X41" i="83"/>
  <c r="W39" i="83"/>
  <c r="W36" i="83"/>
  <c r="W34" i="83"/>
  <c r="X33" i="83"/>
  <c r="W31" i="83"/>
  <c r="W28" i="83"/>
  <c r="X50" i="83"/>
  <c r="X49" i="83"/>
  <c r="X47" i="83"/>
  <c r="X46" i="83"/>
  <c r="X43" i="83"/>
  <c r="X40" i="83"/>
  <c r="X38" i="83"/>
  <c r="X51" i="83"/>
  <c r="W47" i="83"/>
  <c r="W46" i="83"/>
  <c r="X45" i="83"/>
  <c r="W43" i="83"/>
  <c r="W40" i="83"/>
  <c r="W38" i="83"/>
  <c r="X37" i="83"/>
  <c r="W35" i="83"/>
  <c r="W32" i="83"/>
  <c r="W30" i="83"/>
  <c r="X29" i="83"/>
  <c r="W27" i="83"/>
  <c r="W25" i="83"/>
  <c r="X48" i="83"/>
  <c r="X44" i="83"/>
  <c r="X42" i="83"/>
  <c r="X39" i="83"/>
  <c r="X36" i="83"/>
  <c r="W26" i="83"/>
  <c r="X24" i="83"/>
  <c r="X22" i="83"/>
  <c r="X21" i="83"/>
  <c r="X18" i="83"/>
  <c r="W17" i="83"/>
  <c r="X15" i="83"/>
  <c r="X14" i="83"/>
  <c r="Y13" i="83"/>
  <c r="Z13" i="83" s="1"/>
  <c r="X12" i="83"/>
  <c r="W10" i="83"/>
  <c r="X9" i="83"/>
  <c r="X30" i="83"/>
  <c r="X27" i="83"/>
  <c r="W24" i="83"/>
  <c r="W22" i="83"/>
  <c r="W21" i="83"/>
  <c r="X20" i="83"/>
  <c r="W18" i="83"/>
  <c r="X16" i="83"/>
  <c r="W15" i="83"/>
  <c r="W14" i="83"/>
  <c r="X13" i="83"/>
  <c r="W12" i="83"/>
  <c r="X11" i="83"/>
  <c r="W9" i="83"/>
  <c r="W7" i="83"/>
  <c r="X34" i="83"/>
  <c r="X31" i="83"/>
  <c r="X28" i="83"/>
  <c r="X25" i="83"/>
  <c r="X23" i="83"/>
  <c r="W20" i="83"/>
  <c r="X19" i="83"/>
  <c r="W16" i="83"/>
  <c r="W13" i="83"/>
  <c r="W11" i="83"/>
  <c r="X35" i="83"/>
  <c r="X32" i="83"/>
  <c r="X26" i="83"/>
  <c r="W23" i="83"/>
  <c r="W19" i="83"/>
  <c r="X17" i="83"/>
  <c r="X10" i="83"/>
  <c r="W8" i="83"/>
  <c r="AR4" i="83"/>
  <c r="AR159" i="83"/>
  <c r="AR154" i="83"/>
  <c r="AQ152" i="83"/>
  <c r="AR158" i="83"/>
  <c r="AQ154" i="83"/>
  <c r="AR150" i="83"/>
  <c r="AQ158" i="83"/>
  <c r="AR156" i="83"/>
  <c r="AR155" i="83"/>
  <c r="AQ150" i="83"/>
  <c r="AQ156" i="83"/>
  <c r="AR152" i="83"/>
  <c r="AR151" i="83"/>
  <c r="AR148" i="83"/>
  <c r="AR146" i="83"/>
  <c r="AR142" i="83"/>
  <c r="AQ135" i="83"/>
  <c r="AQ146" i="83"/>
  <c r="AQ142" i="83"/>
  <c r="AR138" i="83"/>
  <c r="AR136" i="83"/>
  <c r="AR144" i="83"/>
  <c r="AR141" i="83"/>
  <c r="AR140" i="83"/>
  <c r="AR139" i="83"/>
  <c r="AQ138" i="83"/>
  <c r="AQ136" i="83"/>
  <c r="AR134" i="83"/>
  <c r="AR132" i="83"/>
  <c r="AQ148" i="83"/>
  <c r="AQ144" i="83"/>
  <c r="AQ128" i="83"/>
  <c r="AQ126" i="83"/>
  <c r="AR125" i="83"/>
  <c r="AQ124" i="83"/>
  <c r="AQ122" i="83"/>
  <c r="AR120" i="83"/>
  <c r="AR114" i="83"/>
  <c r="AQ112" i="83"/>
  <c r="AQ111" i="83"/>
  <c r="AR123" i="83"/>
  <c r="AQ120" i="83"/>
  <c r="AR119" i="83"/>
  <c r="AR118" i="83"/>
  <c r="AR115" i="83"/>
  <c r="AQ114" i="83"/>
  <c r="AR147" i="83"/>
  <c r="AR143" i="83"/>
  <c r="AQ132" i="83"/>
  <c r="AR130" i="83"/>
  <c r="AR127" i="83"/>
  <c r="AQ123" i="83"/>
  <c r="AQ119" i="83"/>
  <c r="AQ140" i="83"/>
  <c r="AR135" i="83"/>
  <c r="AQ134" i="83"/>
  <c r="AR131" i="83"/>
  <c r="AQ130" i="83"/>
  <c r="AR128" i="83"/>
  <c r="AR126" i="83"/>
  <c r="AR124" i="83"/>
  <c r="AR122" i="83"/>
  <c r="AQ116" i="83"/>
  <c r="AQ108" i="83"/>
  <c r="AR106" i="83"/>
  <c r="AQ104" i="83"/>
  <c r="AQ106" i="83"/>
  <c r="AS103" i="83"/>
  <c r="AT103" i="83" s="1"/>
  <c r="AQ118" i="83"/>
  <c r="AR112" i="83"/>
  <c r="AR110" i="83"/>
  <c r="AS108" i="83"/>
  <c r="AT108" i="83" s="1"/>
  <c r="AR103" i="83"/>
  <c r="AQ102" i="83"/>
  <c r="AR116" i="83"/>
  <c r="AQ115" i="83"/>
  <c r="AR111" i="83"/>
  <c r="AQ110" i="83"/>
  <c r="AR108" i="83"/>
  <c r="AR107" i="83"/>
  <c r="AR104" i="83"/>
  <c r="AS100" i="83"/>
  <c r="AT100" i="83" s="1"/>
  <c r="AQ92" i="83"/>
  <c r="AQ90" i="83"/>
  <c r="AR88" i="83"/>
  <c r="AR87" i="83"/>
  <c r="AR83" i="83"/>
  <c r="AR82" i="83"/>
  <c r="AR78" i="83"/>
  <c r="AQ76" i="83"/>
  <c r="AR100" i="83"/>
  <c r="AR97" i="83"/>
  <c r="AR95" i="83"/>
  <c r="AR94" i="83"/>
  <c r="AQ88" i="83"/>
  <c r="AR84" i="83"/>
  <c r="AQ83" i="83"/>
  <c r="AQ82" i="83"/>
  <c r="AR79" i="83"/>
  <c r="AQ78" i="83"/>
  <c r="AQ77" i="83"/>
  <c r="AR102" i="83"/>
  <c r="AQ100" i="83"/>
  <c r="AR99" i="83"/>
  <c r="AR98" i="83"/>
  <c r="AR96" i="83"/>
  <c r="AQ95" i="83"/>
  <c r="AQ94" i="83"/>
  <c r="AQ93" i="83"/>
  <c r="AR86" i="83"/>
  <c r="AQ84" i="83"/>
  <c r="AR80" i="83"/>
  <c r="AQ79" i="83"/>
  <c r="AR75" i="83"/>
  <c r="AR74" i="83"/>
  <c r="AQ98" i="83"/>
  <c r="AQ96" i="83"/>
  <c r="AR92" i="83"/>
  <c r="AR91" i="83"/>
  <c r="AR90" i="83"/>
  <c r="AQ86" i="83"/>
  <c r="AQ80" i="83"/>
  <c r="AR76" i="83"/>
  <c r="AR72" i="83"/>
  <c r="AR70" i="83"/>
  <c r="AR68" i="83"/>
  <c r="AQ67" i="83"/>
  <c r="AQ65" i="83"/>
  <c r="AQ64" i="83"/>
  <c r="AR62" i="83"/>
  <c r="AQ60" i="83"/>
  <c r="AQ58" i="83"/>
  <c r="AQ56" i="83"/>
  <c r="AR52" i="83"/>
  <c r="AQ75" i="83"/>
  <c r="AQ74" i="83"/>
  <c r="AQ72" i="83"/>
  <c r="AR71" i="83"/>
  <c r="AQ70" i="83"/>
  <c r="AQ68" i="83"/>
  <c r="AQ62" i="83"/>
  <c r="AQ61" i="83"/>
  <c r="AQ57" i="83"/>
  <c r="AR53" i="83"/>
  <c r="AQ52" i="83"/>
  <c r="AQ50" i="83"/>
  <c r="AQ47" i="83"/>
  <c r="AR66" i="83"/>
  <c r="AR63" i="83"/>
  <c r="AR55" i="83"/>
  <c r="AR54" i="83"/>
  <c r="AR67" i="83"/>
  <c r="AQ66" i="83"/>
  <c r="AR64" i="83"/>
  <c r="AQ63" i="83"/>
  <c r="AR60" i="83"/>
  <c r="AR59" i="83"/>
  <c r="AR58" i="83"/>
  <c r="AR56" i="83"/>
  <c r="AQ55" i="83"/>
  <c r="AQ54" i="83"/>
  <c r="AQ51" i="83"/>
  <c r="AR50" i="83"/>
  <c r="AQ48" i="83"/>
  <c r="AR46" i="83"/>
  <c r="AQ43" i="83"/>
  <c r="AR41" i="83"/>
  <c r="AQ40" i="83"/>
  <c r="AQ38" i="83"/>
  <c r="AQ35" i="83"/>
  <c r="AR33" i="83"/>
  <c r="AQ32" i="83"/>
  <c r="AQ30" i="83"/>
  <c r="AQ27" i="83"/>
  <c r="AR51" i="83"/>
  <c r="AQ46" i="83"/>
  <c r="AR44" i="83"/>
  <c r="AR42" i="83"/>
  <c r="AR39" i="83"/>
  <c r="AR36" i="83"/>
  <c r="AR49" i="83"/>
  <c r="AR47" i="83"/>
  <c r="AR45" i="83"/>
  <c r="AQ44" i="83"/>
  <c r="AQ42" i="83"/>
  <c r="AQ39" i="83"/>
  <c r="AR37" i="83"/>
  <c r="AQ36" i="83"/>
  <c r="AQ34" i="83"/>
  <c r="AQ31" i="83"/>
  <c r="AR29" i="83"/>
  <c r="AQ28" i="83"/>
  <c r="AQ26" i="83"/>
  <c r="AR48" i="83"/>
  <c r="AR43" i="83"/>
  <c r="AR40" i="83"/>
  <c r="AR38" i="83"/>
  <c r="AR30" i="83"/>
  <c r="AR27" i="83"/>
  <c r="AR26" i="83"/>
  <c r="AR23" i="83"/>
  <c r="AQ21" i="83"/>
  <c r="AR20" i="83"/>
  <c r="AQ18" i="83"/>
  <c r="AR16" i="83"/>
  <c r="AS13" i="83"/>
  <c r="AT13" i="83" s="1"/>
  <c r="AQ12" i="83"/>
  <c r="AR9" i="83"/>
  <c r="AR34" i="83"/>
  <c r="AR31" i="83"/>
  <c r="AR28" i="83"/>
  <c r="AQ23" i="83"/>
  <c r="AQ20" i="83"/>
  <c r="AR17" i="83"/>
  <c r="AQ16" i="83"/>
  <c r="AR13" i="83"/>
  <c r="AR11" i="83"/>
  <c r="AQ9" i="83"/>
  <c r="AQ7" i="83"/>
  <c r="AR6" i="83"/>
  <c r="AR35" i="83"/>
  <c r="AR32" i="83"/>
  <c r="AR25" i="83"/>
  <c r="AR24" i="83"/>
  <c r="AR22" i="83"/>
  <c r="AR19" i="83"/>
  <c r="AQ17" i="83"/>
  <c r="AR15" i="83"/>
  <c r="AR14" i="83"/>
  <c r="AQ13" i="83"/>
  <c r="AQ11" i="83"/>
  <c r="AR10" i="83"/>
  <c r="AQ25" i="83"/>
  <c r="AQ24" i="83"/>
  <c r="AQ22" i="83"/>
  <c r="AR21" i="83"/>
  <c r="AQ19" i="83"/>
  <c r="AR18" i="83"/>
  <c r="AQ15" i="83"/>
  <c r="AQ14" i="83"/>
  <c r="AR12" i="83"/>
  <c r="AQ10" i="83"/>
  <c r="AQ8" i="83"/>
  <c r="BL4" i="83"/>
  <c r="BL158" i="83"/>
  <c r="BL156" i="83"/>
  <c r="BL159" i="83"/>
  <c r="BK158" i="83"/>
  <c r="BK156" i="83"/>
  <c r="BL155" i="83"/>
  <c r="BL152" i="83"/>
  <c r="BL148" i="83"/>
  <c r="BK147" i="83"/>
  <c r="BK155" i="83"/>
  <c r="BL154" i="83"/>
  <c r="BK152" i="83"/>
  <c r="BL151" i="83"/>
  <c r="BL150" i="83"/>
  <c r="BK148" i="83"/>
  <c r="BK154" i="83"/>
  <c r="BK150" i="83"/>
  <c r="BL147" i="83"/>
  <c r="BL142" i="83"/>
  <c r="BL141" i="83"/>
  <c r="BL139" i="83"/>
  <c r="BK136" i="83"/>
  <c r="BL134" i="83"/>
  <c r="BL144" i="83"/>
  <c r="BK142" i="83"/>
  <c r="BL140" i="83"/>
  <c r="BK139" i="83"/>
  <c r="BL138" i="83"/>
  <c r="BL146" i="83"/>
  <c r="BK144" i="83"/>
  <c r="BK140" i="83"/>
  <c r="BK138" i="83"/>
  <c r="BL132" i="83"/>
  <c r="BL136" i="83"/>
  <c r="BL127" i="83"/>
  <c r="BK124" i="83"/>
  <c r="BK120" i="83"/>
  <c r="BK119" i="83"/>
  <c r="BL114" i="83"/>
  <c r="BL110" i="83"/>
  <c r="BK146" i="83"/>
  <c r="BL143" i="83"/>
  <c r="BL130" i="83"/>
  <c r="BL128" i="83"/>
  <c r="BK127" i="83"/>
  <c r="BL126" i="83"/>
  <c r="BL123" i="83"/>
  <c r="BL118" i="83"/>
  <c r="BL116" i="83"/>
  <c r="BL115" i="83"/>
  <c r="BK114" i="83"/>
  <c r="BL111" i="83"/>
  <c r="BK110" i="83"/>
  <c r="BL135" i="83"/>
  <c r="BK134" i="83"/>
  <c r="BK132" i="83"/>
  <c r="BL131" i="83"/>
  <c r="BK130" i="83"/>
  <c r="BK128" i="83"/>
  <c r="BK126" i="83"/>
  <c r="BL125" i="83"/>
  <c r="BL122" i="83"/>
  <c r="BK118" i="83"/>
  <c r="BK131" i="83"/>
  <c r="BL124" i="83"/>
  <c r="BK108" i="83"/>
  <c r="BL107" i="83"/>
  <c r="BK106" i="83"/>
  <c r="BK104" i="83"/>
  <c r="BL103" i="83"/>
  <c r="BL119" i="83"/>
  <c r="BL112" i="83"/>
  <c r="BK107" i="83"/>
  <c r="BK122" i="83"/>
  <c r="BK112" i="83"/>
  <c r="BK111" i="83"/>
  <c r="BM108" i="83"/>
  <c r="BN108" i="83" s="1"/>
  <c r="BK102" i="83"/>
  <c r="BL99" i="83"/>
  <c r="BL120" i="83"/>
  <c r="BK116" i="83"/>
  <c r="BL108" i="83"/>
  <c r="BL106" i="83"/>
  <c r="BL104" i="83"/>
  <c r="BM103" i="83"/>
  <c r="BN103" i="83" s="1"/>
  <c r="BM100" i="83"/>
  <c r="BN100" i="83" s="1"/>
  <c r="BL102" i="83"/>
  <c r="BK100" i="83"/>
  <c r="BL94" i="83"/>
  <c r="BK92" i="83"/>
  <c r="BK90" i="83"/>
  <c r="BL87" i="83"/>
  <c r="BL86" i="83"/>
  <c r="BL82" i="83"/>
  <c r="BL80" i="83"/>
  <c r="BK76" i="83"/>
  <c r="BL75" i="83"/>
  <c r="BL72" i="83"/>
  <c r="BL96" i="83"/>
  <c r="BL95" i="83"/>
  <c r="BK94" i="83"/>
  <c r="BL91" i="83"/>
  <c r="BK86" i="83"/>
  <c r="BL84" i="83"/>
  <c r="BK82" i="83"/>
  <c r="BK80" i="83"/>
  <c r="BL79" i="83"/>
  <c r="BL98" i="83"/>
  <c r="BK96" i="83"/>
  <c r="BK95" i="83"/>
  <c r="BL88" i="83"/>
  <c r="BK84" i="83"/>
  <c r="BL83" i="83"/>
  <c r="BK79" i="83"/>
  <c r="BL78" i="83"/>
  <c r="BK77" i="83"/>
  <c r="BL74" i="83"/>
  <c r="BL100" i="83"/>
  <c r="BK98" i="83"/>
  <c r="BL97" i="83"/>
  <c r="BK93" i="83"/>
  <c r="BL92" i="83"/>
  <c r="BL90" i="83"/>
  <c r="BK88" i="83"/>
  <c r="BK83" i="83"/>
  <c r="BK78" i="83"/>
  <c r="BL76" i="83"/>
  <c r="BL71" i="83"/>
  <c r="BL68" i="83"/>
  <c r="BK67" i="83"/>
  <c r="BL64" i="83"/>
  <c r="BK62" i="83"/>
  <c r="BK60" i="83"/>
  <c r="BK58" i="83"/>
  <c r="BL54" i="83"/>
  <c r="BK74" i="83"/>
  <c r="BK68" i="83"/>
  <c r="BK65" i="83"/>
  <c r="BK64" i="83"/>
  <c r="BL59" i="83"/>
  <c r="BL56" i="83"/>
  <c r="BK54" i="83"/>
  <c r="BL53" i="83"/>
  <c r="BK51" i="83"/>
  <c r="BK48" i="83"/>
  <c r="BK46" i="83"/>
  <c r="BK75" i="83"/>
  <c r="BK72" i="83"/>
  <c r="BL70" i="83"/>
  <c r="BL66" i="83"/>
  <c r="BL63" i="83"/>
  <c r="BK61" i="83"/>
  <c r="BK57" i="83"/>
  <c r="BK56" i="83"/>
  <c r="BL55" i="83"/>
  <c r="BL52" i="83"/>
  <c r="BK70" i="83"/>
  <c r="BL67" i="83"/>
  <c r="BK66" i="83"/>
  <c r="BK63" i="83"/>
  <c r="BL62" i="83"/>
  <c r="BL60" i="83"/>
  <c r="BL58" i="83"/>
  <c r="BK55" i="83"/>
  <c r="BK52" i="83"/>
  <c r="BK50" i="83"/>
  <c r="BL49" i="83"/>
  <c r="BL48" i="83"/>
  <c r="BK44" i="83"/>
  <c r="BK42" i="83"/>
  <c r="BL41" i="83"/>
  <c r="BK39" i="83"/>
  <c r="BK36" i="83"/>
  <c r="BK34" i="83"/>
  <c r="BL33" i="83"/>
  <c r="BK31" i="83"/>
  <c r="BK28" i="83"/>
  <c r="BL51" i="83"/>
  <c r="BL46" i="83"/>
  <c r="BL43" i="83"/>
  <c r="BL40" i="83"/>
  <c r="BL38" i="83"/>
  <c r="BL47" i="83"/>
  <c r="BL45" i="83"/>
  <c r="BK43" i="83"/>
  <c r="BK40" i="83"/>
  <c r="BK38" i="83"/>
  <c r="BL37" i="83"/>
  <c r="BK35" i="83"/>
  <c r="BK32" i="83"/>
  <c r="BK30" i="83"/>
  <c r="BL29" i="83"/>
  <c r="BK27" i="83"/>
  <c r="BK25" i="83"/>
  <c r="BK24" i="83"/>
  <c r="BL50" i="83"/>
  <c r="BK47" i="83"/>
  <c r="BL44" i="83"/>
  <c r="BL42" i="83"/>
  <c r="BL39" i="83"/>
  <c r="BL36" i="83"/>
  <c r="BL34" i="83"/>
  <c r="BL31" i="83"/>
  <c r="BL28" i="83"/>
  <c r="BL26" i="83"/>
  <c r="BL22" i="83"/>
  <c r="BK20" i="83"/>
  <c r="BL19" i="83"/>
  <c r="BK16" i="83"/>
  <c r="BM13" i="83"/>
  <c r="BN13" i="83" s="1"/>
  <c r="BL9" i="83"/>
  <c r="BL8" i="83"/>
  <c r="BL35" i="83"/>
  <c r="BL32" i="83"/>
  <c r="BK26" i="83"/>
  <c r="BK22" i="83"/>
  <c r="BK19" i="83"/>
  <c r="BL17" i="83"/>
  <c r="BL13" i="83"/>
  <c r="BL11" i="83"/>
  <c r="BL10" i="83"/>
  <c r="BK9" i="83"/>
  <c r="BK8" i="83"/>
  <c r="BL6" i="83"/>
  <c r="BL5" i="83"/>
  <c r="BL23" i="83"/>
  <c r="BL21" i="83"/>
  <c r="BL18" i="83"/>
  <c r="BK17" i="83"/>
  <c r="BL15" i="83"/>
  <c r="BL14" i="83"/>
  <c r="BK13" i="83"/>
  <c r="BL12" i="83"/>
  <c r="BK11" i="83"/>
  <c r="BK10" i="83"/>
  <c r="BL30" i="83"/>
  <c r="BL27" i="83"/>
  <c r="BL25" i="83"/>
  <c r="BL24" i="83"/>
  <c r="BK23" i="83"/>
  <c r="BK21" i="83"/>
  <c r="BL20" i="83"/>
  <c r="BK18" i="83"/>
  <c r="BL16" i="83"/>
  <c r="BK15" i="83"/>
  <c r="BK14" i="83"/>
  <c r="BK12" i="83"/>
  <c r="AS4" i="83"/>
  <c r="W5" i="83"/>
  <c r="AM5" i="83"/>
  <c r="BF5" i="83"/>
  <c r="CA5" i="83"/>
  <c r="X6" i="83"/>
  <c r="AM6" i="83"/>
  <c r="BK6" i="83"/>
  <c r="BZ6" i="83"/>
  <c r="AC7" i="83"/>
  <c r="AR7" i="83"/>
  <c r="BA7" i="83"/>
  <c r="BA8" i="83"/>
  <c r="AB9" i="83"/>
  <c r="BB9" i="83"/>
  <c r="AC4" i="83"/>
  <c r="AC158" i="83"/>
  <c r="AB154" i="83"/>
  <c r="AC150" i="83"/>
  <c r="AC159" i="83"/>
  <c r="AB158" i="83"/>
  <c r="AC156" i="83"/>
  <c r="AB150" i="83"/>
  <c r="AC147" i="83"/>
  <c r="AB156" i="83"/>
  <c r="AC155" i="83"/>
  <c r="AC152" i="83"/>
  <c r="AC151" i="83"/>
  <c r="AC154" i="83"/>
  <c r="AB152" i="83"/>
  <c r="AC148" i="83"/>
  <c r="AC146" i="83"/>
  <c r="AC144" i="83"/>
  <c r="AB142" i="83"/>
  <c r="AB136" i="83"/>
  <c r="AC135" i="83"/>
  <c r="AC134" i="83"/>
  <c r="AB131" i="83"/>
  <c r="AB148" i="83"/>
  <c r="AB146" i="83"/>
  <c r="AB144" i="83"/>
  <c r="AC140" i="83"/>
  <c r="AC139" i="83"/>
  <c r="AC138" i="83"/>
  <c r="AC143" i="83"/>
  <c r="AB140" i="83"/>
  <c r="AB138" i="83"/>
  <c r="AC132" i="83"/>
  <c r="AC136" i="83"/>
  <c r="AC133" i="83"/>
  <c r="AB118" i="83"/>
  <c r="AC117" i="83"/>
  <c r="AC116" i="83"/>
  <c r="AB111" i="83"/>
  <c r="AC130" i="83"/>
  <c r="AC128" i="83"/>
  <c r="AC126" i="83"/>
  <c r="AC124" i="83"/>
  <c r="AC122" i="83"/>
  <c r="AC119" i="83"/>
  <c r="AB116" i="83"/>
  <c r="AB134" i="83"/>
  <c r="AB132" i="83"/>
  <c r="AC131" i="83"/>
  <c r="AB130" i="83"/>
  <c r="AB128" i="83"/>
  <c r="AC127" i="83"/>
  <c r="AB126" i="83"/>
  <c r="AB124" i="83"/>
  <c r="AC123" i="83"/>
  <c r="AB122" i="83"/>
  <c r="AC120" i="83"/>
  <c r="AB143" i="83"/>
  <c r="AC142" i="83"/>
  <c r="AC114" i="83"/>
  <c r="AB110" i="83"/>
  <c r="AC108" i="83"/>
  <c r="AB106" i="83"/>
  <c r="AC104" i="83"/>
  <c r="AD103" i="83"/>
  <c r="AE103" i="83" s="1"/>
  <c r="AC118" i="83"/>
  <c r="AC115" i="83"/>
  <c r="AB114" i="83"/>
  <c r="AC112" i="83"/>
  <c r="AB108" i="83"/>
  <c r="AB104" i="83"/>
  <c r="AC103" i="83"/>
  <c r="AB115" i="83"/>
  <c r="AB112" i="83"/>
  <c r="AB103" i="83"/>
  <c r="AB100" i="83"/>
  <c r="AB120" i="83"/>
  <c r="AC111" i="83"/>
  <c r="AC110" i="83"/>
  <c r="AD108" i="83"/>
  <c r="AE108" i="83" s="1"/>
  <c r="AC107" i="83"/>
  <c r="AC106" i="83"/>
  <c r="AC102" i="83"/>
  <c r="AB102" i="83"/>
  <c r="AB99" i="83"/>
  <c r="AB98" i="83"/>
  <c r="AB95" i="83"/>
  <c r="AC94" i="83"/>
  <c r="AB93" i="83"/>
  <c r="AB91" i="83"/>
  <c r="AB88" i="83"/>
  <c r="AB84" i="83"/>
  <c r="AB78" i="83"/>
  <c r="AC74" i="83"/>
  <c r="AC72" i="83"/>
  <c r="AC71" i="83"/>
  <c r="AD100" i="83"/>
  <c r="AE100" i="83" s="1"/>
  <c r="AC96" i="83"/>
  <c r="AB94" i="83"/>
  <c r="AC92" i="83"/>
  <c r="AC90" i="83"/>
  <c r="AC83" i="83"/>
  <c r="AC76" i="83"/>
  <c r="AC100" i="83"/>
  <c r="AB96" i="83"/>
  <c r="AB92" i="83"/>
  <c r="AB90" i="83"/>
  <c r="AC87" i="83"/>
  <c r="AC86" i="83"/>
  <c r="AC82" i="83"/>
  <c r="AB81" i="83"/>
  <c r="AC80" i="83"/>
  <c r="AB76" i="83"/>
  <c r="AC99" i="83"/>
  <c r="AC98" i="83"/>
  <c r="AC95" i="83"/>
  <c r="AD94" i="83"/>
  <c r="AE94" i="83" s="1"/>
  <c r="AC91" i="83"/>
  <c r="AC88" i="83"/>
  <c r="AB87" i="83"/>
  <c r="AB86" i="83"/>
  <c r="AB85" i="83"/>
  <c r="AC84" i="83"/>
  <c r="AB82" i="83"/>
  <c r="AB80" i="83"/>
  <c r="AC79" i="83"/>
  <c r="AC78" i="83"/>
  <c r="AB77" i="83"/>
  <c r="AB74" i="83"/>
  <c r="AC70" i="83"/>
  <c r="AC66" i="83"/>
  <c r="AC63" i="83"/>
  <c r="AC62" i="83"/>
  <c r="AB59" i="83"/>
  <c r="AB56" i="83"/>
  <c r="AC55" i="83"/>
  <c r="AC53" i="83"/>
  <c r="AB70" i="83"/>
  <c r="AB69" i="83"/>
  <c r="AC67" i="83"/>
  <c r="AB66" i="83"/>
  <c r="AB63" i="83"/>
  <c r="AB62" i="83"/>
  <c r="AC60" i="83"/>
  <c r="AC58" i="83"/>
  <c r="AB55" i="83"/>
  <c r="AB52" i="83"/>
  <c r="AB50" i="83"/>
  <c r="AB47" i="83"/>
  <c r="AB72" i="83"/>
  <c r="AC68" i="83"/>
  <c r="AB67" i="83"/>
  <c r="AC64" i="83"/>
  <c r="AB60" i="83"/>
  <c r="AB58" i="83"/>
  <c r="AC54" i="83"/>
  <c r="AC75" i="83"/>
  <c r="AB73" i="83"/>
  <c r="AB71" i="83"/>
  <c r="AB68" i="83"/>
  <c r="AB64" i="83"/>
  <c r="AC59" i="83"/>
  <c r="AB57" i="83"/>
  <c r="AC56" i="83"/>
  <c r="AB54" i="83"/>
  <c r="AB51" i="83"/>
  <c r="AC50" i="83"/>
  <c r="AC49" i="83"/>
  <c r="AC47" i="83"/>
  <c r="AB46" i="83"/>
  <c r="AB43" i="83"/>
  <c r="AB40" i="83"/>
  <c r="AB38" i="83"/>
  <c r="AB35" i="83"/>
  <c r="AB32" i="83"/>
  <c r="AB30" i="83"/>
  <c r="AB27" i="83"/>
  <c r="AC51" i="83"/>
  <c r="AC48" i="83"/>
  <c r="AC45" i="83"/>
  <c r="AC44" i="83"/>
  <c r="AC42" i="83"/>
  <c r="AC39" i="83"/>
  <c r="AC37" i="83"/>
  <c r="AC36" i="83"/>
  <c r="AC52" i="83"/>
  <c r="AB48" i="83"/>
  <c r="AB44" i="83"/>
  <c r="AB42" i="83"/>
  <c r="AB39" i="83"/>
  <c r="AB36" i="83"/>
  <c r="AB34" i="83"/>
  <c r="AB31" i="83"/>
  <c r="AB28" i="83"/>
  <c r="AB26" i="83"/>
  <c r="AC46" i="83"/>
  <c r="AC43" i="83"/>
  <c r="AC41" i="83"/>
  <c r="AC40" i="83"/>
  <c r="AC38" i="83"/>
  <c r="AC33" i="83"/>
  <c r="AC30" i="83"/>
  <c r="AC27" i="83"/>
  <c r="AC25" i="83"/>
  <c r="AB23" i="83"/>
  <c r="AB20" i="83"/>
  <c r="AC19" i="83"/>
  <c r="AC17" i="83"/>
  <c r="AB16" i="83"/>
  <c r="AC8" i="83"/>
  <c r="AC34" i="83"/>
  <c r="AC31" i="83"/>
  <c r="AC28" i="83"/>
  <c r="AB25" i="83"/>
  <c r="AC24" i="83"/>
  <c r="AC22" i="83"/>
  <c r="AB19" i="83"/>
  <c r="AC18" i="83"/>
  <c r="AB17" i="83"/>
  <c r="AC14" i="83"/>
  <c r="AD13" i="83"/>
  <c r="AE13" i="83" s="1"/>
  <c r="AC10" i="83"/>
  <c r="AC9" i="83"/>
  <c r="AB8" i="83"/>
  <c r="AB6" i="83"/>
  <c r="AC35" i="83"/>
  <c r="AC32" i="83"/>
  <c r="AC26" i="83"/>
  <c r="AB24" i="83"/>
  <c r="AB22" i="83"/>
  <c r="AC21" i="83"/>
  <c r="AB18" i="83"/>
  <c r="AC15" i="83"/>
  <c r="AB14" i="83"/>
  <c r="AC13" i="83"/>
  <c r="AC12" i="83"/>
  <c r="AC11" i="83"/>
  <c r="AC29" i="83"/>
  <c r="AC23" i="83"/>
  <c r="AB21" i="83"/>
  <c r="AC20" i="83"/>
  <c r="AC16" i="83"/>
  <c r="AB15" i="83"/>
  <c r="AB13" i="83"/>
  <c r="AB12" i="83"/>
  <c r="AB11" i="83"/>
  <c r="AW4" i="83"/>
  <c r="AV158" i="83"/>
  <c r="AV156" i="83"/>
  <c r="AW152" i="83"/>
  <c r="AW155" i="83"/>
  <c r="AW154" i="83"/>
  <c r="AV152" i="83"/>
  <c r="AW148" i="83"/>
  <c r="AV147" i="83"/>
  <c r="AW159" i="83"/>
  <c r="AV154" i="83"/>
  <c r="AW151" i="83"/>
  <c r="AW150" i="83"/>
  <c r="AV148" i="83"/>
  <c r="AW158" i="83"/>
  <c r="AW156" i="83"/>
  <c r="AV150" i="83"/>
  <c r="AW144" i="83"/>
  <c r="AW140" i="83"/>
  <c r="AV138" i="83"/>
  <c r="AV134" i="83"/>
  <c r="AW132" i="83"/>
  <c r="AW146" i="83"/>
  <c r="AV144" i="83"/>
  <c r="AV140" i="83"/>
  <c r="AW139" i="83"/>
  <c r="AW147" i="83"/>
  <c r="AV146" i="83"/>
  <c r="AW143" i="83"/>
  <c r="AW142" i="83"/>
  <c r="AW136" i="83"/>
  <c r="AW135" i="83"/>
  <c r="AW138" i="83"/>
  <c r="AW130" i="83"/>
  <c r="AW128" i="83"/>
  <c r="AW126" i="83"/>
  <c r="AW123" i="83"/>
  <c r="AW119" i="83"/>
  <c r="AV118" i="83"/>
  <c r="AW116" i="83"/>
  <c r="AW115" i="83"/>
  <c r="AW111" i="83"/>
  <c r="AV142" i="83"/>
  <c r="AW134" i="83"/>
  <c r="AV132" i="83"/>
  <c r="AV130" i="83"/>
  <c r="AV128" i="83"/>
  <c r="AW127" i="83"/>
  <c r="AV126" i="83"/>
  <c r="AW124" i="83"/>
  <c r="AW122" i="83"/>
  <c r="AW120" i="83"/>
  <c r="AV116" i="83"/>
  <c r="AW112" i="83"/>
  <c r="AV111" i="83"/>
  <c r="AW110" i="83"/>
  <c r="AV136" i="83"/>
  <c r="AW131" i="83"/>
  <c r="AV124" i="83"/>
  <c r="AV122" i="83"/>
  <c r="AV120" i="83"/>
  <c r="AW133" i="83"/>
  <c r="AW117" i="83"/>
  <c r="AW114" i="83"/>
  <c r="AV110" i="83"/>
  <c r="AW108" i="83"/>
  <c r="AW104" i="83"/>
  <c r="AV103" i="83"/>
  <c r="AV102" i="83"/>
  <c r="AW118" i="83"/>
  <c r="AV114" i="83"/>
  <c r="AV112" i="83"/>
  <c r="AV108" i="83"/>
  <c r="AW107" i="83"/>
  <c r="AV104" i="83"/>
  <c r="AV107" i="83"/>
  <c r="AW106" i="83"/>
  <c r="AX103" i="83"/>
  <c r="AY103" i="83" s="1"/>
  <c r="AV100" i="83"/>
  <c r="AV99" i="83"/>
  <c r="AX108" i="83"/>
  <c r="AY108" i="83" s="1"/>
  <c r="AV106" i="83"/>
  <c r="AW103" i="83"/>
  <c r="AW102" i="83"/>
  <c r="AW100" i="83"/>
  <c r="AW99" i="83"/>
  <c r="AV98" i="83"/>
  <c r="AW96" i="83"/>
  <c r="AV95" i="83"/>
  <c r="AV94" i="83"/>
  <c r="AV86" i="83"/>
  <c r="AV85" i="83"/>
  <c r="AV84" i="83"/>
  <c r="AW80" i="83"/>
  <c r="AW79" i="83"/>
  <c r="AV77" i="83"/>
  <c r="AW74" i="83"/>
  <c r="AV73" i="83"/>
  <c r="AV71" i="83"/>
  <c r="AV96" i="83"/>
  <c r="AV93" i="83"/>
  <c r="AW92" i="83"/>
  <c r="AW91" i="83"/>
  <c r="AW90" i="83"/>
  <c r="AW88" i="83"/>
  <c r="AV80" i="83"/>
  <c r="AW78" i="83"/>
  <c r="AW76" i="83"/>
  <c r="AX94" i="83"/>
  <c r="AY94" i="83" s="1"/>
  <c r="AV92" i="83"/>
  <c r="AV91" i="83"/>
  <c r="AV90" i="83"/>
  <c r="AV88" i="83"/>
  <c r="AW87" i="83"/>
  <c r="AW82" i="83"/>
  <c r="AV78" i="83"/>
  <c r="AV76" i="83"/>
  <c r="AX100" i="83"/>
  <c r="AY100" i="83" s="1"/>
  <c r="AW98" i="83"/>
  <c r="AW95" i="83"/>
  <c r="AW94" i="83"/>
  <c r="AV87" i="83"/>
  <c r="AW86" i="83"/>
  <c r="AW84" i="83"/>
  <c r="AW83" i="83"/>
  <c r="AV82" i="83"/>
  <c r="AW75" i="83"/>
  <c r="AV74" i="83"/>
  <c r="AW71" i="83"/>
  <c r="AW66" i="83"/>
  <c r="AW64" i="83"/>
  <c r="AV63" i="83"/>
  <c r="AV57" i="83"/>
  <c r="AW55" i="83"/>
  <c r="AW54" i="83"/>
  <c r="AW53" i="83"/>
  <c r="AW70" i="83"/>
  <c r="AW67" i="83"/>
  <c r="AV66" i="83"/>
  <c r="AV64" i="83"/>
  <c r="AW60" i="83"/>
  <c r="AW59" i="83"/>
  <c r="AW58" i="83"/>
  <c r="AW56" i="83"/>
  <c r="AV55" i="83"/>
  <c r="AV54" i="83"/>
  <c r="AV51" i="83"/>
  <c r="AV48" i="83"/>
  <c r="AV46" i="83"/>
  <c r="AW72" i="83"/>
  <c r="AV70" i="83"/>
  <c r="AV69" i="83"/>
  <c r="AW68" i="83"/>
  <c r="AV67" i="83"/>
  <c r="AW62" i="83"/>
  <c r="AV60" i="83"/>
  <c r="AV59" i="83"/>
  <c r="AV58" i="83"/>
  <c r="AV56" i="83"/>
  <c r="AW52" i="83"/>
  <c r="AV72" i="83"/>
  <c r="AV68" i="83"/>
  <c r="AW63" i="83"/>
  <c r="AV62" i="83"/>
  <c r="AV52" i="83"/>
  <c r="AV50" i="83"/>
  <c r="AW51" i="83"/>
  <c r="AW47" i="83"/>
  <c r="AV44" i="83"/>
  <c r="AV42" i="83"/>
  <c r="AV39" i="83"/>
  <c r="AV36" i="83"/>
  <c r="AV34" i="83"/>
  <c r="AV31" i="83"/>
  <c r="AV28" i="83"/>
  <c r="AW49" i="83"/>
  <c r="AV47" i="83"/>
  <c r="AW45" i="83"/>
  <c r="AW43" i="83"/>
  <c r="AW40" i="83"/>
  <c r="AW38" i="83"/>
  <c r="AW37" i="83"/>
  <c r="AW48" i="83"/>
  <c r="AV43" i="83"/>
  <c r="AV40" i="83"/>
  <c r="AV38" i="83"/>
  <c r="AV35" i="83"/>
  <c r="AV32" i="83"/>
  <c r="AV30" i="83"/>
  <c r="AV27" i="83"/>
  <c r="AV25" i="83"/>
  <c r="AW50" i="83"/>
  <c r="AW46" i="83"/>
  <c r="AW44" i="83"/>
  <c r="AW42" i="83"/>
  <c r="AW41" i="83"/>
  <c r="AW39" i="83"/>
  <c r="AW36" i="83"/>
  <c r="AW34" i="83"/>
  <c r="AW31" i="83"/>
  <c r="AW28" i="83"/>
  <c r="AW24" i="83"/>
  <c r="AV22" i="83"/>
  <c r="AV19" i="83"/>
  <c r="AV17" i="83"/>
  <c r="AW15" i="83"/>
  <c r="AW14" i="83"/>
  <c r="AW10" i="83"/>
  <c r="AW8" i="83"/>
  <c r="AW35" i="83"/>
  <c r="AW32" i="83"/>
  <c r="AW29" i="83"/>
  <c r="AW25" i="83"/>
  <c r="AV24" i="83"/>
  <c r="AW23" i="83"/>
  <c r="AW21" i="83"/>
  <c r="AW20" i="83"/>
  <c r="AW18" i="83"/>
  <c r="AV15" i="83"/>
  <c r="AV14" i="83"/>
  <c r="AX13" i="83"/>
  <c r="AY13" i="83" s="1"/>
  <c r="AW12" i="83"/>
  <c r="AV10" i="83"/>
  <c r="AW9" i="83"/>
  <c r="AV8" i="83"/>
  <c r="AW7" i="83"/>
  <c r="AW33" i="83"/>
  <c r="AW26" i="83"/>
  <c r="AV23" i="83"/>
  <c r="AV21" i="83"/>
  <c r="AV20" i="83"/>
  <c r="AV18" i="83"/>
  <c r="AW16" i="83"/>
  <c r="AW13" i="83"/>
  <c r="AV12" i="83"/>
  <c r="AW11" i="83"/>
  <c r="AW30" i="83"/>
  <c r="AW27" i="83"/>
  <c r="AV26" i="83"/>
  <c r="AW22" i="83"/>
  <c r="AW19" i="83"/>
  <c r="AW17" i="83"/>
  <c r="AV16" i="83"/>
  <c r="AV13" i="83"/>
  <c r="AV11" i="83"/>
  <c r="BQ4" i="83"/>
  <c r="BQ155" i="83"/>
  <c r="BP154" i="83"/>
  <c r="BP150" i="83"/>
  <c r="BQ151" i="83"/>
  <c r="BQ158" i="83"/>
  <c r="BQ156" i="83"/>
  <c r="BQ152" i="83"/>
  <c r="BQ159" i="83"/>
  <c r="BP158" i="83"/>
  <c r="BP156" i="83"/>
  <c r="BQ154" i="83"/>
  <c r="BP152" i="83"/>
  <c r="BQ150" i="83"/>
  <c r="BQ148" i="83"/>
  <c r="BP148" i="83"/>
  <c r="BQ146" i="83"/>
  <c r="BP140" i="83"/>
  <c r="BP138" i="83"/>
  <c r="BQ132" i="83"/>
  <c r="BQ131" i="83"/>
  <c r="BP146" i="83"/>
  <c r="BQ142" i="83"/>
  <c r="BQ136" i="83"/>
  <c r="BQ144" i="83"/>
  <c r="BQ143" i="83"/>
  <c r="BP142" i="83"/>
  <c r="BP136" i="83"/>
  <c r="BQ135" i="83"/>
  <c r="BQ134" i="83"/>
  <c r="BQ140" i="83"/>
  <c r="BQ139" i="83"/>
  <c r="BP130" i="83"/>
  <c r="BP128" i="83"/>
  <c r="BT128" i="83" s="1"/>
  <c r="BP126" i="83"/>
  <c r="BP123" i="83"/>
  <c r="BQ122" i="83"/>
  <c r="BQ117" i="83"/>
  <c r="BP116" i="83"/>
  <c r="BP115" i="83"/>
  <c r="BQ112" i="83"/>
  <c r="BQ147" i="83"/>
  <c r="BP144" i="83"/>
  <c r="BP134" i="83"/>
  <c r="BP132" i="83"/>
  <c r="BQ124" i="83"/>
  <c r="BP122" i="83"/>
  <c r="BQ120" i="83"/>
  <c r="BQ119" i="83"/>
  <c r="BP112" i="83"/>
  <c r="BQ110" i="83"/>
  <c r="BQ138" i="83"/>
  <c r="BQ133" i="83"/>
  <c r="BP124" i="83"/>
  <c r="BT124" i="83" s="1"/>
  <c r="BP120" i="83"/>
  <c r="BP119" i="83"/>
  <c r="BQ118" i="83"/>
  <c r="BQ130" i="83"/>
  <c r="BQ128" i="83"/>
  <c r="BQ127" i="83"/>
  <c r="BQ126" i="83"/>
  <c r="BQ123" i="83"/>
  <c r="BQ115" i="83"/>
  <c r="BQ114" i="83"/>
  <c r="BP110" i="83"/>
  <c r="BP109" i="83"/>
  <c r="BQ108" i="83"/>
  <c r="BQ104" i="83"/>
  <c r="BR103" i="83"/>
  <c r="BS103" i="83" s="1"/>
  <c r="BP102" i="83"/>
  <c r="BP114" i="83"/>
  <c r="BQ111" i="83"/>
  <c r="BP108" i="83"/>
  <c r="BT108" i="83" s="1"/>
  <c r="BQ106" i="83"/>
  <c r="BP104" i="83"/>
  <c r="BQ103" i="83"/>
  <c r="BQ116" i="83"/>
  <c r="BP106" i="83"/>
  <c r="BP103" i="83"/>
  <c r="BP100" i="83"/>
  <c r="BP118" i="83"/>
  <c r="BR108" i="83"/>
  <c r="BS108" i="83" s="1"/>
  <c r="BQ107" i="83"/>
  <c r="BQ102" i="83"/>
  <c r="BQ99" i="83"/>
  <c r="BP98" i="83"/>
  <c r="BP96" i="83"/>
  <c r="BP95" i="83"/>
  <c r="BP91" i="83"/>
  <c r="BP88" i="83"/>
  <c r="BP84" i="83"/>
  <c r="BQ78" i="83"/>
  <c r="BQ74" i="83"/>
  <c r="BP71" i="83"/>
  <c r="BP70" i="83"/>
  <c r="BR100" i="83"/>
  <c r="BS100" i="83" s="1"/>
  <c r="BR94" i="83"/>
  <c r="BS94" i="83" s="1"/>
  <c r="BQ92" i="83"/>
  <c r="BQ90" i="83"/>
  <c r="BQ87" i="83"/>
  <c r="BQ86" i="83"/>
  <c r="BP85" i="83"/>
  <c r="BQ83" i="83"/>
  <c r="BQ80" i="83"/>
  <c r="BP78" i="83"/>
  <c r="BP77" i="83"/>
  <c r="BQ76" i="83"/>
  <c r="BQ100" i="83"/>
  <c r="BP99" i="83"/>
  <c r="BQ94" i="83"/>
  <c r="BQ93" i="83"/>
  <c r="BP92" i="83"/>
  <c r="BP90" i="83"/>
  <c r="BP87" i="83"/>
  <c r="BP86" i="83"/>
  <c r="BQ82" i="83"/>
  <c r="BP80" i="83"/>
  <c r="BP76" i="83"/>
  <c r="BQ98" i="83"/>
  <c r="BQ96" i="83"/>
  <c r="BQ95" i="83"/>
  <c r="BP94" i="83"/>
  <c r="BQ91" i="83"/>
  <c r="BQ88" i="83"/>
  <c r="BQ84" i="83"/>
  <c r="BP82" i="83"/>
  <c r="BQ79" i="83"/>
  <c r="BP74" i="83"/>
  <c r="BP72" i="83"/>
  <c r="BQ70" i="83"/>
  <c r="BQ66" i="83"/>
  <c r="BQ63" i="83"/>
  <c r="BQ62" i="83"/>
  <c r="BP59" i="83"/>
  <c r="BP56" i="83"/>
  <c r="BQ55" i="83"/>
  <c r="BQ53" i="83"/>
  <c r="BQ52" i="83"/>
  <c r="BQ75" i="83"/>
  <c r="BQ67" i="83"/>
  <c r="BP66" i="83"/>
  <c r="BP63" i="83"/>
  <c r="BP62" i="83"/>
  <c r="BQ60" i="83"/>
  <c r="BQ58" i="83"/>
  <c r="BP57" i="83"/>
  <c r="BP55" i="83"/>
  <c r="BP52" i="83"/>
  <c r="BP50" i="83"/>
  <c r="BP47" i="83"/>
  <c r="BP73" i="83"/>
  <c r="BQ71" i="83"/>
  <c r="BQ68" i="83"/>
  <c r="BP67" i="83"/>
  <c r="BQ64" i="83"/>
  <c r="BP60" i="83"/>
  <c r="BP58" i="83"/>
  <c r="BQ54" i="83"/>
  <c r="BQ51" i="83"/>
  <c r="BQ72" i="83"/>
  <c r="BP69" i="83"/>
  <c r="BP68" i="83"/>
  <c r="BP64" i="83"/>
  <c r="BQ59" i="83"/>
  <c r="BQ56" i="83"/>
  <c r="BP54" i="83"/>
  <c r="BP51" i="83"/>
  <c r="BP46" i="83"/>
  <c r="BP43" i="83"/>
  <c r="BP40" i="83"/>
  <c r="BP38" i="83"/>
  <c r="BP35" i="83"/>
  <c r="BP32" i="83"/>
  <c r="BP30" i="83"/>
  <c r="BP27" i="83"/>
  <c r="BQ47" i="83"/>
  <c r="BQ45" i="83"/>
  <c r="BQ44" i="83"/>
  <c r="BQ42" i="83"/>
  <c r="BQ39" i="83"/>
  <c r="BQ37" i="83"/>
  <c r="BQ36" i="83"/>
  <c r="BQ50" i="83"/>
  <c r="BQ48" i="83"/>
  <c r="BP44" i="83"/>
  <c r="BP42" i="83"/>
  <c r="BP39" i="83"/>
  <c r="BP36" i="83"/>
  <c r="BP34" i="83"/>
  <c r="BP31" i="83"/>
  <c r="BP28" i="83"/>
  <c r="BP26" i="83"/>
  <c r="BQ24" i="83"/>
  <c r="BQ49" i="83"/>
  <c r="BP48" i="83"/>
  <c r="BQ46" i="83"/>
  <c r="BQ43" i="83"/>
  <c r="BQ41" i="83"/>
  <c r="BQ40" i="83"/>
  <c r="BQ38" i="83"/>
  <c r="BQ35" i="83"/>
  <c r="BQ33" i="83"/>
  <c r="BQ32" i="83"/>
  <c r="BP23" i="83"/>
  <c r="BP21" i="83"/>
  <c r="BP18" i="83"/>
  <c r="BQ15" i="83"/>
  <c r="BP14" i="83"/>
  <c r="BQ12" i="83"/>
  <c r="BP10" i="83"/>
  <c r="BQ7" i="83"/>
  <c r="BQ25" i="83"/>
  <c r="BP24" i="83"/>
  <c r="BQ22" i="83"/>
  <c r="BQ20" i="83"/>
  <c r="BQ16" i="83"/>
  <c r="BP15" i="83"/>
  <c r="BR13" i="83"/>
  <c r="BS13" i="83" s="1"/>
  <c r="BP12" i="83"/>
  <c r="BQ9" i="83"/>
  <c r="BP7" i="83"/>
  <c r="BQ30" i="83"/>
  <c r="BQ27" i="83"/>
  <c r="BP25" i="83"/>
  <c r="BP22" i="83"/>
  <c r="BP20" i="83"/>
  <c r="BQ19" i="83"/>
  <c r="BQ17" i="83"/>
  <c r="BP16" i="83"/>
  <c r="BQ13" i="83"/>
  <c r="BQ11" i="83"/>
  <c r="BQ34" i="83"/>
  <c r="BQ31" i="83"/>
  <c r="BQ29" i="83"/>
  <c r="BQ28" i="83"/>
  <c r="BQ26" i="83"/>
  <c r="BQ23" i="83"/>
  <c r="BQ21" i="83"/>
  <c r="BP19" i="83"/>
  <c r="BQ18" i="83"/>
  <c r="BP17" i="83"/>
  <c r="BQ14" i="83"/>
  <c r="BP13" i="83"/>
  <c r="BP11" i="83"/>
  <c r="BQ10" i="83"/>
  <c r="BP8" i="83"/>
  <c r="CB5" i="83"/>
  <c r="CC5" i="83" s="1"/>
  <c r="X5" i="83"/>
  <c r="AG5" i="83"/>
  <c r="AQ5" i="83"/>
  <c r="BA5" i="83"/>
  <c r="BG5" i="83"/>
  <c r="AC6" i="83"/>
  <c r="BA6" i="83"/>
  <c r="BP6" i="83"/>
  <c r="AH7" i="83"/>
  <c r="X8" i="83"/>
  <c r="BG8" i="83"/>
  <c r="AH4" i="83"/>
  <c r="AH154" i="83"/>
  <c r="AH152" i="83"/>
  <c r="AI158" i="83"/>
  <c r="AJ158" i="83" s="1"/>
  <c r="AH155" i="83"/>
  <c r="AG154" i="83"/>
  <c r="AG152" i="83"/>
  <c r="AH151" i="83"/>
  <c r="AH150" i="83"/>
  <c r="AH148" i="83"/>
  <c r="AH158" i="83"/>
  <c r="AH156" i="83"/>
  <c r="AG150" i="83"/>
  <c r="AG148" i="83"/>
  <c r="AH159" i="83"/>
  <c r="AG158" i="83"/>
  <c r="AG156" i="83"/>
  <c r="AH139" i="83"/>
  <c r="AG132" i="83"/>
  <c r="AH147" i="83"/>
  <c r="AH146" i="83"/>
  <c r="AH143" i="83"/>
  <c r="AH142" i="83"/>
  <c r="AH136" i="83"/>
  <c r="AG146" i="83"/>
  <c r="AH144" i="83"/>
  <c r="AG142" i="83"/>
  <c r="AH140" i="83"/>
  <c r="AH138" i="83"/>
  <c r="AG136" i="83"/>
  <c r="AH135" i="83"/>
  <c r="AH134" i="83"/>
  <c r="AG140" i="83"/>
  <c r="AH132" i="83"/>
  <c r="AG130" i="83"/>
  <c r="AG128" i="83"/>
  <c r="AH127" i="83"/>
  <c r="AG126" i="83"/>
  <c r="AG124" i="83"/>
  <c r="AH123" i="83"/>
  <c r="AG122" i="83"/>
  <c r="AH120" i="83"/>
  <c r="AH119" i="83"/>
  <c r="AH114" i="83"/>
  <c r="AH112" i="83"/>
  <c r="AH111" i="83"/>
  <c r="AG144" i="83"/>
  <c r="AH141" i="83"/>
  <c r="AG135" i="83"/>
  <c r="AG134" i="83"/>
  <c r="AH131" i="83"/>
  <c r="AG127" i="83"/>
  <c r="AH125" i="83"/>
  <c r="AG123" i="83"/>
  <c r="AG120" i="83"/>
  <c r="AH118" i="83"/>
  <c r="AH115" i="83"/>
  <c r="AG114" i="83"/>
  <c r="AG112" i="83"/>
  <c r="AG111" i="83"/>
  <c r="AG138" i="83"/>
  <c r="AH130" i="83"/>
  <c r="AH128" i="83"/>
  <c r="AH126" i="83"/>
  <c r="AH124" i="83"/>
  <c r="AG118" i="83"/>
  <c r="AH110" i="83"/>
  <c r="AI108" i="83"/>
  <c r="AJ108" i="83" s="1"/>
  <c r="AH122" i="83"/>
  <c r="AH116" i="83"/>
  <c r="AG110" i="83"/>
  <c r="AH108" i="83"/>
  <c r="AH106" i="83"/>
  <c r="AH104" i="83"/>
  <c r="AI103" i="83"/>
  <c r="AJ103" i="83" s="1"/>
  <c r="AG116" i="83"/>
  <c r="AG108" i="83"/>
  <c r="AH107" i="83"/>
  <c r="AG106" i="83"/>
  <c r="AG104" i="83"/>
  <c r="AH103" i="83"/>
  <c r="AG102" i="83"/>
  <c r="AH100" i="83"/>
  <c r="AG103" i="83"/>
  <c r="AG100" i="83"/>
  <c r="AI100" i="83"/>
  <c r="AJ100" i="83" s="1"/>
  <c r="AH98" i="83"/>
  <c r="AG92" i="83"/>
  <c r="AG90" i="83"/>
  <c r="AH88" i="83"/>
  <c r="AG87" i="83"/>
  <c r="AG86" i="83"/>
  <c r="AG83" i="83"/>
  <c r="AH82" i="83"/>
  <c r="AG80" i="83"/>
  <c r="AH78" i="83"/>
  <c r="AG76" i="83"/>
  <c r="AH99" i="83"/>
  <c r="AG98" i="83"/>
  <c r="AH95" i="83"/>
  <c r="AH94" i="83"/>
  <c r="AG88" i="83"/>
  <c r="AH84" i="83"/>
  <c r="AG82" i="83"/>
  <c r="AG81" i="83"/>
  <c r="AH79" i="83"/>
  <c r="AG78" i="83"/>
  <c r="AG99" i="83"/>
  <c r="AH96" i="83"/>
  <c r="AG95" i="83"/>
  <c r="AG94" i="83"/>
  <c r="AH91" i="83"/>
  <c r="AG85" i="83"/>
  <c r="AG84" i="83"/>
  <c r="AG79" i="83"/>
  <c r="AG77" i="83"/>
  <c r="AG75" i="83"/>
  <c r="AH74" i="83"/>
  <c r="AH102" i="83"/>
  <c r="AG96" i="83"/>
  <c r="AH92" i="83"/>
  <c r="AH90" i="83"/>
  <c r="AH87" i="83"/>
  <c r="AH86" i="83"/>
  <c r="AH83" i="83"/>
  <c r="AH80" i="83"/>
  <c r="AH76" i="83"/>
  <c r="AH72" i="83"/>
  <c r="AH71" i="83"/>
  <c r="AG69" i="83"/>
  <c r="AH68" i="83"/>
  <c r="AG67" i="83"/>
  <c r="AH64" i="83"/>
  <c r="AG60" i="83"/>
  <c r="AG58" i="83"/>
  <c r="AG54" i="83"/>
  <c r="AG72" i="83"/>
  <c r="AG71" i="83"/>
  <c r="AH70" i="83"/>
  <c r="AG68" i="83"/>
  <c r="AG64" i="83"/>
  <c r="AH56" i="83"/>
  <c r="AG51" i="83"/>
  <c r="AH50" i="83"/>
  <c r="AH49" i="83"/>
  <c r="AH75" i="83"/>
  <c r="AG73" i="83"/>
  <c r="AG70" i="83"/>
  <c r="AH66" i="83"/>
  <c r="AG65" i="83"/>
  <c r="AH63" i="83"/>
  <c r="AH62" i="83"/>
  <c r="AH59" i="83"/>
  <c r="AG56" i="83"/>
  <c r="AH55" i="83"/>
  <c r="AH52" i="83"/>
  <c r="AG74" i="83"/>
  <c r="AH67" i="83"/>
  <c r="AG66" i="83"/>
  <c r="AG63" i="83"/>
  <c r="AG62" i="83"/>
  <c r="AG61" i="83"/>
  <c r="AH60" i="83"/>
  <c r="AH58" i="83"/>
  <c r="AH54" i="83"/>
  <c r="AH53" i="83"/>
  <c r="AG52" i="83"/>
  <c r="AH51" i="83"/>
  <c r="AG48" i="83"/>
  <c r="AH45" i="83"/>
  <c r="AH43" i="83"/>
  <c r="AG42" i="83"/>
  <c r="AH38" i="83"/>
  <c r="AH37" i="83"/>
  <c r="AG36" i="83"/>
  <c r="AH32" i="83"/>
  <c r="AG31" i="83"/>
  <c r="AH29" i="83"/>
  <c r="AH27" i="83"/>
  <c r="AH46" i="83"/>
  <c r="AG43" i="83"/>
  <c r="AH40" i="83"/>
  <c r="AG38" i="83"/>
  <c r="AH47" i="83"/>
  <c r="AG46" i="83"/>
  <c r="AH44" i="83"/>
  <c r="AH41" i="83"/>
  <c r="AG40" i="83"/>
  <c r="AH39" i="83"/>
  <c r="AG35" i="83"/>
  <c r="AH34" i="83"/>
  <c r="AH33" i="83"/>
  <c r="AG30" i="83"/>
  <c r="AH28" i="83"/>
  <c r="AG50" i="83"/>
  <c r="AH48" i="83"/>
  <c r="AG47" i="83"/>
  <c r="AG44" i="83"/>
  <c r="AH42" i="83"/>
  <c r="AG39" i="83"/>
  <c r="AH36" i="83"/>
  <c r="AG34" i="83"/>
  <c r="AH31" i="83"/>
  <c r="AG28" i="83"/>
  <c r="AH26" i="83"/>
  <c r="AG24" i="83"/>
  <c r="AG22" i="83"/>
  <c r="AG21" i="83"/>
  <c r="AG18" i="83"/>
  <c r="AG15" i="83"/>
  <c r="AG14" i="83"/>
  <c r="AG13" i="83"/>
  <c r="AH12" i="83"/>
  <c r="AG11" i="83"/>
  <c r="AG10" i="83"/>
  <c r="AH35" i="83"/>
  <c r="AG32" i="83"/>
  <c r="AG26" i="83"/>
  <c r="AH23" i="83"/>
  <c r="AH20" i="83"/>
  <c r="AH16" i="83"/>
  <c r="AG12" i="83"/>
  <c r="AG7" i="83"/>
  <c r="AH25" i="83"/>
  <c r="AG23" i="83"/>
  <c r="AG20" i="83"/>
  <c r="AH19" i="83"/>
  <c r="AH17" i="83"/>
  <c r="AG16" i="83"/>
  <c r="AI13" i="83"/>
  <c r="AJ13" i="83" s="1"/>
  <c r="AH30" i="83"/>
  <c r="AG27" i="83"/>
  <c r="AG25" i="83"/>
  <c r="AH24" i="83"/>
  <c r="AH22" i="83"/>
  <c r="AH21" i="83"/>
  <c r="AG19" i="83"/>
  <c r="AH18" i="83"/>
  <c r="AG17" i="83"/>
  <c r="AH15" i="83"/>
  <c r="AH14" i="83"/>
  <c r="AH13" i="83"/>
  <c r="AH11" i="83"/>
  <c r="AH10" i="83"/>
  <c r="AG9" i="83"/>
  <c r="AG8" i="83"/>
  <c r="BB4" i="83"/>
  <c r="BB159" i="83"/>
  <c r="BC158" i="83"/>
  <c r="BD158" i="83" s="1"/>
  <c r="BB156" i="83"/>
  <c r="BB155" i="83"/>
  <c r="BB151" i="83"/>
  <c r="BA150" i="83"/>
  <c r="BB158" i="83"/>
  <c r="BA156" i="83"/>
  <c r="BA151" i="83"/>
  <c r="BA158" i="83"/>
  <c r="BB154" i="83"/>
  <c r="BB152" i="83"/>
  <c r="BA154" i="83"/>
  <c r="BA152" i="83"/>
  <c r="BB150" i="83"/>
  <c r="BB148" i="83"/>
  <c r="BA146" i="83"/>
  <c r="BB142" i="83"/>
  <c r="BA139" i="83"/>
  <c r="BB136" i="83"/>
  <c r="BB131" i="83"/>
  <c r="BB147" i="83"/>
  <c r="BB143" i="83"/>
  <c r="BA142" i="83"/>
  <c r="BB141" i="83"/>
  <c r="BB138" i="83"/>
  <c r="BA136" i="83"/>
  <c r="BB135" i="83"/>
  <c r="BA148" i="83"/>
  <c r="BB144" i="83"/>
  <c r="BB140" i="83"/>
  <c r="BA138" i="83"/>
  <c r="BA134" i="83"/>
  <c r="BB132" i="83"/>
  <c r="BB134" i="83"/>
  <c r="BA132" i="83"/>
  <c r="BA127" i="83"/>
  <c r="BA124" i="83"/>
  <c r="BA120" i="83"/>
  <c r="BB114" i="83"/>
  <c r="BA112" i="83"/>
  <c r="BB139" i="83"/>
  <c r="BA131" i="83"/>
  <c r="BB130" i="83"/>
  <c r="BB118" i="83"/>
  <c r="BA114" i="83"/>
  <c r="BB146" i="83"/>
  <c r="BA140" i="83"/>
  <c r="BA130" i="83"/>
  <c r="BB128" i="83"/>
  <c r="BB126" i="83"/>
  <c r="BB122" i="83"/>
  <c r="BB119" i="83"/>
  <c r="BA118" i="83"/>
  <c r="BA144" i="83"/>
  <c r="BA128" i="83"/>
  <c r="BB127" i="83"/>
  <c r="BA126" i="83"/>
  <c r="BB125" i="83"/>
  <c r="BB124" i="83"/>
  <c r="BB123" i="83"/>
  <c r="BB120" i="83"/>
  <c r="BB112" i="83"/>
  <c r="BB111" i="83"/>
  <c r="BC108" i="83"/>
  <c r="BD108" i="83" s="1"/>
  <c r="BB107" i="83"/>
  <c r="BB106" i="83"/>
  <c r="BB103" i="83"/>
  <c r="BB116" i="83"/>
  <c r="BB110" i="83"/>
  <c r="BB108" i="83"/>
  <c r="BA106" i="83"/>
  <c r="BB104" i="83"/>
  <c r="BA103" i="83"/>
  <c r="BA119" i="83"/>
  <c r="BA116" i="83"/>
  <c r="BB115" i="83"/>
  <c r="BA110" i="83"/>
  <c r="BA108" i="83"/>
  <c r="BA104" i="83"/>
  <c r="BA102" i="83"/>
  <c r="BB100" i="83"/>
  <c r="BB99" i="83"/>
  <c r="BA122" i="83"/>
  <c r="BC103" i="83"/>
  <c r="BD103" i="83" s="1"/>
  <c r="BA100" i="83"/>
  <c r="BB98" i="83"/>
  <c r="BB94" i="83"/>
  <c r="BA92" i="83"/>
  <c r="BB91" i="83"/>
  <c r="BA90" i="83"/>
  <c r="BA87" i="83"/>
  <c r="BB82" i="83"/>
  <c r="BA76" i="83"/>
  <c r="BA75" i="83"/>
  <c r="BB72" i="83"/>
  <c r="BB102" i="83"/>
  <c r="BA98" i="83"/>
  <c r="BB96" i="83"/>
  <c r="BB95" i="83"/>
  <c r="BA94" i="83"/>
  <c r="BB86" i="83"/>
  <c r="BB84" i="83"/>
  <c r="BB83" i="83"/>
  <c r="BA82" i="83"/>
  <c r="BB80" i="83"/>
  <c r="BC100" i="83"/>
  <c r="BD100" i="83" s="1"/>
  <c r="BA99" i="83"/>
  <c r="BA96" i="83"/>
  <c r="BA95" i="83"/>
  <c r="BB88" i="83"/>
  <c r="BA86" i="83"/>
  <c r="BA84" i="83"/>
  <c r="BA83" i="83"/>
  <c r="BA80" i="83"/>
  <c r="BB79" i="83"/>
  <c r="BB78" i="83"/>
  <c r="BB74" i="83"/>
  <c r="BB92" i="83"/>
  <c r="BB90" i="83"/>
  <c r="BA88" i="83"/>
  <c r="BB87" i="83"/>
  <c r="BA85" i="83"/>
  <c r="BA79" i="83"/>
  <c r="BA78" i="83"/>
  <c r="BA77" i="83"/>
  <c r="BB76" i="83"/>
  <c r="BA73" i="83"/>
  <c r="BA70" i="83"/>
  <c r="BB68" i="83"/>
  <c r="BA67" i="83"/>
  <c r="BB62" i="83"/>
  <c r="BA61" i="83"/>
  <c r="BA60" i="83"/>
  <c r="BB59" i="83"/>
  <c r="BA58" i="83"/>
  <c r="BA56" i="83"/>
  <c r="BB52" i="83"/>
  <c r="BA72" i="83"/>
  <c r="BA69" i="83"/>
  <c r="BA68" i="83"/>
  <c r="BB63" i="83"/>
  <c r="BA62" i="83"/>
  <c r="BA52" i="83"/>
  <c r="BB51" i="83"/>
  <c r="BB49" i="83"/>
  <c r="BA47" i="83"/>
  <c r="BB46" i="83"/>
  <c r="BB71" i="83"/>
  <c r="BB66" i="83"/>
  <c r="BB64" i="83"/>
  <c r="BA63" i="83"/>
  <c r="BB54" i="83"/>
  <c r="BB75" i="83"/>
  <c r="BA74" i="83"/>
  <c r="BA71" i="83"/>
  <c r="BB70" i="83"/>
  <c r="BB67" i="83"/>
  <c r="BA66" i="83"/>
  <c r="BA65" i="83"/>
  <c r="BA64" i="83"/>
  <c r="BB60" i="83"/>
  <c r="BB58" i="83"/>
  <c r="BB56" i="83"/>
  <c r="BB55" i="83"/>
  <c r="BA54" i="83"/>
  <c r="BB53" i="83"/>
  <c r="BB50" i="83"/>
  <c r="BB48" i="83"/>
  <c r="BB45" i="83"/>
  <c r="BB44" i="83"/>
  <c r="BA43" i="83"/>
  <c r="BB39" i="83"/>
  <c r="BA38" i="83"/>
  <c r="BB37" i="83"/>
  <c r="BB34" i="83"/>
  <c r="BA32" i="83"/>
  <c r="BB29" i="83"/>
  <c r="BB28" i="83"/>
  <c r="BA27" i="83"/>
  <c r="BA48" i="83"/>
  <c r="BA46" i="83"/>
  <c r="BA44" i="83"/>
  <c r="BB42" i="83"/>
  <c r="BA39" i="83"/>
  <c r="BB36" i="83"/>
  <c r="BA50" i="83"/>
  <c r="BA42" i="83"/>
  <c r="BB41" i="83"/>
  <c r="BB40" i="83"/>
  <c r="BA36" i="83"/>
  <c r="BB35" i="83"/>
  <c r="BB33" i="83"/>
  <c r="BA31" i="83"/>
  <c r="BB30" i="83"/>
  <c r="BA26" i="83"/>
  <c r="BB25" i="83"/>
  <c r="BB24" i="83"/>
  <c r="BA51" i="83"/>
  <c r="BB47" i="83"/>
  <c r="BB43" i="83"/>
  <c r="BA40" i="83"/>
  <c r="BB38" i="83"/>
  <c r="BA35" i="83"/>
  <c r="BB32" i="83"/>
  <c r="BA23" i="83"/>
  <c r="BA21" i="83"/>
  <c r="BA20" i="83"/>
  <c r="BA18" i="83"/>
  <c r="BA16" i="83"/>
  <c r="BA13" i="83"/>
  <c r="BA12" i="83"/>
  <c r="BA11" i="83"/>
  <c r="BB26" i="83"/>
  <c r="BB22" i="83"/>
  <c r="BB19" i="83"/>
  <c r="BB17" i="83"/>
  <c r="BB8" i="83"/>
  <c r="BB6" i="83"/>
  <c r="BA30" i="83"/>
  <c r="BB27" i="83"/>
  <c r="BA22" i="83"/>
  <c r="BA19" i="83"/>
  <c r="BA17" i="83"/>
  <c r="BB15" i="83"/>
  <c r="BB14" i="83"/>
  <c r="BC13" i="83"/>
  <c r="BD13" i="83" s="1"/>
  <c r="BB10" i="83"/>
  <c r="BA34" i="83"/>
  <c r="BB31" i="83"/>
  <c r="BA28" i="83"/>
  <c r="BA25" i="83"/>
  <c r="BA24" i="83"/>
  <c r="BB23" i="83"/>
  <c r="BB21" i="83"/>
  <c r="BB20" i="83"/>
  <c r="BB18" i="83"/>
  <c r="BB16" i="83"/>
  <c r="BA15" i="83"/>
  <c r="BA14" i="83"/>
  <c r="BB13" i="83"/>
  <c r="BB12" i="83"/>
  <c r="BB11" i="83"/>
  <c r="BA10" i="83"/>
  <c r="BA9" i="83"/>
  <c r="BV4" i="83"/>
  <c r="BV158" i="83"/>
  <c r="BU156" i="83"/>
  <c r="BV154" i="83"/>
  <c r="BV152" i="83"/>
  <c r="BV151" i="83"/>
  <c r="BV159" i="83"/>
  <c r="BU158" i="83"/>
  <c r="BY158" i="83" s="1"/>
  <c r="BU154" i="83"/>
  <c r="BU152" i="83"/>
  <c r="BV150" i="83"/>
  <c r="BV148" i="83"/>
  <c r="BV147" i="83"/>
  <c r="BV146" i="83"/>
  <c r="BU150" i="83"/>
  <c r="BU148" i="83"/>
  <c r="BU147" i="83"/>
  <c r="BW158" i="83"/>
  <c r="BX158" i="83" s="1"/>
  <c r="BV156" i="83"/>
  <c r="BV155" i="83"/>
  <c r="BV144" i="83"/>
  <c r="BU142" i="83"/>
  <c r="BV140" i="83"/>
  <c r="BV138" i="83"/>
  <c r="BU136" i="83"/>
  <c r="BV135" i="83"/>
  <c r="BV134" i="83"/>
  <c r="BU144" i="83"/>
  <c r="BV143" i="83"/>
  <c r="BU140" i="83"/>
  <c r="BV139" i="83"/>
  <c r="BU138" i="83"/>
  <c r="BU135" i="83"/>
  <c r="BU139" i="83"/>
  <c r="BV132" i="83"/>
  <c r="BU146" i="83"/>
  <c r="BV141" i="83"/>
  <c r="BU134" i="83"/>
  <c r="BU132" i="83"/>
  <c r="BU120" i="83"/>
  <c r="BV119" i="83"/>
  <c r="BV118" i="83"/>
  <c r="BV114" i="83"/>
  <c r="BV131" i="83"/>
  <c r="BV130" i="83"/>
  <c r="BV128" i="83"/>
  <c r="BV127" i="83"/>
  <c r="BV126" i="83"/>
  <c r="BV125" i="83"/>
  <c r="BV122" i="83"/>
  <c r="BU118" i="83"/>
  <c r="BV116" i="83"/>
  <c r="BU114" i="83"/>
  <c r="BV111" i="83"/>
  <c r="BV142" i="83"/>
  <c r="BU130" i="83"/>
  <c r="BU128" i="83"/>
  <c r="BU127" i="83"/>
  <c r="BU126" i="83"/>
  <c r="BV124" i="83"/>
  <c r="BV123" i="83"/>
  <c r="BU122" i="83"/>
  <c r="BV136" i="83"/>
  <c r="BU124" i="83"/>
  <c r="BU112" i="83"/>
  <c r="BW108" i="83"/>
  <c r="BX108" i="83" s="1"/>
  <c r="BU106" i="83"/>
  <c r="BU116" i="83"/>
  <c r="BV108" i="83"/>
  <c r="BV104" i="83"/>
  <c r="BW103" i="83"/>
  <c r="BX103" i="83" s="1"/>
  <c r="BV120" i="83"/>
  <c r="BV110" i="83"/>
  <c r="BU108" i="83"/>
  <c r="BV107" i="83"/>
  <c r="BU104" i="83"/>
  <c r="BV103" i="83"/>
  <c r="BU102" i="83"/>
  <c r="BV100" i="83"/>
  <c r="BV115" i="83"/>
  <c r="BV112" i="83"/>
  <c r="BU110" i="83"/>
  <c r="BV106" i="83"/>
  <c r="BU103" i="83"/>
  <c r="BU100" i="83"/>
  <c r="BW100" i="83"/>
  <c r="BX100" i="83" s="1"/>
  <c r="BV99" i="83"/>
  <c r="BV98" i="83"/>
  <c r="BV96" i="83"/>
  <c r="BU94" i="83"/>
  <c r="BU92" i="83"/>
  <c r="BU90" i="83"/>
  <c r="BV88" i="83"/>
  <c r="BU86" i="83"/>
  <c r="BU85" i="83"/>
  <c r="BU83" i="83"/>
  <c r="BV82" i="83"/>
  <c r="BV79" i="83"/>
  <c r="BU77" i="83"/>
  <c r="BU76" i="83"/>
  <c r="BU73" i="83"/>
  <c r="BV71" i="83"/>
  <c r="BU99" i="83"/>
  <c r="BU98" i="83"/>
  <c r="BU96" i="83"/>
  <c r="BV95" i="83"/>
  <c r="BU88" i="83"/>
  <c r="BV84" i="83"/>
  <c r="BU82" i="83"/>
  <c r="BU79" i="83"/>
  <c r="BV78" i="83"/>
  <c r="BU95" i="83"/>
  <c r="BV91" i="83"/>
  <c r="BV87" i="83"/>
  <c r="BU84" i="83"/>
  <c r="BV80" i="83"/>
  <c r="BU78" i="83"/>
  <c r="BU75" i="83"/>
  <c r="BV74" i="83"/>
  <c r="BV102" i="83"/>
  <c r="BV94" i="83"/>
  <c r="BV92" i="83"/>
  <c r="BV90" i="83"/>
  <c r="BU87" i="83"/>
  <c r="BV86" i="83"/>
  <c r="BV83" i="83"/>
  <c r="BU80" i="83"/>
  <c r="BV76" i="83"/>
  <c r="BV75" i="83"/>
  <c r="BU71" i="83"/>
  <c r="BV68" i="83"/>
  <c r="BU67" i="83"/>
  <c r="BU65" i="83"/>
  <c r="BV64" i="83"/>
  <c r="BU60" i="83"/>
  <c r="BY60" i="83" s="1"/>
  <c r="BU58" i="83"/>
  <c r="BV56" i="83"/>
  <c r="BV54" i="83"/>
  <c r="BV72" i="83"/>
  <c r="BU68" i="83"/>
  <c r="BU64" i="83"/>
  <c r="BU61" i="83"/>
  <c r="BU56" i="83"/>
  <c r="BU54" i="83"/>
  <c r="BV52" i="83"/>
  <c r="BV49" i="83"/>
  <c r="BU48" i="83"/>
  <c r="BV47" i="83"/>
  <c r="BU72" i="83"/>
  <c r="BV70" i="83"/>
  <c r="BU69" i="83"/>
  <c r="BV66" i="83"/>
  <c r="BV63" i="83"/>
  <c r="BV62" i="83"/>
  <c r="BV59" i="83"/>
  <c r="BV55" i="83"/>
  <c r="BU52" i="83"/>
  <c r="BU74" i="83"/>
  <c r="BU70" i="83"/>
  <c r="BV67" i="83"/>
  <c r="BU66" i="83"/>
  <c r="BU63" i="83"/>
  <c r="BU62" i="83"/>
  <c r="BV60" i="83"/>
  <c r="BV58" i="83"/>
  <c r="BV53" i="83"/>
  <c r="BV51" i="83"/>
  <c r="BU50" i="83"/>
  <c r="BU51" i="83"/>
  <c r="BV45" i="83"/>
  <c r="BU44" i="83"/>
  <c r="BV40" i="83"/>
  <c r="BU39" i="83"/>
  <c r="BV37" i="83"/>
  <c r="BV35" i="83"/>
  <c r="BU34" i="83"/>
  <c r="BV30" i="83"/>
  <c r="BV29" i="83"/>
  <c r="BU28" i="83"/>
  <c r="BY28" i="83" s="1"/>
  <c r="BV50" i="83"/>
  <c r="BV48" i="83"/>
  <c r="BV46" i="83"/>
  <c r="BV43" i="83"/>
  <c r="BU40" i="83"/>
  <c r="BV38" i="83"/>
  <c r="BU46" i="83"/>
  <c r="BU43" i="83"/>
  <c r="BV42" i="83"/>
  <c r="BV41" i="83"/>
  <c r="BU38" i="83"/>
  <c r="BV36" i="83"/>
  <c r="BV33" i="83"/>
  <c r="BU32" i="83"/>
  <c r="BV31" i="83"/>
  <c r="BU27" i="83"/>
  <c r="BV26" i="83"/>
  <c r="BU47" i="83"/>
  <c r="BV44" i="83"/>
  <c r="BU42" i="83"/>
  <c r="BV39" i="83"/>
  <c r="BU36" i="83"/>
  <c r="BU35" i="83"/>
  <c r="BU25" i="83"/>
  <c r="BU24" i="83"/>
  <c r="BU22" i="83"/>
  <c r="BU20" i="83"/>
  <c r="BV19" i="83"/>
  <c r="BV17" i="83"/>
  <c r="BU16" i="83"/>
  <c r="BU13" i="83"/>
  <c r="BU11" i="83"/>
  <c r="BV8" i="83"/>
  <c r="BU30" i="83"/>
  <c r="BV27" i="83"/>
  <c r="BU26" i="83"/>
  <c r="BY26" i="83" s="1"/>
  <c r="BV23" i="83"/>
  <c r="BV21" i="83"/>
  <c r="BU19" i="83"/>
  <c r="BV18" i="83"/>
  <c r="BU17" i="83"/>
  <c r="BV15" i="83"/>
  <c r="BV14" i="83"/>
  <c r="BV10" i="83"/>
  <c r="BU8" i="83"/>
  <c r="BV6" i="83"/>
  <c r="BU5" i="83"/>
  <c r="BV34" i="83"/>
  <c r="BU31" i="83"/>
  <c r="BV28" i="83"/>
  <c r="BU23" i="83"/>
  <c r="BU21" i="83"/>
  <c r="BU18" i="83"/>
  <c r="BU15" i="83"/>
  <c r="BU14" i="83"/>
  <c r="BW13" i="83"/>
  <c r="BX13" i="83" s="1"/>
  <c r="BV12" i="83"/>
  <c r="BW11" i="83"/>
  <c r="BX11" i="83" s="1"/>
  <c r="BU10" i="83"/>
  <c r="BV32" i="83"/>
  <c r="BV25" i="83"/>
  <c r="BV24" i="83"/>
  <c r="BV22" i="83"/>
  <c r="BV20" i="83"/>
  <c r="BV16" i="83"/>
  <c r="BV13" i="83"/>
  <c r="BU12" i="83"/>
  <c r="BV11" i="83"/>
  <c r="BU9" i="83"/>
  <c r="BU7" i="83"/>
  <c r="AH5" i="83"/>
  <c r="AR5" i="83"/>
  <c r="BB5" i="83"/>
  <c r="BK5" i="83"/>
  <c r="BV5" i="83"/>
  <c r="AG6" i="83"/>
  <c r="AQ6" i="83"/>
  <c r="BQ6" i="83"/>
  <c r="X7" i="83"/>
  <c r="AL7" i="83"/>
  <c r="AV7" i="83"/>
  <c r="BK7" i="83"/>
  <c r="AH8" i="83"/>
  <c r="BQ8" i="83"/>
  <c r="BP9" i="83"/>
  <c r="AM4" i="83"/>
  <c r="AL158" i="83"/>
  <c r="AM156" i="83"/>
  <c r="AL155" i="83"/>
  <c r="AM151" i="83"/>
  <c r="AL150" i="83"/>
  <c r="AM159" i="83"/>
  <c r="AL156" i="83"/>
  <c r="AM154" i="83"/>
  <c r="AM152" i="83"/>
  <c r="AM148" i="83"/>
  <c r="AM158" i="83"/>
  <c r="AM155" i="83"/>
  <c r="AL154" i="83"/>
  <c r="AL152" i="83"/>
  <c r="AM150" i="83"/>
  <c r="AL148" i="83"/>
  <c r="AM147" i="83"/>
  <c r="AL146" i="83"/>
  <c r="AM144" i="83"/>
  <c r="AM143" i="83"/>
  <c r="AM140" i="83"/>
  <c r="AM138" i="83"/>
  <c r="AL136" i="83"/>
  <c r="AM134" i="83"/>
  <c r="AM133" i="83"/>
  <c r="AM131" i="83"/>
  <c r="AL144" i="83"/>
  <c r="AL140" i="83"/>
  <c r="AL138" i="83"/>
  <c r="AM142" i="83"/>
  <c r="AL132" i="83"/>
  <c r="AM146" i="83"/>
  <c r="AM135" i="83"/>
  <c r="AL134" i="83"/>
  <c r="AL131" i="83"/>
  <c r="AL118" i="83"/>
  <c r="AM116" i="83"/>
  <c r="AL115" i="83"/>
  <c r="AM130" i="83"/>
  <c r="AM128" i="83"/>
  <c r="AM126" i="83"/>
  <c r="AM124" i="83"/>
  <c r="AM122" i="83"/>
  <c r="AL116" i="83"/>
  <c r="AM112" i="83"/>
  <c r="AL142" i="83"/>
  <c r="AM139" i="83"/>
  <c r="AL130" i="83"/>
  <c r="AL128" i="83"/>
  <c r="AL126" i="83"/>
  <c r="AL124" i="83"/>
  <c r="AL122" i="83"/>
  <c r="AM120" i="83"/>
  <c r="AM136" i="83"/>
  <c r="AM132" i="83"/>
  <c r="AM127" i="83"/>
  <c r="AM123" i="83"/>
  <c r="AM115" i="83"/>
  <c r="AM111" i="83"/>
  <c r="AM107" i="83"/>
  <c r="AM103" i="83"/>
  <c r="AL102" i="83"/>
  <c r="AM117" i="83"/>
  <c r="AM110" i="83"/>
  <c r="AN108" i="83"/>
  <c r="AO108" i="83" s="1"/>
  <c r="AL107" i="83"/>
  <c r="AL120" i="83"/>
  <c r="AM114" i="83"/>
  <c r="AL110" i="83"/>
  <c r="AM108" i="83"/>
  <c r="AM106" i="83"/>
  <c r="AM104" i="83"/>
  <c r="AN100" i="83"/>
  <c r="AO100" i="83" s="1"/>
  <c r="AM99" i="83"/>
  <c r="AM119" i="83"/>
  <c r="AM118" i="83"/>
  <c r="AL114" i="83"/>
  <c r="AL112" i="83"/>
  <c r="AL108" i="83"/>
  <c r="AL106" i="83"/>
  <c r="AL104" i="83"/>
  <c r="AN103" i="83"/>
  <c r="AO103" i="83" s="1"/>
  <c r="AM102" i="83"/>
  <c r="AM101" i="83"/>
  <c r="AM100" i="83"/>
  <c r="AM96" i="83"/>
  <c r="AL95" i="83"/>
  <c r="AL94" i="83"/>
  <c r="AM91" i="83"/>
  <c r="AL84" i="83"/>
  <c r="AM80" i="83"/>
  <c r="AL79" i="83"/>
  <c r="AM75" i="83"/>
  <c r="AM74" i="83"/>
  <c r="AM72" i="83"/>
  <c r="AL71" i="83"/>
  <c r="AM98" i="83"/>
  <c r="AL96" i="83"/>
  <c r="AM92" i="83"/>
  <c r="AL91" i="83"/>
  <c r="AM90" i="83"/>
  <c r="AM87" i="83"/>
  <c r="AM86" i="83"/>
  <c r="AL85" i="83"/>
  <c r="AL80" i="83"/>
  <c r="AM76" i="83"/>
  <c r="AL98" i="83"/>
  <c r="AL92" i="83"/>
  <c r="AL90" i="83"/>
  <c r="AM88" i="83"/>
  <c r="AL87" i="83"/>
  <c r="AL86" i="83"/>
  <c r="AM83" i="83"/>
  <c r="AM82" i="83"/>
  <c r="AM78" i="83"/>
  <c r="AL76" i="83"/>
  <c r="AL100" i="83"/>
  <c r="AP100" i="83" s="1"/>
  <c r="AM95" i="83"/>
  <c r="AM94" i="83"/>
  <c r="AL93" i="83"/>
  <c r="AL88" i="83"/>
  <c r="AM84" i="83"/>
  <c r="AL82" i="83"/>
  <c r="AM79" i="83"/>
  <c r="AL78" i="83"/>
  <c r="AL70" i="83"/>
  <c r="AM66" i="83"/>
  <c r="AM63" i="83"/>
  <c r="AL62" i="83"/>
  <c r="AM59" i="83"/>
  <c r="AM55" i="83"/>
  <c r="AM54" i="83"/>
  <c r="AL73" i="83"/>
  <c r="AM67" i="83"/>
  <c r="AL66" i="83"/>
  <c r="AL65" i="83"/>
  <c r="AM60" i="83"/>
  <c r="AL59" i="83"/>
  <c r="AM58" i="83"/>
  <c r="AL55" i="83"/>
  <c r="AL54" i="83"/>
  <c r="AM51" i="83"/>
  <c r="AL48" i="83"/>
  <c r="AM46" i="83"/>
  <c r="AL74" i="83"/>
  <c r="AM68" i="83"/>
  <c r="AL67" i="83"/>
  <c r="AM64" i="83"/>
  <c r="AL61" i="83"/>
  <c r="AL60" i="83"/>
  <c r="AL58" i="83"/>
  <c r="AL57" i="83"/>
  <c r="AM56" i="83"/>
  <c r="AM53" i="83"/>
  <c r="AL72" i="83"/>
  <c r="AM71" i="83"/>
  <c r="AM70" i="83"/>
  <c r="AL69" i="83"/>
  <c r="AL68" i="83"/>
  <c r="AL64" i="83"/>
  <c r="AM62" i="83"/>
  <c r="AL56" i="83"/>
  <c r="AM52" i="83"/>
  <c r="AL50" i="83"/>
  <c r="AM47" i="83"/>
  <c r="AL44" i="83"/>
  <c r="AM42" i="83"/>
  <c r="AL39" i="83"/>
  <c r="AM36" i="83"/>
  <c r="AL34" i="83"/>
  <c r="AM31" i="83"/>
  <c r="AL28" i="83"/>
  <c r="AL52" i="83"/>
  <c r="AM50" i="83"/>
  <c r="AM48" i="83"/>
  <c r="AL47" i="83"/>
  <c r="AM43" i="83"/>
  <c r="AL42" i="83"/>
  <c r="AM41" i="83"/>
  <c r="AM38" i="83"/>
  <c r="AL36" i="83"/>
  <c r="AL43" i="83"/>
  <c r="AM40" i="83"/>
  <c r="AL38" i="83"/>
  <c r="AM35" i="83"/>
  <c r="AL32" i="83"/>
  <c r="AM30" i="83"/>
  <c r="AL27" i="83"/>
  <c r="AL25" i="83"/>
  <c r="AL51" i="83"/>
  <c r="AM49" i="83"/>
  <c r="AL46" i="83"/>
  <c r="AM45" i="83"/>
  <c r="AM44" i="83"/>
  <c r="AL40" i="83"/>
  <c r="AM39" i="83"/>
  <c r="AM37" i="83"/>
  <c r="AL35" i="83"/>
  <c r="AM25" i="83"/>
  <c r="AL23" i="83"/>
  <c r="AM19" i="83"/>
  <c r="AL17" i="83"/>
  <c r="AM15" i="83"/>
  <c r="AM13" i="83"/>
  <c r="AM11" i="83"/>
  <c r="AM10" i="83"/>
  <c r="AL9" i="83"/>
  <c r="AM8" i="83"/>
  <c r="AM27" i="83"/>
  <c r="AM24" i="83"/>
  <c r="AM22" i="83"/>
  <c r="AM21" i="83"/>
  <c r="AL19" i="83"/>
  <c r="AM18" i="83"/>
  <c r="AL15" i="83"/>
  <c r="AM14" i="83"/>
  <c r="AL13" i="83"/>
  <c r="AL11" i="83"/>
  <c r="AL10" i="83"/>
  <c r="AL8" i="83"/>
  <c r="AL6" i="83"/>
  <c r="AM34" i="83"/>
  <c r="AL30" i="83"/>
  <c r="AM29" i="83"/>
  <c r="AM28" i="83"/>
  <c r="AM26" i="83"/>
  <c r="AL24" i="83"/>
  <c r="AL22" i="83"/>
  <c r="AL21" i="83"/>
  <c r="AM20" i="83"/>
  <c r="AL18" i="83"/>
  <c r="AM16" i="83"/>
  <c r="AL14" i="83"/>
  <c r="AM12" i="83"/>
  <c r="AM33" i="83"/>
  <c r="AM32" i="83"/>
  <c r="AL31" i="83"/>
  <c r="AL26" i="83"/>
  <c r="AM23" i="83"/>
  <c r="AL20" i="83"/>
  <c r="AM17" i="83"/>
  <c r="AL16" i="83"/>
  <c r="AN13" i="83"/>
  <c r="AO13" i="83" s="1"/>
  <c r="AL12" i="83"/>
  <c r="AM9" i="83"/>
  <c r="BG4" i="83"/>
  <c r="BG154" i="83"/>
  <c r="BG152" i="83"/>
  <c r="BF154" i="83"/>
  <c r="BF152" i="83"/>
  <c r="BG150" i="83"/>
  <c r="BF148" i="83"/>
  <c r="BG159" i="83"/>
  <c r="BG158" i="83"/>
  <c r="BG156" i="83"/>
  <c r="BF150" i="83"/>
  <c r="BG147" i="83"/>
  <c r="BF158" i="83"/>
  <c r="BF156" i="83"/>
  <c r="BG155" i="83"/>
  <c r="BG151" i="83"/>
  <c r="BF144" i="83"/>
  <c r="BG143" i="83"/>
  <c r="BG140" i="83"/>
  <c r="BF138" i="83"/>
  <c r="BG135" i="83"/>
  <c r="BG132" i="83"/>
  <c r="BG148" i="83"/>
  <c r="BG146" i="83"/>
  <c r="BF140" i="83"/>
  <c r="BG136" i="83"/>
  <c r="BF146" i="83"/>
  <c r="BG142" i="83"/>
  <c r="BG139" i="83"/>
  <c r="BF136" i="83"/>
  <c r="BG134" i="83"/>
  <c r="BG133" i="83"/>
  <c r="BF142" i="83"/>
  <c r="BG131" i="83"/>
  <c r="BF130" i="83"/>
  <c r="BF128" i="83"/>
  <c r="BF126" i="83"/>
  <c r="BG122" i="83"/>
  <c r="BF118" i="83"/>
  <c r="BG116" i="83"/>
  <c r="BG112" i="83"/>
  <c r="BG111" i="83"/>
  <c r="BG124" i="83"/>
  <c r="BF122" i="83"/>
  <c r="BG120" i="83"/>
  <c r="BG119" i="83"/>
  <c r="BG117" i="83"/>
  <c r="BF116" i="83"/>
  <c r="BF112" i="83"/>
  <c r="BG144" i="83"/>
  <c r="BG127" i="83"/>
  <c r="BF124" i="83"/>
  <c r="BG123" i="83"/>
  <c r="BF120" i="83"/>
  <c r="BG138" i="83"/>
  <c r="BF134" i="83"/>
  <c r="BF132" i="83"/>
  <c r="BG130" i="83"/>
  <c r="BG128" i="83"/>
  <c r="BG126" i="83"/>
  <c r="BG118" i="83"/>
  <c r="BF110" i="83"/>
  <c r="BF102" i="83"/>
  <c r="BG115" i="83"/>
  <c r="BF109" i="83"/>
  <c r="BH108" i="83"/>
  <c r="BI108" i="83" s="1"/>
  <c r="BG106" i="83"/>
  <c r="BH103" i="83"/>
  <c r="BI103" i="83" s="1"/>
  <c r="BG114" i="83"/>
  <c r="BH110" i="83"/>
  <c r="BI110" i="83" s="1"/>
  <c r="BG108" i="83"/>
  <c r="BG107" i="83"/>
  <c r="BF106" i="83"/>
  <c r="BG104" i="83"/>
  <c r="BG103" i="83"/>
  <c r="BG101" i="83"/>
  <c r="BH100" i="83"/>
  <c r="BI100" i="83" s="1"/>
  <c r="BF114" i="83"/>
  <c r="BG110" i="83"/>
  <c r="BF108" i="83"/>
  <c r="BF107" i="83"/>
  <c r="BF104" i="83"/>
  <c r="BG102" i="83"/>
  <c r="BG100" i="83"/>
  <c r="BH99" i="83"/>
  <c r="BI99" i="83" s="1"/>
  <c r="BG99" i="83"/>
  <c r="BF97" i="83"/>
  <c r="BF96" i="83"/>
  <c r="BF95" i="83"/>
  <c r="BF93" i="83"/>
  <c r="BG88" i="83"/>
  <c r="BF86" i="83"/>
  <c r="BF84" i="83"/>
  <c r="BG83" i="83"/>
  <c r="BF79" i="83"/>
  <c r="BG78" i="83"/>
  <c r="BG74" i="83"/>
  <c r="BF71" i="83"/>
  <c r="BF100" i="83"/>
  <c r="BG98" i="83"/>
  <c r="BG92" i="83"/>
  <c r="BG90" i="83"/>
  <c r="BF88" i="83"/>
  <c r="BG87" i="83"/>
  <c r="BF78" i="83"/>
  <c r="BG76" i="83"/>
  <c r="BF98" i="83"/>
  <c r="BG94" i="83"/>
  <c r="BF92" i="83"/>
  <c r="BG91" i="83"/>
  <c r="BF90" i="83"/>
  <c r="BF87" i="83"/>
  <c r="BF85" i="83"/>
  <c r="BG82" i="83"/>
  <c r="BG80" i="83"/>
  <c r="BF76" i="83"/>
  <c r="BG75" i="83"/>
  <c r="BG96" i="83"/>
  <c r="BG95" i="83"/>
  <c r="BF94" i="83"/>
  <c r="BF91" i="83"/>
  <c r="BG86" i="83"/>
  <c r="BG84" i="83"/>
  <c r="BF82" i="83"/>
  <c r="BF80" i="83"/>
  <c r="BG79" i="83"/>
  <c r="BF72" i="83"/>
  <c r="BF69" i="83"/>
  <c r="BG66" i="83"/>
  <c r="BF64" i="83"/>
  <c r="BG63" i="83"/>
  <c r="BG56" i="83"/>
  <c r="BF54" i="83"/>
  <c r="BG71" i="83"/>
  <c r="BG70" i="83"/>
  <c r="BG67" i="83"/>
  <c r="BF66" i="83"/>
  <c r="BG60" i="83"/>
  <c r="BG58" i="83"/>
  <c r="BF56" i="83"/>
  <c r="BG55" i="83"/>
  <c r="BG52" i="83"/>
  <c r="BF50" i="83"/>
  <c r="BG47" i="83"/>
  <c r="BF74" i="83"/>
  <c r="BF70" i="83"/>
  <c r="BG68" i="83"/>
  <c r="BF67" i="83"/>
  <c r="BF65" i="83"/>
  <c r="BG62" i="83"/>
  <c r="BF60" i="83"/>
  <c r="BG59" i="83"/>
  <c r="BF58" i="83"/>
  <c r="BF55" i="83"/>
  <c r="BG53" i="83"/>
  <c r="BF52" i="83"/>
  <c r="BG51" i="83"/>
  <c r="BF73" i="83"/>
  <c r="BG72" i="83"/>
  <c r="BF68" i="83"/>
  <c r="BG64" i="83"/>
  <c r="BF62" i="83"/>
  <c r="BF61" i="83"/>
  <c r="BF59" i="83"/>
  <c r="BF57" i="83"/>
  <c r="BG54" i="83"/>
  <c r="BF51" i="83"/>
  <c r="BG50" i="83"/>
  <c r="BG49" i="83"/>
  <c r="BG43" i="83"/>
  <c r="BF40" i="83"/>
  <c r="BG38" i="83"/>
  <c r="BF35" i="83"/>
  <c r="BG32" i="83"/>
  <c r="BF30" i="83"/>
  <c r="BG27" i="83"/>
  <c r="BF47" i="83"/>
  <c r="BG44" i="83"/>
  <c r="BF43" i="83"/>
  <c r="BG41" i="83"/>
  <c r="BG39" i="83"/>
  <c r="BF38" i="83"/>
  <c r="BG48" i="83"/>
  <c r="BG46" i="83"/>
  <c r="BF44" i="83"/>
  <c r="BG42" i="83"/>
  <c r="BF39" i="83"/>
  <c r="BG36" i="83"/>
  <c r="BF34" i="83"/>
  <c r="BG31" i="83"/>
  <c r="BF28" i="83"/>
  <c r="BG26" i="83"/>
  <c r="BF48" i="83"/>
  <c r="BF46" i="83"/>
  <c r="BG45" i="83"/>
  <c r="BF42" i="83"/>
  <c r="BG40" i="83"/>
  <c r="BG37" i="83"/>
  <c r="BF36" i="83"/>
  <c r="BG30" i="83"/>
  <c r="BG29" i="83"/>
  <c r="BG25" i="83"/>
  <c r="BF22" i="83"/>
  <c r="BG18" i="83"/>
  <c r="BF17" i="83"/>
  <c r="BG15" i="83"/>
  <c r="BG14" i="83"/>
  <c r="BG13" i="83"/>
  <c r="BG12" i="83"/>
  <c r="BG11" i="83"/>
  <c r="BG10" i="83"/>
  <c r="BF9" i="83"/>
  <c r="BG7" i="83"/>
  <c r="BG34" i="83"/>
  <c r="BG33" i="83"/>
  <c r="BG28" i="83"/>
  <c r="BF27" i="83"/>
  <c r="BF25" i="83"/>
  <c r="BG24" i="83"/>
  <c r="BG23" i="83"/>
  <c r="BG21" i="83"/>
  <c r="BG20" i="83"/>
  <c r="BF18" i="83"/>
  <c r="BG16" i="83"/>
  <c r="BF15" i="83"/>
  <c r="BF14" i="83"/>
  <c r="BF13" i="83"/>
  <c r="BF12" i="83"/>
  <c r="BF11" i="83"/>
  <c r="BF10" i="83"/>
  <c r="BF7" i="83"/>
  <c r="BG35" i="83"/>
  <c r="BF31" i="83"/>
  <c r="BF24" i="83"/>
  <c r="BF23" i="83"/>
  <c r="BF21" i="83"/>
  <c r="BF20" i="83"/>
  <c r="BG19" i="83"/>
  <c r="BF16" i="83"/>
  <c r="BF32" i="83"/>
  <c r="BF26" i="83"/>
  <c r="BG22" i="83"/>
  <c r="BF19" i="83"/>
  <c r="BG17" i="83"/>
  <c r="BH13" i="83"/>
  <c r="BI13" i="83" s="1"/>
  <c r="BH11" i="83"/>
  <c r="BI11" i="83" s="1"/>
  <c r="BG9" i="83"/>
  <c r="BF8" i="83"/>
  <c r="CA4" i="83"/>
  <c r="CA156" i="83"/>
  <c r="BZ150" i="83"/>
  <c r="CA158" i="83"/>
  <c r="BZ156" i="83"/>
  <c r="CD156" i="83" s="1"/>
  <c r="BZ158" i="83"/>
  <c r="CA157" i="83"/>
  <c r="CA155" i="83"/>
  <c r="CA154" i="83"/>
  <c r="CA152" i="83"/>
  <c r="CA159" i="83"/>
  <c r="BZ154" i="83"/>
  <c r="BZ152" i="83"/>
  <c r="CA151" i="83"/>
  <c r="CA150" i="83"/>
  <c r="CA148" i="83"/>
  <c r="CA146" i="83"/>
  <c r="CA143" i="83"/>
  <c r="CA142" i="83"/>
  <c r="CA139" i="83"/>
  <c r="CA133" i="83"/>
  <c r="CA132" i="83"/>
  <c r="BZ146" i="83"/>
  <c r="BZ142" i="83"/>
  <c r="CA136" i="83"/>
  <c r="CA147" i="83"/>
  <c r="CA144" i="83"/>
  <c r="CA140" i="83"/>
  <c r="CA138" i="83"/>
  <c r="BZ136" i="83"/>
  <c r="BZ134" i="83"/>
  <c r="BZ144" i="83"/>
  <c r="CA131" i="83"/>
  <c r="BZ130" i="83"/>
  <c r="BZ128" i="83"/>
  <c r="CA127" i="83"/>
  <c r="BZ126" i="83"/>
  <c r="CA124" i="83"/>
  <c r="CA123" i="83"/>
  <c r="BZ122" i="83"/>
  <c r="BZ116" i="83"/>
  <c r="CA115" i="83"/>
  <c r="CA112" i="83"/>
  <c r="BZ110" i="83"/>
  <c r="BZ138" i="83"/>
  <c r="CA135" i="83"/>
  <c r="BZ124" i="83"/>
  <c r="BZ123" i="83"/>
  <c r="CA120" i="83"/>
  <c r="BZ115" i="83"/>
  <c r="CA114" i="83"/>
  <c r="BZ112" i="83"/>
  <c r="CA134" i="83"/>
  <c r="BZ120" i="83"/>
  <c r="CA118" i="83"/>
  <c r="BZ148" i="83"/>
  <c r="BZ140" i="83"/>
  <c r="CD140" i="83" s="1"/>
  <c r="BZ132" i="83"/>
  <c r="CD132" i="83" s="1"/>
  <c r="CA130" i="83"/>
  <c r="CA128" i="83"/>
  <c r="CA126" i="83"/>
  <c r="CA122" i="83"/>
  <c r="CA119" i="83"/>
  <c r="CA116" i="83"/>
  <c r="CB110" i="83"/>
  <c r="CC110" i="83" s="1"/>
  <c r="CA103" i="83"/>
  <c r="BZ102" i="83"/>
  <c r="CD102" i="83" s="1"/>
  <c r="CA110" i="83"/>
  <c r="CB108" i="83"/>
  <c r="CC108" i="83" s="1"/>
  <c r="CA107" i="83"/>
  <c r="CA106" i="83"/>
  <c r="BZ118" i="83"/>
  <c r="BZ114" i="83"/>
  <c r="CA108" i="83"/>
  <c r="BZ106" i="83"/>
  <c r="CA104" i="83"/>
  <c r="CB100" i="83"/>
  <c r="CC100" i="83" s="1"/>
  <c r="CA99" i="83"/>
  <c r="CA117" i="83"/>
  <c r="CA111" i="83"/>
  <c r="BZ108" i="83"/>
  <c r="CD108" i="83" s="1"/>
  <c r="BZ104" i="83"/>
  <c r="CB103" i="83"/>
  <c r="CC103" i="83" s="1"/>
  <c r="CA102" i="83"/>
  <c r="CA100" i="83"/>
  <c r="CA101" i="83"/>
  <c r="BZ95" i="83"/>
  <c r="CA91" i="83"/>
  <c r="CA87" i="83"/>
  <c r="BZ84" i="83"/>
  <c r="CA80" i="83"/>
  <c r="CA75" i="83"/>
  <c r="CA74" i="83"/>
  <c r="CA72" i="83"/>
  <c r="BZ70" i="83"/>
  <c r="CA98" i="83"/>
  <c r="CA94" i="83"/>
  <c r="CA92" i="83"/>
  <c r="BZ91" i="83"/>
  <c r="CA90" i="83"/>
  <c r="BZ87" i="83"/>
  <c r="CA86" i="83"/>
  <c r="BZ80" i="83"/>
  <c r="CA76" i="83"/>
  <c r="BZ98" i="83"/>
  <c r="CA96" i="83"/>
  <c r="BZ94" i="83"/>
  <c r="BZ92" i="83"/>
  <c r="BZ90" i="83"/>
  <c r="CD90" i="83" s="1"/>
  <c r="CA88" i="83"/>
  <c r="BZ86" i="83"/>
  <c r="CA83" i="83"/>
  <c r="CA82" i="83"/>
  <c r="CA79" i="83"/>
  <c r="CA78" i="83"/>
  <c r="BZ76" i="83"/>
  <c r="BZ100" i="83"/>
  <c r="CD100" i="83" s="1"/>
  <c r="BZ96" i="83"/>
  <c r="CD96" i="83" s="1"/>
  <c r="CA95" i="83"/>
  <c r="BZ88" i="83"/>
  <c r="BZ85" i="83"/>
  <c r="CA84" i="83"/>
  <c r="BZ82" i="83"/>
  <c r="BZ79" i="83"/>
  <c r="BZ78" i="83"/>
  <c r="CD78" i="83" s="1"/>
  <c r="BZ72" i="83"/>
  <c r="CD72" i="83" s="1"/>
  <c r="CA66" i="83"/>
  <c r="CA63" i="83"/>
  <c r="CA62" i="83"/>
  <c r="BZ61" i="83"/>
  <c r="CA59" i="83"/>
  <c r="BZ57" i="83"/>
  <c r="BZ55" i="83"/>
  <c r="BZ73" i="83"/>
  <c r="CA70" i="83"/>
  <c r="BZ69" i="83"/>
  <c r="CA67" i="83"/>
  <c r="BZ66" i="83"/>
  <c r="CA64" i="83"/>
  <c r="BZ62" i="83"/>
  <c r="CA60" i="83"/>
  <c r="BZ59" i="83"/>
  <c r="CA58" i="83"/>
  <c r="CA56" i="83"/>
  <c r="CA54" i="83"/>
  <c r="BZ51" i="83"/>
  <c r="CA48" i="83"/>
  <c r="BZ46" i="83"/>
  <c r="BZ74" i="83"/>
  <c r="CA71" i="83"/>
  <c r="CA68" i="83"/>
  <c r="BZ67" i="83"/>
  <c r="BZ64" i="83"/>
  <c r="CD64" i="83" s="1"/>
  <c r="BZ60" i="83"/>
  <c r="BZ58" i="83"/>
  <c r="BZ56" i="83"/>
  <c r="BZ54" i="83"/>
  <c r="CA53" i="83"/>
  <c r="CA52" i="83"/>
  <c r="BZ71" i="83"/>
  <c r="BZ68" i="83"/>
  <c r="CD68" i="83" s="1"/>
  <c r="BZ65" i="83"/>
  <c r="CA55" i="83"/>
  <c r="BZ52" i="83"/>
  <c r="CA50" i="83"/>
  <c r="BZ50" i="83"/>
  <c r="CA47" i="83"/>
  <c r="CA44" i="83"/>
  <c r="BZ42" i="83"/>
  <c r="CD42" i="83" s="1"/>
  <c r="CA39" i="83"/>
  <c r="BZ36" i="83"/>
  <c r="CA34" i="83"/>
  <c r="BZ31" i="83"/>
  <c r="CA28" i="83"/>
  <c r="BZ47" i="83"/>
  <c r="BZ44" i="83"/>
  <c r="CA41" i="83"/>
  <c r="CA40" i="83"/>
  <c r="BZ39" i="83"/>
  <c r="CA49" i="83"/>
  <c r="CA43" i="83"/>
  <c r="BZ40" i="83"/>
  <c r="CA38" i="83"/>
  <c r="BZ35" i="83"/>
  <c r="CA32" i="83"/>
  <c r="BZ30" i="83"/>
  <c r="CA27" i="83"/>
  <c r="BZ25" i="83"/>
  <c r="CA24" i="83"/>
  <c r="CA51" i="83"/>
  <c r="BZ48" i="83"/>
  <c r="CA46" i="83"/>
  <c r="CA45" i="83"/>
  <c r="BZ43" i="83"/>
  <c r="CA42" i="83"/>
  <c r="BZ38" i="83"/>
  <c r="CA37" i="83"/>
  <c r="CA36" i="83"/>
  <c r="CA31" i="83"/>
  <c r="BZ27" i="83"/>
  <c r="BZ23" i="83"/>
  <c r="BZ21" i="83"/>
  <c r="CA20" i="83"/>
  <c r="BZ18" i="83"/>
  <c r="CA16" i="83"/>
  <c r="BZ14" i="83"/>
  <c r="CA13" i="83"/>
  <c r="CA12" i="83"/>
  <c r="CA11" i="83"/>
  <c r="BZ9" i="83"/>
  <c r="CA7" i="83"/>
  <c r="BZ34" i="83"/>
  <c r="BZ28" i="83"/>
  <c r="CA25" i="83"/>
  <c r="CA22" i="83"/>
  <c r="BZ20" i="83"/>
  <c r="CA17" i="83"/>
  <c r="BZ16" i="83"/>
  <c r="BZ13" i="83"/>
  <c r="BZ12" i="83"/>
  <c r="BZ11" i="83"/>
  <c r="CD11" i="83" s="1"/>
  <c r="BZ7" i="83"/>
  <c r="BZ32" i="83"/>
  <c r="CA29" i="83"/>
  <c r="CA26" i="83"/>
  <c r="BZ24" i="83"/>
  <c r="BZ22" i="83"/>
  <c r="CA19" i="83"/>
  <c r="BZ17" i="83"/>
  <c r="CA15" i="83"/>
  <c r="CA10" i="83"/>
  <c r="CA35" i="83"/>
  <c r="CA33" i="83"/>
  <c r="CA30" i="83"/>
  <c r="BZ26" i="83"/>
  <c r="CA23" i="83"/>
  <c r="CA21" i="83"/>
  <c r="BZ19" i="83"/>
  <c r="CA18" i="83"/>
  <c r="BZ15" i="83"/>
  <c r="CA14" i="83"/>
  <c r="CB13" i="83"/>
  <c r="CC13" i="83" s="1"/>
  <c r="CB11" i="83"/>
  <c r="CC11" i="83" s="1"/>
  <c r="BZ10" i="83"/>
  <c r="CA9" i="83"/>
  <c r="BZ8" i="83"/>
  <c r="AL5" i="83"/>
  <c r="BZ5" i="83"/>
  <c r="BG6" i="83"/>
  <c r="BU6" i="83"/>
  <c r="BY6" i="83" s="1"/>
  <c r="AM7" i="83"/>
  <c r="BL7" i="83"/>
  <c r="AR8" i="83"/>
  <c r="CA8" i="83"/>
  <c r="AV9" i="83"/>
  <c r="BV9" i="83"/>
  <c r="CB28" i="83"/>
  <c r="CC28" i="83" s="1"/>
  <c r="CB22" i="83"/>
  <c r="CC22" i="83" s="1"/>
  <c r="CB27" i="83"/>
  <c r="CC27" i="83" s="1"/>
  <c r="CB39" i="83"/>
  <c r="CC39" i="83" s="1"/>
  <c r="CB44" i="83"/>
  <c r="CC44" i="83" s="1"/>
  <c r="CB48" i="83"/>
  <c r="CC48" i="83" s="1"/>
  <c r="CB38" i="83"/>
  <c r="CC38" i="83" s="1"/>
  <c r="CB72" i="83"/>
  <c r="CC72" i="83" s="1"/>
  <c r="CB52" i="83"/>
  <c r="CC52" i="83" s="1"/>
  <c r="CB62" i="83"/>
  <c r="CC62" i="83" s="1"/>
  <c r="CB56" i="83"/>
  <c r="CC56" i="83" s="1"/>
  <c r="CB64" i="83"/>
  <c r="CC64" i="83" s="1"/>
  <c r="M72" i="83"/>
  <c r="CB78" i="83"/>
  <c r="CC78" i="83" s="1"/>
  <c r="CB88" i="83"/>
  <c r="CC88" i="83" s="1"/>
  <c r="M88" i="83"/>
  <c r="CB148" i="83"/>
  <c r="CC148" i="83" s="1"/>
  <c r="CA89" i="83"/>
  <c r="CA81" i="83"/>
  <c r="CA73" i="83"/>
  <c r="CA65" i="83"/>
  <c r="CA57" i="83"/>
  <c r="CB53" i="83"/>
  <c r="CC53" i="83" s="1"/>
  <c r="CB45" i="83"/>
  <c r="CC45" i="83" s="1"/>
  <c r="CB41" i="83"/>
  <c r="CC41" i="83" s="1"/>
  <c r="CB37" i="83"/>
  <c r="CC37" i="83" s="1"/>
  <c r="CB156" i="83"/>
  <c r="CC156" i="83" s="1"/>
  <c r="K137" i="83"/>
  <c r="K121" i="83"/>
  <c r="K113" i="83"/>
  <c r="AV109" i="83"/>
  <c r="BZ103" i="83"/>
  <c r="BZ99" i="83"/>
  <c r="BZ97" i="83"/>
  <c r="BA93" i="83"/>
  <c r="BU91" i="83"/>
  <c r="BK87" i="83"/>
  <c r="BK85" i="83"/>
  <c r="BZ83" i="83"/>
  <c r="BP79" i="83"/>
  <c r="BZ77" i="83"/>
  <c r="BZ75" i="83"/>
  <c r="BK73" i="83"/>
  <c r="BK71" i="83"/>
  <c r="BK69" i="83"/>
  <c r="BP65" i="83"/>
  <c r="BZ63" i="83"/>
  <c r="BP61" i="83"/>
  <c r="BU59" i="83"/>
  <c r="BU57" i="83"/>
  <c r="BU55" i="83"/>
  <c r="CB22" i="82"/>
  <c r="CC22" i="82" s="1"/>
  <c r="BW22" i="82"/>
  <c r="BX22" i="82" s="1"/>
  <c r="BR22" i="82"/>
  <c r="BS22" i="82" s="1"/>
  <c r="BM22" i="82"/>
  <c r="BN22" i="82" s="1"/>
  <c r="BH22" i="82"/>
  <c r="BI22" i="82" s="1"/>
  <c r="BC22" i="82"/>
  <c r="BD22" i="82" s="1"/>
  <c r="AX22" i="82"/>
  <c r="AY22" i="82" s="1"/>
  <c r="AS22" i="82"/>
  <c r="AT22" i="82" s="1"/>
  <c r="AN22" i="82"/>
  <c r="AO22" i="82" s="1"/>
  <c r="AI22" i="82"/>
  <c r="AJ22" i="82" s="1"/>
  <c r="AD22" i="82"/>
  <c r="AE22" i="82" s="1"/>
  <c r="Y22" i="82"/>
  <c r="Z22" i="82" s="1"/>
  <c r="M22" i="82"/>
  <c r="CB23" i="82"/>
  <c r="CC23" i="82" s="1"/>
  <c r="BW23" i="82"/>
  <c r="BX23" i="82" s="1"/>
  <c r="BR23" i="82"/>
  <c r="BS23" i="82" s="1"/>
  <c r="BM23" i="82"/>
  <c r="BN23" i="82" s="1"/>
  <c r="BH23" i="82"/>
  <c r="BI23" i="82" s="1"/>
  <c r="BC23" i="82"/>
  <c r="BD23" i="82" s="1"/>
  <c r="AX23" i="82"/>
  <c r="AY23" i="82" s="1"/>
  <c r="AS23" i="82"/>
  <c r="AT23" i="82" s="1"/>
  <c r="AN23" i="82"/>
  <c r="AO23" i="82" s="1"/>
  <c r="AI23" i="82"/>
  <c r="AJ23" i="82" s="1"/>
  <c r="AD23" i="82"/>
  <c r="AE23" i="82" s="1"/>
  <c r="Y23" i="82"/>
  <c r="Z23" i="82" s="1"/>
  <c r="M23" i="82"/>
  <c r="BW25" i="82"/>
  <c r="BX25" i="82" s="1"/>
  <c r="AI25" i="82"/>
  <c r="AJ25" i="82" s="1"/>
  <c r="BM75" i="82"/>
  <c r="BN75" i="82" s="1"/>
  <c r="Y75" i="82"/>
  <c r="Z75" i="82" s="1"/>
  <c r="M92" i="82"/>
  <c r="BM92" i="82"/>
  <c r="BN92" i="82" s="1"/>
  <c r="AS92" i="82"/>
  <c r="AT92" i="82" s="1"/>
  <c r="Y92" i="82"/>
  <c r="Z92" i="82" s="1"/>
  <c r="CB84" i="82"/>
  <c r="CC84" i="82" s="1"/>
  <c r="BH84" i="82"/>
  <c r="BI84" i="82" s="1"/>
  <c r="AN84" i="82"/>
  <c r="AO84" i="82" s="1"/>
  <c r="CB26" i="82"/>
  <c r="CC26" i="82" s="1"/>
  <c r="BW26" i="82"/>
  <c r="BX26" i="82" s="1"/>
  <c r="BR26" i="82"/>
  <c r="BS26" i="82" s="1"/>
  <c r="BM26" i="82"/>
  <c r="BN26" i="82" s="1"/>
  <c r="BH26" i="82"/>
  <c r="BI26" i="82" s="1"/>
  <c r="BC26" i="82"/>
  <c r="BD26" i="82" s="1"/>
  <c r="AX26" i="82"/>
  <c r="AY26" i="82" s="1"/>
  <c r="AS26" i="82"/>
  <c r="AT26" i="82" s="1"/>
  <c r="AN26" i="82"/>
  <c r="AO26" i="82" s="1"/>
  <c r="AI26" i="82"/>
  <c r="AJ26" i="82" s="1"/>
  <c r="AD26" i="82"/>
  <c r="AE26" i="82" s="1"/>
  <c r="Y26" i="82"/>
  <c r="Z26" i="82" s="1"/>
  <c r="CB27" i="82"/>
  <c r="CC27" i="82" s="1"/>
  <c r="BW27" i="82"/>
  <c r="BX27" i="82" s="1"/>
  <c r="BR27" i="82"/>
  <c r="BS27" i="82" s="1"/>
  <c r="BM27" i="82"/>
  <c r="BN27" i="82" s="1"/>
  <c r="BH27" i="82"/>
  <c r="BI27" i="82" s="1"/>
  <c r="BC27" i="82"/>
  <c r="BD27" i="82" s="1"/>
  <c r="AX27" i="82"/>
  <c r="AY27" i="82" s="1"/>
  <c r="AS27" i="82"/>
  <c r="AT27" i="82" s="1"/>
  <c r="AN27" i="82"/>
  <c r="AO27" i="82" s="1"/>
  <c r="AI27" i="82"/>
  <c r="AJ27" i="82" s="1"/>
  <c r="AD27" i="82"/>
  <c r="AE27" i="82" s="1"/>
  <c r="Y27" i="82"/>
  <c r="Z27" i="82" s="1"/>
  <c r="CB28" i="82"/>
  <c r="CC28" i="82" s="1"/>
  <c r="CB29" i="82"/>
  <c r="CC29" i="82" s="1"/>
  <c r="BW29" i="82"/>
  <c r="BX29" i="82" s="1"/>
  <c r="BH29" i="82"/>
  <c r="BI29" i="82" s="1"/>
  <c r="BC29" i="82"/>
  <c r="BD29" i="82" s="1"/>
  <c r="AN29" i="82"/>
  <c r="AO29" i="82" s="1"/>
  <c r="AI29" i="82"/>
  <c r="AJ29" i="82" s="1"/>
  <c r="CB30" i="82"/>
  <c r="CC30" i="82" s="1"/>
  <c r="BW30" i="82"/>
  <c r="BX30" i="82" s="1"/>
  <c r="BR30" i="82"/>
  <c r="BS30" i="82" s="1"/>
  <c r="BM30" i="82"/>
  <c r="BN30" i="82" s="1"/>
  <c r="BH30" i="82"/>
  <c r="BI30" i="82" s="1"/>
  <c r="BC30" i="82"/>
  <c r="BD30" i="82" s="1"/>
  <c r="AX30" i="82"/>
  <c r="AY30" i="82" s="1"/>
  <c r="AS30" i="82"/>
  <c r="AT30" i="82" s="1"/>
  <c r="AN30" i="82"/>
  <c r="AO30" i="82" s="1"/>
  <c r="AI30" i="82"/>
  <c r="AJ30" i="82" s="1"/>
  <c r="AD30" i="82"/>
  <c r="AE30" i="82" s="1"/>
  <c r="Y30" i="82"/>
  <c r="Z30" i="82" s="1"/>
  <c r="CB31" i="82"/>
  <c r="CC31" i="82" s="1"/>
  <c r="BW31" i="82"/>
  <c r="BX31" i="82" s="1"/>
  <c r="BR31" i="82"/>
  <c r="BS31" i="82" s="1"/>
  <c r="BM31" i="82"/>
  <c r="BN31" i="82" s="1"/>
  <c r="BH31" i="82"/>
  <c r="BI31" i="82" s="1"/>
  <c r="BC31" i="82"/>
  <c r="BD31" i="82" s="1"/>
  <c r="AX31" i="82"/>
  <c r="AY31" i="82" s="1"/>
  <c r="AS31" i="82"/>
  <c r="AT31" i="82" s="1"/>
  <c r="AN31" i="82"/>
  <c r="AO31" i="82" s="1"/>
  <c r="AI31" i="82"/>
  <c r="AJ31" i="82" s="1"/>
  <c r="AD31" i="82"/>
  <c r="AE31" i="82" s="1"/>
  <c r="Y31" i="82"/>
  <c r="Z31" i="82" s="1"/>
  <c r="CB32" i="82"/>
  <c r="CC32" i="82" s="1"/>
  <c r="BW32" i="82"/>
  <c r="BX32" i="82" s="1"/>
  <c r="BR32" i="82"/>
  <c r="BS32" i="82" s="1"/>
  <c r="BM32" i="82"/>
  <c r="BN32" i="82" s="1"/>
  <c r="BH32" i="82"/>
  <c r="BI32" i="82" s="1"/>
  <c r="BC32" i="82"/>
  <c r="BD32" i="82" s="1"/>
  <c r="AX32" i="82"/>
  <c r="AY32" i="82" s="1"/>
  <c r="AS32" i="82"/>
  <c r="AT32" i="82" s="1"/>
  <c r="AN32" i="82"/>
  <c r="AO32" i="82" s="1"/>
  <c r="AI32" i="82"/>
  <c r="AJ32" i="82" s="1"/>
  <c r="AD32" i="82"/>
  <c r="AE32" i="82" s="1"/>
  <c r="Y32" i="82"/>
  <c r="Z32" i="82" s="1"/>
  <c r="BW33" i="82"/>
  <c r="BX33" i="82" s="1"/>
  <c r="BC33" i="82"/>
  <c r="BD33" i="82" s="1"/>
  <c r="AI33" i="82"/>
  <c r="AJ33" i="82" s="1"/>
  <c r="CB34" i="82"/>
  <c r="CC34" i="82" s="1"/>
  <c r="BH34" i="82"/>
  <c r="BI34" i="82" s="1"/>
  <c r="AN34" i="82"/>
  <c r="AO34" i="82" s="1"/>
  <c r="AX35" i="82"/>
  <c r="AY35" i="82" s="1"/>
  <c r="CB36" i="82"/>
  <c r="CC36" i="82" s="1"/>
  <c r="BW36" i="82"/>
  <c r="BX36" i="82" s="1"/>
  <c r="BR36" i="82"/>
  <c r="BS36" i="82" s="1"/>
  <c r="BM36" i="82"/>
  <c r="BN36" i="82" s="1"/>
  <c r="BH36" i="82"/>
  <c r="BI36" i="82" s="1"/>
  <c r="BC36" i="82"/>
  <c r="BD36" i="82" s="1"/>
  <c r="AX36" i="82"/>
  <c r="AY36" i="82" s="1"/>
  <c r="AS36" i="82"/>
  <c r="AT36" i="82" s="1"/>
  <c r="AN36" i="82"/>
  <c r="AO36" i="82" s="1"/>
  <c r="AI36" i="82"/>
  <c r="AJ36" i="82" s="1"/>
  <c r="AD36" i="82"/>
  <c r="AE36" i="82" s="1"/>
  <c r="Y36" i="82"/>
  <c r="Z36" i="82" s="1"/>
  <c r="CB38" i="82"/>
  <c r="CC38" i="82" s="1"/>
  <c r="BW38" i="82"/>
  <c r="BX38" i="82" s="1"/>
  <c r="BR38" i="82"/>
  <c r="BS38" i="82" s="1"/>
  <c r="BM38" i="82"/>
  <c r="BN38" i="82" s="1"/>
  <c r="BH38" i="82"/>
  <c r="BI38" i="82" s="1"/>
  <c r="BC38" i="82"/>
  <c r="BD38" i="82" s="1"/>
  <c r="AX38" i="82"/>
  <c r="AY38" i="82" s="1"/>
  <c r="AS38" i="82"/>
  <c r="AT38" i="82" s="1"/>
  <c r="AN38" i="82"/>
  <c r="AO38" i="82" s="1"/>
  <c r="AI38" i="82"/>
  <c r="AJ38" i="82" s="1"/>
  <c r="AD38" i="82"/>
  <c r="AE38" i="82" s="1"/>
  <c r="Y38" i="82"/>
  <c r="Z38" i="82" s="1"/>
  <c r="CB39" i="82"/>
  <c r="CC39" i="82" s="1"/>
  <c r="BW39" i="82"/>
  <c r="BX39" i="82" s="1"/>
  <c r="BR39" i="82"/>
  <c r="BS39" i="82" s="1"/>
  <c r="BM39" i="82"/>
  <c r="BN39" i="82" s="1"/>
  <c r="BH39" i="82"/>
  <c r="BI39" i="82" s="1"/>
  <c r="BC39" i="82"/>
  <c r="BD39" i="82" s="1"/>
  <c r="AX39" i="82"/>
  <c r="AY39" i="82" s="1"/>
  <c r="AS39" i="82"/>
  <c r="AT39" i="82" s="1"/>
  <c r="AN39" i="82"/>
  <c r="AO39" i="82" s="1"/>
  <c r="AI39" i="82"/>
  <c r="AJ39" i="82" s="1"/>
  <c r="AD39" i="82"/>
  <c r="AE39" i="82" s="1"/>
  <c r="Y39" i="82"/>
  <c r="Z39" i="82" s="1"/>
  <c r="CB40" i="82"/>
  <c r="CC40" i="82" s="1"/>
  <c r="BW40" i="82"/>
  <c r="BX40" i="82" s="1"/>
  <c r="BR40" i="82"/>
  <c r="BS40" i="82" s="1"/>
  <c r="BM40" i="82"/>
  <c r="BN40" i="82" s="1"/>
  <c r="BH40" i="82"/>
  <c r="BI40" i="82" s="1"/>
  <c r="BC40" i="82"/>
  <c r="BD40" i="82" s="1"/>
  <c r="AX40" i="82"/>
  <c r="AY40" i="82" s="1"/>
  <c r="AS40" i="82"/>
  <c r="AT40" i="82" s="1"/>
  <c r="AN40" i="82"/>
  <c r="AO40" i="82" s="1"/>
  <c r="AI40" i="82"/>
  <c r="AJ40" i="82" s="1"/>
  <c r="AD40" i="82"/>
  <c r="AE40" i="82" s="1"/>
  <c r="Y40" i="82"/>
  <c r="Z40" i="82" s="1"/>
  <c r="CB42" i="82"/>
  <c r="CC42" i="82" s="1"/>
  <c r="AN42" i="82"/>
  <c r="AO42" i="82" s="1"/>
  <c r="CB43" i="82"/>
  <c r="CC43" i="82" s="1"/>
  <c r="BW43" i="82"/>
  <c r="BX43" i="82" s="1"/>
  <c r="BR43" i="82"/>
  <c r="BS43" i="82" s="1"/>
  <c r="BM43" i="82"/>
  <c r="BN43" i="82" s="1"/>
  <c r="BH43" i="82"/>
  <c r="BI43" i="82" s="1"/>
  <c r="BC43" i="82"/>
  <c r="BD43" i="82" s="1"/>
  <c r="AX43" i="82"/>
  <c r="AY43" i="82" s="1"/>
  <c r="AS43" i="82"/>
  <c r="AT43" i="82" s="1"/>
  <c r="AN43" i="82"/>
  <c r="AO43" i="82" s="1"/>
  <c r="AI43" i="82"/>
  <c r="AJ43" i="82" s="1"/>
  <c r="AD43" i="82"/>
  <c r="AE43" i="82" s="1"/>
  <c r="Y43" i="82"/>
  <c r="Z43" i="82" s="1"/>
  <c r="BR44" i="82"/>
  <c r="BS44" i="82" s="1"/>
  <c r="BM44" i="82"/>
  <c r="BN44" i="82" s="1"/>
  <c r="AX44" i="82"/>
  <c r="AY44" i="82" s="1"/>
  <c r="AS44" i="82"/>
  <c r="AT44" i="82" s="1"/>
  <c r="AD44" i="82"/>
  <c r="AE44" i="82" s="1"/>
  <c r="Y44" i="82"/>
  <c r="Z44" i="82" s="1"/>
  <c r="CB59" i="82"/>
  <c r="CC59" i="82" s="1"/>
  <c r="BW59" i="82"/>
  <c r="BX59" i="82" s="1"/>
  <c r="BR59" i="82"/>
  <c r="BS59" i="82" s="1"/>
  <c r="BM59" i="82"/>
  <c r="BN59" i="82" s="1"/>
  <c r="BH59" i="82"/>
  <c r="BI59" i="82" s="1"/>
  <c r="BC59" i="82"/>
  <c r="BD59" i="82" s="1"/>
  <c r="AX59" i="82"/>
  <c r="AY59" i="82" s="1"/>
  <c r="AS59" i="82"/>
  <c r="AT59" i="82" s="1"/>
  <c r="AN59" i="82"/>
  <c r="AO59" i="82" s="1"/>
  <c r="AI59" i="82"/>
  <c r="AJ59" i="82" s="1"/>
  <c r="AD59" i="82"/>
  <c r="AE59" i="82" s="1"/>
  <c r="Y59" i="82"/>
  <c r="Z59" i="82" s="1"/>
  <c r="AS64" i="82"/>
  <c r="AT64" i="82" s="1"/>
  <c r="CB70" i="82"/>
  <c r="CC70" i="82" s="1"/>
  <c r="BW70" i="82"/>
  <c r="BX70" i="82" s="1"/>
  <c r="BR70" i="82"/>
  <c r="BS70" i="82" s="1"/>
  <c r="BM70" i="82"/>
  <c r="BN70" i="82" s="1"/>
  <c r="BH70" i="82"/>
  <c r="BI70" i="82" s="1"/>
  <c r="BC70" i="82"/>
  <c r="BD70" i="82" s="1"/>
  <c r="AX70" i="82"/>
  <c r="AY70" i="82" s="1"/>
  <c r="AS70" i="82"/>
  <c r="AT70" i="82" s="1"/>
  <c r="AN70" i="82"/>
  <c r="AO70" i="82" s="1"/>
  <c r="AI70" i="82"/>
  <c r="AJ70" i="82" s="1"/>
  <c r="AD70" i="82"/>
  <c r="AE70" i="82" s="1"/>
  <c r="Y70" i="82"/>
  <c r="Z70" i="82" s="1"/>
  <c r="M77" i="82"/>
  <c r="CB77" i="82"/>
  <c r="CC77" i="82" s="1"/>
  <c r="BW77" i="82"/>
  <c r="BX77" i="82" s="1"/>
  <c r="BR77" i="82"/>
  <c r="BS77" i="82" s="1"/>
  <c r="BM77" i="82"/>
  <c r="BN77" i="82" s="1"/>
  <c r="BH77" i="82"/>
  <c r="BI77" i="82" s="1"/>
  <c r="BC77" i="82"/>
  <c r="BD77" i="82" s="1"/>
  <c r="AX77" i="82"/>
  <c r="AY77" i="82" s="1"/>
  <c r="AS77" i="82"/>
  <c r="AT77" i="82" s="1"/>
  <c r="AN77" i="82"/>
  <c r="AO77" i="82" s="1"/>
  <c r="AI77" i="82"/>
  <c r="AJ77" i="82" s="1"/>
  <c r="AD77" i="82"/>
  <c r="AE77" i="82" s="1"/>
  <c r="Y77" i="82"/>
  <c r="Z77" i="82" s="1"/>
  <c r="BH49" i="82"/>
  <c r="BI49" i="82" s="1"/>
  <c r="CB50" i="82"/>
  <c r="CC50" i="82" s="1"/>
  <c r="BH50" i="82"/>
  <c r="BI50" i="82" s="1"/>
  <c r="AN50" i="82"/>
  <c r="AO50" i="82" s="1"/>
  <c r="CB51" i="82"/>
  <c r="CC51" i="82" s="1"/>
  <c r="BW51" i="82"/>
  <c r="BX51" i="82" s="1"/>
  <c r="BR51" i="82"/>
  <c r="BS51" i="82" s="1"/>
  <c r="BM51" i="82"/>
  <c r="BN51" i="82" s="1"/>
  <c r="BH51" i="82"/>
  <c r="BI51" i="82" s="1"/>
  <c r="BC51" i="82"/>
  <c r="BD51" i="82" s="1"/>
  <c r="AX51" i="82"/>
  <c r="AY51" i="82" s="1"/>
  <c r="AS51" i="82"/>
  <c r="AT51" i="82" s="1"/>
  <c r="AN51" i="82"/>
  <c r="AO51" i="82" s="1"/>
  <c r="AI51" i="82"/>
  <c r="AJ51" i="82" s="1"/>
  <c r="AD51" i="82"/>
  <c r="AE51" i="82" s="1"/>
  <c r="Y51" i="82"/>
  <c r="Z51" i="82" s="1"/>
  <c r="CB52" i="82"/>
  <c r="CC52" i="82" s="1"/>
  <c r="BW52" i="82"/>
  <c r="BX52" i="82" s="1"/>
  <c r="BR52" i="82"/>
  <c r="BS52" i="82" s="1"/>
  <c r="BM52" i="82"/>
  <c r="BN52" i="82" s="1"/>
  <c r="BH52" i="82"/>
  <c r="BI52" i="82" s="1"/>
  <c r="BC52" i="82"/>
  <c r="BD52" i="82" s="1"/>
  <c r="AX52" i="82"/>
  <c r="AY52" i="82" s="1"/>
  <c r="AS52" i="82"/>
  <c r="AT52" i="82" s="1"/>
  <c r="AN52" i="82"/>
  <c r="AO52" i="82" s="1"/>
  <c r="AI52" i="82"/>
  <c r="AJ52" i="82" s="1"/>
  <c r="AD52" i="82"/>
  <c r="AE52" i="82" s="1"/>
  <c r="Y52" i="82"/>
  <c r="Z52" i="82" s="1"/>
  <c r="M76" i="82"/>
  <c r="CB76" i="82"/>
  <c r="CC76" i="82" s="1"/>
  <c r="BW76" i="82"/>
  <c r="BX76" i="82" s="1"/>
  <c r="BR76" i="82"/>
  <c r="BS76" i="82" s="1"/>
  <c r="BM76" i="82"/>
  <c r="BN76" i="82" s="1"/>
  <c r="BH76" i="82"/>
  <c r="BI76" i="82" s="1"/>
  <c r="BC76" i="82"/>
  <c r="BD76" i="82" s="1"/>
  <c r="AX76" i="82"/>
  <c r="AY76" i="82" s="1"/>
  <c r="AS76" i="82"/>
  <c r="AT76" i="82" s="1"/>
  <c r="AN76" i="82"/>
  <c r="AO76" i="82" s="1"/>
  <c r="AI76" i="82"/>
  <c r="AJ76" i="82" s="1"/>
  <c r="AD76" i="82"/>
  <c r="AE76" i="82" s="1"/>
  <c r="Y76" i="82"/>
  <c r="Z76" i="82" s="1"/>
  <c r="CA121" i="82"/>
  <c r="BV121" i="82"/>
  <c r="BQ121" i="82"/>
  <c r="BL121" i="82"/>
  <c r="BG121" i="82"/>
  <c r="BB121" i="82"/>
  <c r="AW121" i="82"/>
  <c r="AR121" i="82"/>
  <c r="AM121" i="82"/>
  <c r="AH121" i="82"/>
  <c r="AC121" i="82"/>
  <c r="X121" i="82"/>
  <c r="K121" i="82"/>
  <c r="E121" i="82"/>
  <c r="M121" i="82" s="1"/>
  <c r="CA117" i="82"/>
  <c r="BV117" i="82"/>
  <c r="BQ117" i="82"/>
  <c r="BL117" i="82"/>
  <c r="BG117" i="82"/>
  <c r="BB117" i="82"/>
  <c r="AW117" i="82"/>
  <c r="AR117" i="82"/>
  <c r="AM117" i="82"/>
  <c r="AH117" i="82"/>
  <c r="AC117" i="82"/>
  <c r="X117" i="82"/>
  <c r="K117" i="82"/>
  <c r="E117" i="82"/>
  <c r="M117" i="82" s="1"/>
  <c r="G97" i="82"/>
  <c r="F101" i="82"/>
  <c r="G101" i="82" s="1"/>
  <c r="AX101" i="82"/>
  <c r="AY101" i="82" s="1"/>
  <c r="Y102" i="82"/>
  <c r="Z102" i="82" s="1"/>
  <c r="AD102" i="82"/>
  <c r="AE102" i="82" s="1"/>
  <c r="AI102" i="82"/>
  <c r="AJ102" i="82" s="1"/>
  <c r="AN102" i="82"/>
  <c r="AO102" i="82" s="1"/>
  <c r="AS102" i="82"/>
  <c r="AT102" i="82" s="1"/>
  <c r="AX102" i="82"/>
  <c r="AY102" i="82" s="1"/>
  <c r="BC102" i="82"/>
  <c r="BD102" i="82" s="1"/>
  <c r="BH102" i="82"/>
  <c r="BI102" i="82" s="1"/>
  <c r="BM102" i="82"/>
  <c r="BN102" i="82" s="1"/>
  <c r="BR102" i="82"/>
  <c r="BS102" i="82" s="1"/>
  <c r="BW102" i="82"/>
  <c r="BX102" i="82" s="1"/>
  <c r="CB102" i="82"/>
  <c r="CC102" i="82" s="1"/>
  <c r="Y103" i="82"/>
  <c r="Z103" i="82" s="1"/>
  <c r="AD103" i="82"/>
  <c r="AE103" i="82" s="1"/>
  <c r="AI103" i="82"/>
  <c r="AJ103" i="82" s="1"/>
  <c r="AN103" i="82"/>
  <c r="AO103" i="82" s="1"/>
  <c r="AS103" i="82"/>
  <c r="AT103" i="82" s="1"/>
  <c r="AX103" i="82"/>
  <c r="AY103" i="82" s="1"/>
  <c r="BC103" i="82"/>
  <c r="BD103" i="82" s="1"/>
  <c r="BH103" i="82"/>
  <c r="BI103" i="82" s="1"/>
  <c r="BM103" i="82"/>
  <c r="BN103" i="82" s="1"/>
  <c r="BR103" i="82"/>
  <c r="BS103" i="82" s="1"/>
  <c r="BW103" i="82"/>
  <c r="BX103" i="82" s="1"/>
  <c r="CB103" i="82"/>
  <c r="CC103" i="82" s="1"/>
  <c r="Y104" i="82"/>
  <c r="Z104" i="82" s="1"/>
  <c r="AD104" i="82"/>
  <c r="AE104" i="82" s="1"/>
  <c r="AI104" i="82"/>
  <c r="AJ104" i="82" s="1"/>
  <c r="AN104" i="82"/>
  <c r="AO104" i="82" s="1"/>
  <c r="AS104" i="82"/>
  <c r="AT104" i="82" s="1"/>
  <c r="AX104" i="82"/>
  <c r="AY104" i="82" s="1"/>
  <c r="BC104" i="82"/>
  <c r="BD104" i="82" s="1"/>
  <c r="BH104" i="82"/>
  <c r="BI104" i="82" s="1"/>
  <c r="BM104" i="82"/>
  <c r="BN104" i="82" s="1"/>
  <c r="BR104" i="82"/>
  <c r="BS104" i="82" s="1"/>
  <c r="BW104" i="82"/>
  <c r="BX104" i="82" s="1"/>
  <c r="CB104" i="82"/>
  <c r="CC104" i="82" s="1"/>
  <c r="E105" i="82"/>
  <c r="K105" i="82"/>
  <c r="X105" i="82"/>
  <c r="AC105" i="82"/>
  <c r="AH105" i="82"/>
  <c r="AM105" i="82"/>
  <c r="AR105" i="82"/>
  <c r="AW105" i="82"/>
  <c r="BB105" i="82"/>
  <c r="BG105" i="82"/>
  <c r="BL105" i="82"/>
  <c r="BQ105" i="82"/>
  <c r="BV105" i="82"/>
  <c r="AD106" i="82"/>
  <c r="AE106" i="82" s="1"/>
  <c r="AX106" i="82"/>
  <c r="AY106" i="82" s="1"/>
  <c r="BR106" i="82"/>
  <c r="BS106" i="82" s="1"/>
  <c r="E109" i="82"/>
  <c r="M109" i="82" s="1"/>
  <c r="K109" i="82"/>
  <c r="X109" i="82"/>
  <c r="AC109" i="82"/>
  <c r="AH109" i="82"/>
  <c r="AM109" i="82"/>
  <c r="AR109" i="82"/>
  <c r="AW109" i="82"/>
  <c r="BB109" i="82"/>
  <c r="BG109" i="82"/>
  <c r="BL109" i="82"/>
  <c r="BQ109" i="82"/>
  <c r="BV109" i="82"/>
  <c r="CA109" i="82"/>
  <c r="E113" i="82"/>
  <c r="AN113" i="82" s="1"/>
  <c r="AO113" i="82" s="1"/>
  <c r="K113" i="82"/>
  <c r="X113" i="82"/>
  <c r="AC113" i="82"/>
  <c r="AH113" i="82"/>
  <c r="AM113" i="82"/>
  <c r="AR113" i="82"/>
  <c r="AW113" i="82"/>
  <c r="BB113" i="82"/>
  <c r="BG113" i="82"/>
  <c r="BL113" i="82"/>
  <c r="BQ113" i="82"/>
  <c r="BV113" i="82"/>
  <c r="CA113" i="82"/>
  <c r="AD114" i="82"/>
  <c r="AE114" i="82" s="1"/>
  <c r="AX114" i="82"/>
  <c r="AY114" i="82" s="1"/>
  <c r="BR114" i="82"/>
  <c r="BS114" i="82" s="1"/>
  <c r="W117" i="82"/>
  <c r="AG117" i="82"/>
  <c r="AQ117" i="82"/>
  <c r="BA117" i="82"/>
  <c r="BK117" i="82"/>
  <c r="BU117" i="82"/>
  <c r="W121" i="82"/>
  <c r="AG121" i="82"/>
  <c r="AQ121" i="82"/>
  <c r="BA121" i="82"/>
  <c r="BK121" i="82"/>
  <c r="BU121" i="82"/>
  <c r="F113" i="82"/>
  <c r="G113" i="82" s="1"/>
  <c r="CB115" i="82"/>
  <c r="CC115" i="82" s="1"/>
  <c r="BW115" i="82"/>
  <c r="BX115" i="82" s="1"/>
  <c r="BR115" i="82"/>
  <c r="BS115" i="82" s="1"/>
  <c r="BM115" i="82"/>
  <c r="BN115" i="82" s="1"/>
  <c r="BH115" i="82"/>
  <c r="BI115" i="82" s="1"/>
  <c r="BC115" i="82"/>
  <c r="BD115" i="82" s="1"/>
  <c r="AX115" i="82"/>
  <c r="AY115" i="82" s="1"/>
  <c r="AS115" i="82"/>
  <c r="AT115" i="82" s="1"/>
  <c r="AN115" i="82"/>
  <c r="AO115" i="82" s="1"/>
  <c r="AI115" i="82"/>
  <c r="AJ115" i="82" s="1"/>
  <c r="AD115" i="82"/>
  <c r="AE115" i="82" s="1"/>
  <c r="Y115" i="82"/>
  <c r="Z115" i="82" s="1"/>
  <c r="F117" i="82"/>
  <c r="G117" i="82" s="1"/>
  <c r="BR119" i="82"/>
  <c r="BS119" i="82" s="1"/>
  <c r="AX119" i="82"/>
  <c r="AY119" i="82" s="1"/>
  <c r="AD119" i="82"/>
  <c r="AE119" i="82" s="1"/>
  <c r="CB120" i="82"/>
  <c r="CC120" i="82" s="1"/>
  <c r="BW120" i="82"/>
  <c r="BX120" i="82" s="1"/>
  <c r="BR120" i="82"/>
  <c r="BS120" i="82" s="1"/>
  <c r="BM120" i="82"/>
  <c r="BN120" i="82" s="1"/>
  <c r="BH120" i="82"/>
  <c r="BI120" i="82" s="1"/>
  <c r="BC120" i="82"/>
  <c r="BD120" i="82" s="1"/>
  <c r="AX120" i="82"/>
  <c r="AY120" i="82" s="1"/>
  <c r="AS120" i="82"/>
  <c r="AT120" i="82" s="1"/>
  <c r="AN120" i="82"/>
  <c r="AO120" i="82" s="1"/>
  <c r="AI120" i="82"/>
  <c r="AJ120" i="82" s="1"/>
  <c r="AD120" i="82"/>
  <c r="AE120" i="82" s="1"/>
  <c r="Y120" i="82"/>
  <c r="Z120" i="82" s="1"/>
  <c r="F121" i="82"/>
  <c r="G121" i="82" s="1"/>
  <c r="AD71" i="82"/>
  <c r="AE71" i="82" s="1"/>
  <c r="AX71" i="82"/>
  <c r="AY71" i="82" s="1"/>
  <c r="BR71" i="82"/>
  <c r="BS71" i="82" s="1"/>
  <c r="AN73" i="82"/>
  <c r="AO73" i="82" s="1"/>
  <c r="BH73" i="82"/>
  <c r="BI73" i="82" s="1"/>
  <c r="Y79" i="82"/>
  <c r="Z79" i="82" s="1"/>
  <c r="AS79" i="82"/>
  <c r="AT79" i="82" s="1"/>
  <c r="BM79" i="82"/>
  <c r="BN79" i="82" s="1"/>
  <c r="Y80" i="82"/>
  <c r="Z80" i="82" s="1"/>
  <c r="AD80" i="82"/>
  <c r="AE80" i="82" s="1"/>
  <c r="AI80" i="82"/>
  <c r="AJ80" i="82" s="1"/>
  <c r="AN80" i="82"/>
  <c r="AO80" i="82" s="1"/>
  <c r="AS80" i="82"/>
  <c r="AT80" i="82" s="1"/>
  <c r="AX80" i="82"/>
  <c r="AY80" i="82" s="1"/>
  <c r="BC80" i="82"/>
  <c r="BD80" i="82" s="1"/>
  <c r="BH80" i="82"/>
  <c r="BI80" i="82" s="1"/>
  <c r="BM80" i="82"/>
  <c r="BN80" i="82" s="1"/>
  <c r="BR80" i="82"/>
  <c r="BS80" i="82" s="1"/>
  <c r="BW80" i="82"/>
  <c r="BX80" i="82" s="1"/>
  <c r="AI81" i="82"/>
  <c r="AJ81" i="82" s="1"/>
  <c r="BC81" i="82"/>
  <c r="BD81" i="82" s="1"/>
  <c r="BW81" i="82"/>
  <c r="BX81" i="82" s="1"/>
  <c r="AN114" i="82"/>
  <c r="AO114" i="82" s="1"/>
  <c r="BH114" i="82"/>
  <c r="BI114" i="82" s="1"/>
  <c r="CB114" i="82"/>
  <c r="CC114" i="82" s="1"/>
  <c r="H117" i="82"/>
  <c r="AB117" i="82"/>
  <c r="AL117" i="82"/>
  <c r="AV117" i="82"/>
  <c r="BF117" i="82"/>
  <c r="BP117" i="82"/>
  <c r="BZ117" i="82"/>
  <c r="H121" i="82"/>
  <c r="AB121" i="82"/>
  <c r="AL121" i="82"/>
  <c r="AV121" i="82"/>
  <c r="BF121" i="82"/>
  <c r="BP121" i="82"/>
  <c r="BZ121" i="82"/>
  <c r="AN5" i="82"/>
  <c r="AO5" i="82" s="1"/>
  <c r="BM5" i="82"/>
  <c r="BN5" i="82" s="1"/>
  <c r="BK159" i="83"/>
  <c r="AV159" i="83"/>
  <c r="AG159" i="83"/>
  <c r="K159" i="83"/>
  <c r="BA159" i="83"/>
  <c r="AB159" i="83"/>
  <c r="BP159" i="83"/>
  <c r="BF159" i="83"/>
  <c r="AQ159" i="83"/>
  <c r="BZ159" i="83"/>
  <c r="AL159" i="83"/>
  <c r="BU159" i="83"/>
  <c r="W159" i="83"/>
  <c r="BP155" i="83"/>
  <c r="AV155" i="83"/>
  <c r="AB155" i="83"/>
  <c r="BF155" i="83"/>
  <c r="AQ155" i="83"/>
  <c r="K155" i="83"/>
  <c r="BU155" i="83"/>
  <c r="AG155" i="83"/>
  <c r="BA155" i="83"/>
  <c r="BZ155" i="83"/>
  <c r="W155" i="83"/>
  <c r="BZ151" i="83"/>
  <c r="BF151" i="83"/>
  <c r="AL151" i="83"/>
  <c r="K151" i="83"/>
  <c r="BK151" i="83"/>
  <c r="AQ151" i="83"/>
  <c r="W151" i="83"/>
  <c r="BP151" i="83"/>
  <c r="AV151" i="83"/>
  <c r="AB151" i="83"/>
  <c r="BZ147" i="83"/>
  <c r="BF147" i="83"/>
  <c r="AL147" i="83"/>
  <c r="K147" i="83"/>
  <c r="AQ147" i="83"/>
  <c r="BP147" i="83"/>
  <c r="BA147" i="83"/>
  <c r="AB147" i="83"/>
  <c r="BZ143" i="83"/>
  <c r="BK143" i="83"/>
  <c r="AL143" i="83"/>
  <c r="W143" i="83"/>
  <c r="BP143" i="83"/>
  <c r="BF143" i="83"/>
  <c r="BA143" i="83"/>
  <c r="AQ143" i="83"/>
  <c r="AG143" i="83"/>
  <c r="BP139" i="83"/>
  <c r="AQ139" i="83"/>
  <c r="AB139" i="83"/>
  <c r="K139" i="83"/>
  <c r="BF139" i="83"/>
  <c r="AV139" i="83"/>
  <c r="AL139" i="83"/>
  <c r="BZ139" i="83"/>
  <c r="CD139" i="83" s="1"/>
  <c r="BZ135" i="83"/>
  <c r="BK135" i="83"/>
  <c r="AL135" i="83"/>
  <c r="W135" i="83"/>
  <c r="AV135" i="83"/>
  <c r="AB135" i="83"/>
  <c r="BP135" i="83"/>
  <c r="BF135" i="83"/>
  <c r="BU131" i="83"/>
  <c r="BF131" i="83"/>
  <c r="AG131" i="83"/>
  <c r="K131" i="83"/>
  <c r="BZ131" i="83"/>
  <c r="CD131" i="83" s="1"/>
  <c r="BP131" i="83"/>
  <c r="AQ131" i="83"/>
  <c r="W131" i="83"/>
  <c r="BF127" i="83"/>
  <c r="AQ127" i="83"/>
  <c r="K127" i="83"/>
  <c r="BP127" i="83"/>
  <c r="BT127" i="83" s="1"/>
  <c r="BK123" i="83"/>
  <c r="BA123" i="83"/>
  <c r="AB123" i="83"/>
  <c r="K123" i="83"/>
  <c r="BU119" i="83"/>
  <c r="AL119" i="83"/>
  <c r="AB119" i="83"/>
  <c r="M119" i="83"/>
  <c r="BF115" i="83"/>
  <c r="AV115" i="83"/>
  <c r="BZ111" i="83"/>
  <c r="BF111" i="83"/>
  <c r="AL111" i="83"/>
  <c r="BZ107" i="83"/>
  <c r="BP107" i="83"/>
  <c r="BT107" i="83" s="1"/>
  <c r="AG107" i="83"/>
  <c r="W107" i="83"/>
  <c r="W99" i="83"/>
  <c r="AQ99" i="83"/>
  <c r="BK99" i="83"/>
  <c r="W103" i="83"/>
  <c r="AQ103" i="83"/>
  <c r="BK103" i="83"/>
  <c r="K107" i="83"/>
  <c r="AB107" i="83"/>
  <c r="AB109" i="83"/>
  <c r="BZ109" i="83"/>
  <c r="W111" i="83"/>
  <c r="BU111" i="83"/>
  <c r="W119" i="83"/>
  <c r="AG119" i="83"/>
  <c r="AL123" i="83"/>
  <c r="AV123" i="83"/>
  <c r="BF123" i="83"/>
  <c r="AB127" i="83"/>
  <c r="BZ127" i="83"/>
  <c r="CD127" i="83" s="1"/>
  <c r="AG139" i="83"/>
  <c r="AG147" i="83"/>
  <c r="AG55" i="83"/>
  <c r="BA55" i="83"/>
  <c r="AG57" i="83"/>
  <c r="BA57" i="83"/>
  <c r="W59" i="83"/>
  <c r="AG59" i="83"/>
  <c r="AQ59" i="83"/>
  <c r="BA59" i="83"/>
  <c r="BK59" i="83"/>
  <c r="AB61" i="83"/>
  <c r="AV61" i="83"/>
  <c r="K63" i="83"/>
  <c r="AL63" i="83"/>
  <c r="BF63" i="83"/>
  <c r="AB65" i="83"/>
  <c r="AV65" i="83"/>
  <c r="W69" i="83"/>
  <c r="AQ69" i="83"/>
  <c r="W71" i="83"/>
  <c r="AQ71" i="83"/>
  <c r="W73" i="83"/>
  <c r="AQ73" i="83"/>
  <c r="M75" i="83"/>
  <c r="K75" i="83"/>
  <c r="AB75" i="83"/>
  <c r="AL75" i="83"/>
  <c r="AV75" i="83"/>
  <c r="BF75" i="83"/>
  <c r="BP75" i="83"/>
  <c r="AL77" i="83"/>
  <c r="BF77" i="83"/>
  <c r="AB79" i="83"/>
  <c r="AV79" i="83"/>
  <c r="K83" i="83"/>
  <c r="AB83" i="83"/>
  <c r="AL83" i="83"/>
  <c r="AV83" i="83"/>
  <c r="BF83" i="83"/>
  <c r="BP83" i="83"/>
  <c r="W85" i="83"/>
  <c r="AQ85" i="83"/>
  <c r="W87" i="83"/>
  <c r="AQ87" i="83"/>
  <c r="W91" i="83"/>
  <c r="AG91" i="83"/>
  <c r="AQ91" i="83"/>
  <c r="BA91" i="83"/>
  <c r="BK91" i="83"/>
  <c r="AG93" i="83"/>
  <c r="AL97" i="83"/>
  <c r="K99" i="83"/>
  <c r="AL99" i="83"/>
  <c r="BF99" i="83"/>
  <c r="AL103" i="83"/>
  <c r="BF103" i="83"/>
  <c r="AQ107" i="83"/>
  <c r="BA107" i="83"/>
  <c r="BU107" i="83"/>
  <c r="AL109" i="83"/>
  <c r="BA111" i="83"/>
  <c r="BP111" i="83"/>
  <c r="W115" i="83"/>
  <c r="AG115" i="83"/>
  <c r="BA115" i="83"/>
  <c r="BK115" i="83"/>
  <c r="BU115" i="83"/>
  <c r="AV119" i="83"/>
  <c r="BF119" i="83"/>
  <c r="BZ119" i="83"/>
  <c r="BU123" i="83"/>
  <c r="BY123" i="83" s="1"/>
  <c r="AL127" i="83"/>
  <c r="AV127" i="83"/>
  <c r="AV131" i="83"/>
  <c r="BA135" i="83"/>
  <c r="W139" i="83"/>
  <c r="AV143" i="83"/>
  <c r="BU143" i="83"/>
  <c r="W147" i="83"/>
  <c r="AG151" i="83"/>
  <c r="BU151" i="83"/>
  <c r="M145" i="83"/>
  <c r="M60" i="83"/>
  <c r="CB60" i="83"/>
  <c r="CC60" i="83" s="1"/>
  <c r="BW60" i="83"/>
  <c r="BX60" i="83" s="1"/>
  <c r="BR60" i="83"/>
  <c r="BS60" i="83" s="1"/>
  <c r="BM60" i="83"/>
  <c r="BN60" i="83" s="1"/>
  <c r="BH60" i="83"/>
  <c r="BI60" i="83" s="1"/>
  <c r="BC60" i="83"/>
  <c r="BD60" i="83" s="1"/>
  <c r="AX60" i="83"/>
  <c r="AY60" i="83" s="1"/>
  <c r="AS60" i="83"/>
  <c r="AT60" i="83" s="1"/>
  <c r="AN60" i="83"/>
  <c r="AO60" i="83" s="1"/>
  <c r="AI60" i="83"/>
  <c r="AJ60" i="83" s="1"/>
  <c r="AD60" i="83"/>
  <c r="AE60" i="83" s="1"/>
  <c r="Y60" i="83"/>
  <c r="Z60" i="83" s="1"/>
  <c r="AX66" i="83"/>
  <c r="AY66" i="83" s="1"/>
  <c r="CB16" i="83"/>
  <c r="CC16" i="83" s="1"/>
  <c r="BW16" i="83"/>
  <c r="BX16" i="83" s="1"/>
  <c r="BR16" i="83"/>
  <c r="BS16" i="83" s="1"/>
  <c r="BM16" i="83"/>
  <c r="BN16" i="83" s="1"/>
  <c r="BH16" i="83"/>
  <c r="BI16" i="83" s="1"/>
  <c r="BC16" i="83"/>
  <c r="BD16" i="83" s="1"/>
  <c r="AX16" i="83"/>
  <c r="AY16" i="83" s="1"/>
  <c r="AS16" i="83"/>
  <c r="AT16" i="83" s="1"/>
  <c r="AN16" i="83"/>
  <c r="AO16" i="83" s="1"/>
  <c r="AI16" i="83"/>
  <c r="AJ16" i="83" s="1"/>
  <c r="AD16" i="83"/>
  <c r="AE16" i="83" s="1"/>
  <c r="Y16" i="83"/>
  <c r="Z16" i="83" s="1"/>
  <c r="BW17" i="83"/>
  <c r="BX17" i="83" s="1"/>
  <c r="AX17" i="83"/>
  <c r="AY17" i="83" s="1"/>
  <c r="Y17" i="83"/>
  <c r="Z17" i="83" s="1"/>
  <c r="CB18" i="83"/>
  <c r="CC18" i="83" s="1"/>
  <c r="BW18" i="83"/>
  <c r="BX18" i="83" s="1"/>
  <c r="BR18" i="83"/>
  <c r="BS18" i="83" s="1"/>
  <c r="BM18" i="83"/>
  <c r="BN18" i="83" s="1"/>
  <c r="BH18" i="83"/>
  <c r="BI18" i="83" s="1"/>
  <c r="BC18" i="83"/>
  <c r="BD18" i="83" s="1"/>
  <c r="AX18" i="83"/>
  <c r="AY18" i="83" s="1"/>
  <c r="AS18" i="83"/>
  <c r="AT18" i="83" s="1"/>
  <c r="AN18" i="83"/>
  <c r="AO18" i="83" s="1"/>
  <c r="AI18" i="83"/>
  <c r="AJ18" i="83" s="1"/>
  <c r="AD18" i="83"/>
  <c r="AE18" i="83" s="1"/>
  <c r="Y18" i="83"/>
  <c r="Z18" i="83" s="1"/>
  <c r="BW19" i="83"/>
  <c r="BX19" i="83" s="1"/>
  <c r="BC19" i="83"/>
  <c r="BD19" i="83" s="1"/>
  <c r="AX19" i="83"/>
  <c r="AY19" i="83" s="1"/>
  <c r="AD19" i="83"/>
  <c r="AE19" i="83" s="1"/>
  <c r="Y19" i="83"/>
  <c r="Z19" i="83" s="1"/>
  <c r="CB8" i="83"/>
  <c r="CC8" i="83" s="1"/>
  <c r="BC8" i="83"/>
  <c r="BD8" i="83" s="1"/>
  <c r="AN8" i="83"/>
  <c r="AO8" i="83" s="1"/>
  <c r="CB6" i="83"/>
  <c r="CC6" i="83" s="1"/>
  <c r="BW6" i="83"/>
  <c r="BX6" i="83" s="1"/>
  <c r="BR6" i="83"/>
  <c r="BS6" i="83" s="1"/>
  <c r="BM6" i="83"/>
  <c r="BN6" i="83" s="1"/>
  <c r="BH6" i="83"/>
  <c r="BI6" i="83" s="1"/>
  <c r="BC6" i="83"/>
  <c r="BD6" i="83" s="1"/>
  <c r="AX6" i="83"/>
  <c r="AY6" i="83" s="1"/>
  <c r="AS6" i="83"/>
  <c r="AT6" i="83" s="1"/>
  <c r="AN6" i="83"/>
  <c r="AO6" i="83" s="1"/>
  <c r="AI6" i="83"/>
  <c r="AJ6" i="83" s="1"/>
  <c r="AD6" i="83"/>
  <c r="AE6" i="83" s="1"/>
  <c r="Y6" i="83"/>
  <c r="Z6" i="83" s="1"/>
  <c r="CB10" i="83"/>
  <c r="CC10" i="83" s="1"/>
  <c r="BW10" i="83"/>
  <c r="BX10" i="83" s="1"/>
  <c r="BR10" i="83"/>
  <c r="BS10" i="83" s="1"/>
  <c r="BM10" i="83"/>
  <c r="BN10" i="83" s="1"/>
  <c r="BH10" i="83"/>
  <c r="BI10" i="83" s="1"/>
  <c r="BC10" i="83"/>
  <c r="BD10" i="83" s="1"/>
  <c r="AX10" i="83"/>
  <c r="AY10" i="83" s="1"/>
  <c r="AS10" i="83"/>
  <c r="AT10" i="83" s="1"/>
  <c r="AN10" i="83"/>
  <c r="AO10" i="83" s="1"/>
  <c r="AI10" i="83"/>
  <c r="AJ10" i="83" s="1"/>
  <c r="AD10" i="83"/>
  <c r="AE10" i="83" s="1"/>
  <c r="Y10" i="83"/>
  <c r="Z10" i="83" s="1"/>
  <c r="CB12" i="83"/>
  <c r="CC12" i="83" s="1"/>
  <c r="BW12" i="83"/>
  <c r="BX12" i="83" s="1"/>
  <c r="BR12" i="83"/>
  <c r="BS12" i="83" s="1"/>
  <c r="BM12" i="83"/>
  <c r="BN12" i="83" s="1"/>
  <c r="BH12" i="83"/>
  <c r="BI12" i="83" s="1"/>
  <c r="BC12" i="83"/>
  <c r="BD12" i="83" s="1"/>
  <c r="AX12" i="83"/>
  <c r="AY12" i="83" s="1"/>
  <c r="AS12" i="83"/>
  <c r="AT12" i="83" s="1"/>
  <c r="AN12" i="83"/>
  <c r="AO12" i="83" s="1"/>
  <c r="AI12" i="83"/>
  <c r="AJ12" i="83" s="1"/>
  <c r="AD12" i="83"/>
  <c r="AE12" i="83" s="1"/>
  <c r="Y12" i="83"/>
  <c r="Z12" i="83" s="1"/>
  <c r="CB58" i="83"/>
  <c r="CC58" i="83" s="1"/>
  <c r="BM58" i="83"/>
  <c r="BN58" i="83" s="1"/>
  <c r="AN58" i="83"/>
  <c r="AO58" i="83" s="1"/>
  <c r="Y58" i="83"/>
  <c r="Z58" i="83" s="1"/>
  <c r="M68" i="83"/>
  <c r="CB68" i="83"/>
  <c r="CC68" i="83" s="1"/>
  <c r="BW68" i="83"/>
  <c r="BX68" i="83" s="1"/>
  <c r="BR68" i="83"/>
  <c r="BS68" i="83" s="1"/>
  <c r="BT68" i="83" s="1"/>
  <c r="BM68" i="83"/>
  <c r="BN68" i="83" s="1"/>
  <c r="BH68" i="83"/>
  <c r="BI68" i="83" s="1"/>
  <c r="BC68" i="83"/>
  <c r="BD68" i="83" s="1"/>
  <c r="AX68" i="83"/>
  <c r="AY68" i="83" s="1"/>
  <c r="AS68" i="83"/>
  <c r="AT68" i="83" s="1"/>
  <c r="AN68" i="83"/>
  <c r="AO68" i="83" s="1"/>
  <c r="AI68" i="83"/>
  <c r="AJ68" i="83" s="1"/>
  <c r="AD68" i="83"/>
  <c r="AE68" i="83" s="1"/>
  <c r="Y68" i="83"/>
  <c r="Z68" i="83" s="1"/>
  <c r="CB14" i="83"/>
  <c r="CC14" i="83" s="1"/>
  <c r="BW14" i="83"/>
  <c r="BX14" i="83" s="1"/>
  <c r="BR14" i="83"/>
  <c r="BS14" i="83" s="1"/>
  <c r="BM14" i="83"/>
  <c r="BN14" i="83" s="1"/>
  <c r="BH14" i="83"/>
  <c r="BI14" i="83" s="1"/>
  <c r="BC14" i="83"/>
  <c r="BD14" i="83" s="1"/>
  <c r="AX14" i="83"/>
  <c r="AY14" i="83" s="1"/>
  <c r="AS14" i="83"/>
  <c r="AT14" i="83" s="1"/>
  <c r="AN14" i="83"/>
  <c r="AO14" i="83" s="1"/>
  <c r="AI14" i="83"/>
  <c r="AJ14" i="83" s="1"/>
  <c r="AD14" i="83"/>
  <c r="AE14" i="83" s="1"/>
  <c r="Y14" i="83"/>
  <c r="Z14" i="83" s="1"/>
  <c r="M16" i="83"/>
  <c r="M17" i="83"/>
  <c r="M18" i="83"/>
  <c r="CB67" i="83"/>
  <c r="CC67" i="83" s="1"/>
  <c r="BW67" i="83"/>
  <c r="BX67" i="83" s="1"/>
  <c r="BH67" i="83"/>
  <c r="BI67" i="83" s="1"/>
  <c r="BC67" i="83"/>
  <c r="BD67" i="83" s="1"/>
  <c r="AN67" i="83"/>
  <c r="AO67" i="83" s="1"/>
  <c r="AI67" i="83"/>
  <c r="AJ67" i="83" s="1"/>
  <c r="BW122" i="83"/>
  <c r="BX122" i="83" s="1"/>
  <c r="CB123" i="83"/>
  <c r="CC123" i="83" s="1"/>
  <c r="BW123" i="83"/>
  <c r="BX123" i="83" s="1"/>
  <c r="BR123" i="83"/>
  <c r="BS123" i="83" s="1"/>
  <c r="BM123" i="83"/>
  <c r="BN123" i="83" s="1"/>
  <c r="BH123" i="83"/>
  <c r="BI123" i="83" s="1"/>
  <c r="BC123" i="83"/>
  <c r="BD123" i="83" s="1"/>
  <c r="AX123" i="83"/>
  <c r="AY123" i="83" s="1"/>
  <c r="AS123" i="83"/>
  <c r="AT123" i="83" s="1"/>
  <c r="AN123" i="83"/>
  <c r="AO123" i="83" s="1"/>
  <c r="AI123" i="83"/>
  <c r="AJ123" i="83" s="1"/>
  <c r="AD123" i="83"/>
  <c r="AE123" i="83" s="1"/>
  <c r="Y123" i="83"/>
  <c r="Z123" i="83" s="1"/>
  <c r="CB138" i="83"/>
  <c r="CC138" i="83" s="1"/>
  <c r="BW138" i="83"/>
  <c r="BX138" i="83" s="1"/>
  <c r="BR138" i="83"/>
  <c r="BS138" i="83" s="1"/>
  <c r="BM138" i="83"/>
  <c r="BN138" i="83" s="1"/>
  <c r="BH138" i="83"/>
  <c r="BI138" i="83" s="1"/>
  <c r="BC138" i="83"/>
  <c r="BD138" i="83" s="1"/>
  <c r="AX138" i="83"/>
  <c r="AY138" i="83" s="1"/>
  <c r="AS138" i="83"/>
  <c r="AT138" i="83" s="1"/>
  <c r="AN138" i="83"/>
  <c r="AO138" i="83" s="1"/>
  <c r="AI138" i="83"/>
  <c r="AJ138" i="83" s="1"/>
  <c r="AD138" i="83"/>
  <c r="AE138" i="83" s="1"/>
  <c r="Y138" i="83"/>
  <c r="Z138" i="83" s="1"/>
  <c r="BZ157" i="83"/>
  <c r="F157" i="83"/>
  <c r="G157" i="83" s="1"/>
  <c r="BQ157" i="83"/>
  <c r="BL157" i="83"/>
  <c r="BG157" i="83"/>
  <c r="BB157" i="83"/>
  <c r="AW157" i="83"/>
  <c r="AR157" i="83"/>
  <c r="AM157" i="83"/>
  <c r="AH157" i="83"/>
  <c r="AC157" i="83"/>
  <c r="X157" i="83"/>
  <c r="K157" i="83"/>
  <c r="E157" i="83"/>
  <c r="BC157" i="83" s="1"/>
  <c r="BD157" i="83" s="1"/>
  <c r="BV157" i="83"/>
  <c r="BP157" i="83"/>
  <c r="BK157" i="83"/>
  <c r="BF157" i="83"/>
  <c r="BA157" i="83"/>
  <c r="AV157" i="83"/>
  <c r="AQ157" i="83"/>
  <c r="AL157" i="83"/>
  <c r="AG157" i="83"/>
  <c r="AB157" i="83"/>
  <c r="W157" i="83"/>
  <c r="H157" i="83"/>
  <c r="F153" i="83"/>
  <c r="G153" i="83" s="1"/>
  <c r="CA153" i="83"/>
  <c r="BV153" i="83"/>
  <c r="BQ153" i="83"/>
  <c r="BL153" i="83"/>
  <c r="BG153" i="83"/>
  <c r="BB153" i="83"/>
  <c r="AW153" i="83"/>
  <c r="AR153" i="83"/>
  <c r="AM153" i="83"/>
  <c r="AH153" i="83"/>
  <c r="AC153" i="83"/>
  <c r="X153" i="83"/>
  <c r="K153" i="83"/>
  <c r="E153" i="83"/>
  <c r="BR153" i="83" s="1"/>
  <c r="BS153" i="83" s="1"/>
  <c r="BZ153" i="83"/>
  <c r="BU153" i="83"/>
  <c r="BP153" i="83"/>
  <c r="BK153" i="83"/>
  <c r="BF153" i="83"/>
  <c r="BA153" i="83"/>
  <c r="AV153" i="83"/>
  <c r="AQ153" i="83"/>
  <c r="AL153" i="83"/>
  <c r="AG153" i="83"/>
  <c r="AB153" i="83"/>
  <c r="W153" i="83"/>
  <c r="H153" i="83"/>
  <c r="F149" i="83"/>
  <c r="G149" i="83" s="1"/>
  <c r="CA149" i="83"/>
  <c r="BV149" i="83"/>
  <c r="BQ149" i="83"/>
  <c r="BL149" i="83"/>
  <c r="BG149" i="83"/>
  <c r="BB149" i="83"/>
  <c r="AW149" i="83"/>
  <c r="AR149" i="83"/>
  <c r="AM149" i="83"/>
  <c r="AH149" i="83"/>
  <c r="AC149" i="83"/>
  <c r="X149" i="83"/>
  <c r="K149" i="83"/>
  <c r="E149" i="83"/>
  <c r="BW149" i="83" s="1"/>
  <c r="BX149" i="83" s="1"/>
  <c r="BZ149" i="83"/>
  <c r="BU149" i="83"/>
  <c r="BP149" i="83"/>
  <c r="BK149" i="83"/>
  <c r="BF149" i="83"/>
  <c r="BA149" i="83"/>
  <c r="AV149" i="83"/>
  <c r="AQ149" i="83"/>
  <c r="AL149" i="83"/>
  <c r="AG149" i="83"/>
  <c r="AB149" i="83"/>
  <c r="W149" i="83"/>
  <c r="H149" i="83"/>
  <c r="CB145" i="83"/>
  <c r="CC145" i="83" s="1"/>
  <c r="BW145" i="83"/>
  <c r="BX145" i="83" s="1"/>
  <c r="BR145" i="83"/>
  <c r="BS145" i="83" s="1"/>
  <c r="BM145" i="83"/>
  <c r="BN145" i="83" s="1"/>
  <c r="BH145" i="83"/>
  <c r="BI145" i="83" s="1"/>
  <c r="BC145" i="83"/>
  <c r="BD145" i="83" s="1"/>
  <c r="AX145" i="83"/>
  <c r="AY145" i="83" s="1"/>
  <c r="AS145" i="83"/>
  <c r="AT145" i="83" s="1"/>
  <c r="AN145" i="83"/>
  <c r="AO145" i="83" s="1"/>
  <c r="AI145" i="83"/>
  <c r="AJ145" i="83" s="1"/>
  <c r="AD145" i="83"/>
  <c r="AE145" i="83" s="1"/>
  <c r="Y145" i="83"/>
  <c r="Z145" i="83" s="1"/>
  <c r="F145" i="83"/>
  <c r="G145" i="83" s="1"/>
  <c r="BZ145" i="83"/>
  <c r="BU145" i="83"/>
  <c r="BY145" i="83" s="1"/>
  <c r="BP145" i="83"/>
  <c r="BK145" i="83"/>
  <c r="BF145" i="83"/>
  <c r="BA145" i="83"/>
  <c r="AV145" i="83"/>
  <c r="AQ145" i="83"/>
  <c r="AL145" i="83"/>
  <c r="AG145" i="83"/>
  <c r="AB145" i="83"/>
  <c r="W145" i="83"/>
  <c r="H145" i="83"/>
  <c r="F141" i="83"/>
  <c r="G141" i="83" s="1"/>
  <c r="BZ141" i="83"/>
  <c r="BU141" i="83"/>
  <c r="BP141" i="83"/>
  <c r="BK141" i="83"/>
  <c r="BF141" i="83"/>
  <c r="BA141" i="83"/>
  <c r="AV141" i="83"/>
  <c r="AQ141" i="83"/>
  <c r="AL141" i="83"/>
  <c r="AG141" i="83"/>
  <c r="AB141" i="83"/>
  <c r="W141" i="83"/>
  <c r="H141" i="83"/>
  <c r="F137" i="83"/>
  <c r="G137" i="83" s="1"/>
  <c r="BZ137" i="83"/>
  <c r="BU137" i="83"/>
  <c r="BP137" i="83"/>
  <c r="BK137" i="83"/>
  <c r="BF137" i="83"/>
  <c r="BA137" i="83"/>
  <c r="AV137" i="83"/>
  <c r="AQ137" i="83"/>
  <c r="AL137" i="83"/>
  <c r="AG137" i="83"/>
  <c r="AB137" i="83"/>
  <c r="W137" i="83"/>
  <c r="H137" i="83"/>
  <c r="F133" i="83"/>
  <c r="G133" i="83" s="1"/>
  <c r="BZ133" i="83"/>
  <c r="BU133" i="83"/>
  <c r="BP133" i="83"/>
  <c r="BK133" i="83"/>
  <c r="BF133" i="83"/>
  <c r="BA133" i="83"/>
  <c r="AV133" i="83"/>
  <c r="AQ133" i="83"/>
  <c r="AL133" i="83"/>
  <c r="AG133" i="83"/>
  <c r="AB133" i="83"/>
  <c r="W133" i="83"/>
  <c r="H133" i="83"/>
  <c r="CB129" i="83"/>
  <c r="CC129" i="83" s="1"/>
  <c r="BW129" i="83"/>
  <c r="BX129" i="83" s="1"/>
  <c r="BR129" i="83"/>
  <c r="BS129" i="83" s="1"/>
  <c r="BM129" i="83"/>
  <c r="BN129" i="83" s="1"/>
  <c r="BH129" i="83"/>
  <c r="BI129" i="83" s="1"/>
  <c r="BC129" i="83"/>
  <c r="BD129" i="83" s="1"/>
  <c r="AX129" i="83"/>
  <c r="AY129" i="83" s="1"/>
  <c r="AS129" i="83"/>
  <c r="AT129" i="83" s="1"/>
  <c r="AN129" i="83"/>
  <c r="AO129" i="83" s="1"/>
  <c r="AI129" i="83"/>
  <c r="AJ129" i="83" s="1"/>
  <c r="AD129" i="83"/>
  <c r="AE129" i="83" s="1"/>
  <c r="Y129" i="83"/>
  <c r="Z129" i="83" s="1"/>
  <c r="F129" i="83"/>
  <c r="G129" i="83" s="1"/>
  <c r="BZ129" i="83"/>
  <c r="BU129" i="83"/>
  <c r="BP129" i="83"/>
  <c r="BK129" i="83"/>
  <c r="BF129" i="83"/>
  <c r="BA129" i="83"/>
  <c r="AV129" i="83"/>
  <c r="AQ129" i="83"/>
  <c r="AL129" i="83"/>
  <c r="AG129" i="83"/>
  <c r="AB129" i="83"/>
  <c r="W129" i="83"/>
  <c r="H129" i="83"/>
  <c r="F125" i="83"/>
  <c r="G125" i="83" s="1"/>
  <c r="BZ125" i="83"/>
  <c r="BU125" i="83"/>
  <c r="BP125" i="83"/>
  <c r="BK125" i="83"/>
  <c r="BF125" i="83"/>
  <c r="BA125" i="83"/>
  <c r="AV125" i="83"/>
  <c r="AQ125" i="83"/>
  <c r="AL125" i="83"/>
  <c r="AG125" i="83"/>
  <c r="AB125" i="83"/>
  <c r="W125" i="83"/>
  <c r="H125" i="83"/>
  <c r="F121" i="83"/>
  <c r="G121" i="83" s="1"/>
  <c r="BZ121" i="83"/>
  <c r="BU121" i="83"/>
  <c r="BP121" i="83"/>
  <c r="BK121" i="83"/>
  <c r="BF121" i="83"/>
  <c r="BA121" i="83"/>
  <c r="AV121" i="83"/>
  <c r="AQ121" i="83"/>
  <c r="AL121" i="83"/>
  <c r="AG121" i="83"/>
  <c r="AB121" i="83"/>
  <c r="W121" i="83"/>
  <c r="H121" i="83"/>
  <c r="F117" i="83"/>
  <c r="G117" i="83" s="1"/>
  <c r="BZ117" i="83"/>
  <c r="BU117" i="83"/>
  <c r="BP117" i="83"/>
  <c r="BK117" i="83"/>
  <c r="BF117" i="83"/>
  <c r="BA117" i="83"/>
  <c r="AV117" i="83"/>
  <c r="AQ117" i="83"/>
  <c r="AL117" i="83"/>
  <c r="AG117" i="83"/>
  <c r="AB117" i="83"/>
  <c r="W117" i="83"/>
  <c r="H117" i="83"/>
  <c r="F113" i="83"/>
  <c r="G113" i="83" s="1"/>
  <c r="BZ113" i="83"/>
  <c r="BU113" i="83"/>
  <c r="BP113" i="83"/>
  <c r="BK113" i="83"/>
  <c r="BF113" i="83"/>
  <c r="BA113" i="83"/>
  <c r="AV113" i="83"/>
  <c r="AQ113" i="83"/>
  <c r="AL113" i="83"/>
  <c r="AG113" i="83"/>
  <c r="AB113" i="83"/>
  <c r="W113" i="83"/>
  <c r="H113" i="83"/>
  <c r="CA109" i="83"/>
  <c r="BV109" i="83"/>
  <c r="BQ109" i="83"/>
  <c r="BL109" i="83"/>
  <c r="BG109" i="83"/>
  <c r="BB109" i="83"/>
  <c r="AW109" i="83"/>
  <c r="AR109" i="83"/>
  <c r="AM109" i="83"/>
  <c r="AH109" i="83"/>
  <c r="AC109" i="83"/>
  <c r="X109" i="83"/>
  <c r="K109" i="83"/>
  <c r="E109" i="83"/>
  <c r="M109" i="83" s="1"/>
  <c r="BZ105" i="83"/>
  <c r="BU105" i="83"/>
  <c r="BP105" i="83"/>
  <c r="BK105" i="83"/>
  <c r="BF105" i="83"/>
  <c r="BA105" i="83"/>
  <c r="AV105" i="83"/>
  <c r="AQ105" i="83"/>
  <c r="AL105" i="83"/>
  <c r="AG105" i="83"/>
  <c r="AB105" i="83"/>
  <c r="W105" i="83"/>
  <c r="H105" i="83"/>
  <c r="F105" i="83"/>
  <c r="G105" i="83" s="1"/>
  <c r="BZ101" i="83"/>
  <c r="BU101" i="83"/>
  <c r="BP101" i="83"/>
  <c r="BK101" i="83"/>
  <c r="BF101" i="83"/>
  <c r="BA101" i="83"/>
  <c r="AV101" i="83"/>
  <c r="AQ101" i="83"/>
  <c r="AL101" i="83"/>
  <c r="AG101" i="83"/>
  <c r="AB101" i="83"/>
  <c r="W101" i="83"/>
  <c r="H101" i="83"/>
  <c r="F97" i="83"/>
  <c r="G97" i="83" s="1"/>
  <c r="BZ93" i="83"/>
  <c r="BU93" i="83"/>
  <c r="BP93" i="83"/>
  <c r="AN102" i="83"/>
  <c r="AO102" i="83" s="1"/>
  <c r="BH102" i="83"/>
  <c r="BI102" i="83" s="1"/>
  <c r="CB102" i="83"/>
  <c r="CC102" i="83" s="1"/>
  <c r="BM124" i="83"/>
  <c r="BN124" i="83" s="1"/>
  <c r="AS124" i="83"/>
  <c r="AT124" i="83" s="1"/>
  <c r="Y124" i="83"/>
  <c r="Z124" i="83" s="1"/>
  <c r="AS139" i="83"/>
  <c r="AT139" i="83" s="1"/>
  <c r="AD139" i="83"/>
  <c r="AE139" i="83" s="1"/>
  <c r="BW140" i="83"/>
  <c r="BX140" i="83" s="1"/>
  <c r="BC140" i="83"/>
  <c r="BD140" i="83" s="1"/>
  <c r="AI140" i="83"/>
  <c r="AJ140" i="83" s="1"/>
  <c r="H29" i="83"/>
  <c r="W29" i="83"/>
  <c r="AB29" i="83"/>
  <c r="AG29" i="83"/>
  <c r="AL29" i="83"/>
  <c r="AQ29" i="83"/>
  <c r="AV29" i="83"/>
  <c r="BA29" i="83"/>
  <c r="BF29" i="83"/>
  <c r="BK29" i="83"/>
  <c r="BP29" i="83"/>
  <c r="BU29" i="83"/>
  <c r="BZ29" i="83"/>
  <c r="H33" i="83"/>
  <c r="W33" i="83"/>
  <c r="AB33" i="83"/>
  <c r="AG33" i="83"/>
  <c r="AL33" i="83"/>
  <c r="AQ33" i="83"/>
  <c r="AV33" i="83"/>
  <c r="BA33" i="83"/>
  <c r="BF33" i="83"/>
  <c r="BK33" i="83"/>
  <c r="BP33" i="83"/>
  <c r="BU33" i="83"/>
  <c r="BZ33" i="83"/>
  <c r="H37" i="83"/>
  <c r="W37" i="83"/>
  <c r="AB37" i="83"/>
  <c r="AG37" i="83"/>
  <c r="AL37" i="83"/>
  <c r="AQ37" i="83"/>
  <c r="AV37" i="83"/>
  <c r="BA37" i="83"/>
  <c r="BF37" i="83"/>
  <c r="BK37" i="83"/>
  <c r="BP37" i="83"/>
  <c r="BU37" i="83"/>
  <c r="BY37" i="83" s="1"/>
  <c r="BZ37" i="83"/>
  <c r="H41" i="83"/>
  <c r="W41" i="83"/>
  <c r="AB41" i="83"/>
  <c r="AG41" i="83"/>
  <c r="AL41" i="83"/>
  <c r="AQ41" i="83"/>
  <c r="AV41" i="83"/>
  <c r="BA41" i="83"/>
  <c r="BF41" i="83"/>
  <c r="BK41" i="83"/>
  <c r="BP41" i="83"/>
  <c r="BU41" i="83"/>
  <c r="BY41" i="83" s="1"/>
  <c r="BZ41" i="83"/>
  <c r="H45" i="83"/>
  <c r="W45" i="83"/>
  <c r="AB45" i="83"/>
  <c r="AG45" i="83"/>
  <c r="AL45" i="83"/>
  <c r="AQ45" i="83"/>
  <c r="AV45" i="83"/>
  <c r="BA45" i="83"/>
  <c r="BF45" i="83"/>
  <c r="BK45" i="83"/>
  <c r="BP45" i="83"/>
  <c r="BU45" i="83"/>
  <c r="BZ45" i="83"/>
  <c r="CD45" i="83" s="1"/>
  <c r="H49" i="83"/>
  <c r="W49" i="83"/>
  <c r="AB49" i="83"/>
  <c r="AG49" i="83"/>
  <c r="AL49" i="83"/>
  <c r="AQ49" i="83"/>
  <c r="AV49" i="83"/>
  <c r="BA49" i="83"/>
  <c r="BF49" i="83"/>
  <c r="BK49" i="83"/>
  <c r="BP49" i="83"/>
  <c r="BU49" i="83"/>
  <c r="BZ49" i="83"/>
  <c r="H53" i="83"/>
  <c r="W53" i="83"/>
  <c r="AB53" i="83"/>
  <c r="AG53" i="83"/>
  <c r="AL53" i="83"/>
  <c r="AQ53" i="83"/>
  <c r="AV53" i="83"/>
  <c r="BA53" i="83"/>
  <c r="BF53" i="83"/>
  <c r="BK53" i="83"/>
  <c r="BP53" i="83"/>
  <c r="BU53" i="83"/>
  <c r="BZ53" i="83"/>
  <c r="CD53" i="83" s="1"/>
  <c r="G57" i="83"/>
  <c r="E61" i="83"/>
  <c r="M61" i="83" s="1"/>
  <c r="K61" i="83"/>
  <c r="X61" i="83"/>
  <c r="AC61" i="83"/>
  <c r="AH61" i="83"/>
  <c r="AM61" i="83"/>
  <c r="AR61" i="83"/>
  <c r="AW61" i="83"/>
  <c r="BB61" i="83"/>
  <c r="BG61" i="83"/>
  <c r="BL61" i="83"/>
  <c r="BQ61" i="83"/>
  <c r="BV61" i="83"/>
  <c r="CA61" i="83"/>
  <c r="E69" i="83"/>
  <c r="M69" i="83" s="1"/>
  <c r="K69" i="83"/>
  <c r="X69" i="83"/>
  <c r="AC69" i="83"/>
  <c r="AH69" i="83"/>
  <c r="AM69" i="83"/>
  <c r="AR69" i="83"/>
  <c r="AW69" i="83"/>
  <c r="BB69" i="83"/>
  <c r="BG69" i="83"/>
  <c r="BL69" i="83"/>
  <c r="BQ69" i="83"/>
  <c r="BV69" i="83"/>
  <c r="CA69" i="83"/>
  <c r="AI74" i="83"/>
  <c r="AJ74" i="83" s="1"/>
  <c r="AN74" i="83"/>
  <c r="AO74" i="83" s="1"/>
  <c r="BC74" i="83"/>
  <c r="BD74" i="83" s="1"/>
  <c r="BH74" i="83"/>
  <c r="BI74" i="83" s="1"/>
  <c r="BW74" i="83"/>
  <c r="BX74" i="83" s="1"/>
  <c r="CB74" i="83"/>
  <c r="CC74" i="83" s="1"/>
  <c r="AD75" i="83"/>
  <c r="AE75" i="83" s="1"/>
  <c r="AI75" i="83"/>
  <c r="AJ75" i="83" s="1"/>
  <c r="AX75" i="83"/>
  <c r="AY75" i="83" s="1"/>
  <c r="BC75" i="83"/>
  <c r="BD75" i="83" s="1"/>
  <c r="BR75" i="83"/>
  <c r="BS75" i="83" s="1"/>
  <c r="BW75" i="83"/>
  <c r="BX75" i="83" s="1"/>
  <c r="AD76" i="83"/>
  <c r="AE76" i="83" s="1"/>
  <c r="E77" i="83"/>
  <c r="M77" i="83" s="1"/>
  <c r="K77" i="83"/>
  <c r="X77" i="83"/>
  <c r="AC77" i="83"/>
  <c r="AH77" i="83"/>
  <c r="AM77" i="83"/>
  <c r="AR77" i="83"/>
  <c r="AW77" i="83"/>
  <c r="BB77" i="83"/>
  <c r="BG77" i="83"/>
  <c r="BL77" i="83"/>
  <c r="BQ77" i="83"/>
  <c r="BV77" i="83"/>
  <c r="CA77" i="83"/>
  <c r="AD82" i="83"/>
  <c r="AE82" i="83" s="1"/>
  <c r="AI82" i="83"/>
  <c r="AJ82" i="83" s="1"/>
  <c r="BR82" i="83"/>
  <c r="BS82" i="83" s="1"/>
  <c r="BW82" i="83"/>
  <c r="BX82" i="83" s="1"/>
  <c r="AD83" i="83"/>
  <c r="AE83" i="83" s="1"/>
  <c r="AI83" i="83"/>
  <c r="AJ83" i="83" s="1"/>
  <c r="AX83" i="83"/>
  <c r="AY83" i="83" s="1"/>
  <c r="BC83" i="83"/>
  <c r="BD83" i="83" s="1"/>
  <c r="BR83" i="83"/>
  <c r="BS83" i="83" s="1"/>
  <c r="BW83" i="83"/>
  <c r="BX83" i="83" s="1"/>
  <c r="AD84" i="83"/>
  <c r="AE84" i="83" s="1"/>
  <c r="AI84" i="83"/>
  <c r="AJ84" i="83" s="1"/>
  <c r="BR84" i="83"/>
  <c r="BS84" i="83" s="1"/>
  <c r="BW84" i="83"/>
  <c r="BX84" i="83" s="1"/>
  <c r="E85" i="83"/>
  <c r="AI85" i="83" s="1"/>
  <c r="AJ85" i="83" s="1"/>
  <c r="K85" i="83"/>
  <c r="X85" i="83"/>
  <c r="AC85" i="83"/>
  <c r="AH85" i="83"/>
  <c r="AM85" i="83"/>
  <c r="AR85" i="83"/>
  <c r="AW85" i="83"/>
  <c r="BB85" i="83"/>
  <c r="BG85" i="83"/>
  <c r="BL85" i="83"/>
  <c r="BQ85" i="83"/>
  <c r="BV85" i="83"/>
  <c r="CA85" i="83"/>
  <c r="G89" i="83"/>
  <c r="Y90" i="83"/>
  <c r="Z90" i="83" s="1"/>
  <c r="AD90" i="83"/>
  <c r="AE90" i="83" s="1"/>
  <c r="AI90" i="83"/>
  <c r="AJ90" i="83" s="1"/>
  <c r="AN90" i="83"/>
  <c r="AO90" i="83" s="1"/>
  <c r="AS90" i="83"/>
  <c r="AT90" i="83" s="1"/>
  <c r="AX90" i="83"/>
  <c r="AY90" i="83" s="1"/>
  <c r="BC90" i="83"/>
  <c r="BD90" i="83" s="1"/>
  <c r="BH90" i="83"/>
  <c r="BI90" i="83" s="1"/>
  <c r="BM90" i="83"/>
  <c r="BN90" i="83" s="1"/>
  <c r="BR90" i="83"/>
  <c r="BS90" i="83" s="1"/>
  <c r="BW90" i="83"/>
  <c r="BX90" i="83" s="1"/>
  <c r="CB90" i="83"/>
  <c r="CC90" i="83" s="1"/>
  <c r="Y91" i="83"/>
  <c r="Z91" i="83" s="1"/>
  <c r="AN91" i="83"/>
  <c r="AO91" i="83" s="1"/>
  <c r="AS91" i="83"/>
  <c r="AT91" i="83" s="1"/>
  <c r="BH91" i="83"/>
  <c r="BI91" i="83" s="1"/>
  <c r="BM91" i="83"/>
  <c r="BN91" i="83" s="1"/>
  <c r="CB91" i="83"/>
  <c r="CC91" i="83" s="1"/>
  <c r="Y92" i="83"/>
  <c r="Z92" i="83" s="1"/>
  <c r="AD92" i="83"/>
  <c r="AE92" i="83" s="1"/>
  <c r="AI92" i="83"/>
  <c r="AJ92" i="83" s="1"/>
  <c r="AN92" i="83"/>
  <c r="AO92" i="83" s="1"/>
  <c r="AS92" i="83"/>
  <c r="AT92" i="83" s="1"/>
  <c r="AX92" i="83"/>
  <c r="AY92" i="83" s="1"/>
  <c r="BC92" i="83"/>
  <c r="BD92" i="83" s="1"/>
  <c r="BH92" i="83"/>
  <c r="BI92" i="83" s="1"/>
  <c r="BM92" i="83"/>
  <c r="BN92" i="83" s="1"/>
  <c r="BR92" i="83"/>
  <c r="BS92" i="83" s="1"/>
  <c r="BW92" i="83"/>
  <c r="BX92" i="83" s="1"/>
  <c r="CB92" i="83"/>
  <c r="CC92" i="83" s="1"/>
  <c r="E93" i="83"/>
  <c r="BW93" i="83" s="1"/>
  <c r="BX93" i="83" s="1"/>
  <c r="K93" i="83"/>
  <c r="X93" i="83"/>
  <c r="AC93" i="83"/>
  <c r="AH93" i="83"/>
  <c r="AM93" i="83"/>
  <c r="AR93" i="83"/>
  <c r="AW93" i="83"/>
  <c r="BB93" i="83"/>
  <c r="BG93" i="83"/>
  <c r="BL93" i="83"/>
  <c r="Y94" i="83"/>
  <c r="Z94" i="83" s="1"/>
  <c r="AS94" i="83"/>
  <c r="AT94" i="83" s="1"/>
  <c r="BM94" i="83"/>
  <c r="BN94" i="83" s="1"/>
  <c r="AI95" i="83"/>
  <c r="AJ95" i="83" s="1"/>
  <c r="BC95" i="83"/>
  <c r="BD95" i="83" s="1"/>
  <c r="E97" i="83"/>
  <c r="CB97" i="83" s="1"/>
  <c r="CC97" i="83" s="1"/>
  <c r="AG97" i="83"/>
  <c r="AM97" i="83"/>
  <c r="BA97" i="83"/>
  <c r="BG97" i="83"/>
  <c r="BU97" i="83"/>
  <c r="CA97" i="83"/>
  <c r="E101" i="83"/>
  <c r="CB101" i="83" s="1"/>
  <c r="CC101" i="83" s="1"/>
  <c r="AH101" i="83"/>
  <c r="BB101" i="83"/>
  <c r="BV101" i="83"/>
  <c r="AI102" i="83"/>
  <c r="AJ102" i="83" s="1"/>
  <c r="BC102" i="83"/>
  <c r="BD102" i="83" s="1"/>
  <c r="BW102" i="83"/>
  <c r="BX102" i="83" s="1"/>
  <c r="AC105" i="83"/>
  <c r="AM105" i="83"/>
  <c r="AW105" i="83"/>
  <c r="BG105" i="83"/>
  <c r="BQ105" i="83"/>
  <c r="CA105" i="83"/>
  <c r="CB106" i="83"/>
  <c r="CC106" i="83" s="1"/>
  <c r="BW106" i="83"/>
  <c r="BX106" i="83" s="1"/>
  <c r="BR106" i="83"/>
  <c r="BS106" i="83" s="1"/>
  <c r="BM106" i="83"/>
  <c r="BN106" i="83" s="1"/>
  <c r="BH106" i="83"/>
  <c r="BI106" i="83" s="1"/>
  <c r="BC106" i="83"/>
  <c r="BD106" i="83" s="1"/>
  <c r="AX106" i="83"/>
  <c r="AY106" i="83" s="1"/>
  <c r="AS106" i="83"/>
  <c r="AT106" i="83" s="1"/>
  <c r="AN106" i="83"/>
  <c r="AO106" i="83" s="1"/>
  <c r="AI106" i="83"/>
  <c r="AJ106" i="83" s="1"/>
  <c r="AD106" i="83"/>
  <c r="AE106" i="83" s="1"/>
  <c r="Y106" i="83"/>
  <c r="Z106" i="83" s="1"/>
  <c r="BR112" i="83"/>
  <c r="BS112" i="83" s="1"/>
  <c r="AX112" i="83"/>
  <c r="AY112" i="83" s="1"/>
  <c r="AD112" i="83"/>
  <c r="AE112" i="83" s="1"/>
  <c r="AC113" i="83"/>
  <c r="AM113" i="83"/>
  <c r="AW113" i="83"/>
  <c r="BG113" i="83"/>
  <c r="BQ113" i="83"/>
  <c r="CA113" i="83"/>
  <c r="BM114" i="83"/>
  <c r="BN114" i="83" s="1"/>
  <c r="BH114" i="83"/>
  <c r="BI114" i="83" s="1"/>
  <c r="AN114" i="83"/>
  <c r="AO114" i="83" s="1"/>
  <c r="AI114" i="83"/>
  <c r="AJ114" i="83" s="1"/>
  <c r="E117" i="83"/>
  <c r="BM117" i="83" s="1"/>
  <c r="BN117" i="83" s="1"/>
  <c r="AC121" i="83"/>
  <c r="AM121" i="83"/>
  <c r="AW121" i="83"/>
  <c r="BG121" i="83"/>
  <c r="BQ121" i="83"/>
  <c r="CA121" i="83"/>
  <c r="K125" i="83"/>
  <c r="CB126" i="83"/>
  <c r="CC126" i="83" s="1"/>
  <c r="BW126" i="83"/>
  <c r="BX126" i="83" s="1"/>
  <c r="BR126" i="83"/>
  <c r="BS126" i="83" s="1"/>
  <c r="BM126" i="83"/>
  <c r="BN126" i="83" s="1"/>
  <c r="BH126" i="83"/>
  <c r="BI126" i="83" s="1"/>
  <c r="BC126" i="83"/>
  <c r="BD126" i="83" s="1"/>
  <c r="AX126" i="83"/>
  <c r="AY126" i="83" s="1"/>
  <c r="AS126" i="83"/>
  <c r="AT126" i="83" s="1"/>
  <c r="AN126" i="83"/>
  <c r="AO126" i="83" s="1"/>
  <c r="AI126" i="83"/>
  <c r="AJ126" i="83" s="1"/>
  <c r="AD126" i="83"/>
  <c r="AE126" i="83" s="1"/>
  <c r="Y126" i="83"/>
  <c r="Z126" i="83" s="1"/>
  <c r="CB127" i="83"/>
  <c r="CC127" i="83" s="1"/>
  <c r="BW127" i="83"/>
  <c r="BX127" i="83" s="1"/>
  <c r="BH127" i="83"/>
  <c r="BI127" i="83" s="1"/>
  <c r="BC127" i="83"/>
  <c r="BD127" i="83" s="1"/>
  <c r="AN127" i="83"/>
  <c r="AO127" i="83" s="1"/>
  <c r="AI127" i="83"/>
  <c r="AJ127" i="83" s="1"/>
  <c r="BM128" i="83"/>
  <c r="BN128" i="83" s="1"/>
  <c r="AS128" i="83"/>
  <c r="AT128" i="83" s="1"/>
  <c r="Y128" i="83"/>
  <c r="Z128" i="83" s="1"/>
  <c r="X129" i="83"/>
  <c r="AH129" i="83"/>
  <c r="AR129" i="83"/>
  <c r="BB129" i="83"/>
  <c r="BL129" i="83"/>
  <c r="BV129" i="83"/>
  <c r="E133" i="83"/>
  <c r="BM133" i="83" s="1"/>
  <c r="BN133" i="83" s="1"/>
  <c r="AC137" i="83"/>
  <c r="AM137" i="83"/>
  <c r="AW137" i="83"/>
  <c r="BG137" i="83"/>
  <c r="BQ137" i="83"/>
  <c r="CA137" i="83"/>
  <c r="K141" i="83"/>
  <c r="CB142" i="83"/>
  <c r="CC142" i="83" s="1"/>
  <c r="BW142" i="83"/>
  <c r="BX142" i="83" s="1"/>
  <c r="BR142" i="83"/>
  <c r="BS142" i="83" s="1"/>
  <c r="BM142" i="83"/>
  <c r="BN142" i="83" s="1"/>
  <c r="BH142" i="83"/>
  <c r="BI142" i="83" s="1"/>
  <c r="BC142" i="83"/>
  <c r="BD142" i="83" s="1"/>
  <c r="AX142" i="83"/>
  <c r="AY142" i="83" s="1"/>
  <c r="AS142" i="83"/>
  <c r="AT142" i="83" s="1"/>
  <c r="AN142" i="83"/>
  <c r="AO142" i="83" s="1"/>
  <c r="AI142" i="83"/>
  <c r="AJ142" i="83" s="1"/>
  <c r="AD142" i="83"/>
  <c r="AE142" i="83" s="1"/>
  <c r="Y142" i="83"/>
  <c r="Z142" i="83" s="1"/>
  <c r="BW143" i="83"/>
  <c r="BX143" i="83" s="1"/>
  <c r="BR143" i="83"/>
  <c r="BS143" i="83" s="1"/>
  <c r="BC143" i="83"/>
  <c r="BD143" i="83" s="1"/>
  <c r="AX143" i="83"/>
  <c r="AY143" i="83" s="1"/>
  <c r="AI143" i="83"/>
  <c r="AJ143" i="83" s="1"/>
  <c r="AD143" i="83"/>
  <c r="AE143" i="83" s="1"/>
  <c r="AX144" i="83"/>
  <c r="AY144" i="83" s="1"/>
  <c r="Y144" i="83"/>
  <c r="Z144" i="83" s="1"/>
  <c r="X145" i="83"/>
  <c r="AH145" i="83"/>
  <c r="AR145" i="83"/>
  <c r="BB145" i="83"/>
  <c r="BL145" i="83"/>
  <c r="BV145" i="83"/>
  <c r="AL81" i="83"/>
  <c r="AQ81" i="83"/>
  <c r="AV81" i="83"/>
  <c r="BA81" i="83"/>
  <c r="BF81" i="83"/>
  <c r="BK81" i="83"/>
  <c r="BP81" i="83"/>
  <c r="BU81" i="83"/>
  <c r="BZ81" i="83"/>
  <c r="F85" i="83"/>
  <c r="G85" i="83" s="1"/>
  <c r="H89" i="83"/>
  <c r="W89" i="83"/>
  <c r="AB89" i="83"/>
  <c r="AG89" i="83"/>
  <c r="AL89" i="83"/>
  <c r="AQ89" i="83"/>
  <c r="AV89" i="83"/>
  <c r="BA89" i="83"/>
  <c r="BF89" i="83"/>
  <c r="BK89" i="83"/>
  <c r="BP89" i="83"/>
  <c r="BU89" i="83"/>
  <c r="BZ89" i="83"/>
  <c r="F93" i="83"/>
  <c r="G93" i="83" s="1"/>
  <c r="CA93" i="83"/>
  <c r="AN94" i="83"/>
  <c r="AO94" i="83" s="1"/>
  <c r="BH94" i="83"/>
  <c r="BI94" i="83" s="1"/>
  <c r="CB94" i="83"/>
  <c r="CC94" i="83" s="1"/>
  <c r="AD95" i="83"/>
  <c r="AE95" i="83" s="1"/>
  <c r="AX95" i="83"/>
  <c r="AY95" i="83" s="1"/>
  <c r="BH96" i="83"/>
  <c r="BI96" i="83" s="1"/>
  <c r="CB96" i="83"/>
  <c r="CC96" i="83" s="1"/>
  <c r="AB97" i="83"/>
  <c r="AH97" i="83"/>
  <c r="AV97" i="83"/>
  <c r="BB97" i="83"/>
  <c r="BP97" i="83"/>
  <c r="BV97" i="83"/>
  <c r="F101" i="83"/>
  <c r="G101" i="83" s="1"/>
  <c r="AC101" i="83"/>
  <c r="AW101" i="83"/>
  <c r="BQ101" i="83"/>
  <c r="AD102" i="83"/>
  <c r="AE102" i="83" s="1"/>
  <c r="AX102" i="83"/>
  <c r="AY102" i="83" s="1"/>
  <c r="BR102" i="83"/>
  <c r="BS102" i="83" s="1"/>
  <c r="E105" i="83"/>
  <c r="BR105" i="83" s="1"/>
  <c r="BS105" i="83" s="1"/>
  <c r="BM107" i="83"/>
  <c r="BN107" i="83" s="1"/>
  <c r="AS107" i="83"/>
  <c r="AT107" i="83" s="1"/>
  <c r="Y107" i="83"/>
  <c r="Z107" i="83" s="1"/>
  <c r="W109" i="83"/>
  <c r="AG109" i="83"/>
  <c r="AQ109" i="83"/>
  <c r="BA109" i="83"/>
  <c r="BK109" i="83"/>
  <c r="BU109" i="83"/>
  <c r="E113" i="83"/>
  <c r="BW113" i="83" s="1"/>
  <c r="BX113" i="83" s="1"/>
  <c r="AN115" i="83"/>
  <c r="AO115" i="83" s="1"/>
  <c r="CB116" i="83"/>
  <c r="CC116" i="83" s="1"/>
  <c r="Y116" i="83"/>
  <c r="Z116" i="83" s="1"/>
  <c r="X117" i="83"/>
  <c r="AH117" i="83"/>
  <c r="AR117" i="83"/>
  <c r="BB117" i="83"/>
  <c r="BL117" i="83"/>
  <c r="BV117" i="83"/>
  <c r="E121" i="83"/>
  <c r="BW121" i="83" s="1"/>
  <c r="BX121" i="83" s="1"/>
  <c r="M122" i="83"/>
  <c r="M123" i="83"/>
  <c r="AC125" i="83"/>
  <c r="AM125" i="83"/>
  <c r="AW125" i="83"/>
  <c r="BG125" i="83"/>
  <c r="BQ125" i="83"/>
  <c r="CA125" i="83"/>
  <c r="K129" i="83"/>
  <c r="CB131" i="83"/>
  <c r="CC131" i="83" s="1"/>
  <c r="BW131" i="83"/>
  <c r="BX131" i="83" s="1"/>
  <c r="BR131" i="83"/>
  <c r="BS131" i="83" s="1"/>
  <c r="BM131" i="83"/>
  <c r="BN131" i="83" s="1"/>
  <c r="BH131" i="83"/>
  <c r="BI131" i="83" s="1"/>
  <c r="BC131" i="83"/>
  <c r="BD131" i="83" s="1"/>
  <c r="AX131" i="83"/>
  <c r="AY131" i="83" s="1"/>
  <c r="AS131" i="83"/>
  <c r="AT131" i="83" s="1"/>
  <c r="AN131" i="83"/>
  <c r="AO131" i="83" s="1"/>
  <c r="AI131" i="83"/>
  <c r="AJ131" i="83" s="1"/>
  <c r="AD131" i="83"/>
  <c r="AE131" i="83" s="1"/>
  <c r="Y131" i="83"/>
  <c r="Z131" i="83" s="1"/>
  <c r="CB132" i="83"/>
  <c r="CC132" i="83" s="1"/>
  <c r="BW132" i="83"/>
  <c r="BX132" i="83" s="1"/>
  <c r="BR132" i="83"/>
  <c r="BS132" i="83" s="1"/>
  <c r="BM132" i="83"/>
  <c r="BN132" i="83" s="1"/>
  <c r="BH132" i="83"/>
  <c r="BI132" i="83" s="1"/>
  <c r="BC132" i="83"/>
  <c r="BD132" i="83" s="1"/>
  <c r="AX132" i="83"/>
  <c r="AY132" i="83" s="1"/>
  <c r="AS132" i="83"/>
  <c r="AT132" i="83" s="1"/>
  <c r="AN132" i="83"/>
  <c r="AO132" i="83" s="1"/>
  <c r="AI132" i="83"/>
  <c r="AJ132" i="83" s="1"/>
  <c r="AD132" i="83"/>
  <c r="AE132" i="83" s="1"/>
  <c r="Y132" i="83"/>
  <c r="Z132" i="83" s="1"/>
  <c r="X133" i="83"/>
  <c r="AH133" i="83"/>
  <c r="AR133" i="83"/>
  <c r="BB133" i="83"/>
  <c r="BL133" i="83"/>
  <c r="BV133" i="83"/>
  <c r="E137" i="83"/>
  <c r="BW137" i="83" s="1"/>
  <c r="BX137" i="83" s="1"/>
  <c r="M138" i="83"/>
  <c r="AC141" i="83"/>
  <c r="AM141" i="83"/>
  <c r="AW141" i="83"/>
  <c r="BG141" i="83"/>
  <c r="BQ141" i="83"/>
  <c r="CA141" i="83"/>
  <c r="K145" i="83"/>
  <c r="CB146" i="83"/>
  <c r="CC146" i="83" s="1"/>
  <c r="BW146" i="83"/>
  <c r="BX146" i="83" s="1"/>
  <c r="BH146" i="83"/>
  <c r="BI146" i="83" s="1"/>
  <c r="BC146" i="83"/>
  <c r="BD146" i="83" s="1"/>
  <c r="AN146" i="83"/>
  <c r="AO146" i="83" s="1"/>
  <c r="AI146" i="83"/>
  <c r="AJ146" i="83" s="1"/>
  <c r="F21" i="83"/>
  <c r="G21" i="83" s="1"/>
  <c r="AI21" i="83"/>
  <c r="AJ21" i="83" s="1"/>
  <c r="AN21" i="83"/>
  <c r="AO21" i="83" s="1"/>
  <c r="BC21" i="83"/>
  <c r="BD21" i="83" s="1"/>
  <c r="BH21" i="83"/>
  <c r="BI21" i="83" s="1"/>
  <c r="BW21" i="83"/>
  <c r="BX21" i="83" s="1"/>
  <c r="Y22" i="83"/>
  <c r="Z22" i="83" s="1"/>
  <c r="AD22" i="83"/>
  <c r="AE22" i="83" s="1"/>
  <c r="AI22" i="83"/>
  <c r="AJ22" i="83" s="1"/>
  <c r="AN22" i="83"/>
  <c r="AO22" i="83" s="1"/>
  <c r="AS22" i="83"/>
  <c r="AT22" i="83" s="1"/>
  <c r="AX22" i="83"/>
  <c r="AY22" i="83" s="1"/>
  <c r="BC22" i="83"/>
  <c r="BD22" i="83" s="1"/>
  <c r="BH22" i="83"/>
  <c r="BI22" i="83" s="1"/>
  <c r="BM22" i="83"/>
  <c r="BN22" i="83" s="1"/>
  <c r="BR22" i="83"/>
  <c r="BS22" i="83" s="1"/>
  <c r="BW22" i="83"/>
  <c r="BX22" i="83" s="1"/>
  <c r="Y23" i="83"/>
  <c r="Z23" i="83" s="1"/>
  <c r="AD23" i="83"/>
  <c r="AE23" i="83" s="1"/>
  <c r="AI23" i="83"/>
  <c r="AJ23" i="83" s="1"/>
  <c r="AN23" i="83"/>
  <c r="AO23" i="83" s="1"/>
  <c r="AS23" i="83"/>
  <c r="AT23" i="83" s="1"/>
  <c r="AX23" i="83"/>
  <c r="AY23" i="83" s="1"/>
  <c r="BC23" i="83"/>
  <c r="BD23" i="83" s="1"/>
  <c r="BH23" i="83"/>
  <c r="BI23" i="83" s="1"/>
  <c r="BM23" i="83"/>
  <c r="BN23" i="83" s="1"/>
  <c r="BR23" i="83"/>
  <c r="BS23" i="83" s="1"/>
  <c r="BW23" i="83"/>
  <c r="BX23" i="83" s="1"/>
  <c r="AD24" i="83"/>
  <c r="AE24" i="83" s="1"/>
  <c r="AI24" i="83"/>
  <c r="AJ24" i="83" s="1"/>
  <c r="BR24" i="83"/>
  <c r="BS24" i="83" s="1"/>
  <c r="BW24" i="83"/>
  <c r="BX24" i="83" s="1"/>
  <c r="F25" i="83"/>
  <c r="G25" i="83" s="1"/>
  <c r="AD25" i="83"/>
  <c r="AE25" i="83" s="1"/>
  <c r="AI25" i="83"/>
  <c r="AJ25" i="83" s="1"/>
  <c r="AX25" i="83"/>
  <c r="AY25" i="83" s="1"/>
  <c r="BC25" i="83"/>
  <c r="BD25" i="83" s="1"/>
  <c r="BR25" i="83"/>
  <c r="BS25" i="83" s="1"/>
  <c r="BW25" i="83"/>
  <c r="BX25" i="83" s="1"/>
  <c r="AI26" i="83"/>
  <c r="AJ26" i="83" s="1"/>
  <c r="AN26" i="83"/>
  <c r="AO26" i="83" s="1"/>
  <c r="BC26" i="83"/>
  <c r="BD26" i="83" s="1"/>
  <c r="BH26" i="83"/>
  <c r="BI26" i="83" s="1"/>
  <c r="BW26" i="83"/>
  <c r="BX26" i="83" s="1"/>
  <c r="AI27" i="83"/>
  <c r="AJ27" i="83" s="1"/>
  <c r="AN27" i="83"/>
  <c r="AO27" i="83" s="1"/>
  <c r="BC27" i="83"/>
  <c r="BD27" i="83" s="1"/>
  <c r="BH27" i="83"/>
  <c r="BI27" i="83" s="1"/>
  <c r="BW27" i="83"/>
  <c r="BX27" i="83" s="1"/>
  <c r="Y28" i="83"/>
  <c r="Z28" i="83" s="1"/>
  <c r="AD28" i="83"/>
  <c r="AE28" i="83" s="1"/>
  <c r="AI28" i="83"/>
  <c r="AJ28" i="83" s="1"/>
  <c r="AN28" i="83"/>
  <c r="AO28" i="83" s="1"/>
  <c r="AS28" i="83"/>
  <c r="AT28" i="83" s="1"/>
  <c r="AX28" i="83"/>
  <c r="AY28" i="83" s="1"/>
  <c r="BC28" i="83"/>
  <c r="BD28" i="83" s="1"/>
  <c r="BH28" i="83"/>
  <c r="BI28" i="83" s="1"/>
  <c r="BJ28" i="83" s="1"/>
  <c r="BM28" i="83"/>
  <c r="BN28" i="83" s="1"/>
  <c r="BR28" i="83"/>
  <c r="BS28" i="83" s="1"/>
  <c r="BW28" i="83"/>
  <c r="BX28" i="83" s="1"/>
  <c r="F29" i="83"/>
  <c r="G29" i="83" s="1"/>
  <c r="Y29" i="83"/>
  <c r="Z29" i="83" s="1"/>
  <c r="AD29" i="83"/>
  <c r="AE29" i="83" s="1"/>
  <c r="AS29" i="83"/>
  <c r="AT29" i="83" s="1"/>
  <c r="AX29" i="83"/>
  <c r="AY29" i="83" s="1"/>
  <c r="BM29" i="83"/>
  <c r="BN29" i="83" s="1"/>
  <c r="BR29" i="83"/>
  <c r="BS29" i="83" s="1"/>
  <c r="AD30" i="83"/>
  <c r="AE30" i="83" s="1"/>
  <c r="AI30" i="83"/>
  <c r="AJ30" i="83" s="1"/>
  <c r="AX30" i="83"/>
  <c r="AY30" i="83" s="1"/>
  <c r="BC30" i="83"/>
  <c r="BD30" i="83" s="1"/>
  <c r="BR30" i="83"/>
  <c r="BS30" i="83" s="1"/>
  <c r="BW30" i="83"/>
  <c r="BX30" i="83" s="1"/>
  <c r="AI31" i="83"/>
  <c r="AJ31" i="83" s="1"/>
  <c r="AN31" i="83"/>
  <c r="AO31" i="83" s="1"/>
  <c r="BC31" i="83"/>
  <c r="BD31" i="83" s="1"/>
  <c r="BH31" i="83"/>
  <c r="BI31" i="83" s="1"/>
  <c r="BW31" i="83"/>
  <c r="BX31" i="83" s="1"/>
  <c r="AI32" i="83"/>
  <c r="AJ32" i="83" s="1"/>
  <c r="AN32" i="83"/>
  <c r="AO32" i="83" s="1"/>
  <c r="BC32" i="83"/>
  <c r="BD32" i="83" s="1"/>
  <c r="BH32" i="83"/>
  <c r="BI32" i="83" s="1"/>
  <c r="BW32" i="83"/>
  <c r="BX32" i="83" s="1"/>
  <c r="F33" i="83"/>
  <c r="G33" i="83" s="1"/>
  <c r="Y33" i="83"/>
  <c r="Z33" i="83" s="1"/>
  <c r="AN33" i="83"/>
  <c r="AO33" i="83" s="1"/>
  <c r="AS33" i="83"/>
  <c r="AT33" i="83" s="1"/>
  <c r="BH33" i="83"/>
  <c r="BI33" i="83" s="1"/>
  <c r="BM33" i="83"/>
  <c r="BN33" i="83" s="1"/>
  <c r="Y34" i="83"/>
  <c r="Z34" i="83" s="1"/>
  <c r="AD34" i="83"/>
  <c r="AE34" i="83" s="1"/>
  <c r="AS34" i="83"/>
  <c r="AT34" i="83" s="1"/>
  <c r="AX34" i="83"/>
  <c r="AY34" i="83" s="1"/>
  <c r="BM34" i="83"/>
  <c r="BN34" i="83" s="1"/>
  <c r="BR34" i="83"/>
  <c r="BS34" i="83" s="1"/>
  <c r="AD35" i="83"/>
  <c r="AE35" i="83" s="1"/>
  <c r="AI35" i="83"/>
  <c r="AJ35" i="83" s="1"/>
  <c r="AX35" i="83"/>
  <c r="AY35" i="83" s="1"/>
  <c r="BC35" i="83"/>
  <c r="BD35" i="83" s="1"/>
  <c r="BR35" i="83"/>
  <c r="BS35" i="83" s="1"/>
  <c r="BW35" i="83"/>
  <c r="BX35" i="83" s="1"/>
  <c r="Y36" i="83"/>
  <c r="Z36" i="83" s="1"/>
  <c r="AD36" i="83"/>
  <c r="AE36" i="83" s="1"/>
  <c r="AI36" i="83"/>
  <c r="AJ36" i="83" s="1"/>
  <c r="AN36" i="83"/>
  <c r="AO36" i="83" s="1"/>
  <c r="AS36" i="83"/>
  <c r="AT36" i="83" s="1"/>
  <c r="AX36" i="83"/>
  <c r="AY36" i="83" s="1"/>
  <c r="BC36" i="83"/>
  <c r="BD36" i="83" s="1"/>
  <c r="BH36" i="83"/>
  <c r="BI36" i="83" s="1"/>
  <c r="BM36" i="83"/>
  <c r="BN36" i="83" s="1"/>
  <c r="BR36" i="83"/>
  <c r="BS36" i="83" s="1"/>
  <c r="BW36" i="83"/>
  <c r="BX36" i="83" s="1"/>
  <c r="F37" i="83"/>
  <c r="G37" i="83" s="1"/>
  <c r="Y37" i="83"/>
  <c r="Z37" i="83" s="1"/>
  <c r="AD37" i="83"/>
  <c r="AE37" i="83" s="1"/>
  <c r="AI37" i="83"/>
  <c r="AJ37" i="83" s="1"/>
  <c r="AN37" i="83"/>
  <c r="AO37" i="83" s="1"/>
  <c r="AS37" i="83"/>
  <c r="AT37" i="83" s="1"/>
  <c r="AX37" i="83"/>
  <c r="AY37" i="83" s="1"/>
  <c r="BC37" i="83"/>
  <c r="BD37" i="83" s="1"/>
  <c r="BH37" i="83"/>
  <c r="BI37" i="83" s="1"/>
  <c r="BM37" i="83"/>
  <c r="BN37" i="83" s="1"/>
  <c r="BR37" i="83"/>
  <c r="BS37" i="83" s="1"/>
  <c r="BW37" i="83"/>
  <c r="BX37" i="83" s="1"/>
  <c r="Y38" i="83"/>
  <c r="Z38" i="83" s="1"/>
  <c r="AD38" i="83"/>
  <c r="AE38" i="83" s="1"/>
  <c r="AI38" i="83"/>
  <c r="AJ38" i="83" s="1"/>
  <c r="AN38" i="83"/>
  <c r="AO38" i="83" s="1"/>
  <c r="AS38" i="83"/>
  <c r="AT38" i="83" s="1"/>
  <c r="AX38" i="83"/>
  <c r="AY38" i="83" s="1"/>
  <c r="BC38" i="83"/>
  <c r="BD38" i="83" s="1"/>
  <c r="BH38" i="83"/>
  <c r="BI38" i="83" s="1"/>
  <c r="BM38" i="83"/>
  <c r="BN38" i="83" s="1"/>
  <c r="BR38" i="83"/>
  <c r="BS38" i="83" s="1"/>
  <c r="BW38" i="83"/>
  <c r="BX38" i="83" s="1"/>
  <c r="Y39" i="83"/>
  <c r="Z39" i="83" s="1"/>
  <c r="AD39" i="83"/>
  <c r="AE39" i="83" s="1"/>
  <c r="AI39" i="83"/>
  <c r="AJ39" i="83" s="1"/>
  <c r="AN39" i="83"/>
  <c r="AO39" i="83" s="1"/>
  <c r="AS39" i="83"/>
  <c r="AT39" i="83" s="1"/>
  <c r="AX39" i="83"/>
  <c r="AY39" i="83" s="1"/>
  <c r="BC39" i="83"/>
  <c r="BD39" i="83" s="1"/>
  <c r="BH39" i="83"/>
  <c r="BI39" i="83" s="1"/>
  <c r="BM39" i="83"/>
  <c r="BN39" i="83" s="1"/>
  <c r="BR39" i="83"/>
  <c r="BS39" i="83" s="1"/>
  <c r="BW39" i="83"/>
  <c r="BX39" i="83" s="1"/>
  <c r="AD40" i="83"/>
  <c r="AE40" i="83" s="1"/>
  <c r="AI40" i="83"/>
  <c r="AJ40" i="83" s="1"/>
  <c r="AX40" i="83"/>
  <c r="AY40" i="83" s="1"/>
  <c r="BC40" i="83"/>
  <c r="BD40" i="83" s="1"/>
  <c r="BR40" i="83"/>
  <c r="BS40" i="83" s="1"/>
  <c r="BW40" i="83"/>
  <c r="BX40" i="83" s="1"/>
  <c r="F41" i="83"/>
  <c r="G41" i="83" s="1"/>
  <c r="Y41" i="83"/>
  <c r="Z41" i="83" s="1"/>
  <c r="AD41" i="83"/>
  <c r="AE41" i="83" s="1"/>
  <c r="AI41" i="83"/>
  <c r="AJ41" i="83" s="1"/>
  <c r="AN41" i="83"/>
  <c r="AO41" i="83" s="1"/>
  <c r="AS41" i="83"/>
  <c r="AT41" i="83" s="1"/>
  <c r="AX41" i="83"/>
  <c r="AY41" i="83" s="1"/>
  <c r="BC41" i="83"/>
  <c r="BD41" i="83" s="1"/>
  <c r="BH41" i="83"/>
  <c r="BI41" i="83" s="1"/>
  <c r="BM41" i="83"/>
  <c r="BN41" i="83" s="1"/>
  <c r="BR41" i="83"/>
  <c r="BS41" i="83" s="1"/>
  <c r="BW41" i="83"/>
  <c r="BX41" i="83" s="1"/>
  <c r="Y42" i="83"/>
  <c r="Z42" i="83" s="1"/>
  <c r="AD42" i="83"/>
  <c r="AE42" i="83" s="1"/>
  <c r="AI42" i="83"/>
  <c r="AJ42" i="83" s="1"/>
  <c r="AN42" i="83"/>
  <c r="AO42" i="83" s="1"/>
  <c r="AS42" i="83"/>
  <c r="AT42" i="83" s="1"/>
  <c r="AX42" i="83"/>
  <c r="AY42" i="83" s="1"/>
  <c r="BC42" i="83"/>
  <c r="BD42" i="83" s="1"/>
  <c r="BH42" i="83"/>
  <c r="BI42" i="83" s="1"/>
  <c r="BM42" i="83"/>
  <c r="BN42" i="83" s="1"/>
  <c r="BR42" i="83"/>
  <c r="BS42" i="83" s="1"/>
  <c r="BW42" i="83"/>
  <c r="BX42" i="83" s="1"/>
  <c r="Y43" i="83"/>
  <c r="Z43" i="83" s="1"/>
  <c r="AN43" i="83"/>
  <c r="AO43" i="83" s="1"/>
  <c r="AS43" i="83"/>
  <c r="AT43" i="83" s="1"/>
  <c r="BH43" i="83"/>
  <c r="BI43" i="83" s="1"/>
  <c r="BM43" i="83"/>
  <c r="BN43" i="83" s="1"/>
  <c r="Y44" i="83"/>
  <c r="Z44" i="83" s="1"/>
  <c r="AD44" i="83"/>
  <c r="AE44" i="83" s="1"/>
  <c r="AI44" i="83"/>
  <c r="AJ44" i="83" s="1"/>
  <c r="AN44" i="83"/>
  <c r="AO44" i="83" s="1"/>
  <c r="AS44" i="83"/>
  <c r="AT44" i="83" s="1"/>
  <c r="AX44" i="83"/>
  <c r="AY44" i="83" s="1"/>
  <c r="BC44" i="83"/>
  <c r="BD44" i="83" s="1"/>
  <c r="BH44" i="83"/>
  <c r="BI44" i="83" s="1"/>
  <c r="BM44" i="83"/>
  <c r="BN44" i="83" s="1"/>
  <c r="BR44" i="83"/>
  <c r="BS44" i="83" s="1"/>
  <c r="BW44" i="83"/>
  <c r="BX44" i="83" s="1"/>
  <c r="F45" i="83"/>
  <c r="G45" i="83" s="1"/>
  <c r="Y45" i="83"/>
  <c r="Z45" i="83" s="1"/>
  <c r="AD45" i="83"/>
  <c r="AE45" i="83" s="1"/>
  <c r="AI45" i="83"/>
  <c r="AJ45" i="83" s="1"/>
  <c r="AN45" i="83"/>
  <c r="AO45" i="83" s="1"/>
  <c r="AS45" i="83"/>
  <c r="AT45" i="83" s="1"/>
  <c r="AX45" i="83"/>
  <c r="AY45" i="83" s="1"/>
  <c r="BC45" i="83"/>
  <c r="BD45" i="83" s="1"/>
  <c r="BH45" i="83"/>
  <c r="BI45" i="83" s="1"/>
  <c r="BM45" i="83"/>
  <c r="BN45" i="83" s="1"/>
  <c r="BR45" i="83"/>
  <c r="BS45" i="83" s="1"/>
  <c r="BW45" i="83"/>
  <c r="BX45" i="83" s="1"/>
  <c r="Y46" i="83"/>
  <c r="Z46" i="83" s="1"/>
  <c r="AD46" i="83"/>
  <c r="AE46" i="83" s="1"/>
  <c r="AI46" i="83"/>
  <c r="AJ46" i="83" s="1"/>
  <c r="AN46" i="83"/>
  <c r="AO46" i="83" s="1"/>
  <c r="AS46" i="83"/>
  <c r="AT46" i="83" s="1"/>
  <c r="AX46" i="83"/>
  <c r="AY46" i="83" s="1"/>
  <c r="BC46" i="83"/>
  <c r="BD46" i="83" s="1"/>
  <c r="BH46" i="83"/>
  <c r="BI46" i="83" s="1"/>
  <c r="BM46" i="83"/>
  <c r="BN46" i="83" s="1"/>
  <c r="BR46" i="83"/>
  <c r="BS46" i="83" s="1"/>
  <c r="BW46" i="83"/>
  <c r="BX46" i="83" s="1"/>
  <c r="Y48" i="83"/>
  <c r="Z48" i="83" s="1"/>
  <c r="AD48" i="83"/>
  <c r="AE48" i="83" s="1"/>
  <c r="AI48" i="83"/>
  <c r="AJ48" i="83" s="1"/>
  <c r="AN48" i="83"/>
  <c r="AO48" i="83" s="1"/>
  <c r="AS48" i="83"/>
  <c r="AT48" i="83" s="1"/>
  <c r="AX48" i="83"/>
  <c r="AY48" i="83" s="1"/>
  <c r="BC48" i="83"/>
  <c r="BD48" i="83" s="1"/>
  <c r="BH48" i="83"/>
  <c r="BI48" i="83" s="1"/>
  <c r="BM48" i="83"/>
  <c r="BN48" i="83" s="1"/>
  <c r="BR48" i="83"/>
  <c r="BS48" i="83" s="1"/>
  <c r="BW48" i="83"/>
  <c r="BX48" i="83" s="1"/>
  <c r="F49" i="83"/>
  <c r="G49" i="83" s="1"/>
  <c r="Y49" i="83"/>
  <c r="Z49" i="83" s="1"/>
  <c r="AD49" i="83"/>
  <c r="AE49" i="83" s="1"/>
  <c r="AS49" i="83"/>
  <c r="AT49" i="83" s="1"/>
  <c r="AX49" i="83"/>
  <c r="AY49" i="83" s="1"/>
  <c r="BM49" i="83"/>
  <c r="BN49" i="83" s="1"/>
  <c r="BR49" i="83"/>
  <c r="BS49" i="83" s="1"/>
  <c r="Y50" i="83"/>
  <c r="Z50" i="83" s="1"/>
  <c r="AD50" i="83"/>
  <c r="AE50" i="83" s="1"/>
  <c r="AI50" i="83"/>
  <c r="AJ50" i="83" s="1"/>
  <c r="AN50" i="83"/>
  <c r="AO50" i="83" s="1"/>
  <c r="AS50" i="83"/>
  <c r="AT50" i="83" s="1"/>
  <c r="AX50" i="83"/>
  <c r="AY50" i="83" s="1"/>
  <c r="BC50" i="83"/>
  <c r="BD50" i="83" s="1"/>
  <c r="BH50" i="83"/>
  <c r="BI50" i="83" s="1"/>
  <c r="BM50" i="83"/>
  <c r="BN50" i="83" s="1"/>
  <c r="BR50" i="83"/>
  <c r="BS50" i="83" s="1"/>
  <c r="BW50" i="83"/>
  <c r="BX50" i="83" s="1"/>
  <c r="Y51" i="83"/>
  <c r="Z51" i="83" s="1"/>
  <c r="AD51" i="83"/>
  <c r="AE51" i="83" s="1"/>
  <c r="AI51" i="83"/>
  <c r="AJ51" i="83" s="1"/>
  <c r="AN51" i="83"/>
  <c r="AO51" i="83" s="1"/>
  <c r="AS51" i="83"/>
  <c r="AT51" i="83" s="1"/>
  <c r="AX51" i="83"/>
  <c r="AY51" i="83" s="1"/>
  <c r="BC51" i="83"/>
  <c r="BD51" i="83" s="1"/>
  <c r="BH51" i="83"/>
  <c r="BI51" i="83" s="1"/>
  <c r="BM51" i="83"/>
  <c r="BN51" i="83" s="1"/>
  <c r="BR51" i="83"/>
  <c r="BS51" i="83" s="1"/>
  <c r="BW51" i="83"/>
  <c r="BX51" i="83" s="1"/>
  <c r="Y52" i="83"/>
  <c r="Z52" i="83" s="1"/>
  <c r="AD52" i="83"/>
  <c r="AE52" i="83" s="1"/>
  <c r="AI52" i="83"/>
  <c r="AJ52" i="83" s="1"/>
  <c r="AN52" i="83"/>
  <c r="AO52" i="83" s="1"/>
  <c r="AS52" i="83"/>
  <c r="AT52" i="83" s="1"/>
  <c r="AX52" i="83"/>
  <c r="AY52" i="83" s="1"/>
  <c r="BC52" i="83"/>
  <c r="BD52" i="83" s="1"/>
  <c r="BH52" i="83"/>
  <c r="BI52" i="83" s="1"/>
  <c r="BM52" i="83"/>
  <c r="BN52" i="83" s="1"/>
  <c r="BR52" i="83"/>
  <c r="BS52" i="83" s="1"/>
  <c r="BW52" i="83"/>
  <c r="BX52" i="83" s="1"/>
  <c r="F53" i="83"/>
  <c r="G53" i="83" s="1"/>
  <c r="Y53" i="83"/>
  <c r="Z53" i="83" s="1"/>
  <c r="AD53" i="83"/>
  <c r="AE53" i="83" s="1"/>
  <c r="AI53" i="83"/>
  <c r="AJ53" i="83" s="1"/>
  <c r="AN53" i="83"/>
  <c r="AO53" i="83" s="1"/>
  <c r="AS53" i="83"/>
  <c r="AT53" i="83" s="1"/>
  <c r="AX53" i="83"/>
  <c r="AY53" i="83" s="1"/>
  <c r="BC53" i="83"/>
  <c r="BD53" i="83" s="1"/>
  <c r="BH53" i="83"/>
  <c r="BI53" i="83" s="1"/>
  <c r="BJ53" i="83" s="1"/>
  <c r="BM53" i="83"/>
  <c r="BN53" i="83" s="1"/>
  <c r="BR53" i="83"/>
  <c r="BS53" i="83" s="1"/>
  <c r="BW53" i="83"/>
  <c r="BX53" i="83" s="1"/>
  <c r="Y54" i="83"/>
  <c r="Z54" i="83" s="1"/>
  <c r="AD54" i="83"/>
  <c r="AE54" i="83" s="1"/>
  <c r="AI54" i="83"/>
  <c r="AJ54" i="83" s="1"/>
  <c r="AN54" i="83"/>
  <c r="AO54" i="83" s="1"/>
  <c r="AS54" i="83"/>
  <c r="AT54" i="83" s="1"/>
  <c r="AX54" i="83"/>
  <c r="AY54" i="83" s="1"/>
  <c r="BC54" i="83"/>
  <c r="BD54" i="83" s="1"/>
  <c r="BH54" i="83"/>
  <c r="BI54" i="83" s="1"/>
  <c r="BM54" i="83"/>
  <c r="BN54" i="83" s="1"/>
  <c r="BR54" i="83"/>
  <c r="BS54" i="83" s="1"/>
  <c r="BT54" i="83" s="1"/>
  <c r="BW54" i="83"/>
  <c r="BX54" i="83" s="1"/>
  <c r="AD55" i="83"/>
  <c r="AE55" i="83" s="1"/>
  <c r="AI55" i="83"/>
  <c r="AJ55" i="83" s="1"/>
  <c r="AX55" i="83"/>
  <c r="AY55" i="83" s="1"/>
  <c r="BC55" i="83"/>
  <c r="BD55" i="83" s="1"/>
  <c r="BR55" i="83"/>
  <c r="BS55" i="83" s="1"/>
  <c r="BW55" i="83"/>
  <c r="BX55" i="83" s="1"/>
  <c r="Y56" i="83"/>
  <c r="Z56" i="83" s="1"/>
  <c r="AD56" i="83"/>
  <c r="AE56" i="83" s="1"/>
  <c r="AI56" i="83"/>
  <c r="AJ56" i="83" s="1"/>
  <c r="AN56" i="83"/>
  <c r="AO56" i="83" s="1"/>
  <c r="AS56" i="83"/>
  <c r="AT56" i="83" s="1"/>
  <c r="AX56" i="83"/>
  <c r="AY56" i="83" s="1"/>
  <c r="BC56" i="83"/>
  <c r="BD56" i="83" s="1"/>
  <c r="BH56" i="83"/>
  <c r="BI56" i="83" s="1"/>
  <c r="BM56" i="83"/>
  <c r="BN56" i="83" s="1"/>
  <c r="BR56" i="83"/>
  <c r="BS56" i="83" s="1"/>
  <c r="BW56" i="83"/>
  <c r="BX56" i="83" s="1"/>
  <c r="E57" i="83"/>
  <c r="K57" i="83"/>
  <c r="X57" i="83"/>
  <c r="AC57" i="83"/>
  <c r="AH57" i="83"/>
  <c r="AM57" i="83"/>
  <c r="AR57" i="83"/>
  <c r="AW57" i="83"/>
  <c r="BB57" i="83"/>
  <c r="BG57" i="83"/>
  <c r="BL57" i="83"/>
  <c r="BQ57" i="83"/>
  <c r="BV57" i="83"/>
  <c r="G61" i="83"/>
  <c r="Y62" i="83"/>
  <c r="Z62" i="83" s="1"/>
  <c r="AD62" i="83"/>
  <c r="AE62" i="83" s="1"/>
  <c r="AI62" i="83"/>
  <c r="AJ62" i="83" s="1"/>
  <c r="AN62" i="83"/>
  <c r="AO62" i="83" s="1"/>
  <c r="AS62" i="83"/>
  <c r="AT62" i="83" s="1"/>
  <c r="AX62" i="83"/>
  <c r="AY62" i="83" s="1"/>
  <c r="BC62" i="83"/>
  <c r="BD62" i="83" s="1"/>
  <c r="BH62" i="83"/>
  <c r="BI62" i="83" s="1"/>
  <c r="BM62" i="83"/>
  <c r="BN62" i="83" s="1"/>
  <c r="BR62" i="83"/>
  <c r="BS62" i="83" s="1"/>
  <c r="BW62" i="83"/>
  <c r="BX62" i="83" s="1"/>
  <c r="AI63" i="83"/>
  <c r="AJ63" i="83" s="1"/>
  <c r="BC63" i="83"/>
  <c r="BD63" i="83" s="1"/>
  <c r="BW63" i="83"/>
  <c r="BX63" i="83" s="1"/>
  <c r="Y64" i="83"/>
  <c r="Z64" i="83" s="1"/>
  <c r="AD64" i="83"/>
  <c r="AE64" i="83" s="1"/>
  <c r="AI64" i="83"/>
  <c r="AJ64" i="83" s="1"/>
  <c r="AN64" i="83"/>
  <c r="AO64" i="83" s="1"/>
  <c r="AS64" i="83"/>
  <c r="AT64" i="83" s="1"/>
  <c r="AX64" i="83"/>
  <c r="AY64" i="83" s="1"/>
  <c r="BC64" i="83"/>
  <c r="BD64" i="83" s="1"/>
  <c r="BH64" i="83"/>
  <c r="BI64" i="83" s="1"/>
  <c r="BM64" i="83"/>
  <c r="BN64" i="83" s="1"/>
  <c r="BR64" i="83"/>
  <c r="BS64" i="83" s="1"/>
  <c r="BW64" i="83"/>
  <c r="BX64" i="83" s="1"/>
  <c r="E65" i="83"/>
  <c r="M65" i="83" s="1"/>
  <c r="K65" i="83"/>
  <c r="X65" i="83"/>
  <c r="AC65" i="83"/>
  <c r="AH65" i="83"/>
  <c r="AM65" i="83"/>
  <c r="AR65" i="83"/>
  <c r="AW65" i="83"/>
  <c r="BB65" i="83"/>
  <c r="BG65" i="83"/>
  <c r="BL65" i="83"/>
  <c r="BQ65" i="83"/>
  <c r="BV65" i="83"/>
  <c r="Y70" i="83"/>
  <c r="Z70" i="83" s="1"/>
  <c r="AD70" i="83"/>
  <c r="AE70" i="83" s="1"/>
  <c r="AI70" i="83"/>
  <c r="AJ70" i="83" s="1"/>
  <c r="AN70" i="83"/>
  <c r="AO70" i="83" s="1"/>
  <c r="AS70" i="83"/>
  <c r="AT70" i="83" s="1"/>
  <c r="AX70" i="83"/>
  <c r="AY70" i="83" s="1"/>
  <c r="BC70" i="83"/>
  <c r="BD70" i="83" s="1"/>
  <c r="BH70" i="83"/>
  <c r="BI70" i="83" s="1"/>
  <c r="BM70" i="83"/>
  <c r="BN70" i="83" s="1"/>
  <c r="BR70" i="83"/>
  <c r="BS70" i="83" s="1"/>
  <c r="BT70" i="83" s="1"/>
  <c r="BW70" i="83"/>
  <c r="BX70" i="83" s="1"/>
  <c r="Y71" i="83"/>
  <c r="Z71" i="83" s="1"/>
  <c r="AD71" i="83"/>
  <c r="AE71" i="83" s="1"/>
  <c r="AI71" i="83"/>
  <c r="AJ71" i="83" s="1"/>
  <c r="AN71" i="83"/>
  <c r="AO71" i="83" s="1"/>
  <c r="AS71" i="83"/>
  <c r="AT71" i="83" s="1"/>
  <c r="AX71" i="83"/>
  <c r="AY71" i="83" s="1"/>
  <c r="BC71" i="83"/>
  <c r="BD71" i="83" s="1"/>
  <c r="BH71" i="83"/>
  <c r="BI71" i="83" s="1"/>
  <c r="BM71" i="83"/>
  <c r="BN71" i="83" s="1"/>
  <c r="BR71" i="83"/>
  <c r="BS71" i="83" s="1"/>
  <c r="BW71" i="83"/>
  <c r="BX71" i="83" s="1"/>
  <c r="Y72" i="83"/>
  <c r="Z72" i="83" s="1"/>
  <c r="AD72" i="83"/>
  <c r="AE72" i="83" s="1"/>
  <c r="AI72" i="83"/>
  <c r="AJ72" i="83" s="1"/>
  <c r="AN72" i="83"/>
  <c r="AO72" i="83" s="1"/>
  <c r="AS72" i="83"/>
  <c r="AT72" i="83" s="1"/>
  <c r="AX72" i="83"/>
  <c r="AY72" i="83" s="1"/>
  <c r="BC72" i="83"/>
  <c r="BD72" i="83" s="1"/>
  <c r="BH72" i="83"/>
  <c r="BI72" i="83" s="1"/>
  <c r="BM72" i="83"/>
  <c r="BN72" i="83" s="1"/>
  <c r="BR72" i="83"/>
  <c r="BS72" i="83" s="1"/>
  <c r="BW72" i="83"/>
  <c r="BX72" i="83" s="1"/>
  <c r="E73" i="83"/>
  <c r="K73" i="83"/>
  <c r="X73" i="83"/>
  <c r="AC73" i="83"/>
  <c r="AH73" i="83"/>
  <c r="AM73" i="83"/>
  <c r="AR73" i="83"/>
  <c r="AW73" i="83"/>
  <c r="BB73" i="83"/>
  <c r="BG73" i="83"/>
  <c r="BL73" i="83"/>
  <c r="BQ73" i="83"/>
  <c r="BV73" i="83"/>
  <c r="G77" i="83"/>
  <c r="AI78" i="83"/>
  <c r="AJ78" i="83" s="1"/>
  <c r="AN78" i="83"/>
  <c r="AO78" i="83" s="1"/>
  <c r="BC78" i="83"/>
  <c r="BD78" i="83" s="1"/>
  <c r="BH78" i="83"/>
  <c r="BI78" i="83" s="1"/>
  <c r="BW78" i="83"/>
  <c r="BX78" i="83" s="1"/>
  <c r="Y79" i="83"/>
  <c r="Z79" i="83" s="1"/>
  <c r="AD79" i="83"/>
  <c r="AE79" i="83" s="1"/>
  <c r="AI79" i="83"/>
  <c r="AJ79" i="83" s="1"/>
  <c r="AN79" i="83"/>
  <c r="AO79" i="83" s="1"/>
  <c r="AS79" i="83"/>
  <c r="AT79" i="83" s="1"/>
  <c r="AX79" i="83"/>
  <c r="AY79" i="83" s="1"/>
  <c r="BC79" i="83"/>
  <c r="BD79" i="83" s="1"/>
  <c r="BH79" i="83"/>
  <c r="BI79" i="83" s="1"/>
  <c r="BM79" i="83"/>
  <c r="BN79" i="83" s="1"/>
  <c r="BR79" i="83"/>
  <c r="BS79" i="83" s="1"/>
  <c r="BW79" i="83"/>
  <c r="BX79" i="83" s="1"/>
  <c r="Y80" i="83"/>
  <c r="Z80" i="83" s="1"/>
  <c r="AN80" i="83"/>
  <c r="AO80" i="83" s="1"/>
  <c r="AS80" i="83"/>
  <c r="AT80" i="83" s="1"/>
  <c r="BH80" i="83"/>
  <c r="BI80" i="83" s="1"/>
  <c r="BM80" i="83"/>
  <c r="BN80" i="83" s="1"/>
  <c r="E81" i="83"/>
  <c r="M81" i="83" s="1"/>
  <c r="K81" i="83"/>
  <c r="X81" i="83"/>
  <c r="AC81" i="83"/>
  <c r="AH81" i="83"/>
  <c r="AM81" i="83"/>
  <c r="AR81" i="83"/>
  <c r="AW81" i="83"/>
  <c r="BB81" i="83"/>
  <c r="BG81" i="83"/>
  <c r="BL81" i="83"/>
  <c r="BQ81" i="83"/>
  <c r="BV81" i="83"/>
  <c r="Y86" i="83"/>
  <c r="Z86" i="83" s="1"/>
  <c r="AD86" i="83"/>
  <c r="AE86" i="83" s="1"/>
  <c r="AI86" i="83"/>
  <c r="AJ86" i="83" s="1"/>
  <c r="AN86" i="83"/>
  <c r="AO86" i="83" s="1"/>
  <c r="AS86" i="83"/>
  <c r="AT86" i="83" s="1"/>
  <c r="AX86" i="83"/>
  <c r="AY86" i="83" s="1"/>
  <c r="BC86" i="83"/>
  <c r="BD86" i="83" s="1"/>
  <c r="BH86" i="83"/>
  <c r="BI86" i="83" s="1"/>
  <c r="BM86" i="83"/>
  <c r="BN86" i="83" s="1"/>
  <c r="BR86" i="83"/>
  <c r="BS86" i="83" s="1"/>
  <c r="BW86" i="83"/>
  <c r="BX86" i="83" s="1"/>
  <c r="Y87" i="83"/>
  <c r="Z87" i="83" s="1"/>
  <c r="AD87" i="83"/>
  <c r="AE87" i="83" s="1"/>
  <c r="AI87" i="83"/>
  <c r="AJ87" i="83" s="1"/>
  <c r="AN87" i="83"/>
  <c r="AO87" i="83" s="1"/>
  <c r="AS87" i="83"/>
  <c r="AT87" i="83" s="1"/>
  <c r="AX87" i="83"/>
  <c r="AY87" i="83" s="1"/>
  <c r="BC87" i="83"/>
  <c r="BD87" i="83" s="1"/>
  <c r="BH87" i="83"/>
  <c r="BI87" i="83" s="1"/>
  <c r="BJ87" i="83" s="1"/>
  <c r="BM87" i="83"/>
  <c r="BN87" i="83" s="1"/>
  <c r="BR87" i="83"/>
  <c r="BS87" i="83" s="1"/>
  <c r="BW87" i="83"/>
  <c r="BX87" i="83" s="1"/>
  <c r="Y88" i="83"/>
  <c r="Z88" i="83" s="1"/>
  <c r="AD88" i="83"/>
  <c r="AE88" i="83" s="1"/>
  <c r="AI88" i="83"/>
  <c r="AJ88" i="83" s="1"/>
  <c r="AN88" i="83"/>
  <c r="AO88" i="83" s="1"/>
  <c r="AS88" i="83"/>
  <c r="AT88" i="83" s="1"/>
  <c r="AX88" i="83"/>
  <c r="AY88" i="83" s="1"/>
  <c r="BC88" i="83"/>
  <c r="BD88" i="83" s="1"/>
  <c r="BH88" i="83"/>
  <c r="BI88" i="83" s="1"/>
  <c r="BM88" i="83"/>
  <c r="BN88" i="83" s="1"/>
  <c r="BR88" i="83"/>
  <c r="BS88" i="83" s="1"/>
  <c r="BW88" i="83"/>
  <c r="BX88" i="83" s="1"/>
  <c r="E89" i="83"/>
  <c r="K89" i="83"/>
  <c r="X89" i="83"/>
  <c r="AC89" i="83"/>
  <c r="AH89" i="83"/>
  <c r="AM89" i="83"/>
  <c r="AR89" i="83"/>
  <c r="AW89" i="83"/>
  <c r="BB89" i="83"/>
  <c r="BG89" i="83"/>
  <c r="BL89" i="83"/>
  <c r="BQ89" i="83"/>
  <c r="BV89" i="83"/>
  <c r="BV93" i="83"/>
  <c r="AI94" i="83"/>
  <c r="AJ94" i="83" s="1"/>
  <c r="BC94" i="83"/>
  <c r="BD94" i="83" s="1"/>
  <c r="BW94" i="83"/>
  <c r="BX94" i="83" s="1"/>
  <c r="Y95" i="83"/>
  <c r="Z95" i="83" s="1"/>
  <c r="AS95" i="83"/>
  <c r="AT95" i="83" s="1"/>
  <c r="BM95" i="83"/>
  <c r="BN95" i="83" s="1"/>
  <c r="BW96" i="83"/>
  <c r="BX96" i="83" s="1"/>
  <c r="H97" i="83"/>
  <c r="W97" i="83"/>
  <c r="AC97" i="83"/>
  <c r="AQ97" i="83"/>
  <c r="AW97" i="83"/>
  <c r="BK97" i="83"/>
  <c r="BQ97" i="83"/>
  <c r="X101" i="83"/>
  <c r="AR101" i="83"/>
  <c r="BL101" i="83"/>
  <c r="Y102" i="83"/>
  <c r="Z102" i="83" s="1"/>
  <c r="AS102" i="83"/>
  <c r="AT102" i="83" s="1"/>
  <c r="BM102" i="83"/>
  <c r="BN102" i="83" s="1"/>
  <c r="X105" i="83"/>
  <c r="AH105" i="83"/>
  <c r="AR105" i="83"/>
  <c r="BB105" i="83"/>
  <c r="BL105" i="83"/>
  <c r="BV105" i="83"/>
  <c r="M106" i="83"/>
  <c r="F109" i="83"/>
  <c r="G109" i="83" s="1"/>
  <c r="X113" i="83"/>
  <c r="AH113" i="83"/>
  <c r="AR113" i="83"/>
  <c r="BB113" i="83"/>
  <c r="BL113" i="83"/>
  <c r="BV113" i="83"/>
  <c r="M114" i="83"/>
  <c r="K117" i="83"/>
  <c r="CB118" i="83"/>
  <c r="CC118" i="83" s="1"/>
  <c r="BW118" i="83"/>
  <c r="BX118" i="83" s="1"/>
  <c r="BR118" i="83"/>
  <c r="BS118" i="83" s="1"/>
  <c r="BT118" i="83" s="1"/>
  <c r="BM118" i="83"/>
  <c r="BN118" i="83" s="1"/>
  <c r="BH118" i="83"/>
  <c r="BI118" i="83" s="1"/>
  <c r="BC118" i="83"/>
  <c r="BD118" i="83" s="1"/>
  <c r="AX118" i="83"/>
  <c r="AY118" i="83" s="1"/>
  <c r="AS118" i="83"/>
  <c r="AT118" i="83" s="1"/>
  <c r="AN118" i="83"/>
  <c r="AO118" i="83" s="1"/>
  <c r="AI118" i="83"/>
  <c r="AJ118" i="83" s="1"/>
  <c r="AD118" i="83"/>
  <c r="AE118" i="83" s="1"/>
  <c r="Y118" i="83"/>
  <c r="Z118" i="83" s="1"/>
  <c r="CB119" i="83"/>
  <c r="CC119" i="83" s="1"/>
  <c r="BW119" i="83"/>
  <c r="BX119" i="83" s="1"/>
  <c r="BR119" i="83"/>
  <c r="BS119" i="83" s="1"/>
  <c r="BM119" i="83"/>
  <c r="BN119" i="83" s="1"/>
  <c r="BH119" i="83"/>
  <c r="BI119" i="83" s="1"/>
  <c r="BC119" i="83"/>
  <c r="BD119" i="83" s="1"/>
  <c r="AX119" i="83"/>
  <c r="AY119" i="83" s="1"/>
  <c r="AS119" i="83"/>
  <c r="AT119" i="83" s="1"/>
  <c r="AN119" i="83"/>
  <c r="AO119" i="83" s="1"/>
  <c r="AI119" i="83"/>
  <c r="AJ119" i="83" s="1"/>
  <c r="AD119" i="83"/>
  <c r="AE119" i="83" s="1"/>
  <c r="Y119" i="83"/>
  <c r="Z119" i="83" s="1"/>
  <c r="BH120" i="83"/>
  <c r="BI120" i="83" s="1"/>
  <c r="AS120" i="83"/>
  <c r="AT120" i="83" s="1"/>
  <c r="X121" i="83"/>
  <c r="AH121" i="83"/>
  <c r="AR121" i="83"/>
  <c r="BB121" i="83"/>
  <c r="BL121" i="83"/>
  <c r="BV121" i="83"/>
  <c r="E125" i="83"/>
  <c r="BM125" i="83" s="1"/>
  <c r="BN125" i="83" s="1"/>
  <c r="M126" i="83"/>
  <c r="AC129" i="83"/>
  <c r="AM129" i="83"/>
  <c r="AW129" i="83"/>
  <c r="BG129" i="83"/>
  <c r="BQ129" i="83"/>
  <c r="CA129" i="83"/>
  <c r="K133" i="83"/>
  <c r="CB134" i="83"/>
  <c r="CC134" i="83" s="1"/>
  <c r="BW134" i="83"/>
  <c r="BX134" i="83" s="1"/>
  <c r="BR134" i="83"/>
  <c r="BS134" i="83" s="1"/>
  <c r="BM134" i="83"/>
  <c r="BN134" i="83" s="1"/>
  <c r="BH134" i="83"/>
  <c r="BI134" i="83" s="1"/>
  <c r="BC134" i="83"/>
  <c r="BD134" i="83" s="1"/>
  <c r="AX134" i="83"/>
  <c r="AY134" i="83" s="1"/>
  <c r="AS134" i="83"/>
  <c r="AT134" i="83" s="1"/>
  <c r="AN134" i="83"/>
  <c r="AO134" i="83" s="1"/>
  <c r="AI134" i="83"/>
  <c r="AJ134" i="83" s="1"/>
  <c r="AD134" i="83"/>
  <c r="AE134" i="83" s="1"/>
  <c r="Y134" i="83"/>
  <c r="Z134" i="83" s="1"/>
  <c r="AS135" i="83"/>
  <c r="AT135" i="83" s="1"/>
  <c r="Y135" i="83"/>
  <c r="Z135" i="83" s="1"/>
  <c r="CB136" i="83"/>
  <c r="CC136" i="83" s="1"/>
  <c r="BW136" i="83"/>
  <c r="BX136" i="83" s="1"/>
  <c r="BH136" i="83"/>
  <c r="BI136" i="83" s="1"/>
  <c r="BC136" i="83"/>
  <c r="BD136" i="83" s="1"/>
  <c r="AN136" i="83"/>
  <c r="AO136" i="83" s="1"/>
  <c r="AI136" i="83"/>
  <c r="AJ136" i="83" s="1"/>
  <c r="X137" i="83"/>
  <c r="AH137" i="83"/>
  <c r="AR137" i="83"/>
  <c r="BB137" i="83"/>
  <c r="BL137" i="83"/>
  <c r="BV137" i="83"/>
  <c r="E141" i="83"/>
  <c r="BM141" i="83" s="1"/>
  <c r="BN141" i="83" s="1"/>
  <c r="M142" i="83"/>
  <c r="M143" i="83"/>
  <c r="M144" i="83"/>
  <c r="AC145" i="83"/>
  <c r="AM145" i="83"/>
  <c r="AW145" i="83"/>
  <c r="BG145" i="83"/>
  <c r="BQ145" i="83"/>
  <c r="CA145" i="83"/>
  <c r="BU157" i="83"/>
  <c r="AD158" i="83"/>
  <c r="AE158" i="83" s="1"/>
  <c r="AX158" i="83"/>
  <c r="AY158" i="83" s="1"/>
  <c r="BR158" i="83"/>
  <c r="BS158" i="83" s="1"/>
  <c r="AN159" i="83"/>
  <c r="AO159" i="83" s="1"/>
  <c r="BH159" i="83"/>
  <c r="BI159" i="83" s="1"/>
  <c r="Y158" i="83"/>
  <c r="Z158" i="83" s="1"/>
  <c r="AS158" i="83"/>
  <c r="AT158" i="83" s="1"/>
  <c r="BM158" i="83"/>
  <c r="BN158" i="83" s="1"/>
  <c r="AS147" i="83"/>
  <c r="AT147" i="83" s="1"/>
  <c r="AX147" i="83"/>
  <c r="AY147" i="83" s="1"/>
  <c r="Y148" i="83"/>
  <c r="Z148" i="83" s="1"/>
  <c r="AD148" i="83"/>
  <c r="AE148" i="83" s="1"/>
  <c r="AI148" i="83"/>
  <c r="AJ148" i="83" s="1"/>
  <c r="AN148" i="83"/>
  <c r="AO148" i="83" s="1"/>
  <c r="AS148" i="83"/>
  <c r="AT148" i="83" s="1"/>
  <c r="AX148" i="83"/>
  <c r="AY148" i="83" s="1"/>
  <c r="BC148" i="83"/>
  <c r="BD148" i="83" s="1"/>
  <c r="BH148" i="83"/>
  <c r="BI148" i="83" s="1"/>
  <c r="BM148" i="83"/>
  <c r="BN148" i="83" s="1"/>
  <c r="BR148" i="83"/>
  <c r="BS148" i="83" s="1"/>
  <c r="BW148" i="83"/>
  <c r="BX148" i="83" s="1"/>
  <c r="AD150" i="83"/>
  <c r="AE150" i="83" s="1"/>
  <c r="AI150" i="83"/>
  <c r="AJ150" i="83" s="1"/>
  <c r="AX150" i="83"/>
  <c r="AY150" i="83" s="1"/>
  <c r="BC150" i="83"/>
  <c r="BD150" i="83" s="1"/>
  <c r="BR150" i="83"/>
  <c r="BS150" i="83" s="1"/>
  <c r="BW150" i="83"/>
  <c r="BX150" i="83" s="1"/>
  <c r="Y151" i="83"/>
  <c r="Z151" i="83" s="1"/>
  <c r="AD151" i="83"/>
  <c r="AE151" i="83" s="1"/>
  <c r="AI151" i="83"/>
  <c r="AJ151" i="83" s="1"/>
  <c r="AN151" i="83"/>
  <c r="AO151" i="83" s="1"/>
  <c r="AS151" i="83"/>
  <c r="AT151" i="83" s="1"/>
  <c r="AX151" i="83"/>
  <c r="AY151" i="83" s="1"/>
  <c r="BC151" i="83"/>
  <c r="BD151" i="83" s="1"/>
  <c r="BH151" i="83"/>
  <c r="BI151" i="83" s="1"/>
  <c r="BJ151" i="83" s="1"/>
  <c r="BM151" i="83"/>
  <c r="BN151" i="83" s="1"/>
  <c r="BR151" i="83"/>
  <c r="BS151" i="83" s="1"/>
  <c r="BW151" i="83"/>
  <c r="BX151" i="83" s="1"/>
  <c r="Y152" i="83"/>
  <c r="Z152" i="83" s="1"/>
  <c r="AS152" i="83"/>
  <c r="AT152" i="83" s="1"/>
  <c r="BM152" i="83"/>
  <c r="BN152" i="83" s="1"/>
  <c r="AI154" i="83"/>
  <c r="AJ154" i="83" s="1"/>
  <c r="BR154" i="83"/>
  <c r="BS154" i="83" s="1"/>
  <c r="BR155" i="83"/>
  <c r="BS155" i="83" s="1"/>
  <c r="Y156" i="83"/>
  <c r="Z156" i="83" s="1"/>
  <c r="AD156" i="83"/>
  <c r="AE156" i="83" s="1"/>
  <c r="AI156" i="83"/>
  <c r="AJ156" i="83" s="1"/>
  <c r="AN156" i="83"/>
  <c r="AO156" i="83" s="1"/>
  <c r="AS156" i="83"/>
  <c r="AT156" i="83" s="1"/>
  <c r="AX156" i="83"/>
  <c r="AY156" i="83" s="1"/>
  <c r="BC156" i="83"/>
  <c r="BD156" i="83" s="1"/>
  <c r="BH156" i="83"/>
  <c r="BI156" i="83" s="1"/>
  <c r="BM156" i="83"/>
  <c r="BN156" i="83" s="1"/>
  <c r="BR156" i="83"/>
  <c r="BS156" i="83" s="1"/>
  <c r="BW156" i="83"/>
  <c r="BX156" i="83" s="1"/>
  <c r="AN158" i="83"/>
  <c r="AO158" i="83" s="1"/>
  <c r="BH158" i="83"/>
  <c r="BI158" i="83" s="1"/>
  <c r="CB158" i="83"/>
  <c r="CC158" i="83" s="1"/>
  <c r="Y5" i="83"/>
  <c r="Z5" i="83" s="1"/>
  <c r="AD5" i="83"/>
  <c r="AE5" i="83" s="1"/>
  <c r="AI5" i="83"/>
  <c r="AJ5" i="83" s="1"/>
  <c r="AN5" i="83"/>
  <c r="AO5" i="83" s="1"/>
  <c r="AS5" i="83"/>
  <c r="AT5" i="83" s="1"/>
  <c r="AX5" i="83"/>
  <c r="AY5" i="83" s="1"/>
  <c r="BC5" i="83"/>
  <c r="BD5" i="83" s="1"/>
  <c r="BH5" i="83"/>
  <c r="BI5" i="83" s="1"/>
  <c r="BJ5" i="83" s="1"/>
  <c r="BM5" i="83"/>
  <c r="BN5" i="83" s="1"/>
  <c r="BR5" i="83"/>
  <c r="BS5" i="83" s="1"/>
  <c r="BW5" i="83"/>
  <c r="BX5" i="83" s="1"/>
  <c r="BM4" i="83"/>
  <c r="BC4" i="83"/>
  <c r="AI4" i="83"/>
  <c r="BW4" i="83"/>
  <c r="AN4" i="83"/>
  <c r="BH4" i="83"/>
  <c r="CB4" i="83"/>
  <c r="AD4" i="83"/>
  <c r="AX4" i="83"/>
  <c r="BR4" i="83"/>
  <c r="CN305" i="83"/>
  <c r="AL17" i="82"/>
  <c r="AL16" i="82"/>
  <c r="AL15" i="82"/>
  <c r="AM17" i="82"/>
  <c r="AM16" i="82"/>
  <c r="AL14" i="82"/>
  <c r="AN15" i="82"/>
  <c r="AO15" i="82" s="1"/>
  <c r="AL13" i="82"/>
  <c r="AM12" i="82"/>
  <c r="AN11" i="82"/>
  <c r="AO11" i="82" s="1"/>
  <c r="AM15" i="82"/>
  <c r="AM14" i="82"/>
  <c r="AL12" i="82"/>
  <c r="AM11" i="82"/>
  <c r="AN16" i="82"/>
  <c r="AO16" i="82" s="1"/>
  <c r="AN13" i="82"/>
  <c r="AO13" i="82" s="1"/>
  <c r="AL11" i="82"/>
  <c r="AM10" i="82"/>
  <c r="AL7" i="82"/>
  <c r="AM13" i="82"/>
  <c r="BF17" i="82"/>
  <c r="BF16" i="82"/>
  <c r="BF15" i="82"/>
  <c r="BG14" i="82"/>
  <c r="BG17" i="82"/>
  <c r="BG16" i="82"/>
  <c r="BH14" i="82"/>
  <c r="BI14" i="82" s="1"/>
  <c r="BH16" i="82"/>
  <c r="BI16" i="82" s="1"/>
  <c r="BG15" i="82"/>
  <c r="BF13" i="82"/>
  <c r="BG12" i="82"/>
  <c r="BH11" i="82"/>
  <c r="BI11" i="82" s="1"/>
  <c r="BF9" i="82"/>
  <c r="BF12" i="82"/>
  <c r="BG11" i="82"/>
  <c r="BF14" i="82"/>
  <c r="BF11" i="82"/>
  <c r="BG10" i="82"/>
  <c r="BF7" i="82"/>
  <c r="BH15" i="82"/>
  <c r="BI15" i="82" s="1"/>
  <c r="BG13" i="82"/>
  <c r="BZ17" i="82"/>
  <c r="BZ16" i="82"/>
  <c r="CD16" i="82" s="1"/>
  <c r="BZ15" i="82"/>
  <c r="CA14" i="82"/>
  <c r="CA17" i="82"/>
  <c r="CA15" i="82"/>
  <c r="CA16" i="82"/>
  <c r="CA13" i="82"/>
  <c r="BZ13" i="82"/>
  <c r="CA12" i="82"/>
  <c r="CB11" i="82"/>
  <c r="CC11" i="82" s="1"/>
  <c r="BZ9" i="82"/>
  <c r="BZ14" i="82"/>
  <c r="BZ12" i="82"/>
  <c r="CA11" i="82"/>
  <c r="CB16" i="82"/>
  <c r="CC16" i="82" s="1"/>
  <c r="BZ11" i="82"/>
  <c r="CA10" i="82"/>
  <c r="CB9" i="82"/>
  <c r="CC9" i="82" s="1"/>
  <c r="BZ7" i="82"/>
  <c r="CA6" i="82"/>
  <c r="CB15" i="82"/>
  <c r="CC15" i="82" s="1"/>
  <c r="AD4" i="82"/>
  <c r="AN4" i="82"/>
  <c r="AX4" i="82"/>
  <c r="BH4" i="82"/>
  <c r="BR4" i="82"/>
  <c r="CB4" i="82"/>
  <c r="W5" i="82"/>
  <c r="AB5" i="82"/>
  <c r="AG5" i="82"/>
  <c r="AL5" i="82"/>
  <c r="AQ5" i="82"/>
  <c r="AV5" i="82"/>
  <c r="BA5" i="82"/>
  <c r="BF5" i="82"/>
  <c r="BK5" i="82"/>
  <c r="BP5" i="82"/>
  <c r="BU5" i="82"/>
  <c r="BZ5" i="82"/>
  <c r="M6" i="82"/>
  <c r="BP6" i="82"/>
  <c r="BW6" i="82"/>
  <c r="BX6" i="82" s="1"/>
  <c r="X7" i="82"/>
  <c r="AD7" i="82"/>
  <c r="AE7" i="82" s="1"/>
  <c r="AR7" i="82"/>
  <c r="BL7" i="82"/>
  <c r="W8" i="82"/>
  <c r="AC8" i="82"/>
  <c r="AI8" i="82"/>
  <c r="AJ8" i="82" s="1"/>
  <c r="AW8" i="82"/>
  <c r="BC8" i="82"/>
  <c r="BD8" i="82" s="1"/>
  <c r="BQ8" i="82"/>
  <c r="BW8" i="82"/>
  <c r="BX8" i="82" s="1"/>
  <c r="AL9" i="82"/>
  <c r="CA9" i="82"/>
  <c r="AB10" i="82"/>
  <c r="AV10" i="82"/>
  <c r="BP10" i="82"/>
  <c r="W17" i="82"/>
  <c r="W16" i="82"/>
  <c r="W15" i="82"/>
  <c r="Y16" i="82"/>
  <c r="Z16" i="82" s="1"/>
  <c r="W14" i="82"/>
  <c r="X17" i="82"/>
  <c r="X15" i="82"/>
  <c r="W13" i="82"/>
  <c r="X12" i="82"/>
  <c r="Y11" i="82"/>
  <c r="Z11" i="82" s="1"/>
  <c r="W12" i="82"/>
  <c r="X11" i="82"/>
  <c r="X14" i="82"/>
  <c r="W11" i="82"/>
  <c r="X10" i="82"/>
  <c r="W7" i="82"/>
  <c r="X16" i="82"/>
  <c r="Y15" i="82"/>
  <c r="Z15" i="82" s="1"/>
  <c r="X13" i="82"/>
  <c r="AQ17" i="82"/>
  <c r="AQ16" i="82"/>
  <c r="AQ15" i="82"/>
  <c r="AS16" i="82"/>
  <c r="AT16" i="82" s="1"/>
  <c r="AQ14" i="82"/>
  <c r="AQ13" i="82"/>
  <c r="AR12" i="82"/>
  <c r="AS11" i="82"/>
  <c r="AT11" i="82" s="1"/>
  <c r="AQ9" i="82"/>
  <c r="AR17" i="82"/>
  <c r="AR16" i="82"/>
  <c r="AQ12" i="82"/>
  <c r="AR11" i="82"/>
  <c r="AS15" i="82"/>
  <c r="AT15" i="82" s="1"/>
  <c r="AR14" i="82"/>
  <c r="AQ11" i="82"/>
  <c r="AR10" i="82"/>
  <c r="AS9" i="82"/>
  <c r="AT9" i="82" s="1"/>
  <c r="AQ7" i="82"/>
  <c r="AR15" i="82"/>
  <c r="AR13" i="82"/>
  <c r="BK17" i="82"/>
  <c r="BK16" i="82"/>
  <c r="BK15" i="82"/>
  <c r="BL14" i="82"/>
  <c r="BL17" i="82"/>
  <c r="BM16" i="82"/>
  <c r="BN16" i="82" s="1"/>
  <c r="BK14" i="82"/>
  <c r="BK13" i="82"/>
  <c r="BL12" i="82"/>
  <c r="BM11" i="82"/>
  <c r="BN11" i="82" s="1"/>
  <c r="BK9" i="82"/>
  <c r="BM15" i="82"/>
  <c r="BN15" i="82" s="1"/>
  <c r="BK12" i="82"/>
  <c r="BL11" i="82"/>
  <c r="BM10" i="82"/>
  <c r="BN10" i="82" s="1"/>
  <c r="BL15" i="82"/>
  <c r="BK11" i="82"/>
  <c r="BL10" i="82"/>
  <c r="BK7" i="82"/>
  <c r="BL6" i="82"/>
  <c r="BL16" i="82"/>
  <c r="BL13" i="82"/>
  <c r="X4" i="82"/>
  <c r="AH4" i="82"/>
  <c r="AR4" i="82"/>
  <c r="BB4" i="82"/>
  <c r="BL4" i="82"/>
  <c r="BV4" i="82"/>
  <c r="AC5" i="82"/>
  <c r="AH5" i="82"/>
  <c r="AR5" i="82"/>
  <c r="AW5" i="82"/>
  <c r="BB5" i="82"/>
  <c r="BL5" i="82"/>
  <c r="BQ5" i="82"/>
  <c r="BV5" i="82"/>
  <c r="CA5" i="82"/>
  <c r="W6" i="82"/>
  <c r="AB6" i="82"/>
  <c r="AG6" i="82"/>
  <c r="AL6" i="82"/>
  <c r="AQ6" i="82"/>
  <c r="AV6" i="82"/>
  <c r="BA6" i="82"/>
  <c r="BF6" i="82"/>
  <c r="BK6" i="82"/>
  <c r="BR6" i="82"/>
  <c r="BS6" i="82" s="1"/>
  <c r="AM7" i="82"/>
  <c r="AS7" i="82"/>
  <c r="AT7" i="82" s="1"/>
  <c r="BG7" i="82"/>
  <c r="CA7" i="82"/>
  <c r="X8" i="82"/>
  <c r="AD8" i="82"/>
  <c r="AE8" i="82" s="1"/>
  <c r="AL8" i="82"/>
  <c r="AR8" i="82"/>
  <c r="AX8" i="82"/>
  <c r="AY8" i="82" s="1"/>
  <c r="BF8" i="82"/>
  <c r="BL8" i="82"/>
  <c r="BR8" i="82"/>
  <c r="BS8" i="82" s="1"/>
  <c r="BZ8" i="82"/>
  <c r="AG9" i="82"/>
  <c r="AM9" i="82"/>
  <c r="AW9" i="82"/>
  <c r="BG9" i="82"/>
  <c r="AG10" i="82"/>
  <c r="BA10" i="82"/>
  <c r="BU10" i="82"/>
  <c r="BP17" i="82"/>
  <c r="BP16" i="82"/>
  <c r="BP15" i="82"/>
  <c r="BQ14" i="82"/>
  <c r="BQ16" i="82"/>
  <c r="BQ17" i="82"/>
  <c r="BQ15" i="82"/>
  <c r="BP13" i="82"/>
  <c r="BQ12" i="82"/>
  <c r="BR11" i="82"/>
  <c r="BS11" i="82" s="1"/>
  <c r="BP9" i="82"/>
  <c r="BR16" i="82"/>
  <c r="BS16" i="82" s="1"/>
  <c r="BR14" i="82"/>
  <c r="BS14" i="82" s="1"/>
  <c r="BP12" i="82"/>
  <c r="BQ11" i="82"/>
  <c r="BP14" i="82"/>
  <c r="BP11" i="82"/>
  <c r="BT11" i="82" s="1"/>
  <c r="BQ10" i="82"/>
  <c r="BP7" i="82"/>
  <c r="BQ6" i="82"/>
  <c r="BR15" i="82"/>
  <c r="BS15" i="82" s="1"/>
  <c r="BQ13" i="82"/>
  <c r="X6" i="82"/>
  <c r="AC6" i="82"/>
  <c r="AH6" i="82"/>
  <c r="AR6" i="82"/>
  <c r="BB6" i="82"/>
  <c r="BM6" i="82"/>
  <c r="BN6" i="82" s="1"/>
  <c r="AH7" i="82"/>
  <c r="AN7" i="82"/>
  <c r="AO7" i="82" s="1"/>
  <c r="BB7" i="82"/>
  <c r="BV7" i="82"/>
  <c r="Y8" i="82"/>
  <c r="Z8" i="82" s="1"/>
  <c r="AG8" i="82"/>
  <c r="AM8" i="82"/>
  <c r="AS8" i="82"/>
  <c r="AT8" i="82" s="1"/>
  <c r="BG8" i="82"/>
  <c r="BM8" i="82"/>
  <c r="BN8" i="82" s="1"/>
  <c r="CA8" i="82"/>
  <c r="AL10" i="82"/>
  <c r="BF10" i="82"/>
  <c r="BZ10" i="82"/>
  <c r="AB17" i="82"/>
  <c r="AB16" i="82"/>
  <c r="AB15" i="82"/>
  <c r="AC16" i="82"/>
  <c r="AC17" i="82"/>
  <c r="AC15" i="82"/>
  <c r="AB14" i="82"/>
  <c r="AB13" i="82"/>
  <c r="AC12" i="82"/>
  <c r="AD11" i="82"/>
  <c r="AE11" i="82" s="1"/>
  <c r="AD16" i="82"/>
  <c r="AE16" i="82" s="1"/>
  <c r="AD15" i="82"/>
  <c r="AE15" i="82" s="1"/>
  <c r="AB12" i="82"/>
  <c r="AC11" i="82"/>
  <c r="AD10" i="82"/>
  <c r="AE10" i="82" s="1"/>
  <c r="AB11" i="82"/>
  <c r="AC10" i="82"/>
  <c r="AB7" i="82"/>
  <c r="AC14" i="82"/>
  <c r="AC13" i="82"/>
  <c r="AV17" i="82"/>
  <c r="AV16" i="82"/>
  <c r="AV15" i="82"/>
  <c r="AW16" i="82"/>
  <c r="AW17" i="82"/>
  <c r="AW15" i="82"/>
  <c r="AV14" i="82"/>
  <c r="AX15" i="82"/>
  <c r="AY15" i="82" s="1"/>
  <c r="AV13" i="82"/>
  <c r="AW12" i="82"/>
  <c r="AX11" i="82"/>
  <c r="AY11" i="82" s="1"/>
  <c r="AV9" i="82"/>
  <c r="AV12" i="82"/>
  <c r="AW11" i="82"/>
  <c r="AV11" i="82"/>
  <c r="AW10" i="82"/>
  <c r="AX9" i="82"/>
  <c r="AY9" i="82" s="1"/>
  <c r="AV7" i="82"/>
  <c r="AX16" i="82"/>
  <c r="AY16" i="82" s="1"/>
  <c r="AW14" i="82"/>
  <c r="AW13" i="82"/>
  <c r="AG17" i="82"/>
  <c r="AG16" i="82"/>
  <c r="AG15" i="82"/>
  <c r="AI16" i="82"/>
  <c r="AJ16" i="82" s="1"/>
  <c r="AI15" i="82"/>
  <c r="AJ15" i="82" s="1"/>
  <c r="AG14" i="82"/>
  <c r="AH17" i="82"/>
  <c r="AH16" i="82"/>
  <c r="AH14" i="82"/>
  <c r="AG13" i="82"/>
  <c r="AH12" i="82"/>
  <c r="AI11" i="82"/>
  <c r="AJ11" i="82" s="1"/>
  <c r="AG12" i="82"/>
  <c r="AH11" i="82"/>
  <c r="AG11" i="82"/>
  <c r="AH10" i="82"/>
  <c r="AG7" i="82"/>
  <c r="AH15" i="82"/>
  <c r="AI14" i="82"/>
  <c r="AJ14" i="82" s="1"/>
  <c r="AH13" i="82"/>
  <c r="BA17" i="82"/>
  <c r="BA16" i="82"/>
  <c r="BA15" i="82"/>
  <c r="BB14" i="82"/>
  <c r="BC16" i="82"/>
  <c r="BD16" i="82" s="1"/>
  <c r="BC15" i="82"/>
  <c r="BD15" i="82" s="1"/>
  <c r="BA14" i="82"/>
  <c r="BB17" i="82"/>
  <c r="BA13" i="82"/>
  <c r="BB12" i="82"/>
  <c r="BC11" i="82"/>
  <c r="BD11" i="82" s="1"/>
  <c r="BA9" i="82"/>
  <c r="BA12" i="82"/>
  <c r="BB11" i="82"/>
  <c r="BB16" i="82"/>
  <c r="BB15" i="82"/>
  <c r="BA11" i="82"/>
  <c r="BB10" i="82"/>
  <c r="BA7" i="82"/>
  <c r="BB13" i="82"/>
  <c r="BU17" i="82"/>
  <c r="BU16" i="82"/>
  <c r="BU15" i="82"/>
  <c r="BV14" i="82"/>
  <c r="BW16" i="82"/>
  <c r="BX16" i="82" s="1"/>
  <c r="BW15" i="82"/>
  <c r="BX15" i="82" s="1"/>
  <c r="BU14" i="82"/>
  <c r="BV17" i="82"/>
  <c r="BV16" i="82"/>
  <c r="BU13" i="82"/>
  <c r="BV12" i="82"/>
  <c r="BW11" i="82"/>
  <c r="BX11" i="82" s="1"/>
  <c r="BU9" i="82"/>
  <c r="BV15" i="82"/>
  <c r="BU12" i="82"/>
  <c r="BV11" i="82"/>
  <c r="BW10" i="82"/>
  <c r="BX10" i="82" s="1"/>
  <c r="BU11" i="82"/>
  <c r="BY11" i="82" s="1"/>
  <c r="BV10" i="82"/>
  <c r="BU7" i="82"/>
  <c r="BV6" i="82"/>
  <c r="BV13" i="82"/>
  <c r="AC4" i="82"/>
  <c r="AW4" i="82"/>
  <c r="BQ4" i="82"/>
  <c r="Y6" i="82"/>
  <c r="Z6" i="82" s="1"/>
  <c r="AD6" i="82"/>
  <c r="AE6" i="82" s="1"/>
  <c r="AI6" i="82"/>
  <c r="AJ6" i="82" s="1"/>
  <c r="AN6" i="82"/>
  <c r="AO6" i="82" s="1"/>
  <c r="AS6" i="82"/>
  <c r="AT6" i="82" s="1"/>
  <c r="AX6" i="82"/>
  <c r="AY6" i="82" s="1"/>
  <c r="BC6" i="82"/>
  <c r="BD6" i="82" s="1"/>
  <c r="BH6" i="82"/>
  <c r="BI6" i="82" s="1"/>
  <c r="BU6" i="82"/>
  <c r="AC7" i="82"/>
  <c r="AW7" i="82"/>
  <c r="BQ7" i="82"/>
  <c r="AB8" i="82"/>
  <c r="AH8" i="82"/>
  <c r="AN8" i="82"/>
  <c r="AO8" i="82" s="1"/>
  <c r="AV8" i="82"/>
  <c r="BB8" i="82"/>
  <c r="BH8" i="82"/>
  <c r="BI8" i="82" s="1"/>
  <c r="BP8" i="82"/>
  <c r="BV8" i="82"/>
  <c r="CB8" i="82"/>
  <c r="CC8" i="82" s="1"/>
  <c r="W9" i="82"/>
  <c r="AC9" i="82"/>
  <c r="AR9" i="82"/>
  <c r="BB9" i="82"/>
  <c r="BL9" i="82"/>
  <c r="BV9" i="82"/>
  <c r="W10" i="82"/>
  <c r="AQ10" i="82"/>
  <c r="BK10" i="82"/>
  <c r="L141" i="75"/>
  <c r="L146" i="75"/>
  <c r="L150" i="75"/>
  <c r="L151" i="75"/>
  <c r="L155" i="75"/>
  <c r="L160" i="75"/>
  <c r="L174" i="75"/>
  <c r="L187" i="75"/>
  <c r="L196" i="75"/>
  <c r="L201" i="75"/>
  <c r="L205" i="75"/>
  <c r="L206" i="75"/>
  <c r="L210" i="75"/>
  <c r="Y217" i="75"/>
  <c r="L219" i="75"/>
  <c r="Y226" i="75"/>
  <c r="L228" i="75"/>
  <c r="L233" i="75"/>
  <c r="L237" i="75"/>
  <c r="L238" i="75"/>
  <c r="L242" i="75"/>
  <c r="Y249" i="75"/>
  <c r="L251" i="75"/>
  <c r="Y258" i="75"/>
  <c r="L260" i="75"/>
  <c r="L265" i="75"/>
  <c r="L269" i="75"/>
  <c r="Y271" i="75"/>
  <c r="Y275" i="75"/>
  <c r="Y279" i="75"/>
  <c r="L282" i="75"/>
  <c r="L286" i="75"/>
  <c r="L290" i="75"/>
  <c r="Y293" i="75"/>
  <c r="Y302" i="75"/>
  <c r="L127" i="75"/>
  <c r="L159" i="75"/>
  <c r="L168" i="75"/>
  <c r="Y225" i="75"/>
  <c r="Y234" i="75"/>
  <c r="Y257" i="75"/>
  <c r="Y266" i="75"/>
  <c r="Y301" i="75"/>
  <c r="L125" i="75"/>
  <c r="L130" i="75"/>
  <c r="L134" i="75"/>
  <c r="L135" i="75"/>
  <c r="L139" i="75"/>
  <c r="L148" i="75"/>
  <c r="L157" i="75"/>
  <c r="L166" i="75"/>
  <c r="L167" i="75"/>
  <c r="L171" i="75"/>
  <c r="L180" i="75"/>
  <c r="L190" i="75"/>
  <c r="L194" i="75"/>
  <c r="L203" i="75"/>
  <c r="L212" i="75"/>
  <c r="L217" i="75"/>
  <c r="L221" i="75"/>
  <c r="L222" i="75"/>
  <c r="L226" i="75"/>
  <c r="Y233" i="75"/>
  <c r="L235" i="75"/>
  <c r="Y242" i="75"/>
  <c r="L244" i="75"/>
  <c r="L249" i="75"/>
  <c r="L253" i="75"/>
  <c r="L254" i="75"/>
  <c r="L258" i="75"/>
  <c r="Y265" i="75"/>
  <c r="L267" i="75"/>
  <c r="Y286" i="75"/>
  <c r="L288" i="75"/>
  <c r="L302" i="75"/>
  <c r="V107" i="75"/>
  <c r="U107" i="75"/>
  <c r="X107" i="75"/>
  <c r="W107" i="75"/>
  <c r="T107" i="75"/>
  <c r="S107" i="75"/>
  <c r="U87" i="75"/>
  <c r="Q87" i="75"/>
  <c r="X87" i="75"/>
  <c r="T87" i="75"/>
  <c r="V87" i="75"/>
  <c r="U91" i="75"/>
  <c r="U96" i="75"/>
  <c r="X96" i="75"/>
  <c r="T96" i="75"/>
  <c r="S96" i="75"/>
  <c r="U118" i="75"/>
  <c r="X118" i="75"/>
  <c r="T118" i="75"/>
  <c r="W121" i="75"/>
  <c r="V121" i="75"/>
  <c r="L16" i="75"/>
  <c r="X16" i="75" s="1"/>
  <c r="W87" i="75"/>
  <c r="V96" i="75"/>
  <c r="U83" i="75"/>
  <c r="Q83" i="75"/>
  <c r="X83" i="75"/>
  <c r="T83" i="75"/>
  <c r="V83" i="75"/>
  <c r="X91" i="75"/>
  <c r="T91" i="75"/>
  <c r="W91" i="75"/>
  <c r="S91" i="75"/>
  <c r="W99" i="75"/>
  <c r="S99" i="75"/>
  <c r="V99" i="75"/>
  <c r="R99" i="75"/>
  <c r="X99" i="75"/>
  <c r="L12" i="75"/>
  <c r="W12" i="75" s="1"/>
  <c r="L70" i="75"/>
  <c r="P70" i="75" s="1"/>
  <c r="W83" i="75"/>
  <c r="L97" i="75"/>
  <c r="U101" i="75"/>
  <c r="X101" i="75"/>
  <c r="T101" i="75"/>
  <c r="V102" i="75"/>
  <c r="R102" i="75"/>
  <c r="U102" i="75"/>
  <c r="V115" i="75"/>
  <c r="R115" i="75"/>
  <c r="U115" i="75"/>
  <c r="T115" i="75"/>
  <c r="V118" i="75"/>
  <c r="L119" i="75"/>
  <c r="L24" i="75"/>
  <c r="M24" i="75" s="1"/>
  <c r="R83" i="75"/>
  <c r="R87" i="75"/>
  <c r="Q91" i="75"/>
  <c r="V93" i="75"/>
  <c r="R93" i="75"/>
  <c r="U93" i="75"/>
  <c r="T93" i="75"/>
  <c r="W96" i="75"/>
  <c r="T99" i="75"/>
  <c r="V101" i="75"/>
  <c r="W102" i="75"/>
  <c r="W115" i="75"/>
  <c r="W118" i="75"/>
  <c r="X121" i="75"/>
  <c r="S12" i="75"/>
  <c r="L9" i="75"/>
  <c r="R9" i="75" s="1"/>
  <c r="L13" i="75"/>
  <c r="M13" i="75" s="1"/>
  <c r="L22" i="75"/>
  <c r="T22" i="75" s="1"/>
  <c r="L27" i="75"/>
  <c r="P27" i="75" s="1"/>
  <c r="L31" i="75"/>
  <c r="P31" i="75" s="1"/>
  <c r="L32" i="75"/>
  <c r="U32" i="75" s="1"/>
  <c r="L36" i="75"/>
  <c r="X36" i="75" s="1"/>
  <c r="L45" i="75"/>
  <c r="L54" i="75"/>
  <c r="Q54" i="75" s="1"/>
  <c r="L58" i="75"/>
  <c r="P58" i="75" s="1"/>
  <c r="S83" i="75"/>
  <c r="L84" i="75"/>
  <c r="S87" i="75"/>
  <c r="L88" i="75"/>
  <c r="W89" i="75"/>
  <c r="S89" i="75"/>
  <c r="V89" i="75"/>
  <c r="R89" i="75"/>
  <c r="X89" i="75"/>
  <c r="R91" i="75"/>
  <c r="U92" i="75"/>
  <c r="Q92" i="75"/>
  <c r="X92" i="75"/>
  <c r="T92" i="75"/>
  <c r="V92" i="75"/>
  <c r="W93" i="75"/>
  <c r="R96" i="75"/>
  <c r="U99" i="75"/>
  <c r="W101" i="75"/>
  <c r="X102" i="75"/>
  <c r="U110" i="75"/>
  <c r="X110" i="75"/>
  <c r="T110" i="75"/>
  <c r="S110" i="75"/>
  <c r="L111" i="75"/>
  <c r="X115" i="75"/>
  <c r="S86" i="75"/>
  <c r="W86" i="75"/>
  <c r="S95" i="75"/>
  <c r="W95" i="75"/>
  <c r="S100" i="75"/>
  <c r="W100" i="75"/>
  <c r="S104" i="75"/>
  <c r="W104" i="75"/>
  <c r="L105" i="75"/>
  <c r="S109" i="75"/>
  <c r="W109" i="75"/>
  <c r="S117" i="75"/>
  <c r="W117" i="75"/>
  <c r="W122" i="75"/>
  <c r="L67" i="75"/>
  <c r="P67" i="75" s="1"/>
  <c r="L80" i="75"/>
  <c r="Q80" i="75" s="1"/>
  <c r="L81" i="75"/>
  <c r="L85" i="75"/>
  <c r="T86" i="75"/>
  <c r="L94" i="75"/>
  <c r="T95" i="75"/>
  <c r="T100" i="75"/>
  <c r="L103" i="75"/>
  <c r="T104" i="75"/>
  <c r="L108" i="75"/>
  <c r="T109" i="75"/>
  <c r="L112" i="75"/>
  <c r="L113" i="75"/>
  <c r="L116" i="75"/>
  <c r="T117" i="75"/>
  <c r="L75" i="75"/>
  <c r="T75" i="75" s="1"/>
  <c r="L14" i="75"/>
  <c r="Q14" i="75" s="1"/>
  <c r="L8" i="75"/>
  <c r="R8" i="75" s="1"/>
  <c r="L17" i="75"/>
  <c r="M17" i="75" s="1"/>
  <c r="L25" i="75"/>
  <c r="L33" i="75"/>
  <c r="X33" i="75" s="1"/>
  <c r="L41" i="75"/>
  <c r="M41" i="75" s="1"/>
  <c r="L63" i="75"/>
  <c r="Q63" i="75" s="1"/>
  <c r="L71" i="75"/>
  <c r="M71" i="75" s="1"/>
  <c r="L76" i="75"/>
  <c r="S76" i="75" s="1"/>
  <c r="L77" i="75"/>
  <c r="M77" i="75" s="1"/>
  <c r="L82" i="75"/>
  <c r="L90" i="75"/>
  <c r="L98" i="75"/>
  <c r="L106" i="75"/>
  <c r="L114" i="75"/>
  <c r="Y215" i="75"/>
  <c r="Y216" i="75"/>
  <c r="Y223" i="75"/>
  <c r="Y224" i="75"/>
  <c r="Y231" i="75"/>
  <c r="Y232" i="75"/>
  <c r="Y239" i="75"/>
  <c r="Y240" i="75"/>
  <c r="Y247" i="75"/>
  <c r="Y248" i="75"/>
  <c r="Y255" i="75"/>
  <c r="Y256" i="75"/>
  <c r="Y263" i="75"/>
  <c r="Y264" i="75"/>
  <c r="Y270" i="75"/>
  <c r="L273" i="75"/>
  <c r="Y274" i="75"/>
  <c r="L277" i="75"/>
  <c r="Y278" i="75"/>
  <c r="Y283" i="75"/>
  <c r="Y284" i="75"/>
  <c r="Y291" i="75"/>
  <c r="Y292" i="75"/>
  <c r="Y299" i="75"/>
  <c r="Y300" i="75"/>
  <c r="Y214" i="75"/>
  <c r="Y221" i="75"/>
  <c r="Y222" i="75"/>
  <c r="Y229" i="75"/>
  <c r="Y230" i="75"/>
  <c r="Y237" i="75"/>
  <c r="Y238" i="75"/>
  <c r="Y245" i="75"/>
  <c r="Y246" i="75"/>
  <c r="Y253" i="75"/>
  <c r="Y254" i="75"/>
  <c r="Y261" i="75"/>
  <c r="Y262" i="75"/>
  <c r="Y269" i="75"/>
  <c r="Y273" i="75"/>
  <c r="Y277" i="75"/>
  <c r="Y281" i="75"/>
  <c r="Y282" i="75"/>
  <c r="Y289" i="75"/>
  <c r="Y290" i="75"/>
  <c r="Y297" i="75"/>
  <c r="Y298" i="75"/>
  <c r="L120" i="75"/>
  <c r="L128" i="75"/>
  <c r="L136" i="75"/>
  <c r="L144" i="75"/>
  <c r="L153" i="75"/>
  <c r="L161" i="75"/>
  <c r="L169" i="75"/>
  <c r="L191" i="75"/>
  <c r="L199" i="75"/>
  <c r="L207" i="75"/>
  <c r="L215" i="75"/>
  <c r="Y219" i="75"/>
  <c r="Y220" i="75"/>
  <c r="L223" i="75"/>
  <c r="Y227" i="75"/>
  <c r="Y228" i="75"/>
  <c r="L231" i="75"/>
  <c r="Y235" i="75"/>
  <c r="Y236" i="75"/>
  <c r="L239" i="75"/>
  <c r="Y243" i="75"/>
  <c r="Y244" i="75"/>
  <c r="L247" i="75"/>
  <c r="Y251" i="75"/>
  <c r="Y252" i="75"/>
  <c r="L255" i="75"/>
  <c r="Y259" i="75"/>
  <c r="Y260" i="75"/>
  <c r="L263" i="75"/>
  <c r="Y267" i="75"/>
  <c r="Y268" i="75"/>
  <c r="L270" i="75"/>
  <c r="L271" i="75"/>
  <c r="Y272" i="75"/>
  <c r="L274" i="75"/>
  <c r="L275" i="75"/>
  <c r="Y276" i="75"/>
  <c r="L278" i="75"/>
  <c r="L279" i="75"/>
  <c r="Y280" i="75"/>
  <c r="Y288" i="75"/>
  <c r="Y295" i="75"/>
  <c r="Y296" i="75"/>
  <c r="Y303" i="75"/>
  <c r="Y304" i="75"/>
  <c r="Y296" i="74"/>
  <c r="Y303" i="74"/>
  <c r="Y304" i="74"/>
  <c r="Y301" i="74"/>
  <c r="Y302" i="74"/>
  <c r="L176" i="74"/>
  <c r="L166" i="74"/>
  <c r="L173" i="74"/>
  <c r="L174" i="74"/>
  <c r="L177" i="74"/>
  <c r="L178" i="74"/>
  <c r="L183" i="74"/>
  <c r="L191" i="74"/>
  <c r="L199" i="74"/>
  <c r="L207" i="74"/>
  <c r="L215" i="74"/>
  <c r="L223" i="74"/>
  <c r="L231" i="74"/>
  <c r="L239" i="74"/>
  <c r="L247" i="74"/>
  <c r="L255" i="74"/>
  <c r="L263" i="74"/>
  <c r="L271" i="74"/>
  <c r="Y275" i="74"/>
  <c r="L279" i="74"/>
  <c r="L287" i="74"/>
  <c r="L295" i="74"/>
  <c r="Y299" i="74"/>
  <c r="Y300" i="74"/>
  <c r="L303" i="74"/>
  <c r="X89" i="74"/>
  <c r="T89" i="74"/>
  <c r="W89" i="74"/>
  <c r="S89" i="74"/>
  <c r="V89" i="74"/>
  <c r="U89" i="74"/>
  <c r="U91" i="74"/>
  <c r="X91" i="74"/>
  <c r="T91" i="74"/>
  <c r="W91" i="74"/>
  <c r="S91" i="74"/>
  <c r="V91" i="74"/>
  <c r="U87" i="74"/>
  <c r="V87" i="74"/>
  <c r="X87" i="74"/>
  <c r="T87" i="74"/>
  <c r="W87" i="74"/>
  <c r="S87" i="74"/>
  <c r="X113" i="74"/>
  <c r="W113" i="74"/>
  <c r="V113" i="74"/>
  <c r="V116" i="74"/>
  <c r="U116" i="74"/>
  <c r="X116" i="74"/>
  <c r="X131" i="74"/>
  <c r="W131" i="74"/>
  <c r="W141" i="74"/>
  <c r="V12" i="74"/>
  <c r="L49" i="74"/>
  <c r="T49" i="74" s="1"/>
  <c r="L71" i="74"/>
  <c r="L81" i="74"/>
  <c r="S86" i="74"/>
  <c r="W86" i="74"/>
  <c r="T88" i="74"/>
  <c r="X88" i="74"/>
  <c r="S90" i="74"/>
  <c r="X90" i="74"/>
  <c r="W95" i="74"/>
  <c r="S95" i="74"/>
  <c r="V95" i="74"/>
  <c r="U95" i="74"/>
  <c r="X95" i="74"/>
  <c r="V108" i="74"/>
  <c r="U108" i="74"/>
  <c r="X108" i="74"/>
  <c r="T108" i="74"/>
  <c r="V109" i="74"/>
  <c r="U109" i="74"/>
  <c r="X109" i="74"/>
  <c r="T109" i="74"/>
  <c r="W109" i="74"/>
  <c r="W111" i="74"/>
  <c r="V111" i="74"/>
  <c r="U111" i="74"/>
  <c r="T111" i="74"/>
  <c r="V117" i="74"/>
  <c r="U117" i="74"/>
  <c r="X117" i="74"/>
  <c r="W124" i="74"/>
  <c r="W132" i="74"/>
  <c r="X139" i="74"/>
  <c r="W139" i="74"/>
  <c r="W148" i="74"/>
  <c r="W88" i="74"/>
  <c r="U99" i="74"/>
  <c r="X99" i="74"/>
  <c r="T99" i="74"/>
  <c r="W99" i="74"/>
  <c r="S99" i="74"/>
  <c r="X145" i="74"/>
  <c r="W145" i="74"/>
  <c r="V26" i="74"/>
  <c r="V30" i="74"/>
  <c r="L15" i="74"/>
  <c r="L25" i="74"/>
  <c r="T25" i="74" s="1"/>
  <c r="L33" i="74"/>
  <c r="T33" i="74" s="1"/>
  <c r="L55" i="74"/>
  <c r="R55" i="74" s="1"/>
  <c r="L75" i="74"/>
  <c r="T86" i="74"/>
  <c r="X86" i="74"/>
  <c r="U88" i="74"/>
  <c r="T90" i="74"/>
  <c r="V92" i="74"/>
  <c r="U92" i="74"/>
  <c r="X92" i="74"/>
  <c r="T92" i="74"/>
  <c r="S92" i="74"/>
  <c r="V93" i="74"/>
  <c r="U93" i="74"/>
  <c r="X93" i="74"/>
  <c r="T93" i="74"/>
  <c r="W93" i="74"/>
  <c r="V100" i="74"/>
  <c r="U100" i="74"/>
  <c r="X100" i="74"/>
  <c r="T100" i="74"/>
  <c r="S100" i="74"/>
  <c r="V101" i="74"/>
  <c r="U101" i="74"/>
  <c r="X101" i="74"/>
  <c r="T101" i="74"/>
  <c r="W101" i="74"/>
  <c r="W103" i="74"/>
  <c r="V103" i="74"/>
  <c r="U103" i="74"/>
  <c r="T103" i="74"/>
  <c r="U107" i="74"/>
  <c r="X107" i="74"/>
  <c r="T107" i="74"/>
  <c r="W107" i="74"/>
  <c r="W108" i="74"/>
  <c r="X111" i="74"/>
  <c r="U113" i="74"/>
  <c r="W116" i="74"/>
  <c r="W117" i="74"/>
  <c r="W140" i="74"/>
  <c r="S88" i="74"/>
  <c r="X97" i="74"/>
  <c r="T97" i="74"/>
  <c r="W97" i="74"/>
  <c r="S97" i="74"/>
  <c r="V97" i="74"/>
  <c r="X105" i="74"/>
  <c r="T105" i="74"/>
  <c r="W105" i="74"/>
  <c r="V105" i="74"/>
  <c r="U115" i="74"/>
  <c r="X115" i="74"/>
  <c r="W115" i="74"/>
  <c r="X123" i="74"/>
  <c r="W123" i="74"/>
  <c r="V64" i="74"/>
  <c r="R8" i="74"/>
  <c r="N10" i="74"/>
  <c r="L6" i="74"/>
  <c r="U8" i="74"/>
  <c r="U10" i="74"/>
  <c r="R10" i="74"/>
  <c r="L13" i="74"/>
  <c r="T13" i="74" s="1"/>
  <c r="L14" i="74"/>
  <c r="U14" i="74" s="1"/>
  <c r="L20" i="74"/>
  <c r="L24" i="74"/>
  <c r="L28" i="74"/>
  <c r="N34" i="74"/>
  <c r="R36" i="74"/>
  <c r="L39" i="74"/>
  <c r="L48" i="74"/>
  <c r="L57" i="74"/>
  <c r="V57" i="74" s="1"/>
  <c r="L59" i="74"/>
  <c r="R59" i="74" s="1"/>
  <c r="L65" i="74"/>
  <c r="V65" i="74" s="1"/>
  <c r="L67" i="74"/>
  <c r="R67" i="74" s="1"/>
  <c r="L73" i="74"/>
  <c r="L79" i="74"/>
  <c r="L85" i="74"/>
  <c r="X85" i="74" s="1"/>
  <c r="V90" i="74"/>
  <c r="W92" i="74"/>
  <c r="R99" i="74"/>
  <c r="W100" i="74"/>
  <c r="X103" i="74"/>
  <c r="V107" i="74"/>
  <c r="W119" i="74"/>
  <c r="V119" i="74"/>
  <c r="X121" i="74"/>
  <c r="W121" i="74"/>
  <c r="V121" i="74"/>
  <c r="V123" i="74"/>
  <c r="W125" i="74"/>
  <c r="X129" i="74"/>
  <c r="W129" i="74"/>
  <c r="V129" i="74"/>
  <c r="L133" i="74"/>
  <c r="X137" i="74"/>
  <c r="W137" i="74"/>
  <c r="L149" i="74"/>
  <c r="X153" i="74"/>
  <c r="W153" i="74"/>
  <c r="R96" i="74"/>
  <c r="V96" i="74"/>
  <c r="S98" i="74"/>
  <c r="W98" i="74"/>
  <c r="V104" i="74"/>
  <c r="W106" i="74"/>
  <c r="V112" i="74"/>
  <c r="W114" i="74"/>
  <c r="V120" i="74"/>
  <c r="W122" i="74"/>
  <c r="W130" i="74"/>
  <c r="L138" i="74"/>
  <c r="W154" i="74"/>
  <c r="S96" i="74"/>
  <c r="W96" i="74"/>
  <c r="T98" i="74"/>
  <c r="X98" i="74"/>
  <c r="W104" i="74"/>
  <c r="T106" i="74"/>
  <c r="X106" i="74"/>
  <c r="W112" i="74"/>
  <c r="X114" i="74"/>
  <c r="W120" i="74"/>
  <c r="W128" i="74"/>
  <c r="W136" i="74"/>
  <c r="W144" i="74"/>
  <c r="L152" i="74"/>
  <c r="L94" i="74"/>
  <c r="T96" i="74"/>
  <c r="L102" i="74"/>
  <c r="T104" i="74"/>
  <c r="L110" i="74"/>
  <c r="L118" i="74"/>
  <c r="L126" i="74"/>
  <c r="L134" i="74"/>
  <c r="L142" i="74"/>
  <c r="L150" i="74"/>
  <c r="L158" i="74"/>
  <c r="R40" i="74"/>
  <c r="L58" i="74"/>
  <c r="L62" i="74"/>
  <c r="L66" i="74"/>
  <c r="O50" i="74"/>
  <c r="L16" i="74"/>
  <c r="X16" i="74" s="1"/>
  <c r="L22" i="74"/>
  <c r="L32" i="74"/>
  <c r="U32" i="74" s="1"/>
  <c r="U40" i="74"/>
  <c r="L46" i="74"/>
  <c r="L54" i="74"/>
  <c r="O54" i="74" s="1"/>
  <c r="L72" i="74"/>
  <c r="N72" i="74" s="1"/>
  <c r="L74" i="74"/>
  <c r="L76" i="74"/>
  <c r="N76" i="74" s="1"/>
  <c r="L78" i="74"/>
  <c r="V78" i="74" s="1"/>
  <c r="L80" i="74"/>
  <c r="N80" i="74" s="1"/>
  <c r="L82" i="74"/>
  <c r="L84" i="74"/>
  <c r="R84" i="74" s="1"/>
  <c r="X84" i="74"/>
  <c r="X82" i="74"/>
  <c r="X76" i="74"/>
  <c r="X74" i="74"/>
  <c r="X70" i="74"/>
  <c r="X68" i="74"/>
  <c r="X67" i="74"/>
  <c r="X63" i="74"/>
  <c r="X59" i="74"/>
  <c r="X55" i="74"/>
  <c r="X51" i="74"/>
  <c r="X83" i="74"/>
  <c r="X75" i="74"/>
  <c r="X62" i="74"/>
  <c r="X81" i="74"/>
  <c r="X77" i="74"/>
  <c r="X73" i="74"/>
  <c r="X69" i="74"/>
  <c r="X64" i="74"/>
  <c r="X60" i="74"/>
  <c r="X56" i="74"/>
  <c r="X48" i="74"/>
  <c r="X46" i="74"/>
  <c r="X44" i="74"/>
  <c r="X42" i="74"/>
  <c r="X40" i="74"/>
  <c r="X38" i="74"/>
  <c r="X36" i="74"/>
  <c r="X34" i="74"/>
  <c r="X30" i="74"/>
  <c r="X28" i="74"/>
  <c r="X26" i="74"/>
  <c r="X24" i="74"/>
  <c r="X22" i="74"/>
  <c r="X20" i="74"/>
  <c r="X18" i="74"/>
  <c r="X14" i="74"/>
  <c r="X12" i="74"/>
  <c r="X10" i="74"/>
  <c r="X8" i="74"/>
  <c r="X6" i="74"/>
  <c r="X58" i="74"/>
  <c r="X65" i="74"/>
  <c r="X61" i="74"/>
  <c r="X57" i="74"/>
  <c r="X50" i="74"/>
  <c r="X79" i="74"/>
  <c r="X71" i="74"/>
  <c r="X66" i="74"/>
  <c r="X13" i="74"/>
  <c r="P15" i="74"/>
  <c r="X17" i="74"/>
  <c r="P19" i="74"/>
  <c r="X21" i="74"/>
  <c r="P23" i="74"/>
  <c r="X25" i="74"/>
  <c r="P27" i="74"/>
  <c r="X29" i="74"/>
  <c r="P31" i="74"/>
  <c r="V32" i="74"/>
  <c r="X33" i="74"/>
  <c r="P35" i="74"/>
  <c r="V36" i="74"/>
  <c r="X37" i="74"/>
  <c r="P39" i="74"/>
  <c r="V40" i="74"/>
  <c r="X41" i="74"/>
  <c r="P43" i="74"/>
  <c r="V44" i="74"/>
  <c r="X45" i="74"/>
  <c r="P47" i="74"/>
  <c r="X49" i="74"/>
  <c r="X53" i="74"/>
  <c r="P84" i="74"/>
  <c r="P82" i="74"/>
  <c r="P80" i="74"/>
  <c r="P78" i="74"/>
  <c r="P74" i="74"/>
  <c r="P72" i="74"/>
  <c r="P70" i="74"/>
  <c r="P68" i="74"/>
  <c r="P67" i="74"/>
  <c r="P63" i="74"/>
  <c r="P59" i="74"/>
  <c r="P55" i="74"/>
  <c r="P58" i="74"/>
  <c r="P83" i="74"/>
  <c r="P79" i="74"/>
  <c r="P75" i="74"/>
  <c r="P71" i="74"/>
  <c r="P64" i="74"/>
  <c r="P60" i="74"/>
  <c r="P56" i="74"/>
  <c r="P53" i="74"/>
  <c r="P50" i="74"/>
  <c r="P48" i="74"/>
  <c r="P44" i="74"/>
  <c r="P42" i="74"/>
  <c r="P40" i="74"/>
  <c r="P38" i="74"/>
  <c r="P36" i="74"/>
  <c r="P34" i="74"/>
  <c r="P32" i="74"/>
  <c r="P30" i="74"/>
  <c r="P28" i="74"/>
  <c r="P26" i="74"/>
  <c r="P24" i="74"/>
  <c r="P22" i="74"/>
  <c r="P20" i="74"/>
  <c r="P18" i="74"/>
  <c r="P16" i="74"/>
  <c r="P14" i="74"/>
  <c r="P12" i="74"/>
  <c r="P10" i="74"/>
  <c r="P8" i="74"/>
  <c r="P6" i="74"/>
  <c r="P81" i="74"/>
  <c r="P77" i="74"/>
  <c r="P73" i="74"/>
  <c r="P69" i="74"/>
  <c r="P62" i="74"/>
  <c r="P65" i="74"/>
  <c r="P61" i="74"/>
  <c r="P57" i="74"/>
  <c r="P54" i="74"/>
  <c r="P51" i="74"/>
  <c r="P85" i="74"/>
  <c r="P66" i="74"/>
  <c r="V8" i="74"/>
  <c r="X9" i="74"/>
  <c r="T7" i="74"/>
  <c r="T11" i="74"/>
  <c r="T15" i="74"/>
  <c r="T19" i="74"/>
  <c r="T23" i="74"/>
  <c r="T27" i="74"/>
  <c r="T31" i="74"/>
  <c r="T35" i="74"/>
  <c r="T39" i="74"/>
  <c r="T43" i="74"/>
  <c r="T84" i="74"/>
  <c r="T82" i="74"/>
  <c r="T80" i="74"/>
  <c r="T78" i="74"/>
  <c r="T76" i="74"/>
  <c r="T74" i="74"/>
  <c r="T72" i="74"/>
  <c r="T70" i="74"/>
  <c r="T68" i="74"/>
  <c r="T83" i="74"/>
  <c r="T79" i="74"/>
  <c r="T75" i="74"/>
  <c r="T71" i="74"/>
  <c r="T65" i="74"/>
  <c r="T61" i="74"/>
  <c r="T57" i="74"/>
  <c r="T60" i="74"/>
  <c r="T66" i="74"/>
  <c r="T62" i="74"/>
  <c r="T58" i="74"/>
  <c r="T50" i="74"/>
  <c r="T48" i="74"/>
  <c r="T46" i="74"/>
  <c r="T44" i="74"/>
  <c r="T42" i="74"/>
  <c r="T40" i="74"/>
  <c r="T38" i="74"/>
  <c r="T36" i="74"/>
  <c r="T34" i="74"/>
  <c r="T32" i="74"/>
  <c r="T30" i="74"/>
  <c r="T28" i="74"/>
  <c r="T26" i="74"/>
  <c r="T24" i="74"/>
  <c r="T22" i="74"/>
  <c r="T20" i="74"/>
  <c r="T18" i="74"/>
  <c r="T16" i="74"/>
  <c r="T14" i="74"/>
  <c r="T12" i="74"/>
  <c r="T10" i="74"/>
  <c r="T8" i="74"/>
  <c r="T6" i="74"/>
  <c r="T64" i="74"/>
  <c r="T56" i="74"/>
  <c r="T54" i="74"/>
  <c r="T85" i="74"/>
  <c r="T81" i="74"/>
  <c r="T77" i="74"/>
  <c r="T73" i="74"/>
  <c r="T69" i="74"/>
  <c r="T67" i="74"/>
  <c r="T63" i="74"/>
  <c r="T59" i="74"/>
  <c r="T55" i="74"/>
  <c r="T53" i="74"/>
  <c r="P7" i="74"/>
  <c r="P11" i="74"/>
  <c r="X7" i="74"/>
  <c r="P9" i="74"/>
  <c r="X11" i="74"/>
  <c r="P13" i="74"/>
  <c r="X15" i="74"/>
  <c r="P17" i="74"/>
  <c r="X19" i="74"/>
  <c r="P21" i="74"/>
  <c r="X23" i="74"/>
  <c r="P25" i="74"/>
  <c r="X27" i="74"/>
  <c r="P29" i="74"/>
  <c r="X31" i="74"/>
  <c r="P33" i="74"/>
  <c r="X35" i="74"/>
  <c r="P37" i="74"/>
  <c r="X39" i="74"/>
  <c r="P41" i="74"/>
  <c r="X43" i="74"/>
  <c r="P45" i="74"/>
  <c r="X47" i="74"/>
  <c r="P49" i="74"/>
  <c r="L52" i="74"/>
  <c r="V52" i="74" s="1"/>
  <c r="Q53" i="74"/>
  <c r="U53" i="74"/>
  <c r="M53" i="74"/>
  <c r="M84" i="74"/>
  <c r="M82" i="74"/>
  <c r="M80" i="74"/>
  <c r="M78" i="74"/>
  <c r="M74" i="74"/>
  <c r="M72" i="74"/>
  <c r="M70" i="74"/>
  <c r="M68" i="74"/>
  <c r="M66" i="74"/>
  <c r="M64" i="74"/>
  <c r="M62" i="74"/>
  <c r="M60" i="74"/>
  <c r="M58" i="74"/>
  <c r="M56" i="74"/>
  <c r="M54" i="74"/>
  <c r="M52" i="74"/>
  <c r="M85" i="74"/>
  <c r="M83" i="74"/>
  <c r="M81" i="74"/>
  <c r="M79" i="74"/>
  <c r="M77" i="74"/>
  <c r="M75" i="74"/>
  <c r="M73" i="74"/>
  <c r="M71" i="74"/>
  <c r="M69" i="74"/>
  <c r="M67" i="74"/>
  <c r="M65" i="74"/>
  <c r="M63" i="74"/>
  <c r="M61" i="74"/>
  <c r="M59" i="74"/>
  <c r="M57" i="74"/>
  <c r="Q84" i="74"/>
  <c r="Q82" i="74"/>
  <c r="Q80" i="74"/>
  <c r="Q78" i="74"/>
  <c r="Q74" i="74"/>
  <c r="Q72" i="74"/>
  <c r="Q70" i="74"/>
  <c r="Q68" i="74"/>
  <c r="Q66" i="74"/>
  <c r="Q64" i="74"/>
  <c r="Q62" i="74"/>
  <c r="Q60" i="74"/>
  <c r="Q58" i="74"/>
  <c r="Q56" i="74"/>
  <c r="Q54" i="74"/>
  <c r="Q52" i="74"/>
  <c r="Q85" i="74"/>
  <c r="Q83" i="74"/>
  <c r="Q81" i="74"/>
  <c r="Q79" i="74"/>
  <c r="Q77" i="74"/>
  <c r="Q75" i="74"/>
  <c r="Q73" i="74"/>
  <c r="Q71" i="74"/>
  <c r="Q69" i="74"/>
  <c r="Q67" i="74"/>
  <c r="Q65" i="74"/>
  <c r="Q63" i="74"/>
  <c r="Q61" i="74"/>
  <c r="Q59" i="74"/>
  <c r="Q57" i="74"/>
  <c r="Q55" i="74"/>
  <c r="U84" i="74"/>
  <c r="U82" i="74"/>
  <c r="U80" i="74"/>
  <c r="U78" i="74"/>
  <c r="U76" i="74"/>
  <c r="U74" i="74"/>
  <c r="U72" i="74"/>
  <c r="U70" i="74"/>
  <c r="U68" i="74"/>
  <c r="U66" i="74"/>
  <c r="U64" i="74"/>
  <c r="U62" i="74"/>
  <c r="U60" i="74"/>
  <c r="U58" i="74"/>
  <c r="U56" i="74"/>
  <c r="U54" i="74"/>
  <c r="U52" i="74"/>
  <c r="U50" i="74"/>
  <c r="U85" i="74"/>
  <c r="U83" i="74"/>
  <c r="U81" i="74"/>
  <c r="U79" i="74"/>
  <c r="U77" i="74"/>
  <c r="U75" i="74"/>
  <c r="U73" i="74"/>
  <c r="U71" i="74"/>
  <c r="U69" i="74"/>
  <c r="U67" i="74"/>
  <c r="U65" i="74"/>
  <c r="U63" i="74"/>
  <c r="U61" i="74"/>
  <c r="U59" i="74"/>
  <c r="U57" i="74"/>
  <c r="U55" i="74"/>
  <c r="U5" i="74"/>
  <c r="O6" i="74"/>
  <c r="S6" i="74"/>
  <c r="W6" i="74"/>
  <c r="M7" i="74"/>
  <c r="Q7" i="74"/>
  <c r="U7" i="74"/>
  <c r="O8" i="74"/>
  <c r="S8" i="74"/>
  <c r="W8" i="74"/>
  <c r="M9" i="74"/>
  <c r="Q9" i="74"/>
  <c r="U9" i="74"/>
  <c r="O10" i="74"/>
  <c r="S10" i="74"/>
  <c r="W10" i="74"/>
  <c r="M11" i="74"/>
  <c r="Q11" i="74"/>
  <c r="U11" i="74"/>
  <c r="O12" i="74"/>
  <c r="S12" i="74"/>
  <c r="W12" i="74"/>
  <c r="M13" i="74"/>
  <c r="Q13" i="74"/>
  <c r="U13" i="74"/>
  <c r="O14" i="74"/>
  <c r="S14" i="74"/>
  <c r="W14" i="74"/>
  <c r="M15" i="74"/>
  <c r="Q15" i="74"/>
  <c r="U15" i="74"/>
  <c r="O16" i="74"/>
  <c r="S16" i="74"/>
  <c r="W16" i="74"/>
  <c r="M17" i="74"/>
  <c r="Q17" i="74"/>
  <c r="U17" i="74"/>
  <c r="O18" i="74"/>
  <c r="S18" i="74"/>
  <c r="W18" i="74"/>
  <c r="M19" i="74"/>
  <c r="Q19" i="74"/>
  <c r="U19" i="74"/>
  <c r="O20" i="74"/>
  <c r="S20" i="74"/>
  <c r="W20" i="74"/>
  <c r="M21" i="74"/>
  <c r="Q21" i="74"/>
  <c r="U21" i="74"/>
  <c r="O22" i="74"/>
  <c r="S22" i="74"/>
  <c r="W22" i="74"/>
  <c r="M23" i="74"/>
  <c r="Q23" i="74"/>
  <c r="U23" i="74"/>
  <c r="O24" i="74"/>
  <c r="S24" i="74"/>
  <c r="W24" i="74"/>
  <c r="M25" i="74"/>
  <c r="Q25" i="74"/>
  <c r="U25" i="74"/>
  <c r="O26" i="74"/>
  <c r="S26" i="74"/>
  <c r="W26" i="74"/>
  <c r="M27" i="74"/>
  <c r="Q27" i="74"/>
  <c r="U27" i="74"/>
  <c r="O28" i="74"/>
  <c r="S28" i="74"/>
  <c r="W28" i="74"/>
  <c r="M29" i="74"/>
  <c r="Q29" i="74"/>
  <c r="U29" i="74"/>
  <c r="O30" i="74"/>
  <c r="S30" i="74"/>
  <c r="W30" i="74"/>
  <c r="M31" i="74"/>
  <c r="Q31" i="74"/>
  <c r="U31" i="74"/>
  <c r="O32" i="74"/>
  <c r="S32" i="74"/>
  <c r="W32" i="74"/>
  <c r="M33" i="74"/>
  <c r="Q33" i="74"/>
  <c r="U33" i="74"/>
  <c r="O34" i="74"/>
  <c r="S34" i="74"/>
  <c r="W34" i="74"/>
  <c r="M35" i="74"/>
  <c r="Q35" i="74"/>
  <c r="U35" i="74"/>
  <c r="O36" i="74"/>
  <c r="S36" i="74"/>
  <c r="W36" i="74"/>
  <c r="M37" i="74"/>
  <c r="Q37" i="74"/>
  <c r="U37" i="74"/>
  <c r="O38" i="74"/>
  <c r="S38" i="74"/>
  <c r="W38" i="74"/>
  <c r="M39" i="74"/>
  <c r="Q39" i="74"/>
  <c r="U39" i="74"/>
  <c r="O40" i="74"/>
  <c r="S40" i="74"/>
  <c r="W40" i="74"/>
  <c r="M41" i="74"/>
  <c r="Q41" i="74"/>
  <c r="U41" i="74"/>
  <c r="O42" i="74"/>
  <c r="S42" i="74"/>
  <c r="W42" i="74"/>
  <c r="M43" i="74"/>
  <c r="Q43" i="74"/>
  <c r="U43" i="74"/>
  <c r="O44" i="74"/>
  <c r="S44" i="74"/>
  <c r="W44" i="74"/>
  <c r="M45" i="74"/>
  <c r="Q45" i="74"/>
  <c r="U45" i="74"/>
  <c r="O46" i="74"/>
  <c r="S46" i="74"/>
  <c r="W46" i="74"/>
  <c r="M47" i="74"/>
  <c r="Q47" i="74"/>
  <c r="U47" i="74"/>
  <c r="O48" i="74"/>
  <c r="S48" i="74"/>
  <c r="W48" i="74"/>
  <c r="M49" i="74"/>
  <c r="Q49" i="74"/>
  <c r="U49" i="74"/>
  <c r="S50" i="74"/>
  <c r="U51" i="74"/>
  <c r="R52" i="74"/>
  <c r="W52" i="74"/>
  <c r="N53" i="74"/>
  <c r="V54" i="74"/>
  <c r="M55" i="74"/>
  <c r="N56" i="74"/>
  <c r="V56" i="74"/>
  <c r="R58" i="74"/>
  <c r="N60" i="74"/>
  <c r="V60" i="74"/>
  <c r="R62" i="74"/>
  <c r="R66" i="74"/>
  <c r="R68" i="74"/>
  <c r="R72" i="74"/>
  <c r="R76" i="74"/>
  <c r="R80" i="74"/>
  <c r="N85" i="74"/>
  <c r="N83" i="74"/>
  <c r="N81" i="74"/>
  <c r="N79" i="74"/>
  <c r="N77" i="74"/>
  <c r="N75" i="74"/>
  <c r="N73" i="74"/>
  <c r="N71" i="74"/>
  <c r="N69" i="74"/>
  <c r="R85" i="74"/>
  <c r="R83" i="74"/>
  <c r="R81" i="74"/>
  <c r="R79" i="74"/>
  <c r="R77" i="74"/>
  <c r="R75" i="74"/>
  <c r="R73" i="74"/>
  <c r="R71" i="74"/>
  <c r="R69" i="74"/>
  <c r="V85" i="74"/>
  <c r="V83" i="74"/>
  <c r="V81" i="74"/>
  <c r="V79" i="74"/>
  <c r="V77" i="74"/>
  <c r="V75" i="74"/>
  <c r="V73" i="74"/>
  <c r="V71" i="74"/>
  <c r="V69" i="74"/>
  <c r="V5" i="74"/>
  <c r="N7" i="74"/>
  <c r="R7" i="74"/>
  <c r="V7" i="74"/>
  <c r="N9" i="74"/>
  <c r="R9" i="74"/>
  <c r="V9" i="74"/>
  <c r="N11" i="74"/>
  <c r="R11" i="74"/>
  <c r="V11" i="74"/>
  <c r="N13" i="74"/>
  <c r="R13" i="74"/>
  <c r="V13" i="74"/>
  <c r="N15" i="74"/>
  <c r="R15" i="74"/>
  <c r="V15" i="74"/>
  <c r="N17" i="74"/>
  <c r="R17" i="74"/>
  <c r="V17" i="74"/>
  <c r="N19" i="74"/>
  <c r="R19" i="74"/>
  <c r="V19" i="74"/>
  <c r="N21" i="74"/>
  <c r="R21" i="74"/>
  <c r="V21" i="74"/>
  <c r="N23" i="74"/>
  <c r="R23" i="74"/>
  <c r="V23" i="74"/>
  <c r="N25" i="74"/>
  <c r="R25" i="74"/>
  <c r="V25" i="74"/>
  <c r="N27" i="74"/>
  <c r="R27" i="74"/>
  <c r="V27" i="74"/>
  <c r="N29" i="74"/>
  <c r="R29" i="74"/>
  <c r="V29" i="74"/>
  <c r="N31" i="74"/>
  <c r="R31" i="74"/>
  <c r="V31" i="74"/>
  <c r="N33" i="74"/>
  <c r="R33" i="74"/>
  <c r="V33" i="74"/>
  <c r="N35" i="74"/>
  <c r="R35" i="74"/>
  <c r="V35" i="74"/>
  <c r="N37" i="74"/>
  <c r="R37" i="74"/>
  <c r="V37" i="74"/>
  <c r="N39" i="74"/>
  <c r="R39" i="74"/>
  <c r="V39" i="74"/>
  <c r="N41" i="74"/>
  <c r="R41" i="74"/>
  <c r="V41" i="74"/>
  <c r="N43" i="74"/>
  <c r="R43" i="74"/>
  <c r="V43" i="74"/>
  <c r="N45" i="74"/>
  <c r="R45" i="74"/>
  <c r="V45" i="74"/>
  <c r="N47" i="74"/>
  <c r="R47" i="74"/>
  <c r="V47" i="74"/>
  <c r="N49" i="74"/>
  <c r="R49" i="74"/>
  <c r="V49" i="74"/>
  <c r="Q51" i="74"/>
  <c r="V51" i="74"/>
  <c r="N52" i="74"/>
  <c r="R54" i="74"/>
  <c r="N55" i="74"/>
  <c r="V55" i="74"/>
  <c r="R57" i="74"/>
  <c r="N59" i="74"/>
  <c r="V59" i="74"/>
  <c r="R61" i="74"/>
  <c r="N63" i="74"/>
  <c r="V63" i="74"/>
  <c r="R65" i="74"/>
  <c r="N67" i="74"/>
  <c r="V67" i="74"/>
  <c r="V68" i="74"/>
  <c r="N70" i="74"/>
  <c r="V72" i="74"/>
  <c r="V76" i="74"/>
  <c r="N78" i="74"/>
  <c r="V80" i="74"/>
  <c r="V84" i="74"/>
  <c r="O85" i="74"/>
  <c r="O83" i="74"/>
  <c r="O81" i="74"/>
  <c r="O79" i="74"/>
  <c r="O77" i="74"/>
  <c r="O75" i="74"/>
  <c r="O73" i="74"/>
  <c r="O71" i="74"/>
  <c r="O69" i="74"/>
  <c r="O67" i="74"/>
  <c r="O65" i="74"/>
  <c r="O63" i="74"/>
  <c r="O61" i="74"/>
  <c r="O59" i="74"/>
  <c r="O57" i="74"/>
  <c r="O55" i="74"/>
  <c r="O53" i="74"/>
  <c r="O51" i="74"/>
  <c r="O84" i="74"/>
  <c r="O82" i="74"/>
  <c r="O80" i="74"/>
  <c r="O78" i="74"/>
  <c r="O74" i="74"/>
  <c r="O72" i="74"/>
  <c r="O70" i="74"/>
  <c r="O68" i="74"/>
  <c r="O66" i="74"/>
  <c r="O64" i="74"/>
  <c r="O62" i="74"/>
  <c r="O60" i="74"/>
  <c r="O58" i="74"/>
  <c r="O56" i="74"/>
  <c r="S85" i="74"/>
  <c r="S83" i="74"/>
  <c r="S81" i="74"/>
  <c r="S79" i="74"/>
  <c r="S77" i="74"/>
  <c r="S75" i="74"/>
  <c r="S73" i="74"/>
  <c r="S71" i="74"/>
  <c r="S69" i="74"/>
  <c r="S67" i="74"/>
  <c r="S65" i="74"/>
  <c r="S63" i="74"/>
  <c r="S61" i="74"/>
  <c r="S59" i="74"/>
  <c r="S57" i="74"/>
  <c r="S55" i="74"/>
  <c r="S53" i="74"/>
  <c r="S51" i="74"/>
  <c r="S84" i="74"/>
  <c r="S82" i="74"/>
  <c r="S80" i="74"/>
  <c r="S78" i="74"/>
  <c r="S76" i="74"/>
  <c r="S74" i="74"/>
  <c r="S72" i="74"/>
  <c r="S70" i="74"/>
  <c r="S68" i="74"/>
  <c r="S66" i="74"/>
  <c r="S64" i="74"/>
  <c r="S62" i="74"/>
  <c r="S60" i="74"/>
  <c r="S58" i="74"/>
  <c r="S56" i="74"/>
  <c r="W85" i="74"/>
  <c r="W83" i="74"/>
  <c r="W81" i="74"/>
  <c r="W79" i="74"/>
  <c r="W77" i="74"/>
  <c r="W75" i="74"/>
  <c r="W73" i="74"/>
  <c r="W71" i="74"/>
  <c r="W69" i="74"/>
  <c r="W67" i="74"/>
  <c r="W65" i="74"/>
  <c r="W63" i="74"/>
  <c r="W61" i="74"/>
  <c r="W59" i="74"/>
  <c r="W57" i="74"/>
  <c r="W55" i="74"/>
  <c r="W53" i="74"/>
  <c r="W51" i="74"/>
  <c r="W84" i="74"/>
  <c r="W82" i="74"/>
  <c r="W80" i="74"/>
  <c r="W78" i="74"/>
  <c r="W76" i="74"/>
  <c r="W74" i="74"/>
  <c r="W72" i="74"/>
  <c r="W70" i="74"/>
  <c r="W68" i="74"/>
  <c r="W66" i="74"/>
  <c r="W64" i="74"/>
  <c r="W62" i="74"/>
  <c r="W60" i="74"/>
  <c r="W58" i="74"/>
  <c r="W56" i="74"/>
  <c r="S5" i="74"/>
  <c r="M6" i="74"/>
  <c r="Q6" i="74"/>
  <c r="O7" i="74"/>
  <c r="S7" i="74"/>
  <c r="W7" i="74"/>
  <c r="M8" i="74"/>
  <c r="Q8" i="74"/>
  <c r="O9" i="74"/>
  <c r="S9" i="74"/>
  <c r="W9" i="74"/>
  <c r="M10" i="74"/>
  <c r="Q10" i="74"/>
  <c r="O11" i="74"/>
  <c r="S11" i="74"/>
  <c r="W11" i="74"/>
  <c r="M12" i="74"/>
  <c r="Q12" i="74"/>
  <c r="O13" i="74"/>
  <c r="S13" i="74"/>
  <c r="W13" i="74"/>
  <c r="M14" i="74"/>
  <c r="Q14" i="74"/>
  <c r="O15" i="74"/>
  <c r="S15" i="74"/>
  <c r="W15" i="74"/>
  <c r="M16" i="74"/>
  <c r="Q16" i="74"/>
  <c r="O17" i="74"/>
  <c r="S17" i="74"/>
  <c r="W17" i="74"/>
  <c r="M18" i="74"/>
  <c r="Q18" i="74"/>
  <c r="O19" i="74"/>
  <c r="S19" i="74"/>
  <c r="W19" i="74"/>
  <c r="M20" i="74"/>
  <c r="Q20" i="74"/>
  <c r="O21" i="74"/>
  <c r="S21" i="74"/>
  <c r="W21" i="74"/>
  <c r="M22" i="74"/>
  <c r="Q22" i="74"/>
  <c r="O23" i="74"/>
  <c r="S23" i="74"/>
  <c r="W23" i="74"/>
  <c r="M24" i="74"/>
  <c r="Q24" i="74"/>
  <c r="O25" i="74"/>
  <c r="S25" i="74"/>
  <c r="W25" i="74"/>
  <c r="M26" i="74"/>
  <c r="Q26" i="74"/>
  <c r="O27" i="74"/>
  <c r="S27" i="74"/>
  <c r="W27" i="74"/>
  <c r="M28" i="74"/>
  <c r="Q28" i="74"/>
  <c r="O29" i="74"/>
  <c r="S29" i="74"/>
  <c r="W29" i="74"/>
  <c r="M30" i="74"/>
  <c r="Q30" i="74"/>
  <c r="O31" i="74"/>
  <c r="S31" i="74"/>
  <c r="W31" i="74"/>
  <c r="M32" i="74"/>
  <c r="Q32" i="74"/>
  <c r="O33" i="74"/>
  <c r="S33" i="74"/>
  <c r="W33" i="74"/>
  <c r="M34" i="74"/>
  <c r="Q34" i="74"/>
  <c r="O35" i="74"/>
  <c r="S35" i="74"/>
  <c r="W35" i="74"/>
  <c r="M36" i="74"/>
  <c r="Q36" i="74"/>
  <c r="O37" i="74"/>
  <c r="S37" i="74"/>
  <c r="W37" i="74"/>
  <c r="M38" i="74"/>
  <c r="Q38" i="74"/>
  <c r="O39" i="74"/>
  <c r="S39" i="74"/>
  <c r="W39" i="74"/>
  <c r="M40" i="74"/>
  <c r="Q40" i="74"/>
  <c r="O41" i="74"/>
  <c r="S41" i="74"/>
  <c r="W41" i="74"/>
  <c r="M42" i="74"/>
  <c r="Q42" i="74"/>
  <c r="O43" i="74"/>
  <c r="S43" i="74"/>
  <c r="W43" i="74"/>
  <c r="M44" i="74"/>
  <c r="Q44" i="74"/>
  <c r="O45" i="74"/>
  <c r="S45" i="74"/>
  <c r="W45" i="74"/>
  <c r="Q46" i="74"/>
  <c r="O47" i="74"/>
  <c r="S47" i="74"/>
  <c r="W47" i="74"/>
  <c r="M48" i="74"/>
  <c r="Q48" i="74"/>
  <c r="O49" i="74"/>
  <c r="S49" i="74"/>
  <c r="W49" i="74"/>
  <c r="M50" i="74"/>
  <c r="V50" i="74"/>
  <c r="R51" i="74"/>
  <c r="O52" i="74"/>
  <c r="V53" i="74"/>
  <c r="N54" i="74"/>
  <c r="S54" i="74"/>
  <c r="R56" i="74"/>
  <c r="N58" i="74"/>
  <c r="V58" i="74"/>
  <c r="R60" i="74"/>
  <c r="N62" i="74"/>
  <c r="V62" i="74"/>
  <c r="R64" i="74"/>
  <c r="N66" i="74"/>
  <c r="V66" i="74"/>
  <c r="R70" i="74"/>
  <c r="R74" i="74"/>
  <c r="R78" i="74"/>
  <c r="R82" i="74"/>
  <c r="P80" i="75"/>
  <c r="P78" i="75"/>
  <c r="P76" i="75"/>
  <c r="P74" i="75"/>
  <c r="P77" i="75"/>
  <c r="P72" i="75"/>
  <c r="P68" i="75"/>
  <c r="P66" i="75"/>
  <c r="P64" i="75"/>
  <c r="P79" i="75"/>
  <c r="P73" i="75"/>
  <c r="P69" i="75"/>
  <c r="P61" i="75"/>
  <c r="P59" i="75"/>
  <c r="P57" i="75"/>
  <c r="P62" i="75"/>
  <c r="P52" i="75"/>
  <c r="P47" i="75"/>
  <c r="P44" i="75"/>
  <c r="P50" i="75"/>
  <c r="P45" i="75"/>
  <c r="P43" i="75"/>
  <c r="P39" i="75"/>
  <c r="P35" i="75"/>
  <c r="P33" i="75"/>
  <c r="P29" i="75"/>
  <c r="P25" i="75"/>
  <c r="P23" i="75"/>
  <c r="P21" i="75"/>
  <c r="P19" i="75"/>
  <c r="P17" i="75"/>
  <c r="P15" i="75"/>
  <c r="P11" i="75"/>
  <c r="P60" i="75"/>
  <c r="P56" i="75"/>
  <c r="P48" i="75"/>
  <c r="P49" i="75"/>
  <c r="P46" i="75"/>
  <c r="P42" i="75"/>
  <c r="P38" i="75"/>
  <c r="P34" i="75"/>
  <c r="P32" i="75"/>
  <c r="P30" i="75"/>
  <c r="P28" i="75"/>
  <c r="P26" i="75"/>
  <c r="P24" i="75"/>
  <c r="P22" i="75"/>
  <c r="T78" i="75"/>
  <c r="T74" i="75"/>
  <c r="T79" i="75"/>
  <c r="T72" i="75"/>
  <c r="T68" i="75"/>
  <c r="T66" i="75"/>
  <c r="T64" i="75"/>
  <c r="T77" i="75"/>
  <c r="T73" i="75"/>
  <c r="T71" i="75"/>
  <c r="T69" i="75"/>
  <c r="T65" i="75"/>
  <c r="T63" i="75"/>
  <c r="T61" i="75"/>
  <c r="T59" i="75"/>
  <c r="T57" i="75"/>
  <c r="T49" i="75"/>
  <c r="T46" i="75"/>
  <c r="T60" i="75"/>
  <c r="T56" i="75"/>
  <c r="T47" i="75"/>
  <c r="T44" i="75"/>
  <c r="T43" i="75"/>
  <c r="T39" i="75"/>
  <c r="T37" i="75"/>
  <c r="T35" i="75"/>
  <c r="T29" i="75"/>
  <c r="T27" i="75"/>
  <c r="T25" i="75"/>
  <c r="T23" i="75"/>
  <c r="T19" i="75"/>
  <c r="T17" i="75"/>
  <c r="T15" i="75"/>
  <c r="T11" i="75"/>
  <c r="T52" i="75"/>
  <c r="T50" i="75"/>
  <c r="T45" i="75"/>
  <c r="T62" i="75"/>
  <c r="T48" i="75"/>
  <c r="T42" i="75"/>
  <c r="T40" i="75"/>
  <c r="T38" i="75"/>
  <c r="T36" i="75"/>
  <c r="T34" i="75"/>
  <c r="T30" i="75"/>
  <c r="T28" i="75"/>
  <c r="T26" i="75"/>
  <c r="T24" i="75"/>
  <c r="X78" i="75"/>
  <c r="X74" i="75"/>
  <c r="X79" i="75"/>
  <c r="X72" i="75"/>
  <c r="X68" i="75"/>
  <c r="X66" i="75"/>
  <c r="X64" i="75"/>
  <c r="X62" i="75"/>
  <c r="X73" i="75"/>
  <c r="X69" i="75"/>
  <c r="X63" i="75"/>
  <c r="X61" i="75"/>
  <c r="X59" i="75"/>
  <c r="X57" i="75"/>
  <c r="X60" i="75"/>
  <c r="X56" i="75"/>
  <c r="X52" i="75"/>
  <c r="X48" i="75"/>
  <c r="X49" i="75"/>
  <c r="X46" i="75"/>
  <c r="X43" i="75"/>
  <c r="X39" i="75"/>
  <c r="X35" i="75"/>
  <c r="X29" i="75"/>
  <c r="X25" i="75"/>
  <c r="X23" i="75"/>
  <c r="X19" i="75"/>
  <c r="X17" i="75"/>
  <c r="X15" i="75"/>
  <c r="X11" i="75"/>
  <c r="X47" i="75"/>
  <c r="X44" i="75"/>
  <c r="X50" i="75"/>
  <c r="X45" i="75"/>
  <c r="X42" i="75"/>
  <c r="X38" i="75"/>
  <c r="X34" i="75"/>
  <c r="X32" i="75"/>
  <c r="X30" i="75"/>
  <c r="X28" i="75"/>
  <c r="X26" i="75"/>
  <c r="X24" i="75"/>
  <c r="X22" i="75"/>
  <c r="P5" i="75"/>
  <c r="N6" i="75"/>
  <c r="R6" i="75"/>
  <c r="V6" i="75"/>
  <c r="P7" i="75"/>
  <c r="T7" i="75"/>
  <c r="X7" i="75"/>
  <c r="N10" i="75"/>
  <c r="R10" i="75"/>
  <c r="W10" i="75"/>
  <c r="O11" i="75"/>
  <c r="U11" i="75"/>
  <c r="X14" i="75"/>
  <c r="N15" i="75"/>
  <c r="V17" i="75"/>
  <c r="X18" i="75"/>
  <c r="P20" i="75"/>
  <c r="M80" i="75"/>
  <c r="M78" i="75"/>
  <c r="M79" i="75"/>
  <c r="M75" i="75"/>
  <c r="M72" i="75"/>
  <c r="M68" i="75"/>
  <c r="M66" i="75"/>
  <c r="M64" i="75"/>
  <c r="M62" i="75"/>
  <c r="M60" i="75"/>
  <c r="M76" i="75"/>
  <c r="M74" i="75"/>
  <c r="M73" i="75"/>
  <c r="M69" i="75"/>
  <c r="M67" i="75"/>
  <c r="M61" i="75"/>
  <c r="M59" i="75"/>
  <c r="M57" i="75"/>
  <c r="M49" i="75"/>
  <c r="M47" i="75"/>
  <c r="M45" i="75"/>
  <c r="M48" i="75"/>
  <c r="M43" i="75"/>
  <c r="M39" i="75"/>
  <c r="M35" i="75"/>
  <c r="M33" i="75"/>
  <c r="M29" i="75"/>
  <c r="M25" i="75"/>
  <c r="M23" i="75"/>
  <c r="M19" i="75"/>
  <c r="M15" i="75"/>
  <c r="M46" i="75"/>
  <c r="M52" i="75"/>
  <c r="M44" i="75"/>
  <c r="M42" i="75"/>
  <c r="M38" i="75"/>
  <c r="M34" i="75"/>
  <c r="M30" i="75"/>
  <c r="M28" i="75"/>
  <c r="M26" i="75"/>
  <c r="M20" i="75"/>
  <c r="M18" i="75"/>
  <c r="M56" i="75"/>
  <c r="M50" i="75"/>
  <c r="Q78" i="75"/>
  <c r="Q79" i="75"/>
  <c r="Q77" i="75"/>
  <c r="Q74" i="75"/>
  <c r="Q72" i="75"/>
  <c r="Q68" i="75"/>
  <c r="Q66" i="75"/>
  <c r="Q64" i="75"/>
  <c r="Q62" i="75"/>
  <c r="Q60" i="75"/>
  <c r="Q56" i="75"/>
  <c r="Q73" i="75"/>
  <c r="Q71" i="75"/>
  <c r="Q69" i="75"/>
  <c r="Q61" i="75"/>
  <c r="Q59" i="75"/>
  <c r="Q57" i="75"/>
  <c r="Q49" i="75"/>
  <c r="Q47" i="75"/>
  <c r="Q45" i="75"/>
  <c r="Q76" i="75"/>
  <c r="Q50" i="75"/>
  <c r="Q43" i="75"/>
  <c r="Q39" i="75"/>
  <c r="Q35" i="75"/>
  <c r="Q29" i="75"/>
  <c r="Q27" i="75"/>
  <c r="Q25" i="75"/>
  <c r="Q23" i="75"/>
  <c r="Q19" i="75"/>
  <c r="Q17" i="75"/>
  <c r="Q15" i="75"/>
  <c r="Q48" i="75"/>
  <c r="Q46" i="75"/>
  <c r="Q42" i="75"/>
  <c r="Q38" i="75"/>
  <c r="Q34" i="75"/>
  <c r="Q32" i="75"/>
  <c r="Q30" i="75"/>
  <c r="Q28" i="75"/>
  <c r="Q26" i="75"/>
  <c r="Q24" i="75"/>
  <c r="Q22" i="75"/>
  <c r="Q20" i="75"/>
  <c r="Q18" i="75"/>
  <c r="Q16" i="75"/>
  <c r="Q52" i="75"/>
  <c r="Q44" i="75"/>
  <c r="U78" i="75"/>
  <c r="U79" i="75"/>
  <c r="U72" i="75"/>
  <c r="U68" i="75"/>
  <c r="U66" i="75"/>
  <c r="U64" i="75"/>
  <c r="U62" i="75"/>
  <c r="U60" i="75"/>
  <c r="U56" i="75"/>
  <c r="U74" i="75"/>
  <c r="U73" i="75"/>
  <c r="U71" i="75"/>
  <c r="U69" i="75"/>
  <c r="U63" i="75"/>
  <c r="U61" i="75"/>
  <c r="U59" i="75"/>
  <c r="U57" i="75"/>
  <c r="U49" i="75"/>
  <c r="U47" i="75"/>
  <c r="U45" i="75"/>
  <c r="U44" i="75"/>
  <c r="U43" i="75"/>
  <c r="U39" i="75"/>
  <c r="U35" i="75"/>
  <c r="U29" i="75"/>
  <c r="U27" i="75"/>
  <c r="U25" i="75"/>
  <c r="U23" i="75"/>
  <c r="U19" i="75"/>
  <c r="U17" i="75"/>
  <c r="U15" i="75"/>
  <c r="U52" i="75"/>
  <c r="U50" i="75"/>
  <c r="U48" i="75"/>
  <c r="U42" i="75"/>
  <c r="U38" i="75"/>
  <c r="U34" i="75"/>
  <c r="U30" i="75"/>
  <c r="U28" i="75"/>
  <c r="U26" i="75"/>
  <c r="U24" i="75"/>
  <c r="U22" i="75"/>
  <c r="U20" i="75"/>
  <c r="U18" i="75"/>
  <c r="U14" i="75"/>
  <c r="U46" i="75"/>
  <c r="M5" i="75"/>
  <c r="O6" i="75"/>
  <c r="S6" i="75"/>
  <c r="W6" i="75"/>
  <c r="M7" i="75"/>
  <c r="Q7" i="75"/>
  <c r="U7" i="75"/>
  <c r="O10" i="75"/>
  <c r="S10" i="75"/>
  <c r="X10" i="75"/>
  <c r="Q11" i="75"/>
  <c r="V11" i="75"/>
  <c r="R15" i="75"/>
  <c r="T20" i="75"/>
  <c r="N79" i="75"/>
  <c r="N75" i="75"/>
  <c r="N80" i="75"/>
  <c r="N76" i="75"/>
  <c r="N74" i="75"/>
  <c r="N73" i="75"/>
  <c r="N71" i="75"/>
  <c r="N69" i="75"/>
  <c r="N65" i="75"/>
  <c r="N78" i="75"/>
  <c r="N72" i="75"/>
  <c r="N68" i="75"/>
  <c r="N66" i="75"/>
  <c r="N64" i="75"/>
  <c r="N62" i="75"/>
  <c r="N60" i="75"/>
  <c r="N56" i="75"/>
  <c r="N61" i="75"/>
  <c r="N57" i="75"/>
  <c r="N46" i="75"/>
  <c r="N52" i="75"/>
  <c r="N49" i="75"/>
  <c r="N44" i="75"/>
  <c r="N42" i="75"/>
  <c r="N40" i="75"/>
  <c r="N38" i="75"/>
  <c r="N36" i="75"/>
  <c r="N34" i="75"/>
  <c r="N32" i="75"/>
  <c r="N30" i="75"/>
  <c r="N28" i="75"/>
  <c r="N26" i="75"/>
  <c r="N24" i="75"/>
  <c r="N20" i="75"/>
  <c r="N18" i="75"/>
  <c r="N16" i="75"/>
  <c r="N12" i="75"/>
  <c r="N59" i="75"/>
  <c r="N50" i="75"/>
  <c r="N47" i="75"/>
  <c r="N48" i="75"/>
  <c r="N45" i="75"/>
  <c r="N43" i="75"/>
  <c r="N39" i="75"/>
  <c r="N35" i="75"/>
  <c r="N29" i="75"/>
  <c r="N25" i="75"/>
  <c r="N23" i="75"/>
  <c r="R79" i="75"/>
  <c r="R78" i="75"/>
  <c r="R73" i="75"/>
  <c r="R69" i="75"/>
  <c r="R67" i="75"/>
  <c r="R74" i="75"/>
  <c r="R72" i="75"/>
  <c r="R68" i="75"/>
  <c r="R66" i="75"/>
  <c r="R64" i="75"/>
  <c r="R62" i="75"/>
  <c r="R60" i="75"/>
  <c r="R56" i="75"/>
  <c r="R52" i="75"/>
  <c r="R48" i="75"/>
  <c r="R45" i="75"/>
  <c r="R59" i="75"/>
  <c r="R46" i="75"/>
  <c r="R42" i="75"/>
  <c r="R38" i="75"/>
  <c r="R34" i="75"/>
  <c r="R32" i="75"/>
  <c r="R30" i="75"/>
  <c r="R28" i="75"/>
  <c r="R26" i="75"/>
  <c r="R24" i="75"/>
  <c r="R22" i="75"/>
  <c r="R20" i="75"/>
  <c r="R18" i="75"/>
  <c r="R16" i="75"/>
  <c r="R12" i="75"/>
  <c r="R49" i="75"/>
  <c r="R44" i="75"/>
  <c r="R61" i="75"/>
  <c r="R57" i="75"/>
  <c r="R50" i="75"/>
  <c r="R47" i="75"/>
  <c r="R43" i="75"/>
  <c r="R39" i="75"/>
  <c r="R37" i="75"/>
  <c r="R35" i="75"/>
  <c r="R29" i="75"/>
  <c r="R27" i="75"/>
  <c r="R25" i="75"/>
  <c r="R23" i="75"/>
  <c r="V79" i="75"/>
  <c r="V78" i="75"/>
  <c r="V74" i="75"/>
  <c r="V73" i="75"/>
  <c r="V71" i="75"/>
  <c r="V69" i="75"/>
  <c r="V80" i="75"/>
  <c r="V72" i="75"/>
  <c r="V68" i="75"/>
  <c r="V66" i="75"/>
  <c r="V64" i="75"/>
  <c r="V62" i="75"/>
  <c r="V60" i="75"/>
  <c r="V56" i="75"/>
  <c r="V52" i="75"/>
  <c r="V59" i="75"/>
  <c r="V50" i="75"/>
  <c r="V47" i="75"/>
  <c r="V48" i="75"/>
  <c r="V45" i="75"/>
  <c r="V42" i="75"/>
  <c r="V40" i="75"/>
  <c r="V38" i="75"/>
  <c r="V34" i="75"/>
  <c r="V30" i="75"/>
  <c r="V28" i="75"/>
  <c r="V26" i="75"/>
  <c r="V22" i="75"/>
  <c r="V20" i="75"/>
  <c r="V18" i="75"/>
  <c r="V12" i="75"/>
  <c r="V10" i="75"/>
  <c r="V61" i="75"/>
  <c r="V57" i="75"/>
  <c r="V46" i="75"/>
  <c r="V49" i="75"/>
  <c r="V44" i="75"/>
  <c r="V43" i="75"/>
  <c r="V39" i="75"/>
  <c r="V35" i="75"/>
  <c r="V29" i="75"/>
  <c r="V27" i="75"/>
  <c r="V25" i="75"/>
  <c r="V23" i="75"/>
  <c r="N5" i="75"/>
  <c r="P6" i="75"/>
  <c r="T6" i="75"/>
  <c r="X6" i="75"/>
  <c r="N7" i="75"/>
  <c r="R7" i="75"/>
  <c r="V7" i="75"/>
  <c r="P10" i="75"/>
  <c r="T10" i="75"/>
  <c r="M11" i="75"/>
  <c r="R11" i="75"/>
  <c r="W11" i="75"/>
  <c r="V15" i="75"/>
  <c r="P18" i="75"/>
  <c r="V19" i="75"/>
  <c r="X20" i="75"/>
  <c r="O79" i="75"/>
  <c r="O80" i="75"/>
  <c r="O78" i="75"/>
  <c r="O74" i="75"/>
  <c r="O73" i="75"/>
  <c r="O71" i="75"/>
  <c r="O69" i="75"/>
  <c r="O61" i="75"/>
  <c r="O59" i="75"/>
  <c r="O57" i="75"/>
  <c r="O77" i="75"/>
  <c r="O75" i="75"/>
  <c r="O72" i="75"/>
  <c r="O68" i="75"/>
  <c r="O66" i="75"/>
  <c r="O64" i="75"/>
  <c r="O62" i="75"/>
  <c r="O60" i="75"/>
  <c r="O56" i="75"/>
  <c r="O52" i="75"/>
  <c r="O50" i="75"/>
  <c r="O48" i="75"/>
  <c r="O46" i="75"/>
  <c r="O44" i="75"/>
  <c r="O49" i="75"/>
  <c r="O42" i="75"/>
  <c r="O38" i="75"/>
  <c r="O36" i="75"/>
  <c r="O34" i="75"/>
  <c r="O30" i="75"/>
  <c r="O28" i="75"/>
  <c r="O26" i="75"/>
  <c r="O24" i="75"/>
  <c r="O22" i="75"/>
  <c r="O20" i="75"/>
  <c r="O18" i="75"/>
  <c r="O16" i="75"/>
  <c r="O47" i="75"/>
  <c r="O45" i="75"/>
  <c r="O43" i="75"/>
  <c r="O39" i="75"/>
  <c r="O37" i="75"/>
  <c r="O35" i="75"/>
  <c r="O29" i="75"/>
  <c r="O25" i="75"/>
  <c r="O23" i="75"/>
  <c r="O19" i="75"/>
  <c r="O17" i="75"/>
  <c r="O15" i="75"/>
  <c r="S79" i="75"/>
  <c r="S78" i="75"/>
  <c r="S74" i="75"/>
  <c r="S73" i="75"/>
  <c r="S71" i="75"/>
  <c r="S69" i="75"/>
  <c r="S67" i="75"/>
  <c r="S61" i="75"/>
  <c r="S59" i="75"/>
  <c r="S57" i="75"/>
  <c r="S72" i="75"/>
  <c r="S68" i="75"/>
  <c r="S66" i="75"/>
  <c r="S64" i="75"/>
  <c r="S62" i="75"/>
  <c r="S60" i="75"/>
  <c r="S56" i="75"/>
  <c r="S52" i="75"/>
  <c r="S50" i="75"/>
  <c r="S48" i="75"/>
  <c r="S46" i="75"/>
  <c r="S44" i="75"/>
  <c r="S42" i="75"/>
  <c r="S38" i="75"/>
  <c r="S36" i="75"/>
  <c r="S34" i="75"/>
  <c r="S30" i="75"/>
  <c r="S28" i="75"/>
  <c r="S26" i="75"/>
  <c r="S22" i="75"/>
  <c r="S20" i="75"/>
  <c r="S18" i="75"/>
  <c r="S49" i="75"/>
  <c r="S47" i="75"/>
  <c r="S43" i="75"/>
  <c r="S39" i="75"/>
  <c r="S35" i="75"/>
  <c r="S31" i="75"/>
  <c r="S29" i="75"/>
  <c r="S27" i="75"/>
  <c r="S25" i="75"/>
  <c r="S23" i="75"/>
  <c r="S19" i="75"/>
  <c r="S17" i="75"/>
  <c r="S15" i="75"/>
  <c r="S45" i="75"/>
  <c r="W79" i="75"/>
  <c r="W78" i="75"/>
  <c r="W74" i="75"/>
  <c r="W73" i="75"/>
  <c r="W71" i="75"/>
  <c r="W69" i="75"/>
  <c r="W67" i="75"/>
  <c r="W61" i="75"/>
  <c r="W59" i="75"/>
  <c r="W57" i="75"/>
  <c r="W72" i="75"/>
  <c r="W68" i="75"/>
  <c r="W66" i="75"/>
  <c r="W64" i="75"/>
  <c r="W62" i="75"/>
  <c r="W60" i="75"/>
  <c r="W56" i="75"/>
  <c r="W52" i="75"/>
  <c r="W50" i="75"/>
  <c r="W48" i="75"/>
  <c r="W46" i="75"/>
  <c r="W44" i="75"/>
  <c r="W45" i="75"/>
  <c r="W42" i="75"/>
  <c r="W40" i="75"/>
  <c r="W38" i="75"/>
  <c r="W36" i="75"/>
  <c r="W34" i="75"/>
  <c r="W30" i="75"/>
  <c r="W28" i="75"/>
  <c r="W26" i="75"/>
  <c r="W20" i="75"/>
  <c r="W18" i="75"/>
  <c r="W16" i="75"/>
  <c r="W49" i="75"/>
  <c r="W43" i="75"/>
  <c r="W39" i="75"/>
  <c r="W35" i="75"/>
  <c r="W29" i="75"/>
  <c r="W27" i="75"/>
  <c r="W25" i="75"/>
  <c r="W23" i="75"/>
  <c r="W21" i="75"/>
  <c r="W19" i="75"/>
  <c r="W17" i="75"/>
  <c r="W15" i="75"/>
  <c r="W47" i="75"/>
  <c r="M6" i="75"/>
  <c r="Q6" i="75"/>
  <c r="U6" i="75"/>
  <c r="O7" i="75"/>
  <c r="S7" i="75"/>
  <c r="W7" i="75"/>
  <c r="M10" i="75"/>
  <c r="Q10" i="75"/>
  <c r="U10" i="75"/>
  <c r="N11" i="75"/>
  <c r="S11" i="75"/>
  <c r="U12" i="75"/>
  <c r="S13" i="75"/>
  <c r="R17" i="75"/>
  <c r="T18" i="75"/>
  <c r="L53" i="75"/>
  <c r="X53" i="75" s="1"/>
  <c r="L55" i="75"/>
  <c r="P55" i="75" s="1"/>
  <c r="L173" i="75"/>
  <c r="L181" i="75"/>
  <c r="L189" i="75"/>
  <c r="L175" i="75"/>
  <c r="L183" i="75"/>
  <c r="L177" i="75"/>
  <c r="L185" i="75"/>
  <c r="AL24" i="81"/>
  <c r="AL14" i="81" s="1"/>
  <c r="J19" i="81"/>
  <c r="V16" i="81"/>
  <c r="AC11" i="81"/>
  <c r="AF9" i="81"/>
  <c r="AA12" i="81"/>
  <c r="V12" i="81"/>
  <c r="Q12" i="81"/>
  <c r="L281" i="75"/>
  <c r="Y285" i="75"/>
  <c r="L289" i="75"/>
  <c r="J11" i="81"/>
  <c r="AA11" i="81" s="1"/>
  <c r="Q11" i="81"/>
  <c r="AC12" i="81"/>
  <c r="X15" i="81"/>
  <c r="AF16" i="81"/>
  <c r="AA22" i="81"/>
  <c r="L283" i="75"/>
  <c r="Y287" i="75"/>
  <c r="L291" i="75"/>
  <c r="L293" i="75"/>
  <c r="L295" i="75"/>
  <c r="L297" i="75"/>
  <c r="L299" i="75"/>
  <c r="L301" i="75"/>
  <c r="L303" i="75"/>
  <c r="V11" i="81"/>
  <c r="Q16" i="81"/>
  <c r="AL36" i="81"/>
  <c r="AL37" i="81" s="1"/>
  <c r="J28" i="81"/>
  <c r="J25" i="81"/>
  <c r="AF25" i="81" s="1"/>
  <c r="X31" i="81"/>
  <c r="AA31" i="81" s="1"/>
  <c r="AF38" i="81"/>
  <c r="Q38" i="81"/>
  <c r="AF39" i="81"/>
  <c r="N13" i="81"/>
  <c r="CD190" i="82" l="1"/>
  <c r="CD180" i="82"/>
  <c r="CD182" i="82"/>
  <c r="CD134" i="82"/>
  <c r="CD136" i="82"/>
  <c r="CD132" i="82"/>
  <c r="CD170" i="82"/>
  <c r="CD199" i="82"/>
  <c r="BY98" i="82"/>
  <c r="CD11" i="82"/>
  <c r="CD22" i="82"/>
  <c r="CD26" i="82"/>
  <c r="CD39" i="82"/>
  <c r="CD34" i="82"/>
  <c r="CD40" i="82"/>
  <c r="CD46" i="82"/>
  <c r="CD51" i="82"/>
  <c r="CD58" i="82"/>
  <c r="CD56" i="82"/>
  <c r="CD72" i="82"/>
  <c r="CD78" i="82"/>
  <c r="CD88" i="82"/>
  <c r="CD103" i="82"/>
  <c r="CD108" i="82"/>
  <c r="CD59" i="82"/>
  <c r="CD84" i="82"/>
  <c r="CD9" i="82"/>
  <c r="CD23" i="82"/>
  <c r="CD27" i="82"/>
  <c r="CD36" i="82"/>
  <c r="BY6" i="82"/>
  <c r="BY16" i="82"/>
  <c r="CD8" i="82"/>
  <c r="CD15" i="82"/>
  <c r="BT37" i="82"/>
  <c r="BT22" i="82"/>
  <c r="BT47" i="82"/>
  <c r="BT110" i="82"/>
  <c r="CD30" i="82"/>
  <c r="CD37" i="82"/>
  <c r="CD50" i="82"/>
  <c r="CD73" i="82"/>
  <c r="CD114" i="82"/>
  <c r="CD110" i="82"/>
  <c r="BY22" i="82"/>
  <c r="BY26" i="82"/>
  <c r="BY59" i="82"/>
  <c r="BY60" i="82"/>
  <c r="BY70" i="82"/>
  <c r="BY82" i="82"/>
  <c r="BY114" i="82"/>
  <c r="CD6" i="82"/>
  <c r="CD221" i="82"/>
  <c r="CD272" i="82"/>
  <c r="CD218" i="82"/>
  <c r="CD294" i="82"/>
  <c r="CD300" i="82"/>
  <c r="CD263" i="82"/>
  <c r="CD233" i="82"/>
  <c r="CD279" i="82"/>
  <c r="CD197" i="82"/>
  <c r="BY108" i="82"/>
  <c r="BO204" i="82"/>
  <c r="BT200" i="82"/>
  <c r="BT171" i="82"/>
  <c r="BO197" i="82"/>
  <c r="CD198" i="82"/>
  <c r="CD162" i="82"/>
  <c r="CD205" i="82"/>
  <c r="CD181" i="82"/>
  <c r="CD200" i="82"/>
  <c r="CD169" i="82"/>
  <c r="CD177" i="82"/>
  <c r="CD123" i="82"/>
  <c r="CD155" i="82"/>
  <c r="CD167" i="82"/>
  <c r="CD127" i="82"/>
  <c r="CD126" i="82"/>
  <c r="CD145" i="82"/>
  <c r="CD194" i="82"/>
  <c r="CD125" i="82"/>
  <c r="CD140" i="82"/>
  <c r="BY193" i="82"/>
  <c r="BY180" i="82"/>
  <c r="BY169" i="82"/>
  <c r="BY276" i="82"/>
  <c r="BY220" i="82"/>
  <c r="AK220" i="82"/>
  <c r="BO282" i="82"/>
  <c r="BO281" i="82"/>
  <c r="BO255" i="82"/>
  <c r="BT244" i="82"/>
  <c r="BT277" i="82"/>
  <c r="AF249" i="82"/>
  <c r="CD275" i="82"/>
  <c r="CD288" i="82"/>
  <c r="CD229" i="82"/>
  <c r="CD224" i="82"/>
  <c r="CD228" i="82"/>
  <c r="CD214" i="82"/>
  <c r="CD268" i="82"/>
  <c r="CD230" i="82"/>
  <c r="CD293" i="82"/>
  <c r="CD264" i="82"/>
  <c r="CD284" i="82"/>
  <c r="CD251" i="82"/>
  <c r="CD249" i="82"/>
  <c r="CD253" i="82"/>
  <c r="CD259" i="82"/>
  <c r="CD256" i="82"/>
  <c r="CD246" i="82"/>
  <c r="CD287" i="82"/>
  <c r="CD301" i="82"/>
  <c r="CD244" i="82"/>
  <c r="CD290" i="82"/>
  <c r="CD297" i="82"/>
  <c r="CD43" i="82"/>
  <c r="CD29" i="82"/>
  <c r="CD28" i="82"/>
  <c r="CD42" i="82"/>
  <c r="CD55" i="82"/>
  <c r="CD54" i="82"/>
  <c r="CD60" i="82"/>
  <c r="CD47" i="82"/>
  <c r="CD52" i="82"/>
  <c r="CD76" i="82"/>
  <c r="CD80" i="82"/>
  <c r="CD98" i="82"/>
  <c r="CD104" i="82"/>
  <c r="CD115" i="82"/>
  <c r="CD120" i="82"/>
  <c r="BY54" i="82"/>
  <c r="BY69" i="82"/>
  <c r="CD122" i="82"/>
  <c r="CD196" i="82"/>
  <c r="CD188" i="82"/>
  <c r="CD159" i="82"/>
  <c r="CD184" i="82"/>
  <c r="CD139" i="82"/>
  <c r="CD187" i="82"/>
  <c r="CD172" i="82"/>
  <c r="CD195" i="82"/>
  <c r="CD135" i="82"/>
  <c r="CD192" i="82"/>
  <c r="CD156" i="82"/>
  <c r="CD173" i="82"/>
  <c r="CD152" i="82"/>
  <c r="CD124" i="82"/>
  <c r="CD163" i="82"/>
  <c r="CD166" i="82"/>
  <c r="CD176" i="82"/>
  <c r="CD203" i="82"/>
  <c r="CD204" i="82"/>
  <c r="BY205" i="82"/>
  <c r="BY134" i="82"/>
  <c r="BY289" i="82"/>
  <c r="BY219" i="82"/>
  <c r="BY250" i="82"/>
  <c r="BO245" i="82"/>
  <c r="BT232" i="82"/>
  <c r="BT260" i="82"/>
  <c r="BT272" i="82"/>
  <c r="CD236" i="82"/>
  <c r="CD237" i="82"/>
  <c r="CD241" i="82"/>
  <c r="CD216" i="82"/>
  <c r="CD239" i="82"/>
  <c r="CD223" i="82"/>
  <c r="CD232" i="82"/>
  <c r="CD225" i="82"/>
  <c r="CD292" i="82"/>
  <c r="CD286" i="82"/>
  <c r="CD281" i="82"/>
  <c r="CD298" i="82"/>
  <c r="CD273" i="82"/>
  <c r="CD247" i="82"/>
  <c r="CD255" i="82"/>
  <c r="CD303" i="82"/>
  <c r="CD242" i="82"/>
  <c r="CD270" i="82"/>
  <c r="CD266" i="82"/>
  <c r="CD262" i="82"/>
  <c r="CD302" i="82"/>
  <c r="CD271" i="82"/>
  <c r="CD276" i="82"/>
  <c r="CD274" i="82"/>
  <c r="CD240" i="82"/>
  <c r="BJ304" i="82"/>
  <c r="BJ258" i="82"/>
  <c r="BT213" i="82"/>
  <c r="BT188" i="82"/>
  <c r="BT144" i="82"/>
  <c r="BT202" i="82"/>
  <c r="BT192" i="82"/>
  <c r="BT186" i="82"/>
  <c r="BT193" i="82"/>
  <c r="BT153" i="82"/>
  <c r="BT210" i="82"/>
  <c r="BO194" i="82"/>
  <c r="BT203" i="82"/>
  <c r="BO202" i="82"/>
  <c r="BO165" i="82"/>
  <c r="BO170" i="82"/>
  <c r="CD165" i="82"/>
  <c r="CD193" i="82"/>
  <c r="CD206" i="82"/>
  <c r="CD185" i="82"/>
  <c r="CD213" i="82"/>
  <c r="CD189" i="82"/>
  <c r="CD154" i="82"/>
  <c r="CD164" i="82"/>
  <c r="CD174" i="82"/>
  <c r="CD212" i="82"/>
  <c r="CD153" i="82"/>
  <c r="CD141" i="82"/>
  <c r="CD148" i="82"/>
  <c r="CD160" i="82"/>
  <c r="CD149" i="82"/>
  <c r="CD175" i="82"/>
  <c r="CD191" i="82"/>
  <c r="BT204" i="82"/>
  <c r="CD207" i="82"/>
  <c r="BJ161" i="82"/>
  <c r="BJ189" i="82"/>
  <c r="BJ127" i="82"/>
  <c r="BJ170" i="82"/>
  <c r="BJ135" i="82"/>
  <c r="BJ126" i="82"/>
  <c r="BJ137" i="82"/>
  <c r="BY213" i="82"/>
  <c r="BY159" i="82"/>
  <c r="BY153" i="82"/>
  <c r="BY236" i="82"/>
  <c r="BY232" i="82"/>
  <c r="BY258" i="82"/>
  <c r="BY299" i="82"/>
  <c r="BE222" i="82"/>
  <c r="BE294" i="82"/>
  <c r="BE291" i="82"/>
  <c r="AK218" i="82"/>
  <c r="BO217" i="82"/>
  <c r="BO256" i="82"/>
  <c r="BO240" i="82"/>
  <c r="BO233" i="82"/>
  <c r="BO223" i="82"/>
  <c r="BO277" i="82"/>
  <c r="BO265" i="82"/>
  <c r="BO244" i="82"/>
  <c r="BO257" i="82"/>
  <c r="BT287" i="82"/>
  <c r="BT275" i="82"/>
  <c r="AZ234" i="82"/>
  <c r="CD222" i="82"/>
  <c r="CD219" i="82"/>
  <c r="CD231" i="82"/>
  <c r="CD285" i="82"/>
  <c r="CD234" i="82"/>
  <c r="CD282" i="82"/>
  <c r="CD267" i="82"/>
  <c r="CD278" i="82"/>
  <c r="CD261" i="82"/>
  <c r="CD215" i="82"/>
  <c r="CD220" i="82"/>
  <c r="CD280" i="82"/>
  <c r="CD254" i="82"/>
  <c r="CD296" i="82"/>
  <c r="CD226" i="82"/>
  <c r="CD243" i="82"/>
  <c r="CD265" i="82"/>
  <c r="CD295" i="82"/>
  <c r="CD248" i="82"/>
  <c r="CD289" i="82"/>
  <c r="CD269" i="82"/>
  <c r="BJ300" i="82"/>
  <c r="BY53" i="83"/>
  <c r="BY119" i="83"/>
  <c r="BY131" i="83"/>
  <c r="CD97" i="83"/>
  <c r="CD8" i="83"/>
  <c r="CD16" i="83"/>
  <c r="CD14" i="83"/>
  <c r="CD60" i="83"/>
  <c r="CD136" i="83"/>
  <c r="CD158" i="83"/>
  <c r="BY18" i="83"/>
  <c r="BY31" i="83"/>
  <c r="BY17" i="83"/>
  <c r="BY24" i="83"/>
  <c r="BY40" i="83"/>
  <c r="BY50" i="83"/>
  <c r="BY54" i="83"/>
  <c r="BY68" i="83"/>
  <c r="BY67" i="83"/>
  <c r="BY87" i="83"/>
  <c r="BY83" i="83"/>
  <c r="BY90" i="83"/>
  <c r="BY103" i="83"/>
  <c r="BY146" i="83"/>
  <c r="BY138" i="83"/>
  <c r="BY148" i="83"/>
  <c r="CD101" i="83"/>
  <c r="BY113" i="83"/>
  <c r="BY121" i="83"/>
  <c r="BY129" i="83"/>
  <c r="BY137" i="83"/>
  <c r="CD28" i="83"/>
  <c r="CD74" i="83"/>
  <c r="CD138" i="83"/>
  <c r="CD116" i="83"/>
  <c r="CD126" i="83"/>
  <c r="BJ12" i="83"/>
  <c r="BY21" i="83"/>
  <c r="BY11" i="83"/>
  <c r="BY25" i="83"/>
  <c r="BY42" i="83"/>
  <c r="BY27" i="83"/>
  <c r="BY44" i="83"/>
  <c r="BY62" i="83"/>
  <c r="BY70" i="83"/>
  <c r="BY48" i="83"/>
  <c r="BY56" i="83"/>
  <c r="BY84" i="83"/>
  <c r="BY88" i="83"/>
  <c r="BY92" i="83"/>
  <c r="BY106" i="83"/>
  <c r="BY126" i="83"/>
  <c r="BY118" i="83"/>
  <c r="BY132" i="83"/>
  <c r="BY150" i="83"/>
  <c r="BY156" i="83"/>
  <c r="BT22" i="83"/>
  <c r="BT129" i="83"/>
  <c r="BT84" i="83"/>
  <c r="BY45" i="83"/>
  <c r="CD41" i="83"/>
  <c r="BO37" i="83"/>
  <c r="BY93" i="83"/>
  <c r="CD129" i="83"/>
  <c r="CD145" i="83"/>
  <c r="BT153" i="83"/>
  <c r="BT6" i="83"/>
  <c r="BY143" i="83"/>
  <c r="CD119" i="83"/>
  <c r="CD103" i="83"/>
  <c r="CD10" i="83"/>
  <c r="CD12" i="83"/>
  <c r="CD18" i="83"/>
  <c r="CD27" i="83"/>
  <c r="CD38" i="83"/>
  <c r="CD35" i="83"/>
  <c r="CD44" i="83"/>
  <c r="CD52" i="83"/>
  <c r="BT45" i="83"/>
  <c r="CD37" i="83"/>
  <c r="BT29" i="83"/>
  <c r="BY149" i="83"/>
  <c r="BY151" i="83"/>
  <c r="BY55" i="83"/>
  <c r="CD22" i="83"/>
  <c r="CD13" i="83"/>
  <c r="CD48" i="83"/>
  <c r="CD39" i="83"/>
  <c r="CD58" i="83"/>
  <c r="CD94" i="83"/>
  <c r="CD91" i="83"/>
  <c r="CD106" i="83"/>
  <c r="CD134" i="83"/>
  <c r="CD146" i="83"/>
  <c r="BY30" i="83"/>
  <c r="BY16" i="83"/>
  <c r="BY22" i="83"/>
  <c r="BY36" i="83"/>
  <c r="BY32" i="83"/>
  <c r="BY39" i="83"/>
  <c r="BY51" i="83"/>
  <c r="BY52" i="83"/>
  <c r="BY72" i="83"/>
  <c r="BY64" i="83"/>
  <c r="BY78" i="83"/>
  <c r="BY82" i="83"/>
  <c r="BY96" i="83"/>
  <c r="BY100" i="83"/>
  <c r="BY112" i="83"/>
  <c r="BY136" i="83"/>
  <c r="BT13" i="83"/>
  <c r="BT86" i="83"/>
  <c r="CD223" i="83"/>
  <c r="CD210" i="83"/>
  <c r="CD194" i="83"/>
  <c r="CD261" i="83"/>
  <c r="CD216" i="83"/>
  <c r="CD164" i="83"/>
  <c r="CD189" i="83"/>
  <c r="CD172" i="83"/>
  <c r="CD263" i="83"/>
  <c r="CD198" i="83"/>
  <c r="CD174" i="83"/>
  <c r="CD265" i="83"/>
  <c r="CD176" i="83"/>
  <c r="CD267" i="83"/>
  <c r="CD255" i="83"/>
  <c r="CD251" i="83"/>
  <c r="CD252" i="83"/>
  <c r="CD212" i="83"/>
  <c r="CD293" i="83"/>
  <c r="CD296" i="83"/>
  <c r="CD173" i="83"/>
  <c r="CD224" i="83"/>
  <c r="CD295" i="83"/>
  <c r="CD237" i="83"/>
  <c r="CD225" i="83"/>
  <c r="CD259" i="83"/>
  <c r="CD289" i="83"/>
  <c r="CD227" i="83"/>
  <c r="CD286" i="83"/>
  <c r="CD243" i="83"/>
  <c r="CD235" i="83"/>
  <c r="CD270" i="83"/>
  <c r="BY234" i="83"/>
  <c r="AK170" i="83"/>
  <c r="CD303" i="83"/>
  <c r="CD302" i="83"/>
  <c r="CD304" i="83"/>
  <c r="CD300" i="83"/>
  <c r="BY304" i="83"/>
  <c r="BY297" i="83"/>
  <c r="BT265" i="83"/>
  <c r="BT232" i="83"/>
  <c r="BT259" i="83"/>
  <c r="CD222" i="83"/>
  <c r="CD162" i="83"/>
  <c r="CD193" i="83"/>
  <c r="CD186" i="83"/>
  <c r="CD209" i="83"/>
  <c r="CD275" i="83"/>
  <c r="CD163" i="83"/>
  <c r="CD262" i="83"/>
  <c r="CD236" i="83"/>
  <c r="CD232" i="83"/>
  <c r="CD292" i="83"/>
  <c r="CD231" i="83"/>
  <c r="CD177" i="83"/>
  <c r="CD294" i="83"/>
  <c r="CD180" i="83"/>
  <c r="CD221" i="83"/>
  <c r="CD291" i="83"/>
  <c r="CD218" i="83"/>
  <c r="CD301" i="83"/>
  <c r="CD71" i="83"/>
  <c r="CD56" i="83"/>
  <c r="CD67" i="83"/>
  <c r="CD62" i="83"/>
  <c r="CD79" i="83"/>
  <c r="CD88" i="83"/>
  <c r="CD92" i="83"/>
  <c r="CD118" i="83"/>
  <c r="CD148" i="83"/>
  <c r="CD123" i="83"/>
  <c r="CD110" i="83"/>
  <c r="CD142" i="83"/>
  <c r="BY12" i="83"/>
  <c r="BY10" i="83"/>
  <c r="BY14" i="83"/>
  <c r="BY23" i="83"/>
  <c r="BY19" i="83"/>
  <c r="BY13" i="83"/>
  <c r="BY35" i="83"/>
  <c r="BY38" i="83"/>
  <c r="BY46" i="83"/>
  <c r="BY63" i="83"/>
  <c r="BY74" i="83"/>
  <c r="BY71" i="83"/>
  <c r="BY75" i="83"/>
  <c r="BY79" i="83"/>
  <c r="BY86" i="83"/>
  <c r="BY94" i="83"/>
  <c r="BY102" i="83"/>
  <c r="BY108" i="83"/>
  <c r="BY122" i="83"/>
  <c r="BY127" i="83"/>
  <c r="BY134" i="83"/>
  <c r="BY140" i="83"/>
  <c r="BY142" i="83"/>
  <c r="BT281" i="83"/>
  <c r="CD211" i="83"/>
  <c r="CD214" i="83"/>
  <c r="CD219" i="83"/>
  <c r="CD182" i="83"/>
  <c r="CD181" i="83"/>
  <c r="CD197" i="83"/>
  <c r="CD169" i="83"/>
  <c r="CD220" i="83"/>
  <c r="CD167" i="83"/>
  <c r="CD206" i="83"/>
  <c r="CD201" i="83"/>
  <c r="CD203" i="83"/>
  <c r="CD166" i="83"/>
  <c r="CD244" i="83"/>
  <c r="CD277" i="83"/>
  <c r="CD264" i="83"/>
  <c r="CD279" i="83"/>
  <c r="CD266" i="83"/>
  <c r="CD268" i="83"/>
  <c r="CD199" i="83"/>
  <c r="CD247" i="83"/>
  <c r="CD226" i="83"/>
  <c r="CD269" i="83"/>
  <c r="CD230" i="83"/>
  <c r="CD239" i="83"/>
  <c r="CD241" i="83"/>
  <c r="CD202" i="83"/>
  <c r="CD195" i="83"/>
  <c r="CD215" i="83"/>
  <c r="CD256" i="83"/>
  <c r="CD282" i="83"/>
  <c r="CD207" i="83"/>
  <c r="BY178" i="83"/>
  <c r="BY201" i="83"/>
  <c r="BY170" i="83"/>
  <c r="BY165" i="83"/>
  <c r="BY261" i="83"/>
  <c r="BY263" i="83"/>
  <c r="BY242" i="83"/>
  <c r="BY228" i="83"/>
  <c r="BY295" i="83"/>
  <c r="CD6" i="83"/>
  <c r="CD217" i="83"/>
  <c r="CD190" i="83"/>
  <c r="CD175" i="83"/>
  <c r="CD184" i="83"/>
  <c r="CD205" i="83"/>
  <c r="CD192" i="83"/>
  <c r="CD160" i="83"/>
  <c r="CD204" i="83"/>
  <c r="CD196" i="83"/>
  <c r="CD185" i="83"/>
  <c r="CD171" i="83"/>
  <c r="CD245" i="83"/>
  <c r="CD179" i="83"/>
  <c r="CD272" i="83"/>
  <c r="CD274" i="83"/>
  <c r="CD258" i="83"/>
  <c r="CD257" i="83"/>
  <c r="CD242" i="83"/>
  <c r="CD165" i="83"/>
  <c r="CD254" i="83"/>
  <c r="CD168" i="83"/>
  <c r="CD280" i="83"/>
  <c r="CD161" i="83"/>
  <c r="CD233" i="83"/>
  <c r="CD234" i="83"/>
  <c r="CD290" i="83"/>
  <c r="CD288" i="83"/>
  <c r="CD273" i="83"/>
  <c r="CD249" i="83"/>
  <c r="CD229" i="83"/>
  <c r="CD284" i="83"/>
  <c r="BY183" i="83"/>
  <c r="BY240" i="83"/>
  <c r="CD297" i="83"/>
  <c r="CD299" i="83"/>
  <c r="BY299" i="83"/>
  <c r="CD5" i="83"/>
  <c r="BY5" i="83"/>
  <c r="BT26" i="82"/>
  <c r="BT43" i="82"/>
  <c r="BT108" i="82"/>
  <c r="BY29" i="82"/>
  <c r="BY76" i="82"/>
  <c r="BY8" i="82"/>
  <c r="BO15" i="82"/>
  <c r="BT6" i="82"/>
  <c r="AK99" i="82"/>
  <c r="BT32" i="82"/>
  <c r="BT38" i="82"/>
  <c r="BT21" i="82"/>
  <c r="BT23" i="82"/>
  <c r="BT27" i="82"/>
  <c r="BT56" i="82"/>
  <c r="BT52" i="82"/>
  <c r="BT70" i="82"/>
  <c r="BT80" i="82"/>
  <c r="BT95" i="82"/>
  <c r="BT107" i="82"/>
  <c r="BT103" i="82"/>
  <c r="BY31" i="82"/>
  <c r="BY39" i="82"/>
  <c r="BY23" i="82"/>
  <c r="BY27" i="82"/>
  <c r="BY36" i="82"/>
  <c r="BY43" i="82"/>
  <c r="BY52" i="82"/>
  <c r="BY81" i="82"/>
  <c r="BY102" i="82"/>
  <c r="BY104" i="82"/>
  <c r="BY115" i="82"/>
  <c r="BH21" i="82"/>
  <c r="BI21" i="82" s="1"/>
  <c r="BM21" i="82"/>
  <c r="BN21" i="82" s="1"/>
  <c r="Y21" i="82"/>
  <c r="Z21" i="82" s="1"/>
  <c r="M45" i="82"/>
  <c r="BH45" i="82"/>
  <c r="BI45" i="82" s="1"/>
  <c r="CB45" i="82"/>
  <c r="CC45" i="82" s="1"/>
  <c r="CD45" i="82" s="1"/>
  <c r="AS45" i="82"/>
  <c r="AT45" i="82" s="1"/>
  <c r="AD45" i="82"/>
  <c r="AE45" i="82" s="1"/>
  <c r="M20" i="82"/>
  <c r="CB20" i="82"/>
  <c r="CC20" i="82" s="1"/>
  <c r="CD20" i="82" s="1"/>
  <c r="AI20" i="82"/>
  <c r="AJ20" i="82" s="1"/>
  <c r="AZ8" i="82"/>
  <c r="BT14" i="82"/>
  <c r="BY10" i="82"/>
  <c r="BT8" i="82"/>
  <c r="BT15" i="82"/>
  <c r="BO6" i="82"/>
  <c r="AK63" i="82"/>
  <c r="BT31" i="82"/>
  <c r="BT45" i="82"/>
  <c r="BT62" i="82"/>
  <c r="BT51" i="82"/>
  <c r="BT55" i="82"/>
  <c r="BT54" i="82"/>
  <c r="BT59" i="82"/>
  <c r="BT76" i="82"/>
  <c r="BT77" i="82"/>
  <c r="BT82" i="82"/>
  <c r="BT98" i="82"/>
  <c r="BT119" i="82"/>
  <c r="BY33" i="82"/>
  <c r="BY30" i="82"/>
  <c r="BY38" i="82"/>
  <c r="BY55" i="82"/>
  <c r="BY51" i="82"/>
  <c r="BY62" i="82"/>
  <c r="BY77" i="82"/>
  <c r="BY78" i="82"/>
  <c r="BY90" i="82"/>
  <c r="BY103" i="82"/>
  <c r="BY118" i="82"/>
  <c r="BY15" i="82"/>
  <c r="BT16" i="82"/>
  <c r="BT36" i="82"/>
  <c r="BT25" i="82"/>
  <c r="BT30" i="82"/>
  <c r="BT39" i="82"/>
  <c r="BT44" i="82"/>
  <c r="BT63" i="82"/>
  <c r="BT60" i="82"/>
  <c r="BT66" i="82"/>
  <c r="BT71" i="82"/>
  <c r="BT78" i="82"/>
  <c r="BT89" i="82"/>
  <c r="BT104" i="82"/>
  <c r="BT102" i="82"/>
  <c r="BT120" i="82"/>
  <c r="BT106" i="82"/>
  <c r="BT115" i="82"/>
  <c r="BT114" i="82"/>
  <c r="BY25" i="82"/>
  <c r="BY32" i="82"/>
  <c r="BY40" i="82"/>
  <c r="BY66" i="82"/>
  <c r="BY80" i="82"/>
  <c r="BY88" i="82"/>
  <c r="BY120" i="82"/>
  <c r="BY190" i="82"/>
  <c r="BY181" i="82"/>
  <c r="BY152" i="82"/>
  <c r="BY199" i="82"/>
  <c r="BY188" i="82"/>
  <c r="BY197" i="82"/>
  <c r="BY176" i="82"/>
  <c r="BY163" i="82"/>
  <c r="BY147" i="82"/>
  <c r="BY165" i="82"/>
  <c r="BY164" i="82"/>
  <c r="BY150" i="82"/>
  <c r="BY138" i="82"/>
  <c r="BY182" i="82"/>
  <c r="BY139" i="82"/>
  <c r="BY128" i="82"/>
  <c r="BY184" i="82"/>
  <c r="BY166" i="82"/>
  <c r="BY201" i="82"/>
  <c r="BY241" i="82"/>
  <c r="BY234" i="82"/>
  <c r="BY280" i="82"/>
  <c r="BY224" i="82"/>
  <c r="BY263" i="82"/>
  <c r="BY226" i="82"/>
  <c r="BY290" i="82"/>
  <c r="BY227" i="82"/>
  <c r="BY248" i="82"/>
  <c r="BY271" i="82"/>
  <c r="BO31" i="82"/>
  <c r="BO24" i="82"/>
  <c r="BO21" i="82"/>
  <c r="BO32" i="82"/>
  <c r="BO38" i="82"/>
  <c r="BO43" i="82"/>
  <c r="BO51" i="82"/>
  <c r="BO77" i="82"/>
  <c r="BO92" i="82"/>
  <c r="BO114" i="82"/>
  <c r="BO115" i="82"/>
  <c r="BE69" i="82"/>
  <c r="BE83" i="82"/>
  <c r="BT18" i="82"/>
  <c r="BT141" i="82"/>
  <c r="BY210" i="82"/>
  <c r="BY185" i="82"/>
  <c r="BY140" i="82"/>
  <c r="BY202" i="82"/>
  <c r="BY186" i="82"/>
  <c r="BY148" i="82"/>
  <c r="BY155" i="82"/>
  <c r="BY161" i="82"/>
  <c r="BY146" i="82"/>
  <c r="BY131" i="82"/>
  <c r="BY135" i="82"/>
  <c r="BY126" i="82"/>
  <c r="BY173" i="82"/>
  <c r="BY133" i="82"/>
  <c r="BY151" i="82"/>
  <c r="BY129" i="82"/>
  <c r="BY145" i="82"/>
  <c r="BY196" i="82"/>
  <c r="BY130" i="82"/>
  <c r="BY175" i="82"/>
  <c r="BY211" i="82"/>
  <c r="BY237" i="82"/>
  <c r="BY225" i="82"/>
  <c r="BY217" i="82"/>
  <c r="BY294" i="82"/>
  <c r="BY282" i="82"/>
  <c r="BY281" i="82"/>
  <c r="BY235" i="82"/>
  <c r="BY223" i="82"/>
  <c r="BY259" i="82"/>
  <c r="BY292" i="82"/>
  <c r="BY288" i="82"/>
  <c r="BY270" i="82"/>
  <c r="BY244" i="82"/>
  <c r="BY254" i="82"/>
  <c r="BY296" i="82"/>
  <c r="BY300" i="82"/>
  <c r="BE60" i="82"/>
  <c r="BY170" i="82"/>
  <c r="BY209" i="82"/>
  <c r="BY206" i="82"/>
  <c r="BY179" i="82"/>
  <c r="BY207" i="82"/>
  <c r="BY200" i="82"/>
  <c r="BY203" i="82"/>
  <c r="BY142" i="82"/>
  <c r="BY154" i="82"/>
  <c r="BY157" i="82"/>
  <c r="BY177" i="82"/>
  <c r="BY123" i="82"/>
  <c r="BY204" i="82"/>
  <c r="BY183" i="82"/>
  <c r="BY137" i="82"/>
  <c r="BY149" i="82"/>
  <c r="BY132" i="82"/>
  <c r="BY124" i="82"/>
  <c r="BY162" i="82"/>
  <c r="BY191" i="82"/>
  <c r="BY208" i="82"/>
  <c r="BY218" i="82"/>
  <c r="BY268" i="82"/>
  <c r="BY231" i="82"/>
  <c r="BY278" i="82"/>
  <c r="BY228" i="82"/>
  <c r="BY216" i="82"/>
  <c r="BY262" i="82"/>
  <c r="BY264" i="82"/>
  <c r="BY273" i="82"/>
  <c r="BY253" i="82"/>
  <c r="BY249" i="82"/>
  <c r="BY298" i="82"/>
  <c r="BY275" i="82"/>
  <c r="BY303" i="82"/>
  <c r="BY304" i="82"/>
  <c r="BY283" i="82"/>
  <c r="BT303" i="82"/>
  <c r="AU224" i="82"/>
  <c r="BJ298" i="82"/>
  <c r="BO78" i="82"/>
  <c r="BE56" i="82"/>
  <c r="BT185" i="82"/>
  <c r="BY198" i="82"/>
  <c r="BY156" i="82"/>
  <c r="BY212" i="82"/>
  <c r="BY192" i="82"/>
  <c r="BY172" i="82"/>
  <c r="BY189" i="82"/>
  <c r="BY174" i="82"/>
  <c r="BY160" i="82"/>
  <c r="BY194" i="82"/>
  <c r="BY144" i="82"/>
  <c r="BY167" i="82"/>
  <c r="BY143" i="82"/>
  <c r="BY127" i="82"/>
  <c r="BY125" i="82"/>
  <c r="BY187" i="82"/>
  <c r="BY178" i="82"/>
  <c r="BY141" i="82"/>
  <c r="BY168" i="82"/>
  <c r="BY285" i="82"/>
  <c r="BY214" i="82"/>
  <c r="BY221" i="82"/>
  <c r="BY291" i="82"/>
  <c r="BY284" i="82"/>
  <c r="BY242" i="82"/>
  <c r="BY297" i="82"/>
  <c r="BY277" i="82"/>
  <c r="BY246" i="82"/>
  <c r="BY269" i="82"/>
  <c r="BY279" i="82"/>
  <c r="BY257" i="82"/>
  <c r="BY302" i="82"/>
  <c r="BY301" i="82"/>
  <c r="BY261" i="82"/>
  <c r="BY274" i="82"/>
  <c r="BT149" i="82"/>
  <c r="BT147" i="82"/>
  <c r="BT123" i="82"/>
  <c r="BT151" i="82"/>
  <c r="BT191" i="82"/>
  <c r="BT212" i="82"/>
  <c r="BT130" i="82"/>
  <c r="BT124" i="82"/>
  <c r="BO177" i="82"/>
  <c r="BO128" i="82"/>
  <c r="BO293" i="82"/>
  <c r="BO259" i="82"/>
  <c r="BO289" i="82"/>
  <c r="BO275" i="82"/>
  <c r="BO221" i="82"/>
  <c r="BO285" i="82"/>
  <c r="BO228" i="82"/>
  <c r="BO266" i="82"/>
  <c r="BO261" i="82"/>
  <c r="BO280" i="82"/>
  <c r="BT234" i="82"/>
  <c r="BT225" i="82"/>
  <c r="BT276" i="82"/>
  <c r="BT271" i="82"/>
  <c r="BT216" i="82"/>
  <c r="BT270" i="82"/>
  <c r="BT247" i="82"/>
  <c r="BT235" i="82"/>
  <c r="BT269" i="82"/>
  <c r="BT219" i="82"/>
  <c r="BT251" i="82"/>
  <c r="BT304" i="82"/>
  <c r="BT226" i="82"/>
  <c r="BJ98" i="82"/>
  <c r="BO10" i="82"/>
  <c r="BE15" i="82"/>
  <c r="BO11" i="82"/>
  <c r="AK106" i="82"/>
  <c r="AZ66" i="82"/>
  <c r="BO30" i="82"/>
  <c r="BO37" i="82"/>
  <c r="BO45" i="82"/>
  <c r="BO52" i="82"/>
  <c r="BO62" i="82"/>
  <c r="BO55" i="82"/>
  <c r="BO63" i="82"/>
  <c r="BO82" i="82"/>
  <c r="BO70" i="82"/>
  <c r="BO104" i="82"/>
  <c r="AU37" i="82"/>
  <c r="BC21" i="82"/>
  <c r="BD21" i="82" s="1"/>
  <c r="BC45" i="82"/>
  <c r="BD45" i="82" s="1"/>
  <c r="CB21" i="82"/>
  <c r="CC21" i="82" s="1"/>
  <c r="CD21" i="82" s="1"/>
  <c r="BJ63" i="82"/>
  <c r="BT181" i="82"/>
  <c r="BT209" i="82"/>
  <c r="BT135" i="82"/>
  <c r="BT146" i="82"/>
  <c r="BT140" i="82"/>
  <c r="BT142" i="82"/>
  <c r="BT134" i="82"/>
  <c r="BT128" i="82"/>
  <c r="BT183" i="82"/>
  <c r="BT174" i="82"/>
  <c r="BT126" i="82"/>
  <c r="BT196" i="82"/>
  <c r="BT249" i="82"/>
  <c r="BT236" i="82"/>
  <c r="BT241" i="82"/>
  <c r="BT220" i="82"/>
  <c r="BT218" i="82"/>
  <c r="BT223" i="82"/>
  <c r="BT284" i="82"/>
  <c r="BT230" i="82"/>
  <c r="BT300" i="82"/>
  <c r="BT250" i="82"/>
  <c r="BT278" i="82"/>
  <c r="BT261" i="82"/>
  <c r="BT289" i="82"/>
  <c r="BT253" i="82"/>
  <c r="BT227" i="82"/>
  <c r="BT262" i="82"/>
  <c r="BT302" i="82"/>
  <c r="BO22" i="82"/>
  <c r="BO26" i="82"/>
  <c r="BO39" i="82"/>
  <c r="BO36" i="82"/>
  <c r="BO40" i="82"/>
  <c r="BO54" i="82"/>
  <c r="BO60" i="82"/>
  <c r="BO44" i="82"/>
  <c r="BO67" i="82"/>
  <c r="BO75" i="82"/>
  <c r="BO83" i="82"/>
  <c r="BO91" i="82"/>
  <c r="BO99" i="82"/>
  <c r="BO103" i="82"/>
  <c r="BO102" i="82"/>
  <c r="BO120" i="82"/>
  <c r="BO8" i="82"/>
  <c r="Y57" i="82"/>
  <c r="Z57" i="82" s="1"/>
  <c r="BE46" i="82"/>
  <c r="AX21" i="82"/>
  <c r="AY21" i="82" s="1"/>
  <c r="BT169" i="82"/>
  <c r="BT184" i="82"/>
  <c r="BT176" i="82"/>
  <c r="BT205" i="82"/>
  <c r="BT198" i="82"/>
  <c r="BT170" i="82"/>
  <c r="BT139" i="82"/>
  <c r="BT129" i="82"/>
  <c r="BT138" i="82"/>
  <c r="BT177" i="82"/>
  <c r="BT154" i="82"/>
  <c r="BT162" i="82"/>
  <c r="BT173" i="82"/>
  <c r="BT127" i="82"/>
  <c r="BT137" i="82"/>
  <c r="BT145" i="82"/>
  <c r="BT178" i="82"/>
  <c r="BT167" i="82"/>
  <c r="BT211" i="82"/>
  <c r="BT182" i="82"/>
  <c r="AF193" i="82"/>
  <c r="BO201" i="82"/>
  <c r="BO198" i="82"/>
  <c r="BO168" i="82"/>
  <c r="BO210" i="82"/>
  <c r="BO187" i="82"/>
  <c r="BO181" i="82"/>
  <c r="BO167" i="82"/>
  <c r="BO137" i="82"/>
  <c r="BO173" i="82"/>
  <c r="BO133" i="82"/>
  <c r="BO132" i="82"/>
  <c r="BO158" i="82"/>
  <c r="BE176" i="82"/>
  <c r="BO216" i="82"/>
  <c r="BO260" i="82"/>
  <c r="BO299" i="82"/>
  <c r="BO251" i="82"/>
  <c r="BO249" i="82"/>
  <c r="BO302" i="82"/>
  <c r="BO301" i="82"/>
  <c r="BO303" i="82"/>
  <c r="BT238" i="82"/>
  <c r="BT294" i="82"/>
  <c r="BT239" i="82"/>
  <c r="BT221" i="82"/>
  <c r="BT281" i="82"/>
  <c r="BT222" i="82"/>
  <c r="BT296" i="82"/>
  <c r="BT279" i="82"/>
  <c r="BT245" i="82"/>
  <c r="BT263" i="82"/>
  <c r="BT233" i="82"/>
  <c r="BT282" i="82"/>
  <c r="BT266" i="82"/>
  <c r="BT299" i="82"/>
  <c r="BT257" i="82"/>
  <c r="BT256" i="82"/>
  <c r="BT298" i="82"/>
  <c r="BT297" i="82"/>
  <c r="BT301" i="82"/>
  <c r="BO16" i="82"/>
  <c r="BO5" i="82"/>
  <c r="BE21" i="82"/>
  <c r="BO18" i="82"/>
  <c r="BO23" i="82"/>
  <c r="BO27" i="82"/>
  <c r="BO59" i="82"/>
  <c r="BO56" i="82"/>
  <c r="BO79" i="82"/>
  <c r="BO80" i="82"/>
  <c r="BO66" i="82"/>
  <c r="BO76" i="82"/>
  <c r="BO69" i="82"/>
  <c r="BO95" i="82"/>
  <c r="BO108" i="82"/>
  <c r="BJ60" i="82"/>
  <c r="BJ83" i="82"/>
  <c r="BJ97" i="82"/>
  <c r="BT190" i="82"/>
  <c r="BT148" i="82"/>
  <c r="BT199" i="82"/>
  <c r="BT197" i="82"/>
  <c r="BT165" i="82"/>
  <c r="BT187" i="82"/>
  <c r="BT160" i="82"/>
  <c r="BT156" i="82"/>
  <c r="BT157" i="82"/>
  <c r="BT150" i="82"/>
  <c r="BT155" i="82"/>
  <c r="BT180" i="82"/>
  <c r="BT143" i="82"/>
  <c r="BT125" i="82"/>
  <c r="BT201" i="82"/>
  <c r="BT179" i="82"/>
  <c r="BT166" i="82"/>
  <c r="BT164" i="82"/>
  <c r="BT159" i="82"/>
  <c r="BT168" i="82"/>
  <c r="BT207" i="82"/>
  <c r="BT206" i="82"/>
  <c r="BO296" i="82"/>
  <c r="BO237" i="82"/>
  <c r="BT215" i="82"/>
  <c r="BT240" i="82"/>
  <c r="BT264" i="82"/>
  <c r="BT228" i="82"/>
  <c r="BT293" i="82"/>
  <c r="BT229" i="82"/>
  <c r="BT242" i="82"/>
  <c r="BT214" i="82"/>
  <c r="BT291" i="82"/>
  <c r="BT288" i="82"/>
  <c r="BT274" i="82"/>
  <c r="BT248" i="82"/>
  <c r="BT243" i="82"/>
  <c r="BT267" i="82"/>
  <c r="BT255" i="82"/>
  <c r="BT273" i="82"/>
  <c r="BT252" i="82"/>
  <c r="BO144" i="82"/>
  <c r="BO147" i="82"/>
  <c r="BO139" i="82"/>
  <c r="BO126" i="82"/>
  <c r="BO162" i="82"/>
  <c r="BO191" i="82"/>
  <c r="BJ202" i="82"/>
  <c r="BE158" i="82"/>
  <c r="BE217" i="82"/>
  <c r="BE254" i="82"/>
  <c r="BO234" i="82"/>
  <c r="BO284" i="82"/>
  <c r="BO226" i="82"/>
  <c r="BO264" i="82"/>
  <c r="BO278" i="82"/>
  <c r="BO253" i="82"/>
  <c r="BO270" i="82"/>
  <c r="BO274" i="82"/>
  <c r="BO252" i="82"/>
  <c r="BO263" i="82"/>
  <c r="BO269" i="82"/>
  <c r="AU238" i="82"/>
  <c r="BO174" i="82"/>
  <c r="BW17" i="82"/>
  <c r="BX17" i="82" s="1"/>
  <c r="BY17" i="82" s="1"/>
  <c r="AI13" i="82"/>
  <c r="AJ13" i="82" s="1"/>
  <c r="CB49" i="82"/>
  <c r="CC49" i="82" s="1"/>
  <c r="CD49" i="82" s="1"/>
  <c r="AD35" i="82"/>
  <c r="AE35" i="82" s="1"/>
  <c r="AF35" i="82" s="1"/>
  <c r="AS75" i="82"/>
  <c r="AT75" i="82" s="1"/>
  <c r="BC25" i="82"/>
  <c r="BD25" i="82" s="1"/>
  <c r="AI94" i="82"/>
  <c r="AJ94" i="82" s="1"/>
  <c r="AX74" i="82"/>
  <c r="AY74" i="82" s="1"/>
  <c r="AD74" i="82"/>
  <c r="AE74" i="82" s="1"/>
  <c r="BM74" i="82"/>
  <c r="BN74" i="82" s="1"/>
  <c r="BO74" i="82" s="1"/>
  <c r="AS74" i="82"/>
  <c r="AT74" i="82" s="1"/>
  <c r="BC74" i="82"/>
  <c r="BD74" i="82" s="1"/>
  <c r="BE74" i="82" s="1"/>
  <c r="BH18" i="82"/>
  <c r="BI18" i="82" s="1"/>
  <c r="AA122" i="82"/>
  <c r="AZ152" i="82"/>
  <c r="BO183" i="82"/>
  <c r="BO207" i="82"/>
  <c r="BO186" i="82"/>
  <c r="BO156" i="82"/>
  <c r="BO199" i="82"/>
  <c r="BO193" i="82"/>
  <c r="BO206" i="82"/>
  <c r="BO176" i="82"/>
  <c r="BO171" i="82"/>
  <c r="BO138" i="82"/>
  <c r="BO145" i="82"/>
  <c r="BO143" i="82"/>
  <c r="BO152" i="82"/>
  <c r="BO160" i="82"/>
  <c r="BO150" i="82"/>
  <c r="BO154" i="82"/>
  <c r="BO134" i="82"/>
  <c r="BO151" i="82"/>
  <c r="BO124" i="82"/>
  <c r="BO131" i="82"/>
  <c r="BO135" i="82"/>
  <c r="BO188" i="82"/>
  <c r="BO200" i="82"/>
  <c r="BO164" i="82"/>
  <c r="BO149" i="82"/>
  <c r="BO141" i="82"/>
  <c r="BJ177" i="82"/>
  <c r="BJ131" i="82"/>
  <c r="BO189" i="82"/>
  <c r="BE153" i="82"/>
  <c r="BE145" i="82"/>
  <c r="BE273" i="82"/>
  <c r="BE225" i="82"/>
  <c r="BO229" i="82"/>
  <c r="BO235" i="82"/>
  <c r="BO239" i="82"/>
  <c r="BO288" i="82"/>
  <c r="BO215" i="82"/>
  <c r="BO214" i="82"/>
  <c r="BO224" i="82"/>
  <c r="BO268" i="82"/>
  <c r="BO242" i="82"/>
  <c r="BO267" i="82"/>
  <c r="BO262" i="82"/>
  <c r="BO258" i="82"/>
  <c r="BO250" i="82"/>
  <c r="BO272" i="82"/>
  <c r="BO248" i="82"/>
  <c r="BO304" i="82"/>
  <c r="AZ232" i="82"/>
  <c r="AZ259" i="82"/>
  <c r="AZ280" i="82"/>
  <c r="BJ223" i="82"/>
  <c r="BJ268" i="82"/>
  <c r="BE118" i="82"/>
  <c r="BO182" i="82"/>
  <c r="BO166" i="82"/>
  <c r="BO155" i="82"/>
  <c r="BO130" i="82"/>
  <c r="BO146" i="82"/>
  <c r="BO125" i="82"/>
  <c r="BO163" i="82"/>
  <c r="BO212" i="82"/>
  <c r="BO192" i="82"/>
  <c r="BO209" i="82"/>
  <c r="AU187" i="82"/>
  <c r="BO300" i="82"/>
  <c r="BO246" i="82"/>
  <c r="BO273" i="82"/>
  <c r="BJ228" i="82"/>
  <c r="BJ297" i="82"/>
  <c r="BJ246" i="82"/>
  <c r="BE95" i="82"/>
  <c r="BE111" i="82"/>
  <c r="BJ82" i="82"/>
  <c r="BJ95" i="82"/>
  <c r="CB7" i="82"/>
  <c r="CC7" i="82" s="1"/>
  <c r="CD7" i="82" s="1"/>
  <c r="BR7" i="82"/>
  <c r="BS7" i="82" s="1"/>
  <c r="BT7" i="82" s="1"/>
  <c r="AP5" i="82"/>
  <c r="BC72" i="82"/>
  <c r="BD72" i="82" s="1"/>
  <c r="AN49" i="82"/>
  <c r="AO49" i="82" s="1"/>
  <c r="BR35" i="82"/>
  <c r="BS35" i="82" s="1"/>
  <c r="BT35" i="82" s="1"/>
  <c r="M75" i="82"/>
  <c r="BE18" i="82"/>
  <c r="AI74" i="82"/>
  <c r="AJ74" i="82" s="1"/>
  <c r="AK74" i="82" s="1"/>
  <c r="BR74" i="82"/>
  <c r="BS74" i="82" s="1"/>
  <c r="BT74" i="82" s="1"/>
  <c r="BR85" i="82"/>
  <c r="BS85" i="82" s="1"/>
  <c r="BT85" i="82" s="1"/>
  <c r="AU60" i="82"/>
  <c r="AS94" i="82"/>
  <c r="AT94" i="82" s="1"/>
  <c r="AU94" i="82" s="1"/>
  <c r="BC94" i="82"/>
  <c r="BD94" i="82" s="1"/>
  <c r="BO122" i="82"/>
  <c r="AZ199" i="82"/>
  <c r="AZ213" i="82"/>
  <c r="AZ144" i="82"/>
  <c r="AZ200" i="82"/>
  <c r="AZ169" i="82"/>
  <c r="AZ191" i="82"/>
  <c r="AZ204" i="82"/>
  <c r="AZ124" i="82"/>
  <c r="BO195" i="82"/>
  <c r="BO213" i="82"/>
  <c r="BO169" i="82"/>
  <c r="BO211" i="82"/>
  <c r="BO161" i="82"/>
  <c r="BO205" i="82"/>
  <c r="BO190" i="82"/>
  <c r="BO185" i="82"/>
  <c r="BO140" i="82"/>
  <c r="BO142" i="82"/>
  <c r="BO184" i="82"/>
  <c r="BO157" i="82"/>
  <c r="BO159" i="82"/>
  <c r="BO136" i="82"/>
  <c r="BO153" i="82"/>
  <c r="BO123" i="82"/>
  <c r="BO127" i="82"/>
  <c r="BO129" i="82"/>
  <c r="BO180" i="82"/>
  <c r="BO179" i="82"/>
  <c r="BO175" i="82"/>
  <c r="BO203" i="82"/>
  <c r="AU202" i="82"/>
  <c r="AU159" i="82"/>
  <c r="AU193" i="82"/>
  <c r="AU180" i="82"/>
  <c r="AU204" i="82"/>
  <c r="AU143" i="82"/>
  <c r="AU137" i="82"/>
  <c r="AU127" i="82"/>
  <c r="AP127" i="82"/>
  <c r="BE213" i="82"/>
  <c r="BE219" i="82"/>
  <c r="BE233" i="82"/>
  <c r="BE230" i="82"/>
  <c r="BE279" i="82"/>
  <c r="BE229" i="82"/>
  <c r="BE293" i="82"/>
  <c r="BE242" i="82"/>
  <c r="BE243" i="82"/>
  <c r="BE257" i="82"/>
  <c r="AK269" i="82"/>
  <c r="AK242" i="82"/>
  <c r="BO294" i="82"/>
  <c r="BO225" i="82"/>
  <c r="BO241" i="82"/>
  <c r="BO231" i="82"/>
  <c r="BO287" i="82"/>
  <c r="BO236" i="82"/>
  <c r="BO295" i="82"/>
  <c r="BO230" i="82"/>
  <c r="BO218" i="82"/>
  <c r="BO286" i="82"/>
  <c r="BO271" i="82"/>
  <c r="BO291" i="82"/>
  <c r="BO243" i="82"/>
  <c r="BO220" i="82"/>
  <c r="BO254" i="82"/>
  <c r="BO279" i="82"/>
  <c r="BO283" i="82"/>
  <c r="BO247" i="82"/>
  <c r="BO290" i="82"/>
  <c r="BO297" i="82"/>
  <c r="AZ295" i="82"/>
  <c r="AZ268" i="82"/>
  <c r="AZ223" i="82"/>
  <c r="AZ224" i="82"/>
  <c r="AZ283" i="82"/>
  <c r="AZ233" i="82"/>
  <c r="AU223" i="82"/>
  <c r="AU242" i="82"/>
  <c r="AU252" i="82"/>
  <c r="AU258" i="82"/>
  <c r="AU297" i="82"/>
  <c r="AP258" i="82"/>
  <c r="AZ16" i="82"/>
  <c r="BE6" i="82"/>
  <c r="BJ11" i="82"/>
  <c r="BJ18" i="82"/>
  <c r="AU51" i="82"/>
  <c r="AU74" i="82"/>
  <c r="AU83" i="82"/>
  <c r="AU67" i="82"/>
  <c r="AU69" i="82"/>
  <c r="BE25" i="82"/>
  <c r="BE32" i="82"/>
  <c r="BE40" i="82"/>
  <c r="BE52" i="82"/>
  <c r="BE51" i="82"/>
  <c r="BE45" i="82"/>
  <c r="BE70" i="82"/>
  <c r="BE78" i="82"/>
  <c r="BE67" i="82"/>
  <c r="BE81" i="82"/>
  <c r="BE98" i="82"/>
  <c r="BJ36" i="82"/>
  <c r="BJ45" i="82"/>
  <c r="BJ42" i="82"/>
  <c r="BJ51" i="82"/>
  <c r="BJ69" i="82"/>
  <c r="BJ73" i="82"/>
  <c r="BJ78" i="82"/>
  <c r="BJ70" i="82"/>
  <c r="BJ103" i="82"/>
  <c r="BJ108" i="82"/>
  <c r="BJ114" i="82"/>
  <c r="AZ122" i="82"/>
  <c r="BE122" i="82"/>
  <c r="BJ186" i="82"/>
  <c r="BJ210" i="82"/>
  <c r="BJ185" i="82"/>
  <c r="BJ152" i="82"/>
  <c r="BJ138" i="82"/>
  <c r="BJ133" i="82"/>
  <c r="BJ130" i="82"/>
  <c r="AZ6" i="82"/>
  <c r="BJ14" i="82"/>
  <c r="AU46" i="82"/>
  <c r="BE22" i="82"/>
  <c r="BE26" i="82"/>
  <c r="BE31" i="82"/>
  <c r="BE43" i="82"/>
  <c r="BE38" i="82"/>
  <c r="BE37" i="82"/>
  <c r="BE55" i="82"/>
  <c r="BE58" i="82"/>
  <c r="BE63" i="82"/>
  <c r="BE72" i="82"/>
  <c r="BE102" i="82"/>
  <c r="BE108" i="82"/>
  <c r="BE114" i="82"/>
  <c r="BE8" i="82"/>
  <c r="BJ29" i="82"/>
  <c r="BJ30" i="82"/>
  <c r="BJ59" i="82"/>
  <c r="BJ67" i="82"/>
  <c r="BJ80" i="82"/>
  <c r="BJ115" i="82"/>
  <c r="BJ110" i="82"/>
  <c r="AZ176" i="82"/>
  <c r="AZ179" i="82"/>
  <c r="AZ150" i="82"/>
  <c r="AZ142" i="82"/>
  <c r="AZ133" i="82"/>
  <c r="AZ173" i="82"/>
  <c r="AZ127" i="82"/>
  <c r="AZ134" i="82"/>
  <c r="AU168" i="82"/>
  <c r="AU161" i="82"/>
  <c r="AU142" i="82"/>
  <c r="AU135" i="82"/>
  <c r="AU174" i="82"/>
  <c r="BJ194" i="82"/>
  <c r="BJ190" i="82"/>
  <c r="BJ184" i="82"/>
  <c r="BJ136" i="82"/>
  <c r="BJ207" i="82"/>
  <c r="BJ206" i="82"/>
  <c r="BJ180" i="82"/>
  <c r="BJ156" i="82"/>
  <c r="BJ196" i="82"/>
  <c r="BJ204" i="82"/>
  <c r="BE16" i="82"/>
  <c r="BJ15" i="82"/>
  <c r="BJ21" i="82"/>
  <c r="BE23" i="82"/>
  <c r="BE27" i="82"/>
  <c r="BE30" i="82"/>
  <c r="BE39" i="82"/>
  <c r="BE54" i="82"/>
  <c r="BE66" i="82"/>
  <c r="BE62" i="82"/>
  <c r="BE77" i="82"/>
  <c r="BE76" i="82"/>
  <c r="BE82" i="82"/>
  <c r="BE94" i="82"/>
  <c r="BE110" i="82"/>
  <c r="BE104" i="82"/>
  <c r="BE115" i="82"/>
  <c r="BJ32" i="82"/>
  <c r="BJ38" i="82"/>
  <c r="BJ40" i="82"/>
  <c r="BJ37" i="82"/>
  <c r="BJ22" i="82"/>
  <c r="BJ26" i="82"/>
  <c r="BJ39" i="82"/>
  <c r="BJ46" i="82"/>
  <c r="BJ62" i="82"/>
  <c r="BJ49" i="82"/>
  <c r="BJ56" i="82"/>
  <c r="BJ66" i="82"/>
  <c r="BJ77" i="82"/>
  <c r="BJ84" i="82"/>
  <c r="BJ104" i="82"/>
  <c r="BJ120" i="82"/>
  <c r="AP54" i="82"/>
  <c r="AP88" i="82"/>
  <c r="BW45" i="82"/>
  <c r="BX45" i="82" s="1"/>
  <c r="BY45" i="82" s="1"/>
  <c r="AU122" i="82"/>
  <c r="BJ122" i="82"/>
  <c r="BJ213" i="82"/>
  <c r="BJ140" i="82"/>
  <c r="BJ201" i="82"/>
  <c r="BJ205" i="82"/>
  <c r="BJ200" i="82"/>
  <c r="BJ192" i="82"/>
  <c r="BJ188" i="82"/>
  <c r="BE11" i="82"/>
  <c r="BJ8" i="82"/>
  <c r="BJ6" i="82"/>
  <c r="BJ16" i="82"/>
  <c r="BE36" i="82"/>
  <c r="BE33" i="82"/>
  <c r="BE29" i="82"/>
  <c r="BE59" i="82"/>
  <c r="BE80" i="82"/>
  <c r="BE103" i="82"/>
  <c r="BE120" i="82"/>
  <c r="BJ31" i="82"/>
  <c r="BJ23" i="82"/>
  <c r="BJ27" i="82"/>
  <c r="BJ34" i="82"/>
  <c r="BJ50" i="82"/>
  <c r="BJ43" i="82"/>
  <c r="BJ52" i="82"/>
  <c r="BJ76" i="82"/>
  <c r="BJ102" i="82"/>
  <c r="BJ99" i="82"/>
  <c r="BJ199" i="82"/>
  <c r="BJ203" i="82"/>
  <c r="BJ165" i="82"/>
  <c r="BJ181" i="82"/>
  <c r="BJ178" i="82"/>
  <c r="BJ171" i="82"/>
  <c r="BJ162" i="82"/>
  <c r="BJ168" i="82"/>
  <c r="BJ144" i="82"/>
  <c r="BJ164" i="82"/>
  <c r="BJ145" i="82"/>
  <c r="BJ172" i="82"/>
  <c r="BJ147" i="82"/>
  <c r="BJ128" i="82"/>
  <c r="BJ153" i="82"/>
  <c r="BJ183" i="82"/>
  <c r="BJ179" i="82"/>
  <c r="BJ175" i="82"/>
  <c r="BJ208" i="82"/>
  <c r="BJ211" i="82"/>
  <c r="BE203" i="82"/>
  <c r="BE200" i="82"/>
  <c r="BE180" i="82"/>
  <c r="BE182" i="82"/>
  <c r="BE140" i="82"/>
  <c r="BE169" i="82"/>
  <c r="BE171" i="82"/>
  <c r="BE166" i="82"/>
  <c r="BE170" i="82"/>
  <c r="BE199" i="82"/>
  <c r="BE164" i="82"/>
  <c r="BE208" i="82"/>
  <c r="BE137" i="82"/>
  <c r="BE236" i="82"/>
  <c r="BE268" i="82"/>
  <c r="BE234" i="82"/>
  <c r="BE287" i="82"/>
  <c r="BE284" i="82"/>
  <c r="BE245" i="82"/>
  <c r="BE276" i="82"/>
  <c r="BE231" i="82"/>
  <c r="AZ240" i="82"/>
  <c r="AZ290" i="82"/>
  <c r="AZ270" i="82"/>
  <c r="AZ255" i="82"/>
  <c r="AZ245" i="82"/>
  <c r="BJ241" i="82"/>
  <c r="BJ238" i="82"/>
  <c r="BJ269" i="82"/>
  <c r="BJ230" i="82"/>
  <c r="BJ218" i="82"/>
  <c r="BJ259" i="82"/>
  <c r="BJ222" i="82"/>
  <c r="BJ295" i="82"/>
  <c r="BJ293" i="82"/>
  <c r="BJ281" i="82"/>
  <c r="BJ257" i="82"/>
  <c r="BJ291" i="82"/>
  <c r="BJ278" i="82"/>
  <c r="BJ261" i="82"/>
  <c r="BJ255" i="82"/>
  <c r="BJ252" i="82"/>
  <c r="BJ249" i="82"/>
  <c r="BJ154" i="82"/>
  <c r="BJ124" i="82"/>
  <c r="BJ155" i="82"/>
  <c r="BJ159" i="82"/>
  <c r="BJ158" i="82"/>
  <c r="BJ142" i="82"/>
  <c r="BJ139" i="82"/>
  <c r="BJ151" i="82"/>
  <c r="BJ160" i="82"/>
  <c r="BJ123" i="82"/>
  <c r="BJ141" i="82"/>
  <c r="BJ173" i="82"/>
  <c r="BJ132" i="82"/>
  <c r="BJ166" i="82"/>
  <c r="BJ167" i="82"/>
  <c r="BJ187" i="82"/>
  <c r="BJ226" i="82"/>
  <c r="BJ240" i="82"/>
  <c r="BJ236" i="82"/>
  <c r="BJ229" i="82"/>
  <c r="BJ219" i="82"/>
  <c r="BJ275" i="82"/>
  <c r="BJ250" i="82"/>
  <c r="BJ251" i="82"/>
  <c r="BJ225" i="82"/>
  <c r="BJ288" i="82"/>
  <c r="BJ276" i="82"/>
  <c r="BJ271" i="82"/>
  <c r="BJ260" i="82"/>
  <c r="BJ245" i="82"/>
  <c r="BJ242" i="82"/>
  <c r="BJ265" i="82"/>
  <c r="BJ262" i="82"/>
  <c r="BJ270" i="82"/>
  <c r="BJ289" i="82"/>
  <c r="BJ279" i="82"/>
  <c r="BJ244" i="82"/>
  <c r="BJ303" i="82"/>
  <c r="BJ283" i="82"/>
  <c r="BJ248" i="82"/>
  <c r="BJ197" i="82"/>
  <c r="BJ148" i="82"/>
  <c r="BJ146" i="82"/>
  <c r="BJ125" i="82"/>
  <c r="BJ134" i="82"/>
  <c r="BJ129" i="82"/>
  <c r="BJ212" i="82"/>
  <c r="BJ143" i="82"/>
  <c r="BJ163" i="82"/>
  <c r="BJ182" i="82"/>
  <c r="BJ191" i="82"/>
  <c r="BJ195" i="82"/>
  <c r="BE154" i="82"/>
  <c r="AZ220" i="82"/>
  <c r="AZ242" i="82"/>
  <c r="BJ292" i="82"/>
  <c r="BJ239" i="82"/>
  <c r="BJ237" i="82"/>
  <c r="BJ221" i="82"/>
  <c r="BJ216" i="82"/>
  <c r="BJ231" i="82"/>
  <c r="BJ296" i="82"/>
  <c r="BJ217" i="82"/>
  <c r="BJ253" i="82"/>
  <c r="BJ254" i="82"/>
  <c r="BJ264" i="82"/>
  <c r="BJ243" i="82"/>
  <c r="BJ224" i="82"/>
  <c r="BJ227" i="82"/>
  <c r="BJ247" i="82"/>
  <c r="BJ301" i="82"/>
  <c r="BJ176" i="82"/>
  <c r="BE260" i="82"/>
  <c r="BE265" i="82"/>
  <c r="BJ286" i="82"/>
  <c r="BJ235" i="82"/>
  <c r="BJ272" i="82"/>
  <c r="BJ214" i="82"/>
  <c r="BJ267" i="82"/>
  <c r="BJ284" i="82"/>
  <c r="BJ232" i="82"/>
  <c r="BJ285" i="82"/>
  <c r="BJ263" i="82"/>
  <c r="BJ215" i="82"/>
  <c r="BJ234" i="82"/>
  <c r="BJ294" i="82"/>
  <c r="BJ273" i="82"/>
  <c r="BJ280" i="82"/>
  <c r="BJ277" i="82"/>
  <c r="BJ266" i="82"/>
  <c r="BJ282" i="82"/>
  <c r="BJ220" i="82"/>
  <c r="BJ287" i="82"/>
  <c r="BJ233" i="82"/>
  <c r="BJ299" i="82"/>
  <c r="BJ290" i="82"/>
  <c r="BJ274" i="82"/>
  <c r="AZ123" i="82"/>
  <c r="AZ147" i="82"/>
  <c r="BE202" i="82"/>
  <c r="BE174" i="82"/>
  <c r="BE144" i="82"/>
  <c r="BE141" i="82"/>
  <c r="BE163" i="82"/>
  <c r="BE196" i="82"/>
  <c r="BE296" i="82"/>
  <c r="BE271" i="82"/>
  <c r="BE262" i="82"/>
  <c r="BE283" i="82"/>
  <c r="AS10" i="82"/>
  <c r="AT10" i="82" s="1"/>
  <c r="Y13" i="82"/>
  <c r="Z13" i="82" s="1"/>
  <c r="AS101" i="82"/>
  <c r="AT101" i="82" s="1"/>
  <c r="AX64" i="82"/>
  <c r="AY64" i="82" s="1"/>
  <c r="AZ64" i="82" s="1"/>
  <c r="AD41" i="82"/>
  <c r="AE41" i="82" s="1"/>
  <c r="CB101" i="82"/>
  <c r="CC101" i="82" s="1"/>
  <c r="CD101" i="82" s="1"/>
  <c r="AZ63" i="82"/>
  <c r="AZ46" i="82"/>
  <c r="AZ55" i="82"/>
  <c r="AZ82" i="82"/>
  <c r="AU108" i="82"/>
  <c r="BE181" i="82"/>
  <c r="BE190" i="82"/>
  <c r="BE179" i="82"/>
  <c r="BE148" i="82"/>
  <c r="BE162" i="82"/>
  <c r="BE150" i="82"/>
  <c r="BE155" i="82"/>
  <c r="BE165" i="82"/>
  <c r="BE167" i="82"/>
  <c r="BE131" i="82"/>
  <c r="BE173" i="82"/>
  <c r="BE134" i="82"/>
  <c r="BE127" i="82"/>
  <c r="BE168" i="82"/>
  <c r="BE149" i="82"/>
  <c r="BE172" i="82"/>
  <c r="BE178" i="82"/>
  <c r="BE211" i="82"/>
  <c r="BE285" i="82"/>
  <c r="BE226" i="82"/>
  <c r="BE224" i="82"/>
  <c r="BE289" i="82"/>
  <c r="BE281" i="82"/>
  <c r="BE214" i="82"/>
  <c r="BE275" i="82"/>
  <c r="BE247" i="82"/>
  <c r="BE303" i="82"/>
  <c r="BE290" i="82"/>
  <c r="BE304" i="82"/>
  <c r="AK285" i="82"/>
  <c r="AZ237" i="82"/>
  <c r="AZ215" i="82"/>
  <c r="AZ279" i="82"/>
  <c r="AX13" i="82"/>
  <c r="AY13" i="82" s="1"/>
  <c r="BR17" i="82"/>
  <c r="BS17" i="82" s="1"/>
  <c r="BT17" i="82" s="1"/>
  <c r="AS13" i="82"/>
  <c r="AT13" i="82" s="1"/>
  <c r="CB13" i="82"/>
  <c r="CC13" i="82" s="1"/>
  <c r="CD13" i="82" s="1"/>
  <c r="CB10" i="82"/>
  <c r="CC10" i="82" s="1"/>
  <c r="CD10" i="82" s="1"/>
  <c r="AN17" i="82"/>
  <c r="AO17" i="82" s="1"/>
  <c r="AP15" i="82"/>
  <c r="BR101" i="82"/>
  <c r="BS101" i="82" s="1"/>
  <c r="BT101" i="82" s="1"/>
  <c r="AD101" i="82"/>
  <c r="AE101" i="82" s="1"/>
  <c r="Y64" i="82"/>
  <c r="Z64" i="82" s="1"/>
  <c r="BM64" i="82"/>
  <c r="BN64" i="82" s="1"/>
  <c r="BO64" i="82" s="1"/>
  <c r="AX41" i="82"/>
  <c r="AY41" i="82" s="1"/>
  <c r="AZ41" i="82" s="1"/>
  <c r="AI86" i="82"/>
  <c r="AJ86" i="82" s="1"/>
  <c r="BE198" i="82"/>
  <c r="AZ202" i="82"/>
  <c r="AZ175" i="82"/>
  <c r="BE152" i="82"/>
  <c r="BE204" i="82"/>
  <c r="BE185" i="82"/>
  <c r="BE212" i="82"/>
  <c r="BE192" i="82"/>
  <c r="BE136" i="82"/>
  <c r="BE197" i="82"/>
  <c r="BE156" i="82"/>
  <c r="BE146" i="82"/>
  <c r="BE138" i="82"/>
  <c r="BE133" i="82"/>
  <c r="BE161" i="82"/>
  <c r="BE123" i="82"/>
  <c r="BE177" i="82"/>
  <c r="BE126" i="82"/>
  <c r="BE201" i="82"/>
  <c r="BE129" i="82"/>
  <c r="BE132" i="82"/>
  <c r="BE205" i="82"/>
  <c r="BE125" i="82"/>
  <c r="BE237" i="82"/>
  <c r="BE240" i="82"/>
  <c r="BE232" i="82"/>
  <c r="BE239" i="82"/>
  <c r="BE218" i="82"/>
  <c r="BE253" i="82"/>
  <c r="BE227" i="82"/>
  <c r="BE223" i="82"/>
  <c r="BE301" i="82"/>
  <c r="BE258" i="82"/>
  <c r="BE278" i="82"/>
  <c r="BE261" i="82"/>
  <c r="BE280" i="82"/>
  <c r="BE288" i="82"/>
  <c r="BE272" i="82"/>
  <c r="BE263" i="82"/>
  <c r="BE269" i="82"/>
  <c r="BE277" i="82"/>
  <c r="BE298" i="82"/>
  <c r="BE252" i="82"/>
  <c r="BE246" i="82"/>
  <c r="BE274" i="82"/>
  <c r="BE267" i="82"/>
  <c r="BE241" i="82"/>
  <c r="BE270" i="82"/>
  <c r="AZ262" i="82"/>
  <c r="AZ275" i="82"/>
  <c r="AX10" i="82"/>
  <c r="AY10" i="82" s="1"/>
  <c r="AZ10" i="82" s="1"/>
  <c r="AD13" i="82"/>
  <c r="AE13" i="82" s="1"/>
  <c r="BR10" i="82"/>
  <c r="BS10" i="82" s="1"/>
  <c r="BT10" i="82" s="1"/>
  <c r="BM17" i="82"/>
  <c r="BN17" i="82" s="1"/>
  <c r="BO17" i="82" s="1"/>
  <c r="Y10" i="82"/>
  <c r="Z10" i="82" s="1"/>
  <c r="AA10" i="82" s="1"/>
  <c r="BH13" i="82"/>
  <c r="BI13" i="82" s="1"/>
  <c r="BJ13" i="82" s="1"/>
  <c r="BM101" i="82"/>
  <c r="BN101" i="82" s="1"/>
  <c r="BO101" i="82" s="1"/>
  <c r="Y101" i="82"/>
  <c r="Z101" i="82" s="1"/>
  <c r="AD64" i="82"/>
  <c r="AE64" i="82" s="1"/>
  <c r="BR64" i="82"/>
  <c r="BS64" i="82" s="1"/>
  <c r="BT64" i="82" s="1"/>
  <c r="BR41" i="82"/>
  <c r="BS41" i="82" s="1"/>
  <c r="BT41" i="82" s="1"/>
  <c r="AK20" i="82"/>
  <c r="AK69" i="82"/>
  <c r="AI85" i="82"/>
  <c r="AJ85" i="82" s="1"/>
  <c r="BR111" i="82"/>
  <c r="BS111" i="82" s="1"/>
  <c r="BT111" i="82" s="1"/>
  <c r="AZ40" i="82"/>
  <c r="AZ22" i="82"/>
  <c r="AZ26" i="82"/>
  <c r="AZ31" i="82"/>
  <c r="AZ39" i="82"/>
  <c r="AZ43" i="82"/>
  <c r="AZ58" i="82"/>
  <c r="AZ67" i="82"/>
  <c r="AZ74" i="82"/>
  <c r="AX86" i="82"/>
  <c r="AY86" i="82" s="1"/>
  <c r="AZ94" i="82"/>
  <c r="AZ98" i="82"/>
  <c r="AZ99" i="82"/>
  <c r="AZ106" i="82"/>
  <c r="AZ110" i="82"/>
  <c r="AD86" i="82"/>
  <c r="AE86" i="82" s="1"/>
  <c r="AU54" i="82"/>
  <c r="AU114" i="82"/>
  <c r="BE207" i="82"/>
  <c r="AZ156" i="82"/>
  <c r="AZ143" i="82"/>
  <c r="AZ159" i="82"/>
  <c r="BE193" i="82"/>
  <c r="BE210" i="82"/>
  <c r="BE206" i="82"/>
  <c r="BE183" i="82"/>
  <c r="BE209" i="82"/>
  <c r="BE189" i="82"/>
  <c r="BE159" i="82"/>
  <c r="BE195" i="82"/>
  <c r="BE186" i="82"/>
  <c r="BE188" i="82"/>
  <c r="BE142" i="82"/>
  <c r="BE157" i="82"/>
  <c r="BE128" i="82"/>
  <c r="BE147" i="82"/>
  <c r="BE191" i="82"/>
  <c r="BE160" i="82"/>
  <c r="BE184" i="82"/>
  <c r="BE135" i="82"/>
  <c r="BE194" i="82"/>
  <c r="BE143" i="82"/>
  <c r="BE139" i="82"/>
  <c r="BE151" i="82"/>
  <c r="BE175" i="82"/>
  <c r="BE130" i="82"/>
  <c r="BE124" i="82"/>
  <c r="BE244" i="82"/>
  <c r="BE282" i="82"/>
  <c r="BE221" i="82"/>
  <c r="BE216" i="82"/>
  <c r="BE300" i="82"/>
  <c r="BE264" i="82"/>
  <c r="BE256" i="82"/>
  <c r="BE228" i="82"/>
  <c r="BE250" i="82"/>
  <c r="BE266" i="82"/>
  <c r="BE235" i="82"/>
  <c r="BE259" i="82"/>
  <c r="BE297" i="82"/>
  <c r="BE255" i="82"/>
  <c r="BE292" i="82"/>
  <c r="BE286" i="82"/>
  <c r="BE248" i="82"/>
  <c r="BE302" i="82"/>
  <c r="AK237" i="82"/>
  <c r="AZ227" i="82"/>
  <c r="AZ217" i="82"/>
  <c r="AZ294" i="82"/>
  <c r="AZ273" i="82"/>
  <c r="AZ287" i="82"/>
  <c r="AZ297" i="82"/>
  <c r="AZ289" i="82"/>
  <c r="AZ9" i="82"/>
  <c r="AU7" i="82"/>
  <c r="AU10" i="82"/>
  <c r="AF8" i="82"/>
  <c r="AZ15" i="82"/>
  <c r="AP11" i="82"/>
  <c r="AP16" i="82"/>
  <c r="AZ21" i="82"/>
  <c r="AZ44" i="82"/>
  <c r="AZ36" i="82"/>
  <c r="AZ30" i="82"/>
  <c r="AZ62" i="82"/>
  <c r="AZ71" i="82"/>
  <c r="AZ80" i="82"/>
  <c r="AZ102" i="82"/>
  <c r="AZ86" i="82"/>
  <c r="AZ96" i="82"/>
  <c r="AZ101" i="82"/>
  <c r="AZ108" i="82"/>
  <c r="AZ115" i="82"/>
  <c r="AU18" i="82"/>
  <c r="Y111" i="82"/>
  <c r="Z111" i="82" s="1"/>
  <c r="AZ18" i="82"/>
  <c r="AZ52" i="82"/>
  <c r="AU44" i="82"/>
  <c r="AU43" i="82"/>
  <c r="AU40" i="82"/>
  <c r="AU23" i="82"/>
  <c r="AU27" i="82"/>
  <c r="AU80" i="82"/>
  <c r="AU102" i="82"/>
  <c r="AU115" i="82"/>
  <c r="AU8" i="82"/>
  <c r="M107" i="82"/>
  <c r="AX107" i="82"/>
  <c r="AY107" i="82" s="1"/>
  <c r="AZ107" i="82" s="1"/>
  <c r="CB111" i="82"/>
  <c r="CC111" i="82" s="1"/>
  <c r="CD111" i="82" s="1"/>
  <c r="AS111" i="82"/>
  <c r="AT111" i="82" s="1"/>
  <c r="AU111" i="82" s="1"/>
  <c r="AD111" i="82"/>
  <c r="AE111" i="82" s="1"/>
  <c r="AX111" i="82"/>
  <c r="AY111" i="82" s="1"/>
  <c r="AZ111" i="82" s="1"/>
  <c r="AZ154" i="82"/>
  <c r="AZ162" i="82"/>
  <c r="AZ168" i="82"/>
  <c r="AZ201" i="82"/>
  <c r="AZ11" i="82"/>
  <c r="AZ13" i="82"/>
  <c r="AU6" i="82"/>
  <c r="AU11" i="82"/>
  <c r="AU13" i="82"/>
  <c r="AU16" i="82"/>
  <c r="AI19" i="82"/>
  <c r="AJ19" i="82" s="1"/>
  <c r="AK19" i="82" s="1"/>
  <c r="BH19" i="82"/>
  <c r="BI19" i="82" s="1"/>
  <c r="BJ19" i="82" s="1"/>
  <c r="BR86" i="82"/>
  <c r="BS86" i="82" s="1"/>
  <c r="BT86" i="82" s="1"/>
  <c r="AZ23" i="82"/>
  <c r="AZ27" i="82"/>
  <c r="AZ32" i="82"/>
  <c r="AZ38" i="82"/>
  <c r="AZ51" i="82"/>
  <c r="AZ59" i="82"/>
  <c r="AZ54" i="82"/>
  <c r="AZ69" i="82"/>
  <c r="AZ77" i="82"/>
  <c r="AZ95" i="82"/>
  <c r="AZ104" i="82"/>
  <c r="AZ103" i="82"/>
  <c r="AZ120" i="82"/>
  <c r="AD107" i="82"/>
  <c r="AE107" i="82" s="1"/>
  <c r="BM111" i="82"/>
  <c r="BN111" i="82" s="1"/>
  <c r="BO111" i="82" s="1"/>
  <c r="BM86" i="82"/>
  <c r="BN86" i="82" s="1"/>
  <c r="BO86" i="82" s="1"/>
  <c r="AU36" i="82"/>
  <c r="AU30" i="82"/>
  <c r="AU21" i="82"/>
  <c r="AU45" i="82"/>
  <c r="AU52" i="82"/>
  <c r="AU62" i="82"/>
  <c r="AU55" i="82"/>
  <c r="AS86" i="82"/>
  <c r="AT86" i="82" s="1"/>
  <c r="AU86" i="82" s="1"/>
  <c r="AU101" i="82"/>
  <c r="AU15" i="82"/>
  <c r="AU9" i="82"/>
  <c r="AK89" i="82"/>
  <c r="AK94" i="82"/>
  <c r="AK86" i="82"/>
  <c r="CB19" i="82"/>
  <c r="CC19" i="82" s="1"/>
  <c r="CD19" i="82" s="1"/>
  <c r="AZ37" i="82"/>
  <c r="AZ35" i="82"/>
  <c r="AZ45" i="82"/>
  <c r="AZ57" i="82"/>
  <c r="AZ60" i="82"/>
  <c r="AZ76" i="82"/>
  <c r="AZ83" i="82"/>
  <c r="AZ70" i="82"/>
  <c r="AZ78" i="82"/>
  <c r="AZ119" i="82"/>
  <c r="AZ114" i="82"/>
  <c r="AZ20" i="82"/>
  <c r="BH86" i="82"/>
  <c r="BI86" i="82" s="1"/>
  <c r="BJ86" i="82" s="1"/>
  <c r="M61" i="82"/>
  <c r="BC61" i="82"/>
  <c r="BD61" i="82" s="1"/>
  <c r="BE61" i="82" s="1"/>
  <c r="AZ230" i="82"/>
  <c r="AZ238" i="82"/>
  <c r="AZ285" i="82"/>
  <c r="AZ281" i="82"/>
  <c r="AZ231" i="82"/>
  <c r="AZ296" i="82"/>
  <c r="AZ264" i="82"/>
  <c r="AZ288" i="82"/>
  <c r="AZ252" i="82"/>
  <c r="AZ299" i="82"/>
  <c r="AZ265" i="82"/>
  <c r="AZ222" i="82"/>
  <c r="AZ219" i="82"/>
  <c r="AZ251" i="82"/>
  <c r="AZ302" i="82"/>
  <c r="AU225" i="82"/>
  <c r="AU267" i="82"/>
  <c r="AU247" i="82"/>
  <c r="AU266" i="82"/>
  <c r="AU38" i="82"/>
  <c r="AU58" i="82"/>
  <c r="AU64" i="82"/>
  <c r="AU70" i="82"/>
  <c r="AU78" i="82"/>
  <c r="AU77" i="82"/>
  <c r="AU66" i="82"/>
  <c r="AU79" i="82"/>
  <c r="AU95" i="82"/>
  <c r="AU110" i="82"/>
  <c r="AP46" i="82"/>
  <c r="AZ181" i="82"/>
  <c r="AZ165" i="82"/>
  <c r="AZ189" i="82"/>
  <c r="AZ190" i="82"/>
  <c r="AZ184" i="82"/>
  <c r="AZ205" i="82"/>
  <c r="AZ186" i="82"/>
  <c r="AZ198" i="82"/>
  <c r="AZ193" i="82"/>
  <c r="AZ148" i="82"/>
  <c r="AZ174" i="82"/>
  <c r="AZ157" i="82"/>
  <c r="AZ140" i="82"/>
  <c r="AZ177" i="82"/>
  <c r="AZ160" i="82"/>
  <c r="AZ155" i="82"/>
  <c r="AZ131" i="82"/>
  <c r="AZ187" i="82"/>
  <c r="AZ153" i="82"/>
  <c r="AZ195" i="82"/>
  <c r="AZ130" i="82"/>
  <c r="AZ182" i="82"/>
  <c r="AZ183" i="82"/>
  <c r="AF208" i="82"/>
  <c r="AU200" i="82"/>
  <c r="AU177" i="82"/>
  <c r="AZ210" i="82"/>
  <c r="AP201" i="82"/>
  <c r="AZ212" i="82"/>
  <c r="AZ239" i="82"/>
  <c r="AZ218" i="82"/>
  <c r="AZ225" i="82"/>
  <c r="AZ293" i="82"/>
  <c r="AZ229" i="82"/>
  <c r="AZ258" i="82"/>
  <c r="AZ228" i="82"/>
  <c r="AZ278" i="82"/>
  <c r="AZ271" i="82"/>
  <c r="AZ244" i="82"/>
  <c r="AZ249" i="82"/>
  <c r="AZ260" i="82"/>
  <c r="AZ272" i="82"/>
  <c r="AZ247" i="82"/>
  <c r="AZ298" i="82"/>
  <c r="AU279" i="82"/>
  <c r="AU234" i="82"/>
  <c r="AU285" i="82"/>
  <c r="AU227" i="82"/>
  <c r="AU32" i="82"/>
  <c r="AU39" i="82"/>
  <c r="AU22" i="82"/>
  <c r="AU26" i="82"/>
  <c r="AU31" i="82"/>
  <c r="AU59" i="82"/>
  <c r="AU56" i="82"/>
  <c r="AU82" i="82"/>
  <c r="AU63" i="82"/>
  <c r="AU76" i="82"/>
  <c r="AU75" i="82"/>
  <c r="AU92" i="82"/>
  <c r="AU98" i="82"/>
  <c r="AU103" i="82"/>
  <c r="AU104" i="82"/>
  <c r="AU120" i="82"/>
  <c r="AP81" i="82"/>
  <c r="AP95" i="82"/>
  <c r="AP98" i="82"/>
  <c r="AZ185" i="82"/>
  <c r="AZ161" i="82"/>
  <c r="AZ171" i="82"/>
  <c r="AZ211" i="82"/>
  <c r="AZ149" i="82"/>
  <c r="AZ125" i="82"/>
  <c r="AZ167" i="82"/>
  <c r="AZ158" i="82"/>
  <c r="AZ128" i="82"/>
  <c r="AZ146" i="82"/>
  <c r="AZ135" i="82"/>
  <c r="AZ145" i="82"/>
  <c r="AZ151" i="82"/>
  <c r="AZ166" i="82"/>
  <c r="AZ164" i="82"/>
  <c r="AZ178" i="82"/>
  <c r="AZ126" i="82"/>
  <c r="AZ194" i="82"/>
  <c r="AZ192" i="82"/>
  <c r="AZ241" i="82"/>
  <c r="AZ216" i="82"/>
  <c r="AZ292" i="82"/>
  <c r="AZ226" i="82"/>
  <c r="AZ276" i="82"/>
  <c r="AZ284" i="82"/>
  <c r="AZ277" i="82"/>
  <c r="AZ261" i="82"/>
  <c r="AZ250" i="82"/>
  <c r="AZ269" i="82"/>
  <c r="AZ254" i="82"/>
  <c r="AZ300" i="82"/>
  <c r="AZ304" i="82"/>
  <c r="AZ253" i="82"/>
  <c r="AZ267" i="82"/>
  <c r="AP45" i="82"/>
  <c r="AP58" i="82"/>
  <c r="AZ206" i="82"/>
  <c r="AU189" i="82"/>
  <c r="AF191" i="82"/>
  <c r="AZ163" i="82"/>
  <c r="AZ203" i="82"/>
  <c r="AZ207" i="82"/>
  <c r="AZ196" i="82"/>
  <c r="AZ197" i="82"/>
  <c r="AZ188" i="82"/>
  <c r="AZ136" i="82"/>
  <c r="AZ170" i="82"/>
  <c r="AZ172" i="82"/>
  <c r="AZ141" i="82"/>
  <c r="AZ139" i="82"/>
  <c r="AZ137" i="82"/>
  <c r="AZ138" i="82"/>
  <c r="AZ129" i="82"/>
  <c r="AZ180" i="82"/>
  <c r="AZ132" i="82"/>
  <c r="AF171" i="82"/>
  <c r="AZ209" i="82"/>
  <c r="AZ221" i="82"/>
  <c r="AZ282" i="82"/>
  <c r="AZ256" i="82"/>
  <c r="AZ286" i="82"/>
  <c r="AZ274" i="82"/>
  <c r="AZ235" i="82"/>
  <c r="AZ266" i="82"/>
  <c r="AZ303" i="82"/>
  <c r="AZ248" i="82"/>
  <c r="AZ257" i="82"/>
  <c r="AP6" i="82"/>
  <c r="AP23" i="82"/>
  <c r="AP27" i="82"/>
  <c r="AP36" i="82"/>
  <c r="AP34" i="82"/>
  <c r="AP39" i="82"/>
  <c r="AP49" i="82"/>
  <c r="AP51" i="82"/>
  <c r="AP56" i="82"/>
  <c r="AP76" i="82"/>
  <c r="AP82" i="82"/>
  <c r="AP115" i="82"/>
  <c r="AP104" i="82"/>
  <c r="AP108" i="82"/>
  <c r="AU162" i="82"/>
  <c r="AU207" i="82"/>
  <c r="AU166" i="82"/>
  <c r="AU140" i="82"/>
  <c r="AU194" i="82"/>
  <c r="AU153" i="82"/>
  <c r="AU139" i="82"/>
  <c r="AU182" i="82"/>
  <c r="AU199" i="82"/>
  <c r="AU281" i="82"/>
  <c r="AU222" i="82"/>
  <c r="AU233" i="82"/>
  <c r="AU236" i="82"/>
  <c r="AU215" i="82"/>
  <c r="AU216" i="82"/>
  <c r="AU221" i="82"/>
  <c r="AU257" i="82"/>
  <c r="AU273" i="82"/>
  <c r="AP18" i="82"/>
  <c r="AP29" i="82"/>
  <c r="AP37" i="82"/>
  <c r="AP50" i="82"/>
  <c r="AP52" i="82"/>
  <c r="AP43" i="82"/>
  <c r="AP62" i="82"/>
  <c r="AP69" i="82"/>
  <c r="AP73" i="82"/>
  <c r="AP83" i="82"/>
  <c r="AP102" i="82"/>
  <c r="AP110" i="82"/>
  <c r="AP120" i="82"/>
  <c r="AF197" i="82"/>
  <c r="AF138" i="82"/>
  <c r="AF158" i="82"/>
  <c r="AU213" i="82"/>
  <c r="AU190" i="82"/>
  <c r="AU169" i="82"/>
  <c r="AU156" i="82"/>
  <c r="AU197" i="82"/>
  <c r="AU144" i="82"/>
  <c r="AU198" i="82"/>
  <c r="AU172" i="82"/>
  <c r="AU185" i="82"/>
  <c r="AU157" i="82"/>
  <c r="AU147" i="82"/>
  <c r="AU173" i="82"/>
  <c r="AU152" i="82"/>
  <c r="AU163" i="82"/>
  <c r="AU138" i="82"/>
  <c r="AU134" i="82"/>
  <c r="AU128" i="82"/>
  <c r="AU126" i="82"/>
  <c r="AU131" i="82"/>
  <c r="AU129" i="82"/>
  <c r="AU170" i="82"/>
  <c r="AU212" i="82"/>
  <c r="AU188" i="82"/>
  <c r="AA190" i="82"/>
  <c r="AA157" i="82"/>
  <c r="AP159" i="82"/>
  <c r="AP149" i="82"/>
  <c r="AP137" i="82"/>
  <c r="AK193" i="82"/>
  <c r="AK133" i="82"/>
  <c r="AK214" i="82"/>
  <c r="AU294" i="82"/>
  <c r="AU274" i="82"/>
  <c r="AU275" i="82"/>
  <c r="AU237" i="82"/>
  <c r="AU286" i="82"/>
  <c r="AU264" i="82"/>
  <c r="AU284" i="82"/>
  <c r="AU255" i="82"/>
  <c r="AU250" i="82"/>
  <c r="AU263" i="82"/>
  <c r="AU259" i="82"/>
  <c r="AU254" i="82"/>
  <c r="AU272" i="82"/>
  <c r="AU303" i="82"/>
  <c r="AU246" i="82"/>
  <c r="AU278" i="82"/>
  <c r="AP13" i="82"/>
  <c r="AP17" i="82"/>
  <c r="AP113" i="82"/>
  <c r="AP31" i="82"/>
  <c r="AP32" i="82"/>
  <c r="AP38" i="82"/>
  <c r="AP30" i="82"/>
  <c r="AP59" i="82"/>
  <c r="AP63" i="82"/>
  <c r="AP70" i="82"/>
  <c r="AP67" i="82"/>
  <c r="AP66" i="82"/>
  <c r="AP77" i="82"/>
  <c r="AP84" i="82"/>
  <c r="AP99" i="82"/>
  <c r="AP114" i="82"/>
  <c r="AF179" i="82"/>
  <c r="AU179" i="82"/>
  <c r="AU184" i="82"/>
  <c r="AU148" i="82"/>
  <c r="AU175" i="82"/>
  <c r="AU205" i="82"/>
  <c r="AU191" i="82"/>
  <c r="AU196" i="82"/>
  <c r="AU176" i="82"/>
  <c r="AU171" i="82"/>
  <c r="AU210" i="82"/>
  <c r="AU206" i="82"/>
  <c r="AU181" i="82"/>
  <c r="AU165" i="82"/>
  <c r="AU124" i="82"/>
  <c r="AU150" i="82"/>
  <c r="AU145" i="82"/>
  <c r="AU132" i="82"/>
  <c r="AU125" i="82"/>
  <c r="AU133" i="82"/>
  <c r="AU130" i="82"/>
  <c r="AU167" i="82"/>
  <c r="AU209" i="82"/>
  <c r="AU160" i="82"/>
  <c r="AU149" i="82"/>
  <c r="AA135" i="82"/>
  <c r="AU211" i="82"/>
  <c r="AK171" i="82"/>
  <c r="AU219" i="82"/>
  <c r="AU214" i="82"/>
  <c r="AU293" i="82"/>
  <c r="AU241" i="82"/>
  <c r="AU232" i="82"/>
  <c r="AU226" i="82"/>
  <c r="AU239" i="82"/>
  <c r="AU217" i="82"/>
  <c r="AU230" i="82"/>
  <c r="AU218" i="82"/>
  <c r="AU248" i="82"/>
  <c r="AU277" i="82"/>
  <c r="AU261" i="82"/>
  <c r="AU253" i="82"/>
  <c r="AU244" i="82"/>
  <c r="AU260" i="82"/>
  <c r="AU300" i="82"/>
  <c r="AU270" i="82"/>
  <c r="AU299" i="82"/>
  <c r="AU256" i="82"/>
  <c r="AU282" i="82"/>
  <c r="AU304" i="82"/>
  <c r="AU289" i="82"/>
  <c r="AU192" i="82"/>
  <c r="AP8" i="82"/>
  <c r="AP7" i="82"/>
  <c r="AP22" i="82"/>
  <c r="AP26" i="82"/>
  <c r="AP40" i="82"/>
  <c r="AP42" i="82"/>
  <c r="AP55" i="82"/>
  <c r="AP60" i="82"/>
  <c r="AP80" i="82"/>
  <c r="AP78" i="82"/>
  <c r="AP90" i="82"/>
  <c r="AP103" i="82"/>
  <c r="AU178" i="82"/>
  <c r="AU186" i="82"/>
  <c r="AU164" i="82"/>
  <c r="AU195" i="82"/>
  <c r="AU183" i="82"/>
  <c r="AU203" i="82"/>
  <c r="AU146" i="82"/>
  <c r="AU136" i="82"/>
  <c r="AU155" i="82"/>
  <c r="AU154" i="82"/>
  <c r="AU151" i="82"/>
  <c r="AU123" i="82"/>
  <c r="AU158" i="82"/>
  <c r="AU141" i="82"/>
  <c r="AU201" i="82"/>
  <c r="AP185" i="82"/>
  <c r="AP184" i="82"/>
  <c r="AP147" i="82"/>
  <c r="AP146" i="82"/>
  <c r="AP134" i="82"/>
  <c r="AP167" i="82"/>
  <c r="AP183" i="82"/>
  <c r="AP130" i="82"/>
  <c r="AP135" i="82"/>
  <c r="AP176" i="82"/>
  <c r="AP157" i="82"/>
  <c r="AP203" i="82"/>
  <c r="AK199" i="82"/>
  <c r="AK243" i="82"/>
  <c r="AK293" i="82"/>
  <c r="AK287" i="82"/>
  <c r="AK286" i="82"/>
  <c r="AK303" i="82"/>
  <c r="AK251" i="82"/>
  <c r="AF282" i="82"/>
  <c r="AF287" i="82"/>
  <c r="AU292" i="82"/>
  <c r="AU229" i="82"/>
  <c r="AU271" i="82"/>
  <c r="AU240" i="82"/>
  <c r="AU235" i="82"/>
  <c r="AU231" i="82"/>
  <c r="AU228" i="82"/>
  <c r="AU265" i="82"/>
  <c r="AU295" i="82"/>
  <c r="AU296" i="82"/>
  <c r="AU276" i="82"/>
  <c r="AU268" i="82"/>
  <c r="AU262" i="82"/>
  <c r="AU291" i="82"/>
  <c r="AU280" i="82"/>
  <c r="AU245" i="82"/>
  <c r="AU243" i="82"/>
  <c r="AU269" i="82"/>
  <c r="AU298" i="82"/>
  <c r="AU249" i="82"/>
  <c r="AU301" i="82"/>
  <c r="AA281" i="82"/>
  <c r="AA240" i="82"/>
  <c r="AA229" i="82"/>
  <c r="AP273" i="82"/>
  <c r="AP294" i="82"/>
  <c r="AP270" i="82"/>
  <c r="AP244" i="82"/>
  <c r="AP249" i="82"/>
  <c r="AP296" i="82"/>
  <c r="AP304" i="82"/>
  <c r="AP252" i="82"/>
  <c r="AP282" i="82"/>
  <c r="AP194" i="82"/>
  <c r="AP195" i="82"/>
  <c r="AP162" i="82"/>
  <c r="AP160" i="82"/>
  <c r="AP192" i="82"/>
  <c r="AP123" i="82"/>
  <c r="AP148" i="82"/>
  <c r="AP142" i="82"/>
  <c r="AP126" i="82"/>
  <c r="AP143" i="82"/>
  <c r="AP187" i="82"/>
  <c r="AP163" i="82"/>
  <c r="AP261" i="82"/>
  <c r="AP239" i="82"/>
  <c r="AP241" i="82"/>
  <c r="AP218" i="82"/>
  <c r="AP219" i="82"/>
  <c r="AP234" i="82"/>
  <c r="AP280" i="82"/>
  <c r="AP264" i="82"/>
  <c r="AD68" i="82"/>
  <c r="AE68" i="82" s="1"/>
  <c r="BM68" i="82"/>
  <c r="BN68" i="82" s="1"/>
  <c r="BO68" i="82" s="1"/>
  <c r="BC86" i="82"/>
  <c r="BD86" i="82" s="1"/>
  <c r="BE86" i="82" s="1"/>
  <c r="AP122" i="82"/>
  <c r="AP200" i="82"/>
  <c r="AP182" i="82"/>
  <c r="AP156" i="82"/>
  <c r="AP161" i="82"/>
  <c r="AP211" i="82"/>
  <c r="AP189" i="82"/>
  <c r="AP140" i="82"/>
  <c r="AP150" i="82"/>
  <c r="AP175" i="82"/>
  <c r="AP128" i="82"/>
  <c r="AP124" i="82"/>
  <c r="AP133" i="82"/>
  <c r="AP179" i="82"/>
  <c r="AP173" i="82"/>
  <c r="AP208" i="82"/>
  <c r="AP132" i="82"/>
  <c r="AP212" i="82"/>
  <c r="AP231" i="82"/>
  <c r="AP224" i="82"/>
  <c r="AP240" i="82"/>
  <c r="AP301" i="82"/>
  <c r="AP236" i="82"/>
  <c r="AP230" i="82"/>
  <c r="AP277" i="82"/>
  <c r="AP237" i="82"/>
  <c r="AP214" i="82"/>
  <c r="AP268" i="82"/>
  <c r="AP215" i="82"/>
  <c r="AP221" i="82"/>
  <c r="AP216" i="82"/>
  <c r="AP293" i="82"/>
  <c r="AP281" i="82"/>
  <c r="AP259" i="82"/>
  <c r="AP256" i="82"/>
  <c r="AP275" i="82"/>
  <c r="AP245" i="82"/>
  <c r="AP220" i="82"/>
  <c r="AP254" i="82"/>
  <c r="AP255" i="82"/>
  <c r="AP276" i="82"/>
  <c r="AP298" i="82"/>
  <c r="AP299" i="82"/>
  <c r="AP289" i="82"/>
  <c r="AP283" i="82"/>
  <c r="AP290" i="82"/>
  <c r="AP302" i="82"/>
  <c r="BW86" i="82"/>
  <c r="BX86" i="82" s="1"/>
  <c r="BY86" i="82" s="1"/>
  <c r="AF192" i="82"/>
  <c r="AF163" i="82"/>
  <c r="AF202" i="82"/>
  <c r="AF183" i="82"/>
  <c r="AF167" i="82"/>
  <c r="AA175" i="82"/>
  <c r="AA187" i="82"/>
  <c r="AA136" i="82"/>
  <c r="AP136" i="82"/>
  <c r="AP178" i="82"/>
  <c r="AP204" i="82"/>
  <c r="AP181" i="82"/>
  <c r="AP152" i="82"/>
  <c r="AP154" i="82"/>
  <c r="AP166" i="82"/>
  <c r="AP155" i="82"/>
  <c r="AP141" i="82"/>
  <c r="AP125" i="82"/>
  <c r="AP158" i="82"/>
  <c r="AP129" i="82"/>
  <c r="AP180" i="82"/>
  <c r="AP199" i="82"/>
  <c r="AP202" i="82"/>
  <c r="AK180" i="82"/>
  <c r="AK161" i="82"/>
  <c r="AK127" i="82"/>
  <c r="AK130" i="82"/>
  <c r="AK175" i="82"/>
  <c r="AF236" i="82"/>
  <c r="AF291" i="82"/>
  <c r="AF230" i="82"/>
  <c r="AF242" i="82"/>
  <c r="AP229" i="82"/>
  <c r="AP223" i="82"/>
  <c r="AP287" i="82"/>
  <c r="AP286" i="82"/>
  <c r="AP263" i="82"/>
  <c r="AP232" i="82"/>
  <c r="AP228" i="82"/>
  <c r="AP278" i="82"/>
  <c r="AP295" i="82"/>
  <c r="AP292" i="82"/>
  <c r="AP267" i="82"/>
  <c r="AP284" i="82"/>
  <c r="AP250" i="82"/>
  <c r="AP279" i="82"/>
  <c r="AP257" i="82"/>
  <c r="AP253" i="82"/>
  <c r="AP233" i="82"/>
  <c r="AP246" i="82"/>
  <c r="AP227" i="82"/>
  <c r="AP247" i="82"/>
  <c r="AP248" i="82"/>
  <c r="AP303" i="82"/>
  <c r="AP300" i="82"/>
  <c r="AP243" i="82"/>
  <c r="AP274" i="82"/>
  <c r="AP260" i="82"/>
  <c r="AF6" i="82"/>
  <c r="BC117" i="82"/>
  <c r="BD117" i="82" s="1"/>
  <c r="BE117" i="82" s="1"/>
  <c r="AK22" i="82"/>
  <c r="AK26" i="82"/>
  <c r="AK43" i="82"/>
  <c r="AK52" i="82"/>
  <c r="AK61" i="82"/>
  <c r="AK54" i="82"/>
  <c r="AK60" i="82"/>
  <c r="AK45" i="82"/>
  <c r="AK67" i="82"/>
  <c r="AK118" i="82"/>
  <c r="BR61" i="82"/>
  <c r="BS61" i="82" s="1"/>
  <c r="BT61" i="82" s="1"/>
  <c r="AF56" i="82"/>
  <c r="AF46" i="82"/>
  <c r="AF55" i="82"/>
  <c r="AF62" i="82"/>
  <c r="AF66" i="82"/>
  <c r="AF82" i="82"/>
  <c r="Y86" i="82"/>
  <c r="Z86" i="82" s="1"/>
  <c r="AA86" i="82" s="1"/>
  <c r="CB61" i="82"/>
  <c r="CC61" i="82" s="1"/>
  <c r="CD61" i="82" s="1"/>
  <c r="CB68" i="82"/>
  <c r="CC68" i="82" s="1"/>
  <c r="CD68" i="82" s="1"/>
  <c r="CB86" i="82"/>
  <c r="CC86" i="82" s="1"/>
  <c r="CD86" i="82" s="1"/>
  <c r="AN86" i="82"/>
  <c r="AO86" i="82" s="1"/>
  <c r="AP86" i="82" s="1"/>
  <c r="AP197" i="82"/>
  <c r="AF196" i="82"/>
  <c r="AA172" i="82"/>
  <c r="AA171" i="82"/>
  <c r="AA191" i="82"/>
  <c r="AP213" i="82"/>
  <c r="AP186" i="82"/>
  <c r="AP196" i="82"/>
  <c r="AP198" i="82"/>
  <c r="AP193" i="82"/>
  <c r="AP171" i="82"/>
  <c r="AP210" i="82"/>
  <c r="AP206" i="82"/>
  <c r="AP168" i="82"/>
  <c r="AP165" i="82"/>
  <c r="AP144" i="82"/>
  <c r="AP207" i="82"/>
  <c r="AP190" i="82"/>
  <c r="AP169" i="82"/>
  <c r="AP177" i="82"/>
  <c r="AP138" i="82"/>
  <c r="AP174" i="82"/>
  <c r="AP139" i="82"/>
  <c r="AP151" i="82"/>
  <c r="AP131" i="82"/>
  <c r="AP145" i="82"/>
  <c r="AP153" i="82"/>
  <c r="AP172" i="82"/>
  <c r="AP191" i="82"/>
  <c r="AP164" i="82"/>
  <c r="AP170" i="82"/>
  <c r="AK239" i="82"/>
  <c r="AK219" i="82"/>
  <c r="AA217" i="82"/>
  <c r="AA290" i="82"/>
  <c r="CF290" i="82" s="1"/>
  <c r="AA234" i="82"/>
  <c r="AA264" i="82"/>
  <c r="AP291" i="82"/>
  <c r="AP238" i="82"/>
  <c r="AP222" i="82"/>
  <c r="AP288" i="82"/>
  <c r="AP226" i="82"/>
  <c r="AP235" i="82"/>
  <c r="AP285" i="82"/>
  <c r="AP269" i="82"/>
  <c r="AP225" i="82"/>
  <c r="AP217" i="82"/>
  <c r="AP262" i="82"/>
  <c r="AP266" i="82"/>
  <c r="AP251" i="82"/>
  <c r="AP242" i="82"/>
  <c r="AP272" i="82"/>
  <c r="AP265" i="82"/>
  <c r="AP297" i="82"/>
  <c r="AP271" i="82"/>
  <c r="AK76" i="82"/>
  <c r="AF30" i="82"/>
  <c r="AF32" i="82"/>
  <c r="AF38" i="82"/>
  <c r="AK289" i="82"/>
  <c r="AK268" i="82"/>
  <c r="AF215" i="82"/>
  <c r="AF294" i="82"/>
  <c r="AF216" i="82"/>
  <c r="AF252" i="82"/>
  <c r="AA111" i="82"/>
  <c r="AF161" i="82"/>
  <c r="AK137" i="82"/>
  <c r="AK236" i="82"/>
  <c r="AK250" i="82"/>
  <c r="AK258" i="82"/>
  <c r="AK277" i="82"/>
  <c r="AK301" i="82"/>
  <c r="AK297" i="82"/>
  <c r="AF218" i="82"/>
  <c r="AF303" i="82"/>
  <c r="AA294" i="82"/>
  <c r="AA298" i="82"/>
  <c r="CF298" i="82" s="1"/>
  <c r="AK18" i="82"/>
  <c r="AF67" i="82"/>
  <c r="AF185" i="82"/>
  <c r="AF141" i="82"/>
  <c r="AK136" i="82"/>
  <c r="AK238" i="82"/>
  <c r="AF262" i="82"/>
  <c r="AF268" i="82"/>
  <c r="AF295" i="82"/>
  <c r="AF279" i="82"/>
  <c r="AF231" i="82"/>
  <c r="AF224" i="82"/>
  <c r="AF285" i="82"/>
  <c r="AF290" i="82"/>
  <c r="AF257" i="82"/>
  <c r="AA256" i="82"/>
  <c r="AK8" i="82"/>
  <c r="AK6" i="82"/>
  <c r="AA21" i="82"/>
  <c r="AA58" i="82"/>
  <c r="AA78" i="82"/>
  <c r="AF18" i="82"/>
  <c r="AF213" i="82"/>
  <c r="AF181" i="82"/>
  <c r="AF157" i="82"/>
  <c r="AF144" i="82"/>
  <c r="AF140" i="82"/>
  <c r="AF160" i="82"/>
  <c r="AF170" i="82"/>
  <c r="AF164" i="82"/>
  <c r="AF168" i="82"/>
  <c r="AA144" i="82"/>
  <c r="AA198" i="82"/>
  <c r="AA148" i="82"/>
  <c r="AA192" i="82"/>
  <c r="AF200" i="82"/>
  <c r="AK213" i="82"/>
  <c r="AK195" i="82"/>
  <c r="AK187" i="82"/>
  <c r="AK192" i="82"/>
  <c r="AK179" i="82"/>
  <c r="AK142" i="82"/>
  <c r="AK124" i="82"/>
  <c r="AF13" i="82"/>
  <c r="AK30" i="82"/>
  <c r="AK120" i="82"/>
  <c r="AF45" i="82"/>
  <c r="AF69" i="82"/>
  <c r="AF71" i="82"/>
  <c r="AF78" i="82"/>
  <c r="AF102" i="82"/>
  <c r="AF106" i="82"/>
  <c r="AF115" i="82"/>
  <c r="AF114" i="82"/>
  <c r="AF148" i="82"/>
  <c r="AF201" i="82"/>
  <c r="AF126" i="82"/>
  <c r="AF184" i="82"/>
  <c r="AK200" i="82"/>
  <c r="AK154" i="82"/>
  <c r="AK129" i="82"/>
  <c r="AK177" i="82"/>
  <c r="AK212" i="82"/>
  <c r="AK143" i="82"/>
  <c r="AK126" i="82"/>
  <c r="AK166" i="82"/>
  <c r="AK194" i="82"/>
  <c r="AK168" i="82"/>
  <c r="AK11" i="82"/>
  <c r="AF7" i="82"/>
  <c r="AK13" i="82"/>
  <c r="AK14" i="82"/>
  <c r="AK16" i="82"/>
  <c r="AF16" i="82"/>
  <c r="AA6" i="82"/>
  <c r="AK32" i="82"/>
  <c r="AK38" i="82"/>
  <c r="AK23" i="82"/>
  <c r="AK27" i="82"/>
  <c r="AK39" i="82"/>
  <c r="AK31" i="82"/>
  <c r="AK37" i="82"/>
  <c r="AK51" i="82"/>
  <c r="AK82" i="82"/>
  <c r="AK81" i="82"/>
  <c r="AK98" i="82"/>
  <c r="AK102" i="82"/>
  <c r="AK111" i="82"/>
  <c r="AF41" i="82"/>
  <c r="AF22" i="82"/>
  <c r="AF26" i="82"/>
  <c r="AF39" i="82"/>
  <c r="AF64" i="82"/>
  <c r="AF43" i="82"/>
  <c r="AF51" i="82"/>
  <c r="AF63" i="82"/>
  <c r="AF70" i="82"/>
  <c r="AF76" i="82"/>
  <c r="AF83" i="82"/>
  <c r="AF95" i="82"/>
  <c r="AF101" i="82"/>
  <c r="AF103" i="82"/>
  <c r="AF108" i="82"/>
  <c r="AA23" i="82"/>
  <c r="AA27" i="82"/>
  <c r="AA54" i="82"/>
  <c r="AA108" i="82"/>
  <c r="AK122" i="82"/>
  <c r="AF189" i="82"/>
  <c r="AF165" i="82"/>
  <c r="AF199" i="82"/>
  <c r="AF207" i="82"/>
  <c r="AF186" i="82"/>
  <c r="AF176" i="82"/>
  <c r="AF195" i="82"/>
  <c r="AF198" i="82"/>
  <c r="AF139" i="82"/>
  <c r="AF134" i="82"/>
  <c r="AF131" i="82"/>
  <c r="AF146" i="82"/>
  <c r="AF142" i="82"/>
  <c r="AF147" i="82"/>
  <c r="AF143" i="82"/>
  <c r="AF127" i="82"/>
  <c r="AF151" i="82"/>
  <c r="AF174" i="82"/>
  <c r="AF194" i="82"/>
  <c r="AF130" i="82"/>
  <c r="AF211" i="82"/>
  <c r="AA213" i="82"/>
  <c r="AA184" i="82"/>
  <c r="AA180" i="82"/>
  <c r="AA165" i="82"/>
  <c r="AA186" i="82"/>
  <c r="AA199" i="82"/>
  <c r="AA138" i="82"/>
  <c r="AA147" i="82"/>
  <c r="AA143" i="82"/>
  <c r="AA151" i="82"/>
  <c r="AA132" i="82"/>
  <c r="AA133" i="82"/>
  <c r="AA149" i="82"/>
  <c r="AA203" i="82"/>
  <c r="AK181" i="82"/>
  <c r="AK207" i="82"/>
  <c r="AK190" i="82"/>
  <c r="AK169" i="82"/>
  <c r="AK209" i="82"/>
  <c r="AK197" i="82"/>
  <c r="AK183" i="82"/>
  <c r="AK176" i="82"/>
  <c r="AK146" i="82"/>
  <c r="AK174" i="82"/>
  <c r="AK160" i="82"/>
  <c r="AK145" i="82"/>
  <c r="AK131" i="82"/>
  <c r="AK132" i="82"/>
  <c r="AK135" i="82"/>
  <c r="AK125" i="82"/>
  <c r="AK196" i="82"/>
  <c r="AK15" i="82"/>
  <c r="AF15" i="82"/>
  <c r="AF11" i="82"/>
  <c r="AA16" i="82"/>
  <c r="AF10" i="82"/>
  <c r="AK21" i="82"/>
  <c r="AK29" i="82"/>
  <c r="AK40" i="82"/>
  <c r="AK33" i="82"/>
  <c r="AK46" i="82"/>
  <c r="AK47" i="82"/>
  <c r="AK59" i="82"/>
  <c r="AK62" i="82"/>
  <c r="AK78" i="82"/>
  <c r="AK95" i="82"/>
  <c r="AK103" i="82"/>
  <c r="AK108" i="82"/>
  <c r="AK114" i="82"/>
  <c r="AF37" i="82"/>
  <c r="AF36" i="82"/>
  <c r="AF23" i="82"/>
  <c r="AF27" i="82"/>
  <c r="AF40" i="82"/>
  <c r="AF44" i="82"/>
  <c r="AF58" i="82"/>
  <c r="AF68" i="82"/>
  <c r="AF74" i="82"/>
  <c r="AF80" i="82"/>
  <c r="AD85" i="82"/>
  <c r="AE85" i="82" s="1"/>
  <c r="AF85" i="82" s="1"/>
  <c r="AF104" i="82"/>
  <c r="AF86" i="82"/>
  <c r="AF110" i="82"/>
  <c r="AF119" i="82"/>
  <c r="AA83" i="82"/>
  <c r="AA92" i="82"/>
  <c r="AF190" i="82"/>
  <c r="AF212" i="82"/>
  <c r="AF204" i="82"/>
  <c r="AF136" i="82"/>
  <c r="AF175" i="82"/>
  <c r="AF156" i="82"/>
  <c r="AF166" i="82"/>
  <c r="AF177" i="82"/>
  <c r="AF154" i="82"/>
  <c r="AF155" i="82"/>
  <c r="AF173" i="82"/>
  <c r="AF129" i="82"/>
  <c r="AF123" i="82"/>
  <c r="AF125" i="82"/>
  <c r="AF145" i="82"/>
  <c r="AF187" i="82"/>
  <c r="AF132" i="82"/>
  <c r="AF180" i="82"/>
  <c r="AF210" i="82"/>
  <c r="AK140" i="82"/>
  <c r="AK206" i="82"/>
  <c r="AK185" i="82"/>
  <c r="AK148" i="82"/>
  <c r="AK202" i="82"/>
  <c r="AK186" i="82"/>
  <c r="AK172" i="82"/>
  <c r="AK157" i="82"/>
  <c r="AK167" i="82"/>
  <c r="AK144" i="82"/>
  <c r="AK153" i="82"/>
  <c r="AK170" i="82"/>
  <c r="AK138" i="82"/>
  <c r="AK159" i="82"/>
  <c r="AK173" i="82"/>
  <c r="AK151" i="82"/>
  <c r="AK201" i="82"/>
  <c r="AK182" i="82"/>
  <c r="AK208" i="82"/>
  <c r="AK280" i="82"/>
  <c r="AK36" i="82"/>
  <c r="AK25" i="82"/>
  <c r="AK56" i="82"/>
  <c r="AK55" i="82"/>
  <c r="AK58" i="82"/>
  <c r="AK77" i="82"/>
  <c r="AK68" i="82"/>
  <c r="AK70" i="82"/>
  <c r="AK80" i="82"/>
  <c r="AK85" i="82"/>
  <c r="AK83" i="82"/>
  <c r="AK96" i="82"/>
  <c r="AK110" i="82"/>
  <c r="AK104" i="82"/>
  <c r="AK115" i="82"/>
  <c r="AF31" i="82"/>
  <c r="AF21" i="82"/>
  <c r="AF59" i="82"/>
  <c r="AF52" i="82"/>
  <c r="AF54" i="82"/>
  <c r="AF60" i="82"/>
  <c r="AF77" i="82"/>
  <c r="AF98" i="82"/>
  <c r="AF107" i="82"/>
  <c r="AF111" i="82"/>
  <c r="AF120" i="82"/>
  <c r="AA56" i="82"/>
  <c r="AA66" i="82"/>
  <c r="AA75" i="82"/>
  <c r="AF188" i="82"/>
  <c r="AF152" i="82"/>
  <c r="AF209" i="82"/>
  <c r="AF169" i="82"/>
  <c r="AF203" i="82"/>
  <c r="AF182" i="82"/>
  <c r="AF172" i="82"/>
  <c r="AF159" i="82"/>
  <c r="AF150" i="82"/>
  <c r="AF135" i="82"/>
  <c r="AF149" i="82"/>
  <c r="AF133" i="82"/>
  <c r="AF128" i="82"/>
  <c r="AF137" i="82"/>
  <c r="AF124" i="82"/>
  <c r="AF178" i="82"/>
  <c r="AF162" i="82"/>
  <c r="AK198" i="82"/>
  <c r="AF205" i="82"/>
  <c r="AA159" i="82"/>
  <c r="AK210" i="82"/>
  <c r="AK203" i="82"/>
  <c r="AK189" i="82"/>
  <c r="AK184" i="82"/>
  <c r="AK156" i="82"/>
  <c r="AK205" i="82"/>
  <c r="AK188" i="82"/>
  <c r="AK158" i="82"/>
  <c r="AK152" i="82"/>
  <c r="AK155" i="82"/>
  <c r="AK164" i="82"/>
  <c r="AK163" i="82"/>
  <c r="AK165" i="82"/>
  <c r="AK162" i="82"/>
  <c r="AK150" i="82"/>
  <c r="AK147" i="82"/>
  <c r="AK128" i="82"/>
  <c r="AK134" i="82"/>
  <c r="AK123" i="82"/>
  <c r="AK139" i="82"/>
  <c r="AK141" i="82"/>
  <c r="AK204" i="82"/>
  <c r="AK149" i="82"/>
  <c r="AK178" i="82"/>
  <c r="AK211" i="82"/>
  <c r="AK191" i="82"/>
  <c r="AK276" i="82"/>
  <c r="AK273" i="82"/>
  <c r="AK272" i="82"/>
  <c r="AK288" i="82"/>
  <c r="AK244" i="82"/>
  <c r="AK290" i="82"/>
  <c r="AK231" i="82"/>
  <c r="AK300" i="82"/>
  <c r="AK274" i="82"/>
  <c r="AF240" i="82"/>
  <c r="AF234" i="82"/>
  <c r="AF259" i="82"/>
  <c r="AF258" i="82"/>
  <c r="AF221" i="82"/>
  <c r="AF248" i="82"/>
  <c r="AF246" i="82"/>
  <c r="AF304" i="82"/>
  <c r="AF219" i="82"/>
  <c r="AF251" i="82"/>
  <c r="AF301" i="82"/>
  <c r="AA220" i="82"/>
  <c r="CF220" i="82" s="1"/>
  <c r="AA287" i="82"/>
  <c r="AA268" i="82"/>
  <c r="AA267" i="82"/>
  <c r="AA270" i="82"/>
  <c r="CF270" i="82" s="1"/>
  <c r="AA244" i="82"/>
  <c r="AK240" i="82"/>
  <c r="AK224" i="82"/>
  <c r="AK228" i="82"/>
  <c r="AK215" i="82"/>
  <c r="AK225" i="82"/>
  <c r="AK281" i="82"/>
  <c r="AK291" i="82"/>
  <c r="AK249" i="82"/>
  <c r="AK299" i="82"/>
  <c r="AK266" i="82"/>
  <c r="AK283" i="82"/>
  <c r="AK248" i="82"/>
  <c r="AK267" i="82"/>
  <c r="AK270" i="82"/>
  <c r="AK304" i="82"/>
  <c r="AF227" i="82"/>
  <c r="AF228" i="82"/>
  <c r="AF223" i="82"/>
  <c r="AF214" i="82"/>
  <c r="AF253" i="82"/>
  <c r="AF288" i="82"/>
  <c r="AF275" i="82"/>
  <c r="AF299" i="82"/>
  <c r="AF277" i="82"/>
  <c r="AF256" i="82"/>
  <c r="AF226" i="82"/>
  <c r="AF270" i="82"/>
  <c r="AF278" i="82"/>
  <c r="AF260" i="82"/>
  <c r="AF261" i="82"/>
  <c r="AF302" i="82"/>
  <c r="AF206" i="82"/>
  <c r="AK222" i="82"/>
  <c r="AK230" i="82"/>
  <c r="AK232" i="82"/>
  <c r="AK284" i="82"/>
  <c r="AK263" i="82"/>
  <c r="AK217" i="82"/>
  <c r="AK234" i="82"/>
  <c r="AK226" i="82"/>
  <c r="AK278" i="82"/>
  <c r="AK262" i="82"/>
  <c r="AK235" i="82"/>
  <c r="AK259" i="82"/>
  <c r="AK271" i="82"/>
  <c r="AK296" i="82"/>
  <c r="AK257" i="82"/>
  <c r="AK261" i="82"/>
  <c r="AK292" i="82"/>
  <c r="AK279" i="82"/>
  <c r="AF264" i="82"/>
  <c r="AF237" i="82"/>
  <c r="AF296" i="82"/>
  <c r="AF241" i="82"/>
  <c r="AF225" i="82"/>
  <c r="AF281" i="82"/>
  <c r="AF276" i="82"/>
  <c r="AF283" i="82"/>
  <c r="AF280" i="82"/>
  <c r="AF272" i="82"/>
  <c r="AF263" i="82"/>
  <c r="AF269" i="82"/>
  <c r="AF233" i="82"/>
  <c r="AF297" i="82"/>
  <c r="AK221" i="82"/>
  <c r="AK265" i="82"/>
  <c r="AK233" i="82"/>
  <c r="AK254" i="82"/>
  <c r="AK229" i="82"/>
  <c r="AK216" i="82"/>
  <c r="AK223" i="82"/>
  <c r="AK294" i="82"/>
  <c r="AK282" i="82"/>
  <c r="AK264" i="82"/>
  <c r="AK256" i="82"/>
  <c r="AK252" i="82"/>
  <c r="AK246" i="82"/>
  <c r="AK298" i="82"/>
  <c r="AK260" i="82"/>
  <c r="AK275" i="82"/>
  <c r="AK241" i="82"/>
  <c r="AK302" i="82"/>
  <c r="AF238" i="82"/>
  <c r="AF243" i="82"/>
  <c r="AF232" i="82"/>
  <c r="AF293" i="82"/>
  <c r="AF229" i="82"/>
  <c r="AF220" i="82"/>
  <c r="AF292" i="82"/>
  <c r="AF271" i="82"/>
  <c r="AF255" i="82"/>
  <c r="AF217" i="82"/>
  <c r="AF284" i="82"/>
  <c r="AF286" i="82"/>
  <c r="AF235" i="82"/>
  <c r="AF267" i="82"/>
  <c r="AF266" i="82"/>
  <c r="AF300" i="82"/>
  <c r="AF250" i="82"/>
  <c r="AF265" i="82"/>
  <c r="AF254" i="82"/>
  <c r="AF273" i="82"/>
  <c r="AF245" i="82"/>
  <c r="AF298" i="82"/>
  <c r="AF247" i="82"/>
  <c r="AA38" i="82"/>
  <c r="AA39" i="82"/>
  <c r="AA30" i="82"/>
  <c r="AA63" i="82"/>
  <c r="AA77" i="82"/>
  <c r="AA80" i="82"/>
  <c r="AA207" i="82"/>
  <c r="AA181" i="82"/>
  <c r="AA164" i="82"/>
  <c r="AA160" i="82"/>
  <c r="AA170" i="82"/>
  <c r="AA8" i="82"/>
  <c r="BR93" i="82"/>
  <c r="BS93" i="82" s="1"/>
  <c r="BT93" i="82" s="1"/>
  <c r="AX61" i="82"/>
  <c r="AY61" i="82" s="1"/>
  <c r="AZ61" i="82" s="1"/>
  <c r="AX93" i="82"/>
  <c r="AY93" i="82" s="1"/>
  <c r="AZ93" i="82" s="1"/>
  <c r="AD61" i="82"/>
  <c r="AE61" i="82" s="1"/>
  <c r="AF61" i="82" s="1"/>
  <c r="AD93" i="82"/>
  <c r="AE93" i="82" s="1"/>
  <c r="AF93" i="82" s="1"/>
  <c r="BM61" i="82"/>
  <c r="BN61" i="82" s="1"/>
  <c r="BO61" i="82" s="1"/>
  <c r="BM93" i="82"/>
  <c r="BN93" i="82" s="1"/>
  <c r="BO93" i="82" s="1"/>
  <c r="AA32" i="82"/>
  <c r="AA40" i="82"/>
  <c r="AA60" i="82"/>
  <c r="AA45" i="82"/>
  <c r="AA51" i="82"/>
  <c r="AA57" i="82"/>
  <c r="AA52" i="82"/>
  <c r="AA59" i="82"/>
  <c r="AA79" i="82"/>
  <c r="Y68" i="82"/>
  <c r="Z68" i="82" s="1"/>
  <c r="AA68" i="82" s="1"/>
  <c r="AA76" i="82"/>
  <c r="AA69" i="82"/>
  <c r="AA98" i="82"/>
  <c r="AA103" i="82"/>
  <c r="AA102" i="82"/>
  <c r="AA101" i="82"/>
  <c r="AA110" i="82"/>
  <c r="AA114" i="82"/>
  <c r="AA115" i="82"/>
  <c r="CB93" i="82"/>
  <c r="CC93" i="82" s="1"/>
  <c r="CD93" i="82" s="1"/>
  <c r="AA205" i="82"/>
  <c r="AA169" i="82"/>
  <c r="AA168" i="82"/>
  <c r="AA161" i="82"/>
  <c r="AA179" i="82"/>
  <c r="AA182" i="82"/>
  <c r="AA188" i="82"/>
  <c r="AA196" i="82"/>
  <c r="AA206" i="82"/>
  <c r="AA174" i="82"/>
  <c r="AA129" i="82"/>
  <c r="AA146" i="82"/>
  <c r="AA152" i="82"/>
  <c r="AA145" i="82"/>
  <c r="AA150" i="82"/>
  <c r="AA154" i="82"/>
  <c r="AA153" i="82"/>
  <c r="AA139" i="82"/>
  <c r="AA128" i="82"/>
  <c r="AA130" i="82"/>
  <c r="AA208" i="82"/>
  <c r="AA11" i="82"/>
  <c r="AA13" i="82"/>
  <c r="AI93" i="82"/>
  <c r="AJ93" i="82" s="1"/>
  <c r="AK93" i="82" s="1"/>
  <c r="BR68" i="82"/>
  <c r="BS68" i="82" s="1"/>
  <c r="BT68" i="82" s="1"/>
  <c r="AX68" i="82"/>
  <c r="AY68" i="82" s="1"/>
  <c r="AZ68" i="82" s="1"/>
  <c r="BM19" i="82"/>
  <c r="BN19" i="82" s="1"/>
  <c r="BO19" i="82" s="1"/>
  <c r="BM87" i="82"/>
  <c r="BN87" i="82" s="1"/>
  <c r="BO87" i="82" s="1"/>
  <c r="AS61" i="82"/>
  <c r="AT61" i="82" s="1"/>
  <c r="AU61" i="82" s="1"/>
  <c r="AS68" i="82"/>
  <c r="AT68" i="82" s="1"/>
  <c r="AU68" i="82" s="1"/>
  <c r="AS107" i="82"/>
  <c r="AT107" i="82" s="1"/>
  <c r="AU107" i="82" s="1"/>
  <c r="AA37" i="82"/>
  <c r="AA44" i="82"/>
  <c r="Y61" i="82"/>
  <c r="Z61" i="82" s="1"/>
  <c r="AA61" i="82" s="1"/>
  <c r="AA46" i="82"/>
  <c r="AA55" i="82"/>
  <c r="AA74" i="82"/>
  <c r="AA67" i="82"/>
  <c r="AA70" i="82"/>
  <c r="AA82" i="82"/>
  <c r="AA120" i="82"/>
  <c r="BC93" i="82"/>
  <c r="BD93" i="82" s="1"/>
  <c r="BE93" i="82" s="1"/>
  <c r="BH68" i="82"/>
  <c r="BI68" i="82" s="1"/>
  <c r="BJ68" i="82" s="1"/>
  <c r="AA189" i="82"/>
  <c r="AA183" i="82"/>
  <c r="AA194" i="82"/>
  <c r="AA176" i="82"/>
  <c r="AA140" i="82"/>
  <c r="AA204" i="82"/>
  <c r="AA211" i="82"/>
  <c r="AA185" i="82"/>
  <c r="AA166" i="82"/>
  <c r="AA156" i="82"/>
  <c r="AA123" i="82"/>
  <c r="AA177" i="82"/>
  <c r="AA167" i="82"/>
  <c r="AA142" i="82"/>
  <c r="AA134" i="82"/>
  <c r="AA124" i="82"/>
  <c r="AA163" i="82"/>
  <c r="AA212" i="82"/>
  <c r="AA15" i="82"/>
  <c r="AA18" i="82"/>
  <c r="AS93" i="82"/>
  <c r="AT93" i="82" s="1"/>
  <c r="AU93" i="82" s="1"/>
  <c r="AA36" i="82"/>
  <c r="AA22" i="82"/>
  <c r="AA26" i="82"/>
  <c r="AA31" i="82"/>
  <c r="AA43" i="82"/>
  <c r="AA62" i="82"/>
  <c r="AA64" i="82"/>
  <c r="Y93" i="82"/>
  <c r="Z93" i="82" s="1"/>
  <c r="AA93" i="82" s="1"/>
  <c r="AA95" i="82"/>
  <c r="AA112" i="82"/>
  <c r="AA104" i="82"/>
  <c r="BH61" i="82"/>
  <c r="BI61" i="82" s="1"/>
  <c r="BJ61" i="82" s="1"/>
  <c r="AA202" i="82"/>
  <c r="AA197" i="82"/>
  <c r="AA201" i="82"/>
  <c r="AA193" i="82"/>
  <c r="AA210" i="82"/>
  <c r="AA178" i="82"/>
  <c r="AA173" i="82"/>
  <c r="AA155" i="82"/>
  <c r="AA162" i="82"/>
  <c r="AA137" i="82"/>
  <c r="AA125" i="82"/>
  <c r="AA127" i="82"/>
  <c r="AA126" i="82"/>
  <c r="AA131" i="82"/>
  <c r="AA158" i="82"/>
  <c r="AA141" i="82"/>
  <c r="AA209" i="82"/>
  <c r="AA293" i="82"/>
  <c r="AA232" i="82"/>
  <c r="AA219" i="82"/>
  <c r="AA279" i="82"/>
  <c r="AA251" i="82"/>
  <c r="CF251" i="82" s="1"/>
  <c r="AA246" i="82"/>
  <c r="AA261" i="82"/>
  <c r="AA225" i="82"/>
  <c r="AA241" i="82"/>
  <c r="AA276" i="82"/>
  <c r="AA280" i="82"/>
  <c r="AA235" i="82"/>
  <c r="AA230" i="82"/>
  <c r="AA283" i="82"/>
  <c r="AA255" i="82"/>
  <c r="CF255" i="82" s="1"/>
  <c r="AA224" i="82"/>
  <c r="AA296" i="82"/>
  <c r="AA243" i="82"/>
  <c r="AA218" i="82"/>
  <c r="CF218" i="82" s="1"/>
  <c r="AA265" i="82"/>
  <c r="AA291" i="82"/>
  <c r="AA242" i="82"/>
  <c r="AA254" i="82"/>
  <c r="AA249" i="82"/>
  <c r="AA260" i="82"/>
  <c r="AA297" i="82"/>
  <c r="AA304" i="82"/>
  <c r="CF304" i="82" s="1"/>
  <c r="AA247" i="82"/>
  <c r="CF247" i="82" s="1"/>
  <c r="AA289" i="82"/>
  <c r="AA231" i="82"/>
  <c r="CF231" i="82" s="1"/>
  <c r="AA221" i="82"/>
  <c r="AA233" i="82"/>
  <c r="AA236" i="82"/>
  <c r="CF236" i="82" s="1"/>
  <c r="AA292" i="82"/>
  <c r="CF292" i="82" s="1"/>
  <c r="AA277" i="82"/>
  <c r="AA237" i="82"/>
  <c r="AA222" i="82"/>
  <c r="CF222" i="82" s="1"/>
  <c r="AA238" i="82"/>
  <c r="CF238" i="82" s="1"/>
  <c r="AA295" i="82"/>
  <c r="AA227" i="82"/>
  <c r="CF227" i="82" s="1"/>
  <c r="AA215" i="82"/>
  <c r="AA263" i="82"/>
  <c r="CF263" i="82" s="1"/>
  <c r="AA278" i="82"/>
  <c r="AA266" i="82"/>
  <c r="CF266" i="82" s="1"/>
  <c r="AA258" i="82"/>
  <c r="AA250" i="82"/>
  <c r="CF250" i="82" s="1"/>
  <c r="AA245" i="82"/>
  <c r="AA253" i="82"/>
  <c r="CF253" i="82" s="1"/>
  <c r="AA272" i="82"/>
  <c r="AA301" i="82"/>
  <c r="CF301" i="82" s="1"/>
  <c r="AA300" i="82"/>
  <c r="AA262" i="82"/>
  <c r="CF262" i="82" s="1"/>
  <c r="AA195" i="82"/>
  <c r="AA286" i="82"/>
  <c r="AA226" i="82"/>
  <c r="AA223" i="82"/>
  <c r="CF223" i="82" s="1"/>
  <c r="AA288" i="82"/>
  <c r="AA239" i="82"/>
  <c r="AA228" i="82"/>
  <c r="CF228" i="82" s="1"/>
  <c r="AA214" i="82"/>
  <c r="CF214" i="82" s="1"/>
  <c r="AA284" i="82"/>
  <c r="AA216" i="82"/>
  <c r="AA285" i="82"/>
  <c r="CF285" i="82" s="1"/>
  <c r="AA257" i="82"/>
  <c r="CF257" i="82" s="1"/>
  <c r="AA275" i="82"/>
  <c r="AA248" i="82"/>
  <c r="CF248" i="82" s="1"/>
  <c r="AA259" i="82"/>
  <c r="CF259" i="82" s="1"/>
  <c r="AA299" i="82"/>
  <c r="CF299" i="82" s="1"/>
  <c r="AA302" i="82"/>
  <c r="AA273" i="82"/>
  <c r="AA303" i="82"/>
  <c r="CF303" i="82" s="1"/>
  <c r="AA282" i="82"/>
  <c r="CF282" i="82" s="1"/>
  <c r="M111" i="82"/>
  <c r="AN111" i="82"/>
  <c r="AO111" i="82" s="1"/>
  <c r="AP111" i="82" s="1"/>
  <c r="BW111" i="82"/>
  <c r="BX111" i="82" s="1"/>
  <c r="BY111" i="82" s="1"/>
  <c r="BC57" i="82"/>
  <c r="BD57" i="82" s="1"/>
  <c r="BE57" i="82" s="1"/>
  <c r="BH111" i="82"/>
  <c r="BI111" i="82" s="1"/>
  <c r="BJ111" i="82" s="1"/>
  <c r="M21" i="82"/>
  <c r="BW21" i="82"/>
  <c r="BX21" i="82" s="1"/>
  <c r="BY21" i="82" s="1"/>
  <c r="M112" i="82"/>
  <c r="AN112" i="82"/>
  <c r="AO112" i="82" s="1"/>
  <c r="AP112" i="82" s="1"/>
  <c r="BW42" i="82"/>
  <c r="BX42" i="82" s="1"/>
  <c r="BY42" i="82" s="1"/>
  <c r="M42" i="82"/>
  <c r="BT49" i="83"/>
  <c r="BJ41" i="83"/>
  <c r="BT155" i="83"/>
  <c r="BT44" i="83"/>
  <c r="BT90" i="83"/>
  <c r="BY223" i="83"/>
  <c r="BY196" i="83"/>
  <c r="BY207" i="83"/>
  <c r="BY203" i="83"/>
  <c r="BY199" i="83"/>
  <c r="BY182" i="83"/>
  <c r="BY266" i="83"/>
  <c r="BY268" i="83"/>
  <c r="BY249" i="83"/>
  <c r="BY275" i="83"/>
  <c r="BY166" i="83"/>
  <c r="BY251" i="83"/>
  <c r="BY215" i="83"/>
  <c r="BY195" i="83"/>
  <c r="BY210" i="83"/>
  <c r="BY212" i="83"/>
  <c r="BY288" i="83"/>
  <c r="BY294" i="83"/>
  <c r="BY164" i="83"/>
  <c r="BY259" i="83"/>
  <c r="BY290" i="83"/>
  <c r="BY243" i="83"/>
  <c r="BT131" i="83"/>
  <c r="BT79" i="83"/>
  <c r="BT25" i="83"/>
  <c r="BT23" i="83"/>
  <c r="BT38" i="83"/>
  <c r="BT36" i="83"/>
  <c r="BT60" i="83"/>
  <c r="BT52" i="83"/>
  <c r="BT92" i="83"/>
  <c r="BT102" i="83"/>
  <c r="BT100" i="83"/>
  <c r="BT134" i="83"/>
  <c r="BT123" i="83"/>
  <c r="BT132" i="83"/>
  <c r="BT148" i="83"/>
  <c r="BT5" i="83"/>
  <c r="BY217" i="83"/>
  <c r="AF212" i="83"/>
  <c r="BY197" i="83"/>
  <c r="BY172" i="83"/>
  <c r="BY202" i="83"/>
  <c r="BY189" i="83"/>
  <c r="BY216" i="83"/>
  <c r="BY190" i="83"/>
  <c r="BY204" i="83"/>
  <c r="BY193" i="83"/>
  <c r="BY184" i="83"/>
  <c r="BY175" i="83"/>
  <c r="BY174" i="83"/>
  <c r="BY270" i="83"/>
  <c r="BY262" i="83"/>
  <c r="BY176" i="83"/>
  <c r="BY162" i="83"/>
  <c r="BY273" i="83"/>
  <c r="BY276" i="83"/>
  <c r="BY247" i="83"/>
  <c r="BY219" i="83"/>
  <c r="BY160" i="83"/>
  <c r="BY227" i="83"/>
  <c r="BY289" i="83"/>
  <c r="BY269" i="83"/>
  <c r="BY281" i="83"/>
  <c r="BY264" i="83"/>
  <c r="BY282" i="83"/>
  <c r="BY280" i="83"/>
  <c r="BY301" i="83"/>
  <c r="BT83" i="83"/>
  <c r="BT151" i="83"/>
  <c r="BE100" i="83"/>
  <c r="BE158" i="83"/>
  <c r="BT28" i="83"/>
  <c r="BT39" i="83"/>
  <c r="BT51" i="83"/>
  <c r="BT64" i="83"/>
  <c r="BT55" i="83"/>
  <c r="BT62" i="83"/>
  <c r="BT56" i="83"/>
  <c r="BT103" i="83"/>
  <c r="BT122" i="83"/>
  <c r="BT126" i="83"/>
  <c r="BT142" i="83"/>
  <c r="BT138" i="83"/>
  <c r="BT214" i="83"/>
  <c r="BT209" i="83"/>
  <c r="BT174" i="83"/>
  <c r="BT274" i="83"/>
  <c r="BT207" i="83"/>
  <c r="BT187" i="83"/>
  <c r="BT235" i="83"/>
  <c r="BT180" i="83"/>
  <c r="BT227" i="83"/>
  <c r="BT162" i="83"/>
  <c r="BT276" i="83"/>
  <c r="BT269" i="83"/>
  <c r="BT225" i="83"/>
  <c r="BT236" i="83"/>
  <c r="BT292" i="83"/>
  <c r="BT287" i="83"/>
  <c r="BT284" i="83"/>
  <c r="BT295" i="83"/>
  <c r="BT285" i="83"/>
  <c r="BT177" i="83"/>
  <c r="AZ191" i="83"/>
  <c r="AZ220" i="83"/>
  <c r="AZ281" i="83"/>
  <c r="AZ211" i="83"/>
  <c r="AF277" i="83"/>
  <c r="AF267" i="83"/>
  <c r="AF285" i="83"/>
  <c r="BO258" i="83"/>
  <c r="BO166" i="83"/>
  <c r="BO230" i="83"/>
  <c r="BO240" i="83"/>
  <c r="BO228" i="83"/>
  <c r="AU256" i="83"/>
  <c r="AU264" i="83"/>
  <c r="AU281" i="83"/>
  <c r="BY222" i="83"/>
  <c r="BJ250" i="83"/>
  <c r="BJ169" i="83"/>
  <c r="BJ248" i="83"/>
  <c r="BJ286" i="83"/>
  <c r="AP246" i="83"/>
  <c r="AP260" i="83"/>
  <c r="BE169" i="83"/>
  <c r="BE165" i="83"/>
  <c r="BE178" i="83"/>
  <c r="BE246" i="83"/>
  <c r="BE290" i="83"/>
  <c r="BY179" i="83"/>
  <c r="BY187" i="83"/>
  <c r="BY185" i="83"/>
  <c r="BY248" i="83"/>
  <c r="BY194" i="83"/>
  <c r="BY208" i="83"/>
  <c r="BY180" i="83"/>
  <c r="BY250" i="83"/>
  <c r="BY277" i="83"/>
  <c r="BY238" i="83"/>
  <c r="BY278" i="83"/>
  <c r="BY258" i="83"/>
  <c r="BY232" i="83"/>
  <c r="BY198" i="83"/>
  <c r="BY225" i="83"/>
  <c r="BY221" i="83"/>
  <c r="BY283" i="83"/>
  <c r="BY235" i="83"/>
  <c r="BY286" i="83"/>
  <c r="BY239" i="83"/>
  <c r="BY177" i="83"/>
  <c r="BY252" i="83"/>
  <c r="BY233" i="83"/>
  <c r="BY231" i="83"/>
  <c r="BY267" i="83"/>
  <c r="BY272" i="83"/>
  <c r="BY256" i="83"/>
  <c r="BY186" i="83"/>
  <c r="AK279" i="83"/>
  <c r="AK227" i="83"/>
  <c r="AK267" i="83"/>
  <c r="BO302" i="83"/>
  <c r="BY303" i="83"/>
  <c r="BY300" i="83"/>
  <c r="BT297" i="83"/>
  <c r="BT53" i="83"/>
  <c r="BT37" i="83"/>
  <c r="BT143" i="83"/>
  <c r="BT18" i="83"/>
  <c r="BT42" i="83"/>
  <c r="BT30" i="83"/>
  <c r="BT94" i="83"/>
  <c r="BT87" i="83"/>
  <c r="BT71" i="83"/>
  <c r="BT88" i="83"/>
  <c r="BT106" i="83"/>
  <c r="BT112" i="83"/>
  <c r="BT158" i="83"/>
  <c r="BT268" i="83"/>
  <c r="BT273" i="83"/>
  <c r="BT282" i="83"/>
  <c r="BT184" i="83"/>
  <c r="BT169" i="83"/>
  <c r="BT293" i="83"/>
  <c r="AZ242" i="83"/>
  <c r="AZ285" i="83"/>
  <c r="AF211" i="83"/>
  <c r="AF273" i="83"/>
  <c r="BO207" i="83"/>
  <c r="BO188" i="83"/>
  <c r="BO191" i="83"/>
  <c r="BO168" i="83"/>
  <c r="BO202" i="83"/>
  <c r="BO233" i="83"/>
  <c r="BO287" i="83"/>
  <c r="AU182" i="83"/>
  <c r="AU203" i="83"/>
  <c r="AU221" i="83"/>
  <c r="BJ205" i="83"/>
  <c r="BJ202" i="83"/>
  <c r="BJ188" i="83"/>
  <c r="BJ238" i="83"/>
  <c r="AP170" i="83"/>
  <c r="BE174" i="83"/>
  <c r="BE263" i="83"/>
  <c r="BE277" i="83"/>
  <c r="BY265" i="83"/>
  <c r="BY188" i="83"/>
  <c r="BY213" i="83"/>
  <c r="BY192" i="83"/>
  <c r="BY209" i="83"/>
  <c r="BY214" i="83"/>
  <c r="BY206" i="83"/>
  <c r="BY220" i="83"/>
  <c r="BY191" i="83"/>
  <c r="BY211" i="83"/>
  <c r="BY171" i="83"/>
  <c r="BY181" i="83"/>
  <c r="BY169" i="83"/>
  <c r="BY274" i="83"/>
  <c r="BY224" i="83"/>
  <c r="BY255" i="83"/>
  <c r="BY257" i="83"/>
  <c r="BY167" i="83"/>
  <c r="BY271" i="83"/>
  <c r="BY246" i="83"/>
  <c r="BY245" i="83"/>
  <c r="BY241" i="83"/>
  <c r="BY254" i="83"/>
  <c r="BY237" i="83"/>
  <c r="BY218" i="83"/>
  <c r="BY285" i="83"/>
  <c r="BY292" i="83"/>
  <c r="BY226" i="83"/>
  <c r="BY236" i="83"/>
  <c r="BY291" i="83"/>
  <c r="BY229" i="83"/>
  <c r="BY293" i="83"/>
  <c r="BY296" i="83"/>
  <c r="BY161" i="83"/>
  <c r="BY200" i="83"/>
  <c r="BY287" i="83"/>
  <c r="BY253" i="83"/>
  <c r="BY284" i="83"/>
  <c r="AK213" i="83"/>
  <c r="AA254" i="83"/>
  <c r="AA276" i="83"/>
  <c r="BO297" i="83"/>
  <c r="AU300" i="83"/>
  <c r="AK303" i="83"/>
  <c r="BJ304" i="83"/>
  <c r="BJ298" i="83"/>
  <c r="BY298" i="83"/>
  <c r="BY302" i="83"/>
  <c r="BO53" i="83"/>
  <c r="BT40" i="83"/>
  <c r="M130" i="83"/>
  <c r="CB130" i="83"/>
  <c r="CC130" i="83" s="1"/>
  <c r="CD130" i="83" s="1"/>
  <c r="AN130" i="83"/>
  <c r="AO130" i="83" s="1"/>
  <c r="BW130" i="83"/>
  <c r="BX130" i="83" s="1"/>
  <c r="BY130" i="83" s="1"/>
  <c r="AI130" i="83"/>
  <c r="AJ130" i="83" s="1"/>
  <c r="BT167" i="83"/>
  <c r="BH58" i="83"/>
  <c r="BI58" i="83" s="1"/>
  <c r="M58" i="83"/>
  <c r="AS58" i="83"/>
  <c r="AT58" i="83" s="1"/>
  <c r="BT299" i="83"/>
  <c r="BH111" i="83"/>
  <c r="BI111" i="83" s="1"/>
  <c r="M111" i="83"/>
  <c r="AI111" i="83"/>
  <c r="AJ111" i="83" s="1"/>
  <c r="AS111" i="83"/>
  <c r="AT111" i="83" s="1"/>
  <c r="AX111" i="83"/>
  <c r="AY111" i="83" s="1"/>
  <c r="BM143" i="83"/>
  <c r="BN143" i="83" s="1"/>
  <c r="BO143" i="83" s="1"/>
  <c r="AS143" i="83"/>
  <c r="AT143" i="83" s="1"/>
  <c r="Y143" i="83"/>
  <c r="Z143" i="83" s="1"/>
  <c r="CB143" i="83"/>
  <c r="CC143" i="83" s="1"/>
  <c r="CD143" i="83" s="1"/>
  <c r="BH143" i="83"/>
  <c r="BI143" i="83" s="1"/>
  <c r="BJ143" i="83" s="1"/>
  <c r="AN143" i="83"/>
  <c r="AO143" i="83" s="1"/>
  <c r="AD159" i="83"/>
  <c r="AE159" i="83" s="1"/>
  <c r="AI159" i="83"/>
  <c r="AJ159" i="83" s="1"/>
  <c r="CB159" i="83"/>
  <c r="CC159" i="83" s="1"/>
  <c r="CD159" i="83" s="1"/>
  <c r="M159" i="83"/>
  <c r="CB21" i="83"/>
  <c r="CC21" i="83" s="1"/>
  <c r="CD21" i="83" s="1"/>
  <c r="Y21" i="83"/>
  <c r="Z21" i="83" s="1"/>
  <c r="AS21" i="83"/>
  <c r="AT21" i="83" s="1"/>
  <c r="AU21" i="83" s="1"/>
  <c r="BM21" i="83"/>
  <c r="BN21" i="83" s="1"/>
  <c r="M21" i="83"/>
  <c r="AD21" i="83"/>
  <c r="AE21" i="83" s="1"/>
  <c r="AX21" i="83"/>
  <c r="AY21" i="83" s="1"/>
  <c r="BR21" i="83"/>
  <c r="BS21" i="83" s="1"/>
  <c r="BW8" i="83"/>
  <c r="BX8" i="83" s="1"/>
  <c r="BY8" i="83" s="1"/>
  <c r="AI8" i="83"/>
  <c r="AJ8" i="83" s="1"/>
  <c r="BH8" i="83"/>
  <c r="BI8" i="83" s="1"/>
  <c r="BJ8" i="83" s="1"/>
  <c r="AX84" i="83"/>
  <c r="AY84" i="83" s="1"/>
  <c r="BC84" i="83"/>
  <c r="BD84" i="83" s="1"/>
  <c r="AN30" i="83"/>
  <c r="AO30" i="83" s="1"/>
  <c r="BH30" i="83"/>
  <c r="BI30" i="83" s="1"/>
  <c r="Y30" i="83"/>
  <c r="Z30" i="83" s="1"/>
  <c r="AS30" i="83"/>
  <c r="AT30" i="83" s="1"/>
  <c r="BM30" i="83"/>
  <c r="BN30" i="83" s="1"/>
  <c r="M66" i="83"/>
  <c r="AS66" i="83"/>
  <c r="AT66" i="83" s="1"/>
  <c r="Y66" i="83"/>
  <c r="Z66" i="83" s="1"/>
  <c r="BR66" i="83"/>
  <c r="BS66" i="83" s="1"/>
  <c r="AD66" i="83"/>
  <c r="AE66" i="83" s="1"/>
  <c r="BM66" i="83"/>
  <c r="BN66" i="83" s="1"/>
  <c r="AX82" i="83"/>
  <c r="AY82" i="83" s="1"/>
  <c r="BC82" i="83"/>
  <c r="BD82" i="83" s="1"/>
  <c r="CB114" i="83"/>
  <c r="CC114" i="83" s="1"/>
  <c r="CD114" i="83" s="1"/>
  <c r="AX114" i="83"/>
  <c r="AY114" i="83" s="1"/>
  <c r="AD114" i="83"/>
  <c r="AE114" i="83" s="1"/>
  <c r="BR114" i="83"/>
  <c r="BS114" i="83" s="1"/>
  <c r="AS114" i="83"/>
  <c r="AT114" i="83" s="1"/>
  <c r="AU114" i="83" s="1"/>
  <c r="Y114" i="83"/>
  <c r="Z114" i="83" s="1"/>
  <c r="M150" i="83"/>
  <c r="AN150" i="83"/>
  <c r="AO150" i="83" s="1"/>
  <c r="BH150" i="83"/>
  <c r="BI150" i="83" s="1"/>
  <c r="CB150" i="83"/>
  <c r="CC150" i="83" s="1"/>
  <c r="CD150" i="83" s="1"/>
  <c r="Y150" i="83"/>
  <c r="Z150" i="83" s="1"/>
  <c r="AS150" i="83"/>
  <c r="AT150" i="83" s="1"/>
  <c r="BM150" i="83"/>
  <c r="BN150" i="83" s="1"/>
  <c r="BO150" i="83" s="1"/>
  <c r="AD33" i="83"/>
  <c r="AE33" i="83" s="1"/>
  <c r="AX33" i="83"/>
  <c r="AY33" i="83" s="1"/>
  <c r="BR33" i="83"/>
  <c r="BS33" i="83" s="1"/>
  <c r="BT33" i="83" s="1"/>
  <c r="M33" i="83"/>
  <c r="AI33" i="83"/>
  <c r="AJ33" i="83" s="1"/>
  <c r="BC33" i="83"/>
  <c r="BD33" i="83" s="1"/>
  <c r="BW33" i="83"/>
  <c r="BX33" i="83" s="1"/>
  <c r="BY33" i="83" s="1"/>
  <c r="CB33" i="83"/>
  <c r="CC33" i="83" s="1"/>
  <c r="CD33" i="83" s="1"/>
  <c r="M40" i="83"/>
  <c r="CB40" i="83"/>
  <c r="CC40" i="83" s="1"/>
  <c r="CD40" i="83" s="1"/>
  <c r="AN40" i="83"/>
  <c r="AO40" i="83" s="1"/>
  <c r="BH40" i="83"/>
  <c r="BI40" i="83" s="1"/>
  <c r="BJ40" i="83" s="1"/>
  <c r="Y40" i="83"/>
  <c r="Z40" i="83" s="1"/>
  <c r="AS40" i="83"/>
  <c r="AT40" i="83" s="1"/>
  <c r="BM40" i="83"/>
  <c r="BN40" i="83" s="1"/>
  <c r="BT267" i="83"/>
  <c r="BT256" i="83"/>
  <c r="BT239" i="83"/>
  <c r="BC24" i="83"/>
  <c r="BD24" i="83" s="1"/>
  <c r="AN116" i="83"/>
  <c r="AO116" i="83" s="1"/>
  <c r="BR76" i="83"/>
  <c r="BS76" i="83" s="1"/>
  <c r="BT76" i="83" s="1"/>
  <c r="BT75" i="83"/>
  <c r="BT16" i="83"/>
  <c r="BT24" i="83"/>
  <c r="BT21" i="83"/>
  <c r="BT34" i="83"/>
  <c r="BT50" i="83"/>
  <c r="BT66" i="83"/>
  <c r="BT72" i="83"/>
  <c r="M34" i="83"/>
  <c r="CB34" i="83"/>
  <c r="CC34" i="83" s="1"/>
  <c r="CD34" i="83" s="1"/>
  <c r="AI34" i="83"/>
  <c r="AJ34" i="83" s="1"/>
  <c r="BC34" i="83"/>
  <c r="BD34" i="83" s="1"/>
  <c r="BW34" i="83"/>
  <c r="BX34" i="83" s="1"/>
  <c r="BY34" i="83" s="1"/>
  <c r="AN34" i="83"/>
  <c r="AO34" i="83" s="1"/>
  <c r="BH34" i="83"/>
  <c r="BI34" i="83" s="1"/>
  <c r="BJ34" i="83" s="1"/>
  <c r="BT10" i="83"/>
  <c r="BT82" i="83"/>
  <c r="BO66" i="83"/>
  <c r="M154" i="83"/>
  <c r="CB154" i="83"/>
  <c r="CC154" i="83" s="1"/>
  <c r="CD154" i="83" s="1"/>
  <c r="AX154" i="83"/>
  <c r="AY154" i="83" s="1"/>
  <c r="BC154" i="83"/>
  <c r="BD154" i="83" s="1"/>
  <c r="BE154" i="83" s="1"/>
  <c r="BT275" i="83"/>
  <c r="BT165" i="83"/>
  <c r="BT249" i="83"/>
  <c r="BW154" i="83"/>
  <c r="BX154" i="83" s="1"/>
  <c r="BY154" i="83" s="1"/>
  <c r="M93" i="83"/>
  <c r="BC130" i="83"/>
  <c r="BD130" i="83" s="1"/>
  <c r="BT41" i="83"/>
  <c r="BT145" i="83"/>
  <c r="BT14" i="83"/>
  <c r="BT35" i="83"/>
  <c r="BT46" i="83"/>
  <c r="BT119" i="83"/>
  <c r="BT150" i="83"/>
  <c r="CB17" i="83"/>
  <c r="CC17" i="83" s="1"/>
  <c r="CD17" i="83" s="1"/>
  <c r="BR17" i="83"/>
  <c r="BS17" i="83" s="1"/>
  <c r="BT17" i="83" s="1"/>
  <c r="AS17" i="83"/>
  <c r="AT17" i="83" s="1"/>
  <c r="AU17" i="83" s="1"/>
  <c r="BC17" i="83"/>
  <c r="BD17" i="83" s="1"/>
  <c r="BM17" i="83"/>
  <c r="BN17" i="83" s="1"/>
  <c r="AI17" i="83"/>
  <c r="AJ17" i="83" s="1"/>
  <c r="AD17" i="83"/>
  <c r="AE17" i="83" s="1"/>
  <c r="M49" i="83"/>
  <c r="AI49" i="83"/>
  <c r="AJ49" i="83" s="1"/>
  <c r="BC49" i="83"/>
  <c r="BD49" i="83" s="1"/>
  <c r="BW49" i="83"/>
  <c r="BX49" i="83" s="1"/>
  <c r="BY49" i="83" s="1"/>
  <c r="AN49" i="83"/>
  <c r="AO49" i="83" s="1"/>
  <c r="BH49" i="83"/>
  <c r="BI49" i="83" s="1"/>
  <c r="CB135" i="83"/>
  <c r="CC135" i="83" s="1"/>
  <c r="CD135" i="83" s="1"/>
  <c r="BM135" i="83"/>
  <c r="BN135" i="83" s="1"/>
  <c r="BO135" i="83" s="1"/>
  <c r="M27" i="83"/>
  <c r="Y27" i="83"/>
  <c r="Z27" i="83" s="1"/>
  <c r="AS27" i="83"/>
  <c r="AT27" i="83" s="1"/>
  <c r="BM27" i="83"/>
  <c r="BN27" i="83" s="1"/>
  <c r="BO27" i="83" s="1"/>
  <c r="AD27" i="83"/>
  <c r="AE27" i="83" s="1"/>
  <c r="AX27" i="83"/>
  <c r="AY27" i="83" s="1"/>
  <c r="BR27" i="83"/>
  <c r="BS27" i="83" s="1"/>
  <c r="M91" i="83"/>
  <c r="AD91" i="83"/>
  <c r="AE91" i="83" s="1"/>
  <c r="AX91" i="83"/>
  <c r="AY91" i="83" s="1"/>
  <c r="BR91" i="83"/>
  <c r="BS91" i="83" s="1"/>
  <c r="BT91" i="83" s="1"/>
  <c r="AI91" i="83"/>
  <c r="AJ91" i="83" s="1"/>
  <c r="BC91" i="83"/>
  <c r="BD91" i="83" s="1"/>
  <c r="BE91" i="83" s="1"/>
  <c r="BW91" i="83"/>
  <c r="BX91" i="83" s="1"/>
  <c r="BY91" i="83" s="1"/>
  <c r="AN75" i="83"/>
  <c r="AO75" i="83" s="1"/>
  <c r="BH75" i="83"/>
  <c r="BI75" i="83" s="1"/>
  <c r="BJ75" i="83" s="1"/>
  <c r="CB75" i="83"/>
  <c r="CC75" i="83" s="1"/>
  <c r="CD75" i="83" s="1"/>
  <c r="Y75" i="83"/>
  <c r="Z75" i="83" s="1"/>
  <c r="AS75" i="83"/>
  <c r="AT75" i="83" s="1"/>
  <c r="BM75" i="83"/>
  <c r="BN75" i="83" s="1"/>
  <c r="BO75" i="83" s="1"/>
  <c r="BH130" i="83"/>
  <c r="BI130" i="83" s="1"/>
  <c r="BT105" i="83"/>
  <c r="BT12" i="83"/>
  <c r="BT48" i="83"/>
  <c r="BT27" i="83"/>
  <c r="BT114" i="83"/>
  <c r="BT156" i="83"/>
  <c r="BT154" i="83"/>
  <c r="M78" i="83"/>
  <c r="Y78" i="83"/>
  <c r="Z78" i="83" s="1"/>
  <c r="AS78" i="83"/>
  <c r="AT78" i="83" s="1"/>
  <c r="AU78" i="83" s="1"/>
  <c r="BM78" i="83"/>
  <c r="BN78" i="83" s="1"/>
  <c r="BO78" i="83" s="1"/>
  <c r="AD78" i="83"/>
  <c r="AE78" i="83" s="1"/>
  <c r="AX78" i="83"/>
  <c r="AY78" i="83" s="1"/>
  <c r="BR78" i="83"/>
  <c r="BS78" i="83" s="1"/>
  <c r="BT78" i="83" s="1"/>
  <c r="M116" i="83"/>
  <c r="BH116" i="83"/>
  <c r="BI116" i="83" s="1"/>
  <c r="AS116" i="83"/>
  <c r="AT116" i="83" s="1"/>
  <c r="BM20" i="83"/>
  <c r="BN20" i="83" s="1"/>
  <c r="BO20" i="83" s="1"/>
  <c r="BC20" i="83"/>
  <c r="BD20" i="83" s="1"/>
  <c r="CB144" i="83"/>
  <c r="CC144" i="83" s="1"/>
  <c r="CD144" i="83" s="1"/>
  <c r="AS144" i="83"/>
  <c r="AT144" i="83" s="1"/>
  <c r="BR144" i="83"/>
  <c r="BS144" i="83" s="1"/>
  <c r="BT144" i="83" s="1"/>
  <c r="AD144" i="83"/>
  <c r="AE144" i="83" s="1"/>
  <c r="M76" i="83"/>
  <c r="AX76" i="83"/>
  <c r="AY76" i="83" s="1"/>
  <c r="Y76" i="83"/>
  <c r="Z76" i="83" s="1"/>
  <c r="BM76" i="83"/>
  <c r="BN76" i="83" s="1"/>
  <c r="BO76" i="83" s="1"/>
  <c r="M24" i="83"/>
  <c r="AN24" i="83"/>
  <c r="AO24" i="83" s="1"/>
  <c r="BH24" i="83"/>
  <c r="BI24" i="83" s="1"/>
  <c r="BJ24" i="83" s="1"/>
  <c r="CB24" i="83"/>
  <c r="CC24" i="83" s="1"/>
  <c r="CD24" i="83" s="1"/>
  <c r="Y24" i="83"/>
  <c r="Z24" i="83" s="1"/>
  <c r="AS24" i="83"/>
  <c r="AT24" i="83" s="1"/>
  <c r="BM24" i="83"/>
  <c r="BN24" i="83" s="1"/>
  <c r="M120" i="83"/>
  <c r="CB120" i="83"/>
  <c r="CC120" i="83" s="1"/>
  <c r="CD120" i="83" s="1"/>
  <c r="AN120" i="83"/>
  <c r="AO120" i="83" s="1"/>
  <c r="BM120" i="83"/>
  <c r="BN120" i="83" s="1"/>
  <c r="BO120" i="83" s="1"/>
  <c r="Y120" i="83"/>
  <c r="Z120" i="83" s="1"/>
  <c r="CB147" i="83"/>
  <c r="CC147" i="83" s="1"/>
  <c r="CD147" i="83" s="1"/>
  <c r="Y147" i="83"/>
  <c r="Z147" i="83" s="1"/>
  <c r="BM147" i="83"/>
  <c r="BN147" i="83" s="1"/>
  <c r="BO147" i="83" s="1"/>
  <c r="AD147" i="83"/>
  <c r="AE147" i="83" s="1"/>
  <c r="BR147" i="83"/>
  <c r="BS147" i="83" s="1"/>
  <c r="BT147" i="83" s="1"/>
  <c r="BT217" i="83"/>
  <c r="BT186" i="83"/>
  <c r="BT191" i="83"/>
  <c r="BT190" i="83"/>
  <c r="BT188" i="83"/>
  <c r="BT164" i="83"/>
  <c r="BT216" i="83"/>
  <c r="BT193" i="83"/>
  <c r="BT253" i="83"/>
  <c r="BT213" i="83"/>
  <c r="BT205" i="83"/>
  <c r="BT168" i="83"/>
  <c r="BT278" i="83"/>
  <c r="BT266" i="83"/>
  <c r="BT246" i="83"/>
  <c r="BT247" i="83"/>
  <c r="BT161" i="83"/>
  <c r="BT271" i="83"/>
  <c r="BT218" i="83"/>
  <c r="BT251" i="83"/>
  <c r="BT198" i="83"/>
  <c r="BT178" i="83"/>
  <c r="BT228" i="83"/>
  <c r="BT288" i="83"/>
  <c r="BT289" i="83"/>
  <c r="BO196" i="83"/>
  <c r="BO217" i="83"/>
  <c r="BO243" i="83"/>
  <c r="BO187" i="83"/>
  <c r="BO208" i="83"/>
  <c r="BO264" i="83"/>
  <c r="BO246" i="83"/>
  <c r="BO199" i="83"/>
  <c r="BO274" i="83"/>
  <c r="BO270" i="83"/>
  <c r="BO241" i="83"/>
  <c r="BO295" i="83"/>
  <c r="BO292" i="83"/>
  <c r="BO293" i="83"/>
  <c r="BO256" i="83"/>
  <c r="BO286" i="83"/>
  <c r="BO282" i="83"/>
  <c r="BO108" i="83"/>
  <c r="BM55" i="83"/>
  <c r="BN55" i="83" s="1"/>
  <c r="AS55" i="83"/>
  <c r="AT55" i="83" s="1"/>
  <c r="Y55" i="83"/>
  <c r="Z55" i="83" s="1"/>
  <c r="BM35" i="83"/>
  <c r="BN35" i="83" s="1"/>
  <c r="BO35" i="83" s="1"/>
  <c r="AS35" i="83"/>
  <c r="AT35" i="83" s="1"/>
  <c r="Y35" i="83"/>
  <c r="Z35" i="83" s="1"/>
  <c r="BO103" i="83"/>
  <c r="BJ100" i="83"/>
  <c r="BO17" i="83"/>
  <c r="BO96" i="83"/>
  <c r="BT183" i="83"/>
  <c r="BT200" i="83"/>
  <c r="BT222" i="83"/>
  <c r="BT189" i="83"/>
  <c r="BT173" i="83"/>
  <c r="BT201" i="83"/>
  <c r="BT163" i="83"/>
  <c r="BT197" i="83"/>
  <c r="BT182" i="83"/>
  <c r="BT179" i="83"/>
  <c r="BT262" i="83"/>
  <c r="BT181" i="83"/>
  <c r="BT172" i="83"/>
  <c r="BT279" i="83"/>
  <c r="BT176" i="83"/>
  <c r="BT260" i="83"/>
  <c r="BT210" i="83"/>
  <c r="BT254" i="83"/>
  <c r="BT230" i="83"/>
  <c r="BT263" i="83"/>
  <c r="BT237" i="83"/>
  <c r="BT206" i="83"/>
  <c r="BT233" i="83"/>
  <c r="BT270" i="83"/>
  <c r="BT226" i="83"/>
  <c r="BT224" i="83"/>
  <c r="BT245" i="83"/>
  <c r="BT283" i="83"/>
  <c r="BT195" i="83"/>
  <c r="BT221" i="83"/>
  <c r="BT248" i="83"/>
  <c r="BT160" i="83"/>
  <c r="BT199" i="83"/>
  <c r="BT290" i="83"/>
  <c r="BT286" i="83"/>
  <c r="BT219" i="83"/>
  <c r="BT223" i="83"/>
  <c r="BT301" i="83"/>
  <c r="BT300" i="83"/>
  <c r="BT302" i="83"/>
  <c r="BT215" i="83"/>
  <c r="BH55" i="83"/>
  <c r="BI55" i="83" s="1"/>
  <c r="BJ55" i="83" s="1"/>
  <c r="AN55" i="83"/>
  <c r="AO55" i="83" s="1"/>
  <c r="BJ50" i="83"/>
  <c r="BH35" i="83"/>
  <c r="BI35" i="83" s="1"/>
  <c r="BJ35" i="83" s="1"/>
  <c r="AN35" i="83"/>
  <c r="AO35" i="83" s="1"/>
  <c r="BJ18" i="83"/>
  <c r="BJ14" i="83"/>
  <c r="BJ37" i="83"/>
  <c r="BJ102" i="83"/>
  <c r="BO7" i="83"/>
  <c r="BO13" i="83"/>
  <c r="BO100" i="83"/>
  <c r="BT185" i="83"/>
  <c r="BT192" i="83"/>
  <c r="BT175" i="83"/>
  <c r="BT204" i="83"/>
  <c r="BT234" i="83"/>
  <c r="BT202" i="83"/>
  <c r="BT171" i="83"/>
  <c r="BT241" i="83"/>
  <c r="BT208" i="83"/>
  <c r="BT196" i="83"/>
  <c r="BT194" i="83"/>
  <c r="BT264" i="83"/>
  <c r="BT272" i="83"/>
  <c r="BT258" i="83"/>
  <c r="BT211" i="83"/>
  <c r="BT261" i="83"/>
  <c r="BT244" i="83"/>
  <c r="BT250" i="83"/>
  <c r="BT257" i="83"/>
  <c r="BT170" i="83"/>
  <c r="BT203" i="83"/>
  <c r="BT231" i="83"/>
  <c r="BT291" i="83"/>
  <c r="BT252" i="83"/>
  <c r="BT242" i="83"/>
  <c r="BT255" i="83"/>
  <c r="BT212" i="83"/>
  <c r="BT166" i="83"/>
  <c r="BT243" i="83"/>
  <c r="BT294" i="83"/>
  <c r="BT296" i="83"/>
  <c r="BT280" i="83"/>
  <c r="BT229" i="83"/>
  <c r="BO169" i="83"/>
  <c r="BO267" i="83"/>
  <c r="BT303" i="83"/>
  <c r="BO41" i="83"/>
  <c r="BO117" i="83"/>
  <c r="BO125" i="83"/>
  <c r="BO133" i="83"/>
  <c r="BO141" i="83"/>
  <c r="BO91" i="83"/>
  <c r="BJ123" i="83"/>
  <c r="BJ131" i="83"/>
  <c r="BE143" i="83"/>
  <c r="BO151" i="83"/>
  <c r="BO87" i="83"/>
  <c r="BJ60" i="83"/>
  <c r="BO21" i="83"/>
  <c r="BO16" i="83"/>
  <c r="BO43" i="83"/>
  <c r="BO28" i="83"/>
  <c r="BO36" i="83"/>
  <c r="BO44" i="83"/>
  <c r="BO52" i="83"/>
  <c r="BO70" i="83"/>
  <c r="BO48" i="83"/>
  <c r="BO68" i="83"/>
  <c r="BO60" i="83"/>
  <c r="BO94" i="83"/>
  <c r="BO116" i="83"/>
  <c r="BO107" i="83"/>
  <c r="BO142" i="83"/>
  <c r="BO156" i="83"/>
  <c r="BO123" i="83"/>
  <c r="BO71" i="83"/>
  <c r="BO5" i="83"/>
  <c r="BO23" i="83"/>
  <c r="BO22" i="83"/>
  <c r="BO39" i="83"/>
  <c r="BO55" i="83"/>
  <c r="BO72" i="83"/>
  <c r="BO51" i="83"/>
  <c r="BO62" i="83"/>
  <c r="BO88" i="83"/>
  <c r="BO106" i="83"/>
  <c r="BO131" i="83"/>
  <c r="BO126" i="83"/>
  <c r="BO132" i="83"/>
  <c r="BO124" i="83"/>
  <c r="BO138" i="83"/>
  <c r="BO152" i="83"/>
  <c r="BO158" i="83"/>
  <c r="M95" i="83"/>
  <c r="BH95" i="83"/>
  <c r="BI95" i="83" s="1"/>
  <c r="BJ95" i="83" s="1"/>
  <c r="BO49" i="83"/>
  <c r="BO33" i="83"/>
  <c r="BO129" i="83"/>
  <c r="BO145" i="83"/>
  <c r="BJ26" i="83"/>
  <c r="BJ11" i="83"/>
  <c r="BJ44" i="83"/>
  <c r="BJ58" i="83"/>
  <c r="BO6" i="83"/>
  <c r="BO12" i="83"/>
  <c r="BO18" i="83"/>
  <c r="BO10" i="83"/>
  <c r="BO24" i="83"/>
  <c r="BO30" i="83"/>
  <c r="BO38" i="83"/>
  <c r="BO64" i="83"/>
  <c r="BO86" i="83"/>
  <c r="BO90" i="83"/>
  <c r="BO118" i="83"/>
  <c r="BO128" i="83"/>
  <c r="BO134" i="83"/>
  <c r="BO114" i="83"/>
  <c r="BO148" i="83"/>
  <c r="BO45" i="83"/>
  <c r="BO29" i="83"/>
  <c r="BO14" i="83"/>
  <c r="BO40" i="83"/>
  <c r="BO34" i="83"/>
  <c r="BO42" i="83"/>
  <c r="BO50" i="83"/>
  <c r="BO56" i="83"/>
  <c r="BO46" i="83"/>
  <c r="BO54" i="83"/>
  <c r="BO58" i="83"/>
  <c r="BO79" i="83"/>
  <c r="BO95" i="83"/>
  <c r="BO80" i="83"/>
  <c r="BO92" i="83"/>
  <c r="BO102" i="83"/>
  <c r="BO119" i="83"/>
  <c r="BO144" i="83"/>
  <c r="BO278" i="83"/>
  <c r="BO216" i="83"/>
  <c r="BO174" i="83"/>
  <c r="BO181" i="83"/>
  <c r="BO189" i="83"/>
  <c r="BO257" i="83"/>
  <c r="BO227" i="83"/>
  <c r="BO236" i="83"/>
  <c r="BO237" i="83"/>
  <c r="BO178" i="83"/>
  <c r="BO219" i="83"/>
  <c r="BJ255" i="83"/>
  <c r="BJ164" i="83"/>
  <c r="BJ245" i="83"/>
  <c r="BJ292" i="83"/>
  <c r="BJ78" i="83"/>
  <c r="BJ114" i="83"/>
  <c r="BJ120" i="83"/>
  <c r="BJ156" i="83"/>
  <c r="BE34" i="83"/>
  <c r="BE39" i="83"/>
  <c r="BE48" i="83"/>
  <c r="BE68" i="83"/>
  <c r="BE88" i="83"/>
  <c r="BE134" i="83"/>
  <c r="BE148" i="83"/>
  <c r="BO201" i="83"/>
  <c r="BO253" i="83"/>
  <c r="BO204" i="83"/>
  <c r="BO171" i="83"/>
  <c r="BO206" i="83"/>
  <c r="BO182" i="83"/>
  <c r="BO173" i="83"/>
  <c r="BO210" i="83"/>
  <c r="BO190" i="83"/>
  <c r="BO192" i="83"/>
  <c r="BO185" i="83"/>
  <c r="BO167" i="83"/>
  <c r="BO262" i="83"/>
  <c r="BO248" i="83"/>
  <c r="BO268" i="83"/>
  <c r="BO277" i="83"/>
  <c r="BO195" i="83"/>
  <c r="BO269" i="83"/>
  <c r="BO294" i="83"/>
  <c r="BO235" i="83"/>
  <c r="BO225" i="83"/>
  <c r="BO281" i="83"/>
  <c r="BO184" i="83"/>
  <c r="BO280" i="83"/>
  <c r="BO288" i="83"/>
  <c r="BO285" i="83"/>
  <c r="BO214" i="83"/>
  <c r="BO255" i="83"/>
  <c r="BO165" i="83"/>
  <c r="BO238" i="83"/>
  <c r="BJ192" i="83"/>
  <c r="BO222" i="83"/>
  <c r="BO303" i="83"/>
  <c r="BO300" i="83"/>
  <c r="BJ103" i="83"/>
  <c r="CB70" i="83"/>
  <c r="CC70" i="83" s="1"/>
  <c r="CD70" i="83" s="1"/>
  <c r="BJ42" i="83"/>
  <c r="BJ68" i="83"/>
  <c r="BJ56" i="83"/>
  <c r="BJ94" i="83"/>
  <c r="BJ106" i="83"/>
  <c r="BJ126" i="83"/>
  <c r="BJ158" i="83"/>
  <c r="BE35" i="83"/>
  <c r="BE26" i="83"/>
  <c r="BE87" i="83"/>
  <c r="BE140" i="83"/>
  <c r="AU13" i="83"/>
  <c r="M107" i="83"/>
  <c r="BJ6" i="83"/>
  <c r="BO223" i="83"/>
  <c r="BO224" i="83"/>
  <c r="BO211" i="83"/>
  <c r="BO259" i="83"/>
  <c r="BO218" i="83"/>
  <c r="BO263" i="83"/>
  <c r="BO163" i="83"/>
  <c r="BO203" i="83"/>
  <c r="BO186" i="83"/>
  <c r="BO183" i="83"/>
  <c r="BO273" i="83"/>
  <c r="BO197" i="83"/>
  <c r="BO177" i="83"/>
  <c r="BO179" i="83"/>
  <c r="BO175" i="83"/>
  <c r="BO271" i="83"/>
  <c r="BO250" i="83"/>
  <c r="BO245" i="83"/>
  <c r="BO164" i="83"/>
  <c r="BO275" i="83"/>
  <c r="BO251" i="83"/>
  <c r="BO239" i="83"/>
  <c r="BO260" i="83"/>
  <c r="BO226" i="83"/>
  <c r="BO200" i="83"/>
  <c r="BO284" i="83"/>
  <c r="BO296" i="83"/>
  <c r="BO289" i="83"/>
  <c r="BO291" i="83"/>
  <c r="BO299" i="83"/>
  <c r="BO301" i="83"/>
  <c r="BO212" i="83"/>
  <c r="CB43" i="83"/>
  <c r="CC43" i="83" s="1"/>
  <c r="CD43" i="83" s="1"/>
  <c r="AZ208" i="83"/>
  <c r="AZ203" i="83"/>
  <c r="AZ246" i="83"/>
  <c r="AZ256" i="83"/>
  <c r="AZ286" i="83"/>
  <c r="AF217" i="83"/>
  <c r="AF256" i="83"/>
  <c r="AF196" i="83"/>
  <c r="AF266" i="83"/>
  <c r="AF188" i="83"/>
  <c r="AF208" i="83"/>
  <c r="AF253" i="83"/>
  <c r="BO180" i="83"/>
  <c r="BO220" i="83"/>
  <c r="BO160" i="83"/>
  <c r="BO193" i="83"/>
  <c r="BO194" i="83"/>
  <c r="BO176" i="83"/>
  <c r="BO213" i="83"/>
  <c r="BO205" i="83"/>
  <c r="BO266" i="83"/>
  <c r="BO209" i="83"/>
  <c r="BO198" i="83"/>
  <c r="BO161" i="83"/>
  <c r="BO172" i="83"/>
  <c r="BO261" i="83"/>
  <c r="BO249" i="83"/>
  <c r="BO265" i="83"/>
  <c r="BO276" i="83"/>
  <c r="BO254" i="83"/>
  <c r="BO229" i="83"/>
  <c r="BO162" i="83"/>
  <c r="BO279" i="83"/>
  <c r="BO247" i="83"/>
  <c r="BO232" i="83"/>
  <c r="BO234" i="83"/>
  <c r="BO283" i="83"/>
  <c r="BO290" i="83"/>
  <c r="BO272" i="83"/>
  <c r="BO170" i="83"/>
  <c r="BO215" i="83"/>
  <c r="AU266" i="83"/>
  <c r="AU200" i="83"/>
  <c r="BJ218" i="83"/>
  <c r="BJ217" i="83"/>
  <c r="BJ216" i="83"/>
  <c r="BJ173" i="83"/>
  <c r="BJ167" i="83"/>
  <c r="BJ194" i="83"/>
  <c r="BJ187" i="83"/>
  <c r="BJ186" i="83"/>
  <c r="BJ168" i="83"/>
  <c r="BJ179" i="83"/>
  <c r="BJ279" i="83"/>
  <c r="BJ275" i="83"/>
  <c r="BJ278" i="83"/>
  <c r="BJ254" i="83"/>
  <c r="BJ172" i="83"/>
  <c r="BJ231" i="83"/>
  <c r="BJ283" i="83"/>
  <c r="BJ288" i="83"/>
  <c r="BJ281" i="83"/>
  <c r="BJ295" i="83"/>
  <c r="BJ204" i="83"/>
  <c r="BJ221" i="83"/>
  <c r="AP208" i="83"/>
  <c r="AP274" i="83"/>
  <c r="BE184" i="83"/>
  <c r="BE205" i="83"/>
  <c r="BE185" i="83"/>
  <c r="BE161" i="83"/>
  <c r="BE247" i="83"/>
  <c r="BE283" i="83"/>
  <c r="AK250" i="83"/>
  <c r="BO298" i="83"/>
  <c r="BJ302" i="83"/>
  <c r="BJ300" i="83"/>
  <c r="BJ299" i="83"/>
  <c r="BJ108" i="83"/>
  <c r="BE45" i="83"/>
  <c r="BJ129" i="83"/>
  <c r="BJ145" i="83"/>
  <c r="BJ119" i="83"/>
  <c r="BJ31" i="83"/>
  <c r="BJ21" i="83"/>
  <c r="BJ27" i="83"/>
  <c r="BJ48" i="83"/>
  <c r="BJ74" i="83"/>
  <c r="BJ54" i="83"/>
  <c r="BJ80" i="83"/>
  <c r="BJ91" i="83"/>
  <c r="BJ92" i="83"/>
  <c r="BJ110" i="83"/>
  <c r="BJ136" i="83"/>
  <c r="BJ111" i="83"/>
  <c r="BJ127" i="83"/>
  <c r="BJ159" i="83"/>
  <c r="BJ52" i="83"/>
  <c r="BJ86" i="83"/>
  <c r="BJ132" i="83"/>
  <c r="BE14" i="83"/>
  <c r="BE25" i="83"/>
  <c r="BE17" i="83"/>
  <c r="BE20" i="83"/>
  <c r="BE63" i="83"/>
  <c r="BE52" i="83"/>
  <c r="BE86" i="83"/>
  <c r="BE106" i="83"/>
  <c r="Y136" i="83"/>
  <c r="Z136" i="83" s="1"/>
  <c r="AS136" i="83"/>
  <c r="AT136" i="83" s="1"/>
  <c r="BM136" i="83"/>
  <c r="BN136" i="83" s="1"/>
  <c r="BO136" i="83" s="1"/>
  <c r="BC96" i="83"/>
  <c r="BD96" i="83" s="1"/>
  <c r="BE96" i="83" s="1"/>
  <c r="BW80" i="83"/>
  <c r="BX80" i="83" s="1"/>
  <c r="BY80" i="83" s="1"/>
  <c r="BC80" i="83"/>
  <c r="BD80" i="83" s="1"/>
  <c r="AI80" i="83"/>
  <c r="AJ80" i="83" s="1"/>
  <c r="BR32" i="83"/>
  <c r="BS32" i="83" s="1"/>
  <c r="BT32" i="83" s="1"/>
  <c r="AX32" i="83"/>
  <c r="AY32" i="83" s="1"/>
  <c r="AD32" i="83"/>
  <c r="AE32" i="83" s="1"/>
  <c r="AN96" i="83"/>
  <c r="AO96" i="83" s="1"/>
  <c r="BJ49" i="83"/>
  <c r="BJ33" i="83"/>
  <c r="BE55" i="83"/>
  <c r="AA111" i="83"/>
  <c r="BJ16" i="83"/>
  <c r="BJ23" i="83"/>
  <c r="BJ13" i="83"/>
  <c r="BJ22" i="83"/>
  <c r="BJ36" i="83"/>
  <c r="BJ39" i="83"/>
  <c r="BJ43" i="83"/>
  <c r="BJ30" i="83"/>
  <c r="BJ51" i="83"/>
  <c r="BJ72" i="83"/>
  <c r="BJ90" i="83"/>
  <c r="BJ88" i="83"/>
  <c r="BJ79" i="83"/>
  <c r="BJ134" i="83"/>
  <c r="BJ116" i="83"/>
  <c r="BJ138" i="83"/>
  <c r="BE6" i="83"/>
  <c r="M51" i="83"/>
  <c r="CB51" i="83"/>
  <c r="CC51" i="83" s="1"/>
  <c r="CD51" i="83" s="1"/>
  <c r="CB19" i="83"/>
  <c r="CC19" i="83" s="1"/>
  <c r="CD19" i="83" s="1"/>
  <c r="BR19" i="83"/>
  <c r="BS19" i="83" s="1"/>
  <c r="BT19" i="83" s="1"/>
  <c r="AS19" i="83"/>
  <c r="AT19" i="83" s="1"/>
  <c r="M19" i="83"/>
  <c r="BM19" i="83"/>
  <c r="BN19" i="83" s="1"/>
  <c r="BO19" i="83" s="1"/>
  <c r="AI19" i="83"/>
  <c r="AJ19" i="83" s="1"/>
  <c r="M83" i="83"/>
  <c r="AN83" i="83"/>
  <c r="AO83" i="83" s="1"/>
  <c r="BH83" i="83"/>
  <c r="BI83" i="83" s="1"/>
  <c r="BJ83" i="83" s="1"/>
  <c r="CB83" i="83"/>
  <c r="CC83" i="83" s="1"/>
  <c r="CD83" i="83" s="1"/>
  <c r="Y83" i="83"/>
  <c r="Z83" i="83" s="1"/>
  <c r="AS83" i="83"/>
  <c r="AT83" i="83" s="1"/>
  <c r="AU83" i="83" s="1"/>
  <c r="BM83" i="83"/>
  <c r="BN83" i="83" s="1"/>
  <c r="BO83" i="83" s="1"/>
  <c r="BR67" i="83"/>
  <c r="BS67" i="83" s="1"/>
  <c r="BT67" i="83" s="1"/>
  <c r="AX67" i="83"/>
  <c r="AY67" i="83" s="1"/>
  <c r="AD67" i="83"/>
  <c r="AE67" i="83" s="1"/>
  <c r="M67" i="83"/>
  <c r="BM67" i="83"/>
  <c r="BN67" i="83" s="1"/>
  <c r="BO67" i="83" s="1"/>
  <c r="AS67" i="83"/>
  <c r="AT67" i="83" s="1"/>
  <c r="Y67" i="83"/>
  <c r="Z67" i="83" s="1"/>
  <c r="CB23" i="83"/>
  <c r="CC23" i="83" s="1"/>
  <c r="CD23" i="83" s="1"/>
  <c r="M23" i="83"/>
  <c r="M87" i="83"/>
  <c r="CB87" i="83"/>
  <c r="CC87" i="83" s="1"/>
  <c r="CD87" i="83" s="1"/>
  <c r="M74" i="83"/>
  <c r="Y74" i="83"/>
  <c r="Z74" i="83" s="1"/>
  <c r="AS74" i="83"/>
  <c r="AT74" i="83" s="1"/>
  <c r="BM74" i="83"/>
  <c r="BN74" i="83" s="1"/>
  <c r="BO74" i="83" s="1"/>
  <c r="AD74" i="83"/>
  <c r="AE74" i="83" s="1"/>
  <c r="AF74" i="83" s="1"/>
  <c r="AX74" i="83"/>
  <c r="AY74" i="83" s="1"/>
  <c r="BR74" i="83"/>
  <c r="BS74" i="83" s="1"/>
  <c r="BT74" i="83" s="1"/>
  <c r="BJ32" i="83"/>
  <c r="BJ67" i="83"/>
  <c r="BJ96" i="83"/>
  <c r="BJ142" i="83"/>
  <c r="BE10" i="83"/>
  <c r="BE30" i="83"/>
  <c r="BE12" i="83"/>
  <c r="BE42" i="83"/>
  <c r="BE27" i="83"/>
  <c r="BE71" i="83"/>
  <c r="BE79" i="83"/>
  <c r="AD136" i="83"/>
  <c r="AE136" i="83" s="1"/>
  <c r="AX136" i="83"/>
  <c r="AY136" i="83" s="1"/>
  <c r="BR136" i="83"/>
  <c r="BS136" i="83" s="1"/>
  <c r="BT136" i="83" s="1"/>
  <c r="AI96" i="83"/>
  <c r="AJ96" i="83" s="1"/>
  <c r="BR80" i="83"/>
  <c r="BS80" i="83" s="1"/>
  <c r="BT80" i="83" s="1"/>
  <c r="AX80" i="83"/>
  <c r="AY80" i="83" s="1"/>
  <c r="AZ80" i="83" s="1"/>
  <c r="BM32" i="83"/>
  <c r="BN32" i="83" s="1"/>
  <c r="BO32" i="83" s="1"/>
  <c r="AS32" i="83"/>
  <c r="AT32" i="83" s="1"/>
  <c r="BE49" i="83"/>
  <c r="BJ45" i="83"/>
  <c r="BE33" i="83"/>
  <c r="BE129" i="83"/>
  <c r="BE145" i="83"/>
  <c r="BJ99" i="83"/>
  <c r="BJ10" i="83"/>
  <c r="BJ46" i="83"/>
  <c r="BJ38" i="83"/>
  <c r="BJ62" i="83"/>
  <c r="BJ70" i="83"/>
  <c r="BJ64" i="83"/>
  <c r="BJ71" i="83"/>
  <c r="BJ118" i="83"/>
  <c r="BJ130" i="83"/>
  <c r="BJ146" i="83"/>
  <c r="BJ150" i="83"/>
  <c r="BJ148" i="83"/>
  <c r="BE150" i="83"/>
  <c r="BE8" i="83"/>
  <c r="M25" i="83"/>
  <c r="CB25" i="83"/>
  <c r="CC25" i="83" s="1"/>
  <c r="CD25" i="83" s="1"/>
  <c r="Y15" i="83"/>
  <c r="Z15" i="83" s="1"/>
  <c r="BM15" i="83"/>
  <c r="BN15" i="83" s="1"/>
  <c r="BO15" i="83" s="1"/>
  <c r="BE24" i="83"/>
  <c r="BE18" i="83"/>
  <c r="BE32" i="83"/>
  <c r="BE64" i="83"/>
  <c r="BE56" i="83"/>
  <c r="BE70" i="83"/>
  <c r="BE78" i="83"/>
  <c r="BE84" i="83"/>
  <c r="BE82" i="83"/>
  <c r="BE94" i="83"/>
  <c r="BE92" i="83"/>
  <c r="BE102" i="83"/>
  <c r="BE130" i="83"/>
  <c r="BE127" i="83"/>
  <c r="BE146" i="83"/>
  <c r="Y96" i="83"/>
  <c r="Z96" i="83" s="1"/>
  <c r="AS96" i="83"/>
  <c r="AT96" i="83" s="1"/>
  <c r="M80" i="83"/>
  <c r="CB80" i="83"/>
  <c r="CC80" i="83" s="1"/>
  <c r="CD80" i="83" s="1"/>
  <c r="CB32" i="83"/>
  <c r="CC32" i="83" s="1"/>
  <c r="CD32" i="83" s="1"/>
  <c r="M32" i="83"/>
  <c r="BJ263" i="83"/>
  <c r="BJ227" i="83"/>
  <c r="BJ290" i="83"/>
  <c r="BJ284" i="83"/>
  <c r="CE172" i="83"/>
  <c r="BW58" i="83"/>
  <c r="BX58" i="83" s="1"/>
  <c r="BY58" i="83" s="1"/>
  <c r="BC58" i="83"/>
  <c r="BD58" i="83" s="1"/>
  <c r="BE58" i="83" s="1"/>
  <c r="AI58" i="83"/>
  <c r="AJ58" i="83" s="1"/>
  <c r="BR58" i="83"/>
  <c r="BS58" i="83" s="1"/>
  <c r="BT58" i="83" s="1"/>
  <c r="AX58" i="83"/>
  <c r="AY58" i="83" s="1"/>
  <c r="AD58" i="83"/>
  <c r="AE58" i="83" s="1"/>
  <c r="AD111" i="83"/>
  <c r="AE111" i="83" s="1"/>
  <c r="BC111" i="83"/>
  <c r="BD111" i="83" s="1"/>
  <c r="BE111" i="83" s="1"/>
  <c r="BW111" i="83"/>
  <c r="BX111" i="83" s="1"/>
  <c r="BY111" i="83" s="1"/>
  <c r="AN111" i="83"/>
  <c r="AO111" i="83" s="1"/>
  <c r="AP111" i="83" s="1"/>
  <c r="CB111" i="83"/>
  <c r="CC111" i="83" s="1"/>
  <c r="CD111" i="83" s="1"/>
  <c r="BM111" i="83"/>
  <c r="BN111" i="83" s="1"/>
  <c r="BO111" i="83" s="1"/>
  <c r="BR111" i="83"/>
  <c r="BS111" i="83" s="1"/>
  <c r="BT111" i="83" s="1"/>
  <c r="Y159" i="83"/>
  <c r="Z159" i="83" s="1"/>
  <c r="AS159" i="83"/>
  <c r="AT159" i="83" s="1"/>
  <c r="AU159" i="83" s="1"/>
  <c r="BM159" i="83"/>
  <c r="BN159" i="83" s="1"/>
  <c r="BO159" i="83" s="1"/>
  <c r="AX159" i="83"/>
  <c r="AY159" i="83" s="1"/>
  <c r="BR159" i="83"/>
  <c r="BS159" i="83" s="1"/>
  <c r="BT159" i="83" s="1"/>
  <c r="BC159" i="83"/>
  <c r="BD159" i="83" s="1"/>
  <c r="BE159" i="83" s="1"/>
  <c r="BW159" i="83"/>
  <c r="BX159" i="83" s="1"/>
  <c r="BY159" i="83" s="1"/>
  <c r="BR8" i="83"/>
  <c r="BS8" i="83" s="1"/>
  <c r="BT8" i="83" s="1"/>
  <c r="AX8" i="83"/>
  <c r="AY8" i="83" s="1"/>
  <c r="AZ8" i="83" s="1"/>
  <c r="AD8" i="83"/>
  <c r="AE8" i="83" s="1"/>
  <c r="AF8" i="83" s="1"/>
  <c r="M8" i="83"/>
  <c r="BM8" i="83"/>
  <c r="BN8" i="83" s="1"/>
  <c r="BO8" i="83" s="1"/>
  <c r="AS8" i="83"/>
  <c r="AT8" i="83" s="1"/>
  <c r="AU8" i="83" s="1"/>
  <c r="Y8" i="83"/>
  <c r="Z8" i="83" s="1"/>
  <c r="M84" i="83"/>
  <c r="AN84" i="83"/>
  <c r="AO84" i="83" s="1"/>
  <c r="BH84" i="83"/>
  <c r="BI84" i="83" s="1"/>
  <c r="BJ84" i="83" s="1"/>
  <c r="CB84" i="83"/>
  <c r="CC84" i="83" s="1"/>
  <c r="CD84" i="83" s="1"/>
  <c r="Y84" i="83"/>
  <c r="Z84" i="83" s="1"/>
  <c r="AS84" i="83"/>
  <c r="AT84" i="83" s="1"/>
  <c r="BM84" i="83"/>
  <c r="BN84" i="83" s="1"/>
  <c r="BO84" i="83" s="1"/>
  <c r="CB30" i="83"/>
  <c r="CC30" i="83" s="1"/>
  <c r="CD30" i="83" s="1"/>
  <c r="M30" i="83"/>
  <c r="CB66" i="83"/>
  <c r="CC66" i="83" s="1"/>
  <c r="CD66" i="83" s="1"/>
  <c r="BH66" i="83"/>
  <c r="BI66" i="83" s="1"/>
  <c r="BJ66" i="83" s="1"/>
  <c r="AN66" i="83"/>
  <c r="AO66" i="83" s="1"/>
  <c r="AP66" i="83" s="1"/>
  <c r="BW66" i="83"/>
  <c r="BX66" i="83" s="1"/>
  <c r="BY66" i="83" s="1"/>
  <c r="BC66" i="83"/>
  <c r="BD66" i="83" s="1"/>
  <c r="AI66" i="83"/>
  <c r="AJ66" i="83" s="1"/>
  <c r="AK66" i="83" s="1"/>
  <c r="M82" i="83"/>
  <c r="AN82" i="83"/>
  <c r="AO82" i="83" s="1"/>
  <c r="BH82" i="83"/>
  <c r="BI82" i="83" s="1"/>
  <c r="BJ82" i="83" s="1"/>
  <c r="CB82" i="83"/>
  <c r="CC82" i="83" s="1"/>
  <c r="CD82" i="83" s="1"/>
  <c r="Y82" i="83"/>
  <c r="Z82" i="83" s="1"/>
  <c r="AS82" i="83"/>
  <c r="AT82" i="83" s="1"/>
  <c r="BM82" i="83"/>
  <c r="BN82" i="83" s="1"/>
  <c r="BO82" i="83" s="1"/>
  <c r="BW114" i="83"/>
  <c r="BX114" i="83" s="1"/>
  <c r="BY114" i="83" s="1"/>
  <c r="BC114" i="83"/>
  <c r="BD114" i="83" s="1"/>
  <c r="BE114" i="83" s="1"/>
  <c r="AZ199" i="83"/>
  <c r="BJ223" i="83"/>
  <c r="BJ208" i="83"/>
  <c r="BJ171" i="83"/>
  <c r="BJ213" i="83"/>
  <c r="BJ165" i="83"/>
  <c r="BJ210" i="83"/>
  <c r="BJ190" i="83"/>
  <c r="BJ182" i="83"/>
  <c r="BJ184" i="83"/>
  <c r="BJ174" i="83"/>
  <c r="BJ277" i="83"/>
  <c r="BJ243" i="83"/>
  <c r="BJ219" i="83"/>
  <c r="BJ272" i="83"/>
  <c r="BJ268" i="83"/>
  <c r="BJ258" i="83"/>
  <c r="BJ293" i="83"/>
  <c r="BJ199" i="83"/>
  <c r="BJ206" i="83"/>
  <c r="BJ180" i="83"/>
  <c r="BJ212" i="83"/>
  <c r="BJ252" i="83"/>
  <c r="BJ161" i="83"/>
  <c r="BJ294" i="83"/>
  <c r="BJ280" i="83"/>
  <c r="BJ289" i="83"/>
  <c r="BJ285" i="83"/>
  <c r="BJ282" i="83"/>
  <c r="BE271" i="83"/>
  <c r="BE285" i="83"/>
  <c r="BJ297" i="83"/>
  <c r="BE41" i="83"/>
  <c r="BR139" i="83"/>
  <c r="BS139" i="83" s="1"/>
  <c r="BT139" i="83" s="1"/>
  <c r="AI122" i="83"/>
  <c r="AJ122" i="83" s="1"/>
  <c r="AK122" i="83" s="1"/>
  <c r="AD20" i="83"/>
  <c r="AE20" i="83" s="1"/>
  <c r="BR20" i="83"/>
  <c r="BS20" i="83" s="1"/>
  <c r="BT20" i="83" s="1"/>
  <c r="AD7" i="83"/>
  <c r="AE7" i="83" s="1"/>
  <c r="AF7" i="83" s="1"/>
  <c r="AZ155" i="83"/>
  <c r="CB104" i="83"/>
  <c r="CC104" i="83" s="1"/>
  <c r="CD104" i="83" s="1"/>
  <c r="BE28" i="83"/>
  <c r="BE19" i="83"/>
  <c r="BE13" i="83"/>
  <c r="BE21" i="83"/>
  <c r="BE51" i="83"/>
  <c r="BE36" i="83"/>
  <c r="BE50" i="83"/>
  <c r="BE44" i="83"/>
  <c r="BE66" i="83"/>
  <c r="BE74" i="83"/>
  <c r="BE62" i="83"/>
  <c r="BE72" i="83"/>
  <c r="BE67" i="83"/>
  <c r="BE80" i="83"/>
  <c r="BE75" i="83"/>
  <c r="BE90" i="83"/>
  <c r="BE108" i="83"/>
  <c r="BE119" i="83"/>
  <c r="BE132" i="83"/>
  <c r="BE138" i="83"/>
  <c r="BE142" i="83"/>
  <c r="BE151" i="83"/>
  <c r="AZ215" i="83"/>
  <c r="AF227" i="83"/>
  <c r="AU170" i="83"/>
  <c r="BJ193" i="83"/>
  <c r="BJ266" i="83"/>
  <c r="BJ197" i="83"/>
  <c r="BJ162" i="83"/>
  <c r="BJ189" i="83"/>
  <c r="BJ178" i="83"/>
  <c r="BJ175" i="83"/>
  <c r="BJ201" i="83"/>
  <c r="BJ200" i="83"/>
  <c r="BJ195" i="83"/>
  <c r="BJ265" i="83"/>
  <c r="BJ233" i="83"/>
  <c r="BJ176" i="83"/>
  <c r="BJ274" i="83"/>
  <c r="BJ166" i="83"/>
  <c r="BJ271" i="83"/>
  <c r="BJ242" i="83"/>
  <c r="BJ296" i="83"/>
  <c r="BJ232" i="83"/>
  <c r="BJ247" i="83"/>
  <c r="BJ260" i="83"/>
  <c r="BJ225" i="83"/>
  <c r="BJ177" i="83"/>
  <c r="BJ215" i="83"/>
  <c r="BJ241" i="83"/>
  <c r="BJ256" i="83"/>
  <c r="BJ228" i="83"/>
  <c r="BJ257" i="83"/>
  <c r="BJ273" i="83"/>
  <c r="BJ264" i="83"/>
  <c r="BJ267" i="83"/>
  <c r="BJ287" i="83"/>
  <c r="BE244" i="83"/>
  <c r="BE231" i="83"/>
  <c r="AK244" i="83"/>
  <c r="BE303" i="83"/>
  <c r="BJ301" i="83"/>
  <c r="BJ211" i="83"/>
  <c r="AP298" i="83"/>
  <c r="AZ297" i="83"/>
  <c r="BE53" i="83"/>
  <c r="BE37" i="83"/>
  <c r="BE157" i="83"/>
  <c r="BH122" i="83"/>
  <c r="BI122" i="83" s="1"/>
  <c r="BJ122" i="83" s="1"/>
  <c r="AI20" i="83"/>
  <c r="AJ20" i="83" s="1"/>
  <c r="BW20" i="83"/>
  <c r="BX20" i="83" s="1"/>
  <c r="BY20" i="83" s="1"/>
  <c r="BR7" i="83"/>
  <c r="BS7" i="83" s="1"/>
  <c r="BT7" i="83" s="1"/>
  <c r="AU103" i="83"/>
  <c r="BE123" i="83"/>
  <c r="AZ159" i="83"/>
  <c r="BE22" i="83"/>
  <c r="BE16" i="83"/>
  <c r="BE23" i="83"/>
  <c r="BE40" i="83"/>
  <c r="BE31" i="83"/>
  <c r="BE46" i="83"/>
  <c r="BE38" i="83"/>
  <c r="BE54" i="83"/>
  <c r="BE60" i="83"/>
  <c r="BE83" i="83"/>
  <c r="BE95" i="83"/>
  <c r="BE103" i="83"/>
  <c r="BE126" i="83"/>
  <c r="BE118" i="83"/>
  <c r="BE131" i="83"/>
  <c r="BE136" i="83"/>
  <c r="BE156" i="83"/>
  <c r="AK158" i="83"/>
  <c r="BJ222" i="83"/>
  <c r="AU219" i="83"/>
  <c r="AZ170" i="83"/>
  <c r="AZ257" i="83"/>
  <c r="AZ205" i="83"/>
  <c r="AZ277" i="83"/>
  <c r="AZ253" i="83"/>
  <c r="AF220" i="83"/>
  <c r="AU163" i="83"/>
  <c r="AU199" i="83"/>
  <c r="AU207" i="83"/>
  <c r="BJ220" i="83"/>
  <c r="BJ276" i="83"/>
  <c r="BJ239" i="83"/>
  <c r="BJ198" i="83"/>
  <c r="BJ181" i="83"/>
  <c r="BJ214" i="83"/>
  <c r="BJ209" i="83"/>
  <c r="BJ203" i="83"/>
  <c r="BJ191" i="83"/>
  <c r="BJ185" i="83"/>
  <c r="BJ246" i="83"/>
  <c r="BJ163" i="83"/>
  <c r="BJ226" i="83"/>
  <c r="BJ160" i="83"/>
  <c r="BJ170" i="83"/>
  <c r="BJ259" i="83"/>
  <c r="BJ236" i="83"/>
  <c r="BJ251" i="83"/>
  <c r="BJ235" i="83"/>
  <c r="BJ269" i="83"/>
  <c r="BJ240" i="83"/>
  <c r="BJ207" i="83"/>
  <c r="BJ230" i="83"/>
  <c r="BJ237" i="83"/>
  <c r="BJ196" i="83"/>
  <c r="BJ234" i="83"/>
  <c r="BJ224" i="83"/>
  <c r="BJ291" i="83"/>
  <c r="BJ249" i="83"/>
  <c r="BJ253" i="83"/>
  <c r="BJ262" i="83"/>
  <c r="BJ229" i="83"/>
  <c r="BJ270" i="83"/>
  <c r="BJ183" i="83"/>
  <c r="AP167" i="83"/>
  <c r="AP285" i="83"/>
  <c r="BE251" i="83"/>
  <c r="BE282" i="83"/>
  <c r="AK271" i="83"/>
  <c r="AK275" i="83"/>
  <c r="AK228" i="83"/>
  <c r="AA240" i="83"/>
  <c r="BE304" i="83"/>
  <c r="BJ303" i="83"/>
  <c r="AZ303" i="83"/>
  <c r="AZ100" i="83"/>
  <c r="BE223" i="83"/>
  <c r="BE181" i="83"/>
  <c r="BE175" i="83"/>
  <c r="BE216" i="83"/>
  <c r="BE200" i="83"/>
  <c r="BE180" i="83"/>
  <c r="BE201" i="83"/>
  <c r="BE203" i="83"/>
  <c r="BE192" i="83"/>
  <c r="BE163" i="83"/>
  <c r="BE160" i="83"/>
  <c r="BE193" i="83"/>
  <c r="BE278" i="83"/>
  <c r="BE273" i="83"/>
  <c r="BE258" i="83"/>
  <c r="BE176" i="83"/>
  <c r="BE215" i="83"/>
  <c r="BE257" i="83"/>
  <c r="BE229" i="83"/>
  <c r="BE230" i="83"/>
  <c r="BE183" i="83"/>
  <c r="BE182" i="83"/>
  <c r="BE252" i="83"/>
  <c r="BE235" i="83"/>
  <c r="BE211" i="83"/>
  <c r="BE288" i="83"/>
  <c r="BE279" i="83"/>
  <c r="BE296" i="83"/>
  <c r="BE287" i="83"/>
  <c r="BE187" i="83"/>
  <c r="BE241" i="83"/>
  <c r="BE284" i="83"/>
  <c r="BE301" i="83"/>
  <c r="BE298" i="83"/>
  <c r="BE297" i="83"/>
  <c r="AZ94" i="83"/>
  <c r="AZ111" i="83"/>
  <c r="BE217" i="83"/>
  <c r="BE197" i="83"/>
  <c r="BE189" i="83"/>
  <c r="BE270" i="83"/>
  <c r="BE265" i="83"/>
  <c r="BE255" i="83"/>
  <c r="BE242" i="83"/>
  <c r="BE172" i="83"/>
  <c r="BE272" i="83"/>
  <c r="BE237" i="83"/>
  <c r="BE202" i="83"/>
  <c r="BE240" i="83"/>
  <c r="BE186" i="83"/>
  <c r="BE289" i="83"/>
  <c r="BE218" i="83"/>
  <c r="BE234" i="83"/>
  <c r="BE266" i="83"/>
  <c r="BE269" i="83"/>
  <c r="BE253" i="83"/>
  <c r="BE256" i="83"/>
  <c r="BE291" i="83"/>
  <c r="BE259" i="83"/>
  <c r="BE299" i="83"/>
  <c r="BE300" i="83"/>
  <c r="AZ59" i="83"/>
  <c r="AZ108" i="83"/>
  <c r="AZ183" i="83"/>
  <c r="AZ187" i="83"/>
  <c r="AZ238" i="83"/>
  <c r="AP271" i="83"/>
  <c r="BE213" i="83"/>
  <c r="BE171" i="83"/>
  <c r="BE199" i="83"/>
  <c r="BE214" i="83"/>
  <c r="BE209" i="83"/>
  <c r="BE188" i="83"/>
  <c r="BE220" i="83"/>
  <c r="BE191" i="83"/>
  <c r="BE264" i="83"/>
  <c r="BE276" i="83"/>
  <c r="BE238" i="83"/>
  <c r="BE173" i="83"/>
  <c r="BE167" i="83"/>
  <c r="BE275" i="83"/>
  <c r="BE248" i="83"/>
  <c r="BE177" i="83"/>
  <c r="BE232" i="83"/>
  <c r="BE254" i="83"/>
  <c r="BE210" i="83"/>
  <c r="BE245" i="83"/>
  <c r="BE179" i="83"/>
  <c r="BE239" i="83"/>
  <c r="BE228" i="83"/>
  <c r="BE236" i="83"/>
  <c r="BE243" i="83"/>
  <c r="BE294" i="83"/>
  <c r="BE233" i="83"/>
  <c r="BE280" i="83"/>
  <c r="BE221" i="83"/>
  <c r="AZ13" i="83"/>
  <c r="BE222" i="83"/>
  <c r="BE206" i="83"/>
  <c r="BE207" i="83"/>
  <c r="BE196" i="83"/>
  <c r="BE168" i="83"/>
  <c r="BE194" i="83"/>
  <c r="BE208" i="83"/>
  <c r="BE190" i="83"/>
  <c r="BE166" i="83"/>
  <c r="BE250" i="83"/>
  <c r="BE162" i="83"/>
  <c r="BE260" i="83"/>
  <c r="BE274" i="83"/>
  <c r="BE170" i="83"/>
  <c r="BE262" i="83"/>
  <c r="BE261" i="83"/>
  <c r="BE268" i="83"/>
  <c r="BE249" i="83"/>
  <c r="BE204" i="83"/>
  <c r="BE227" i="83"/>
  <c r="BE212" i="83"/>
  <c r="BE195" i="83"/>
  <c r="BE226" i="83"/>
  <c r="BE281" i="83"/>
  <c r="BE225" i="83"/>
  <c r="BE286" i="83"/>
  <c r="BE295" i="83"/>
  <c r="BE293" i="83"/>
  <c r="BE292" i="83"/>
  <c r="BE198" i="83"/>
  <c r="BE267" i="83"/>
  <c r="BE164" i="83"/>
  <c r="BE224" i="83"/>
  <c r="AU49" i="83"/>
  <c r="AZ45" i="83"/>
  <c r="AP37" i="83"/>
  <c r="AU33" i="83"/>
  <c r="AZ29" i="83"/>
  <c r="AZ131" i="83"/>
  <c r="AZ83" i="83"/>
  <c r="AZ79" i="83"/>
  <c r="AU131" i="83"/>
  <c r="AU147" i="83"/>
  <c r="AP16" i="83"/>
  <c r="AP35" i="83"/>
  <c r="AP60" i="83"/>
  <c r="AP70" i="83"/>
  <c r="AP96" i="83"/>
  <c r="AP102" i="83"/>
  <c r="AP126" i="83"/>
  <c r="AP142" i="83"/>
  <c r="AP131" i="83"/>
  <c r="AP132" i="83"/>
  <c r="AU6" i="83"/>
  <c r="AZ16" i="83"/>
  <c r="AZ12" i="83"/>
  <c r="AZ20" i="83"/>
  <c r="AZ10" i="83"/>
  <c r="AZ22" i="83"/>
  <c r="AZ25" i="83"/>
  <c r="AZ35" i="83"/>
  <c r="AZ28" i="83"/>
  <c r="AZ39" i="83"/>
  <c r="AZ56" i="83"/>
  <c r="AZ70" i="83"/>
  <c r="AZ51" i="83"/>
  <c r="AZ66" i="83"/>
  <c r="AZ91" i="83"/>
  <c r="AZ71" i="83"/>
  <c r="AZ86" i="83"/>
  <c r="AZ112" i="83"/>
  <c r="AZ103" i="83"/>
  <c r="AZ144" i="83"/>
  <c r="AZ138" i="83"/>
  <c r="AU19" i="83"/>
  <c r="AZ6" i="83"/>
  <c r="AU45" i="83"/>
  <c r="AZ41" i="83"/>
  <c r="AU29" i="83"/>
  <c r="AU129" i="83"/>
  <c r="AU145" i="83"/>
  <c r="AZ143" i="83"/>
  <c r="AU107" i="83"/>
  <c r="AP83" i="83"/>
  <c r="AU71" i="83"/>
  <c r="AU143" i="83"/>
  <c r="AU151" i="83"/>
  <c r="BE5" i="83"/>
  <c r="AZ21" i="83"/>
  <c r="AZ24" i="83"/>
  <c r="AZ27" i="83"/>
  <c r="AZ38" i="83"/>
  <c r="AZ42" i="83"/>
  <c r="AZ50" i="83"/>
  <c r="AZ68" i="83"/>
  <c r="AZ58" i="83"/>
  <c r="AZ67" i="83"/>
  <c r="AZ54" i="83"/>
  <c r="AZ82" i="83"/>
  <c r="AZ87" i="83"/>
  <c r="AZ92" i="83"/>
  <c r="AZ106" i="83"/>
  <c r="AZ114" i="83"/>
  <c r="AZ142" i="83"/>
  <c r="AZ118" i="83"/>
  <c r="AZ154" i="83"/>
  <c r="AZ53" i="83"/>
  <c r="AU41" i="83"/>
  <c r="AZ37" i="83"/>
  <c r="AZ129" i="83"/>
  <c r="AZ145" i="83"/>
  <c r="AP127" i="83"/>
  <c r="AZ119" i="83"/>
  <c r="AU87" i="83"/>
  <c r="AZ75" i="83"/>
  <c r="AZ123" i="83"/>
  <c r="AU139" i="83"/>
  <c r="AP143" i="83"/>
  <c r="AZ151" i="83"/>
  <c r="AU5" i="83"/>
  <c r="AZ23" i="83"/>
  <c r="AZ17" i="83"/>
  <c r="AZ30" i="83"/>
  <c r="AZ40" i="83"/>
  <c r="AZ34" i="83"/>
  <c r="AZ44" i="83"/>
  <c r="AZ52" i="83"/>
  <c r="AZ72" i="83"/>
  <c r="AZ46" i="83"/>
  <c r="AZ55" i="83"/>
  <c r="AZ76" i="83"/>
  <c r="AZ88" i="83"/>
  <c r="AZ84" i="83"/>
  <c r="AZ95" i="83"/>
  <c r="AZ148" i="83"/>
  <c r="AZ156" i="83"/>
  <c r="AU53" i="83"/>
  <c r="AZ49" i="83"/>
  <c r="AP41" i="83"/>
  <c r="AU37" i="83"/>
  <c r="AZ33" i="83"/>
  <c r="AU91" i="83"/>
  <c r="AP75" i="83"/>
  <c r="AP123" i="83"/>
  <c r="AZ18" i="83"/>
  <c r="AZ14" i="83"/>
  <c r="AZ19" i="83"/>
  <c r="AZ32" i="83"/>
  <c r="AZ36" i="83"/>
  <c r="AZ62" i="83"/>
  <c r="AZ60" i="83"/>
  <c r="AZ48" i="83"/>
  <c r="AZ64" i="83"/>
  <c r="AZ74" i="83"/>
  <c r="AZ78" i="83"/>
  <c r="AZ90" i="83"/>
  <c r="AZ102" i="83"/>
  <c r="AZ136" i="83"/>
  <c r="AZ126" i="83"/>
  <c r="AZ132" i="83"/>
  <c r="AZ134" i="83"/>
  <c r="AZ150" i="83"/>
  <c r="AZ147" i="83"/>
  <c r="AZ158" i="83"/>
  <c r="AZ5" i="83"/>
  <c r="AU34" i="83"/>
  <c r="AU42" i="83"/>
  <c r="AU30" i="83"/>
  <c r="AU38" i="83"/>
  <c r="AU54" i="83"/>
  <c r="AU66" i="83"/>
  <c r="AU52" i="83"/>
  <c r="AU62" i="83"/>
  <c r="AU72" i="83"/>
  <c r="AU56" i="83"/>
  <c r="AU64" i="83"/>
  <c r="AU86" i="83"/>
  <c r="AU96" i="83"/>
  <c r="AU79" i="83"/>
  <c r="AU120" i="83"/>
  <c r="AU148" i="83"/>
  <c r="AU138" i="83"/>
  <c r="AU158" i="83"/>
  <c r="AU152" i="83"/>
  <c r="AZ217" i="83"/>
  <c r="AZ189" i="83"/>
  <c r="AZ209" i="83"/>
  <c r="AZ214" i="83"/>
  <c r="AZ185" i="83"/>
  <c r="AZ201" i="83"/>
  <c r="AZ180" i="83"/>
  <c r="AZ197" i="83"/>
  <c r="AZ278" i="83"/>
  <c r="AZ255" i="83"/>
  <c r="AZ176" i="83"/>
  <c r="AZ171" i="83"/>
  <c r="AZ273" i="83"/>
  <c r="AZ249" i="83"/>
  <c r="AZ250" i="83"/>
  <c r="AZ206" i="83"/>
  <c r="AZ227" i="83"/>
  <c r="AZ245" i="83"/>
  <c r="AZ173" i="83"/>
  <c r="AZ231" i="83"/>
  <c r="AZ284" i="83"/>
  <c r="AZ288" i="83"/>
  <c r="AZ287" i="83"/>
  <c r="AZ270" i="83"/>
  <c r="AZ299" i="83"/>
  <c r="AU14" i="83"/>
  <c r="AU23" i="83"/>
  <c r="AU18" i="83"/>
  <c r="AU28" i="83"/>
  <c r="AU36" i="83"/>
  <c r="AU44" i="83"/>
  <c r="AU46" i="83"/>
  <c r="AU32" i="83"/>
  <c r="AU40" i="83"/>
  <c r="AU48" i="83"/>
  <c r="AU55" i="83"/>
  <c r="AU68" i="83"/>
  <c r="AU74" i="83"/>
  <c r="AU58" i="83"/>
  <c r="AU94" i="83"/>
  <c r="AU90" i="83"/>
  <c r="AU118" i="83"/>
  <c r="AU119" i="83"/>
  <c r="AU132" i="83"/>
  <c r="AU126" i="83"/>
  <c r="AU135" i="83"/>
  <c r="AU150" i="83"/>
  <c r="AZ184" i="83"/>
  <c r="AZ182" i="83"/>
  <c r="AZ179" i="83"/>
  <c r="AZ216" i="83"/>
  <c r="AZ190" i="83"/>
  <c r="AZ218" i="83"/>
  <c r="AZ169" i="83"/>
  <c r="AZ165" i="83"/>
  <c r="AZ275" i="83"/>
  <c r="AZ276" i="83"/>
  <c r="AZ241" i="83"/>
  <c r="AZ175" i="83"/>
  <c r="AZ162" i="83"/>
  <c r="AZ168" i="83"/>
  <c r="AZ274" i="83"/>
  <c r="AZ232" i="83"/>
  <c r="AZ267" i="83"/>
  <c r="AZ265" i="83"/>
  <c r="AZ244" i="83"/>
  <c r="AZ160" i="83"/>
  <c r="AZ198" i="83"/>
  <c r="AZ283" i="83"/>
  <c r="AZ221" i="83"/>
  <c r="AZ224" i="83"/>
  <c r="AZ248" i="83"/>
  <c r="AZ243" i="83"/>
  <c r="AZ236" i="83"/>
  <c r="AZ210" i="83"/>
  <c r="AZ237" i="83"/>
  <c r="AZ177" i="83"/>
  <c r="AZ291" i="83"/>
  <c r="AZ295" i="83"/>
  <c r="AZ174" i="83"/>
  <c r="AZ292" i="83"/>
  <c r="AZ263" i="83"/>
  <c r="AZ219" i="83"/>
  <c r="AZ304" i="83"/>
  <c r="AU22" i="83"/>
  <c r="AU16" i="83"/>
  <c r="AU12" i="83"/>
  <c r="AU70" i="83"/>
  <c r="AU75" i="83"/>
  <c r="AU60" i="83"/>
  <c r="AU67" i="83"/>
  <c r="AU84" i="83"/>
  <c r="AU95" i="83"/>
  <c r="AU100" i="83"/>
  <c r="AU88" i="83"/>
  <c r="AU92" i="83"/>
  <c r="AU108" i="83"/>
  <c r="AU134" i="83"/>
  <c r="AU123" i="83"/>
  <c r="AU111" i="83"/>
  <c r="AU128" i="83"/>
  <c r="AZ178" i="83"/>
  <c r="AZ196" i="83"/>
  <c r="AZ194" i="83"/>
  <c r="AZ192" i="83"/>
  <c r="AZ188" i="83"/>
  <c r="AZ172" i="83"/>
  <c r="AZ268" i="83"/>
  <c r="AZ261" i="83"/>
  <c r="AZ266" i="83"/>
  <c r="AZ240" i="83"/>
  <c r="AZ260" i="83"/>
  <c r="AZ254" i="83"/>
  <c r="AZ247" i="83"/>
  <c r="AZ251" i="83"/>
  <c r="AZ225" i="83"/>
  <c r="AZ226" i="83"/>
  <c r="AZ233" i="83"/>
  <c r="AZ294" i="83"/>
  <c r="AZ282" i="83"/>
  <c r="AZ296" i="83"/>
  <c r="AZ289" i="83"/>
  <c r="AZ280" i="83"/>
  <c r="AZ259" i="83"/>
  <c r="AZ290" i="83"/>
  <c r="AU204" i="83"/>
  <c r="AU273" i="83"/>
  <c r="AU208" i="83"/>
  <c r="AU285" i="83"/>
  <c r="AU291" i="83"/>
  <c r="AZ223" i="83"/>
  <c r="AK206" i="83"/>
  <c r="AZ298" i="83"/>
  <c r="AU10" i="83"/>
  <c r="AU24" i="83"/>
  <c r="AU39" i="83"/>
  <c r="AU27" i="83"/>
  <c r="AU35" i="83"/>
  <c r="AU43" i="83"/>
  <c r="AU51" i="83"/>
  <c r="AU50" i="83"/>
  <c r="AU80" i="83"/>
  <c r="AU82" i="83"/>
  <c r="AU76" i="83"/>
  <c r="AU102" i="83"/>
  <c r="AU106" i="83"/>
  <c r="AU116" i="83"/>
  <c r="AU124" i="83"/>
  <c r="AU144" i="83"/>
  <c r="AU136" i="83"/>
  <c r="AU142" i="83"/>
  <c r="AU156" i="83"/>
  <c r="AU223" i="83"/>
  <c r="AZ200" i="83"/>
  <c r="AZ204" i="83"/>
  <c r="AZ222" i="83"/>
  <c r="AZ163" i="83"/>
  <c r="AZ279" i="83"/>
  <c r="AZ193" i="83"/>
  <c r="AZ213" i="83"/>
  <c r="AZ202" i="83"/>
  <c r="AZ164" i="83"/>
  <c r="AZ258" i="83"/>
  <c r="AZ181" i="83"/>
  <c r="AZ167" i="83"/>
  <c r="AZ264" i="83"/>
  <c r="AZ262" i="83"/>
  <c r="AZ239" i="83"/>
  <c r="AZ161" i="83"/>
  <c r="AZ230" i="83"/>
  <c r="AZ235" i="83"/>
  <c r="AZ195" i="83"/>
  <c r="AZ234" i="83"/>
  <c r="AZ228" i="83"/>
  <c r="AZ166" i="83"/>
  <c r="AZ269" i="83"/>
  <c r="AZ212" i="83"/>
  <c r="AZ252" i="83"/>
  <c r="AZ271" i="83"/>
  <c r="AZ272" i="83"/>
  <c r="AZ293" i="83"/>
  <c r="AZ229" i="83"/>
  <c r="AZ186" i="83"/>
  <c r="AU220" i="83"/>
  <c r="AU192" i="83"/>
  <c r="AU188" i="83"/>
  <c r="AU185" i="83"/>
  <c r="AU243" i="83"/>
  <c r="AU161" i="83"/>
  <c r="AU268" i="83"/>
  <c r="AU231" i="83"/>
  <c r="AU260" i="83"/>
  <c r="AU296" i="83"/>
  <c r="AU206" i="83"/>
  <c r="AP192" i="83"/>
  <c r="AP165" i="83"/>
  <c r="AP249" i="83"/>
  <c r="AP254" i="83"/>
  <c r="AP227" i="83"/>
  <c r="AU301" i="83"/>
  <c r="AU304" i="83"/>
  <c r="AK302" i="83"/>
  <c r="AP301" i="83"/>
  <c r="AZ302" i="83"/>
  <c r="AP53" i="83"/>
  <c r="AP43" i="83"/>
  <c r="AP34" i="83"/>
  <c r="AP84" i="83"/>
  <c r="AU179" i="83"/>
  <c r="AU201" i="83"/>
  <c r="AU198" i="83"/>
  <c r="AU183" i="83"/>
  <c r="AU189" i="83"/>
  <c r="AU270" i="83"/>
  <c r="AU216" i="83"/>
  <c r="AU257" i="83"/>
  <c r="AU238" i="83"/>
  <c r="AU237" i="83"/>
  <c r="AU173" i="83"/>
  <c r="AU290" i="83"/>
  <c r="AU289" i="83"/>
  <c r="AU248" i="83"/>
  <c r="AU218" i="83"/>
  <c r="AP129" i="83"/>
  <c r="AP145" i="83"/>
  <c r="AP26" i="83"/>
  <c r="AP32" i="83"/>
  <c r="AP56" i="83"/>
  <c r="AP136" i="83"/>
  <c r="BH47" i="83"/>
  <c r="BI47" i="83" s="1"/>
  <c r="BJ47" i="83" s="1"/>
  <c r="BW43" i="83"/>
  <c r="BX43" i="83" s="1"/>
  <c r="BY43" i="83" s="1"/>
  <c r="BC43" i="83"/>
  <c r="BD43" i="83" s="1"/>
  <c r="BE43" i="83" s="1"/>
  <c r="AI43" i="83"/>
  <c r="AJ43" i="83" s="1"/>
  <c r="BR31" i="83"/>
  <c r="BS31" i="83" s="1"/>
  <c r="BT31" i="83" s="1"/>
  <c r="AX31" i="83"/>
  <c r="AY31" i="83" s="1"/>
  <c r="AZ31" i="83" s="1"/>
  <c r="AD31" i="83"/>
  <c r="AE31" i="83" s="1"/>
  <c r="AF31" i="83" s="1"/>
  <c r="BH29" i="83"/>
  <c r="BI29" i="83" s="1"/>
  <c r="BJ29" i="83" s="1"/>
  <c r="AN29" i="83"/>
  <c r="AO29" i="83" s="1"/>
  <c r="BR26" i="83"/>
  <c r="BS26" i="83" s="1"/>
  <c r="BT26" i="83" s="1"/>
  <c r="AX26" i="83"/>
  <c r="AY26" i="83" s="1"/>
  <c r="AZ26" i="83" s="1"/>
  <c r="AD26" i="83"/>
  <c r="AE26" i="83" s="1"/>
  <c r="AF26" i="83" s="1"/>
  <c r="BM25" i="83"/>
  <c r="BN25" i="83" s="1"/>
  <c r="BO25" i="83" s="1"/>
  <c r="AS25" i="83"/>
  <c r="AT25" i="83" s="1"/>
  <c r="AU25" i="83" s="1"/>
  <c r="Y25" i="83"/>
  <c r="Z25" i="83" s="1"/>
  <c r="AA25" i="83" s="1"/>
  <c r="M139" i="83"/>
  <c r="AD116" i="83"/>
  <c r="AE116" i="83" s="1"/>
  <c r="AX116" i="83"/>
  <c r="AY116" i="83" s="1"/>
  <c r="AZ116" i="83" s="1"/>
  <c r="BR116" i="83"/>
  <c r="BS116" i="83" s="1"/>
  <c r="BT116" i="83" s="1"/>
  <c r="BH115" i="83"/>
  <c r="BI115" i="83" s="1"/>
  <c r="BJ115" i="83" s="1"/>
  <c r="AI144" i="83"/>
  <c r="AJ144" i="83" s="1"/>
  <c r="BC144" i="83"/>
  <c r="BD144" i="83" s="1"/>
  <c r="BE144" i="83" s="1"/>
  <c r="BW144" i="83"/>
  <c r="BX144" i="83" s="1"/>
  <c r="BY144" i="83" s="1"/>
  <c r="CB76" i="83"/>
  <c r="CC76" i="83" s="1"/>
  <c r="CD76" i="83" s="1"/>
  <c r="BH76" i="83"/>
  <c r="BI76" i="83" s="1"/>
  <c r="BJ76" i="83" s="1"/>
  <c r="AN76" i="83"/>
  <c r="AO76" i="83" s="1"/>
  <c r="AP49" i="83"/>
  <c r="AP33" i="83"/>
  <c r="AX139" i="83"/>
  <c r="AY139" i="83" s="1"/>
  <c r="AZ139" i="83" s="1"/>
  <c r="AN122" i="83"/>
  <c r="AO122" i="83" s="1"/>
  <c r="AP122" i="83" s="1"/>
  <c r="CB122" i="83"/>
  <c r="CC122" i="83" s="1"/>
  <c r="CD122" i="83" s="1"/>
  <c r="M20" i="83"/>
  <c r="M7" i="83"/>
  <c r="AN20" i="83"/>
  <c r="AO20" i="83" s="1"/>
  <c r="AP20" i="83" s="1"/>
  <c r="BH20" i="83"/>
  <c r="BI20" i="83" s="1"/>
  <c r="BJ20" i="83" s="1"/>
  <c r="CB20" i="83"/>
  <c r="CC20" i="83" s="1"/>
  <c r="CD20" i="83" s="1"/>
  <c r="AX7" i="83"/>
  <c r="AY7" i="83" s="1"/>
  <c r="AZ7" i="83" s="1"/>
  <c r="AP103" i="83"/>
  <c r="M79" i="83"/>
  <c r="AP151" i="83"/>
  <c r="AP159" i="83"/>
  <c r="AK159" i="83"/>
  <c r="CB29" i="83"/>
  <c r="CC29" i="83" s="1"/>
  <c r="CD29" i="83" s="1"/>
  <c r="CB50" i="83"/>
  <c r="CC50" i="83" s="1"/>
  <c r="CD50" i="83" s="1"/>
  <c r="CB31" i="83"/>
  <c r="CC31" i="83" s="1"/>
  <c r="CD31" i="83" s="1"/>
  <c r="AN11" i="83"/>
  <c r="AO11" i="83" s="1"/>
  <c r="AP11" i="83" s="1"/>
  <c r="AP31" i="83"/>
  <c r="AP14" i="83"/>
  <c r="AP21" i="83"/>
  <c r="AP6" i="83"/>
  <c r="AP13" i="83"/>
  <c r="AP36" i="83"/>
  <c r="AP52" i="83"/>
  <c r="AP74" i="83"/>
  <c r="AP54" i="83"/>
  <c r="AP62" i="83"/>
  <c r="AP78" i="83"/>
  <c r="AP88" i="83"/>
  <c r="AP90" i="83"/>
  <c r="AP80" i="83"/>
  <c r="AP114" i="83"/>
  <c r="AP115" i="83"/>
  <c r="AP134" i="83"/>
  <c r="AP146" i="83"/>
  <c r="AK111" i="83"/>
  <c r="BR11" i="83"/>
  <c r="BS11" i="83" s="1"/>
  <c r="BT11" i="83" s="1"/>
  <c r="AU215" i="83"/>
  <c r="AF199" i="83"/>
  <c r="AF169" i="83"/>
  <c r="AF284" i="83"/>
  <c r="AU178" i="83"/>
  <c r="AU210" i="83"/>
  <c r="AU176" i="83"/>
  <c r="AU171" i="83"/>
  <c r="AU213" i="83"/>
  <c r="AU196" i="83"/>
  <c r="AU186" i="83"/>
  <c r="AU191" i="83"/>
  <c r="AU169" i="83"/>
  <c r="AU275" i="83"/>
  <c r="AU165" i="83"/>
  <c r="AU265" i="83"/>
  <c r="AU250" i="83"/>
  <c r="AU272" i="83"/>
  <c r="AU253" i="83"/>
  <c r="AU239" i="83"/>
  <c r="AU232" i="83"/>
  <c r="AU284" i="83"/>
  <c r="AU234" i="83"/>
  <c r="AU293" i="83"/>
  <c r="AU288" i="83"/>
  <c r="AU280" i="83"/>
  <c r="AU295" i="83"/>
  <c r="AU222" i="83"/>
  <c r="AU224" i="83"/>
  <c r="AU299" i="83"/>
  <c r="AU297" i="83"/>
  <c r="AP51" i="83"/>
  <c r="AP42" i="83"/>
  <c r="AP44" i="83"/>
  <c r="AP156" i="83"/>
  <c r="BR43" i="83"/>
  <c r="BS43" i="83" s="1"/>
  <c r="BT43" i="83" s="1"/>
  <c r="AX43" i="83"/>
  <c r="AY43" i="83" s="1"/>
  <c r="AZ43" i="83" s="1"/>
  <c r="AD43" i="83"/>
  <c r="AE43" i="83" s="1"/>
  <c r="AF43" i="83" s="1"/>
  <c r="BM31" i="83"/>
  <c r="BN31" i="83" s="1"/>
  <c r="BO31" i="83" s="1"/>
  <c r="AS31" i="83"/>
  <c r="AT31" i="83" s="1"/>
  <c r="AU31" i="83" s="1"/>
  <c r="Y31" i="83"/>
  <c r="Z31" i="83" s="1"/>
  <c r="BW29" i="83"/>
  <c r="BX29" i="83" s="1"/>
  <c r="BY29" i="83" s="1"/>
  <c r="BC29" i="83"/>
  <c r="BD29" i="83" s="1"/>
  <c r="BE29" i="83" s="1"/>
  <c r="AI29" i="83"/>
  <c r="AJ29" i="83" s="1"/>
  <c r="BM26" i="83"/>
  <c r="BN26" i="83" s="1"/>
  <c r="BO26" i="83" s="1"/>
  <c r="AS26" i="83"/>
  <c r="AT26" i="83" s="1"/>
  <c r="AU26" i="83" s="1"/>
  <c r="Y26" i="83"/>
  <c r="Z26" i="83" s="1"/>
  <c r="AA26" i="83" s="1"/>
  <c r="BH25" i="83"/>
  <c r="BI25" i="83" s="1"/>
  <c r="BJ25" i="83" s="1"/>
  <c r="AN25" i="83"/>
  <c r="AO25" i="83" s="1"/>
  <c r="AP25" i="83" s="1"/>
  <c r="AI116" i="83"/>
  <c r="AJ116" i="83" s="1"/>
  <c r="AK116" i="83" s="1"/>
  <c r="BC116" i="83"/>
  <c r="BD116" i="83" s="1"/>
  <c r="BE116" i="83" s="1"/>
  <c r="BW116" i="83"/>
  <c r="BX116" i="83" s="1"/>
  <c r="BY116" i="83" s="1"/>
  <c r="CB115" i="83"/>
  <c r="CC115" i="83" s="1"/>
  <c r="CD115" i="83" s="1"/>
  <c r="BR95" i="83"/>
  <c r="BS95" i="83" s="1"/>
  <c r="BT95" i="83" s="1"/>
  <c r="AN144" i="83"/>
  <c r="AO144" i="83" s="1"/>
  <c r="AP144" i="83" s="1"/>
  <c r="BH144" i="83"/>
  <c r="BI144" i="83" s="1"/>
  <c r="BJ144" i="83" s="1"/>
  <c r="BW95" i="83"/>
  <c r="BX95" i="83" s="1"/>
  <c r="BY95" i="83" s="1"/>
  <c r="BW76" i="83"/>
  <c r="BX76" i="83" s="1"/>
  <c r="BY76" i="83" s="1"/>
  <c r="BC76" i="83"/>
  <c r="BD76" i="83" s="1"/>
  <c r="BE76" i="83" s="1"/>
  <c r="AI76" i="83"/>
  <c r="AJ76" i="83" s="1"/>
  <c r="AP45" i="83"/>
  <c r="AP29" i="83"/>
  <c r="Y139" i="83"/>
  <c r="Z139" i="83" s="1"/>
  <c r="BM139" i="83"/>
  <c r="BN139" i="83" s="1"/>
  <c r="BO139" i="83" s="1"/>
  <c r="AN95" i="83"/>
  <c r="AO95" i="83" s="1"/>
  <c r="AP95" i="83" s="1"/>
  <c r="BC122" i="83"/>
  <c r="BD122" i="83" s="1"/>
  <c r="BE122" i="83" s="1"/>
  <c r="CB95" i="83"/>
  <c r="CC95" i="83" s="1"/>
  <c r="CD95" i="83" s="1"/>
  <c r="Y20" i="83"/>
  <c r="Z20" i="83" s="1"/>
  <c r="AS20" i="83"/>
  <c r="AT20" i="83" s="1"/>
  <c r="AU20" i="83" s="1"/>
  <c r="BC7" i="83"/>
  <c r="BD7" i="83" s="1"/>
  <c r="BE7" i="83" s="1"/>
  <c r="AP119" i="83"/>
  <c r="AF159" i="83"/>
  <c r="AP5" i="83"/>
  <c r="AP305" i="83" s="1"/>
  <c r="AP12" i="83"/>
  <c r="AP22" i="83"/>
  <c r="AP8" i="83"/>
  <c r="AP23" i="83"/>
  <c r="AP46" i="83"/>
  <c r="AP27" i="83"/>
  <c r="AP38" i="83"/>
  <c r="AP47" i="83"/>
  <c r="AP28" i="83"/>
  <c r="AP39" i="83"/>
  <c r="AP50" i="83"/>
  <c r="AP64" i="83"/>
  <c r="AP55" i="83"/>
  <c r="AP76" i="83"/>
  <c r="AP86" i="83"/>
  <c r="AP92" i="83"/>
  <c r="AP91" i="83"/>
  <c r="AP71" i="83"/>
  <c r="AP79" i="83"/>
  <c r="AP94" i="83"/>
  <c r="AP106" i="83"/>
  <c r="AP130" i="83"/>
  <c r="AP138" i="83"/>
  <c r="AP150" i="83"/>
  <c r="AP158" i="83"/>
  <c r="AF291" i="83"/>
  <c r="AU174" i="83"/>
  <c r="AU172" i="83"/>
  <c r="AU217" i="83"/>
  <c r="AU193" i="83"/>
  <c r="AU187" i="83"/>
  <c r="AU175" i="83"/>
  <c r="AU211" i="83"/>
  <c r="AU197" i="83"/>
  <c r="AU184" i="83"/>
  <c r="AU230" i="83"/>
  <c r="AU209" i="83"/>
  <c r="AU194" i="83"/>
  <c r="AU278" i="83"/>
  <c r="AU167" i="83"/>
  <c r="AU261" i="83"/>
  <c r="AU246" i="83"/>
  <c r="AU240" i="83"/>
  <c r="AU294" i="83"/>
  <c r="AU259" i="83"/>
  <c r="AU244" i="83"/>
  <c r="AU279" i="83"/>
  <c r="AU263" i="83"/>
  <c r="AU274" i="83"/>
  <c r="AU251" i="83"/>
  <c r="AU228" i="83"/>
  <c r="AU247" i="83"/>
  <c r="AU235" i="83"/>
  <c r="AU269" i="83"/>
  <c r="AU282" i="83"/>
  <c r="AU252" i="83"/>
  <c r="AU255" i="83"/>
  <c r="AU292" i="83"/>
  <c r="AP242" i="83"/>
  <c r="AU212" i="83"/>
  <c r="AP99" i="83"/>
  <c r="CB151" i="83"/>
  <c r="CC151" i="83" s="1"/>
  <c r="CD151" i="83" s="1"/>
  <c r="AP18" i="83"/>
  <c r="AP24" i="83"/>
  <c r="AP30" i="83"/>
  <c r="AP10" i="83"/>
  <c r="AP40" i="83"/>
  <c r="AP68" i="83"/>
  <c r="AP72" i="83"/>
  <c r="AP58" i="83"/>
  <c r="AP67" i="83"/>
  <c r="AP48" i="83"/>
  <c r="AP82" i="83"/>
  <c r="AP87" i="83"/>
  <c r="AP108" i="83"/>
  <c r="AP120" i="83"/>
  <c r="AP116" i="83"/>
  <c r="AP118" i="83"/>
  <c r="AP148" i="83"/>
  <c r="CE230" i="83"/>
  <c r="AU258" i="83"/>
  <c r="AU214" i="83"/>
  <c r="AU166" i="83"/>
  <c r="AU180" i="83"/>
  <c r="AU205" i="83"/>
  <c r="AU177" i="83"/>
  <c r="AU190" i="83"/>
  <c r="AU181" i="83"/>
  <c r="AU249" i="83"/>
  <c r="AU164" i="83"/>
  <c r="AU276" i="83"/>
  <c r="AU254" i="83"/>
  <c r="AU160" i="83"/>
  <c r="AU168" i="83"/>
  <c r="AU241" i="83"/>
  <c r="AU277" i="83"/>
  <c r="AU271" i="83"/>
  <c r="AU242" i="83"/>
  <c r="AU229" i="83"/>
  <c r="AU226" i="83"/>
  <c r="AU236" i="83"/>
  <c r="AU195" i="83"/>
  <c r="AU225" i="83"/>
  <c r="AU227" i="83"/>
  <c r="AU286" i="83"/>
  <c r="AU233" i="83"/>
  <c r="AU287" i="83"/>
  <c r="AU245" i="83"/>
  <c r="AU202" i="83"/>
  <c r="AU262" i="83"/>
  <c r="AU267" i="83"/>
  <c r="AU298" i="83"/>
  <c r="AU302" i="83"/>
  <c r="AU303" i="83"/>
  <c r="AP193" i="83"/>
  <c r="AP210" i="83"/>
  <c r="AP217" i="83"/>
  <c r="AP214" i="83"/>
  <c r="AP174" i="83"/>
  <c r="AP179" i="83"/>
  <c r="AP189" i="83"/>
  <c r="AP176" i="83"/>
  <c r="AP266" i="83"/>
  <c r="AP168" i="83"/>
  <c r="AP160" i="83"/>
  <c r="AP275" i="83"/>
  <c r="AP169" i="83"/>
  <c r="AP226" i="83"/>
  <c r="AP241" i="83"/>
  <c r="AP211" i="83"/>
  <c r="AP224" i="83"/>
  <c r="AP282" i="83"/>
  <c r="AP195" i="83"/>
  <c r="AP284" i="83"/>
  <c r="AP218" i="83"/>
  <c r="AP303" i="83"/>
  <c r="AP194" i="83"/>
  <c r="AP213" i="83"/>
  <c r="AP188" i="83"/>
  <c r="AP183" i="83"/>
  <c r="AP171" i="83"/>
  <c r="AP261" i="83"/>
  <c r="AP202" i="83"/>
  <c r="AP163" i="83"/>
  <c r="AP269" i="83"/>
  <c r="AP166" i="83"/>
  <c r="AP265" i="83"/>
  <c r="AP248" i="83"/>
  <c r="AP277" i="83"/>
  <c r="AP262" i="83"/>
  <c r="AP257" i="83"/>
  <c r="AP231" i="83"/>
  <c r="AP233" i="83"/>
  <c r="AP239" i="83"/>
  <c r="AP173" i="83"/>
  <c r="AP289" i="83"/>
  <c r="AP292" i="83"/>
  <c r="AP215" i="83"/>
  <c r="AP290" i="83"/>
  <c r="AP245" i="83"/>
  <c r="AP283" i="83"/>
  <c r="AP252" i="83"/>
  <c r="AP177" i="83"/>
  <c r="AP229" i="83"/>
  <c r="AP253" i="83"/>
  <c r="AK178" i="83"/>
  <c r="AP300" i="83"/>
  <c r="AP222" i="83"/>
  <c r="AK6" i="83"/>
  <c r="AK17" i="83"/>
  <c r="AK14" i="83"/>
  <c r="AF94" i="83"/>
  <c r="AF103" i="83"/>
  <c r="AA15" i="83"/>
  <c r="AF248" i="83"/>
  <c r="AP223" i="83"/>
  <c r="AP175" i="83"/>
  <c r="AP268" i="83"/>
  <c r="AP205" i="83"/>
  <c r="AP186" i="83"/>
  <c r="AP184" i="83"/>
  <c r="AP209" i="83"/>
  <c r="AP185" i="83"/>
  <c r="AP181" i="83"/>
  <c r="AP201" i="83"/>
  <c r="AP196" i="83"/>
  <c r="AP272" i="83"/>
  <c r="AP244" i="83"/>
  <c r="AP219" i="83"/>
  <c r="AP172" i="83"/>
  <c r="AP255" i="83"/>
  <c r="AP278" i="83"/>
  <c r="AP258" i="83"/>
  <c r="AP280" i="83"/>
  <c r="AP247" i="83"/>
  <c r="AP206" i="83"/>
  <c r="AP240" i="83"/>
  <c r="AP221" i="83"/>
  <c r="AP161" i="83"/>
  <c r="AP199" i="83"/>
  <c r="AP236" i="83"/>
  <c r="AP234" i="83"/>
  <c r="AP256" i="83"/>
  <c r="AP212" i="83"/>
  <c r="AP293" i="83"/>
  <c r="AP288" i="83"/>
  <c r="AP291" i="83"/>
  <c r="AP281" i="83"/>
  <c r="AP207" i="83"/>
  <c r="AP294" i="83"/>
  <c r="AP270" i="83"/>
  <c r="AA170" i="83"/>
  <c r="AK91" i="83"/>
  <c r="AK131" i="83"/>
  <c r="AP216" i="83"/>
  <c r="AP180" i="83"/>
  <c r="AP203" i="83"/>
  <c r="AP197" i="83"/>
  <c r="AP178" i="83"/>
  <c r="AP200" i="83"/>
  <c r="AP204" i="83"/>
  <c r="AP191" i="83"/>
  <c r="AP164" i="83"/>
  <c r="AP243" i="83"/>
  <c r="AP198" i="83"/>
  <c r="AP190" i="83"/>
  <c r="AP182" i="83"/>
  <c r="AP259" i="83"/>
  <c r="AP250" i="83"/>
  <c r="AP162" i="83"/>
  <c r="AP263" i="83"/>
  <c r="AP279" i="83"/>
  <c r="AP251" i="83"/>
  <c r="AP232" i="83"/>
  <c r="AP235" i="83"/>
  <c r="AP230" i="83"/>
  <c r="AP273" i="83"/>
  <c r="AP237" i="83"/>
  <c r="AP228" i="83"/>
  <c r="AP225" i="83"/>
  <c r="AP296" i="83"/>
  <c r="AP286" i="83"/>
  <c r="AP295" i="83"/>
  <c r="AP187" i="83"/>
  <c r="AP276" i="83"/>
  <c r="AP238" i="83"/>
  <c r="AP264" i="83"/>
  <c r="AK205" i="83"/>
  <c r="AK263" i="83"/>
  <c r="AA163" i="83"/>
  <c r="AA244" i="83"/>
  <c r="AA228" i="83"/>
  <c r="AP302" i="83"/>
  <c r="AP297" i="83"/>
  <c r="AP304" i="83"/>
  <c r="AP299" i="83"/>
  <c r="AK53" i="83"/>
  <c r="AF41" i="83"/>
  <c r="AK37" i="83"/>
  <c r="AF83" i="83"/>
  <c r="AK55" i="83"/>
  <c r="AK119" i="83"/>
  <c r="AF119" i="83"/>
  <c r="AF123" i="83"/>
  <c r="AK143" i="83"/>
  <c r="AK27" i="83"/>
  <c r="AK13" i="83"/>
  <c r="AK21" i="83"/>
  <c r="AK28" i="83"/>
  <c r="AK39" i="83"/>
  <c r="AK40" i="83"/>
  <c r="AK42" i="83"/>
  <c r="AK63" i="83"/>
  <c r="AK70" i="83"/>
  <c r="AK68" i="83"/>
  <c r="AK54" i="83"/>
  <c r="AK67" i="83"/>
  <c r="AK96" i="83"/>
  <c r="AK82" i="83"/>
  <c r="AK86" i="83"/>
  <c r="AK92" i="83"/>
  <c r="AK103" i="83"/>
  <c r="AK138" i="83"/>
  <c r="AK140" i="83"/>
  <c r="AK146" i="83"/>
  <c r="AK156" i="83"/>
  <c r="AK150" i="83"/>
  <c r="AK154" i="83"/>
  <c r="AF13" i="83"/>
  <c r="AF21" i="83"/>
  <c r="AF18" i="83"/>
  <c r="AF34" i="83"/>
  <c r="AF44" i="83"/>
  <c r="AF30" i="83"/>
  <c r="AF40" i="83"/>
  <c r="AF68" i="83"/>
  <c r="AF67" i="83"/>
  <c r="AF50" i="83"/>
  <c r="AF82" i="83"/>
  <c r="AF87" i="83"/>
  <c r="AF53" i="83"/>
  <c r="AK49" i="83"/>
  <c r="AF37" i="83"/>
  <c r="AK33" i="83"/>
  <c r="AF129" i="83"/>
  <c r="AF145" i="83"/>
  <c r="AF139" i="83"/>
  <c r="AF147" i="83"/>
  <c r="AF151" i="83"/>
  <c r="AK10" i="83"/>
  <c r="AK22" i="83"/>
  <c r="AK50" i="83"/>
  <c r="AK38" i="83"/>
  <c r="AK36" i="83"/>
  <c r="AK52" i="83"/>
  <c r="AK51" i="83"/>
  <c r="AK58" i="83"/>
  <c r="AK79" i="83"/>
  <c r="AK94" i="83"/>
  <c r="AK78" i="83"/>
  <c r="AK80" i="83"/>
  <c r="AK87" i="83"/>
  <c r="AK106" i="83"/>
  <c r="AK127" i="83"/>
  <c r="AF17" i="83"/>
  <c r="AF36" i="83"/>
  <c r="AF48" i="83"/>
  <c r="AF32" i="83"/>
  <c r="AF71" i="83"/>
  <c r="AF58" i="83"/>
  <c r="AF52" i="83"/>
  <c r="AF62" i="83"/>
  <c r="AF56" i="83"/>
  <c r="AF90" i="83"/>
  <c r="AF88" i="83"/>
  <c r="AF95" i="83"/>
  <c r="AF114" i="83"/>
  <c r="AF132" i="83"/>
  <c r="AF118" i="83"/>
  <c r="AF138" i="83"/>
  <c r="AF148" i="83"/>
  <c r="AF136" i="83"/>
  <c r="AF150" i="83"/>
  <c r="AF49" i="83"/>
  <c r="AK45" i="83"/>
  <c r="AF33" i="83"/>
  <c r="AK29" i="83"/>
  <c r="AK129" i="83"/>
  <c r="AK145" i="83"/>
  <c r="AK8" i="83"/>
  <c r="AK20" i="83"/>
  <c r="AK12" i="83"/>
  <c r="AK26" i="83"/>
  <c r="AK24" i="83"/>
  <c r="AK34" i="83"/>
  <c r="AK44" i="83"/>
  <c r="AK35" i="83"/>
  <c r="AK56" i="83"/>
  <c r="AK71" i="83"/>
  <c r="AK60" i="83"/>
  <c r="AK84" i="83"/>
  <c r="AK95" i="83"/>
  <c r="AK88" i="83"/>
  <c r="AK102" i="83"/>
  <c r="AK144" i="83"/>
  <c r="AK130" i="83"/>
  <c r="AK142" i="83"/>
  <c r="AK132" i="83"/>
  <c r="AF14" i="83"/>
  <c r="AF22" i="83"/>
  <c r="AF25" i="83"/>
  <c r="AF20" i="83"/>
  <c r="AF28" i="83"/>
  <c r="AF39" i="83"/>
  <c r="AF35" i="83"/>
  <c r="AF46" i="83"/>
  <c r="AF51" i="83"/>
  <c r="AF60" i="83"/>
  <c r="AF72" i="83"/>
  <c r="AF55" i="83"/>
  <c r="AF70" i="83"/>
  <c r="AF45" i="83"/>
  <c r="AK41" i="83"/>
  <c r="AF29" i="83"/>
  <c r="AK151" i="83"/>
  <c r="AF79" i="83"/>
  <c r="AF75" i="83"/>
  <c r="AK19" i="83"/>
  <c r="AK25" i="83"/>
  <c r="AK16" i="83"/>
  <c r="AK23" i="83"/>
  <c r="AK32" i="83"/>
  <c r="AK18" i="83"/>
  <c r="AK30" i="83"/>
  <c r="AK46" i="83"/>
  <c r="AK43" i="83"/>
  <c r="AK31" i="83"/>
  <c r="AK48" i="83"/>
  <c r="AK62" i="83"/>
  <c r="AK74" i="83"/>
  <c r="AK64" i="83"/>
  <c r="AK72" i="83"/>
  <c r="AK75" i="83"/>
  <c r="AK85" i="83"/>
  <c r="AK76" i="83"/>
  <c r="AK83" i="83"/>
  <c r="AK90" i="83"/>
  <c r="AK100" i="83"/>
  <c r="AK108" i="83"/>
  <c r="AK118" i="83"/>
  <c r="AK114" i="83"/>
  <c r="AK123" i="83"/>
  <c r="AK134" i="83"/>
  <c r="AK126" i="83"/>
  <c r="AK136" i="83"/>
  <c r="AK148" i="83"/>
  <c r="AK5" i="83"/>
  <c r="AF12" i="83"/>
  <c r="AF24" i="83"/>
  <c r="AF6" i="83"/>
  <c r="AF19" i="83"/>
  <c r="AF16" i="83"/>
  <c r="AF23" i="83"/>
  <c r="AF42" i="83"/>
  <c r="AF27" i="83"/>
  <c r="AF38" i="83"/>
  <c r="AF54" i="83"/>
  <c r="AF64" i="83"/>
  <c r="AF66" i="83"/>
  <c r="AF80" i="83"/>
  <c r="AF86" i="83"/>
  <c r="AF76" i="83"/>
  <c r="AF78" i="83"/>
  <c r="AF112" i="83"/>
  <c r="AF108" i="83"/>
  <c r="AF143" i="83"/>
  <c r="AF116" i="83"/>
  <c r="AF144" i="83"/>
  <c r="AF156" i="83"/>
  <c r="AF158" i="83"/>
  <c r="AF5" i="83"/>
  <c r="AK222" i="83"/>
  <c r="AF226" i="83"/>
  <c r="AF242" i="83"/>
  <c r="AF255" i="83"/>
  <c r="AF287" i="83"/>
  <c r="AK223" i="83"/>
  <c r="AK204" i="83"/>
  <c r="AK209" i="83"/>
  <c r="AK201" i="83"/>
  <c r="AK183" i="83"/>
  <c r="AK163" i="83"/>
  <c r="AK208" i="83"/>
  <c r="AK187" i="83"/>
  <c r="AK168" i="83"/>
  <c r="AK162" i="83"/>
  <c r="AK166" i="83"/>
  <c r="AK260" i="83"/>
  <c r="AK268" i="83"/>
  <c r="AK171" i="83"/>
  <c r="AK174" i="83"/>
  <c r="AK215" i="83"/>
  <c r="AK247" i="83"/>
  <c r="AK231" i="83"/>
  <c r="AK239" i="83"/>
  <c r="AK229" i="83"/>
  <c r="AK234" i="83"/>
  <c r="AK202" i="83"/>
  <c r="AK289" i="83"/>
  <c r="AK294" i="83"/>
  <c r="AK295" i="83"/>
  <c r="AK249" i="83"/>
  <c r="AK288" i="83"/>
  <c r="AK290" i="83"/>
  <c r="AK304" i="83"/>
  <c r="AF84" i="83"/>
  <c r="AF102" i="83"/>
  <c r="AF100" i="83"/>
  <c r="AF126" i="83"/>
  <c r="AA100" i="83"/>
  <c r="AF10" i="83"/>
  <c r="AF182" i="83"/>
  <c r="AK197" i="83"/>
  <c r="AK196" i="83"/>
  <c r="AK182" i="83"/>
  <c r="AK207" i="83"/>
  <c r="AK189" i="83"/>
  <c r="AK185" i="83"/>
  <c r="AK200" i="83"/>
  <c r="AK194" i="83"/>
  <c r="AK180" i="83"/>
  <c r="AK190" i="83"/>
  <c r="AK169" i="83"/>
  <c r="AK255" i="83"/>
  <c r="AK161" i="83"/>
  <c r="AK258" i="83"/>
  <c r="AK261" i="83"/>
  <c r="AK246" i="83"/>
  <c r="AK245" i="83"/>
  <c r="AK240" i="83"/>
  <c r="AK242" i="83"/>
  <c r="AK252" i="83"/>
  <c r="AK212" i="83"/>
  <c r="AK198" i="83"/>
  <c r="AK218" i="83"/>
  <c r="AK226" i="83"/>
  <c r="AK281" i="83"/>
  <c r="AK282" i="83"/>
  <c r="AK291" i="83"/>
  <c r="AK293" i="83"/>
  <c r="AK253" i="83"/>
  <c r="AK259" i="83"/>
  <c r="AK287" i="83"/>
  <c r="AK243" i="83"/>
  <c r="AK299" i="83"/>
  <c r="AK297" i="83"/>
  <c r="AF296" i="83"/>
  <c r="AF295" i="83"/>
  <c r="AK217" i="83"/>
  <c r="AK192" i="83"/>
  <c r="AK186" i="83"/>
  <c r="AK188" i="83"/>
  <c r="AK220" i="83"/>
  <c r="AK172" i="83"/>
  <c r="AK272" i="83"/>
  <c r="AK175" i="83"/>
  <c r="AK265" i="83"/>
  <c r="AK191" i="83"/>
  <c r="AK160" i="83"/>
  <c r="AK277" i="83"/>
  <c r="AK276" i="83"/>
  <c r="AK278" i="83"/>
  <c r="AK176" i="83"/>
  <c r="AK167" i="83"/>
  <c r="AK266" i="83"/>
  <c r="AK232" i="83"/>
  <c r="AK286" i="83"/>
  <c r="AK238" i="83"/>
  <c r="AK254" i="83"/>
  <c r="AK230" i="83"/>
  <c r="AK210" i="83"/>
  <c r="AK237" i="83"/>
  <c r="AK235" i="83"/>
  <c r="AK225" i="83"/>
  <c r="AK177" i="83"/>
  <c r="AK241" i="83"/>
  <c r="AK285" i="83"/>
  <c r="AK256" i="83"/>
  <c r="AK273" i="83"/>
  <c r="AK280" i="83"/>
  <c r="AK264" i="83"/>
  <c r="AK298" i="83"/>
  <c r="AF92" i="83"/>
  <c r="AF91" i="83"/>
  <c r="AF106" i="83"/>
  <c r="AF134" i="83"/>
  <c r="AF111" i="83"/>
  <c r="AF131" i="83"/>
  <c r="AF142" i="83"/>
  <c r="AF154" i="83"/>
  <c r="AA13" i="83"/>
  <c r="AK221" i="83"/>
  <c r="AK224" i="83"/>
  <c r="AK211" i="83"/>
  <c r="AK203" i="83"/>
  <c r="AK199" i="83"/>
  <c r="AK181" i="83"/>
  <c r="AK262" i="83"/>
  <c r="AK214" i="83"/>
  <c r="AK184" i="83"/>
  <c r="AK179" i="83"/>
  <c r="AK216" i="83"/>
  <c r="AK193" i="83"/>
  <c r="AK173" i="83"/>
  <c r="AK165" i="83"/>
  <c r="AK257" i="83"/>
  <c r="AK270" i="83"/>
  <c r="AK274" i="83"/>
  <c r="AK248" i="83"/>
  <c r="AK251" i="83"/>
  <c r="AK164" i="83"/>
  <c r="AK233" i="83"/>
  <c r="AK195" i="83"/>
  <c r="AK269" i="83"/>
  <c r="AK236" i="83"/>
  <c r="AK292" i="83"/>
  <c r="AK283" i="83"/>
  <c r="AK296" i="83"/>
  <c r="AK284" i="83"/>
  <c r="AK301" i="83"/>
  <c r="AK300" i="83"/>
  <c r="AF222" i="83"/>
  <c r="AF201" i="83"/>
  <c r="AF202" i="83"/>
  <c r="AF193" i="83"/>
  <c r="AF165" i="83"/>
  <c r="AF274" i="83"/>
  <c r="AF235" i="83"/>
  <c r="AF181" i="83"/>
  <c r="AF167" i="83"/>
  <c r="AF168" i="83"/>
  <c r="AF238" i="83"/>
  <c r="AF218" i="83"/>
  <c r="AF251" i="83"/>
  <c r="AF231" i="83"/>
  <c r="AF210" i="83"/>
  <c r="AF170" i="83"/>
  <c r="AF200" i="83"/>
  <c r="AF184" i="83"/>
  <c r="AF166" i="83"/>
  <c r="AF293" i="83"/>
  <c r="AF272" i="83"/>
  <c r="AF263" i="83"/>
  <c r="AF290" i="83"/>
  <c r="AF286" i="83"/>
  <c r="AF223" i="83"/>
  <c r="AF298" i="83"/>
  <c r="AF301" i="83"/>
  <c r="AA68" i="83"/>
  <c r="AA58" i="83"/>
  <c r="AF189" i="83"/>
  <c r="AF262" i="83"/>
  <c r="AF164" i="83"/>
  <c r="AF206" i="83"/>
  <c r="AF191" i="83"/>
  <c r="AF213" i="83"/>
  <c r="AF194" i="83"/>
  <c r="AF187" i="83"/>
  <c r="AF176" i="83"/>
  <c r="AF232" i="83"/>
  <c r="AF179" i="83"/>
  <c r="AF261" i="83"/>
  <c r="AF271" i="83"/>
  <c r="AF250" i="83"/>
  <c r="AF245" i="83"/>
  <c r="AF257" i="83"/>
  <c r="AF252" i="83"/>
  <c r="AF225" i="83"/>
  <c r="AF178" i="83"/>
  <c r="AF243" i="83"/>
  <c r="AF195" i="83"/>
  <c r="AF224" i="83"/>
  <c r="AF283" i="83"/>
  <c r="AF292" i="83"/>
  <c r="AF229" i="83"/>
  <c r="AF259" i="83"/>
  <c r="AF280" i="83"/>
  <c r="AF219" i="83"/>
  <c r="AA178" i="83"/>
  <c r="AA253" i="83"/>
  <c r="AF302" i="83"/>
  <c r="AF180" i="83"/>
  <c r="AF216" i="83"/>
  <c r="AF172" i="83"/>
  <c r="AF192" i="83"/>
  <c r="AF175" i="83"/>
  <c r="AF214" i="83"/>
  <c r="AF190" i="83"/>
  <c r="AF186" i="83"/>
  <c r="AF205" i="83"/>
  <c r="AF197" i="83"/>
  <c r="AF161" i="83"/>
  <c r="AF240" i="83"/>
  <c r="AF275" i="83"/>
  <c r="AF258" i="83"/>
  <c r="AF174" i="83"/>
  <c r="AF279" i="83"/>
  <c r="AF246" i="83"/>
  <c r="AF265" i="83"/>
  <c r="AF244" i="83"/>
  <c r="AF198" i="83"/>
  <c r="AF254" i="83"/>
  <c r="AF230" i="83"/>
  <c r="AF247" i="83"/>
  <c r="AF233" i="83"/>
  <c r="AF236" i="83"/>
  <c r="AF237" i="83"/>
  <c r="AF177" i="83"/>
  <c r="AF288" i="83"/>
  <c r="AF289" i="83"/>
  <c r="AF270" i="83"/>
  <c r="AA187" i="83"/>
  <c r="CF187" i="83" s="1"/>
  <c r="AA263" i="83"/>
  <c r="AF300" i="83"/>
  <c r="AF303" i="83"/>
  <c r="AA45" i="83"/>
  <c r="AA29" i="83"/>
  <c r="AA129" i="83"/>
  <c r="AA87" i="83"/>
  <c r="AF171" i="83"/>
  <c r="AF209" i="83"/>
  <c r="AF264" i="83"/>
  <c r="AF185" i="83"/>
  <c r="AF204" i="83"/>
  <c r="AF163" i="83"/>
  <c r="AF260" i="83"/>
  <c r="AF183" i="83"/>
  <c r="AF268" i="83"/>
  <c r="AF207" i="83"/>
  <c r="AF203" i="83"/>
  <c r="AF278" i="83"/>
  <c r="AF173" i="83"/>
  <c r="AF249" i="83"/>
  <c r="AF162" i="83"/>
  <c r="AF276" i="83"/>
  <c r="AF241" i="83"/>
  <c r="AF221" i="83"/>
  <c r="AF160" i="83"/>
  <c r="AF234" i="83"/>
  <c r="AF281" i="83"/>
  <c r="AF228" i="83"/>
  <c r="AF269" i="83"/>
  <c r="AF294" i="83"/>
  <c r="AF282" i="83"/>
  <c r="AF239" i="83"/>
  <c r="AF215" i="83"/>
  <c r="AA205" i="83"/>
  <c r="CF205" i="83" s="1"/>
  <c r="AA165" i="83"/>
  <c r="CF165" i="83" s="1"/>
  <c r="AA161" i="83"/>
  <c r="AA277" i="83"/>
  <c r="CF277" i="83" s="1"/>
  <c r="AA248" i="83"/>
  <c r="AA229" i="83"/>
  <c r="AA273" i="83"/>
  <c r="AA288" i="83"/>
  <c r="CF288" i="83" s="1"/>
  <c r="AA299" i="83"/>
  <c r="CF299" i="83" s="1"/>
  <c r="AA298" i="83"/>
  <c r="AF297" i="83"/>
  <c r="AF304" i="83"/>
  <c r="AA41" i="83"/>
  <c r="AA139" i="83"/>
  <c r="AA135" i="83"/>
  <c r="AA151" i="83"/>
  <c r="CB46" i="83"/>
  <c r="CC46" i="83" s="1"/>
  <c r="CD46" i="83" s="1"/>
  <c r="CB36" i="83"/>
  <c r="CC36" i="83" s="1"/>
  <c r="CD36" i="83" s="1"/>
  <c r="CB99" i="83"/>
  <c r="CC99" i="83" s="1"/>
  <c r="CD99" i="83" s="1"/>
  <c r="AA5" i="83"/>
  <c r="AA16" i="83"/>
  <c r="AA18" i="83"/>
  <c r="AA24" i="83"/>
  <c r="AA10" i="83"/>
  <c r="AA32" i="83"/>
  <c r="AA40" i="83"/>
  <c r="AA34" i="83"/>
  <c r="AA42" i="83"/>
  <c r="AA55" i="83"/>
  <c r="AA48" i="83"/>
  <c r="AA74" i="83"/>
  <c r="CF74" i="83" s="1"/>
  <c r="AA60" i="83"/>
  <c r="AA70" i="83"/>
  <c r="AA88" i="83"/>
  <c r="AA86" i="83"/>
  <c r="AA82" i="83"/>
  <c r="AA96" i="83"/>
  <c r="AA108" i="83"/>
  <c r="AA132" i="83"/>
  <c r="AA120" i="83"/>
  <c r="AA123" i="83"/>
  <c r="AA128" i="83"/>
  <c r="AA136" i="83"/>
  <c r="AA148" i="83"/>
  <c r="AA152" i="83"/>
  <c r="AA53" i="83"/>
  <c r="AA37" i="83"/>
  <c r="AA147" i="83"/>
  <c r="AA91" i="83"/>
  <c r="AA119" i="83"/>
  <c r="AA143" i="83"/>
  <c r="M35" i="83"/>
  <c r="AA19" i="83"/>
  <c r="AA14" i="83"/>
  <c r="AA17" i="83"/>
  <c r="AA27" i="83"/>
  <c r="AA35" i="83"/>
  <c r="AA43" i="83"/>
  <c r="AA28" i="83"/>
  <c r="AA36" i="83"/>
  <c r="AA44" i="83"/>
  <c r="AA51" i="83"/>
  <c r="AA78" i="83"/>
  <c r="AA79" i="83"/>
  <c r="AA76" i="83"/>
  <c r="AA102" i="83"/>
  <c r="AA118" i="83"/>
  <c r="AA134" i="83"/>
  <c r="AA124" i="83"/>
  <c r="AA158" i="83"/>
  <c r="AA156" i="83"/>
  <c r="AA145" i="83"/>
  <c r="AA49" i="83"/>
  <c r="AA33" i="83"/>
  <c r="AA71" i="83"/>
  <c r="AA103" i="83"/>
  <c r="AA107" i="83"/>
  <c r="AA159" i="83"/>
  <c r="CB55" i="83"/>
  <c r="CC55" i="83" s="1"/>
  <c r="CD55" i="83" s="1"/>
  <c r="AA8" i="83"/>
  <c r="AA23" i="83"/>
  <c r="AA20" i="83"/>
  <c r="AA21" i="83"/>
  <c r="AA31" i="83"/>
  <c r="AA39" i="83"/>
  <c r="AA50" i="83"/>
  <c r="AA66" i="83"/>
  <c r="AA64" i="83"/>
  <c r="AA67" i="83"/>
  <c r="AA90" i="83"/>
  <c r="AA106" i="83"/>
  <c r="AA116" i="83"/>
  <c r="AA126" i="83"/>
  <c r="AA142" i="83"/>
  <c r="AA150" i="83"/>
  <c r="AA6" i="83"/>
  <c r="AA131" i="83"/>
  <c r="AA12" i="83"/>
  <c r="AA22" i="83"/>
  <c r="AA30" i="83"/>
  <c r="AA38" i="83"/>
  <c r="AA46" i="83"/>
  <c r="AA52" i="83"/>
  <c r="AA62" i="83"/>
  <c r="AA56" i="83"/>
  <c r="AA54" i="83"/>
  <c r="AA75" i="83"/>
  <c r="AA83" i="83"/>
  <c r="AA94" i="83"/>
  <c r="AA84" i="83"/>
  <c r="AA95" i="83"/>
  <c r="AA80" i="83"/>
  <c r="AA72" i="83"/>
  <c r="AA92" i="83"/>
  <c r="AA114" i="83"/>
  <c r="AA138" i="83"/>
  <c r="AA144" i="83"/>
  <c r="AA222" i="83"/>
  <c r="CF222" i="83" s="1"/>
  <c r="AA212" i="83"/>
  <c r="CF212" i="83" s="1"/>
  <c r="AA215" i="83"/>
  <c r="CF215" i="83" s="1"/>
  <c r="AA173" i="83"/>
  <c r="AA202" i="83"/>
  <c r="CF202" i="83" s="1"/>
  <c r="AA218" i="83"/>
  <c r="AA177" i="83"/>
  <c r="AA179" i="83"/>
  <c r="AA168" i="83"/>
  <c r="AA216" i="83"/>
  <c r="AA198" i="83"/>
  <c r="CF198" i="83" s="1"/>
  <c r="AA185" i="83"/>
  <c r="AA162" i="83"/>
  <c r="AA274" i="83"/>
  <c r="CF274" i="83" s="1"/>
  <c r="AA265" i="83"/>
  <c r="CF265" i="83" s="1"/>
  <c r="AA195" i="83"/>
  <c r="AA242" i="83"/>
  <c r="AA232" i="83"/>
  <c r="CF232" i="83" s="1"/>
  <c r="AA279" i="83"/>
  <c r="CF279" i="83" s="1"/>
  <c r="AA292" i="83"/>
  <c r="AA280" i="83"/>
  <c r="AA302" i="83"/>
  <c r="CF302" i="83" s="1"/>
  <c r="AA204" i="83"/>
  <c r="AA264" i="83"/>
  <c r="AA181" i="83"/>
  <c r="CF181" i="83" s="1"/>
  <c r="AA241" i="83"/>
  <c r="AA186" i="83"/>
  <c r="AA207" i="83"/>
  <c r="AA208" i="83"/>
  <c r="CF208" i="83" s="1"/>
  <c r="AA200" i="83"/>
  <c r="AA278" i="83"/>
  <c r="AA191" i="83"/>
  <c r="AA182" i="83"/>
  <c r="AA171" i="83"/>
  <c r="CF171" i="83" s="1"/>
  <c r="AA176" i="83"/>
  <c r="CF176" i="83" s="1"/>
  <c r="AA238" i="83"/>
  <c r="AA256" i="83"/>
  <c r="AA268" i="83"/>
  <c r="CF268" i="83" s="1"/>
  <c r="CO268" i="83" s="1"/>
  <c r="CP268" i="83" s="1"/>
  <c r="AA250" i="83"/>
  <c r="AA175" i="83"/>
  <c r="AA270" i="83"/>
  <c r="AA257" i="83"/>
  <c r="AA231" i="83"/>
  <c r="CF231" i="83" s="1"/>
  <c r="AA269" i="83"/>
  <c r="AA236" i="83"/>
  <c r="AA252" i="83"/>
  <c r="AA234" i="83"/>
  <c r="AA255" i="83"/>
  <c r="AA286" i="83"/>
  <c r="CF286" i="83" s="1"/>
  <c r="AA285" i="83"/>
  <c r="AA295" i="83"/>
  <c r="CF295" i="83" s="1"/>
  <c r="AA304" i="83"/>
  <c r="CF304" i="83" s="1"/>
  <c r="AA297" i="83"/>
  <c r="CF297" i="83" s="1"/>
  <c r="AA190" i="83"/>
  <c r="AA184" i="83"/>
  <c r="CF184" i="83" s="1"/>
  <c r="AA275" i="83"/>
  <c r="CF275" i="83" s="1"/>
  <c r="AA194" i="83"/>
  <c r="AA259" i="83"/>
  <c r="CF259" i="83" s="1"/>
  <c r="AA199" i="83"/>
  <c r="CF199" i="83" s="1"/>
  <c r="AA196" i="83"/>
  <c r="CF196" i="83" s="1"/>
  <c r="AA166" i="83"/>
  <c r="CF166" i="83" s="1"/>
  <c r="AA210" i="83"/>
  <c r="CF210" i="83" s="1"/>
  <c r="AA189" i="83"/>
  <c r="AA160" i="83"/>
  <c r="AA271" i="83"/>
  <c r="AA258" i="83"/>
  <c r="CF258" i="83" s="1"/>
  <c r="AA272" i="83"/>
  <c r="CF272" i="83" s="1"/>
  <c r="AA246" i="83"/>
  <c r="AA214" i="83"/>
  <c r="AA266" i="83"/>
  <c r="CF266" i="83" s="1"/>
  <c r="AA164" i="83"/>
  <c r="CF164" i="83" s="1"/>
  <c r="AA262" i="83"/>
  <c r="CF262" i="83" s="1"/>
  <c r="AA251" i="83"/>
  <c r="CF251" i="83" s="1"/>
  <c r="AA247" i="83"/>
  <c r="CF247" i="83" s="1"/>
  <c r="AA180" i="83"/>
  <c r="AA226" i="83"/>
  <c r="AA237" i="83"/>
  <c r="AA206" i="83"/>
  <c r="AA293" i="83"/>
  <c r="CF293" i="83" s="1"/>
  <c r="AA289" i="83"/>
  <c r="CF289" i="83" s="1"/>
  <c r="AA283" i="83"/>
  <c r="CF283" i="83" s="1"/>
  <c r="AA233" i="83"/>
  <c r="AA225" i="83"/>
  <c r="CF225" i="83" s="1"/>
  <c r="AA282" i="83"/>
  <c r="AA301" i="83"/>
  <c r="AA300" i="83"/>
  <c r="CF300" i="83" s="1"/>
  <c r="AA224" i="83"/>
  <c r="AA219" i="83"/>
  <c r="AA169" i="83"/>
  <c r="AA203" i="83"/>
  <c r="CF203" i="83" s="1"/>
  <c r="AA217" i="83"/>
  <c r="CF217" i="83" s="1"/>
  <c r="AA193" i="83"/>
  <c r="AA213" i="83"/>
  <c r="AA197" i="83"/>
  <c r="CF197" i="83" s="1"/>
  <c r="AA174" i="83"/>
  <c r="CF174" i="83" s="1"/>
  <c r="AA211" i="83"/>
  <c r="AA209" i="83"/>
  <c r="AA220" i="83"/>
  <c r="CF220" i="83" s="1"/>
  <c r="AA192" i="83"/>
  <c r="AA183" i="83"/>
  <c r="AA167" i="83"/>
  <c r="AA261" i="83"/>
  <c r="CF261" i="83" s="1"/>
  <c r="AA267" i="83"/>
  <c r="CF267" i="83" s="1"/>
  <c r="AA239" i="83"/>
  <c r="CF239" i="83" s="1"/>
  <c r="AA249" i="83"/>
  <c r="AA243" i="83"/>
  <c r="CF243" i="83" s="1"/>
  <c r="AA230" i="83"/>
  <c r="CF230" i="83" s="1"/>
  <c r="CO230" i="83" s="1"/>
  <c r="CP230" i="83" s="1"/>
  <c r="CS230" i="83" s="1"/>
  <c r="AA245" i="83"/>
  <c r="CF245" i="83" s="1"/>
  <c r="AA227" i="83"/>
  <c r="AA287" i="83"/>
  <c r="CF287" i="83" s="1"/>
  <c r="AA235" i="83"/>
  <c r="CF235" i="83" s="1"/>
  <c r="AA260" i="83"/>
  <c r="CF260" i="83" s="1"/>
  <c r="AA294" i="83"/>
  <c r="AA290" i="83"/>
  <c r="CF290" i="83" s="1"/>
  <c r="AA296" i="83"/>
  <c r="AA284" i="83"/>
  <c r="AA291" i="83"/>
  <c r="AA172" i="83"/>
  <c r="AA188" i="83"/>
  <c r="CF188" i="83" s="1"/>
  <c r="AA303" i="83"/>
  <c r="CF303" i="83" s="1"/>
  <c r="BW99" i="83"/>
  <c r="BX99" i="83" s="1"/>
  <c r="BY99" i="83" s="1"/>
  <c r="BC99" i="83"/>
  <c r="BD99" i="83" s="1"/>
  <c r="BE99" i="83" s="1"/>
  <c r="BC110" i="83"/>
  <c r="BD110" i="83" s="1"/>
  <c r="BE110" i="83" s="1"/>
  <c r="BM110" i="83"/>
  <c r="BN110" i="83" s="1"/>
  <c r="BO110" i="83" s="1"/>
  <c r="CE193" i="83"/>
  <c r="CE235" i="83"/>
  <c r="CE204" i="83"/>
  <c r="AX5" i="82"/>
  <c r="AY5" i="82" s="1"/>
  <c r="AZ5" i="82" s="1"/>
  <c r="AZ305" i="82" s="1"/>
  <c r="BW5" i="82"/>
  <c r="BX5" i="82" s="1"/>
  <c r="BY5" i="82" s="1"/>
  <c r="AS5" i="82"/>
  <c r="AT5" i="82" s="1"/>
  <c r="AU5" i="82" s="1"/>
  <c r="CB5" i="82"/>
  <c r="CC5" i="82" s="1"/>
  <c r="CD5" i="82" s="1"/>
  <c r="BR5" i="82"/>
  <c r="BS5" i="82" s="1"/>
  <c r="BT5" i="82" s="1"/>
  <c r="BC5" i="82"/>
  <c r="BD5" i="82" s="1"/>
  <c r="BE5" i="82" s="1"/>
  <c r="Y5" i="82"/>
  <c r="Z5" i="82" s="1"/>
  <c r="AA5" i="82" s="1"/>
  <c r="AD5" i="82"/>
  <c r="AE5" i="82" s="1"/>
  <c r="AF5" i="82" s="1"/>
  <c r="AI5" i="82"/>
  <c r="AJ5" i="82" s="1"/>
  <c r="AK5" i="82" s="1"/>
  <c r="BH5" i="82"/>
  <c r="BI5" i="82" s="1"/>
  <c r="BJ5" i="82" s="1"/>
  <c r="BJ305" i="82" s="1"/>
  <c r="O5" i="74"/>
  <c r="R5" i="74"/>
  <c r="Q5" i="74"/>
  <c r="N5" i="74"/>
  <c r="M5" i="74"/>
  <c r="T5" i="74"/>
  <c r="W5" i="74"/>
  <c r="P5" i="74"/>
  <c r="AB305" i="83"/>
  <c r="AV305" i="83"/>
  <c r="BP305" i="83"/>
  <c r="AL305" i="83"/>
  <c r="BF305" i="83"/>
  <c r="BZ305" i="83"/>
  <c r="AG305" i="83"/>
  <c r="BA305" i="83"/>
  <c r="BU305" i="83"/>
  <c r="W305" i="83"/>
  <c r="AQ305" i="83"/>
  <c r="BK305" i="83"/>
  <c r="AV305" i="82"/>
  <c r="BK305" i="82"/>
  <c r="AL305" i="82"/>
  <c r="AG305" i="82"/>
  <c r="AB305" i="82"/>
  <c r="BF305" i="82"/>
  <c r="BA305" i="82"/>
  <c r="BP305" i="82"/>
  <c r="W305" i="82"/>
  <c r="Y126" i="75"/>
  <c r="BZ305" i="82"/>
  <c r="BU305" i="82"/>
  <c r="AQ305" i="82"/>
  <c r="CE231" i="82"/>
  <c r="CF221" i="82"/>
  <c r="CE221" i="82"/>
  <c r="CE233" i="82"/>
  <c r="CF233" i="82"/>
  <c r="CE236" i="82"/>
  <c r="CE292" i="82"/>
  <c r="CE277" i="82"/>
  <c r="CF277" i="82"/>
  <c r="CF237" i="82"/>
  <c r="CE237" i="82"/>
  <c r="CE222" i="82"/>
  <c r="CE238" i="82"/>
  <c r="CF295" i="82"/>
  <c r="CE295" i="82"/>
  <c r="CF274" i="82"/>
  <c r="CE274" i="82"/>
  <c r="CE227" i="82"/>
  <c r="CE215" i="82"/>
  <c r="CF215" i="82"/>
  <c r="CE263" i="82"/>
  <c r="CF278" i="82"/>
  <c r="CE278" i="82"/>
  <c r="CE266" i="82"/>
  <c r="CE258" i="82"/>
  <c r="CF258" i="82"/>
  <c r="CE250" i="82"/>
  <c r="CE245" i="82"/>
  <c r="CF245" i="82"/>
  <c r="CE253" i="82"/>
  <c r="CE272" i="82"/>
  <c r="CF272" i="82"/>
  <c r="CE301" i="82"/>
  <c r="CF300" i="82"/>
  <c r="CE300" i="82"/>
  <c r="CE262" i="82"/>
  <c r="AD47" i="82"/>
  <c r="AE47" i="82" s="1"/>
  <c r="AF47" i="82" s="1"/>
  <c r="AS88" i="82"/>
  <c r="AT88" i="82" s="1"/>
  <c r="AU88" i="82" s="1"/>
  <c r="AS118" i="82"/>
  <c r="AT118" i="82" s="1"/>
  <c r="AU118" i="82" s="1"/>
  <c r="Y88" i="82"/>
  <c r="Z88" i="82" s="1"/>
  <c r="AA88" i="82" s="1"/>
  <c r="CF88" i="82" s="1"/>
  <c r="BH91" i="82"/>
  <c r="BI91" i="82" s="1"/>
  <c r="BJ91" i="82" s="1"/>
  <c r="BH118" i="82"/>
  <c r="BI118" i="82" s="1"/>
  <c r="BJ118" i="82" s="1"/>
  <c r="CE286" i="82"/>
  <c r="CF226" i="82"/>
  <c r="CE226" i="82"/>
  <c r="CE252" i="82"/>
  <c r="CF252" i="82"/>
  <c r="CE223" i="82"/>
  <c r="CE217" i="82"/>
  <c r="CF217" i="82"/>
  <c r="CE290" i="82"/>
  <c r="CF234" i="82"/>
  <c r="CE234" i="82"/>
  <c r="CE288" i="82"/>
  <c r="CF288" i="82"/>
  <c r="CE239" i="82"/>
  <c r="CF239" i="82"/>
  <c r="CF264" i="82"/>
  <c r="CE264" i="82"/>
  <c r="CE228" i="82"/>
  <c r="CE214" i="82"/>
  <c r="CF286" i="82"/>
  <c r="CE284" i="82"/>
  <c r="CF284" i="82"/>
  <c r="CF216" i="82"/>
  <c r="CE216" i="82"/>
  <c r="CE285" i="82"/>
  <c r="CE257" i="82"/>
  <c r="CE275" i="82"/>
  <c r="CF275" i="82"/>
  <c r="CE248" i="82"/>
  <c r="CE259" i="82"/>
  <c r="CE299" i="82"/>
  <c r="CF302" i="82"/>
  <c r="CE302" i="82"/>
  <c r="CE273" i="82"/>
  <c r="CE303" i="82"/>
  <c r="CE282" i="82"/>
  <c r="BC14" i="82"/>
  <c r="BD14" i="82" s="1"/>
  <c r="BE14" i="82" s="1"/>
  <c r="AD17" i="82"/>
  <c r="AE17" i="82" s="1"/>
  <c r="AF17" i="82" s="1"/>
  <c r="CB17" i="82"/>
  <c r="CC17" i="82" s="1"/>
  <c r="CD17" i="82" s="1"/>
  <c r="BH79" i="82"/>
  <c r="BI79" i="82" s="1"/>
  <c r="BJ79" i="82" s="1"/>
  <c r="AN79" i="82"/>
  <c r="AO79" i="82" s="1"/>
  <c r="AP79" i="82" s="1"/>
  <c r="AI119" i="82"/>
  <c r="AJ119" i="82" s="1"/>
  <c r="AK119" i="82" s="1"/>
  <c r="BC119" i="82"/>
  <c r="BD119" i="82" s="1"/>
  <c r="BE119" i="82" s="1"/>
  <c r="BW119" i="82"/>
  <c r="BX119" i="82" s="1"/>
  <c r="BY119" i="82" s="1"/>
  <c r="AD116" i="82"/>
  <c r="AE116" i="82" s="1"/>
  <c r="AF116" i="82" s="1"/>
  <c r="Y84" i="82"/>
  <c r="Z84" i="82" s="1"/>
  <c r="AA84" i="82" s="1"/>
  <c r="AS84" i="82"/>
  <c r="AT84" i="82" s="1"/>
  <c r="AU84" i="82" s="1"/>
  <c r="BM84" i="82"/>
  <c r="BN84" i="82" s="1"/>
  <c r="BO84" i="82" s="1"/>
  <c r="M84" i="82"/>
  <c r="AD92" i="82"/>
  <c r="AE92" i="82" s="1"/>
  <c r="AF92" i="82" s="1"/>
  <c r="AX92" i="82"/>
  <c r="AY92" i="82" s="1"/>
  <c r="AZ92" i="82" s="1"/>
  <c r="BR92" i="82"/>
  <c r="BS92" i="82" s="1"/>
  <c r="BT92" i="82" s="1"/>
  <c r="CB79" i="82"/>
  <c r="CC79" i="82" s="1"/>
  <c r="CD79" i="82" s="1"/>
  <c r="BR91" i="82"/>
  <c r="BS91" i="82" s="1"/>
  <c r="BT91" i="82" s="1"/>
  <c r="CB118" i="82"/>
  <c r="CC118" i="82" s="1"/>
  <c r="CD118" i="82" s="1"/>
  <c r="AN100" i="82"/>
  <c r="AO100" i="82" s="1"/>
  <c r="AP100" i="82" s="1"/>
  <c r="M118" i="82"/>
  <c r="BW14" i="82"/>
  <c r="BX14" i="82" s="1"/>
  <c r="BY14" i="82" s="1"/>
  <c r="BC12" i="82"/>
  <c r="BD12" i="82" s="1"/>
  <c r="BE12" i="82" s="1"/>
  <c r="BC10" i="82"/>
  <c r="BD10" i="82" s="1"/>
  <c r="BE10" i="82" s="1"/>
  <c r="AI10" i="82"/>
  <c r="AJ10" i="82" s="1"/>
  <c r="AK10" i="82" s="1"/>
  <c r="AX14" i="82"/>
  <c r="AY14" i="82" s="1"/>
  <c r="AZ14" i="82" s="1"/>
  <c r="AD14" i="82"/>
  <c r="AE14" i="82" s="1"/>
  <c r="AF14" i="82" s="1"/>
  <c r="AS14" i="82"/>
  <c r="AT14" i="82" s="1"/>
  <c r="AU14" i="82" s="1"/>
  <c r="Y14" i="82"/>
  <c r="Z14" i="82" s="1"/>
  <c r="AA14" i="82" s="1"/>
  <c r="Y17" i="82"/>
  <c r="Z17" i="82" s="1"/>
  <c r="AA17" i="82" s="1"/>
  <c r="BH10" i="82"/>
  <c r="BI10" i="82" s="1"/>
  <c r="BJ10" i="82" s="1"/>
  <c r="AN10" i="82"/>
  <c r="AO10" i="82" s="1"/>
  <c r="AP10" i="82" s="1"/>
  <c r="AN14" i="82"/>
  <c r="AO14" i="82" s="1"/>
  <c r="AP14" i="82" s="1"/>
  <c r="BW79" i="82"/>
  <c r="BX79" i="82" s="1"/>
  <c r="BY79" i="82" s="1"/>
  <c r="BC79" i="82"/>
  <c r="BD79" i="82" s="1"/>
  <c r="BE79" i="82" s="1"/>
  <c r="AI79" i="82"/>
  <c r="AJ79" i="82" s="1"/>
  <c r="AK79" i="82" s="1"/>
  <c r="AN119" i="82"/>
  <c r="AO119" i="82" s="1"/>
  <c r="AP119" i="82" s="1"/>
  <c r="BH119" i="82"/>
  <c r="BI119" i="82" s="1"/>
  <c r="BJ119" i="82" s="1"/>
  <c r="CB119" i="82"/>
  <c r="CC119" i="82" s="1"/>
  <c r="CD119" i="82" s="1"/>
  <c r="AX116" i="82"/>
  <c r="AY116" i="82" s="1"/>
  <c r="AZ116" i="82" s="1"/>
  <c r="BH101" i="82"/>
  <c r="BI101" i="82" s="1"/>
  <c r="BJ101" i="82" s="1"/>
  <c r="AN101" i="82"/>
  <c r="AO101" i="82" s="1"/>
  <c r="AP101" i="82" s="1"/>
  <c r="AI64" i="82"/>
  <c r="AJ64" i="82" s="1"/>
  <c r="AK64" i="82" s="1"/>
  <c r="BC64" i="82"/>
  <c r="BD64" i="82" s="1"/>
  <c r="BE64" i="82" s="1"/>
  <c r="BW64" i="82"/>
  <c r="BX64" i="82" s="1"/>
  <c r="BY64" i="82" s="1"/>
  <c r="AI44" i="82"/>
  <c r="AJ44" i="82" s="1"/>
  <c r="AK44" i="82" s="1"/>
  <c r="BC44" i="82"/>
  <c r="BD44" i="82" s="1"/>
  <c r="BE44" i="82" s="1"/>
  <c r="BW44" i="82"/>
  <c r="BX44" i="82" s="1"/>
  <c r="BY44" i="82" s="1"/>
  <c r="AN41" i="82"/>
  <c r="AO41" i="82" s="1"/>
  <c r="AP41" i="82" s="1"/>
  <c r="BH41" i="82"/>
  <c r="BI41" i="82" s="1"/>
  <c r="BJ41" i="82" s="1"/>
  <c r="CB41" i="82"/>
  <c r="CC41" i="82" s="1"/>
  <c r="CD41" i="82" s="1"/>
  <c r="AN35" i="82"/>
  <c r="AO35" i="82" s="1"/>
  <c r="AP35" i="82" s="1"/>
  <c r="BH35" i="82"/>
  <c r="BI35" i="82" s="1"/>
  <c r="BJ35" i="82" s="1"/>
  <c r="CB35" i="82"/>
  <c r="CC35" i="82" s="1"/>
  <c r="CD35" i="82" s="1"/>
  <c r="Y33" i="82"/>
  <c r="Z33" i="82" s="1"/>
  <c r="AA33" i="82" s="1"/>
  <c r="AS33" i="82"/>
  <c r="AT33" i="82" s="1"/>
  <c r="AU33" i="82" s="1"/>
  <c r="BM33" i="82"/>
  <c r="BN33" i="82" s="1"/>
  <c r="BO33" i="82" s="1"/>
  <c r="Y29" i="82"/>
  <c r="Z29" i="82" s="1"/>
  <c r="AA29" i="82" s="1"/>
  <c r="AS29" i="82"/>
  <c r="AT29" i="82" s="1"/>
  <c r="AU29" i="82" s="1"/>
  <c r="BM29" i="82"/>
  <c r="BN29" i="82" s="1"/>
  <c r="BO29" i="82" s="1"/>
  <c r="AN28" i="82"/>
  <c r="AO28" i="82" s="1"/>
  <c r="AP28" i="82" s="1"/>
  <c r="AD84" i="82"/>
  <c r="AE84" i="82" s="1"/>
  <c r="AF84" i="82" s="1"/>
  <c r="AX84" i="82"/>
  <c r="AY84" i="82" s="1"/>
  <c r="AZ84" i="82" s="1"/>
  <c r="BR84" i="82"/>
  <c r="BS84" i="82" s="1"/>
  <c r="BT84" i="82" s="1"/>
  <c r="AI92" i="82"/>
  <c r="AJ92" i="82" s="1"/>
  <c r="AK92" i="82" s="1"/>
  <c r="BC92" i="82"/>
  <c r="BD92" i="82" s="1"/>
  <c r="BE92" i="82" s="1"/>
  <c r="BW92" i="82"/>
  <c r="BX92" i="82" s="1"/>
  <c r="BY92" i="82" s="1"/>
  <c r="AX24" i="82"/>
  <c r="AY24" i="82" s="1"/>
  <c r="AZ24" i="82" s="1"/>
  <c r="Y20" i="82"/>
  <c r="Z20" i="82" s="1"/>
  <c r="AA20" i="82" s="1"/>
  <c r="BC19" i="82"/>
  <c r="BD19" i="82" s="1"/>
  <c r="BE19" i="82" s="1"/>
  <c r="AI57" i="82"/>
  <c r="AJ57" i="82" s="1"/>
  <c r="AK57" i="82" s="1"/>
  <c r="AI87" i="82"/>
  <c r="AJ87" i="82" s="1"/>
  <c r="AK87" i="82" s="1"/>
  <c r="BR48" i="82"/>
  <c r="BS48" i="82" s="1"/>
  <c r="BT48" i="82" s="1"/>
  <c r="BR57" i="82"/>
  <c r="BS57" i="82" s="1"/>
  <c r="BT57" i="82" s="1"/>
  <c r="BR96" i="82"/>
  <c r="BS96" i="82" s="1"/>
  <c r="BT96" i="82" s="1"/>
  <c r="BR118" i="82"/>
  <c r="BS118" i="82" s="1"/>
  <c r="BT118" i="82" s="1"/>
  <c r="AX47" i="82"/>
  <c r="AY47" i="82" s="1"/>
  <c r="AZ47" i="82" s="1"/>
  <c r="AX85" i="82"/>
  <c r="AY85" i="82" s="1"/>
  <c r="AZ85" i="82" s="1"/>
  <c r="AX91" i="82"/>
  <c r="AY91" i="82" s="1"/>
  <c r="AZ91" i="82" s="1"/>
  <c r="AX88" i="82"/>
  <c r="AY88" i="82" s="1"/>
  <c r="AZ88" i="82" s="1"/>
  <c r="AD88" i="82"/>
  <c r="AE88" i="82" s="1"/>
  <c r="AF88" i="82" s="1"/>
  <c r="Y19" i="82"/>
  <c r="Z19" i="82" s="1"/>
  <c r="AA19" i="82" s="1"/>
  <c r="BM57" i="82"/>
  <c r="BN57" i="82" s="1"/>
  <c r="BO57" i="82" s="1"/>
  <c r="BM85" i="82"/>
  <c r="BN85" i="82" s="1"/>
  <c r="BO85" i="82" s="1"/>
  <c r="BM89" i="82"/>
  <c r="BN89" i="82" s="1"/>
  <c r="BO89" i="82" s="1"/>
  <c r="BM107" i="82"/>
  <c r="BN107" i="82" s="1"/>
  <c r="BO107" i="82" s="1"/>
  <c r="AS47" i="82"/>
  <c r="AT47" i="82" s="1"/>
  <c r="AU47" i="82" s="1"/>
  <c r="AS99" i="82"/>
  <c r="AT99" i="82" s="1"/>
  <c r="AU99" i="82" s="1"/>
  <c r="Y47" i="82"/>
  <c r="Z47" i="82" s="1"/>
  <c r="AA47" i="82" s="1"/>
  <c r="Y99" i="82"/>
  <c r="Z99" i="82" s="1"/>
  <c r="AA99" i="82" s="1"/>
  <c r="BC47" i="82"/>
  <c r="BD47" i="82" s="1"/>
  <c r="BE47" i="82" s="1"/>
  <c r="BC48" i="82"/>
  <c r="BD48" i="82" s="1"/>
  <c r="BE48" i="82" s="1"/>
  <c r="BC91" i="82"/>
  <c r="BD91" i="82" s="1"/>
  <c r="BE91" i="82" s="1"/>
  <c r="BC88" i="82"/>
  <c r="BD88" i="82" s="1"/>
  <c r="BE88" i="82" s="1"/>
  <c r="CB57" i="82"/>
  <c r="CC57" i="82" s="1"/>
  <c r="CD57" i="82" s="1"/>
  <c r="CB91" i="82"/>
  <c r="CC91" i="82" s="1"/>
  <c r="CD91" i="82" s="1"/>
  <c r="BH88" i="82"/>
  <c r="BI88" i="82" s="1"/>
  <c r="BJ88" i="82" s="1"/>
  <c r="AN21" i="82"/>
  <c r="AO21" i="82" s="1"/>
  <c r="AP21" i="82" s="1"/>
  <c r="AN61" i="82"/>
  <c r="AO61" i="82" s="1"/>
  <c r="AP61" i="82" s="1"/>
  <c r="BW91" i="82"/>
  <c r="BX91" i="82" s="1"/>
  <c r="BY91" i="82" s="1"/>
  <c r="BW99" i="82"/>
  <c r="BX99" i="82" s="1"/>
  <c r="BY99" i="82" s="1"/>
  <c r="CE294" i="82"/>
  <c r="CF294" i="82"/>
  <c r="CF281" i="82"/>
  <c r="CE281" i="82"/>
  <c r="CE293" i="82"/>
  <c r="CF232" i="82"/>
  <c r="CE232" i="82"/>
  <c r="CF240" i="82"/>
  <c r="CE240" i="82"/>
  <c r="CF229" i="82"/>
  <c r="CE229" i="82"/>
  <c r="CF271" i="82"/>
  <c r="CE271" i="82"/>
  <c r="CE220" i="82"/>
  <c r="CF219" i="82"/>
  <c r="CE219" i="82"/>
  <c r="CF279" i="82"/>
  <c r="CE279" i="82"/>
  <c r="CF287" i="82"/>
  <c r="CE287" i="82"/>
  <c r="CF268" i="82"/>
  <c r="CE268" i="82"/>
  <c r="CE267" i="82"/>
  <c r="CF267" i="82"/>
  <c r="CF273" i="82"/>
  <c r="CE298" i="82"/>
  <c r="CE251" i="82"/>
  <c r="CE270" i="82"/>
  <c r="CE244" i="82"/>
  <c r="CF244" i="82"/>
  <c r="CE246" i="82"/>
  <c r="CF246" i="82"/>
  <c r="CF261" i="82"/>
  <c r="CE261" i="82"/>
  <c r="BC17" i="82"/>
  <c r="BD17" i="82" s="1"/>
  <c r="BE17" i="82" s="1"/>
  <c r="AI17" i="82"/>
  <c r="AJ17" i="82" s="1"/>
  <c r="AK17" i="82" s="1"/>
  <c r="BM14" i="82"/>
  <c r="BN14" i="82" s="1"/>
  <c r="BO14" i="82" s="1"/>
  <c r="AS12" i="82"/>
  <c r="AT12" i="82" s="1"/>
  <c r="AU12" i="82" s="1"/>
  <c r="AI72" i="82"/>
  <c r="AJ72" i="82" s="1"/>
  <c r="AK72" i="82" s="1"/>
  <c r="BC121" i="82"/>
  <c r="BD121" i="82" s="1"/>
  <c r="BE121" i="82" s="1"/>
  <c r="AI41" i="82"/>
  <c r="AJ41" i="82" s="1"/>
  <c r="AK41" i="82" s="1"/>
  <c r="BC41" i="82"/>
  <c r="BD41" i="82" s="1"/>
  <c r="BE41" i="82" s="1"/>
  <c r="BW41" i="82"/>
  <c r="BX41" i="82" s="1"/>
  <c r="BY41" i="82" s="1"/>
  <c r="AI35" i="82"/>
  <c r="AJ35" i="82" s="1"/>
  <c r="AK35" i="82" s="1"/>
  <c r="BC35" i="82"/>
  <c r="BD35" i="82" s="1"/>
  <c r="BE35" i="82" s="1"/>
  <c r="BW35" i="82"/>
  <c r="BX35" i="82" s="1"/>
  <c r="BY35" i="82" s="1"/>
  <c r="AN33" i="82"/>
  <c r="AO33" i="82" s="1"/>
  <c r="AP33" i="82" s="1"/>
  <c r="BH33" i="82"/>
  <c r="BI33" i="82" s="1"/>
  <c r="BJ33" i="82" s="1"/>
  <c r="CB33" i="82"/>
  <c r="CC33" i="82" s="1"/>
  <c r="CD33" i="82" s="1"/>
  <c r="AD24" i="82"/>
  <c r="AE24" i="82" s="1"/>
  <c r="AF24" i="82" s="1"/>
  <c r="AI91" i="82"/>
  <c r="AJ91" i="82" s="1"/>
  <c r="AK91" i="82" s="1"/>
  <c r="AD91" i="82"/>
  <c r="AE91" i="82" s="1"/>
  <c r="AF91" i="82" s="1"/>
  <c r="BM88" i="82"/>
  <c r="BN88" i="82" s="1"/>
  <c r="BO88" i="82" s="1"/>
  <c r="Y118" i="82"/>
  <c r="Z118" i="82" s="1"/>
  <c r="AA118" i="82" s="1"/>
  <c r="CB99" i="82"/>
  <c r="CC99" i="82" s="1"/>
  <c r="CD99" i="82" s="1"/>
  <c r="AN47" i="82"/>
  <c r="AO47" i="82" s="1"/>
  <c r="AP47" i="82" s="1"/>
  <c r="AN91" i="82"/>
  <c r="AO91" i="82" s="1"/>
  <c r="AP91" i="82" s="1"/>
  <c r="BW13" i="82"/>
  <c r="BX13" i="82" s="1"/>
  <c r="BY13" i="82" s="1"/>
  <c r="BC13" i="82"/>
  <c r="BD13" i="82" s="1"/>
  <c r="BE13" i="82" s="1"/>
  <c r="AX17" i="82"/>
  <c r="AY17" i="82" s="1"/>
  <c r="AZ17" i="82" s="1"/>
  <c r="BR13" i="82"/>
  <c r="BS13" i="82" s="1"/>
  <c r="BT13" i="82" s="1"/>
  <c r="BM13" i="82"/>
  <c r="BN13" i="82" s="1"/>
  <c r="BO13" i="82" s="1"/>
  <c r="AS17" i="82"/>
  <c r="AT17" i="82" s="1"/>
  <c r="AU17" i="82" s="1"/>
  <c r="CB14" i="82"/>
  <c r="CC14" i="82" s="1"/>
  <c r="CD14" i="82" s="1"/>
  <c r="BH17" i="82"/>
  <c r="BI17" i="82" s="1"/>
  <c r="BJ17" i="82" s="1"/>
  <c r="AN12" i="82"/>
  <c r="AO12" i="82" s="1"/>
  <c r="AP12" i="82" s="1"/>
  <c r="BR79" i="82"/>
  <c r="BS79" i="82" s="1"/>
  <c r="BT79" i="82" s="1"/>
  <c r="AX79" i="82"/>
  <c r="AY79" i="82" s="1"/>
  <c r="AZ79" i="82" s="1"/>
  <c r="AD79" i="82"/>
  <c r="AE79" i="82" s="1"/>
  <c r="AF79" i="82" s="1"/>
  <c r="BW72" i="82"/>
  <c r="BX72" i="82" s="1"/>
  <c r="BY72" i="82" s="1"/>
  <c r="Y119" i="82"/>
  <c r="Z119" i="82" s="1"/>
  <c r="AA119" i="82" s="1"/>
  <c r="CF119" i="82" s="1"/>
  <c r="AS119" i="82"/>
  <c r="AT119" i="82" s="1"/>
  <c r="AU119" i="82" s="1"/>
  <c r="BM119" i="82"/>
  <c r="BN119" i="82" s="1"/>
  <c r="BO119" i="82" s="1"/>
  <c r="BR116" i="82"/>
  <c r="BS116" i="82" s="1"/>
  <c r="BT116" i="82" s="1"/>
  <c r="BW101" i="82"/>
  <c r="BX101" i="82" s="1"/>
  <c r="BY101" i="82" s="1"/>
  <c r="BC101" i="82"/>
  <c r="BD101" i="82" s="1"/>
  <c r="BE101" i="82" s="1"/>
  <c r="AI101" i="82"/>
  <c r="AJ101" i="82" s="1"/>
  <c r="AK101" i="82" s="1"/>
  <c r="AN64" i="82"/>
  <c r="AO64" i="82" s="1"/>
  <c r="AP64" i="82" s="1"/>
  <c r="BH64" i="82"/>
  <c r="BI64" i="82" s="1"/>
  <c r="BJ64" i="82" s="1"/>
  <c r="CB64" i="82"/>
  <c r="CC64" i="82" s="1"/>
  <c r="CD64" i="82" s="1"/>
  <c r="AN44" i="82"/>
  <c r="AO44" i="82" s="1"/>
  <c r="AP44" i="82" s="1"/>
  <c r="BH44" i="82"/>
  <c r="BI44" i="82" s="1"/>
  <c r="BJ44" i="82" s="1"/>
  <c r="CB44" i="82"/>
  <c r="CC44" i="82" s="1"/>
  <c r="CD44" i="82" s="1"/>
  <c r="Y41" i="82"/>
  <c r="Z41" i="82" s="1"/>
  <c r="AA41" i="82" s="1"/>
  <c r="CF41" i="82" s="1"/>
  <c r="AS41" i="82"/>
  <c r="AT41" i="82" s="1"/>
  <c r="AU41" i="82" s="1"/>
  <c r="BM41" i="82"/>
  <c r="BN41" i="82" s="1"/>
  <c r="BO41" i="82" s="1"/>
  <c r="Y35" i="82"/>
  <c r="Z35" i="82" s="1"/>
  <c r="AA35" i="82" s="1"/>
  <c r="AS35" i="82"/>
  <c r="AT35" i="82" s="1"/>
  <c r="AU35" i="82" s="1"/>
  <c r="BM35" i="82"/>
  <c r="BN35" i="82" s="1"/>
  <c r="BO35" i="82" s="1"/>
  <c r="AD33" i="82"/>
  <c r="AE33" i="82" s="1"/>
  <c r="AF33" i="82" s="1"/>
  <c r="AX33" i="82"/>
  <c r="AY33" i="82" s="1"/>
  <c r="AZ33" i="82" s="1"/>
  <c r="BR33" i="82"/>
  <c r="BS33" i="82" s="1"/>
  <c r="BT33" i="82" s="1"/>
  <c r="AD29" i="82"/>
  <c r="AE29" i="82" s="1"/>
  <c r="AF29" i="82" s="1"/>
  <c r="AX29" i="82"/>
  <c r="AY29" i="82" s="1"/>
  <c r="AZ29" i="82" s="1"/>
  <c r="BR29" i="82"/>
  <c r="BS29" i="82" s="1"/>
  <c r="BT29" i="82" s="1"/>
  <c r="BH28" i="82"/>
  <c r="BI28" i="82" s="1"/>
  <c r="BJ28" i="82" s="1"/>
  <c r="AI84" i="82"/>
  <c r="AJ84" i="82" s="1"/>
  <c r="AK84" i="82" s="1"/>
  <c r="BC84" i="82"/>
  <c r="BD84" i="82" s="1"/>
  <c r="BE84" i="82" s="1"/>
  <c r="AN92" i="82"/>
  <c r="AO92" i="82" s="1"/>
  <c r="AP92" i="82" s="1"/>
  <c r="BH92" i="82"/>
  <c r="BI92" i="82" s="1"/>
  <c r="BJ92" i="82" s="1"/>
  <c r="BR24" i="82"/>
  <c r="BS24" i="82" s="1"/>
  <c r="BT24" i="82" s="1"/>
  <c r="BW20" i="82"/>
  <c r="BX20" i="82" s="1"/>
  <c r="BY20" i="82" s="1"/>
  <c r="AS20" i="82"/>
  <c r="AT20" i="82" s="1"/>
  <c r="AU20" i="82" s="1"/>
  <c r="BW19" i="82"/>
  <c r="BX19" i="82" s="1"/>
  <c r="BY19" i="82" s="1"/>
  <c r="AI88" i="82"/>
  <c r="AJ88" i="82" s="1"/>
  <c r="AK88" i="82" s="1"/>
  <c r="AI107" i="82"/>
  <c r="AJ107" i="82" s="1"/>
  <c r="AK107" i="82" s="1"/>
  <c r="AD20" i="82"/>
  <c r="AE20" i="82" s="1"/>
  <c r="AF20" i="82" s="1"/>
  <c r="AN19" i="82"/>
  <c r="AO19" i="82" s="1"/>
  <c r="AP19" i="82" s="1"/>
  <c r="BR87" i="82"/>
  <c r="BS87" i="82" s="1"/>
  <c r="BT87" i="82" s="1"/>
  <c r="BR88" i="82"/>
  <c r="BS88" i="82" s="1"/>
  <c r="BT88" i="82" s="1"/>
  <c r="AX48" i="82"/>
  <c r="AY48" i="82" s="1"/>
  <c r="AZ48" i="82" s="1"/>
  <c r="AX89" i="82"/>
  <c r="AY89" i="82" s="1"/>
  <c r="AZ89" i="82" s="1"/>
  <c r="AX118" i="82"/>
  <c r="AY118" i="82" s="1"/>
  <c r="AZ118" i="82" s="1"/>
  <c r="AD57" i="82"/>
  <c r="AE57" i="82" s="1"/>
  <c r="AF57" i="82" s="1"/>
  <c r="AD89" i="82"/>
  <c r="AE89" i="82" s="1"/>
  <c r="AF89" i="82" s="1"/>
  <c r="AD99" i="82"/>
  <c r="AE99" i="82" s="1"/>
  <c r="AF99" i="82" s="1"/>
  <c r="AD118" i="82"/>
  <c r="AE118" i="82" s="1"/>
  <c r="AF118" i="82" s="1"/>
  <c r="AS19" i="82"/>
  <c r="AT19" i="82" s="1"/>
  <c r="AU19" i="82" s="1"/>
  <c r="BM118" i="82"/>
  <c r="BN118" i="82" s="1"/>
  <c r="BO118" i="82" s="1"/>
  <c r="AS91" i="82"/>
  <c r="AT91" i="82" s="1"/>
  <c r="AU91" i="82" s="1"/>
  <c r="Y91" i="82"/>
  <c r="Z91" i="82" s="1"/>
  <c r="AA91" i="82" s="1"/>
  <c r="BC99" i="82"/>
  <c r="BD99" i="82" s="1"/>
  <c r="BE99" i="82" s="1"/>
  <c r="BC89" i="82"/>
  <c r="BD89" i="82" s="1"/>
  <c r="BE89" i="82" s="1"/>
  <c r="AN20" i="82"/>
  <c r="AO20" i="82" s="1"/>
  <c r="AP20" i="82" s="1"/>
  <c r="BR19" i="82"/>
  <c r="BS19" i="82" s="1"/>
  <c r="BT19" i="82" s="1"/>
  <c r="CB85" i="82"/>
  <c r="CC85" i="82" s="1"/>
  <c r="CD85" i="82" s="1"/>
  <c r="BH47" i="82"/>
  <c r="BI47" i="82" s="1"/>
  <c r="BJ47" i="82" s="1"/>
  <c r="AN118" i="82"/>
  <c r="AO118" i="82" s="1"/>
  <c r="AP118" i="82" s="1"/>
  <c r="BW47" i="82"/>
  <c r="BX47" i="82" s="1"/>
  <c r="BY47" i="82" s="1"/>
  <c r="CE135" i="82"/>
  <c r="CE225" i="82"/>
  <c r="CF225" i="82"/>
  <c r="CF241" i="82"/>
  <c r="CE241" i="82"/>
  <c r="CF276" i="82"/>
  <c r="CE276" i="82"/>
  <c r="CF280" i="82"/>
  <c r="CE280" i="82"/>
  <c r="CF235" i="82"/>
  <c r="CE235" i="82"/>
  <c r="CE230" i="82"/>
  <c r="CF230" i="82"/>
  <c r="CF283" i="82"/>
  <c r="CE283" i="82"/>
  <c r="CF293" i="82"/>
  <c r="CE255" i="82"/>
  <c r="CF224" i="82"/>
  <c r="CE224" i="82"/>
  <c r="CF296" i="82"/>
  <c r="CE296" i="82"/>
  <c r="CF243" i="82"/>
  <c r="CE243" i="82"/>
  <c r="CE218" i="82"/>
  <c r="CF265" i="82"/>
  <c r="CE265" i="82"/>
  <c r="CE291" i="82"/>
  <c r="CF291" i="82"/>
  <c r="CF269" i="82"/>
  <c r="CE269" i="82"/>
  <c r="CE242" i="82"/>
  <c r="CF242" i="82"/>
  <c r="CE254" i="82"/>
  <c r="CF254" i="82"/>
  <c r="CF256" i="82"/>
  <c r="CE256" i="82"/>
  <c r="CF249" i="82"/>
  <c r="CE249" i="82"/>
  <c r="CE260" i="82"/>
  <c r="CF260" i="82"/>
  <c r="CF297" i="82"/>
  <c r="CE297" i="82"/>
  <c r="CE304" i="82"/>
  <c r="CE247" i="82"/>
  <c r="CF289" i="82"/>
  <c r="CE289" i="82"/>
  <c r="AD96" i="82"/>
  <c r="AE96" i="82" s="1"/>
  <c r="AF96" i="82" s="1"/>
  <c r="BM96" i="82"/>
  <c r="BN96" i="82" s="1"/>
  <c r="BO96" i="82" s="1"/>
  <c r="AS53" i="82"/>
  <c r="AT53" i="82" s="1"/>
  <c r="AU53" i="82" s="1"/>
  <c r="AS65" i="82"/>
  <c r="AT65" i="82" s="1"/>
  <c r="AU65" i="82" s="1"/>
  <c r="Y65" i="82"/>
  <c r="Z65" i="82" s="1"/>
  <c r="AA65" i="82" s="1"/>
  <c r="AD19" i="82"/>
  <c r="AE19" i="82" s="1"/>
  <c r="AF19" i="82" s="1"/>
  <c r="BR20" i="82"/>
  <c r="BS20" i="82" s="1"/>
  <c r="BT20" i="82" s="1"/>
  <c r="CE156" i="82"/>
  <c r="BC20" i="82"/>
  <c r="BD20" i="82" s="1"/>
  <c r="BE20" i="82" s="1"/>
  <c r="BM20" i="82"/>
  <c r="BN20" i="82" s="1"/>
  <c r="BO20" i="82" s="1"/>
  <c r="AS96" i="82"/>
  <c r="AT96" i="82" s="1"/>
  <c r="AU96" i="82" s="1"/>
  <c r="Y96" i="82"/>
  <c r="Z96" i="82" s="1"/>
  <c r="AA96" i="82" s="1"/>
  <c r="BC96" i="82"/>
  <c r="BD96" i="82" s="1"/>
  <c r="BE96" i="82" s="1"/>
  <c r="BC107" i="82"/>
  <c r="BD107" i="82" s="1"/>
  <c r="BE107" i="82" s="1"/>
  <c r="BH20" i="82"/>
  <c r="BI20" i="82" s="1"/>
  <c r="BJ20" i="82" s="1"/>
  <c r="CB97" i="82"/>
  <c r="CC97" i="82" s="1"/>
  <c r="CD97" i="82" s="1"/>
  <c r="CB107" i="82"/>
  <c r="CC107" i="82" s="1"/>
  <c r="CD107" i="82" s="1"/>
  <c r="BH96" i="82"/>
  <c r="BI96" i="82" s="1"/>
  <c r="BJ96" i="82" s="1"/>
  <c r="AN96" i="82"/>
  <c r="AO96" i="82" s="1"/>
  <c r="AP96" i="82" s="1"/>
  <c r="BW96" i="82"/>
  <c r="BX96" i="82" s="1"/>
  <c r="BY96" i="82" s="1"/>
  <c r="BM65" i="82"/>
  <c r="BN65" i="82" s="1"/>
  <c r="BO65" i="82" s="1"/>
  <c r="AS97" i="82"/>
  <c r="AT97" i="82" s="1"/>
  <c r="AU97" i="82" s="1"/>
  <c r="Y107" i="82"/>
  <c r="Z107" i="82" s="1"/>
  <c r="AA107" i="82" s="1"/>
  <c r="AX19" i="82"/>
  <c r="AY19" i="82" s="1"/>
  <c r="AZ19" i="82" s="1"/>
  <c r="CB96" i="82"/>
  <c r="CC96" i="82" s="1"/>
  <c r="CD96" i="82" s="1"/>
  <c r="BH65" i="82"/>
  <c r="BI65" i="82" s="1"/>
  <c r="BJ65" i="82" s="1"/>
  <c r="CE155" i="82"/>
  <c r="CE172" i="82"/>
  <c r="CE175" i="82"/>
  <c r="CE125" i="82"/>
  <c r="CE123" i="82"/>
  <c r="CE182" i="82"/>
  <c r="BC7" i="82"/>
  <c r="BD7" i="82" s="1"/>
  <c r="BE7" i="82" s="1"/>
  <c r="AD12" i="82"/>
  <c r="AE12" i="82" s="1"/>
  <c r="AF12" i="82" s="1"/>
  <c r="BM12" i="82"/>
  <c r="BN12" i="82" s="1"/>
  <c r="BO12" i="82" s="1"/>
  <c r="BR81" i="82"/>
  <c r="BS81" i="82" s="1"/>
  <c r="BT81" i="82" s="1"/>
  <c r="AX81" i="82"/>
  <c r="AY81" i="82" s="1"/>
  <c r="AZ81" i="82" s="1"/>
  <c r="AD81" i="82"/>
  <c r="AE81" i="82" s="1"/>
  <c r="AF81" i="82" s="1"/>
  <c r="BW73" i="82"/>
  <c r="BX73" i="82" s="1"/>
  <c r="BY73" i="82" s="1"/>
  <c r="BC73" i="82"/>
  <c r="BD73" i="82" s="1"/>
  <c r="BE73" i="82" s="1"/>
  <c r="AI73" i="82"/>
  <c r="AJ73" i="82" s="1"/>
  <c r="AK73" i="82" s="1"/>
  <c r="BR72" i="82"/>
  <c r="BS72" i="82" s="1"/>
  <c r="BT72" i="82" s="1"/>
  <c r="AX72" i="82"/>
  <c r="AY72" i="82" s="1"/>
  <c r="AZ72" i="82" s="1"/>
  <c r="AD72" i="82"/>
  <c r="AE72" i="82" s="1"/>
  <c r="AF72" i="82" s="1"/>
  <c r="BM71" i="82"/>
  <c r="BN71" i="82" s="1"/>
  <c r="BO71" i="82" s="1"/>
  <c r="AS71" i="82"/>
  <c r="AT71" i="82" s="1"/>
  <c r="AU71" i="82" s="1"/>
  <c r="Y71" i="82"/>
  <c r="Z71" i="82" s="1"/>
  <c r="AA71" i="82" s="1"/>
  <c r="AS117" i="82"/>
  <c r="AT117" i="82" s="1"/>
  <c r="AU117" i="82" s="1"/>
  <c r="AI116" i="82"/>
  <c r="AJ116" i="82" s="1"/>
  <c r="AK116" i="82" s="1"/>
  <c r="BC116" i="82"/>
  <c r="BD116" i="82" s="1"/>
  <c r="BE116" i="82" s="1"/>
  <c r="BW116" i="82"/>
  <c r="BX116" i="82" s="1"/>
  <c r="BY116" i="82" s="1"/>
  <c r="BM106" i="82"/>
  <c r="BN106" i="82" s="1"/>
  <c r="BO106" i="82" s="1"/>
  <c r="AS106" i="82"/>
  <c r="AT106" i="82" s="1"/>
  <c r="AU106" i="82" s="1"/>
  <c r="Y106" i="82"/>
  <c r="Z106" i="82" s="1"/>
  <c r="AA106" i="82" s="1"/>
  <c r="M97" i="82"/>
  <c r="Y50" i="82"/>
  <c r="Z50" i="82" s="1"/>
  <c r="AA50" i="82" s="1"/>
  <c r="AS50" i="82"/>
  <c r="AT50" i="82" s="1"/>
  <c r="AU50" i="82" s="1"/>
  <c r="BM50" i="82"/>
  <c r="BN50" i="82" s="1"/>
  <c r="BO50" i="82" s="1"/>
  <c r="Y49" i="82"/>
  <c r="Z49" i="82" s="1"/>
  <c r="AA49" i="82" s="1"/>
  <c r="AS49" i="82"/>
  <c r="AT49" i="82" s="1"/>
  <c r="AU49" i="82" s="1"/>
  <c r="BM49" i="82"/>
  <c r="BN49" i="82" s="1"/>
  <c r="BO49" i="82" s="1"/>
  <c r="Y42" i="82"/>
  <c r="Z42" i="82" s="1"/>
  <c r="AA42" i="82" s="1"/>
  <c r="AS42" i="82"/>
  <c r="AT42" i="82" s="1"/>
  <c r="AU42" i="82" s="1"/>
  <c r="BM42" i="82"/>
  <c r="BN42" i="82" s="1"/>
  <c r="BO42" i="82" s="1"/>
  <c r="Y34" i="82"/>
  <c r="Z34" i="82" s="1"/>
  <c r="AA34" i="82" s="1"/>
  <c r="AS34" i="82"/>
  <c r="AT34" i="82" s="1"/>
  <c r="AU34" i="82" s="1"/>
  <c r="BM34" i="82"/>
  <c r="BN34" i="82" s="1"/>
  <c r="BO34" i="82" s="1"/>
  <c r="Y28" i="82"/>
  <c r="Z28" i="82" s="1"/>
  <c r="AA28" i="82" s="1"/>
  <c r="AS28" i="82"/>
  <c r="AT28" i="82" s="1"/>
  <c r="AU28" i="82" s="1"/>
  <c r="BM28" i="82"/>
  <c r="BN28" i="82" s="1"/>
  <c r="BO28" i="82" s="1"/>
  <c r="AD75" i="82"/>
  <c r="AE75" i="82" s="1"/>
  <c r="AF75" i="82" s="1"/>
  <c r="AX75" i="82"/>
  <c r="AY75" i="82" s="1"/>
  <c r="AZ75" i="82" s="1"/>
  <c r="BR75" i="82"/>
  <c r="BS75" i="82" s="1"/>
  <c r="BT75" i="82" s="1"/>
  <c r="M25" i="82"/>
  <c r="AN25" i="82"/>
  <c r="AO25" i="82" s="1"/>
  <c r="AP25" i="82" s="1"/>
  <c r="BH25" i="82"/>
  <c r="BI25" i="82" s="1"/>
  <c r="BJ25" i="82" s="1"/>
  <c r="CB25" i="82"/>
  <c r="CC25" i="82" s="1"/>
  <c r="CD25" i="82" s="1"/>
  <c r="AI24" i="82"/>
  <c r="AJ24" i="82" s="1"/>
  <c r="AK24" i="82" s="1"/>
  <c r="BC24" i="82"/>
  <c r="BD24" i="82" s="1"/>
  <c r="BE24" i="82" s="1"/>
  <c r="BW24" i="82"/>
  <c r="BX24" i="82" s="1"/>
  <c r="BY24" i="82" s="1"/>
  <c r="M81" i="82"/>
  <c r="CB71" i="82"/>
  <c r="CC71" i="82" s="1"/>
  <c r="CD71" i="82" s="1"/>
  <c r="AI48" i="82"/>
  <c r="AJ48" i="82" s="1"/>
  <c r="AK48" i="82" s="1"/>
  <c r="BR97" i="82"/>
  <c r="BS97" i="82" s="1"/>
  <c r="BT97" i="82" s="1"/>
  <c r="BR100" i="82"/>
  <c r="BS100" i="82" s="1"/>
  <c r="BT100" i="82" s="1"/>
  <c r="BR112" i="82"/>
  <c r="BS112" i="82" s="1"/>
  <c r="BT112" i="82" s="1"/>
  <c r="AX112" i="82"/>
  <c r="AY112" i="82" s="1"/>
  <c r="AZ112" i="82" s="1"/>
  <c r="AX90" i="82"/>
  <c r="AY90" i="82" s="1"/>
  <c r="AZ90" i="82" s="1"/>
  <c r="AX97" i="82"/>
  <c r="AY97" i="82" s="1"/>
  <c r="AZ97" i="82" s="1"/>
  <c r="AD65" i="82"/>
  <c r="AE65" i="82" s="1"/>
  <c r="AF65" i="82" s="1"/>
  <c r="AD87" i="82"/>
  <c r="AE87" i="82" s="1"/>
  <c r="AF87" i="82" s="1"/>
  <c r="AD90" i="82"/>
  <c r="AE90" i="82" s="1"/>
  <c r="AF90" i="82" s="1"/>
  <c r="AD97" i="82"/>
  <c r="AE97" i="82" s="1"/>
  <c r="AF97" i="82" s="1"/>
  <c r="AD100" i="82"/>
  <c r="AE100" i="82" s="1"/>
  <c r="AF100" i="82" s="1"/>
  <c r="AD112" i="82"/>
  <c r="AE112" i="82" s="1"/>
  <c r="AF112" i="82" s="1"/>
  <c r="BM53" i="82"/>
  <c r="BN53" i="82" s="1"/>
  <c r="BO53" i="82" s="1"/>
  <c r="BM100" i="82"/>
  <c r="BN100" i="82" s="1"/>
  <c r="BO100" i="82" s="1"/>
  <c r="AS48" i="82"/>
  <c r="AT48" i="82" s="1"/>
  <c r="AU48" i="82" s="1"/>
  <c r="Y90" i="82"/>
  <c r="Z90" i="82" s="1"/>
  <c r="AA90" i="82" s="1"/>
  <c r="Y94" i="82"/>
  <c r="Z94" i="82" s="1"/>
  <c r="AA94" i="82" s="1"/>
  <c r="BC87" i="82"/>
  <c r="BD87" i="82" s="1"/>
  <c r="BE87" i="82" s="1"/>
  <c r="BC90" i="82"/>
  <c r="BD90" i="82" s="1"/>
  <c r="BE90" i="82" s="1"/>
  <c r="CB65" i="82"/>
  <c r="CC65" i="82" s="1"/>
  <c r="CD65" i="82" s="1"/>
  <c r="CB90" i="82"/>
  <c r="CC90" i="82" s="1"/>
  <c r="CD90" i="82" s="1"/>
  <c r="CB87" i="82"/>
  <c r="CC87" i="82" s="1"/>
  <c r="CD87" i="82" s="1"/>
  <c r="CB100" i="82"/>
  <c r="CC100" i="82" s="1"/>
  <c r="CD100" i="82" s="1"/>
  <c r="BH53" i="82"/>
  <c r="BI53" i="82" s="1"/>
  <c r="BJ53" i="82" s="1"/>
  <c r="AN87" i="82"/>
  <c r="AO87" i="82" s="1"/>
  <c r="AP87" i="82" s="1"/>
  <c r="BW87" i="82"/>
  <c r="BX87" i="82" s="1"/>
  <c r="BY87" i="82" s="1"/>
  <c r="M50" i="82"/>
  <c r="M34" i="82"/>
  <c r="CE150" i="82"/>
  <c r="BW12" i="82"/>
  <c r="BX12" i="82" s="1"/>
  <c r="BY12" i="82" s="1"/>
  <c r="BW9" i="82"/>
  <c r="BX9" i="82" s="1"/>
  <c r="BY9" i="82" s="1"/>
  <c r="AI12" i="82"/>
  <c r="AJ12" i="82" s="1"/>
  <c r="AK12" i="82" s="1"/>
  <c r="AD9" i="82"/>
  <c r="AE9" i="82" s="1"/>
  <c r="AF9" i="82" s="1"/>
  <c r="BH7" i="82"/>
  <c r="BI7" i="82" s="1"/>
  <c r="BJ7" i="82" s="1"/>
  <c r="BR12" i="82"/>
  <c r="BS12" i="82" s="1"/>
  <c r="BT12" i="82" s="1"/>
  <c r="BM7" i="82"/>
  <c r="BN7" i="82" s="1"/>
  <c r="BO7" i="82" s="1"/>
  <c r="Y7" i="82"/>
  <c r="Z7" i="82" s="1"/>
  <c r="AA7" i="82" s="1"/>
  <c r="Y12" i="82"/>
  <c r="Z12" i="82" s="1"/>
  <c r="AA12" i="82" s="1"/>
  <c r="AX7" i="82"/>
  <c r="AY7" i="82" s="1"/>
  <c r="AZ7" i="82" s="1"/>
  <c r="BH12" i="82"/>
  <c r="BI12" i="82" s="1"/>
  <c r="BJ12" i="82" s="1"/>
  <c r="BH9" i="82"/>
  <c r="BI9" i="82" s="1"/>
  <c r="BJ9" i="82" s="1"/>
  <c r="BM81" i="82"/>
  <c r="BN81" i="82" s="1"/>
  <c r="BO81" i="82" s="1"/>
  <c r="AS81" i="82"/>
  <c r="AT81" i="82" s="1"/>
  <c r="AU81" i="82" s="1"/>
  <c r="Y81" i="82"/>
  <c r="Z81" i="82" s="1"/>
  <c r="AA81" i="82" s="1"/>
  <c r="BR73" i="82"/>
  <c r="BS73" i="82" s="1"/>
  <c r="BT73" i="82" s="1"/>
  <c r="AX73" i="82"/>
  <c r="AY73" i="82" s="1"/>
  <c r="AZ73" i="82" s="1"/>
  <c r="AD73" i="82"/>
  <c r="AE73" i="82" s="1"/>
  <c r="AF73" i="82" s="1"/>
  <c r="BM72" i="82"/>
  <c r="BN72" i="82" s="1"/>
  <c r="BO72" i="82" s="1"/>
  <c r="AS72" i="82"/>
  <c r="AT72" i="82" s="1"/>
  <c r="AU72" i="82" s="1"/>
  <c r="Y72" i="82"/>
  <c r="Z72" i="82" s="1"/>
  <c r="AA72" i="82" s="1"/>
  <c r="BH71" i="82"/>
  <c r="BI71" i="82" s="1"/>
  <c r="BJ71" i="82" s="1"/>
  <c r="AN71" i="82"/>
  <c r="AO71" i="82" s="1"/>
  <c r="AP71" i="82" s="1"/>
  <c r="AN116" i="82"/>
  <c r="AO116" i="82" s="1"/>
  <c r="AP116" i="82" s="1"/>
  <c r="BH116" i="82"/>
  <c r="BI116" i="82" s="1"/>
  <c r="BJ116" i="82" s="1"/>
  <c r="CB116" i="82"/>
  <c r="CC116" i="82" s="1"/>
  <c r="CD116" i="82" s="1"/>
  <c r="CB106" i="82"/>
  <c r="CC106" i="82" s="1"/>
  <c r="CD106" i="82" s="1"/>
  <c r="BH106" i="82"/>
  <c r="BI106" i="82" s="1"/>
  <c r="BJ106" i="82" s="1"/>
  <c r="AN106" i="82"/>
  <c r="AO106" i="82" s="1"/>
  <c r="AP106" i="82" s="1"/>
  <c r="AD50" i="82"/>
  <c r="AE50" i="82" s="1"/>
  <c r="AF50" i="82" s="1"/>
  <c r="AX50" i="82"/>
  <c r="AY50" i="82" s="1"/>
  <c r="AZ50" i="82" s="1"/>
  <c r="BR50" i="82"/>
  <c r="BS50" i="82" s="1"/>
  <c r="BT50" i="82" s="1"/>
  <c r="AD49" i="82"/>
  <c r="AE49" i="82" s="1"/>
  <c r="AF49" i="82" s="1"/>
  <c r="AX49" i="82"/>
  <c r="AY49" i="82" s="1"/>
  <c r="AZ49" i="82" s="1"/>
  <c r="BR49" i="82"/>
  <c r="BS49" i="82" s="1"/>
  <c r="BT49" i="82" s="1"/>
  <c r="AD42" i="82"/>
  <c r="AE42" i="82" s="1"/>
  <c r="AF42" i="82" s="1"/>
  <c r="AX42" i="82"/>
  <c r="AY42" i="82" s="1"/>
  <c r="AZ42" i="82" s="1"/>
  <c r="BR42" i="82"/>
  <c r="BS42" i="82" s="1"/>
  <c r="BT42" i="82" s="1"/>
  <c r="AD34" i="82"/>
  <c r="AE34" i="82" s="1"/>
  <c r="AF34" i="82" s="1"/>
  <c r="AX34" i="82"/>
  <c r="AY34" i="82" s="1"/>
  <c r="AZ34" i="82" s="1"/>
  <c r="BR34" i="82"/>
  <c r="BS34" i="82" s="1"/>
  <c r="BT34" i="82" s="1"/>
  <c r="AD28" i="82"/>
  <c r="AE28" i="82" s="1"/>
  <c r="AF28" i="82" s="1"/>
  <c r="AX28" i="82"/>
  <c r="AY28" i="82" s="1"/>
  <c r="AZ28" i="82" s="1"/>
  <c r="BR28" i="82"/>
  <c r="BS28" i="82" s="1"/>
  <c r="BT28" i="82" s="1"/>
  <c r="AI75" i="82"/>
  <c r="AJ75" i="82" s="1"/>
  <c r="AK75" i="82" s="1"/>
  <c r="BC75" i="82"/>
  <c r="BD75" i="82" s="1"/>
  <c r="BE75" i="82" s="1"/>
  <c r="BW75" i="82"/>
  <c r="BX75" i="82" s="1"/>
  <c r="BY75" i="82" s="1"/>
  <c r="Y25" i="82"/>
  <c r="Z25" i="82" s="1"/>
  <c r="AA25" i="82" s="1"/>
  <c r="AS25" i="82"/>
  <c r="AT25" i="82" s="1"/>
  <c r="AU25" i="82" s="1"/>
  <c r="BM25" i="82"/>
  <c r="BN25" i="82" s="1"/>
  <c r="BO25" i="82" s="1"/>
  <c r="M24" i="82"/>
  <c r="AN24" i="82"/>
  <c r="AO24" i="82" s="1"/>
  <c r="AP24" i="82" s="1"/>
  <c r="BH24" i="82"/>
  <c r="BI24" i="82" s="1"/>
  <c r="BJ24" i="82" s="1"/>
  <c r="CB24" i="82"/>
  <c r="CC24" i="82" s="1"/>
  <c r="CD24" i="82" s="1"/>
  <c r="CB81" i="82"/>
  <c r="CC81" i="82" s="1"/>
  <c r="CD81" i="82" s="1"/>
  <c r="AI97" i="82"/>
  <c r="AJ97" i="82" s="1"/>
  <c r="AK97" i="82" s="1"/>
  <c r="AI112" i="82"/>
  <c r="AJ112" i="82" s="1"/>
  <c r="AK112" i="82" s="1"/>
  <c r="BR53" i="82"/>
  <c r="BS53" i="82" s="1"/>
  <c r="BT53" i="82" s="1"/>
  <c r="BR90" i="82"/>
  <c r="BS90" i="82" s="1"/>
  <c r="BT90" i="82" s="1"/>
  <c r="AD53" i="82"/>
  <c r="AE53" i="82" s="1"/>
  <c r="AF53" i="82" s="1"/>
  <c r="AD94" i="82"/>
  <c r="AE94" i="82" s="1"/>
  <c r="AF94" i="82" s="1"/>
  <c r="BM90" i="82"/>
  <c r="BN90" i="82" s="1"/>
  <c r="BO90" i="82" s="1"/>
  <c r="BM94" i="82"/>
  <c r="BN94" i="82" s="1"/>
  <c r="BO94" i="82" s="1"/>
  <c r="BM112" i="82"/>
  <c r="BN112" i="82" s="1"/>
  <c r="BO112" i="82" s="1"/>
  <c r="AS87" i="82"/>
  <c r="AT87" i="82" s="1"/>
  <c r="AU87" i="82" s="1"/>
  <c r="BC65" i="82"/>
  <c r="BD65" i="82" s="1"/>
  <c r="BE65" i="82" s="1"/>
  <c r="BC97" i="82"/>
  <c r="BD97" i="82" s="1"/>
  <c r="BE97" i="82" s="1"/>
  <c r="BC100" i="82"/>
  <c r="BD100" i="82" s="1"/>
  <c r="BE100" i="82" s="1"/>
  <c r="CB112" i="82"/>
  <c r="CC112" i="82" s="1"/>
  <c r="CD112" i="82" s="1"/>
  <c r="BH94" i="82"/>
  <c r="BI94" i="82" s="1"/>
  <c r="BJ94" i="82" s="1"/>
  <c r="BH87" i="82"/>
  <c r="BI87" i="82" s="1"/>
  <c r="BJ87" i="82" s="1"/>
  <c r="BH100" i="82"/>
  <c r="BI100" i="82" s="1"/>
  <c r="BJ100" i="82" s="1"/>
  <c r="BH112" i="82"/>
  <c r="BI112" i="82" s="1"/>
  <c r="BJ112" i="82" s="1"/>
  <c r="AN97" i="82"/>
  <c r="AO97" i="82" s="1"/>
  <c r="AP97" i="82" s="1"/>
  <c r="AN94" i="82"/>
  <c r="AO94" i="82" s="1"/>
  <c r="AP94" i="82" s="1"/>
  <c r="BW97" i="82"/>
  <c r="BX97" i="82" s="1"/>
  <c r="BY97" i="82" s="1"/>
  <c r="BW94" i="82"/>
  <c r="BX94" i="82" s="1"/>
  <c r="BY94" i="82" s="1"/>
  <c r="BW100" i="82"/>
  <c r="BX100" i="82" s="1"/>
  <c r="BY100" i="82" s="1"/>
  <c r="BW112" i="82"/>
  <c r="BX112" i="82" s="1"/>
  <c r="BY112" i="82" s="1"/>
  <c r="M106" i="82"/>
  <c r="BW7" i="82"/>
  <c r="BX7" i="82" s="1"/>
  <c r="BY7" i="82" s="1"/>
  <c r="AI7" i="82"/>
  <c r="AJ7" i="82" s="1"/>
  <c r="AK7" i="82" s="1"/>
  <c r="BC9" i="82"/>
  <c r="BD9" i="82" s="1"/>
  <c r="BE9" i="82" s="1"/>
  <c r="AI9" i="82"/>
  <c r="AJ9" i="82" s="1"/>
  <c r="AK9" i="82" s="1"/>
  <c r="AX12" i="82"/>
  <c r="AY12" i="82" s="1"/>
  <c r="AZ12" i="82" s="1"/>
  <c r="BR9" i="82"/>
  <c r="BS9" i="82" s="1"/>
  <c r="BT9" i="82" s="1"/>
  <c r="BM9" i="82"/>
  <c r="BN9" i="82" s="1"/>
  <c r="BO9" i="82" s="1"/>
  <c r="Y9" i="82"/>
  <c r="Z9" i="82" s="1"/>
  <c r="AA9" i="82" s="1"/>
  <c r="CB12" i="82"/>
  <c r="CC12" i="82" s="1"/>
  <c r="CD12" i="82" s="1"/>
  <c r="AN9" i="82"/>
  <c r="AO9" i="82" s="1"/>
  <c r="AP9" i="82" s="1"/>
  <c r="BH81" i="82"/>
  <c r="BI81" i="82" s="1"/>
  <c r="BJ81" i="82" s="1"/>
  <c r="BM73" i="82"/>
  <c r="BN73" i="82" s="1"/>
  <c r="BO73" i="82" s="1"/>
  <c r="AS73" i="82"/>
  <c r="AT73" i="82" s="1"/>
  <c r="AU73" i="82" s="1"/>
  <c r="Y73" i="82"/>
  <c r="Z73" i="82" s="1"/>
  <c r="AA73" i="82" s="1"/>
  <c r="BH72" i="82"/>
  <c r="BI72" i="82" s="1"/>
  <c r="BJ72" i="82" s="1"/>
  <c r="AN72" i="82"/>
  <c r="AO72" i="82" s="1"/>
  <c r="AP72" i="82" s="1"/>
  <c r="BW71" i="82"/>
  <c r="BX71" i="82" s="1"/>
  <c r="BY71" i="82" s="1"/>
  <c r="BC71" i="82"/>
  <c r="BD71" i="82" s="1"/>
  <c r="BE71" i="82" s="1"/>
  <c r="AI71" i="82"/>
  <c r="AJ71" i="82" s="1"/>
  <c r="AK71" i="82" s="1"/>
  <c r="Y116" i="82"/>
  <c r="Z116" i="82" s="1"/>
  <c r="AA116" i="82" s="1"/>
  <c r="AS116" i="82"/>
  <c r="AT116" i="82" s="1"/>
  <c r="AU116" i="82" s="1"/>
  <c r="BM116" i="82"/>
  <c r="BN116" i="82" s="1"/>
  <c r="BO116" i="82" s="1"/>
  <c r="BW106" i="82"/>
  <c r="BX106" i="82" s="1"/>
  <c r="BY106" i="82" s="1"/>
  <c r="BC106" i="82"/>
  <c r="BD106" i="82" s="1"/>
  <c r="BE106" i="82" s="1"/>
  <c r="AI50" i="82"/>
  <c r="AJ50" i="82" s="1"/>
  <c r="AK50" i="82" s="1"/>
  <c r="BC50" i="82"/>
  <c r="BD50" i="82" s="1"/>
  <c r="BE50" i="82" s="1"/>
  <c r="AI49" i="82"/>
  <c r="AJ49" i="82" s="1"/>
  <c r="AK49" i="82" s="1"/>
  <c r="BC49" i="82"/>
  <c r="BD49" i="82" s="1"/>
  <c r="BE49" i="82" s="1"/>
  <c r="BW49" i="82"/>
  <c r="BX49" i="82" s="1"/>
  <c r="BY49" i="82" s="1"/>
  <c r="AI42" i="82"/>
  <c r="AJ42" i="82" s="1"/>
  <c r="AK42" i="82" s="1"/>
  <c r="BC42" i="82"/>
  <c r="BD42" i="82" s="1"/>
  <c r="BE42" i="82" s="1"/>
  <c r="AI34" i="82"/>
  <c r="AJ34" i="82" s="1"/>
  <c r="AK34" i="82" s="1"/>
  <c r="BC34" i="82"/>
  <c r="BD34" i="82" s="1"/>
  <c r="BE34" i="82" s="1"/>
  <c r="AI28" i="82"/>
  <c r="AJ28" i="82" s="1"/>
  <c r="AK28" i="82" s="1"/>
  <c r="BC28" i="82"/>
  <c r="BD28" i="82" s="1"/>
  <c r="BE28" i="82" s="1"/>
  <c r="BW28" i="82"/>
  <c r="BX28" i="82" s="1"/>
  <c r="BY28" i="82" s="1"/>
  <c r="AN75" i="82"/>
  <c r="AO75" i="82" s="1"/>
  <c r="AP75" i="82" s="1"/>
  <c r="BH75" i="82"/>
  <c r="BI75" i="82" s="1"/>
  <c r="BJ75" i="82" s="1"/>
  <c r="AD25" i="82"/>
  <c r="AE25" i="82" s="1"/>
  <c r="AF25" i="82" s="1"/>
  <c r="AX25" i="82"/>
  <c r="AY25" i="82" s="1"/>
  <c r="AZ25" i="82" s="1"/>
  <c r="Y24" i="82"/>
  <c r="Z24" i="82" s="1"/>
  <c r="AA24" i="82" s="1"/>
  <c r="AS24" i="82"/>
  <c r="AT24" i="82" s="1"/>
  <c r="AU24" i="82" s="1"/>
  <c r="AI53" i="82"/>
  <c r="AJ53" i="82" s="1"/>
  <c r="AK53" i="82" s="1"/>
  <c r="AI65" i="82"/>
  <c r="AJ65" i="82" s="1"/>
  <c r="AK65" i="82" s="1"/>
  <c r="AI90" i="82"/>
  <c r="AJ90" i="82" s="1"/>
  <c r="AK90" i="82" s="1"/>
  <c r="AI100" i="82"/>
  <c r="AJ100" i="82" s="1"/>
  <c r="AK100" i="82" s="1"/>
  <c r="BR65" i="82"/>
  <c r="BS65" i="82" s="1"/>
  <c r="BT65" i="82" s="1"/>
  <c r="BR94" i="82"/>
  <c r="BS94" i="82" s="1"/>
  <c r="BT94" i="82" s="1"/>
  <c r="AX53" i="82"/>
  <c r="AY53" i="82" s="1"/>
  <c r="AZ53" i="82" s="1"/>
  <c r="AX65" i="82"/>
  <c r="AY65" i="82" s="1"/>
  <c r="AZ65" i="82" s="1"/>
  <c r="AX87" i="82"/>
  <c r="AY87" i="82" s="1"/>
  <c r="AZ87" i="82" s="1"/>
  <c r="AX100" i="82"/>
  <c r="AY100" i="82" s="1"/>
  <c r="AZ100" i="82" s="1"/>
  <c r="AD48" i="82"/>
  <c r="AE48" i="82" s="1"/>
  <c r="AF48" i="82" s="1"/>
  <c r="BM48" i="82"/>
  <c r="BN48" i="82" s="1"/>
  <c r="BO48" i="82" s="1"/>
  <c r="BM97" i="82"/>
  <c r="BN97" i="82" s="1"/>
  <c r="BO97" i="82" s="1"/>
  <c r="AS90" i="82"/>
  <c r="AT90" i="82" s="1"/>
  <c r="AU90" i="82" s="1"/>
  <c r="AS112" i="82"/>
  <c r="AT112" i="82" s="1"/>
  <c r="AU112" i="82" s="1"/>
  <c r="Y53" i="82"/>
  <c r="Z53" i="82" s="1"/>
  <c r="AA53" i="82" s="1"/>
  <c r="Y87" i="82"/>
  <c r="Z87" i="82" s="1"/>
  <c r="AA87" i="82" s="1"/>
  <c r="Y97" i="82"/>
  <c r="Z97" i="82" s="1"/>
  <c r="AA97" i="82" s="1"/>
  <c r="BC53" i="82"/>
  <c r="BD53" i="82" s="1"/>
  <c r="BE53" i="82" s="1"/>
  <c r="BC112" i="82"/>
  <c r="BD112" i="82" s="1"/>
  <c r="BE112" i="82" s="1"/>
  <c r="CB94" i="82"/>
  <c r="CC94" i="82" s="1"/>
  <c r="CD94" i="82" s="1"/>
  <c r="BH90" i="82"/>
  <c r="BI90" i="82" s="1"/>
  <c r="BJ90" i="82" s="1"/>
  <c r="AN65" i="82"/>
  <c r="AO65" i="82" s="1"/>
  <c r="AP65" i="82" s="1"/>
  <c r="AS57" i="82"/>
  <c r="AT57" i="82" s="1"/>
  <c r="AU57" i="82" s="1"/>
  <c r="AS100" i="82"/>
  <c r="AT100" i="82" s="1"/>
  <c r="AU100" i="82" s="1"/>
  <c r="Y48" i="82"/>
  <c r="Z48" i="82" s="1"/>
  <c r="AA48" i="82" s="1"/>
  <c r="Y100" i="82"/>
  <c r="Z100" i="82" s="1"/>
  <c r="AA100" i="82" s="1"/>
  <c r="CB53" i="82"/>
  <c r="CC53" i="82" s="1"/>
  <c r="CD53" i="82" s="1"/>
  <c r="CB48" i="82"/>
  <c r="CC48" i="82" s="1"/>
  <c r="CD48" i="82" s="1"/>
  <c r="CB74" i="82"/>
  <c r="CC74" i="82" s="1"/>
  <c r="CD74" i="82" s="1"/>
  <c r="BH74" i="82"/>
  <c r="BI74" i="82" s="1"/>
  <c r="BJ74" i="82" s="1"/>
  <c r="AN53" i="82"/>
  <c r="AO53" i="82" s="1"/>
  <c r="AP53" i="82" s="1"/>
  <c r="AN48" i="82"/>
  <c r="AO48" i="82" s="1"/>
  <c r="AP48" i="82" s="1"/>
  <c r="CE131" i="82"/>
  <c r="CE153" i="82"/>
  <c r="CE204" i="82"/>
  <c r="CE62" i="82"/>
  <c r="AS89" i="82"/>
  <c r="AT89" i="82" s="1"/>
  <c r="AU89" i="82" s="1"/>
  <c r="Y89" i="82"/>
  <c r="Z89" i="82" s="1"/>
  <c r="AA89" i="82" s="1"/>
  <c r="BH48" i="82"/>
  <c r="BI48" i="82" s="1"/>
  <c r="BJ48" i="82" s="1"/>
  <c r="BW48" i="82"/>
  <c r="BX48" i="82" s="1"/>
  <c r="BY48" i="82" s="1"/>
  <c r="BW65" i="82"/>
  <c r="BX65" i="82" s="1"/>
  <c r="BY65" i="82" s="1"/>
  <c r="CE137" i="82"/>
  <c r="CE303" i="83"/>
  <c r="CE300" i="83"/>
  <c r="CE299" i="83"/>
  <c r="CE298" i="83"/>
  <c r="CF298" i="83"/>
  <c r="CE302" i="83"/>
  <c r="BO304" i="83"/>
  <c r="CE304" i="83"/>
  <c r="CE297" i="83"/>
  <c r="CE301" i="83"/>
  <c r="CF301" i="83"/>
  <c r="BT304" i="83"/>
  <c r="AX101" i="83"/>
  <c r="AY101" i="83" s="1"/>
  <c r="AZ101" i="83" s="1"/>
  <c r="CE152" i="82"/>
  <c r="CE141" i="82"/>
  <c r="CE149" i="82"/>
  <c r="CE133" i="82"/>
  <c r="CE128" i="82"/>
  <c r="CE162" i="82"/>
  <c r="CE180" i="82"/>
  <c r="CE159" i="82"/>
  <c r="CE176" i="82"/>
  <c r="CE166" i="82"/>
  <c r="CE142" i="82"/>
  <c r="CE124" i="82"/>
  <c r="CE163" i="82"/>
  <c r="CE161" i="82"/>
  <c r="CE179" i="82"/>
  <c r="CE132" i="82"/>
  <c r="CE199" i="82"/>
  <c r="CE151" i="82"/>
  <c r="CE196" i="82"/>
  <c r="CE158" i="82"/>
  <c r="CE195" i="82"/>
  <c r="CE201" i="82"/>
  <c r="CE213" i="82"/>
  <c r="CE254" i="83"/>
  <c r="CE267" i="83"/>
  <c r="Y278" i="74"/>
  <c r="Y259" i="74"/>
  <c r="Y243" i="74"/>
  <c r="Y200" i="74"/>
  <c r="Y262" i="74"/>
  <c r="Y184" i="74"/>
  <c r="Y192" i="74"/>
  <c r="Y127" i="74"/>
  <c r="BM154" i="83"/>
  <c r="BN154" i="83" s="1"/>
  <c r="BO154" i="83" s="1"/>
  <c r="AS154" i="83"/>
  <c r="AT154" i="83" s="1"/>
  <c r="AU154" i="83" s="1"/>
  <c r="Y154" i="83"/>
  <c r="Z154" i="83" s="1"/>
  <c r="AA154" i="83" s="1"/>
  <c r="BH147" i="83"/>
  <c r="BI147" i="83" s="1"/>
  <c r="BJ147" i="83" s="1"/>
  <c r="AN147" i="83"/>
  <c r="AO147" i="83" s="1"/>
  <c r="AP147" i="83" s="1"/>
  <c r="AD120" i="83"/>
  <c r="AE120" i="83" s="1"/>
  <c r="AF120" i="83" s="1"/>
  <c r="AX120" i="83"/>
  <c r="AY120" i="83" s="1"/>
  <c r="AZ120" i="83" s="1"/>
  <c r="BR120" i="83"/>
  <c r="BS120" i="83" s="1"/>
  <c r="BT120" i="83" s="1"/>
  <c r="BC109" i="83"/>
  <c r="BD109" i="83" s="1"/>
  <c r="BE109" i="83" s="1"/>
  <c r="Y146" i="83"/>
  <c r="Z146" i="83" s="1"/>
  <c r="AA146" i="83" s="1"/>
  <c r="AS146" i="83"/>
  <c r="AT146" i="83" s="1"/>
  <c r="AU146" i="83" s="1"/>
  <c r="BM146" i="83"/>
  <c r="BN146" i="83" s="1"/>
  <c r="BO146" i="83" s="1"/>
  <c r="Y130" i="83"/>
  <c r="Z130" i="83" s="1"/>
  <c r="AA130" i="83" s="1"/>
  <c r="AS130" i="83"/>
  <c r="AT130" i="83" s="1"/>
  <c r="AU130" i="83" s="1"/>
  <c r="BM130" i="83"/>
  <c r="BN130" i="83" s="1"/>
  <c r="BO130" i="83" s="1"/>
  <c r="Y127" i="83"/>
  <c r="Z127" i="83" s="1"/>
  <c r="AA127" i="83" s="1"/>
  <c r="AS127" i="83"/>
  <c r="AT127" i="83" s="1"/>
  <c r="AU127" i="83" s="1"/>
  <c r="BM127" i="83"/>
  <c r="BN127" i="83" s="1"/>
  <c r="BO127" i="83" s="1"/>
  <c r="AS104" i="83"/>
  <c r="AT104" i="83" s="1"/>
  <c r="AU104" i="83" s="1"/>
  <c r="CE175" i="83"/>
  <c r="CE228" i="83"/>
  <c r="CE270" i="83"/>
  <c r="CE179" i="83"/>
  <c r="BH154" i="83"/>
  <c r="BI154" i="83" s="1"/>
  <c r="BJ154" i="83" s="1"/>
  <c r="AN154" i="83"/>
  <c r="AO154" i="83" s="1"/>
  <c r="AP154" i="83" s="1"/>
  <c r="BW147" i="83"/>
  <c r="BX147" i="83" s="1"/>
  <c r="BY147" i="83" s="1"/>
  <c r="BC147" i="83"/>
  <c r="BD147" i="83" s="1"/>
  <c r="BE147" i="83" s="1"/>
  <c r="AI147" i="83"/>
  <c r="AJ147" i="83" s="1"/>
  <c r="AK147" i="83" s="1"/>
  <c r="M127" i="83"/>
  <c r="AI120" i="83"/>
  <c r="AJ120" i="83" s="1"/>
  <c r="AK120" i="83" s="1"/>
  <c r="BC120" i="83"/>
  <c r="BD120" i="83" s="1"/>
  <c r="BE120" i="83" s="1"/>
  <c r="BW120" i="83"/>
  <c r="BX120" i="83" s="1"/>
  <c r="BY120" i="83" s="1"/>
  <c r="AD146" i="83"/>
  <c r="AE146" i="83" s="1"/>
  <c r="AF146" i="83" s="1"/>
  <c r="AX146" i="83"/>
  <c r="AY146" i="83" s="1"/>
  <c r="AZ146" i="83" s="1"/>
  <c r="BR146" i="83"/>
  <c r="BS146" i="83" s="1"/>
  <c r="BT146" i="83" s="1"/>
  <c r="AD130" i="83"/>
  <c r="AE130" i="83" s="1"/>
  <c r="AF130" i="83" s="1"/>
  <c r="AX130" i="83"/>
  <c r="AY130" i="83" s="1"/>
  <c r="AZ130" i="83" s="1"/>
  <c r="BR130" i="83"/>
  <c r="BS130" i="83" s="1"/>
  <c r="BT130" i="83" s="1"/>
  <c r="AD127" i="83"/>
  <c r="AE127" i="83" s="1"/>
  <c r="AF127" i="83" s="1"/>
  <c r="AX127" i="83"/>
  <c r="AY127" i="83" s="1"/>
  <c r="AZ127" i="83" s="1"/>
  <c r="M147" i="83"/>
  <c r="CE243" i="83"/>
  <c r="CE280" i="83"/>
  <c r="AD155" i="83"/>
  <c r="AE155" i="83" s="1"/>
  <c r="AF155" i="83" s="1"/>
  <c r="BW152" i="83"/>
  <c r="BX152" i="83" s="1"/>
  <c r="BY152" i="83" s="1"/>
  <c r="BC152" i="83"/>
  <c r="BD152" i="83" s="1"/>
  <c r="BE152" i="83" s="1"/>
  <c r="AI152" i="83"/>
  <c r="AJ152" i="83" s="1"/>
  <c r="AK152" i="83" s="1"/>
  <c r="M140" i="83"/>
  <c r="AD115" i="83"/>
  <c r="AE115" i="83" s="1"/>
  <c r="AF115" i="83" s="1"/>
  <c r="AX115" i="83"/>
  <c r="AY115" i="83" s="1"/>
  <c r="AZ115" i="83" s="1"/>
  <c r="BR115" i="83"/>
  <c r="BS115" i="83" s="1"/>
  <c r="BT115" i="83" s="1"/>
  <c r="AI107" i="83"/>
  <c r="AJ107" i="83" s="1"/>
  <c r="AK107" i="83" s="1"/>
  <c r="BC107" i="83"/>
  <c r="BD107" i="83" s="1"/>
  <c r="BE107" i="83" s="1"/>
  <c r="BW107" i="83"/>
  <c r="BX107" i="83" s="1"/>
  <c r="BY107" i="83" s="1"/>
  <c r="AI128" i="83"/>
  <c r="AJ128" i="83" s="1"/>
  <c r="AK128" i="83" s="1"/>
  <c r="BC128" i="83"/>
  <c r="BD128" i="83" s="1"/>
  <c r="BE128" i="83" s="1"/>
  <c r="BW128" i="83"/>
  <c r="BX128" i="83" s="1"/>
  <c r="BY128" i="83" s="1"/>
  <c r="AN112" i="83"/>
  <c r="AO112" i="83" s="1"/>
  <c r="AP112" i="83" s="1"/>
  <c r="BH112" i="83"/>
  <c r="BI112" i="83" s="1"/>
  <c r="BJ112" i="83" s="1"/>
  <c r="CB112" i="83"/>
  <c r="CC112" i="83" s="1"/>
  <c r="CD112" i="83" s="1"/>
  <c r="Y140" i="83"/>
  <c r="Z140" i="83" s="1"/>
  <c r="AA140" i="83" s="1"/>
  <c r="AS140" i="83"/>
  <c r="AT140" i="83" s="1"/>
  <c r="AU140" i="83" s="1"/>
  <c r="BM140" i="83"/>
  <c r="BN140" i="83" s="1"/>
  <c r="BO140" i="83" s="1"/>
  <c r="AI124" i="83"/>
  <c r="AJ124" i="83" s="1"/>
  <c r="AK124" i="83" s="1"/>
  <c r="BC124" i="83"/>
  <c r="BD124" i="83" s="1"/>
  <c r="BE124" i="83" s="1"/>
  <c r="BW124" i="83"/>
  <c r="BX124" i="83" s="1"/>
  <c r="BY124" i="83" s="1"/>
  <c r="AN110" i="83"/>
  <c r="AO110" i="83" s="1"/>
  <c r="AP110" i="83" s="1"/>
  <c r="BR110" i="83"/>
  <c r="BS110" i="83" s="1"/>
  <c r="BT110" i="83" s="1"/>
  <c r="AX110" i="83"/>
  <c r="AY110" i="83" s="1"/>
  <c r="AZ110" i="83" s="1"/>
  <c r="Y110" i="83"/>
  <c r="Z110" i="83" s="1"/>
  <c r="AA110" i="83" s="1"/>
  <c r="CE259" i="83"/>
  <c r="Y125" i="74"/>
  <c r="BR152" i="83"/>
  <c r="BS152" i="83" s="1"/>
  <c r="BT152" i="83" s="1"/>
  <c r="AX152" i="83"/>
  <c r="AY152" i="83" s="1"/>
  <c r="AZ152" i="83" s="1"/>
  <c r="AD152" i="83"/>
  <c r="AE152" i="83" s="1"/>
  <c r="AF152" i="83" s="1"/>
  <c r="M124" i="83"/>
  <c r="AI115" i="83"/>
  <c r="AJ115" i="83" s="1"/>
  <c r="AK115" i="83" s="1"/>
  <c r="BC115" i="83"/>
  <c r="BD115" i="83" s="1"/>
  <c r="BE115" i="83" s="1"/>
  <c r="BW115" i="83"/>
  <c r="BX115" i="83" s="1"/>
  <c r="BY115" i="83" s="1"/>
  <c r="AN107" i="83"/>
  <c r="AO107" i="83" s="1"/>
  <c r="AP107" i="83" s="1"/>
  <c r="BH107" i="83"/>
  <c r="BI107" i="83" s="1"/>
  <c r="BJ107" i="83" s="1"/>
  <c r="CB107" i="83"/>
  <c r="CC107" i="83" s="1"/>
  <c r="CD107" i="83" s="1"/>
  <c r="AN128" i="83"/>
  <c r="AO128" i="83" s="1"/>
  <c r="AP128" i="83" s="1"/>
  <c r="BH128" i="83"/>
  <c r="BI128" i="83" s="1"/>
  <c r="BJ128" i="83" s="1"/>
  <c r="CB128" i="83"/>
  <c r="CC128" i="83" s="1"/>
  <c r="CD128" i="83" s="1"/>
  <c r="Y112" i="83"/>
  <c r="Z112" i="83" s="1"/>
  <c r="AA112" i="83" s="1"/>
  <c r="AS112" i="83"/>
  <c r="AT112" i="83" s="1"/>
  <c r="AU112" i="83" s="1"/>
  <c r="BM112" i="83"/>
  <c r="BN112" i="83" s="1"/>
  <c r="BO112" i="83" s="1"/>
  <c r="AD140" i="83"/>
  <c r="AE140" i="83" s="1"/>
  <c r="AF140" i="83" s="1"/>
  <c r="AX140" i="83"/>
  <c r="AY140" i="83" s="1"/>
  <c r="AZ140" i="83" s="1"/>
  <c r="BR140" i="83"/>
  <c r="BS140" i="83" s="1"/>
  <c r="BT140" i="83" s="1"/>
  <c r="AN124" i="83"/>
  <c r="AO124" i="83" s="1"/>
  <c r="AP124" i="83" s="1"/>
  <c r="BH124" i="83"/>
  <c r="BI124" i="83" s="1"/>
  <c r="BJ124" i="83" s="1"/>
  <c r="CB124" i="83"/>
  <c r="CC124" i="83" s="1"/>
  <c r="CD124" i="83" s="1"/>
  <c r="BW110" i="83"/>
  <c r="BX110" i="83" s="1"/>
  <c r="BY110" i="83" s="1"/>
  <c r="AS110" i="83"/>
  <c r="AT110" i="83" s="1"/>
  <c r="AU110" i="83" s="1"/>
  <c r="CE278" i="83"/>
  <c r="Y128" i="74"/>
  <c r="BH152" i="83"/>
  <c r="BI152" i="83" s="1"/>
  <c r="BJ152" i="83" s="1"/>
  <c r="AN152" i="83"/>
  <c r="AO152" i="83" s="1"/>
  <c r="AP152" i="83" s="1"/>
  <c r="M128" i="83"/>
  <c r="M112" i="83"/>
  <c r="Y115" i="83"/>
  <c r="Z115" i="83" s="1"/>
  <c r="AA115" i="83" s="1"/>
  <c r="AS115" i="83"/>
  <c r="AT115" i="83" s="1"/>
  <c r="AU115" i="83" s="1"/>
  <c r="BM115" i="83"/>
  <c r="BN115" i="83" s="1"/>
  <c r="BO115" i="83" s="1"/>
  <c r="AD107" i="83"/>
  <c r="AE107" i="83" s="1"/>
  <c r="AF107" i="83" s="1"/>
  <c r="AX107" i="83"/>
  <c r="AY107" i="83" s="1"/>
  <c r="AZ107" i="83" s="1"/>
  <c r="AD128" i="83"/>
  <c r="AE128" i="83" s="1"/>
  <c r="AF128" i="83" s="1"/>
  <c r="AX128" i="83"/>
  <c r="AY128" i="83" s="1"/>
  <c r="AZ128" i="83" s="1"/>
  <c r="AI112" i="83"/>
  <c r="AJ112" i="83" s="1"/>
  <c r="AK112" i="83" s="1"/>
  <c r="BC112" i="83"/>
  <c r="BD112" i="83" s="1"/>
  <c r="BE112" i="83" s="1"/>
  <c r="AN140" i="83"/>
  <c r="AO140" i="83" s="1"/>
  <c r="AP140" i="83" s="1"/>
  <c r="BH140" i="83"/>
  <c r="BI140" i="83" s="1"/>
  <c r="BJ140" i="83" s="1"/>
  <c r="AD124" i="83"/>
  <c r="AE124" i="83" s="1"/>
  <c r="AF124" i="83" s="1"/>
  <c r="AX124" i="83"/>
  <c r="AY124" i="83" s="1"/>
  <c r="AZ124" i="83" s="1"/>
  <c r="CB152" i="83"/>
  <c r="CC152" i="83" s="1"/>
  <c r="CD152" i="83" s="1"/>
  <c r="AI110" i="83"/>
  <c r="AJ110" i="83" s="1"/>
  <c r="AK110" i="83" s="1"/>
  <c r="AD110" i="83"/>
  <c r="AE110" i="83" s="1"/>
  <c r="AF110" i="83" s="1"/>
  <c r="CE232" i="83"/>
  <c r="CE37" i="82"/>
  <c r="CE143" i="82"/>
  <c r="CE146" i="82"/>
  <c r="CE169" i="82"/>
  <c r="CE200" i="82"/>
  <c r="CE139" i="82"/>
  <c r="CE129" i="82"/>
  <c r="CE173" i="82"/>
  <c r="CE127" i="82"/>
  <c r="CE145" i="82"/>
  <c r="CE178" i="82"/>
  <c r="CE134" i="82"/>
  <c r="CE207" i="82"/>
  <c r="CE65" i="82"/>
  <c r="CE80" i="82"/>
  <c r="CE211" i="82"/>
  <c r="CE190" i="82"/>
  <c r="CE205" i="82"/>
  <c r="CE186" i="82"/>
  <c r="CE174" i="82"/>
  <c r="CE177" i="82"/>
  <c r="CE160" i="82"/>
  <c r="CE130" i="82"/>
  <c r="CE157" i="82"/>
  <c r="CE197" i="82"/>
  <c r="CE144" i="82"/>
  <c r="CE140" i="82"/>
  <c r="CE183" i="82"/>
  <c r="CE167" i="82"/>
  <c r="CE164" i="82"/>
  <c r="CE126" i="82"/>
  <c r="CE168" i="82"/>
  <c r="CE184" i="82"/>
  <c r="CE191" i="82"/>
  <c r="CE198" i="82"/>
  <c r="CE212" i="82"/>
  <c r="CF205" i="82"/>
  <c r="CE210" i="82"/>
  <c r="CE148" i="82"/>
  <c r="CE136" i="82"/>
  <c r="S63" i="75"/>
  <c r="N63" i="75"/>
  <c r="Q13" i="75"/>
  <c r="U58" i="75"/>
  <c r="T70" i="75"/>
  <c r="AS121" i="82"/>
  <c r="AT121" i="82" s="1"/>
  <c r="AU121" i="82" s="1"/>
  <c r="BH85" i="82"/>
  <c r="BI85" i="82" s="1"/>
  <c r="BJ85" i="82" s="1"/>
  <c r="AN74" i="82"/>
  <c r="AO74" i="82" s="1"/>
  <c r="AP74" i="82" s="1"/>
  <c r="BW74" i="82"/>
  <c r="BX74" i="82" s="1"/>
  <c r="BY74" i="82" s="1"/>
  <c r="M147" i="75"/>
  <c r="S156" i="75"/>
  <c r="Q156" i="75"/>
  <c r="W209" i="75"/>
  <c r="Y209" i="75" s="1"/>
  <c r="CE187" i="82"/>
  <c r="O53" i="75"/>
  <c r="O63" i="75"/>
  <c r="P63" i="75"/>
  <c r="P12" i="75"/>
  <c r="W24" i="75"/>
  <c r="W32" i="75"/>
  <c r="W54" i="75"/>
  <c r="W76" i="75"/>
  <c r="S33" i="75"/>
  <c r="O27" i="75"/>
  <c r="O76" i="75"/>
  <c r="T12" i="75"/>
  <c r="V58" i="75"/>
  <c r="V63" i="75"/>
  <c r="R58" i="75"/>
  <c r="R63" i="75"/>
  <c r="N27" i="75"/>
  <c r="N70" i="75"/>
  <c r="M12" i="75"/>
  <c r="X27" i="75"/>
  <c r="X76" i="75"/>
  <c r="T33" i="75"/>
  <c r="O12" i="75"/>
  <c r="Q12" i="75"/>
  <c r="BW121" i="82"/>
  <c r="BX121" i="82" s="1"/>
  <c r="BY121" i="82" s="1"/>
  <c r="AI121" i="82"/>
  <c r="AJ121" i="82" s="1"/>
  <c r="AK121" i="82" s="1"/>
  <c r="CE93" i="82"/>
  <c r="CE120" i="82"/>
  <c r="CE104" i="82"/>
  <c r="AS85" i="82"/>
  <c r="AT85" i="82" s="1"/>
  <c r="AU85" i="82" s="1"/>
  <c r="Y85" i="82"/>
  <c r="Z85" i="82" s="1"/>
  <c r="AA85" i="82" s="1"/>
  <c r="BC68" i="82"/>
  <c r="BD68" i="82" s="1"/>
  <c r="BE68" i="82" s="1"/>
  <c r="BH107" i="82"/>
  <c r="BI107" i="82" s="1"/>
  <c r="BJ107" i="82" s="1"/>
  <c r="AN68" i="82"/>
  <c r="AO68" i="82" s="1"/>
  <c r="AP68" i="82" s="1"/>
  <c r="BW107" i="82"/>
  <c r="BX107" i="82" s="1"/>
  <c r="BY107" i="82" s="1"/>
  <c r="X147" i="75"/>
  <c r="CE154" i="82"/>
  <c r="CE138" i="82"/>
  <c r="CE202" i="82"/>
  <c r="CE181" i="82"/>
  <c r="CE188" i="82"/>
  <c r="BM121" i="82"/>
  <c r="BN121" i="82" s="1"/>
  <c r="BO121" i="82" s="1"/>
  <c r="Y121" i="82"/>
  <c r="Z121" i="82" s="1"/>
  <c r="AA121" i="82" s="1"/>
  <c r="CF121" i="82" s="1"/>
  <c r="BC85" i="82"/>
  <c r="BD85" i="82" s="1"/>
  <c r="BE85" i="82" s="1"/>
  <c r="AN107" i="82"/>
  <c r="AO107" i="82" s="1"/>
  <c r="AP107" i="82" s="1"/>
  <c r="AN85" i="82"/>
  <c r="AO85" i="82" s="1"/>
  <c r="AP85" i="82" s="1"/>
  <c r="BW85" i="82"/>
  <c r="BX85" i="82" s="1"/>
  <c r="BY85" i="82" s="1"/>
  <c r="CE170" i="82"/>
  <c r="CE165" i="82"/>
  <c r="CE171" i="82"/>
  <c r="M86" i="75"/>
  <c r="N86" i="75"/>
  <c r="O131" i="75"/>
  <c r="W131" i="75"/>
  <c r="Y131" i="75" s="1"/>
  <c r="U75" i="75"/>
  <c r="Q36" i="75"/>
  <c r="Q67" i="75"/>
  <c r="M36" i="75"/>
  <c r="M63" i="75"/>
  <c r="X71" i="75"/>
  <c r="T32" i="75"/>
  <c r="P36" i="75"/>
  <c r="P71" i="75"/>
  <c r="CE36" i="82"/>
  <c r="W22" i="75"/>
  <c r="W63" i="75"/>
  <c r="S58" i="75"/>
  <c r="O32" i="75"/>
  <c r="O67" i="75"/>
  <c r="N17" i="75"/>
  <c r="V36" i="75"/>
  <c r="V76" i="75"/>
  <c r="R36" i="75"/>
  <c r="R71" i="75"/>
  <c r="Y71" i="75" s="1"/>
  <c r="N22" i="75"/>
  <c r="N67" i="75"/>
  <c r="X12" i="75"/>
  <c r="U36" i="75"/>
  <c r="U67" i="75"/>
  <c r="U80" i="75"/>
  <c r="M22" i="75"/>
  <c r="M27" i="75"/>
  <c r="M58" i="75"/>
  <c r="T58" i="75"/>
  <c r="T76" i="75"/>
  <c r="P75" i="75"/>
  <c r="M145" i="75"/>
  <c r="R145" i="75"/>
  <c r="W145" i="75"/>
  <c r="X129" i="75"/>
  <c r="R129" i="75"/>
  <c r="W129" i="75"/>
  <c r="P122" i="75"/>
  <c r="O122" i="75"/>
  <c r="Y122" i="75" s="1"/>
  <c r="R92" i="75"/>
  <c r="S92" i="75"/>
  <c r="N92" i="75"/>
  <c r="U145" i="75"/>
  <c r="O145" i="75"/>
  <c r="M129" i="75"/>
  <c r="O129" i="75"/>
  <c r="CE208" i="82"/>
  <c r="R172" i="75"/>
  <c r="T172" i="75"/>
  <c r="X124" i="75"/>
  <c r="O124" i="75"/>
  <c r="Y124" i="75" s="1"/>
  <c r="P124" i="75"/>
  <c r="N145" i="75"/>
  <c r="N129" i="75"/>
  <c r="CE206" i="82"/>
  <c r="CF144" i="82"/>
  <c r="CF152" i="82"/>
  <c r="O123" i="75"/>
  <c r="W123" i="75"/>
  <c r="P93" i="75"/>
  <c r="Q93" i="75"/>
  <c r="M93" i="75"/>
  <c r="N93" i="75"/>
  <c r="CE219" i="83"/>
  <c r="CE192" i="83"/>
  <c r="CE185" i="83"/>
  <c r="CE281" i="83"/>
  <c r="CE255" i="83"/>
  <c r="CE104" i="83"/>
  <c r="CE108" i="83"/>
  <c r="CE275" i="83"/>
  <c r="CE209" i="83"/>
  <c r="CE273" i="83"/>
  <c r="CE245" i="83"/>
  <c r="CE252" i="83"/>
  <c r="CE224" i="83"/>
  <c r="CE181" i="83"/>
  <c r="CE241" i="83"/>
  <c r="CE295" i="83"/>
  <c r="CE222" i="83"/>
  <c r="CE183" i="83"/>
  <c r="CE163" i="83"/>
  <c r="CE231" i="83"/>
  <c r="CE239" i="83"/>
  <c r="CE264" i="83"/>
  <c r="CE236" i="83"/>
  <c r="CE279" i="83"/>
  <c r="CE184" i="83"/>
  <c r="CE178" i="83"/>
  <c r="CE271" i="83"/>
  <c r="CE246" i="83"/>
  <c r="CE251" i="83"/>
  <c r="CE293" i="83"/>
  <c r="CE225" i="83"/>
  <c r="M99" i="83"/>
  <c r="AS99" i="83"/>
  <c r="AT99" i="83" s="1"/>
  <c r="AU99" i="83" s="1"/>
  <c r="AX99" i="83"/>
  <c r="AY99" i="83" s="1"/>
  <c r="AZ99" i="83" s="1"/>
  <c r="BR99" i="83"/>
  <c r="BS99" i="83" s="1"/>
  <c r="BT99" i="83" s="1"/>
  <c r="AI99" i="83"/>
  <c r="AJ99" i="83" s="1"/>
  <c r="AK99" i="83" s="1"/>
  <c r="M96" i="83"/>
  <c r="AD96" i="83"/>
  <c r="AE96" i="83" s="1"/>
  <c r="AF96" i="83" s="1"/>
  <c r="AX96" i="83"/>
  <c r="AY96" i="83" s="1"/>
  <c r="AZ96" i="83" s="1"/>
  <c r="BR96" i="83"/>
  <c r="BS96" i="83" s="1"/>
  <c r="BT96" i="83" s="1"/>
  <c r="CE171" i="83"/>
  <c r="CE176" i="83"/>
  <c r="CE210" i="83"/>
  <c r="CE216" i="83"/>
  <c r="CE207" i="83"/>
  <c r="CE260" i="83"/>
  <c r="CE169" i="83"/>
  <c r="CE213" i="83"/>
  <c r="CE288" i="83"/>
  <c r="CE162" i="83"/>
  <c r="CE170" i="83"/>
  <c r="CE269" i="83"/>
  <c r="CE265" i="83"/>
  <c r="CE248" i="83"/>
  <c r="CE173" i="83"/>
  <c r="CE215" i="83"/>
  <c r="CE290" i="83"/>
  <c r="CE177" i="83"/>
  <c r="CE174" i="83"/>
  <c r="CE197" i="83"/>
  <c r="CE200" i="83"/>
  <c r="CE240" i="83"/>
  <c r="CE198" i="83"/>
  <c r="CE218" i="83"/>
  <c r="CE189" i="83"/>
  <c r="CE160" i="83"/>
  <c r="CE272" i="83"/>
  <c r="CE262" i="83"/>
  <c r="CE180" i="83"/>
  <c r="CE237" i="83"/>
  <c r="CE206" i="83"/>
  <c r="CE283" i="83"/>
  <c r="Y99" i="83"/>
  <c r="Z99" i="83" s="1"/>
  <c r="AA99" i="83" s="1"/>
  <c r="CF99" i="83" s="1"/>
  <c r="CE186" i="83"/>
  <c r="CE199" i="83"/>
  <c r="CE201" i="83"/>
  <c r="CE211" i="83"/>
  <c r="CE276" i="83"/>
  <c r="CF221" i="83"/>
  <c r="CE221" i="83"/>
  <c r="CE223" i="83"/>
  <c r="CE238" i="83"/>
  <c r="CE191" i="83"/>
  <c r="CE187" i="83"/>
  <c r="CE182" i="83"/>
  <c r="CE257" i="83"/>
  <c r="CE168" i="83"/>
  <c r="CE256" i="83"/>
  <c r="CE203" i="83"/>
  <c r="CE165" i="83"/>
  <c r="CO165" i="83" s="1"/>
  <c r="CP165" i="83" s="1"/>
  <c r="CS165" i="83" s="1"/>
  <c r="CE208" i="83"/>
  <c r="CE188" i="83"/>
  <c r="CE161" i="83"/>
  <c r="CE242" i="83"/>
  <c r="CE190" i="83"/>
  <c r="CE194" i="83"/>
  <c r="CE253" i="83"/>
  <c r="CE266" i="83"/>
  <c r="CE164" i="83"/>
  <c r="CE247" i="83"/>
  <c r="CE289" i="83"/>
  <c r="M149" i="83"/>
  <c r="AD99" i="83"/>
  <c r="AE99" i="83" s="1"/>
  <c r="AF99" i="83" s="1"/>
  <c r="BM99" i="83"/>
  <c r="BN99" i="83" s="1"/>
  <c r="BO99" i="83" s="1"/>
  <c r="CE167" i="83"/>
  <c r="CE263" i="83"/>
  <c r="CE284" i="83"/>
  <c r="Y202" i="74"/>
  <c r="CE234" i="83"/>
  <c r="CE250" i="83"/>
  <c r="CE212" i="83"/>
  <c r="CE166" i="83"/>
  <c r="CE229" i="83"/>
  <c r="CE196" i="83"/>
  <c r="CE277" i="83"/>
  <c r="CE268" i="83"/>
  <c r="CE261" i="83"/>
  <c r="CE233" i="83"/>
  <c r="CE274" i="83"/>
  <c r="CE292" i="83"/>
  <c r="CE249" i="83"/>
  <c r="CF282" i="83"/>
  <c r="CE209" i="82"/>
  <c r="CE203" i="82"/>
  <c r="CE189" i="82"/>
  <c r="CE194" i="82"/>
  <c r="CE185" i="82"/>
  <c r="CE192" i="82"/>
  <c r="CF140" i="82"/>
  <c r="CF133" i="82"/>
  <c r="CE193" i="82"/>
  <c r="CF137" i="82"/>
  <c r="CF187" i="82"/>
  <c r="CF148" i="82"/>
  <c r="CF168" i="82"/>
  <c r="CF159" i="82"/>
  <c r="CF171" i="82"/>
  <c r="CE147" i="82"/>
  <c r="CF174" i="82"/>
  <c r="CF129" i="82"/>
  <c r="CF162" i="82"/>
  <c r="CF204" i="82"/>
  <c r="CF193" i="82"/>
  <c r="CF202" i="82"/>
  <c r="CF151" i="82"/>
  <c r="CF208" i="82"/>
  <c r="CF154" i="82"/>
  <c r="CF142" i="82"/>
  <c r="CF169" i="82"/>
  <c r="CF196" i="82"/>
  <c r="BM113" i="82"/>
  <c r="BN113" i="82" s="1"/>
  <c r="BO113" i="82" s="1"/>
  <c r="CE84" i="82"/>
  <c r="BH89" i="82"/>
  <c r="BI89" i="82" s="1"/>
  <c r="BJ89" i="82" s="1"/>
  <c r="CF172" i="82"/>
  <c r="CO172" i="82" s="1"/>
  <c r="CP172" i="82" s="1"/>
  <c r="AI113" i="82"/>
  <c r="AJ113" i="82" s="1"/>
  <c r="AK113" i="82" s="1"/>
  <c r="BW53" i="82"/>
  <c r="BX53" i="82" s="1"/>
  <c r="BY53" i="82" s="1"/>
  <c r="CF127" i="82"/>
  <c r="CF146" i="82"/>
  <c r="CF184" i="82"/>
  <c r="BW68" i="82"/>
  <c r="BX68" i="82" s="1"/>
  <c r="BY68" i="82" s="1"/>
  <c r="CF138" i="82"/>
  <c r="CF201" i="82"/>
  <c r="CO201" i="82" s="1"/>
  <c r="CP201" i="82" s="1"/>
  <c r="CF188" i="82"/>
  <c r="CF193" i="83"/>
  <c r="CO193" i="83" s="1"/>
  <c r="CP193" i="83" s="1"/>
  <c r="CS193" i="83" s="1"/>
  <c r="CF213" i="83"/>
  <c r="CF178" i="83"/>
  <c r="CE202" i="83"/>
  <c r="CE205" i="83"/>
  <c r="CE220" i="83"/>
  <c r="CE226" i="83"/>
  <c r="CF238" i="83"/>
  <c r="CE214" i="83"/>
  <c r="CE227" i="83"/>
  <c r="CE258" i="83"/>
  <c r="CF252" i="83"/>
  <c r="CE291" i="83"/>
  <c r="CE296" i="83"/>
  <c r="CE287" i="83"/>
  <c r="CF179" i="83"/>
  <c r="CO179" i="83" s="1"/>
  <c r="CP179" i="83" s="1"/>
  <c r="CF175" i="83"/>
  <c r="CF248" i="83"/>
  <c r="CF214" i="83"/>
  <c r="CF161" i="83"/>
  <c r="CO161" i="83" s="1"/>
  <c r="CP161" i="83" s="1"/>
  <c r="CF169" i="83"/>
  <c r="CF192" i="83"/>
  <c r="CO192" i="83" s="1"/>
  <c r="CP192" i="83" s="1"/>
  <c r="CE286" i="83"/>
  <c r="CF237" i="83"/>
  <c r="CO237" i="83" s="1"/>
  <c r="CP237" i="83" s="1"/>
  <c r="CF167" i="83"/>
  <c r="CE294" i="83"/>
  <c r="CF292" i="83"/>
  <c r="CF219" i="83"/>
  <c r="CF280" i="83"/>
  <c r="CF183" i="83"/>
  <c r="CF207" i="83"/>
  <c r="CF170" i="83"/>
  <c r="CF173" i="83"/>
  <c r="CE282" i="83"/>
  <c r="CF204" i="83"/>
  <c r="CO204" i="83" s="1"/>
  <c r="CP204" i="83" s="1"/>
  <c r="CF271" i="83"/>
  <c r="CF291" i="83"/>
  <c r="CF195" i="83"/>
  <c r="CE195" i="83"/>
  <c r="CF242" i="83"/>
  <c r="CF276" i="83"/>
  <c r="CF281" i="83"/>
  <c r="CE217" i="83"/>
  <c r="CF191" i="83"/>
  <c r="CF263" i="83"/>
  <c r="CF172" i="83"/>
  <c r="CO172" i="83" s="1"/>
  <c r="CP172" i="83" s="1"/>
  <c r="CF294" i="83"/>
  <c r="CF255" i="83"/>
  <c r="CO255" i="83" s="1"/>
  <c r="CP255" i="83" s="1"/>
  <c r="CE285" i="83"/>
  <c r="CF233" i="83"/>
  <c r="AS93" i="83"/>
  <c r="AT93" i="83" s="1"/>
  <c r="AU93" i="83" s="1"/>
  <c r="CF211" i="83"/>
  <c r="CF284" i="83"/>
  <c r="CF285" i="83"/>
  <c r="CF240" i="83"/>
  <c r="CO240" i="83" s="1"/>
  <c r="CP240" i="83" s="1"/>
  <c r="CF264" i="83"/>
  <c r="AZ305" i="83"/>
  <c r="CF254" i="83"/>
  <c r="CF253" i="83"/>
  <c r="CF227" i="83"/>
  <c r="CF244" i="83"/>
  <c r="CO244" i="83" s="1"/>
  <c r="CP244" i="83" s="1"/>
  <c r="CF200" i="83"/>
  <c r="CF249" i="83"/>
  <c r="CF229" i="83"/>
  <c r="CF163" i="83"/>
  <c r="AN93" i="83"/>
  <c r="AO93" i="83" s="1"/>
  <c r="AP93" i="83" s="1"/>
  <c r="CF201" i="83"/>
  <c r="CF209" i="83"/>
  <c r="BM93" i="83"/>
  <c r="BN93" i="83" s="1"/>
  <c r="BO93" i="83" s="1"/>
  <c r="Y93" i="83"/>
  <c r="Z93" i="83" s="1"/>
  <c r="AA93" i="83" s="1"/>
  <c r="CF93" i="83" s="1"/>
  <c r="BH93" i="83"/>
  <c r="BI93" i="83" s="1"/>
  <c r="BJ93" i="83" s="1"/>
  <c r="W211" i="75"/>
  <c r="Y211" i="75" s="1"/>
  <c r="X202" i="75"/>
  <c r="V202" i="75"/>
  <c r="U147" i="75"/>
  <c r="V147" i="75"/>
  <c r="R147" i="75"/>
  <c r="N147" i="75"/>
  <c r="Y142" i="75"/>
  <c r="T147" i="75"/>
  <c r="O147" i="75"/>
  <c r="Y200" i="75"/>
  <c r="W202" i="75"/>
  <c r="Q147" i="75"/>
  <c r="P147" i="75"/>
  <c r="T145" i="75"/>
  <c r="P145" i="75"/>
  <c r="X145" i="75"/>
  <c r="W147" i="75"/>
  <c r="Y140" i="75"/>
  <c r="CE55" i="82"/>
  <c r="CE25" i="82"/>
  <c r="CE70" i="82"/>
  <c r="CE108" i="82"/>
  <c r="CE56" i="82"/>
  <c r="Y172" i="75"/>
  <c r="Y192" i="75"/>
  <c r="Y164" i="75"/>
  <c r="Y138" i="75"/>
  <c r="Y195" i="75"/>
  <c r="Y179" i="75"/>
  <c r="Y176" i="75"/>
  <c r="Y188" i="75"/>
  <c r="Y162" i="75"/>
  <c r="Y170" i="75"/>
  <c r="Y132" i="75"/>
  <c r="Y165" i="75"/>
  <c r="CE51" i="82"/>
  <c r="CE58" i="82"/>
  <c r="CE59" i="82"/>
  <c r="CE78" i="82"/>
  <c r="CE107" i="82"/>
  <c r="CE111" i="82"/>
  <c r="CE71" i="82"/>
  <c r="CE57" i="82"/>
  <c r="CE94" i="82"/>
  <c r="CE28" i="82"/>
  <c r="CE40" i="82"/>
  <c r="CE60" i="82"/>
  <c r="CE50" i="82"/>
  <c r="CE48" i="82"/>
  <c r="CE76" i="82"/>
  <c r="CE69" i="82"/>
  <c r="CE83" i="82"/>
  <c r="CE95" i="82"/>
  <c r="CE114" i="82"/>
  <c r="CE115" i="82"/>
  <c r="CE64" i="82"/>
  <c r="CE85" i="82"/>
  <c r="CE47" i="82"/>
  <c r="CE67" i="82"/>
  <c r="CE87" i="82"/>
  <c r="Y178" i="75"/>
  <c r="Y186" i="75"/>
  <c r="W177" i="75"/>
  <c r="S177" i="75"/>
  <c r="V177" i="75"/>
  <c r="R177" i="75"/>
  <c r="X177" i="75"/>
  <c r="U177" i="75"/>
  <c r="Q177" i="75"/>
  <c r="T177" i="75"/>
  <c r="W189" i="75"/>
  <c r="S189" i="75"/>
  <c r="V189" i="75"/>
  <c r="X189" i="75"/>
  <c r="U189" i="75"/>
  <c r="T189" i="75"/>
  <c r="M55" i="75"/>
  <c r="V169" i="75"/>
  <c r="R169" i="75"/>
  <c r="U169" i="75"/>
  <c r="Q169" i="75"/>
  <c r="T169" i="75"/>
  <c r="S169" i="75"/>
  <c r="X169" i="75"/>
  <c r="P169" i="75"/>
  <c r="W169" i="75"/>
  <c r="O169" i="75"/>
  <c r="P116" i="75"/>
  <c r="O116" i="75"/>
  <c r="Q116" i="75"/>
  <c r="N116" i="75"/>
  <c r="R116" i="75"/>
  <c r="M116" i="75"/>
  <c r="N81" i="75"/>
  <c r="M81" i="75"/>
  <c r="P81" i="75"/>
  <c r="O81" i="75"/>
  <c r="V180" i="75"/>
  <c r="U180" i="75"/>
  <c r="X180" i="75"/>
  <c r="W180" i="75"/>
  <c r="S180" i="75"/>
  <c r="T180" i="75"/>
  <c r="W125" i="75"/>
  <c r="S125" i="75"/>
  <c r="O125" i="75"/>
  <c r="V125" i="75"/>
  <c r="R125" i="75"/>
  <c r="N125" i="75"/>
  <c r="Q125" i="75"/>
  <c r="X125" i="75"/>
  <c r="P125" i="75"/>
  <c r="U125" i="75"/>
  <c r="M125" i="75"/>
  <c r="T125" i="75"/>
  <c r="W197" i="75"/>
  <c r="V197" i="75"/>
  <c r="U197" i="75"/>
  <c r="X197" i="75"/>
  <c r="X154" i="75"/>
  <c r="T154" i="75"/>
  <c r="W154" i="75"/>
  <c r="S154" i="75"/>
  <c r="O154" i="75"/>
  <c r="R154" i="75"/>
  <c r="Q154" i="75"/>
  <c r="V154" i="75"/>
  <c r="P154" i="75"/>
  <c r="N154" i="75"/>
  <c r="U154" i="75"/>
  <c r="W149" i="75"/>
  <c r="S149" i="75"/>
  <c r="O149" i="75"/>
  <c r="V149" i="75"/>
  <c r="R149" i="75"/>
  <c r="N149" i="75"/>
  <c r="U149" i="75"/>
  <c r="Q149" i="75"/>
  <c r="X149" i="75"/>
  <c r="T149" i="75"/>
  <c r="P149" i="75"/>
  <c r="W9" i="75"/>
  <c r="W5" i="75"/>
  <c r="W31" i="75"/>
  <c r="W65" i="75"/>
  <c r="W77" i="75"/>
  <c r="S40" i="75"/>
  <c r="S65" i="75"/>
  <c r="O51" i="75"/>
  <c r="O21" i="75"/>
  <c r="O70" i="75"/>
  <c r="O65" i="75"/>
  <c r="V31" i="75"/>
  <c r="V51" i="75"/>
  <c r="R51" i="75"/>
  <c r="N31" i="75"/>
  <c r="N54" i="75"/>
  <c r="N77" i="75"/>
  <c r="U9" i="75"/>
  <c r="U40" i="75"/>
  <c r="U21" i="75"/>
  <c r="Q37" i="75"/>
  <c r="Q51" i="75"/>
  <c r="Q70" i="75"/>
  <c r="M37" i="75"/>
  <c r="M65" i="75"/>
  <c r="V21" i="75"/>
  <c r="X9" i="75"/>
  <c r="X21" i="75"/>
  <c r="X51" i="75"/>
  <c r="X55" i="75"/>
  <c r="T21" i="75"/>
  <c r="P51" i="75"/>
  <c r="P41" i="75"/>
  <c r="P53" i="75"/>
  <c r="X199" i="75"/>
  <c r="W199" i="75"/>
  <c r="V199" i="75"/>
  <c r="V136" i="75"/>
  <c r="R136" i="75"/>
  <c r="N136" i="75"/>
  <c r="U136" i="75"/>
  <c r="Q136" i="75"/>
  <c r="M136" i="75"/>
  <c r="T136" i="75"/>
  <c r="W136" i="75"/>
  <c r="S136" i="75"/>
  <c r="O136" i="75"/>
  <c r="X136" i="75"/>
  <c r="P136" i="75"/>
  <c r="M98" i="75"/>
  <c r="N98" i="75"/>
  <c r="O98" i="75"/>
  <c r="N113" i="75"/>
  <c r="Q113" i="75"/>
  <c r="M113" i="75"/>
  <c r="P113" i="75"/>
  <c r="O113" i="75"/>
  <c r="O94" i="75"/>
  <c r="N94" i="75"/>
  <c r="Q94" i="75"/>
  <c r="M94" i="75"/>
  <c r="P94" i="75"/>
  <c r="P84" i="75"/>
  <c r="O84" i="75"/>
  <c r="N84" i="75"/>
  <c r="M84" i="75"/>
  <c r="W157" i="75"/>
  <c r="S157" i="75"/>
  <c r="O157" i="75"/>
  <c r="V157" i="75"/>
  <c r="R157" i="75"/>
  <c r="N157" i="75"/>
  <c r="Q157" i="75"/>
  <c r="X157" i="75"/>
  <c r="P157" i="75"/>
  <c r="U157" i="75"/>
  <c r="T157" i="75"/>
  <c r="U135" i="75"/>
  <c r="Q135" i="75"/>
  <c r="M135" i="75"/>
  <c r="X135" i="75"/>
  <c r="T135" i="75"/>
  <c r="P135" i="75"/>
  <c r="V135" i="75"/>
  <c r="N135" i="75"/>
  <c r="O135" i="75"/>
  <c r="S135" i="75"/>
  <c r="R135" i="75"/>
  <c r="W135" i="75"/>
  <c r="U159" i="75"/>
  <c r="Q159" i="75"/>
  <c r="X159" i="75"/>
  <c r="T159" i="75"/>
  <c r="P159" i="75"/>
  <c r="S159" i="75"/>
  <c r="R159" i="75"/>
  <c r="W159" i="75"/>
  <c r="O159" i="75"/>
  <c r="N159" i="75"/>
  <c r="V159" i="75"/>
  <c r="W205" i="75"/>
  <c r="X205" i="75"/>
  <c r="U187" i="75"/>
  <c r="X187" i="75"/>
  <c r="T187" i="75"/>
  <c r="W187" i="75"/>
  <c r="V187" i="75"/>
  <c r="S187" i="75"/>
  <c r="X151" i="75"/>
  <c r="T151" i="75"/>
  <c r="P151" i="75"/>
  <c r="S151" i="75"/>
  <c r="N151" i="75"/>
  <c r="W151" i="75"/>
  <c r="R151" i="75"/>
  <c r="V151" i="75"/>
  <c r="Q151" i="75"/>
  <c r="U151" i="75"/>
  <c r="O151" i="75"/>
  <c r="CE116" i="82"/>
  <c r="CE86" i="82"/>
  <c r="CE44" i="82"/>
  <c r="X104" i="75"/>
  <c r="U104" i="75"/>
  <c r="O104" i="75"/>
  <c r="R104" i="75"/>
  <c r="N104" i="75"/>
  <c r="Q104" i="75"/>
  <c r="P104" i="75"/>
  <c r="V104" i="75"/>
  <c r="M104" i="75"/>
  <c r="W193" i="75"/>
  <c r="S193" i="75"/>
  <c r="V193" i="75"/>
  <c r="X193" i="75"/>
  <c r="U193" i="75"/>
  <c r="T193" i="75"/>
  <c r="V184" i="75"/>
  <c r="U184" i="75"/>
  <c r="X184" i="75"/>
  <c r="W184" i="75"/>
  <c r="T184" i="75"/>
  <c r="S184" i="75"/>
  <c r="U152" i="75"/>
  <c r="Q152" i="75"/>
  <c r="X152" i="75"/>
  <c r="S152" i="75"/>
  <c r="N152" i="75"/>
  <c r="W152" i="75"/>
  <c r="R152" i="75"/>
  <c r="V152" i="75"/>
  <c r="P152" i="75"/>
  <c r="T152" i="75"/>
  <c r="O152" i="75"/>
  <c r="V128" i="75"/>
  <c r="R128" i="75"/>
  <c r="N128" i="75"/>
  <c r="U128" i="75"/>
  <c r="Q128" i="75"/>
  <c r="M128" i="75"/>
  <c r="T128" i="75"/>
  <c r="O128" i="75"/>
  <c r="S128" i="75"/>
  <c r="W128" i="75"/>
  <c r="X128" i="75"/>
  <c r="P128" i="75"/>
  <c r="N106" i="75"/>
  <c r="Q106" i="75"/>
  <c r="M106" i="75"/>
  <c r="O106" i="75"/>
  <c r="P106" i="75"/>
  <c r="Q105" i="75"/>
  <c r="M105" i="75"/>
  <c r="P105" i="75"/>
  <c r="N105" i="75"/>
  <c r="O105" i="75"/>
  <c r="X203" i="75"/>
  <c r="W203" i="75"/>
  <c r="U139" i="75"/>
  <c r="Q139" i="75"/>
  <c r="M139" i="75"/>
  <c r="X139" i="75"/>
  <c r="T139" i="75"/>
  <c r="P139" i="75"/>
  <c r="V139" i="75"/>
  <c r="N139" i="75"/>
  <c r="W139" i="75"/>
  <c r="S139" i="75"/>
  <c r="O139" i="75"/>
  <c r="R139" i="75"/>
  <c r="U127" i="75"/>
  <c r="Q127" i="75"/>
  <c r="M127" i="75"/>
  <c r="X127" i="75"/>
  <c r="T127" i="75"/>
  <c r="P127" i="75"/>
  <c r="V127" i="75"/>
  <c r="N127" i="75"/>
  <c r="S127" i="75"/>
  <c r="W127" i="75"/>
  <c r="R127" i="75"/>
  <c r="O127" i="75"/>
  <c r="U155" i="75"/>
  <c r="Q155" i="75"/>
  <c r="X155" i="75"/>
  <c r="T155" i="75"/>
  <c r="P155" i="75"/>
  <c r="W155" i="75"/>
  <c r="O155" i="75"/>
  <c r="V155" i="75"/>
  <c r="N155" i="75"/>
  <c r="S155" i="75"/>
  <c r="R155" i="75"/>
  <c r="W133" i="75"/>
  <c r="S133" i="75"/>
  <c r="O133" i="75"/>
  <c r="V133" i="75"/>
  <c r="R133" i="75"/>
  <c r="N133" i="75"/>
  <c r="Q133" i="75"/>
  <c r="T133" i="75"/>
  <c r="X133" i="75"/>
  <c r="P133" i="75"/>
  <c r="U133" i="75"/>
  <c r="M133" i="75"/>
  <c r="W185" i="75"/>
  <c r="S185" i="75"/>
  <c r="V185" i="75"/>
  <c r="X185" i="75"/>
  <c r="U185" i="75"/>
  <c r="T185" i="75"/>
  <c r="U183" i="75"/>
  <c r="X183" i="75"/>
  <c r="T183" i="75"/>
  <c r="W183" i="75"/>
  <c r="V183" i="75"/>
  <c r="S183" i="75"/>
  <c r="W181" i="75"/>
  <c r="S181" i="75"/>
  <c r="V181" i="75"/>
  <c r="X181" i="75"/>
  <c r="U181" i="75"/>
  <c r="T181" i="75"/>
  <c r="R21" i="75"/>
  <c r="U8" i="75"/>
  <c r="S5" i="75"/>
  <c r="O31" i="75"/>
  <c r="O40" i="75"/>
  <c r="O54" i="75"/>
  <c r="V5" i="75"/>
  <c r="V55" i="75"/>
  <c r="V65" i="75"/>
  <c r="R31" i="75"/>
  <c r="R40" i="75"/>
  <c r="R53" i="75"/>
  <c r="R55" i="75"/>
  <c r="R65" i="75"/>
  <c r="N51" i="75"/>
  <c r="Q9" i="75"/>
  <c r="U5" i="75"/>
  <c r="U51" i="75"/>
  <c r="Q21" i="75"/>
  <c r="Q65" i="75"/>
  <c r="M40" i="75"/>
  <c r="M21" i="75"/>
  <c r="M54" i="75"/>
  <c r="M51" i="75"/>
  <c r="M70" i="75"/>
  <c r="T9" i="75"/>
  <c r="X5" i="75"/>
  <c r="X40" i="75"/>
  <c r="X54" i="75"/>
  <c r="X65" i="75"/>
  <c r="T41" i="75"/>
  <c r="T54" i="75"/>
  <c r="P65" i="75"/>
  <c r="X207" i="75"/>
  <c r="W207" i="75"/>
  <c r="W161" i="75"/>
  <c r="S161" i="75"/>
  <c r="O161" i="75"/>
  <c r="V161" i="75"/>
  <c r="R161" i="75"/>
  <c r="N161" i="75"/>
  <c r="U161" i="75"/>
  <c r="T161" i="75"/>
  <c r="Q161" i="75"/>
  <c r="X161" i="75"/>
  <c r="P161" i="75"/>
  <c r="V144" i="75"/>
  <c r="R144" i="75"/>
  <c r="N144" i="75"/>
  <c r="U144" i="75"/>
  <c r="Q144" i="75"/>
  <c r="M144" i="75"/>
  <c r="X144" i="75"/>
  <c r="T144" i="75"/>
  <c r="P144" i="75"/>
  <c r="S144" i="75"/>
  <c r="O144" i="75"/>
  <c r="W144" i="75"/>
  <c r="M90" i="75"/>
  <c r="N90" i="75"/>
  <c r="P90" i="75"/>
  <c r="O90" i="75"/>
  <c r="Q112" i="75"/>
  <c r="M112" i="75"/>
  <c r="P112" i="75"/>
  <c r="O112" i="75"/>
  <c r="N112" i="75"/>
  <c r="N103" i="75"/>
  <c r="Q103" i="75"/>
  <c r="M103" i="75"/>
  <c r="P103" i="75"/>
  <c r="O103" i="75"/>
  <c r="P111" i="75"/>
  <c r="O111" i="75"/>
  <c r="Q111" i="75"/>
  <c r="N111" i="75"/>
  <c r="M111" i="75"/>
  <c r="Q119" i="75"/>
  <c r="M119" i="75"/>
  <c r="T119" i="75"/>
  <c r="P119" i="75"/>
  <c r="O119" i="75"/>
  <c r="R119" i="75"/>
  <c r="N119" i="75"/>
  <c r="S119" i="75"/>
  <c r="O97" i="75"/>
  <c r="P97" i="75"/>
  <c r="N97" i="75"/>
  <c r="M97" i="75"/>
  <c r="X212" i="75"/>
  <c r="W212" i="75"/>
  <c r="X194" i="75"/>
  <c r="T194" i="75"/>
  <c r="W194" i="75"/>
  <c r="S194" i="75"/>
  <c r="V194" i="75"/>
  <c r="U194" i="75"/>
  <c r="X171" i="75"/>
  <c r="T171" i="75"/>
  <c r="P171" i="75"/>
  <c r="W171" i="75"/>
  <c r="S171" i="75"/>
  <c r="R171" i="75"/>
  <c r="Q171" i="75"/>
  <c r="V171" i="75"/>
  <c r="U171" i="75"/>
  <c r="V148" i="75"/>
  <c r="R148" i="75"/>
  <c r="N148" i="75"/>
  <c r="U148" i="75"/>
  <c r="Q148" i="75"/>
  <c r="M148" i="75"/>
  <c r="X148" i="75"/>
  <c r="T148" i="75"/>
  <c r="P148" i="75"/>
  <c r="S148" i="75"/>
  <c r="W148" i="75"/>
  <c r="O148" i="75"/>
  <c r="X134" i="75"/>
  <c r="T134" i="75"/>
  <c r="P134" i="75"/>
  <c r="W134" i="75"/>
  <c r="S134" i="75"/>
  <c r="O134" i="75"/>
  <c r="V134" i="75"/>
  <c r="N134" i="75"/>
  <c r="U134" i="75"/>
  <c r="M134" i="75"/>
  <c r="Q134" i="75"/>
  <c r="R134" i="75"/>
  <c r="W201" i="75"/>
  <c r="V201" i="75"/>
  <c r="X201" i="75"/>
  <c r="U174" i="75"/>
  <c r="Q174" i="75"/>
  <c r="X174" i="75"/>
  <c r="T174" i="75"/>
  <c r="S174" i="75"/>
  <c r="R174" i="75"/>
  <c r="V174" i="75"/>
  <c r="W174" i="75"/>
  <c r="W150" i="75"/>
  <c r="T150" i="75"/>
  <c r="P150" i="75"/>
  <c r="X150" i="75"/>
  <c r="S150" i="75"/>
  <c r="O150" i="75"/>
  <c r="V150" i="75"/>
  <c r="R150" i="75"/>
  <c r="N150" i="75"/>
  <c r="U150" i="75"/>
  <c r="Q150" i="75"/>
  <c r="CE66" i="82"/>
  <c r="V91" i="75"/>
  <c r="O91" i="75"/>
  <c r="N91" i="75"/>
  <c r="M91" i="75"/>
  <c r="P91" i="75"/>
  <c r="X208" i="75"/>
  <c r="W208" i="75"/>
  <c r="X163" i="75"/>
  <c r="T163" i="75"/>
  <c r="P163" i="75"/>
  <c r="W163" i="75"/>
  <c r="S163" i="75"/>
  <c r="O163" i="75"/>
  <c r="U163" i="75"/>
  <c r="R163" i="75"/>
  <c r="Q163" i="75"/>
  <c r="V163" i="75"/>
  <c r="U143" i="75"/>
  <c r="Q143" i="75"/>
  <c r="M143" i="75"/>
  <c r="X143" i="75"/>
  <c r="T143" i="75"/>
  <c r="P143" i="75"/>
  <c r="W143" i="75"/>
  <c r="S143" i="75"/>
  <c r="N143" i="75"/>
  <c r="O143" i="75"/>
  <c r="V143" i="75"/>
  <c r="R143" i="75"/>
  <c r="T102" i="75"/>
  <c r="S102" i="75"/>
  <c r="N102" i="75"/>
  <c r="Q102" i="75"/>
  <c r="M102" i="75"/>
  <c r="P102" i="75"/>
  <c r="O102" i="75"/>
  <c r="N19" i="75"/>
  <c r="Y19" i="75" s="1"/>
  <c r="V175" i="75"/>
  <c r="R175" i="75"/>
  <c r="U175" i="75"/>
  <c r="Q175" i="75"/>
  <c r="W175" i="75"/>
  <c r="T175" i="75"/>
  <c r="X175" i="75"/>
  <c r="S175" i="75"/>
  <c r="X173" i="75"/>
  <c r="T173" i="75"/>
  <c r="W173" i="75"/>
  <c r="S173" i="75"/>
  <c r="Q173" i="75"/>
  <c r="V173" i="75"/>
  <c r="U173" i="75"/>
  <c r="R173" i="75"/>
  <c r="U191" i="75"/>
  <c r="X191" i="75"/>
  <c r="T191" i="75"/>
  <c r="W191" i="75"/>
  <c r="S191" i="75"/>
  <c r="V191" i="75"/>
  <c r="V153" i="75"/>
  <c r="R153" i="75"/>
  <c r="N153" i="75"/>
  <c r="X153" i="75"/>
  <c r="S153" i="75"/>
  <c r="W153" i="75"/>
  <c r="Q153" i="75"/>
  <c r="U153" i="75"/>
  <c r="P153" i="75"/>
  <c r="T153" i="75"/>
  <c r="O153" i="75"/>
  <c r="O108" i="75"/>
  <c r="N108" i="75"/>
  <c r="Q108" i="75"/>
  <c r="P108" i="75"/>
  <c r="M108" i="75"/>
  <c r="W166" i="75"/>
  <c r="S166" i="75"/>
  <c r="O166" i="75"/>
  <c r="V166" i="75"/>
  <c r="R166" i="75"/>
  <c r="X166" i="75"/>
  <c r="P166" i="75"/>
  <c r="U166" i="75"/>
  <c r="T166" i="75"/>
  <c r="Q166" i="75"/>
  <c r="U168" i="75"/>
  <c r="Q168" i="75"/>
  <c r="X168" i="75"/>
  <c r="T168" i="75"/>
  <c r="P168" i="75"/>
  <c r="R168" i="75"/>
  <c r="W168" i="75"/>
  <c r="O168" i="75"/>
  <c r="V168" i="75"/>
  <c r="S168" i="75"/>
  <c r="X206" i="75"/>
  <c r="W206" i="75"/>
  <c r="W141" i="75"/>
  <c r="S141" i="75"/>
  <c r="O141" i="75"/>
  <c r="V141" i="75"/>
  <c r="R141" i="75"/>
  <c r="N141" i="75"/>
  <c r="Q141" i="75"/>
  <c r="T141" i="75"/>
  <c r="X141" i="75"/>
  <c r="P141" i="75"/>
  <c r="U141" i="75"/>
  <c r="M141" i="75"/>
  <c r="O5" i="75"/>
  <c r="W37" i="75"/>
  <c r="W51" i="75"/>
  <c r="W70" i="75"/>
  <c r="S21" i="75"/>
  <c r="S37" i="75"/>
  <c r="S51" i="75"/>
  <c r="N9" i="75"/>
  <c r="R5" i="75"/>
  <c r="V37" i="75"/>
  <c r="N37" i="75"/>
  <c r="S8" i="75"/>
  <c r="Q5" i="75"/>
  <c r="U37" i="75"/>
  <c r="Q40" i="75"/>
  <c r="Q31" i="75"/>
  <c r="M53" i="75"/>
  <c r="X37" i="75"/>
  <c r="T55" i="75"/>
  <c r="P54" i="75"/>
  <c r="S120" i="75"/>
  <c r="O120" i="75"/>
  <c r="R120" i="75"/>
  <c r="N120" i="75"/>
  <c r="T120" i="75"/>
  <c r="Q120" i="75"/>
  <c r="P120" i="75"/>
  <c r="M120" i="75"/>
  <c r="O114" i="75"/>
  <c r="N114" i="75"/>
  <c r="P114" i="75"/>
  <c r="Q114" i="75"/>
  <c r="M114" i="75"/>
  <c r="P82" i="75"/>
  <c r="O82" i="75"/>
  <c r="N82" i="75"/>
  <c r="M82" i="75"/>
  <c r="Y109" i="75"/>
  <c r="N85" i="75"/>
  <c r="O85" i="75"/>
  <c r="M85" i="75"/>
  <c r="P85" i="75"/>
  <c r="P88" i="75"/>
  <c r="O88" i="75"/>
  <c r="M88" i="75"/>
  <c r="N88" i="75"/>
  <c r="X190" i="75"/>
  <c r="T190" i="75"/>
  <c r="W190" i="75"/>
  <c r="S190" i="75"/>
  <c r="V190" i="75"/>
  <c r="U190" i="75"/>
  <c r="X167" i="75"/>
  <c r="T167" i="75"/>
  <c r="P167" i="75"/>
  <c r="W167" i="75"/>
  <c r="S167" i="75"/>
  <c r="O167" i="75"/>
  <c r="U167" i="75"/>
  <c r="R167" i="75"/>
  <c r="Q167" i="75"/>
  <c r="V167" i="75"/>
  <c r="X130" i="75"/>
  <c r="T130" i="75"/>
  <c r="P130" i="75"/>
  <c r="W130" i="75"/>
  <c r="S130" i="75"/>
  <c r="O130" i="75"/>
  <c r="V130" i="75"/>
  <c r="N130" i="75"/>
  <c r="U130" i="75"/>
  <c r="M130" i="75"/>
  <c r="Q130" i="75"/>
  <c r="R130" i="75"/>
  <c r="W210" i="75"/>
  <c r="X210" i="75"/>
  <c r="V196" i="75"/>
  <c r="U196" i="75"/>
  <c r="X196" i="75"/>
  <c r="W196" i="75"/>
  <c r="T196" i="75"/>
  <c r="V160" i="75"/>
  <c r="R160" i="75"/>
  <c r="N160" i="75"/>
  <c r="U160" i="75"/>
  <c r="Q160" i="75"/>
  <c r="X160" i="75"/>
  <c r="P160" i="75"/>
  <c r="W160" i="75"/>
  <c r="O160" i="75"/>
  <c r="T160" i="75"/>
  <c r="S160" i="75"/>
  <c r="X146" i="75"/>
  <c r="T146" i="75"/>
  <c r="P146" i="75"/>
  <c r="W146" i="75"/>
  <c r="S146" i="75"/>
  <c r="O146" i="75"/>
  <c r="V146" i="75"/>
  <c r="R146" i="75"/>
  <c r="N146" i="75"/>
  <c r="Q146" i="75"/>
  <c r="M146" i="75"/>
  <c r="U146" i="75"/>
  <c r="CE118" i="82"/>
  <c r="CE20" i="82"/>
  <c r="CE61" i="82"/>
  <c r="T89" i="75"/>
  <c r="N89" i="75"/>
  <c r="Q89" i="75"/>
  <c r="M89" i="75"/>
  <c r="U89" i="75"/>
  <c r="P89" i="75"/>
  <c r="O89" i="75"/>
  <c r="X198" i="75"/>
  <c r="W198" i="75"/>
  <c r="V198" i="75"/>
  <c r="U198" i="75"/>
  <c r="X182" i="75"/>
  <c r="T182" i="75"/>
  <c r="W182" i="75"/>
  <c r="S182" i="75"/>
  <c r="V182" i="75"/>
  <c r="U182" i="75"/>
  <c r="W204" i="75"/>
  <c r="X204" i="75"/>
  <c r="X158" i="75"/>
  <c r="T158" i="75"/>
  <c r="P158" i="75"/>
  <c r="W158" i="75"/>
  <c r="S158" i="75"/>
  <c r="O158" i="75"/>
  <c r="V158" i="75"/>
  <c r="N158" i="75"/>
  <c r="U158" i="75"/>
  <c r="R158" i="75"/>
  <c r="Q158" i="75"/>
  <c r="W137" i="75"/>
  <c r="S137" i="75"/>
  <c r="O137" i="75"/>
  <c r="V137" i="75"/>
  <c r="R137" i="75"/>
  <c r="N137" i="75"/>
  <c r="Q137" i="75"/>
  <c r="X137" i="75"/>
  <c r="P137" i="75"/>
  <c r="T137" i="75"/>
  <c r="U137" i="75"/>
  <c r="M137" i="75"/>
  <c r="R118" i="75"/>
  <c r="N118" i="75"/>
  <c r="Q118" i="75"/>
  <c r="M118" i="75"/>
  <c r="S118" i="75"/>
  <c r="P118" i="75"/>
  <c r="O118" i="75"/>
  <c r="CE32" i="82"/>
  <c r="CE46" i="82"/>
  <c r="CE42" i="82"/>
  <c r="CE79" i="82"/>
  <c r="CE74" i="82"/>
  <c r="CE122" i="82"/>
  <c r="BW117" i="82"/>
  <c r="BX117" i="82" s="1"/>
  <c r="BY117" i="82" s="1"/>
  <c r="AI117" i="82"/>
  <c r="AJ117" i="82" s="1"/>
  <c r="AK117" i="82" s="1"/>
  <c r="CE63" i="82"/>
  <c r="CE38" i="82"/>
  <c r="CE34" i="82"/>
  <c r="CE54" i="82"/>
  <c r="CE45" i="82"/>
  <c r="CE68" i="82"/>
  <c r="CE90" i="82"/>
  <c r="CE97" i="82"/>
  <c r="CE99" i="82"/>
  <c r="CE101" i="82"/>
  <c r="CE110" i="82"/>
  <c r="BH93" i="82"/>
  <c r="BI93" i="82" s="1"/>
  <c r="BJ93" i="82" s="1"/>
  <c r="BW61" i="82"/>
  <c r="BX61" i="82" s="1"/>
  <c r="BY61" i="82" s="1"/>
  <c r="BM117" i="82"/>
  <c r="BN117" i="82" s="1"/>
  <c r="BO117" i="82" s="1"/>
  <c r="Y117" i="82"/>
  <c r="Z117" i="82" s="1"/>
  <c r="AA117" i="82" s="1"/>
  <c r="CE82" i="82"/>
  <c r="CE73" i="82"/>
  <c r="CE35" i="82"/>
  <c r="AN93" i="82"/>
  <c r="AO93" i="82" s="1"/>
  <c r="AP93" i="82" s="1"/>
  <c r="CE23" i="82"/>
  <c r="BW93" i="82"/>
  <c r="BX93" i="82" s="1"/>
  <c r="BY93" i="82" s="1"/>
  <c r="X32" i="74"/>
  <c r="X72" i="74"/>
  <c r="Y72" i="74" s="1"/>
  <c r="X80" i="74"/>
  <c r="N82" i="74"/>
  <c r="V82" i="74"/>
  <c r="N74" i="74"/>
  <c r="Y74" i="74" s="1"/>
  <c r="V74" i="74"/>
  <c r="S150" i="74"/>
  <c r="O150" i="74"/>
  <c r="V150" i="74"/>
  <c r="R150" i="74"/>
  <c r="N150" i="74"/>
  <c r="U150" i="74"/>
  <c r="Q150" i="74"/>
  <c r="M150" i="74"/>
  <c r="T150" i="74"/>
  <c r="P150" i="74"/>
  <c r="S126" i="74"/>
  <c r="O126" i="74"/>
  <c r="V126" i="74"/>
  <c r="R126" i="74"/>
  <c r="N126" i="74"/>
  <c r="U126" i="74"/>
  <c r="Q126" i="74"/>
  <c r="M126" i="74"/>
  <c r="T126" i="74"/>
  <c r="P126" i="74"/>
  <c r="V152" i="74"/>
  <c r="R152" i="74"/>
  <c r="U152" i="74"/>
  <c r="T152" i="74"/>
  <c r="S152" i="74"/>
  <c r="V271" i="74"/>
  <c r="R271" i="74"/>
  <c r="N271" i="74"/>
  <c r="U271" i="74"/>
  <c r="Q271" i="74"/>
  <c r="M271" i="74"/>
  <c r="T271" i="74"/>
  <c r="P271" i="74"/>
  <c r="X271" i="74"/>
  <c r="O271" i="74"/>
  <c r="W271" i="74"/>
  <c r="S271" i="74"/>
  <c r="X239" i="74"/>
  <c r="W239" i="74"/>
  <c r="U207" i="74"/>
  <c r="Q207" i="74"/>
  <c r="M207" i="74"/>
  <c r="V207" i="74"/>
  <c r="P207" i="74"/>
  <c r="T207" i="74"/>
  <c r="O207" i="74"/>
  <c r="R207" i="74"/>
  <c r="X207" i="74"/>
  <c r="N207" i="74"/>
  <c r="W207" i="74"/>
  <c r="S207" i="74"/>
  <c r="W191" i="74"/>
  <c r="S191" i="74"/>
  <c r="O191" i="74"/>
  <c r="V191" i="74"/>
  <c r="R191" i="74"/>
  <c r="N191" i="74"/>
  <c r="U191" i="74"/>
  <c r="Q191" i="74"/>
  <c r="M191" i="74"/>
  <c r="X191" i="74"/>
  <c r="T191" i="74"/>
  <c r="P191" i="74"/>
  <c r="U178" i="74"/>
  <c r="X178" i="74"/>
  <c r="T178" i="74"/>
  <c r="W178" i="74"/>
  <c r="S178" i="74"/>
  <c r="V178" i="74"/>
  <c r="R178" i="74"/>
  <c r="U176" i="74"/>
  <c r="X176" i="74"/>
  <c r="T176" i="74"/>
  <c r="W176" i="74"/>
  <c r="S176" i="74"/>
  <c r="R176" i="74"/>
  <c r="V176" i="74"/>
  <c r="X141" i="74"/>
  <c r="V141" i="74"/>
  <c r="R141" i="74"/>
  <c r="U141" i="74"/>
  <c r="T141" i="74"/>
  <c r="S141" i="74"/>
  <c r="Q141" i="74"/>
  <c r="X136" i="74"/>
  <c r="T136" i="74"/>
  <c r="S136" i="74"/>
  <c r="V136" i="74"/>
  <c r="R136" i="74"/>
  <c r="U136" i="74"/>
  <c r="Q136" i="74"/>
  <c r="Y136" i="74" s="1"/>
  <c r="R123" i="74"/>
  <c r="N123" i="74"/>
  <c r="U123" i="74"/>
  <c r="Q123" i="74"/>
  <c r="M123" i="74"/>
  <c r="T123" i="74"/>
  <c r="P123" i="74"/>
  <c r="S123" i="74"/>
  <c r="O123" i="74"/>
  <c r="U106" i="74"/>
  <c r="Y106" i="74" s="1"/>
  <c r="V106" i="74"/>
  <c r="V42" i="74"/>
  <c r="Y42" i="74" s="1"/>
  <c r="U42" i="74"/>
  <c r="N12" i="74"/>
  <c r="U12" i="74"/>
  <c r="R12" i="74"/>
  <c r="Y12" i="74" s="1"/>
  <c r="X146" i="74"/>
  <c r="U146" i="74"/>
  <c r="Q146" i="74"/>
  <c r="T146" i="74"/>
  <c r="W146" i="74"/>
  <c r="S146" i="74"/>
  <c r="V146" i="74"/>
  <c r="R146" i="74"/>
  <c r="O92" i="74"/>
  <c r="R92" i="74"/>
  <c r="N92" i="74"/>
  <c r="Q92" i="74"/>
  <c r="M92" i="74"/>
  <c r="P92" i="74"/>
  <c r="X286" i="74"/>
  <c r="T286" i="74"/>
  <c r="P286" i="74"/>
  <c r="W286" i="74"/>
  <c r="S286" i="74"/>
  <c r="O286" i="74"/>
  <c r="Q286" i="74"/>
  <c r="R286" i="74"/>
  <c r="N286" i="74"/>
  <c r="V286" i="74"/>
  <c r="U286" i="74"/>
  <c r="W258" i="74"/>
  <c r="S258" i="74"/>
  <c r="O258" i="74"/>
  <c r="U258" i="74"/>
  <c r="P258" i="74"/>
  <c r="T258" i="74"/>
  <c r="N258" i="74"/>
  <c r="X258" i="74"/>
  <c r="M258" i="74"/>
  <c r="V258" i="74"/>
  <c r="Q258" i="74"/>
  <c r="R258" i="74"/>
  <c r="W244" i="74"/>
  <c r="S244" i="74"/>
  <c r="O244" i="74"/>
  <c r="V244" i="74"/>
  <c r="R244" i="74"/>
  <c r="N244" i="74"/>
  <c r="X244" i="74"/>
  <c r="P244" i="74"/>
  <c r="U244" i="74"/>
  <c r="M244" i="74"/>
  <c r="T244" i="74"/>
  <c r="Q244" i="74"/>
  <c r="W226" i="74"/>
  <c r="X226" i="74"/>
  <c r="W212" i="74"/>
  <c r="S212" i="74"/>
  <c r="O212" i="74"/>
  <c r="V212" i="74"/>
  <c r="R212" i="74"/>
  <c r="N212" i="74"/>
  <c r="U212" i="74"/>
  <c r="M212" i="74"/>
  <c r="T212" i="74"/>
  <c r="Q212" i="74"/>
  <c r="P212" i="74"/>
  <c r="X212" i="74"/>
  <c r="U190" i="74"/>
  <c r="Q190" i="74"/>
  <c r="M190" i="74"/>
  <c r="X190" i="74"/>
  <c r="T190" i="74"/>
  <c r="P190" i="74"/>
  <c r="W190" i="74"/>
  <c r="S190" i="74"/>
  <c r="O190" i="74"/>
  <c r="V190" i="74"/>
  <c r="R190" i="74"/>
  <c r="N190" i="74"/>
  <c r="U172" i="74"/>
  <c r="X172" i="74"/>
  <c r="T172" i="74"/>
  <c r="W172" i="74"/>
  <c r="S172" i="74"/>
  <c r="R172" i="74"/>
  <c r="V172" i="74"/>
  <c r="V283" i="74"/>
  <c r="R283" i="74"/>
  <c r="N283" i="74"/>
  <c r="U283" i="74"/>
  <c r="Q283" i="74"/>
  <c r="M283" i="74"/>
  <c r="T283" i="74"/>
  <c r="X283" i="74"/>
  <c r="O283" i="74"/>
  <c r="W283" i="74"/>
  <c r="S283" i="74"/>
  <c r="P283" i="74"/>
  <c r="V269" i="74"/>
  <c r="R269" i="74"/>
  <c r="N269" i="74"/>
  <c r="U269" i="74"/>
  <c r="Q269" i="74"/>
  <c r="M269" i="74"/>
  <c r="T269" i="74"/>
  <c r="W269" i="74"/>
  <c r="S269" i="74"/>
  <c r="X269" i="74"/>
  <c r="P269" i="74"/>
  <c r="O269" i="74"/>
  <c r="U251" i="74"/>
  <c r="Q251" i="74"/>
  <c r="M251" i="74"/>
  <c r="W251" i="74"/>
  <c r="R251" i="74"/>
  <c r="V251" i="74"/>
  <c r="P251" i="74"/>
  <c r="O251" i="74"/>
  <c r="X251" i="74"/>
  <c r="N251" i="74"/>
  <c r="T251" i="74"/>
  <c r="S251" i="74"/>
  <c r="X237" i="74"/>
  <c r="W237" i="74"/>
  <c r="U219" i="74"/>
  <c r="Q219" i="74"/>
  <c r="M219" i="74"/>
  <c r="X219" i="74"/>
  <c r="T219" i="74"/>
  <c r="P219" i="74"/>
  <c r="V219" i="74"/>
  <c r="N219" i="74"/>
  <c r="S219" i="74"/>
  <c r="W219" i="74"/>
  <c r="R219" i="74"/>
  <c r="O219" i="74"/>
  <c r="U205" i="74"/>
  <c r="Q205" i="74"/>
  <c r="M205" i="74"/>
  <c r="X205" i="74"/>
  <c r="S205" i="74"/>
  <c r="N205" i="74"/>
  <c r="W205" i="74"/>
  <c r="R205" i="74"/>
  <c r="P205" i="74"/>
  <c r="O205" i="74"/>
  <c r="V205" i="74"/>
  <c r="T205" i="74"/>
  <c r="W187" i="74"/>
  <c r="S187" i="74"/>
  <c r="O187" i="74"/>
  <c r="V187" i="74"/>
  <c r="R187" i="74"/>
  <c r="N187" i="74"/>
  <c r="U187" i="74"/>
  <c r="Q187" i="74"/>
  <c r="M187" i="74"/>
  <c r="X187" i="74"/>
  <c r="T187" i="74"/>
  <c r="P187" i="74"/>
  <c r="X284" i="74"/>
  <c r="T284" i="74"/>
  <c r="P284" i="74"/>
  <c r="W284" i="74"/>
  <c r="S284" i="74"/>
  <c r="O284" i="74"/>
  <c r="R284" i="74"/>
  <c r="N284" i="74"/>
  <c r="V284" i="74"/>
  <c r="M284" i="74"/>
  <c r="U284" i="74"/>
  <c r="Q284" i="74"/>
  <c r="V281" i="74"/>
  <c r="R281" i="74"/>
  <c r="N281" i="74"/>
  <c r="U281" i="74"/>
  <c r="Q281" i="74"/>
  <c r="M281" i="74"/>
  <c r="T281" i="74"/>
  <c r="S281" i="74"/>
  <c r="P281" i="74"/>
  <c r="W281" i="74"/>
  <c r="O281" i="74"/>
  <c r="X281" i="74"/>
  <c r="U257" i="74"/>
  <c r="Q257" i="74"/>
  <c r="M257" i="74"/>
  <c r="T257" i="74"/>
  <c r="O257" i="74"/>
  <c r="X257" i="74"/>
  <c r="S257" i="74"/>
  <c r="N257" i="74"/>
  <c r="V257" i="74"/>
  <c r="R257" i="74"/>
  <c r="P257" i="74"/>
  <c r="W257" i="74"/>
  <c r="W236" i="74"/>
  <c r="X236" i="74"/>
  <c r="W195" i="74"/>
  <c r="S195" i="74"/>
  <c r="O195" i="74"/>
  <c r="V195" i="74"/>
  <c r="R195" i="74"/>
  <c r="N195" i="74"/>
  <c r="U195" i="74"/>
  <c r="Q195" i="74"/>
  <c r="M195" i="74"/>
  <c r="X195" i="74"/>
  <c r="T195" i="74"/>
  <c r="P195" i="74"/>
  <c r="X159" i="74"/>
  <c r="V159" i="74"/>
  <c r="W159" i="74"/>
  <c r="V291" i="74"/>
  <c r="R291" i="74"/>
  <c r="U291" i="74"/>
  <c r="Q291" i="74"/>
  <c r="X291" i="74"/>
  <c r="P291" i="74"/>
  <c r="W291" i="74"/>
  <c r="T291" i="74"/>
  <c r="S291" i="74"/>
  <c r="O291" i="74"/>
  <c r="W246" i="74"/>
  <c r="S246" i="74"/>
  <c r="O246" i="74"/>
  <c r="V246" i="74"/>
  <c r="R246" i="74"/>
  <c r="N246" i="74"/>
  <c r="X246" i="74"/>
  <c r="P246" i="74"/>
  <c r="U246" i="74"/>
  <c r="M246" i="74"/>
  <c r="T246" i="74"/>
  <c r="Q246" i="74"/>
  <c r="X229" i="74"/>
  <c r="W229" i="74"/>
  <c r="Q117" i="74"/>
  <c r="M117" i="74"/>
  <c r="T117" i="74"/>
  <c r="P117" i="74"/>
  <c r="S117" i="74"/>
  <c r="O117" i="74"/>
  <c r="R117" i="74"/>
  <c r="N117" i="74"/>
  <c r="R100" i="74"/>
  <c r="N100" i="74"/>
  <c r="P100" i="74"/>
  <c r="Y100" i="74" s="1"/>
  <c r="O100" i="74"/>
  <c r="M100" i="74"/>
  <c r="Q100" i="74"/>
  <c r="U90" i="74"/>
  <c r="P90" i="74"/>
  <c r="W90" i="74"/>
  <c r="O90" i="74"/>
  <c r="R90" i="74"/>
  <c r="Y90" i="74" s="1"/>
  <c r="N90" i="74"/>
  <c r="Q90" i="74"/>
  <c r="M90" i="74"/>
  <c r="U213" i="74"/>
  <c r="Q213" i="74"/>
  <c r="M213" i="74"/>
  <c r="X213" i="74"/>
  <c r="T213" i="74"/>
  <c r="P213" i="74"/>
  <c r="V213" i="74"/>
  <c r="N213" i="74"/>
  <c r="S213" i="74"/>
  <c r="O213" i="74"/>
  <c r="W213" i="74"/>
  <c r="R213" i="74"/>
  <c r="U188" i="74"/>
  <c r="Q188" i="74"/>
  <c r="M188" i="74"/>
  <c r="X188" i="74"/>
  <c r="T188" i="74"/>
  <c r="P188" i="74"/>
  <c r="W188" i="74"/>
  <c r="S188" i="74"/>
  <c r="O188" i="74"/>
  <c r="R188" i="74"/>
  <c r="N188" i="74"/>
  <c r="V188" i="74"/>
  <c r="X288" i="74"/>
  <c r="T288" i="74"/>
  <c r="P288" i="74"/>
  <c r="W288" i="74"/>
  <c r="S288" i="74"/>
  <c r="O288" i="74"/>
  <c r="V288" i="74"/>
  <c r="U288" i="74"/>
  <c r="R288" i="74"/>
  <c r="Q288" i="74"/>
  <c r="X268" i="74"/>
  <c r="T268" i="74"/>
  <c r="P268" i="74"/>
  <c r="W268" i="74"/>
  <c r="S268" i="74"/>
  <c r="O268" i="74"/>
  <c r="R268" i="74"/>
  <c r="Q268" i="74"/>
  <c r="N268" i="74"/>
  <c r="V268" i="74"/>
  <c r="U268" i="74"/>
  <c r="M268" i="74"/>
  <c r="W175" i="74"/>
  <c r="S175" i="74"/>
  <c r="V175" i="74"/>
  <c r="R175" i="74"/>
  <c r="U175" i="74"/>
  <c r="X175" i="74"/>
  <c r="T175" i="74"/>
  <c r="W234" i="74"/>
  <c r="X234" i="74"/>
  <c r="W169" i="74"/>
  <c r="S169" i="74"/>
  <c r="O169" i="74"/>
  <c r="V169" i="74"/>
  <c r="R169" i="74"/>
  <c r="N169" i="74"/>
  <c r="U169" i="74"/>
  <c r="Q169" i="74"/>
  <c r="M169" i="74"/>
  <c r="P169" i="74"/>
  <c r="X169" i="74"/>
  <c r="T169" i="74"/>
  <c r="S93" i="74"/>
  <c r="O93" i="74"/>
  <c r="R93" i="74"/>
  <c r="N93" i="74"/>
  <c r="Q93" i="74"/>
  <c r="M93" i="74"/>
  <c r="Y93" i="74" s="1"/>
  <c r="P93" i="74"/>
  <c r="W135" i="74"/>
  <c r="U135" i="74"/>
  <c r="Q135" i="74"/>
  <c r="T135" i="74"/>
  <c r="X135" i="74"/>
  <c r="S135" i="74"/>
  <c r="V135" i="74"/>
  <c r="R135" i="74"/>
  <c r="W218" i="74"/>
  <c r="S218" i="74"/>
  <c r="O218" i="74"/>
  <c r="V218" i="74"/>
  <c r="R218" i="74"/>
  <c r="N218" i="74"/>
  <c r="U218" i="74"/>
  <c r="M218" i="74"/>
  <c r="T218" i="74"/>
  <c r="X218" i="74"/>
  <c r="Q218" i="74"/>
  <c r="P218" i="74"/>
  <c r="X54" i="74"/>
  <c r="S118" i="74"/>
  <c r="O118" i="74"/>
  <c r="R118" i="74"/>
  <c r="N118" i="74"/>
  <c r="U118" i="74"/>
  <c r="Q118" i="74"/>
  <c r="M118" i="74"/>
  <c r="T118" i="74"/>
  <c r="P118" i="74"/>
  <c r="N48" i="74"/>
  <c r="Y48" i="74" s="1"/>
  <c r="V48" i="74"/>
  <c r="U48" i="74"/>
  <c r="V279" i="74"/>
  <c r="R279" i="74"/>
  <c r="N279" i="74"/>
  <c r="U279" i="74"/>
  <c r="Q279" i="74"/>
  <c r="M279" i="74"/>
  <c r="T279" i="74"/>
  <c r="X279" i="74"/>
  <c r="O279" i="74"/>
  <c r="W279" i="74"/>
  <c r="S279" i="74"/>
  <c r="P279" i="74"/>
  <c r="U247" i="74"/>
  <c r="Q247" i="74"/>
  <c r="M247" i="74"/>
  <c r="X247" i="74"/>
  <c r="T247" i="74"/>
  <c r="P247" i="74"/>
  <c r="W247" i="74"/>
  <c r="O247" i="74"/>
  <c r="V247" i="74"/>
  <c r="N247" i="74"/>
  <c r="S247" i="74"/>
  <c r="R247" i="74"/>
  <c r="U215" i="74"/>
  <c r="Q215" i="74"/>
  <c r="M215" i="74"/>
  <c r="X215" i="74"/>
  <c r="T215" i="74"/>
  <c r="P215" i="74"/>
  <c r="V215" i="74"/>
  <c r="N215" i="74"/>
  <c r="S215" i="74"/>
  <c r="W215" i="74"/>
  <c r="R215" i="74"/>
  <c r="O215" i="74"/>
  <c r="W177" i="74"/>
  <c r="S177" i="74"/>
  <c r="V177" i="74"/>
  <c r="R177" i="74"/>
  <c r="U177" i="74"/>
  <c r="X177" i="74"/>
  <c r="T177" i="74"/>
  <c r="U166" i="74"/>
  <c r="X166" i="74"/>
  <c r="W166" i="74"/>
  <c r="V166" i="74"/>
  <c r="X140" i="74"/>
  <c r="T140" i="74"/>
  <c r="S140" i="74"/>
  <c r="V140" i="74"/>
  <c r="R140" i="74"/>
  <c r="U140" i="74"/>
  <c r="Q140" i="74"/>
  <c r="X132" i="74"/>
  <c r="S132" i="74"/>
  <c r="V132" i="74"/>
  <c r="R132" i="74"/>
  <c r="U132" i="74"/>
  <c r="Q132" i="74"/>
  <c r="T132" i="74"/>
  <c r="X122" i="74"/>
  <c r="V122" i="74"/>
  <c r="R122" i="74"/>
  <c r="N122" i="74"/>
  <c r="U122" i="74"/>
  <c r="Q122" i="74"/>
  <c r="M122" i="74"/>
  <c r="T122" i="74"/>
  <c r="P122" i="74"/>
  <c r="S122" i="74"/>
  <c r="O122" i="74"/>
  <c r="U86" i="74"/>
  <c r="Q86" i="74"/>
  <c r="P86" i="74"/>
  <c r="V86" i="74"/>
  <c r="R86" i="74"/>
  <c r="N36" i="74"/>
  <c r="Y36" i="74" s="1"/>
  <c r="U36" i="74"/>
  <c r="Q108" i="74"/>
  <c r="M108" i="74"/>
  <c r="P108" i="74"/>
  <c r="S108" i="74"/>
  <c r="O108" i="74"/>
  <c r="R108" i="74"/>
  <c r="N108" i="74"/>
  <c r="X155" i="74"/>
  <c r="V155" i="74"/>
  <c r="R155" i="74"/>
  <c r="U155" i="74"/>
  <c r="T155" i="74"/>
  <c r="W155" i="74"/>
  <c r="S155" i="74"/>
  <c r="U145" i="74"/>
  <c r="Y145" i="74" s="1"/>
  <c r="Q145" i="74"/>
  <c r="T145" i="74"/>
  <c r="S145" i="74"/>
  <c r="V145" i="74"/>
  <c r="R145" i="74"/>
  <c r="R107" i="74"/>
  <c r="N107" i="74"/>
  <c r="Q107" i="74"/>
  <c r="M107" i="74"/>
  <c r="P107" i="74"/>
  <c r="S107" i="74"/>
  <c r="O107" i="74"/>
  <c r="P89" i="74"/>
  <c r="O89" i="74"/>
  <c r="R89" i="74"/>
  <c r="N89" i="74"/>
  <c r="Y89" i="74" s="1"/>
  <c r="Q89" i="74"/>
  <c r="M89" i="74"/>
  <c r="W254" i="74"/>
  <c r="S254" i="74"/>
  <c r="O254" i="74"/>
  <c r="U254" i="74"/>
  <c r="P254" i="74"/>
  <c r="T254" i="74"/>
  <c r="N254" i="74"/>
  <c r="R254" i="74"/>
  <c r="Q254" i="74"/>
  <c r="X254" i="74"/>
  <c r="V254" i="74"/>
  <c r="M254" i="74"/>
  <c r="W222" i="74"/>
  <c r="X222" i="74"/>
  <c r="W189" i="74"/>
  <c r="S189" i="74"/>
  <c r="O189" i="74"/>
  <c r="V189" i="74"/>
  <c r="R189" i="74"/>
  <c r="N189" i="74"/>
  <c r="U189" i="74"/>
  <c r="Q189" i="74"/>
  <c r="M189" i="74"/>
  <c r="P189" i="74"/>
  <c r="X189" i="74"/>
  <c r="T189" i="74"/>
  <c r="U168" i="74"/>
  <c r="X168" i="74"/>
  <c r="W168" i="74"/>
  <c r="V168" i="74"/>
  <c r="U265" i="74"/>
  <c r="Q265" i="74"/>
  <c r="M265" i="74"/>
  <c r="T265" i="74"/>
  <c r="O265" i="74"/>
  <c r="X265" i="74"/>
  <c r="S265" i="74"/>
  <c r="N265" i="74"/>
  <c r="V265" i="74"/>
  <c r="R265" i="74"/>
  <c r="W265" i="74"/>
  <c r="P265" i="74"/>
  <c r="X233" i="74"/>
  <c r="W233" i="74"/>
  <c r="W201" i="74"/>
  <c r="S201" i="74"/>
  <c r="O201" i="74"/>
  <c r="V201" i="74"/>
  <c r="R201" i="74"/>
  <c r="N201" i="74"/>
  <c r="U201" i="74"/>
  <c r="Q201" i="74"/>
  <c r="M201" i="74"/>
  <c r="P201" i="74"/>
  <c r="X201" i="74"/>
  <c r="T201" i="74"/>
  <c r="U170" i="74"/>
  <c r="Q170" i="74"/>
  <c r="M170" i="74"/>
  <c r="X170" i="74"/>
  <c r="T170" i="74"/>
  <c r="P170" i="74"/>
  <c r="W170" i="74"/>
  <c r="S170" i="74"/>
  <c r="O170" i="74"/>
  <c r="V170" i="74"/>
  <c r="R170" i="74"/>
  <c r="N170" i="74"/>
  <c r="X294" i="74"/>
  <c r="T294" i="74"/>
  <c r="P294" i="74"/>
  <c r="W294" i="74"/>
  <c r="S294" i="74"/>
  <c r="O294" i="74"/>
  <c r="R294" i="74"/>
  <c r="V294" i="74"/>
  <c r="Q294" i="74"/>
  <c r="U294" i="74"/>
  <c r="V277" i="74"/>
  <c r="R277" i="74"/>
  <c r="N277" i="74"/>
  <c r="U277" i="74"/>
  <c r="Q277" i="74"/>
  <c r="M277" i="74"/>
  <c r="T277" i="74"/>
  <c r="W277" i="74"/>
  <c r="S277" i="74"/>
  <c r="X277" i="74"/>
  <c r="P277" i="74"/>
  <c r="O277" i="74"/>
  <c r="W252" i="74"/>
  <c r="S252" i="74"/>
  <c r="O252" i="74"/>
  <c r="X252" i="74"/>
  <c r="R252" i="74"/>
  <c r="M252" i="74"/>
  <c r="V252" i="74"/>
  <c r="Q252" i="74"/>
  <c r="T252" i="74"/>
  <c r="P252" i="74"/>
  <c r="U252" i="74"/>
  <c r="N252" i="74"/>
  <c r="U186" i="74"/>
  <c r="X186" i="74"/>
  <c r="T186" i="74"/>
  <c r="W186" i="74"/>
  <c r="S186" i="74"/>
  <c r="V186" i="74"/>
  <c r="R186" i="74"/>
  <c r="W151" i="74"/>
  <c r="X151" i="74"/>
  <c r="S151" i="74"/>
  <c r="V151" i="74"/>
  <c r="R151" i="74"/>
  <c r="U151" i="74"/>
  <c r="T151" i="74"/>
  <c r="U245" i="74"/>
  <c r="Q245" i="74"/>
  <c r="M245" i="74"/>
  <c r="X245" i="74"/>
  <c r="T245" i="74"/>
  <c r="P245" i="74"/>
  <c r="W245" i="74"/>
  <c r="O245" i="74"/>
  <c r="V245" i="74"/>
  <c r="N245" i="74"/>
  <c r="S245" i="74"/>
  <c r="R245" i="74"/>
  <c r="X225" i="74"/>
  <c r="W225" i="74"/>
  <c r="U114" i="74"/>
  <c r="T114" i="74"/>
  <c r="V114" i="74"/>
  <c r="U98" i="74"/>
  <c r="R98" i="74"/>
  <c r="N98" i="74"/>
  <c r="O98" i="74"/>
  <c r="V98" i="74"/>
  <c r="M98" i="74"/>
  <c r="Q98" i="74"/>
  <c r="P98" i="74"/>
  <c r="V88" i="74"/>
  <c r="P88" i="74"/>
  <c r="R88" i="74"/>
  <c r="Q88" i="74"/>
  <c r="W264" i="74"/>
  <c r="S264" i="74"/>
  <c r="O264" i="74"/>
  <c r="X264" i="74"/>
  <c r="R264" i="74"/>
  <c r="M264" i="74"/>
  <c r="V264" i="74"/>
  <c r="Q264" i="74"/>
  <c r="N264" i="74"/>
  <c r="U264" i="74"/>
  <c r="T264" i="74"/>
  <c r="P264" i="74"/>
  <c r="U198" i="74"/>
  <c r="Q198" i="74"/>
  <c r="M198" i="74"/>
  <c r="X198" i="74"/>
  <c r="T198" i="74"/>
  <c r="P198" i="74"/>
  <c r="W198" i="74"/>
  <c r="S198" i="74"/>
  <c r="O198" i="74"/>
  <c r="V198" i="74"/>
  <c r="R198" i="74"/>
  <c r="N198" i="74"/>
  <c r="W165" i="74"/>
  <c r="V165" i="74"/>
  <c r="U165" i="74"/>
  <c r="X165" i="74"/>
  <c r="X280" i="74"/>
  <c r="T280" i="74"/>
  <c r="P280" i="74"/>
  <c r="W280" i="74"/>
  <c r="S280" i="74"/>
  <c r="O280" i="74"/>
  <c r="R280" i="74"/>
  <c r="N280" i="74"/>
  <c r="V280" i="74"/>
  <c r="M280" i="74"/>
  <c r="U280" i="74"/>
  <c r="Q280" i="74"/>
  <c r="W171" i="74"/>
  <c r="S171" i="74"/>
  <c r="V171" i="74"/>
  <c r="R171" i="74"/>
  <c r="U171" i="74"/>
  <c r="X171" i="74"/>
  <c r="T171" i="74"/>
  <c r="U209" i="74"/>
  <c r="Q209" i="74"/>
  <c r="M209" i="74"/>
  <c r="X209" i="74"/>
  <c r="S209" i="74"/>
  <c r="N209" i="74"/>
  <c r="W209" i="74"/>
  <c r="R209" i="74"/>
  <c r="V209" i="74"/>
  <c r="T209" i="74"/>
  <c r="P209" i="74"/>
  <c r="O209" i="74"/>
  <c r="X156" i="74"/>
  <c r="U156" i="74"/>
  <c r="T156" i="74"/>
  <c r="W156" i="74"/>
  <c r="S156" i="74"/>
  <c r="R156" i="74"/>
  <c r="V156" i="74"/>
  <c r="O91" i="74"/>
  <c r="R91" i="74"/>
  <c r="N91" i="74"/>
  <c r="Q91" i="74"/>
  <c r="M91" i="74"/>
  <c r="P91" i="74"/>
  <c r="W216" i="74"/>
  <c r="S216" i="74"/>
  <c r="O216" i="74"/>
  <c r="V216" i="74"/>
  <c r="R216" i="74"/>
  <c r="N216" i="74"/>
  <c r="U216" i="74"/>
  <c r="M216" i="74"/>
  <c r="T216" i="74"/>
  <c r="Q216" i="74"/>
  <c r="P216" i="74"/>
  <c r="X216" i="74"/>
  <c r="X158" i="74"/>
  <c r="W158" i="74"/>
  <c r="V158" i="74"/>
  <c r="V142" i="74"/>
  <c r="R142" i="74"/>
  <c r="U142" i="74"/>
  <c r="Q142" i="74"/>
  <c r="T142" i="74"/>
  <c r="S142" i="74"/>
  <c r="R94" i="74"/>
  <c r="Q94" i="74"/>
  <c r="P94" i="74"/>
  <c r="T138" i="74"/>
  <c r="S138" i="74"/>
  <c r="V138" i="74"/>
  <c r="R138" i="74"/>
  <c r="U138" i="74"/>
  <c r="Q138" i="74"/>
  <c r="S149" i="74"/>
  <c r="V149" i="74"/>
  <c r="R149" i="74"/>
  <c r="U149" i="74"/>
  <c r="T149" i="74"/>
  <c r="V287" i="74"/>
  <c r="R287" i="74"/>
  <c r="N287" i="74"/>
  <c r="U287" i="74"/>
  <c r="Q287" i="74"/>
  <c r="X287" i="74"/>
  <c r="P287" i="74"/>
  <c r="T287" i="74"/>
  <c r="S287" i="74"/>
  <c r="O287" i="74"/>
  <c r="W287" i="74"/>
  <c r="U255" i="74"/>
  <c r="Q255" i="74"/>
  <c r="M255" i="74"/>
  <c r="W255" i="74"/>
  <c r="R255" i="74"/>
  <c r="V255" i="74"/>
  <c r="P255" i="74"/>
  <c r="T255" i="74"/>
  <c r="S255" i="74"/>
  <c r="O255" i="74"/>
  <c r="N255" i="74"/>
  <c r="X255" i="74"/>
  <c r="U223" i="74"/>
  <c r="Q223" i="74"/>
  <c r="M223" i="74"/>
  <c r="X223" i="74"/>
  <c r="T223" i="74"/>
  <c r="P223" i="74"/>
  <c r="S223" i="74"/>
  <c r="R223" i="74"/>
  <c r="V223" i="74"/>
  <c r="O223" i="74"/>
  <c r="N223" i="74"/>
  <c r="W223" i="74"/>
  <c r="W199" i="74"/>
  <c r="S199" i="74"/>
  <c r="O199" i="74"/>
  <c r="V199" i="74"/>
  <c r="R199" i="74"/>
  <c r="N199" i="74"/>
  <c r="U199" i="74"/>
  <c r="Q199" i="74"/>
  <c r="M199" i="74"/>
  <c r="X199" i="74"/>
  <c r="T199" i="74"/>
  <c r="P199" i="74"/>
  <c r="W183" i="74"/>
  <c r="S183" i="74"/>
  <c r="V183" i="74"/>
  <c r="R183" i="74"/>
  <c r="U183" i="74"/>
  <c r="X183" i="74"/>
  <c r="T183" i="74"/>
  <c r="U174" i="74"/>
  <c r="X174" i="74"/>
  <c r="T174" i="74"/>
  <c r="W174" i="74"/>
  <c r="S174" i="74"/>
  <c r="V174" i="74"/>
  <c r="R174" i="74"/>
  <c r="X157" i="74"/>
  <c r="T157" i="74"/>
  <c r="W157" i="74"/>
  <c r="S157" i="74"/>
  <c r="V157" i="74"/>
  <c r="R157" i="74"/>
  <c r="U157" i="74"/>
  <c r="T139" i="74"/>
  <c r="S139" i="74"/>
  <c r="V139" i="74"/>
  <c r="R139" i="74"/>
  <c r="U139" i="74"/>
  <c r="Q139" i="74"/>
  <c r="S131" i="74"/>
  <c r="V131" i="74"/>
  <c r="R131" i="74"/>
  <c r="U131" i="74"/>
  <c r="Q131" i="74"/>
  <c r="T131" i="74"/>
  <c r="U105" i="74"/>
  <c r="Q105" i="74"/>
  <c r="M105" i="74"/>
  <c r="P105" i="74"/>
  <c r="S105" i="74"/>
  <c r="O105" i="74"/>
  <c r="R105" i="74"/>
  <c r="N105" i="74"/>
  <c r="X154" i="74"/>
  <c r="V154" i="74"/>
  <c r="R154" i="74"/>
  <c r="N154" i="74"/>
  <c r="U154" i="74"/>
  <c r="Q154" i="74"/>
  <c r="M154" i="74"/>
  <c r="T154" i="74"/>
  <c r="P154" i="74"/>
  <c r="S154" i="74"/>
  <c r="O154" i="74"/>
  <c r="X144" i="74"/>
  <c r="U144" i="74"/>
  <c r="Q144" i="74"/>
  <c r="T144" i="74"/>
  <c r="S144" i="74"/>
  <c r="V144" i="74"/>
  <c r="R144" i="74"/>
  <c r="N50" i="74"/>
  <c r="W50" i="74"/>
  <c r="V267" i="74"/>
  <c r="R267" i="74"/>
  <c r="N267" i="74"/>
  <c r="U267" i="74"/>
  <c r="Q267" i="74"/>
  <c r="M267" i="74"/>
  <c r="T267" i="74"/>
  <c r="P267" i="74"/>
  <c r="X267" i="74"/>
  <c r="O267" i="74"/>
  <c r="W267" i="74"/>
  <c r="S267" i="74"/>
  <c r="U253" i="74"/>
  <c r="Q253" i="74"/>
  <c r="M253" i="74"/>
  <c r="T253" i="74"/>
  <c r="O253" i="74"/>
  <c r="X253" i="74"/>
  <c r="S253" i="74"/>
  <c r="N253" i="74"/>
  <c r="P253" i="74"/>
  <c r="W253" i="74"/>
  <c r="V253" i="74"/>
  <c r="R253" i="74"/>
  <c r="X235" i="74"/>
  <c r="W235" i="74"/>
  <c r="U221" i="74"/>
  <c r="Q221" i="74"/>
  <c r="M221" i="74"/>
  <c r="X221" i="74"/>
  <c r="T221" i="74"/>
  <c r="P221" i="74"/>
  <c r="V221" i="74"/>
  <c r="N221" i="74"/>
  <c r="S221" i="74"/>
  <c r="O221" i="74"/>
  <c r="W221" i="74"/>
  <c r="R221" i="74"/>
  <c r="U203" i="74"/>
  <c r="Q203" i="74"/>
  <c r="M203" i="74"/>
  <c r="V203" i="74"/>
  <c r="P203" i="74"/>
  <c r="T203" i="74"/>
  <c r="O203" i="74"/>
  <c r="W203" i="74"/>
  <c r="S203" i="74"/>
  <c r="R203" i="74"/>
  <c r="X203" i="74"/>
  <c r="N203" i="74"/>
  <c r="W185" i="74"/>
  <c r="S185" i="74"/>
  <c r="V185" i="74"/>
  <c r="R185" i="74"/>
  <c r="U185" i="74"/>
  <c r="X185" i="74"/>
  <c r="T185" i="74"/>
  <c r="W163" i="74"/>
  <c r="V163" i="74"/>
  <c r="U163" i="74"/>
  <c r="X163" i="74"/>
  <c r="X292" i="74"/>
  <c r="T292" i="74"/>
  <c r="P292" i="74"/>
  <c r="W292" i="74"/>
  <c r="S292" i="74"/>
  <c r="O292" i="74"/>
  <c r="V292" i="74"/>
  <c r="U292" i="74"/>
  <c r="R292" i="74"/>
  <c r="Q292" i="74"/>
  <c r="X274" i="74"/>
  <c r="T274" i="74"/>
  <c r="P274" i="74"/>
  <c r="W274" i="74"/>
  <c r="S274" i="74"/>
  <c r="O274" i="74"/>
  <c r="R274" i="74"/>
  <c r="V274" i="74"/>
  <c r="M274" i="74"/>
  <c r="U274" i="74"/>
  <c r="Q274" i="74"/>
  <c r="N274" i="74"/>
  <c r="W260" i="74"/>
  <c r="S260" i="74"/>
  <c r="O260" i="74"/>
  <c r="X260" i="74"/>
  <c r="R260" i="74"/>
  <c r="M260" i="74"/>
  <c r="V260" i="74"/>
  <c r="Q260" i="74"/>
  <c r="T260" i="74"/>
  <c r="P260" i="74"/>
  <c r="U260" i="74"/>
  <c r="N260" i="74"/>
  <c r="W242" i="74"/>
  <c r="X242" i="74"/>
  <c r="W228" i="74"/>
  <c r="X228" i="74"/>
  <c r="W210" i="74"/>
  <c r="S210" i="74"/>
  <c r="O210" i="74"/>
  <c r="T210" i="74"/>
  <c r="N210" i="74"/>
  <c r="X210" i="74"/>
  <c r="R210" i="74"/>
  <c r="M210" i="74"/>
  <c r="Q210" i="74"/>
  <c r="P210" i="74"/>
  <c r="V210" i="74"/>
  <c r="U210" i="74"/>
  <c r="U196" i="74"/>
  <c r="Q196" i="74"/>
  <c r="M196" i="74"/>
  <c r="X196" i="74"/>
  <c r="T196" i="74"/>
  <c r="P196" i="74"/>
  <c r="W196" i="74"/>
  <c r="S196" i="74"/>
  <c r="O196" i="74"/>
  <c r="R196" i="74"/>
  <c r="N196" i="74"/>
  <c r="V196" i="74"/>
  <c r="W161" i="74"/>
  <c r="S161" i="74"/>
  <c r="O161" i="74"/>
  <c r="V161" i="74"/>
  <c r="R161" i="74"/>
  <c r="N161" i="74"/>
  <c r="U161" i="74"/>
  <c r="Q161" i="74"/>
  <c r="M161" i="74"/>
  <c r="P161" i="74"/>
  <c r="X161" i="74"/>
  <c r="T161" i="74"/>
  <c r="V293" i="74"/>
  <c r="R293" i="74"/>
  <c r="U293" i="74"/>
  <c r="Q293" i="74"/>
  <c r="T293" i="74"/>
  <c r="X293" i="74"/>
  <c r="O293" i="74"/>
  <c r="W293" i="74"/>
  <c r="S293" i="74"/>
  <c r="P293" i="74"/>
  <c r="X290" i="74"/>
  <c r="T290" i="74"/>
  <c r="P290" i="74"/>
  <c r="W290" i="74"/>
  <c r="S290" i="74"/>
  <c r="O290" i="74"/>
  <c r="R290" i="74"/>
  <c r="V290" i="74"/>
  <c r="U290" i="74"/>
  <c r="Q290" i="74"/>
  <c r="V273" i="74"/>
  <c r="R273" i="74"/>
  <c r="N273" i="74"/>
  <c r="U273" i="74"/>
  <c r="Q273" i="74"/>
  <c r="M273" i="74"/>
  <c r="T273" i="74"/>
  <c r="W273" i="74"/>
  <c r="S273" i="74"/>
  <c r="O273" i="74"/>
  <c r="X273" i="74"/>
  <c r="P273" i="74"/>
  <c r="W248" i="74"/>
  <c r="X248" i="74"/>
  <c r="S248" i="74"/>
  <c r="O248" i="74"/>
  <c r="V248" i="74"/>
  <c r="R248" i="74"/>
  <c r="N248" i="74"/>
  <c r="P248" i="74"/>
  <c r="U248" i="74"/>
  <c r="M248" i="74"/>
  <c r="T248" i="74"/>
  <c r="Q248" i="74"/>
  <c r="W232" i="74"/>
  <c r="X232" i="74"/>
  <c r="W167" i="74"/>
  <c r="V167" i="74"/>
  <c r="U167" i="74"/>
  <c r="X167" i="74"/>
  <c r="X282" i="74"/>
  <c r="T282" i="74"/>
  <c r="P282" i="74"/>
  <c r="W282" i="74"/>
  <c r="S282" i="74"/>
  <c r="O282" i="74"/>
  <c r="R282" i="74"/>
  <c r="U282" i="74"/>
  <c r="Q282" i="74"/>
  <c r="M282" i="74"/>
  <c r="V282" i="74"/>
  <c r="N282" i="74"/>
  <c r="X241" i="74"/>
  <c r="W241" i="74"/>
  <c r="P109" i="74"/>
  <c r="S109" i="74"/>
  <c r="O109" i="74"/>
  <c r="R109" i="74"/>
  <c r="N109" i="74"/>
  <c r="Q109" i="74"/>
  <c r="M109" i="74"/>
  <c r="Y109" i="74" s="1"/>
  <c r="U97" i="74"/>
  <c r="R97" i="74"/>
  <c r="N97" i="74"/>
  <c r="Q97" i="74"/>
  <c r="Y97" i="74" s="1"/>
  <c r="P97" i="74"/>
  <c r="O97" i="74"/>
  <c r="M97" i="74"/>
  <c r="P87" i="74"/>
  <c r="R87" i="74"/>
  <c r="Q87" i="74"/>
  <c r="N26" i="74"/>
  <c r="U26" i="74"/>
  <c r="W197" i="74"/>
  <c r="S197" i="74"/>
  <c r="O197" i="74"/>
  <c r="V197" i="74"/>
  <c r="R197" i="74"/>
  <c r="N197" i="74"/>
  <c r="U197" i="74"/>
  <c r="Q197" i="74"/>
  <c r="M197" i="74"/>
  <c r="P197" i="74"/>
  <c r="X197" i="74"/>
  <c r="T197" i="74"/>
  <c r="U164" i="74"/>
  <c r="X164" i="74"/>
  <c r="W164" i="74"/>
  <c r="V164" i="74"/>
  <c r="X276" i="74"/>
  <c r="T276" i="74"/>
  <c r="P276" i="74"/>
  <c r="W276" i="74"/>
  <c r="S276" i="74"/>
  <c r="O276" i="74"/>
  <c r="R276" i="74"/>
  <c r="Q276" i="74"/>
  <c r="N276" i="74"/>
  <c r="V276" i="74"/>
  <c r="U276" i="74"/>
  <c r="M276" i="74"/>
  <c r="W256" i="74"/>
  <c r="S256" i="74"/>
  <c r="O256" i="74"/>
  <c r="X256" i="74"/>
  <c r="R256" i="74"/>
  <c r="M256" i="74"/>
  <c r="V256" i="74"/>
  <c r="Q256" i="74"/>
  <c r="N256" i="74"/>
  <c r="U256" i="74"/>
  <c r="P256" i="74"/>
  <c r="T256" i="74"/>
  <c r="U121" i="74"/>
  <c r="Q121" i="74"/>
  <c r="M121" i="74"/>
  <c r="T121" i="74"/>
  <c r="P121" i="74"/>
  <c r="S121" i="74"/>
  <c r="O121" i="74"/>
  <c r="R121" i="74"/>
  <c r="N121" i="74"/>
  <c r="U182" i="74"/>
  <c r="X182" i="74"/>
  <c r="T182" i="74"/>
  <c r="W182" i="74"/>
  <c r="S182" i="74"/>
  <c r="V182" i="74"/>
  <c r="R182" i="74"/>
  <c r="W143" i="74"/>
  <c r="V143" i="74"/>
  <c r="R143" i="74"/>
  <c r="U143" i="74"/>
  <c r="Q143" i="74"/>
  <c r="T143" i="74"/>
  <c r="X143" i="74"/>
  <c r="S143" i="74"/>
  <c r="W224" i="74"/>
  <c r="S224" i="74"/>
  <c r="O224" i="74"/>
  <c r="V224" i="74"/>
  <c r="R224" i="74"/>
  <c r="N224" i="74"/>
  <c r="T224" i="74"/>
  <c r="Q224" i="74"/>
  <c r="M224" i="74"/>
  <c r="X224" i="74"/>
  <c r="U224" i="74"/>
  <c r="P224" i="74"/>
  <c r="W208" i="74"/>
  <c r="S208" i="74"/>
  <c r="O208" i="74"/>
  <c r="V208" i="74"/>
  <c r="Q208" i="74"/>
  <c r="U208" i="74"/>
  <c r="P208" i="74"/>
  <c r="R208" i="74"/>
  <c r="N208" i="74"/>
  <c r="X208" i="74"/>
  <c r="M208" i="74"/>
  <c r="T208" i="74"/>
  <c r="X78" i="74"/>
  <c r="N46" i="74"/>
  <c r="V46" i="74"/>
  <c r="U46" i="74"/>
  <c r="U134" i="74"/>
  <c r="Q134" i="74"/>
  <c r="T134" i="74"/>
  <c r="S134" i="74"/>
  <c r="V134" i="74"/>
  <c r="R134" i="74"/>
  <c r="V295" i="74"/>
  <c r="R295" i="74"/>
  <c r="U295" i="74"/>
  <c r="Q295" i="74"/>
  <c r="X295" i="74"/>
  <c r="P295" i="74"/>
  <c r="O295" i="74"/>
  <c r="W295" i="74"/>
  <c r="T295" i="74"/>
  <c r="S295" i="74"/>
  <c r="U263" i="74"/>
  <c r="Q263" i="74"/>
  <c r="M263" i="74"/>
  <c r="W263" i="74"/>
  <c r="R263" i="74"/>
  <c r="V263" i="74"/>
  <c r="P263" i="74"/>
  <c r="T263" i="74"/>
  <c r="S263" i="74"/>
  <c r="N263" i="74"/>
  <c r="X263" i="74"/>
  <c r="O263" i="74"/>
  <c r="X231" i="74"/>
  <c r="W231" i="74"/>
  <c r="W173" i="74"/>
  <c r="S173" i="74"/>
  <c r="V173" i="74"/>
  <c r="R173" i="74"/>
  <c r="U173" i="74"/>
  <c r="X173" i="74"/>
  <c r="T173" i="74"/>
  <c r="X148" i="74"/>
  <c r="S148" i="74"/>
  <c r="V148" i="74"/>
  <c r="R148" i="74"/>
  <c r="U148" i="74"/>
  <c r="Q148" i="74"/>
  <c r="T148" i="74"/>
  <c r="T137" i="74"/>
  <c r="S137" i="74"/>
  <c r="V137" i="74"/>
  <c r="R137" i="74"/>
  <c r="U137" i="74"/>
  <c r="Q137" i="74"/>
  <c r="X130" i="74"/>
  <c r="S130" i="74"/>
  <c r="O130" i="74"/>
  <c r="V130" i="74"/>
  <c r="R130" i="74"/>
  <c r="N130" i="74"/>
  <c r="U130" i="74"/>
  <c r="Q130" i="74"/>
  <c r="M130" i="74"/>
  <c r="T130" i="74"/>
  <c r="P130" i="74"/>
  <c r="X112" i="74"/>
  <c r="U112" i="74"/>
  <c r="T112" i="74"/>
  <c r="X124" i="74"/>
  <c r="S124" i="74"/>
  <c r="O124" i="74"/>
  <c r="V124" i="74"/>
  <c r="R124" i="74"/>
  <c r="N124" i="74"/>
  <c r="U124" i="74"/>
  <c r="Q124" i="74"/>
  <c r="M124" i="74"/>
  <c r="T124" i="74"/>
  <c r="P124" i="74"/>
  <c r="N44" i="74"/>
  <c r="U44" i="74"/>
  <c r="N30" i="74"/>
  <c r="U30" i="74"/>
  <c r="V153" i="74"/>
  <c r="R153" i="74"/>
  <c r="U153" i="74"/>
  <c r="T153" i="74"/>
  <c r="S153" i="74"/>
  <c r="X120" i="74"/>
  <c r="T120" i="74"/>
  <c r="P120" i="74"/>
  <c r="S120" i="74"/>
  <c r="O120" i="74"/>
  <c r="R120" i="74"/>
  <c r="N120" i="74"/>
  <c r="U120" i="74"/>
  <c r="Q120" i="74"/>
  <c r="M120" i="74"/>
  <c r="V99" i="74"/>
  <c r="Q99" i="74"/>
  <c r="M99" i="74"/>
  <c r="P99" i="74"/>
  <c r="O99" i="74"/>
  <c r="N99" i="74"/>
  <c r="Y99" i="74" s="1"/>
  <c r="V38" i="74"/>
  <c r="U38" i="74"/>
  <c r="U249" i="74"/>
  <c r="Q249" i="74"/>
  <c r="M249" i="74"/>
  <c r="T249" i="74"/>
  <c r="O249" i="74"/>
  <c r="X249" i="74"/>
  <c r="S249" i="74"/>
  <c r="N249" i="74"/>
  <c r="V249" i="74"/>
  <c r="R249" i="74"/>
  <c r="W249" i="74"/>
  <c r="P249" i="74"/>
  <c r="U217" i="74"/>
  <c r="Q217" i="74"/>
  <c r="M217" i="74"/>
  <c r="X217" i="74"/>
  <c r="T217" i="74"/>
  <c r="P217" i="74"/>
  <c r="V217" i="74"/>
  <c r="N217" i="74"/>
  <c r="S217" i="74"/>
  <c r="O217" i="74"/>
  <c r="W217" i="74"/>
  <c r="R217" i="74"/>
  <c r="U194" i="74"/>
  <c r="Q194" i="74"/>
  <c r="M194" i="74"/>
  <c r="X194" i="74"/>
  <c r="T194" i="74"/>
  <c r="P194" i="74"/>
  <c r="W194" i="74"/>
  <c r="S194" i="74"/>
  <c r="O194" i="74"/>
  <c r="V194" i="74"/>
  <c r="R194" i="74"/>
  <c r="N194" i="74"/>
  <c r="U180" i="74"/>
  <c r="X180" i="74"/>
  <c r="T180" i="74"/>
  <c r="W180" i="74"/>
  <c r="S180" i="74"/>
  <c r="R180" i="74"/>
  <c r="V180" i="74"/>
  <c r="X270" i="74"/>
  <c r="T270" i="74"/>
  <c r="P270" i="74"/>
  <c r="W270" i="74"/>
  <c r="S270" i="74"/>
  <c r="O270" i="74"/>
  <c r="R270" i="74"/>
  <c r="V270" i="74"/>
  <c r="M270" i="74"/>
  <c r="U270" i="74"/>
  <c r="Q270" i="74"/>
  <c r="N270" i="74"/>
  <c r="W238" i="74"/>
  <c r="X238" i="74"/>
  <c r="W206" i="74"/>
  <c r="S206" i="74"/>
  <c r="O206" i="74"/>
  <c r="T206" i="74"/>
  <c r="N206" i="74"/>
  <c r="X206" i="74"/>
  <c r="R206" i="74"/>
  <c r="M206" i="74"/>
  <c r="V206" i="74"/>
  <c r="U206" i="74"/>
  <c r="Q206" i="74"/>
  <c r="P206" i="74"/>
  <c r="V289" i="74"/>
  <c r="R289" i="74"/>
  <c r="U289" i="74"/>
  <c r="Q289" i="74"/>
  <c r="T289" i="74"/>
  <c r="W289" i="74"/>
  <c r="S289" i="74"/>
  <c r="P289" i="74"/>
  <c r="O289" i="74"/>
  <c r="X289" i="74"/>
  <c r="V285" i="74"/>
  <c r="R285" i="74"/>
  <c r="N285" i="74"/>
  <c r="U285" i="74"/>
  <c r="Q285" i="74"/>
  <c r="S285" i="74"/>
  <c r="P285" i="74"/>
  <c r="X285" i="74"/>
  <c r="O285" i="74"/>
  <c r="W285" i="74"/>
  <c r="T285" i="74"/>
  <c r="U261" i="74"/>
  <c r="Q261" i="74"/>
  <c r="M261" i="74"/>
  <c r="T261" i="74"/>
  <c r="O261" i="74"/>
  <c r="X261" i="74"/>
  <c r="S261" i="74"/>
  <c r="N261" i="74"/>
  <c r="P261" i="74"/>
  <c r="W261" i="74"/>
  <c r="V261" i="74"/>
  <c r="R261" i="74"/>
  <c r="W240" i="74"/>
  <c r="X240" i="74"/>
  <c r="U211" i="74"/>
  <c r="Q211" i="74"/>
  <c r="M211" i="74"/>
  <c r="X211" i="74"/>
  <c r="V211" i="74"/>
  <c r="P211" i="74"/>
  <c r="T211" i="74"/>
  <c r="O211" i="74"/>
  <c r="W211" i="74"/>
  <c r="S211" i="74"/>
  <c r="R211" i="74"/>
  <c r="N211" i="74"/>
  <c r="U162" i="74"/>
  <c r="Q162" i="74"/>
  <c r="M162" i="74"/>
  <c r="X162" i="74"/>
  <c r="T162" i="74"/>
  <c r="P162" i="74"/>
  <c r="W162" i="74"/>
  <c r="S162" i="74"/>
  <c r="O162" i="74"/>
  <c r="V162" i="74"/>
  <c r="R162" i="74"/>
  <c r="N162" i="74"/>
  <c r="V34" i="74"/>
  <c r="U34" i="74"/>
  <c r="Y34" i="74" s="1"/>
  <c r="V18" i="74"/>
  <c r="N18" i="74"/>
  <c r="R18" i="74"/>
  <c r="U18" i="74"/>
  <c r="Y18" i="74" s="1"/>
  <c r="X266" i="74"/>
  <c r="W266" i="74"/>
  <c r="S266" i="74"/>
  <c r="T266" i="74"/>
  <c r="O266" i="74"/>
  <c r="V266" i="74"/>
  <c r="P266" i="74"/>
  <c r="U266" i="74"/>
  <c r="N266" i="74"/>
  <c r="M266" i="74"/>
  <c r="R266" i="74"/>
  <c r="Q266" i="74"/>
  <c r="W230" i="74"/>
  <c r="X230" i="74"/>
  <c r="T119" i="74"/>
  <c r="P119" i="74"/>
  <c r="S119" i="74"/>
  <c r="O119" i="74"/>
  <c r="X119" i="74"/>
  <c r="R119" i="74"/>
  <c r="N119" i="74"/>
  <c r="U119" i="74"/>
  <c r="Q119" i="74"/>
  <c r="M119" i="74"/>
  <c r="X104" i="74"/>
  <c r="U104" i="74"/>
  <c r="X96" i="74"/>
  <c r="U96" i="74"/>
  <c r="N96" i="74"/>
  <c r="O96" i="74"/>
  <c r="M96" i="74"/>
  <c r="Q96" i="74"/>
  <c r="P96" i="74"/>
  <c r="W214" i="74"/>
  <c r="S214" i="74"/>
  <c r="O214" i="74"/>
  <c r="V214" i="74"/>
  <c r="R214" i="74"/>
  <c r="N214" i="74"/>
  <c r="U214" i="74"/>
  <c r="M214" i="74"/>
  <c r="T214" i="74"/>
  <c r="X214" i="74"/>
  <c r="Q214" i="74"/>
  <c r="P214" i="74"/>
  <c r="W193" i="74"/>
  <c r="S193" i="74"/>
  <c r="O193" i="74"/>
  <c r="V193" i="74"/>
  <c r="R193" i="74"/>
  <c r="N193" i="74"/>
  <c r="U193" i="74"/>
  <c r="Q193" i="74"/>
  <c r="M193" i="74"/>
  <c r="P193" i="74"/>
  <c r="X193" i="74"/>
  <c r="T193" i="74"/>
  <c r="U160" i="74"/>
  <c r="Q160" i="74"/>
  <c r="M160" i="74"/>
  <c r="X160" i="74"/>
  <c r="T160" i="74"/>
  <c r="P160" i="74"/>
  <c r="W160" i="74"/>
  <c r="S160" i="74"/>
  <c r="O160" i="74"/>
  <c r="R160" i="74"/>
  <c r="N160" i="74"/>
  <c r="V160" i="74"/>
  <c r="X272" i="74"/>
  <c r="T272" i="74"/>
  <c r="P272" i="74"/>
  <c r="W272" i="74"/>
  <c r="S272" i="74"/>
  <c r="O272" i="74"/>
  <c r="R272" i="74"/>
  <c r="Q272" i="74"/>
  <c r="N272" i="74"/>
  <c r="U272" i="74"/>
  <c r="M272" i="74"/>
  <c r="V272" i="74"/>
  <c r="W179" i="74"/>
  <c r="S179" i="74"/>
  <c r="V179" i="74"/>
  <c r="R179" i="74"/>
  <c r="U179" i="74"/>
  <c r="X179" i="74"/>
  <c r="T179" i="74"/>
  <c r="W250" i="74"/>
  <c r="S250" i="74"/>
  <c r="O250" i="74"/>
  <c r="U250" i="74"/>
  <c r="P250" i="74"/>
  <c r="T250" i="74"/>
  <c r="N250" i="74"/>
  <c r="X250" i="74"/>
  <c r="M250" i="74"/>
  <c r="V250" i="74"/>
  <c r="R250" i="74"/>
  <c r="Q250" i="74"/>
  <c r="W181" i="74"/>
  <c r="S181" i="74"/>
  <c r="V181" i="74"/>
  <c r="R181" i="74"/>
  <c r="U181" i="74"/>
  <c r="X181" i="74"/>
  <c r="T181" i="74"/>
  <c r="T95" i="74"/>
  <c r="R95" i="74"/>
  <c r="N95" i="74"/>
  <c r="Q95" i="74"/>
  <c r="M95" i="74"/>
  <c r="P95" i="74"/>
  <c r="O95" i="74"/>
  <c r="W220" i="74"/>
  <c r="S220" i="74"/>
  <c r="O220" i="74"/>
  <c r="V220" i="74"/>
  <c r="R220" i="74"/>
  <c r="N220" i="74"/>
  <c r="U220" i="74"/>
  <c r="M220" i="74"/>
  <c r="T220" i="74"/>
  <c r="Q220" i="74"/>
  <c r="P220" i="74"/>
  <c r="X220" i="74"/>
  <c r="W204" i="74"/>
  <c r="S204" i="74"/>
  <c r="O204" i="74"/>
  <c r="V204" i="74"/>
  <c r="Q204" i="74"/>
  <c r="U204" i="74"/>
  <c r="P204" i="74"/>
  <c r="X204" i="74"/>
  <c r="M204" i="74"/>
  <c r="T204" i="74"/>
  <c r="R204" i="74"/>
  <c r="N204" i="74"/>
  <c r="Y111" i="74"/>
  <c r="CE11" i="83"/>
  <c r="CE6" i="83"/>
  <c r="Y109" i="83"/>
  <c r="Z109" i="83" s="1"/>
  <c r="AA109" i="83" s="1"/>
  <c r="CF109" i="83" s="1"/>
  <c r="M85" i="83"/>
  <c r="AN85" i="83"/>
  <c r="AO85" i="83" s="1"/>
  <c r="AP85" i="83" s="1"/>
  <c r="BC104" i="83"/>
  <c r="BD104" i="83" s="1"/>
  <c r="BE104" i="83" s="1"/>
  <c r="BR104" i="83"/>
  <c r="BS104" i="83" s="1"/>
  <c r="BT104" i="83" s="1"/>
  <c r="AD104" i="83"/>
  <c r="AE104" i="83" s="1"/>
  <c r="AF104" i="83" s="1"/>
  <c r="BH104" i="83"/>
  <c r="BI104" i="83" s="1"/>
  <c r="BJ104" i="83" s="1"/>
  <c r="AI104" i="83"/>
  <c r="AJ104" i="83" s="1"/>
  <c r="AK104" i="83" s="1"/>
  <c r="AX104" i="83"/>
  <c r="AY104" i="83" s="1"/>
  <c r="AZ104" i="83" s="1"/>
  <c r="BM104" i="83"/>
  <c r="BN104" i="83" s="1"/>
  <c r="BO104" i="83" s="1"/>
  <c r="Y104" i="83"/>
  <c r="Z104" i="83" s="1"/>
  <c r="AA104" i="83" s="1"/>
  <c r="BM109" i="83"/>
  <c r="BN109" i="83" s="1"/>
  <c r="BO109" i="83" s="1"/>
  <c r="CB109" i="83"/>
  <c r="CC109" i="83" s="1"/>
  <c r="CD109" i="83" s="1"/>
  <c r="AN19" i="83"/>
  <c r="AO19" i="83" s="1"/>
  <c r="AP19" i="83" s="1"/>
  <c r="BH19" i="83"/>
  <c r="BI19" i="83" s="1"/>
  <c r="BJ19" i="83" s="1"/>
  <c r="AN17" i="83"/>
  <c r="AO17" i="83" s="1"/>
  <c r="AP17" i="83" s="1"/>
  <c r="BH17" i="83"/>
  <c r="BI17" i="83" s="1"/>
  <c r="BJ17" i="83" s="1"/>
  <c r="AI7" i="83"/>
  <c r="AJ7" i="83" s="1"/>
  <c r="AK7" i="83" s="1"/>
  <c r="BW7" i="83"/>
  <c r="BX7" i="83" s="1"/>
  <c r="BY7" i="83" s="1"/>
  <c r="CB49" i="83"/>
  <c r="CC49" i="83" s="1"/>
  <c r="CD49" i="83" s="1"/>
  <c r="CB86" i="83"/>
  <c r="CC86" i="83" s="1"/>
  <c r="CD86" i="83" s="1"/>
  <c r="CB54" i="83"/>
  <c r="CC54" i="83" s="1"/>
  <c r="CD54" i="83" s="1"/>
  <c r="CE78" i="83"/>
  <c r="AN104" i="83"/>
  <c r="AO104" i="83" s="1"/>
  <c r="AP104" i="83" s="1"/>
  <c r="BW104" i="83"/>
  <c r="BX104" i="83" s="1"/>
  <c r="BY104" i="83" s="1"/>
  <c r="CE31" i="83"/>
  <c r="M153" i="83"/>
  <c r="CE32" i="83"/>
  <c r="CE86" i="83"/>
  <c r="BC9" i="83"/>
  <c r="BD9" i="83" s="1"/>
  <c r="BE9" i="83" s="1"/>
  <c r="AI9" i="83"/>
  <c r="AJ9" i="83" s="1"/>
  <c r="AK9" i="83" s="1"/>
  <c r="BH9" i="83"/>
  <c r="BI9" i="83" s="1"/>
  <c r="BJ9" i="83" s="1"/>
  <c r="AX9" i="83"/>
  <c r="AY9" i="83" s="1"/>
  <c r="AZ9" i="83" s="1"/>
  <c r="AD9" i="83"/>
  <c r="AE9" i="83" s="1"/>
  <c r="AF9" i="83" s="1"/>
  <c r="Y9" i="83"/>
  <c r="Z9" i="83" s="1"/>
  <c r="AA9" i="83" s="1"/>
  <c r="CE16" i="83"/>
  <c r="CE23" i="83"/>
  <c r="AS9" i="83"/>
  <c r="AT9" i="83" s="1"/>
  <c r="AU9" i="83" s="1"/>
  <c r="AS98" i="83"/>
  <c r="AT98" i="83" s="1"/>
  <c r="AU98" i="83" s="1"/>
  <c r="CE128" i="83"/>
  <c r="BW9" i="83"/>
  <c r="BX9" i="83" s="1"/>
  <c r="BY9" i="83" s="1"/>
  <c r="BW98" i="83"/>
  <c r="BX98" i="83" s="1"/>
  <c r="BY98" i="83" s="1"/>
  <c r="BR9" i="83"/>
  <c r="BS9" i="83" s="1"/>
  <c r="BT9" i="83" s="1"/>
  <c r="CE5" i="83"/>
  <c r="CE28" i="83"/>
  <c r="CE54" i="83"/>
  <c r="CE102" i="83"/>
  <c r="AN98" i="83"/>
  <c r="AO98" i="83" s="1"/>
  <c r="AP98" i="83" s="1"/>
  <c r="BR98" i="83"/>
  <c r="BS98" i="83" s="1"/>
  <c r="BT98" i="83" s="1"/>
  <c r="AX98" i="83"/>
  <c r="AY98" i="83" s="1"/>
  <c r="AZ98" i="83" s="1"/>
  <c r="M157" i="83"/>
  <c r="AS109" i="83"/>
  <c r="AT109" i="83" s="1"/>
  <c r="AU109" i="83" s="1"/>
  <c r="BR101" i="83"/>
  <c r="BS101" i="83" s="1"/>
  <c r="BT101" i="83" s="1"/>
  <c r="AD101" i="83"/>
  <c r="AE101" i="83" s="1"/>
  <c r="AF101" i="83" s="1"/>
  <c r="BC93" i="83"/>
  <c r="BD93" i="83" s="1"/>
  <c r="BE93" i="83" s="1"/>
  <c r="AI93" i="83"/>
  <c r="AJ93" i="83" s="1"/>
  <c r="AK93" i="83" s="1"/>
  <c r="AN109" i="83"/>
  <c r="AO109" i="83" s="1"/>
  <c r="AP109" i="83" s="1"/>
  <c r="AI139" i="83"/>
  <c r="AJ139" i="83" s="1"/>
  <c r="AK139" i="83" s="1"/>
  <c r="BC139" i="83"/>
  <c r="BD139" i="83" s="1"/>
  <c r="BE139" i="83" s="1"/>
  <c r="BW139" i="83"/>
  <c r="BX139" i="83" s="1"/>
  <c r="BY139" i="83" s="1"/>
  <c r="Y122" i="83"/>
  <c r="Z122" i="83" s="1"/>
  <c r="AA122" i="83" s="1"/>
  <c r="CF122" i="83" s="1"/>
  <c r="AS122" i="83"/>
  <c r="AT122" i="83" s="1"/>
  <c r="AU122" i="83" s="1"/>
  <c r="BM122" i="83"/>
  <c r="BN122" i="83" s="1"/>
  <c r="BO122" i="83" s="1"/>
  <c r="AN7" i="83"/>
  <c r="AO7" i="83" s="1"/>
  <c r="AP7" i="83" s="1"/>
  <c r="BH7" i="83"/>
  <c r="BI7" i="83" s="1"/>
  <c r="BJ7" i="83" s="1"/>
  <c r="CB7" i="83"/>
  <c r="CC7" i="83" s="1"/>
  <c r="CD7" i="83" s="1"/>
  <c r="M42" i="83"/>
  <c r="BH98" i="83"/>
  <c r="BI98" i="83" s="1"/>
  <c r="BJ98" i="83" s="1"/>
  <c r="BC98" i="83"/>
  <c r="BD98" i="83" s="1"/>
  <c r="BE98" i="83" s="1"/>
  <c r="AD98" i="83"/>
  <c r="AE98" i="83" s="1"/>
  <c r="AF98" i="83" s="1"/>
  <c r="BM98" i="83"/>
  <c r="BN98" i="83" s="1"/>
  <c r="BO98" i="83" s="1"/>
  <c r="BH109" i="83"/>
  <c r="BI109" i="83" s="1"/>
  <c r="BJ109" i="83" s="1"/>
  <c r="BW109" i="83"/>
  <c r="BX109" i="83" s="1"/>
  <c r="BY109" i="83" s="1"/>
  <c r="AI109" i="83"/>
  <c r="AJ109" i="83" s="1"/>
  <c r="AK109" i="83" s="1"/>
  <c r="CB93" i="83"/>
  <c r="CC93" i="83" s="1"/>
  <c r="CD93" i="83" s="1"/>
  <c r="AX93" i="83"/>
  <c r="AY93" i="83" s="1"/>
  <c r="AZ93" i="83" s="1"/>
  <c r="AD93" i="83"/>
  <c r="AE93" i="83" s="1"/>
  <c r="AF93" i="83" s="1"/>
  <c r="BM85" i="83"/>
  <c r="BN85" i="83" s="1"/>
  <c r="BO85" i="83" s="1"/>
  <c r="AN139" i="83"/>
  <c r="AO139" i="83" s="1"/>
  <c r="AP139" i="83" s="1"/>
  <c r="BH139" i="83"/>
  <c r="BI139" i="83" s="1"/>
  <c r="BJ139" i="83" s="1"/>
  <c r="AD122" i="83"/>
  <c r="AE122" i="83" s="1"/>
  <c r="AF122" i="83" s="1"/>
  <c r="AX122" i="83"/>
  <c r="AY122" i="83" s="1"/>
  <c r="AZ122" i="83" s="1"/>
  <c r="Y7" i="83"/>
  <c r="Z7" i="83" s="1"/>
  <c r="AA7" i="83" s="1"/>
  <c r="AS7" i="83"/>
  <c r="AT7" i="83" s="1"/>
  <c r="AU7" i="83" s="1"/>
  <c r="M71" i="83"/>
  <c r="CB26" i="83"/>
  <c r="CC26" i="83" s="1"/>
  <c r="CD26" i="83" s="1"/>
  <c r="CB98" i="83"/>
  <c r="CC98" i="83" s="1"/>
  <c r="CD98" i="83" s="1"/>
  <c r="AI98" i="83"/>
  <c r="AJ98" i="83" s="1"/>
  <c r="AK98" i="83" s="1"/>
  <c r="AX11" i="83"/>
  <c r="AY11" i="83" s="1"/>
  <c r="AZ11" i="83" s="1"/>
  <c r="AD11" i="83"/>
  <c r="AE11" i="83" s="1"/>
  <c r="AF11" i="83" s="1"/>
  <c r="AS11" i="83"/>
  <c r="AT11" i="83" s="1"/>
  <c r="AU11" i="83" s="1"/>
  <c r="Y98" i="83"/>
  <c r="Z98" i="83" s="1"/>
  <c r="AA98" i="83" s="1"/>
  <c r="CE159" i="83"/>
  <c r="CE21" i="82"/>
  <c r="CE30" i="82"/>
  <c r="CE22" i="82"/>
  <c r="CE26" i="82"/>
  <c r="CE53" i="82"/>
  <c r="CE81" i="82"/>
  <c r="CE72" i="82"/>
  <c r="CE91" i="82"/>
  <c r="CE18" i="82"/>
  <c r="CE31" i="82"/>
  <c r="CE24" i="82"/>
  <c r="CE49" i="82"/>
  <c r="Y110" i="75"/>
  <c r="Y92" i="75"/>
  <c r="CE19" i="82"/>
  <c r="CE52" i="82"/>
  <c r="CE75" i="82"/>
  <c r="CE106" i="82"/>
  <c r="CE29" i="82"/>
  <c r="CE109" i="82"/>
  <c r="CB89" i="82"/>
  <c r="CC89" i="82" s="1"/>
  <c r="CD89" i="82" s="1"/>
  <c r="BH57" i="82"/>
  <c r="BI57" i="82" s="1"/>
  <c r="BJ57" i="82" s="1"/>
  <c r="AN57" i="82"/>
  <c r="AO57" i="82" s="1"/>
  <c r="AP57" i="82" s="1"/>
  <c r="AN89" i="82"/>
  <c r="AO89" i="82" s="1"/>
  <c r="AP89" i="82" s="1"/>
  <c r="BW57" i="82"/>
  <c r="BX57" i="82" s="1"/>
  <c r="BY57" i="82" s="1"/>
  <c r="BW89" i="82"/>
  <c r="BX89" i="82" s="1"/>
  <c r="BY89" i="82" s="1"/>
  <c r="CE46" i="83"/>
  <c r="CE146" i="83"/>
  <c r="CE76" i="83"/>
  <c r="CE25" i="83"/>
  <c r="CE120" i="83"/>
  <c r="Y116" i="74"/>
  <c r="CE70" i="83"/>
  <c r="CE150" i="83"/>
  <c r="CE39" i="83"/>
  <c r="CE96" i="83"/>
  <c r="CE61" i="83"/>
  <c r="CE74" i="83"/>
  <c r="CE112" i="83"/>
  <c r="M47" i="83"/>
  <c r="CB47" i="83"/>
  <c r="CC47" i="83" s="1"/>
  <c r="CD47" i="83" s="1"/>
  <c r="CB15" i="83"/>
  <c r="CC15" i="83" s="1"/>
  <c r="CD15" i="83" s="1"/>
  <c r="BH15" i="83"/>
  <c r="BI15" i="83" s="1"/>
  <c r="BJ15" i="83" s="1"/>
  <c r="AN15" i="83"/>
  <c r="AO15" i="83" s="1"/>
  <c r="AP15" i="83" s="1"/>
  <c r="M15" i="83"/>
  <c r="BW15" i="83"/>
  <c r="BX15" i="83" s="1"/>
  <c r="BY15" i="83" s="1"/>
  <c r="BC15" i="83"/>
  <c r="BD15" i="83" s="1"/>
  <c r="BE15" i="83" s="1"/>
  <c r="AI15" i="83"/>
  <c r="AJ15" i="83" s="1"/>
  <c r="AK15" i="83" s="1"/>
  <c r="CB155" i="83"/>
  <c r="CC155" i="83" s="1"/>
  <c r="CD155" i="83" s="1"/>
  <c r="M155" i="83"/>
  <c r="M59" i="83"/>
  <c r="BM59" i="83"/>
  <c r="BN59" i="83" s="1"/>
  <c r="BO59" i="83" s="1"/>
  <c r="AS59" i="83"/>
  <c r="AT59" i="83" s="1"/>
  <c r="AU59" i="83" s="1"/>
  <c r="Y59" i="83"/>
  <c r="Z59" i="83" s="1"/>
  <c r="AA59" i="83" s="1"/>
  <c r="CB59" i="83"/>
  <c r="CC59" i="83" s="1"/>
  <c r="CD59" i="83" s="1"/>
  <c r="BH59" i="83"/>
  <c r="BI59" i="83" s="1"/>
  <c r="BJ59" i="83" s="1"/>
  <c r="AN59" i="83"/>
  <c r="AO59" i="83" s="1"/>
  <c r="AP59" i="83" s="1"/>
  <c r="Y104" i="74"/>
  <c r="BM155" i="83"/>
  <c r="BN155" i="83" s="1"/>
  <c r="BO155" i="83" s="1"/>
  <c r="AS155" i="83"/>
  <c r="AT155" i="83" s="1"/>
  <c r="AU155" i="83" s="1"/>
  <c r="Y155" i="83"/>
  <c r="Z155" i="83" s="1"/>
  <c r="AA155" i="83" s="1"/>
  <c r="CF155" i="83" s="1"/>
  <c r="CE158" i="83"/>
  <c r="AD135" i="83"/>
  <c r="AE135" i="83" s="1"/>
  <c r="AF135" i="83" s="1"/>
  <c r="AX135" i="83"/>
  <c r="AY135" i="83" s="1"/>
  <c r="AZ135" i="83" s="1"/>
  <c r="BR135" i="83"/>
  <c r="BS135" i="83" s="1"/>
  <c r="BT135" i="83" s="1"/>
  <c r="CE94" i="83"/>
  <c r="BR63" i="83"/>
  <c r="BS63" i="83" s="1"/>
  <c r="BT63" i="83" s="1"/>
  <c r="AX63" i="83"/>
  <c r="AY63" i="83" s="1"/>
  <c r="AZ63" i="83" s="1"/>
  <c r="AD63" i="83"/>
  <c r="AE63" i="83" s="1"/>
  <c r="AF63" i="83" s="1"/>
  <c r="BW47" i="83"/>
  <c r="BX47" i="83" s="1"/>
  <c r="BY47" i="83" s="1"/>
  <c r="BC47" i="83"/>
  <c r="BD47" i="83" s="1"/>
  <c r="BE47" i="83" s="1"/>
  <c r="AI47" i="83"/>
  <c r="AJ47" i="83" s="1"/>
  <c r="AK47" i="83" s="1"/>
  <c r="AX109" i="83"/>
  <c r="AY109" i="83" s="1"/>
  <c r="AZ109" i="83" s="1"/>
  <c r="BC59" i="83"/>
  <c r="BD59" i="83" s="1"/>
  <c r="BE59" i="83" s="1"/>
  <c r="AD15" i="83"/>
  <c r="AE15" i="83" s="1"/>
  <c r="AF15" i="83" s="1"/>
  <c r="BR15" i="83"/>
  <c r="BS15" i="83" s="1"/>
  <c r="BT15" i="83" s="1"/>
  <c r="CB63" i="83"/>
  <c r="CC63" i="83" s="1"/>
  <c r="CD63" i="83" s="1"/>
  <c r="CE122" i="83"/>
  <c r="CE154" i="83"/>
  <c r="CE13" i="83"/>
  <c r="BH155" i="83"/>
  <c r="BI155" i="83" s="1"/>
  <c r="BJ155" i="83" s="1"/>
  <c r="AN155" i="83"/>
  <c r="AO155" i="83" s="1"/>
  <c r="AP155" i="83" s="1"/>
  <c r="AI135" i="83"/>
  <c r="AJ135" i="83" s="1"/>
  <c r="AK135" i="83" s="1"/>
  <c r="BC135" i="83"/>
  <c r="BD135" i="83" s="1"/>
  <c r="BE135" i="83" s="1"/>
  <c r="BW135" i="83"/>
  <c r="BX135" i="83" s="1"/>
  <c r="BY135" i="83" s="1"/>
  <c r="BM63" i="83"/>
  <c r="BN63" i="83" s="1"/>
  <c r="BO63" i="83" s="1"/>
  <c r="AS63" i="83"/>
  <c r="AT63" i="83" s="1"/>
  <c r="AU63" i="83" s="1"/>
  <c r="Y63" i="83"/>
  <c r="Z63" i="83" s="1"/>
  <c r="AA63" i="83" s="1"/>
  <c r="BR47" i="83"/>
  <c r="BS47" i="83" s="1"/>
  <c r="BT47" i="83" s="1"/>
  <c r="AX47" i="83"/>
  <c r="AY47" i="83" s="1"/>
  <c r="AZ47" i="83" s="1"/>
  <c r="AD47" i="83"/>
  <c r="AE47" i="83" s="1"/>
  <c r="AF47" i="83" s="1"/>
  <c r="AD59" i="83"/>
  <c r="AE59" i="83" s="1"/>
  <c r="AF59" i="83" s="1"/>
  <c r="BR59" i="83"/>
  <c r="BS59" i="83" s="1"/>
  <c r="BT59" i="83" s="1"/>
  <c r="AS15" i="83"/>
  <c r="AT15" i="83" s="1"/>
  <c r="AU15" i="83" s="1"/>
  <c r="M135" i="83"/>
  <c r="CE140" i="83"/>
  <c r="CE95" i="83"/>
  <c r="CE36" i="83"/>
  <c r="CE72" i="83"/>
  <c r="CE156" i="83"/>
  <c r="Y103" i="74"/>
  <c r="Y115" i="74"/>
  <c r="BW155" i="83"/>
  <c r="BX155" i="83" s="1"/>
  <c r="BY155" i="83" s="1"/>
  <c r="BC155" i="83"/>
  <c r="BD155" i="83" s="1"/>
  <c r="BE155" i="83" s="1"/>
  <c r="AI155" i="83"/>
  <c r="AJ155" i="83" s="1"/>
  <c r="AK155" i="83" s="1"/>
  <c r="AN135" i="83"/>
  <c r="AO135" i="83" s="1"/>
  <c r="AP135" i="83" s="1"/>
  <c r="BH135" i="83"/>
  <c r="BI135" i="83" s="1"/>
  <c r="BJ135" i="83" s="1"/>
  <c r="CE110" i="83"/>
  <c r="BH63" i="83"/>
  <c r="BI63" i="83" s="1"/>
  <c r="BJ63" i="83" s="1"/>
  <c r="AN63" i="83"/>
  <c r="AO63" i="83" s="1"/>
  <c r="AP63" i="83" s="1"/>
  <c r="BM47" i="83"/>
  <c r="BN47" i="83" s="1"/>
  <c r="BO47" i="83" s="1"/>
  <c r="AS47" i="83"/>
  <c r="AT47" i="83" s="1"/>
  <c r="AU47" i="83" s="1"/>
  <c r="Y47" i="83"/>
  <c r="Z47" i="83" s="1"/>
  <c r="AA47" i="83" s="1"/>
  <c r="BC101" i="83"/>
  <c r="BD101" i="83" s="1"/>
  <c r="BE101" i="83" s="1"/>
  <c r="BR109" i="83"/>
  <c r="BS109" i="83" s="1"/>
  <c r="BT109" i="83" s="1"/>
  <c r="AD109" i="83"/>
  <c r="AE109" i="83" s="1"/>
  <c r="AF109" i="83" s="1"/>
  <c r="AI59" i="83"/>
  <c r="AJ59" i="83" s="1"/>
  <c r="AK59" i="83" s="1"/>
  <c r="BW59" i="83"/>
  <c r="BX59" i="83" s="1"/>
  <c r="BY59" i="83" s="1"/>
  <c r="AX15" i="83"/>
  <c r="AY15" i="83" s="1"/>
  <c r="AZ15" i="83" s="1"/>
  <c r="CE10" i="83"/>
  <c r="CE24" i="83"/>
  <c r="CE52" i="83"/>
  <c r="BM11" i="83"/>
  <c r="BN11" i="83" s="1"/>
  <c r="BO11" i="83" s="1"/>
  <c r="CE142" i="83"/>
  <c r="CE15" i="83"/>
  <c r="CE20" i="83"/>
  <c r="CE18" i="83"/>
  <c r="CE35" i="83"/>
  <c r="CE100" i="83"/>
  <c r="CE98" i="83"/>
  <c r="CE42" i="83"/>
  <c r="BC11" i="83"/>
  <c r="BD11" i="83" s="1"/>
  <c r="BE11" i="83" s="1"/>
  <c r="AI11" i="83"/>
  <c r="AJ11" i="83" s="1"/>
  <c r="AK11" i="83" s="1"/>
  <c r="Y121" i="75"/>
  <c r="Y87" i="75"/>
  <c r="Y107" i="75"/>
  <c r="Y95" i="75"/>
  <c r="Y101" i="74"/>
  <c r="Y92" i="74"/>
  <c r="Y87" i="74"/>
  <c r="BW113" i="82"/>
  <c r="BX113" i="82" s="1"/>
  <c r="BY113" i="82" s="1"/>
  <c r="AX113" i="82"/>
  <c r="AY113" i="82" s="1"/>
  <c r="AZ113" i="82" s="1"/>
  <c r="Y113" i="82"/>
  <c r="Z113" i="82" s="1"/>
  <c r="AA113" i="82" s="1"/>
  <c r="CE113" i="82"/>
  <c r="CE92" i="82"/>
  <c r="CE96" i="82"/>
  <c r="M113" i="82"/>
  <c r="BR113" i="82"/>
  <c r="BS113" i="82" s="1"/>
  <c r="BT113" i="82" s="1"/>
  <c r="AS113" i="82"/>
  <c r="AT113" i="82" s="1"/>
  <c r="AU113" i="82" s="1"/>
  <c r="CE43" i="82"/>
  <c r="CE89" i="82"/>
  <c r="CE98" i="82"/>
  <c r="CE100" i="82"/>
  <c r="CE112" i="82"/>
  <c r="CE119" i="82"/>
  <c r="CE27" i="82"/>
  <c r="CE33" i="82"/>
  <c r="CE39" i="82"/>
  <c r="CE77" i="82"/>
  <c r="CE103" i="82"/>
  <c r="CE102" i="82"/>
  <c r="BC113" i="82"/>
  <c r="BD113" i="82" s="1"/>
  <c r="BE113" i="82" s="1"/>
  <c r="AD113" i="82"/>
  <c r="AE113" i="82" s="1"/>
  <c r="AF113" i="82" s="1"/>
  <c r="CE41" i="82"/>
  <c r="CE88" i="82"/>
  <c r="CE105" i="82"/>
  <c r="CF54" i="82"/>
  <c r="CO54" i="82" s="1"/>
  <c r="CP54" i="82" s="1"/>
  <c r="M137" i="83"/>
  <c r="AI101" i="83"/>
  <c r="AJ101" i="83" s="1"/>
  <c r="AK101" i="83" s="1"/>
  <c r="BR85" i="83"/>
  <c r="BS85" i="83" s="1"/>
  <c r="BT85" i="83" s="1"/>
  <c r="AS85" i="83"/>
  <c r="AT85" i="83" s="1"/>
  <c r="AU85" i="83" s="1"/>
  <c r="CE56" i="83"/>
  <c r="BW101" i="83"/>
  <c r="BX101" i="83" s="1"/>
  <c r="BY101" i="83" s="1"/>
  <c r="M101" i="83"/>
  <c r="BH85" i="83"/>
  <c r="BI85" i="83" s="1"/>
  <c r="BJ85" i="83" s="1"/>
  <c r="AD85" i="83"/>
  <c r="AE85" i="83" s="1"/>
  <c r="AF85" i="83" s="1"/>
  <c r="CE73" i="83"/>
  <c r="CE12" i="83"/>
  <c r="CB85" i="83"/>
  <c r="CC85" i="83" s="1"/>
  <c r="CD85" i="83" s="1"/>
  <c r="AX85" i="83"/>
  <c r="AY85" i="83" s="1"/>
  <c r="AZ85" i="83" s="1"/>
  <c r="Y85" i="83"/>
  <c r="Z85" i="83" s="1"/>
  <c r="AA85" i="83" s="1"/>
  <c r="CF85" i="83" s="1"/>
  <c r="CE8" i="83"/>
  <c r="CE51" i="83"/>
  <c r="CE136" i="83"/>
  <c r="CE38" i="83"/>
  <c r="CE126" i="83"/>
  <c r="CE152" i="83"/>
  <c r="CE68" i="83"/>
  <c r="CE67" i="83"/>
  <c r="CE48" i="83"/>
  <c r="CE92" i="83"/>
  <c r="CE124" i="83"/>
  <c r="CE118" i="83"/>
  <c r="CE148" i="83"/>
  <c r="CE7" i="83"/>
  <c r="CE19" i="83"/>
  <c r="CE62" i="83"/>
  <c r="AN9" i="83"/>
  <c r="AO9" i="83" s="1"/>
  <c r="AP9" i="83" s="1"/>
  <c r="CE106" i="83"/>
  <c r="CE26" i="83"/>
  <c r="CE27" i="83"/>
  <c r="CE34" i="83"/>
  <c r="CE44" i="83"/>
  <c r="CE47" i="83"/>
  <c r="CE80" i="83"/>
  <c r="CE84" i="83"/>
  <c r="CE134" i="83"/>
  <c r="CE138" i="83"/>
  <c r="CE17" i="83"/>
  <c r="CB9" i="83"/>
  <c r="CC9" i="83" s="1"/>
  <c r="CD9" i="83" s="1"/>
  <c r="BM9" i="83"/>
  <c r="BN9" i="83" s="1"/>
  <c r="BO9" i="83" s="1"/>
  <c r="Y11" i="83"/>
  <c r="Z11" i="83" s="1"/>
  <c r="AA11" i="83" s="1"/>
  <c r="CE50" i="83"/>
  <c r="CE43" i="83"/>
  <c r="M97" i="83"/>
  <c r="M117" i="83"/>
  <c r="CE144" i="83"/>
  <c r="CE130" i="83"/>
  <c r="CE88" i="83"/>
  <c r="CE14" i="83"/>
  <c r="CE22" i="83"/>
  <c r="CE21" i="83"/>
  <c r="CE9" i="83"/>
  <c r="CE116" i="83"/>
  <c r="CE132" i="83"/>
  <c r="CE64" i="83"/>
  <c r="CE40" i="83"/>
  <c r="CE30" i="83"/>
  <c r="CF123" i="83"/>
  <c r="AX153" i="83"/>
  <c r="AY153" i="83" s="1"/>
  <c r="AZ153" i="83" s="1"/>
  <c r="AD157" i="83"/>
  <c r="AE157" i="83" s="1"/>
  <c r="AF157" i="83" s="1"/>
  <c r="CD305" i="83"/>
  <c r="AK305" i="83"/>
  <c r="BM153" i="83"/>
  <c r="BN153" i="83" s="1"/>
  <c r="BO153" i="83" s="1"/>
  <c r="AA305" i="83"/>
  <c r="CE66" i="83"/>
  <c r="M133" i="83"/>
  <c r="AN101" i="83"/>
  <c r="AO101" i="83" s="1"/>
  <c r="AP101" i="83" s="1"/>
  <c r="Y153" i="83"/>
  <c r="Z153" i="83" s="1"/>
  <c r="AA153" i="83" s="1"/>
  <c r="BW153" i="83"/>
  <c r="BX153" i="83" s="1"/>
  <c r="BY153" i="83" s="1"/>
  <c r="CE77" i="83"/>
  <c r="CE65" i="83"/>
  <c r="CE57" i="83"/>
  <c r="CF108" i="83"/>
  <c r="CF75" i="83"/>
  <c r="CE58" i="83"/>
  <c r="CE114" i="83"/>
  <c r="AI153" i="83"/>
  <c r="AJ153" i="83" s="1"/>
  <c r="AK153" i="83" s="1"/>
  <c r="CF126" i="83"/>
  <c r="CF60" i="83"/>
  <c r="CF131" i="83"/>
  <c r="BJ305" i="83"/>
  <c r="CE60" i="83"/>
  <c r="CE82" i="83"/>
  <c r="CE90" i="83"/>
  <c r="CF77" i="82"/>
  <c r="CE117" i="82"/>
  <c r="M105" i="82"/>
  <c r="CB105" i="82"/>
  <c r="CC105" i="82" s="1"/>
  <c r="CD105" i="82" s="1"/>
  <c r="BW105" i="82"/>
  <c r="BX105" i="82" s="1"/>
  <c r="BY105" i="82" s="1"/>
  <c r="BR105" i="82"/>
  <c r="BS105" i="82" s="1"/>
  <c r="BT105" i="82" s="1"/>
  <c r="BM105" i="82"/>
  <c r="BN105" i="82" s="1"/>
  <c r="BO105" i="82" s="1"/>
  <c r="BH105" i="82"/>
  <c r="BI105" i="82" s="1"/>
  <c r="BJ105" i="82" s="1"/>
  <c r="BC105" i="82"/>
  <c r="BD105" i="82" s="1"/>
  <c r="BE105" i="82" s="1"/>
  <c r="AX105" i="82"/>
  <c r="AY105" i="82" s="1"/>
  <c r="AZ105" i="82" s="1"/>
  <c r="AS105" i="82"/>
  <c r="AT105" i="82" s="1"/>
  <c r="AU105" i="82" s="1"/>
  <c r="AN105" i="82"/>
  <c r="AO105" i="82" s="1"/>
  <c r="AP105" i="82" s="1"/>
  <c r="AI105" i="82"/>
  <c r="AJ105" i="82" s="1"/>
  <c r="AK105" i="82" s="1"/>
  <c r="AD105" i="82"/>
  <c r="AE105" i="82" s="1"/>
  <c r="AF105" i="82" s="1"/>
  <c r="Y105" i="82"/>
  <c r="Z105" i="82" s="1"/>
  <c r="AA105" i="82" s="1"/>
  <c r="CB113" i="82"/>
  <c r="CC113" i="82" s="1"/>
  <c r="CD113" i="82" s="1"/>
  <c r="BH113" i="82"/>
  <c r="BI113" i="82" s="1"/>
  <c r="BJ113" i="82" s="1"/>
  <c r="CB117" i="82"/>
  <c r="CC117" i="82" s="1"/>
  <c r="CD117" i="82" s="1"/>
  <c r="BR117" i="82"/>
  <c r="BS117" i="82" s="1"/>
  <c r="BT117" i="82" s="1"/>
  <c r="BH117" i="82"/>
  <c r="BI117" i="82" s="1"/>
  <c r="BJ117" i="82" s="1"/>
  <c r="AX117" i="82"/>
  <c r="AY117" i="82" s="1"/>
  <c r="AZ117" i="82" s="1"/>
  <c r="AN117" i="82"/>
  <c r="AO117" i="82" s="1"/>
  <c r="AP117" i="82" s="1"/>
  <c r="AD117" i="82"/>
  <c r="AE117" i="82" s="1"/>
  <c r="AF117" i="82" s="1"/>
  <c r="CE121" i="82"/>
  <c r="CB109" i="82"/>
  <c r="CC109" i="82" s="1"/>
  <c r="CD109" i="82" s="1"/>
  <c r="BW109" i="82"/>
  <c r="BX109" i="82" s="1"/>
  <c r="BY109" i="82" s="1"/>
  <c r="BR109" i="82"/>
  <c r="BS109" i="82" s="1"/>
  <c r="BT109" i="82" s="1"/>
  <c r="BM109" i="82"/>
  <c r="BN109" i="82" s="1"/>
  <c r="BO109" i="82" s="1"/>
  <c r="BH109" i="82"/>
  <c r="BI109" i="82" s="1"/>
  <c r="BJ109" i="82" s="1"/>
  <c r="BC109" i="82"/>
  <c r="BD109" i="82" s="1"/>
  <c r="BE109" i="82" s="1"/>
  <c r="AX109" i="82"/>
  <c r="AY109" i="82" s="1"/>
  <c r="AZ109" i="82" s="1"/>
  <c r="AS109" i="82"/>
  <c r="AT109" i="82" s="1"/>
  <c r="AU109" i="82" s="1"/>
  <c r="AN109" i="82"/>
  <c r="AO109" i="82" s="1"/>
  <c r="AP109" i="82" s="1"/>
  <c r="AI109" i="82"/>
  <c r="AJ109" i="82" s="1"/>
  <c r="AK109" i="82" s="1"/>
  <c r="AD109" i="82"/>
  <c r="AE109" i="82" s="1"/>
  <c r="AF109" i="82" s="1"/>
  <c r="Y109" i="82"/>
  <c r="Z109" i="82" s="1"/>
  <c r="AA109" i="82" s="1"/>
  <c r="CF109" i="82" s="1"/>
  <c r="CB121" i="82"/>
  <c r="CC121" i="82" s="1"/>
  <c r="CD121" i="82" s="1"/>
  <c r="BR121" i="82"/>
  <c r="BS121" i="82" s="1"/>
  <c r="BT121" i="82" s="1"/>
  <c r="BH121" i="82"/>
  <c r="BI121" i="82" s="1"/>
  <c r="BJ121" i="82" s="1"/>
  <c r="AX121" i="82"/>
  <c r="AY121" i="82" s="1"/>
  <c r="AZ121" i="82" s="1"/>
  <c r="AN121" i="82"/>
  <c r="AO121" i="82" s="1"/>
  <c r="AP121" i="82" s="1"/>
  <c r="AD121" i="82"/>
  <c r="AE121" i="82" s="1"/>
  <c r="AF121" i="82" s="1"/>
  <c r="CE127" i="83"/>
  <c r="CE103" i="83"/>
  <c r="CE63" i="83"/>
  <c r="CF55" i="83"/>
  <c r="CE55" i="83"/>
  <c r="CF58" i="83"/>
  <c r="CE119" i="83"/>
  <c r="CE123" i="83"/>
  <c r="CE111" i="83"/>
  <c r="CE83" i="83"/>
  <c r="CE75" i="83"/>
  <c r="CE141" i="83"/>
  <c r="CF103" i="83"/>
  <c r="CE117" i="83"/>
  <c r="CE125" i="83"/>
  <c r="CE133" i="83"/>
  <c r="CF92" i="83"/>
  <c r="CE69" i="83"/>
  <c r="CE99" i="83"/>
  <c r="CE107" i="83"/>
  <c r="CE135" i="83"/>
  <c r="CF135" i="83"/>
  <c r="CE79" i="83"/>
  <c r="CF158" i="83"/>
  <c r="CE147" i="83"/>
  <c r="CF147" i="83"/>
  <c r="CE139" i="83"/>
  <c r="CE115" i="83"/>
  <c r="CE91" i="83"/>
  <c r="CE85" i="83"/>
  <c r="CE71" i="83"/>
  <c r="CE59" i="83"/>
  <c r="CE143" i="83"/>
  <c r="CF143" i="83"/>
  <c r="CE155" i="83"/>
  <c r="CE87" i="83"/>
  <c r="CF87" i="83"/>
  <c r="CE131" i="83"/>
  <c r="CE151" i="83"/>
  <c r="CE109" i="83"/>
  <c r="BH101" i="83"/>
  <c r="BI101" i="83" s="1"/>
  <c r="BJ101" i="83" s="1"/>
  <c r="BW61" i="83"/>
  <c r="BX61" i="83" s="1"/>
  <c r="BY61" i="83" s="1"/>
  <c r="BH61" i="83"/>
  <c r="BI61" i="83" s="1"/>
  <c r="BJ61" i="83" s="1"/>
  <c r="AX61" i="83"/>
  <c r="AY61" i="83" s="1"/>
  <c r="AZ61" i="83" s="1"/>
  <c r="AN61" i="83"/>
  <c r="AO61" i="83" s="1"/>
  <c r="AP61" i="83" s="1"/>
  <c r="AD61" i="83"/>
  <c r="AE61" i="83" s="1"/>
  <c r="AF61" i="83" s="1"/>
  <c r="CB61" i="83"/>
  <c r="CC61" i="83" s="1"/>
  <c r="CD61" i="83" s="1"/>
  <c r="BR61" i="83"/>
  <c r="BS61" i="83" s="1"/>
  <c r="BT61" i="83" s="1"/>
  <c r="BM61" i="83"/>
  <c r="BN61" i="83" s="1"/>
  <c r="BO61" i="83" s="1"/>
  <c r="BC61" i="83"/>
  <c r="BD61" i="83" s="1"/>
  <c r="BE61" i="83" s="1"/>
  <c r="AS61" i="83"/>
  <c r="AT61" i="83" s="1"/>
  <c r="AU61" i="83" s="1"/>
  <c r="AI61" i="83"/>
  <c r="AJ61" i="83" s="1"/>
  <c r="AK61" i="83" s="1"/>
  <c r="Y61" i="83"/>
  <c r="Z61" i="83" s="1"/>
  <c r="AA61" i="83" s="1"/>
  <c r="CF61" i="83" s="1"/>
  <c r="CE93" i="83"/>
  <c r="Y97" i="83"/>
  <c r="Z97" i="83" s="1"/>
  <c r="AA97" i="83" s="1"/>
  <c r="AS97" i="83"/>
  <c r="AT97" i="83" s="1"/>
  <c r="AU97" i="83" s="1"/>
  <c r="BM97" i="83"/>
  <c r="BN97" i="83" s="1"/>
  <c r="BO97" i="83" s="1"/>
  <c r="AI105" i="83"/>
  <c r="AJ105" i="83" s="1"/>
  <c r="AK105" i="83" s="1"/>
  <c r="BC105" i="83"/>
  <c r="BD105" i="83" s="1"/>
  <c r="BE105" i="83" s="1"/>
  <c r="BW105" i="83"/>
  <c r="BX105" i="83" s="1"/>
  <c r="BY105" i="83" s="1"/>
  <c r="CE113" i="83"/>
  <c r="AN113" i="83"/>
  <c r="AO113" i="83" s="1"/>
  <c r="AP113" i="83" s="1"/>
  <c r="BH113" i="83"/>
  <c r="BI113" i="83" s="1"/>
  <c r="BJ113" i="83" s="1"/>
  <c r="CB113" i="83"/>
  <c r="CC113" i="83" s="1"/>
  <c r="CD113" i="83" s="1"/>
  <c r="AD117" i="83"/>
  <c r="AE117" i="83" s="1"/>
  <c r="AF117" i="83" s="1"/>
  <c r="AX117" i="83"/>
  <c r="AY117" i="83" s="1"/>
  <c r="AZ117" i="83" s="1"/>
  <c r="BR117" i="83"/>
  <c r="BS117" i="83" s="1"/>
  <c r="BT117" i="83" s="1"/>
  <c r="CE121" i="83"/>
  <c r="AN121" i="83"/>
  <c r="AO121" i="83" s="1"/>
  <c r="AP121" i="83" s="1"/>
  <c r="BH121" i="83"/>
  <c r="BI121" i="83" s="1"/>
  <c r="BJ121" i="83" s="1"/>
  <c r="CB121" i="83"/>
  <c r="CC121" i="83" s="1"/>
  <c r="CD121" i="83" s="1"/>
  <c r="AD125" i="83"/>
  <c r="AE125" i="83" s="1"/>
  <c r="AF125" i="83" s="1"/>
  <c r="AX125" i="83"/>
  <c r="AY125" i="83" s="1"/>
  <c r="AZ125" i="83" s="1"/>
  <c r="BR125" i="83"/>
  <c r="BS125" i="83" s="1"/>
  <c r="BT125" i="83" s="1"/>
  <c r="CE129" i="83"/>
  <c r="AD133" i="83"/>
  <c r="AE133" i="83" s="1"/>
  <c r="AF133" i="83" s="1"/>
  <c r="AX133" i="83"/>
  <c r="AY133" i="83" s="1"/>
  <c r="AZ133" i="83" s="1"/>
  <c r="BR133" i="83"/>
  <c r="BS133" i="83" s="1"/>
  <c r="BT133" i="83" s="1"/>
  <c r="CE137" i="83"/>
  <c r="AN137" i="83"/>
  <c r="AO137" i="83" s="1"/>
  <c r="AP137" i="83" s="1"/>
  <c r="BH137" i="83"/>
  <c r="BI137" i="83" s="1"/>
  <c r="BJ137" i="83" s="1"/>
  <c r="CB137" i="83"/>
  <c r="CC137" i="83" s="1"/>
  <c r="CD137" i="83" s="1"/>
  <c r="AD141" i="83"/>
  <c r="AE141" i="83" s="1"/>
  <c r="AF141" i="83" s="1"/>
  <c r="AX141" i="83"/>
  <c r="AY141" i="83" s="1"/>
  <c r="AZ141" i="83" s="1"/>
  <c r="BR141" i="83"/>
  <c r="BS141" i="83" s="1"/>
  <c r="BT141" i="83" s="1"/>
  <c r="CE145" i="83"/>
  <c r="AS149" i="83"/>
  <c r="AT149" i="83" s="1"/>
  <c r="AU149" i="83" s="1"/>
  <c r="BR149" i="83"/>
  <c r="BS149" i="83" s="1"/>
  <c r="BT149" i="83" s="1"/>
  <c r="CE157" i="83"/>
  <c r="BM157" i="83"/>
  <c r="BN157" i="83" s="1"/>
  <c r="BO157" i="83" s="1"/>
  <c r="AS157" i="83"/>
  <c r="AT157" i="83" s="1"/>
  <c r="AU157" i="83" s="1"/>
  <c r="Y157" i="83"/>
  <c r="Z157" i="83" s="1"/>
  <c r="AA157" i="83" s="1"/>
  <c r="BW157" i="83"/>
  <c r="BX157" i="83" s="1"/>
  <c r="BY157" i="83" s="1"/>
  <c r="AN157" i="83"/>
  <c r="AO157" i="83" s="1"/>
  <c r="AP157" i="83" s="1"/>
  <c r="BR157" i="83"/>
  <c r="BS157" i="83" s="1"/>
  <c r="BT157" i="83" s="1"/>
  <c r="M125" i="83"/>
  <c r="BW89" i="83"/>
  <c r="BX89" i="83" s="1"/>
  <c r="BY89" i="83" s="1"/>
  <c r="BM89" i="83"/>
  <c r="BN89" i="83" s="1"/>
  <c r="BO89" i="83" s="1"/>
  <c r="BC89" i="83"/>
  <c r="BD89" i="83" s="1"/>
  <c r="BE89" i="83" s="1"/>
  <c r="AS89" i="83"/>
  <c r="AT89" i="83" s="1"/>
  <c r="AU89" i="83" s="1"/>
  <c r="AI89" i="83"/>
  <c r="AJ89" i="83" s="1"/>
  <c r="AK89" i="83" s="1"/>
  <c r="Y89" i="83"/>
  <c r="Z89" i="83" s="1"/>
  <c r="AA89" i="83" s="1"/>
  <c r="CB89" i="83"/>
  <c r="CC89" i="83" s="1"/>
  <c r="CD89" i="83" s="1"/>
  <c r="BR89" i="83"/>
  <c r="BS89" i="83" s="1"/>
  <c r="BT89" i="83" s="1"/>
  <c r="BH89" i="83"/>
  <c r="BI89" i="83" s="1"/>
  <c r="BJ89" i="83" s="1"/>
  <c r="AX89" i="83"/>
  <c r="AY89" i="83" s="1"/>
  <c r="AZ89" i="83" s="1"/>
  <c r="AN89" i="83"/>
  <c r="AO89" i="83" s="1"/>
  <c r="AP89" i="83" s="1"/>
  <c r="AD89" i="83"/>
  <c r="AE89" i="83" s="1"/>
  <c r="AF89" i="83" s="1"/>
  <c r="CB73" i="83"/>
  <c r="CC73" i="83" s="1"/>
  <c r="CD73" i="83" s="1"/>
  <c r="BR73" i="83"/>
  <c r="BS73" i="83" s="1"/>
  <c r="BT73" i="83" s="1"/>
  <c r="BH73" i="83"/>
  <c r="BI73" i="83" s="1"/>
  <c r="BJ73" i="83" s="1"/>
  <c r="AX73" i="83"/>
  <c r="AY73" i="83" s="1"/>
  <c r="AZ73" i="83" s="1"/>
  <c r="AN73" i="83"/>
  <c r="AO73" i="83" s="1"/>
  <c r="AP73" i="83" s="1"/>
  <c r="BW73" i="83"/>
  <c r="BX73" i="83" s="1"/>
  <c r="BY73" i="83" s="1"/>
  <c r="BM73" i="83"/>
  <c r="BN73" i="83" s="1"/>
  <c r="BO73" i="83" s="1"/>
  <c r="BC73" i="83"/>
  <c r="BD73" i="83" s="1"/>
  <c r="BE73" i="83" s="1"/>
  <c r="AS73" i="83"/>
  <c r="AT73" i="83" s="1"/>
  <c r="AU73" i="83" s="1"/>
  <c r="AI73" i="83"/>
  <c r="AJ73" i="83" s="1"/>
  <c r="AK73" i="83" s="1"/>
  <c r="Y73" i="83"/>
  <c r="Z73" i="83" s="1"/>
  <c r="AA73" i="83" s="1"/>
  <c r="CF73" i="83" s="1"/>
  <c r="AD73" i="83"/>
  <c r="AE73" i="83" s="1"/>
  <c r="AF73" i="83" s="1"/>
  <c r="BW57" i="83"/>
  <c r="BX57" i="83" s="1"/>
  <c r="BY57" i="83" s="1"/>
  <c r="BM57" i="83"/>
  <c r="BN57" i="83" s="1"/>
  <c r="BO57" i="83" s="1"/>
  <c r="BC57" i="83"/>
  <c r="BD57" i="83" s="1"/>
  <c r="BE57" i="83" s="1"/>
  <c r="AS57" i="83"/>
  <c r="AT57" i="83" s="1"/>
  <c r="AU57" i="83" s="1"/>
  <c r="AI57" i="83"/>
  <c r="AJ57" i="83" s="1"/>
  <c r="AK57" i="83" s="1"/>
  <c r="Y57" i="83"/>
  <c r="Z57" i="83" s="1"/>
  <c r="AA57" i="83" s="1"/>
  <c r="CF57" i="83" s="1"/>
  <c r="CB57" i="83"/>
  <c r="CC57" i="83" s="1"/>
  <c r="CD57" i="83" s="1"/>
  <c r="BR57" i="83"/>
  <c r="BS57" i="83" s="1"/>
  <c r="BT57" i="83" s="1"/>
  <c r="BH57" i="83"/>
  <c r="BI57" i="83" s="1"/>
  <c r="BJ57" i="83" s="1"/>
  <c r="AX57" i="83"/>
  <c r="AY57" i="83" s="1"/>
  <c r="AZ57" i="83" s="1"/>
  <c r="AN57" i="83"/>
  <c r="AO57" i="83" s="1"/>
  <c r="AP57" i="83" s="1"/>
  <c r="AD57" i="83"/>
  <c r="AE57" i="83" s="1"/>
  <c r="AF57" i="83" s="1"/>
  <c r="M113" i="83"/>
  <c r="BW85" i="83"/>
  <c r="BX85" i="83" s="1"/>
  <c r="BY85" i="83" s="1"/>
  <c r="BC85" i="83"/>
  <c r="BD85" i="83" s="1"/>
  <c r="BE85" i="83" s="1"/>
  <c r="BR93" i="83"/>
  <c r="BS93" i="83" s="1"/>
  <c r="BT93" i="83" s="1"/>
  <c r="M89" i="83"/>
  <c r="CB69" i="83"/>
  <c r="CC69" i="83" s="1"/>
  <c r="CD69" i="83" s="1"/>
  <c r="BW69" i="83"/>
  <c r="BX69" i="83" s="1"/>
  <c r="BY69" i="83" s="1"/>
  <c r="BR69" i="83"/>
  <c r="BS69" i="83" s="1"/>
  <c r="BT69" i="83" s="1"/>
  <c r="BM69" i="83"/>
  <c r="BN69" i="83" s="1"/>
  <c r="BO69" i="83" s="1"/>
  <c r="BH69" i="83"/>
  <c r="BI69" i="83" s="1"/>
  <c r="BJ69" i="83" s="1"/>
  <c r="BC69" i="83"/>
  <c r="BD69" i="83" s="1"/>
  <c r="BE69" i="83" s="1"/>
  <c r="AX69" i="83"/>
  <c r="AY69" i="83" s="1"/>
  <c r="AZ69" i="83" s="1"/>
  <c r="AS69" i="83"/>
  <c r="AT69" i="83" s="1"/>
  <c r="AU69" i="83" s="1"/>
  <c r="AN69" i="83"/>
  <c r="AO69" i="83" s="1"/>
  <c r="AP69" i="83" s="1"/>
  <c r="AI69" i="83"/>
  <c r="AJ69" i="83" s="1"/>
  <c r="AK69" i="83" s="1"/>
  <c r="AD69" i="83"/>
  <c r="AE69" i="83" s="1"/>
  <c r="AF69" i="83" s="1"/>
  <c r="Y69" i="83"/>
  <c r="Z69" i="83" s="1"/>
  <c r="AA69" i="83" s="1"/>
  <c r="CF69" i="83" s="1"/>
  <c r="M57" i="83"/>
  <c r="CE53" i="83"/>
  <c r="CF53" i="83"/>
  <c r="CE49" i="83"/>
  <c r="CF49" i="83"/>
  <c r="CE45" i="83"/>
  <c r="CF45" i="83"/>
  <c r="CE41" i="83"/>
  <c r="CF41" i="83"/>
  <c r="CE37" i="83"/>
  <c r="CF37" i="83"/>
  <c r="CE33" i="83"/>
  <c r="CF33" i="83"/>
  <c r="CE29" i="83"/>
  <c r="AD97" i="83"/>
  <c r="AE97" i="83" s="1"/>
  <c r="AF97" i="83" s="1"/>
  <c r="AX97" i="83"/>
  <c r="AY97" i="83" s="1"/>
  <c r="AZ97" i="83" s="1"/>
  <c r="BR97" i="83"/>
  <c r="BS97" i="83" s="1"/>
  <c r="BT97" i="83" s="1"/>
  <c r="CE101" i="83"/>
  <c r="AN105" i="83"/>
  <c r="AO105" i="83" s="1"/>
  <c r="AP105" i="83" s="1"/>
  <c r="BH105" i="83"/>
  <c r="BI105" i="83" s="1"/>
  <c r="BJ105" i="83" s="1"/>
  <c r="CB105" i="83"/>
  <c r="CC105" i="83" s="1"/>
  <c r="CD105" i="83" s="1"/>
  <c r="Y113" i="83"/>
  <c r="Z113" i="83" s="1"/>
  <c r="AA113" i="83" s="1"/>
  <c r="AS113" i="83"/>
  <c r="AT113" i="83" s="1"/>
  <c r="AU113" i="83" s="1"/>
  <c r="BM113" i="83"/>
  <c r="BN113" i="83" s="1"/>
  <c r="BO113" i="83" s="1"/>
  <c r="AI117" i="83"/>
  <c r="AJ117" i="83" s="1"/>
  <c r="AK117" i="83" s="1"/>
  <c r="BC117" i="83"/>
  <c r="BD117" i="83" s="1"/>
  <c r="BE117" i="83" s="1"/>
  <c r="BW117" i="83"/>
  <c r="BX117" i="83" s="1"/>
  <c r="BY117" i="83" s="1"/>
  <c r="Y121" i="83"/>
  <c r="Z121" i="83" s="1"/>
  <c r="AA121" i="83" s="1"/>
  <c r="AS121" i="83"/>
  <c r="AT121" i="83" s="1"/>
  <c r="AU121" i="83" s="1"/>
  <c r="BM121" i="83"/>
  <c r="BN121" i="83" s="1"/>
  <c r="BO121" i="83" s="1"/>
  <c r="AI125" i="83"/>
  <c r="AJ125" i="83" s="1"/>
  <c r="AK125" i="83" s="1"/>
  <c r="BC125" i="83"/>
  <c r="BD125" i="83" s="1"/>
  <c r="BE125" i="83" s="1"/>
  <c r="BW125" i="83"/>
  <c r="BX125" i="83" s="1"/>
  <c r="BY125" i="83" s="1"/>
  <c r="AI133" i="83"/>
  <c r="AJ133" i="83" s="1"/>
  <c r="AK133" i="83" s="1"/>
  <c r="BC133" i="83"/>
  <c r="BD133" i="83" s="1"/>
  <c r="BE133" i="83" s="1"/>
  <c r="BW133" i="83"/>
  <c r="BX133" i="83" s="1"/>
  <c r="BY133" i="83" s="1"/>
  <c r="Y137" i="83"/>
  <c r="Z137" i="83" s="1"/>
  <c r="AA137" i="83" s="1"/>
  <c r="AS137" i="83"/>
  <c r="AT137" i="83" s="1"/>
  <c r="AU137" i="83" s="1"/>
  <c r="BM137" i="83"/>
  <c r="BN137" i="83" s="1"/>
  <c r="BO137" i="83" s="1"/>
  <c r="AI141" i="83"/>
  <c r="AJ141" i="83" s="1"/>
  <c r="AK141" i="83" s="1"/>
  <c r="BC141" i="83"/>
  <c r="BD141" i="83" s="1"/>
  <c r="BE141" i="83" s="1"/>
  <c r="BW141" i="83"/>
  <c r="BX141" i="83" s="1"/>
  <c r="BY141" i="83" s="1"/>
  <c r="Y149" i="83"/>
  <c r="Z149" i="83" s="1"/>
  <c r="AA149" i="83" s="1"/>
  <c r="CF149" i="83" s="1"/>
  <c r="AX149" i="83"/>
  <c r="AY149" i="83" s="1"/>
  <c r="AZ149" i="83" s="1"/>
  <c r="AS153" i="83"/>
  <c r="AT153" i="83" s="1"/>
  <c r="AU153" i="83" s="1"/>
  <c r="AX157" i="83"/>
  <c r="AY157" i="83" s="1"/>
  <c r="AZ157" i="83" s="1"/>
  <c r="M141" i="83"/>
  <c r="CF96" i="83"/>
  <c r="M121" i="83"/>
  <c r="CE89" i="83"/>
  <c r="CE81" i="83"/>
  <c r="Y101" i="83"/>
  <c r="Z101" i="83" s="1"/>
  <c r="AA101" i="83" s="1"/>
  <c r="BM101" i="83"/>
  <c r="BN101" i="83" s="1"/>
  <c r="BO101" i="83" s="1"/>
  <c r="AS101" i="83"/>
  <c r="AT101" i="83" s="1"/>
  <c r="AU101" i="83" s="1"/>
  <c r="CB77" i="83"/>
  <c r="CC77" i="83" s="1"/>
  <c r="CD77" i="83" s="1"/>
  <c r="BW77" i="83"/>
  <c r="BX77" i="83" s="1"/>
  <c r="BY77" i="83" s="1"/>
  <c r="BR77" i="83"/>
  <c r="BS77" i="83" s="1"/>
  <c r="BT77" i="83" s="1"/>
  <c r="BM77" i="83"/>
  <c r="BN77" i="83" s="1"/>
  <c r="BO77" i="83" s="1"/>
  <c r="BH77" i="83"/>
  <c r="BI77" i="83" s="1"/>
  <c r="BJ77" i="83" s="1"/>
  <c r="BC77" i="83"/>
  <c r="BD77" i="83" s="1"/>
  <c r="BE77" i="83" s="1"/>
  <c r="AX77" i="83"/>
  <c r="AY77" i="83" s="1"/>
  <c r="AZ77" i="83" s="1"/>
  <c r="AS77" i="83"/>
  <c r="AT77" i="83" s="1"/>
  <c r="AU77" i="83" s="1"/>
  <c r="AN77" i="83"/>
  <c r="AO77" i="83" s="1"/>
  <c r="AP77" i="83" s="1"/>
  <c r="AI77" i="83"/>
  <c r="AJ77" i="83" s="1"/>
  <c r="AK77" i="83" s="1"/>
  <c r="AD77" i="83"/>
  <c r="AE77" i="83" s="1"/>
  <c r="AF77" i="83" s="1"/>
  <c r="Y77" i="83"/>
  <c r="Z77" i="83" s="1"/>
  <c r="AA77" i="83" s="1"/>
  <c r="CF77" i="83" s="1"/>
  <c r="AI97" i="83"/>
  <c r="AJ97" i="83" s="1"/>
  <c r="AK97" i="83" s="1"/>
  <c r="BC97" i="83"/>
  <c r="BD97" i="83" s="1"/>
  <c r="BE97" i="83" s="1"/>
  <c r="BW97" i="83"/>
  <c r="BX97" i="83" s="1"/>
  <c r="BY97" i="83" s="1"/>
  <c r="Y105" i="83"/>
  <c r="Z105" i="83" s="1"/>
  <c r="AA105" i="83" s="1"/>
  <c r="AS105" i="83"/>
  <c r="AT105" i="83" s="1"/>
  <c r="AU105" i="83" s="1"/>
  <c r="BM105" i="83"/>
  <c r="BN105" i="83" s="1"/>
  <c r="BO105" i="83" s="1"/>
  <c r="AD113" i="83"/>
  <c r="AE113" i="83" s="1"/>
  <c r="AF113" i="83" s="1"/>
  <c r="AX113" i="83"/>
  <c r="AY113" i="83" s="1"/>
  <c r="AZ113" i="83" s="1"/>
  <c r="BR113" i="83"/>
  <c r="BS113" i="83" s="1"/>
  <c r="BT113" i="83" s="1"/>
  <c r="AN117" i="83"/>
  <c r="AO117" i="83" s="1"/>
  <c r="AP117" i="83" s="1"/>
  <c r="BH117" i="83"/>
  <c r="BI117" i="83" s="1"/>
  <c r="BJ117" i="83" s="1"/>
  <c r="CB117" i="83"/>
  <c r="CC117" i="83" s="1"/>
  <c r="CD117" i="83" s="1"/>
  <c r="AD121" i="83"/>
  <c r="AE121" i="83" s="1"/>
  <c r="AF121" i="83" s="1"/>
  <c r="AX121" i="83"/>
  <c r="AY121" i="83" s="1"/>
  <c r="AZ121" i="83" s="1"/>
  <c r="BR121" i="83"/>
  <c r="BS121" i="83" s="1"/>
  <c r="BT121" i="83" s="1"/>
  <c r="AN125" i="83"/>
  <c r="AO125" i="83" s="1"/>
  <c r="AP125" i="83" s="1"/>
  <c r="BH125" i="83"/>
  <c r="BI125" i="83" s="1"/>
  <c r="BJ125" i="83" s="1"/>
  <c r="CB125" i="83"/>
  <c r="CC125" i="83" s="1"/>
  <c r="CD125" i="83" s="1"/>
  <c r="AN133" i="83"/>
  <c r="AO133" i="83" s="1"/>
  <c r="AP133" i="83" s="1"/>
  <c r="BH133" i="83"/>
  <c r="BI133" i="83" s="1"/>
  <c r="BJ133" i="83" s="1"/>
  <c r="CB133" i="83"/>
  <c r="CC133" i="83" s="1"/>
  <c r="CD133" i="83" s="1"/>
  <c r="AD137" i="83"/>
  <c r="AE137" i="83" s="1"/>
  <c r="AF137" i="83" s="1"/>
  <c r="AX137" i="83"/>
  <c r="AY137" i="83" s="1"/>
  <c r="AZ137" i="83" s="1"/>
  <c r="BR137" i="83"/>
  <c r="BS137" i="83" s="1"/>
  <c r="BT137" i="83" s="1"/>
  <c r="AN141" i="83"/>
  <c r="AO141" i="83" s="1"/>
  <c r="AP141" i="83" s="1"/>
  <c r="BH141" i="83"/>
  <c r="BI141" i="83" s="1"/>
  <c r="BJ141" i="83" s="1"/>
  <c r="CB141" i="83"/>
  <c r="CC141" i="83" s="1"/>
  <c r="CD141" i="83" s="1"/>
  <c r="CE149" i="83"/>
  <c r="CB149" i="83"/>
  <c r="CC149" i="83" s="1"/>
  <c r="CD149" i="83" s="1"/>
  <c r="BH149" i="83"/>
  <c r="BI149" i="83" s="1"/>
  <c r="BJ149" i="83" s="1"/>
  <c r="AN149" i="83"/>
  <c r="AO149" i="83" s="1"/>
  <c r="AP149" i="83" s="1"/>
  <c r="AD149" i="83"/>
  <c r="AE149" i="83" s="1"/>
  <c r="AF149" i="83" s="1"/>
  <c r="BC149" i="83"/>
  <c r="BD149" i="83" s="1"/>
  <c r="BE149" i="83" s="1"/>
  <c r="CE97" i="83"/>
  <c r="CF94" i="83"/>
  <c r="BR81" i="83"/>
  <c r="BS81" i="83" s="1"/>
  <c r="BT81" i="83" s="1"/>
  <c r="BC81" i="83"/>
  <c r="BD81" i="83" s="1"/>
  <c r="BE81" i="83" s="1"/>
  <c r="AS81" i="83"/>
  <c r="AT81" i="83" s="1"/>
  <c r="AU81" i="83" s="1"/>
  <c r="AI81" i="83"/>
  <c r="AJ81" i="83" s="1"/>
  <c r="AK81" i="83" s="1"/>
  <c r="Y81" i="83"/>
  <c r="Z81" i="83" s="1"/>
  <c r="AA81" i="83" s="1"/>
  <c r="CB81" i="83"/>
  <c r="CC81" i="83" s="1"/>
  <c r="CD81" i="83" s="1"/>
  <c r="BW81" i="83"/>
  <c r="BX81" i="83" s="1"/>
  <c r="BY81" i="83" s="1"/>
  <c r="BM81" i="83"/>
  <c r="BN81" i="83" s="1"/>
  <c r="BO81" i="83" s="1"/>
  <c r="BH81" i="83"/>
  <c r="BI81" i="83" s="1"/>
  <c r="BJ81" i="83" s="1"/>
  <c r="AX81" i="83"/>
  <c r="AY81" i="83" s="1"/>
  <c r="AZ81" i="83" s="1"/>
  <c r="AN81" i="83"/>
  <c r="AO81" i="83" s="1"/>
  <c r="AP81" i="83" s="1"/>
  <c r="AD81" i="83"/>
  <c r="AE81" i="83" s="1"/>
  <c r="AF81" i="83" s="1"/>
  <c r="CB65" i="83"/>
  <c r="CC65" i="83" s="1"/>
  <c r="CD65" i="83" s="1"/>
  <c r="BR65" i="83"/>
  <c r="BS65" i="83" s="1"/>
  <c r="BT65" i="83" s="1"/>
  <c r="BH65" i="83"/>
  <c r="BI65" i="83" s="1"/>
  <c r="BJ65" i="83" s="1"/>
  <c r="AX65" i="83"/>
  <c r="AY65" i="83" s="1"/>
  <c r="AZ65" i="83" s="1"/>
  <c r="AN65" i="83"/>
  <c r="AO65" i="83" s="1"/>
  <c r="AP65" i="83" s="1"/>
  <c r="AD65" i="83"/>
  <c r="AE65" i="83" s="1"/>
  <c r="AF65" i="83" s="1"/>
  <c r="BW65" i="83"/>
  <c r="BX65" i="83" s="1"/>
  <c r="BY65" i="83" s="1"/>
  <c r="BM65" i="83"/>
  <c r="BN65" i="83" s="1"/>
  <c r="BO65" i="83" s="1"/>
  <c r="BC65" i="83"/>
  <c r="BD65" i="83" s="1"/>
  <c r="BE65" i="83" s="1"/>
  <c r="AS65" i="83"/>
  <c r="AT65" i="83" s="1"/>
  <c r="AU65" i="83" s="1"/>
  <c r="AI65" i="83"/>
  <c r="AJ65" i="83" s="1"/>
  <c r="AK65" i="83" s="1"/>
  <c r="Y65" i="83"/>
  <c r="Z65" i="83" s="1"/>
  <c r="AA65" i="83" s="1"/>
  <c r="CF65" i="83" s="1"/>
  <c r="M105" i="83"/>
  <c r="M73" i="83"/>
  <c r="AN97" i="83"/>
  <c r="AO97" i="83" s="1"/>
  <c r="AP97" i="83" s="1"/>
  <c r="BH97" i="83"/>
  <c r="BI97" i="83" s="1"/>
  <c r="BJ97" i="83" s="1"/>
  <c r="AD105" i="83"/>
  <c r="AE105" i="83" s="1"/>
  <c r="AF105" i="83" s="1"/>
  <c r="AX105" i="83"/>
  <c r="AY105" i="83" s="1"/>
  <c r="AZ105" i="83" s="1"/>
  <c r="CE105" i="83"/>
  <c r="AI113" i="83"/>
  <c r="AJ113" i="83" s="1"/>
  <c r="AK113" i="83" s="1"/>
  <c r="BC113" i="83"/>
  <c r="BD113" i="83" s="1"/>
  <c r="BE113" i="83" s="1"/>
  <c r="Y117" i="83"/>
  <c r="Z117" i="83" s="1"/>
  <c r="AA117" i="83" s="1"/>
  <c r="CF117" i="83" s="1"/>
  <c r="AS117" i="83"/>
  <c r="AT117" i="83" s="1"/>
  <c r="AU117" i="83" s="1"/>
  <c r="AI121" i="83"/>
  <c r="AJ121" i="83" s="1"/>
  <c r="AK121" i="83" s="1"/>
  <c r="BC121" i="83"/>
  <c r="BD121" i="83" s="1"/>
  <c r="BE121" i="83" s="1"/>
  <c r="Y125" i="83"/>
  <c r="Z125" i="83" s="1"/>
  <c r="AA125" i="83" s="1"/>
  <c r="CF125" i="83" s="1"/>
  <c r="CO125" i="83" s="1"/>
  <c r="CP125" i="83" s="1"/>
  <c r="AS125" i="83"/>
  <c r="AT125" i="83" s="1"/>
  <c r="AU125" i="83" s="1"/>
  <c r="Y133" i="83"/>
  <c r="Z133" i="83" s="1"/>
  <c r="AA133" i="83" s="1"/>
  <c r="CF133" i="83" s="1"/>
  <c r="AS133" i="83"/>
  <c r="AT133" i="83" s="1"/>
  <c r="AU133" i="83" s="1"/>
  <c r="AI137" i="83"/>
  <c r="AJ137" i="83" s="1"/>
  <c r="AK137" i="83" s="1"/>
  <c r="BC137" i="83"/>
  <c r="BD137" i="83" s="1"/>
  <c r="BE137" i="83" s="1"/>
  <c r="Y141" i="83"/>
  <c r="Z141" i="83" s="1"/>
  <c r="AA141" i="83" s="1"/>
  <c r="CF141" i="83" s="1"/>
  <c r="AS141" i="83"/>
  <c r="AT141" i="83" s="1"/>
  <c r="AU141" i="83" s="1"/>
  <c r="AI149" i="83"/>
  <c r="AJ149" i="83" s="1"/>
  <c r="AK149" i="83" s="1"/>
  <c r="BM149" i="83"/>
  <c r="BN149" i="83" s="1"/>
  <c r="BO149" i="83" s="1"/>
  <c r="CE153" i="83"/>
  <c r="CB153" i="83"/>
  <c r="CC153" i="83" s="1"/>
  <c r="CD153" i="83" s="1"/>
  <c r="BH153" i="83"/>
  <c r="BI153" i="83" s="1"/>
  <c r="BJ153" i="83" s="1"/>
  <c r="AN153" i="83"/>
  <c r="AO153" i="83" s="1"/>
  <c r="AP153" i="83" s="1"/>
  <c r="AD153" i="83"/>
  <c r="AE153" i="83" s="1"/>
  <c r="AF153" i="83" s="1"/>
  <c r="BC153" i="83"/>
  <c r="BD153" i="83" s="1"/>
  <c r="BE153" i="83" s="1"/>
  <c r="CB157" i="83"/>
  <c r="CC157" i="83" s="1"/>
  <c r="CD157" i="83" s="1"/>
  <c r="AI157" i="83"/>
  <c r="AJ157" i="83" s="1"/>
  <c r="AK157" i="83" s="1"/>
  <c r="BH157" i="83"/>
  <c r="BI157" i="83" s="1"/>
  <c r="BJ157" i="83" s="1"/>
  <c r="CE8" i="82"/>
  <c r="CE6" i="82"/>
  <c r="CE15" i="82"/>
  <c r="CE5" i="82"/>
  <c r="CE11" i="82"/>
  <c r="CE14" i="82"/>
  <c r="CE16" i="82"/>
  <c r="AP305" i="82"/>
  <c r="CE9" i="82"/>
  <c r="CE10" i="82"/>
  <c r="CE7" i="82"/>
  <c r="CE12" i="82"/>
  <c r="CE13" i="82"/>
  <c r="CE17" i="82"/>
  <c r="Y96" i="75"/>
  <c r="Y100" i="75"/>
  <c r="Y86" i="75"/>
  <c r="Y115" i="75"/>
  <c r="Y101" i="75"/>
  <c r="Y83" i="75"/>
  <c r="Y117" i="75"/>
  <c r="Y99" i="75"/>
  <c r="W120" i="75"/>
  <c r="V120" i="75"/>
  <c r="U120" i="75"/>
  <c r="X120" i="75"/>
  <c r="R77" i="75"/>
  <c r="V77" i="75"/>
  <c r="X77" i="75"/>
  <c r="S77" i="75"/>
  <c r="U77" i="75"/>
  <c r="X41" i="75"/>
  <c r="U41" i="75"/>
  <c r="Q41" i="75"/>
  <c r="N41" i="75"/>
  <c r="R41" i="75"/>
  <c r="V41" i="75"/>
  <c r="O41" i="75"/>
  <c r="W41" i="75"/>
  <c r="S41" i="75"/>
  <c r="V8" i="75"/>
  <c r="W8" i="75"/>
  <c r="P8" i="75"/>
  <c r="N8" i="75"/>
  <c r="X8" i="75"/>
  <c r="T8" i="75"/>
  <c r="M8" i="75"/>
  <c r="O8" i="75"/>
  <c r="Q8" i="75"/>
  <c r="W103" i="75"/>
  <c r="S103" i="75"/>
  <c r="V103" i="75"/>
  <c r="R103" i="75"/>
  <c r="X103" i="75"/>
  <c r="U103" i="75"/>
  <c r="T103" i="75"/>
  <c r="U105" i="75"/>
  <c r="X105" i="75"/>
  <c r="T105" i="75"/>
  <c r="S105" i="75"/>
  <c r="R105" i="75"/>
  <c r="W105" i="75"/>
  <c r="V105" i="75"/>
  <c r="V88" i="75"/>
  <c r="R88" i="75"/>
  <c r="U88" i="75"/>
  <c r="Q88" i="75"/>
  <c r="W88" i="75"/>
  <c r="T88" i="75"/>
  <c r="S88" i="75"/>
  <c r="X88" i="75"/>
  <c r="T16" i="75"/>
  <c r="O13" i="75"/>
  <c r="X13" i="75"/>
  <c r="X75" i="75"/>
  <c r="V106" i="75"/>
  <c r="R106" i="75"/>
  <c r="U106" i="75"/>
  <c r="T106" i="75"/>
  <c r="S106" i="75"/>
  <c r="X106" i="75"/>
  <c r="W106" i="75"/>
  <c r="S9" i="75"/>
  <c r="W33" i="75"/>
  <c r="W55" i="75"/>
  <c r="W58" i="75"/>
  <c r="W75" i="75"/>
  <c r="S16" i="75"/>
  <c r="S24" i="75"/>
  <c r="S32" i="75"/>
  <c r="S54" i="75"/>
  <c r="S70" i="75"/>
  <c r="O33" i="75"/>
  <c r="O58" i="75"/>
  <c r="R13" i="75"/>
  <c r="V9" i="75"/>
  <c r="V33" i="75"/>
  <c r="V16" i="75"/>
  <c r="V24" i="75"/>
  <c r="V32" i="75"/>
  <c r="V54" i="75"/>
  <c r="V70" i="75"/>
  <c r="V75" i="75"/>
  <c r="R33" i="75"/>
  <c r="R54" i="75"/>
  <c r="R70" i="75"/>
  <c r="R76" i="75"/>
  <c r="R75" i="75"/>
  <c r="N33" i="75"/>
  <c r="N53" i="75"/>
  <c r="M9" i="75"/>
  <c r="U31" i="75"/>
  <c r="U54" i="75"/>
  <c r="U76" i="75"/>
  <c r="U70" i="75"/>
  <c r="Q33" i="75"/>
  <c r="Q53" i="75"/>
  <c r="Q58" i="75"/>
  <c r="M16" i="75"/>
  <c r="M32" i="75"/>
  <c r="P16" i="75"/>
  <c r="P9" i="75"/>
  <c r="X31" i="75"/>
  <c r="X67" i="75"/>
  <c r="X80" i="75"/>
  <c r="T13" i="75"/>
  <c r="T80" i="75"/>
  <c r="P13" i="75"/>
  <c r="U114" i="75"/>
  <c r="X114" i="75"/>
  <c r="T114" i="75"/>
  <c r="W114" i="75"/>
  <c r="V114" i="75"/>
  <c r="S114" i="75"/>
  <c r="R114" i="75"/>
  <c r="W116" i="75"/>
  <c r="S116" i="75"/>
  <c r="V116" i="75"/>
  <c r="X116" i="75"/>
  <c r="U116" i="75"/>
  <c r="T116" i="75"/>
  <c r="W108" i="75"/>
  <c r="S108" i="75"/>
  <c r="V108" i="75"/>
  <c r="R108" i="75"/>
  <c r="X108" i="75"/>
  <c r="T108" i="75"/>
  <c r="U108" i="75"/>
  <c r="W85" i="75"/>
  <c r="S85" i="75"/>
  <c r="V85" i="75"/>
  <c r="R85" i="75"/>
  <c r="X85" i="75"/>
  <c r="U85" i="75"/>
  <c r="T85" i="75"/>
  <c r="Q85" i="75"/>
  <c r="V84" i="75"/>
  <c r="R84" i="75"/>
  <c r="U84" i="75"/>
  <c r="Q84" i="75"/>
  <c r="W84" i="75"/>
  <c r="T84" i="75"/>
  <c r="X84" i="75"/>
  <c r="S84" i="75"/>
  <c r="W13" i="75"/>
  <c r="V13" i="75"/>
  <c r="W112" i="75"/>
  <c r="S112" i="75"/>
  <c r="V112" i="75"/>
  <c r="R112" i="75"/>
  <c r="U112" i="75"/>
  <c r="T112" i="75"/>
  <c r="X112" i="75"/>
  <c r="N13" i="75"/>
  <c r="S14" i="75"/>
  <c r="S75" i="75"/>
  <c r="S80" i="75"/>
  <c r="P14" i="75"/>
  <c r="V14" i="75"/>
  <c r="R80" i="75"/>
  <c r="U16" i="75"/>
  <c r="X90" i="75"/>
  <c r="T90" i="75"/>
  <c r="W90" i="75"/>
  <c r="S90" i="75"/>
  <c r="Q90" i="75"/>
  <c r="V90" i="75"/>
  <c r="U90" i="75"/>
  <c r="R90" i="75"/>
  <c r="U13" i="75"/>
  <c r="T14" i="75"/>
  <c r="O9" i="75"/>
  <c r="W14" i="75"/>
  <c r="W80" i="75"/>
  <c r="S55" i="75"/>
  <c r="O14" i="75"/>
  <c r="V67" i="75"/>
  <c r="R14" i="75"/>
  <c r="N14" i="75"/>
  <c r="N58" i="75"/>
  <c r="M14" i="75"/>
  <c r="U33" i="75"/>
  <c r="U55" i="75"/>
  <c r="Q55" i="75"/>
  <c r="Q75" i="75"/>
  <c r="M31" i="75"/>
  <c r="X58" i="75"/>
  <c r="X70" i="75"/>
  <c r="T31" i="75"/>
  <c r="T67" i="75"/>
  <c r="W98" i="75"/>
  <c r="S98" i="75"/>
  <c r="V98" i="75"/>
  <c r="R98" i="75"/>
  <c r="U98" i="75"/>
  <c r="T98" i="75"/>
  <c r="Q98" i="75"/>
  <c r="P98" i="75"/>
  <c r="X98" i="75"/>
  <c r="U82" i="75"/>
  <c r="Q82" i="75"/>
  <c r="X82" i="75"/>
  <c r="T82" i="75"/>
  <c r="R82" i="75"/>
  <c r="W82" i="75"/>
  <c r="V82" i="75"/>
  <c r="S82" i="75"/>
  <c r="X113" i="75"/>
  <c r="T113" i="75"/>
  <c r="W113" i="75"/>
  <c r="S113" i="75"/>
  <c r="V113" i="75"/>
  <c r="U113" i="75"/>
  <c r="R113" i="75"/>
  <c r="W94" i="75"/>
  <c r="S94" i="75"/>
  <c r="V94" i="75"/>
  <c r="R94" i="75"/>
  <c r="X94" i="75"/>
  <c r="U94" i="75"/>
  <c r="T94" i="75"/>
  <c r="X81" i="75"/>
  <c r="T81" i="75"/>
  <c r="W81" i="75"/>
  <c r="S81" i="75"/>
  <c r="V81" i="75"/>
  <c r="U81" i="75"/>
  <c r="R81" i="75"/>
  <c r="Q81" i="75"/>
  <c r="V111" i="75"/>
  <c r="R111" i="75"/>
  <c r="U111" i="75"/>
  <c r="T111" i="75"/>
  <c r="S111" i="75"/>
  <c r="X111" i="75"/>
  <c r="W111" i="75"/>
  <c r="V119" i="75"/>
  <c r="U119" i="75"/>
  <c r="X119" i="75"/>
  <c r="W119" i="75"/>
  <c r="V97" i="75"/>
  <c r="R97" i="75"/>
  <c r="U97" i="75"/>
  <c r="Q97" i="75"/>
  <c r="T97" i="75"/>
  <c r="S97" i="75"/>
  <c r="X97" i="75"/>
  <c r="W97" i="75"/>
  <c r="Y113" i="74"/>
  <c r="Y129" i="74"/>
  <c r="T52" i="74"/>
  <c r="W102" i="74"/>
  <c r="V102" i="74"/>
  <c r="U102" i="74"/>
  <c r="X102" i="74"/>
  <c r="T102" i="74"/>
  <c r="V24" i="74"/>
  <c r="N24" i="74"/>
  <c r="R24" i="74"/>
  <c r="V6" i="74"/>
  <c r="N6" i="74"/>
  <c r="R6" i="74"/>
  <c r="U6" i="74"/>
  <c r="V22" i="74"/>
  <c r="R22" i="74"/>
  <c r="N22" i="74"/>
  <c r="W142" i="74"/>
  <c r="X142" i="74"/>
  <c r="W126" i="74"/>
  <c r="X126" i="74"/>
  <c r="W110" i="74"/>
  <c r="V110" i="74"/>
  <c r="U110" i="74"/>
  <c r="T110" i="74"/>
  <c r="X110" i="74"/>
  <c r="V20" i="74"/>
  <c r="N20" i="74"/>
  <c r="R20" i="74"/>
  <c r="S52" i="74"/>
  <c r="U24" i="74"/>
  <c r="P52" i="74"/>
  <c r="R16" i="74"/>
  <c r="N16" i="74"/>
  <c r="V16" i="74"/>
  <c r="X152" i="74"/>
  <c r="W152" i="74"/>
  <c r="V133" i="74"/>
  <c r="R133" i="74"/>
  <c r="N133" i="74"/>
  <c r="U133" i="74"/>
  <c r="Q133" i="74"/>
  <c r="M133" i="74"/>
  <c r="X133" i="74"/>
  <c r="T133" i="74"/>
  <c r="P133" i="74"/>
  <c r="W133" i="74"/>
  <c r="S133" i="74"/>
  <c r="O133" i="74"/>
  <c r="U16" i="74"/>
  <c r="U20" i="74"/>
  <c r="U22" i="74"/>
  <c r="X52" i="74"/>
  <c r="W150" i="74"/>
  <c r="X150" i="74"/>
  <c r="W134" i="74"/>
  <c r="X134" i="74"/>
  <c r="W118" i="74"/>
  <c r="V118" i="74"/>
  <c r="X118" i="74"/>
  <c r="W94" i="74"/>
  <c r="S94" i="74"/>
  <c r="V94" i="74"/>
  <c r="U94" i="74"/>
  <c r="X94" i="74"/>
  <c r="T94" i="74"/>
  <c r="X138" i="74"/>
  <c r="W138" i="74"/>
  <c r="X149" i="74"/>
  <c r="W149" i="74"/>
  <c r="V28" i="74"/>
  <c r="N28" i="74"/>
  <c r="R28" i="74"/>
  <c r="V14" i="74"/>
  <c r="R14" i="74"/>
  <c r="N14" i="74"/>
  <c r="U28" i="74"/>
  <c r="M46" i="74"/>
  <c r="O76" i="74"/>
  <c r="Q76" i="74"/>
  <c r="M76" i="74"/>
  <c r="P46" i="74"/>
  <c r="P76" i="74"/>
  <c r="N32" i="74"/>
  <c r="R32" i="74"/>
  <c r="Y40" i="74"/>
  <c r="Y8" i="74"/>
  <c r="Y51" i="74"/>
  <c r="W54" i="74"/>
  <c r="AF12" i="81"/>
  <c r="Y22" i="75"/>
  <c r="Y52" i="75"/>
  <c r="Y35" i="75"/>
  <c r="Y23" i="74"/>
  <c r="Y19" i="74"/>
  <c r="Y61" i="74"/>
  <c r="Y85" i="74"/>
  <c r="AA28" i="81"/>
  <c r="N28" i="81"/>
  <c r="N31" i="81" s="1"/>
  <c r="Q31" i="81" s="1"/>
  <c r="Y10" i="75"/>
  <c r="Y6" i="75"/>
  <c r="U53" i="75"/>
  <c r="Y46" i="75"/>
  <c r="Y29" i="75"/>
  <c r="Y48" i="75"/>
  <c r="Y49" i="75"/>
  <c r="Y57" i="75"/>
  <c r="Y73" i="75"/>
  <c r="Y60" i="75"/>
  <c r="Y68" i="75"/>
  <c r="T53" i="75"/>
  <c r="Y30" i="74"/>
  <c r="Y55" i="74"/>
  <c r="Y63" i="74"/>
  <c r="Y71" i="74"/>
  <c r="Y79" i="74"/>
  <c r="Y60" i="74"/>
  <c r="Y68" i="74"/>
  <c r="Y84" i="74"/>
  <c r="Y56" i="75"/>
  <c r="Y38" i="75"/>
  <c r="Y47" i="75"/>
  <c r="Y47" i="74"/>
  <c r="Y39" i="74"/>
  <c r="Y35" i="74"/>
  <c r="Y31" i="74"/>
  <c r="Y15" i="74"/>
  <c r="Y69" i="74"/>
  <c r="Y58" i="74"/>
  <c r="Y82" i="74"/>
  <c r="N14" i="81"/>
  <c r="S13" i="81"/>
  <c r="S14" i="81" s="1"/>
  <c r="AF11" i="81"/>
  <c r="W53" i="75"/>
  <c r="O55" i="75"/>
  <c r="V53" i="75"/>
  <c r="N55" i="75"/>
  <c r="Y7" i="75"/>
  <c r="Y18" i="75"/>
  <c r="Y26" i="75"/>
  <c r="Y34" i="75"/>
  <c r="Y42" i="75"/>
  <c r="Y15" i="75"/>
  <c r="Y23" i="75"/>
  <c r="Y39" i="75"/>
  <c r="Y59" i="75"/>
  <c r="Y74" i="75"/>
  <c r="Y62" i="75"/>
  <c r="Y79" i="75"/>
  <c r="Y44" i="74"/>
  <c r="Y49" i="74"/>
  <c r="Y45" i="74"/>
  <c r="Y41" i="74"/>
  <c r="Y37" i="74"/>
  <c r="Y33" i="74"/>
  <c r="Y29" i="74"/>
  <c r="Y25" i="74"/>
  <c r="Y21" i="74"/>
  <c r="Y17" i="74"/>
  <c r="Y13" i="74"/>
  <c r="Y9" i="74"/>
  <c r="Y57" i="74"/>
  <c r="Y65" i="74"/>
  <c r="Y73" i="74"/>
  <c r="Y81" i="74"/>
  <c r="Y62" i="74"/>
  <c r="Y70" i="74"/>
  <c r="Y78" i="74"/>
  <c r="Y53" i="74"/>
  <c r="AA19" i="81"/>
  <c r="N19" i="81"/>
  <c r="N22" i="81" s="1"/>
  <c r="Q22" i="81" s="1"/>
  <c r="S19" i="81"/>
  <c r="S22" i="81" s="1"/>
  <c r="V22" i="81" s="1"/>
  <c r="Y30" i="75"/>
  <c r="Y43" i="75"/>
  <c r="Y66" i="75"/>
  <c r="Y43" i="74"/>
  <c r="Y27" i="74"/>
  <c r="Y11" i="74"/>
  <c r="Y7" i="74"/>
  <c r="Y77" i="74"/>
  <c r="Y66" i="74"/>
  <c r="AA25" i="81"/>
  <c r="V25" i="81"/>
  <c r="Q25" i="81"/>
  <c r="X34" i="81"/>
  <c r="S53" i="75"/>
  <c r="Y11" i="75"/>
  <c r="Y50" i="75"/>
  <c r="Y20" i="75"/>
  <c r="Y28" i="75"/>
  <c r="Y44" i="75"/>
  <c r="Y17" i="75"/>
  <c r="Y25" i="75"/>
  <c r="Y45" i="75"/>
  <c r="Y61" i="75"/>
  <c r="Y69" i="75"/>
  <c r="Y64" i="75"/>
  <c r="Y72" i="75"/>
  <c r="Y78" i="75"/>
  <c r="Y50" i="74"/>
  <c r="Y26" i="74"/>
  <c r="Y10" i="74"/>
  <c r="Y59" i="74"/>
  <c r="Y67" i="74"/>
  <c r="Y75" i="74"/>
  <c r="Y83" i="74"/>
  <c r="Y56" i="74"/>
  <c r="Y64" i="74"/>
  <c r="Y80" i="74"/>
  <c r="CO208" i="82" l="1"/>
  <c r="CP208" i="82" s="1"/>
  <c r="CO292" i="83"/>
  <c r="CP292" i="83" s="1"/>
  <c r="CO280" i="83"/>
  <c r="CP280" i="83" s="1"/>
  <c r="CO235" i="83"/>
  <c r="CP235" i="83" s="1"/>
  <c r="CO272" i="83"/>
  <c r="CP272" i="83" s="1"/>
  <c r="Y40" i="75"/>
  <c r="Y112" i="74"/>
  <c r="Y137" i="74"/>
  <c r="Y108" i="74"/>
  <c r="Y38" i="74"/>
  <c r="Y5" i="74"/>
  <c r="CO202" i="82"/>
  <c r="CP202" i="82" s="1"/>
  <c r="Y5" i="75"/>
  <c r="CO162" i="82"/>
  <c r="CP162" i="82" s="1"/>
  <c r="CS162" i="82" s="1"/>
  <c r="CF86" i="82"/>
  <c r="BY305" i="82"/>
  <c r="CO184" i="82"/>
  <c r="CP184" i="82" s="1"/>
  <c r="CD305" i="82"/>
  <c r="CO142" i="82"/>
  <c r="CP142" i="82" s="1"/>
  <c r="CO187" i="82"/>
  <c r="CP187" i="82" s="1"/>
  <c r="CO151" i="82"/>
  <c r="CP151" i="82" s="1"/>
  <c r="CR151" i="82" s="1"/>
  <c r="CO204" i="82"/>
  <c r="CP204" i="82" s="1"/>
  <c r="CS204" i="82" s="1"/>
  <c r="CO205" i="82"/>
  <c r="CP205" i="82" s="1"/>
  <c r="CO193" i="82"/>
  <c r="CP193" i="82" s="1"/>
  <c r="BE305" i="82"/>
  <c r="BO305" i="82"/>
  <c r="CO247" i="82"/>
  <c r="CP247" i="82" s="1"/>
  <c r="CF85" i="82"/>
  <c r="CO85" i="82" s="1"/>
  <c r="CP85" i="82" s="1"/>
  <c r="CO251" i="82"/>
  <c r="CP251" i="82" s="1"/>
  <c r="CR251" i="82" s="1"/>
  <c r="CT251" i="82" s="1"/>
  <c r="CO303" i="82"/>
  <c r="CP303" i="82" s="1"/>
  <c r="CR303" i="82" s="1"/>
  <c r="CT303" i="82" s="1"/>
  <c r="CO299" i="82"/>
  <c r="CP299" i="82" s="1"/>
  <c r="CO214" i="82"/>
  <c r="CP214" i="82" s="1"/>
  <c r="CO288" i="82"/>
  <c r="CP288" i="82" s="1"/>
  <c r="CS288" i="82" s="1"/>
  <c r="CF33" i="82"/>
  <c r="CO33" i="82" s="1"/>
  <c r="CP33" i="82" s="1"/>
  <c r="CO154" i="82"/>
  <c r="CP154" i="82" s="1"/>
  <c r="AU305" i="82"/>
  <c r="CO140" i="82"/>
  <c r="CP140" i="82" s="1"/>
  <c r="CS140" i="82" s="1"/>
  <c r="AK305" i="82"/>
  <c r="BT305" i="82"/>
  <c r="AA305" i="82"/>
  <c r="AF305" i="82"/>
  <c r="CO283" i="82"/>
  <c r="CP283" i="82" s="1"/>
  <c r="CS283" i="82" s="1"/>
  <c r="CO235" i="82"/>
  <c r="CP235" i="82" s="1"/>
  <c r="CO276" i="82"/>
  <c r="CP276" i="82" s="1"/>
  <c r="CR276" i="82" s="1"/>
  <c r="CT276" i="82" s="1"/>
  <c r="CO158" i="83"/>
  <c r="CP158" i="83" s="1"/>
  <c r="CO94" i="83"/>
  <c r="CP94" i="83" s="1"/>
  <c r="CO233" i="83"/>
  <c r="CP233" i="83" s="1"/>
  <c r="CO289" i="83"/>
  <c r="CP289" i="83" s="1"/>
  <c r="CO290" i="83"/>
  <c r="CP290" i="83" s="1"/>
  <c r="CO176" i="83"/>
  <c r="CP176" i="83" s="1"/>
  <c r="CO279" i="83"/>
  <c r="CP279" i="83" s="1"/>
  <c r="CO265" i="83"/>
  <c r="CP265" i="83" s="1"/>
  <c r="CO260" i="83"/>
  <c r="CP260" i="83" s="1"/>
  <c r="CO239" i="83"/>
  <c r="CP239" i="83" s="1"/>
  <c r="CO164" i="83"/>
  <c r="CP164" i="83" s="1"/>
  <c r="CO217" i="83"/>
  <c r="CP217" i="83" s="1"/>
  <c r="CS217" i="83" s="1"/>
  <c r="CF228" i="83"/>
  <c r="CO228" i="83" s="1"/>
  <c r="CP228" i="83" s="1"/>
  <c r="CF160" i="83"/>
  <c r="CO254" i="83"/>
  <c r="CP254" i="83" s="1"/>
  <c r="CF256" i="83"/>
  <c r="CO271" i="83"/>
  <c r="CP271" i="83" s="1"/>
  <c r="CO198" i="83"/>
  <c r="CP198" i="83" s="1"/>
  <c r="CO277" i="83"/>
  <c r="CP277" i="83" s="1"/>
  <c r="CO263" i="83"/>
  <c r="CP263" i="83" s="1"/>
  <c r="CO274" i="83"/>
  <c r="CP274" i="83" s="1"/>
  <c r="CR274" i="83" s="1"/>
  <c r="CO160" i="83"/>
  <c r="CP160" i="83" s="1"/>
  <c r="CO213" i="83"/>
  <c r="CP213" i="83" s="1"/>
  <c r="CO58" i="83"/>
  <c r="CP58" i="83" s="1"/>
  <c r="CO294" i="83"/>
  <c r="CP294" i="83" s="1"/>
  <c r="CS294" i="83" s="1"/>
  <c r="CO201" i="83"/>
  <c r="CP201" i="83" s="1"/>
  <c r="CO249" i="83"/>
  <c r="CP249" i="83" s="1"/>
  <c r="CO231" i="83"/>
  <c r="CP231" i="83" s="1"/>
  <c r="CO259" i="83"/>
  <c r="CP259" i="83" s="1"/>
  <c r="CR259" i="83" s="1"/>
  <c r="CT259" i="83" s="1"/>
  <c r="CO293" i="83"/>
  <c r="CP293" i="83" s="1"/>
  <c r="CO300" i="83"/>
  <c r="CP300" i="83" s="1"/>
  <c r="CR300" i="83" s="1"/>
  <c r="CT300" i="83" s="1"/>
  <c r="CO295" i="83"/>
  <c r="CP295" i="83" s="1"/>
  <c r="CO232" i="83"/>
  <c r="CP232" i="83" s="1"/>
  <c r="CS232" i="83" s="1"/>
  <c r="CO251" i="83"/>
  <c r="CP251" i="83" s="1"/>
  <c r="CO238" i="83"/>
  <c r="CP238" i="83" s="1"/>
  <c r="CS238" i="83" s="1"/>
  <c r="CO284" i="83"/>
  <c r="CP284" i="83" s="1"/>
  <c r="CO170" i="83"/>
  <c r="CP170" i="83" s="1"/>
  <c r="CR170" i="83" s="1"/>
  <c r="CO219" i="83"/>
  <c r="CP219" i="83" s="1"/>
  <c r="CS219" i="83" s="1"/>
  <c r="CO214" i="83"/>
  <c r="CP214" i="83" s="1"/>
  <c r="CS214" i="83" s="1"/>
  <c r="CO267" i="83"/>
  <c r="CP267" i="83" s="1"/>
  <c r="CO196" i="83"/>
  <c r="CP196" i="83" s="1"/>
  <c r="CR196" i="83" s="1"/>
  <c r="CR193" i="83"/>
  <c r="CO199" i="83"/>
  <c r="CP199" i="83" s="1"/>
  <c r="CS199" i="83" s="1"/>
  <c r="CO288" i="83"/>
  <c r="CP288" i="83" s="1"/>
  <c r="CO169" i="83"/>
  <c r="CP169" i="83" s="1"/>
  <c r="CR169" i="83" s="1"/>
  <c r="CF218" i="83"/>
  <c r="CO218" i="83" s="1"/>
  <c r="CP218" i="83" s="1"/>
  <c r="CR218" i="83" s="1"/>
  <c r="CT218" i="83" s="1"/>
  <c r="BE305" i="83"/>
  <c r="CO183" i="83"/>
  <c r="CP183" i="83" s="1"/>
  <c r="CO210" i="83"/>
  <c r="CP210" i="83" s="1"/>
  <c r="CR210" i="83" s="1"/>
  <c r="CT210" i="83" s="1"/>
  <c r="CO275" i="83"/>
  <c r="CP275" i="83" s="1"/>
  <c r="CS275" i="83" s="1"/>
  <c r="CO175" i="83"/>
  <c r="CP175" i="83" s="1"/>
  <c r="CS175" i="83" s="1"/>
  <c r="CO304" i="83"/>
  <c r="CP304" i="83" s="1"/>
  <c r="CF9" i="83"/>
  <c r="CO9" i="83" s="1"/>
  <c r="CP9" i="83" s="1"/>
  <c r="CR9" i="83" s="1"/>
  <c r="CO74" i="83"/>
  <c r="CP74" i="83" s="1"/>
  <c r="CO184" i="83"/>
  <c r="CP184" i="83" s="1"/>
  <c r="CS184" i="83" s="1"/>
  <c r="BO305" i="83"/>
  <c r="BT305" i="83"/>
  <c r="AU305" i="83"/>
  <c r="BY305" i="83"/>
  <c r="AF305" i="83"/>
  <c r="CO211" i="83"/>
  <c r="CP211" i="83" s="1"/>
  <c r="CR211" i="83" s="1"/>
  <c r="CO166" i="83"/>
  <c r="CP166" i="83" s="1"/>
  <c r="CR166" i="83" s="1"/>
  <c r="CO230" i="82"/>
  <c r="CP230" i="82" s="1"/>
  <c r="CE305" i="83"/>
  <c r="CE307" i="83" s="1"/>
  <c r="CE310" i="83" s="1"/>
  <c r="CO174" i="83"/>
  <c r="CP174" i="83" s="1"/>
  <c r="CS174" i="83" s="1"/>
  <c r="CF257" i="83"/>
  <c r="CO171" i="83"/>
  <c r="CP171" i="83" s="1"/>
  <c r="CR171" i="83" s="1"/>
  <c r="CO215" i="83"/>
  <c r="CP215" i="83" s="1"/>
  <c r="CS215" i="83" s="1"/>
  <c r="CO245" i="83"/>
  <c r="CP245" i="83" s="1"/>
  <c r="CR245" i="83" s="1"/>
  <c r="CO220" i="83"/>
  <c r="CP220" i="83" s="1"/>
  <c r="CO229" i="83"/>
  <c r="CP229" i="83" s="1"/>
  <c r="CR229" i="83" s="1"/>
  <c r="CO188" i="83"/>
  <c r="CP188" i="83" s="1"/>
  <c r="CR188" i="83" s="1"/>
  <c r="CO261" i="83"/>
  <c r="CP261" i="83" s="1"/>
  <c r="CR261" i="83" s="1"/>
  <c r="CO212" i="83"/>
  <c r="CP212" i="83" s="1"/>
  <c r="CS212" i="83" s="1"/>
  <c r="CO262" i="83"/>
  <c r="CP262" i="83" s="1"/>
  <c r="CS262" i="83" s="1"/>
  <c r="CO242" i="83"/>
  <c r="CP242" i="83" s="1"/>
  <c r="CS242" i="83" s="1"/>
  <c r="CO187" i="83"/>
  <c r="CP187" i="83" s="1"/>
  <c r="CS187" i="83" s="1"/>
  <c r="CO195" i="83"/>
  <c r="CP195" i="83" s="1"/>
  <c r="CR195" i="83" s="1"/>
  <c r="CT195" i="83" s="1"/>
  <c r="CO173" i="83"/>
  <c r="CP173" i="83" s="1"/>
  <c r="CR173" i="83" s="1"/>
  <c r="CO207" i="83"/>
  <c r="CP207" i="83" s="1"/>
  <c r="CS207" i="83" s="1"/>
  <c r="CF186" i="83"/>
  <c r="CO186" i="83" s="1"/>
  <c r="CP186" i="83" s="1"/>
  <c r="CR186" i="83" s="1"/>
  <c r="CT186" i="83" s="1"/>
  <c r="CF246" i="83"/>
  <c r="CO246" i="83" s="1"/>
  <c r="CP246" i="83" s="1"/>
  <c r="CO221" i="83"/>
  <c r="CP221" i="83" s="1"/>
  <c r="CS221" i="83" s="1"/>
  <c r="CO298" i="83"/>
  <c r="CP298" i="83" s="1"/>
  <c r="CR298" i="83" s="1"/>
  <c r="CT298" i="83" s="1"/>
  <c r="CO108" i="83"/>
  <c r="CP108" i="83" s="1"/>
  <c r="CS108" i="83" s="1"/>
  <c r="CO209" i="83"/>
  <c r="CP209" i="83" s="1"/>
  <c r="CS209" i="83" s="1"/>
  <c r="CO253" i="83"/>
  <c r="CP253" i="83" s="1"/>
  <c r="CR253" i="83" s="1"/>
  <c r="CO264" i="83"/>
  <c r="CP264" i="83" s="1"/>
  <c r="CO281" i="83"/>
  <c r="CP281" i="83" s="1"/>
  <c r="CS281" i="83" s="1"/>
  <c r="CF241" i="83"/>
  <c r="CO241" i="83" s="1"/>
  <c r="CP241" i="83" s="1"/>
  <c r="CR241" i="83" s="1"/>
  <c r="CT241" i="83" s="1"/>
  <c r="CO243" i="83"/>
  <c r="CP243" i="83" s="1"/>
  <c r="CR243" i="83" s="1"/>
  <c r="CO275" i="82"/>
  <c r="CP275" i="82" s="1"/>
  <c r="CR275" i="82" s="1"/>
  <c r="CT275" i="82" s="1"/>
  <c r="CO284" i="82"/>
  <c r="CP284" i="82" s="1"/>
  <c r="CR284" i="82" s="1"/>
  <c r="CT284" i="82" s="1"/>
  <c r="CO239" i="82"/>
  <c r="CP239" i="82" s="1"/>
  <c r="CS239" i="82" s="1"/>
  <c r="CO217" i="82"/>
  <c r="CP217" i="82" s="1"/>
  <c r="CR217" i="82" s="1"/>
  <c r="CT217" i="82" s="1"/>
  <c r="CO252" i="82"/>
  <c r="CP252" i="82" s="1"/>
  <c r="CS252" i="82" s="1"/>
  <c r="CO245" i="82"/>
  <c r="CP245" i="82" s="1"/>
  <c r="CR245" i="82" s="1"/>
  <c r="CT245" i="82" s="1"/>
  <c r="CO258" i="82"/>
  <c r="CP258" i="82" s="1"/>
  <c r="CO215" i="82"/>
  <c r="CP215" i="82" s="1"/>
  <c r="CR215" i="82" s="1"/>
  <c r="CT215" i="82" s="1"/>
  <c r="CO238" i="82"/>
  <c r="CP238" i="82" s="1"/>
  <c r="CR238" i="82" s="1"/>
  <c r="CT238" i="82" s="1"/>
  <c r="CO263" i="82"/>
  <c r="CP263" i="82" s="1"/>
  <c r="CS263" i="82" s="1"/>
  <c r="CO227" i="82"/>
  <c r="CP227" i="82" s="1"/>
  <c r="CR227" i="82" s="1"/>
  <c r="CT227" i="82" s="1"/>
  <c r="CO295" i="82"/>
  <c r="CP295" i="82" s="1"/>
  <c r="CR295" i="82" s="1"/>
  <c r="CT295" i="82" s="1"/>
  <c r="CO277" i="82"/>
  <c r="CP277" i="82" s="1"/>
  <c r="CS277" i="82" s="1"/>
  <c r="Y123" i="75"/>
  <c r="Y156" i="75"/>
  <c r="CO256" i="82"/>
  <c r="CP256" i="82" s="1"/>
  <c r="CR256" i="82" s="1"/>
  <c r="CT256" i="82" s="1"/>
  <c r="CO296" i="82"/>
  <c r="CP296" i="82" s="1"/>
  <c r="CO255" i="82"/>
  <c r="CP255" i="82" s="1"/>
  <c r="CS255" i="82" s="1"/>
  <c r="CO246" i="82"/>
  <c r="CP246" i="82" s="1"/>
  <c r="CR246" i="82" s="1"/>
  <c r="CT246" i="82" s="1"/>
  <c r="CO270" i="82"/>
  <c r="CP270" i="82" s="1"/>
  <c r="CO220" i="82"/>
  <c r="CP220" i="82" s="1"/>
  <c r="CE305" i="82"/>
  <c r="CO254" i="82"/>
  <c r="CP254" i="82" s="1"/>
  <c r="CR254" i="82" s="1"/>
  <c r="CT254" i="82" s="1"/>
  <c r="CO265" i="82"/>
  <c r="CP265" i="82" s="1"/>
  <c r="CS265" i="82" s="1"/>
  <c r="CO244" i="82"/>
  <c r="CP244" i="82" s="1"/>
  <c r="CR244" i="82" s="1"/>
  <c r="CT244" i="82" s="1"/>
  <c r="CO298" i="82"/>
  <c r="CP298" i="82" s="1"/>
  <c r="CS298" i="82" s="1"/>
  <c r="CO267" i="82"/>
  <c r="CP267" i="82" s="1"/>
  <c r="CR267" i="82" s="1"/>
  <c r="CT267" i="82" s="1"/>
  <c r="CO281" i="82"/>
  <c r="CP281" i="82" s="1"/>
  <c r="CS281" i="82" s="1"/>
  <c r="CO233" i="82"/>
  <c r="CP233" i="82" s="1"/>
  <c r="CS233" i="82" s="1"/>
  <c r="CS245" i="82"/>
  <c r="CO146" i="82"/>
  <c r="CP146" i="82" s="1"/>
  <c r="CS146" i="82" s="1"/>
  <c r="CS238" i="82"/>
  <c r="CR255" i="82"/>
  <c r="CT255" i="82" s="1"/>
  <c r="CO225" i="82"/>
  <c r="CP225" i="82" s="1"/>
  <c r="CO268" i="82"/>
  <c r="CP268" i="82" s="1"/>
  <c r="CO279" i="82"/>
  <c r="CP279" i="82" s="1"/>
  <c r="CO229" i="82"/>
  <c r="CP229" i="82" s="1"/>
  <c r="CO232" i="82"/>
  <c r="CP232" i="82" s="1"/>
  <c r="CO248" i="82"/>
  <c r="CP248" i="82" s="1"/>
  <c r="CO257" i="82"/>
  <c r="CP257" i="82" s="1"/>
  <c r="CO216" i="82"/>
  <c r="CP216" i="82" s="1"/>
  <c r="CO264" i="82"/>
  <c r="CP264" i="82" s="1"/>
  <c r="CO290" i="82"/>
  <c r="CP290" i="82" s="1"/>
  <c r="CO223" i="82"/>
  <c r="CP223" i="82" s="1"/>
  <c r="CO226" i="82"/>
  <c r="CP226" i="82" s="1"/>
  <c r="CO262" i="82"/>
  <c r="CP262" i="82" s="1"/>
  <c r="CO301" i="82"/>
  <c r="CP301" i="82" s="1"/>
  <c r="CO253" i="82"/>
  <c r="CP253" i="82" s="1"/>
  <c r="CO250" i="82"/>
  <c r="CP250" i="82" s="1"/>
  <c r="CO266" i="82"/>
  <c r="CP266" i="82" s="1"/>
  <c r="CR277" i="82"/>
  <c r="CT277" i="82" s="1"/>
  <c r="CO236" i="82"/>
  <c r="CP236" i="82" s="1"/>
  <c r="CO221" i="82"/>
  <c r="CP221" i="82" s="1"/>
  <c r="CF55" i="82"/>
  <c r="CO55" i="82" s="1"/>
  <c r="CP55" i="82" s="1"/>
  <c r="CR55" i="82" s="1"/>
  <c r="CF51" i="82"/>
  <c r="CO51" i="82" s="1"/>
  <c r="CP51" i="82" s="1"/>
  <c r="CO196" i="82"/>
  <c r="CP196" i="82" s="1"/>
  <c r="CS196" i="82" s="1"/>
  <c r="CF125" i="82"/>
  <c r="CO125" i="82" s="1"/>
  <c r="CP125" i="82" s="1"/>
  <c r="CS125" i="82" s="1"/>
  <c r="CF198" i="82"/>
  <c r="CO198" i="82" s="1"/>
  <c r="CP198" i="82" s="1"/>
  <c r="CF145" i="82"/>
  <c r="CO145" i="82" s="1"/>
  <c r="CP145" i="82" s="1"/>
  <c r="CS145" i="82" s="1"/>
  <c r="CO152" i="82"/>
  <c r="CP152" i="82" s="1"/>
  <c r="CS152" i="82" s="1"/>
  <c r="CO289" i="82"/>
  <c r="CP289" i="82" s="1"/>
  <c r="CO304" i="82"/>
  <c r="CP304" i="82" s="1"/>
  <c r="CO260" i="82"/>
  <c r="CP260" i="82" s="1"/>
  <c r="CO242" i="82"/>
  <c r="CP242" i="82" s="1"/>
  <c r="CO291" i="82"/>
  <c r="CP291" i="82" s="1"/>
  <c r="CO218" i="82"/>
  <c r="CP218" i="82" s="1"/>
  <c r="CO280" i="82"/>
  <c r="CP280" i="82" s="1"/>
  <c r="CO241" i="82"/>
  <c r="CP241" i="82" s="1"/>
  <c r="CO273" i="82"/>
  <c r="CP273" i="82" s="1"/>
  <c r="CR214" i="82"/>
  <c r="CT214" i="82" s="1"/>
  <c r="CS214" i="82"/>
  <c r="CR288" i="82"/>
  <c r="CT288" i="82" s="1"/>
  <c r="CO222" i="82"/>
  <c r="CP222" i="82" s="1"/>
  <c r="CS247" i="82"/>
  <c r="CR247" i="82"/>
  <c r="CT247" i="82" s="1"/>
  <c r="CR235" i="82"/>
  <c r="CT235" i="82" s="1"/>
  <c r="CS235" i="82"/>
  <c r="CO169" i="82"/>
  <c r="CP169" i="82" s="1"/>
  <c r="CR169" i="82" s="1"/>
  <c r="CF176" i="82"/>
  <c r="CO176" i="82" s="1"/>
  <c r="CP176" i="82" s="1"/>
  <c r="CR176" i="82" s="1"/>
  <c r="CO297" i="82"/>
  <c r="CP297" i="82" s="1"/>
  <c r="CO249" i="82"/>
  <c r="CP249" i="82" s="1"/>
  <c r="CO269" i="82"/>
  <c r="CP269" i="82" s="1"/>
  <c r="CO243" i="82"/>
  <c r="CP243" i="82" s="1"/>
  <c r="CO224" i="82"/>
  <c r="CP224" i="82" s="1"/>
  <c r="CO261" i="82"/>
  <c r="CP261" i="82" s="1"/>
  <c r="CO287" i="82"/>
  <c r="CP287" i="82" s="1"/>
  <c r="CO219" i="82"/>
  <c r="CP219" i="82" s="1"/>
  <c r="CO271" i="82"/>
  <c r="CP271" i="82" s="1"/>
  <c r="CO240" i="82"/>
  <c r="CP240" i="82" s="1"/>
  <c r="CO293" i="82"/>
  <c r="CP293" i="82" s="1"/>
  <c r="CO294" i="82"/>
  <c r="CP294" i="82" s="1"/>
  <c r="CO282" i="82"/>
  <c r="CP282" i="82" s="1"/>
  <c r="CO302" i="82"/>
  <c r="CP302" i="82" s="1"/>
  <c r="CO259" i="82"/>
  <c r="CP259" i="82" s="1"/>
  <c r="CO285" i="82"/>
  <c r="CP285" i="82" s="1"/>
  <c r="CO228" i="82"/>
  <c r="CP228" i="82" s="1"/>
  <c r="CO234" i="82"/>
  <c r="CP234" i="82" s="1"/>
  <c r="CO286" i="82"/>
  <c r="CP286" i="82" s="1"/>
  <c r="CO300" i="82"/>
  <c r="CP300" i="82" s="1"/>
  <c r="CO272" i="82"/>
  <c r="CP272" i="82" s="1"/>
  <c r="CO278" i="82"/>
  <c r="CP278" i="82" s="1"/>
  <c r="CO274" i="82"/>
  <c r="CP274" i="82" s="1"/>
  <c r="CO237" i="82"/>
  <c r="CP237" i="82" s="1"/>
  <c r="CO292" i="82"/>
  <c r="CP292" i="82" s="1"/>
  <c r="CO231" i="82"/>
  <c r="CP231" i="82" s="1"/>
  <c r="CO137" i="82"/>
  <c r="CP137" i="82" s="1"/>
  <c r="CS137" i="82" s="1"/>
  <c r="CO159" i="82"/>
  <c r="CP159" i="82" s="1"/>
  <c r="CR159" i="82" s="1"/>
  <c r="CO168" i="82"/>
  <c r="CP168" i="82" s="1"/>
  <c r="CS168" i="82" s="1"/>
  <c r="CO86" i="82"/>
  <c r="CP86" i="82" s="1"/>
  <c r="CS86" i="82" s="1"/>
  <c r="CO148" i="82"/>
  <c r="CP148" i="82" s="1"/>
  <c r="CS148" i="82" s="1"/>
  <c r="CF74" i="82"/>
  <c r="CO74" i="82" s="1"/>
  <c r="CP74" i="82" s="1"/>
  <c r="CS74" i="82" s="1"/>
  <c r="CO129" i="82"/>
  <c r="CP129" i="82" s="1"/>
  <c r="CS129" i="82" s="1"/>
  <c r="CO133" i="82"/>
  <c r="CP133" i="82" s="1"/>
  <c r="CS133" i="82" s="1"/>
  <c r="CS304" i="83"/>
  <c r="CR304" i="83"/>
  <c r="CT304" i="83" s="1"/>
  <c r="CS300" i="83"/>
  <c r="CO302" i="83"/>
  <c r="CP302" i="83" s="1"/>
  <c r="CO299" i="83"/>
  <c r="CP299" i="83" s="1"/>
  <c r="CO303" i="83"/>
  <c r="CP303" i="83" s="1"/>
  <c r="CO301" i="83"/>
  <c r="CP301" i="83" s="1"/>
  <c r="CO297" i="83"/>
  <c r="CP297" i="83" s="1"/>
  <c r="Y102" i="75"/>
  <c r="Y21" i="75"/>
  <c r="Y93" i="75"/>
  <c r="Y129" i="75"/>
  <c r="Y36" i="75"/>
  <c r="Y27" i="75"/>
  <c r="Y63" i="75"/>
  <c r="Y12" i="75"/>
  <c r="Y239" i="74"/>
  <c r="CO205" i="83"/>
  <c r="CP205" i="83" s="1"/>
  <c r="CS205" i="83" s="1"/>
  <c r="CR280" i="83"/>
  <c r="CS280" i="83"/>
  <c r="Y119" i="74"/>
  <c r="CR217" i="83"/>
  <c r="CT217" i="83" s="1"/>
  <c r="CO286" i="83"/>
  <c r="CP286" i="83" s="1"/>
  <c r="Y153" i="74"/>
  <c r="Y241" i="74"/>
  <c r="CO247" i="83"/>
  <c r="CP247" i="83" s="1"/>
  <c r="CR247" i="83" s="1"/>
  <c r="CO188" i="82"/>
  <c r="CP188" i="82" s="1"/>
  <c r="CS188" i="82" s="1"/>
  <c r="CF118" i="82"/>
  <c r="CO118" i="82" s="1"/>
  <c r="CP118" i="82" s="1"/>
  <c r="CR118" i="82" s="1"/>
  <c r="CO171" i="82"/>
  <c r="CP171" i="82" s="1"/>
  <c r="CS171" i="82" s="1"/>
  <c r="CO138" i="82"/>
  <c r="CP138" i="82" s="1"/>
  <c r="CO127" i="82"/>
  <c r="CP127" i="82" s="1"/>
  <c r="CS127" i="82" s="1"/>
  <c r="CO174" i="82"/>
  <c r="CP174" i="82" s="1"/>
  <c r="CR174" i="82" s="1"/>
  <c r="CT174" i="82" s="1"/>
  <c r="CO144" i="82"/>
  <c r="CP144" i="82" s="1"/>
  <c r="CS144" i="82" s="1"/>
  <c r="Y205" i="75"/>
  <c r="Y208" i="75"/>
  <c r="CF136" i="82"/>
  <c r="CO136" i="82" s="1"/>
  <c r="CP136" i="82" s="1"/>
  <c r="CS136" i="82" s="1"/>
  <c r="CF207" i="82"/>
  <c r="CO207" i="82" s="1"/>
  <c r="CP207" i="82" s="1"/>
  <c r="CR207" i="82" s="1"/>
  <c r="CF213" i="82"/>
  <c r="CO213" i="82" s="1"/>
  <c r="CP213" i="82" s="1"/>
  <c r="CR213" i="82" s="1"/>
  <c r="CF191" i="82"/>
  <c r="CO191" i="82" s="1"/>
  <c r="CP191" i="82" s="1"/>
  <c r="CR191" i="82" s="1"/>
  <c r="Y212" i="75"/>
  <c r="Y207" i="75"/>
  <c r="CF212" i="82"/>
  <c r="CO212" i="82" s="1"/>
  <c r="CP212" i="82" s="1"/>
  <c r="CS212" i="82" s="1"/>
  <c r="CF177" i="82"/>
  <c r="CO177" i="82" s="1"/>
  <c r="CP177" i="82" s="1"/>
  <c r="CS177" i="82" s="1"/>
  <c r="CF153" i="82"/>
  <c r="CO153" i="82" s="1"/>
  <c r="CP153" i="82" s="1"/>
  <c r="CR153" i="82" s="1"/>
  <c r="CT153" i="82" s="1"/>
  <c r="CR193" i="82"/>
  <c r="CS193" i="82"/>
  <c r="Y145" i="75"/>
  <c r="CF189" i="82"/>
  <c r="CO189" i="82" s="1"/>
  <c r="CP189" i="82" s="1"/>
  <c r="CR189" i="82" s="1"/>
  <c r="CF183" i="82"/>
  <c r="CO183" i="82" s="1"/>
  <c r="CP183" i="82" s="1"/>
  <c r="CS183" i="82" s="1"/>
  <c r="CF195" i="82"/>
  <c r="CO195" i="82" s="1"/>
  <c r="CP195" i="82" s="1"/>
  <c r="CR195" i="82" s="1"/>
  <c r="CT195" i="82" s="1"/>
  <c r="Y37" i="75"/>
  <c r="Y91" i="75"/>
  <c r="Y51" i="75"/>
  <c r="Y104" i="75"/>
  <c r="Y199" i="75"/>
  <c r="Y65" i="75"/>
  <c r="Y197" i="75"/>
  <c r="Y125" i="75"/>
  <c r="Y180" i="75"/>
  <c r="CF206" i="82"/>
  <c r="CO206" i="82" s="1"/>
  <c r="CP206" i="82" s="1"/>
  <c r="CS206" i="82" s="1"/>
  <c r="CF150" i="82"/>
  <c r="CO150" i="82" s="1"/>
  <c r="CP150" i="82" s="1"/>
  <c r="CS150" i="82" s="1"/>
  <c r="CF182" i="82"/>
  <c r="CO182" i="82" s="1"/>
  <c r="CP182" i="82" s="1"/>
  <c r="CS182" i="82" s="1"/>
  <c r="CF179" i="82"/>
  <c r="CO179" i="82" s="1"/>
  <c r="CP179" i="82" s="1"/>
  <c r="CR179" i="82" s="1"/>
  <c r="CT179" i="82" s="1"/>
  <c r="CF114" i="82"/>
  <c r="CO114" i="82" s="1"/>
  <c r="CP114" i="82" s="1"/>
  <c r="CR114" i="82" s="1"/>
  <c r="CF113" i="82"/>
  <c r="CO113" i="82" s="1"/>
  <c r="CP113" i="82" s="1"/>
  <c r="CR113" i="82" s="1"/>
  <c r="CF105" i="82"/>
  <c r="CO105" i="82" s="1"/>
  <c r="CP105" i="82" s="1"/>
  <c r="CF84" i="82"/>
  <c r="CO84" i="82" s="1"/>
  <c r="CP84" i="82" s="1"/>
  <c r="CS84" i="82" s="1"/>
  <c r="CF192" i="82"/>
  <c r="CO192" i="82" s="1"/>
  <c r="CP192" i="82" s="1"/>
  <c r="CS192" i="82" s="1"/>
  <c r="CF170" i="82"/>
  <c r="CO170" i="82" s="1"/>
  <c r="CP170" i="82" s="1"/>
  <c r="CR170" i="82" s="1"/>
  <c r="CF209" i="82"/>
  <c r="CO209" i="82" s="1"/>
  <c r="CP209" i="82" s="1"/>
  <c r="CS209" i="82" s="1"/>
  <c r="CF135" i="82"/>
  <c r="CO135" i="82" s="1"/>
  <c r="CP135" i="82" s="1"/>
  <c r="CR135" i="82" s="1"/>
  <c r="CF165" i="82"/>
  <c r="CO165" i="82" s="1"/>
  <c r="CP165" i="82" s="1"/>
  <c r="CR165" i="82" s="1"/>
  <c r="CT165" i="82" s="1"/>
  <c r="CF124" i="82"/>
  <c r="CO124" i="82" s="1"/>
  <c r="CP124" i="82" s="1"/>
  <c r="CS124" i="82" s="1"/>
  <c r="CF161" i="82"/>
  <c r="CO161" i="82" s="1"/>
  <c r="CP161" i="82" s="1"/>
  <c r="CS161" i="82" s="1"/>
  <c r="CF97" i="82"/>
  <c r="CO97" i="82" s="1"/>
  <c r="CP97" i="82" s="1"/>
  <c r="CR97" i="82" s="1"/>
  <c r="CF130" i="82"/>
  <c r="CO130" i="82" s="1"/>
  <c r="CP130" i="82" s="1"/>
  <c r="CR130" i="82" s="1"/>
  <c r="CF147" i="82"/>
  <c r="CO147" i="82" s="1"/>
  <c r="CP147" i="82" s="1"/>
  <c r="CF180" i="82"/>
  <c r="CO180" i="82" s="1"/>
  <c r="CP180" i="82" s="1"/>
  <c r="CR180" i="82" s="1"/>
  <c r="CF200" i="82"/>
  <c r="CO200" i="82" s="1"/>
  <c r="CP200" i="82" s="1"/>
  <c r="CR200" i="82" s="1"/>
  <c r="CF131" i="82"/>
  <c r="CO131" i="82" s="1"/>
  <c r="CP131" i="82" s="1"/>
  <c r="CS131" i="82" s="1"/>
  <c r="CF181" i="82"/>
  <c r="CO181" i="82" s="1"/>
  <c r="CP181" i="82" s="1"/>
  <c r="CR181" i="82" s="1"/>
  <c r="CT181" i="82" s="1"/>
  <c r="CF126" i="82"/>
  <c r="CO126" i="82" s="1"/>
  <c r="CP126" i="82" s="1"/>
  <c r="CR126" i="82" s="1"/>
  <c r="CF173" i="82"/>
  <c r="CO173" i="82" s="1"/>
  <c r="CP173" i="82" s="1"/>
  <c r="CS173" i="82" s="1"/>
  <c r="CF156" i="82"/>
  <c r="CO156" i="82" s="1"/>
  <c r="CP156" i="82" s="1"/>
  <c r="Y147" i="75"/>
  <c r="CF203" i="82"/>
  <c r="CO203" i="82" s="1"/>
  <c r="CP203" i="82" s="1"/>
  <c r="CS203" i="82" s="1"/>
  <c r="CF166" i="82"/>
  <c r="CO166" i="82" s="1"/>
  <c r="CP166" i="82" s="1"/>
  <c r="CR166" i="82" s="1"/>
  <c r="CF164" i="82"/>
  <c r="CO164" i="82" s="1"/>
  <c r="CP164" i="82" s="1"/>
  <c r="CR164" i="82" s="1"/>
  <c r="CF134" i="82"/>
  <c r="CO134" i="82" s="1"/>
  <c r="CP134" i="82" s="1"/>
  <c r="CS134" i="82" s="1"/>
  <c r="CF149" i="82"/>
  <c r="CO149" i="82" s="1"/>
  <c r="CP149" i="82" s="1"/>
  <c r="CS149" i="82" s="1"/>
  <c r="CF185" i="82"/>
  <c r="CO185" i="82" s="1"/>
  <c r="CP185" i="82" s="1"/>
  <c r="CR185" i="82" s="1"/>
  <c r="CF175" i="82"/>
  <c r="CO175" i="82" s="1"/>
  <c r="CP175" i="82" s="1"/>
  <c r="CS175" i="82" s="1"/>
  <c r="CF194" i="82"/>
  <c r="CO194" i="82" s="1"/>
  <c r="CP194" i="82" s="1"/>
  <c r="CF197" i="82"/>
  <c r="CO197" i="82" s="1"/>
  <c r="CP197" i="82" s="1"/>
  <c r="CF167" i="82"/>
  <c r="CO167" i="82" s="1"/>
  <c r="CP167" i="82" s="1"/>
  <c r="CS167" i="82" s="1"/>
  <c r="Y121" i="74"/>
  <c r="Y131" i="74"/>
  <c r="CO256" i="83"/>
  <c r="CP256" i="83" s="1"/>
  <c r="CO257" i="83"/>
  <c r="CP257" i="83" s="1"/>
  <c r="Y95" i="74"/>
  <c r="Y154" i="74"/>
  <c r="Y105" i="74"/>
  <c r="Y139" i="74"/>
  <c r="Y233" i="74"/>
  <c r="CO200" i="83"/>
  <c r="CP200" i="83" s="1"/>
  <c r="Y96" i="74"/>
  <c r="CO282" i="83"/>
  <c r="CP282" i="83" s="1"/>
  <c r="CS282" i="83" s="1"/>
  <c r="CO203" i="83"/>
  <c r="CP203" i="83" s="1"/>
  <c r="CS203" i="83" s="1"/>
  <c r="CO276" i="83"/>
  <c r="CP276" i="83" s="1"/>
  <c r="CS276" i="83" s="1"/>
  <c r="CO283" i="83"/>
  <c r="CP283" i="83" s="1"/>
  <c r="CS283" i="83" s="1"/>
  <c r="CO248" i="83"/>
  <c r="CP248" i="83" s="1"/>
  <c r="CS248" i="83" s="1"/>
  <c r="CO163" i="83"/>
  <c r="CP163" i="83" s="1"/>
  <c r="CR163" i="83" s="1"/>
  <c r="CO252" i="83"/>
  <c r="CP252" i="83" s="1"/>
  <c r="CS252" i="83" s="1"/>
  <c r="Y91" i="74"/>
  <c r="Y88" i="74"/>
  <c r="Y98" i="74"/>
  <c r="Y107" i="74"/>
  <c r="Y86" i="74"/>
  <c r="Y122" i="74"/>
  <c r="Y140" i="74"/>
  <c r="Y117" i="74"/>
  <c r="Y237" i="74"/>
  <c r="Y123" i="74"/>
  <c r="Y141" i="74"/>
  <c r="Y174" i="74"/>
  <c r="Y222" i="74"/>
  <c r="CO222" i="83"/>
  <c r="CP222" i="83" s="1"/>
  <c r="CO227" i="83"/>
  <c r="CP227" i="83" s="1"/>
  <c r="CR227" i="83" s="1"/>
  <c r="CO225" i="83"/>
  <c r="CP225" i="83" s="1"/>
  <c r="CR225" i="83" s="1"/>
  <c r="CO191" i="83"/>
  <c r="CP191" i="83" s="1"/>
  <c r="CS191" i="83" s="1"/>
  <c r="CF180" i="83"/>
  <c r="CO180" i="83" s="1"/>
  <c r="CP180" i="83" s="1"/>
  <c r="CR180" i="83" s="1"/>
  <c r="CO167" i="83"/>
  <c r="CP167" i="83" s="1"/>
  <c r="CS167" i="83" s="1"/>
  <c r="CO77" i="83"/>
  <c r="CP77" i="83" s="1"/>
  <c r="CS77" i="83" s="1"/>
  <c r="CO117" i="83"/>
  <c r="CP117" i="83" s="1"/>
  <c r="CR117" i="83" s="1"/>
  <c r="CO96" i="83"/>
  <c r="CP96" i="83" s="1"/>
  <c r="CS96" i="83" s="1"/>
  <c r="CO65" i="83"/>
  <c r="CP65" i="83" s="1"/>
  <c r="CR65" i="83" s="1"/>
  <c r="Y165" i="74"/>
  <c r="Y254" i="74"/>
  <c r="Y132" i="74"/>
  <c r="Y226" i="74"/>
  <c r="Y258" i="74"/>
  <c r="CR165" i="83"/>
  <c r="CT165" i="83" s="1"/>
  <c r="CO285" i="83"/>
  <c r="CP285" i="83" s="1"/>
  <c r="CS285" i="83" s="1"/>
  <c r="CO266" i="83"/>
  <c r="CP266" i="83" s="1"/>
  <c r="CS266" i="83" s="1"/>
  <c r="CO181" i="83"/>
  <c r="CP181" i="83" s="1"/>
  <c r="CS181" i="83" s="1"/>
  <c r="CF194" i="83"/>
  <c r="CO194" i="83" s="1"/>
  <c r="CP194" i="83" s="1"/>
  <c r="CS194" i="83" s="1"/>
  <c r="CF76" i="83"/>
  <c r="CO76" i="83" s="1"/>
  <c r="CP76" i="83" s="1"/>
  <c r="CS76" i="83" s="1"/>
  <c r="Y130" i="74"/>
  <c r="Y148" i="74"/>
  <c r="CO197" i="83"/>
  <c r="CP197" i="83" s="1"/>
  <c r="CO208" i="83"/>
  <c r="CP208" i="83" s="1"/>
  <c r="CR208" i="83" s="1"/>
  <c r="CO287" i="83"/>
  <c r="CP287" i="83" s="1"/>
  <c r="CS287" i="83" s="1"/>
  <c r="CO178" i="83"/>
  <c r="CP178" i="83" s="1"/>
  <c r="CS178" i="83" s="1"/>
  <c r="CR208" i="82"/>
  <c r="CT208" i="82" s="1"/>
  <c r="CS208" i="82"/>
  <c r="CS187" i="82"/>
  <c r="CR187" i="82"/>
  <c r="CS151" i="82"/>
  <c r="CS202" i="82"/>
  <c r="CR202" i="82"/>
  <c r="CT202" i="82" s="1"/>
  <c r="CR162" i="82"/>
  <c r="CT162" i="82" s="1"/>
  <c r="CS174" i="82"/>
  <c r="CR133" i="82"/>
  <c r="CT133" i="82" s="1"/>
  <c r="CF123" i="82"/>
  <c r="CO123" i="82" s="1"/>
  <c r="CP123" i="82" s="1"/>
  <c r="CF94" i="82"/>
  <c r="CO94" i="82" s="1"/>
  <c r="CP94" i="82" s="1"/>
  <c r="CS94" i="82" s="1"/>
  <c r="CF21" i="82"/>
  <c r="CO21" i="82" s="1"/>
  <c r="CP21" i="82" s="1"/>
  <c r="CF96" i="82"/>
  <c r="CO96" i="82" s="1"/>
  <c r="CP96" i="82" s="1"/>
  <c r="CF160" i="82"/>
  <c r="CO160" i="82" s="1"/>
  <c r="CP160" i="82" s="1"/>
  <c r="CS160" i="82" s="1"/>
  <c r="CF190" i="82"/>
  <c r="CO190" i="82" s="1"/>
  <c r="CP190" i="82" s="1"/>
  <c r="CF155" i="82"/>
  <c r="CO155" i="82" s="1"/>
  <c r="CP155" i="82" s="1"/>
  <c r="CS155" i="82" s="1"/>
  <c r="CF102" i="82"/>
  <c r="CO102" i="82" s="1"/>
  <c r="CP102" i="82" s="1"/>
  <c r="CS102" i="82" s="1"/>
  <c r="CF112" i="82"/>
  <c r="CO112" i="82" s="1"/>
  <c r="CP112" i="82" s="1"/>
  <c r="CF46" i="82"/>
  <c r="CO46" i="82" s="1"/>
  <c r="CP46" i="82" s="1"/>
  <c r="CF75" i="82"/>
  <c r="CO75" i="82" s="1"/>
  <c r="CP75" i="82" s="1"/>
  <c r="CF199" i="82"/>
  <c r="CO199" i="82" s="1"/>
  <c r="CP199" i="82" s="1"/>
  <c r="CF128" i="82"/>
  <c r="CO128" i="82" s="1"/>
  <c r="CP128" i="82" s="1"/>
  <c r="CF139" i="82"/>
  <c r="CO139" i="82" s="1"/>
  <c r="CP139" i="82" s="1"/>
  <c r="CF157" i="82"/>
  <c r="CO157" i="82" s="1"/>
  <c r="CP157" i="82" s="1"/>
  <c r="CF211" i="82"/>
  <c r="CO211" i="82" s="1"/>
  <c r="CP211" i="82" s="1"/>
  <c r="CF132" i="82"/>
  <c r="CO132" i="82" s="1"/>
  <c r="CP132" i="82" s="1"/>
  <c r="CS132" i="82" s="1"/>
  <c r="CF163" i="82"/>
  <c r="CO163" i="82" s="1"/>
  <c r="CP163" i="82" s="1"/>
  <c r="CR163" i="82" s="1"/>
  <c r="CF178" i="82"/>
  <c r="CO178" i="82" s="1"/>
  <c r="CP178" i="82" s="1"/>
  <c r="CF141" i="82"/>
  <c r="CO141" i="82" s="1"/>
  <c r="CP141" i="82" s="1"/>
  <c r="CF11" i="82"/>
  <c r="CO11" i="82" s="1"/>
  <c r="CP11" i="82" s="1"/>
  <c r="CF117" i="82"/>
  <c r="CO117" i="82" s="1"/>
  <c r="CP117" i="82" s="1"/>
  <c r="CF39" i="82"/>
  <c r="CO39" i="82" s="1"/>
  <c r="CP39" i="82" s="1"/>
  <c r="CS39" i="82" s="1"/>
  <c r="CF67" i="82"/>
  <c r="CO67" i="82" s="1"/>
  <c r="CP67" i="82" s="1"/>
  <c r="CS67" i="82" s="1"/>
  <c r="CF20" i="82"/>
  <c r="CO20" i="82" s="1"/>
  <c r="CP20" i="82" s="1"/>
  <c r="CR20" i="82" s="1"/>
  <c r="CF106" i="82"/>
  <c r="CO106" i="82" s="1"/>
  <c r="CP106" i="82" s="1"/>
  <c r="CF143" i="82"/>
  <c r="CO143" i="82" s="1"/>
  <c r="CP143" i="82" s="1"/>
  <c r="CF186" i="82"/>
  <c r="CO186" i="82" s="1"/>
  <c r="CP186" i="82" s="1"/>
  <c r="CF158" i="82"/>
  <c r="CO158" i="82" s="1"/>
  <c r="CP158" i="82" s="1"/>
  <c r="CF210" i="82"/>
  <c r="CO210" i="82" s="1"/>
  <c r="CP210" i="82" s="1"/>
  <c r="CR201" i="82"/>
  <c r="CS201" i="82"/>
  <c r="CR188" i="82"/>
  <c r="CR205" i="82"/>
  <c r="CS205" i="82"/>
  <c r="CS184" i="82"/>
  <c r="CR184" i="82"/>
  <c r="CF90" i="82"/>
  <c r="CO90" i="82" s="1"/>
  <c r="CP90" i="82" s="1"/>
  <c r="CS90" i="82" s="1"/>
  <c r="CF18" i="82"/>
  <c r="CO18" i="82" s="1"/>
  <c r="CP18" i="82" s="1"/>
  <c r="CS18" i="82" s="1"/>
  <c r="CF99" i="82"/>
  <c r="CO99" i="82" s="1"/>
  <c r="CP99" i="82" s="1"/>
  <c r="CS99" i="82" s="1"/>
  <c r="CF78" i="82"/>
  <c r="CO78" i="82" s="1"/>
  <c r="CP78" i="82" s="1"/>
  <c r="CR78" i="82" s="1"/>
  <c r="CF47" i="82"/>
  <c r="CO47" i="82" s="1"/>
  <c r="CP47" i="82" s="1"/>
  <c r="CF28" i="82"/>
  <c r="CO28" i="82" s="1"/>
  <c r="CP28" i="82" s="1"/>
  <c r="CS28" i="82" s="1"/>
  <c r="CR127" i="82"/>
  <c r="CR160" i="82"/>
  <c r="CR140" i="82"/>
  <c r="CS142" i="82"/>
  <c r="CR142" i="82"/>
  <c r="CT142" i="82" s="1"/>
  <c r="CR177" i="82"/>
  <c r="CT177" i="82" s="1"/>
  <c r="CS154" i="82"/>
  <c r="CR154" i="82"/>
  <c r="CT154" i="82" s="1"/>
  <c r="CS166" i="82"/>
  <c r="CF43" i="82"/>
  <c r="CO43" i="82" s="1"/>
  <c r="CP43" i="82" s="1"/>
  <c r="CS43" i="82" s="1"/>
  <c r="CF69" i="82"/>
  <c r="CO69" i="82" s="1"/>
  <c r="CP69" i="82" s="1"/>
  <c r="CR69" i="82" s="1"/>
  <c r="CF57" i="82"/>
  <c r="CO57" i="82" s="1"/>
  <c r="CP57" i="82" s="1"/>
  <c r="CS57" i="82" s="1"/>
  <c r="CR172" i="82"/>
  <c r="CS172" i="82"/>
  <c r="CS207" i="82"/>
  <c r="CS191" i="82"/>
  <c r="CF76" i="82"/>
  <c r="CO76" i="82" s="1"/>
  <c r="CP76" i="82" s="1"/>
  <c r="CF35" i="82"/>
  <c r="CO35" i="82" s="1"/>
  <c r="CP35" i="82" s="1"/>
  <c r="CS35" i="82" s="1"/>
  <c r="CR294" i="83"/>
  <c r="CT294" i="83" s="1"/>
  <c r="CS251" i="83"/>
  <c r="CR251" i="83"/>
  <c r="CT251" i="83" s="1"/>
  <c r="CS160" i="83"/>
  <c r="CR160" i="83"/>
  <c r="CR260" i="83"/>
  <c r="CS260" i="83"/>
  <c r="CS210" i="83"/>
  <c r="CS161" i="83"/>
  <c r="CR161" i="83"/>
  <c r="CT161" i="83" s="1"/>
  <c r="CS218" i="83"/>
  <c r="CR219" i="83"/>
  <c r="CT219" i="83" s="1"/>
  <c r="CS272" i="83"/>
  <c r="CR272" i="83"/>
  <c r="CT272" i="83" s="1"/>
  <c r="CS179" i="83"/>
  <c r="CR179" i="83"/>
  <c r="CT179" i="83" s="1"/>
  <c r="CS255" i="83"/>
  <c r="CR255" i="83"/>
  <c r="CT255" i="83" s="1"/>
  <c r="CS279" i="83"/>
  <c r="CR279" i="83"/>
  <c r="CT279" i="83" s="1"/>
  <c r="CS198" i="83"/>
  <c r="CR198" i="83"/>
  <c r="CT198" i="83" s="1"/>
  <c r="CR275" i="83"/>
  <c r="CT275" i="83" s="1"/>
  <c r="CS228" i="83"/>
  <c r="CR228" i="83"/>
  <c r="CT228" i="83" s="1"/>
  <c r="CF269" i="83"/>
  <c r="CO269" i="83" s="1"/>
  <c r="CP269" i="83" s="1"/>
  <c r="CF273" i="83"/>
  <c r="CO273" i="83" s="1"/>
  <c r="CP273" i="83" s="1"/>
  <c r="CF270" i="83"/>
  <c r="CO270" i="83" s="1"/>
  <c r="CP270" i="83" s="1"/>
  <c r="CF234" i="83"/>
  <c r="CO234" i="83" s="1"/>
  <c r="CP234" i="83" s="1"/>
  <c r="CO291" i="83"/>
  <c r="CP291" i="83" s="1"/>
  <c r="CO258" i="83"/>
  <c r="CP258" i="83" s="1"/>
  <c r="CF177" i="83"/>
  <c r="CO177" i="83" s="1"/>
  <c r="CP177" i="83" s="1"/>
  <c r="CF224" i="83"/>
  <c r="CO224" i="83" s="1"/>
  <c r="CP224" i="83" s="1"/>
  <c r="CF223" i="83"/>
  <c r="CO223" i="83" s="1"/>
  <c r="CP223" i="83" s="1"/>
  <c r="CF185" i="83"/>
  <c r="CO185" i="83" s="1"/>
  <c r="CP185" i="83" s="1"/>
  <c r="CS185" i="83" s="1"/>
  <c r="CF278" i="83"/>
  <c r="CO278" i="83" s="1"/>
  <c r="CP278" i="83" s="1"/>
  <c r="CR230" i="83"/>
  <c r="CT230" i="83" s="1"/>
  <c r="CF162" i="83"/>
  <c r="CO162" i="83" s="1"/>
  <c r="CP162" i="83" s="1"/>
  <c r="CF250" i="83"/>
  <c r="CO250" i="83" s="1"/>
  <c r="CP250" i="83" s="1"/>
  <c r="CR250" i="83" s="1"/>
  <c r="CO202" i="83"/>
  <c r="CP202" i="83" s="1"/>
  <c r="CF206" i="83"/>
  <c r="CO206" i="83" s="1"/>
  <c r="CP206" i="83" s="1"/>
  <c r="CR206" i="83" s="1"/>
  <c r="CF189" i="83"/>
  <c r="CO189" i="83" s="1"/>
  <c r="CP189" i="83" s="1"/>
  <c r="CF296" i="83"/>
  <c r="CO296" i="83" s="1"/>
  <c r="CP296" i="83" s="1"/>
  <c r="CR296" i="83" s="1"/>
  <c r="CT296" i="83" s="1"/>
  <c r="CF168" i="83"/>
  <c r="CO168" i="83" s="1"/>
  <c r="CP168" i="83" s="1"/>
  <c r="CS168" i="83" s="1"/>
  <c r="CF216" i="83"/>
  <c r="CO216" i="83" s="1"/>
  <c r="CP216" i="83" s="1"/>
  <c r="CF190" i="83"/>
  <c r="CO190" i="83" s="1"/>
  <c r="CP190" i="83" s="1"/>
  <c r="CF236" i="83"/>
  <c r="CO236" i="83" s="1"/>
  <c r="CP236" i="83" s="1"/>
  <c r="CS236" i="83" s="1"/>
  <c r="CF226" i="83"/>
  <c r="CO226" i="83" s="1"/>
  <c r="CP226" i="83" s="1"/>
  <c r="CF182" i="83"/>
  <c r="CO182" i="83" s="1"/>
  <c r="CP182" i="83" s="1"/>
  <c r="CF115" i="83"/>
  <c r="CO115" i="83" s="1"/>
  <c r="CP115" i="83" s="1"/>
  <c r="CS115" i="83" s="1"/>
  <c r="CF90" i="83"/>
  <c r="CO90" i="83" s="1"/>
  <c r="CP90" i="83" s="1"/>
  <c r="CS90" i="83" s="1"/>
  <c r="CF107" i="83"/>
  <c r="CO107" i="83" s="1"/>
  <c r="CP107" i="83" s="1"/>
  <c r="CT280" i="83"/>
  <c r="CS289" i="83"/>
  <c r="CR289" i="83"/>
  <c r="CS293" i="83"/>
  <c r="CR293" i="83"/>
  <c r="CR292" i="83"/>
  <c r="CS292" i="83"/>
  <c r="CT193" i="83"/>
  <c r="CS290" i="83"/>
  <c r="CR290" i="83"/>
  <c r="CR284" i="83"/>
  <c r="CS284" i="83"/>
  <c r="CS295" i="83"/>
  <c r="CR295" i="83"/>
  <c r="CR288" i="83"/>
  <c r="CS288" i="83"/>
  <c r="CS227" i="83"/>
  <c r="CS265" i="83"/>
  <c r="CR265" i="83"/>
  <c r="CS229" i="83"/>
  <c r="CS235" i="83"/>
  <c r="CR235" i="83"/>
  <c r="CR231" i="83"/>
  <c r="CS231" i="83"/>
  <c r="CS274" i="83"/>
  <c r="CS271" i="83"/>
  <c r="CR271" i="83"/>
  <c r="CR268" i="83"/>
  <c r="CS268" i="83"/>
  <c r="CR244" i="83"/>
  <c r="CS244" i="83"/>
  <c r="CR264" i="83"/>
  <c r="CS264" i="83"/>
  <c r="CS254" i="83"/>
  <c r="CR254" i="83"/>
  <c r="CR249" i="83"/>
  <c r="CS249" i="83"/>
  <c r="CR239" i="83"/>
  <c r="CS239" i="83"/>
  <c r="CF151" i="83"/>
  <c r="CO151" i="83" s="1"/>
  <c r="CP151" i="83" s="1"/>
  <c r="CR277" i="83"/>
  <c r="CS277" i="83"/>
  <c r="CS237" i="83"/>
  <c r="CR237" i="83"/>
  <c r="CS263" i="83"/>
  <c r="CR263" i="83"/>
  <c r="CT263" i="83" s="1"/>
  <c r="CF91" i="83"/>
  <c r="CO91" i="83" s="1"/>
  <c r="CP91" i="83" s="1"/>
  <c r="CS91" i="83" s="1"/>
  <c r="CF63" i="83"/>
  <c r="CO63" i="83" s="1"/>
  <c r="CP63" i="83" s="1"/>
  <c r="CS63" i="83" s="1"/>
  <c r="CR233" i="83"/>
  <c r="CS233" i="83"/>
  <c r="CS243" i="83"/>
  <c r="CS267" i="83"/>
  <c r="CR267" i="83"/>
  <c r="CF139" i="83"/>
  <c r="CO139" i="83" s="1"/>
  <c r="CP139" i="83" s="1"/>
  <c r="CF83" i="83"/>
  <c r="CO83" i="83" s="1"/>
  <c r="CP83" i="83" s="1"/>
  <c r="CF127" i="83"/>
  <c r="CO127" i="83" s="1"/>
  <c r="CP127" i="83" s="1"/>
  <c r="CF67" i="83"/>
  <c r="CO67" i="83" s="1"/>
  <c r="CP67" i="83" s="1"/>
  <c r="CS67" i="83" s="1"/>
  <c r="CR236" i="83"/>
  <c r="CS240" i="83"/>
  <c r="CR240" i="83"/>
  <c r="CR212" i="83"/>
  <c r="CS183" i="83"/>
  <c r="CR183" i="83"/>
  <c r="CR213" i="83"/>
  <c r="CS213" i="83"/>
  <c r="CS164" i="83"/>
  <c r="CR164" i="83"/>
  <c r="CS180" i="83"/>
  <c r="CF15" i="83"/>
  <c r="CO15" i="83" s="1"/>
  <c r="CP15" i="83" s="1"/>
  <c r="CR15" i="83" s="1"/>
  <c r="CF10" i="83"/>
  <c r="CO10" i="83" s="1"/>
  <c r="CP10" i="83" s="1"/>
  <c r="CS10" i="83" s="1"/>
  <c r="CR174" i="83"/>
  <c r="CR184" i="83"/>
  <c r="CS176" i="83"/>
  <c r="CR176" i="83"/>
  <c r="CT176" i="83" s="1"/>
  <c r="CR201" i="83"/>
  <c r="CS201" i="83"/>
  <c r="CS172" i="83"/>
  <c r="CR172" i="83"/>
  <c r="CR204" i="83"/>
  <c r="CS204" i="83"/>
  <c r="CR192" i="83"/>
  <c r="CS192" i="83"/>
  <c r="CF71" i="83"/>
  <c r="CO71" i="83" s="1"/>
  <c r="CP71" i="83" s="1"/>
  <c r="CT160" i="83"/>
  <c r="CS197" i="83"/>
  <c r="CR197" i="83"/>
  <c r="CS166" i="83"/>
  <c r="Y203" i="75"/>
  <c r="Y202" i="75"/>
  <c r="CF27" i="82"/>
  <c r="CO27" i="82" s="1"/>
  <c r="CP27" i="82" s="1"/>
  <c r="CF65" i="82"/>
  <c r="CO65" i="82" s="1"/>
  <c r="CP65" i="82" s="1"/>
  <c r="CS65" i="82" s="1"/>
  <c r="CF98" i="82"/>
  <c r="CO98" i="82" s="1"/>
  <c r="CP98" i="82" s="1"/>
  <c r="CF82" i="82"/>
  <c r="CO82" i="82" s="1"/>
  <c r="CP82" i="82" s="1"/>
  <c r="CS82" i="82" s="1"/>
  <c r="CF53" i="82"/>
  <c r="CO53" i="82" s="1"/>
  <c r="CP53" i="82" s="1"/>
  <c r="CF37" i="82"/>
  <c r="CO37" i="82" s="1"/>
  <c r="CP37" i="82" s="1"/>
  <c r="CR37" i="82" s="1"/>
  <c r="CF19" i="82"/>
  <c r="CO19" i="82" s="1"/>
  <c r="CP19" i="82" s="1"/>
  <c r="CR19" i="82" s="1"/>
  <c r="CF56" i="82"/>
  <c r="CO56" i="82" s="1"/>
  <c r="CP56" i="82" s="1"/>
  <c r="CR56" i="82" s="1"/>
  <c r="CF45" i="82"/>
  <c r="CO45" i="82" s="1"/>
  <c r="CP45" i="82" s="1"/>
  <c r="CF100" i="82"/>
  <c r="CO100" i="82" s="1"/>
  <c r="CP100" i="82" s="1"/>
  <c r="CS100" i="82" s="1"/>
  <c r="CF58" i="82"/>
  <c r="CO58" i="82" s="1"/>
  <c r="CP58" i="82" s="1"/>
  <c r="CR58" i="82" s="1"/>
  <c r="CF110" i="82"/>
  <c r="CO110" i="82" s="1"/>
  <c r="CP110" i="82" s="1"/>
  <c r="CS110" i="82" s="1"/>
  <c r="CF63" i="82"/>
  <c r="CO63" i="82" s="1"/>
  <c r="CP63" i="82" s="1"/>
  <c r="CR63" i="82" s="1"/>
  <c r="CF91" i="82"/>
  <c r="CO91" i="82" s="1"/>
  <c r="CP91" i="82" s="1"/>
  <c r="CS91" i="82" s="1"/>
  <c r="CF66" i="82"/>
  <c r="CO66" i="82" s="1"/>
  <c r="CP66" i="82" s="1"/>
  <c r="CS66" i="82" s="1"/>
  <c r="CF101" i="82"/>
  <c r="CO101" i="82" s="1"/>
  <c r="CP101" i="82" s="1"/>
  <c r="CR101" i="82" s="1"/>
  <c r="CF49" i="82"/>
  <c r="CO49" i="82" s="1"/>
  <c r="CP49" i="82" s="1"/>
  <c r="CS49" i="82" s="1"/>
  <c r="CF87" i="82"/>
  <c r="CO87" i="82" s="1"/>
  <c r="CP87" i="82" s="1"/>
  <c r="CS87" i="82" s="1"/>
  <c r="CF60" i="82"/>
  <c r="CO60" i="82" s="1"/>
  <c r="CP60" i="82" s="1"/>
  <c r="CS60" i="82" s="1"/>
  <c r="CF111" i="82"/>
  <c r="CO111" i="82" s="1"/>
  <c r="CP111" i="82" s="1"/>
  <c r="CS111" i="82" s="1"/>
  <c r="CF50" i="82"/>
  <c r="CO50" i="82" s="1"/>
  <c r="CP50" i="82" s="1"/>
  <c r="CR50" i="82" s="1"/>
  <c r="CF36" i="82"/>
  <c r="CO36" i="82" s="1"/>
  <c r="CP36" i="82" s="1"/>
  <c r="CS36" i="82" s="1"/>
  <c r="CF93" i="82"/>
  <c r="CO93" i="82" s="1"/>
  <c r="CP93" i="82" s="1"/>
  <c r="CS93" i="82" s="1"/>
  <c r="CF108" i="82"/>
  <c r="CO108" i="82" s="1"/>
  <c r="CP108" i="82" s="1"/>
  <c r="CS108" i="82" s="1"/>
  <c r="CF61" i="82"/>
  <c r="CO61" i="82" s="1"/>
  <c r="CP61" i="82" s="1"/>
  <c r="CS61" i="82" s="1"/>
  <c r="CF62" i="82"/>
  <c r="CO62" i="82" s="1"/>
  <c r="CP62" i="82" s="1"/>
  <c r="CR62" i="82" s="1"/>
  <c r="CF44" i="82"/>
  <c r="CO44" i="82" s="1"/>
  <c r="CP44" i="82" s="1"/>
  <c r="CR44" i="82" s="1"/>
  <c r="CF48" i="82"/>
  <c r="CO48" i="82" s="1"/>
  <c r="CP48" i="82" s="1"/>
  <c r="CR48" i="82" s="1"/>
  <c r="CF89" i="82"/>
  <c r="CO89" i="82" s="1"/>
  <c r="CP89" i="82" s="1"/>
  <c r="CF103" i="82"/>
  <c r="CO103" i="82" s="1"/>
  <c r="CP103" i="82" s="1"/>
  <c r="CS103" i="82" s="1"/>
  <c r="CF95" i="82"/>
  <c r="CO95" i="82" s="1"/>
  <c r="CP95" i="82" s="1"/>
  <c r="CF104" i="82"/>
  <c r="CO104" i="82" s="1"/>
  <c r="CP104" i="82" s="1"/>
  <c r="CR104" i="82" s="1"/>
  <c r="CF68" i="82"/>
  <c r="CO68" i="82" s="1"/>
  <c r="CP68" i="82" s="1"/>
  <c r="CS68" i="82" s="1"/>
  <c r="CF107" i="82"/>
  <c r="CO107" i="82" s="1"/>
  <c r="CP107" i="82" s="1"/>
  <c r="CR107" i="82" s="1"/>
  <c r="CF92" i="82"/>
  <c r="CO92" i="82" s="1"/>
  <c r="CP92" i="82" s="1"/>
  <c r="CR92" i="82" s="1"/>
  <c r="CF122" i="82"/>
  <c r="CO122" i="82" s="1"/>
  <c r="CP122" i="82" s="1"/>
  <c r="CF83" i="82"/>
  <c r="CO83" i="82" s="1"/>
  <c r="CP83" i="82" s="1"/>
  <c r="Y118" i="75"/>
  <c r="Y137" i="75"/>
  <c r="Y204" i="75"/>
  <c r="Y89" i="75"/>
  <c r="Y196" i="75"/>
  <c r="Y194" i="75"/>
  <c r="Y187" i="75"/>
  <c r="Y143" i="75"/>
  <c r="Y174" i="75"/>
  <c r="Y135" i="75"/>
  <c r="Y157" i="75"/>
  <c r="CO109" i="82"/>
  <c r="CP109" i="82" s="1"/>
  <c r="CS109" i="82" s="1"/>
  <c r="Y160" i="75"/>
  <c r="Y130" i="75"/>
  <c r="Y166" i="75"/>
  <c r="Y153" i="75"/>
  <c r="Y191" i="75"/>
  <c r="Y173" i="75"/>
  <c r="Y150" i="75"/>
  <c r="Y183" i="75"/>
  <c r="Y133" i="75"/>
  <c r="Y127" i="75"/>
  <c r="Y139" i="75"/>
  <c r="Y193" i="75"/>
  <c r="Y159" i="75"/>
  <c r="Y154" i="75"/>
  <c r="Y177" i="75"/>
  <c r="CO77" i="82"/>
  <c r="CP77" i="82" s="1"/>
  <c r="CR77" i="82" s="1"/>
  <c r="Y146" i="75"/>
  <c r="Y210" i="75"/>
  <c r="Y141" i="75"/>
  <c r="Y206" i="75"/>
  <c r="Y168" i="75"/>
  <c r="Y175" i="75"/>
  <c r="Y161" i="75"/>
  <c r="Y128" i="75"/>
  <c r="Y152" i="75"/>
  <c r="Y136" i="75"/>
  <c r="Y149" i="75"/>
  <c r="Y189" i="75"/>
  <c r="CO119" i="82"/>
  <c r="CP119" i="82" s="1"/>
  <c r="CS119" i="82" s="1"/>
  <c r="Y158" i="75"/>
  <c r="Y182" i="75"/>
  <c r="Y198" i="75"/>
  <c r="Y167" i="75"/>
  <c r="Y190" i="75"/>
  <c r="Y163" i="75"/>
  <c r="Y201" i="75"/>
  <c r="Y134" i="75"/>
  <c r="Y148" i="75"/>
  <c r="Y171" i="75"/>
  <c r="Y144" i="75"/>
  <c r="Y181" i="75"/>
  <c r="Y185" i="75"/>
  <c r="Y155" i="75"/>
  <c r="Y184" i="75"/>
  <c r="Y151" i="75"/>
  <c r="Y169" i="75"/>
  <c r="CI305" i="82"/>
  <c r="Y250" i="74"/>
  <c r="Y179" i="74"/>
  <c r="Y230" i="74"/>
  <c r="Y240" i="74"/>
  <c r="Y124" i="74"/>
  <c r="Y186" i="74"/>
  <c r="Y224" i="74"/>
  <c r="Y143" i="74"/>
  <c r="Y157" i="74"/>
  <c r="Y114" i="74"/>
  <c r="Y166" i="74"/>
  <c r="Y177" i="74"/>
  <c r="Y284" i="74"/>
  <c r="Y178" i="74"/>
  <c r="Y144" i="74"/>
  <c r="CF25" i="83"/>
  <c r="CO25" i="83" s="1"/>
  <c r="CP25" i="83" s="1"/>
  <c r="Y120" i="74"/>
  <c r="Y248" i="74"/>
  <c r="Y181" i="74"/>
  <c r="Y272" i="74"/>
  <c r="Y160" i="74"/>
  <c r="Y285" i="74"/>
  <c r="Y289" i="74"/>
  <c r="Y180" i="74"/>
  <c r="Y256" i="74"/>
  <c r="Y167" i="74"/>
  <c r="Y232" i="74"/>
  <c r="Y161" i="74"/>
  <c r="Y242" i="74"/>
  <c r="Y274" i="74"/>
  <c r="Y163" i="74"/>
  <c r="Y199" i="74"/>
  <c r="Y216" i="74"/>
  <c r="Y171" i="74"/>
  <c r="Y201" i="74"/>
  <c r="Y265" i="74"/>
  <c r="Y155" i="74"/>
  <c r="Y169" i="74"/>
  <c r="Y291" i="74"/>
  <c r="Y195" i="74"/>
  <c r="Y257" i="74"/>
  <c r="Y205" i="74"/>
  <c r="Y219" i="74"/>
  <c r="Y212" i="74"/>
  <c r="Y244" i="74"/>
  <c r="Y286" i="74"/>
  <c r="Y271" i="74"/>
  <c r="Y204" i="74"/>
  <c r="Y261" i="74"/>
  <c r="Y206" i="74"/>
  <c r="Y263" i="74"/>
  <c r="Y164" i="74"/>
  <c r="Y197" i="74"/>
  <c r="Y282" i="74"/>
  <c r="Y290" i="74"/>
  <c r="Y210" i="74"/>
  <c r="Y292" i="74"/>
  <c r="Y253" i="74"/>
  <c r="Y183" i="74"/>
  <c r="Y287" i="74"/>
  <c r="Y198" i="74"/>
  <c r="Y252" i="74"/>
  <c r="Y277" i="74"/>
  <c r="Y188" i="74"/>
  <c r="Y213" i="74"/>
  <c r="Y281" i="74"/>
  <c r="Y190" i="74"/>
  <c r="Y207" i="74"/>
  <c r="Y220" i="74"/>
  <c r="Y193" i="74"/>
  <c r="Y266" i="74"/>
  <c r="Y238" i="74"/>
  <c r="Y270" i="74"/>
  <c r="Y173" i="74"/>
  <c r="Y231" i="74"/>
  <c r="Y182" i="74"/>
  <c r="Y276" i="74"/>
  <c r="Y293" i="74"/>
  <c r="Y196" i="74"/>
  <c r="Y228" i="74"/>
  <c r="Y185" i="74"/>
  <c r="Y235" i="74"/>
  <c r="Y267" i="74"/>
  <c r="Y223" i="74"/>
  <c r="Y255" i="74"/>
  <c r="Y209" i="74"/>
  <c r="Y280" i="74"/>
  <c r="Y264" i="74"/>
  <c r="Y245" i="74"/>
  <c r="Y170" i="74"/>
  <c r="Y168" i="74"/>
  <c r="Y189" i="74"/>
  <c r="Y215" i="74"/>
  <c r="Y247" i="74"/>
  <c r="Y218" i="74"/>
  <c r="Y234" i="74"/>
  <c r="Y175" i="74"/>
  <c r="Y268" i="74"/>
  <c r="Y288" i="74"/>
  <c r="Y229" i="74"/>
  <c r="Y246" i="74"/>
  <c r="Y236" i="74"/>
  <c r="Y187" i="74"/>
  <c r="Y251" i="74"/>
  <c r="Y172" i="74"/>
  <c r="Y146" i="74"/>
  <c r="Y214" i="74"/>
  <c r="Y162" i="74"/>
  <c r="Y211" i="74"/>
  <c r="Y194" i="74"/>
  <c r="Y217" i="74"/>
  <c r="Y249" i="74"/>
  <c r="Y295" i="74"/>
  <c r="Y208" i="74"/>
  <c r="Y273" i="74"/>
  <c r="Y260" i="74"/>
  <c r="Y203" i="74"/>
  <c r="Y221" i="74"/>
  <c r="Y158" i="74"/>
  <c r="Y156" i="74"/>
  <c r="Y225" i="74"/>
  <c r="Y151" i="74"/>
  <c r="Y294" i="74"/>
  <c r="Y279" i="74"/>
  <c r="Y135" i="74"/>
  <c r="Y159" i="74"/>
  <c r="Y269" i="74"/>
  <c r="Y283" i="74"/>
  <c r="Y176" i="74"/>
  <c r="Y191" i="74"/>
  <c r="CF89" i="83"/>
  <c r="CO89" i="83" s="1"/>
  <c r="CP89" i="83" s="1"/>
  <c r="CR89" i="83" s="1"/>
  <c r="CF138" i="83"/>
  <c r="CO138" i="83" s="1"/>
  <c r="CP138" i="83" s="1"/>
  <c r="CS138" i="83" s="1"/>
  <c r="CF59" i="83"/>
  <c r="CO59" i="83" s="1"/>
  <c r="CP59" i="83" s="1"/>
  <c r="CR59" i="83" s="1"/>
  <c r="CF112" i="83"/>
  <c r="CO112" i="83" s="1"/>
  <c r="CP112" i="83" s="1"/>
  <c r="CS112" i="83" s="1"/>
  <c r="CF159" i="83"/>
  <c r="CO159" i="83" s="1"/>
  <c r="CP159" i="83" s="1"/>
  <c r="CR159" i="83" s="1"/>
  <c r="Y20" i="74"/>
  <c r="O305" i="74"/>
  <c r="O315" i="75" s="1"/>
  <c r="D10" i="76" s="1"/>
  <c r="Y14" i="74"/>
  <c r="W305" i="74"/>
  <c r="W315" i="75" s="1"/>
  <c r="L10" i="76" s="1"/>
  <c r="P305" i="74"/>
  <c r="P315" i="75" s="1"/>
  <c r="E10" i="76" s="1"/>
  <c r="CO69" i="83"/>
  <c r="CP69" i="83" s="1"/>
  <c r="CR69" i="83" s="1"/>
  <c r="CF17" i="83"/>
  <c r="CO17" i="83" s="1"/>
  <c r="CP17" i="83" s="1"/>
  <c r="CR17" i="83" s="1"/>
  <c r="CO61" i="83"/>
  <c r="CP61" i="83" s="1"/>
  <c r="CS61" i="83" s="1"/>
  <c r="CI305" i="83"/>
  <c r="CO73" i="83"/>
  <c r="CP73" i="83" s="1"/>
  <c r="CS73" i="83" s="1"/>
  <c r="CO143" i="83"/>
  <c r="CP143" i="83" s="1"/>
  <c r="CR143" i="83" s="1"/>
  <c r="CO92" i="83"/>
  <c r="CP92" i="83" s="1"/>
  <c r="CR92" i="83" s="1"/>
  <c r="CO41" i="82"/>
  <c r="CP41" i="82" s="1"/>
  <c r="CR41" i="82" s="1"/>
  <c r="Y13" i="75"/>
  <c r="Y33" i="75"/>
  <c r="M305" i="75"/>
  <c r="M314" i="75" s="1"/>
  <c r="B9" i="76" s="1"/>
  <c r="Y24" i="75"/>
  <c r="Y54" i="75"/>
  <c r="CO133" i="83"/>
  <c r="CP133" i="83" s="1"/>
  <c r="CR133" i="83" s="1"/>
  <c r="Y76" i="74"/>
  <c r="M305" i="74"/>
  <c r="M315" i="75" s="1"/>
  <c r="B10" i="76" s="1"/>
  <c r="Y6" i="74"/>
  <c r="CO126" i="83"/>
  <c r="CP126" i="83" s="1"/>
  <c r="CO123" i="83"/>
  <c r="CP123" i="83" s="1"/>
  <c r="CR123" i="83" s="1"/>
  <c r="R305" i="74"/>
  <c r="R315" i="75" s="1"/>
  <c r="G10" i="76" s="1"/>
  <c r="Y28" i="74"/>
  <c r="Y52" i="74"/>
  <c r="Y16" i="74"/>
  <c r="Y22" i="74"/>
  <c r="Y24" i="74"/>
  <c r="CF14" i="83"/>
  <c r="CO14" i="83" s="1"/>
  <c r="CP14" i="83" s="1"/>
  <c r="CR14" i="83" s="1"/>
  <c r="CO122" i="83"/>
  <c r="CP122" i="83" s="1"/>
  <c r="N305" i="74"/>
  <c r="N315" i="75" s="1"/>
  <c r="C10" i="76" s="1"/>
  <c r="Q305" i="74"/>
  <c r="Q315" i="75" s="1"/>
  <c r="F10" i="76" s="1"/>
  <c r="U305" i="74"/>
  <c r="CO57" i="83"/>
  <c r="CP57" i="83" s="1"/>
  <c r="CR57" i="83" s="1"/>
  <c r="CR74" i="83"/>
  <c r="CS74" i="83"/>
  <c r="CF84" i="83"/>
  <c r="CO84" i="83" s="1"/>
  <c r="CP84" i="83" s="1"/>
  <c r="V305" i="74"/>
  <c r="V315" i="75" s="1"/>
  <c r="K10" i="76" s="1"/>
  <c r="Y118" i="74"/>
  <c r="X305" i="75"/>
  <c r="V305" i="75"/>
  <c r="V314" i="75" s="1"/>
  <c r="K9" i="76" s="1"/>
  <c r="U305" i="75"/>
  <c r="U314" i="75" s="1"/>
  <c r="J9" i="76" s="1"/>
  <c r="P305" i="75"/>
  <c r="P314" i="75" s="1"/>
  <c r="E9" i="76" s="1"/>
  <c r="N305" i="75"/>
  <c r="N314" i="75" s="1"/>
  <c r="C9" i="76" s="1"/>
  <c r="O305" i="75"/>
  <c r="O314" i="75" s="1"/>
  <c r="D9" i="76" s="1"/>
  <c r="Q305" i="75"/>
  <c r="R305" i="75"/>
  <c r="R314" i="75" s="1"/>
  <c r="G9" i="76" s="1"/>
  <c r="S305" i="75"/>
  <c r="S314" i="75" s="1"/>
  <c r="H9" i="76" s="1"/>
  <c r="W305" i="75"/>
  <c r="W314" i="75" s="1"/>
  <c r="L9" i="76" s="1"/>
  <c r="T305" i="75"/>
  <c r="T314" i="75" s="1"/>
  <c r="I9" i="76" s="1"/>
  <c r="Y75" i="75"/>
  <c r="Y67" i="75"/>
  <c r="S305" i="74"/>
  <c r="S315" i="75" s="1"/>
  <c r="H10" i="76" s="1"/>
  <c r="T305" i="74"/>
  <c r="T315" i="75" s="1"/>
  <c r="I10" i="76" s="1"/>
  <c r="X305" i="74"/>
  <c r="X315" i="75" s="1"/>
  <c r="M10" i="76" s="1"/>
  <c r="CF71" i="82"/>
  <c r="CO71" i="82" s="1"/>
  <c r="CP71" i="82" s="1"/>
  <c r="CF29" i="82"/>
  <c r="CO29" i="82" s="1"/>
  <c r="CP29" i="82" s="1"/>
  <c r="CF59" i="82"/>
  <c r="CO59" i="82" s="1"/>
  <c r="CP59" i="82" s="1"/>
  <c r="CF25" i="82"/>
  <c r="CO25" i="82" s="1"/>
  <c r="CP25" i="82" s="1"/>
  <c r="CF22" i="82"/>
  <c r="CO22" i="82" s="1"/>
  <c r="CP22" i="82" s="1"/>
  <c r="CF79" i="82"/>
  <c r="CO79" i="82" s="1"/>
  <c r="CP79" i="82" s="1"/>
  <c r="CO88" i="82"/>
  <c r="CP88" i="82" s="1"/>
  <c r="CF34" i="82"/>
  <c r="CO34" i="82" s="1"/>
  <c r="CP34" i="82" s="1"/>
  <c r="CF64" i="82"/>
  <c r="CO64" i="82" s="1"/>
  <c r="CP64" i="82" s="1"/>
  <c r="CF38" i="82"/>
  <c r="CO38" i="82" s="1"/>
  <c r="CP38" i="82" s="1"/>
  <c r="CF70" i="82"/>
  <c r="CO70" i="82" s="1"/>
  <c r="CP70" i="82" s="1"/>
  <c r="CF73" i="82"/>
  <c r="CO73" i="82" s="1"/>
  <c r="CP73" i="82" s="1"/>
  <c r="CF31" i="82"/>
  <c r="CO31" i="82" s="1"/>
  <c r="CP31" i="82" s="1"/>
  <c r="CF30" i="82"/>
  <c r="CO30" i="82" s="1"/>
  <c r="CP30" i="82" s="1"/>
  <c r="CF116" i="82"/>
  <c r="CO116" i="82" s="1"/>
  <c r="CP116" i="82" s="1"/>
  <c r="CF72" i="82"/>
  <c r="CO72" i="82" s="1"/>
  <c r="CP72" i="82" s="1"/>
  <c r="CF42" i="82"/>
  <c r="CO42" i="82" s="1"/>
  <c r="CP42" i="82" s="1"/>
  <c r="CF120" i="82"/>
  <c r="CO120" i="82" s="1"/>
  <c r="CP120" i="82" s="1"/>
  <c r="CF40" i="82"/>
  <c r="CO40" i="82" s="1"/>
  <c r="CP40" i="82" s="1"/>
  <c r="CF52" i="82"/>
  <c r="CO52" i="82" s="1"/>
  <c r="CP52" i="82" s="1"/>
  <c r="CF81" i="82"/>
  <c r="CO81" i="82" s="1"/>
  <c r="CP81" i="82" s="1"/>
  <c r="CF23" i="82"/>
  <c r="CO23" i="82" s="1"/>
  <c r="CP23" i="82" s="1"/>
  <c r="CF115" i="82"/>
  <c r="CO115" i="82" s="1"/>
  <c r="CP115" i="82" s="1"/>
  <c r="CF80" i="82"/>
  <c r="CO80" i="82" s="1"/>
  <c r="CP80" i="82" s="1"/>
  <c r="CF24" i="82"/>
  <c r="CO24" i="82" s="1"/>
  <c r="CP24" i="82" s="1"/>
  <c r="CF32" i="82"/>
  <c r="CO32" i="82" s="1"/>
  <c r="CP32" i="82" s="1"/>
  <c r="CF26" i="82"/>
  <c r="CO26" i="82" s="1"/>
  <c r="CP26" i="82" s="1"/>
  <c r="CF144" i="83"/>
  <c r="CO144" i="83" s="1"/>
  <c r="CP144" i="83" s="1"/>
  <c r="CF51" i="83"/>
  <c r="CO51" i="83" s="1"/>
  <c r="CP51" i="83" s="1"/>
  <c r="CS51" i="83" s="1"/>
  <c r="CF95" i="83"/>
  <c r="CO95" i="83" s="1"/>
  <c r="CP95" i="83" s="1"/>
  <c r="CR95" i="83" s="1"/>
  <c r="CF32" i="83"/>
  <c r="CO32" i="83" s="1"/>
  <c r="CP32" i="83" s="1"/>
  <c r="CF98" i="83"/>
  <c r="CO98" i="83" s="1"/>
  <c r="CP98" i="83" s="1"/>
  <c r="CS98" i="83" s="1"/>
  <c r="CF119" i="83"/>
  <c r="CO119" i="83" s="1"/>
  <c r="CP119" i="83" s="1"/>
  <c r="CR119" i="83" s="1"/>
  <c r="CF120" i="83"/>
  <c r="CO120" i="83" s="1"/>
  <c r="CP120" i="83" s="1"/>
  <c r="CR120" i="83" s="1"/>
  <c r="CF6" i="83"/>
  <c r="CO6" i="83" s="1"/>
  <c r="CP6" i="83" s="1"/>
  <c r="CR6" i="83" s="1"/>
  <c r="CF111" i="83"/>
  <c r="CO111" i="83" s="1"/>
  <c r="CP111" i="83" s="1"/>
  <c r="CF100" i="83"/>
  <c r="CO100" i="83" s="1"/>
  <c r="CP100" i="83" s="1"/>
  <c r="CS100" i="83" s="1"/>
  <c r="CF43" i="83"/>
  <c r="CO43" i="83" s="1"/>
  <c r="CP43" i="83" s="1"/>
  <c r="CF18" i="83"/>
  <c r="CO18" i="83" s="1"/>
  <c r="CP18" i="83" s="1"/>
  <c r="CF116" i="83"/>
  <c r="CO116" i="83" s="1"/>
  <c r="CP116" i="83" s="1"/>
  <c r="CR116" i="83" s="1"/>
  <c r="CF40" i="83"/>
  <c r="CO40" i="83" s="1"/>
  <c r="CP40" i="83" s="1"/>
  <c r="CS40" i="83" s="1"/>
  <c r="CF86" i="83"/>
  <c r="CO86" i="83" s="1"/>
  <c r="CP86" i="83" s="1"/>
  <c r="CR86" i="83" s="1"/>
  <c r="CF64" i="83"/>
  <c r="CO64" i="83" s="1"/>
  <c r="CP64" i="83" s="1"/>
  <c r="CF52" i="83"/>
  <c r="CO52" i="83" s="1"/>
  <c r="CP52" i="83" s="1"/>
  <c r="CF44" i="83"/>
  <c r="CO44" i="83" s="1"/>
  <c r="CP44" i="83" s="1"/>
  <c r="CF104" i="83"/>
  <c r="CO104" i="83" s="1"/>
  <c r="CP104" i="83" s="1"/>
  <c r="CS104" i="83" s="1"/>
  <c r="CF82" i="83"/>
  <c r="CO82" i="83" s="1"/>
  <c r="CP82" i="83" s="1"/>
  <c r="CR82" i="83" s="1"/>
  <c r="CF114" i="83"/>
  <c r="CO114" i="83" s="1"/>
  <c r="CP114" i="83" s="1"/>
  <c r="CF20" i="83"/>
  <c r="CO20" i="83" s="1"/>
  <c r="CP20" i="83" s="1"/>
  <c r="CS20" i="83" s="1"/>
  <c r="CF102" i="83"/>
  <c r="CO102" i="83" s="1"/>
  <c r="CP102" i="83" s="1"/>
  <c r="CS102" i="83" s="1"/>
  <c r="CF12" i="83"/>
  <c r="CO12" i="83" s="1"/>
  <c r="CP12" i="83" s="1"/>
  <c r="CR12" i="83" s="1"/>
  <c r="CF110" i="83"/>
  <c r="CO110" i="83" s="1"/>
  <c r="CP110" i="83" s="1"/>
  <c r="CR110" i="83" s="1"/>
  <c r="CF79" i="83"/>
  <c r="CO79" i="83" s="1"/>
  <c r="CP79" i="83" s="1"/>
  <c r="CR79" i="83" s="1"/>
  <c r="CF118" i="83"/>
  <c r="CO118" i="83" s="1"/>
  <c r="CP118" i="83" s="1"/>
  <c r="CR118" i="83" s="1"/>
  <c r="CF106" i="83"/>
  <c r="CO106" i="83" s="1"/>
  <c r="CP106" i="83" s="1"/>
  <c r="CF30" i="83"/>
  <c r="CO30" i="83" s="1"/>
  <c r="CP30" i="83" s="1"/>
  <c r="CS30" i="83" s="1"/>
  <c r="CF88" i="83"/>
  <c r="CO88" i="83" s="1"/>
  <c r="CP88" i="83" s="1"/>
  <c r="CS88" i="83" s="1"/>
  <c r="CF136" i="83"/>
  <c r="CO136" i="83" s="1"/>
  <c r="CP136" i="83" s="1"/>
  <c r="CF68" i="83"/>
  <c r="CO68" i="83" s="1"/>
  <c r="CP68" i="83" s="1"/>
  <c r="CR68" i="83" s="1"/>
  <c r="CF142" i="83"/>
  <c r="CO142" i="83" s="1"/>
  <c r="CP142" i="83" s="1"/>
  <c r="CR142" i="83" s="1"/>
  <c r="CF19" i="83"/>
  <c r="CO19" i="83" s="1"/>
  <c r="CP19" i="83" s="1"/>
  <c r="CF39" i="83"/>
  <c r="CO39" i="83" s="1"/>
  <c r="CP39" i="83" s="1"/>
  <c r="CS39" i="83" s="1"/>
  <c r="CF80" i="83"/>
  <c r="CO80" i="83" s="1"/>
  <c r="CP80" i="83" s="1"/>
  <c r="CS80" i="83" s="1"/>
  <c r="CF7" i="83"/>
  <c r="CO7" i="83" s="1"/>
  <c r="CP7" i="83" s="1"/>
  <c r="CR7" i="83" s="1"/>
  <c r="CF128" i="83"/>
  <c r="CO128" i="83" s="1"/>
  <c r="CP128" i="83" s="1"/>
  <c r="CF70" i="83"/>
  <c r="CO70" i="83" s="1"/>
  <c r="CP70" i="83" s="1"/>
  <c r="CR70" i="83" s="1"/>
  <c r="CF38" i="83"/>
  <c r="CO38" i="83" s="1"/>
  <c r="CP38" i="83" s="1"/>
  <c r="CR38" i="83" s="1"/>
  <c r="CF27" i="83"/>
  <c r="CO27" i="83" s="1"/>
  <c r="CP27" i="83" s="1"/>
  <c r="CR27" i="83" s="1"/>
  <c r="CF28" i="83"/>
  <c r="CO28" i="83" s="1"/>
  <c r="CP28" i="83" s="1"/>
  <c r="CR28" i="83" s="1"/>
  <c r="CF13" i="83"/>
  <c r="CO13" i="83" s="1"/>
  <c r="CP13" i="83" s="1"/>
  <c r="CS13" i="83" s="1"/>
  <c r="CF26" i="83"/>
  <c r="CO26" i="83" s="1"/>
  <c r="CP26" i="83" s="1"/>
  <c r="CS26" i="83" s="1"/>
  <c r="CF42" i="83"/>
  <c r="CO42" i="83" s="1"/>
  <c r="CP42" i="83" s="1"/>
  <c r="CO55" i="83"/>
  <c r="CP55" i="83" s="1"/>
  <c r="CS55" i="83" s="1"/>
  <c r="CF31" i="83"/>
  <c r="CO31" i="83" s="1"/>
  <c r="CP31" i="83" s="1"/>
  <c r="CS31" i="83" s="1"/>
  <c r="CF35" i="83"/>
  <c r="CO35" i="83" s="1"/>
  <c r="CP35" i="83" s="1"/>
  <c r="CF36" i="83"/>
  <c r="CO36" i="83" s="1"/>
  <c r="CP36" i="83" s="1"/>
  <c r="CF5" i="83"/>
  <c r="CF140" i="83"/>
  <c r="CO140" i="83" s="1"/>
  <c r="CP140" i="83" s="1"/>
  <c r="CF156" i="83"/>
  <c r="CO156" i="83" s="1"/>
  <c r="CP156" i="83" s="1"/>
  <c r="CF23" i="83"/>
  <c r="CO23" i="83" s="1"/>
  <c r="CP23" i="83" s="1"/>
  <c r="CF8" i="83"/>
  <c r="CO8" i="83" s="1"/>
  <c r="CP8" i="83" s="1"/>
  <c r="CF21" i="83"/>
  <c r="CO21" i="83" s="1"/>
  <c r="CP21" i="83" s="1"/>
  <c r="CF16" i="83"/>
  <c r="CO16" i="83" s="1"/>
  <c r="CP16" i="83" s="1"/>
  <c r="CF66" i="83"/>
  <c r="CO66" i="83" s="1"/>
  <c r="CP66" i="83" s="1"/>
  <c r="CF72" i="83"/>
  <c r="CO72" i="83" s="1"/>
  <c r="CP72" i="83" s="1"/>
  <c r="CF50" i="83"/>
  <c r="CO50" i="83" s="1"/>
  <c r="CP50" i="83" s="1"/>
  <c r="CF34" i="83"/>
  <c r="CO34" i="83" s="1"/>
  <c r="CP34" i="83" s="1"/>
  <c r="CF146" i="83"/>
  <c r="CO146" i="83" s="1"/>
  <c r="CP146" i="83" s="1"/>
  <c r="CF157" i="83"/>
  <c r="CO157" i="83" s="1"/>
  <c r="CP157" i="83" s="1"/>
  <c r="CO149" i="83"/>
  <c r="CP149" i="83" s="1"/>
  <c r="CS149" i="83" s="1"/>
  <c r="CO131" i="83"/>
  <c r="CP131" i="83" s="1"/>
  <c r="CS131" i="83" s="1"/>
  <c r="CO60" i="83"/>
  <c r="CP60" i="83" s="1"/>
  <c r="CR60" i="83" s="1"/>
  <c r="CF152" i="83"/>
  <c r="CO152" i="83" s="1"/>
  <c r="CP152" i="83" s="1"/>
  <c r="CF47" i="83"/>
  <c r="CO47" i="83" s="1"/>
  <c r="CP47" i="83" s="1"/>
  <c r="CS47" i="83" s="1"/>
  <c r="CF56" i="83"/>
  <c r="CO56" i="83" s="1"/>
  <c r="CP56" i="83" s="1"/>
  <c r="CF150" i="83"/>
  <c r="CO150" i="83" s="1"/>
  <c r="CP150" i="83" s="1"/>
  <c r="CF148" i="83"/>
  <c r="CO148" i="83" s="1"/>
  <c r="CP148" i="83" s="1"/>
  <c r="CF48" i="83"/>
  <c r="CO48" i="83" s="1"/>
  <c r="CP48" i="83" s="1"/>
  <c r="CF130" i="83"/>
  <c r="CO130" i="83" s="1"/>
  <c r="CP130" i="83" s="1"/>
  <c r="CF22" i="83"/>
  <c r="CO22" i="83" s="1"/>
  <c r="CP22" i="83" s="1"/>
  <c r="CF46" i="83"/>
  <c r="CO46" i="83" s="1"/>
  <c r="CP46" i="83" s="1"/>
  <c r="CF54" i="83"/>
  <c r="CO54" i="83" s="1"/>
  <c r="CP54" i="83" s="1"/>
  <c r="CO147" i="83"/>
  <c r="CP147" i="83" s="1"/>
  <c r="CR147" i="83" s="1"/>
  <c r="CF81" i="83"/>
  <c r="CO81" i="83" s="1"/>
  <c r="CP81" i="83" s="1"/>
  <c r="CF62" i="83"/>
  <c r="CO62" i="83" s="1"/>
  <c r="CP62" i="83" s="1"/>
  <c r="CF132" i="83"/>
  <c r="CO132" i="83" s="1"/>
  <c r="CP132" i="83" s="1"/>
  <c r="CF24" i="83"/>
  <c r="CO24" i="83" s="1"/>
  <c r="CP24" i="83" s="1"/>
  <c r="CF134" i="83"/>
  <c r="CO134" i="83" s="1"/>
  <c r="CP134" i="83" s="1"/>
  <c r="CF124" i="83"/>
  <c r="CO124" i="83" s="1"/>
  <c r="CP124" i="83" s="1"/>
  <c r="CF78" i="83"/>
  <c r="CO78" i="83" s="1"/>
  <c r="CP78" i="83" s="1"/>
  <c r="CF11" i="83"/>
  <c r="CO11" i="83" s="1"/>
  <c r="CP11" i="83" s="1"/>
  <c r="CS11" i="83" s="1"/>
  <c r="CF154" i="83"/>
  <c r="CO154" i="83" s="1"/>
  <c r="CP154" i="83" s="1"/>
  <c r="CR39" i="82"/>
  <c r="CR54" i="82"/>
  <c r="CS54" i="82"/>
  <c r="CS85" i="82"/>
  <c r="CR85" i="82"/>
  <c r="CS55" i="82"/>
  <c r="CF17" i="82"/>
  <c r="CO17" i="82" s="1"/>
  <c r="CP17" i="82" s="1"/>
  <c r="CS118" i="82"/>
  <c r="CO121" i="82"/>
  <c r="CP121" i="82" s="1"/>
  <c r="CF153" i="83"/>
  <c r="CO153" i="83" s="1"/>
  <c r="CP153" i="83" s="1"/>
  <c r="CO87" i="83"/>
  <c r="CP87" i="83" s="1"/>
  <c r="CO99" i="83"/>
  <c r="CP99" i="83" s="1"/>
  <c r="CO75" i="83"/>
  <c r="CP75" i="83" s="1"/>
  <c r="CF105" i="83"/>
  <c r="CO105" i="83" s="1"/>
  <c r="CP105" i="83" s="1"/>
  <c r="CF101" i="83"/>
  <c r="CO101" i="83" s="1"/>
  <c r="CP101" i="83" s="1"/>
  <c r="CO85" i="83"/>
  <c r="CP85" i="83" s="1"/>
  <c r="CR85" i="83" s="1"/>
  <c r="CR67" i="83"/>
  <c r="CS58" i="83"/>
  <c r="CR58" i="83"/>
  <c r="CO103" i="83"/>
  <c r="CP103" i="83" s="1"/>
  <c r="CO141" i="83"/>
  <c r="CP141" i="83" s="1"/>
  <c r="CR141" i="83" s="1"/>
  <c r="CF145" i="83"/>
  <c r="CO145" i="83" s="1"/>
  <c r="CP145" i="83" s="1"/>
  <c r="CF129" i="83"/>
  <c r="CO129" i="83" s="1"/>
  <c r="CP129" i="83" s="1"/>
  <c r="CO155" i="83"/>
  <c r="CP155" i="83" s="1"/>
  <c r="CO135" i="83"/>
  <c r="CP135" i="83" s="1"/>
  <c r="CS117" i="83"/>
  <c r="CR94" i="83"/>
  <c r="CS94" i="83"/>
  <c r="CR125" i="83"/>
  <c r="CS125" i="83"/>
  <c r="CO37" i="83"/>
  <c r="CP37" i="83" s="1"/>
  <c r="CO45" i="83"/>
  <c r="CP45" i="83" s="1"/>
  <c r="CO53" i="83"/>
  <c r="CP53" i="83" s="1"/>
  <c r="CS158" i="83"/>
  <c r="CR158" i="83"/>
  <c r="CF137" i="83"/>
  <c r="CO137" i="83" s="1"/>
  <c r="CP137" i="83" s="1"/>
  <c r="CF113" i="83"/>
  <c r="CO113" i="83" s="1"/>
  <c r="CP113" i="83" s="1"/>
  <c r="CO93" i="83"/>
  <c r="CP93" i="83" s="1"/>
  <c r="CR96" i="83"/>
  <c r="CO33" i="83"/>
  <c r="CP33" i="83" s="1"/>
  <c r="CO41" i="83"/>
  <c r="CP41" i="83" s="1"/>
  <c r="CO49" i="83"/>
  <c r="CP49" i="83" s="1"/>
  <c r="CO109" i="83"/>
  <c r="CP109" i="83" s="1"/>
  <c r="CF97" i="83"/>
  <c r="CO97" i="83" s="1"/>
  <c r="CP97" i="83" s="1"/>
  <c r="CF29" i="83"/>
  <c r="CF121" i="83"/>
  <c r="CO121" i="83" s="1"/>
  <c r="CP121" i="83" s="1"/>
  <c r="CF12" i="82"/>
  <c r="CO12" i="82" s="1"/>
  <c r="CP12" i="82" s="1"/>
  <c r="CF13" i="82"/>
  <c r="CO13" i="82" s="1"/>
  <c r="CP13" i="82" s="1"/>
  <c r="CF7" i="82"/>
  <c r="CO7" i="82" s="1"/>
  <c r="CP7" i="82" s="1"/>
  <c r="CF10" i="82"/>
  <c r="CO10" i="82" s="1"/>
  <c r="CP10" i="82" s="1"/>
  <c r="CF6" i="82"/>
  <c r="CO6" i="82" s="1"/>
  <c r="CP6" i="82" s="1"/>
  <c r="CF9" i="82"/>
  <c r="CO9" i="82" s="1"/>
  <c r="CP9" i="82" s="1"/>
  <c r="CF14" i="82"/>
  <c r="CO14" i="82" s="1"/>
  <c r="CP14" i="82" s="1"/>
  <c r="CF16" i="82"/>
  <c r="CO16" i="82" s="1"/>
  <c r="CP16" i="82" s="1"/>
  <c r="CF5" i="82"/>
  <c r="CF305" i="82" s="1"/>
  <c r="CF15" i="82"/>
  <c r="CO15" i="82" s="1"/>
  <c r="CP15" i="82" s="1"/>
  <c r="CF8" i="82"/>
  <c r="CO8" i="82" s="1"/>
  <c r="CP8" i="82" s="1"/>
  <c r="Y119" i="75"/>
  <c r="Y94" i="75"/>
  <c r="Y113" i="75"/>
  <c r="Y98" i="75"/>
  <c r="Y31" i="75"/>
  <c r="Y80" i="75"/>
  <c r="Y90" i="75"/>
  <c r="Y14" i="75"/>
  <c r="Y112" i="75"/>
  <c r="Y9" i="75"/>
  <c r="Y76" i="75"/>
  <c r="Y70" i="75"/>
  <c r="Y16" i="75"/>
  <c r="Y58" i="75"/>
  <c r="Y32" i="75"/>
  <c r="Y8" i="75"/>
  <c r="Y41" i="75"/>
  <c r="Y77" i="75"/>
  <c r="Y81" i="75"/>
  <c r="Y82" i="75"/>
  <c r="Y108" i="75"/>
  <c r="Y116" i="75"/>
  <c r="Y106" i="75"/>
  <c r="Y105" i="75"/>
  <c r="Y103" i="75"/>
  <c r="Y120" i="75"/>
  <c r="Y97" i="75"/>
  <c r="Y84" i="75"/>
  <c r="Y85" i="75"/>
  <c r="Y53" i="75"/>
  <c r="Y111" i="75"/>
  <c r="Y114" i="75"/>
  <c r="Y88" i="75"/>
  <c r="X314" i="75"/>
  <c r="M9" i="76" s="1"/>
  <c r="Y55" i="75"/>
  <c r="Y134" i="74"/>
  <c r="Y126" i="74"/>
  <c r="Y102" i="74"/>
  <c r="U315" i="75"/>
  <c r="J10" i="76" s="1"/>
  <c r="Y152" i="74"/>
  <c r="Y110" i="74"/>
  <c r="Y46" i="74"/>
  <c r="Y138" i="74"/>
  <c r="Y133" i="74"/>
  <c r="Y149" i="74"/>
  <c r="Y94" i="74"/>
  <c r="Y150" i="74"/>
  <c r="Y142" i="74"/>
  <c r="Y54" i="74"/>
  <c r="Y32" i="74"/>
  <c r="AC13" i="81"/>
  <c r="V14" i="81"/>
  <c r="S15" i="81"/>
  <c r="AC28" i="81"/>
  <c r="X40" i="81"/>
  <c r="AC19" i="81"/>
  <c r="Q14" i="81"/>
  <c r="N15" i="81"/>
  <c r="S28" i="81"/>
  <c r="S31" i="81" s="1"/>
  <c r="V31" i="81" s="1"/>
  <c r="CR111" i="82" l="1"/>
  <c r="CS195" i="82"/>
  <c r="CS176" i="82"/>
  <c r="CR204" i="82"/>
  <c r="CT204" i="82" s="1"/>
  <c r="CS50" i="82"/>
  <c r="CR146" i="82"/>
  <c r="CS159" i="82"/>
  <c r="CR108" i="82"/>
  <c r="CT108" i="82" s="1"/>
  <c r="CS181" i="82"/>
  <c r="CR134" i="82"/>
  <c r="CS213" i="82"/>
  <c r="CS251" i="82"/>
  <c r="CS246" i="82"/>
  <c r="CR263" i="82"/>
  <c r="CT263" i="82" s="1"/>
  <c r="CR74" i="82"/>
  <c r="CT74" i="82" s="1"/>
  <c r="CS48" i="82"/>
  <c r="CS165" i="82"/>
  <c r="CR152" i="82"/>
  <c r="CT152" i="82" s="1"/>
  <c r="CS284" i="82"/>
  <c r="CS41" i="82"/>
  <c r="CR33" i="82"/>
  <c r="CS33" i="82"/>
  <c r="CR196" i="82"/>
  <c r="CS254" i="82"/>
  <c r="CS114" i="82"/>
  <c r="CS37" i="82"/>
  <c r="CS126" i="82"/>
  <c r="CR283" i="82"/>
  <c r="CT283" i="82" s="1"/>
  <c r="CS227" i="82"/>
  <c r="CS303" i="82"/>
  <c r="CR137" i="82"/>
  <c r="CR239" i="82"/>
  <c r="CT239" i="82" s="1"/>
  <c r="CR298" i="82"/>
  <c r="CT298" i="82" s="1"/>
  <c r="CR87" i="82"/>
  <c r="CT87" i="82" s="1"/>
  <c r="CR65" i="82"/>
  <c r="CT65" i="82" s="1"/>
  <c r="CS130" i="82"/>
  <c r="CR206" i="82"/>
  <c r="CS189" i="82"/>
  <c r="CR131" i="82"/>
  <c r="CT131" i="82" s="1"/>
  <c r="CR192" i="82"/>
  <c r="CT192" i="82" s="1"/>
  <c r="CS267" i="82"/>
  <c r="CS62" i="82"/>
  <c r="CS78" i="82"/>
  <c r="CR36" i="82"/>
  <c r="CT36" i="82" s="1"/>
  <c r="CS77" i="82"/>
  <c r="CS185" i="82"/>
  <c r="CS299" i="82"/>
  <c r="CR299" i="82"/>
  <c r="CT299" i="82" s="1"/>
  <c r="CR265" i="82"/>
  <c r="CT265" i="82" s="1"/>
  <c r="CS215" i="82"/>
  <c r="CR281" i="82"/>
  <c r="CT281" i="82" s="1"/>
  <c r="CR233" i="82"/>
  <c r="CT233" i="82" s="1"/>
  <c r="CS105" i="82"/>
  <c r="CR105" i="82"/>
  <c r="CT105" i="82" s="1"/>
  <c r="CR45" i="82"/>
  <c r="CS45" i="82"/>
  <c r="CR182" i="82"/>
  <c r="CS180" i="82"/>
  <c r="CR252" i="82"/>
  <c r="CT252" i="82" s="1"/>
  <c r="CS276" i="82"/>
  <c r="CS244" i="82"/>
  <c r="CR67" i="82"/>
  <c r="CT67" i="82" s="1"/>
  <c r="CR109" i="82"/>
  <c r="CT109" i="82" s="1"/>
  <c r="CR125" i="82"/>
  <c r="CT125" i="82" s="1"/>
  <c r="CR148" i="82"/>
  <c r="CS275" i="82"/>
  <c r="CR28" i="82"/>
  <c r="CS104" i="82"/>
  <c r="CR171" i="82"/>
  <c r="CR161" i="82"/>
  <c r="CT161" i="82" s="1"/>
  <c r="CS153" i="82"/>
  <c r="CR194" i="83"/>
  <c r="CT194" i="83" s="1"/>
  <c r="CS195" i="83"/>
  <c r="CS259" i="83"/>
  <c r="CS9" i="83"/>
  <c r="CR77" i="83"/>
  <c r="CS69" i="83"/>
  <c r="CR10" i="83"/>
  <c r="CS186" i="83"/>
  <c r="CS245" i="83"/>
  <c r="CS169" i="83"/>
  <c r="CS261" i="83"/>
  <c r="CR108" i="83"/>
  <c r="CT108" i="83" s="1"/>
  <c r="CS196" i="83"/>
  <c r="CS211" i="83"/>
  <c r="CS170" i="83"/>
  <c r="CR187" i="83"/>
  <c r="CT187" i="83" s="1"/>
  <c r="CS225" i="83"/>
  <c r="CT225" i="83" s="1"/>
  <c r="CR232" i="83"/>
  <c r="CT232" i="83" s="1"/>
  <c r="CR281" i="83"/>
  <c r="CT281" i="83" s="1"/>
  <c r="CS133" i="83"/>
  <c r="CS92" i="83"/>
  <c r="CR76" i="83"/>
  <c r="CR175" i="83"/>
  <c r="CT175" i="83" s="1"/>
  <c r="CR199" i="83"/>
  <c r="CT199" i="83" s="1"/>
  <c r="CR203" i="83"/>
  <c r="CT203" i="83" s="1"/>
  <c r="CR214" i="83"/>
  <c r="CT214" i="83" s="1"/>
  <c r="CS59" i="83"/>
  <c r="CR238" i="83"/>
  <c r="CT238" i="83" s="1"/>
  <c r="CR262" i="83"/>
  <c r="CT262" i="83" s="1"/>
  <c r="CS65" i="83"/>
  <c r="CS123" i="83"/>
  <c r="CS171" i="83"/>
  <c r="CR209" i="83"/>
  <c r="CR246" i="83"/>
  <c r="CT246" i="83" s="1"/>
  <c r="CS246" i="83"/>
  <c r="CR205" i="83"/>
  <c r="CT205" i="83" s="1"/>
  <c r="CS247" i="83"/>
  <c r="CS120" i="83"/>
  <c r="CS15" i="83"/>
  <c r="CR285" i="83"/>
  <c r="CT285" i="83" s="1"/>
  <c r="CS95" i="83"/>
  <c r="CR191" i="83"/>
  <c r="CT191" i="83" s="1"/>
  <c r="CS298" i="83"/>
  <c r="CR282" i="83"/>
  <c r="CT282" i="83" s="1"/>
  <c r="CF305" i="83"/>
  <c r="CF307" i="83" s="1"/>
  <c r="CF310" i="83" s="1"/>
  <c r="CS12" i="83"/>
  <c r="CR167" i="83"/>
  <c r="CR31" i="83"/>
  <c r="CT31" i="83" s="1"/>
  <c r="CS241" i="83"/>
  <c r="CT260" i="83"/>
  <c r="CS57" i="83"/>
  <c r="CS188" i="83"/>
  <c r="CR215" i="83"/>
  <c r="CT215" i="83" s="1"/>
  <c r="CR252" i="83"/>
  <c r="CT252" i="83" s="1"/>
  <c r="CS70" i="83"/>
  <c r="CR207" i="83"/>
  <c r="CT207" i="83" s="1"/>
  <c r="CS253" i="83"/>
  <c r="CR283" i="83"/>
  <c r="CR178" i="83"/>
  <c r="CT178" i="83" s="1"/>
  <c r="CR242" i="83"/>
  <c r="CT242" i="83" s="1"/>
  <c r="CS28" i="83"/>
  <c r="CS163" i="83"/>
  <c r="CR185" i="83"/>
  <c r="CT185" i="83" s="1"/>
  <c r="CR221" i="83"/>
  <c r="CR90" i="83"/>
  <c r="CT90" i="83" s="1"/>
  <c r="CR287" i="83"/>
  <c r="CT287" i="83" s="1"/>
  <c r="CS173" i="83"/>
  <c r="CR98" i="83"/>
  <c r="CT98" i="83" s="1"/>
  <c r="CE313" i="82"/>
  <c r="J20" i="87"/>
  <c r="CS230" i="82"/>
  <c r="CR230" i="82"/>
  <c r="CT230" i="82" s="1"/>
  <c r="CS220" i="83"/>
  <c r="CR220" i="83"/>
  <c r="CT220" i="83" s="1"/>
  <c r="CS256" i="82"/>
  <c r="CS217" i="82"/>
  <c r="CS258" i="82"/>
  <c r="CR258" i="82"/>
  <c r="CT258" i="82" s="1"/>
  <c r="CS295" i="82"/>
  <c r="CS220" i="82"/>
  <c r="CR220" i="82"/>
  <c r="CT220" i="82" s="1"/>
  <c r="CS296" i="82"/>
  <c r="CR296" i="82"/>
  <c r="CT296" i="82" s="1"/>
  <c r="CS270" i="82"/>
  <c r="CR270" i="82"/>
  <c r="CT270" i="82" s="1"/>
  <c r="CS51" i="82"/>
  <c r="CR51" i="82"/>
  <c r="CT51" i="82" s="1"/>
  <c r="CS198" i="82"/>
  <c r="CR198" i="82"/>
  <c r="CT198" i="82" s="1"/>
  <c r="CR47" i="82"/>
  <c r="CS47" i="82"/>
  <c r="CS292" i="82"/>
  <c r="CR292" i="82"/>
  <c r="CT292" i="82" s="1"/>
  <c r="CR282" i="82"/>
  <c r="CT282" i="82" s="1"/>
  <c r="CS282" i="82"/>
  <c r="CS269" i="82"/>
  <c r="CR269" i="82"/>
  <c r="CT269" i="82" s="1"/>
  <c r="CR273" i="82"/>
  <c r="CT273" i="82" s="1"/>
  <c r="CS273" i="82"/>
  <c r="CS260" i="82"/>
  <c r="CR260" i="82"/>
  <c r="CT260" i="82" s="1"/>
  <c r="CR228" i="82"/>
  <c r="CT228" i="82" s="1"/>
  <c r="CS228" i="82"/>
  <c r="CR280" i="82"/>
  <c r="CT280" i="82" s="1"/>
  <c r="CS280" i="82"/>
  <c r="CS266" i="82"/>
  <c r="CR266" i="82"/>
  <c r="CT266" i="82" s="1"/>
  <c r="CR264" i="82"/>
  <c r="CT264" i="82" s="1"/>
  <c r="CS264" i="82"/>
  <c r="CS97" i="82"/>
  <c r="CR90" i="82"/>
  <c r="CT90" i="82" s="1"/>
  <c r="CR237" i="82"/>
  <c r="CT237" i="82" s="1"/>
  <c r="CS237" i="82"/>
  <c r="CR300" i="82"/>
  <c r="CT300" i="82" s="1"/>
  <c r="CS300" i="82"/>
  <c r="CS285" i="82"/>
  <c r="CR285" i="82"/>
  <c r="CT285" i="82" s="1"/>
  <c r="CS294" i="82"/>
  <c r="CR294" i="82"/>
  <c r="CT294" i="82" s="1"/>
  <c r="CR219" i="82"/>
  <c r="CT219" i="82" s="1"/>
  <c r="CS219" i="82"/>
  <c r="CR261" i="82"/>
  <c r="CT261" i="82" s="1"/>
  <c r="CS261" i="82"/>
  <c r="CS249" i="82"/>
  <c r="CR249" i="82"/>
  <c r="CT249" i="82" s="1"/>
  <c r="CR218" i="82"/>
  <c r="CT218" i="82" s="1"/>
  <c r="CS218" i="82"/>
  <c r="CR304" i="82"/>
  <c r="CT304" i="82" s="1"/>
  <c r="CS304" i="82"/>
  <c r="CS250" i="82"/>
  <c r="CR250" i="82"/>
  <c r="CT250" i="82" s="1"/>
  <c r="CS226" i="82"/>
  <c r="CR226" i="82"/>
  <c r="CT226" i="82" s="1"/>
  <c r="CS216" i="82"/>
  <c r="CR216" i="82"/>
  <c r="CT216" i="82" s="1"/>
  <c r="CR268" i="82"/>
  <c r="CT268" i="82" s="1"/>
  <c r="CS268" i="82"/>
  <c r="CS107" i="82"/>
  <c r="CR102" i="82"/>
  <c r="CT102" i="82" s="1"/>
  <c r="CS169" i="82"/>
  <c r="CS163" i="82"/>
  <c r="CR168" i="82"/>
  <c r="CS179" i="82"/>
  <c r="CR145" i="82"/>
  <c r="CT145" i="82" s="1"/>
  <c r="CR209" i="82"/>
  <c r="CT209" i="82" s="1"/>
  <c r="CR274" i="82"/>
  <c r="CT274" i="82" s="1"/>
  <c r="CS274" i="82"/>
  <c r="CR286" i="82"/>
  <c r="CT286" i="82" s="1"/>
  <c r="CS286" i="82"/>
  <c r="CS259" i="82"/>
  <c r="CR259" i="82"/>
  <c r="CT259" i="82" s="1"/>
  <c r="CR293" i="82"/>
  <c r="CT293" i="82" s="1"/>
  <c r="CS293" i="82"/>
  <c r="CS287" i="82"/>
  <c r="CR287" i="82"/>
  <c r="CT287" i="82" s="1"/>
  <c r="CS224" i="82"/>
  <c r="CR224" i="82"/>
  <c r="CT224" i="82" s="1"/>
  <c r="CS297" i="82"/>
  <c r="CR297" i="82"/>
  <c r="CT297" i="82" s="1"/>
  <c r="CS291" i="82"/>
  <c r="CR291" i="82"/>
  <c r="CT291" i="82" s="1"/>
  <c r="CS289" i="82"/>
  <c r="CR289" i="82"/>
  <c r="CT289" i="82" s="1"/>
  <c r="CR221" i="82"/>
  <c r="CT221" i="82" s="1"/>
  <c r="CS221" i="82"/>
  <c r="CS253" i="82"/>
  <c r="CR253" i="82"/>
  <c r="CT253" i="82" s="1"/>
  <c r="CR223" i="82"/>
  <c r="CT223" i="82" s="1"/>
  <c r="CS223" i="82"/>
  <c r="CR257" i="82"/>
  <c r="CT257" i="82" s="1"/>
  <c r="CS257" i="82"/>
  <c r="CS232" i="82"/>
  <c r="CR232" i="82"/>
  <c r="CT232" i="82" s="1"/>
  <c r="CS225" i="82"/>
  <c r="CR225" i="82"/>
  <c r="CT225" i="82" s="1"/>
  <c r="CS272" i="82"/>
  <c r="CR272" i="82"/>
  <c r="CT272" i="82" s="1"/>
  <c r="CS271" i="82"/>
  <c r="CR271" i="82"/>
  <c r="CT271" i="82" s="1"/>
  <c r="CS262" i="82"/>
  <c r="CR262" i="82"/>
  <c r="CT262" i="82" s="1"/>
  <c r="CR279" i="82"/>
  <c r="CT279" i="82" s="1"/>
  <c r="CS279" i="82"/>
  <c r="CR57" i="82"/>
  <c r="CS58" i="82"/>
  <c r="CR84" i="82"/>
  <c r="CS164" i="82"/>
  <c r="CR167" i="82"/>
  <c r="CT167" i="82" s="1"/>
  <c r="CR231" i="82"/>
  <c r="CT231" i="82" s="1"/>
  <c r="CS231" i="82"/>
  <c r="CS278" i="82"/>
  <c r="CR278" i="82"/>
  <c r="CT278" i="82" s="1"/>
  <c r="CS234" i="82"/>
  <c r="CR234" i="82"/>
  <c r="CT234" i="82" s="1"/>
  <c r="CS302" i="82"/>
  <c r="CR302" i="82"/>
  <c r="CT302" i="82" s="1"/>
  <c r="CS240" i="82"/>
  <c r="CR240" i="82"/>
  <c r="CT240" i="82" s="1"/>
  <c r="CS243" i="82"/>
  <c r="CR243" i="82"/>
  <c r="CT243" i="82" s="1"/>
  <c r="CS222" i="82"/>
  <c r="CR222" i="82"/>
  <c r="CT222" i="82" s="1"/>
  <c r="CR241" i="82"/>
  <c r="CT241" i="82" s="1"/>
  <c r="CS241" i="82"/>
  <c r="CS242" i="82"/>
  <c r="CR242" i="82"/>
  <c r="CT242" i="82" s="1"/>
  <c r="CS236" i="82"/>
  <c r="CR236" i="82"/>
  <c r="CT236" i="82" s="1"/>
  <c r="CS301" i="82"/>
  <c r="CR301" i="82"/>
  <c r="CT301" i="82" s="1"/>
  <c r="CR290" i="82"/>
  <c r="CT290" i="82" s="1"/>
  <c r="CS290" i="82"/>
  <c r="CS248" i="82"/>
  <c r="CR248" i="82"/>
  <c r="CT248" i="82" s="1"/>
  <c r="CR229" i="82"/>
  <c r="CT229" i="82" s="1"/>
  <c r="CS229" i="82"/>
  <c r="CS76" i="82"/>
  <c r="CR76" i="82"/>
  <c r="CS53" i="82"/>
  <c r="CR53" i="82"/>
  <c r="CT53" i="82" s="1"/>
  <c r="CR86" i="82"/>
  <c r="CT86" i="82" s="1"/>
  <c r="CR18" i="82"/>
  <c r="CR61" i="82"/>
  <c r="CT61" i="82" s="1"/>
  <c r="CR129" i="82"/>
  <c r="CT129" i="82" s="1"/>
  <c r="CR94" i="82"/>
  <c r="CT94" i="82" s="1"/>
  <c r="CS113" i="82"/>
  <c r="CR183" i="82"/>
  <c r="CT183" i="82" s="1"/>
  <c r="CR150" i="82"/>
  <c r="CT150" i="82" s="1"/>
  <c r="CR124" i="82"/>
  <c r="CT124" i="82" s="1"/>
  <c r="CS299" i="83"/>
  <c r="CR299" i="83"/>
  <c r="CT299" i="83" s="1"/>
  <c r="CS208" i="83"/>
  <c r="CR248" i="83"/>
  <c r="CT248" i="83" s="1"/>
  <c r="CS297" i="83"/>
  <c r="CR297" i="83"/>
  <c r="CT297" i="83" s="1"/>
  <c r="CS302" i="83"/>
  <c r="CR302" i="83"/>
  <c r="CT302" i="83" s="1"/>
  <c r="CS301" i="83"/>
  <c r="CR301" i="83"/>
  <c r="CT301" i="83" s="1"/>
  <c r="CS303" i="83"/>
  <c r="CR303" i="83"/>
  <c r="CT303" i="83" s="1"/>
  <c r="CT208" i="83"/>
  <c r="CS250" i="83"/>
  <c r="CR276" i="83"/>
  <c r="CT276" i="83" s="1"/>
  <c r="CR286" i="83"/>
  <c r="CT286" i="83" s="1"/>
  <c r="CS286" i="83"/>
  <c r="CS296" i="83"/>
  <c r="CR95" i="82"/>
  <c r="CT95" i="82" s="1"/>
  <c r="CS95" i="82"/>
  <c r="CS46" i="82"/>
  <c r="CR46" i="82"/>
  <c r="CT46" i="82" s="1"/>
  <c r="CS21" i="82"/>
  <c r="CR21" i="82"/>
  <c r="CT21" i="82" s="1"/>
  <c r="CR144" i="82"/>
  <c r="CT144" i="82" s="1"/>
  <c r="CR93" i="82"/>
  <c r="CT93" i="82" s="1"/>
  <c r="CS20" i="82"/>
  <c r="CR43" i="82"/>
  <c r="CT43" i="82" s="1"/>
  <c r="CS19" i="82"/>
  <c r="CR175" i="82"/>
  <c r="CR212" i="82"/>
  <c r="CT212" i="82" s="1"/>
  <c r="CR155" i="82"/>
  <c r="CT155" i="82" s="1"/>
  <c r="CR173" i="82"/>
  <c r="CT173" i="82" s="1"/>
  <c r="CS200" i="82"/>
  <c r="CS135" i="82"/>
  <c r="CS101" i="82"/>
  <c r="CR138" i="82"/>
  <c r="CT138" i="82" s="1"/>
  <c r="CS138" i="82"/>
  <c r="CR149" i="82"/>
  <c r="CT149" i="82" s="1"/>
  <c r="CR203" i="82"/>
  <c r="CT203" i="82" s="1"/>
  <c r="CS170" i="82"/>
  <c r="CR136" i="82"/>
  <c r="CT136" i="82" s="1"/>
  <c r="CT205" i="82"/>
  <c r="CT191" i="82"/>
  <c r="CT140" i="82"/>
  <c r="CT184" i="82"/>
  <c r="CT188" i="82"/>
  <c r="CT151" i="82"/>
  <c r="CT159" i="82"/>
  <c r="CF307" i="82"/>
  <c r="CF310" i="82" s="1"/>
  <c r="A23" i="87" s="1"/>
  <c r="CT187" i="82"/>
  <c r="CT163" i="82"/>
  <c r="CT134" i="82"/>
  <c r="CT213" i="82"/>
  <c r="CT200" i="82"/>
  <c r="CT170" i="82"/>
  <c r="CR197" i="82"/>
  <c r="CS197" i="82"/>
  <c r="Z305" i="75"/>
  <c r="CT175" i="82"/>
  <c r="CT172" i="82"/>
  <c r="CT206" i="82"/>
  <c r="CS156" i="82"/>
  <c r="CR156" i="82"/>
  <c r="CT193" i="82"/>
  <c r="CS273" i="83"/>
  <c r="CR273" i="83"/>
  <c r="CT273" i="83" s="1"/>
  <c r="CR257" i="83"/>
  <c r="CT257" i="83" s="1"/>
  <c r="CS257" i="83"/>
  <c r="CR256" i="83"/>
  <c r="CT256" i="83" s="1"/>
  <c r="CS256" i="83"/>
  <c r="CR200" i="83"/>
  <c r="CT200" i="83" s="1"/>
  <c r="CS200" i="83"/>
  <c r="CT173" i="83"/>
  <c r="CS25" i="83"/>
  <c r="CR25" i="83"/>
  <c r="CT25" i="83" s="1"/>
  <c r="CR80" i="83"/>
  <c r="CT80" i="83" s="1"/>
  <c r="CR73" i="83"/>
  <c r="CT73" i="83" s="1"/>
  <c r="CR61" i="83"/>
  <c r="CT61" i="83" s="1"/>
  <c r="CS82" i="83"/>
  <c r="CS206" i="83"/>
  <c r="CR181" i="83"/>
  <c r="CT181" i="83" s="1"/>
  <c r="CR266" i="83"/>
  <c r="CT266" i="83" s="1"/>
  <c r="CS222" i="83"/>
  <c r="CR222" i="83"/>
  <c r="CT222" i="83" s="1"/>
  <c r="CS68" i="83"/>
  <c r="CR75" i="82"/>
  <c r="CS75" i="82"/>
  <c r="CR60" i="82"/>
  <c r="CT60" i="82" s="1"/>
  <c r="CT54" i="82"/>
  <c r="CT77" i="82"/>
  <c r="CR35" i="82"/>
  <c r="CT35" i="82" s="1"/>
  <c r="CT164" i="82"/>
  <c r="CT176" i="82"/>
  <c r="CT160" i="82"/>
  <c r="CR186" i="82"/>
  <c r="CS186" i="82"/>
  <c r="CS128" i="82"/>
  <c r="CR128" i="82"/>
  <c r="CT128" i="82" s="1"/>
  <c r="CT189" i="82"/>
  <c r="CT135" i="82"/>
  <c r="CR158" i="82"/>
  <c r="CS158" i="82"/>
  <c r="CR139" i="82"/>
  <c r="CS139" i="82"/>
  <c r="CR66" i="82"/>
  <c r="CT66" i="82" s="1"/>
  <c r="CR119" i="82"/>
  <c r="CT119" i="82" s="1"/>
  <c r="CS63" i="82"/>
  <c r="CT63" i="82" s="1"/>
  <c r="CS69" i="82"/>
  <c r="CT69" i="82" s="1"/>
  <c r="CR99" i="82"/>
  <c r="CT99" i="82" s="1"/>
  <c r="CT169" i="82"/>
  <c r="CR132" i="82"/>
  <c r="CT132" i="82" s="1"/>
  <c r="CS143" i="82"/>
  <c r="CR143" i="82"/>
  <c r="CR141" i="82"/>
  <c r="CS141" i="82"/>
  <c r="CS211" i="82"/>
  <c r="CR211" i="82"/>
  <c r="CS147" i="82"/>
  <c r="CR147" i="82"/>
  <c r="CS190" i="82"/>
  <c r="CR190" i="82"/>
  <c r="CS194" i="82"/>
  <c r="CR194" i="82"/>
  <c r="CT62" i="82"/>
  <c r="CT85" i="82"/>
  <c r="CT18" i="82"/>
  <c r="CT78" i="82"/>
  <c r="CR49" i="82"/>
  <c r="CT49" i="82" s="1"/>
  <c r="CS44" i="82"/>
  <c r="CT44" i="82" s="1"/>
  <c r="CS56" i="82"/>
  <c r="CT137" i="82"/>
  <c r="CT126" i="82"/>
  <c r="CT171" i="82"/>
  <c r="CT207" i="82"/>
  <c r="CS210" i="82"/>
  <c r="CR210" i="82"/>
  <c r="CR178" i="82"/>
  <c r="CS178" i="82"/>
  <c r="CS157" i="82"/>
  <c r="CR157" i="82"/>
  <c r="CT157" i="82" s="1"/>
  <c r="CS199" i="82"/>
  <c r="CR199" i="82"/>
  <c r="CR123" i="82"/>
  <c r="CS123" i="82"/>
  <c r="CT101" i="82"/>
  <c r="CT104" i="82"/>
  <c r="CT166" i="82"/>
  <c r="CT180" i="82"/>
  <c r="CT130" i="82"/>
  <c r="CT148" i="82"/>
  <c r="CT56" i="82"/>
  <c r="CT185" i="82"/>
  <c r="CT127" i="82"/>
  <c r="CT107" i="82"/>
  <c r="CT84" i="82"/>
  <c r="CT168" i="82"/>
  <c r="CT182" i="82"/>
  <c r="CT146" i="82"/>
  <c r="CT196" i="82"/>
  <c r="CT201" i="82"/>
  <c r="CS107" i="83"/>
  <c r="CR107" i="83"/>
  <c r="CT107" i="83" s="1"/>
  <c r="CS226" i="83"/>
  <c r="CR226" i="83"/>
  <c r="CT226" i="83" s="1"/>
  <c r="CR127" i="83"/>
  <c r="CT127" i="83" s="1"/>
  <c r="CS127" i="83"/>
  <c r="CR151" i="83"/>
  <c r="CT151" i="83" s="1"/>
  <c r="CS151" i="83"/>
  <c r="CR202" i="83"/>
  <c r="CS202" i="83"/>
  <c r="CS224" i="83"/>
  <c r="CR224" i="83"/>
  <c r="CT224" i="83" s="1"/>
  <c r="CS234" i="83"/>
  <c r="CR234" i="83"/>
  <c r="CT234" i="83" s="1"/>
  <c r="CS17" i="83"/>
  <c r="CR112" i="83"/>
  <c r="CT112" i="83" s="1"/>
  <c r="CR63" i="83"/>
  <c r="CT63" i="83" s="1"/>
  <c r="CR168" i="83"/>
  <c r="CT168" i="83" s="1"/>
  <c r="CT166" i="83"/>
  <c r="CT212" i="83"/>
  <c r="CT261" i="83"/>
  <c r="CT243" i="83"/>
  <c r="CT233" i="83"/>
  <c r="CR177" i="83"/>
  <c r="CT177" i="83" s="1"/>
  <c r="CS177" i="83"/>
  <c r="CS270" i="83"/>
  <c r="CR270" i="83"/>
  <c r="CT267" i="83"/>
  <c r="CT239" i="83"/>
  <c r="CT268" i="83"/>
  <c r="CT250" i="83"/>
  <c r="CT231" i="83"/>
  <c r="CT229" i="83"/>
  <c r="CT227" i="83"/>
  <c r="CT288" i="83"/>
  <c r="CT284" i="83"/>
  <c r="CT292" i="83"/>
  <c r="CS190" i="83"/>
  <c r="CR190" i="83"/>
  <c r="CT190" i="83" s="1"/>
  <c r="CS189" i="83"/>
  <c r="CR189" i="83"/>
  <c r="CS162" i="83"/>
  <c r="CR162" i="83"/>
  <c r="CT162" i="83" s="1"/>
  <c r="CS223" i="83"/>
  <c r="CR223" i="83"/>
  <c r="CS258" i="83"/>
  <c r="CR258" i="83"/>
  <c r="CT258" i="83" s="1"/>
  <c r="CT172" i="83"/>
  <c r="CT169" i="83"/>
  <c r="CT240" i="83"/>
  <c r="CT271" i="83"/>
  <c r="CS182" i="83"/>
  <c r="CR182" i="83"/>
  <c r="CT182" i="83" s="1"/>
  <c r="CR216" i="83"/>
  <c r="CT216" i="83" s="1"/>
  <c r="CS216" i="83"/>
  <c r="CS278" i="83"/>
  <c r="CR278" i="83"/>
  <c r="CT278" i="83" s="1"/>
  <c r="CS291" i="83"/>
  <c r="CR291" i="83"/>
  <c r="CS269" i="83"/>
  <c r="CR269" i="83"/>
  <c r="CT269" i="83" s="1"/>
  <c r="CT209" i="83"/>
  <c r="CT170" i="83"/>
  <c r="CT221" i="83"/>
  <c r="CT293" i="83"/>
  <c r="CT180" i="83"/>
  <c r="CT274" i="83"/>
  <c r="CT235" i="83"/>
  <c r="CT265" i="83"/>
  <c r="CT295" i="83"/>
  <c r="CT290" i="83"/>
  <c r="CT283" i="83"/>
  <c r="CT289" i="83"/>
  <c r="CT245" i="83"/>
  <c r="CT253" i="83"/>
  <c r="CT247" i="83"/>
  <c r="CT237" i="83"/>
  <c r="CT277" i="83"/>
  <c r="CT249" i="83"/>
  <c r="CT264" i="83"/>
  <c r="CT244" i="83"/>
  <c r="CT254" i="83"/>
  <c r="CT236" i="83"/>
  <c r="CT213" i="83"/>
  <c r="CT171" i="83"/>
  <c r="CT192" i="83"/>
  <c r="CT201" i="83"/>
  <c r="CT206" i="83"/>
  <c r="CT184" i="83"/>
  <c r="CT174" i="83"/>
  <c r="CT164" i="83"/>
  <c r="CT163" i="83"/>
  <c r="CT183" i="83"/>
  <c r="CT197" i="83"/>
  <c r="CT196" i="83"/>
  <c r="CT204" i="83"/>
  <c r="CT188" i="83"/>
  <c r="CT167" i="83"/>
  <c r="CT211" i="83"/>
  <c r="Q314" i="75"/>
  <c r="F9" i="76" s="1"/>
  <c r="N9" i="76" s="1"/>
  <c r="D13" i="76" s="1"/>
  <c r="B13" i="76" s="1"/>
  <c r="I13" i="76" s="1"/>
  <c r="K13" i="76" s="1"/>
  <c r="CS122" i="82"/>
  <c r="CR122" i="82"/>
  <c r="CT113" i="82"/>
  <c r="CR103" i="82"/>
  <c r="CT103" i="82" s="1"/>
  <c r="CR91" i="82"/>
  <c r="CT91" i="82" s="1"/>
  <c r="CR110" i="82"/>
  <c r="CT110" i="82" s="1"/>
  <c r="CS92" i="82"/>
  <c r="CR82" i="82"/>
  <c r="CT82" i="82" s="1"/>
  <c r="CT48" i="82"/>
  <c r="CR68" i="82"/>
  <c r="CT68" i="82" s="1"/>
  <c r="CJ305" i="82"/>
  <c r="CT28" i="82"/>
  <c r="CT111" i="82"/>
  <c r="CT50" i="82"/>
  <c r="CT37" i="82"/>
  <c r="CT58" i="82"/>
  <c r="CT75" i="82"/>
  <c r="CT41" i="82"/>
  <c r="CR83" i="82"/>
  <c r="CS83" i="82"/>
  <c r="CR100" i="82"/>
  <c r="CT100" i="82" s="1"/>
  <c r="CT57" i="83"/>
  <c r="CT17" i="83"/>
  <c r="CS116" i="83"/>
  <c r="CR104" i="83"/>
  <c r="CT74" i="83"/>
  <c r="CR102" i="83"/>
  <c r="CT76" i="83"/>
  <c r="CS60" i="83"/>
  <c r="CR91" i="83"/>
  <c r="CT91" i="83" s="1"/>
  <c r="CS14" i="83"/>
  <c r="CT14" i="83" s="1"/>
  <c r="CT92" i="83"/>
  <c r="CT15" i="83"/>
  <c r="CS86" i="83"/>
  <c r="CS143" i="83"/>
  <c r="CR11" i="83"/>
  <c r="CT11" i="83" s="1"/>
  <c r="CR88" i="83"/>
  <c r="CT88" i="83" s="1"/>
  <c r="CR138" i="83"/>
  <c r="CT138" i="83" s="1"/>
  <c r="CR100" i="83"/>
  <c r="CS147" i="83"/>
  <c r="CT147" i="83" s="1"/>
  <c r="CR40" i="83"/>
  <c r="CT40" i="83" s="1"/>
  <c r="CS159" i="83"/>
  <c r="CS38" i="83"/>
  <c r="CT38" i="83" s="1"/>
  <c r="CR51" i="83"/>
  <c r="CT51" i="83" s="1"/>
  <c r="CS6" i="83"/>
  <c r="CT6" i="83" s="1"/>
  <c r="CS40" i="82"/>
  <c r="CR40" i="82"/>
  <c r="CR52" i="82"/>
  <c r="CS52" i="82"/>
  <c r="CS81" i="82"/>
  <c r="CR81" i="82"/>
  <c r="CS64" i="82"/>
  <c r="CR64" i="82"/>
  <c r="CS72" i="82"/>
  <c r="CR72" i="82"/>
  <c r="CS106" i="82"/>
  <c r="CR106" i="82"/>
  <c r="CS81" i="83"/>
  <c r="CR81" i="83"/>
  <c r="Z305" i="74"/>
  <c r="CS126" i="83"/>
  <c r="CR126" i="83"/>
  <c r="CR62" i="83"/>
  <c r="CS62" i="83"/>
  <c r="CS56" i="83"/>
  <c r="CR56" i="83"/>
  <c r="CS66" i="83"/>
  <c r="CR66" i="83"/>
  <c r="CT66" i="83" s="1"/>
  <c r="CS44" i="83"/>
  <c r="CR44" i="83"/>
  <c r="CS48" i="83"/>
  <c r="CR48" i="83"/>
  <c r="CR42" i="83"/>
  <c r="CS42" i="83"/>
  <c r="CR84" i="83"/>
  <c r="CS84" i="83"/>
  <c r="CR18" i="83"/>
  <c r="CS18" i="83"/>
  <c r="CS124" i="83"/>
  <c r="CR124" i="83"/>
  <c r="CR136" i="83"/>
  <c r="CS136" i="83"/>
  <c r="CR21" i="83"/>
  <c r="CS21" i="83"/>
  <c r="CS106" i="83"/>
  <c r="CR106" i="83"/>
  <c r="CS64" i="83"/>
  <c r="CR64" i="83"/>
  <c r="CT64" i="83" s="1"/>
  <c r="CR43" i="83"/>
  <c r="CS43" i="83"/>
  <c r="CR144" i="83"/>
  <c r="CS144" i="83"/>
  <c r="CR52" i="83"/>
  <c r="CS52" i="83"/>
  <c r="CR24" i="83"/>
  <c r="CS24" i="83"/>
  <c r="CS114" i="83"/>
  <c r="CR114" i="83"/>
  <c r="CS46" i="83"/>
  <c r="CR46" i="83"/>
  <c r="CT46" i="83" s="1"/>
  <c r="CR20" i="83"/>
  <c r="CT20" i="83" s="1"/>
  <c r="CR47" i="83"/>
  <c r="CT47" i="83" s="1"/>
  <c r="CR32" i="83"/>
  <c r="CS32" i="83"/>
  <c r="CR115" i="83"/>
  <c r="CT115" i="83" s="1"/>
  <c r="CS119" i="83"/>
  <c r="CS146" i="83"/>
  <c r="CR146" i="83"/>
  <c r="CT146" i="83" s="1"/>
  <c r="CS27" i="83"/>
  <c r="CR149" i="83"/>
  <c r="CT149" i="83" s="1"/>
  <c r="CR78" i="83"/>
  <c r="CS78" i="83"/>
  <c r="CS54" i="83"/>
  <c r="CR54" i="83"/>
  <c r="CR128" i="83"/>
  <c r="CS128" i="83"/>
  <c r="CR122" i="83"/>
  <c r="CT122" i="83" s="1"/>
  <c r="CS122" i="83"/>
  <c r="Y305" i="75"/>
  <c r="AA305" i="75" s="1"/>
  <c r="Y305" i="74"/>
  <c r="AA305" i="74" s="1"/>
  <c r="CS115" i="82"/>
  <c r="CR115" i="82"/>
  <c r="CS34" i="82"/>
  <c r="CR34" i="82"/>
  <c r="CS59" i="82"/>
  <c r="CR59" i="82"/>
  <c r="CT59" i="82" s="1"/>
  <c r="CS96" i="82"/>
  <c r="CR96" i="82"/>
  <c r="CS98" i="82"/>
  <c r="CR98" i="82"/>
  <c r="CT98" i="82" s="1"/>
  <c r="CS23" i="82"/>
  <c r="CR23" i="82"/>
  <c r="CS31" i="82"/>
  <c r="CR31" i="82"/>
  <c r="CT31" i="82" s="1"/>
  <c r="CS89" i="82"/>
  <c r="CR89" i="82"/>
  <c r="CS29" i="82"/>
  <c r="CR29" i="82"/>
  <c r="CT29" i="82" s="1"/>
  <c r="CT19" i="82"/>
  <c r="CT92" i="82"/>
  <c r="CS30" i="82"/>
  <c r="CR30" i="82"/>
  <c r="CS79" i="82"/>
  <c r="CR79" i="82"/>
  <c r="CT33" i="82"/>
  <c r="CR32" i="82"/>
  <c r="CS32" i="82"/>
  <c r="CR24" i="82"/>
  <c r="CS24" i="82"/>
  <c r="CS120" i="82"/>
  <c r="CR120" i="82"/>
  <c r="CT76" i="82"/>
  <c r="CS73" i="82"/>
  <c r="CR73" i="82"/>
  <c r="CS112" i="82"/>
  <c r="CR112" i="82"/>
  <c r="CS71" i="82"/>
  <c r="CR71" i="82"/>
  <c r="CS26" i="82"/>
  <c r="CR26" i="82"/>
  <c r="CR27" i="82"/>
  <c r="CS27" i="82"/>
  <c r="CS38" i="82"/>
  <c r="CR38" i="82"/>
  <c r="CS22" i="82"/>
  <c r="CR22" i="82"/>
  <c r="CT118" i="82"/>
  <c r="CT97" i="82"/>
  <c r="CT114" i="82"/>
  <c r="CT57" i="82"/>
  <c r="CS80" i="82"/>
  <c r="CR80" i="82"/>
  <c r="CS42" i="82"/>
  <c r="CR42" i="82"/>
  <c r="CS116" i="82"/>
  <c r="CR116" i="82"/>
  <c r="CS70" i="82"/>
  <c r="CR70" i="82"/>
  <c r="CS88" i="82"/>
  <c r="CR88" i="82"/>
  <c r="CS25" i="82"/>
  <c r="CR25" i="82"/>
  <c r="CS110" i="83"/>
  <c r="CT110" i="83" s="1"/>
  <c r="CS89" i="83"/>
  <c r="CS79" i="83"/>
  <c r="CS7" i="83"/>
  <c r="CT7" i="83" s="1"/>
  <c r="CS142" i="83"/>
  <c r="CT142" i="83" s="1"/>
  <c r="CR26" i="83"/>
  <c r="CT26" i="83" s="1"/>
  <c r="CR30" i="83"/>
  <c r="CT30" i="83" s="1"/>
  <c r="CT116" i="83"/>
  <c r="CR13" i="83"/>
  <c r="CT13" i="83" s="1"/>
  <c r="CT100" i="83"/>
  <c r="CT28" i="83"/>
  <c r="CT62" i="83"/>
  <c r="CJ305" i="83"/>
  <c r="CT12" i="83"/>
  <c r="CR55" i="83"/>
  <c r="CO5" i="83"/>
  <c r="CP5" i="83" s="1"/>
  <c r="CR19" i="83"/>
  <c r="CS19" i="83"/>
  <c r="CS85" i="83"/>
  <c r="CR131" i="83"/>
  <c r="CT131" i="83" s="1"/>
  <c r="CR39" i="83"/>
  <c r="CT39" i="83" s="1"/>
  <c r="CS118" i="83"/>
  <c r="CT21" i="83"/>
  <c r="CR132" i="83"/>
  <c r="CS132" i="83"/>
  <c r="CS130" i="83"/>
  <c r="CR130" i="83"/>
  <c r="CR34" i="83"/>
  <c r="CS34" i="83"/>
  <c r="CR16" i="83"/>
  <c r="CS16" i="83"/>
  <c r="CR23" i="83"/>
  <c r="CS23" i="83"/>
  <c r="CT77" i="83"/>
  <c r="CT159" i="83"/>
  <c r="CT104" i="83"/>
  <c r="CT67" i="83"/>
  <c r="CT82" i="83"/>
  <c r="CS154" i="83"/>
  <c r="CR154" i="83"/>
  <c r="CS134" i="83"/>
  <c r="CR134" i="83"/>
  <c r="CT10" i="83"/>
  <c r="CS50" i="83"/>
  <c r="CR50" i="83"/>
  <c r="CR156" i="83"/>
  <c r="CS156" i="83"/>
  <c r="CR36" i="83"/>
  <c r="CS36" i="83"/>
  <c r="CT86" i="83"/>
  <c r="CS152" i="83"/>
  <c r="CR152" i="83"/>
  <c r="CT70" i="83"/>
  <c r="CR148" i="83"/>
  <c r="CS148" i="83"/>
  <c r="CR72" i="83"/>
  <c r="CS72" i="83"/>
  <c r="CS8" i="83"/>
  <c r="CR8" i="83"/>
  <c r="CR140" i="83"/>
  <c r="CS140" i="83"/>
  <c r="CR35" i="83"/>
  <c r="CS35" i="83"/>
  <c r="CT158" i="83"/>
  <c r="CT60" i="83"/>
  <c r="CT9" i="83"/>
  <c r="CR22" i="83"/>
  <c r="CS22" i="83"/>
  <c r="CR150" i="83"/>
  <c r="CS150" i="83"/>
  <c r="CT68" i="83"/>
  <c r="CT118" i="83"/>
  <c r="CT27" i="83"/>
  <c r="CT39" i="82"/>
  <c r="CT20" i="82"/>
  <c r="CR13" i="82"/>
  <c r="CS13" i="82"/>
  <c r="CR117" i="82"/>
  <c r="CS117" i="82"/>
  <c r="CT55" i="82"/>
  <c r="CT47" i="82"/>
  <c r="CT45" i="82"/>
  <c r="CS121" i="82"/>
  <c r="CR121" i="82"/>
  <c r="CR139" i="83"/>
  <c r="CS139" i="83"/>
  <c r="CR87" i="83"/>
  <c r="CS87" i="83"/>
  <c r="CR83" i="83"/>
  <c r="CS83" i="83"/>
  <c r="CT85" i="83"/>
  <c r="CT125" i="83"/>
  <c r="CS141" i="83"/>
  <c r="CT141" i="83" s="1"/>
  <c r="CR111" i="83"/>
  <c r="CS111" i="83"/>
  <c r="CT59" i="83"/>
  <c r="CT123" i="83"/>
  <c r="CT120" i="83"/>
  <c r="CR99" i="83"/>
  <c r="CS99" i="83"/>
  <c r="CS71" i="83"/>
  <c r="CR71" i="83"/>
  <c r="CT94" i="83"/>
  <c r="CS155" i="83"/>
  <c r="CR155" i="83"/>
  <c r="CS103" i="83"/>
  <c r="CR103" i="83"/>
  <c r="CT143" i="83"/>
  <c r="CR75" i="83"/>
  <c r="CS75" i="83"/>
  <c r="CT79" i="83"/>
  <c r="CI307" i="83"/>
  <c r="CS135" i="83"/>
  <c r="CR135" i="83"/>
  <c r="CT58" i="83"/>
  <c r="CT119" i="83"/>
  <c r="CT55" i="83"/>
  <c r="CR97" i="83"/>
  <c r="CS97" i="83"/>
  <c r="CR121" i="83"/>
  <c r="CS121" i="83"/>
  <c r="CT89" i="83"/>
  <c r="CT65" i="83"/>
  <c r="CS109" i="83"/>
  <c r="CR109" i="83"/>
  <c r="CR157" i="83"/>
  <c r="CS157" i="83"/>
  <c r="CT81" i="83"/>
  <c r="CT102" i="83"/>
  <c r="CR45" i="83"/>
  <c r="CS45" i="83"/>
  <c r="CR113" i="83"/>
  <c r="CS113" i="83"/>
  <c r="CR49" i="83"/>
  <c r="CS49" i="83"/>
  <c r="CT96" i="83"/>
  <c r="CS93" i="83"/>
  <c r="CR93" i="83"/>
  <c r="CR37" i="83"/>
  <c r="CS37" i="83"/>
  <c r="CS101" i="83"/>
  <c r="CR101" i="83"/>
  <c r="CR129" i="83"/>
  <c r="CS129" i="83"/>
  <c r="CR41" i="83"/>
  <c r="CS41" i="83"/>
  <c r="CT69" i="83"/>
  <c r="CR105" i="83"/>
  <c r="CS105" i="83"/>
  <c r="CS145" i="83"/>
  <c r="CR145" i="83"/>
  <c r="CT95" i="83"/>
  <c r="CO29" i="83"/>
  <c r="CP29" i="83" s="1"/>
  <c r="CT133" i="83"/>
  <c r="CR153" i="83"/>
  <c r="CS153" i="83"/>
  <c r="CR137" i="83"/>
  <c r="CS137" i="83"/>
  <c r="CR33" i="83"/>
  <c r="CS33" i="83"/>
  <c r="CR53" i="83"/>
  <c r="CS53" i="83"/>
  <c r="CT117" i="83"/>
  <c r="CS15" i="82"/>
  <c r="CR15" i="82"/>
  <c r="CS16" i="82"/>
  <c r="CR16" i="82"/>
  <c r="CS9" i="82"/>
  <c r="CR9" i="82"/>
  <c r="CS10" i="82"/>
  <c r="CR10" i="82"/>
  <c r="CS14" i="82"/>
  <c r="CR14" i="82"/>
  <c r="CR11" i="82"/>
  <c r="CS11" i="82"/>
  <c r="CO5" i="82"/>
  <c r="CP5" i="82" s="1"/>
  <c r="CS6" i="82"/>
  <c r="CR6" i="82"/>
  <c r="CS7" i="82"/>
  <c r="CR7" i="82"/>
  <c r="CE307" i="82"/>
  <c r="CE310" i="82" s="1"/>
  <c r="A20" i="87" s="1"/>
  <c r="CI307" i="82"/>
  <c r="CS12" i="82"/>
  <c r="CR12" i="82"/>
  <c r="CS8" i="82"/>
  <c r="CR8" i="82"/>
  <c r="CS17" i="82"/>
  <c r="CR17" i="82"/>
  <c r="N10" i="76"/>
  <c r="D14" i="76" s="1"/>
  <c r="B14" i="76" s="1"/>
  <c r="I14" i="76" s="1"/>
  <c r="K14" i="76" s="1"/>
  <c r="Y315" i="75"/>
  <c r="AF19" i="81"/>
  <c r="AC22" i="81"/>
  <c r="AF22" i="81" s="1"/>
  <c r="S34" i="81"/>
  <c r="AF28" i="81"/>
  <c r="AC31" i="81"/>
  <c r="AF31" i="81" s="1"/>
  <c r="AF13" i="81"/>
  <c r="AC14" i="81"/>
  <c r="N34" i="81"/>
  <c r="AC18" i="87" l="1"/>
  <c r="A45" i="87"/>
  <c r="A26" i="87"/>
  <c r="AC19" i="87"/>
  <c r="S20" i="87"/>
  <c r="AC20" i="87"/>
  <c r="J45" i="87"/>
  <c r="CF313" i="82"/>
  <c r="CH313" i="82" s="1"/>
  <c r="J23" i="87"/>
  <c r="AC22" i="87" s="1"/>
  <c r="Y314" i="75"/>
  <c r="Y316" i="75" s="1"/>
  <c r="Y318" i="75" s="1"/>
  <c r="CT210" i="82"/>
  <c r="CT194" i="82"/>
  <c r="CT156" i="82"/>
  <c r="CT13" i="82"/>
  <c r="CT178" i="82"/>
  <c r="CT197" i="82"/>
  <c r="CT141" i="82"/>
  <c r="CT88" i="82"/>
  <c r="CT116" i="82"/>
  <c r="CT80" i="82"/>
  <c r="CT38" i="82"/>
  <c r="CT26" i="82"/>
  <c r="CT79" i="82"/>
  <c r="CT32" i="82"/>
  <c r="CT83" i="82"/>
  <c r="CT147" i="82"/>
  <c r="CT139" i="82"/>
  <c r="CT186" i="82"/>
  <c r="CT123" i="82"/>
  <c r="CT199" i="82"/>
  <c r="CT190" i="82"/>
  <c r="CT211" i="82"/>
  <c r="CT143" i="82"/>
  <c r="CT158" i="82"/>
  <c r="CT122" i="82"/>
  <c r="CT115" i="82"/>
  <c r="CT106" i="82"/>
  <c r="CT64" i="82"/>
  <c r="CT291" i="83"/>
  <c r="CT270" i="83"/>
  <c r="CT52" i="83"/>
  <c r="CT43" i="83"/>
  <c r="CT136" i="83"/>
  <c r="CT18" i="83"/>
  <c r="CT42" i="83"/>
  <c r="CT223" i="83"/>
  <c r="CT189" i="83"/>
  <c r="CT202" i="83"/>
  <c r="CT124" i="83"/>
  <c r="CT72" i="82"/>
  <c r="CT81" i="82"/>
  <c r="CT40" i="82"/>
  <c r="CT70" i="82"/>
  <c r="CT42" i="82"/>
  <c r="CT22" i="82"/>
  <c r="CT71" i="82"/>
  <c r="CT120" i="82"/>
  <c r="CT24" i="82"/>
  <c r="CT89" i="82"/>
  <c r="CT23" i="82"/>
  <c r="CT96" i="82"/>
  <c r="CT34" i="82"/>
  <c r="CT52" i="82"/>
  <c r="CT25" i="82"/>
  <c r="CT30" i="82"/>
  <c r="CT84" i="83"/>
  <c r="CT48" i="83"/>
  <c r="CT154" i="83"/>
  <c r="CT19" i="83"/>
  <c r="CT128" i="83"/>
  <c r="CT78" i="83"/>
  <c r="CT32" i="83"/>
  <c r="CT24" i="83"/>
  <c r="CT144" i="83"/>
  <c r="CT54" i="83"/>
  <c r="CT114" i="83"/>
  <c r="CT106" i="83"/>
  <c r="CT44" i="83"/>
  <c r="CT56" i="83"/>
  <c r="CT126" i="83"/>
  <c r="CT132" i="83"/>
  <c r="CT27" i="82"/>
  <c r="CT73" i="82"/>
  <c r="CT117" i="82"/>
  <c r="CT112" i="82"/>
  <c r="CT75" i="83"/>
  <c r="CT121" i="83"/>
  <c r="CT41" i="83"/>
  <c r="CT140" i="83"/>
  <c r="CT22" i="83"/>
  <c r="CS5" i="83"/>
  <c r="CR5" i="83"/>
  <c r="CT35" i="83"/>
  <c r="CT36" i="83"/>
  <c r="CT50" i="83"/>
  <c r="CT130" i="83"/>
  <c r="CT45" i="83"/>
  <c r="CT103" i="83"/>
  <c r="CT150" i="83"/>
  <c r="CT148" i="83"/>
  <c r="CT16" i="83"/>
  <c r="CT71" i="83"/>
  <c r="CT99" i="83"/>
  <c r="CT156" i="83"/>
  <c r="CT155" i="83"/>
  <c r="CT8" i="83"/>
  <c r="CT72" i="83"/>
  <c r="CT152" i="83"/>
  <c r="CT134" i="83"/>
  <c r="CT23" i="83"/>
  <c r="CT34" i="83"/>
  <c r="CT121" i="82"/>
  <c r="CT14" i="82"/>
  <c r="CT9" i="82"/>
  <c r="CJ307" i="82"/>
  <c r="CT105" i="83"/>
  <c r="CT157" i="83"/>
  <c r="CT87" i="83"/>
  <c r="CT153" i="83"/>
  <c r="CT129" i="83"/>
  <c r="CT37" i="83"/>
  <c r="CT109" i="83"/>
  <c r="CJ307" i="83"/>
  <c r="CT53" i="83"/>
  <c r="CT33" i="83"/>
  <c r="CT113" i="83"/>
  <c r="CH311" i="83"/>
  <c r="CT135" i="83"/>
  <c r="CT111" i="83"/>
  <c r="CT83" i="83"/>
  <c r="CT139" i="83"/>
  <c r="CT145" i="83"/>
  <c r="CR29" i="83"/>
  <c r="CS29" i="83"/>
  <c r="CT137" i="83"/>
  <c r="CT101" i="83"/>
  <c r="CT93" i="83"/>
  <c r="CT49" i="83"/>
  <c r="CT97" i="83"/>
  <c r="CT10" i="82"/>
  <c r="CT16" i="82"/>
  <c r="CT17" i="82"/>
  <c r="CT12" i="82"/>
  <c r="CT7" i="82"/>
  <c r="CS5" i="82"/>
  <c r="CS305" i="82" s="1"/>
  <c r="CR5" i="82"/>
  <c r="CR305" i="82" s="1"/>
  <c r="CT8" i="82"/>
  <c r="CT6" i="82"/>
  <c r="CT15" i="82"/>
  <c r="CE316" i="82"/>
  <c r="CH311" i="82"/>
  <c r="CT11" i="82"/>
  <c r="Y307" i="75"/>
  <c r="Y310" i="75" s="1"/>
  <c r="AB312" i="75" s="1"/>
  <c r="CA310" i="82" s="1"/>
  <c r="L13" i="76"/>
  <c r="L14" i="76" s="1"/>
  <c r="Y307" i="74"/>
  <c r="Y310" i="74" s="1"/>
  <c r="S40" i="81"/>
  <c r="N40" i="81"/>
  <c r="AF14" i="81"/>
  <c r="AC15" i="81"/>
  <c r="J26" i="87" l="1"/>
  <c r="AC25" i="87" s="1"/>
  <c r="S23" i="87"/>
  <c r="J31" i="87" s="1"/>
  <c r="AC23" i="87"/>
  <c r="CF316" i="82"/>
  <c r="AC45" i="87"/>
  <c r="S45" i="87"/>
  <c r="E3" i="75"/>
  <c r="AB313" i="75"/>
  <c r="AB314" i="75" s="1"/>
  <c r="AB318" i="75" s="1"/>
  <c r="AB322" i="75" s="1"/>
  <c r="AB323" i="75" s="1"/>
  <c r="CA313" i="82"/>
  <c r="CS305" i="83"/>
  <c r="CT5" i="83"/>
  <c r="CT29" i="83"/>
  <c r="CR305" i="83"/>
  <c r="O13" i="76"/>
  <c r="CT5" i="82"/>
  <c r="CT305" i="82" s="1"/>
  <c r="CU305" i="82" s="1"/>
  <c r="E3" i="74"/>
  <c r="AC34" i="81"/>
  <c r="J15" i="81"/>
  <c r="S26" i="87" l="1"/>
  <c r="J32" i="87" s="1"/>
  <c r="T32" i="87" s="1"/>
  <c r="AC26" i="87"/>
  <c r="CT305" i="83"/>
  <c r="CU305" i="83" s="1"/>
  <c r="T31" i="87"/>
  <c r="J33" i="87"/>
  <c r="AA15" i="81"/>
  <c r="Q15" i="81"/>
  <c r="V15" i="81"/>
  <c r="AF34" i="81"/>
  <c r="AC40" i="81"/>
  <c r="J34" i="81"/>
  <c r="AF15" i="81"/>
  <c r="AE24" i="87" l="1"/>
  <c r="AE25" i="87" s="1"/>
  <c r="AE26" i="87" s="1"/>
  <c r="AE27" i="87" s="1"/>
  <c r="T33" i="87"/>
  <c r="W60" i="87" s="1"/>
  <c r="AC59" i="87" s="1"/>
  <c r="AC62" i="87" s="1"/>
  <c r="AE31" i="87"/>
  <c r="AE33" i="87" s="1"/>
  <c r="AE35" i="87" s="1"/>
  <c r="AA34" i="81"/>
  <c r="V34" i="81"/>
  <c r="Q34" i="81"/>
  <c r="AF40" i="81"/>
  <c r="J40" i="81"/>
  <c r="AE37" i="87" l="1"/>
  <c r="AE38" i="87" s="1"/>
  <c r="AE39" i="87" s="1"/>
  <c r="AA40" i="81"/>
  <c r="Q40" i="81"/>
  <c r="V40" i="81"/>
  <c r="B6" i="73" l="1"/>
  <c r="D6" i="73"/>
  <c r="E6" i="73"/>
  <c r="B7" i="73"/>
  <c r="D7" i="73"/>
  <c r="E7" i="73"/>
  <c r="B8" i="73"/>
  <c r="D8" i="73"/>
  <c r="E8" i="73"/>
  <c r="B9" i="73"/>
  <c r="D9" i="73"/>
  <c r="E9" i="73"/>
  <c r="B10" i="73"/>
  <c r="D10" i="73"/>
  <c r="E10" i="73"/>
  <c r="B11" i="73"/>
  <c r="D11" i="73"/>
  <c r="E11" i="73"/>
  <c r="B12" i="73"/>
  <c r="D12" i="73"/>
  <c r="E12" i="73"/>
  <c r="B13" i="73"/>
  <c r="D13" i="73"/>
  <c r="E13" i="73"/>
  <c r="B14" i="73"/>
  <c r="D14" i="73"/>
  <c r="E14" i="73"/>
  <c r="B15" i="73"/>
  <c r="D15" i="73"/>
  <c r="E15" i="73"/>
  <c r="B16" i="73"/>
  <c r="D16" i="73"/>
  <c r="E16" i="73"/>
  <c r="B17" i="73"/>
  <c r="D17" i="73"/>
  <c r="E17" i="73"/>
  <c r="B18" i="73"/>
  <c r="D18" i="73"/>
  <c r="E18" i="73"/>
  <c r="B19" i="73"/>
  <c r="D19" i="73"/>
  <c r="E19" i="73"/>
  <c r="B20" i="73"/>
  <c r="D20" i="73"/>
  <c r="E20" i="73"/>
  <c r="B21" i="73"/>
  <c r="D21" i="73"/>
  <c r="E21" i="73"/>
  <c r="B22" i="73"/>
  <c r="D22" i="73"/>
  <c r="E22" i="73"/>
  <c r="B23" i="73"/>
  <c r="D23" i="73"/>
  <c r="E23" i="73"/>
  <c r="B24" i="73"/>
  <c r="D24" i="73"/>
  <c r="E24" i="73"/>
  <c r="B25" i="73"/>
  <c r="D25" i="73"/>
  <c r="E25" i="73"/>
  <c r="B26" i="73"/>
  <c r="D26" i="73"/>
  <c r="E26" i="73"/>
  <c r="B27" i="73"/>
  <c r="D27" i="73"/>
  <c r="E27" i="73"/>
  <c r="B28" i="73"/>
  <c r="D28" i="73"/>
  <c r="E28" i="73"/>
  <c r="B29" i="73"/>
  <c r="D29" i="73"/>
  <c r="E29" i="73"/>
  <c r="B30" i="73"/>
  <c r="D30" i="73"/>
  <c r="E30" i="73"/>
  <c r="B31" i="73"/>
  <c r="D31" i="73"/>
  <c r="E31" i="73"/>
  <c r="B32" i="73"/>
  <c r="D32" i="73"/>
  <c r="E32" i="73"/>
  <c r="B33" i="73"/>
  <c r="D33" i="73"/>
  <c r="E33" i="73"/>
  <c r="B34" i="73"/>
  <c r="D34" i="73"/>
  <c r="E34" i="73"/>
  <c r="B35" i="73"/>
  <c r="D35" i="73"/>
  <c r="E35" i="73"/>
  <c r="B36" i="73"/>
  <c r="D36" i="73"/>
  <c r="E36" i="73"/>
  <c r="B37" i="73"/>
  <c r="D37" i="73"/>
  <c r="E37" i="73"/>
  <c r="B38" i="73"/>
  <c r="D38" i="73"/>
  <c r="E38" i="73"/>
  <c r="B39" i="73"/>
  <c r="D39" i="73"/>
  <c r="E39" i="73"/>
  <c r="B40" i="73"/>
  <c r="D40" i="73"/>
  <c r="E40" i="73"/>
  <c r="B41" i="73"/>
  <c r="D41" i="73"/>
  <c r="E41" i="73"/>
  <c r="B42" i="73"/>
  <c r="D42" i="73"/>
  <c r="E42" i="73"/>
  <c r="B43" i="73"/>
  <c r="D43" i="73"/>
  <c r="E43" i="73"/>
  <c r="B44" i="73"/>
  <c r="D44" i="73"/>
  <c r="E44" i="73"/>
  <c r="B45" i="73"/>
  <c r="D45" i="73"/>
  <c r="E45" i="73"/>
  <c r="B46" i="73"/>
  <c r="D46" i="73"/>
  <c r="E46" i="73"/>
  <c r="B47" i="73"/>
  <c r="D47" i="73"/>
  <c r="E47" i="73"/>
  <c r="B48" i="73"/>
  <c r="D48" i="73"/>
  <c r="E48" i="73"/>
  <c r="B49" i="73"/>
  <c r="D49" i="73"/>
  <c r="E49" i="73"/>
  <c r="B50" i="73"/>
  <c r="D50" i="73"/>
  <c r="E50" i="73"/>
  <c r="B51" i="73"/>
  <c r="D51" i="73"/>
  <c r="E51" i="73"/>
  <c r="B52" i="73"/>
  <c r="D52" i="73"/>
  <c r="E52" i="73"/>
  <c r="B53" i="73"/>
  <c r="D53" i="73"/>
  <c r="E53" i="73"/>
  <c r="B54" i="73"/>
  <c r="D54" i="73"/>
  <c r="E54" i="73"/>
  <c r="B55" i="73"/>
  <c r="D55" i="73"/>
  <c r="E55" i="73"/>
  <c r="B56" i="73"/>
  <c r="D56" i="73"/>
  <c r="E56" i="73"/>
  <c r="B57" i="73"/>
  <c r="D57" i="73"/>
  <c r="E57" i="73"/>
  <c r="B58" i="73"/>
  <c r="D58" i="73"/>
  <c r="E58" i="73"/>
  <c r="B59" i="73"/>
  <c r="D59" i="73"/>
  <c r="E59" i="73"/>
  <c r="B60" i="73"/>
  <c r="D60" i="73"/>
  <c r="E60" i="73"/>
  <c r="B61" i="73"/>
  <c r="D61" i="73"/>
  <c r="E61" i="73"/>
  <c r="B62" i="73"/>
  <c r="D62" i="73"/>
  <c r="E62" i="73"/>
  <c r="B63" i="73"/>
  <c r="D63" i="73"/>
  <c r="E63" i="73"/>
  <c r="B64" i="73"/>
  <c r="D64" i="73"/>
  <c r="E64" i="73"/>
  <c r="B65" i="73"/>
  <c r="D65" i="73"/>
  <c r="E65" i="73"/>
  <c r="B66" i="73"/>
  <c r="D66" i="73"/>
  <c r="E66" i="73"/>
  <c r="B67" i="73"/>
  <c r="D67" i="73"/>
  <c r="E67" i="73"/>
  <c r="B68" i="73"/>
  <c r="D68" i="73"/>
  <c r="E68" i="73"/>
  <c r="B69" i="73"/>
  <c r="D69" i="73"/>
  <c r="E69" i="73"/>
  <c r="B70" i="73"/>
  <c r="D70" i="73"/>
  <c r="E70" i="73"/>
  <c r="B71" i="73"/>
  <c r="D71" i="73"/>
  <c r="E71" i="73"/>
  <c r="B72" i="73"/>
  <c r="D72" i="73"/>
  <c r="E72" i="73"/>
  <c r="B73" i="73"/>
  <c r="D73" i="73"/>
  <c r="E73" i="73"/>
  <c r="B74" i="73"/>
  <c r="D74" i="73"/>
  <c r="E74" i="73"/>
  <c r="B75" i="73"/>
  <c r="D75" i="73"/>
  <c r="E75" i="73"/>
  <c r="B76" i="73"/>
  <c r="D76" i="73"/>
  <c r="E76" i="73"/>
  <c r="B77" i="73"/>
  <c r="D77" i="73"/>
  <c r="E77" i="73"/>
  <c r="B78" i="73"/>
  <c r="D78" i="73"/>
  <c r="E78" i="73"/>
  <c r="B79" i="73"/>
  <c r="D79" i="73"/>
  <c r="E79" i="73"/>
  <c r="B80" i="73"/>
  <c r="D80" i="73"/>
  <c r="E80" i="73"/>
  <c r="B81" i="73"/>
  <c r="D81" i="73"/>
  <c r="E81" i="73"/>
  <c r="B82" i="73"/>
  <c r="D82" i="73"/>
  <c r="E82" i="73"/>
  <c r="B83" i="73"/>
  <c r="D83" i="73"/>
  <c r="E83" i="73"/>
  <c r="B84" i="73"/>
  <c r="D84" i="73"/>
  <c r="E84" i="73"/>
  <c r="B85" i="73"/>
  <c r="D85" i="73"/>
  <c r="E85" i="73"/>
  <c r="B86" i="73"/>
  <c r="D86" i="73"/>
  <c r="E86" i="73"/>
  <c r="B87" i="73"/>
  <c r="D87" i="73"/>
  <c r="E87" i="73"/>
  <c r="B88" i="73"/>
  <c r="D88" i="73"/>
  <c r="E88" i="73"/>
  <c r="B89" i="73"/>
  <c r="D89" i="73"/>
  <c r="E89" i="73"/>
  <c r="B90" i="73"/>
  <c r="D90" i="73"/>
  <c r="E90" i="73"/>
  <c r="B91" i="73"/>
  <c r="D91" i="73"/>
  <c r="E91" i="73"/>
  <c r="B92" i="73"/>
  <c r="D92" i="73"/>
  <c r="E92" i="73"/>
  <c r="B93" i="73"/>
  <c r="D93" i="73"/>
  <c r="E93" i="73"/>
  <c r="B94" i="73"/>
  <c r="D94" i="73"/>
  <c r="E94" i="73"/>
  <c r="B95" i="73"/>
  <c r="D95" i="73"/>
  <c r="E95" i="73"/>
  <c r="B96" i="73"/>
  <c r="D96" i="73"/>
  <c r="E96" i="73"/>
  <c r="B97" i="73"/>
  <c r="D97" i="73"/>
  <c r="E97" i="73"/>
  <c r="B98" i="73"/>
  <c r="D98" i="73"/>
  <c r="E98" i="73"/>
  <c r="B99" i="73"/>
  <c r="D99" i="73"/>
  <c r="E99" i="73"/>
  <c r="B100" i="73"/>
  <c r="D100" i="73"/>
  <c r="E100" i="73"/>
  <c r="B101" i="73"/>
  <c r="D101" i="73"/>
  <c r="E101" i="73"/>
  <c r="B102" i="73"/>
  <c r="D102" i="73"/>
  <c r="E102" i="73"/>
  <c r="B103" i="73"/>
  <c r="D103" i="73"/>
  <c r="E103" i="73"/>
  <c r="B104" i="73"/>
  <c r="D104" i="73"/>
  <c r="E104" i="73"/>
  <c r="D5" i="73"/>
  <c r="E5" i="73"/>
  <c r="B5" i="73"/>
  <c r="AI47" i="62" l="1"/>
  <c r="Z25" i="62"/>
  <c r="AU26" i="62"/>
  <c r="CB15" i="52" l="1"/>
  <c r="AS26" i="70"/>
  <c r="AT26" i="70"/>
  <c r="AS27" i="70"/>
  <c r="AT27" i="70"/>
  <c r="AS28" i="70"/>
  <c r="AT28" i="70"/>
  <c r="AS29" i="70"/>
  <c r="AT29" i="70"/>
  <c r="AS30" i="70"/>
  <c r="AT30" i="70"/>
  <c r="AS31" i="70"/>
  <c r="AT31" i="70"/>
  <c r="AS32" i="70"/>
  <c r="AT32" i="70"/>
  <c r="AS33" i="70"/>
  <c r="AT33" i="70"/>
  <c r="AS34" i="70"/>
  <c r="AT34" i="70"/>
  <c r="AS35" i="70"/>
  <c r="AT35" i="70"/>
  <c r="AS36" i="70"/>
  <c r="AT36" i="70"/>
  <c r="AS37" i="70"/>
  <c r="AT37" i="70"/>
  <c r="AS38" i="70"/>
  <c r="AT38" i="70"/>
  <c r="AS39" i="70"/>
  <c r="AT39" i="70"/>
  <c r="AS40" i="70"/>
  <c r="AT40" i="70"/>
  <c r="AS41" i="70"/>
  <c r="AT41" i="70"/>
  <c r="AS42" i="70"/>
  <c r="AT42" i="70"/>
  <c r="AS43" i="70"/>
  <c r="AT43" i="70"/>
  <c r="AS44" i="70"/>
  <c r="AT44" i="70"/>
  <c r="AS45" i="70"/>
  <c r="AT45" i="70"/>
  <c r="AS46" i="70"/>
  <c r="AT46" i="70"/>
  <c r="AS47" i="70"/>
  <c r="AT47" i="70"/>
  <c r="AS48" i="70"/>
  <c r="AT48" i="70"/>
  <c r="AS49" i="70"/>
  <c r="AT49" i="70"/>
  <c r="AS50" i="70"/>
  <c r="AT50" i="70"/>
  <c r="AS51" i="70"/>
  <c r="AT51" i="70"/>
  <c r="AS52" i="70"/>
  <c r="AT52" i="70"/>
  <c r="AS53" i="70"/>
  <c r="AT53" i="70"/>
  <c r="AS54" i="70"/>
  <c r="AT54" i="70"/>
  <c r="AS55" i="70"/>
  <c r="AT55" i="70"/>
  <c r="AS56" i="70"/>
  <c r="AT56" i="70"/>
  <c r="AS57" i="70"/>
  <c r="AT57" i="70"/>
  <c r="AS58" i="70"/>
  <c r="AT58" i="70"/>
  <c r="AS59" i="70"/>
  <c r="AT59" i="70"/>
  <c r="AS60" i="70"/>
  <c r="AT60" i="70"/>
  <c r="AS61" i="70"/>
  <c r="AT61" i="70"/>
  <c r="AS62" i="70"/>
  <c r="AT62" i="70"/>
  <c r="AS63" i="70"/>
  <c r="AT63" i="70"/>
  <c r="AS64" i="70"/>
  <c r="AT64" i="70"/>
  <c r="AS65" i="70"/>
  <c r="AT65" i="70"/>
  <c r="AS66" i="70"/>
  <c r="AT66" i="70"/>
  <c r="AS67" i="70"/>
  <c r="AT67" i="70"/>
  <c r="AS68" i="70"/>
  <c r="AT68" i="70"/>
  <c r="AS69" i="70"/>
  <c r="AT69" i="70"/>
  <c r="AS70" i="70"/>
  <c r="AT70" i="70"/>
  <c r="AS71" i="70"/>
  <c r="AT71" i="70"/>
  <c r="AS72" i="70"/>
  <c r="AT72" i="70"/>
  <c r="AS73" i="70"/>
  <c r="AT73" i="70"/>
  <c r="AS74" i="70"/>
  <c r="AT74" i="70"/>
  <c r="AS75" i="70"/>
  <c r="AT75" i="70"/>
  <c r="AS76" i="70"/>
  <c r="AT76" i="70"/>
  <c r="AS77" i="70"/>
  <c r="AT77" i="70"/>
  <c r="AS78" i="70"/>
  <c r="AT78" i="70"/>
  <c r="AS79" i="70"/>
  <c r="AT79" i="70"/>
  <c r="AS80" i="70"/>
  <c r="AT80" i="70"/>
  <c r="AS81" i="70"/>
  <c r="AT81" i="70"/>
  <c r="AS82" i="70"/>
  <c r="AT82" i="70"/>
  <c r="AS83" i="70"/>
  <c r="AT83" i="70"/>
  <c r="AS84" i="70"/>
  <c r="AT84" i="70"/>
  <c r="AS85" i="70"/>
  <c r="AT85" i="70"/>
  <c r="AS86" i="70"/>
  <c r="AT86" i="70"/>
  <c r="AS87" i="70"/>
  <c r="AT87" i="70"/>
  <c r="AS88" i="70"/>
  <c r="AT88" i="70"/>
  <c r="AS89" i="70"/>
  <c r="AT89" i="70"/>
  <c r="AS90" i="70"/>
  <c r="AT90" i="70"/>
  <c r="AS91" i="70"/>
  <c r="AT91" i="70"/>
  <c r="AS92" i="70"/>
  <c r="AT92" i="70"/>
  <c r="AS93" i="70"/>
  <c r="AT93" i="70"/>
  <c r="AS94" i="70"/>
  <c r="AT94" i="70"/>
  <c r="AS95" i="70"/>
  <c r="AT95" i="70"/>
  <c r="AS96" i="70"/>
  <c r="AT96" i="70"/>
  <c r="AS97" i="70"/>
  <c r="AT97" i="70"/>
  <c r="AS98" i="70"/>
  <c r="AT98" i="70"/>
  <c r="AS99" i="70"/>
  <c r="AT99" i="70"/>
  <c r="AS100" i="70"/>
  <c r="AT100" i="70"/>
  <c r="AS101" i="70"/>
  <c r="AT101" i="70"/>
  <c r="AS102" i="70"/>
  <c r="AT102" i="70"/>
  <c r="AS103" i="70"/>
  <c r="AT103" i="70"/>
  <c r="AS104" i="70"/>
  <c r="AT104" i="70"/>
  <c r="AS14" i="70"/>
  <c r="AT14" i="70"/>
  <c r="AS15" i="70"/>
  <c r="AT15" i="70"/>
  <c r="AS16" i="70"/>
  <c r="AT16" i="70"/>
  <c r="AS17" i="70"/>
  <c r="AT17" i="70"/>
  <c r="AS18" i="70"/>
  <c r="AT18" i="70"/>
  <c r="AS19" i="70"/>
  <c r="AT19" i="70"/>
  <c r="AS20" i="70"/>
  <c r="AT20" i="70"/>
  <c r="AS21" i="70"/>
  <c r="AT21" i="70"/>
  <c r="AS22" i="70"/>
  <c r="AT22" i="70"/>
  <c r="AS23" i="70"/>
  <c r="AT23" i="70"/>
  <c r="AS24" i="70"/>
  <c r="AT24" i="70"/>
  <c r="AS25" i="70"/>
  <c r="AT25" i="70"/>
  <c r="A2" i="73" l="1"/>
  <c r="AN109" i="73" s="1"/>
  <c r="AR113" i="73"/>
  <c r="AQ113" i="73"/>
  <c r="AR111" i="73"/>
  <c r="AQ111" i="73"/>
  <c r="AR109" i="73"/>
  <c r="AQ109" i="73"/>
  <c r="AQ107" i="73"/>
  <c r="AR107" i="73" s="1"/>
  <c r="AN107" i="73"/>
  <c r="AV104" i="73"/>
  <c r="AV103" i="73"/>
  <c r="AV102" i="73"/>
  <c r="AV101" i="73"/>
  <c r="AV100" i="73"/>
  <c r="AV99" i="73"/>
  <c r="AV98" i="73"/>
  <c r="AV97" i="73"/>
  <c r="AV96" i="73"/>
  <c r="AV95" i="73"/>
  <c r="AV94" i="73"/>
  <c r="AV93" i="73"/>
  <c r="AV92" i="73"/>
  <c r="AV91" i="73"/>
  <c r="AV90" i="73"/>
  <c r="AV89" i="73"/>
  <c r="AV88" i="73"/>
  <c r="AV87" i="73"/>
  <c r="AV86" i="73"/>
  <c r="AV85" i="73"/>
  <c r="AV84" i="73"/>
  <c r="AV83" i="73"/>
  <c r="AV82" i="73"/>
  <c r="AV81" i="73"/>
  <c r="AV80" i="73"/>
  <c r="AV79" i="73"/>
  <c r="AV78" i="73"/>
  <c r="AV77" i="73"/>
  <c r="AV76" i="73"/>
  <c r="AV75" i="73"/>
  <c r="AV74" i="73"/>
  <c r="AV73" i="73"/>
  <c r="AV72" i="73"/>
  <c r="AV71" i="73"/>
  <c r="AV70" i="73"/>
  <c r="AV69" i="73"/>
  <c r="AV68" i="73"/>
  <c r="AV67" i="73"/>
  <c r="AV66" i="73"/>
  <c r="AV65" i="73"/>
  <c r="AV64" i="73"/>
  <c r="AV63" i="73"/>
  <c r="AV62" i="73"/>
  <c r="AV61" i="73"/>
  <c r="AV60" i="73"/>
  <c r="AV59" i="73"/>
  <c r="AV58" i="73"/>
  <c r="AV57" i="73"/>
  <c r="AV56" i="73"/>
  <c r="AV55" i="73"/>
  <c r="AV54" i="73"/>
  <c r="AV53" i="73"/>
  <c r="AV52" i="73"/>
  <c r="AV51" i="73"/>
  <c r="AV50" i="73"/>
  <c r="AV49" i="73"/>
  <c r="AV48" i="73"/>
  <c r="AV47" i="73"/>
  <c r="AV46" i="73"/>
  <c r="AV45" i="73"/>
  <c r="AV44" i="73"/>
  <c r="AV43" i="73"/>
  <c r="AV42" i="73"/>
  <c r="AV41" i="73"/>
  <c r="AV40" i="73"/>
  <c r="AV39" i="73"/>
  <c r="AV38" i="73"/>
  <c r="AV37" i="73"/>
  <c r="AV36" i="73"/>
  <c r="AV35" i="73"/>
  <c r="AV34" i="73"/>
  <c r="AV33" i="73"/>
  <c r="AV32" i="73"/>
  <c r="AV31" i="73"/>
  <c r="AV30" i="73"/>
  <c r="AV29" i="73"/>
  <c r="AV28" i="73"/>
  <c r="AV27" i="73"/>
  <c r="AV26" i="73"/>
  <c r="AV25" i="73"/>
  <c r="AV24" i="73"/>
  <c r="AV23" i="73"/>
  <c r="AV22" i="73"/>
  <c r="AV21" i="73"/>
  <c r="AV20" i="73"/>
  <c r="AV19" i="73"/>
  <c r="AV18" i="73"/>
  <c r="AV17" i="73"/>
  <c r="AV16" i="73"/>
  <c r="AV15" i="73"/>
  <c r="AV14" i="73"/>
  <c r="AV13" i="73"/>
  <c r="AV12" i="73"/>
  <c r="AV11" i="73"/>
  <c r="AV10" i="73"/>
  <c r="AV9" i="73"/>
  <c r="AV8" i="73"/>
  <c r="AV7" i="73"/>
  <c r="AV6" i="73"/>
  <c r="A6" i="73"/>
  <c r="A7" i="73" s="1"/>
  <c r="A8" i="73" s="1"/>
  <c r="A9" i="73" s="1"/>
  <c r="A10" i="73" s="1"/>
  <c r="A11" i="73" s="1"/>
  <c r="A12" i="73" s="1"/>
  <c r="A13" i="73" s="1"/>
  <c r="A14" i="73" s="1"/>
  <c r="A15" i="73" s="1"/>
  <c r="A16" i="73" s="1"/>
  <c r="A17" i="73" s="1"/>
  <c r="A18" i="73" s="1"/>
  <c r="A19" i="73" s="1"/>
  <c r="A20" i="73" s="1"/>
  <c r="A21" i="73" s="1"/>
  <c r="A22" i="73" s="1"/>
  <c r="A23" i="73" s="1"/>
  <c r="A24" i="73" s="1"/>
  <c r="A25" i="73" s="1"/>
  <c r="A26" i="73" s="1"/>
  <c r="A27" i="73" s="1"/>
  <c r="A28" i="73" s="1"/>
  <c r="A29" i="73" s="1"/>
  <c r="A30" i="73" s="1"/>
  <c r="A31" i="73" s="1"/>
  <c r="A32" i="73" s="1"/>
  <c r="A33" i="73" s="1"/>
  <c r="A34" i="73" s="1"/>
  <c r="A35" i="73" s="1"/>
  <c r="A36" i="73" s="1"/>
  <c r="A37" i="73" s="1"/>
  <c r="A38" i="73" s="1"/>
  <c r="A39" i="73" s="1"/>
  <c r="A40" i="73" s="1"/>
  <c r="A41" i="73" s="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V5" i="73"/>
  <c r="AR113" i="68"/>
  <c r="AQ113" i="68"/>
  <c r="AR111" i="68"/>
  <c r="AQ111" i="68"/>
  <c r="AR109" i="68"/>
  <c r="AQ109" i="68"/>
  <c r="BT109" i="71" l="1"/>
  <c r="BS109" i="71"/>
  <c r="BT106" i="71"/>
  <c r="BN106" i="71"/>
  <c r="BJ106" i="71"/>
  <c r="BF106" i="71"/>
  <c r="BB106" i="71"/>
  <c r="AX106" i="71"/>
  <c r="AT106" i="71"/>
  <c r="AP106" i="71"/>
  <c r="AL106" i="71"/>
  <c r="AH106" i="71"/>
  <c r="AD106" i="71"/>
  <c r="Z106" i="71"/>
  <c r="V106" i="71"/>
  <c r="CA105" i="71"/>
  <c r="BZ105" i="71"/>
  <c r="V105" i="71"/>
  <c r="U105" i="71"/>
  <c r="T105" i="71"/>
  <c r="R105" i="71"/>
  <c r="Q105" i="71"/>
  <c r="N105" i="71"/>
  <c r="CE104" i="71"/>
  <c r="BR104" i="71"/>
  <c r="AP104" i="73" s="1"/>
  <c r="BQ104" i="71"/>
  <c r="BP104" i="71"/>
  <c r="AO104" i="73" s="1"/>
  <c r="BO104" i="71"/>
  <c r="AN104" i="73" s="1"/>
  <c r="BN104" i="71"/>
  <c r="AM104" i="73" s="1"/>
  <c r="BM104" i="71"/>
  <c r="BL104" i="71"/>
  <c r="AL104" i="73" s="1"/>
  <c r="BK104" i="71"/>
  <c r="AK104" i="73" s="1"/>
  <c r="BJ104" i="71"/>
  <c r="AJ104" i="73" s="1"/>
  <c r="BI104" i="71"/>
  <c r="BH104" i="71"/>
  <c r="AI104" i="73" s="1"/>
  <c r="BG104" i="71"/>
  <c r="AH104" i="73" s="1"/>
  <c r="BF104" i="71"/>
  <c r="AG104" i="73" s="1"/>
  <c r="BE104" i="71"/>
  <c r="BD104" i="71"/>
  <c r="AF104" i="73" s="1"/>
  <c r="BC104" i="71"/>
  <c r="AE104" i="73" s="1"/>
  <c r="BB104" i="71"/>
  <c r="AD104" i="73" s="1"/>
  <c r="BA104" i="71"/>
  <c r="AZ104" i="71"/>
  <c r="AC104" i="73" s="1"/>
  <c r="AY104" i="71"/>
  <c r="AB104" i="73" s="1"/>
  <c r="AX104" i="71"/>
  <c r="AA104" i="73" s="1"/>
  <c r="AW104" i="71"/>
  <c r="AV104" i="71"/>
  <c r="Z104" i="73" s="1"/>
  <c r="AU104" i="71"/>
  <c r="Y104" i="73" s="1"/>
  <c r="AT104" i="71"/>
  <c r="X104" i="73" s="1"/>
  <c r="AS104" i="71"/>
  <c r="AR104" i="71"/>
  <c r="W104" i="73" s="1"/>
  <c r="AQ104" i="71"/>
  <c r="V104" i="73" s="1"/>
  <c r="AP104" i="71"/>
  <c r="U104" i="73" s="1"/>
  <c r="AO104" i="71"/>
  <c r="AN104" i="71"/>
  <c r="T104" i="73" s="1"/>
  <c r="AM104" i="71"/>
  <c r="S104" i="73" s="1"/>
  <c r="AL104" i="71"/>
  <c r="R104" i="73" s="1"/>
  <c r="AK104" i="71"/>
  <c r="AJ104" i="71"/>
  <c r="Q104" i="73" s="1"/>
  <c r="AI104" i="71"/>
  <c r="P104" i="73" s="1"/>
  <c r="AH104" i="71"/>
  <c r="O104" i="73" s="1"/>
  <c r="AG104" i="71"/>
  <c r="AF104" i="71"/>
  <c r="N104" i="73" s="1"/>
  <c r="AE104" i="71"/>
  <c r="M104" i="73" s="1"/>
  <c r="AD104" i="71"/>
  <c r="L104" i="73" s="1"/>
  <c r="AC104" i="71"/>
  <c r="AB104" i="71"/>
  <c r="K104" i="73" s="1"/>
  <c r="AA104" i="71"/>
  <c r="J104" i="73" s="1"/>
  <c r="Z104" i="71"/>
  <c r="Y104" i="71"/>
  <c r="X104" i="71"/>
  <c r="H104" i="73" s="1"/>
  <c r="W104" i="71"/>
  <c r="M104" i="71"/>
  <c r="L104" i="71"/>
  <c r="K104" i="71"/>
  <c r="H104" i="71"/>
  <c r="F104" i="73" s="1"/>
  <c r="G104" i="71"/>
  <c r="F104" i="71"/>
  <c r="E104" i="71"/>
  <c r="C104" i="73" s="1"/>
  <c r="CE103" i="71"/>
  <c r="BR103" i="71"/>
  <c r="AP103" i="73" s="1"/>
  <c r="BQ103" i="71"/>
  <c r="BP103" i="71"/>
  <c r="AO103" i="73" s="1"/>
  <c r="BO103" i="71"/>
  <c r="AN103" i="73" s="1"/>
  <c r="BN103" i="71"/>
  <c r="AM103" i="73" s="1"/>
  <c r="BM103" i="71"/>
  <c r="BL103" i="71"/>
  <c r="AL103" i="73" s="1"/>
  <c r="BK103" i="71"/>
  <c r="AK103" i="73" s="1"/>
  <c r="BJ103" i="71"/>
  <c r="AJ103" i="73" s="1"/>
  <c r="BI103" i="71"/>
  <c r="BH103" i="71"/>
  <c r="AI103" i="73" s="1"/>
  <c r="BG103" i="71"/>
  <c r="AH103" i="73" s="1"/>
  <c r="BF103" i="71"/>
  <c r="AG103" i="73" s="1"/>
  <c r="BE103" i="71"/>
  <c r="BD103" i="71"/>
  <c r="AF103" i="73" s="1"/>
  <c r="BC103" i="71"/>
  <c r="AE103" i="73" s="1"/>
  <c r="BB103" i="71"/>
  <c r="AD103" i="73" s="1"/>
  <c r="BA103" i="71"/>
  <c r="AZ103" i="71"/>
  <c r="AC103" i="73" s="1"/>
  <c r="AY103" i="71"/>
  <c r="AB103" i="73" s="1"/>
  <c r="AX103" i="71"/>
  <c r="AA103" i="73" s="1"/>
  <c r="AW103" i="71"/>
  <c r="AV103" i="71"/>
  <c r="Z103" i="73" s="1"/>
  <c r="AU103" i="71"/>
  <c r="Y103" i="73" s="1"/>
  <c r="AT103" i="71"/>
  <c r="X103" i="73" s="1"/>
  <c r="AS103" i="71"/>
  <c r="AR103" i="71"/>
  <c r="W103" i="73" s="1"/>
  <c r="AQ103" i="71"/>
  <c r="V103" i="73" s="1"/>
  <c r="AP103" i="71"/>
  <c r="U103" i="73" s="1"/>
  <c r="AO103" i="71"/>
  <c r="AN103" i="71"/>
  <c r="T103" i="73" s="1"/>
  <c r="AM103" i="71"/>
  <c r="S103" i="73" s="1"/>
  <c r="AL103" i="71"/>
  <c r="R103" i="73" s="1"/>
  <c r="AK103" i="71"/>
  <c r="AJ103" i="71"/>
  <c r="Q103" i="73" s="1"/>
  <c r="AI103" i="71"/>
  <c r="P103" i="73" s="1"/>
  <c r="AH103" i="71"/>
  <c r="O103" i="73" s="1"/>
  <c r="AG103" i="71"/>
  <c r="AF103" i="71"/>
  <c r="N103" i="73" s="1"/>
  <c r="AE103" i="71"/>
  <c r="M103" i="73" s="1"/>
  <c r="AD103" i="71"/>
  <c r="L103" i="73" s="1"/>
  <c r="AC103" i="71"/>
  <c r="AB103" i="71"/>
  <c r="K103" i="73" s="1"/>
  <c r="AA103" i="71"/>
  <c r="J103" i="73" s="1"/>
  <c r="Z103" i="71"/>
  <c r="Y103" i="71"/>
  <c r="X103" i="71"/>
  <c r="H103" i="73" s="1"/>
  <c r="W103" i="71"/>
  <c r="M103" i="71"/>
  <c r="L103" i="71"/>
  <c r="K103" i="71"/>
  <c r="H103" i="71"/>
  <c r="F103" i="73" s="1"/>
  <c r="G103" i="71"/>
  <c r="F103" i="71"/>
  <c r="E103" i="71"/>
  <c r="C103" i="73" s="1"/>
  <c r="CE102" i="71"/>
  <c r="BR102" i="71"/>
  <c r="AP102" i="73" s="1"/>
  <c r="BQ102" i="71"/>
  <c r="BP102" i="71"/>
  <c r="AO102" i="73" s="1"/>
  <c r="BO102" i="71"/>
  <c r="AN102" i="73" s="1"/>
  <c r="BN102" i="71"/>
  <c r="AM102" i="73" s="1"/>
  <c r="BM102" i="71"/>
  <c r="BL102" i="71"/>
  <c r="AL102" i="73" s="1"/>
  <c r="BK102" i="71"/>
  <c r="AK102" i="73" s="1"/>
  <c r="BJ102" i="71"/>
  <c r="AJ102" i="73" s="1"/>
  <c r="BI102" i="71"/>
  <c r="BH102" i="71"/>
  <c r="AI102" i="73" s="1"/>
  <c r="BG102" i="71"/>
  <c r="AH102" i="73" s="1"/>
  <c r="BF102" i="71"/>
  <c r="AG102" i="73" s="1"/>
  <c r="BE102" i="71"/>
  <c r="BD102" i="71"/>
  <c r="AF102" i="73" s="1"/>
  <c r="BC102" i="71"/>
  <c r="AE102" i="73" s="1"/>
  <c r="BB102" i="71"/>
  <c r="AD102" i="73" s="1"/>
  <c r="BA102" i="71"/>
  <c r="AZ102" i="71"/>
  <c r="AC102" i="73" s="1"/>
  <c r="AY102" i="71"/>
  <c r="AB102" i="73" s="1"/>
  <c r="AX102" i="71"/>
  <c r="AA102" i="73" s="1"/>
  <c r="AW102" i="71"/>
  <c r="AV102" i="71"/>
  <c r="Z102" i="73" s="1"/>
  <c r="AU102" i="71"/>
  <c r="Y102" i="73" s="1"/>
  <c r="AT102" i="71"/>
  <c r="X102" i="73" s="1"/>
  <c r="AS102" i="71"/>
  <c r="AR102" i="71"/>
  <c r="W102" i="73" s="1"/>
  <c r="AQ102" i="71"/>
  <c r="V102" i="73" s="1"/>
  <c r="AP102" i="71"/>
  <c r="U102" i="73" s="1"/>
  <c r="AO102" i="71"/>
  <c r="AN102" i="71"/>
  <c r="T102" i="73" s="1"/>
  <c r="AM102" i="71"/>
  <c r="S102" i="73" s="1"/>
  <c r="AL102" i="71"/>
  <c r="R102" i="73" s="1"/>
  <c r="AK102" i="71"/>
  <c r="AJ102" i="71"/>
  <c r="Q102" i="73" s="1"/>
  <c r="AI102" i="71"/>
  <c r="P102" i="73" s="1"/>
  <c r="AH102" i="71"/>
  <c r="O102" i="73" s="1"/>
  <c r="AG102" i="71"/>
  <c r="AF102" i="71"/>
  <c r="N102" i="73" s="1"/>
  <c r="AE102" i="71"/>
  <c r="M102" i="73" s="1"/>
  <c r="AD102" i="71"/>
  <c r="L102" i="73" s="1"/>
  <c r="AC102" i="71"/>
  <c r="AB102" i="71"/>
  <c r="K102" i="73" s="1"/>
  <c r="AA102" i="71"/>
  <c r="J102" i="73" s="1"/>
  <c r="Z102" i="71"/>
  <c r="Y102" i="71"/>
  <c r="X102" i="71"/>
  <c r="H102" i="73" s="1"/>
  <c r="W102" i="71"/>
  <c r="M102" i="71"/>
  <c r="L102" i="71"/>
  <c r="K102" i="71"/>
  <c r="H102" i="71"/>
  <c r="F102" i="73" s="1"/>
  <c r="G102" i="71"/>
  <c r="F102" i="71"/>
  <c r="E102" i="71"/>
  <c r="C102" i="73" s="1"/>
  <c r="CE101" i="71"/>
  <c r="BR101" i="71"/>
  <c r="AP101" i="73" s="1"/>
  <c r="BQ101" i="71"/>
  <c r="BP101" i="71"/>
  <c r="AO101" i="73" s="1"/>
  <c r="BO101" i="71"/>
  <c r="AN101" i="73" s="1"/>
  <c r="BN101" i="71"/>
  <c r="AM101" i="73" s="1"/>
  <c r="BM101" i="71"/>
  <c r="BL101" i="71"/>
  <c r="AL101" i="73" s="1"/>
  <c r="BK101" i="71"/>
  <c r="AK101" i="73" s="1"/>
  <c r="BJ101" i="71"/>
  <c r="AJ101" i="73" s="1"/>
  <c r="BI101" i="71"/>
  <c r="BH101" i="71"/>
  <c r="AI101" i="73" s="1"/>
  <c r="BG101" i="71"/>
  <c r="AH101" i="73" s="1"/>
  <c r="BF101" i="71"/>
  <c r="AG101" i="73" s="1"/>
  <c r="BE101" i="71"/>
  <c r="BD101" i="71"/>
  <c r="AF101" i="73" s="1"/>
  <c r="BC101" i="71"/>
  <c r="AE101" i="73" s="1"/>
  <c r="BB101" i="71"/>
  <c r="AD101" i="73" s="1"/>
  <c r="BA101" i="71"/>
  <c r="AZ101" i="71"/>
  <c r="AC101" i="73" s="1"/>
  <c r="AY101" i="71"/>
  <c r="AB101" i="73" s="1"/>
  <c r="AX101" i="71"/>
  <c r="AA101" i="73" s="1"/>
  <c r="AW101" i="71"/>
  <c r="AV101" i="71"/>
  <c r="Z101" i="73" s="1"/>
  <c r="AU101" i="71"/>
  <c r="Y101" i="73" s="1"/>
  <c r="AT101" i="71"/>
  <c r="X101" i="73" s="1"/>
  <c r="AS101" i="71"/>
  <c r="AR101" i="71"/>
  <c r="W101" i="73" s="1"/>
  <c r="AQ101" i="71"/>
  <c r="V101" i="73" s="1"/>
  <c r="AP101" i="71"/>
  <c r="U101" i="73" s="1"/>
  <c r="AO101" i="71"/>
  <c r="AN101" i="71"/>
  <c r="T101" i="73" s="1"/>
  <c r="AM101" i="71"/>
  <c r="S101" i="73" s="1"/>
  <c r="AL101" i="71"/>
  <c r="R101" i="73" s="1"/>
  <c r="AK101" i="71"/>
  <c r="AJ101" i="71"/>
  <c r="Q101" i="73" s="1"/>
  <c r="AI101" i="71"/>
  <c r="P101" i="73" s="1"/>
  <c r="AH101" i="71"/>
  <c r="O101" i="73" s="1"/>
  <c r="AG101" i="71"/>
  <c r="AF101" i="71"/>
  <c r="N101" i="73" s="1"/>
  <c r="AE101" i="71"/>
  <c r="M101" i="73" s="1"/>
  <c r="AD101" i="71"/>
  <c r="L101" i="73" s="1"/>
  <c r="AC101" i="71"/>
  <c r="AB101" i="71"/>
  <c r="K101" i="73" s="1"/>
  <c r="AA101" i="71"/>
  <c r="J101" i="73" s="1"/>
  <c r="Z101" i="71"/>
  <c r="Y101" i="71"/>
  <c r="X101" i="71"/>
  <c r="H101" i="73" s="1"/>
  <c r="W101" i="71"/>
  <c r="M101" i="71"/>
  <c r="L101" i="71"/>
  <c r="K101" i="71"/>
  <c r="H101" i="71"/>
  <c r="F101" i="73" s="1"/>
  <c r="G101" i="71"/>
  <c r="F101" i="71"/>
  <c r="E101" i="71"/>
  <c r="C101" i="73" s="1"/>
  <c r="CE100" i="71"/>
  <c r="BR100" i="71"/>
  <c r="AP100" i="73" s="1"/>
  <c r="BQ100" i="71"/>
  <c r="BP100" i="71"/>
  <c r="AO100" i="73" s="1"/>
  <c r="BO100" i="71"/>
  <c r="AN100" i="73" s="1"/>
  <c r="BN100" i="71"/>
  <c r="AM100" i="73" s="1"/>
  <c r="BM100" i="71"/>
  <c r="BL100" i="71"/>
  <c r="AL100" i="73" s="1"/>
  <c r="BK100" i="71"/>
  <c r="AK100" i="73" s="1"/>
  <c r="BJ100" i="71"/>
  <c r="AJ100" i="73" s="1"/>
  <c r="BI100" i="71"/>
  <c r="BH100" i="71"/>
  <c r="AI100" i="73" s="1"/>
  <c r="BG100" i="71"/>
  <c r="AH100" i="73" s="1"/>
  <c r="BF100" i="71"/>
  <c r="AG100" i="73" s="1"/>
  <c r="BE100" i="71"/>
  <c r="BD100" i="71"/>
  <c r="AF100" i="73" s="1"/>
  <c r="BC100" i="71"/>
  <c r="AE100" i="73" s="1"/>
  <c r="BB100" i="71"/>
  <c r="AD100" i="73" s="1"/>
  <c r="BA100" i="71"/>
  <c r="AZ100" i="71"/>
  <c r="AC100" i="73" s="1"/>
  <c r="AY100" i="71"/>
  <c r="AB100" i="73" s="1"/>
  <c r="AX100" i="71"/>
  <c r="AA100" i="73" s="1"/>
  <c r="AW100" i="71"/>
  <c r="AV100" i="71"/>
  <c r="Z100" i="73" s="1"/>
  <c r="AU100" i="71"/>
  <c r="Y100" i="73" s="1"/>
  <c r="AT100" i="71"/>
  <c r="X100" i="73" s="1"/>
  <c r="AS100" i="71"/>
  <c r="AR100" i="71"/>
  <c r="W100" i="73" s="1"/>
  <c r="AQ100" i="71"/>
  <c r="V100" i="73" s="1"/>
  <c r="AP100" i="71"/>
  <c r="U100" i="73" s="1"/>
  <c r="AO100" i="71"/>
  <c r="AN100" i="71"/>
  <c r="T100" i="73" s="1"/>
  <c r="AM100" i="71"/>
  <c r="S100" i="73" s="1"/>
  <c r="AL100" i="71"/>
  <c r="R100" i="73" s="1"/>
  <c r="AK100" i="71"/>
  <c r="AJ100" i="71"/>
  <c r="Q100" i="73" s="1"/>
  <c r="AI100" i="71"/>
  <c r="P100" i="73" s="1"/>
  <c r="AH100" i="71"/>
  <c r="O100" i="73" s="1"/>
  <c r="AG100" i="71"/>
  <c r="AF100" i="71"/>
  <c r="N100" i="73" s="1"/>
  <c r="AE100" i="71"/>
  <c r="M100" i="73" s="1"/>
  <c r="AD100" i="71"/>
  <c r="L100" i="73" s="1"/>
  <c r="AC100" i="71"/>
  <c r="AB100" i="71"/>
  <c r="K100" i="73" s="1"/>
  <c r="AA100" i="71"/>
  <c r="J100" i="73" s="1"/>
  <c r="Z100" i="71"/>
  <c r="I100" i="73" s="1"/>
  <c r="Y100" i="71"/>
  <c r="X100" i="71"/>
  <c r="H100" i="73" s="1"/>
  <c r="W100" i="71"/>
  <c r="G100" i="73" s="1"/>
  <c r="M100" i="71"/>
  <c r="L100" i="71"/>
  <c r="K100" i="71"/>
  <c r="H100" i="71"/>
  <c r="F100" i="73" s="1"/>
  <c r="G100" i="71"/>
  <c r="F100" i="71"/>
  <c r="E100" i="71"/>
  <c r="C100" i="73" s="1"/>
  <c r="CE99" i="71"/>
  <c r="BR99" i="71"/>
  <c r="AP99" i="73" s="1"/>
  <c r="BQ99" i="71"/>
  <c r="BP99" i="71"/>
  <c r="AO99" i="73" s="1"/>
  <c r="BO99" i="71"/>
  <c r="AN99" i="73" s="1"/>
  <c r="BN99" i="71"/>
  <c r="AM99" i="73" s="1"/>
  <c r="BM99" i="71"/>
  <c r="BL99" i="71"/>
  <c r="AL99" i="73" s="1"/>
  <c r="BK99" i="71"/>
  <c r="AK99" i="73" s="1"/>
  <c r="BJ99" i="71"/>
  <c r="AJ99" i="73" s="1"/>
  <c r="BI99" i="71"/>
  <c r="BH99" i="71"/>
  <c r="AI99" i="73" s="1"/>
  <c r="BG99" i="71"/>
  <c r="AH99" i="73" s="1"/>
  <c r="BF99" i="71"/>
  <c r="AG99" i="73" s="1"/>
  <c r="BE99" i="71"/>
  <c r="BD99" i="71"/>
  <c r="AF99" i="73" s="1"/>
  <c r="BC99" i="71"/>
  <c r="AE99" i="73" s="1"/>
  <c r="BB99" i="71"/>
  <c r="AD99" i="73" s="1"/>
  <c r="BA99" i="71"/>
  <c r="AZ99" i="71"/>
  <c r="AC99" i="73" s="1"/>
  <c r="AY99" i="71"/>
  <c r="AB99" i="73" s="1"/>
  <c r="AX99" i="71"/>
  <c r="AA99" i="73" s="1"/>
  <c r="AW99" i="71"/>
  <c r="AV99" i="71"/>
  <c r="Z99" i="73" s="1"/>
  <c r="AU99" i="71"/>
  <c r="Y99" i="73" s="1"/>
  <c r="AT99" i="71"/>
  <c r="X99" i="73" s="1"/>
  <c r="AS99" i="71"/>
  <c r="AR99" i="71"/>
  <c r="W99" i="73" s="1"/>
  <c r="AQ99" i="71"/>
  <c r="V99" i="73" s="1"/>
  <c r="AP99" i="71"/>
  <c r="U99" i="73" s="1"/>
  <c r="AO99" i="71"/>
  <c r="AN99" i="71"/>
  <c r="T99" i="73" s="1"/>
  <c r="AM99" i="71"/>
  <c r="S99" i="73" s="1"/>
  <c r="AL99" i="71"/>
  <c r="R99" i="73" s="1"/>
  <c r="AK99" i="71"/>
  <c r="AJ99" i="71"/>
  <c r="Q99" i="73" s="1"/>
  <c r="AI99" i="71"/>
  <c r="P99" i="73" s="1"/>
  <c r="AH99" i="71"/>
  <c r="O99" i="73" s="1"/>
  <c r="AG99" i="71"/>
  <c r="AF99" i="71"/>
  <c r="N99" i="73" s="1"/>
  <c r="AE99" i="71"/>
  <c r="M99" i="73" s="1"/>
  <c r="AD99" i="71"/>
  <c r="L99" i="73" s="1"/>
  <c r="AC99" i="71"/>
  <c r="AB99" i="71"/>
  <c r="K99" i="73" s="1"/>
  <c r="AA99" i="71"/>
  <c r="J99" i="73" s="1"/>
  <c r="Z99" i="71"/>
  <c r="Y99" i="71"/>
  <c r="X99" i="71"/>
  <c r="H99" i="73" s="1"/>
  <c r="W99" i="71"/>
  <c r="M99" i="71"/>
  <c r="L99" i="71"/>
  <c r="K99" i="71"/>
  <c r="H99" i="71"/>
  <c r="F99" i="73" s="1"/>
  <c r="G99" i="71"/>
  <c r="F99" i="71"/>
  <c r="E99" i="71"/>
  <c r="C99" i="73" s="1"/>
  <c r="CE98" i="71"/>
  <c r="BR98" i="71"/>
  <c r="AP98" i="73" s="1"/>
  <c r="BQ98" i="71"/>
  <c r="BP98" i="71"/>
  <c r="AO98" i="73" s="1"/>
  <c r="BO98" i="71"/>
  <c r="AN98" i="73" s="1"/>
  <c r="BN98" i="71"/>
  <c r="AM98" i="73" s="1"/>
  <c r="BM98" i="71"/>
  <c r="BL98" i="71"/>
  <c r="AL98" i="73" s="1"/>
  <c r="BK98" i="71"/>
  <c r="AK98" i="73" s="1"/>
  <c r="BJ98" i="71"/>
  <c r="AJ98" i="73" s="1"/>
  <c r="BI98" i="71"/>
  <c r="BH98" i="71"/>
  <c r="AI98" i="73" s="1"/>
  <c r="BG98" i="71"/>
  <c r="AH98" i="73" s="1"/>
  <c r="BF98" i="71"/>
  <c r="AG98" i="73" s="1"/>
  <c r="BE98" i="71"/>
  <c r="BD98" i="71"/>
  <c r="AF98" i="73" s="1"/>
  <c r="BC98" i="71"/>
  <c r="AE98" i="73" s="1"/>
  <c r="BB98" i="71"/>
  <c r="AD98" i="73" s="1"/>
  <c r="BA98" i="71"/>
  <c r="AZ98" i="71"/>
  <c r="AC98" i="73" s="1"/>
  <c r="AY98" i="71"/>
  <c r="AB98" i="73" s="1"/>
  <c r="AX98" i="71"/>
  <c r="AA98" i="73" s="1"/>
  <c r="AW98" i="71"/>
  <c r="AV98" i="71"/>
  <c r="Z98" i="73" s="1"/>
  <c r="AU98" i="71"/>
  <c r="Y98" i="73" s="1"/>
  <c r="AT98" i="71"/>
  <c r="X98" i="73" s="1"/>
  <c r="AS98" i="71"/>
  <c r="AR98" i="71"/>
  <c r="W98" i="73" s="1"/>
  <c r="AQ98" i="71"/>
  <c r="V98" i="73" s="1"/>
  <c r="AP98" i="71"/>
  <c r="U98" i="73" s="1"/>
  <c r="AO98" i="71"/>
  <c r="AN98" i="71"/>
  <c r="T98" i="73" s="1"/>
  <c r="AM98" i="71"/>
  <c r="S98" i="73" s="1"/>
  <c r="AL98" i="71"/>
  <c r="R98" i="73" s="1"/>
  <c r="AK98" i="71"/>
  <c r="AJ98" i="71"/>
  <c r="Q98" i="73" s="1"/>
  <c r="AI98" i="71"/>
  <c r="P98" i="73" s="1"/>
  <c r="AH98" i="71"/>
  <c r="O98" i="73" s="1"/>
  <c r="AG98" i="71"/>
  <c r="AF98" i="71"/>
  <c r="N98" i="73" s="1"/>
  <c r="AE98" i="71"/>
  <c r="M98" i="73" s="1"/>
  <c r="AD98" i="71"/>
  <c r="L98" i="73" s="1"/>
  <c r="AC98" i="71"/>
  <c r="AB98" i="71"/>
  <c r="K98" i="73" s="1"/>
  <c r="AA98" i="71"/>
  <c r="J98" i="73" s="1"/>
  <c r="Z98" i="71"/>
  <c r="Y98" i="71"/>
  <c r="X98" i="71"/>
  <c r="H98" i="73" s="1"/>
  <c r="W98" i="71"/>
  <c r="M98" i="71"/>
  <c r="L98" i="71"/>
  <c r="K98" i="71"/>
  <c r="H98" i="71"/>
  <c r="F98" i="73" s="1"/>
  <c r="G98" i="71"/>
  <c r="F98" i="71"/>
  <c r="E98" i="71"/>
  <c r="C98" i="73" s="1"/>
  <c r="CE97" i="71"/>
  <c r="BR97" i="71"/>
  <c r="AP97" i="73" s="1"/>
  <c r="BQ97" i="71"/>
  <c r="BP97" i="71"/>
  <c r="AO97" i="73" s="1"/>
  <c r="BO97" i="71"/>
  <c r="AN97" i="73" s="1"/>
  <c r="BN97" i="71"/>
  <c r="AM97" i="73" s="1"/>
  <c r="BM97" i="71"/>
  <c r="BL97" i="71"/>
  <c r="AL97" i="73" s="1"/>
  <c r="BK97" i="71"/>
  <c r="AK97" i="73" s="1"/>
  <c r="BJ97" i="71"/>
  <c r="AJ97" i="73" s="1"/>
  <c r="BI97" i="71"/>
  <c r="BH97" i="71"/>
  <c r="AI97" i="73" s="1"/>
  <c r="BG97" i="71"/>
  <c r="AH97" i="73" s="1"/>
  <c r="BF97" i="71"/>
  <c r="AG97" i="73" s="1"/>
  <c r="BE97" i="71"/>
  <c r="BD97" i="71"/>
  <c r="AF97" i="73" s="1"/>
  <c r="BC97" i="71"/>
  <c r="AE97" i="73" s="1"/>
  <c r="BB97" i="71"/>
  <c r="AD97" i="73" s="1"/>
  <c r="BA97" i="71"/>
  <c r="AZ97" i="71"/>
  <c r="AC97" i="73" s="1"/>
  <c r="AY97" i="71"/>
  <c r="AB97" i="73" s="1"/>
  <c r="AX97" i="71"/>
  <c r="AA97" i="73" s="1"/>
  <c r="AW97" i="71"/>
  <c r="AV97" i="71"/>
  <c r="Z97" i="73" s="1"/>
  <c r="AU97" i="71"/>
  <c r="Y97" i="73" s="1"/>
  <c r="AT97" i="71"/>
  <c r="X97" i="73" s="1"/>
  <c r="AS97" i="71"/>
  <c r="AR97" i="71"/>
  <c r="W97" i="73" s="1"/>
  <c r="AQ97" i="71"/>
  <c r="V97" i="73" s="1"/>
  <c r="AP97" i="71"/>
  <c r="U97" i="73" s="1"/>
  <c r="AO97" i="71"/>
  <c r="AN97" i="71"/>
  <c r="T97" i="73" s="1"/>
  <c r="AM97" i="71"/>
  <c r="S97" i="73" s="1"/>
  <c r="AL97" i="71"/>
  <c r="R97" i="73" s="1"/>
  <c r="AK97" i="71"/>
  <c r="AJ97" i="71"/>
  <c r="Q97" i="73" s="1"/>
  <c r="AI97" i="71"/>
  <c r="P97" i="73" s="1"/>
  <c r="AH97" i="71"/>
  <c r="O97" i="73" s="1"/>
  <c r="AG97" i="71"/>
  <c r="AF97" i="71"/>
  <c r="N97" i="73" s="1"/>
  <c r="AE97" i="71"/>
  <c r="M97" i="73" s="1"/>
  <c r="AD97" i="71"/>
  <c r="L97" i="73" s="1"/>
  <c r="AC97" i="71"/>
  <c r="AB97" i="71"/>
  <c r="K97" i="73" s="1"/>
  <c r="AA97" i="71"/>
  <c r="J97" i="73" s="1"/>
  <c r="Z97" i="71"/>
  <c r="Y97" i="71"/>
  <c r="X97" i="71"/>
  <c r="H97" i="73" s="1"/>
  <c r="W97" i="71"/>
  <c r="M97" i="71"/>
  <c r="L97" i="71"/>
  <c r="K97" i="71"/>
  <c r="H97" i="71"/>
  <c r="F97" i="73" s="1"/>
  <c r="G97" i="71"/>
  <c r="F97" i="71"/>
  <c r="E97" i="71"/>
  <c r="C97" i="73" s="1"/>
  <c r="CE96" i="71"/>
  <c r="BR96" i="71"/>
  <c r="AP96" i="73" s="1"/>
  <c r="BQ96" i="71"/>
  <c r="BP96" i="71"/>
  <c r="AO96" i="73" s="1"/>
  <c r="BO96" i="71"/>
  <c r="AN96" i="73" s="1"/>
  <c r="BN96" i="71"/>
  <c r="AM96" i="73" s="1"/>
  <c r="BM96" i="71"/>
  <c r="BL96" i="71"/>
  <c r="AL96" i="73" s="1"/>
  <c r="BK96" i="71"/>
  <c r="AK96" i="73" s="1"/>
  <c r="BJ96" i="71"/>
  <c r="AJ96" i="73" s="1"/>
  <c r="BI96" i="71"/>
  <c r="BH96" i="71"/>
  <c r="AI96" i="73" s="1"/>
  <c r="BG96" i="71"/>
  <c r="AH96" i="73" s="1"/>
  <c r="BF96" i="71"/>
  <c r="AG96" i="73" s="1"/>
  <c r="BE96" i="71"/>
  <c r="BD96" i="71"/>
  <c r="AF96" i="73" s="1"/>
  <c r="BC96" i="71"/>
  <c r="AE96" i="73" s="1"/>
  <c r="BB96" i="71"/>
  <c r="AD96" i="73" s="1"/>
  <c r="BA96" i="71"/>
  <c r="AZ96" i="71"/>
  <c r="AC96" i="73" s="1"/>
  <c r="AY96" i="71"/>
  <c r="AB96" i="73" s="1"/>
  <c r="AX96" i="71"/>
  <c r="AA96" i="73" s="1"/>
  <c r="AW96" i="71"/>
  <c r="AV96" i="71"/>
  <c r="Z96" i="73" s="1"/>
  <c r="AU96" i="71"/>
  <c r="Y96" i="73" s="1"/>
  <c r="AT96" i="71"/>
  <c r="X96" i="73" s="1"/>
  <c r="AS96" i="71"/>
  <c r="AR96" i="71"/>
  <c r="W96" i="73" s="1"/>
  <c r="AQ96" i="71"/>
  <c r="V96" i="73" s="1"/>
  <c r="AP96" i="71"/>
  <c r="U96" i="73" s="1"/>
  <c r="AO96" i="71"/>
  <c r="AN96" i="71"/>
  <c r="T96" i="73" s="1"/>
  <c r="AM96" i="71"/>
  <c r="S96" i="73" s="1"/>
  <c r="AL96" i="71"/>
  <c r="R96" i="73" s="1"/>
  <c r="AK96" i="71"/>
  <c r="AJ96" i="71"/>
  <c r="Q96" i="73" s="1"/>
  <c r="AI96" i="71"/>
  <c r="P96" i="73" s="1"/>
  <c r="AH96" i="71"/>
  <c r="O96" i="73" s="1"/>
  <c r="AG96" i="71"/>
  <c r="AF96" i="71"/>
  <c r="N96" i="73" s="1"/>
  <c r="AE96" i="71"/>
  <c r="M96" i="73" s="1"/>
  <c r="AD96" i="71"/>
  <c r="L96" i="73" s="1"/>
  <c r="AC96" i="71"/>
  <c r="AB96" i="71"/>
  <c r="K96" i="73" s="1"/>
  <c r="AA96" i="71"/>
  <c r="J96" i="73" s="1"/>
  <c r="Z96" i="71"/>
  <c r="I96" i="73" s="1"/>
  <c r="Y96" i="71"/>
  <c r="X96" i="71"/>
  <c r="H96" i="73" s="1"/>
  <c r="W96" i="71"/>
  <c r="M96" i="71"/>
  <c r="L96" i="71"/>
  <c r="K96" i="71"/>
  <c r="H96" i="71"/>
  <c r="F96" i="73" s="1"/>
  <c r="G96" i="71"/>
  <c r="F96" i="71"/>
  <c r="E96" i="71"/>
  <c r="C96" i="73" s="1"/>
  <c r="CE95" i="71"/>
  <c r="BR95" i="71"/>
  <c r="AP95" i="73" s="1"/>
  <c r="BQ95" i="71"/>
  <c r="BP95" i="71"/>
  <c r="AO95" i="73" s="1"/>
  <c r="BO95" i="71"/>
  <c r="AN95" i="73" s="1"/>
  <c r="BN95" i="71"/>
  <c r="AM95" i="73" s="1"/>
  <c r="BM95" i="71"/>
  <c r="BL95" i="71"/>
  <c r="AL95" i="73" s="1"/>
  <c r="BK95" i="71"/>
  <c r="AK95" i="73" s="1"/>
  <c r="BJ95" i="71"/>
  <c r="AJ95" i="73" s="1"/>
  <c r="BI95" i="71"/>
  <c r="BH95" i="71"/>
  <c r="AI95" i="73" s="1"/>
  <c r="BG95" i="71"/>
  <c r="AH95" i="73" s="1"/>
  <c r="BF95" i="71"/>
  <c r="AG95" i="73" s="1"/>
  <c r="BE95" i="71"/>
  <c r="BD95" i="71"/>
  <c r="AF95" i="73" s="1"/>
  <c r="BC95" i="71"/>
  <c r="AE95" i="73" s="1"/>
  <c r="BB95" i="71"/>
  <c r="AD95" i="73" s="1"/>
  <c r="BA95" i="71"/>
  <c r="AZ95" i="71"/>
  <c r="AC95" i="73" s="1"/>
  <c r="AY95" i="71"/>
  <c r="AB95" i="73" s="1"/>
  <c r="AX95" i="71"/>
  <c r="AA95" i="73" s="1"/>
  <c r="AW95" i="71"/>
  <c r="AV95" i="71"/>
  <c r="Z95" i="73" s="1"/>
  <c r="AU95" i="71"/>
  <c r="Y95" i="73" s="1"/>
  <c r="AT95" i="71"/>
  <c r="X95" i="73" s="1"/>
  <c r="AS95" i="71"/>
  <c r="AR95" i="71"/>
  <c r="W95" i="73" s="1"/>
  <c r="AQ95" i="71"/>
  <c r="V95" i="73" s="1"/>
  <c r="AP95" i="71"/>
  <c r="U95" i="73" s="1"/>
  <c r="AO95" i="71"/>
  <c r="AN95" i="71"/>
  <c r="T95" i="73" s="1"/>
  <c r="AM95" i="71"/>
  <c r="S95" i="73" s="1"/>
  <c r="AL95" i="71"/>
  <c r="R95" i="73" s="1"/>
  <c r="AK95" i="71"/>
  <c r="AJ95" i="71"/>
  <c r="Q95" i="73" s="1"/>
  <c r="AI95" i="71"/>
  <c r="P95" i="73" s="1"/>
  <c r="AH95" i="71"/>
  <c r="O95" i="73" s="1"/>
  <c r="AG95" i="71"/>
  <c r="AF95" i="71"/>
  <c r="N95" i="73" s="1"/>
  <c r="AE95" i="71"/>
  <c r="M95" i="73" s="1"/>
  <c r="AD95" i="71"/>
  <c r="L95" i="73" s="1"/>
  <c r="AC95" i="71"/>
  <c r="AB95" i="71"/>
  <c r="K95" i="73" s="1"/>
  <c r="AA95" i="71"/>
  <c r="J95" i="73" s="1"/>
  <c r="Z95" i="71"/>
  <c r="Y95" i="71"/>
  <c r="X95" i="71"/>
  <c r="H95" i="73" s="1"/>
  <c r="W95" i="71"/>
  <c r="M95" i="71"/>
  <c r="L95" i="71"/>
  <c r="K95" i="71"/>
  <c r="H95" i="71"/>
  <c r="F95" i="73" s="1"/>
  <c r="G95" i="71"/>
  <c r="F95" i="71"/>
  <c r="E95" i="71"/>
  <c r="C95" i="73" s="1"/>
  <c r="CE94" i="71"/>
  <c r="BR94" i="71"/>
  <c r="AP94" i="73" s="1"/>
  <c r="BQ94" i="71"/>
  <c r="BP94" i="71"/>
  <c r="AO94" i="73" s="1"/>
  <c r="BO94" i="71"/>
  <c r="AN94" i="73" s="1"/>
  <c r="BN94" i="71"/>
  <c r="AM94" i="73" s="1"/>
  <c r="BM94" i="71"/>
  <c r="BL94" i="71"/>
  <c r="AL94" i="73" s="1"/>
  <c r="BK94" i="71"/>
  <c r="AK94" i="73" s="1"/>
  <c r="BJ94" i="71"/>
  <c r="AJ94" i="73" s="1"/>
  <c r="BI94" i="71"/>
  <c r="BH94" i="71"/>
  <c r="AI94" i="73" s="1"/>
  <c r="BG94" i="71"/>
  <c r="AH94" i="73" s="1"/>
  <c r="BF94" i="71"/>
  <c r="AG94" i="73" s="1"/>
  <c r="BE94" i="71"/>
  <c r="BD94" i="71"/>
  <c r="AF94" i="73" s="1"/>
  <c r="BC94" i="71"/>
  <c r="AE94" i="73" s="1"/>
  <c r="BB94" i="71"/>
  <c r="AD94" i="73" s="1"/>
  <c r="BA94" i="71"/>
  <c r="AZ94" i="71"/>
  <c r="AC94" i="73" s="1"/>
  <c r="AY94" i="71"/>
  <c r="AB94" i="73" s="1"/>
  <c r="AX94" i="71"/>
  <c r="AA94" i="73" s="1"/>
  <c r="AW94" i="71"/>
  <c r="AV94" i="71"/>
  <c r="Z94" i="73" s="1"/>
  <c r="AU94" i="71"/>
  <c r="Y94" i="73" s="1"/>
  <c r="AT94" i="71"/>
  <c r="X94" i="73" s="1"/>
  <c r="AS94" i="71"/>
  <c r="AR94" i="71"/>
  <c r="W94" i="73" s="1"/>
  <c r="AQ94" i="71"/>
  <c r="V94" i="73" s="1"/>
  <c r="AP94" i="71"/>
  <c r="U94" i="73" s="1"/>
  <c r="AO94" i="71"/>
  <c r="AN94" i="71"/>
  <c r="T94" i="73" s="1"/>
  <c r="AM94" i="71"/>
  <c r="S94" i="73" s="1"/>
  <c r="AL94" i="71"/>
  <c r="R94" i="73" s="1"/>
  <c r="AK94" i="71"/>
  <c r="AJ94" i="71"/>
  <c r="Q94" i="73" s="1"/>
  <c r="AI94" i="71"/>
  <c r="P94" i="73" s="1"/>
  <c r="AH94" i="71"/>
  <c r="O94" i="73" s="1"/>
  <c r="AG94" i="71"/>
  <c r="AF94" i="71"/>
  <c r="N94" i="73" s="1"/>
  <c r="AE94" i="71"/>
  <c r="M94" i="73" s="1"/>
  <c r="AD94" i="71"/>
  <c r="L94" i="73" s="1"/>
  <c r="AC94" i="71"/>
  <c r="AB94" i="71"/>
  <c r="K94" i="73" s="1"/>
  <c r="AA94" i="71"/>
  <c r="J94" i="73" s="1"/>
  <c r="Z94" i="71"/>
  <c r="Y94" i="71"/>
  <c r="X94" i="71"/>
  <c r="H94" i="73" s="1"/>
  <c r="W94" i="71"/>
  <c r="M94" i="71"/>
  <c r="L94" i="71"/>
  <c r="K94" i="71"/>
  <c r="H94" i="71"/>
  <c r="F94" i="73" s="1"/>
  <c r="G94" i="71"/>
  <c r="F94" i="71"/>
  <c r="E94" i="71"/>
  <c r="C94" i="73" s="1"/>
  <c r="CE93" i="71"/>
  <c r="BR93" i="71"/>
  <c r="AP93" i="73" s="1"/>
  <c r="BQ93" i="71"/>
  <c r="BP93" i="71"/>
  <c r="AO93" i="73" s="1"/>
  <c r="BO93" i="71"/>
  <c r="AN93" i="73" s="1"/>
  <c r="BN93" i="71"/>
  <c r="AM93" i="73" s="1"/>
  <c r="BM93" i="71"/>
  <c r="BL93" i="71"/>
  <c r="AL93" i="73" s="1"/>
  <c r="BK93" i="71"/>
  <c r="AK93" i="73" s="1"/>
  <c r="BJ93" i="71"/>
  <c r="AJ93" i="73" s="1"/>
  <c r="BI93" i="71"/>
  <c r="BH93" i="71"/>
  <c r="AI93" i="73" s="1"/>
  <c r="BG93" i="71"/>
  <c r="AH93" i="73" s="1"/>
  <c r="BF93" i="71"/>
  <c r="AG93" i="73" s="1"/>
  <c r="BE93" i="71"/>
  <c r="BD93" i="71"/>
  <c r="AF93" i="73" s="1"/>
  <c r="BC93" i="71"/>
  <c r="AE93" i="73" s="1"/>
  <c r="BB93" i="71"/>
  <c r="AD93" i="73" s="1"/>
  <c r="BA93" i="71"/>
  <c r="AZ93" i="71"/>
  <c r="AC93" i="73" s="1"/>
  <c r="AY93" i="71"/>
  <c r="AB93" i="73" s="1"/>
  <c r="AX93" i="71"/>
  <c r="AA93" i="73" s="1"/>
  <c r="AW93" i="71"/>
  <c r="AV93" i="71"/>
  <c r="Z93" i="73" s="1"/>
  <c r="AU93" i="71"/>
  <c r="Y93" i="73" s="1"/>
  <c r="AT93" i="71"/>
  <c r="X93" i="73" s="1"/>
  <c r="AS93" i="71"/>
  <c r="AR93" i="71"/>
  <c r="W93" i="73" s="1"/>
  <c r="AQ93" i="71"/>
  <c r="V93" i="73" s="1"/>
  <c r="AP93" i="71"/>
  <c r="U93" i="73" s="1"/>
  <c r="AO93" i="71"/>
  <c r="AN93" i="71"/>
  <c r="T93" i="73" s="1"/>
  <c r="AM93" i="71"/>
  <c r="S93" i="73" s="1"/>
  <c r="AL93" i="71"/>
  <c r="R93" i="73" s="1"/>
  <c r="AK93" i="71"/>
  <c r="AJ93" i="71"/>
  <c r="Q93" i="73" s="1"/>
  <c r="AI93" i="71"/>
  <c r="P93" i="73" s="1"/>
  <c r="AH93" i="71"/>
  <c r="O93" i="73" s="1"/>
  <c r="AG93" i="71"/>
  <c r="AF93" i="71"/>
  <c r="N93" i="73" s="1"/>
  <c r="AE93" i="71"/>
  <c r="M93" i="73" s="1"/>
  <c r="AD93" i="71"/>
  <c r="L93" i="73" s="1"/>
  <c r="AC93" i="71"/>
  <c r="AB93" i="71"/>
  <c r="K93" i="73" s="1"/>
  <c r="AA93" i="71"/>
  <c r="J93" i="73" s="1"/>
  <c r="Z93" i="71"/>
  <c r="Y93" i="71"/>
  <c r="X93" i="71"/>
  <c r="H93" i="73" s="1"/>
  <c r="W93" i="71"/>
  <c r="M93" i="71"/>
  <c r="L93" i="71"/>
  <c r="K93" i="71"/>
  <c r="H93" i="71"/>
  <c r="F93" i="73" s="1"/>
  <c r="G93" i="71"/>
  <c r="F93" i="71"/>
  <c r="E93" i="71"/>
  <c r="C93" i="73" s="1"/>
  <c r="CE92" i="71"/>
  <c r="BR92" i="71"/>
  <c r="AP92" i="73" s="1"/>
  <c r="BQ92" i="71"/>
  <c r="BP92" i="71"/>
  <c r="AO92" i="73" s="1"/>
  <c r="BO92" i="71"/>
  <c r="AN92" i="73" s="1"/>
  <c r="BN92" i="71"/>
  <c r="AM92" i="73" s="1"/>
  <c r="BM92" i="71"/>
  <c r="BL92" i="71"/>
  <c r="AL92" i="73" s="1"/>
  <c r="BK92" i="71"/>
  <c r="AK92" i="73" s="1"/>
  <c r="BJ92" i="71"/>
  <c r="AJ92" i="73" s="1"/>
  <c r="BI92" i="71"/>
  <c r="BH92" i="71"/>
  <c r="AI92" i="73" s="1"/>
  <c r="BG92" i="71"/>
  <c r="AH92" i="73" s="1"/>
  <c r="BF92" i="71"/>
  <c r="AG92" i="73" s="1"/>
  <c r="BE92" i="71"/>
  <c r="BD92" i="71"/>
  <c r="AF92" i="73" s="1"/>
  <c r="BC92" i="71"/>
  <c r="AE92" i="73" s="1"/>
  <c r="BB92" i="71"/>
  <c r="AD92" i="73" s="1"/>
  <c r="BA92" i="71"/>
  <c r="AZ92" i="71"/>
  <c r="AC92" i="73" s="1"/>
  <c r="AY92" i="71"/>
  <c r="AB92" i="73" s="1"/>
  <c r="AX92" i="71"/>
  <c r="AA92" i="73" s="1"/>
  <c r="AW92" i="71"/>
  <c r="AV92" i="71"/>
  <c r="Z92" i="73" s="1"/>
  <c r="AU92" i="71"/>
  <c r="Y92" i="73" s="1"/>
  <c r="AT92" i="71"/>
  <c r="X92" i="73" s="1"/>
  <c r="AS92" i="71"/>
  <c r="AR92" i="71"/>
  <c r="W92" i="73" s="1"/>
  <c r="AQ92" i="71"/>
  <c r="V92" i="73" s="1"/>
  <c r="AP92" i="71"/>
  <c r="U92" i="73" s="1"/>
  <c r="AO92" i="71"/>
  <c r="AN92" i="71"/>
  <c r="T92" i="73" s="1"/>
  <c r="AM92" i="71"/>
  <c r="S92" i="73" s="1"/>
  <c r="AL92" i="71"/>
  <c r="R92" i="73" s="1"/>
  <c r="AK92" i="71"/>
  <c r="AJ92" i="71"/>
  <c r="Q92" i="73" s="1"/>
  <c r="AI92" i="71"/>
  <c r="P92" i="73" s="1"/>
  <c r="AH92" i="71"/>
  <c r="O92" i="73" s="1"/>
  <c r="AG92" i="71"/>
  <c r="AF92" i="71"/>
  <c r="N92" i="73" s="1"/>
  <c r="AE92" i="71"/>
  <c r="M92" i="73" s="1"/>
  <c r="AD92" i="71"/>
  <c r="L92" i="73" s="1"/>
  <c r="AC92" i="71"/>
  <c r="AB92" i="71"/>
  <c r="K92" i="73" s="1"/>
  <c r="AA92" i="71"/>
  <c r="J92" i="73" s="1"/>
  <c r="Z92" i="71"/>
  <c r="I92" i="73" s="1"/>
  <c r="Y92" i="71"/>
  <c r="X92" i="71"/>
  <c r="H92" i="73" s="1"/>
  <c r="W92" i="71"/>
  <c r="M92" i="71"/>
  <c r="L92" i="71"/>
  <c r="K92" i="71"/>
  <c r="H92" i="71"/>
  <c r="F92" i="73" s="1"/>
  <c r="G92" i="71"/>
  <c r="F92" i="71"/>
  <c r="E92" i="71"/>
  <c r="C92" i="73" s="1"/>
  <c r="CE91" i="71"/>
  <c r="BR91" i="71"/>
  <c r="AP91" i="73" s="1"/>
  <c r="BQ91" i="71"/>
  <c r="BP91" i="71"/>
  <c r="AO91" i="73" s="1"/>
  <c r="BO91" i="71"/>
  <c r="AN91" i="73" s="1"/>
  <c r="BN91" i="71"/>
  <c r="AM91" i="73" s="1"/>
  <c r="BM91" i="71"/>
  <c r="BL91" i="71"/>
  <c r="AL91" i="73" s="1"/>
  <c r="BK91" i="71"/>
  <c r="AK91" i="73" s="1"/>
  <c r="BJ91" i="71"/>
  <c r="AJ91" i="73" s="1"/>
  <c r="BI91" i="71"/>
  <c r="BH91" i="71"/>
  <c r="AI91" i="73" s="1"/>
  <c r="BG91" i="71"/>
  <c r="AH91" i="73" s="1"/>
  <c r="BF91" i="71"/>
  <c r="AG91" i="73" s="1"/>
  <c r="BE91" i="71"/>
  <c r="BD91" i="71"/>
  <c r="AF91" i="73" s="1"/>
  <c r="BC91" i="71"/>
  <c r="AE91" i="73" s="1"/>
  <c r="BB91" i="71"/>
  <c r="AD91" i="73" s="1"/>
  <c r="BA91" i="71"/>
  <c r="AZ91" i="71"/>
  <c r="AC91" i="73" s="1"/>
  <c r="AY91" i="71"/>
  <c r="AB91" i="73" s="1"/>
  <c r="AX91" i="71"/>
  <c r="AA91" i="73" s="1"/>
  <c r="AW91" i="71"/>
  <c r="AV91" i="71"/>
  <c r="Z91" i="73" s="1"/>
  <c r="AU91" i="71"/>
  <c r="Y91" i="73" s="1"/>
  <c r="AT91" i="71"/>
  <c r="X91" i="73" s="1"/>
  <c r="AS91" i="71"/>
  <c r="AR91" i="71"/>
  <c r="W91" i="73" s="1"/>
  <c r="AQ91" i="71"/>
  <c r="V91" i="73" s="1"/>
  <c r="AP91" i="71"/>
  <c r="U91" i="73" s="1"/>
  <c r="AO91" i="71"/>
  <c r="AN91" i="71"/>
  <c r="T91" i="73" s="1"/>
  <c r="AM91" i="71"/>
  <c r="S91" i="73" s="1"/>
  <c r="AL91" i="71"/>
  <c r="R91" i="73" s="1"/>
  <c r="AK91" i="71"/>
  <c r="AJ91" i="71"/>
  <c r="Q91" i="73" s="1"/>
  <c r="AI91" i="71"/>
  <c r="P91" i="73" s="1"/>
  <c r="AH91" i="71"/>
  <c r="O91" i="73" s="1"/>
  <c r="AG91" i="71"/>
  <c r="AF91" i="71"/>
  <c r="N91" i="73" s="1"/>
  <c r="AE91" i="71"/>
  <c r="M91" i="73" s="1"/>
  <c r="AD91" i="71"/>
  <c r="L91" i="73" s="1"/>
  <c r="AC91" i="71"/>
  <c r="AB91" i="71"/>
  <c r="K91" i="73" s="1"/>
  <c r="AA91" i="71"/>
  <c r="J91" i="73" s="1"/>
  <c r="Z91" i="71"/>
  <c r="Y91" i="71"/>
  <c r="X91" i="71"/>
  <c r="H91" i="73" s="1"/>
  <c r="W91" i="71"/>
  <c r="M91" i="71"/>
  <c r="L91" i="71"/>
  <c r="K91" i="71"/>
  <c r="H91" i="71"/>
  <c r="F91" i="73" s="1"/>
  <c r="G91" i="71"/>
  <c r="F91" i="71"/>
  <c r="E91" i="71"/>
  <c r="C91" i="73" s="1"/>
  <c r="CE90" i="71"/>
  <c r="BR90" i="71"/>
  <c r="AP90" i="73" s="1"/>
  <c r="BQ90" i="71"/>
  <c r="BP90" i="71"/>
  <c r="AO90" i="73" s="1"/>
  <c r="BO90" i="71"/>
  <c r="AN90" i="73" s="1"/>
  <c r="BN90" i="71"/>
  <c r="AM90" i="73" s="1"/>
  <c r="BM90" i="71"/>
  <c r="BL90" i="71"/>
  <c r="AL90" i="73" s="1"/>
  <c r="BK90" i="71"/>
  <c r="AK90" i="73" s="1"/>
  <c r="BJ90" i="71"/>
  <c r="AJ90" i="73" s="1"/>
  <c r="BI90" i="71"/>
  <c r="BH90" i="71"/>
  <c r="AI90" i="73" s="1"/>
  <c r="BG90" i="71"/>
  <c r="AH90" i="73" s="1"/>
  <c r="BF90" i="71"/>
  <c r="AG90" i="73" s="1"/>
  <c r="BE90" i="71"/>
  <c r="BD90" i="71"/>
  <c r="AF90" i="73" s="1"/>
  <c r="BC90" i="71"/>
  <c r="AE90" i="73" s="1"/>
  <c r="BB90" i="71"/>
  <c r="AD90" i="73" s="1"/>
  <c r="BA90" i="71"/>
  <c r="AZ90" i="71"/>
  <c r="AC90" i="73" s="1"/>
  <c r="AY90" i="71"/>
  <c r="AB90" i="73" s="1"/>
  <c r="AX90" i="71"/>
  <c r="AA90" i="73" s="1"/>
  <c r="AW90" i="71"/>
  <c r="AV90" i="71"/>
  <c r="Z90" i="73" s="1"/>
  <c r="AU90" i="71"/>
  <c r="Y90" i="73" s="1"/>
  <c r="AT90" i="71"/>
  <c r="X90" i="73" s="1"/>
  <c r="AS90" i="71"/>
  <c r="AR90" i="71"/>
  <c r="W90" i="73" s="1"/>
  <c r="AQ90" i="71"/>
  <c r="V90" i="73" s="1"/>
  <c r="AP90" i="71"/>
  <c r="U90" i="73" s="1"/>
  <c r="AO90" i="71"/>
  <c r="AN90" i="71"/>
  <c r="T90" i="73" s="1"/>
  <c r="AM90" i="71"/>
  <c r="S90" i="73" s="1"/>
  <c r="AL90" i="71"/>
  <c r="R90" i="73" s="1"/>
  <c r="AK90" i="71"/>
  <c r="AJ90" i="71"/>
  <c r="Q90" i="73" s="1"/>
  <c r="AI90" i="71"/>
  <c r="P90" i="73" s="1"/>
  <c r="AH90" i="71"/>
  <c r="O90" i="73" s="1"/>
  <c r="AG90" i="71"/>
  <c r="AF90" i="71"/>
  <c r="N90" i="73" s="1"/>
  <c r="AE90" i="71"/>
  <c r="M90" i="73" s="1"/>
  <c r="AD90" i="71"/>
  <c r="L90" i="73" s="1"/>
  <c r="AC90" i="71"/>
  <c r="AB90" i="71"/>
  <c r="K90" i="73" s="1"/>
  <c r="AA90" i="71"/>
  <c r="J90" i="73" s="1"/>
  <c r="Z90" i="71"/>
  <c r="Y90" i="71"/>
  <c r="X90" i="71"/>
  <c r="H90" i="73" s="1"/>
  <c r="W90" i="71"/>
  <c r="M90" i="71"/>
  <c r="L90" i="71"/>
  <c r="K90" i="71"/>
  <c r="H90" i="71"/>
  <c r="F90" i="73" s="1"/>
  <c r="G90" i="71"/>
  <c r="F90" i="71"/>
  <c r="E90" i="71"/>
  <c r="C90" i="73" s="1"/>
  <c r="CE89" i="71"/>
  <c r="BR89" i="71"/>
  <c r="AP89" i="73" s="1"/>
  <c r="BQ89" i="71"/>
  <c r="BP89" i="71"/>
  <c r="AO89" i="73" s="1"/>
  <c r="BO89" i="71"/>
  <c r="AN89" i="73" s="1"/>
  <c r="BN89" i="71"/>
  <c r="AM89" i="73" s="1"/>
  <c r="BM89" i="71"/>
  <c r="BL89" i="71"/>
  <c r="AL89" i="73" s="1"/>
  <c r="BK89" i="71"/>
  <c r="AK89" i="73" s="1"/>
  <c r="BJ89" i="71"/>
  <c r="AJ89" i="73" s="1"/>
  <c r="BI89" i="71"/>
  <c r="BH89" i="71"/>
  <c r="AI89" i="73" s="1"/>
  <c r="BG89" i="71"/>
  <c r="AH89" i="73" s="1"/>
  <c r="BF89" i="71"/>
  <c r="AG89" i="73" s="1"/>
  <c r="BE89" i="71"/>
  <c r="BD89" i="71"/>
  <c r="AF89" i="73" s="1"/>
  <c r="BC89" i="71"/>
  <c r="AE89" i="73" s="1"/>
  <c r="BB89" i="71"/>
  <c r="AD89" i="73" s="1"/>
  <c r="BA89" i="71"/>
  <c r="AZ89" i="71"/>
  <c r="AC89" i="73" s="1"/>
  <c r="AY89" i="71"/>
  <c r="AB89" i="73" s="1"/>
  <c r="AX89" i="71"/>
  <c r="AA89" i="73" s="1"/>
  <c r="AW89" i="71"/>
  <c r="AV89" i="71"/>
  <c r="Z89" i="73" s="1"/>
  <c r="AU89" i="71"/>
  <c r="Y89" i="73" s="1"/>
  <c r="AT89" i="71"/>
  <c r="X89" i="73" s="1"/>
  <c r="AS89" i="71"/>
  <c r="AR89" i="71"/>
  <c r="W89" i="73" s="1"/>
  <c r="AQ89" i="71"/>
  <c r="V89" i="73" s="1"/>
  <c r="AP89" i="71"/>
  <c r="U89" i="73" s="1"/>
  <c r="AO89" i="71"/>
  <c r="AN89" i="71"/>
  <c r="T89" i="73" s="1"/>
  <c r="AM89" i="71"/>
  <c r="S89" i="73" s="1"/>
  <c r="AL89" i="71"/>
  <c r="R89" i="73" s="1"/>
  <c r="AK89" i="71"/>
  <c r="AJ89" i="71"/>
  <c r="Q89" i="73" s="1"/>
  <c r="AI89" i="71"/>
  <c r="P89" i="73" s="1"/>
  <c r="AH89" i="71"/>
  <c r="O89" i="73" s="1"/>
  <c r="AG89" i="71"/>
  <c r="AF89" i="71"/>
  <c r="N89" i="73" s="1"/>
  <c r="AE89" i="71"/>
  <c r="M89" i="73" s="1"/>
  <c r="AD89" i="71"/>
  <c r="L89" i="73" s="1"/>
  <c r="AC89" i="71"/>
  <c r="AB89" i="71"/>
  <c r="K89" i="73" s="1"/>
  <c r="AA89" i="71"/>
  <c r="J89" i="73" s="1"/>
  <c r="Z89" i="71"/>
  <c r="Y89" i="71"/>
  <c r="X89" i="71"/>
  <c r="H89" i="73" s="1"/>
  <c r="W89" i="71"/>
  <c r="M89" i="71"/>
  <c r="L89" i="71"/>
  <c r="K89" i="71"/>
  <c r="H89" i="71"/>
  <c r="F89" i="73" s="1"/>
  <c r="G89" i="71"/>
  <c r="F89" i="71"/>
  <c r="E89" i="71"/>
  <c r="C89" i="73" s="1"/>
  <c r="CE88" i="71"/>
  <c r="BR88" i="71"/>
  <c r="AP88" i="73" s="1"/>
  <c r="BQ88" i="71"/>
  <c r="BP88" i="71"/>
  <c r="AO88" i="73" s="1"/>
  <c r="BO88" i="71"/>
  <c r="AN88" i="73" s="1"/>
  <c r="BN88" i="71"/>
  <c r="AM88" i="73" s="1"/>
  <c r="BM88" i="71"/>
  <c r="BL88" i="71"/>
  <c r="AL88" i="73" s="1"/>
  <c r="BK88" i="71"/>
  <c r="AK88" i="73" s="1"/>
  <c r="BJ88" i="71"/>
  <c r="AJ88" i="73" s="1"/>
  <c r="BI88" i="71"/>
  <c r="BH88" i="71"/>
  <c r="AI88" i="73" s="1"/>
  <c r="BG88" i="71"/>
  <c r="AH88" i="73" s="1"/>
  <c r="BF88" i="71"/>
  <c r="AG88" i="73" s="1"/>
  <c r="BE88" i="71"/>
  <c r="BD88" i="71"/>
  <c r="AF88" i="73" s="1"/>
  <c r="BC88" i="71"/>
  <c r="AE88" i="73" s="1"/>
  <c r="BB88" i="71"/>
  <c r="AD88" i="73" s="1"/>
  <c r="BA88" i="71"/>
  <c r="AZ88" i="71"/>
  <c r="AC88" i="73" s="1"/>
  <c r="AY88" i="71"/>
  <c r="AB88" i="73" s="1"/>
  <c r="AX88" i="71"/>
  <c r="AA88" i="73" s="1"/>
  <c r="AW88" i="71"/>
  <c r="AV88" i="71"/>
  <c r="Z88" i="73" s="1"/>
  <c r="AU88" i="71"/>
  <c r="Y88" i="73" s="1"/>
  <c r="AT88" i="71"/>
  <c r="X88" i="73" s="1"/>
  <c r="AS88" i="71"/>
  <c r="AR88" i="71"/>
  <c r="W88" i="73" s="1"/>
  <c r="AQ88" i="71"/>
  <c r="V88" i="73" s="1"/>
  <c r="AP88" i="71"/>
  <c r="U88" i="73" s="1"/>
  <c r="AO88" i="71"/>
  <c r="AN88" i="71"/>
  <c r="T88" i="73" s="1"/>
  <c r="AM88" i="71"/>
  <c r="S88" i="73" s="1"/>
  <c r="AL88" i="71"/>
  <c r="R88" i="73" s="1"/>
  <c r="AK88" i="71"/>
  <c r="AJ88" i="71"/>
  <c r="Q88" i="73" s="1"/>
  <c r="AI88" i="71"/>
  <c r="P88" i="73" s="1"/>
  <c r="AH88" i="71"/>
  <c r="O88" i="73" s="1"/>
  <c r="AG88" i="71"/>
  <c r="AF88" i="71"/>
  <c r="N88" i="73" s="1"/>
  <c r="AE88" i="71"/>
  <c r="M88" i="73" s="1"/>
  <c r="AD88" i="71"/>
  <c r="L88" i="73" s="1"/>
  <c r="AC88" i="71"/>
  <c r="AB88" i="71"/>
  <c r="K88" i="73" s="1"/>
  <c r="AA88" i="71"/>
  <c r="J88" i="73" s="1"/>
  <c r="Z88" i="71"/>
  <c r="I88" i="73" s="1"/>
  <c r="Y88" i="71"/>
  <c r="X88" i="71"/>
  <c r="H88" i="73" s="1"/>
  <c r="W88" i="71"/>
  <c r="M88" i="71"/>
  <c r="L88" i="71"/>
  <c r="K88" i="71"/>
  <c r="H88" i="71"/>
  <c r="F88" i="73" s="1"/>
  <c r="G88" i="71"/>
  <c r="F88" i="71"/>
  <c r="E88" i="71"/>
  <c r="C88" i="73" s="1"/>
  <c r="CE87" i="71"/>
  <c r="BR87" i="71"/>
  <c r="AP87" i="73" s="1"/>
  <c r="BQ87" i="71"/>
  <c r="BP87" i="71"/>
  <c r="AO87" i="73" s="1"/>
  <c r="BO87" i="71"/>
  <c r="AN87" i="73" s="1"/>
  <c r="BN87" i="71"/>
  <c r="AM87" i="73" s="1"/>
  <c r="BM87" i="71"/>
  <c r="BL87" i="71"/>
  <c r="AL87" i="73" s="1"/>
  <c r="BK87" i="71"/>
  <c r="AK87" i="73" s="1"/>
  <c r="BJ87" i="71"/>
  <c r="AJ87" i="73" s="1"/>
  <c r="BI87" i="71"/>
  <c r="BH87" i="71"/>
  <c r="AI87" i="73" s="1"/>
  <c r="BG87" i="71"/>
  <c r="AH87" i="73" s="1"/>
  <c r="BF87" i="71"/>
  <c r="AG87" i="73" s="1"/>
  <c r="BE87" i="71"/>
  <c r="BD87" i="71"/>
  <c r="AF87" i="73" s="1"/>
  <c r="BC87" i="71"/>
  <c r="AE87" i="73" s="1"/>
  <c r="BB87" i="71"/>
  <c r="AD87" i="73" s="1"/>
  <c r="BA87" i="71"/>
  <c r="AZ87" i="71"/>
  <c r="AC87" i="73" s="1"/>
  <c r="AY87" i="71"/>
  <c r="AB87" i="73" s="1"/>
  <c r="AX87" i="71"/>
  <c r="AA87" i="73" s="1"/>
  <c r="AW87" i="71"/>
  <c r="AV87" i="71"/>
  <c r="Z87" i="73" s="1"/>
  <c r="AU87" i="71"/>
  <c r="Y87" i="73" s="1"/>
  <c r="AT87" i="71"/>
  <c r="X87" i="73" s="1"/>
  <c r="AS87" i="71"/>
  <c r="AR87" i="71"/>
  <c r="W87" i="73" s="1"/>
  <c r="AQ87" i="71"/>
  <c r="V87" i="73" s="1"/>
  <c r="AP87" i="71"/>
  <c r="U87" i="73" s="1"/>
  <c r="AO87" i="71"/>
  <c r="AN87" i="71"/>
  <c r="T87" i="73" s="1"/>
  <c r="AM87" i="71"/>
  <c r="S87" i="73" s="1"/>
  <c r="AL87" i="71"/>
  <c r="R87" i="73" s="1"/>
  <c r="AK87" i="71"/>
  <c r="AJ87" i="71"/>
  <c r="Q87" i="73" s="1"/>
  <c r="AI87" i="71"/>
  <c r="P87" i="73" s="1"/>
  <c r="AH87" i="71"/>
  <c r="O87" i="73" s="1"/>
  <c r="AG87" i="71"/>
  <c r="AF87" i="71"/>
  <c r="N87" i="73" s="1"/>
  <c r="AE87" i="71"/>
  <c r="M87" i="73" s="1"/>
  <c r="AD87" i="71"/>
  <c r="L87" i="73" s="1"/>
  <c r="AC87" i="71"/>
  <c r="AB87" i="71"/>
  <c r="K87" i="73" s="1"/>
  <c r="AA87" i="71"/>
  <c r="J87" i="73" s="1"/>
  <c r="Z87" i="71"/>
  <c r="Y87" i="71"/>
  <c r="X87" i="71"/>
  <c r="H87" i="73" s="1"/>
  <c r="W87" i="71"/>
  <c r="M87" i="71"/>
  <c r="L87" i="71"/>
  <c r="K87" i="71"/>
  <c r="H87" i="71"/>
  <c r="F87" i="73" s="1"/>
  <c r="G87" i="71"/>
  <c r="F87" i="71"/>
  <c r="E87" i="71"/>
  <c r="C87" i="73" s="1"/>
  <c r="CE86" i="71"/>
  <c r="BR86" i="71"/>
  <c r="AP86" i="73" s="1"/>
  <c r="BQ86" i="71"/>
  <c r="BP86" i="71"/>
  <c r="AO86" i="73" s="1"/>
  <c r="BO86" i="71"/>
  <c r="AN86" i="73" s="1"/>
  <c r="BN86" i="71"/>
  <c r="AM86" i="73" s="1"/>
  <c r="BM86" i="71"/>
  <c r="BL86" i="71"/>
  <c r="AL86" i="73" s="1"/>
  <c r="BK86" i="71"/>
  <c r="AK86" i="73" s="1"/>
  <c r="BJ86" i="71"/>
  <c r="AJ86" i="73" s="1"/>
  <c r="BI86" i="71"/>
  <c r="BH86" i="71"/>
  <c r="AI86" i="73" s="1"/>
  <c r="BG86" i="71"/>
  <c r="AH86" i="73" s="1"/>
  <c r="BF86" i="71"/>
  <c r="AG86" i="73" s="1"/>
  <c r="BE86" i="71"/>
  <c r="BD86" i="71"/>
  <c r="AF86" i="73" s="1"/>
  <c r="BC86" i="71"/>
  <c r="AE86" i="73" s="1"/>
  <c r="BB86" i="71"/>
  <c r="AD86" i="73" s="1"/>
  <c r="BA86" i="71"/>
  <c r="AZ86" i="71"/>
  <c r="AC86" i="73" s="1"/>
  <c r="AY86" i="71"/>
  <c r="AB86" i="73" s="1"/>
  <c r="AX86" i="71"/>
  <c r="AA86" i="73" s="1"/>
  <c r="AW86" i="71"/>
  <c r="AV86" i="71"/>
  <c r="Z86" i="73" s="1"/>
  <c r="AU86" i="71"/>
  <c r="Y86" i="73" s="1"/>
  <c r="AT86" i="71"/>
  <c r="X86" i="73" s="1"/>
  <c r="AS86" i="71"/>
  <c r="AR86" i="71"/>
  <c r="W86" i="73" s="1"/>
  <c r="AQ86" i="71"/>
  <c r="V86" i="73" s="1"/>
  <c r="AP86" i="71"/>
  <c r="U86" i="73" s="1"/>
  <c r="AO86" i="71"/>
  <c r="AN86" i="71"/>
  <c r="T86" i="73" s="1"/>
  <c r="AM86" i="71"/>
  <c r="S86" i="73" s="1"/>
  <c r="AL86" i="71"/>
  <c r="R86" i="73" s="1"/>
  <c r="AK86" i="71"/>
  <c r="AJ86" i="71"/>
  <c r="Q86" i="73" s="1"/>
  <c r="AI86" i="71"/>
  <c r="P86" i="73" s="1"/>
  <c r="AH86" i="71"/>
  <c r="O86" i="73" s="1"/>
  <c r="AG86" i="71"/>
  <c r="AF86" i="71"/>
  <c r="N86" i="73" s="1"/>
  <c r="AE86" i="71"/>
  <c r="M86" i="73" s="1"/>
  <c r="AD86" i="71"/>
  <c r="L86" i="73" s="1"/>
  <c r="AC86" i="71"/>
  <c r="AB86" i="71"/>
  <c r="K86" i="73" s="1"/>
  <c r="AA86" i="71"/>
  <c r="J86" i="73" s="1"/>
  <c r="Z86" i="71"/>
  <c r="Y86" i="71"/>
  <c r="X86" i="71"/>
  <c r="H86" i="73" s="1"/>
  <c r="W86" i="71"/>
  <c r="M86" i="71"/>
  <c r="L86" i="71"/>
  <c r="K86" i="71"/>
  <c r="H86" i="71"/>
  <c r="F86" i="73" s="1"/>
  <c r="G86" i="71"/>
  <c r="F86" i="71"/>
  <c r="E86" i="71"/>
  <c r="C86" i="73" s="1"/>
  <c r="CE85" i="71"/>
  <c r="BR85" i="71"/>
  <c r="AP85" i="73" s="1"/>
  <c r="BQ85" i="71"/>
  <c r="BP85" i="71"/>
  <c r="AO85" i="73" s="1"/>
  <c r="BO85" i="71"/>
  <c r="AN85" i="73" s="1"/>
  <c r="BN85" i="71"/>
  <c r="AM85" i="73" s="1"/>
  <c r="BM85" i="71"/>
  <c r="BL85" i="71"/>
  <c r="AL85" i="73" s="1"/>
  <c r="BK85" i="71"/>
  <c r="AK85" i="73" s="1"/>
  <c r="BJ85" i="71"/>
  <c r="AJ85" i="73" s="1"/>
  <c r="BI85" i="71"/>
  <c r="BH85" i="71"/>
  <c r="AI85" i="73" s="1"/>
  <c r="BG85" i="71"/>
  <c r="AH85" i="73" s="1"/>
  <c r="BF85" i="71"/>
  <c r="AG85" i="73" s="1"/>
  <c r="BE85" i="71"/>
  <c r="BD85" i="71"/>
  <c r="AF85" i="73" s="1"/>
  <c r="BC85" i="71"/>
  <c r="AE85" i="73" s="1"/>
  <c r="BB85" i="71"/>
  <c r="AD85" i="73" s="1"/>
  <c r="BA85" i="71"/>
  <c r="AZ85" i="71"/>
  <c r="AC85" i="73" s="1"/>
  <c r="AY85" i="71"/>
  <c r="AB85" i="73" s="1"/>
  <c r="AX85" i="71"/>
  <c r="AA85" i="73" s="1"/>
  <c r="AW85" i="71"/>
  <c r="AV85" i="71"/>
  <c r="Z85" i="73" s="1"/>
  <c r="AU85" i="71"/>
  <c r="Y85" i="73" s="1"/>
  <c r="AT85" i="71"/>
  <c r="X85" i="73" s="1"/>
  <c r="AS85" i="71"/>
  <c r="AR85" i="71"/>
  <c r="W85" i="73" s="1"/>
  <c r="AQ85" i="71"/>
  <c r="V85" i="73" s="1"/>
  <c r="AP85" i="71"/>
  <c r="U85" i="73" s="1"/>
  <c r="AO85" i="71"/>
  <c r="AN85" i="71"/>
  <c r="T85" i="73" s="1"/>
  <c r="AM85" i="71"/>
  <c r="S85" i="73" s="1"/>
  <c r="AL85" i="71"/>
  <c r="R85" i="73" s="1"/>
  <c r="AK85" i="71"/>
  <c r="AJ85" i="71"/>
  <c r="Q85" i="73" s="1"/>
  <c r="AI85" i="71"/>
  <c r="P85" i="73" s="1"/>
  <c r="AH85" i="71"/>
  <c r="O85" i="73" s="1"/>
  <c r="AG85" i="71"/>
  <c r="AF85" i="71"/>
  <c r="N85" i="73" s="1"/>
  <c r="AE85" i="71"/>
  <c r="M85" i="73" s="1"/>
  <c r="AD85" i="71"/>
  <c r="L85" i="73" s="1"/>
  <c r="AC85" i="71"/>
  <c r="AB85" i="71"/>
  <c r="K85" i="73" s="1"/>
  <c r="AA85" i="71"/>
  <c r="J85" i="73" s="1"/>
  <c r="Z85" i="71"/>
  <c r="Y85" i="71"/>
  <c r="X85" i="71"/>
  <c r="H85" i="73" s="1"/>
  <c r="W85" i="71"/>
  <c r="M85" i="71"/>
  <c r="L85" i="71"/>
  <c r="K85" i="71"/>
  <c r="H85" i="71"/>
  <c r="F85" i="73" s="1"/>
  <c r="G85" i="71"/>
  <c r="F85" i="71"/>
  <c r="E85" i="71"/>
  <c r="C85" i="73" s="1"/>
  <c r="CE84" i="71"/>
  <c r="BR84" i="71"/>
  <c r="AP84" i="73" s="1"/>
  <c r="BQ84" i="71"/>
  <c r="BP84" i="71"/>
  <c r="AO84" i="73" s="1"/>
  <c r="BO84" i="71"/>
  <c r="AN84" i="73" s="1"/>
  <c r="BN84" i="71"/>
  <c r="AM84" i="73" s="1"/>
  <c r="BM84" i="71"/>
  <c r="BL84" i="71"/>
  <c r="AL84" i="73" s="1"/>
  <c r="BK84" i="71"/>
  <c r="AK84" i="73" s="1"/>
  <c r="BJ84" i="71"/>
  <c r="AJ84" i="73" s="1"/>
  <c r="BI84" i="71"/>
  <c r="BH84" i="71"/>
  <c r="AI84" i="73" s="1"/>
  <c r="BG84" i="71"/>
  <c r="AH84" i="73" s="1"/>
  <c r="BF84" i="71"/>
  <c r="AG84" i="73" s="1"/>
  <c r="BE84" i="71"/>
  <c r="BD84" i="71"/>
  <c r="AF84" i="73" s="1"/>
  <c r="BC84" i="71"/>
  <c r="AE84" i="73" s="1"/>
  <c r="BB84" i="71"/>
  <c r="AD84" i="73" s="1"/>
  <c r="BA84" i="71"/>
  <c r="AZ84" i="71"/>
  <c r="AC84" i="73" s="1"/>
  <c r="AY84" i="71"/>
  <c r="AB84" i="73" s="1"/>
  <c r="AX84" i="71"/>
  <c r="AA84" i="73" s="1"/>
  <c r="AW84" i="71"/>
  <c r="AV84" i="71"/>
  <c r="Z84" i="73" s="1"/>
  <c r="AU84" i="71"/>
  <c r="Y84" i="73" s="1"/>
  <c r="AT84" i="71"/>
  <c r="X84" i="73" s="1"/>
  <c r="AS84" i="71"/>
  <c r="AR84" i="71"/>
  <c r="W84" i="73" s="1"/>
  <c r="AQ84" i="71"/>
  <c r="V84" i="73" s="1"/>
  <c r="AP84" i="71"/>
  <c r="U84" i="73" s="1"/>
  <c r="AO84" i="71"/>
  <c r="AN84" i="71"/>
  <c r="T84" i="73" s="1"/>
  <c r="AM84" i="71"/>
  <c r="S84" i="73" s="1"/>
  <c r="AL84" i="71"/>
  <c r="R84" i="73" s="1"/>
  <c r="AK84" i="71"/>
  <c r="AJ84" i="71"/>
  <c r="Q84" i="73" s="1"/>
  <c r="AI84" i="71"/>
  <c r="P84" i="73" s="1"/>
  <c r="AH84" i="71"/>
  <c r="O84" i="73" s="1"/>
  <c r="AG84" i="71"/>
  <c r="AF84" i="71"/>
  <c r="N84" i="73" s="1"/>
  <c r="AE84" i="71"/>
  <c r="M84" i="73" s="1"/>
  <c r="AD84" i="71"/>
  <c r="L84" i="73" s="1"/>
  <c r="AC84" i="71"/>
  <c r="AB84" i="71"/>
  <c r="K84" i="73" s="1"/>
  <c r="AA84" i="71"/>
  <c r="J84" i="73" s="1"/>
  <c r="Z84" i="71"/>
  <c r="Y84" i="71"/>
  <c r="X84" i="71"/>
  <c r="H84" i="73" s="1"/>
  <c r="W84" i="71"/>
  <c r="M84" i="71"/>
  <c r="L84" i="71"/>
  <c r="K84" i="71"/>
  <c r="H84" i="71"/>
  <c r="F84" i="73" s="1"/>
  <c r="G84" i="71"/>
  <c r="F84" i="71"/>
  <c r="E84" i="71"/>
  <c r="C84" i="73" s="1"/>
  <c r="CE83" i="71"/>
  <c r="BR83" i="71"/>
  <c r="AP83" i="73" s="1"/>
  <c r="BQ83" i="71"/>
  <c r="BP83" i="71"/>
  <c r="AO83" i="73" s="1"/>
  <c r="BO83" i="71"/>
  <c r="AN83" i="73" s="1"/>
  <c r="BN83" i="71"/>
  <c r="AM83" i="73" s="1"/>
  <c r="BM83" i="71"/>
  <c r="BL83" i="71"/>
  <c r="AL83" i="73" s="1"/>
  <c r="BK83" i="71"/>
  <c r="AK83" i="73" s="1"/>
  <c r="BJ83" i="71"/>
  <c r="AJ83" i="73" s="1"/>
  <c r="BI83" i="71"/>
  <c r="BH83" i="71"/>
  <c r="AI83" i="73" s="1"/>
  <c r="BG83" i="71"/>
  <c r="AH83" i="73" s="1"/>
  <c r="BF83" i="71"/>
  <c r="AG83" i="73" s="1"/>
  <c r="BE83" i="71"/>
  <c r="BD83" i="71"/>
  <c r="AF83" i="73" s="1"/>
  <c r="BC83" i="71"/>
  <c r="AE83" i="73" s="1"/>
  <c r="BB83" i="71"/>
  <c r="AD83" i="73" s="1"/>
  <c r="BA83" i="71"/>
  <c r="AZ83" i="71"/>
  <c r="AC83" i="73" s="1"/>
  <c r="AY83" i="71"/>
  <c r="AB83" i="73" s="1"/>
  <c r="AX83" i="71"/>
  <c r="AA83" i="73" s="1"/>
  <c r="AW83" i="71"/>
  <c r="AV83" i="71"/>
  <c r="Z83" i="73" s="1"/>
  <c r="AU83" i="71"/>
  <c r="Y83" i="73" s="1"/>
  <c r="AT83" i="71"/>
  <c r="X83" i="73" s="1"/>
  <c r="AS83" i="71"/>
  <c r="AR83" i="71"/>
  <c r="W83" i="73" s="1"/>
  <c r="AQ83" i="71"/>
  <c r="V83" i="73" s="1"/>
  <c r="AP83" i="71"/>
  <c r="U83" i="73" s="1"/>
  <c r="AO83" i="71"/>
  <c r="AN83" i="71"/>
  <c r="T83" i="73" s="1"/>
  <c r="AM83" i="71"/>
  <c r="S83" i="73" s="1"/>
  <c r="AL83" i="71"/>
  <c r="R83" i="73" s="1"/>
  <c r="AK83" i="71"/>
  <c r="AJ83" i="71"/>
  <c r="Q83" i="73" s="1"/>
  <c r="AI83" i="71"/>
  <c r="P83" i="73" s="1"/>
  <c r="AH83" i="71"/>
  <c r="O83" i="73" s="1"/>
  <c r="AG83" i="71"/>
  <c r="AF83" i="71"/>
  <c r="N83" i="73" s="1"/>
  <c r="AE83" i="71"/>
  <c r="M83" i="73" s="1"/>
  <c r="AD83" i="71"/>
  <c r="L83" i="73" s="1"/>
  <c r="AC83" i="71"/>
  <c r="AB83" i="71"/>
  <c r="K83" i="73" s="1"/>
  <c r="AA83" i="71"/>
  <c r="J83" i="73" s="1"/>
  <c r="Z83" i="71"/>
  <c r="Y83" i="71"/>
  <c r="X83" i="71"/>
  <c r="H83" i="73" s="1"/>
  <c r="W83" i="71"/>
  <c r="M83" i="71"/>
  <c r="L83" i="71"/>
  <c r="K83" i="71"/>
  <c r="H83" i="71"/>
  <c r="F83" i="73" s="1"/>
  <c r="G83" i="71"/>
  <c r="F83" i="71"/>
  <c r="E83" i="71"/>
  <c r="C83" i="73" s="1"/>
  <c r="CE82" i="71"/>
  <c r="BR82" i="71"/>
  <c r="AP82" i="73" s="1"/>
  <c r="BQ82" i="71"/>
  <c r="BP82" i="71"/>
  <c r="AO82" i="73" s="1"/>
  <c r="BO82" i="71"/>
  <c r="AN82" i="73" s="1"/>
  <c r="BN82" i="71"/>
  <c r="AM82" i="73" s="1"/>
  <c r="BM82" i="71"/>
  <c r="BL82" i="71"/>
  <c r="AL82" i="73" s="1"/>
  <c r="BK82" i="71"/>
  <c r="AK82" i="73" s="1"/>
  <c r="BJ82" i="71"/>
  <c r="AJ82" i="73" s="1"/>
  <c r="BI82" i="71"/>
  <c r="BH82" i="71"/>
  <c r="AI82" i="73" s="1"/>
  <c r="BG82" i="71"/>
  <c r="AH82" i="73" s="1"/>
  <c r="BF82" i="71"/>
  <c r="AG82" i="73" s="1"/>
  <c r="BE82" i="71"/>
  <c r="BD82" i="71"/>
  <c r="AF82" i="73" s="1"/>
  <c r="BC82" i="71"/>
  <c r="AE82" i="73" s="1"/>
  <c r="BB82" i="71"/>
  <c r="AD82" i="73" s="1"/>
  <c r="BA82" i="71"/>
  <c r="AZ82" i="71"/>
  <c r="AC82" i="73" s="1"/>
  <c r="AY82" i="71"/>
  <c r="AB82" i="73" s="1"/>
  <c r="AX82" i="71"/>
  <c r="AA82" i="73" s="1"/>
  <c r="AW82" i="71"/>
  <c r="AV82" i="71"/>
  <c r="Z82" i="73" s="1"/>
  <c r="AU82" i="71"/>
  <c r="Y82" i="73" s="1"/>
  <c r="AT82" i="71"/>
  <c r="X82" i="73" s="1"/>
  <c r="AS82" i="71"/>
  <c r="AR82" i="71"/>
  <c r="W82" i="73" s="1"/>
  <c r="AQ82" i="71"/>
  <c r="V82" i="73" s="1"/>
  <c r="AP82" i="71"/>
  <c r="U82" i="73" s="1"/>
  <c r="AO82" i="71"/>
  <c r="AN82" i="71"/>
  <c r="T82" i="73" s="1"/>
  <c r="AM82" i="71"/>
  <c r="S82" i="73" s="1"/>
  <c r="AL82" i="71"/>
  <c r="R82" i="73" s="1"/>
  <c r="AK82" i="71"/>
  <c r="AJ82" i="71"/>
  <c r="Q82" i="73" s="1"/>
  <c r="AI82" i="71"/>
  <c r="P82" i="73" s="1"/>
  <c r="AH82" i="71"/>
  <c r="O82" i="73" s="1"/>
  <c r="AG82" i="71"/>
  <c r="AF82" i="71"/>
  <c r="N82" i="73" s="1"/>
  <c r="AE82" i="71"/>
  <c r="M82" i="73" s="1"/>
  <c r="AD82" i="71"/>
  <c r="L82" i="73" s="1"/>
  <c r="AC82" i="71"/>
  <c r="AB82" i="71"/>
  <c r="K82" i="73" s="1"/>
  <c r="AA82" i="71"/>
  <c r="J82" i="73" s="1"/>
  <c r="Z82" i="71"/>
  <c r="I82" i="73" s="1"/>
  <c r="AR82" i="73" s="1"/>
  <c r="Y82" i="71"/>
  <c r="X82" i="71"/>
  <c r="H82" i="73" s="1"/>
  <c r="W82" i="71"/>
  <c r="M82" i="71"/>
  <c r="L82" i="71"/>
  <c r="K82" i="71"/>
  <c r="H82" i="71"/>
  <c r="F82" i="73" s="1"/>
  <c r="G82" i="71"/>
  <c r="F82" i="71"/>
  <c r="E82" i="71"/>
  <c r="C82" i="73" s="1"/>
  <c r="CE81" i="71"/>
  <c r="BR81" i="71"/>
  <c r="AP81" i="73" s="1"/>
  <c r="BQ81" i="71"/>
  <c r="BP81" i="71"/>
  <c r="AO81" i="73" s="1"/>
  <c r="BO81" i="71"/>
  <c r="AN81" i="73" s="1"/>
  <c r="BN81" i="71"/>
  <c r="AM81" i="73" s="1"/>
  <c r="BM81" i="71"/>
  <c r="BL81" i="71"/>
  <c r="AL81" i="73" s="1"/>
  <c r="BK81" i="71"/>
  <c r="AK81" i="73" s="1"/>
  <c r="BJ81" i="71"/>
  <c r="AJ81" i="73" s="1"/>
  <c r="BI81" i="71"/>
  <c r="BH81" i="71"/>
  <c r="AI81" i="73" s="1"/>
  <c r="BG81" i="71"/>
  <c r="AH81" i="73" s="1"/>
  <c r="BF81" i="71"/>
  <c r="AG81" i="73" s="1"/>
  <c r="BE81" i="71"/>
  <c r="BD81" i="71"/>
  <c r="AF81" i="73" s="1"/>
  <c r="BC81" i="71"/>
  <c r="AE81" i="73" s="1"/>
  <c r="BB81" i="71"/>
  <c r="AD81" i="73" s="1"/>
  <c r="BA81" i="71"/>
  <c r="AZ81" i="71"/>
  <c r="AC81" i="73" s="1"/>
  <c r="AY81" i="71"/>
  <c r="AB81" i="73" s="1"/>
  <c r="AX81" i="71"/>
  <c r="AA81" i="73" s="1"/>
  <c r="AW81" i="71"/>
  <c r="AV81" i="71"/>
  <c r="Z81" i="73" s="1"/>
  <c r="AU81" i="71"/>
  <c r="Y81" i="73" s="1"/>
  <c r="AT81" i="71"/>
  <c r="X81" i="73" s="1"/>
  <c r="AS81" i="71"/>
  <c r="AR81" i="71"/>
  <c r="W81" i="73" s="1"/>
  <c r="AQ81" i="71"/>
  <c r="V81" i="73" s="1"/>
  <c r="AP81" i="71"/>
  <c r="U81" i="73" s="1"/>
  <c r="AO81" i="71"/>
  <c r="AN81" i="71"/>
  <c r="T81" i="73" s="1"/>
  <c r="AM81" i="71"/>
  <c r="S81" i="73" s="1"/>
  <c r="AL81" i="71"/>
  <c r="R81" i="73" s="1"/>
  <c r="AK81" i="71"/>
  <c r="AJ81" i="71"/>
  <c r="Q81" i="73" s="1"/>
  <c r="AI81" i="71"/>
  <c r="P81" i="73" s="1"/>
  <c r="AH81" i="71"/>
  <c r="O81" i="73" s="1"/>
  <c r="AG81" i="71"/>
  <c r="AF81" i="71"/>
  <c r="N81" i="73" s="1"/>
  <c r="AE81" i="71"/>
  <c r="M81" i="73" s="1"/>
  <c r="AD81" i="71"/>
  <c r="L81" i="73" s="1"/>
  <c r="AC81" i="71"/>
  <c r="AB81" i="71"/>
  <c r="K81" i="73" s="1"/>
  <c r="AA81" i="71"/>
  <c r="J81" i="73" s="1"/>
  <c r="Z81" i="71"/>
  <c r="Y81" i="71"/>
  <c r="X81" i="71"/>
  <c r="H81" i="73" s="1"/>
  <c r="W81" i="71"/>
  <c r="M81" i="71"/>
  <c r="L81" i="71"/>
  <c r="K81" i="71"/>
  <c r="H81" i="71"/>
  <c r="F81" i="73" s="1"/>
  <c r="G81" i="71"/>
  <c r="F81" i="71"/>
  <c r="E81" i="71"/>
  <c r="C81" i="73" s="1"/>
  <c r="CE80" i="71"/>
  <c r="BR80" i="71"/>
  <c r="AP80" i="73" s="1"/>
  <c r="BQ80" i="71"/>
  <c r="BP80" i="71"/>
  <c r="AO80" i="73" s="1"/>
  <c r="BO80" i="71"/>
  <c r="AN80" i="73" s="1"/>
  <c r="BN80" i="71"/>
  <c r="AM80" i="73" s="1"/>
  <c r="BM80" i="71"/>
  <c r="BL80" i="71"/>
  <c r="AL80" i="73" s="1"/>
  <c r="BK80" i="71"/>
  <c r="AK80" i="73" s="1"/>
  <c r="BJ80" i="71"/>
  <c r="AJ80" i="73" s="1"/>
  <c r="BI80" i="71"/>
  <c r="BH80" i="71"/>
  <c r="AI80" i="73" s="1"/>
  <c r="BG80" i="71"/>
  <c r="AH80" i="73" s="1"/>
  <c r="BF80" i="71"/>
  <c r="AG80" i="73" s="1"/>
  <c r="BE80" i="71"/>
  <c r="BD80" i="71"/>
  <c r="AF80" i="73" s="1"/>
  <c r="BC80" i="71"/>
  <c r="AE80" i="73" s="1"/>
  <c r="BB80" i="71"/>
  <c r="AD80" i="73" s="1"/>
  <c r="BA80" i="71"/>
  <c r="AZ80" i="71"/>
  <c r="AC80" i="73" s="1"/>
  <c r="AY80" i="71"/>
  <c r="AB80" i="73" s="1"/>
  <c r="AX80" i="71"/>
  <c r="AA80" i="73" s="1"/>
  <c r="AW80" i="71"/>
  <c r="AV80" i="71"/>
  <c r="Z80" i="73" s="1"/>
  <c r="AU80" i="71"/>
  <c r="Y80" i="73" s="1"/>
  <c r="AT80" i="71"/>
  <c r="X80" i="73" s="1"/>
  <c r="AS80" i="71"/>
  <c r="AR80" i="71"/>
  <c r="W80" i="73" s="1"/>
  <c r="AQ80" i="71"/>
  <c r="V80" i="73" s="1"/>
  <c r="AP80" i="71"/>
  <c r="U80" i="73" s="1"/>
  <c r="AO80" i="71"/>
  <c r="AN80" i="71"/>
  <c r="T80" i="73" s="1"/>
  <c r="AM80" i="71"/>
  <c r="S80" i="73" s="1"/>
  <c r="AL80" i="71"/>
  <c r="R80" i="73" s="1"/>
  <c r="AK80" i="71"/>
  <c r="AJ80" i="71"/>
  <c r="Q80" i="73" s="1"/>
  <c r="AI80" i="71"/>
  <c r="P80" i="73" s="1"/>
  <c r="AH80" i="71"/>
  <c r="O80" i="73" s="1"/>
  <c r="AG80" i="71"/>
  <c r="AF80" i="71"/>
  <c r="N80" i="73" s="1"/>
  <c r="AE80" i="71"/>
  <c r="M80" i="73" s="1"/>
  <c r="AD80" i="71"/>
  <c r="L80" i="73" s="1"/>
  <c r="AC80" i="71"/>
  <c r="AB80" i="71"/>
  <c r="K80" i="73" s="1"/>
  <c r="AA80" i="71"/>
  <c r="J80" i="73" s="1"/>
  <c r="Z80" i="71"/>
  <c r="Y80" i="71"/>
  <c r="X80" i="71"/>
  <c r="H80" i="73" s="1"/>
  <c r="W80" i="71"/>
  <c r="M80" i="71"/>
  <c r="L80" i="71"/>
  <c r="K80" i="71"/>
  <c r="H80" i="71"/>
  <c r="F80" i="73" s="1"/>
  <c r="G80" i="71"/>
  <c r="F80" i="71"/>
  <c r="E80" i="71"/>
  <c r="C80" i="73" s="1"/>
  <c r="CE79" i="71"/>
  <c r="BR79" i="71"/>
  <c r="AP79" i="73" s="1"/>
  <c r="BQ79" i="71"/>
  <c r="BP79" i="71"/>
  <c r="AO79" i="73" s="1"/>
  <c r="BO79" i="71"/>
  <c r="AN79" i="73" s="1"/>
  <c r="BN79" i="71"/>
  <c r="AM79" i="73" s="1"/>
  <c r="BM79" i="71"/>
  <c r="BL79" i="71"/>
  <c r="AL79" i="73" s="1"/>
  <c r="BK79" i="71"/>
  <c r="AK79" i="73" s="1"/>
  <c r="BJ79" i="71"/>
  <c r="AJ79" i="73" s="1"/>
  <c r="BI79" i="71"/>
  <c r="BH79" i="71"/>
  <c r="AI79" i="73" s="1"/>
  <c r="BG79" i="71"/>
  <c r="AH79" i="73" s="1"/>
  <c r="BF79" i="71"/>
  <c r="AG79" i="73" s="1"/>
  <c r="BE79" i="71"/>
  <c r="BD79" i="71"/>
  <c r="AF79" i="73" s="1"/>
  <c r="BC79" i="71"/>
  <c r="AE79" i="73" s="1"/>
  <c r="BB79" i="71"/>
  <c r="AD79" i="73" s="1"/>
  <c r="BA79" i="71"/>
  <c r="AZ79" i="71"/>
  <c r="AC79" i="73" s="1"/>
  <c r="AY79" i="71"/>
  <c r="AB79" i="73" s="1"/>
  <c r="AX79" i="71"/>
  <c r="AA79" i="73" s="1"/>
  <c r="AW79" i="71"/>
  <c r="AV79" i="71"/>
  <c r="Z79" i="73" s="1"/>
  <c r="AU79" i="71"/>
  <c r="Y79" i="73" s="1"/>
  <c r="AT79" i="71"/>
  <c r="X79" i="73" s="1"/>
  <c r="AS79" i="71"/>
  <c r="AR79" i="71"/>
  <c r="W79" i="73" s="1"/>
  <c r="AQ79" i="71"/>
  <c r="V79" i="73" s="1"/>
  <c r="AP79" i="71"/>
  <c r="U79" i="73" s="1"/>
  <c r="AO79" i="71"/>
  <c r="AN79" i="71"/>
  <c r="T79" i="73" s="1"/>
  <c r="AM79" i="71"/>
  <c r="S79" i="73" s="1"/>
  <c r="AL79" i="71"/>
  <c r="R79" i="73" s="1"/>
  <c r="AK79" i="71"/>
  <c r="AJ79" i="71"/>
  <c r="Q79" i="73" s="1"/>
  <c r="AI79" i="71"/>
  <c r="P79" i="73" s="1"/>
  <c r="AH79" i="71"/>
  <c r="O79" i="73" s="1"/>
  <c r="AG79" i="71"/>
  <c r="AF79" i="71"/>
  <c r="N79" i="73" s="1"/>
  <c r="AE79" i="71"/>
  <c r="M79" i="73" s="1"/>
  <c r="AD79" i="71"/>
  <c r="L79" i="73" s="1"/>
  <c r="AC79" i="71"/>
  <c r="AB79" i="71"/>
  <c r="K79" i="73" s="1"/>
  <c r="AA79" i="71"/>
  <c r="J79" i="73" s="1"/>
  <c r="Z79" i="71"/>
  <c r="Y79" i="71"/>
  <c r="X79" i="71"/>
  <c r="H79" i="73" s="1"/>
  <c r="W79" i="71"/>
  <c r="M79" i="71"/>
  <c r="L79" i="71"/>
  <c r="K79" i="71"/>
  <c r="H79" i="71"/>
  <c r="F79" i="73" s="1"/>
  <c r="G79" i="71"/>
  <c r="F79" i="71"/>
  <c r="E79" i="71"/>
  <c r="C79" i="73" s="1"/>
  <c r="CE78" i="71"/>
  <c r="BR78" i="71"/>
  <c r="AP78" i="73" s="1"/>
  <c r="BQ78" i="71"/>
  <c r="BP78" i="71"/>
  <c r="AO78" i="73" s="1"/>
  <c r="BO78" i="71"/>
  <c r="AN78" i="73" s="1"/>
  <c r="BN78" i="71"/>
  <c r="AM78" i="73" s="1"/>
  <c r="BM78" i="71"/>
  <c r="BL78" i="71"/>
  <c r="AL78" i="73" s="1"/>
  <c r="BK78" i="71"/>
  <c r="AK78" i="73" s="1"/>
  <c r="BJ78" i="71"/>
  <c r="AJ78" i="73" s="1"/>
  <c r="BI78" i="71"/>
  <c r="BH78" i="71"/>
  <c r="AI78" i="73" s="1"/>
  <c r="BG78" i="71"/>
  <c r="AH78" i="73" s="1"/>
  <c r="BF78" i="71"/>
  <c r="AG78" i="73" s="1"/>
  <c r="BE78" i="71"/>
  <c r="BD78" i="71"/>
  <c r="AF78" i="73" s="1"/>
  <c r="BC78" i="71"/>
  <c r="AE78" i="73" s="1"/>
  <c r="BB78" i="71"/>
  <c r="AD78" i="73" s="1"/>
  <c r="BA78" i="71"/>
  <c r="AZ78" i="71"/>
  <c r="AC78" i="73" s="1"/>
  <c r="AY78" i="71"/>
  <c r="AB78" i="73" s="1"/>
  <c r="AX78" i="71"/>
  <c r="AA78" i="73" s="1"/>
  <c r="AW78" i="71"/>
  <c r="AV78" i="71"/>
  <c r="Z78" i="73" s="1"/>
  <c r="AU78" i="71"/>
  <c r="Y78" i="73" s="1"/>
  <c r="AT78" i="71"/>
  <c r="X78" i="73" s="1"/>
  <c r="AS78" i="71"/>
  <c r="AR78" i="71"/>
  <c r="W78" i="73" s="1"/>
  <c r="AQ78" i="71"/>
  <c r="V78" i="73" s="1"/>
  <c r="AP78" i="71"/>
  <c r="U78" i="73" s="1"/>
  <c r="AO78" i="71"/>
  <c r="AN78" i="71"/>
  <c r="T78" i="73" s="1"/>
  <c r="AM78" i="71"/>
  <c r="S78" i="73" s="1"/>
  <c r="AL78" i="71"/>
  <c r="R78" i="73" s="1"/>
  <c r="AK78" i="71"/>
  <c r="AJ78" i="71"/>
  <c r="Q78" i="73" s="1"/>
  <c r="AI78" i="71"/>
  <c r="P78" i="73" s="1"/>
  <c r="AH78" i="71"/>
  <c r="O78" i="73" s="1"/>
  <c r="AG78" i="71"/>
  <c r="AF78" i="71"/>
  <c r="N78" i="73" s="1"/>
  <c r="AE78" i="71"/>
  <c r="M78" i="73" s="1"/>
  <c r="AD78" i="71"/>
  <c r="L78" i="73" s="1"/>
  <c r="AC78" i="71"/>
  <c r="AB78" i="71"/>
  <c r="K78" i="73" s="1"/>
  <c r="AA78" i="71"/>
  <c r="J78" i="73" s="1"/>
  <c r="Z78" i="71"/>
  <c r="Y78" i="71"/>
  <c r="X78" i="71"/>
  <c r="H78" i="73" s="1"/>
  <c r="W78" i="71"/>
  <c r="M78" i="71"/>
  <c r="L78" i="71"/>
  <c r="K78" i="71"/>
  <c r="H78" i="71"/>
  <c r="F78" i="73" s="1"/>
  <c r="G78" i="71"/>
  <c r="F78" i="71"/>
  <c r="E78" i="71"/>
  <c r="C78" i="73" s="1"/>
  <c r="CE77" i="71"/>
  <c r="BR77" i="71"/>
  <c r="AP77" i="73" s="1"/>
  <c r="BQ77" i="71"/>
  <c r="BP77" i="71"/>
  <c r="AO77" i="73" s="1"/>
  <c r="BO77" i="71"/>
  <c r="AN77" i="73" s="1"/>
  <c r="BN77" i="71"/>
  <c r="AM77" i="73" s="1"/>
  <c r="BM77" i="71"/>
  <c r="BL77" i="71"/>
  <c r="AL77" i="73" s="1"/>
  <c r="BK77" i="71"/>
  <c r="AK77" i="73" s="1"/>
  <c r="BJ77" i="71"/>
  <c r="AJ77" i="73" s="1"/>
  <c r="BI77" i="71"/>
  <c r="BH77" i="71"/>
  <c r="AI77" i="73" s="1"/>
  <c r="BG77" i="71"/>
  <c r="AH77" i="73" s="1"/>
  <c r="BF77" i="71"/>
  <c r="AG77" i="73" s="1"/>
  <c r="BE77" i="71"/>
  <c r="BD77" i="71"/>
  <c r="AF77" i="73" s="1"/>
  <c r="BC77" i="71"/>
  <c r="AE77" i="73" s="1"/>
  <c r="BB77" i="71"/>
  <c r="AD77" i="73" s="1"/>
  <c r="BA77" i="71"/>
  <c r="AZ77" i="71"/>
  <c r="AC77" i="73" s="1"/>
  <c r="AY77" i="71"/>
  <c r="AB77" i="73" s="1"/>
  <c r="AX77" i="71"/>
  <c r="AA77" i="73" s="1"/>
  <c r="AW77" i="71"/>
  <c r="AV77" i="71"/>
  <c r="Z77" i="73" s="1"/>
  <c r="AU77" i="71"/>
  <c r="Y77" i="73" s="1"/>
  <c r="AT77" i="71"/>
  <c r="X77" i="73" s="1"/>
  <c r="AS77" i="71"/>
  <c r="AR77" i="71"/>
  <c r="W77" i="73" s="1"/>
  <c r="AQ77" i="71"/>
  <c r="V77" i="73" s="1"/>
  <c r="AP77" i="71"/>
  <c r="U77" i="73" s="1"/>
  <c r="AO77" i="71"/>
  <c r="AN77" i="71"/>
  <c r="T77" i="73" s="1"/>
  <c r="AM77" i="71"/>
  <c r="S77" i="73" s="1"/>
  <c r="AL77" i="71"/>
  <c r="R77" i="73" s="1"/>
  <c r="AK77" i="71"/>
  <c r="AJ77" i="71"/>
  <c r="Q77" i="73" s="1"/>
  <c r="AI77" i="71"/>
  <c r="P77" i="73" s="1"/>
  <c r="AH77" i="71"/>
  <c r="O77" i="73" s="1"/>
  <c r="AG77" i="71"/>
  <c r="AF77" i="71"/>
  <c r="N77" i="73" s="1"/>
  <c r="AE77" i="71"/>
  <c r="M77" i="73" s="1"/>
  <c r="AD77" i="71"/>
  <c r="L77" i="73" s="1"/>
  <c r="AC77" i="71"/>
  <c r="AB77" i="71"/>
  <c r="K77" i="73" s="1"/>
  <c r="AA77" i="71"/>
  <c r="J77" i="73" s="1"/>
  <c r="Z77" i="71"/>
  <c r="Y77" i="71"/>
  <c r="X77" i="71"/>
  <c r="H77" i="73" s="1"/>
  <c r="W77" i="71"/>
  <c r="M77" i="71"/>
  <c r="L77" i="71"/>
  <c r="K77" i="71"/>
  <c r="H77" i="71"/>
  <c r="F77" i="73" s="1"/>
  <c r="G77" i="71"/>
  <c r="F77" i="71"/>
  <c r="E77" i="71"/>
  <c r="C77" i="73" s="1"/>
  <c r="CE76" i="71"/>
  <c r="BR76" i="71"/>
  <c r="AP76" i="73" s="1"/>
  <c r="BQ76" i="71"/>
  <c r="BP76" i="71"/>
  <c r="AO76" i="73" s="1"/>
  <c r="BO76" i="71"/>
  <c r="AN76" i="73" s="1"/>
  <c r="BN76" i="71"/>
  <c r="AM76" i="73" s="1"/>
  <c r="BM76" i="71"/>
  <c r="BL76" i="71"/>
  <c r="AL76" i="73" s="1"/>
  <c r="BK76" i="71"/>
  <c r="AK76" i="73" s="1"/>
  <c r="BJ76" i="71"/>
  <c r="AJ76" i="73" s="1"/>
  <c r="BI76" i="71"/>
  <c r="BH76" i="71"/>
  <c r="AI76" i="73" s="1"/>
  <c r="BG76" i="71"/>
  <c r="AH76" i="73" s="1"/>
  <c r="BF76" i="71"/>
  <c r="AG76" i="73" s="1"/>
  <c r="BE76" i="71"/>
  <c r="BD76" i="71"/>
  <c r="AF76" i="73" s="1"/>
  <c r="BC76" i="71"/>
  <c r="AE76" i="73" s="1"/>
  <c r="BB76" i="71"/>
  <c r="AD76" i="73" s="1"/>
  <c r="BA76" i="71"/>
  <c r="AZ76" i="71"/>
  <c r="AC76" i="73" s="1"/>
  <c r="AY76" i="71"/>
  <c r="AB76" i="73" s="1"/>
  <c r="AX76" i="71"/>
  <c r="AA76" i="73" s="1"/>
  <c r="AW76" i="71"/>
  <c r="AV76" i="71"/>
  <c r="Z76" i="73" s="1"/>
  <c r="AU76" i="71"/>
  <c r="Y76" i="73" s="1"/>
  <c r="AT76" i="71"/>
  <c r="X76" i="73" s="1"/>
  <c r="AS76" i="71"/>
  <c r="AR76" i="71"/>
  <c r="W76" i="73" s="1"/>
  <c r="AQ76" i="71"/>
  <c r="V76" i="73" s="1"/>
  <c r="AP76" i="71"/>
  <c r="U76" i="73" s="1"/>
  <c r="AO76" i="71"/>
  <c r="AN76" i="71"/>
  <c r="T76" i="73" s="1"/>
  <c r="AM76" i="71"/>
  <c r="S76" i="73" s="1"/>
  <c r="AL76" i="71"/>
  <c r="R76" i="73" s="1"/>
  <c r="AK76" i="71"/>
  <c r="AJ76" i="71"/>
  <c r="Q76" i="73" s="1"/>
  <c r="AI76" i="71"/>
  <c r="P76" i="73" s="1"/>
  <c r="AH76" i="71"/>
  <c r="O76" i="73" s="1"/>
  <c r="AG76" i="71"/>
  <c r="AF76" i="71"/>
  <c r="N76" i="73" s="1"/>
  <c r="AE76" i="71"/>
  <c r="M76" i="73" s="1"/>
  <c r="AD76" i="71"/>
  <c r="L76" i="73" s="1"/>
  <c r="AC76" i="71"/>
  <c r="AB76" i="71"/>
  <c r="K76" i="73" s="1"/>
  <c r="AA76" i="71"/>
  <c r="J76" i="73" s="1"/>
  <c r="Z76" i="71"/>
  <c r="Y76" i="71"/>
  <c r="X76" i="71"/>
  <c r="H76" i="73" s="1"/>
  <c r="W76" i="71"/>
  <c r="M76" i="71"/>
  <c r="L76" i="71"/>
  <c r="K76" i="71"/>
  <c r="H76" i="71"/>
  <c r="F76" i="73" s="1"/>
  <c r="G76" i="71"/>
  <c r="F76" i="71"/>
  <c r="E76" i="71"/>
  <c r="C76" i="73" s="1"/>
  <c r="CE75" i="71"/>
  <c r="BR75" i="71"/>
  <c r="AP75" i="73" s="1"/>
  <c r="BQ75" i="71"/>
  <c r="BP75" i="71"/>
  <c r="AO75" i="73" s="1"/>
  <c r="BO75" i="71"/>
  <c r="AN75" i="73" s="1"/>
  <c r="BN75" i="71"/>
  <c r="AM75" i="73" s="1"/>
  <c r="BM75" i="71"/>
  <c r="BL75" i="71"/>
  <c r="AL75" i="73" s="1"/>
  <c r="BK75" i="71"/>
  <c r="AK75" i="73" s="1"/>
  <c r="BJ75" i="71"/>
  <c r="AJ75" i="73" s="1"/>
  <c r="BI75" i="71"/>
  <c r="BH75" i="71"/>
  <c r="AI75" i="73" s="1"/>
  <c r="BG75" i="71"/>
  <c r="AH75" i="73" s="1"/>
  <c r="BF75" i="71"/>
  <c r="AG75" i="73" s="1"/>
  <c r="BE75" i="71"/>
  <c r="BD75" i="71"/>
  <c r="AF75" i="73" s="1"/>
  <c r="BC75" i="71"/>
  <c r="AE75" i="73" s="1"/>
  <c r="BB75" i="71"/>
  <c r="AD75" i="73" s="1"/>
  <c r="BA75" i="71"/>
  <c r="AZ75" i="71"/>
  <c r="AC75" i="73" s="1"/>
  <c r="AY75" i="71"/>
  <c r="AB75" i="73" s="1"/>
  <c r="AX75" i="71"/>
  <c r="AA75" i="73" s="1"/>
  <c r="AW75" i="71"/>
  <c r="AV75" i="71"/>
  <c r="Z75" i="73" s="1"/>
  <c r="AU75" i="71"/>
  <c r="Y75" i="73" s="1"/>
  <c r="AT75" i="71"/>
  <c r="X75" i="73" s="1"/>
  <c r="AS75" i="71"/>
  <c r="AR75" i="71"/>
  <c r="W75" i="73" s="1"/>
  <c r="AQ75" i="71"/>
  <c r="V75" i="73" s="1"/>
  <c r="AP75" i="71"/>
  <c r="U75" i="73" s="1"/>
  <c r="AO75" i="71"/>
  <c r="AN75" i="71"/>
  <c r="T75" i="73" s="1"/>
  <c r="AM75" i="71"/>
  <c r="S75" i="73" s="1"/>
  <c r="AL75" i="71"/>
  <c r="R75" i="73" s="1"/>
  <c r="AK75" i="71"/>
  <c r="AJ75" i="71"/>
  <c r="Q75" i="73" s="1"/>
  <c r="AI75" i="71"/>
  <c r="P75" i="73" s="1"/>
  <c r="AH75" i="71"/>
  <c r="O75" i="73" s="1"/>
  <c r="AG75" i="71"/>
  <c r="AF75" i="71"/>
  <c r="N75" i="73" s="1"/>
  <c r="AE75" i="71"/>
  <c r="M75" i="73" s="1"/>
  <c r="AD75" i="71"/>
  <c r="L75" i="73" s="1"/>
  <c r="AC75" i="71"/>
  <c r="AB75" i="71"/>
  <c r="K75" i="73" s="1"/>
  <c r="AA75" i="71"/>
  <c r="J75" i="73" s="1"/>
  <c r="Z75" i="71"/>
  <c r="Y75" i="71"/>
  <c r="X75" i="71"/>
  <c r="H75" i="73" s="1"/>
  <c r="W75" i="71"/>
  <c r="M75" i="71"/>
  <c r="L75" i="71"/>
  <c r="K75" i="71"/>
  <c r="H75" i="71"/>
  <c r="F75" i="73" s="1"/>
  <c r="G75" i="71"/>
  <c r="F75" i="71"/>
  <c r="E75" i="71"/>
  <c r="C75" i="73" s="1"/>
  <c r="CE74" i="71"/>
  <c r="BR74" i="71"/>
  <c r="AP74" i="73" s="1"/>
  <c r="BQ74" i="71"/>
  <c r="BP74" i="71"/>
  <c r="AO74" i="73" s="1"/>
  <c r="BO74" i="71"/>
  <c r="AN74" i="73" s="1"/>
  <c r="BN74" i="71"/>
  <c r="AM74" i="73" s="1"/>
  <c r="BM74" i="71"/>
  <c r="BL74" i="71"/>
  <c r="AL74" i="73" s="1"/>
  <c r="BK74" i="71"/>
  <c r="AK74" i="73" s="1"/>
  <c r="BJ74" i="71"/>
  <c r="AJ74" i="73" s="1"/>
  <c r="BI74" i="71"/>
  <c r="BH74" i="71"/>
  <c r="AI74" i="73" s="1"/>
  <c r="BG74" i="71"/>
  <c r="AH74" i="73" s="1"/>
  <c r="BF74" i="71"/>
  <c r="AG74" i="73" s="1"/>
  <c r="BE74" i="71"/>
  <c r="BD74" i="71"/>
  <c r="AF74" i="73" s="1"/>
  <c r="BC74" i="71"/>
  <c r="AE74" i="73" s="1"/>
  <c r="BB74" i="71"/>
  <c r="AD74" i="73" s="1"/>
  <c r="BA74" i="71"/>
  <c r="AZ74" i="71"/>
  <c r="AC74" i="73" s="1"/>
  <c r="AY74" i="71"/>
  <c r="AB74" i="73" s="1"/>
  <c r="AX74" i="71"/>
  <c r="AA74" i="73" s="1"/>
  <c r="AW74" i="71"/>
  <c r="AV74" i="71"/>
  <c r="Z74" i="73" s="1"/>
  <c r="AU74" i="71"/>
  <c r="Y74" i="73" s="1"/>
  <c r="AT74" i="71"/>
  <c r="X74" i="73" s="1"/>
  <c r="AS74" i="71"/>
  <c r="AR74" i="71"/>
  <c r="W74" i="73" s="1"/>
  <c r="AQ74" i="71"/>
  <c r="V74" i="73" s="1"/>
  <c r="AP74" i="71"/>
  <c r="U74" i="73" s="1"/>
  <c r="AO74" i="71"/>
  <c r="AN74" i="71"/>
  <c r="T74" i="73" s="1"/>
  <c r="AM74" i="71"/>
  <c r="S74" i="73" s="1"/>
  <c r="AL74" i="71"/>
  <c r="R74" i="73" s="1"/>
  <c r="AK74" i="71"/>
  <c r="AJ74" i="71"/>
  <c r="Q74" i="73" s="1"/>
  <c r="AI74" i="71"/>
  <c r="P74" i="73" s="1"/>
  <c r="AH74" i="71"/>
  <c r="O74" i="73" s="1"/>
  <c r="AG74" i="71"/>
  <c r="AF74" i="71"/>
  <c r="N74" i="73" s="1"/>
  <c r="AE74" i="71"/>
  <c r="M74" i="73" s="1"/>
  <c r="AD74" i="71"/>
  <c r="L74" i="73" s="1"/>
  <c r="AC74" i="71"/>
  <c r="AB74" i="71"/>
  <c r="K74" i="73" s="1"/>
  <c r="AA74" i="71"/>
  <c r="J74" i="73" s="1"/>
  <c r="Z74" i="71"/>
  <c r="Y74" i="71"/>
  <c r="X74" i="71"/>
  <c r="H74" i="73" s="1"/>
  <c r="W74" i="71"/>
  <c r="M74" i="71"/>
  <c r="L74" i="71"/>
  <c r="K74" i="71"/>
  <c r="H74" i="71"/>
  <c r="F74" i="73" s="1"/>
  <c r="G74" i="71"/>
  <c r="F74" i="71"/>
  <c r="E74" i="71"/>
  <c r="C74" i="73" s="1"/>
  <c r="CE73" i="71"/>
  <c r="BR73" i="71"/>
  <c r="AP73" i="73" s="1"/>
  <c r="BQ73" i="71"/>
  <c r="BP73" i="71"/>
  <c r="AO73" i="73" s="1"/>
  <c r="BO73" i="71"/>
  <c r="AN73" i="73" s="1"/>
  <c r="BN73" i="71"/>
  <c r="AM73" i="73" s="1"/>
  <c r="BM73" i="71"/>
  <c r="BL73" i="71"/>
  <c r="AL73" i="73" s="1"/>
  <c r="BK73" i="71"/>
  <c r="AK73" i="73" s="1"/>
  <c r="BJ73" i="71"/>
  <c r="AJ73" i="73" s="1"/>
  <c r="BI73" i="71"/>
  <c r="BH73" i="71"/>
  <c r="AI73" i="73" s="1"/>
  <c r="BG73" i="71"/>
  <c r="AH73" i="73" s="1"/>
  <c r="BF73" i="71"/>
  <c r="AG73" i="73" s="1"/>
  <c r="BE73" i="71"/>
  <c r="BD73" i="71"/>
  <c r="AF73" i="73" s="1"/>
  <c r="BC73" i="71"/>
  <c r="AE73" i="73" s="1"/>
  <c r="BB73" i="71"/>
  <c r="AD73" i="73" s="1"/>
  <c r="BA73" i="71"/>
  <c r="AZ73" i="71"/>
  <c r="AC73" i="73" s="1"/>
  <c r="AY73" i="71"/>
  <c r="AB73" i="73" s="1"/>
  <c r="AX73" i="71"/>
  <c r="AA73" i="73" s="1"/>
  <c r="AW73" i="71"/>
  <c r="AV73" i="71"/>
  <c r="Z73" i="73" s="1"/>
  <c r="AU73" i="71"/>
  <c r="Y73" i="73" s="1"/>
  <c r="AT73" i="71"/>
  <c r="X73" i="73" s="1"/>
  <c r="AS73" i="71"/>
  <c r="AR73" i="71"/>
  <c r="W73" i="73" s="1"/>
  <c r="AQ73" i="71"/>
  <c r="V73" i="73" s="1"/>
  <c r="AP73" i="71"/>
  <c r="U73" i="73" s="1"/>
  <c r="AO73" i="71"/>
  <c r="AN73" i="71"/>
  <c r="T73" i="73" s="1"/>
  <c r="AM73" i="71"/>
  <c r="S73" i="73" s="1"/>
  <c r="AL73" i="71"/>
  <c r="R73" i="73" s="1"/>
  <c r="AK73" i="71"/>
  <c r="AJ73" i="71"/>
  <c r="Q73" i="73" s="1"/>
  <c r="AI73" i="71"/>
  <c r="P73" i="73" s="1"/>
  <c r="AH73" i="71"/>
  <c r="O73" i="73" s="1"/>
  <c r="AG73" i="71"/>
  <c r="AF73" i="71"/>
  <c r="N73" i="73" s="1"/>
  <c r="AE73" i="71"/>
  <c r="M73" i="73" s="1"/>
  <c r="AD73" i="71"/>
  <c r="L73" i="73" s="1"/>
  <c r="AC73" i="71"/>
  <c r="AB73" i="71"/>
  <c r="K73" i="73" s="1"/>
  <c r="AA73" i="71"/>
  <c r="J73" i="73" s="1"/>
  <c r="Z73" i="71"/>
  <c r="Y73" i="71"/>
  <c r="X73" i="71"/>
  <c r="H73" i="73" s="1"/>
  <c r="W73" i="71"/>
  <c r="M73" i="71"/>
  <c r="L73" i="71"/>
  <c r="K73" i="71"/>
  <c r="H73" i="71"/>
  <c r="F73" i="73" s="1"/>
  <c r="G73" i="71"/>
  <c r="F73" i="71"/>
  <c r="E73" i="71"/>
  <c r="C73" i="73" s="1"/>
  <c r="CE72" i="71"/>
  <c r="BR72" i="71"/>
  <c r="AP72" i="73" s="1"/>
  <c r="BQ72" i="71"/>
  <c r="BP72" i="71"/>
  <c r="AO72" i="73" s="1"/>
  <c r="BO72" i="71"/>
  <c r="AN72" i="73" s="1"/>
  <c r="BN72" i="71"/>
  <c r="AM72" i="73" s="1"/>
  <c r="BM72" i="71"/>
  <c r="BL72" i="71"/>
  <c r="AL72" i="73" s="1"/>
  <c r="BK72" i="71"/>
  <c r="AK72" i="73" s="1"/>
  <c r="BJ72" i="71"/>
  <c r="AJ72" i="73" s="1"/>
  <c r="BI72" i="71"/>
  <c r="BH72" i="71"/>
  <c r="AI72" i="73" s="1"/>
  <c r="BG72" i="71"/>
  <c r="AH72" i="73" s="1"/>
  <c r="BF72" i="71"/>
  <c r="AG72" i="73" s="1"/>
  <c r="BE72" i="71"/>
  <c r="BD72" i="71"/>
  <c r="AF72" i="73" s="1"/>
  <c r="BC72" i="71"/>
  <c r="AE72" i="73" s="1"/>
  <c r="BB72" i="71"/>
  <c r="AD72" i="73" s="1"/>
  <c r="BA72" i="71"/>
  <c r="AZ72" i="71"/>
  <c r="AC72" i="73" s="1"/>
  <c r="AY72" i="71"/>
  <c r="AB72" i="73" s="1"/>
  <c r="AX72" i="71"/>
  <c r="AA72" i="73" s="1"/>
  <c r="AW72" i="71"/>
  <c r="AV72" i="71"/>
  <c r="Z72" i="73" s="1"/>
  <c r="AU72" i="71"/>
  <c r="Y72" i="73" s="1"/>
  <c r="AT72" i="71"/>
  <c r="X72" i="73" s="1"/>
  <c r="AS72" i="71"/>
  <c r="AR72" i="71"/>
  <c r="W72" i="73" s="1"/>
  <c r="AQ72" i="71"/>
  <c r="V72" i="73" s="1"/>
  <c r="AP72" i="71"/>
  <c r="U72" i="73" s="1"/>
  <c r="AO72" i="71"/>
  <c r="AN72" i="71"/>
  <c r="T72" i="73" s="1"/>
  <c r="AM72" i="71"/>
  <c r="S72" i="73" s="1"/>
  <c r="AL72" i="71"/>
  <c r="R72" i="73" s="1"/>
  <c r="AK72" i="71"/>
  <c r="AJ72" i="71"/>
  <c r="Q72" i="73" s="1"/>
  <c r="AI72" i="71"/>
  <c r="P72" i="73" s="1"/>
  <c r="AH72" i="71"/>
  <c r="O72" i="73" s="1"/>
  <c r="AG72" i="71"/>
  <c r="AF72" i="71"/>
  <c r="N72" i="73" s="1"/>
  <c r="AE72" i="71"/>
  <c r="M72" i="73" s="1"/>
  <c r="AD72" i="71"/>
  <c r="L72" i="73" s="1"/>
  <c r="AC72" i="71"/>
  <c r="AB72" i="71"/>
  <c r="K72" i="73" s="1"/>
  <c r="AA72" i="71"/>
  <c r="J72" i="73" s="1"/>
  <c r="Z72" i="71"/>
  <c r="I72" i="73" s="1"/>
  <c r="Y72" i="71"/>
  <c r="X72" i="71"/>
  <c r="H72" i="73" s="1"/>
  <c r="W72" i="71"/>
  <c r="M72" i="71"/>
  <c r="L72" i="71"/>
  <c r="K72" i="71"/>
  <c r="H72" i="71"/>
  <c r="F72" i="73" s="1"/>
  <c r="G72" i="71"/>
  <c r="F72" i="71"/>
  <c r="E72" i="71"/>
  <c r="C72" i="73" s="1"/>
  <c r="CE71" i="71"/>
  <c r="BR71" i="71"/>
  <c r="AP71" i="73" s="1"/>
  <c r="BQ71" i="71"/>
  <c r="BP71" i="71"/>
  <c r="AO71" i="73" s="1"/>
  <c r="BO71" i="71"/>
  <c r="AN71" i="73" s="1"/>
  <c r="BN71" i="71"/>
  <c r="AM71" i="73" s="1"/>
  <c r="BM71" i="71"/>
  <c r="BL71" i="71"/>
  <c r="AL71" i="73" s="1"/>
  <c r="BK71" i="71"/>
  <c r="AK71" i="73" s="1"/>
  <c r="BJ71" i="71"/>
  <c r="AJ71" i="73" s="1"/>
  <c r="BI71" i="71"/>
  <c r="BH71" i="71"/>
  <c r="AI71" i="73" s="1"/>
  <c r="BG71" i="71"/>
  <c r="AH71" i="73" s="1"/>
  <c r="BF71" i="71"/>
  <c r="AG71" i="73" s="1"/>
  <c r="BE71" i="71"/>
  <c r="BD71" i="71"/>
  <c r="AF71" i="73" s="1"/>
  <c r="BC71" i="71"/>
  <c r="AE71" i="73" s="1"/>
  <c r="BB71" i="71"/>
  <c r="AD71" i="73" s="1"/>
  <c r="BA71" i="71"/>
  <c r="AZ71" i="71"/>
  <c r="AC71" i="73" s="1"/>
  <c r="AY71" i="71"/>
  <c r="AB71" i="73" s="1"/>
  <c r="AX71" i="71"/>
  <c r="AA71" i="73" s="1"/>
  <c r="AW71" i="71"/>
  <c r="AV71" i="71"/>
  <c r="Z71" i="73" s="1"/>
  <c r="AU71" i="71"/>
  <c r="Y71" i="73" s="1"/>
  <c r="AT71" i="71"/>
  <c r="X71" i="73" s="1"/>
  <c r="AS71" i="71"/>
  <c r="AR71" i="71"/>
  <c r="W71" i="73" s="1"/>
  <c r="AQ71" i="71"/>
  <c r="V71" i="73" s="1"/>
  <c r="AP71" i="71"/>
  <c r="U71" i="73" s="1"/>
  <c r="AO71" i="71"/>
  <c r="AN71" i="71"/>
  <c r="T71" i="73" s="1"/>
  <c r="AM71" i="71"/>
  <c r="S71" i="73" s="1"/>
  <c r="AL71" i="71"/>
  <c r="R71" i="73" s="1"/>
  <c r="AK71" i="71"/>
  <c r="AJ71" i="71"/>
  <c r="Q71" i="73" s="1"/>
  <c r="AI71" i="71"/>
  <c r="P71" i="73" s="1"/>
  <c r="AH71" i="71"/>
  <c r="O71" i="73" s="1"/>
  <c r="AG71" i="71"/>
  <c r="AF71" i="71"/>
  <c r="N71" i="73" s="1"/>
  <c r="AE71" i="71"/>
  <c r="M71" i="73" s="1"/>
  <c r="AD71" i="71"/>
  <c r="L71" i="73" s="1"/>
  <c r="AC71" i="71"/>
  <c r="AB71" i="71"/>
  <c r="K71" i="73" s="1"/>
  <c r="AA71" i="71"/>
  <c r="J71" i="73" s="1"/>
  <c r="Z71" i="71"/>
  <c r="Y71" i="71"/>
  <c r="X71" i="71"/>
  <c r="H71" i="73" s="1"/>
  <c r="W71" i="71"/>
  <c r="M71" i="71"/>
  <c r="L71" i="71"/>
  <c r="K71" i="71"/>
  <c r="H71" i="71"/>
  <c r="F71" i="73" s="1"/>
  <c r="G71" i="71"/>
  <c r="F71" i="71"/>
  <c r="E71" i="71"/>
  <c r="C71" i="73" s="1"/>
  <c r="CE70" i="71"/>
  <c r="BR70" i="71"/>
  <c r="AP70" i="73" s="1"/>
  <c r="BQ70" i="71"/>
  <c r="BP70" i="71"/>
  <c r="AO70" i="73" s="1"/>
  <c r="BO70" i="71"/>
  <c r="AN70" i="73" s="1"/>
  <c r="BN70" i="71"/>
  <c r="AM70" i="73" s="1"/>
  <c r="BM70" i="71"/>
  <c r="BL70" i="71"/>
  <c r="AL70" i="73" s="1"/>
  <c r="BK70" i="71"/>
  <c r="AK70" i="73" s="1"/>
  <c r="BJ70" i="71"/>
  <c r="AJ70" i="73" s="1"/>
  <c r="BI70" i="71"/>
  <c r="BH70" i="71"/>
  <c r="AI70" i="73" s="1"/>
  <c r="BG70" i="71"/>
  <c r="AH70" i="73" s="1"/>
  <c r="BF70" i="71"/>
  <c r="AG70" i="73" s="1"/>
  <c r="BE70" i="71"/>
  <c r="BD70" i="71"/>
  <c r="AF70" i="73" s="1"/>
  <c r="BC70" i="71"/>
  <c r="AE70" i="73" s="1"/>
  <c r="BB70" i="71"/>
  <c r="AD70" i="73" s="1"/>
  <c r="BA70" i="71"/>
  <c r="AZ70" i="71"/>
  <c r="AC70" i="73" s="1"/>
  <c r="AY70" i="71"/>
  <c r="AB70" i="73" s="1"/>
  <c r="AX70" i="71"/>
  <c r="AA70" i="73" s="1"/>
  <c r="AW70" i="71"/>
  <c r="AV70" i="71"/>
  <c r="Z70" i="73" s="1"/>
  <c r="AU70" i="71"/>
  <c r="Y70" i="73" s="1"/>
  <c r="AT70" i="71"/>
  <c r="X70" i="73" s="1"/>
  <c r="AS70" i="71"/>
  <c r="AR70" i="71"/>
  <c r="W70" i="73" s="1"/>
  <c r="AQ70" i="71"/>
  <c r="V70" i="73" s="1"/>
  <c r="AP70" i="71"/>
  <c r="U70" i="73" s="1"/>
  <c r="AO70" i="71"/>
  <c r="AN70" i="71"/>
  <c r="T70" i="73" s="1"/>
  <c r="AM70" i="71"/>
  <c r="S70" i="73" s="1"/>
  <c r="AL70" i="71"/>
  <c r="R70" i="73" s="1"/>
  <c r="AK70" i="71"/>
  <c r="AJ70" i="71"/>
  <c r="Q70" i="73" s="1"/>
  <c r="AI70" i="71"/>
  <c r="P70" i="73" s="1"/>
  <c r="AH70" i="71"/>
  <c r="O70" i="73" s="1"/>
  <c r="AG70" i="71"/>
  <c r="AF70" i="71"/>
  <c r="N70" i="73" s="1"/>
  <c r="AE70" i="71"/>
  <c r="M70" i="73" s="1"/>
  <c r="AD70" i="71"/>
  <c r="L70" i="73" s="1"/>
  <c r="AC70" i="71"/>
  <c r="AB70" i="71"/>
  <c r="K70" i="73" s="1"/>
  <c r="AA70" i="71"/>
  <c r="J70" i="73" s="1"/>
  <c r="Z70" i="71"/>
  <c r="Y70" i="71"/>
  <c r="X70" i="71"/>
  <c r="H70" i="73" s="1"/>
  <c r="W70" i="71"/>
  <c r="M70" i="71"/>
  <c r="L70" i="71"/>
  <c r="K70" i="71"/>
  <c r="H70" i="71"/>
  <c r="F70" i="73" s="1"/>
  <c r="G70" i="71"/>
  <c r="F70" i="71"/>
  <c r="E70" i="71"/>
  <c r="C70" i="73" s="1"/>
  <c r="CE69" i="71"/>
  <c r="BR69" i="71"/>
  <c r="AP69" i="73" s="1"/>
  <c r="BQ69" i="71"/>
  <c r="BP69" i="71"/>
  <c r="AO69" i="73" s="1"/>
  <c r="BO69" i="71"/>
  <c r="AN69" i="73" s="1"/>
  <c r="BN69" i="71"/>
  <c r="AM69" i="73" s="1"/>
  <c r="BM69" i="71"/>
  <c r="BL69" i="71"/>
  <c r="AL69" i="73" s="1"/>
  <c r="BK69" i="71"/>
  <c r="AK69" i="73" s="1"/>
  <c r="BJ69" i="71"/>
  <c r="AJ69" i="73" s="1"/>
  <c r="BI69" i="71"/>
  <c r="BH69" i="71"/>
  <c r="AI69" i="73" s="1"/>
  <c r="BG69" i="71"/>
  <c r="AH69" i="73" s="1"/>
  <c r="BF69" i="71"/>
  <c r="AG69" i="73" s="1"/>
  <c r="BE69" i="71"/>
  <c r="BD69" i="71"/>
  <c r="AF69" i="73" s="1"/>
  <c r="BC69" i="71"/>
  <c r="AE69" i="73" s="1"/>
  <c r="BB69" i="71"/>
  <c r="AD69" i="73" s="1"/>
  <c r="BA69" i="71"/>
  <c r="AZ69" i="71"/>
  <c r="AC69" i="73" s="1"/>
  <c r="AY69" i="71"/>
  <c r="AB69" i="73" s="1"/>
  <c r="AX69" i="71"/>
  <c r="AA69" i="73" s="1"/>
  <c r="AW69" i="71"/>
  <c r="AV69" i="71"/>
  <c r="Z69" i="73" s="1"/>
  <c r="AU69" i="71"/>
  <c r="Y69" i="73" s="1"/>
  <c r="AT69" i="71"/>
  <c r="X69" i="73" s="1"/>
  <c r="AS69" i="71"/>
  <c r="AR69" i="71"/>
  <c r="W69" i="73" s="1"/>
  <c r="AQ69" i="71"/>
  <c r="V69" i="73" s="1"/>
  <c r="AP69" i="71"/>
  <c r="U69" i="73" s="1"/>
  <c r="AO69" i="71"/>
  <c r="AN69" i="71"/>
  <c r="T69" i="73" s="1"/>
  <c r="AM69" i="71"/>
  <c r="S69" i="73" s="1"/>
  <c r="AL69" i="71"/>
  <c r="R69" i="73" s="1"/>
  <c r="AK69" i="71"/>
  <c r="AJ69" i="71"/>
  <c r="Q69" i="73" s="1"/>
  <c r="AI69" i="71"/>
  <c r="P69" i="73" s="1"/>
  <c r="AH69" i="71"/>
  <c r="O69" i="73" s="1"/>
  <c r="AG69" i="71"/>
  <c r="AF69" i="71"/>
  <c r="N69" i="73" s="1"/>
  <c r="AE69" i="71"/>
  <c r="M69" i="73" s="1"/>
  <c r="AD69" i="71"/>
  <c r="L69" i="73" s="1"/>
  <c r="AC69" i="71"/>
  <c r="AB69" i="71"/>
  <c r="K69" i="73" s="1"/>
  <c r="AA69" i="71"/>
  <c r="J69" i="73" s="1"/>
  <c r="Z69" i="71"/>
  <c r="Y69" i="71"/>
  <c r="X69" i="71"/>
  <c r="H69" i="73" s="1"/>
  <c r="W69" i="71"/>
  <c r="M69" i="71"/>
  <c r="L69" i="71"/>
  <c r="K69" i="71"/>
  <c r="H69" i="71"/>
  <c r="F69" i="73" s="1"/>
  <c r="G69" i="71"/>
  <c r="F69" i="71"/>
  <c r="E69" i="71"/>
  <c r="C69" i="73" s="1"/>
  <c r="CE68" i="71"/>
  <c r="BR68" i="71"/>
  <c r="AP68" i="73" s="1"/>
  <c r="BQ68" i="71"/>
  <c r="BP68" i="71"/>
  <c r="AO68" i="73" s="1"/>
  <c r="BO68" i="71"/>
  <c r="AN68" i="73" s="1"/>
  <c r="BN68" i="71"/>
  <c r="AM68" i="73" s="1"/>
  <c r="BM68" i="71"/>
  <c r="BL68" i="71"/>
  <c r="AL68" i="73" s="1"/>
  <c r="BK68" i="71"/>
  <c r="AK68" i="73" s="1"/>
  <c r="BJ68" i="71"/>
  <c r="AJ68" i="73" s="1"/>
  <c r="BI68" i="71"/>
  <c r="BH68" i="71"/>
  <c r="AI68" i="73" s="1"/>
  <c r="BG68" i="71"/>
  <c r="AH68" i="73" s="1"/>
  <c r="BF68" i="71"/>
  <c r="AG68" i="73" s="1"/>
  <c r="BE68" i="71"/>
  <c r="BD68" i="71"/>
  <c r="AF68" i="73" s="1"/>
  <c r="BC68" i="71"/>
  <c r="AE68" i="73" s="1"/>
  <c r="BB68" i="71"/>
  <c r="AD68" i="73" s="1"/>
  <c r="BA68" i="71"/>
  <c r="AZ68" i="71"/>
  <c r="AC68" i="73" s="1"/>
  <c r="AY68" i="71"/>
  <c r="AB68" i="73" s="1"/>
  <c r="AX68" i="71"/>
  <c r="AA68" i="73" s="1"/>
  <c r="AW68" i="71"/>
  <c r="AV68" i="71"/>
  <c r="Z68" i="73" s="1"/>
  <c r="AU68" i="71"/>
  <c r="Y68" i="73" s="1"/>
  <c r="AT68" i="71"/>
  <c r="X68" i="73" s="1"/>
  <c r="AS68" i="71"/>
  <c r="AR68" i="71"/>
  <c r="W68" i="73" s="1"/>
  <c r="AQ68" i="71"/>
  <c r="V68" i="73" s="1"/>
  <c r="AP68" i="71"/>
  <c r="U68" i="73" s="1"/>
  <c r="AO68" i="71"/>
  <c r="AN68" i="71"/>
  <c r="T68" i="73" s="1"/>
  <c r="AM68" i="71"/>
  <c r="S68" i="73" s="1"/>
  <c r="AL68" i="71"/>
  <c r="R68" i="73" s="1"/>
  <c r="AK68" i="71"/>
  <c r="AJ68" i="71"/>
  <c r="Q68" i="73" s="1"/>
  <c r="AI68" i="71"/>
  <c r="P68" i="73" s="1"/>
  <c r="AH68" i="71"/>
  <c r="O68" i="73" s="1"/>
  <c r="AG68" i="71"/>
  <c r="AF68" i="71"/>
  <c r="N68" i="73" s="1"/>
  <c r="AE68" i="71"/>
  <c r="M68" i="73" s="1"/>
  <c r="AD68" i="71"/>
  <c r="L68" i="73" s="1"/>
  <c r="AC68" i="71"/>
  <c r="AB68" i="71"/>
  <c r="K68" i="73" s="1"/>
  <c r="AA68" i="71"/>
  <c r="J68" i="73" s="1"/>
  <c r="Z68" i="71"/>
  <c r="Y68" i="71"/>
  <c r="X68" i="71"/>
  <c r="H68" i="73" s="1"/>
  <c r="W68" i="71"/>
  <c r="M68" i="71"/>
  <c r="L68" i="71"/>
  <c r="K68" i="71"/>
  <c r="H68" i="71"/>
  <c r="F68" i="73" s="1"/>
  <c r="G68" i="71"/>
  <c r="F68" i="71"/>
  <c r="E68" i="71"/>
  <c r="C68" i="73" s="1"/>
  <c r="CE67" i="71"/>
  <c r="BR67" i="71"/>
  <c r="AP67" i="73" s="1"/>
  <c r="BQ67" i="71"/>
  <c r="BP67" i="71"/>
  <c r="AO67" i="73" s="1"/>
  <c r="BO67" i="71"/>
  <c r="AN67" i="73" s="1"/>
  <c r="BN67" i="71"/>
  <c r="AM67" i="73" s="1"/>
  <c r="BM67" i="71"/>
  <c r="BL67" i="71"/>
  <c r="AL67" i="73" s="1"/>
  <c r="BK67" i="71"/>
  <c r="AK67" i="73" s="1"/>
  <c r="BJ67" i="71"/>
  <c r="AJ67" i="73" s="1"/>
  <c r="BI67" i="71"/>
  <c r="BH67" i="71"/>
  <c r="AI67" i="73" s="1"/>
  <c r="BG67" i="71"/>
  <c r="AH67" i="73" s="1"/>
  <c r="BF67" i="71"/>
  <c r="AG67" i="73" s="1"/>
  <c r="BE67" i="71"/>
  <c r="BD67" i="71"/>
  <c r="AF67" i="73" s="1"/>
  <c r="BC67" i="71"/>
  <c r="AE67" i="73" s="1"/>
  <c r="BB67" i="71"/>
  <c r="AD67" i="73" s="1"/>
  <c r="BA67" i="71"/>
  <c r="AZ67" i="71"/>
  <c r="AC67" i="73" s="1"/>
  <c r="AY67" i="71"/>
  <c r="AB67" i="73" s="1"/>
  <c r="AX67" i="71"/>
  <c r="AA67" i="73" s="1"/>
  <c r="AW67" i="71"/>
  <c r="AV67" i="71"/>
  <c r="Z67" i="73" s="1"/>
  <c r="AU67" i="71"/>
  <c r="Y67" i="73" s="1"/>
  <c r="AT67" i="71"/>
  <c r="X67" i="73" s="1"/>
  <c r="AS67" i="71"/>
  <c r="AR67" i="71"/>
  <c r="W67" i="73" s="1"/>
  <c r="AQ67" i="71"/>
  <c r="V67" i="73" s="1"/>
  <c r="AP67" i="71"/>
  <c r="U67" i="73" s="1"/>
  <c r="AO67" i="71"/>
  <c r="AN67" i="71"/>
  <c r="T67" i="73" s="1"/>
  <c r="AM67" i="71"/>
  <c r="S67" i="73" s="1"/>
  <c r="AL67" i="71"/>
  <c r="R67" i="73" s="1"/>
  <c r="AK67" i="71"/>
  <c r="AJ67" i="71"/>
  <c r="Q67" i="73" s="1"/>
  <c r="AI67" i="71"/>
  <c r="P67" i="73" s="1"/>
  <c r="AH67" i="71"/>
  <c r="O67" i="73" s="1"/>
  <c r="AG67" i="71"/>
  <c r="AF67" i="71"/>
  <c r="N67" i="73" s="1"/>
  <c r="AE67" i="71"/>
  <c r="M67" i="73" s="1"/>
  <c r="AD67" i="71"/>
  <c r="L67" i="73" s="1"/>
  <c r="AC67" i="71"/>
  <c r="AB67" i="71"/>
  <c r="K67" i="73" s="1"/>
  <c r="AA67" i="71"/>
  <c r="J67" i="73" s="1"/>
  <c r="Z67" i="71"/>
  <c r="Y67" i="71"/>
  <c r="X67" i="71"/>
  <c r="H67" i="73" s="1"/>
  <c r="W67" i="71"/>
  <c r="M67" i="71"/>
  <c r="L67" i="71"/>
  <c r="K67" i="71"/>
  <c r="H67" i="71"/>
  <c r="F67" i="73" s="1"/>
  <c r="G67" i="71"/>
  <c r="F67" i="71"/>
  <c r="E67" i="71"/>
  <c r="C67" i="73" s="1"/>
  <c r="CE66" i="71"/>
  <c r="BR66" i="71"/>
  <c r="AP66" i="73" s="1"/>
  <c r="BQ66" i="71"/>
  <c r="BP66" i="71"/>
  <c r="AO66" i="73" s="1"/>
  <c r="BO66" i="71"/>
  <c r="AN66" i="73" s="1"/>
  <c r="BN66" i="71"/>
  <c r="AM66" i="73" s="1"/>
  <c r="BM66" i="71"/>
  <c r="BL66" i="71"/>
  <c r="AL66" i="73" s="1"/>
  <c r="BK66" i="71"/>
  <c r="AK66" i="73" s="1"/>
  <c r="BJ66" i="71"/>
  <c r="AJ66" i="73" s="1"/>
  <c r="BI66" i="71"/>
  <c r="BH66" i="71"/>
  <c r="AI66" i="73" s="1"/>
  <c r="BG66" i="71"/>
  <c r="AH66" i="73" s="1"/>
  <c r="BF66" i="71"/>
  <c r="AG66" i="73" s="1"/>
  <c r="BE66" i="71"/>
  <c r="BD66" i="71"/>
  <c r="AF66" i="73" s="1"/>
  <c r="BC66" i="71"/>
  <c r="AE66" i="73" s="1"/>
  <c r="BB66" i="71"/>
  <c r="AD66" i="73" s="1"/>
  <c r="BA66" i="71"/>
  <c r="AZ66" i="71"/>
  <c r="AC66" i="73" s="1"/>
  <c r="AY66" i="71"/>
  <c r="AB66" i="73" s="1"/>
  <c r="AX66" i="71"/>
  <c r="AA66" i="73" s="1"/>
  <c r="AW66" i="71"/>
  <c r="AV66" i="71"/>
  <c r="Z66" i="73" s="1"/>
  <c r="AU66" i="71"/>
  <c r="Y66" i="73" s="1"/>
  <c r="AT66" i="71"/>
  <c r="X66" i="73" s="1"/>
  <c r="AS66" i="71"/>
  <c r="AR66" i="71"/>
  <c r="W66" i="73" s="1"/>
  <c r="AQ66" i="71"/>
  <c r="V66" i="73" s="1"/>
  <c r="AP66" i="71"/>
  <c r="U66" i="73" s="1"/>
  <c r="AO66" i="71"/>
  <c r="AN66" i="71"/>
  <c r="T66" i="73" s="1"/>
  <c r="AM66" i="71"/>
  <c r="S66" i="73" s="1"/>
  <c r="AL66" i="71"/>
  <c r="R66" i="73" s="1"/>
  <c r="AK66" i="71"/>
  <c r="AJ66" i="71"/>
  <c r="Q66" i="73" s="1"/>
  <c r="AI66" i="71"/>
  <c r="P66" i="73" s="1"/>
  <c r="AH66" i="71"/>
  <c r="O66" i="73" s="1"/>
  <c r="AG66" i="71"/>
  <c r="AF66" i="71"/>
  <c r="N66" i="73" s="1"/>
  <c r="AE66" i="71"/>
  <c r="M66" i="73" s="1"/>
  <c r="AD66" i="71"/>
  <c r="L66" i="73" s="1"/>
  <c r="AC66" i="71"/>
  <c r="AB66" i="71"/>
  <c r="K66" i="73" s="1"/>
  <c r="AA66" i="71"/>
  <c r="J66" i="73" s="1"/>
  <c r="Z66" i="71"/>
  <c r="Y66" i="71"/>
  <c r="X66" i="71"/>
  <c r="H66" i="73" s="1"/>
  <c r="W66" i="71"/>
  <c r="M66" i="71"/>
  <c r="L66" i="71"/>
  <c r="K66" i="71"/>
  <c r="H66" i="71"/>
  <c r="F66" i="73" s="1"/>
  <c r="G66" i="71"/>
  <c r="F66" i="71"/>
  <c r="E66" i="71"/>
  <c r="C66" i="73" s="1"/>
  <c r="CE65" i="71"/>
  <c r="BR65" i="71"/>
  <c r="AP65" i="73" s="1"/>
  <c r="BQ65" i="71"/>
  <c r="BP65" i="71"/>
  <c r="AO65" i="73" s="1"/>
  <c r="BO65" i="71"/>
  <c r="AN65" i="73" s="1"/>
  <c r="BN65" i="71"/>
  <c r="AM65" i="73" s="1"/>
  <c r="BM65" i="71"/>
  <c r="BL65" i="71"/>
  <c r="AL65" i="73" s="1"/>
  <c r="BK65" i="71"/>
  <c r="AK65" i="73" s="1"/>
  <c r="BJ65" i="71"/>
  <c r="AJ65" i="73" s="1"/>
  <c r="BI65" i="71"/>
  <c r="BH65" i="71"/>
  <c r="AI65" i="73" s="1"/>
  <c r="BG65" i="71"/>
  <c r="AH65" i="73" s="1"/>
  <c r="BF65" i="71"/>
  <c r="AG65" i="73" s="1"/>
  <c r="BE65" i="71"/>
  <c r="BD65" i="71"/>
  <c r="AF65" i="73" s="1"/>
  <c r="BC65" i="71"/>
  <c r="AE65" i="73" s="1"/>
  <c r="BB65" i="71"/>
  <c r="AD65" i="73" s="1"/>
  <c r="BA65" i="71"/>
  <c r="AZ65" i="71"/>
  <c r="AC65" i="73" s="1"/>
  <c r="AY65" i="71"/>
  <c r="AB65" i="73" s="1"/>
  <c r="AX65" i="71"/>
  <c r="AA65" i="73" s="1"/>
  <c r="AW65" i="71"/>
  <c r="AV65" i="71"/>
  <c r="Z65" i="73" s="1"/>
  <c r="AU65" i="71"/>
  <c r="Y65" i="73" s="1"/>
  <c r="AT65" i="71"/>
  <c r="X65" i="73" s="1"/>
  <c r="AS65" i="71"/>
  <c r="AR65" i="71"/>
  <c r="W65" i="73" s="1"/>
  <c r="AQ65" i="71"/>
  <c r="V65" i="73" s="1"/>
  <c r="AP65" i="71"/>
  <c r="U65" i="73" s="1"/>
  <c r="AO65" i="71"/>
  <c r="AN65" i="71"/>
  <c r="T65" i="73" s="1"/>
  <c r="AM65" i="71"/>
  <c r="S65" i="73" s="1"/>
  <c r="AL65" i="71"/>
  <c r="R65" i="73" s="1"/>
  <c r="AK65" i="71"/>
  <c r="AJ65" i="71"/>
  <c r="Q65" i="73" s="1"/>
  <c r="AI65" i="71"/>
  <c r="P65" i="73" s="1"/>
  <c r="AH65" i="71"/>
  <c r="O65" i="73" s="1"/>
  <c r="AG65" i="71"/>
  <c r="AF65" i="71"/>
  <c r="N65" i="73" s="1"/>
  <c r="AE65" i="71"/>
  <c r="M65" i="73" s="1"/>
  <c r="AD65" i="71"/>
  <c r="L65" i="73" s="1"/>
  <c r="AC65" i="71"/>
  <c r="AB65" i="71"/>
  <c r="K65" i="73" s="1"/>
  <c r="AA65" i="71"/>
  <c r="J65" i="73" s="1"/>
  <c r="Z65" i="71"/>
  <c r="Y65" i="71"/>
  <c r="X65" i="71"/>
  <c r="H65" i="73" s="1"/>
  <c r="W65" i="71"/>
  <c r="M65" i="71"/>
  <c r="L65" i="71"/>
  <c r="K65" i="71"/>
  <c r="H65" i="71"/>
  <c r="F65" i="73" s="1"/>
  <c r="G65" i="71"/>
  <c r="F65" i="71"/>
  <c r="E65" i="71"/>
  <c r="C65" i="73" s="1"/>
  <c r="CE64" i="71"/>
  <c r="BR64" i="71"/>
  <c r="AP64" i="73" s="1"/>
  <c r="BQ64" i="71"/>
  <c r="BP64" i="71"/>
  <c r="AO64" i="73" s="1"/>
  <c r="BO64" i="71"/>
  <c r="AN64" i="73" s="1"/>
  <c r="BN64" i="71"/>
  <c r="AM64" i="73" s="1"/>
  <c r="BM64" i="71"/>
  <c r="BL64" i="71"/>
  <c r="AL64" i="73" s="1"/>
  <c r="BK64" i="71"/>
  <c r="AK64" i="73" s="1"/>
  <c r="BJ64" i="71"/>
  <c r="AJ64" i="73" s="1"/>
  <c r="BI64" i="71"/>
  <c r="BH64" i="71"/>
  <c r="AI64" i="73" s="1"/>
  <c r="BG64" i="71"/>
  <c r="AH64" i="73" s="1"/>
  <c r="BF64" i="71"/>
  <c r="AG64" i="73" s="1"/>
  <c r="BE64" i="71"/>
  <c r="BD64" i="71"/>
  <c r="AF64" i="73" s="1"/>
  <c r="BC64" i="71"/>
  <c r="AE64" i="73" s="1"/>
  <c r="BB64" i="71"/>
  <c r="AD64" i="73" s="1"/>
  <c r="BA64" i="71"/>
  <c r="AZ64" i="71"/>
  <c r="AC64" i="73" s="1"/>
  <c r="AY64" i="71"/>
  <c r="AB64" i="73" s="1"/>
  <c r="AX64" i="71"/>
  <c r="AA64" i="73" s="1"/>
  <c r="AW64" i="71"/>
  <c r="AV64" i="71"/>
  <c r="Z64" i="73" s="1"/>
  <c r="AU64" i="71"/>
  <c r="Y64" i="73" s="1"/>
  <c r="AT64" i="71"/>
  <c r="X64" i="73" s="1"/>
  <c r="AS64" i="71"/>
  <c r="AR64" i="71"/>
  <c r="W64" i="73" s="1"/>
  <c r="AQ64" i="71"/>
  <c r="V64" i="73" s="1"/>
  <c r="AP64" i="71"/>
  <c r="U64" i="73" s="1"/>
  <c r="AO64" i="71"/>
  <c r="AN64" i="71"/>
  <c r="T64" i="73" s="1"/>
  <c r="AM64" i="71"/>
  <c r="S64" i="73" s="1"/>
  <c r="AL64" i="71"/>
  <c r="R64" i="73" s="1"/>
  <c r="AK64" i="71"/>
  <c r="AJ64" i="71"/>
  <c r="Q64" i="73" s="1"/>
  <c r="AI64" i="71"/>
  <c r="P64" i="73" s="1"/>
  <c r="AH64" i="71"/>
  <c r="O64" i="73" s="1"/>
  <c r="AG64" i="71"/>
  <c r="AF64" i="71"/>
  <c r="N64" i="73" s="1"/>
  <c r="AE64" i="71"/>
  <c r="M64" i="73" s="1"/>
  <c r="AD64" i="71"/>
  <c r="L64" i="73" s="1"/>
  <c r="AC64" i="71"/>
  <c r="AB64" i="71"/>
  <c r="K64" i="73" s="1"/>
  <c r="AA64" i="71"/>
  <c r="J64" i="73" s="1"/>
  <c r="Z64" i="71"/>
  <c r="I64" i="73" s="1"/>
  <c r="AR64" i="73" s="1"/>
  <c r="Y64" i="71"/>
  <c r="X64" i="71"/>
  <c r="H64" i="73" s="1"/>
  <c r="W64" i="71"/>
  <c r="G64" i="73" s="1"/>
  <c r="M64" i="71"/>
  <c r="L64" i="71"/>
  <c r="K64" i="71"/>
  <c r="H64" i="71"/>
  <c r="F64" i="73" s="1"/>
  <c r="G64" i="71"/>
  <c r="F64" i="71"/>
  <c r="E64" i="71"/>
  <c r="C64" i="73" s="1"/>
  <c r="CE63" i="71"/>
  <c r="BR63" i="71"/>
  <c r="AP63" i="73" s="1"/>
  <c r="BQ63" i="71"/>
  <c r="BP63" i="71"/>
  <c r="AO63" i="73" s="1"/>
  <c r="BO63" i="71"/>
  <c r="AN63" i="73" s="1"/>
  <c r="BN63" i="71"/>
  <c r="AM63" i="73" s="1"/>
  <c r="BM63" i="71"/>
  <c r="BL63" i="71"/>
  <c r="AL63" i="73" s="1"/>
  <c r="BK63" i="71"/>
  <c r="AK63" i="73" s="1"/>
  <c r="BJ63" i="71"/>
  <c r="AJ63" i="73" s="1"/>
  <c r="BI63" i="71"/>
  <c r="BH63" i="71"/>
  <c r="AI63" i="73" s="1"/>
  <c r="BG63" i="71"/>
  <c r="AH63" i="73" s="1"/>
  <c r="BF63" i="71"/>
  <c r="AG63" i="73" s="1"/>
  <c r="BE63" i="71"/>
  <c r="BD63" i="71"/>
  <c r="AF63" i="73" s="1"/>
  <c r="BC63" i="71"/>
  <c r="AE63" i="73" s="1"/>
  <c r="BB63" i="71"/>
  <c r="AD63" i="73" s="1"/>
  <c r="BA63" i="71"/>
  <c r="AZ63" i="71"/>
  <c r="AC63" i="73" s="1"/>
  <c r="AY63" i="71"/>
  <c r="AB63" i="73" s="1"/>
  <c r="AX63" i="71"/>
  <c r="AA63" i="73" s="1"/>
  <c r="AW63" i="71"/>
  <c r="AV63" i="71"/>
  <c r="Z63" i="73" s="1"/>
  <c r="AU63" i="71"/>
  <c r="Y63" i="73" s="1"/>
  <c r="AT63" i="71"/>
  <c r="X63" i="73" s="1"/>
  <c r="AS63" i="71"/>
  <c r="AR63" i="71"/>
  <c r="W63" i="73" s="1"/>
  <c r="AQ63" i="71"/>
  <c r="V63" i="73" s="1"/>
  <c r="AP63" i="71"/>
  <c r="U63" i="73" s="1"/>
  <c r="AO63" i="71"/>
  <c r="AN63" i="71"/>
  <c r="T63" i="73" s="1"/>
  <c r="AM63" i="71"/>
  <c r="S63" i="73" s="1"/>
  <c r="AL63" i="71"/>
  <c r="R63" i="73" s="1"/>
  <c r="AK63" i="71"/>
  <c r="AJ63" i="71"/>
  <c r="Q63" i="73" s="1"/>
  <c r="AI63" i="71"/>
  <c r="P63" i="73" s="1"/>
  <c r="AH63" i="71"/>
  <c r="O63" i="73" s="1"/>
  <c r="AG63" i="71"/>
  <c r="AF63" i="71"/>
  <c r="N63" i="73" s="1"/>
  <c r="AE63" i="71"/>
  <c r="M63" i="73" s="1"/>
  <c r="AD63" i="71"/>
  <c r="L63" i="73" s="1"/>
  <c r="AC63" i="71"/>
  <c r="AB63" i="71"/>
  <c r="K63" i="73" s="1"/>
  <c r="AA63" i="71"/>
  <c r="J63" i="73" s="1"/>
  <c r="Z63" i="71"/>
  <c r="Y63" i="71"/>
  <c r="X63" i="71"/>
  <c r="H63" i="73" s="1"/>
  <c r="W63" i="71"/>
  <c r="M63" i="71"/>
  <c r="L63" i="71"/>
  <c r="K63" i="71"/>
  <c r="H63" i="71"/>
  <c r="F63" i="73" s="1"/>
  <c r="G63" i="71"/>
  <c r="F63" i="71"/>
  <c r="E63" i="71"/>
  <c r="C63" i="73" s="1"/>
  <c r="CE62" i="71"/>
  <c r="BR62" i="71"/>
  <c r="AP62" i="73" s="1"/>
  <c r="BQ62" i="71"/>
  <c r="BP62" i="71"/>
  <c r="AO62" i="73" s="1"/>
  <c r="BO62" i="71"/>
  <c r="AN62" i="73" s="1"/>
  <c r="BN62" i="71"/>
  <c r="AM62" i="73" s="1"/>
  <c r="BM62" i="71"/>
  <c r="BL62" i="71"/>
  <c r="AL62" i="73" s="1"/>
  <c r="BK62" i="71"/>
  <c r="AK62" i="73" s="1"/>
  <c r="BJ62" i="71"/>
  <c r="AJ62" i="73" s="1"/>
  <c r="BI62" i="71"/>
  <c r="BH62" i="71"/>
  <c r="AI62" i="73" s="1"/>
  <c r="BG62" i="71"/>
  <c r="AH62" i="73" s="1"/>
  <c r="BF62" i="71"/>
  <c r="AG62" i="73" s="1"/>
  <c r="BE62" i="71"/>
  <c r="BD62" i="71"/>
  <c r="AF62" i="73" s="1"/>
  <c r="BC62" i="71"/>
  <c r="AE62" i="73" s="1"/>
  <c r="BB62" i="71"/>
  <c r="AD62" i="73" s="1"/>
  <c r="BA62" i="71"/>
  <c r="AZ62" i="71"/>
  <c r="AC62" i="73" s="1"/>
  <c r="AY62" i="71"/>
  <c r="AB62" i="73" s="1"/>
  <c r="AX62" i="71"/>
  <c r="AA62" i="73" s="1"/>
  <c r="AW62" i="71"/>
  <c r="AV62" i="71"/>
  <c r="Z62" i="73" s="1"/>
  <c r="AU62" i="71"/>
  <c r="Y62" i="73" s="1"/>
  <c r="AT62" i="71"/>
  <c r="X62" i="73" s="1"/>
  <c r="AS62" i="71"/>
  <c r="AR62" i="71"/>
  <c r="W62" i="73" s="1"/>
  <c r="AQ62" i="71"/>
  <c r="V62" i="73" s="1"/>
  <c r="AP62" i="71"/>
  <c r="U62" i="73" s="1"/>
  <c r="AO62" i="71"/>
  <c r="AN62" i="71"/>
  <c r="T62" i="73" s="1"/>
  <c r="AM62" i="71"/>
  <c r="S62" i="73" s="1"/>
  <c r="AL62" i="71"/>
  <c r="R62" i="73" s="1"/>
  <c r="AK62" i="71"/>
  <c r="AJ62" i="71"/>
  <c r="Q62" i="73" s="1"/>
  <c r="AI62" i="71"/>
  <c r="P62" i="73" s="1"/>
  <c r="AH62" i="71"/>
  <c r="O62" i="73" s="1"/>
  <c r="AG62" i="71"/>
  <c r="AF62" i="71"/>
  <c r="N62" i="73" s="1"/>
  <c r="AE62" i="71"/>
  <c r="M62" i="73" s="1"/>
  <c r="AD62" i="71"/>
  <c r="L62" i="73" s="1"/>
  <c r="AC62" i="71"/>
  <c r="AB62" i="71"/>
  <c r="K62" i="73" s="1"/>
  <c r="AA62" i="71"/>
  <c r="J62" i="73" s="1"/>
  <c r="Z62" i="71"/>
  <c r="Y62" i="71"/>
  <c r="X62" i="71"/>
  <c r="H62" i="73" s="1"/>
  <c r="W62" i="71"/>
  <c r="M62" i="71"/>
  <c r="L62" i="71"/>
  <c r="K62" i="71"/>
  <c r="H62" i="71"/>
  <c r="F62" i="73" s="1"/>
  <c r="G62" i="71"/>
  <c r="F62" i="71"/>
  <c r="E62" i="71"/>
  <c r="C62" i="73" s="1"/>
  <c r="CE61" i="71"/>
  <c r="BR61" i="71"/>
  <c r="AP61" i="73" s="1"/>
  <c r="BQ61" i="71"/>
  <c r="BP61" i="71"/>
  <c r="AO61" i="73" s="1"/>
  <c r="BO61" i="71"/>
  <c r="AN61" i="73" s="1"/>
  <c r="BN61" i="71"/>
  <c r="AM61" i="73" s="1"/>
  <c r="BM61" i="71"/>
  <c r="BL61" i="71"/>
  <c r="AL61" i="73" s="1"/>
  <c r="BK61" i="71"/>
  <c r="AK61" i="73" s="1"/>
  <c r="BJ61" i="71"/>
  <c r="AJ61" i="73" s="1"/>
  <c r="BI61" i="71"/>
  <c r="BH61" i="71"/>
  <c r="AI61" i="73" s="1"/>
  <c r="BG61" i="71"/>
  <c r="AH61" i="73" s="1"/>
  <c r="BF61" i="71"/>
  <c r="AG61" i="73" s="1"/>
  <c r="BE61" i="71"/>
  <c r="BD61" i="71"/>
  <c r="AF61" i="73" s="1"/>
  <c r="BC61" i="71"/>
  <c r="AE61" i="73" s="1"/>
  <c r="BB61" i="71"/>
  <c r="AD61" i="73" s="1"/>
  <c r="BA61" i="71"/>
  <c r="AZ61" i="71"/>
  <c r="AC61" i="73" s="1"/>
  <c r="AY61" i="71"/>
  <c r="AB61" i="73" s="1"/>
  <c r="AX61" i="71"/>
  <c r="AA61" i="73" s="1"/>
  <c r="AW61" i="71"/>
  <c r="AV61" i="71"/>
  <c r="Z61" i="73" s="1"/>
  <c r="AU61" i="71"/>
  <c r="Y61" i="73" s="1"/>
  <c r="AT61" i="71"/>
  <c r="X61" i="73" s="1"/>
  <c r="AS61" i="71"/>
  <c r="AR61" i="71"/>
  <c r="W61" i="73" s="1"/>
  <c r="AQ61" i="71"/>
  <c r="V61" i="73" s="1"/>
  <c r="AP61" i="71"/>
  <c r="U61" i="73" s="1"/>
  <c r="AO61" i="71"/>
  <c r="AN61" i="71"/>
  <c r="T61" i="73" s="1"/>
  <c r="AM61" i="71"/>
  <c r="S61" i="73" s="1"/>
  <c r="AL61" i="71"/>
  <c r="R61" i="73" s="1"/>
  <c r="AK61" i="71"/>
  <c r="AJ61" i="71"/>
  <c r="Q61" i="73" s="1"/>
  <c r="AI61" i="71"/>
  <c r="P61" i="73" s="1"/>
  <c r="AH61" i="71"/>
  <c r="O61" i="73" s="1"/>
  <c r="AG61" i="71"/>
  <c r="AF61" i="71"/>
  <c r="N61" i="73" s="1"/>
  <c r="AE61" i="71"/>
  <c r="M61" i="73" s="1"/>
  <c r="AD61" i="71"/>
  <c r="L61" i="73" s="1"/>
  <c r="AC61" i="71"/>
  <c r="AB61" i="71"/>
  <c r="K61" i="73" s="1"/>
  <c r="AA61" i="71"/>
  <c r="J61" i="73" s="1"/>
  <c r="Z61" i="71"/>
  <c r="Y61" i="71"/>
  <c r="X61" i="71"/>
  <c r="H61" i="73" s="1"/>
  <c r="W61" i="71"/>
  <c r="M61" i="71"/>
  <c r="L61" i="71"/>
  <c r="K61" i="71"/>
  <c r="H61" i="71"/>
  <c r="F61" i="73" s="1"/>
  <c r="G61" i="71"/>
  <c r="F61" i="71"/>
  <c r="E61" i="71"/>
  <c r="C61" i="73" s="1"/>
  <c r="CE60" i="71"/>
  <c r="BR60" i="71"/>
  <c r="AP60" i="73" s="1"/>
  <c r="BQ60" i="71"/>
  <c r="BP60" i="71"/>
  <c r="AO60" i="73" s="1"/>
  <c r="BO60" i="71"/>
  <c r="AN60" i="73" s="1"/>
  <c r="BN60" i="71"/>
  <c r="AM60" i="73" s="1"/>
  <c r="BM60" i="71"/>
  <c r="BL60" i="71"/>
  <c r="AL60" i="73" s="1"/>
  <c r="BK60" i="71"/>
  <c r="AK60" i="73" s="1"/>
  <c r="BJ60" i="71"/>
  <c r="AJ60" i="73" s="1"/>
  <c r="BI60" i="71"/>
  <c r="BH60" i="71"/>
  <c r="AI60" i="73" s="1"/>
  <c r="BG60" i="71"/>
  <c r="AH60" i="73" s="1"/>
  <c r="BF60" i="71"/>
  <c r="AG60" i="73" s="1"/>
  <c r="BE60" i="71"/>
  <c r="BD60" i="71"/>
  <c r="AF60" i="73" s="1"/>
  <c r="BC60" i="71"/>
  <c r="AE60" i="73" s="1"/>
  <c r="BB60" i="71"/>
  <c r="AD60" i="73" s="1"/>
  <c r="BA60" i="71"/>
  <c r="AZ60" i="71"/>
  <c r="AC60" i="73" s="1"/>
  <c r="AY60" i="71"/>
  <c r="AB60" i="73" s="1"/>
  <c r="AX60" i="71"/>
  <c r="AA60" i="73" s="1"/>
  <c r="AW60" i="71"/>
  <c r="AV60" i="71"/>
  <c r="Z60" i="73" s="1"/>
  <c r="AU60" i="71"/>
  <c r="Y60" i="73" s="1"/>
  <c r="AT60" i="71"/>
  <c r="X60" i="73" s="1"/>
  <c r="AS60" i="71"/>
  <c r="AR60" i="71"/>
  <c r="W60" i="73" s="1"/>
  <c r="AQ60" i="71"/>
  <c r="V60" i="73" s="1"/>
  <c r="AP60" i="71"/>
  <c r="U60" i="73" s="1"/>
  <c r="AO60" i="71"/>
  <c r="AN60" i="71"/>
  <c r="T60" i="73" s="1"/>
  <c r="AM60" i="71"/>
  <c r="S60" i="73" s="1"/>
  <c r="AL60" i="71"/>
  <c r="R60" i="73" s="1"/>
  <c r="AK60" i="71"/>
  <c r="AJ60" i="71"/>
  <c r="Q60" i="73" s="1"/>
  <c r="AI60" i="71"/>
  <c r="P60" i="73" s="1"/>
  <c r="AH60" i="71"/>
  <c r="O60" i="73" s="1"/>
  <c r="AG60" i="71"/>
  <c r="AF60" i="71"/>
  <c r="N60" i="73" s="1"/>
  <c r="AE60" i="71"/>
  <c r="M60" i="73" s="1"/>
  <c r="AD60" i="71"/>
  <c r="L60" i="73" s="1"/>
  <c r="AC60" i="71"/>
  <c r="AB60" i="71"/>
  <c r="K60" i="73" s="1"/>
  <c r="AA60" i="71"/>
  <c r="J60" i="73" s="1"/>
  <c r="Z60" i="71"/>
  <c r="Y60" i="71"/>
  <c r="X60" i="71"/>
  <c r="H60" i="73" s="1"/>
  <c r="W60" i="71"/>
  <c r="M60" i="71"/>
  <c r="L60" i="71"/>
  <c r="K60" i="71"/>
  <c r="H60" i="71"/>
  <c r="F60" i="73" s="1"/>
  <c r="G60" i="71"/>
  <c r="F60" i="71"/>
  <c r="E60" i="71"/>
  <c r="C60" i="73" s="1"/>
  <c r="CE59" i="71"/>
  <c r="BR59" i="71"/>
  <c r="AP59" i="73" s="1"/>
  <c r="BQ59" i="71"/>
  <c r="BP59" i="71"/>
  <c r="AO59" i="73" s="1"/>
  <c r="BO59" i="71"/>
  <c r="AN59" i="73" s="1"/>
  <c r="BN59" i="71"/>
  <c r="AM59" i="73" s="1"/>
  <c r="BM59" i="71"/>
  <c r="BL59" i="71"/>
  <c r="AL59" i="73" s="1"/>
  <c r="BK59" i="71"/>
  <c r="AK59" i="73" s="1"/>
  <c r="BJ59" i="71"/>
  <c r="AJ59" i="73" s="1"/>
  <c r="BI59" i="71"/>
  <c r="BH59" i="71"/>
  <c r="AI59" i="73" s="1"/>
  <c r="BG59" i="71"/>
  <c r="AH59" i="73" s="1"/>
  <c r="BF59" i="71"/>
  <c r="AG59" i="73" s="1"/>
  <c r="BE59" i="71"/>
  <c r="BD59" i="71"/>
  <c r="AF59" i="73" s="1"/>
  <c r="BC59" i="71"/>
  <c r="AE59" i="73" s="1"/>
  <c r="BB59" i="71"/>
  <c r="AD59" i="73" s="1"/>
  <c r="BA59" i="71"/>
  <c r="AZ59" i="71"/>
  <c r="AC59" i="73" s="1"/>
  <c r="AY59" i="71"/>
  <c r="AB59" i="73" s="1"/>
  <c r="AX59" i="71"/>
  <c r="AA59" i="73" s="1"/>
  <c r="AW59" i="71"/>
  <c r="AV59" i="71"/>
  <c r="Z59" i="73" s="1"/>
  <c r="AU59" i="71"/>
  <c r="Y59" i="73" s="1"/>
  <c r="AT59" i="71"/>
  <c r="X59" i="73" s="1"/>
  <c r="AS59" i="71"/>
  <c r="AR59" i="71"/>
  <c r="W59" i="73" s="1"/>
  <c r="AQ59" i="71"/>
  <c r="V59" i="73" s="1"/>
  <c r="AP59" i="71"/>
  <c r="U59" i="73" s="1"/>
  <c r="AO59" i="71"/>
  <c r="AN59" i="71"/>
  <c r="T59" i="73" s="1"/>
  <c r="AM59" i="71"/>
  <c r="S59" i="73" s="1"/>
  <c r="AL59" i="71"/>
  <c r="R59" i="73" s="1"/>
  <c r="AK59" i="71"/>
  <c r="AJ59" i="71"/>
  <c r="Q59" i="73" s="1"/>
  <c r="AI59" i="71"/>
  <c r="P59" i="73" s="1"/>
  <c r="AH59" i="71"/>
  <c r="O59" i="73" s="1"/>
  <c r="AG59" i="71"/>
  <c r="AF59" i="71"/>
  <c r="N59" i="73" s="1"/>
  <c r="AE59" i="71"/>
  <c r="M59" i="73" s="1"/>
  <c r="AD59" i="71"/>
  <c r="L59" i="73" s="1"/>
  <c r="AC59" i="71"/>
  <c r="AB59" i="71"/>
  <c r="K59" i="73" s="1"/>
  <c r="AA59" i="71"/>
  <c r="J59" i="73" s="1"/>
  <c r="Z59" i="71"/>
  <c r="Y59" i="71"/>
  <c r="X59" i="71"/>
  <c r="H59" i="73" s="1"/>
  <c r="W59" i="71"/>
  <c r="M59" i="71"/>
  <c r="L59" i="71"/>
  <c r="K59" i="71"/>
  <c r="H59" i="71"/>
  <c r="F59" i="73" s="1"/>
  <c r="G59" i="71"/>
  <c r="F59" i="71"/>
  <c r="E59" i="71"/>
  <c r="C59" i="73" s="1"/>
  <c r="CE58" i="71"/>
  <c r="BR58" i="71"/>
  <c r="AP58" i="73" s="1"/>
  <c r="BQ58" i="71"/>
  <c r="BP58" i="71"/>
  <c r="AO58" i="73" s="1"/>
  <c r="BO58" i="71"/>
  <c r="AN58" i="73" s="1"/>
  <c r="BN58" i="71"/>
  <c r="AM58" i="73" s="1"/>
  <c r="BM58" i="71"/>
  <c r="BL58" i="71"/>
  <c r="AL58" i="73" s="1"/>
  <c r="BK58" i="71"/>
  <c r="AK58" i="73" s="1"/>
  <c r="BJ58" i="71"/>
  <c r="AJ58" i="73" s="1"/>
  <c r="BI58" i="71"/>
  <c r="BH58" i="71"/>
  <c r="AI58" i="73" s="1"/>
  <c r="BG58" i="71"/>
  <c r="AH58" i="73" s="1"/>
  <c r="BF58" i="71"/>
  <c r="AG58" i="73" s="1"/>
  <c r="BE58" i="71"/>
  <c r="BD58" i="71"/>
  <c r="AF58" i="73" s="1"/>
  <c r="BC58" i="71"/>
  <c r="AE58" i="73" s="1"/>
  <c r="BB58" i="71"/>
  <c r="AD58" i="73" s="1"/>
  <c r="BA58" i="71"/>
  <c r="AZ58" i="71"/>
  <c r="AC58" i="73" s="1"/>
  <c r="AY58" i="71"/>
  <c r="AB58" i="73" s="1"/>
  <c r="AX58" i="71"/>
  <c r="AA58" i="73" s="1"/>
  <c r="AW58" i="71"/>
  <c r="AV58" i="71"/>
  <c r="Z58" i="73" s="1"/>
  <c r="AU58" i="71"/>
  <c r="Y58" i="73" s="1"/>
  <c r="AT58" i="71"/>
  <c r="X58" i="73" s="1"/>
  <c r="AS58" i="71"/>
  <c r="AR58" i="71"/>
  <c r="W58" i="73" s="1"/>
  <c r="AQ58" i="71"/>
  <c r="V58" i="73" s="1"/>
  <c r="AP58" i="71"/>
  <c r="U58" i="73" s="1"/>
  <c r="AO58" i="71"/>
  <c r="AN58" i="71"/>
  <c r="T58" i="73" s="1"/>
  <c r="AM58" i="71"/>
  <c r="S58" i="73" s="1"/>
  <c r="AL58" i="71"/>
  <c r="R58" i="73" s="1"/>
  <c r="AK58" i="71"/>
  <c r="AJ58" i="71"/>
  <c r="Q58" i="73" s="1"/>
  <c r="AI58" i="71"/>
  <c r="P58" i="73" s="1"/>
  <c r="AH58" i="71"/>
  <c r="O58" i="73" s="1"/>
  <c r="AG58" i="71"/>
  <c r="AF58" i="71"/>
  <c r="N58" i="73" s="1"/>
  <c r="AE58" i="71"/>
  <c r="M58" i="73" s="1"/>
  <c r="AD58" i="71"/>
  <c r="L58" i="73" s="1"/>
  <c r="AC58" i="71"/>
  <c r="AB58" i="71"/>
  <c r="K58" i="73" s="1"/>
  <c r="AA58" i="71"/>
  <c r="J58" i="73" s="1"/>
  <c r="Z58" i="71"/>
  <c r="Y58" i="71"/>
  <c r="X58" i="71"/>
  <c r="H58" i="73" s="1"/>
  <c r="W58" i="71"/>
  <c r="M58" i="71"/>
  <c r="L58" i="71"/>
  <c r="K58" i="71"/>
  <c r="H58" i="71"/>
  <c r="F58" i="73" s="1"/>
  <c r="G58" i="71"/>
  <c r="F58" i="71"/>
  <c r="E58" i="71"/>
  <c r="C58" i="73" s="1"/>
  <c r="CE57" i="71"/>
  <c r="BR57" i="71"/>
  <c r="AP57" i="73" s="1"/>
  <c r="BQ57" i="71"/>
  <c r="BP57" i="71"/>
  <c r="AO57" i="73" s="1"/>
  <c r="BO57" i="71"/>
  <c r="AN57" i="73" s="1"/>
  <c r="BN57" i="71"/>
  <c r="AM57" i="73" s="1"/>
  <c r="BM57" i="71"/>
  <c r="BL57" i="71"/>
  <c r="AL57" i="73" s="1"/>
  <c r="BK57" i="71"/>
  <c r="AK57" i="73" s="1"/>
  <c r="BJ57" i="71"/>
  <c r="AJ57" i="73" s="1"/>
  <c r="BI57" i="71"/>
  <c r="BH57" i="71"/>
  <c r="AI57" i="73" s="1"/>
  <c r="BG57" i="71"/>
  <c r="AH57" i="73" s="1"/>
  <c r="BF57" i="71"/>
  <c r="AG57" i="73" s="1"/>
  <c r="BE57" i="71"/>
  <c r="BD57" i="71"/>
  <c r="AF57" i="73" s="1"/>
  <c r="BC57" i="71"/>
  <c r="AE57" i="73" s="1"/>
  <c r="BB57" i="71"/>
  <c r="AD57" i="73" s="1"/>
  <c r="BA57" i="71"/>
  <c r="AZ57" i="71"/>
  <c r="AC57" i="73" s="1"/>
  <c r="AY57" i="71"/>
  <c r="AB57" i="73" s="1"/>
  <c r="AX57" i="71"/>
  <c r="AA57" i="73" s="1"/>
  <c r="AW57" i="71"/>
  <c r="AV57" i="71"/>
  <c r="Z57" i="73" s="1"/>
  <c r="AU57" i="71"/>
  <c r="Y57" i="73" s="1"/>
  <c r="AT57" i="71"/>
  <c r="X57" i="73" s="1"/>
  <c r="AS57" i="71"/>
  <c r="AR57" i="71"/>
  <c r="W57" i="73" s="1"/>
  <c r="AQ57" i="71"/>
  <c r="V57" i="73" s="1"/>
  <c r="AP57" i="71"/>
  <c r="U57" i="73" s="1"/>
  <c r="AO57" i="71"/>
  <c r="AN57" i="71"/>
  <c r="T57" i="73" s="1"/>
  <c r="AM57" i="71"/>
  <c r="S57" i="73" s="1"/>
  <c r="AL57" i="71"/>
  <c r="R57" i="73" s="1"/>
  <c r="AK57" i="71"/>
  <c r="AJ57" i="71"/>
  <c r="Q57" i="73" s="1"/>
  <c r="AI57" i="71"/>
  <c r="P57" i="73" s="1"/>
  <c r="AH57" i="71"/>
  <c r="O57" i="73" s="1"/>
  <c r="AG57" i="71"/>
  <c r="AF57" i="71"/>
  <c r="N57" i="73" s="1"/>
  <c r="AE57" i="71"/>
  <c r="M57" i="73" s="1"/>
  <c r="AD57" i="71"/>
  <c r="L57" i="73" s="1"/>
  <c r="AC57" i="71"/>
  <c r="AB57" i="71"/>
  <c r="K57" i="73" s="1"/>
  <c r="AA57" i="71"/>
  <c r="J57" i="73" s="1"/>
  <c r="Z57" i="71"/>
  <c r="Y57" i="71"/>
  <c r="X57" i="71"/>
  <c r="H57" i="73" s="1"/>
  <c r="W57" i="71"/>
  <c r="M57" i="71"/>
  <c r="L57" i="71"/>
  <c r="K57" i="71"/>
  <c r="H57" i="71"/>
  <c r="F57" i="73" s="1"/>
  <c r="G57" i="71"/>
  <c r="F57" i="71"/>
  <c r="E57" i="71"/>
  <c r="C57" i="73" s="1"/>
  <c r="CE56" i="71"/>
  <c r="BR56" i="71"/>
  <c r="AP56" i="73" s="1"/>
  <c r="BQ56" i="71"/>
  <c r="BP56" i="71"/>
  <c r="AO56" i="73" s="1"/>
  <c r="BO56" i="71"/>
  <c r="AN56" i="73" s="1"/>
  <c r="BN56" i="71"/>
  <c r="AM56" i="73" s="1"/>
  <c r="BM56" i="71"/>
  <c r="BL56" i="71"/>
  <c r="AL56" i="73" s="1"/>
  <c r="BK56" i="71"/>
  <c r="AK56" i="73" s="1"/>
  <c r="BJ56" i="71"/>
  <c r="AJ56" i="73" s="1"/>
  <c r="BI56" i="71"/>
  <c r="BH56" i="71"/>
  <c r="AI56" i="73" s="1"/>
  <c r="BG56" i="71"/>
  <c r="AH56" i="73" s="1"/>
  <c r="BF56" i="71"/>
  <c r="AG56" i="73" s="1"/>
  <c r="BE56" i="71"/>
  <c r="BD56" i="71"/>
  <c r="AF56" i="73" s="1"/>
  <c r="BC56" i="71"/>
  <c r="AE56" i="73" s="1"/>
  <c r="BB56" i="71"/>
  <c r="AD56" i="73" s="1"/>
  <c r="BA56" i="71"/>
  <c r="AZ56" i="71"/>
  <c r="AC56" i="73" s="1"/>
  <c r="AY56" i="71"/>
  <c r="AB56" i="73" s="1"/>
  <c r="AX56" i="71"/>
  <c r="AA56" i="73" s="1"/>
  <c r="AW56" i="71"/>
  <c r="AV56" i="71"/>
  <c r="Z56" i="73" s="1"/>
  <c r="AU56" i="71"/>
  <c r="Y56" i="73" s="1"/>
  <c r="AT56" i="71"/>
  <c r="X56" i="73" s="1"/>
  <c r="AS56" i="71"/>
  <c r="AR56" i="71"/>
  <c r="W56" i="73" s="1"/>
  <c r="AQ56" i="71"/>
  <c r="V56" i="73" s="1"/>
  <c r="AP56" i="71"/>
  <c r="U56" i="73" s="1"/>
  <c r="AO56" i="71"/>
  <c r="AN56" i="71"/>
  <c r="T56" i="73" s="1"/>
  <c r="AM56" i="71"/>
  <c r="S56" i="73" s="1"/>
  <c r="AL56" i="71"/>
  <c r="R56" i="73" s="1"/>
  <c r="AK56" i="71"/>
  <c r="AJ56" i="71"/>
  <c r="Q56" i="73" s="1"/>
  <c r="AI56" i="71"/>
  <c r="P56" i="73" s="1"/>
  <c r="AH56" i="71"/>
  <c r="O56" i="73" s="1"/>
  <c r="AG56" i="71"/>
  <c r="AF56" i="71"/>
  <c r="N56" i="73" s="1"/>
  <c r="AE56" i="71"/>
  <c r="M56" i="73" s="1"/>
  <c r="AD56" i="71"/>
  <c r="L56" i="73" s="1"/>
  <c r="AC56" i="71"/>
  <c r="AB56" i="71"/>
  <c r="K56" i="73" s="1"/>
  <c r="AA56" i="71"/>
  <c r="J56" i="73" s="1"/>
  <c r="Z56" i="71"/>
  <c r="I56" i="73" s="1"/>
  <c r="AR56" i="73" s="1"/>
  <c r="Y56" i="71"/>
  <c r="X56" i="71"/>
  <c r="H56" i="73" s="1"/>
  <c r="W56" i="71"/>
  <c r="M56" i="71"/>
  <c r="L56" i="71"/>
  <c r="K56" i="71"/>
  <c r="H56" i="71"/>
  <c r="F56" i="73" s="1"/>
  <c r="G56" i="71"/>
  <c r="F56" i="71"/>
  <c r="E56" i="71"/>
  <c r="C56" i="73" s="1"/>
  <c r="CE55" i="71"/>
  <c r="BR55" i="71"/>
  <c r="AP55" i="73" s="1"/>
  <c r="BQ55" i="71"/>
  <c r="BP55" i="71"/>
  <c r="AO55" i="73" s="1"/>
  <c r="BO55" i="71"/>
  <c r="AN55" i="73" s="1"/>
  <c r="BN55" i="71"/>
  <c r="AM55" i="73" s="1"/>
  <c r="BM55" i="71"/>
  <c r="BL55" i="71"/>
  <c r="AL55" i="73" s="1"/>
  <c r="BK55" i="71"/>
  <c r="AK55" i="73" s="1"/>
  <c r="BJ55" i="71"/>
  <c r="AJ55" i="73" s="1"/>
  <c r="BI55" i="71"/>
  <c r="BH55" i="71"/>
  <c r="AI55" i="73" s="1"/>
  <c r="BG55" i="71"/>
  <c r="AH55" i="73" s="1"/>
  <c r="BF55" i="71"/>
  <c r="AG55" i="73" s="1"/>
  <c r="BE55" i="71"/>
  <c r="BD55" i="71"/>
  <c r="AF55" i="73" s="1"/>
  <c r="BC55" i="71"/>
  <c r="AE55" i="73" s="1"/>
  <c r="BB55" i="71"/>
  <c r="AD55" i="73" s="1"/>
  <c r="BA55" i="71"/>
  <c r="AZ55" i="71"/>
  <c r="AC55" i="73" s="1"/>
  <c r="AY55" i="71"/>
  <c r="AB55" i="73" s="1"/>
  <c r="AX55" i="71"/>
  <c r="AA55" i="73" s="1"/>
  <c r="AW55" i="71"/>
  <c r="AV55" i="71"/>
  <c r="Z55" i="73" s="1"/>
  <c r="AU55" i="71"/>
  <c r="Y55" i="73" s="1"/>
  <c r="AT55" i="71"/>
  <c r="X55" i="73" s="1"/>
  <c r="AS55" i="71"/>
  <c r="AR55" i="71"/>
  <c r="W55" i="73" s="1"/>
  <c r="AQ55" i="71"/>
  <c r="V55" i="73" s="1"/>
  <c r="AP55" i="71"/>
  <c r="U55" i="73" s="1"/>
  <c r="AO55" i="71"/>
  <c r="AN55" i="71"/>
  <c r="T55" i="73" s="1"/>
  <c r="AM55" i="71"/>
  <c r="S55" i="73" s="1"/>
  <c r="AL55" i="71"/>
  <c r="R55" i="73" s="1"/>
  <c r="AK55" i="71"/>
  <c r="AJ55" i="71"/>
  <c r="Q55" i="73" s="1"/>
  <c r="AI55" i="71"/>
  <c r="P55" i="73" s="1"/>
  <c r="AH55" i="71"/>
  <c r="O55" i="73" s="1"/>
  <c r="AG55" i="71"/>
  <c r="AF55" i="71"/>
  <c r="N55" i="73" s="1"/>
  <c r="AE55" i="71"/>
  <c r="M55" i="73" s="1"/>
  <c r="AD55" i="71"/>
  <c r="L55" i="73" s="1"/>
  <c r="AC55" i="71"/>
  <c r="AB55" i="71"/>
  <c r="K55" i="73" s="1"/>
  <c r="AA55" i="71"/>
  <c r="J55" i="73" s="1"/>
  <c r="Z55" i="71"/>
  <c r="Y55" i="71"/>
  <c r="X55" i="71"/>
  <c r="H55" i="73" s="1"/>
  <c r="W55" i="71"/>
  <c r="M55" i="71"/>
  <c r="L55" i="71"/>
  <c r="K55" i="71"/>
  <c r="H55" i="71"/>
  <c r="F55" i="73" s="1"/>
  <c r="G55" i="71"/>
  <c r="F55" i="71"/>
  <c r="E55" i="71"/>
  <c r="C55" i="73" s="1"/>
  <c r="CE54" i="71"/>
  <c r="BR54" i="71"/>
  <c r="AP54" i="73" s="1"/>
  <c r="BQ54" i="71"/>
  <c r="BP54" i="71"/>
  <c r="AO54" i="73" s="1"/>
  <c r="BO54" i="71"/>
  <c r="AN54" i="73" s="1"/>
  <c r="BN54" i="71"/>
  <c r="AM54" i="73" s="1"/>
  <c r="BM54" i="71"/>
  <c r="BL54" i="71"/>
  <c r="AL54" i="73" s="1"/>
  <c r="BK54" i="71"/>
  <c r="AK54" i="73" s="1"/>
  <c r="BJ54" i="71"/>
  <c r="AJ54" i="73" s="1"/>
  <c r="BI54" i="71"/>
  <c r="BH54" i="71"/>
  <c r="AI54" i="73" s="1"/>
  <c r="BG54" i="71"/>
  <c r="AH54" i="73" s="1"/>
  <c r="BF54" i="71"/>
  <c r="AG54" i="73" s="1"/>
  <c r="BE54" i="71"/>
  <c r="BD54" i="71"/>
  <c r="AF54" i="73" s="1"/>
  <c r="BC54" i="71"/>
  <c r="AE54" i="73" s="1"/>
  <c r="BB54" i="71"/>
  <c r="AD54" i="73" s="1"/>
  <c r="BA54" i="71"/>
  <c r="AZ54" i="71"/>
  <c r="AC54" i="73" s="1"/>
  <c r="AY54" i="71"/>
  <c r="AB54" i="73" s="1"/>
  <c r="AX54" i="71"/>
  <c r="AA54" i="73" s="1"/>
  <c r="AW54" i="71"/>
  <c r="AV54" i="71"/>
  <c r="Z54" i="73" s="1"/>
  <c r="AU54" i="71"/>
  <c r="Y54" i="73" s="1"/>
  <c r="AT54" i="71"/>
  <c r="X54" i="73" s="1"/>
  <c r="AS54" i="71"/>
  <c r="AR54" i="71"/>
  <c r="W54" i="73" s="1"/>
  <c r="AQ54" i="71"/>
  <c r="V54" i="73" s="1"/>
  <c r="AP54" i="71"/>
  <c r="U54" i="73" s="1"/>
  <c r="AO54" i="71"/>
  <c r="AN54" i="71"/>
  <c r="T54" i="73" s="1"/>
  <c r="AM54" i="71"/>
  <c r="S54" i="73" s="1"/>
  <c r="AL54" i="71"/>
  <c r="R54" i="73" s="1"/>
  <c r="AK54" i="71"/>
  <c r="AJ54" i="71"/>
  <c r="Q54" i="73" s="1"/>
  <c r="AI54" i="71"/>
  <c r="P54" i="73" s="1"/>
  <c r="AH54" i="71"/>
  <c r="O54" i="73" s="1"/>
  <c r="AG54" i="71"/>
  <c r="AF54" i="71"/>
  <c r="N54" i="73" s="1"/>
  <c r="AE54" i="71"/>
  <c r="M54" i="73" s="1"/>
  <c r="AD54" i="71"/>
  <c r="L54" i="73" s="1"/>
  <c r="AC54" i="71"/>
  <c r="AB54" i="71"/>
  <c r="K54" i="73" s="1"/>
  <c r="AA54" i="71"/>
  <c r="J54" i="73" s="1"/>
  <c r="Z54" i="71"/>
  <c r="Y54" i="71"/>
  <c r="X54" i="71"/>
  <c r="H54" i="73" s="1"/>
  <c r="W54" i="71"/>
  <c r="M54" i="71"/>
  <c r="L54" i="71"/>
  <c r="K54" i="71"/>
  <c r="H54" i="71"/>
  <c r="F54" i="73" s="1"/>
  <c r="G54" i="71"/>
  <c r="F54" i="71"/>
  <c r="E54" i="71"/>
  <c r="C54" i="73" s="1"/>
  <c r="CE53" i="71"/>
  <c r="BR53" i="71"/>
  <c r="AP53" i="73" s="1"/>
  <c r="BQ53" i="71"/>
  <c r="BP53" i="71"/>
  <c r="AO53" i="73" s="1"/>
  <c r="BO53" i="71"/>
  <c r="AN53" i="73" s="1"/>
  <c r="BN53" i="71"/>
  <c r="AM53" i="73" s="1"/>
  <c r="BM53" i="71"/>
  <c r="BL53" i="71"/>
  <c r="AL53" i="73" s="1"/>
  <c r="BK53" i="71"/>
  <c r="AK53" i="73" s="1"/>
  <c r="BJ53" i="71"/>
  <c r="AJ53" i="73" s="1"/>
  <c r="BI53" i="71"/>
  <c r="BH53" i="71"/>
  <c r="AI53" i="73" s="1"/>
  <c r="BG53" i="71"/>
  <c r="AH53" i="73" s="1"/>
  <c r="BF53" i="71"/>
  <c r="AG53" i="73" s="1"/>
  <c r="BE53" i="71"/>
  <c r="BD53" i="71"/>
  <c r="AF53" i="73" s="1"/>
  <c r="BC53" i="71"/>
  <c r="AE53" i="73" s="1"/>
  <c r="BB53" i="71"/>
  <c r="AD53" i="73" s="1"/>
  <c r="BA53" i="71"/>
  <c r="AZ53" i="71"/>
  <c r="AC53" i="73" s="1"/>
  <c r="AY53" i="71"/>
  <c r="AB53" i="73" s="1"/>
  <c r="AX53" i="71"/>
  <c r="AA53" i="73" s="1"/>
  <c r="AW53" i="71"/>
  <c r="AV53" i="71"/>
  <c r="Z53" i="73" s="1"/>
  <c r="AU53" i="71"/>
  <c r="Y53" i="73" s="1"/>
  <c r="AT53" i="71"/>
  <c r="X53" i="73" s="1"/>
  <c r="AS53" i="71"/>
  <c r="AR53" i="71"/>
  <c r="W53" i="73" s="1"/>
  <c r="AQ53" i="71"/>
  <c r="V53" i="73" s="1"/>
  <c r="AP53" i="71"/>
  <c r="U53" i="73" s="1"/>
  <c r="AO53" i="71"/>
  <c r="AN53" i="71"/>
  <c r="T53" i="73" s="1"/>
  <c r="AM53" i="71"/>
  <c r="S53" i="73" s="1"/>
  <c r="AL53" i="71"/>
  <c r="R53" i="73" s="1"/>
  <c r="AK53" i="71"/>
  <c r="AJ53" i="71"/>
  <c r="Q53" i="73" s="1"/>
  <c r="AI53" i="71"/>
  <c r="P53" i="73" s="1"/>
  <c r="AH53" i="71"/>
  <c r="O53" i="73" s="1"/>
  <c r="AG53" i="71"/>
  <c r="AF53" i="71"/>
  <c r="N53" i="73" s="1"/>
  <c r="AE53" i="71"/>
  <c r="M53" i="73" s="1"/>
  <c r="AD53" i="71"/>
  <c r="L53" i="73" s="1"/>
  <c r="AC53" i="71"/>
  <c r="AB53" i="71"/>
  <c r="K53" i="73" s="1"/>
  <c r="AA53" i="71"/>
  <c r="J53" i="73" s="1"/>
  <c r="Z53" i="71"/>
  <c r="Y53" i="71"/>
  <c r="X53" i="71"/>
  <c r="H53" i="73" s="1"/>
  <c r="W53" i="71"/>
  <c r="M53" i="71"/>
  <c r="L53" i="71"/>
  <c r="K53" i="71"/>
  <c r="H53" i="71"/>
  <c r="F53" i="73" s="1"/>
  <c r="G53" i="71"/>
  <c r="F53" i="71"/>
  <c r="E53" i="71"/>
  <c r="C53" i="73" s="1"/>
  <c r="CE52" i="71"/>
  <c r="BR52" i="71"/>
  <c r="AP52" i="73" s="1"/>
  <c r="BQ52" i="71"/>
  <c r="BP52" i="71"/>
  <c r="AO52" i="73" s="1"/>
  <c r="BO52" i="71"/>
  <c r="AN52" i="73" s="1"/>
  <c r="BN52" i="71"/>
  <c r="AM52" i="73" s="1"/>
  <c r="BM52" i="71"/>
  <c r="BL52" i="71"/>
  <c r="AL52" i="73" s="1"/>
  <c r="BK52" i="71"/>
  <c r="AK52" i="73" s="1"/>
  <c r="BJ52" i="71"/>
  <c r="AJ52" i="73" s="1"/>
  <c r="BI52" i="71"/>
  <c r="BH52" i="71"/>
  <c r="AI52" i="73" s="1"/>
  <c r="BG52" i="71"/>
  <c r="AH52" i="73" s="1"/>
  <c r="BF52" i="71"/>
  <c r="AG52" i="73" s="1"/>
  <c r="BE52" i="71"/>
  <c r="BD52" i="71"/>
  <c r="AF52" i="73" s="1"/>
  <c r="BC52" i="71"/>
  <c r="AE52" i="73" s="1"/>
  <c r="BB52" i="71"/>
  <c r="AD52" i="73" s="1"/>
  <c r="BA52" i="71"/>
  <c r="AZ52" i="71"/>
  <c r="AC52" i="73" s="1"/>
  <c r="AY52" i="71"/>
  <c r="AB52" i="73" s="1"/>
  <c r="AX52" i="71"/>
  <c r="AA52" i="73" s="1"/>
  <c r="AW52" i="71"/>
  <c r="AV52" i="71"/>
  <c r="Z52" i="73" s="1"/>
  <c r="AU52" i="71"/>
  <c r="Y52" i="73" s="1"/>
  <c r="AT52" i="71"/>
  <c r="X52" i="73" s="1"/>
  <c r="AS52" i="71"/>
  <c r="AR52" i="71"/>
  <c r="W52" i="73" s="1"/>
  <c r="AQ52" i="71"/>
  <c r="V52" i="73" s="1"/>
  <c r="AP52" i="71"/>
  <c r="U52" i="73" s="1"/>
  <c r="AO52" i="71"/>
  <c r="AN52" i="71"/>
  <c r="T52" i="73" s="1"/>
  <c r="AM52" i="71"/>
  <c r="S52" i="73" s="1"/>
  <c r="AL52" i="71"/>
  <c r="R52" i="73" s="1"/>
  <c r="AK52" i="71"/>
  <c r="AJ52" i="71"/>
  <c r="Q52" i="73" s="1"/>
  <c r="AI52" i="71"/>
  <c r="P52" i="73" s="1"/>
  <c r="AH52" i="71"/>
  <c r="O52" i="73" s="1"/>
  <c r="AG52" i="71"/>
  <c r="AF52" i="71"/>
  <c r="N52" i="73" s="1"/>
  <c r="AE52" i="71"/>
  <c r="M52" i="73" s="1"/>
  <c r="AD52" i="71"/>
  <c r="L52" i="73" s="1"/>
  <c r="AC52" i="71"/>
  <c r="AB52" i="71"/>
  <c r="K52" i="73" s="1"/>
  <c r="AA52" i="71"/>
  <c r="J52" i="73" s="1"/>
  <c r="Z52" i="71"/>
  <c r="I52" i="73" s="1"/>
  <c r="Y52" i="71"/>
  <c r="X52" i="71"/>
  <c r="H52" i="73" s="1"/>
  <c r="W52" i="71"/>
  <c r="M52" i="71"/>
  <c r="L52" i="71"/>
  <c r="K52" i="71"/>
  <c r="H52" i="71"/>
  <c r="F52" i="73" s="1"/>
  <c r="G52" i="71"/>
  <c r="F52" i="71"/>
  <c r="E52" i="71"/>
  <c r="C52" i="73" s="1"/>
  <c r="CE51" i="71"/>
  <c r="BR51" i="71"/>
  <c r="AP51" i="73" s="1"/>
  <c r="BQ51" i="71"/>
  <c r="BP51" i="71"/>
  <c r="AO51" i="73" s="1"/>
  <c r="BO51" i="71"/>
  <c r="AN51" i="73" s="1"/>
  <c r="BN51" i="71"/>
  <c r="AM51" i="73" s="1"/>
  <c r="BM51" i="71"/>
  <c r="BL51" i="71"/>
  <c r="AL51" i="73" s="1"/>
  <c r="BK51" i="71"/>
  <c r="AK51" i="73" s="1"/>
  <c r="BJ51" i="71"/>
  <c r="AJ51" i="73" s="1"/>
  <c r="BI51" i="71"/>
  <c r="BH51" i="71"/>
  <c r="AI51" i="73" s="1"/>
  <c r="BG51" i="71"/>
  <c r="AH51" i="73" s="1"/>
  <c r="BF51" i="71"/>
  <c r="AG51" i="73" s="1"/>
  <c r="BE51" i="71"/>
  <c r="BD51" i="71"/>
  <c r="AF51" i="73" s="1"/>
  <c r="BC51" i="71"/>
  <c r="AE51" i="73" s="1"/>
  <c r="BB51" i="71"/>
  <c r="AD51" i="73" s="1"/>
  <c r="BA51" i="71"/>
  <c r="AZ51" i="71"/>
  <c r="AC51" i="73" s="1"/>
  <c r="AY51" i="71"/>
  <c r="AB51" i="73" s="1"/>
  <c r="AX51" i="71"/>
  <c r="AA51" i="73" s="1"/>
  <c r="AW51" i="71"/>
  <c r="AV51" i="71"/>
  <c r="Z51" i="73" s="1"/>
  <c r="AU51" i="71"/>
  <c r="Y51" i="73" s="1"/>
  <c r="AT51" i="71"/>
  <c r="X51" i="73" s="1"/>
  <c r="AS51" i="71"/>
  <c r="AR51" i="71"/>
  <c r="W51" i="73" s="1"/>
  <c r="AQ51" i="71"/>
  <c r="V51" i="73" s="1"/>
  <c r="AP51" i="71"/>
  <c r="U51" i="73" s="1"/>
  <c r="AO51" i="71"/>
  <c r="AN51" i="71"/>
  <c r="T51" i="73" s="1"/>
  <c r="AM51" i="71"/>
  <c r="S51" i="73" s="1"/>
  <c r="AL51" i="71"/>
  <c r="R51" i="73" s="1"/>
  <c r="AK51" i="71"/>
  <c r="AJ51" i="71"/>
  <c r="Q51" i="73" s="1"/>
  <c r="AI51" i="71"/>
  <c r="P51" i="73" s="1"/>
  <c r="AH51" i="71"/>
  <c r="O51" i="73" s="1"/>
  <c r="AG51" i="71"/>
  <c r="AF51" i="71"/>
  <c r="N51" i="73" s="1"/>
  <c r="AE51" i="71"/>
  <c r="M51" i="73" s="1"/>
  <c r="AD51" i="71"/>
  <c r="L51" i="73" s="1"/>
  <c r="AC51" i="71"/>
  <c r="AB51" i="71"/>
  <c r="K51" i="73" s="1"/>
  <c r="AA51" i="71"/>
  <c r="J51" i="73" s="1"/>
  <c r="Z51" i="71"/>
  <c r="Y51" i="71"/>
  <c r="X51" i="71"/>
  <c r="H51" i="73" s="1"/>
  <c r="W51" i="71"/>
  <c r="M51" i="71"/>
  <c r="L51" i="71"/>
  <c r="K51" i="71"/>
  <c r="H51" i="71"/>
  <c r="F51" i="73" s="1"/>
  <c r="G51" i="71"/>
  <c r="F51" i="71"/>
  <c r="E51" i="71"/>
  <c r="C51" i="73" s="1"/>
  <c r="CE50" i="71"/>
  <c r="BR50" i="71"/>
  <c r="AP50" i="73" s="1"/>
  <c r="BQ50" i="71"/>
  <c r="BP50" i="71"/>
  <c r="AO50" i="73" s="1"/>
  <c r="BO50" i="71"/>
  <c r="AN50" i="73" s="1"/>
  <c r="BN50" i="71"/>
  <c r="AM50" i="73" s="1"/>
  <c r="BM50" i="71"/>
  <c r="BL50" i="71"/>
  <c r="AL50" i="73" s="1"/>
  <c r="BK50" i="71"/>
  <c r="AK50" i="73" s="1"/>
  <c r="BJ50" i="71"/>
  <c r="AJ50" i="73" s="1"/>
  <c r="BI50" i="71"/>
  <c r="BH50" i="71"/>
  <c r="AI50" i="73" s="1"/>
  <c r="BG50" i="71"/>
  <c r="AH50" i="73" s="1"/>
  <c r="BF50" i="71"/>
  <c r="AG50" i="73" s="1"/>
  <c r="BE50" i="71"/>
  <c r="BD50" i="71"/>
  <c r="AF50" i="73" s="1"/>
  <c r="BC50" i="71"/>
  <c r="AE50" i="73" s="1"/>
  <c r="BB50" i="71"/>
  <c r="AD50" i="73" s="1"/>
  <c r="BA50" i="71"/>
  <c r="AZ50" i="71"/>
  <c r="AC50" i="73" s="1"/>
  <c r="AY50" i="71"/>
  <c r="AB50" i="73" s="1"/>
  <c r="AX50" i="71"/>
  <c r="AA50" i="73" s="1"/>
  <c r="AW50" i="71"/>
  <c r="AV50" i="71"/>
  <c r="Z50" i="73" s="1"/>
  <c r="AU50" i="71"/>
  <c r="Y50" i="73" s="1"/>
  <c r="AT50" i="71"/>
  <c r="X50" i="73" s="1"/>
  <c r="AS50" i="71"/>
  <c r="AR50" i="71"/>
  <c r="W50" i="73" s="1"/>
  <c r="AQ50" i="71"/>
  <c r="V50" i="73" s="1"/>
  <c r="AP50" i="71"/>
  <c r="U50" i="73" s="1"/>
  <c r="AO50" i="71"/>
  <c r="AN50" i="71"/>
  <c r="T50" i="73" s="1"/>
  <c r="AM50" i="71"/>
  <c r="S50" i="73" s="1"/>
  <c r="AL50" i="71"/>
  <c r="R50" i="73" s="1"/>
  <c r="AK50" i="71"/>
  <c r="AJ50" i="71"/>
  <c r="Q50" i="73" s="1"/>
  <c r="AI50" i="71"/>
  <c r="P50" i="73" s="1"/>
  <c r="AH50" i="71"/>
  <c r="O50" i="73" s="1"/>
  <c r="AG50" i="71"/>
  <c r="AF50" i="71"/>
  <c r="N50" i="73" s="1"/>
  <c r="AE50" i="71"/>
  <c r="M50" i="73" s="1"/>
  <c r="AD50" i="71"/>
  <c r="L50" i="73" s="1"/>
  <c r="AC50" i="71"/>
  <c r="AB50" i="71"/>
  <c r="K50" i="73" s="1"/>
  <c r="AA50" i="71"/>
  <c r="J50" i="73" s="1"/>
  <c r="Z50" i="71"/>
  <c r="Y50" i="71"/>
  <c r="X50" i="71"/>
  <c r="H50" i="73" s="1"/>
  <c r="W50" i="71"/>
  <c r="M50" i="71"/>
  <c r="L50" i="71"/>
  <c r="K50" i="71"/>
  <c r="H50" i="71"/>
  <c r="F50" i="73" s="1"/>
  <c r="G50" i="71"/>
  <c r="F50" i="71"/>
  <c r="E50" i="71"/>
  <c r="C50" i="73" s="1"/>
  <c r="CE49" i="71"/>
  <c r="BR49" i="71"/>
  <c r="AP49" i="73" s="1"/>
  <c r="BQ49" i="71"/>
  <c r="BP49" i="71"/>
  <c r="AO49" i="73" s="1"/>
  <c r="BO49" i="71"/>
  <c r="AN49" i="73" s="1"/>
  <c r="BN49" i="71"/>
  <c r="AM49" i="73" s="1"/>
  <c r="BM49" i="71"/>
  <c r="BL49" i="71"/>
  <c r="AL49" i="73" s="1"/>
  <c r="BK49" i="71"/>
  <c r="AK49" i="73" s="1"/>
  <c r="BJ49" i="71"/>
  <c r="AJ49" i="73" s="1"/>
  <c r="BI49" i="71"/>
  <c r="BH49" i="71"/>
  <c r="AI49" i="73" s="1"/>
  <c r="BG49" i="71"/>
  <c r="AH49" i="73" s="1"/>
  <c r="BF49" i="71"/>
  <c r="AG49" i="73" s="1"/>
  <c r="BE49" i="71"/>
  <c r="BD49" i="71"/>
  <c r="AF49" i="73" s="1"/>
  <c r="BC49" i="71"/>
  <c r="AE49" i="73" s="1"/>
  <c r="BB49" i="71"/>
  <c r="AD49" i="73" s="1"/>
  <c r="BA49" i="71"/>
  <c r="AZ49" i="71"/>
  <c r="AC49" i="73" s="1"/>
  <c r="AY49" i="71"/>
  <c r="AB49" i="73" s="1"/>
  <c r="AX49" i="71"/>
  <c r="AA49" i="73" s="1"/>
  <c r="AW49" i="71"/>
  <c r="AV49" i="71"/>
  <c r="Z49" i="73" s="1"/>
  <c r="AU49" i="71"/>
  <c r="Y49" i="73" s="1"/>
  <c r="AT49" i="71"/>
  <c r="X49" i="73" s="1"/>
  <c r="AS49" i="71"/>
  <c r="AR49" i="71"/>
  <c r="W49" i="73" s="1"/>
  <c r="AQ49" i="71"/>
  <c r="V49" i="73" s="1"/>
  <c r="AP49" i="71"/>
  <c r="U49" i="73" s="1"/>
  <c r="AO49" i="71"/>
  <c r="AN49" i="71"/>
  <c r="T49" i="73" s="1"/>
  <c r="AM49" i="71"/>
  <c r="S49" i="73" s="1"/>
  <c r="AL49" i="71"/>
  <c r="R49" i="73" s="1"/>
  <c r="AK49" i="71"/>
  <c r="AJ49" i="71"/>
  <c r="Q49" i="73" s="1"/>
  <c r="AI49" i="71"/>
  <c r="P49" i="73" s="1"/>
  <c r="AH49" i="71"/>
  <c r="O49" i="73" s="1"/>
  <c r="AG49" i="71"/>
  <c r="AF49" i="71"/>
  <c r="N49" i="73" s="1"/>
  <c r="AE49" i="71"/>
  <c r="M49" i="73" s="1"/>
  <c r="AD49" i="71"/>
  <c r="L49" i="73" s="1"/>
  <c r="AC49" i="71"/>
  <c r="AB49" i="71"/>
  <c r="K49" i="73" s="1"/>
  <c r="AA49" i="71"/>
  <c r="J49" i="73" s="1"/>
  <c r="Z49" i="71"/>
  <c r="Y49" i="71"/>
  <c r="X49" i="71"/>
  <c r="H49" i="73" s="1"/>
  <c r="W49" i="71"/>
  <c r="M49" i="71"/>
  <c r="L49" i="71"/>
  <c r="K49" i="71"/>
  <c r="H49" i="71"/>
  <c r="F49" i="73" s="1"/>
  <c r="G49" i="71"/>
  <c r="F49" i="71"/>
  <c r="E49" i="71"/>
  <c r="C49" i="73" s="1"/>
  <c r="CE48" i="71"/>
  <c r="BR48" i="71"/>
  <c r="AP48" i="73" s="1"/>
  <c r="BQ48" i="71"/>
  <c r="BP48" i="71"/>
  <c r="AO48" i="73" s="1"/>
  <c r="BO48" i="71"/>
  <c r="AN48" i="73" s="1"/>
  <c r="BN48" i="71"/>
  <c r="AM48" i="73" s="1"/>
  <c r="BM48" i="71"/>
  <c r="BL48" i="71"/>
  <c r="AL48" i="73" s="1"/>
  <c r="BK48" i="71"/>
  <c r="AK48" i="73" s="1"/>
  <c r="BJ48" i="71"/>
  <c r="AJ48" i="73" s="1"/>
  <c r="BI48" i="71"/>
  <c r="BH48" i="71"/>
  <c r="AI48" i="73" s="1"/>
  <c r="BG48" i="71"/>
  <c r="AH48" i="73" s="1"/>
  <c r="BF48" i="71"/>
  <c r="AG48" i="73" s="1"/>
  <c r="BE48" i="71"/>
  <c r="BD48" i="71"/>
  <c r="AF48" i="73" s="1"/>
  <c r="BC48" i="71"/>
  <c r="AE48" i="73" s="1"/>
  <c r="BB48" i="71"/>
  <c r="AD48" i="73" s="1"/>
  <c r="BA48" i="71"/>
  <c r="AZ48" i="71"/>
  <c r="AC48" i="73" s="1"/>
  <c r="AY48" i="71"/>
  <c r="AB48" i="73" s="1"/>
  <c r="AX48" i="71"/>
  <c r="AA48" i="73" s="1"/>
  <c r="AW48" i="71"/>
  <c r="AV48" i="71"/>
  <c r="Z48" i="73" s="1"/>
  <c r="AU48" i="71"/>
  <c r="Y48" i="73" s="1"/>
  <c r="AT48" i="71"/>
  <c r="X48" i="73" s="1"/>
  <c r="AS48" i="71"/>
  <c r="AR48" i="71"/>
  <c r="W48" i="73" s="1"/>
  <c r="AQ48" i="71"/>
  <c r="V48" i="73" s="1"/>
  <c r="AP48" i="71"/>
  <c r="U48" i="73" s="1"/>
  <c r="AO48" i="71"/>
  <c r="AN48" i="71"/>
  <c r="T48" i="73" s="1"/>
  <c r="AM48" i="71"/>
  <c r="S48" i="73" s="1"/>
  <c r="AL48" i="71"/>
  <c r="R48" i="73" s="1"/>
  <c r="AK48" i="71"/>
  <c r="AJ48" i="71"/>
  <c r="Q48" i="73" s="1"/>
  <c r="AI48" i="71"/>
  <c r="P48" i="73" s="1"/>
  <c r="AH48" i="71"/>
  <c r="O48" i="73" s="1"/>
  <c r="AG48" i="71"/>
  <c r="AF48" i="71"/>
  <c r="N48" i="73" s="1"/>
  <c r="AE48" i="71"/>
  <c r="M48" i="73" s="1"/>
  <c r="AD48" i="71"/>
  <c r="L48" i="73" s="1"/>
  <c r="AC48" i="71"/>
  <c r="AB48" i="71"/>
  <c r="K48" i="73" s="1"/>
  <c r="AA48" i="71"/>
  <c r="J48" i="73" s="1"/>
  <c r="Z48" i="71"/>
  <c r="I48" i="73" s="1"/>
  <c r="AR48" i="73" s="1"/>
  <c r="Y48" i="71"/>
  <c r="X48" i="71"/>
  <c r="H48" i="73" s="1"/>
  <c r="W48" i="71"/>
  <c r="M48" i="71"/>
  <c r="L48" i="71"/>
  <c r="K48" i="71"/>
  <c r="H48" i="71"/>
  <c r="F48" i="73" s="1"/>
  <c r="G48" i="71"/>
  <c r="F48" i="71"/>
  <c r="E48" i="71"/>
  <c r="C48" i="73" s="1"/>
  <c r="CE47" i="71"/>
  <c r="BR47" i="71"/>
  <c r="AP47" i="73" s="1"/>
  <c r="BQ47" i="71"/>
  <c r="BP47" i="71"/>
  <c r="AO47" i="73" s="1"/>
  <c r="BO47" i="71"/>
  <c r="AN47" i="73" s="1"/>
  <c r="BN47" i="71"/>
  <c r="AM47" i="73" s="1"/>
  <c r="BM47" i="71"/>
  <c r="BL47" i="71"/>
  <c r="AL47" i="73" s="1"/>
  <c r="BK47" i="71"/>
  <c r="AK47" i="73" s="1"/>
  <c r="BJ47" i="71"/>
  <c r="AJ47" i="73" s="1"/>
  <c r="BI47" i="71"/>
  <c r="BH47" i="71"/>
  <c r="AI47" i="73" s="1"/>
  <c r="BG47" i="71"/>
  <c r="AH47" i="73" s="1"/>
  <c r="BF47" i="71"/>
  <c r="AG47" i="73" s="1"/>
  <c r="BE47" i="71"/>
  <c r="BD47" i="71"/>
  <c r="AF47" i="73" s="1"/>
  <c r="BC47" i="71"/>
  <c r="AE47" i="73" s="1"/>
  <c r="BB47" i="71"/>
  <c r="AD47" i="73" s="1"/>
  <c r="BA47" i="71"/>
  <c r="AZ47" i="71"/>
  <c r="AC47" i="73" s="1"/>
  <c r="AY47" i="71"/>
  <c r="AB47" i="73" s="1"/>
  <c r="AX47" i="71"/>
  <c r="AA47" i="73" s="1"/>
  <c r="AW47" i="71"/>
  <c r="AV47" i="71"/>
  <c r="Z47" i="73" s="1"/>
  <c r="AU47" i="71"/>
  <c r="Y47" i="73" s="1"/>
  <c r="AT47" i="71"/>
  <c r="X47" i="73" s="1"/>
  <c r="AS47" i="71"/>
  <c r="AR47" i="71"/>
  <c r="W47" i="73" s="1"/>
  <c r="AQ47" i="71"/>
  <c r="V47" i="73" s="1"/>
  <c r="AP47" i="71"/>
  <c r="U47" i="73" s="1"/>
  <c r="AO47" i="71"/>
  <c r="AN47" i="71"/>
  <c r="T47" i="73" s="1"/>
  <c r="AM47" i="71"/>
  <c r="S47" i="73" s="1"/>
  <c r="AL47" i="71"/>
  <c r="R47" i="73" s="1"/>
  <c r="AK47" i="71"/>
  <c r="AJ47" i="71"/>
  <c r="Q47" i="73" s="1"/>
  <c r="AI47" i="71"/>
  <c r="P47" i="73" s="1"/>
  <c r="AH47" i="71"/>
  <c r="O47" i="73" s="1"/>
  <c r="AG47" i="71"/>
  <c r="AF47" i="71"/>
  <c r="N47" i="73" s="1"/>
  <c r="AE47" i="71"/>
  <c r="M47" i="73" s="1"/>
  <c r="AD47" i="71"/>
  <c r="L47" i="73" s="1"/>
  <c r="AC47" i="71"/>
  <c r="AB47" i="71"/>
  <c r="K47" i="73" s="1"/>
  <c r="AA47" i="71"/>
  <c r="J47" i="73" s="1"/>
  <c r="Z47" i="71"/>
  <c r="Y47" i="71"/>
  <c r="X47" i="71"/>
  <c r="H47" i="73" s="1"/>
  <c r="W47" i="71"/>
  <c r="M47" i="71"/>
  <c r="L47" i="71"/>
  <c r="K47" i="71"/>
  <c r="H47" i="71"/>
  <c r="F47" i="73" s="1"/>
  <c r="G47" i="71"/>
  <c r="F47" i="71"/>
  <c r="E47" i="71"/>
  <c r="C47" i="73" s="1"/>
  <c r="CE46" i="71"/>
  <c r="BR46" i="71"/>
  <c r="AP46" i="73" s="1"/>
  <c r="BQ46" i="71"/>
  <c r="BP46" i="71"/>
  <c r="AO46" i="73" s="1"/>
  <c r="BO46" i="71"/>
  <c r="AN46" i="73" s="1"/>
  <c r="BN46" i="71"/>
  <c r="AM46" i="73" s="1"/>
  <c r="BM46" i="71"/>
  <c r="BL46" i="71"/>
  <c r="AL46" i="73" s="1"/>
  <c r="BK46" i="71"/>
  <c r="AK46" i="73" s="1"/>
  <c r="BJ46" i="71"/>
  <c r="AJ46" i="73" s="1"/>
  <c r="BI46" i="71"/>
  <c r="BH46" i="71"/>
  <c r="AI46" i="73" s="1"/>
  <c r="BG46" i="71"/>
  <c r="AH46" i="73" s="1"/>
  <c r="BF46" i="71"/>
  <c r="AG46" i="73" s="1"/>
  <c r="BE46" i="71"/>
  <c r="BD46" i="71"/>
  <c r="AF46" i="73" s="1"/>
  <c r="BC46" i="71"/>
  <c r="AE46" i="73" s="1"/>
  <c r="BB46" i="71"/>
  <c r="AD46" i="73" s="1"/>
  <c r="BA46" i="71"/>
  <c r="AZ46" i="71"/>
  <c r="AC46" i="73" s="1"/>
  <c r="AY46" i="71"/>
  <c r="AB46" i="73" s="1"/>
  <c r="AX46" i="71"/>
  <c r="AA46" i="73" s="1"/>
  <c r="AW46" i="71"/>
  <c r="AV46" i="71"/>
  <c r="Z46" i="73" s="1"/>
  <c r="AU46" i="71"/>
  <c r="Y46" i="73" s="1"/>
  <c r="AT46" i="71"/>
  <c r="X46" i="73" s="1"/>
  <c r="AS46" i="71"/>
  <c r="AR46" i="71"/>
  <c r="W46" i="73" s="1"/>
  <c r="AQ46" i="71"/>
  <c r="V46" i="73" s="1"/>
  <c r="AP46" i="71"/>
  <c r="U46" i="73" s="1"/>
  <c r="AO46" i="71"/>
  <c r="AN46" i="71"/>
  <c r="T46" i="73" s="1"/>
  <c r="AM46" i="71"/>
  <c r="S46" i="73" s="1"/>
  <c r="AL46" i="71"/>
  <c r="R46" i="73" s="1"/>
  <c r="AK46" i="71"/>
  <c r="AJ46" i="71"/>
  <c r="Q46" i="73" s="1"/>
  <c r="AI46" i="71"/>
  <c r="P46" i="73" s="1"/>
  <c r="AH46" i="71"/>
  <c r="O46" i="73" s="1"/>
  <c r="AG46" i="71"/>
  <c r="AF46" i="71"/>
  <c r="N46" i="73" s="1"/>
  <c r="AE46" i="71"/>
  <c r="M46" i="73" s="1"/>
  <c r="AD46" i="71"/>
  <c r="L46" i="73" s="1"/>
  <c r="AC46" i="71"/>
  <c r="AB46" i="71"/>
  <c r="K46" i="73" s="1"/>
  <c r="AA46" i="71"/>
  <c r="J46" i="73" s="1"/>
  <c r="Z46" i="71"/>
  <c r="Y46" i="71"/>
  <c r="X46" i="71"/>
  <c r="H46" i="73" s="1"/>
  <c r="W46" i="71"/>
  <c r="M46" i="71"/>
  <c r="L46" i="71"/>
  <c r="K46" i="71"/>
  <c r="H46" i="71"/>
  <c r="F46" i="73" s="1"/>
  <c r="G46" i="71"/>
  <c r="F46" i="71"/>
  <c r="E46" i="71"/>
  <c r="C46" i="73" s="1"/>
  <c r="CE45" i="71"/>
  <c r="BR45" i="71"/>
  <c r="AP45" i="73" s="1"/>
  <c r="BQ45" i="71"/>
  <c r="BP45" i="71"/>
  <c r="AO45" i="73" s="1"/>
  <c r="BO45" i="71"/>
  <c r="AN45" i="73" s="1"/>
  <c r="BN45" i="71"/>
  <c r="AM45" i="73" s="1"/>
  <c r="BM45" i="71"/>
  <c r="BL45" i="71"/>
  <c r="AL45" i="73" s="1"/>
  <c r="BK45" i="71"/>
  <c r="AK45" i="73" s="1"/>
  <c r="BJ45" i="71"/>
  <c r="AJ45" i="73" s="1"/>
  <c r="BI45" i="71"/>
  <c r="BH45" i="71"/>
  <c r="AI45" i="73" s="1"/>
  <c r="BG45" i="71"/>
  <c r="AH45" i="73" s="1"/>
  <c r="BF45" i="71"/>
  <c r="AG45" i="73" s="1"/>
  <c r="BE45" i="71"/>
  <c r="BD45" i="71"/>
  <c r="AF45" i="73" s="1"/>
  <c r="BC45" i="71"/>
  <c r="AE45" i="73" s="1"/>
  <c r="BB45" i="71"/>
  <c r="AD45" i="73" s="1"/>
  <c r="BA45" i="71"/>
  <c r="AZ45" i="71"/>
  <c r="AC45" i="73" s="1"/>
  <c r="AY45" i="71"/>
  <c r="AB45" i="73" s="1"/>
  <c r="AX45" i="71"/>
  <c r="AA45" i="73" s="1"/>
  <c r="AW45" i="71"/>
  <c r="AV45" i="71"/>
  <c r="Z45" i="73" s="1"/>
  <c r="AU45" i="71"/>
  <c r="Y45" i="73" s="1"/>
  <c r="AT45" i="71"/>
  <c r="X45" i="73" s="1"/>
  <c r="AS45" i="71"/>
  <c r="AR45" i="71"/>
  <c r="W45" i="73" s="1"/>
  <c r="AQ45" i="71"/>
  <c r="V45" i="73" s="1"/>
  <c r="AP45" i="71"/>
  <c r="U45" i="73" s="1"/>
  <c r="AO45" i="71"/>
  <c r="AN45" i="71"/>
  <c r="T45" i="73" s="1"/>
  <c r="AM45" i="71"/>
  <c r="S45" i="73" s="1"/>
  <c r="AL45" i="71"/>
  <c r="R45" i="73" s="1"/>
  <c r="AK45" i="71"/>
  <c r="AJ45" i="71"/>
  <c r="Q45" i="73" s="1"/>
  <c r="AI45" i="71"/>
  <c r="P45" i="73" s="1"/>
  <c r="AH45" i="71"/>
  <c r="O45" i="73" s="1"/>
  <c r="AG45" i="71"/>
  <c r="AF45" i="71"/>
  <c r="N45" i="73" s="1"/>
  <c r="AE45" i="71"/>
  <c r="M45" i="73" s="1"/>
  <c r="AD45" i="71"/>
  <c r="L45" i="73" s="1"/>
  <c r="AC45" i="71"/>
  <c r="AB45" i="71"/>
  <c r="K45" i="73" s="1"/>
  <c r="AA45" i="71"/>
  <c r="J45" i="73" s="1"/>
  <c r="Z45" i="71"/>
  <c r="Y45" i="71"/>
  <c r="X45" i="71"/>
  <c r="H45" i="73" s="1"/>
  <c r="W45" i="71"/>
  <c r="M45" i="71"/>
  <c r="L45" i="71"/>
  <c r="K45" i="71"/>
  <c r="H45" i="71"/>
  <c r="F45" i="73" s="1"/>
  <c r="G45" i="71"/>
  <c r="F45" i="71"/>
  <c r="E45" i="71"/>
  <c r="C45" i="73" s="1"/>
  <c r="CE44" i="71"/>
  <c r="BR44" i="71"/>
  <c r="AP44" i="73" s="1"/>
  <c r="BQ44" i="71"/>
  <c r="BP44" i="71"/>
  <c r="AO44" i="73" s="1"/>
  <c r="BO44" i="71"/>
  <c r="AN44" i="73" s="1"/>
  <c r="BN44" i="71"/>
  <c r="AM44" i="73" s="1"/>
  <c r="BM44" i="71"/>
  <c r="BL44" i="71"/>
  <c r="AL44" i="73" s="1"/>
  <c r="BK44" i="71"/>
  <c r="AK44" i="73" s="1"/>
  <c r="BJ44" i="71"/>
  <c r="AJ44" i="73" s="1"/>
  <c r="BI44" i="71"/>
  <c r="BH44" i="71"/>
  <c r="AI44" i="73" s="1"/>
  <c r="BG44" i="71"/>
  <c r="AH44" i="73" s="1"/>
  <c r="BF44" i="71"/>
  <c r="AG44" i="73" s="1"/>
  <c r="BE44" i="71"/>
  <c r="BD44" i="71"/>
  <c r="AF44" i="73" s="1"/>
  <c r="BC44" i="71"/>
  <c r="AE44" i="73" s="1"/>
  <c r="BB44" i="71"/>
  <c r="AD44" i="73" s="1"/>
  <c r="BA44" i="71"/>
  <c r="AZ44" i="71"/>
  <c r="AC44" i="73" s="1"/>
  <c r="AY44" i="71"/>
  <c r="AB44" i="73" s="1"/>
  <c r="AX44" i="71"/>
  <c r="AA44" i="73" s="1"/>
  <c r="AW44" i="71"/>
  <c r="AV44" i="71"/>
  <c r="Z44" i="73" s="1"/>
  <c r="AU44" i="71"/>
  <c r="Y44" i="73" s="1"/>
  <c r="AT44" i="71"/>
  <c r="X44" i="73" s="1"/>
  <c r="AS44" i="71"/>
  <c r="AR44" i="71"/>
  <c r="W44" i="73" s="1"/>
  <c r="AQ44" i="71"/>
  <c r="V44" i="73" s="1"/>
  <c r="AP44" i="71"/>
  <c r="U44" i="73" s="1"/>
  <c r="AO44" i="71"/>
  <c r="AN44" i="71"/>
  <c r="T44" i="73" s="1"/>
  <c r="AM44" i="71"/>
  <c r="S44" i="73" s="1"/>
  <c r="AL44" i="71"/>
  <c r="R44" i="73" s="1"/>
  <c r="AK44" i="71"/>
  <c r="AJ44" i="71"/>
  <c r="Q44" i="73" s="1"/>
  <c r="AI44" i="71"/>
  <c r="P44" i="73" s="1"/>
  <c r="AH44" i="71"/>
  <c r="O44" i="73" s="1"/>
  <c r="AG44" i="71"/>
  <c r="AF44" i="71"/>
  <c r="N44" i="73" s="1"/>
  <c r="AE44" i="71"/>
  <c r="M44" i="73" s="1"/>
  <c r="AD44" i="71"/>
  <c r="L44" i="73" s="1"/>
  <c r="AC44" i="71"/>
  <c r="AB44" i="71"/>
  <c r="K44" i="73" s="1"/>
  <c r="AA44" i="71"/>
  <c r="J44" i="73" s="1"/>
  <c r="Z44" i="71"/>
  <c r="I44" i="73" s="1"/>
  <c r="AR44" i="73" s="1"/>
  <c r="Y44" i="71"/>
  <c r="X44" i="71"/>
  <c r="H44" i="73" s="1"/>
  <c r="W44" i="71"/>
  <c r="M44" i="71"/>
  <c r="L44" i="71"/>
  <c r="K44" i="71"/>
  <c r="H44" i="71"/>
  <c r="F44" i="73" s="1"/>
  <c r="G44" i="71"/>
  <c r="F44" i="71"/>
  <c r="E44" i="71"/>
  <c r="C44" i="73" s="1"/>
  <c r="CE43" i="71"/>
  <c r="BR43" i="71"/>
  <c r="AP43" i="73" s="1"/>
  <c r="BQ43" i="71"/>
  <c r="BP43" i="71"/>
  <c r="AO43" i="73" s="1"/>
  <c r="BO43" i="71"/>
  <c r="AN43" i="73" s="1"/>
  <c r="BN43" i="71"/>
  <c r="AM43" i="73" s="1"/>
  <c r="BM43" i="71"/>
  <c r="BL43" i="71"/>
  <c r="AL43" i="73" s="1"/>
  <c r="BK43" i="71"/>
  <c r="AK43" i="73" s="1"/>
  <c r="BJ43" i="71"/>
  <c r="AJ43" i="73" s="1"/>
  <c r="BI43" i="71"/>
  <c r="BH43" i="71"/>
  <c r="AI43" i="73" s="1"/>
  <c r="BG43" i="71"/>
  <c r="AH43" i="73" s="1"/>
  <c r="BF43" i="71"/>
  <c r="AG43" i="73" s="1"/>
  <c r="BE43" i="71"/>
  <c r="BD43" i="71"/>
  <c r="AF43" i="73" s="1"/>
  <c r="BC43" i="71"/>
  <c r="AE43" i="73" s="1"/>
  <c r="BB43" i="71"/>
  <c r="AD43" i="73" s="1"/>
  <c r="BA43" i="71"/>
  <c r="AZ43" i="71"/>
  <c r="AC43" i="73" s="1"/>
  <c r="AY43" i="71"/>
  <c r="AB43" i="73" s="1"/>
  <c r="AX43" i="71"/>
  <c r="AA43" i="73" s="1"/>
  <c r="AW43" i="71"/>
  <c r="AV43" i="71"/>
  <c r="Z43" i="73" s="1"/>
  <c r="AU43" i="71"/>
  <c r="Y43" i="73" s="1"/>
  <c r="AT43" i="71"/>
  <c r="X43" i="73" s="1"/>
  <c r="AS43" i="71"/>
  <c r="AR43" i="71"/>
  <c r="W43" i="73" s="1"/>
  <c r="AQ43" i="71"/>
  <c r="V43" i="73" s="1"/>
  <c r="AP43" i="71"/>
  <c r="U43" i="73" s="1"/>
  <c r="AO43" i="71"/>
  <c r="AN43" i="71"/>
  <c r="T43" i="73" s="1"/>
  <c r="AM43" i="71"/>
  <c r="S43" i="73" s="1"/>
  <c r="AL43" i="71"/>
  <c r="R43" i="73" s="1"/>
  <c r="AK43" i="71"/>
  <c r="AJ43" i="71"/>
  <c r="Q43" i="73" s="1"/>
  <c r="AI43" i="71"/>
  <c r="P43" i="73" s="1"/>
  <c r="AH43" i="71"/>
  <c r="O43" i="73" s="1"/>
  <c r="AG43" i="71"/>
  <c r="AF43" i="71"/>
  <c r="N43" i="73" s="1"/>
  <c r="AE43" i="71"/>
  <c r="M43" i="73" s="1"/>
  <c r="AD43" i="71"/>
  <c r="L43" i="73" s="1"/>
  <c r="AC43" i="71"/>
  <c r="AB43" i="71"/>
  <c r="K43" i="73" s="1"/>
  <c r="AA43" i="71"/>
  <c r="J43" i="73" s="1"/>
  <c r="Z43" i="71"/>
  <c r="Y43" i="71"/>
  <c r="X43" i="71"/>
  <c r="H43" i="73" s="1"/>
  <c r="W43" i="71"/>
  <c r="M43" i="71"/>
  <c r="L43" i="71"/>
  <c r="K43" i="71"/>
  <c r="H43" i="71"/>
  <c r="F43" i="73" s="1"/>
  <c r="G43" i="71"/>
  <c r="F43" i="71"/>
  <c r="E43" i="71"/>
  <c r="C43" i="73" s="1"/>
  <c r="CE42" i="71"/>
  <c r="BR42" i="71"/>
  <c r="AP42" i="73" s="1"/>
  <c r="BQ42" i="71"/>
  <c r="BP42" i="71"/>
  <c r="AO42" i="73" s="1"/>
  <c r="BO42" i="71"/>
  <c r="AN42" i="73" s="1"/>
  <c r="BN42" i="71"/>
  <c r="AM42" i="73" s="1"/>
  <c r="BM42" i="71"/>
  <c r="BL42" i="71"/>
  <c r="AL42" i="73" s="1"/>
  <c r="BK42" i="71"/>
  <c r="AK42" i="73" s="1"/>
  <c r="BJ42" i="71"/>
  <c r="AJ42" i="73" s="1"/>
  <c r="BI42" i="71"/>
  <c r="BH42" i="71"/>
  <c r="AI42" i="73" s="1"/>
  <c r="BG42" i="71"/>
  <c r="AH42" i="73" s="1"/>
  <c r="BF42" i="71"/>
  <c r="AG42" i="73" s="1"/>
  <c r="BE42" i="71"/>
  <c r="BD42" i="71"/>
  <c r="AF42" i="73" s="1"/>
  <c r="BC42" i="71"/>
  <c r="AE42" i="73" s="1"/>
  <c r="BB42" i="71"/>
  <c r="AD42" i="73" s="1"/>
  <c r="BA42" i="71"/>
  <c r="AZ42" i="71"/>
  <c r="AC42" i="73" s="1"/>
  <c r="AY42" i="71"/>
  <c r="AB42" i="73" s="1"/>
  <c r="AX42" i="71"/>
  <c r="AA42" i="73" s="1"/>
  <c r="AW42" i="71"/>
  <c r="AV42" i="71"/>
  <c r="Z42" i="73" s="1"/>
  <c r="AU42" i="71"/>
  <c r="Y42" i="73" s="1"/>
  <c r="AT42" i="71"/>
  <c r="X42" i="73" s="1"/>
  <c r="AS42" i="71"/>
  <c r="AR42" i="71"/>
  <c r="W42" i="73" s="1"/>
  <c r="AQ42" i="71"/>
  <c r="V42" i="73" s="1"/>
  <c r="AP42" i="71"/>
  <c r="U42" i="73" s="1"/>
  <c r="AO42" i="71"/>
  <c r="AN42" i="71"/>
  <c r="T42" i="73" s="1"/>
  <c r="AM42" i="71"/>
  <c r="S42" i="73" s="1"/>
  <c r="AL42" i="71"/>
  <c r="R42" i="73" s="1"/>
  <c r="AK42" i="71"/>
  <c r="AJ42" i="71"/>
  <c r="Q42" i="73" s="1"/>
  <c r="AI42" i="71"/>
  <c r="P42" i="73" s="1"/>
  <c r="AH42" i="71"/>
  <c r="O42" i="73" s="1"/>
  <c r="AG42" i="71"/>
  <c r="AF42" i="71"/>
  <c r="N42" i="73" s="1"/>
  <c r="AE42" i="71"/>
  <c r="M42" i="73" s="1"/>
  <c r="AD42" i="71"/>
  <c r="L42" i="73" s="1"/>
  <c r="AC42" i="71"/>
  <c r="AB42" i="71"/>
  <c r="K42" i="73" s="1"/>
  <c r="AA42" i="71"/>
  <c r="J42" i="73" s="1"/>
  <c r="Z42" i="71"/>
  <c r="Y42" i="71"/>
  <c r="X42" i="71"/>
  <c r="H42" i="73" s="1"/>
  <c r="W42" i="71"/>
  <c r="G42" i="73" s="1"/>
  <c r="M42" i="71"/>
  <c r="L42" i="71"/>
  <c r="K42" i="71"/>
  <c r="H42" i="71"/>
  <c r="F42" i="73" s="1"/>
  <c r="G42" i="71"/>
  <c r="F42" i="71"/>
  <c r="E42" i="71"/>
  <c r="C42" i="73" s="1"/>
  <c r="CE41" i="71"/>
  <c r="BR41" i="71"/>
  <c r="AP41" i="73" s="1"/>
  <c r="BQ41" i="71"/>
  <c r="BP41" i="71"/>
  <c r="AO41" i="73" s="1"/>
  <c r="BO41" i="71"/>
  <c r="AN41" i="73" s="1"/>
  <c r="BN41" i="71"/>
  <c r="AM41" i="73" s="1"/>
  <c r="BM41" i="71"/>
  <c r="BL41" i="71"/>
  <c r="AL41" i="73" s="1"/>
  <c r="BK41" i="71"/>
  <c r="AK41" i="73" s="1"/>
  <c r="BJ41" i="71"/>
  <c r="AJ41" i="73" s="1"/>
  <c r="BI41" i="71"/>
  <c r="BH41" i="71"/>
  <c r="AI41" i="73" s="1"/>
  <c r="BG41" i="71"/>
  <c r="AH41" i="73" s="1"/>
  <c r="BF41" i="71"/>
  <c r="AG41" i="73" s="1"/>
  <c r="BE41" i="71"/>
  <c r="BD41" i="71"/>
  <c r="AF41" i="73" s="1"/>
  <c r="BC41" i="71"/>
  <c r="AE41" i="73" s="1"/>
  <c r="BB41" i="71"/>
  <c r="AD41" i="73" s="1"/>
  <c r="BA41" i="71"/>
  <c r="AZ41" i="71"/>
  <c r="AC41" i="73" s="1"/>
  <c r="AY41" i="71"/>
  <c r="AB41" i="73" s="1"/>
  <c r="AX41" i="71"/>
  <c r="AA41" i="73" s="1"/>
  <c r="AW41" i="71"/>
  <c r="AV41" i="71"/>
  <c r="Z41" i="73" s="1"/>
  <c r="AU41" i="71"/>
  <c r="Y41" i="73" s="1"/>
  <c r="AT41" i="71"/>
  <c r="X41" i="73" s="1"/>
  <c r="AS41" i="71"/>
  <c r="AR41" i="71"/>
  <c r="W41" i="73" s="1"/>
  <c r="AQ41" i="71"/>
  <c r="V41" i="73" s="1"/>
  <c r="AP41" i="71"/>
  <c r="U41" i="73" s="1"/>
  <c r="AO41" i="71"/>
  <c r="AN41" i="71"/>
  <c r="T41" i="73" s="1"/>
  <c r="AM41" i="71"/>
  <c r="S41" i="73" s="1"/>
  <c r="AL41" i="71"/>
  <c r="R41" i="73" s="1"/>
  <c r="AK41" i="71"/>
  <c r="AJ41" i="71"/>
  <c r="Q41" i="73" s="1"/>
  <c r="AI41" i="71"/>
  <c r="P41" i="73" s="1"/>
  <c r="AH41" i="71"/>
  <c r="O41" i="73" s="1"/>
  <c r="AG41" i="71"/>
  <c r="AF41" i="71"/>
  <c r="N41" i="73" s="1"/>
  <c r="AE41" i="71"/>
  <c r="M41" i="73" s="1"/>
  <c r="AD41" i="71"/>
  <c r="L41" i="73" s="1"/>
  <c r="AC41" i="71"/>
  <c r="AB41" i="71"/>
  <c r="K41" i="73" s="1"/>
  <c r="AA41" i="71"/>
  <c r="J41" i="73" s="1"/>
  <c r="Z41" i="71"/>
  <c r="Y41" i="71"/>
  <c r="X41" i="71"/>
  <c r="H41" i="73" s="1"/>
  <c r="W41" i="71"/>
  <c r="M41" i="71"/>
  <c r="L41" i="71"/>
  <c r="K41" i="71"/>
  <c r="H41" i="71"/>
  <c r="F41" i="73" s="1"/>
  <c r="G41" i="71"/>
  <c r="F41" i="71"/>
  <c r="E41" i="71"/>
  <c r="C41" i="73" s="1"/>
  <c r="CE40" i="71"/>
  <c r="BR40" i="71"/>
  <c r="AP40" i="73" s="1"/>
  <c r="BQ40" i="71"/>
  <c r="BP40" i="71"/>
  <c r="AO40" i="73" s="1"/>
  <c r="BO40" i="71"/>
  <c r="AN40" i="73" s="1"/>
  <c r="BN40" i="71"/>
  <c r="AM40" i="73" s="1"/>
  <c r="BM40" i="71"/>
  <c r="BL40" i="71"/>
  <c r="AL40" i="73" s="1"/>
  <c r="BK40" i="71"/>
  <c r="AK40" i="73" s="1"/>
  <c r="BJ40" i="71"/>
  <c r="AJ40" i="73" s="1"/>
  <c r="BI40" i="71"/>
  <c r="BH40" i="71"/>
  <c r="AI40" i="73" s="1"/>
  <c r="BG40" i="71"/>
  <c r="AH40" i="73" s="1"/>
  <c r="BF40" i="71"/>
  <c r="AG40" i="73" s="1"/>
  <c r="BE40" i="71"/>
  <c r="BD40" i="71"/>
  <c r="AF40" i="73" s="1"/>
  <c r="BC40" i="71"/>
  <c r="AE40" i="73" s="1"/>
  <c r="BB40" i="71"/>
  <c r="AD40" i="73" s="1"/>
  <c r="BA40" i="71"/>
  <c r="AZ40" i="71"/>
  <c r="AC40" i="73" s="1"/>
  <c r="AY40" i="71"/>
  <c r="AB40" i="73" s="1"/>
  <c r="AX40" i="71"/>
  <c r="AA40" i="73" s="1"/>
  <c r="AW40" i="71"/>
  <c r="AV40" i="71"/>
  <c r="Z40" i="73" s="1"/>
  <c r="AU40" i="71"/>
  <c r="Y40" i="73" s="1"/>
  <c r="AT40" i="71"/>
  <c r="X40" i="73" s="1"/>
  <c r="AS40" i="71"/>
  <c r="AR40" i="71"/>
  <c r="W40" i="73" s="1"/>
  <c r="AQ40" i="71"/>
  <c r="V40" i="73" s="1"/>
  <c r="AP40" i="71"/>
  <c r="U40" i="73" s="1"/>
  <c r="AO40" i="71"/>
  <c r="AN40" i="71"/>
  <c r="T40" i="73" s="1"/>
  <c r="AM40" i="71"/>
  <c r="S40" i="73" s="1"/>
  <c r="AL40" i="71"/>
  <c r="R40" i="73" s="1"/>
  <c r="AK40" i="71"/>
  <c r="AJ40" i="71"/>
  <c r="Q40" i="73" s="1"/>
  <c r="AI40" i="71"/>
  <c r="P40" i="73" s="1"/>
  <c r="AH40" i="71"/>
  <c r="O40" i="73" s="1"/>
  <c r="AG40" i="71"/>
  <c r="AF40" i="71"/>
  <c r="N40" i="73" s="1"/>
  <c r="AE40" i="71"/>
  <c r="M40" i="73" s="1"/>
  <c r="AD40" i="71"/>
  <c r="L40" i="73" s="1"/>
  <c r="AC40" i="71"/>
  <c r="AB40" i="71"/>
  <c r="K40" i="73" s="1"/>
  <c r="AA40" i="71"/>
  <c r="J40" i="73" s="1"/>
  <c r="Z40" i="71"/>
  <c r="I40" i="73" s="1"/>
  <c r="AR40" i="73" s="1"/>
  <c r="Y40" i="71"/>
  <c r="X40" i="71"/>
  <c r="H40" i="73" s="1"/>
  <c r="W40" i="71"/>
  <c r="M40" i="71"/>
  <c r="L40" i="71"/>
  <c r="K40" i="71"/>
  <c r="H40" i="71"/>
  <c r="F40" i="73" s="1"/>
  <c r="G40" i="71"/>
  <c r="F40" i="71"/>
  <c r="E40" i="71"/>
  <c r="C40" i="73" s="1"/>
  <c r="CE39" i="71"/>
  <c r="BR39" i="71"/>
  <c r="AP39" i="73" s="1"/>
  <c r="BQ39" i="71"/>
  <c r="BP39" i="71"/>
  <c r="AO39" i="73" s="1"/>
  <c r="BO39" i="71"/>
  <c r="AN39" i="73" s="1"/>
  <c r="BN39" i="71"/>
  <c r="AM39" i="73" s="1"/>
  <c r="BM39" i="71"/>
  <c r="BL39" i="71"/>
  <c r="AL39" i="73" s="1"/>
  <c r="BK39" i="71"/>
  <c r="AK39" i="73" s="1"/>
  <c r="BJ39" i="71"/>
  <c r="AJ39" i="73" s="1"/>
  <c r="BI39" i="71"/>
  <c r="BH39" i="71"/>
  <c r="AI39" i="73" s="1"/>
  <c r="BG39" i="71"/>
  <c r="AH39" i="73" s="1"/>
  <c r="BF39" i="71"/>
  <c r="AG39" i="73" s="1"/>
  <c r="BE39" i="71"/>
  <c r="BD39" i="71"/>
  <c r="AF39" i="73" s="1"/>
  <c r="BC39" i="71"/>
  <c r="AE39" i="73" s="1"/>
  <c r="BB39" i="71"/>
  <c r="AD39" i="73" s="1"/>
  <c r="BA39" i="71"/>
  <c r="AZ39" i="71"/>
  <c r="AC39" i="73" s="1"/>
  <c r="AY39" i="71"/>
  <c r="AB39" i="73" s="1"/>
  <c r="AX39" i="71"/>
  <c r="AA39" i="73" s="1"/>
  <c r="AW39" i="71"/>
  <c r="AV39" i="71"/>
  <c r="Z39" i="73" s="1"/>
  <c r="AU39" i="71"/>
  <c r="Y39" i="73" s="1"/>
  <c r="AT39" i="71"/>
  <c r="X39" i="73" s="1"/>
  <c r="AS39" i="71"/>
  <c r="AR39" i="71"/>
  <c r="W39" i="73" s="1"/>
  <c r="AQ39" i="71"/>
  <c r="V39" i="73" s="1"/>
  <c r="AP39" i="71"/>
  <c r="U39" i="73" s="1"/>
  <c r="AO39" i="71"/>
  <c r="AN39" i="71"/>
  <c r="T39" i="73" s="1"/>
  <c r="AM39" i="71"/>
  <c r="S39" i="73" s="1"/>
  <c r="AL39" i="71"/>
  <c r="R39" i="73" s="1"/>
  <c r="AK39" i="71"/>
  <c r="AJ39" i="71"/>
  <c r="Q39" i="73" s="1"/>
  <c r="AI39" i="71"/>
  <c r="P39" i="73" s="1"/>
  <c r="AH39" i="71"/>
  <c r="O39" i="73" s="1"/>
  <c r="AG39" i="71"/>
  <c r="AF39" i="71"/>
  <c r="N39" i="73" s="1"/>
  <c r="AE39" i="71"/>
  <c r="M39" i="73" s="1"/>
  <c r="AD39" i="71"/>
  <c r="L39" i="73" s="1"/>
  <c r="AC39" i="71"/>
  <c r="AB39" i="71"/>
  <c r="K39" i="73" s="1"/>
  <c r="AA39" i="71"/>
  <c r="J39" i="73" s="1"/>
  <c r="Z39" i="71"/>
  <c r="Y39" i="71"/>
  <c r="X39" i="71"/>
  <c r="H39" i="73" s="1"/>
  <c r="W39" i="71"/>
  <c r="M39" i="71"/>
  <c r="L39" i="71"/>
  <c r="K39" i="71"/>
  <c r="H39" i="71"/>
  <c r="F39" i="73" s="1"/>
  <c r="G39" i="71"/>
  <c r="F39" i="71"/>
  <c r="E39" i="71"/>
  <c r="C39" i="73" s="1"/>
  <c r="CE38" i="71"/>
  <c r="BR38" i="71"/>
  <c r="AP38" i="73" s="1"/>
  <c r="BQ38" i="71"/>
  <c r="BP38" i="71"/>
  <c r="AO38" i="73" s="1"/>
  <c r="BO38" i="71"/>
  <c r="AN38" i="73" s="1"/>
  <c r="BN38" i="71"/>
  <c r="AM38" i="73" s="1"/>
  <c r="BM38" i="71"/>
  <c r="BL38" i="71"/>
  <c r="AL38" i="73" s="1"/>
  <c r="BK38" i="71"/>
  <c r="AK38" i="73" s="1"/>
  <c r="BJ38" i="71"/>
  <c r="AJ38" i="73" s="1"/>
  <c r="BI38" i="71"/>
  <c r="BH38" i="71"/>
  <c r="AI38" i="73" s="1"/>
  <c r="BG38" i="71"/>
  <c r="AH38" i="73" s="1"/>
  <c r="BF38" i="71"/>
  <c r="AG38" i="73" s="1"/>
  <c r="BE38" i="71"/>
  <c r="BD38" i="71"/>
  <c r="AF38" i="73" s="1"/>
  <c r="BC38" i="71"/>
  <c r="AE38" i="73" s="1"/>
  <c r="BB38" i="71"/>
  <c r="AD38" i="73" s="1"/>
  <c r="BA38" i="71"/>
  <c r="AZ38" i="71"/>
  <c r="AC38" i="73" s="1"/>
  <c r="AY38" i="71"/>
  <c r="AB38" i="73" s="1"/>
  <c r="AX38" i="71"/>
  <c r="AA38" i="73" s="1"/>
  <c r="AW38" i="71"/>
  <c r="AV38" i="71"/>
  <c r="Z38" i="73" s="1"/>
  <c r="AU38" i="71"/>
  <c r="Y38" i="73" s="1"/>
  <c r="AT38" i="71"/>
  <c r="X38" i="73" s="1"/>
  <c r="AS38" i="71"/>
  <c r="AR38" i="71"/>
  <c r="W38" i="73" s="1"/>
  <c r="AQ38" i="71"/>
  <c r="V38" i="73" s="1"/>
  <c r="AP38" i="71"/>
  <c r="U38" i="73" s="1"/>
  <c r="AO38" i="71"/>
  <c r="AN38" i="71"/>
  <c r="T38" i="73" s="1"/>
  <c r="AM38" i="71"/>
  <c r="S38" i="73" s="1"/>
  <c r="AL38" i="71"/>
  <c r="R38" i="73" s="1"/>
  <c r="AK38" i="71"/>
  <c r="AJ38" i="71"/>
  <c r="Q38" i="73" s="1"/>
  <c r="AI38" i="71"/>
  <c r="P38" i="73" s="1"/>
  <c r="AH38" i="71"/>
  <c r="O38" i="73" s="1"/>
  <c r="AG38" i="71"/>
  <c r="AF38" i="71"/>
  <c r="N38" i="73" s="1"/>
  <c r="AE38" i="71"/>
  <c r="M38" i="73" s="1"/>
  <c r="AD38" i="71"/>
  <c r="L38" i="73" s="1"/>
  <c r="AC38" i="71"/>
  <c r="AB38" i="71"/>
  <c r="K38" i="73" s="1"/>
  <c r="AA38" i="71"/>
  <c r="J38" i="73" s="1"/>
  <c r="Z38" i="71"/>
  <c r="Y38" i="71"/>
  <c r="X38" i="71"/>
  <c r="H38" i="73" s="1"/>
  <c r="W38" i="71"/>
  <c r="M38" i="71"/>
  <c r="L38" i="71"/>
  <c r="K38" i="71"/>
  <c r="H38" i="71"/>
  <c r="F38" i="73" s="1"/>
  <c r="G38" i="71"/>
  <c r="F38" i="71"/>
  <c r="E38" i="71"/>
  <c r="C38" i="73" s="1"/>
  <c r="CE37" i="71"/>
  <c r="BR37" i="71"/>
  <c r="AP37" i="73" s="1"/>
  <c r="BQ37" i="71"/>
  <c r="BP37" i="71"/>
  <c r="AO37" i="73" s="1"/>
  <c r="BO37" i="71"/>
  <c r="AN37" i="73" s="1"/>
  <c r="BN37" i="71"/>
  <c r="AM37" i="73" s="1"/>
  <c r="BM37" i="71"/>
  <c r="BL37" i="71"/>
  <c r="AL37" i="73" s="1"/>
  <c r="BK37" i="71"/>
  <c r="AK37" i="73" s="1"/>
  <c r="BJ37" i="71"/>
  <c r="AJ37" i="73" s="1"/>
  <c r="BI37" i="71"/>
  <c r="BH37" i="71"/>
  <c r="AI37" i="73" s="1"/>
  <c r="BG37" i="71"/>
  <c r="AH37" i="73" s="1"/>
  <c r="BF37" i="71"/>
  <c r="AG37" i="73" s="1"/>
  <c r="BE37" i="71"/>
  <c r="BD37" i="71"/>
  <c r="AF37" i="73" s="1"/>
  <c r="BC37" i="71"/>
  <c r="AE37" i="73" s="1"/>
  <c r="BB37" i="71"/>
  <c r="AD37" i="73" s="1"/>
  <c r="BA37" i="71"/>
  <c r="AZ37" i="71"/>
  <c r="AC37" i="73" s="1"/>
  <c r="AY37" i="71"/>
  <c r="AB37" i="73" s="1"/>
  <c r="AX37" i="71"/>
  <c r="AA37" i="73" s="1"/>
  <c r="AW37" i="71"/>
  <c r="AV37" i="71"/>
  <c r="Z37" i="73" s="1"/>
  <c r="AU37" i="71"/>
  <c r="Y37" i="73" s="1"/>
  <c r="AT37" i="71"/>
  <c r="X37" i="73" s="1"/>
  <c r="AS37" i="71"/>
  <c r="AR37" i="71"/>
  <c r="W37" i="73" s="1"/>
  <c r="AQ37" i="71"/>
  <c r="V37" i="73" s="1"/>
  <c r="AP37" i="71"/>
  <c r="U37" i="73" s="1"/>
  <c r="AO37" i="71"/>
  <c r="AN37" i="71"/>
  <c r="T37" i="73" s="1"/>
  <c r="AM37" i="71"/>
  <c r="S37" i="73" s="1"/>
  <c r="AL37" i="71"/>
  <c r="R37" i="73" s="1"/>
  <c r="AK37" i="71"/>
  <c r="AJ37" i="71"/>
  <c r="Q37" i="73" s="1"/>
  <c r="AI37" i="71"/>
  <c r="P37" i="73" s="1"/>
  <c r="AH37" i="71"/>
  <c r="O37" i="73" s="1"/>
  <c r="AG37" i="71"/>
  <c r="AF37" i="71"/>
  <c r="N37" i="73" s="1"/>
  <c r="AE37" i="71"/>
  <c r="M37" i="73" s="1"/>
  <c r="AD37" i="71"/>
  <c r="L37" i="73" s="1"/>
  <c r="AC37" i="71"/>
  <c r="AB37" i="71"/>
  <c r="K37" i="73" s="1"/>
  <c r="AA37" i="71"/>
  <c r="J37" i="73" s="1"/>
  <c r="Z37" i="71"/>
  <c r="Y37" i="71"/>
  <c r="X37" i="71"/>
  <c r="H37" i="73" s="1"/>
  <c r="W37" i="71"/>
  <c r="M37" i="71"/>
  <c r="L37" i="71"/>
  <c r="K37" i="71"/>
  <c r="H37" i="71"/>
  <c r="F37" i="73" s="1"/>
  <c r="G37" i="71"/>
  <c r="F37" i="71"/>
  <c r="E37" i="71"/>
  <c r="C37" i="73" s="1"/>
  <c r="CE36" i="71"/>
  <c r="BR36" i="71"/>
  <c r="AP36" i="73" s="1"/>
  <c r="BQ36" i="71"/>
  <c r="BP36" i="71"/>
  <c r="AO36" i="73" s="1"/>
  <c r="BO36" i="71"/>
  <c r="AN36" i="73" s="1"/>
  <c r="BN36" i="71"/>
  <c r="AM36" i="73" s="1"/>
  <c r="BM36" i="71"/>
  <c r="BL36" i="71"/>
  <c r="AL36" i="73" s="1"/>
  <c r="BK36" i="71"/>
  <c r="AK36" i="73" s="1"/>
  <c r="BJ36" i="71"/>
  <c r="AJ36" i="73" s="1"/>
  <c r="BI36" i="71"/>
  <c r="BH36" i="71"/>
  <c r="AI36" i="73" s="1"/>
  <c r="BG36" i="71"/>
  <c r="AH36" i="73" s="1"/>
  <c r="BF36" i="71"/>
  <c r="AG36" i="73" s="1"/>
  <c r="BE36" i="71"/>
  <c r="BD36" i="71"/>
  <c r="AF36" i="73" s="1"/>
  <c r="BC36" i="71"/>
  <c r="AE36" i="73" s="1"/>
  <c r="BB36" i="71"/>
  <c r="AD36" i="73" s="1"/>
  <c r="BA36" i="71"/>
  <c r="AZ36" i="71"/>
  <c r="AC36" i="73" s="1"/>
  <c r="AY36" i="71"/>
  <c r="AB36" i="73" s="1"/>
  <c r="AX36" i="71"/>
  <c r="AA36" i="73" s="1"/>
  <c r="AW36" i="71"/>
  <c r="AV36" i="71"/>
  <c r="Z36" i="73" s="1"/>
  <c r="AU36" i="71"/>
  <c r="Y36" i="73" s="1"/>
  <c r="AT36" i="71"/>
  <c r="X36" i="73" s="1"/>
  <c r="AS36" i="71"/>
  <c r="AR36" i="71"/>
  <c r="W36" i="73" s="1"/>
  <c r="AQ36" i="71"/>
  <c r="V36" i="73" s="1"/>
  <c r="AP36" i="71"/>
  <c r="U36" i="73" s="1"/>
  <c r="AO36" i="71"/>
  <c r="AN36" i="71"/>
  <c r="T36" i="73" s="1"/>
  <c r="AM36" i="71"/>
  <c r="S36" i="73" s="1"/>
  <c r="AL36" i="71"/>
  <c r="R36" i="73" s="1"/>
  <c r="AK36" i="71"/>
  <c r="AJ36" i="71"/>
  <c r="Q36" i="73" s="1"/>
  <c r="AI36" i="71"/>
  <c r="P36" i="73" s="1"/>
  <c r="AH36" i="71"/>
  <c r="O36" i="73" s="1"/>
  <c r="AG36" i="71"/>
  <c r="AF36" i="71"/>
  <c r="N36" i="73" s="1"/>
  <c r="AE36" i="71"/>
  <c r="M36" i="73" s="1"/>
  <c r="AD36" i="71"/>
  <c r="L36" i="73" s="1"/>
  <c r="AC36" i="71"/>
  <c r="AB36" i="71"/>
  <c r="K36" i="73" s="1"/>
  <c r="AA36" i="71"/>
  <c r="J36" i="73" s="1"/>
  <c r="Z36" i="71"/>
  <c r="I36" i="73" s="1"/>
  <c r="AR36" i="73" s="1"/>
  <c r="Y36" i="71"/>
  <c r="X36" i="71"/>
  <c r="H36" i="73" s="1"/>
  <c r="W36" i="71"/>
  <c r="M36" i="71"/>
  <c r="L36" i="71"/>
  <c r="K36" i="71"/>
  <c r="H36" i="71"/>
  <c r="F36" i="73" s="1"/>
  <c r="G36" i="71"/>
  <c r="F36" i="71"/>
  <c r="E36" i="71"/>
  <c r="C36" i="73" s="1"/>
  <c r="CE35" i="71"/>
  <c r="BR35" i="71"/>
  <c r="AP35" i="73" s="1"/>
  <c r="BQ35" i="71"/>
  <c r="BP35" i="71"/>
  <c r="AO35" i="73" s="1"/>
  <c r="BO35" i="71"/>
  <c r="AN35" i="73" s="1"/>
  <c r="BN35" i="71"/>
  <c r="AM35" i="73" s="1"/>
  <c r="BM35" i="71"/>
  <c r="BL35" i="71"/>
  <c r="AL35" i="73" s="1"/>
  <c r="BK35" i="71"/>
  <c r="AK35" i="73" s="1"/>
  <c r="BJ35" i="71"/>
  <c r="AJ35" i="73" s="1"/>
  <c r="BI35" i="71"/>
  <c r="BH35" i="71"/>
  <c r="AI35" i="73" s="1"/>
  <c r="BG35" i="71"/>
  <c r="AH35" i="73" s="1"/>
  <c r="BF35" i="71"/>
  <c r="AG35" i="73" s="1"/>
  <c r="BE35" i="71"/>
  <c r="BD35" i="71"/>
  <c r="AF35" i="73" s="1"/>
  <c r="BC35" i="71"/>
  <c r="AE35" i="73" s="1"/>
  <c r="BB35" i="71"/>
  <c r="AD35" i="73" s="1"/>
  <c r="BA35" i="71"/>
  <c r="AZ35" i="71"/>
  <c r="AC35" i="73" s="1"/>
  <c r="AY35" i="71"/>
  <c r="AB35" i="73" s="1"/>
  <c r="AX35" i="71"/>
  <c r="AA35" i="73" s="1"/>
  <c r="AW35" i="71"/>
  <c r="AV35" i="71"/>
  <c r="Z35" i="73" s="1"/>
  <c r="AU35" i="71"/>
  <c r="Y35" i="73" s="1"/>
  <c r="AT35" i="71"/>
  <c r="X35" i="73" s="1"/>
  <c r="AS35" i="71"/>
  <c r="AR35" i="71"/>
  <c r="W35" i="73" s="1"/>
  <c r="AQ35" i="71"/>
  <c r="V35" i="73" s="1"/>
  <c r="AP35" i="71"/>
  <c r="U35" i="73" s="1"/>
  <c r="AO35" i="71"/>
  <c r="AN35" i="71"/>
  <c r="T35" i="73" s="1"/>
  <c r="AM35" i="71"/>
  <c r="S35" i="73" s="1"/>
  <c r="AL35" i="71"/>
  <c r="R35" i="73" s="1"/>
  <c r="AK35" i="71"/>
  <c r="AJ35" i="71"/>
  <c r="Q35" i="73" s="1"/>
  <c r="AI35" i="71"/>
  <c r="P35" i="73" s="1"/>
  <c r="AH35" i="71"/>
  <c r="O35" i="73" s="1"/>
  <c r="AG35" i="71"/>
  <c r="AF35" i="71"/>
  <c r="N35" i="73" s="1"/>
  <c r="AE35" i="71"/>
  <c r="M35" i="73" s="1"/>
  <c r="AD35" i="71"/>
  <c r="L35" i="73" s="1"/>
  <c r="AC35" i="71"/>
  <c r="AB35" i="71"/>
  <c r="K35" i="73" s="1"/>
  <c r="AA35" i="71"/>
  <c r="J35" i="73" s="1"/>
  <c r="Z35" i="71"/>
  <c r="Y35" i="71"/>
  <c r="X35" i="71"/>
  <c r="H35" i="73" s="1"/>
  <c r="W35" i="71"/>
  <c r="M35" i="71"/>
  <c r="L35" i="71"/>
  <c r="K35" i="71"/>
  <c r="H35" i="71"/>
  <c r="F35" i="73" s="1"/>
  <c r="G35" i="71"/>
  <c r="F35" i="71"/>
  <c r="E35" i="71"/>
  <c r="C35" i="73" s="1"/>
  <c r="CE34" i="71"/>
  <c r="BR34" i="71"/>
  <c r="AP34" i="73" s="1"/>
  <c r="BQ34" i="71"/>
  <c r="BP34" i="71"/>
  <c r="AO34" i="73" s="1"/>
  <c r="BO34" i="71"/>
  <c r="AN34" i="73" s="1"/>
  <c r="BN34" i="71"/>
  <c r="AM34" i="73" s="1"/>
  <c r="BM34" i="71"/>
  <c r="BL34" i="71"/>
  <c r="AL34" i="73" s="1"/>
  <c r="BK34" i="71"/>
  <c r="AK34" i="73" s="1"/>
  <c r="BJ34" i="71"/>
  <c r="AJ34" i="73" s="1"/>
  <c r="BI34" i="71"/>
  <c r="BH34" i="71"/>
  <c r="AI34" i="73" s="1"/>
  <c r="BG34" i="71"/>
  <c r="AH34" i="73" s="1"/>
  <c r="BF34" i="71"/>
  <c r="AG34" i="73" s="1"/>
  <c r="BE34" i="71"/>
  <c r="BD34" i="71"/>
  <c r="AF34" i="73" s="1"/>
  <c r="BC34" i="71"/>
  <c r="AE34" i="73" s="1"/>
  <c r="BB34" i="71"/>
  <c r="AD34" i="73" s="1"/>
  <c r="BA34" i="71"/>
  <c r="AZ34" i="71"/>
  <c r="AC34" i="73" s="1"/>
  <c r="AY34" i="71"/>
  <c r="AB34" i="73" s="1"/>
  <c r="AX34" i="71"/>
  <c r="AA34" i="73" s="1"/>
  <c r="AW34" i="71"/>
  <c r="AV34" i="71"/>
  <c r="Z34" i="73" s="1"/>
  <c r="AU34" i="71"/>
  <c r="Y34" i="73" s="1"/>
  <c r="AT34" i="71"/>
  <c r="X34" i="73" s="1"/>
  <c r="AS34" i="71"/>
  <c r="AR34" i="71"/>
  <c r="W34" i="73" s="1"/>
  <c r="AQ34" i="71"/>
  <c r="V34" i="73" s="1"/>
  <c r="AP34" i="71"/>
  <c r="U34" i="73" s="1"/>
  <c r="AO34" i="71"/>
  <c r="AN34" i="71"/>
  <c r="T34" i="73" s="1"/>
  <c r="AM34" i="71"/>
  <c r="S34" i="73" s="1"/>
  <c r="AL34" i="71"/>
  <c r="R34" i="73" s="1"/>
  <c r="AK34" i="71"/>
  <c r="AJ34" i="71"/>
  <c r="Q34" i="73" s="1"/>
  <c r="AI34" i="71"/>
  <c r="P34" i="73" s="1"/>
  <c r="AH34" i="71"/>
  <c r="O34" i="73" s="1"/>
  <c r="AG34" i="71"/>
  <c r="AF34" i="71"/>
  <c r="N34" i="73" s="1"/>
  <c r="AE34" i="71"/>
  <c r="M34" i="73" s="1"/>
  <c r="AD34" i="71"/>
  <c r="L34" i="73" s="1"/>
  <c r="AC34" i="71"/>
  <c r="AB34" i="71"/>
  <c r="K34" i="73" s="1"/>
  <c r="AA34" i="71"/>
  <c r="J34" i="73" s="1"/>
  <c r="Z34" i="71"/>
  <c r="Y34" i="71"/>
  <c r="X34" i="71"/>
  <c r="H34" i="73" s="1"/>
  <c r="W34" i="71"/>
  <c r="M34" i="71"/>
  <c r="L34" i="71"/>
  <c r="K34" i="71"/>
  <c r="H34" i="71"/>
  <c r="F34" i="73" s="1"/>
  <c r="G34" i="71"/>
  <c r="F34" i="71"/>
  <c r="E34" i="71"/>
  <c r="C34" i="73" s="1"/>
  <c r="CE33" i="71"/>
  <c r="BR33" i="71"/>
  <c r="AP33" i="73" s="1"/>
  <c r="BQ33" i="71"/>
  <c r="BP33" i="71"/>
  <c r="AO33" i="73" s="1"/>
  <c r="BO33" i="71"/>
  <c r="AN33" i="73" s="1"/>
  <c r="BN33" i="71"/>
  <c r="AM33" i="73" s="1"/>
  <c r="BM33" i="71"/>
  <c r="BL33" i="71"/>
  <c r="AL33" i="73" s="1"/>
  <c r="BK33" i="71"/>
  <c r="AK33" i="73" s="1"/>
  <c r="BJ33" i="71"/>
  <c r="AJ33" i="73" s="1"/>
  <c r="BI33" i="71"/>
  <c r="BH33" i="71"/>
  <c r="AI33" i="73" s="1"/>
  <c r="BG33" i="71"/>
  <c r="AH33" i="73" s="1"/>
  <c r="BF33" i="71"/>
  <c r="AG33" i="73" s="1"/>
  <c r="BE33" i="71"/>
  <c r="BD33" i="71"/>
  <c r="AF33" i="73" s="1"/>
  <c r="BC33" i="71"/>
  <c r="AE33" i="73" s="1"/>
  <c r="BB33" i="71"/>
  <c r="AD33" i="73" s="1"/>
  <c r="BA33" i="71"/>
  <c r="AZ33" i="71"/>
  <c r="AC33" i="73" s="1"/>
  <c r="AY33" i="71"/>
  <c r="AB33" i="73" s="1"/>
  <c r="AX33" i="71"/>
  <c r="AA33" i="73" s="1"/>
  <c r="AW33" i="71"/>
  <c r="AV33" i="71"/>
  <c r="Z33" i="73" s="1"/>
  <c r="AU33" i="71"/>
  <c r="Y33" i="73" s="1"/>
  <c r="AT33" i="71"/>
  <c r="X33" i="73" s="1"/>
  <c r="AS33" i="71"/>
  <c r="AR33" i="71"/>
  <c r="W33" i="73" s="1"/>
  <c r="AQ33" i="71"/>
  <c r="V33" i="73" s="1"/>
  <c r="AP33" i="71"/>
  <c r="U33" i="73" s="1"/>
  <c r="AO33" i="71"/>
  <c r="AN33" i="71"/>
  <c r="T33" i="73" s="1"/>
  <c r="AM33" i="71"/>
  <c r="S33" i="73" s="1"/>
  <c r="AL33" i="71"/>
  <c r="R33" i="73" s="1"/>
  <c r="AK33" i="71"/>
  <c r="AJ33" i="71"/>
  <c r="Q33" i="73" s="1"/>
  <c r="AI33" i="71"/>
  <c r="P33" i="73" s="1"/>
  <c r="AH33" i="71"/>
  <c r="O33" i="73" s="1"/>
  <c r="AG33" i="71"/>
  <c r="AF33" i="71"/>
  <c r="N33" i="73" s="1"/>
  <c r="AE33" i="71"/>
  <c r="M33" i="73" s="1"/>
  <c r="AD33" i="71"/>
  <c r="L33" i="73" s="1"/>
  <c r="AC33" i="71"/>
  <c r="AB33" i="71"/>
  <c r="K33" i="73" s="1"/>
  <c r="AA33" i="71"/>
  <c r="J33" i="73" s="1"/>
  <c r="Z33" i="71"/>
  <c r="Y33" i="71"/>
  <c r="X33" i="71"/>
  <c r="H33" i="73" s="1"/>
  <c r="W33" i="71"/>
  <c r="M33" i="71"/>
  <c r="L33" i="71"/>
  <c r="K33" i="71"/>
  <c r="H33" i="71"/>
  <c r="F33" i="73" s="1"/>
  <c r="G33" i="71"/>
  <c r="F33" i="71"/>
  <c r="E33" i="71"/>
  <c r="C33" i="73" s="1"/>
  <c r="CE32" i="71"/>
  <c r="BR32" i="71"/>
  <c r="AP32" i="73" s="1"/>
  <c r="BQ32" i="71"/>
  <c r="BP32" i="71"/>
  <c r="AO32" i="73" s="1"/>
  <c r="BO32" i="71"/>
  <c r="AN32" i="73" s="1"/>
  <c r="BN32" i="71"/>
  <c r="AM32" i="73" s="1"/>
  <c r="BM32" i="71"/>
  <c r="BL32" i="71"/>
  <c r="AL32" i="73" s="1"/>
  <c r="BK32" i="71"/>
  <c r="AK32" i="73" s="1"/>
  <c r="BJ32" i="71"/>
  <c r="AJ32" i="73" s="1"/>
  <c r="BI32" i="71"/>
  <c r="BH32" i="71"/>
  <c r="AI32" i="73" s="1"/>
  <c r="BG32" i="71"/>
  <c r="AH32" i="73" s="1"/>
  <c r="BF32" i="71"/>
  <c r="AG32" i="73" s="1"/>
  <c r="BE32" i="71"/>
  <c r="BD32" i="71"/>
  <c r="AF32" i="73" s="1"/>
  <c r="BC32" i="71"/>
  <c r="AE32" i="73" s="1"/>
  <c r="BB32" i="71"/>
  <c r="AD32" i="73" s="1"/>
  <c r="BA32" i="71"/>
  <c r="AZ32" i="71"/>
  <c r="AC32" i="73" s="1"/>
  <c r="AY32" i="71"/>
  <c r="AB32" i="73" s="1"/>
  <c r="AX32" i="71"/>
  <c r="AA32" i="73" s="1"/>
  <c r="AW32" i="71"/>
  <c r="AV32" i="71"/>
  <c r="Z32" i="73" s="1"/>
  <c r="AU32" i="71"/>
  <c r="Y32" i="73" s="1"/>
  <c r="AT32" i="71"/>
  <c r="X32" i="73" s="1"/>
  <c r="AS32" i="71"/>
  <c r="AR32" i="71"/>
  <c r="W32" i="73" s="1"/>
  <c r="AQ32" i="71"/>
  <c r="V32" i="73" s="1"/>
  <c r="AP32" i="71"/>
  <c r="U32" i="73" s="1"/>
  <c r="AO32" i="71"/>
  <c r="AN32" i="71"/>
  <c r="T32" i="73" s="1"/>
  <c r="AM32" i="71"/>
  <c r="S32" i="73" s="1"/>
  <c r="AL32" i="71"/>
  <c r="R32" i="73" s="1"/>
  <c r="AK32" i="71"/>
  <c r="AJ32" i="71"/>
  <c r="Q32" i="73" s="1"/>
  <c r="AI32" i="71"/>
  <c r="P32" i="73" s="1"/>
  <c r="AH32" i="71"/>
  <c r="O32" i="73" s="1"/>
  <c r="AG32" i="71"/>
  <c r="AF32" i="71"/>
  <c r="N32" i="73" s="1"/>
  <c r="AE32" i="71"/>
  <c r="M32" i="73" s="1"/>
  <c r="AD32" i="71"/>
  <c r="L32" i="73" s="1"/>
  <c r="AC32" i="71"/>
  <c r="AB32" i="71"/>
  <c r="K32" i="73" s="1"/>
  <c r="AA32" i="71"/>
  <c r="J32" i="73" s="1"/>
  <c r="Z32" i="71"/>
  <c r="I32" i="73" s="1"/>
  <c r="Y32" i="71"/>
  <c r="X32" i="71"/>
  <c r="H32" i="73" s="1"/>
  <c r="W32" i="71"/>
  <c r="M32" i="71"/>
  <c r="L32" i="71"/>
  <c r="K32" i="71"/>
  <c r="H32" i="71"/>
  <c r="F32" i="73" s="1"/>
  <c r="G32" i="71"/>
  <c r="F32" i="71"/>
  <c r="E32" i="71"/>
  <c r="C32" i="73" s="1"/>
  <c r="CE31" i="71"/>
  <c r="BR31" i="71"/>
  <c r="AP31" i="73" s="1"/>
  <c r="BQ31" i="71"/>
  <c r="BP31" i="71"/>
  <c r="AO31" i="73" s="1"/>
  <c r="BO31" i="71"/>
  <c r="AN31" i="73" s="1"/>
  <c r="BN31" i="71"/>
  <c r="AM31" i="73" s="1"/>
  <c r="BM31" i="71"/>
  <c r="BL31" i="71"/>
  <c r="AL31" i="73" s="1"/>
  <c r="BK31" i="71"/>
  <c r="AK31" i="73" s="1"/>
  <c r="BJ31" i="71"/>
  <c r="AJ31" i="73" s="1"/>
  <c r="BI31" i="71"/>
  <c r="BH31" i="71"/>
  <c r="AI31" i="73" s="1"/>
  <c r="BG31" i="71"/>
  <c r="AH31" i="73" s="1"/>
  <c r="BF31" i="71"/>
  <c r="AG31" i="73" s="1"/>
  <c r="BE31" i="71"/>
  <c r="BD31" i="71"/>
  <c r="AF31" i="73" s="1"/>
  <c r="BC31" i="71"/>
  <c r="AE31" i="73" s="1"/>
  <c r="BB31" i="71"/>
  <c r="AD31" i="73" s="1"/>
  <c r="BA31" i="71"/>
  <c r="AZ31" i="71"/>
  <c r="AC31" i="73" s="1"/>
  <c r="AY31" i="71"/>
  <c r="AB31" i="73" s="1"/>
  <c r="AX31" i="71"/>
  <c r="AA31" i="73" s="1"/>
  <c r="AW31" i="71"/>
  <c r="AV31" i="71"/>
  <c r="Z31" i="73" s="1"/>
  <c r="AU31" i="71"/>
  <c r="Y31" i="73" s="1"/>
  <c r="AT31" i="71"/>
  <c r="X31" i="73" s="1"/>
  <c r="AS31" i="71"/>
  <c r="AR31" i="71"/>
  <c r="W31" i="73" s="1"/>
  <c r="AQ31" i="71"/>
  <c r="V31" i="73" s="1"/>
  <c r="AP31" i="71"/>
  <c r="U31" i="73" s="1"/>
  <c r="AO31" i="71"/>
  <c r="AN31" i="71"/>
  <c r="T31" i="73" s="1"/>
  <c r="AM31" i="71"/>
  <c r="S31" i="73" s="1"/>
  <c r="AL31" i="71"/>
  <c r="R31" i="73" s="1"/>
  <c r="AK31" i="71"/>
  <c r="AJ31" i="71"/>
  <c r="Q31" i="73" s="1"/>
  <c r="AI31" i="71"/>
  <c r="P31" i="73" s="1"/>
  <c r="AH31" i="71"/>
  <c r="O31" i="73" s="1"/>
  <c r="AG31" i="71"/>
  <c r="AF31" i="71"/>
  <c r="N31" i="73" s="1"/>
  <c r="AE31" i="71"/>
  <c r="M31" i="73" s="1"/>
  <c r="AD31" i="71"/>
  <c r="L31" i="73" s="1"/>
  <c r="AC31" i="71"/>
  <c r="AB31" i="71"/>
  <c r="K31" i="73" s="1"/>
  <c r="AA31" i="71"/>
  <c r="J31" i="73" s="1"/>
  <c r="Z31" i="71"/>
  <c r="Y31" i="71"/>
  <c r="X31" i="71"/>
  <c r="H31" i="73" s="1"/>
  <c r="W31" i="71"/>
  <c r="M31" i="71"/>
  <c r="L31" i="71"/>
  <c r="K31" i="71"/>
  <c r="H31" i="71"/>
  <c r="F31" i="73" s="1"/>
  <c r="G31" i="71"/>
  <c r="F31" i="71"/>
  <c r="E31" i="71"/>
  <c r="C31" i="73" s="1"/>
  <c r="CE30" i="71"/>
  <c r="BR30" i="71"/>
  <c r="AP30" i="73" s="1"/>
  <c r="BQ30" i="71"/>
  <c r="BP30" i="71"/>
  <c r="AO30" i="73" s="1"/>
  <c r="BO30" i="71"/>
  <c r="AN30" i="73" s="1"/>
  <c r="BN30" i="71"/>
  <c r="AM30" i="73" s="1"/>
  <c r="BM30" i="71"/>
  <c r="BL30" i="71"/>
  <c r="AL30" i="73" s="1"/>
  <c r="BK30" i="71"/>
  <c r="AK30" i="73" s="1"/>
  <c r="BJ30" i="71"/>
  <c r="AJ30" i="73" s="1"/>
  <c r="BI30" i="71"/>
  <c r="BH30" i="71"/>
  <c r="AI30" i="73" s="1"/>
  <c r="BG30" i="71"/>
  <c r="AH30" i="73" s="1"/>
  <c r="BF30" i="71"/>
  <c r="AG30" i="73" s="1"/>
  <c r="BE30" i="71"/>
  <c r="BD30" i="71"/>
  <c r="AF30" i="73" s="1"/>
  <c r="BC30" i="71"/>
  <c r="AE30" i="73" s="1"/>
  <c r="BB30" i="71"/>
  <c r="AD30" i="73" s="1"/>
  <c r="BA30" i="71"/>
  <c r="AZ30" i="71"/>
  <c r="AC30" i="73" s="1"/>
  <c r="AY30" i="71"/>
  <c r="AB30" i="73" s="1"/>
  <c r="AX30" i="71"/>
  <c r="AA30" i="73" s="1"/>
  <c r="AW30" i="71"/>
  <c r="AV30" i="71"/>
  <c r="Z30" i="73" s="1"/>
  <c r="AU30" i="71"/>
  <c r="Y30" i="73" s="1"/>
  <c r="AT30" i="71"/>
  <c r="X30" i="73" s="1"/>
  <c r="AS30" i="71"/>
  <c r="AR30" i="71"/>
  <c r="W30" i="73" s="1"/>
  <c r="AQ30" i="71"/>
  <c r="V30" i="73" s="1"/>
  <c r="AP30" i="71"/>
  <c r="U30" i="73" s="1"/>
  <c r="AO30" i="71"/>
  <c r="AN30" i="71"/>
  <c r="T30" i="73" s="1"/>
  <c r="AM30" i="71"/>
  <c r="S30" i="73" s="1"/>
  <c r="AL30" i="71"/>
  <c r="R30" i="73" s="1"/>
  <c r="AK30" i="71"/>
  <c r="AJ30" i="71"/>
  <c r="Q30" i="73" s="1"/>
  <c r="AI30" i="71"/>
  <c r="P30" i="73" s="1"/>
  <c r="AH30" i="71"/>
  <c r="O30" i="73" s="1"/>
  <c r="AG30" i="71"/>
  <c r="AF30" i="71"/>
  <c r="N30" i="73" s="1"/>
  <c r="AE30" i="71"/>
  <c r="M30" i="73" s="1"/>
  <c r="AD30" i="71"/>
  <c r="L30" i="73" s="1"/>
  <c r="AC30" i="71"/>
  <c r="AB30" i="71"/>
  <c r="K30" i="73" s="1"/>
  <c r="AA30" i="71"/>
  <c r="J30" i="73" s="1"/>
  <c r="Z30" i="71"/>
  <c r="Y30" i="71"/>
  <c r="X30" i="71"/>
  <c r="H30" i="73" s="1"/>
  <c r="W30" i="71"/>
  <c r="M30" i="71"/>
  <c r="L30" i="71"/>
  <c r="K30" i="71"/>
  <c r="H30" i="71"/>
  <c r="F30" i="73" s="1"/>
  <c r="G30" i="71"/>
  <c r="F30" i="71"/>
  <c r="E30" i="71"/>
  <c r="C30" i="73" s="1"/>
  <c r="CE29" i="71"/>
  <c r="BR29" i="71"/>
  <c r="AP29" i="73" s="1"/>
  <c r="BQ29" i="71"/>
  <c r="BP29" i="71"/>
  <c r="AO29" i="73" s="1"/>
  <c r="BO29" i="71"/>
  <c r="AN29" i="73" s="1"/>
  <c r="BN29" i="71"/>
  <c r="AM29" i="73" s="1"/>
  <c r="BM29" i="71"/>
  <c r="BL29" i="71"/>
  <c r="AL29" i="73" s="1"/>
  <c r="BK29" i="71"/>
  <c r="AK29" i="73" s="1"/>
  <c r="BJ29" i="71"/>
  <c r="AJ29" i="73" s="1"/>
  <c r="BI29" i="71"/>
  <c r="BH29" i="71"/>
  <c r="AI29" i="73" s="1"/>
  <c r="BG29" i="71"/>
  <c r="AH29" i="73" s="1"/>
  <c r="BF29" i="71"/>
  <c r="AG29" i="73" s="1"/>
  <c r="BE29" i="71"/>
  <c r="BD29" i="71"/>
  <c r="AF29" i="73" s="1"/>
  <c r="BC29" i="71"/>
  <c r="AE29" i="73" s="1"/>
  <c r="BB29" i="71"/>
  <c r="AD29" i="73" s="1"/>
  <c r="BA29" i="71"/>
  <c r="AZ29" i="71"/>
  <c r="AC29" i="73" s="1"/>
  <c r="AY29" i="71"/>
  <c r="AB29" i="73" s="1"/>
  <c r="AX29" i="71"/>
  <c r="AA29" i="73" s="1"/>
  <c r="AW29" i="71"/>
  <c r="AV29" i="71"/>
  <c r="Z29" i="73" s="1"/>
  <c r="AU29" i="71"/>
  <c r="Y29" i="73" s="1"/>
  <c r="AT29" i="71"/>
  <c r="X29" i="73" s="1"/>
  <c r="AS29" i="71"/>
  <c r="AR29" i="71"/>
  <c r="W29" i="73" s="1"/>
  <c r="AQ29" i="71"/>
  <c r="V29" i="73" s="1"/>
  <c r="AP29" i="71"/>
  <c r="U29" i="73" s="1"/>
  <c r="AO29" i="71"/>
  <c r="AN29" i="71"/>
  <c r="T29" i="73" s="1"/>
  <c r="AM29" i="71"/>
  <c r="S29" i="73" s="1"/>
  <c r="AL29" i="71"/>
  <c r="R29" i="73" s="1"/>
  <c r="AK29" i="71"/>
  <c r="AJ29" i="71"/>
  <c r="Q29" i="73" s="1"/>
  <c r="AI29" i="71"/>
  <c r="P29" i="73" s="1"/>
  <c r="AH29" i="71"/>
  <c r="O29" i="73" s="1"/>
  <c r="AG29" i="71"/>
  <c r="AF29" i="71"/>
  <c r="N29" i="73" s="1"/>
  <c r="AE29" i="71"/>
  <c r="M29" i="73" s="1"/>
  <c r="AD29" i="71"/>
  <c r="L29" i="73" s="1"/>
  <c r="AC29" i="71"/>
  <c r="AB29" i="71"/>
  <c r="K29" i="73" s="1"/>
  <c r="AA29" i="71"/>
  <c r="J29" i="73" s="1"/>
  <c r="Z29" i="71"/>
  <c r="I29" i="73" s="1"/>
  <c r="Y29" i="71"/>
  <c r="X29" i="71"/>
  <c r="H29" i="73" s="1"/>
  <c r="W29" i="71"/>
  <c r="M29" i="71"/>
  <c r="L29" i="71"/>
  <c r="K29" i="71"/>
  <c r="H29" i="71"/>
  <c r="F29" i="73" s="1"/>
  <c r="G29" i="71"/>
  <c r="F29" i="71"/>
  <c r="E29" i="71"/>
  <c r="C29" i="73" s="1"/>
  <c r="CE28" i="71"/>
  <c r="BR28" i="71"/>
  <c r="AP28" i="73" s="1"/>
  <c r="BQ28" i="71"/>
  <c r="BP28" i="71"/>
  <c r="AO28" i="73" s="1"/>
  <c r="BO28" i="71"/>
  <c r="AN28" i="73" s="1"/>
  <c r="BN28" i="71"/>
  <c r="AM28" i="73" s="1"/>
  <c r="BM28" i="71"/>
  <c r="BL28" i="71"/>
  <c r="AL28" i="73" s="1"/>
  <c r="BK28" i="71"/>
  <c r="AK28" i="73" s="1"/>
  <c r="BJ28" i="71"/>
  <c r="AJ28" i="73" s="1"/>
  <c r="BI28" i="71"/>
  <c r="BH28" i="71"/>
  <c r="AI28" i="73" s="1"/>
  <c r="BG28" i="71"/>
  <c r="AH28" i="73" s="1"/>
  <c r="BF28" i="71"/>
  <c r="AG28" i="73" s="1"/>
  <c r="BE28" i="71"/>
  <c r="BD28" i="71"/>
  <c r="AF28" i="73" s="1"/>
  <c r="BC28" i="71"/>
  <c r="AE28" i="73" s="1"/>
  <c r="BB28" i="71"/>
  <c r="AD28" i="73" s="1"/>
  <c r="BA28" i="71"/>
  <c r="AZ28" i="71"/>
  <c r="AC28" i="73" s="1"/>
  <c r="AY28" i="71"/>
  <c r="AB28" i="73" s="1"/>
  <c r="AX28" i="71"/>
  <c r="AA28" i="73" s="1"/>
  <c r="AW28" i="71"/>
  <c r="AV28" i="71"/>
  <c r="Z28" i="73" s="1"/>
  <c r="AU28" i="71"/>
  <c r="Y28" i="73" s="1"/>
  <c r="AT28" i="71"/>
  <c r="X28" i="73" s="1"/>
  <c r="AS28" i="71"/>
  <c r="AR28" i="71"/>
  <c r="W28" i="73" s="1"/>
  <c r="AQ28" i="71"/>
  <c r="V28" i="73" s="1"/>
  <c r="AP28" i="71"/>
  <c r="U28" i="73" s="1"/>
  <c r="AO28" i="71"/>
  <c r="AN28" i="71"/>
  <c r="T28" i="73" s="1"/>
  <c r="AM28" i="71"/>
  <c r="S28" i="73" s="1"/>
  <c r="AL28" i="71"/>
  <c r="R28" i="73" s="1"/>
  <c r="AK28" i="71"/>
  <c r="AJ28" i="71"/>
  <c r="Q28" i="73" s="1"/>
  <c r="AI28" i="71"/>
  <c r="P28" i="73" s="1"/>
  <c r="AH28" i="71"/>
  <c r="O28" i="73" s="1"/>
  <c r="AG28" i="71"/>
  <c r="AF28" i="71"/>
  <c r="N28" i="73" s="1"/>
  <c r="AE28" i="71"/>
  <c r="M28" i="73" s="1"/>
  <c r="AD28" i="71"/>
  <c r="L28" i="73" s="1"/>
  <c r="AC28" i="71"/>
  <c r="AB28" i="71"/>
  <c r="K28" i="73" s="1"/>
  <c r="AA28" i="71"/>
  <c r="J28" i="73" s="1"/>
  <c r="Z28" i="71"/>
  <c r="Y28" i="71"/>
  <c r="X28" i="71"/>
  <c r="H28" i="73" s="1"/>
  <c r="W28" i="71"/>
  <c r="M28" i="71"/>
  <c r="L28" i="71"/>
  <c r="K28" i="71"/>
  <c r="H28" i="71"/>
  <c r="F28" i="73" s="1"/>
  <c r="G28" i="71"/>
  <c r="F28" i="71"/>
  <c r="E28" i="71"/>
  <c r="C28" i="73" s="1"/>
  <c r="CE27" i="71"/>
  <c r="BR27" i="71"/>
  <c r="AP27" i="73" s="1"/>
  <c r="BQ27" i="71"/>
  <c r="BP27" i="71"/>
  <c r="AO27" i="73" s="1"/>
  <c r="BO27" i="71"/>
  <c r="AN27" i="73" s="1"/>
  <c r="BN27" i="71"/>
  <c r="AM27" i="73" s="1"/>
  <c r="BM27" i="71"/>
  <c r="BL27" i="71"/>
  <c r="AL27" i="73" s="1"/>
  <c r="BK27" i="71"/>
  <c r="AK27" i="73" s="1"/>
  <c r="BJ27" i="71"/>
  <c r="AJ27" i="73" s="1"/>
  <c r="BI27" i="71"/>
  <c r="BH27" i="71"/>
  <c r="AI27" i="73" s="1"/>
  <c r="BG27" i="71"/>
  <c r="AH27" i="73" s="1"/>
  <c r="BF27" i="71"/>
  <c r="AG27" i="73" s="1"/>
  <c r="BE27" i="71"/>
  <c r="BD27" i="71"/>
  <c r="AF27" i="73" s="1"/>
  <c r="BC27" i="71"/>
  <c r="AE27" i="73" s="1"/>
  <c r="BB27" i="71"/>
  <c r="AD27" i="73" s="1"/>
  <c r="BA27" i="71"/>
  <c r="AZ27" i="71"/>
  <c r="AC27" i="73" s="1"/>
  <c r="AY27" i="71"/>
  <c r="AB27" i="73" s="1"/>
  <c r="AX27" i="71"/>
  <c r="AA27" i="73" s="1"/>
  <c r="AW27" i="71"/>
  <c r="AV27" i="71"/>
  <c r="Z27" i="73" s="1"/>
  <c r="AU27" i="71"/>
  <c r="Y27" i="73" s="1"/>
  <c r="AT27" i="71"/>
  <c r="X27" i="73" s="1"/>
  <c r="AS27" i="71"/>
  <c r="AR27" i="71"/>
  <c r="W27" i="73" s="1"/>
  <c r="AQ27" i="71"/>
  <c r="V27" i="73" s="1"/>
  <c r="AP27" i="71"/>
  <c r="U27" i="73" s="1"/>
  <c r="AO27" i="71"/>
  <c r="AN27" i="71"/>
  <c r="T27" i="73" s="1"/>
  <c r="AM27" i="71"/>
  <c r="S27" i="73" s="1"/>
  <c r="AL27" i="71"/>
  <c r="R27" i="73" s="1"/>
  <c r="AK27" i="71"/>
  <c r="AJ27" i="71"/>
  <c r="Q27" i="73" s="1"/>
  <c r="AI27" i="71"/>
  <c r="P27" i="73" s="1"/>
  <c r="AH27" i="71"/>
  <c r="O27" i="73" s="1"/>
  <c r="AG27" i="71"/>
  <c r="AF27" i="71"/>
  <c r="N27" i="73" s="1"/>
  <c r="AE27" i="71"/>
  <c r="M27" i="73" s="1"/>
  <c r="AD27" i="71"/>
  <c r="L27" i="73" s="1"/>
  <c r="AC27" i="71"/>
  <c r="AB27" i="71"/>
  <c r="K27" i="73" s="1"/>
  <c r="AA27" i="71"/>
  <c r="J27" i="73" s="1"/>
  <c r="Z27" i="71"/>
  <c r="Y27" i="71"/>
  <c r="X27" i="71"/>
  <c r="H27" i="73" s="1"/>
  <c r="W27" i="71"/>
  <c r="M27" i="71"/>
  <c r="L27" i="71"/>
  <c r="K27" i="71"/>
  <c r="H27" i="71"/>
  <c r="F27" i="73" s="1"/>
  <c r="G27" i="71"/>
  <c r="F27" i="71"/>
  <c r="E27" i="71"/>
  <c r="C27" i="73" s="1"/>
  <c r="CE26" i="71"/>
  <c r="BR26" i="71"/>
  <c r="AP26" i="73" s="1"/>
  <c r="BQ26" i="71"/>
  <c r="BP26" i="71"/>
  <c r="AO26" i="73" s="1"/>
  <c r="BO26" i="71"/>
  <c r="AN26" i="73" s="1"/>
  <c r="BN26" i="71"/>
  <c r="AM26" i="73" s="1"/>
  <c r="BM26" i="71"/>
  <c r="BL26" i="71"/>
  <c r="AL26" i="73" s="1"/>
  <c r="BK26" i="71"/>
  <c r="AK26" i="73" s="1"/>
  <c r="BJ26" i="71"/>
  <c r="AJ26" i="73" s="1"/>
  <c r="BI26" i="71"/>
  <c r="BH26" i="71"/>
  <c r="AI26" i="73" s="1"/>
  <c r="BG26" i="71"/>
  <c r="AH26" i="73" s="1"/>
  <c r="BF26" i="71"/>
  <c r="AG26" i="73" s="1"/>
  <c r="BE26" i="71"/>
  <c r="BD26" i="71"/>
  <c r="AF26" i="73" s="1"/>
  <c r="BC26" i="71"/>
  <c r="AE26" i="73" s="1"/>
  <c r="BB26" i="71"/>
  <c r="AD26" i="73" s="1"/>
  <c r="BA26" i="71"/>
  <c r="AZ26" i="71"/>
  <c r="AC26" i="73" s="1"/>
  <c r="AY26" i="71"/>
  <c r="AB26" i="73" s="1"/>
  <c r="AX26" i="71"/>
  <c r="AA26" i="73" s="1"/>
  <c r="AW26" i="71"/>
  <c r="AV26" i="71"/>
  <c r="Z26" i="73" s="1"/>
  <c r="AU26" i="71"/>
  <c r="Y26" i="73" s="1"/>
  <c r="AT26" i="71"/>
  <c r="X26" i="73" s="1"/>
  <c r="AS26" i="71"/>
  <c r="AR26" i="71"/>
  <c r="W26" i="73" s="1"/>
  <c r="AQ26" i="71"/>
  <c r="V26" i="73" s="1"/>
  <c r="AP26" i="71"/>
  <c r="U26" i="73" s="1"/>
  <c r="AO26" i="71"/>
  <c r="AN26" i="71"/>
  <c r="T26" i="73" s="1"/>
  <c r="AM26" i="71"/>
  <c r="S26" i="73" s="1"/>
  <c r="AL26" i="71"/>
  <c r="R26" i="73" s="1"/>
  <c r="AK26" i="71"/>
  <c r="AJ26" i="71"/>
  <c r="Q26" i="73" s="1"/>
  <c r="AI26" i="71"/>
  <c r="P26" i="73" s="1"/>
  <c r="AH26" i="71"/>
  <c r="O26" i="73" s="1"/>
  <c r="AG26" i="71"/>
  <c r="AF26" i="71"/>
  <c r="N26" i="73" s="1"/>
  <c r="AE26" i="71"/>
  <c r="M26" i="73" s="1"/>
  <c r="AD26" i="71"/>
  <c r="L26" i="73" s="1"/>
  <c r="AC26" i="71"/>
  <c r="AB26" i="71"/>
  <c r="K26" i="73" s="1"/>
  <c r="AA26" i="71"/>
  <c r="J26" i="73" s="1"/>
  <c r="Z26" i="71"/>
  <c r="Y26" i="71"/>
  <c r="X26" i="71"/>
  <c r="H26" i="73" s="1"/>
  <c r="W26" i="71"/>
  <c r="M26" i="71"/>
  <c r="L26" i="71"/>
  <c r="K26" i="71"/>
  <c r="H26" i="71"/>
  <c r="F26" i="73" s="1"/>
  <c r="G26" i="71"/>
  <c r="F26" i="71"/>
  <c r="E26" i="71"/>
  <c r="C26" i="73" s="1"/>
  <c r="CE25" i="71"/>
  <c r="BR25" i="71"/>
  <c r="AP25" i="73" s="1"/>
  <c r="BQ25" i="71"/>
  <c r="BP25" i="71"/>
  <c r="AO25" i="73" s="1"/>
  <c r="BO25" i="71"/>
  <c r="AN25" i="73" s="1"/>
  <c r="BN25" i="71"/>
  <c r="AM25" i="73" s="1"/>
  <c r="BM25" i="71"/>
  <c r="BL25" i="71"/>
  <c r="AL25" i="73" s="1"/>
  <c r="BK25" i="71"/>
  <c r="AK25" i="73" s="1"/>
  <c r="BJ25" i="71"/>
  <c r="AJ25" i="73" s="1"/>
  <c r="BI25" i="71"/>
  <c r="BH25" i="71"/>
  <c r="AI25" i="73" s="1"/>
  <c r="BG25" i="71"/>
  <c r="AH25" i="73" s="1"/>
  <c r="BF25" i="71"/>
  <c r="AG25" i="73" s="1"/>
  <c r="BE25" i="71"/>
  <c r="BD25" i="71"/>
  <c r="AF25" i="73" s="1"/>
  <c r="BC25" i="71"/>
  <c r="AE25" i="73" s="1"/>
  <c r="BB25" i="71"/>
  <c r="AD25" i="73" s="1"/>
  <c r="BA25" i="71"/>
  <c r="AZ25" i="71"/>
  <c r="AC25" i="73" s="1"/>
  <c r="AY25" i="71"/>
  <c r="AB25" i="73" s="1"/>
  <c r="AX25" i="71"/>
  <c r="AA25" i="73" s="1"/>
  <c r="AW25" i="71"/>
  <c r="AV25" i="71"/>
  <c r="Z25" i="73" s="1"/>
  <c r="AU25" i="71"/>
  <c r="Y25" i="73" s="1"/>
  <c r="AT25" i="71"/>
  <c r="X25" i="73" s="1"/>
  <c r="AS25" i="71"/>
  <c r="AR25" i="71"/>
  <c r="W25" i="73" s="1"/>
  <c r="AQ25" i="71"/>
  <c r="V25" i="73" s="1"/>
  <c r="AP25" i="71"/>
  <c r="U25" i="73" s="1"/>
  <c r="AO25" i="71"/>
  <c r="AN25" i="71"/>
  <c r="T25" i="73" s="1"/>
  <c r="AM25" i="71"/>
  <c r="S25" i="73" s="1"/>
  <c r="AL25" i="71"/>
  <c r="R25" i="73" s="1"/>
  <c r="AK25" i="71"/>
  <c r="AJ25" i="71"/>
  <c r="Q25" i="73" s="1"/>
  <c r="AI25" i="71"/>
  <c r="P25" i="73" s="1"/>
  <c r="AH25" i="71"/>
  <c r="O25" i="73" s="1"/>
  <c r="AG25" i="71"/>
  <c r="AF25" i="71"/>
  <c r="N25" i="73" s="1"/>
  <c r="AE25" i="71"/>
  <c r="M25" i="73" s="1"/>
  <c r="AD25" i="71"/>
  <c r="L25" i="73" s="1"/>
  <c r="AC25" i="71"/>
  <c r="AB25" i="71"/>
  <c r="K25" i="73" s="1"/>
  <c r="AA25" i="71"/>
  <c r="J25" i="73" s="1"/>
  <c r="Z25" i="71"/>
  <c r="I25" i="73" s="1"/>
  <c r="Y25" i="71"/>
  <c r="X25" i="71"/>
  <c r="H25" i="73" s="1"/>
  <c r="W25" i="71"/>
  <c r="M25" i="71"/>
  <c r="L25" i="71"/>
  <c r="K25" i="71"/>
  <c r="H25" i="71"/>
  <c r="F25" i="73" s="1"/>
  <c r="G25" i="71"/>
  <c r="F25" i="71"/>
  <c r="E25" i="71"/>
  <c r="C25" i="73" s="1"/>
  <c r="CE24" i="71"/>
  <c r="BR24" i="71"/>
  <c r="AP24" i="73" s="1"/>
  <c r="BQ24" i="71"/>
  <c r="BP24" i="71"/>
  <c r="AO24" i="73" s="1"/>
  <c r="BO24" i="71"/>
  <c r="AN24" i="73" s="1"/>
  <c r="BN24" i="71"/>
  <c r="AM24" i="73" s="1"/>
  <c r="BM24" i="71"/>
  <c r="BL24" i="71"/>
  <c r="AL24" i="73" s="1"/>
  <c r="BK24" i="71"/>
  <c r="AK24" i="73" s="1"/>
  <c r="BJ24" i="71"/>
  <c r="AJ24" i="73" s="1"/>
  <c r="BI24" i="71"/>
  <c r="BH24" i="71"/>
  <c r="AI24" i="73" s="1"/>
  <c r="BG24" i="71"/>
  <c r="AH24" i="73" s="1"/>
  <c r="BF24" i="71"/>
  <c r="AG24" i="73" s="1"/>
  <c r="BE24" i="71"/>
  <c r="BD24" i="71"/>
  <c r="AF24" i="73" s="1"/>
  <c r="BC24" i="71"/>
  <c r="AE24" i="73" s="1"/>
  <c r="BB24" i="71"/>
  <c r="AD24" i="73" s="1"/>
  <c r="BA24" i="71"/>
  <c r="AZ24" i="71"/>
  <c r="AC24" i="73" s="1"/>
  <c r="AY24" i="71"/>
  <c r="AB24" i="73" s="1"/>
  <c r="AX24" i="71"/>
  <c r="AA24" i="73" s="1"/>
  <c r="AW24" i="71"/>
  <c r="AV24" i="71"/>
  <c r="Z24" i="73" s="1"/>
  <c r="AU24" i="71"/>
  <c r="Y24" i="73" s="1"/>
  <c r="AT24" i="71"/>
  <c r="X24" i="73" s="1"/>
  <c r="AS24" i="71"/>
  <c r="AR24" i="71"/>
  <c r="W24" i="73" s="1"/>
  <c r="AQ24" i="71"/>
  <c r="V24" i="73" s="1"/>
  <c r="AP24" i="71"/>
  <c r="U24" i="73" s="1"/>
  <c r="AO24" i="71"/>
  <c r="AN24" i="71"/>
  <c r="T24" i="73" s="1"/>
  <c r="AM24" i="71"/>
  <c r="S24" i="73" s="1"/>
  <c r="AL24" i="71"/>
  <c r="R24" i="73" s="1"/>
  <c r="AK24" i="71"/>
  <c r="AJ24" i="71"/>
  <c r="Q24" i="73" s="1"/>
  <c r="AI24" i="71"/>
  <c r="P24" i="73" s="1"/>
  <c r="AH24" i="71"/>
  <c r="O24" i="73" s="1"/>
  <c r="AG24" i="71"/>
  <c r="AF24" i="71"/>
  <c r="N24" i="73" s="1"/>
  <c r="AE24" i="71"/>
  <c r="M24" i="73" s="1"/>
  <c r="AD24" i="71"/>
  <c r="L24" i="73" s="1"/>
  <c r="AC24" i="71"/>
  <c r="AB24" i="71"/>
  <c r="K24" i="73" s="1"/>
  <c r="AA24" i="71"/>
  <c r="J24" i="73" s="1"/>
  <c r="Z24" i="71"/>
  <c r="Y24" i="71"/>
  <c r="X24" i="71"/>
  <c r="H24" i="73" s="1"/>
  <c r="W24" i="71"/>
  <c r="M24" i="71"/>
  <c r="L24" i="71"/>
  <c r="K24" i="71"/>
  <c r="H24" i="71"/>
  <c r="F24" i="73" s="1"/>
  <c r="G24" i="71"/>
  <c r="F24" i="71"/>
  <c r="E24" i="71"/>
  <c r="C24" i="73" s="1"/>
  <c r="CE23" i="71"/>
  <c r="BR23" i="71"/>
  <c r="AP23" i="73" s="1"/>
  <c r="BQ23" i="71"/>
  <c r="BP23" i="71"/>
  <c r="AO23" i="73" s="1"/>
  <c r="BO23" i="71"/>
  <c r="AN23" i="73" s="1"/>
  <c r="BN23" i="71"/>
  <c r="AM23" i="73" s="1"/>
  <c r="BM23" i="71"/>
  <c r="BL23" i="71"/>
  <c r="AL23" i="73" s="1"/>
  <c r="BK23" i="71"/>
  <c r="AK23" i="73" s="1"/>
  <c r="BJ23" i="71"/>
  <c r="AJ23" i="73" s="1"/>
  <c r="BI23" i="71"/>
  <c r="BH23" i="71"/>
  <c r="AI23" i="73" s="1"/>
  <c r="BG23" i="71"/>
  <c r="AH23" i="73" s="1"/>
  <c r="BF23" i="71"/>
  <c r="AG23" i="73" s="1"/>
  <c r="BE23" i="71"/>
  <c r="BD23" i="71"/>
  <c r="AF23" i="73" s="1"/>
  <c r="BC23" i="71"/>
  <c r="AE23" i="73" s="1"/>
  <c r="BB23" i="71"/>
  <c r="AD23" i="73" s="1"/>
  <c r="BA23" i="71"/>
  <c r="AZ23" i="71"/>
  <c r="AC23" i="73" s="1"/>
  <c r="AY23" i="71"/>
  <c r="AB23" i="73" s="1"/>
  <c r="AX23" i="71"/>
  <c r="AA23" i="73" s="1"/>
  <c r="AW23" i="71"/>
  <c r="AV23" i="71"/>
  <c r="Z23" i="73" s="1"/>
  <c r="AU23" i="71"/>
  <c r="Y23" i="73" s="1"/>
  <c r="AT23" i="71"/>
  <c r="X23" i="73" s="1"/>
  <c r="AS23" i="71"/>
  <c r="AR23" i="71"/>
  <c r="W23" i="73" s="1"/>
  <c r="AQ23" i="71"/>
  <c r="V23" i="73" s="1"/>
  <c r="AP23" i="71"/>
  <c r="U23" i="73" s="1"/>
  <c r="AO23" i="71"/>
  <c r="AN23" i="71"/>
  <c r="T23" i="73" s="1"/>
  <c r="AM23" i="71"/>
  <c r="S23" i="73" s="1"/>
  <c r="AL23" i="71"/>
  <c r="R23" i="73" s="1"/>
  <c r="AK23" i="71"/>
  <c r="AJ23" i="71"/>
  <c r="Q23" i="73" s="1"/>
  <c r="AI23" i="71"/>
  <c r="P23" i="73" s="1"/>
  <c r="AH23" i="71"/>
  <c r="O23" i="73" s="1"/>
  <c r="AG23" i="71"/>
  <c r="AF23" i="71"/>
  <c r="N23" i="73" s="1"/>
  <c r="AE23" i="71"/>
  <c r="M23" i="73" s="1"/>
  <c r="AD23" i="71"/>
  <c r="L23" i="73" s="1"/>
  <c r="AC23" i="71"/>
  <c r="AB23" i="71"/>
  <c r="K23" i="73" s="1"/>
  <c r="AA23" i="71"/>
  <c r="J23" i="73" s="1"/>
  <c r="Z23" i="71"/>
  <c r="Y23" i="71"/>
  <c r="X23" i="71"/>
  <c r="H23" i="73" s="1"/>
  <c r="W23" i="71"/>
  <c r="M23" i="71"/>
  <c r="L23" i="71"/>
  <c r="K23" i="71"/>
  <c r="H23" i="71"/>
  <c r="F23" i="73" s="1"/>
  <c r="G23" i="71"/>
  <c r="F23" i="71"/>
  <c r="E23" i="71"/>
  <c r="C23" i="73" s="1"/>
  <c r="CE22" i="71"/>
  <c r="BR22" i="71"/>
  <c r="AP22" i="73" s="1"/>
  <c r="BQ22" i="71"/>
  <c r="BP22" i="71"/>
  <c r="AO22" i="73" s="1"/>
  <c r="BO22" i="71"/>
  <c r="AN22" i="73" s="1"/>
  <c r="BN22" i="71"/>
  <c r="AM22" i="73" s="1"/>
  <c r="BM22" i="71"/>
  <c r="BL22" i="71"/>
  <c r="AL22" i="73" s="1"/>
  <c r="BK22" i="71"/>
  <c r="AK22" i="73" s="1"/>
  <c r="BJ22" i="71"/>
  <c r="AJ22" i="73" s="1"/>
  <c r="BI22" i="71"/>
  <c r="BH22" i="71"/>
  <c r="AI22" i="73" s="1"/>
  <c r="BG22" i="71"/>
  <c r="AH22" i="73" s="1"/>
  <c r="BF22" i="71"/>
  <c r="AG22" i="73" s="1"/>
  <c r="BE22" i="71"/>
  <c r="BD22" i="71"/>
  <c r="AF22" i="73" s="1"/>
  <c r="BC22" i="71"/>
  <c r="AE22" i="73" s="1"/>
  <c r="BB22" i="71"/>
  <c r="AD22" i="73" s="1"/>
  <c r="BA22" i="71"/>
  <c r="AZ22" i="71"/>
  <c r="AC22" i="73" s="1"/>
  <c r="AY22" i="71"/>
  <c r="AB22" i="73" s="1"/>
  <c r="AX22" i="71"/>
  <c r="AA22" i="73" s="1"/>
  <c r="AW22" i="71"/>
  <c r="AV22" i="71"/>
  <c r="Z22" i="73" s="1"/>
  <c r="AU22" i="71"/>
  <c r="Y22" i="73" s="1"/>
  <c r="AT22" i="71"/>
  <c r="X22" i="73" s="1"/>
  <c r="AS22" i="71"/>
  <c r="AR22" i="71"/>
  <c r="W22" i="73" s="1"/>
  <c r="AQ22" i="71"/>
  <c r="V22" i="73" s="1"/>
  <c r="AP22" i="71"/>
  <c r="U22" i="73" s="1"/>
  <c r="AO22" i="71"/>
  <c r="AN22" i="71"/>
  <c r="T22" i="73" s="1"/>
  <c r="AM22" i="71"/>
  <c r="S22" i="73" s="1"/>
  <c r="AL22" i="71"/>
  <c r="R22" i="73" s="1"/>
  <c r="AK22" i="71"/>
  <c r="AJ22" i="71"/>
  <c r="Q22" i="73" s="1"/>
  <c r="AI22" i="71"/>
  <c r="P22" i="73" s="1"/>
  <c r="AH22" i="71"/>
  <c r="O22" i="73" s="1"/>
  <c r="AG22" i="71"/>
  <c r="AF22" i="71"/>
  <c r="N22" i="73" s="1"/>
  <c r="AE22" i="71"/>
  <c r="M22" i="73" s="1"/>
  <c r="AD22" i="71"/>
  <c r="L22" i="73" s="1"/>
  <c r="AC22" i="71"/>
  <c r="AB22" i="71"/>
  <c r="K22" i="73" s="1"/>
  <c r="AA22" i="71"/>
  <c r="J22" i="73" s="1"/>
  <c r="Z22" i="71"/>
  <c r="Y22" i="71"/>
  <c r="X22" i="71"/>
  <c r="H22" i="73" s="1"/>
  <c r="W22" i="71"/>
  <c r="M22" i="71"/>
  <c r="L22" i="71"/>
  <c r="K22" i="71"/>
  <c r="H22" i="71"/>
  <c r="F22" i="73" s="1"/>
  <c r="G22" i="71"/>
  <c r="F22" i="71"/>
  <c r="E22" i="71"/>
  <c r="C22" i="73" s="1"/>
  <c r="CE21" i="71"/>
  <c r="BR21" i="71"/>
  <c r="AP21" i="73" s="1"/>
  <c r="BQ21" i="71"/>
  <c r="BP21" i="71"/>
  <c r="AO21" i="73" s="1"/>
  <c r="BO21" i="71"/>
  <c r="AN21" i="73" s="1"/>
  <c r="BN21" i="71"/>
  <c r="AM21" i="73" s="1"/>
  <c r="BM21" i="71"/>
  <c r="BL21" i="71"/>
  <c r="AL21" i="73" s="1"/>
  <c r="BK21" i="71"/>
  <c r="AK21" i="73" s="1"/>
  <c r="BJ21" i="71"/>
  <c r="AJ21" i="73" s="1"/>
  <c r="BI21" i="71"/>
  <c r="BH21" i="71"/>
  <c r="AI21" i="73" s="1"/>
  <c r="BG21" i="71"/>
  <c r="AH21" i="73" s="1"/>
  <c r="BF21" i="71"/>
  <c r="AG21" i="73" s="1"/>
  <c r="BE21" i="71"/>
  <c r="BD21" i="71"/>
  <c r="AF21" i="73" s="1"/>
  <c r="BC21" i="71"/>
  <c r="AE21" i="73" s="1"/>
  <c r="BB21" i="71"/>
  <c r="AD21" i="73" s="1"/>
  <c r="BA21" i="71"/>
  <c r="AZ21" i="71"/>
  <c r="AC21" i="73" s="1"/>
  <c r="AY21" i="71"/>
  <c r="AB21" i="73" s="1"/>
  <c r="AX21" i="71"/>
  <c r="AA21" i="73" s="1"/>
  <c r="AW21" i="71"/>
  <c r="AV21" i="71"/>
  <c r="Z21" i="73" s="1"/>
  <c r="AU21" i="71"/>
  <c r="Y21" i="73" s="1"/>
  <c r="AT21" i="71"/>
  <c r="X21" i="73" s="1"/>
  <c r="AS21" i="71"/>
  <c r="AR21" i="71"/>
  <c r="W21" i="73" s="1"/>
  <c r="AQ21" i="71"/>
  <c r="V21" i="73" s="1"/>
  <c r="AP21" i="71"/>
  <c r="U21" i="73" s="1"/>
  <c r="AO21" i="71"/>
  <c r="AN21" i="71"/>
  <c r="T21" i="73" s="1"/>
  <c r="AM21" i="71"/>
  <c r="S21" i="73" s="1"/>
  <c r="AL21" i="71"/>
  <c r="R21" i="73" s="1"/>
  <c r="AK21" i="71"/>
  <c r="AJ21" i="71"/>
  <c r="Q21" i="73" s="1"/>
  <c r="AI21" i="71"/>
  <c r="P21" i="73" s="1"/>
  <c r="AH21" i="71"/>
  <c r="O21" i="73" s="1"/>
  <c r="AG21" i="71"/>
  <c r="AF21" i="71"/>
  <c r="N21" i="73" s="1"/>
  <c r="AE21" i="71"/>
  <c r="M21" i="73" s="1"/>
  <c r="AD21" i="71"/>
  <c r="L21" i="73" s="1"/>
  <c r="AC21" i="71"/>
  <c r="AB21" i="71"/>
  <c r="K21" i="73" s="1"/>
  <c r="AA21" i="71"/>
  <c r="J21" i="73" s="1"/>
  <c r="Z21" i="71"/>
  <c r="I21" i="73" s="1"/>
  <c r="Y21" i="71"/>
  <c r="X21" i="71"/>
  <c r="H21" i="73" s="1"/>
  <c r="W21" i="71"/>
  <c r="M21" i="71"/>
  <c r="L21" i="71"/>
  <c r="K21" i="71"/>
  <c r="H21" i="71"/>
  <c r="F21" i="73" s="1"/>
  <c r="G21" i="71"/>
  <c r="F21" i="71"/>
  <c r="E21" i="71"/>
  <c r="C21" i="73" s="1"/>
  <c r="CE20" i="71"/>
  <c r="BR20" i="71"/>
  <c r="AP20" i="73" s="1"/>
  <c r="BQ20" i="71"/>
  <c r="BP20" i="71"/>
  <c r="AO20" i="73" s="1"/>
  <c r="BO20" i="71"/>
  <c r="AN20" i="73" s="1"/>
  <c r="BN20" i="71"/>
  <c r="AM20" i="73" s="1"/>
  <c r="BM20" i="71"/>
  <c r="BL20" i="71"/>
  <c r="AL20" i="73" s="1"/>
  <c r="BK20" i="71"/>
  <c r="AK20" i="73" s="1"/>
  <c r="BJ20" i="71"/>
  <c r="AJ20" i="73" s="1"/>
  <c r="BI20" i="71"/>
  <c r="BH20" i="71"/>
  <c r="AI20" i="73" s="1"/>
  <c r="BG20" i="71"/>
  <c r="AH20" i="73" s="1"/>
  <c r="BF20" i="71"/>
  <c r="AG20" i="73" s="1"/>
  <c r="BE20" i="71"/>
  <c r="BD20" i="71"/>
  <c r="AF20" i="73" s="1"/>
  <c r="BC20" i="71"/>
  <c r="AE20" i="73" s="1"/>
  <c r="BB20" i="71"/>
  <c r="AD20" i="73" s="1"/>
  <c r="BA20" i="71"/>
  <c r="AZ20" i="71"/>
  <c r="AC20" i="73" s="1"/>
  <c r="AY20" i="71"/>
  <c r="AB20" i="73" s="1"/>
  <c r="AX20" i="71"/>
  <c r="AA20" i="73" s="1"/>
  <c r="AW20" i="71"/>
  <c r="AV20" i="71"/>
  <c r="Z20" i="73" s="1"/>
  <c r="AU20" i="71"/>
  <c r="Y20" i="73" s="1"/>
  <c r="AT20" i="71"/>
  <c r="X20" i="73" s="1"/>
  <c r="AS20" i="71"/>
  <c r="AR20" i="71"/>
  <c r="W20" i="73" s="1"/>
  <c r="AQ20" i="71"/>
  <c r="V20" i="73" s="1"/>
  <c r="AP20" i="71"/>
  <c r="U20" i="73" s="1"/>
  <c r="AO20" i="71"/>
  <c r="AN20" i="71"/>
  <c r="T20" i="73" s="1"/>
  <c r="AM20" i="71"/>
  <c r="S20" i="73" s="1"/>
  <c r="AL20" i="71"/>
  <c r="R20" i="73" s="1"/>
  <c r="AK20" i="71"/>
  <c r="AJ20" i="71"/>
  <c r="Q20" i="73" s="1"/>
  <c r="AI20" i="71"/>
  <c r="P20" i="73" s="1"/>
  <c r="AH20" i="71"/>
  <c r="O20" i="73" s="1"/>
  <c r="AG20" i="71"/>
  <c r="AF20" i="71"/>
  <c r="N20" i="73" s="1"/>
  <c r="AE20" i="71"/>
  <c r="M20" i="73" s="1"/>
  <c r="AD20" i="71"/>
  <c r="L20" i="73" s="1"/>
  <c r="AC20" i="71"/>
  <c r="AB20" i="71"/>
  <c r="K20" i="73" s="1"/>
  <c r="AA20" i="71"/>
  <c r="J20" i="73" s="1"/>
  <c r="Z20" i="71"/>
  <c r="Y20" i="71"/>
  <c r="X20" i="71"/>
  <c r="H20" i="73" s="1"/>
  <c r="W20" i="71"/>
  <c r="M20" i="71"/>
  <c r="L20" i="71"/>
  <c r="K20" i="71"/>
  <c r="H20" i="71"/>
  <c r="F20" i="73" s="1"/>
  <c r="G20" i="71"/>
  <c r="F20" i="71"/>
  <c r="E20" i="71"/>
  <c r="C20" i="73" s="1"/>
  <c r="CE19" i="71"/>
  <c r="BR19" i="71"/>
  <c r="AP19" i="73" s="1"/>
  <c r="BQ19" i="71"/>
  <c r="BP19" i="71"/>
  <c r="AO19" i="73" s="1"/>
  <c r="BO19" i="71"/>
  <c r="AN19" i="73" s="1"/>
  <c r="BN19" i="71"/>
  <c r="AM19" i="73" s="1"/>
  <c r="BM19" i="71"/>
  <c r="BL19" i="71"/>
  <c r="AL19" i="73" s="1"/>
  <c r="BK19" i="71"/>
  <c r="AK19" i="73" s="1"/>
  <c r="BJ19" i="71"/>
  <c r="AJ19" i="73" s="1"/>
  <c r="BI19" i="71"/>
  <c r="BH19" i="71"/>
  <c r="AI19" i="73" s="1"/>
  <c r="BG19" i="71"/>
  <c r="AH19" i="73" s="1"/>
  <c r="BF19" i="71"/>
  <c r="AG19" i="73" s="1"/>
  <c r="BE19" i="71"/>
  <c r="BD19" i="71"/>
  <c r="AF19" i="73" s="1"/>
  <c r="BC19" i="71"/>
  <c r="AE19" i="73" s="1"/>
  <c r="BB19" i="71"/>
  <c r="AD19" i="73" s="1"/>
  <c r="BA19" i="71"/>
  <c r="AZ19" i="71"/>
  <c r="AC19" i="73" s="1"/>
  <c r="AY19" i="71"/>
  <c r="AB19" i="73" s="1"/>
  <c r="AX19" i="71"/>
  <c r="AA19" i="73" s="1"/>
  <c r="AW19" i="71"/>
  <c r="AV19" i="71"/>
  <c r="Z19" i="73" s="1"/>
  <c r="AU19" i="71"/>
  <c r="Y19" i="73" s="1"/>
  <c r="AT19" i="71"/>
  <c r="X19" i="73" s="1"/>
  <c r="AS19" i="71"/>
  <c r="AR19" i="71"/>
  <c r="W19" i="73" s="1"/>
  <c r="AQ19" i="71"/>
  <c r="V19" i="73" s="1"/>
  <c r="AP19" i="71"/>
  <c r="U19" i="73" s="1"/>
  <c r="AO19" i="71"/>
  <c r="AN19" i="71"/>
  <c r="T19" i="73" s="1"/>
  <c r="AM19" i="71"/>
  <c r="S19" i="73" s="1"/>
  <c r="AL19" i="71"/>
  <c r="R19" i="73" s="1"/>
  <c r="AK19" i="71"/>
  <c r="AJ19" i="71"/>
  <c r="Q19" i="73" s="1"/>
  <c r="AI19" i="71"/>
  <c r="P19" i="73" s="1"/>
  <c r="AH19" i="71"/>
  <c r="O19" i="73" s="1"/>
  <c r="AG19" i="71"/>
  <c r="AF19" i="71"/>
  <c r="N19" i="73" s="1"/>
  <c r="AE19" i="71"/>
  <c r="M19" i="73" s="1"/>
  <c r="AD19" i="71"/>
  <c r="L19" i="73" s="1"/>
  <c r="AC19" i="71"/>
  <c r="AB19" i="71"/>
  <c r="K19" i="73" s="1"/>
  <c r="AA19" i="71"/>
  <c r="J19" i="73" s="1"/>
  <c r="Z19" i="71"/>
  <c r="Y19" i="71"/>
  <c r="X19" i="71"/>
  <c r="H19" i="73" s="1"/>
  <c r="W19" i="71"/>
  <c r="M19" i="71"/>
  <c r="L19" i="71"/>
  <c r="K19" i="71"/>
  <c r="H19" i="71"/>
  <c r="F19" i="73" s="1"/>
  <c r="G19" i="71"/>
  <c r="F19" i="71"/>
  <c r="E19" i="71"/>
  <c r="C19" i="73" s="1"/>
  <c r="CE18" i="71"/>
  <c r="BR18" i="71"/>
  <c r="AP18" i="73" s="1"/>
  <c r="BQ18" i="71"/>
  <c r="BP18" i="71"/>
  <c r="AO18" i="73" s="1"/>
  <c r="BO18" i="71"/>
  <c r="AN18" i="73" s="1"/>
  <c r="BN18" i="71"/>
  <c r="AM18" i="73" s="1"/>
  <c r="BM18" i="71"/>
  <c r="BL18" i="71"/>
  <c r="AL18" i="73" s="1"/>
  <c r="BK18" i="71"/>
  <c r="AK18" i="73" s="1"/>
  <c r="BJ18" i="71"/>
  <c r="AJ18" i="73" s="1"/>
  <c r="BI18" i="71"/>
  <c r="BH18" i="71"/>
  <c r="AI18" i="73" s="1"/>
  <c r="BG18" i="71"/>
  <c r="AH18" i="73" s="1"/>
  <c r="BF18" i="71"/>
  <c r="AG18" i="73" s="1"/>
  <c r="BE18" i="71"/>
  <c r="BD18" i="71"/>
  <c r="AF18" i="73" s="1"/>
  <c r="BC18" i="71"/>
  <c r="AE18" i="73" s="1"/>
  <c r="BB18" i="71"/>
  <c r="AD18" i="73" s="1"/>
  <c r="BA18" i="71"/>
  <c r="AZ18" i="71"/>
  <c r="AC18" i="73" s="1"/>
  <c r="AY18" i="71"/>
  <c r="AB18" i="73" s="1"/>
  <c r="AX18" i="71"/>
  <c r="AA18" i="73" s="1"/>
  <c r="AW18" i="71"/>
  <c r="AV18" i="71"/>
  <c r="Z18" i="73" s="1"/>
  <c r="AU18" i="71"/>
  <c r="Y18" i="73" s="1"/>
  <c r="AT18" i="71"/>
  <c r="X18" i="73" s="1"/>
  <c r="AS18" i="71"/>
  <c r="AR18" i="71"/>
  <c r="W18" i="73" s="1"/>
  <c r="AQ18" i="71"/>
  <c r="V18" i="73" s="1"/>
  <c r="AP18" i="71"/>
  <c r="U18" i="73" s="1"/>
  <c r="AO18" i="71"/>
  <c r="AN18" i="71"/>
  <c r="T18" i="73" s="1"/>
  <c r="AM18" i="71"/>
  <c r="S18" i="73" s="1"/>
  <c r="AL18" i="71"/>
  <c r="R18" i="73" s="1"/>
  <c r="AK18" i="71"/>
  <c r="AJ18" i="71"/>
  <c r="Q18" i="73" s="1"/>
  <c r="AI18" i="71"/>
  <c r="P18" i="73" s="1"/>
  <c r="AH18" i="71"/>
  <c r="O18" i="73" s="1"/>
  <c r="AG18" i="71"/>
  <c r="AF18" i="71"/>
  <c r="N18" i="73" s="1"/>
  <c r="AE18" i="71"/>
  <c r="M18" i="73" s="1"/>
  <c r="AD18" i="71"/>
  <c r="L18" i="73" s="1"/>
  <c r="AC18" i="71"/>
  <c r="AB18" i="71"/>
  <c r="K18" i="73" s="1"/>
  <c r="AA18" i="71"/>
  <c r="J18" i="73" s="1"/>
  <c r="Z18" i="71"/>
  <c r="Y18" i="71"/>
  <c r="X18" i="71"/>
  <c r="H18" i="73" s="1"/>
  <c r="W18" i="71"/>
  <c r="M18" i="71"/>
  <c r="L18" i="71"/>
  <c r="K18" i="71"/>
  <c r="H18" i="71"/>
  <c r="F18" i="73" s="1"/>
  <c r="G18" i="71"/>
  <c r="F18" i="71"/>
  <c r="E18" i="71"/>
  <c r="C18" i="73" s="1"/>
  <c r="CE17" i="71"/>
  <c r="BO17" i="71"/>
  <c r="AN17" i="73" s="1"/>
  <c r="BG17" i="71"/>
  <c r="AH17" i="73" s="1"/>
  <c r="BC17" i="71"/>
  <c r="AE17" i="73" s="1"/>
  <c r="AY17" i="71"/>
  <c r="AB17" i="73" s="1"/>
  <c r="AQ17" i="71"/>
  <c r="V17" i="73" s="1"/>
  <c r="AM17" i="71"/>
  <c r="S17" i="73" s="1"/>
  <c r="AI17" i="71"/>
  <c r="P17" i="73" s="1"/>
  <c r="AA17" i="71"/>
  <c r="J17" i="73" s="1"/>
  <c r="W17" i="71"/>
  <c r="G17" i="73" s="1"/>
  <c r="L17" i="71"/>
  <c r="K17" i="71"/>
  <c r="H17" i="71"/>
  <c r="F17" i="73" s="1"/>
  <c r="F17" i="71"/>
  <c r="G17" i="71" s="1"/>
  <c r="E17" i="71"/>
  <c r="CE16" i="71"/>
  <c r="BO16" i="71"/>
  <c r="BG16" i="71"/>
  <c r="AY16" i="71"/>
  <c r="AQ16" i="71"/>
  <c r="AI16" i="71"/>
  <c r="AA16" i="71"/>
  <c r="L16" i="71"/>
  <c r="K16" i="71"/>
  <c r="H16" i="71"/>
  <c r="F16" i="73" s="1"/>
  <c r="F16" i="71"/>
  <c r="G16" i="71" s="1"/>
  <c r="E16" i="71"/>
  <c r="CE15" i="71"/>
  <c r="BO15" i="71"/>
  <c r="BG15" i="71"/>
  <c r="BC15" i="71"/>
  <c r="AY15" i="71"/>
  <c r="AQ15" i="71"/>
  <c r="AM15" i="71"/>
  <c r="AI15" i="71"/>
  <c r="AA15" i="71"/>
  <c r="W15" i="71"/>
  <c r="L15" i="71"/>
  <c r="K15" i="71"/>
  <c r="H15" i="71"/>
  <c r="F15" i="73" s="1"/>
  <c r="F15" i="71"/>
  <c r="G15" i="71" s="1"/>
  <c r="E15" i="71"/>
  <c r="CE14" i="71"/>
  <c r="CB14" i="71"/>
  <c r="L14" i="71"/>
  <c r="K14" i="71"/>
  <c r="H14" i="71"/>
  <c r="F14" i="73" s="1"/>
  <c r="F14" i="71"/>
  <c r="G14" i="71" s="1"/>
  <c r="E14" i="71"/>
  <c r="CE13" i="71"/>
  <c r="CB13" i="71"/>
  <c r="L13" i="71"/>
  <c r="K13" i="71"/>
  <c r="H13" i="71"/>
  <c r="F13" i="73" s="1"/>
  <c r="F13" i="71"/>
  <c r="G13" i="71" s="1"/>
  <c r="E13" i="71"/>
  <c r="CE12" i="71"/>
  <c r="CB12" i="71"/>
  <c r="L12" i="71"/>
  <c r="K12" i="71"/>
  <c r="H12" i="71"/>
  <c r="F12" i="73" s="1"/>
  <c r="F12" i="71"/>
  <c r="G12" i="71" s="1"/>
  <c r="E12" i="71"/>
  <c r="CE11" i="71"/>
  <c r="CB11" i="71"/>
  <c r="L11" i="71"/>
  <c r="K11" i="71"/>
  <c r="H11" i="71"/>
  <c r="F11" i="73" s="1"/>
  <c r="F11" i="71"/>
  <c r="G11" i="71" s="1"/>
  <c r="E11" i="71"/>
  <c r="CE10" i="71"/>
  <c r="CB10" i="71"/>
  <c r="L10" i="71"/>
  <c r="K10" i="71"/>
  <c r="H10" i="71"/>
  <c r="F10" i="73" s="1"/>
  <c r="F10" i="71"/>
  <c r="G10" i="71" s="1"/>
  <c r="E10" i="71"/>
  <c r="CE9" i="71"/>
  <c r="CB9" i="71"/>
  <c r="L9" i="71"/>
  <c r="K9" i="71"/>
  <c r="H9" i="71"/>
  <c r="F9" i="73" s="1"/>
  <c r="F9" i="71"/>
  <c r="G9" i="71" s="1"/>
  <c r="E9" i="71"/>
  <c r="CE8" i="71"/>
  <c r="CB8" i="71"/>
  <c r="AJ8" i="71"/>
  <c r="Q8" i="73" s="1"/>
  <c r="L8" i="71"/>
  <c r="K8" i="71"/>
  <c r="H8" i="71"/>
  <c r="F8" i="73" s="1"/>
  <c r="F8" i="71"/>
  <c r="G8" i="71" s="1"/>
  <c r="E8" i="71"/>
  <c r="CE7" i="71"/>
  <c r="CB7" i="71"/>
  <c r="BC7" i="71"/>
  <c r="AE7" i="73" s="1"/>
  <c r="AJ7" i="71"/>
  <c r="Q7" i="73" s="1"/>
  <c r="L7" i="71"/>
  <c r="K7" i="71"/>
  <c r="H7" i="71"/>
  <c r="F7" i="73" s="1"/>
  <c r="F7" i="71"/>
  <c r="G7" i="71" s="1"/>
  <c r="E7" i="71"/>
  <c r="CE6" i="71"/>
  <c r="CB6" i="71"/>
  <c r="BP6" i="71"/>
  <c r="AO6" i="73" s="1"/>
  <c r="L6" i="71"/>
  <c r="K6" i="71"/>
  <c r="H6" i="71"/>
  <c r="F6" i="73" s="1"/>
  <c r="F6" i="71"/>
  <c r="G6" i="71" s="1"/>
  <c r="E6" i="71"/>
  <c r="A6" i="71"/>
  <c r="A7" i="71" s="1"/>
  <c r="A8" i="71" s="1"/>
  <c r="A9" i="71" s="1"/>
  <c r="A10" i="71" s="1"/>
  <c r="A11" i="71" s="1"/>
  <c r="A12" i="71" s="1"/>
  <c r="A13" i="71" s="1"/>
  <c r="A14" i="71" s="1"/>
  <c r="A15" i="71" s="1"/>
  <c r="A16" i="71" s="1"/>
  <c r="A17" i="71" s="1"/>
  <c r="A18" i="71" s="1"/>
  <c r="A19" i="71" s="1"/>
  <c r="A20" i="71" s="1"/>
  <c r="A21" i="71" s="1"/>
  <c r="A22" i="71" s="1"/>
  <c r="A23" i="71" s="1"/>
  <c r="A24" i="71" s="1"/>
  <c r="A25" i="71" s="1"/>
  <c r="A26" i="71" s="1"/>
  <c r="A27" i="71" s="1"/>
  <c r="A28" i="71" s="1"/>
  <c r="A29" i="71" s="1"/>
  <c r="A30" i="71" s="1"/>
  <c r="A31" i="71" s="1"/>
  <c r="A32" i="71" s="1"/>
  <c r="A33" i="71" s="1"/>
  <c r="A34" i="71" s="1"/>
  <c r="A35" i="71" s="1"/>
  <c r="A36" i="71" s="1"/>
  <c r="A37" i="71" s="1"/>
  <c r="A38" i="71" s="1"/>
  <c r="A39" i="71" s="1"/>
  <c r="A40" i="71" s="1"/>
  <c r="A41" i="71" s="1"/>
  <c r="A42" i="71" s="1"/>
  <c r="A43" i="71" s="1"/>
  <c r="A44" i="71" s="1"/>
  <c r="A45" i="71" s="1"/>
  <c r="A46" i="71" s="1"/>
  <c r="A47" i="71" s="1"/>
  <c r="A48" i="71" s="1"/>
  <c r="A49" i="71" s="1"/>
  <c r="A50" i="71" s="1"/>
  <c r="A51" i="71" s="1"/>
  <c r="A52" i="71" s="1"/>
  <c r="A53" i="71" s="1"/>
  <c r="A54" i="71" s="1"/>
  <c r="A55" i="71" s="1"/>
  <c r="A56" i="71" s="1"/>
  <c r="A57" i="71" s="1"/>
  <c r="A58" i="71" s="1"/>
  <c r="A59" i="71" s="1"/>
  <c r="A60" i="71" s="1"/>
  <c r="A61" i="71" s="1"/>
  <c r="A62" i="71" s="1"/>
  <c r="A63" i="71" s="1"/>
  <c r="A64" i="71" s="1"/>
  <c r="A65" i="71" s="1"/>
  <c r="A66" i="71" s="1"/>
  <c r="A67" i="71" s="1"/>
  <c r="A68" i="71" s="1"/>
  <c r="A69" i="71" s="1"/>
  <c r="A70" i="71" s="1"/>
  <c r="A71" i="71" s="1"/>
  <c r="A72" i="71" s="1"/>
  <c r="A73" i="71" s="1"/>
  <c r="A74" i="71" s="1"/>
  <c r="A75" i="71" s="1"/>
  <c r="A76" i="71" s="1"/>
  <c r="A77" i="71" s="1"/>
  <c r="A78" i="71" s="1"/>
  <c r="A79" i="71" s="1"/>
  <c r="A80" i="71" s="1"/>
  <c r="A81" i="71" s="1"/>
  <c r="A82" i="71" s="1"/>
  <c r="A83" i="71" s="1"/>
  <c r="A84" i="71" s="1"/>
  <c r="A85" i="71" s="1"/>
  <c r="A86" i="71" s="1"/>
  <c r="A87" i="71" s="1"/>
  <c r="A88" i="71" s="1"/>
  <c r="A89" i="71" s="1"/>
  <c r="A90" i="71" s="1"/>
  <c r="A91" i="71" s="1"/>
  <c r="A92" i="71" s="1"/>
  <c r="A93" i="71" s="1"/>
  <c r="A94" i="71" s="1"/>
  <c r="A95" i="71" s="1"/>
  <c r="A96" i="71" s="1"/>
  <c r="A97" i="71" s="1"/>
  <c r="A98" i="71" s="1"/>
  <c r="A99" i="71" s="1"/>
  <c r="A100" i="71" s="1"/>
  <c r="A101" i="71" s="1"/>
  <c r="A102" i="71" s="1"/>
  <c r="A103" i="71" s="1"/>
  <c r="A104" i="71" s="1"/>
  <c r="CE5" i="71"/>
  <c r="CB5" i="71"/>
  <c r="L5" i="71"/>
  <c r="K5" i="71"/>
  <c r="H5" i="71"/>
  <c r="F5" i="73" s="1"/>
  <c r="F5" i="71"/>
  <c r="G5" i="71" s="1"/>
  <c r="E5" i="71"/>
  <c r="BO3" i="71"/>
  <c r="BP17" i="71" s="1"/>
  <c r="AO17" i="73" s="1"/>
  <c r="BK3" i="71"/>
  <c r="BK17" i="71" s="1"/>
  <c r="AK17" i="73" s="1"/>
  <c r="BG3" i="71"/>
  <c r="BH17" i="71" s="1"/>
  <c r="AI17" i="73" s="1"/>
  <c r="BC3" i="71"/>
  <c r="AY3" i="71"/>
  <c r="AZ17" i="71" s="1"/>
  <c r="AC17" i="73" s="1"/>
  <c r="AU3" i="71"/>
  <c r="AQ3" i="71"/>
  <c r="AR17" i="71" s="1"/>
  <c r="W17" i="73" s="1"/>
  <c r="AM3" i="71"/>
  <c r="AI3" i="71"/>
  <c r="AJ9" i="71" s="1"/>
  <c r="Q9" i="73" s="1"/>
  <c r="AE3" i="71"/>
  <c r="AE17" i="71" s="1"/>
  <c r="M17" i="73" s="1"/>
  <c r="AA3" i="71"/>
  <c r="AA13" i="71" s="1"/>
  <c r="J13" i="73" s="1"/>
  <c r="W3" i="71"/>
  <c r="I3" i="71"/>
  <c r="CE16" i="52"/>
  <c r="CF16" i="52"/>
  <c r="CG16" i="52"/>
  <c r="CH16" i="52" s="1"/>
  <c r="CE17" i="52"/>
  <c r="CF17" i="52"/>
  <c r="CG17" i="52"/>
  <c r="CH17" i="52" s="1"/>
  <c r="CE18" i="52"/>
  <c r="CF18" i="52"/>
  <c r="CG18" i="52"/>
  <c r="CH18" i="52" s="1"/>
  <c r="CE19" i="52"/>
  <c r="CF19" i="52"/>
  <c r="CG19" i="52"/>
  <c r="CH19" i="52" s="1"/>
  <c r="CE20" i="52"/>
  <c r="CF20" i="52"/>
  <c r="CG20" i="52"/>
  <c r="CH20" i="52" s="1"/>
  <c r="CE21" i="52"/>
  <c r="CF21" i="52"/>
  <c r="CG21" i="52"/>
  <c r="CH21" i="52" s="1"/>
  <c r="CE22" i="52"/>
  <c r="CF22" i="52"/>
  <c r="CG22" i="52"/>
  <c r="CH22" i="52" s="1"/>
  <c r="CE23" i="52"/>
  <c r="CF23" i="52"/>
  <c r="CG23" i="52"/>
  <c r="CH23" i="52" s="1"/>
  <c r="CE24" i="52"/>
  <c r="CF24" i="52"/>
  <c r="CG24" i="52"/>
  <c r="CH24" i="52" s="1"/>
  <c r="CE25" i="52"/>
  <c r="CF25" i="52"/>
  <c r="CG25" i="52"/>
  <c r="CH25" i="52" s="1"/>
  <c r="CE26" i="52"/>
  <c r="CF26" i="52"/>
  <c r="CG26" i="52"/>
  <c r="CH26" i="52" s="1"/>
  <c r="CE27" i="52"/>
  <c r="CF27" i="52"/>
  <c r="CG27" i="52"/>
  <c r="CH27" i="52" s="1"/>
  <c r="CE28" i="52"/>
  <c r="CF28" i="52"/>
  <c r="CG28" i="52"/>
  <c r="CH28" i="52" s="1"/>
  <c r="CE29" i="52"/>
  <c r="CF29" i="52"/>
  <c r="CG29" i="52"/>
  <c r="CH29" i="52" s="1"/>
  <c r="CE30" i="52"/>
  <c r="CF30" i="52"/>
  <c r="CG30" i="52"/>
  <c r="CH30" i="52" s="1"/>
  <c r="CE31" i="52"/>
  <c r="CF31" i="52"/>
  <c r="CG31" i="52"/>
  <c r="CH31" i="52" s="1"/>
  <c r="CE32" i="52"/>
  <c r="CF32" i="52"/>
  <c r="CG32" i="52"/>
  <c r="CH32" i="52" s="1"/>
  <c r="CE33" i="52"/>
  <c r="CF33" i="52"/>
  <c r="CG33" i="52"/>
  <c r="CH33" i="52" s="1"/>
  <c r="CE34" i="52"/>
  <c r="CF34" i="52"/>
  <c r="CG34" i="52"/>
  <c r="CH34" i="52" s="1"/>
  <c r="CE35" i="52"/>
  <c r="CF35" i="52"/>
  <c r="CG35" i="52"/>
  <c r="CH35" i="52" s="1"/>
  <c r="CE36" i="52"/>
  <c r="CF36" i="52"/>
  <c r="CG36" i="52"/>
  <c r="CH36" i="52" s="1"/>
  <c r="CE37" i="52"/>
  <c r="CF37" i="52"/>
  <c r="CG37" i="52"/>
  <c r="CH37" i="52" s="1"/>
  <c r="CE38" i="52"/>
  <c r="CF38" i="52"/>
  <c r="CG38" i="52"/>
  <c r="CH38" i="52" s="1"/>
  <c r="CE39" i="52"/>
  <c r="CF39" i="52"/>
  <c r="CG39" i="52"/>
  <c r="CH39" i="52" s="1"/>
  <c r="CE40" i="52"/>
  <c r="CF40" i="52"/>
  <c r="CG40" i="52"/>
  <c r="CH40" i="52" s="1"/>
  <c r="CE41" i="52"/>
  <c r="CF41" i="52"/>
  <c r="CG41" i="52"/>
  <c r="CH41" i="52" s="1"/>
  <c r="CE42" i="52"/>
  <c r="CF42" i="52"/>
  <c r="CG42" i="52"/>
  <c r="CH42" i="52" s="1"/>
  <c r="CE43" i="52"/>
  <c r="CF43" i="52"/>
  <c r="CG43" i="52"/>
  <c r="CH43" i="52" s="1"/>
  <c r="CE44" i="52"/>
  <c r="CF44" i="52"/>
  <c r="CG44" i="52"/>
  <c r="CH44" i="52" s="1"/>
  <c r="CE45" i="52"/>
  <c r="CF45" i="52"/>
  <c r="CG45" i="52"/>
  <c r="CH45" i="52" s="1"/>
  <c r="CE46" i="52"/>
  <c r="CF46" i="52"/>
  <c r="CG46" i="52"/>
  <c r="CH46" i="52" s="1"/>
  <c r="CE47" i="52"/>
  <c r="CF47" i="52"/>
  <c r="CG47" i="52"/>
  <c r="CH47" i="52" s="1"/>
  <c r="CE48" i="52"/>
  <c r="CF48" i="52"/>
  <c r="CG48" i="52"/>
  <c r="CH48" i="52" s="1"/>
  <c r="CE49" i="52"/>
  <c r="CF49" i="52"/>
  <c r="CG49" i="52"/>
  <c r="CH49" i="52" s="1"/>
  <c r="CE50" i="52"/>
  <c r="CF50" i="52"/>
  <c r="CG50" i="52"/>
  <c r="CH50" i="52" s="1"/>
  <c r="CE51" i="52"/>
  <c r="CF51" i="52"/>
  <c r="CG51" i="52"/>
  <c r="CH51" i="52" s="1"/>
  <c r="CE52" i="52"/>
  <c r="CF52" i="52"/>
  <c r="CG52" i="52"/>
  <c r="CH52" i="52" s="1"/>
  <c r="CE53" i="52"/>
  <c r="CF53" i="52"/>
  <c r="CG53" i="52"/>
  <c r="CH53" i="52" s="1"/>
  <c r="CE54" i="52"/>
  <c r="CF54" i="52"/>
  <c r="CG54" i="52"/>
  <c r="CH54" i="52" s="1"/>
  <c r="CE55" i="52"/>
  <c r="CF55" i="52"/>
  <c r="CG55" i="52"/>
  <c r="CH55" i="52" s="1"/>
  <c r="CE56" i="52"/>
  <c r="CF56" i="52"/>
  <c r="CG56" i="52"/>
  <c r="CH56" i="52" s="1"/>
  <c r="CE57" i="52"/>
  <c r="CF57" i="52"/>
  <c r="CG57" i="52"/>
  <c r="CH57" i="52" s="1"/>
  <c r="CE58" i="52"/>
  <c r="CF58" i="52"/>
  <c r="CG58" i="52"/>
  <c r="CH58" i="52" s="1"/>
  <c r="CE59" i="52"/>
  <c r="CF59" i="52"/>
  <c r="CG59" i="52"/>
  <c r="CH59" i="52" s="1"/>
  <c r="CE60" i="52"/>
  <c r="CF60" i="52"/>
  <c r="CG60" i="52"/>
  <c r="CH60" i="52" s="1"/>
  <c r="CE61" i="52"/>
  <c r="CF61" i="52"/>
  <c r="CG61" i="52"/>
  <c r="CH61" i="52" s="1"/>
  <c r="CE62" i="52"/>
  <c r="CF62" i="52"/>
  <c r="CG62" i="52"/>
  <c r="CH62" i="52" s="1"/>
  <c r="CE63" i="52"/>
  <c r="CF63" i="52"/>
  <c r="CG63" i="52"/>
  <c r="CH63" i="52" s="1"/>
  <c r="CE64" i="52"/>
  <c r="CF64" i="52"/>
  <c r="CG64" i="52"/>
  <c r="CH64" i="52" s="1"/>
  <c r="CE65" i="52"/>
  <c r="CF65" i="52"/>
  <c r="CG65" i="52"/>
  <c r="CH65" i="52" s="1"/>
  <c r="CE66" i="52"/>
  <c r="CF66" i="52"/>
  <c r="CG66" i="52"/>
  <c r="CH66" i="52" s="1"/>
  <c r="CE67" i="52"/>
  <c r="CF67" i="52"/>
  <c r="CG67" i="52"/>
  <c r="CH67" i="52" s="1"/>
  <c r="CE68" i="52"/>
  <c r="CF68" i="52"/>
  <c r="CG68" i="52"/>
  <c r="CH68" i="52" s="1"/>
  <c r="CE69" i="52"/>
  <c r="CF69" i="52"/>
  <c r="CG69" i="52"/>
  <c r="CH69" i="52" s="1"/>
  <c r="CE70" i="52"/>
  <c r="CF70" i="52"/>
  <c r="CG70" i="52"/>
  <c r="CH70" i="52" s="1"/>
  <c r="CE71" i="52"/>
  <c r="CF71" i="52"/>
  <c r="CG71" i="52"/>
  <c r="CH71" i="52" s="1"/>
  <c r="CE72" i="52"/>
  <c r="CF72" i="52"/>
  <c r="CG72" i="52"/>
  <c r="CH72" i="52" s="1"/>
  <c r="CE73" i="52"/>
  <c r="CF73" i="52"/>
  <c r="CG73" i="52"/>
  <c r="CH73" i="52" s="1"/>
  <c r="CE74" i="52"/>
  <c r="CF74" i="52"/>
  <c r="CG74" i="52"/>
  <c r="CH74" i="52" s="1"/>
  <c r="CE75" i="52"/>
  <c r="CF75" i="52"/>
  <c r="CG75" i="52"/>
  <c r="CH75" i="52" s="1"/>
  <c r="CE76" i="52"/>
  <c r="CF76" i="52"/>
  <c r="CG76" i="52"/>
  <c r="CH76" i="52" s="1"/>
  <c r="CE77" i="52"/>
  <c r="CF77" i="52"/>
  <c r="CG77" i="52"/>
  <c r="CH77" i="52" s="1"/>
  <c r="CE78" i="52"/>
  <c r="CF78" i="52"/>
  <c r="CG78" i="52"/>
  <c r="CH78" i="52" s="1"/>
  <c r="CE79" i="52"/>
  <c r="CF79" i="52"/>
  <c r="CG79" i="52"/>
  <c r="CH79" i="52"/>
  <c r="CE80" i="52"/>
  <c r="CF80" i="52"/>
  <c r="CG80" i="52"/>
  <c r="CH80" i="52"/>
  <c r="CE81" i="52"/>
  <c r="CF81" i="52"/>
  <c r="CG81" i="52"/>
  <c r="CH81" i="52"/>
  <c r="CE82" i="52"/>
  <c r="CF82" i="52"/>
  <c r="CG82" i="52"/>
  <c r="CH82" i="52"/>
  <c r="CE83" i="52"/>
  <c r="CF83" i="52"/>
  <c r="CG83" i="52"/>
  <c r="CH83" i="52"/>
  <c r="CE84" i="52"/>
  <c r="CF84" i="52"/>
  <c r="CG84" i="52"/>
  <c r="CH84" i="52"/>
  <c r="CE85" i="52"/>
  <c r="CF85" i="52"/>
  <c r="CG85" i="52"/>
  <c r="CH85" i="52"/>
  <c r="CE86" i="52"/>
  <c r="CF86" i="52"/>
  <c r="CG86" i="52"/>
  <c r="CH86" i="52"/>
  <c r="CE87" i="52"/>
  <c r="CF87" i="52"/>
  <c r="CG87" i="52"/>
  <c r="CH87" i="52"/>
  <c r="CE88" i="52"/>
  <c r="CF88" i="52"/>
  <c r="CG88" i="52"/>
  <c r="CH88" i="52"/>
  <c r="CE89" i="52"/>
  <c r="CF89" i="52"/>
  <c r="CG89" i="52"/>
  <c r="CH89" i="52"/>
  <c r="CE90" i="52"/>
  <c r="CF90" i="52"/>
  <c r="CG90" i="52"/>
  <c r="CH90" i="52"/>
  <c r="CE91" i="52"/>
  <c r="CF91" i="52"/>
  <c r="CG91" i="52"/>
  <c r="CH91" i="52"/>
  <c r="CE92" i="52"/>
  <c r="CF92" i="52"/>
  <c r="CG92" i="52"/>
  <c r="CH92" i="52"/>
  <c r="CE93" i="52"/>
  <c r="CF93" i="52"/>
  <c r="CG93" i="52"/>
  <c r="CH93" i="52"/>
  <c r="CE94" i="52"/>
  <c r="CF94" i="52"/>
  <c r="CG94" i="52"/>
  <c r="CH94" i="52"/>
  <c r="CE95" i="52"/>
  <c r="CF95" i="52"/>
  <c r="CG95" i="52"/>
  <c r="CH95" i="52"/>
  <c r="CE96" i="52"/>
  <c r="CF96" i="52"/>
  <c r="CG96" i="52"/>
  <c r="CH96" i="52"/>
  <c r="CE97" i="52"/>
  <c r="CF97" i="52"/>
  <c r="CG97" i="52"/>
  <c r="CH97" i="52"/>
  <c r="CE98" i="52"/>
  <c r="CF98" i="52"/>
  <c r="CG98" i="52"/>
  <c r="CH98" i="52"/>
  <c r="CE99" i="52"/>
  <c r="CF99" i="52"/>
  <c r="CG99" i="52"/>
  <c r="CH99" i="52"/>
  <c r="CE100" i="52"/>
  <c r="CF100" i="52"/>
  <c r="CG100" i="52"/>
  <c r="CH100" i="52"/>
  <c r="CE101" i="52"/>
  <c r="CF101" i="52"/>
  <c r="CG101" i="52"/>
  <c r="CH101" i="52"/>
  <c r="CE102" i="52"/>
  <c r="CF102" i="52"/>
  <c r="CG102" i="52"/>
  <c r="CH102" i="52"/>
  <c r="CE103" i="52"/>
  <c r="CF103" i="52"/>
  <c r="CG103" i="52"/>
  <c r="CH103" i="52"/>
  <c r="CE104" i="52"/>
  <c r="CF104" i="52"/>
  <c r="CG104" i="52"/>
  <c r="CH104" i="52"/>
  <c r="CB16" i="57"/>
  <c r="CB15" i="57"/>
  <c r="CB14" i="57"/>
  <c r="CE14" i="57"/>
  <c r="CE15" i="57"/>
  <c r="CE16" i="57"/>
  <c r="CA6" i="45"/>
  <c r="CA7" i="45"/>
  <c r="CA8" i="45"/>
  <c r="CA9" i="45"/>
  <c r="CA10" i="45"/>
  <c r="CA11" i="45"/>
  <c r="CA12" i="45"/>
  <c r="CA13" i="45"/>
  <c r="CA14" i="45"/>
  <c r="CA15" i="45"/>
  <c r="CA16" i="45"/>
  <c r="CA17" i="45"/>
  <c r="CA18" i="45"/>
  <c r="CA19" i="45"/>
  <c r="CA20" i="45"/>
  <c r="CA21" i="45"/>
  <c r="CA22" i="45"/>
  <c r="CA23" i="45"/>
  <c r="CA24" i="45"/>
  <c r="CA25" i="45"/>
  <c r="CA26" i="45"/>
  <c r="CA27" i="45"/>
  <c r="CA28" i="45"/>
  <c r="CA29" i="45"/>
  <c r="CA30" i="45"/>
  <c r="CA31" i="45"/>
  <c r="CA32" i="45"/>
  <c r="CA33" i="45"/>
  <c r="CA34" i="45"/>
  <c r="CA35" i="45"/>
  <c r="CA36" i="45"/>
  <c r="CA37" i="45"/>
  <c r="CA38" i="45"/>
  <c r="CA39" i="45"/>
  <c r="CA40" i="45"/>
  <c r="CA41" i="45"/>
  <c r="CA42" i="45"/>
  <c r="CA43" i="45"/>
  <c r="CA44" i="45"/>
  <c r="CA45" i="45"/>
  <c r="CA46" i="45"/>
  <c r="CA47" i="45"/>
  <c r="CA48" i="45"/>
  <c r="CA49" i="45"/>
  <c r="CA50" i="45"/>
  <c r="CA51" i="45"/>
  <c r="CA52" i="45"/>
  <c r="CA53" i="45"/>
  <c r="CA54" i="45"/>
  <c r="CA55" i="45"/>
  <c r="CA56" i="45"/>
  <c r="CA57" i="45"/>
  <c r="CA58" i="45"/>
  <c r="CA59" i="45"/>
  <c r="CA60" i="45"/>
  <c r="CA61" i="45"/>
  <c r="CA62" i="45"/>
  <c r="CA63" i="45"/>
  <c r="CA64" i="45"/>
  <c r="CA65" i="45"/>
  <c r="CA66" i="45"/>
  <c r="CA67" i="45"/>
  <c r="CA68" i="45"/>
  <c r="CA69" i="45"/>
  <c r="CA70" i="45"/>
  <c r="CA71" i="45"/>
  <c r="CA72" i="45"/>
  <c r="CA73" i="45"/>
  <c r="CA74" i="45"/>
  <c r="CA75" i="45"/>
  <c r="CA76" i="45"/>
  <c r="CA77" i="45"/>
  <c r="CA78" i="45"/>
  <c r="CA79" i="45"/>
  <c r="CA80" i="45"/>
  <c r="CA81" i="45"/>
  <c r="CA82" i="45"/>
  <c r="CA83" i="45"/>
  <c r="CA84" i="45"/>
  <c r="CA85" i="45"/>
  <c r="CA86" i="45"/>
  <c r="CA87" i="45"/>
  <c r="CA88" i="45"/>
  <c r="CA89" i="45"/>
  <c r="CA90" i="45"/>
  <c r="CA91" i="45"/>
  <c r="CA92" i="45"/>
  <c r="CA93" i="45"/>
  <c r="CA94" i="45"/>
  <c r="CA95" i="45"/>
  <c r="CA96" i="45"/>
  <c r="CA97" i="45"/>
  <c r="CA98" i="45"/>
  <c r="CA99" i="45"/>
  <c r="CA100" i="45"/>
  <c r="CA101" i="45"/>
  <c r="CA102" i="45"/>
  <c r="CA103" i="45"/>
  <c r="CA104" i="45"/>
  <c r="CA5" i="45"/>
  <c r="A2" i="70"/>
  <c r="AN109" i="70" s="1"/>
  <c r="V106" i="45"/>
  <c r="V105" i="45"/>
  <c r="U105" i="45"/>
  <c r="T105" i="45"/>
  <c r="R105" i="45"/>
  <c r="Q105" i="45"/>
  <c r="BT109" i="45"/>
  <c r="BS109" i="45"/>
  <c r="BT106" i="45"/>
  <c r="BN106" i="45"/>
  <c r="BJ106" i="45"/>
  <c r="BF106" i="45"/>
  <c r="BB106" i="45"/>
  <c r="AX106" i="45"/>
  <c r="AT106" i="45"/>
  <c r="AP106" i="45"/>
  <c r="AL106" i="45"/>
  <c r="AH106" i="45"/>
  <c r="AD106" i="45"/>
  <c r="Z106" i="45"/>
  <c r="BR104" i="45"/>
  <c r="AP104" i="70" s="1"/>
  <c r="BQ104" i="45"/>
  <c r="BP104" i="45"/>
  <c r="AO104" i="70" s="1"/>
  <c r="BO104" i="45"/>
  <c r="AN104" i="70" s="1"/>
  <c r="BN104" i="45"/>
  <c r="AM104" i="70" s="1"/>
  <c r="BM104" i="45"/>
  <c r="BL104" i="45"/>
  <c r="AL104" i="70" s="1"/>
  <c r="BK104" i="45"/>
  <c r="AK104" i="70" s="1"/>
  <c r="BJ104" i="45"/>
  <c r="AJ104" i="70" s="1"/>
  <c r="BI104" i="45"/>
  <c r="BH104" i="45"/>
  <c r="AI104" i="70" s="1"/>
  <c r="BG104" i="45"/>
  <c r="AH104" i="70" s="1"/>
  <c r="BF104" i="45"/>
  <c r="AG104" i="70" s="1"/>
  <c r="BE104" i="45"/>
  <c r="BD104" i="45"/>
  <c r="AF104" i="70" s="1"/>
  <c r="BC104" i="45"/>
  <c r="AE104" i="70" s="1"/>
  <c r="BB104" i="45"/>
  <c r="AD104" i="70" s="1"/>
  <c r="BA104" i="45"/>
  <c r="AZ104" i="45"/>
  <c r="AC104" i="70" s="1"/>
  <c r="AY104" i="45"/>
  <c r="AB104" i="70" s="1"/>
  <c r="AX104" i="45"/>
  <c r="AA104" i="70" s="1"/>
  <c r="AW104" i="45"/>
  <c r="AV104" i="45"/>
  <c r="Z104" i="70" s="1"/>
  <c r="AU104" i="45"/>
  <c r="Y104" i="70" s="1"/>
  <c r="AT104" i="45"/>
  <c r="X104" i="70" s="1"/>
  <c r="AS104" i="45"/>
  <c r="AR104" i="45"/>
  <c r="W104" i="70" s="1"/>
  <c r="AQ104" i="45"/>
  <c r="V104" i="70" s="1"/>
  <c r="AP104" i="45"/>
  <c r="U104" i="70" s="1"/>
  <c r="AO104" i="45"/>
  <c r="AN104" i="45"/>
  <c r="T104" i="70" s="1"/>
  <c r="AM104" i="45"/>
  <c r="S104" i="70" s="1"/>
  <c r="AL104" i="45"/>
  <c r="R104" i="70" s="1"/>
  <c r="AK104" i="45"/>
  <c r="AJ104" i="45"/>
  <c r="Q104" i="70" s="1"/>
  <c r="AI104" i="45"/>
  <c r="P104" i="70" s="1"/>
  <c r="AH104" i="45"/>
  <c r="O104" i="70" s="1"/>
  <c r="AG104" i="45"/>
  <c r="AF104" i="45"/>
  <c r="N104" i="70" s="1"/>
  <c r="AE104" i="45"/>
  <c r="M104" i="70" s="1"/>
  <c r="AD104" i="45"/>
  <c r="L104" i="70" s="1"/>
  <c r="AC104" i="45"/>
  <c r="AB104" i="45"/>
  <c r="K104" i="70" s="1"/>
  <c r="AA104" i="45"/>
  <c r="J104" i="70" s="1"/>
  <c r="Z104" i="45"/>
  <c r="BT104" i="45" s="1"/>
  <c r="Y104" i="45"/>
  <c r="X104" i="45"/>
  <c r="H104" i="70" s="1"/>
  <c r="W104" i="45"/>
  <c r="BS104" i="45" s="1"/>
  <c r="BR103" i="45"/>
  <c r="AP103" i="70" s="1"/>
  <c r="BQ103" i="45"/>
  <c r="BP103" i="45"/>
  <c r="AO103" i="70" s="1"/>
  <c r="BO103" i="45"/>
  <c r="AN103" i="70" s="1"/>
  <c r="BN103" i="45"/>
  <c r="AM103" i="70" s="1"/>
  <c r="BM103" i="45"/>
  <c r="BL103" i="45"/>
  <c r="AL103" i="70" s="1"/>
  <c r="BK103" i="45"/>
  <c r="AK103" i="70" s="1"/>
  <c r="BJ103" i="45"/>
  <c r="AJ103" i="70" s="1"/>
  <c r="BI103" i="45"/>
  <c r="BH103" i="45"/>
  <c r="AI103" i="70" s="1"/>
  <c r="BG103" i="45"/>
  <c r="AH103" i="70" s="1"/>
  <c r="BF103" i="45"/>
  <c r="AG103" i="70" s="1"/>
  <c r="BE103" i="45"/>
  <c r="BD103" i="45"/>
  <c r="AF103" i="70" s="1"/>
  <c r="BC103" i="45"/>
  <c r="AE103" i="70" s="1"/>
  <c r="BB103" i="45"/>
  <c r="AD103" i="70" s="1"/>
  <c r="BA103" i="45"/>
  <c r="AZ103" i="45"/>
  <c r="AC103" i="70" s="1"/>
  <c r="AY103" i="45"/>
  <c r="AB103" i="70" s="1"/>
  <c r="AX103" i="45"/>
  <c r="AA103" i="70" s="1"/>
  <c r="AW103" i="45"/>
  <c r="AV103" i="45"/>
  <c r="Z103" i="70" s="1"/>
  <c r="AU103" i="45"/>
  <c r="Y103" i="70" s="1"/>
  <c r="AT103" i="45"/>
  <c r="X103" i="70" s="1"/>
  <c r="AS103" i="45"/>
  <c r="AR103" i="45"/>
  <c r="W103" i="70" s="1"/>
  <c r="AQ103" i="45"/>
  <c r="V103" i="70" s="1"/>
  <c r="AP103" i="45"/>
  <c r="U103" i="70" s="1"/>
  <c r="AO103" i="45"/>
  <c r="AN103" i="45"/>
  <c r="T103" i="70" s="1"/>
  <c r="AM103" i="45"/>
  <c r="S103" i="70" s="1"/>
  <c r="AL103" i="45"/>
  <c r="R103" i="70" s="1"/>
  <c r="AK103" i="45"/>
  <c r="AJ103" i="45"/>
  <c r="Q103" i="70" s="1"/>
  <c r="AI103" i="45"/>
  <c r="P103" i="70" s="1"/>
  <c r="AH103" i="45"/>
  <c r="O103" i="70" s="1"/>
  <c r="AG103" i="45"/>
  <c r="AF103" i="45"/>
  <c r="N103" i="70" s="1"/>
  <c r="AE103" i="45"/>
  <c r="M103" i="70" s="1"/>
  <c r="AD103" i="45"/>
  <c r="L103" i="70" s="1"/>
  <c r="AC103" i="45"/>
  <c r="AB103" i="45"/>
  <c r="K103" i="70" s="1"/>
  <c r="AA103" i="45"/>
  <c r="J103" i="70" s="1"/>
  <c r="Z103" i="45"/>
  <c r="BT103" i="45" s="1"/>
  <c r="Y103" i="45"/>
  <c r="X103" i="45"/>
  <c r="H103" i="70" s="1"/>
  <c r="W103" i="45"/>
  <c r="BR102" i="45"/>
  <c r="AP102" i="70" s="1"/>
  <c r="BQ102" i="45"/>
  <c r="BP102" i="45"/>
  <c r="AO102" i="70" s="1"/>
  <c r="BO102" i="45"/>
  <c r="AN102" i="70" s="1"/>
  <c r="BN102" i="45"/>
  <c r="AM102" i="70" s="1"/>
  <c r="BM102" i="45"/>
  <c r="BL102" i="45"/>
  <c r="AL102" i="70" s="1"/>
  <c r="BK102" i="45"/>
  <c r="AK102" i="70" s="1"/>
  <c r="BJ102" i="45"/>
  <c r="AJ102" i="70" s="1"/>
  <c r="BI102" i="45"/>
  <c r="BH102" i="45"/>
  <c r="AI102" i="70" s="1"/>
  <c r="BG102" i="45"/>
  <c r="AH102" i="70" s="1"/>
  <c r="BF102" i="45"/>
  <c r="AG102" i="70" s="1"/>
  <c r="BE102" i="45"/>
  <c r="BD102" i="45"/>
  <c r="AF102" i="70" s="1"/>
  <c r="BC102" i="45"/>
  <c r="AE102" i="70" s="1"/>
  <c r="BB102" i="45"/>
  <c r="AD102" i="70" s="1"/>
  <c r="BA102" i="45"/>
  <c r="AZ102" i="45"/>
  <c r="AC102" i="70" s="1"/>
  <c r="AY102" i="45"/>
  <c r="AB102" i="70" s="1"/>
  <c r="AX102" i="45"/>
  <c r="AA102" i="70" s="1"/>
  <c r="AW102" i="45"/>
  <c r="AV102" i="45"/>
  <c r="Z102" i="70" s="1"/>
  <c r="AU102" i="45"/>
  <c r="Y102" i="70" s="1"/>
  <c r="AT102" i="45"/>
  <c r="X102" i="70" s="1"/>
  <c r="AS102" i="45"/>
  <c r="AR102" i="45"/>
  <c r="W102" i="70" s="1"/>
  <c r="AQ102" i="45"/>
  <c r="V102" i="70" s="1"/>
  <c r="AP102" i="45"/>
  <c r="U102" i="70" s="1"/>
  <c r="AO102" i="45"/>
  <c r="AN102" i="45"/>
  <c r="T102" i="70" s="1"/>
  <c r="AM102" i="45"/>
  <c r="S102" i="70" s="1"/>
  <c r="AL102" i="45"/>
  <c r="R102" i="70" s="1"/>
  <c r="AK102" i="45"/>
  <c r="AJ102" i="45"/>
  <c r="Q102" i="70" s="1"/>
  <c r="AI102" i="45"/>
  <c r="P102" i="70" s="1"/>
  <c r="AH102" i="45"/>
  <c r="O102" i="70" s="1"/>
  <c r="AG102" i="45"/>
  <c r="AF102" i="45"/>
  <c r="N102" i="70" s="1"/>
  <c r="AE102" i="45"/>
  <c r="M102" i="70" s="1"/>
  <c r="AD102" i="45"/>
  <c r="L102" i="70" s="1"/>
  <c r="AC102" i="45"/>
  <c r="AB102" i="45"/>
  <c r="K102" i="70" s="1"/>
  <c r="AA102" i="45"/>
  <c r="J102" i="70" s="1"/>
  <c r="Z102" i="45"/>
  <c r="BT102" i="45" s="1"/>
  <c r="Y102" i="45"/>
  <c r="X102" i="45"/>
  <c r="H102" i="70" s="1"/>
  <c r="W102" i="45"/>
  <c r="BS102" i="45" s="1"/>
  <c r="BR101" i="45"/>
  <c r="AP101" i="70" s="1"/>
  <c r="BQ101" i="45"/>
  <c r="BP101" i="45"/>
  <c r="AO101" i="70" s="1"/>
  <c r="BO101" i="45"/>
  <c r="AN101" i="70" s="1"/>
  <c r="BN101" i="45"/>
  <c r="AM101" i="70" s="1"/>
  <c r="BM101" i="45"/>
  <c r="BL101" i="45"/>
  <c r="AL101" i="70" s="1"/>
  <c r="BK101" i="45"/>
  <c r="AK101" i="70" s="1"/>
  <c r="BJ101" i="45"/>
  <c r="AJ101" i="70" s="1"/>
  <c r="BI101" i="45"/>
  <c r="BH101" i="45"/>
  <c r="AI101" i="70" s="1"/>
  <c r="BG101" i="45"/>
  <c r="AH101" i="70" s="1"/>
  <c r="BF101" i="45"/>
  <c r="AG101" i="70" s="1"/>
  <c r="BE101" i="45"/>
  <c r="BD101" i="45"/>
  <c r="AF101" i="70" s="1"/>
  <c r="BC101" i="45"/>
  <c r="AE101" i="70" s="1"/>
  <c r="BB101" i="45"/>
  <c r="AD101" i="70" s="1"/>
  <c r="BA101" i="45"/>
  <c r="AZ101" i="45"/>
  <c r="AC101" i="70" s="1"/>
  <c r="AY101" i="45"/>
  <c r="AB101" i="70" s="1"/>
  <c r="AX101" i="45"/>
  <c r="AA101" i="70" s="1"/>
  <c r="AW101" i="45"/>
  <c r="AV101" i="45"/>
  <c r="Z101" i="70" s="1"/>
  <c r="AU101" i="45"/>
  <c r="Y101" i="70" s="1"/>
  <c r="AT101" i="45"/>
  <c r="X101" i="70" s="1"/>
  <c r="AS101" i="45"/>
  <c r="AR101" i="45"/>
  <c r="W101" i="70" s="1"/>
  <c r="AQ101" i="45"/>
  <c r="V101" i="70" s="1"/>
  <c r="AP101" i="45"/>
  <c r="U101" i="70" s="1"/>
  <c r="AO101" i="45"/>
  <c r="AN101" i="45"/>
  <c r="T101" i="70" s="1"/>
  <c r="AM101" i="45"/>
  <c r="S101" i="70" s="1"/>
  <c r="AL101" i="45"/>
  <c r="R101" i="70" s="1"/>
  <c r="AK101" i="45"/>
  <c r="AJ101" i="45"/>
  <c r="Q101" i="70" s="1"/>
  <c r="AI101" i="45"/>
  <c r="P101" i="70" s="1"/>
  <c r="AH101" i="45"/>
  <c r="O101" i="70" s="1"/>
  <c r="AG101" i="45"/>
  <c r="AF101" i="45"/>
  <c r="N101" i="70" s="1"/>
  <c r="AE101" i="45"/>
  <c r="M101" i="70" s="1"/>
  <c r="AD101" i="45"/>
  <c r="L101" i="70" s="1"/>
  <c r="AC101" i="45"/>
  <c r="AB101" i="45"/>
  <c r="K101" i="70" s="1"/>
  <c r="AA101" i="45"/>
  <c r="J101" i="70" s="1"/>
  <c r="Z101" i="45"/>
  <c r="BT101" i="45" s="1"/>
  <c r="Y101" i="45"/>
  <c r="X101" i="45"/>
  <c r="H101" i="70" s="1"/>
  <c r="W101" i="45"/>
  <c r="BS101" i="45" s="1"/>
  <c r="BR100" i="45"/>
  <c r="AP100" i="70" s="1"/>
  <c r="BQ100" i="45"/>
  <c r="BP100" i="45"/>
  <c r="AO100" i="70" s="1"/>
  <c r="BO100" i="45"/>
  <c r="AN100" i="70" s="1"/>
  <c r="BN100" i="45"/>
  <c r="AM100" i="70" s="1"/>
  <c r="BM100" i="45"/>
  <c r="BL100" i="45"/>
  <c r="AL100" i="70" s="1"/>
  <c r="BK100" i="45"/>
  <c r="AK100" i="70" s="1"/>
  <c r="BJ100" i="45"/>
  <c r="AJ100" i="70" s="1"/>
  <c r="BI100" i="45"/>
  <c r="BH100" i="45"/>
  <c r="AI100" i="70" s="1"/>
  <c r="BG100" i="45"/>
  <c r="AH100" i="70" s="1"/>
  <c r="BF100" i="45"/>
  <c r="AG100" i="70" s="1"/>
  <c r="BE100" i="45"/>
  <c r="BD100" i="45"/>
  <c r="AF100" i="70" s="1"/>
  <c r="BC100" i="45"/>
  <c r="AE100" i="70" s="1"/>
  <c r="BB100" i="45"/>
  <c r="AD100" i="70" s="1"/>
  <c r="BA100" i="45"/>
  <c r="AZ100" i="45"/>
  <c r="AC100" i="70" s="1"/>
  <c r="AY100" i="45"/>
  <c r="AB100" i="70" s="1"/>
  <c r="AX100" i="45"/>
  <c r="AA100" i="70" s="1"/>
  <c r="AW100" i="45"/>
  <c r="AV100" i="45"/>
  <c r="Z100" i="70" s="1"/>
  <c r="AU100" i="45"/>
  <c r="Y100" i="70" s="1"/>
  <c r="AT100" i="45"/>
  <c r="X100" i="70" s="1"/>
  <c r="AS100" i="45"/>
  <c r="AR100" i="45"/>
  <c r="W100" i="70" s="1"/>
  <c r="AQ100" i="45"/>
  <c r="V100" i="70" s="1"/>
  <c r="AP100" i="45"/>
  <c r="U100" i="70" s="1"/>
  <c r="AO100" i="45"/>
  <c r="AN100" i="45"/>
  <c r="T100" i="70" s="1"/>
  <c r="AM100" i="45"/>
  <c r="S100" i="70" s="1"/>
  <c r="AL100" i="45"/>
  <c r="R100" i="70" s="1"/>
  <c r="AK100" i="45"/>
  <c r="AJ100" i="45"/>
  <c r="Q100" i="70" s="1"/>
  <c r="AI100" i="45"/>
  <c r="P100" i="70" s="1"/>
  <c r="AH100" i="45"/>
  <c r="O100" i="70" s="1"/>
  <c r="AG100" i="45"/>
  <c r="AF100" i="45"/>
  <c r="N100" i="70" s="1"/>
  <c r="AE100" i="45"/>
  <c r="M100" i="70" s="1"/>
  <c r="AD100" i="45"/>
  <c r="L100" i="70" s="1"/>
  <c r="AC100" i="45"/>
  <c r="AB100" i="45"/>
  <c r="K100" i="70" s="1"/>
  <c r="AA100" i="45"/>
  <c r="J100" i="70" s="1"/>
  <c r="Z100" i="45"/>
  <c r="BT100" i="45" s="1"/>
  <c r="Y100" i="45"/>
  <c r="X100" i="45"/>
  <c r="H100" i="70" s="1"/>
  <c r="W100" i="45"/>
  <c r="BS100" i="45" s="1"/>
  <c r="BR99" i="45"/>
  <c r="AP99" i="70" s="1"/>
  <c r="BQ99" i="45"/>
  <c r="BP99" i="45"/>
  <c r="AO99" i="70" s="1"/>
  <c r="BO99" i="45"/>
  <c r="AN99" i="70" s="1"/>
  <c r="BN99" i="45"/>
  <c r="AM99" i="70" s="1"/>
  <c r="BM99" i="45"/>
  <c r="BL99" i="45"/>
  <c r="AL99" i="70" s="1"/>
  <c r="BK99" i="45"/>
  <c r="AK99" i="70" s="1"/>
  <c r="BJ99" i="45"/>
  <c r="AJ99" i="70" s="1"/>
  <c r="BI99" i="45"/>
  <c r="BH99" i="45"/>
  <c r="AI99" i="70" s="1"/>
  <c r="BG99" i="45"/>
  <c r="AH99" i="70" s="1"/>
  <c r="BF99" i="45"/>
  <c r="AG99" i="70" s="1"/>
  <c r="BE99" i="45"/>
  <c r="BD99" i="45"/>
  <c r="AF99" i="70" s="1"/>
  <c r="BC99" i="45"/>
  <c r="AE99" i="70" s="1"/>
  <c r="BB99" i="45"/>
  <c r="AD99" i="70" s="1"/>
  <c r="BA99" i="45"/>
  <c r="AZ99" i="45"/>
  <c r="AC99" i="70" s="1"/>
  <c r="AY99" i="45"/>
  <c r="AB99" i="70" s="1"/>
  <c r="AX99" i="45"/>
  <c r="AA99" i="70" s="1"/>
  <c r="AW99" i="45"/>
  <c r="AV99" i="45"/>
  <c r="Z99" i="70" s="1"/>
  <c r="AU99" i="45"/>
  <c r="Y99" i="70" s="1"/>
  <c r="AT99" i="45"/>
  <c r="X99" i="70" s="1"/>
  <c r="AS99" i="45"/>
  <c r="AR99" i="45"/>
  <c r="W99" i="70" s="1"/>
  <c r="AQ99" i="45"/>
  <c r="V99" i="70" s="1"/>
  <c r="AP99" i="45"/>
  <c r="U99" i="70" s="1"/>
  <c r="AO99" i="45"/>
  <c r="AN99" i="45"/>
  <c r="T99" i="70" s="1"/>
  <c r="AM99" i="45"/>
  <c r="S99" i="70" s="1"/>
  <c r="AL99" i="45"/>
  <c r="R99" i="70" s="1"/>
  <c r="AK99" i="45"/>
  <c r="AJ99" i="45"/>
  <c r="Q99" i="70" s="1"/>
  <c r="AI99" i="45"/>
  <c r="P99" i="70" s="1"/>
  <c r="AH99" i="45"/>
  <c r="O99" i="70" s="1"/>
  <c r="AG99" i="45"/>
  <c r="AF99" i="45"/>
  <c r="N99" i="70" s="1"/>
  <c r="AE99" i="45"/>
  <c r="M99" i="70" s="1"/>
  <c r="AD99" i="45"/>
  <c r="L99" i="70" s="1"/>
  <c r="AC99" i="45"/>
  <c r="AB99" i="45"/>
  <c r="K99" i="70" s="1"/>
  <c r="AA99" i="45"/>
  <c r="J99" i="70" s="1"/>
  <c r="Z99" i="45"/>
  <c r="BT99" i="45" s="1"/>
  <c r="Y99" i="45"/>
  <c r="X99" i="45"/>
  <c r="H99" i="70" s="1"/>
  <c r="W99" i="45"/>
  <c r="BS99" i="45" s="1"/>
  <c r="BR98" i="45"/>
  <c r="AP98" i="70" s="1"/>
  <c r="BQ98" i="45"/>
  <c r="BP98" i="45"/>
  <c r="AO98" i="70" s="1"/>
  <c r="BO98" i="45"/>
  <c r="AN98" i="70" s="1"/>
  <c r="BN98" i="45"/>
  <c r="AM98" i="70" s="1"/>
  <c r="BM98" i="45"/>
  <c r="BL98" i="45"/>
  <c r="AL98" i="70" s="1"/>
  <c r="BK98" i="45"/>
  <c r="AK98" i="70" s="1"/>
  <c r="BJ98" i="45"/>
  <c r="AJ98" i="70" s="1"/>
  <c r="BI98" i="45"/>
  <c r="BH98" i="45"/>
  <c r="AI98" i="70" s="1"/>
  <c r="BG98" i="45"/>
  <c r="AH98" i="70" s="1"/>
  <c r="BF98" i="45"/>
  <c r="AG98" i="70" s="1"/>
  <c r="BE98" i="45"/>
  <c r="BD98" i="45"/>
  <c r="AF98" i="70" s="1"/>
  <c r="BC98" i="45"/>
  <c r="AE98" i="70" s="1"/>
  <c r="BB98" i="45"/>
  <c r="AD98" i="70" s="1"/>
  <c r="BA98" i="45"/>
  <c r="AZ98" i="45"/>
  <c r="AC98" i="70" s="1"/>
  <c r="AY98" i="45"/>
  <c r="AB98" i="70" s="1"/>
  <c r="AX98" i="45"/>
  <c r="AA98" i="70" s="1"/>
  <c r="AW98" i="45"/>
  <c r="AV98" i="45"/>
  <c r="Z98" i="70" s="1"/>
  <c r="AU98" i="45"/>
  <c r="Y98" i="70" s="1"/>
  <c r="AT98" i="45"/>
  <c r="X98" i="70" s="1"/>
  <c r="AS98" i="45"/>
  <c r="AR98" i="45"/>
  <c r="W98" i="70" s="1"/>
  <c r="AQ98" i="45"/>
  <c r="V98" i="70" s="1"/>
  <c r="AP98" i="45"/>
  <c r="U98" i="70" s="1"/>
  <c r="AO98" i="45"/>
  <c r="AN98" i="45"/>
  <c r="T98" i="70" s="1"/>
  <c r="AM98" i="45"/>
  <c r="S98" i="70" s="1"/>
  <c r="AL98" i="45"/>
  <c r="R98" i="70" s="1"/>
  <c r="AK98" i="45"/>
  <c r="AJ98" i="45"/>
  <c r="Q98" i="70" s="1"/>
  <c r="AI98" i="45"/>
  <c r="P98" i="70" s="1"/>
  <c r="AH98" i="45"/>
  <c r="O98" i="70" s="1"/>
  <c r="AG98" i="45"/>
  <c r="AF98" i="45"/>
  <c r="N98" i="70" s="1"/>
  <c r="AE98" i="45"/>
  <c r="M98" i="70" s="1"/>
  <c r="AD98" i="45"/>
  <c r="L98" i="70" s="1"/>
  <c r="AC98" i="45"/>
  <c r="AB98" i="45"/>
  <c r="K98" i="70" s="1"/>
  <c r="AA98" i="45"/>
  <c r="J98" i="70" s="1"/>
  <c r="Z98" i="45"/>
  <c r="BT98" i="45" s="1"/>
  <c r="Y98" i="45"/>
  <c r="X98" i="45"/>
  <c r="H98" i="70" s="1"/>
  <c r="W98" i="45"/>
  <c r="BS98" i="45" s="1"/>
  <c r="BR97" i="45"/>
  <c r="AP97" i="70" s="1"/>
  <c r="BQ97" i="45"/>
  <c r="BP97" i="45"/>
  <c r="AO97" i="70" s="1"/>
  <c r="BO97" i="45"/>
  <c r="AN97" i="70" s="1"/>
  <c r="BN97" i="45"/>
  <c r="AM97" i="70" s="1"/>
  <c r="BM97" i="45"/>
  <c r="BL97" i="45"/>
  <c r="AL97" i="70" s="1"/>
  <c r="BK97" i="45"/>
  <c r="AK97" i="70" s="1"/>
  <c r="BJ97" i="45"/>
  <c r="AJ97" i="70" s="1"/>
  <c r="BI97" i="45"/>
  <c r="BH97" i="45"/>
  <c r="AI97" i="70" s="1"/>
  <c r="BG97" i="45"/>
  <c r="AH97" i="70" s="1"/>
  <c r="BF97" i="45"/>
  <c r="AG97" i="70" s="1"/>
  <c r="BE97" i="45"/>
  <c r="BD97" i="45"/>
  <c r="AF97" i="70" s="1"/>
  <c r="BC97" i="45"/>
  <c r="AE97" i="70" s="1"/>
  <c r="BB97" i="45"/>
  <c r="AD97" i="70" s="1"/>
  <c r="BA97" i="45"/>
  <c r="AZ97" i="45"/>
  <c r="AC97" i="70" s="1"/>
  <c r="AY97" i="45"/>
  <c r="AB97" i="70" s="1"/>
  <c r="AX97" i="45"/>
  <c r="AA97" i="70" s="1"/>
  <c r="AW97" i="45"/>
  <c r="AV97" i="45"/>
  <c r="Z97" i="70" s="1"/>
  <c r="AU97" i="45"/>
  <c r="Y97" i="70" s="1"/>
  <c r="AT97" i="45"/>
  <c r="X97" i="70" s="1"/>
  <c r="AS97" i="45"/>
  <c r="AR97" i="45"/>
  <c r="W97" i="70" s="1"/>
  <c r="AQ97" i="45"/>
  <c r="V97" i="70" s="1"/>
  <c r="AP97" i="45"/>
  <c r="U97" i="70" s="1"/>
  <c r="AO97" i="45"/>
  <c r="AN97" i="45"/>
  <c r="T97" i="70" s="1"/>
  <c r="AM97" i="45"/>
  <c r="S97" i="70" s="1"/>
  <c r="AL97" i="45"/>
  <c r="R97" i="70" s="1"/>
  <c r="AK97" i="45"/>
  <c r="AJ97" i="45"/>
  <c r="Q97" i="70" s="1"/>
  <c r="AI97" i="45"/>
  <c r="P97" i="70" s="1"/>
  <c r="AH97" i="45"/>
  <c r="O97" i="70" s="1"/>
  <c r="AG97" i="45"/>
  <c r="AF97" i="45"/>
  <c r="N97" i="70" s="1"/>
  <c r="AE97" i="45"/>
  <c r="M97" i="70" s="1"/>
  <c r="AD97" i="45"/>
  <c r="L97" i="70" s="1"/>
  <c r="AC97" i="45"/>
  <c r="AB97" i="45"/>
  <c r="K97" i="70" s="1"/>
  <c r="AA97" i="45"/>
  <c r="J97" i="70" s="1"/>
  <c r="Z97" i="45"/>
  <c r="BT97" i="45" s="1"/>
  <c r="Y97" i="45"/>
  <c r="X97" i="45"/>
  <c r="H97" i="70" s="1"/>
  <c r="W97" i="45"/>
  <c r="BR96" i="45"/>
  <c r="AP96" i="70" s="1"/>
  <c r="BQ96" i="45"/>
  <c r="BP96" i="45"/>
  <c r="AO96" i="70" s="1"/>
  <c r="BO96" i="45"/>
  <c r="AN96" i="70" s="1"/>
  <c r="BN96" i="45"/>
  <c r="AM96" i="70" s="1"/>
  <c r="BM96" i="45"/>
  <c r="BL96" i="45"/>
  <c r="AL96" i="70" s="1"/>
  <c r="BK96" i="45"/>
  <c r="AK96" i="70" s="1"/>
  <c r="BJ96" i="45"/>
  <c r="AJ96" i="70" s="1"/>
  <c r="BI96" i="45"/>
  <c r="BH96" i="45"/>
  <c r="AI96" i="70" s="1"/>
  <c r="BG96" i="45"/>
  <c r="AH96" i="70" s="1"/>
  <c r="BF96" i="45"/>
  <c r="AG96" i="70" s="1"/>
  <c r="BE96" i="45"/>
  <c r="BD96" i="45"/>
  <c r="AF96" i="70" s="1"/>
  <c r="BC96" i="45"/>
  <c r="AE96" i="70" s="1"/>
  <c r="BB96" i="45"/>
  <c r="AD96" i="70" s="1"/>
  <c r="BA96" i="45"/>
  <c r="AZ96" i="45"/>
  <c r="AC96" i="70" s="1"/>
  <c r="AY96" i="45"/>
  <c r="AB96" i="70" s="1"/>
  <c r="AX96" i="45"/>
  <c r="AA96" i="70" s="1"/>
  <c r="AW96" i="45"/>
  <c r="AV96" i="45"/>
  <c r="Z96" i="70" s="1"/>
  <c r="AU96" i="45"/>
  <c r="Y96" i="70" s="1"/>
  <c r="AT96" i="45"/>
  <c r="X96" i="70" s="1"/>
  <c r="AS96" i="45"/>
  <c r="AR96" i="45"/>
  <c r="W96" i="70" s="1"/>
  <c r="AQ96" i="45"/>
  <c r="V96" i="70" s="1"/>
  <c r="AP96" i="45"/>
  <c r="U96" i="70" s="1"/>
  <c r="AO96" i="45"/>
  <c r="AN96" i="45"/>
  <c r="T96" i="70" s="1"/>
  <c r="AM96" i="45"/>
  <c r="S96" i="70" s="1"/>
  <c r="AL96" i="45"/>
  <c r="R96" i="70" s="1"/>
  <c r="AK96" i="45"/>
  <c r="AJ96" i="45"/>
  <c r="Q96" i="70" s="1"/>
  <c r="AI96" i="45"/>
  <c r="P96" i="70" s="1"/>
  <c r="AH96" i="45"/>
  <c r="O96" i="70" s="1"/>
  <c r="AG96" i="45"/>
  <c r="AF96" i="45"/>
  <c r="N96" i="70" s="1"/>
  <c r="AE96" i="45"/>
  <c r="M96" i="70" s="1"/>
  <c r="AD96" i="45"/>
  <c r="L96" i="70" s="1"/>
  <c r="AC96" i="45"/>
  <c r="AB96" i="45"/>
  <c r="K96" i="70" s="1"/>
  <c r="AA96" i="45"/>
  <c r="J96" i="70" s="1"/>
  <c r="Z96" i="45"/>
  <c r="Y96" i="45"/>
  <c r="X96" i="45"/>
  <c r="H96" i="70" s="1"/>
  <c r="W96" i="45"/>
  <c r="BR95" i="45"/>
  <c r="AP95" i="70" s="1"/>
  <c r="BQ95" i="45"/>
  <c r="BP95" i="45"/>
  <c r="AO95" i="70" s="1"/>
  <c r="BO95" i="45"/>
  <c r="AN95" i="70" s="1"/>
  <c r="BN95" i="45"/>
  <c r="AM95" i="70" s="1"/>
  <c r="BM95" i="45"/>
  <c r="BL95" i="45"/>
  <c r="AL95" i="70" s="1"/>
  <c r="BK95" i="45"/>
  <c r="AK95" i="70" s="1"/>
  <c r="BJ95" i="45"/>
  <c r="AJ95" i="70" s="1"/>
  <c r="BI95" i="45"/>
  <c r="BH95" i="45"/>
  <c r="AI95" i="70" s="1"/>
  <c r="BG95" i="45"/>
  <c r="AH95" i="70" s="1"/>
  <c r="BF95" i="45"/>
  <c r="AG95" i="70" s="1"/>
  <c r="BE95" i="45"/>
  <c r="BD95" i="45"/>
  <c r="AF95" i="70" s="1"/>
  <c r="BC95" i="45"/>
  <c r="AE95" i="70" s="1"/>
  <c r="BB95" i="45"/>
  <c r="AD95" i="70" s="1"/>
  <c r="BA95" i="45"/>
  <c r="AZ95" i="45"/>
  <c r="AC95" i="70" s="1"/>
  <c r="AY95" i="45"/>
  <c r="AB95" i="70" s="1"/>
  <c r="AX95" i="45"/>
  <c r="AA95" i="70" s="1"/>
  <c r="AW95" i="45"/>
  <c r="AV95" i="45"/>
  <c r="Z95" i="70" s="1"/>
  <c r="AU95" i="45"/>
  <c r="Y95" i="70" s="1"/>
  <c r="AT95" i="45"/>
  <c r="X95" i="70" s="1"/>
  <c r="AS95" i="45"/>
  <c r="AR95" i="45"/>
  <c r="W95" i="70" s="1"/>
  <c r="AQ95" i="45"/>
  <c r="V95" i="70" s="1"/>
  <c r="AP95" i="45"/>
  <c r="U95" i="70" s="1"/>
  <c r="AO95" i="45"/>
  <c r="AN95" i="45"/>
  <c r="T95" i="70" s="1"/>
  <c r="AM95" i="45"/>
  <c r="S95" i="70" s="1"/>
  <c r="AL95" i="45"/>
  <c r="R95" i="70" s="1"/>
  <c r="AK95" i="45"/>
  <c r="AJ95" i="45"/>
  <c r="Q95" i="70" s="1"/>
  <c r="AI95" i="45"/>
  <c r="P95" i="70" s="1"/>
  <c r="AH95" i="45"/>
  <c r="O95" i="70" s="1"/>
  <c r="AG95" i="45"/>
  <c r="AF95" i="45"/>
  <c r="N95" i="70" s="1"/>
  <c r="AE95" i="45"/>
  <c r="M95" i="70" s="1"/>
  <c r="AD95" i="45"/>
  <c r="L95" i="70" s="1"/>
  <c r="AC95" i="45"/>
  <c r="AB95" i="45"/>
  <c r="K95" i="70" s="1"/>
  <c r="AA95" i="45"/>
  <c r="J95" i="70" s="1"/>
  <c r="Z95" i="45"/>
  <c r="Y95" i="45"/>
  <c r="X95" i="45"/>
  <c r="H95" i="70" s="1"/>
  <c r="W95" i="45"/>
  <c r="BR94" i="45"/>
  <c r="AP94" i="70" s="1"/>
  <c r="BQ94" i="45"/>
  <c r="BP94" i="45"/>
  <c r="AO94" i="70" s="1"/>
  <c r="BO94" i="45"/>
  <c r="AN94" i="70" s="1"/>
  <c r="BN94" i="45"/>
  <c r="AM94" i="70" s="1"/>
  <c r="BM94" i="45"/>
  <c r="BL94" i="45"/>
  <c r="AL94" i="70" s="1"/>
  <c r="BK94" i="45"/>
  <c r="AK94" i="70" s="1"/>
  <c r="BJ94" i="45"/>
  <c r="AJ94" i="70" s="1"/>
  <c r="BI94" i="45"/>
  <c r="BH94" i="45"/>
  <c r="AI94" i="70" s="1"/>
  <c r="BG94" i="45"/>
  <c r="AH94" i="70" s="1"/>
  <c r="BF94" i="45"/>
  <c r="AG94" i="70" s="1"/>
  <c r="BE94" i="45"/>
  <c r="BD94" i="45"/>
  <c r="AF94" i="70" s="1"/>
  <c r="BC94" i="45"/>
  <c r="AE94" i="70" s="1"/>
  <c r="BB94" i="45"/>
  <c r="AD94" i="70" s="1"/>
  <c r="BA94" i="45"/>
  <c r="AZ94" i="45"/>
  <c r="AC94" i="70" s="1"/>
  <c r="AY94" i="45"/>
  <c r="AB94" i="70" s="1"/>
  <c r="AX94" i="45"/>
  <c r="AA94" i="70" s="1"/>
  <c r="AW94" i="45"/>
  <c r="AV94" i="45"/>
  <c r="Z94" i="70" s="1"/>
  <c r="AU94" i="45"/>
  <c r="Y94" i="70" s="1"/>
  <c r="AT94" i="45"/>
  <c r="X94" i="70" s="1"/>
  <c r="AS94" i="45"/>
  <c r="AR94" i="45"/>
  <c r="W94" i="70" s="1"/>
  <c r="AQ94" i="45"/>
  <c r="V94" i="70" s="1"/>
  <c r="AP94" i="45"/>
  <c r="U94" i="70" s="1"/>
  <c r="AO94" i="45"/>
  <c r="AN94" i="45"/>
  <c r="T94" i="70" s="1"/>
  <c r="AM94" i="45"/>
  <c r="S94" i="70" s="1"/>
  <c r="AL94" i="45"/>
  <c r="R94" i="70" s="1"/>
  <c r="AK94" i="45"/>
  <c r="AJ94" i="45"/>
  <c r="Q94" i="70" s="1"/>
  <c r="AI94" i="45"/>
  <c r="P94" i="70" s="1"/>
  <c r="AH94" i="45"/>
  <c r="O94" i="70" s="1"/>
  <c r="AG94" i="45"/>
  <c r="AF94" i="45"/>
  <c r="N94" i="70" s="1"/>
  <c r="AE94" i="45"/>
  <c r="M94" i="70" s="1"/>
  <c r="AD94" i="45"/>
  <c r="L94" i="70" s="1"/>
  <c r="AC94" i="45"/>
  <c r="AB94" i="45"/>
  <c r="K94" i="70" s="1"/>
  <c r="AA94" i="45"/>
  <c r="J94" i="70" s="1"/>
  <c r="Z94" i="45"/>
  <c r="Y94" i="45"/>
  <c r="X94" i="45"/>
  <c r="H94" i="70" s="1"/>
  <c r="W94" i="45"/>
  <c r="BR93" i="45"/>
  <c r="AP93" i="70" s="1"/>
  <c r="BQ93" i="45"/>
  <c r="BP93" i="45"/>
  <c r="AO93" i="70" s="1"/>
  <c r="BO93" i="45"/>
  <c r="AN93" i="70" s="1"/>
  <c r="BN93" i="45"/>
  <c r="AM93" i="70" s="1"/>
  <c r="BM93" i="45"/>
  <c r="BL93" i="45"/>
  <c r="AL93" i="70" s="1"/>
  <c r="BK93" i="45"/>
  <c r="AK93" i="70" s="1"/>
  <c r="BJ93" i="45"/>
  <c r="AJ93" i="70" s="1"/>
  <c r="BI93" i="45"/>
  <c r="BH93" i="45"/>
  <c r="AI93" i="70" s="1"/>
  <c r="BG93" i="45"/>
  <c r="AH93" i="70" s="1"/>
  <c r="BF93" i="45"/>
  <c r="AG93" i="70" s="1"/>
  <c r="BE93" i="45"/>
  <c r="BD93" i="45"/>
  <c r="AF93" i="70" s="1"/>
  <c r="BC93" i="45"/>
  <c r="AE93" i="70" s="1"/>
  <c r="BB93" i="45"/>
  <c r="AD93" i="70" s="1"/>
  <c r="BA93" i="45"/>
  <c r="AZ93" i="45"/>
  <c r="AC93" i="70" s="1"/>
  <c r="AY93" i="45"/>
  <c r="AB93" i="70" s="1"/>
  <c r="AX93" i="45"/>
  <c r="AA93" i="70" s="1"/>
  <c r="AW93" i="45"/>
  <c r="AV93" i="45"/>
  <c r="Z93" i="70" s="1"/>
  <c r="AU93" i="45"/>
  <c r="Y93" i="70" s="1"/>
  <c r="AT93" i="45"/>
  <c r="X93" i="70" s="1"/>
  <c r="AS93" i="45"/>
  <c r="AR93" i="45"/>
  <c r="W93" i="70" s="1"/>
  <c r="AQ93" i="45"/>
  <c r="V93" i="70" s="1"/>
  <c r="AP93" i="45"/>
  <c r="U93" i="70" s="1"/>
  <c r="AO93" i="45"/>
  <c r="AN93" i="45"/>
  <c r="T93" i="70" s="1"/>
  <c r="AM93" i="45"/>
  <c r="S93" i="70" s="1"/>
  <c r="AL93" i="45"/>
  <c r="R93" i="70" s="1"/>
  <c r="AK93" i="45"/>
  <c r="AJ93" i="45"/>
  <c r="Q93" i="70" s="1"/>
  <c r="AI93" i="45"/>
  <c r="P93" i="70" s="1"/>
  <c r="AH93" i="45"/>
  <c r="O93" i="70" s="1"/>
  <c r="AG93" i="45"/>
  <c r="AF93" i="45"/>
  <c r="N93" i="70" s="1"/>
  <c r="AE93" i="45"/>
  <c r="M93" i="70" s="1"/>
  <c r="AD93" i="45"/>
  <c r="L93" i="70" s="1"/>
  <c r="AC93" i="45"/>
  <c r="AB93" i="45"/>
  <c r="K93" i="70" s="1"/>
  <c r="AA93" i="45"/>
  <c r="J93" i="70" s="1"/>
  <c r="Z93" i="45"/>
  <c r="Y93" i="45"/>
  <c r="X93" i="45"/>
  <c r="H93" i="70" s="1"/>
  <c r="W93" i="45"/>
  <c r="BR92" i="45"/>
  <c r="AP92" i="70" s="1"/>
  <c r="BQ92" i="45"/>
  <c r="BP92" i="45"/>
  <c r="AO92" i="70" s="1"/>
  <c r="BO92" i="45"/>
  <c r="AN92" i="70" s="1"/>
  <c r="BN92" i="45"/>
  <c r="AM92" i="70" s="1"/>
  <c r="BM92" i="45"/>
  <c r="BL92" i="45"/>
  <c r="AL92" i="70" s="1"/>
  <c r="BK92" i="45"/>
  <c r="AK92" i="70" s="1"/>
  <c r="BJ92" i="45"/>
  <c r="AJ92" i="70" s="1"/>
  <c r="BI92" i="45"/>
  <c r="BH92" i="45"/>
  <c r="AI92" i="70" s="1"/>
  <c r="BG92" i="45"/>
  <c r="AH92" i="70" s="1"/>
  <c r="BF92" i="45"/>
  <c r="AG92" i="70" s="1"/>
  <c r="BE92" i="45"/>
  <c r="BD92" i="45"/>
  <c r="AF92" i="70" s="1"/>
  <c r="BC92" i="45"/>
  <c r="AE92" i="70" s="1"/>
  <c r="BB92" i="45"/>
  <c r="AD92" i="70" s="1"/>
  <c r="BA92" i="45"/>
  <c r="AZ92" i="45"/>
  <c r="AC92" i="70" s="1"/>
  <c r="AY92" i="45"/>
  <c r="AB92" i="70" s="1"/>
  <c r="AX92" i="45"/>
  <c r="AA92" i="70" s="1"/>
  <c r="AW92" i="45"/>
  <c r="AV92" i="45"/>
  <c r="Z92" i="70" s="1"/>
  <c r="AU92" i="45"/>
  <c r="Y92" i="70" s="1"/>
  <c r="AT92" i="45"/>
  <c r="X92" i="70" s="1"/>
  <c r="AS92" i="45"/>
  <c r="AR92" i="45"/>
  <c r="W92" i="70" s="1"/>
  <c r="AQ92" i="45"/>
  <c r="V92" i="70" s="1"/>
  <c r="AP92" i="45"/>
  <c r="U92" i="70" s="1"/>
  <c r="AO92" i="45"/>
  <c r="AN92" i="45"/>
  <c r="T92" i="70" s="1"/>
  <c r="AM92" i="45"/>
  <c r="S92" i="70" s="1"/>
  <c r="AL92" i="45"/>
  <c r="R92" i="70" s="1"/>
  <c r="AK92" i="45"/>
  <c r="AJ92" i="45"/>
  <c r="Q92" i="70" s="1"/>
  <c r="AI92" i="45"/>
  <c r="P92" i="70" s="1"/>
  <c r="AH92" i="45"/>
  <c r="O92" i="70" s="1"/>
  <c r="AG92" i="45"/>
  <c r="AF92" i="45"/>
  <c r="N92" i="70" s="1"/>
  <c r="AE92" i="45"/>
  <c r="M92" i="70" s="1"/>
  <c r="AD92" i="45"/>
  <c r="L92" i="70" s="1"/>
  <c r="AC92" i="45"/>
  <c r="AB92" i="45"/>
  <c r="K92" i="70" s="1"/>
  <c r="AA92" i="45"/>
  <c r="J92" i="70" s="1"/>
  <c r="Z92" i="45"/>
  <c r="I92" i="70" s="1"/>
  <c r="Y92" i="45"/>
  <c r="X92" i="45"/>
  <c r="H92" i="70" s="1"/>
  <c r="W92" i="45"/>
  <c r="BR91" i="45"/>
  <c r="AP91" i="70" s="1"/>
  <c r="BQ91" i="45"/>
  <c r="BP91" i="45"/>
  <c r="AO91" i="70" s="1"/>
  <c r="BO91" i="45"/>
  <c r="AN91" i="70" s="1"/>
  <c r="BN91" i="45"/>
  <c r="AM91" i="70" s="1"/>
  <c r="BM91" i="45"/>
  <c r="BL91" i="45"/>
  <c r="AL91" i="70" s="1"/>
  <c r="BK91" i="45"/>
  <c r="AK91" i="70" s="1"/>
  <c r="BJ91" i="45"/>
  <c r="AJ91" i="70" s="1"/>
  <c r="BI91" i="45"/>
  <c r="BH91" i="45"/>
  <c r="AI91" i="70" s="1"/>
  <c r="BG91" i="45"/>
  <c r="AH91" i="70" s="1"/>
  <c r="BF91" i="45"/>
  <c r="AG91" i="70" s="1"/>
  <c r="BE91" i="45"/>
  <c r="BD91" i="45"/>
  <c r="AF91" i="70" s="1"/>
  <c r="BC91" i="45"/>
  <c r="AE91" i="70" s="1"/>
  <c r="BB91" i="45"/>
  <c r="AD91" i="70" s="1"/>
  <c r="BA91" i="45"/>
  <c r="AZ91" i="45"/>
  <c r="AC91" i="70" s="1"/>
  <c r="AY91" i="45"/>
  <c r="AB91" i="70" s="1"/>
  <c r="AX91" i="45"/>
  <c r="AA91" i="70" s="1"/>
  <c r="AW91" i="45"/>
  <c r="AV91" i="45"/>
  <c r="Z91" i="70" s="1"/>
  <c r="AU91" i="45"/>
  <c r="Y91" i="70" s="1"/>
  <c r="AT91" i="45"/>
  <c r="X91" i="70" s="1"/>
  <c r="AS91" i="45"/>
  <c r="AR91" i="45"/>
  <c r="W91" i="70" s="1"/>
  <c r="AQ91" i="45"/>
  <c r="V91" i="70" s="1"/>
  <c r="AP91" i="45"/>
  <c r="U91" i="70" s="1"/>
  <c r="AO91" i="45"/>
  <c r="AN91" i="45"/>
  <c r="T91" i="70" s="1"/>
  <c r="AM91" i="45"/>
  <c r="S91" i="70" s="1"/>
  <c r="AL91" i="45"/>
  <c r="R91" i="70" s="1"/>
  <c r="AK91" i="45"/>
  <c r="AJ91" i="45"/>
  <c r="Q91" i="70" s="1"/>
  <c r="AI91" i="45"/>
  <c r="P91" i="70" s="1"/>
  <c r="AH91" i="45"/>
  <c r="O91" i="70" s="1"/>
  <c r="AG91" i="45"/>
  <c r="AF91" i="45"/>
  <c r="N91" i="70" s="1"/>
  <c r="AE91" i="45"/>
  <c r="M91" i="70" s="1"/>
  <c r="AD91" i="45"/>
  <c r="L91" i="70" s="1"/>
  <c r="AC91" i="45"/>
  <c r="AB91" i="45"/>
  <c r="K91" i="70" s="1"/>
  <c r="AA91" i="45"/>
  <c r="J91" i="70" s="1"/>
  <c r="Z91" i="45"/>
  <c r="Y91" i="45"/>
  <c r="X91" i="45"/>
  <c r="H91" i="70" s="1"/>
  <c r="W91" i="45"/>
  <c r="BR90" i="45"/>
  <c r="AP90" i="70" s="1"/>
  <c r="BQ90" i="45"/>
  <c r="BP90" i="45"/>
  <c r="AO90" i="70" s="1"/>
  <c r="BO90" i="45"/>
  <c r="AN90" i="70" s="1"/>
  <c r="BN90" i="45"/>
  <c r="AM90" i="70" s="1"/>
  <c r="BM90" i="45"/>
  <c r="BL90" i="45"/>
  <c r="AL90" i="70" s="1"/>
  <c r="BK90" i="45"/>
  <c r="AK90" i="70" s="1"/>
  <c r="BJ90" i="45"/>
  <c r="AJ90" i="70" s="1"/>
  <c r="BI90" i="45"/>
  <c r="BH90" i="45"/>
  <c r="AI90" i="70" s="1"/>
  <c r="BG90" i="45"/>
  <c r="AH90" i="70" s="1"/>
  <c r="BF90" i="45"/>
  <c r="AG90" i="70" s="1"/>
  <c r="BE90" i="45"/>
  <c r="BD90" i="45"/>
  <c r="AF90" i="70" s="1"/>
  <c r="BC90" i="45"/>
  <c r="AE90" i="70" s="1"/>
  <c r="BB90" i="45"/>
  <c r="AD90" i="70" s="1"/>
  <c r="BA90" i="45"/>
  <c r="AZ90" i="45"/>
  <c r="AC90" i="70" s="1"/>
  <c r="AY90" i="45"/>
  <c r="AB90" i="70" s="1"/>
  <c r="AX90" i="45"/>
  <c r="AA90" i="70" s="1"/>
  <c r="AW90" i="45"/>
  <c r="AV90" i="45"/>
  <c r="Z90" i="70" s="1"/>
  <c r="AU90" i="45"/>
  <c r="Y90" i="70" s="1"/>
  <c r="AT90" i="45"/>
  <c r="X90" i="70" s="1"/>
  <c r="AS90" i="45"/>
  <c r="AR90" i="45"/>
  <c r="W90" i="70" s="1"/>
  <c r="AQ90" i="45"/>
  <c r="V90" i="70" s="1"/>
  <c r="AP90" i="45"/>
  <c r="U90" i="70" s="1"/>
  <c r="AO90" i="45"/>
  <c r="AN90" i="45"/>
  <c r="T90" i="70" s="1"/>
  <c r="AM90" i="45"/>
  <c r="S90" i="70" s="1"/>
  <c r="AL90" i="45"/>
  <c r="R90" i="70" s="1"/>
  <c r="AK90" i="45"/>
  <c r="AJ90" i="45"/>
  <c r="Q90" i="70" s="1"/>
  <c r="AI90" i="45"/>
  <c r="P90" i="70" s="1"/>
  <c r="AH90" i="45"/>
  <c r="O90" i="70" s="1"/>
  <c r="AG90" i="45"/>
  <c r="AF90" i="45"/>
  <c r="N90" i="70" s="1"/>
  <c r="AE90" i="45"/>
  <c r="M90" i="70" s="1"/>
  <c r="AD90" i="45"/>
  <c r="L90" i="70" s="1"/>
  <c r="AC90" i="45"/>
  <c r="AB90" i="45"/>
  <c r="K90" i="70" s="1"/>
  <c r="AA90" i="45"/>
  <c r="J90" i="70" s="1"/>
  <c r="Z90" i="45"/>
  <c r="Y90" i="45"/>
  <c r="X90" i="45"/>
  <c r="H90" i="70" s="1"/>
  <c r="W90" i="45"/>
  <c r="BR89" i="45"/>
  <c r="AP89" i="70" s="1"/>
  <c r="BQ89" i="45"/>
  <c r="BP89" i="45"/>
  <c r="AO89" i="70" s="1"/>
  <c r="BO89" i="45"/>
  <c r="AN89" i="70" s="1"/>
  <c r="BN89" i="45"/>
  <c r="AM89" i="70" s="1"/>
  <c r="BM89" i="45"/>
  <c r="BL89" i="45"/>
  <c r="AL89" i="70" s="1"/>
  <c r="BK89" i="45"/>
  <c r="AK89" i="70" s="1"/>
  <c r="BJ89" i="45"/>
  <c r="AJ89" i="70" s="1"/>
  <c r="BI89" i="45"/>
  <c r="BH89" i="45"/>
  <c r="AI89" i="70" s="1"/>
  <c r="BG89" i="45"/>
  <c r="AH89" i="70" s="1"/>
  <c r="BF89" i="45"/>
  <c r="AG89" i="70" s="1"/>
  <c r="BE89" i="45"/>
  <c r="BD89" i="45"/>
  <c r="AF89" i="70" s="1"/>
  <c r="BC89" i="45"/>
  <c r="AE89" i="70" s="1"/>
  <c r="BB89" i="45"/>
  <c r="AD89" i="70" s="1"/>
  <c r="BA89" i="45"/>
  <c r="AZ89" i="45"/>
  <c r="AC89" i="70" s="1"/>
  <c r="AY89" i="45"/>
  <c r="AB89" i="70" s="1"/>
  <c r="AX89" i="45"/>
  <c r="AA89" i="70" s="1"/>
  <c r="AW89" i="45"/>
  <c r="AV89" i="45"/>
  <c r="Z89" i="70" s="1"/>
  <c r="AU89" i="45"/>
  <c r="Y89" i="70" s="1"/>
  <c r="AT89" i="45"/>
  <c r="X89" i="70" s="1"/>
  <c r="AS89" i="45"/>
  <c r="AR89" i="45"/>
  <c r="W89" i="70" s="1"/>
  <c r="AQ89" i="45"/>
  <c r="V89" i="70" s="1"/>
  <c r="AP89" i="45"/>
  <c r="U89" i="70" s="1"/>
  <c r="AO89" i="45"/>
  <c r="AN89" i="45"/>
  <c r="T89" i="70" s="1"/>
  <c r="AM89" i="45"/>
  <c r="S89" i="70" s="1"/>
  <c r="AL89" i="45"/>
  <c r="R89" i="70" s="1"/>
  <c r="AK89" i="45"/>
  <c r="AJ89" i="45"/>
  <c r="Q89" i="70" s="1"/>
  <c r="AI89" i="45"/>
  <c r="P89" i="70" s="1"/>
  <c r="AH89" i="45"/>
  <c r="O89" i="70" s="1"/>
  <c r="AG89" i="45"/>
  <c r="AF89" i="45"/>
  <c r="N89" i="70" s="1"/>
  <c r="AE89" i="45"/>
  <c r="M89" i="70" s="1"/>
  <c r="AD89" i="45"/>
  <c r="L89" i="70" s="1"/>
  <c r="AC89" i="45"/>
  <c r="AB89" i="45"/>
  <c r="K89" i="70" s="1"/>
  <c r="AA89" i="45"/>
  <c r="J89" i="70" s="1"/>
  <c r="Z89" i="45"/>
  <c r="Y89" i="45"/>
  <c r="X89" i="45"/>
  <c r="H89" i="70" s="1"/>
  <c r="W89" i="45"/>
  <c r="BR88" i="45"/>
  <c r="AP88" i="70" s="1"/>
  <c r="BQ88" i="45"/>
  <c r="BP88" i="45"/>
  <c r="AO88" i="70" s="1"/>
  <c r="BO88" i="45"/>
  <c r="AN88" i="70" s="1"/>
  <c r="BN88" i="45"/>
  <c r="AM88" i="70" s="1"/>
  <c r="BM88" i="45"/>
  <c r="BL88" i="45"/>
  <c r="AL88" i="70" s="1"/>
  <c r="BK88" i="45"/>
  <c r="AK88" i="70" s="1"/>
  <c r="BJ88" i="45"/>
  <c r="AJ88" i="70" s="1"/>
  <c r="BI88" i="45"/>
  <c r="BH88" i="45"/>
  <c r="AI88" i="70" s="1"/>
  <c r="BG88" i="45"/>
  <c r="AH88" i="70" s="1"/>
  <c r="BF88" i="45"/>
  <c r="AG88" i="70" s="1"/>
  <c r="BE88" i="45"/>
  <c r="BD88" i="45"/>
  <c r="AF88" i="70" s="1"/>
  <c r="BC88" i="45"/>
  <c r="AE88" i="70" s="1"/>
  <c r="BB88" i="45"/>
  <c r="AD88" i="70" s="1"/>
  <c r="BA88" i="45"/>
  <c r="AZ88" i="45"/>
  <c r="AC88" i="70" s="1"/>
  <c r="AY88" i="45"/>
  <c r="AB88" i="70" s="1"/>
  <c r="AX88" i="45"/>
  <c r="AA88" i="70" s="1"/>
  <c r="AW88" i="45"/>
  <c r="AV88" i="45"/>
  <c r="Z88" i="70" s="1"/>
  <c r="AU88" i="45"/>
  <c r="Y88" i="70" s="1"/>
  <c r="AT88" i="45"/>
  <c r="X88" i="70" s="1"/>
  <c r="AS88" i="45"/>
  <c r="AR88" i="45"/>
  <c r="W88" i="70" s="1"/>
  <c r="AQ88" i="45"/>
  <c r="V88" i="70" s="1"/>
  <c r="AP88" i="45"/>
  <c r="U88" i="70" s="1"/>
  <c r="AO88" i="45"/>
  <c r="AN88" i="45"/>
  <c r="T88" i="70" s="1"/>
  <c r="AM88" i="45"/>
  <c r="S88" i="70" s="1"/>
  <c r="AL88" i="45"/>
  <c r="R88" i="70" s="1"/>
  <c r="AK88" i="45"/>
  <c r="AJ88" i="45"/>
  <c r="Q88" i="70" s="1"/>
  <c r="AI88" i="45"/>
  <c r="P88" i="70" s="1"/>
  <c r="AH88" i="45"/>
  <c r="O88" i="70" s="1"/>
  <c r="AG88" i="45"/>
  <c r="AF88" i="45"/>
  <c r="N88" i="70" s="1"/>
  <c r="AE88" i="45"/>
  <c r="M88" i="70" s="1"/>
  <c r="AD88" i="45"/>
  <c r="L88" i="70" s="1"/>
  <c r="AC88" i="45"/>
  <c r="AB88" i="45"/>
  <c r="K88" i="70" s="1"/>
  <c r="AA88" i="45"/>
  <c r="J88" i="70" s="1"/>
  <c r="Z88" i="45"/>
  <c r="Y88" i="45"/>
  <c r="X88" i="45"/>
  <c r="H88" i="70" s="1"/>
  <c r="W88" i="45"/>
  <c r="BR87" i="45"/>
  <c r="AP87" i="70" s="1"/>
  <c r="BQ87" i="45"/>
  <c r="BP87" i="45"/>
  <c r="AO87" i="70" s="1"/>
  <c r="BO87" i="45"/>
  <c r="AN87" i="70" s="1"/>
  <c r="BN87" i="45"/>
  <c r="AM87" i="70" s="1"/>
  <c r="BM87" i="45"/>
  <c r="BL87" i="45"/>
  <c r="AL87" i="70" s="1"/>
  <c r="BK87" i="45"/>
  <c r="AK87" i="70" s="1"/>
  <c r="BJ87" i="45"/>
  <c r="AJ87" i="70" s="1"/>
  <c r="BI87" i="45"/>
  <c r="BH87" i="45"/>
  <c r="AI87" i="70" s="1"/>
  <c r="BG87" i="45"/>
  <c r="AH87" i="70" s="1"/>
  <c r="BF87" i="45"/>
  <c r="AG87" i="70" s="1"/>
  <c r="BE87" i="45"/>
  <c r="BD87" i="45"/>
  <c r="AF87" i="70" s="1"/>
  <c r="BC87" i="45"/>
  <c r="AE87" i="70" s="1"/>
  <c r="BB87" i="45"/>
  <c r="AD87" i="70" s="1"/>
  <c r="BA87" i="45"/>
  <c r="AZ87" i="45"/>
  <c r="AC87" i="70" s="1"/>
  <c r="AY87" i="45"/>
  <c r="AB87" i="70" s="1"/>
  <c r="AX87" i="45"/>
  <c r="AA87" i="70" s="1"/>
  <c r="AW87" i="45"/>
  <c r="AV87" i="45"/>
  <c r="Z87" i="70" s="1"/>
  <c r="AU87" i="45"/>
  <c r="Y87" i="70" s="1"/>
  <c r="AT87" i="45"/>
  <c r="X87" i="70" s="1"/>
  <c r="AS87" i="45"/>
  <c r="AR87" i="45"/>
  <c r="W87" i="70" s="1"/>
  <c r="AQ87" i="45"/>
  <c r="V87" i="70" s="1"/>
  <c r="AP87" i="45"/>
  <c r="U87" i="70" s="1"/>
  <c r="AO87" i="45"/>
  <c r="AN87" i="45"/>
  <c r="T87" i="70" s="1"/>
  <c r="AM87" i="45"/>
  <c r="S87" i="70" s="1"/>
  <c r="AL87" i="45"/>
  <c r="R87" i="70" s="1"/>
  <c r="AK87" i="45"/>
  <c r="AJ87" i="45"/>
  <c r="Q87" i="70" s="1"/>
  <c r="AI87" i="45"/>
  <c r="P87" i="70" s="1"/>
  <c r="AH87" i="45"/>
  <c r="O87" i="70" s="1"/>
  <c r="AG87" i="45"/>
  <c r="AF87" i="45"/>
  <c r="N87" i="70" s="1"/>
  <c r="AE87" i="45"/>
  <c r="M87" i="70" s="1"/>
  <c r="AD87" i="45"/>
  <c r="L87" i="70" s="1"/>
  <c r="AC87" i="45"/>
  <c r="AB87" i="45"/>
  <c r="K87" i="70" s="1"/>
  <c r="AA87" i="45"/>
  <c r="J87" i="70" s="1"/>
  <c r="Z87" i="45"/>
  <c r="Y87" i="45"/>
  <c r="X87" i="45"/>
  <c r="H87" i="70" s="1"/>
  <c r="W87" i="45"/>
  <c r="BR86" i="45"/>
  <c r="AP86" i="70" s="1"/>
  <c r="BQ86" i="45"/>
  <c r="BP86" i="45"/>
  <c r="AO86" i="70" s="1"/>
  <c r="BO86" i="45"/>
  <c r="AN86" i="70" s="1"/>
  <c r="BN86" i="45"/>
  <c r="AM86" i="70" s="1"/>
  <c r="BM86" i="45"/>
  <c r="BL86" i="45"/>
  <c r="AL86" i="70" s="1"/>
  <c r="BK86" i="45"/>
  <c r="AK86" i="70" s="1"/>
  <c r="BJ86" i="45"/>
  <c r="AJ86" i="70" s="1"/>
  <c r="BI86" i="45"/>
  <c r="BH86" i="45"/>
  <c r="AI86" i="70" s="1"/>
  <c r="BG86" i="45"/>
  <c r="AH86" i="70" s="1"/>
  <c r="BF86" i="45"/>
  <c r="AG86" i="70" s="1"/>
  <c r="BE86" i="45"/>
  <c r="BD86" i="45"/>
  <c r="AF86" i="70" s="1"/>
  <c r="BC86" i="45"/>
  <c r="AE86" i="70" s="1"/>
  <c r="BB86" i="45"/>
  <c r="AD86" i="70" s="1"/>
  <c r="BA86" i="45"/>
  <c r="AZ86" i="45"/>
  <c r="AC86" i="70" s="1"/>
  <c r="AY86" i="45"/>
  <c r="AB86" i="70" s="1"/>
  <c r="AX86" i="45"/>
  <c r="AA86" i="70" s="1"/>
  <c r="AW86" i="45"/>
  <c r="AV86" i="45"/>
  <c r="Z86" i="70" s="1"/>
  <c r="AU86" i="45"/>
  <c r="Y86" i="70" s="1"/>
  <c r="AT86" i="45"/>
  <c r="X86" i="70" s="1"/>
  <c r="AS86" i="45"/>
  <c r="AR86" i="45"/>
  <c r="W86" i="70" s="1"/>
  <c r="AQ86" i="45"/>
  <c r="V86" i="70" s="1"/>
  <c r="AP86" i="45"/>
  <c r="U86" i="70" s="1"/>
  <c r="AO86" i="45"/>
  <c r="AN86" i="45"/>
  <c r="T86" i="70" s="1"/>
  <c r="AM86" i="45"/>
  <c r="S86" i="70" s="1"/>
  <c r="AL86" i="45"/>
  <c r="R86" i="70" s="1"/>
  <c r="AK86" i="45"/>
  <c r="AJ86" i="45"/>
  <c r="Q86" i="70" s="1"/>
  <c r="AI86" i="45"/>
  <c r="P86" i="70" s="1"/>
  <c r="AH86" i="45"/>
  <c r="O86" i="70" s="1"/>
  <c r="AG86" i="45"/>
  <c r="AF86" i="45"/>
  <c r="N86" i="70" s="1"/>
  <c r="AE86" i="45"/>
  <c r="M86" i="70" s="1"/>
  <c r="AD86" i="45"/>
  <c r="L86" i="70" s="1"/>
  <c r="AC86" i="45"/>
  <c r="AB86" i="45"/>
  <c r="K86" i="70" s="1"/>
  <c r="AA86" i="45"/>
  <c r="J86" i="70" s="1"/>
  <c r="Z86" i="45"/>
  <c r="Y86" i="45"/>
  <c r="X86" i="45"/>
  <c r="H86" i="70" s="1"/>
  <c r="W86" i="45"/>
  <c r="BR85" i="45"/>
  <c r="AP85" i="70" s="1"/>
  <c r="BQ85" i="45"/>
  <c r="BP85" i="45"/>
  <c r="AO85" i="70" s="1"/>
  <c r="BO85" i="45"/>
  <c r="AN85" i="70" s="1"/>
  <c r="BN85" i="45"/>
  <c r="AM85" i="70" s="1"/>
  <c r="BM85" i="45"/>
  <c r="BL85" i="45"/>
  <c r="AL85" i="70" s="1"/>
  <c r="BK85" i="45"/>
  <c r="AK85" i="70" s="1"/>
  <c r="BJ85" i="45"/>
  <c r="AJ85" i="70" s="1"/>
  <c r="BI85" i="45"/>
  <c r="BH85" i="45"/>
  <c r="AI85" i="70" s="1"/>
  <c r="BG85" i="45"/>
  <c r="AH85" i="70" s="1"/>
  <c r="BF85" i="45"/>
  <c r="AG85" i="70" s="1"/>
  <c r="BE85" i="45"/>
  <c r="BD85" i="45"/>
  <c r="AF85" i="70" s="1"/>
  <c r="BC85" i="45"/>
  <c r="AE85" i="70" s="1"/>
  <c r="BB85" i="45"/>
  <c r="AD85" i="70" s="1"/>
  <c r="BA85" i="45"/>
  <c r="AZ85" i="45"/>
  <c r="AC85" i="70" s="1"/>
  <c r="AY85" i="45"/>
  <c r="AB85" i="70" s="1"/>
  <c r="AX85" i="45"/>
  <c r="AA85" i="70" s="1"/>
  <c r="AW85" i="45"/>
  <c r="AV85" i="45"/>
  <c r="Z85" i="70" s="1"/>
  <c r="AU85" i="45"/>
  <c r="Y85" i="70" s="1"/>
  <c r="AT85" i="45"/>
  <c r="X85" i="70" s="1"/>
  <c r="AS85" i="45"/>
  <c r="AR85" i="45"/>
  <c r="W85" i="70" s="1"/>
  <c r="AQ85" i="45"/>
  <c r="V85" i="70" s="1"/>
  <c r="AP85" i="45"/>
  <c r="U85" i="70" s="1"/>
  <c r="AO85" i="45"/>
  <c r="AN85" i="45"/>
  <c r="T85" i="70" s="1"/>
  <c r="AM85" i="45"/>
  <c r="S85" i="70" s="1"/>
  <c r="AL85" i="45"/>
  <c r="R85" i="70" s="1"/>
  <c r="AK85" i="45"/>
  <c r="AJ85" i="45"/>
  <c r="Q85" i="70" s="1"/>
  <c r="AI85" i="45"/>
  <c r="P85" i="70" s="1"/>
  <c r="AH85" i="45"/>
  <c r="O85" i="70" s="1"/>
  <c r="AG85" i="45"/>
  <c r="AF85" i="45"/>
  <c r="N85" i="70" s="1"/>
  <c r="AE85" i="45"/>
  <c r="M85" i="70" s="1"/>
  <c r="AD85" i="45"/>
  <c r="L85" i="70" s="1"/>
  <c r="AC85" i="45"/>
  <c r="AB85" i="45"/>
  <c r="K85" i="70" s="1"/>
  <c r="AA85" i="45"/>
  <c r="J85" i="70" s="1"/>
  <c r="Z85" i="45"/>
  <c r="Y85" i="45"/>
  <c r="X85" i="45"/>
  <c r="H85" i="70" s="1"/>
  <c r="W85" i="45"/>
  <c r="BR84" i="45"/>
  <c r="AP84" i="70" s="1"/>
  <c r="BQ84" i="45"/>
  <c r="BP84" i="45"/>
  <c r="AO84" i="70" s="1"/>
  <c r="BO84" i="45"/>
  <c r="AN84" i="70" s="1"/>
  <c r="BN84" i="45"/>
  <c r="AM84" i="70" s="1"/>
  <c r="BM84" i="45"/>
  <c r="BL84" i="45"/>
  <c r="AL84" i="70" s="1"/>
  <c r="BK84" i="45"/>
  <c r="AK84" i="70" s="1"/>
  <c r="BJ84" i="45"/>
  <c r="AJ84" i="70" s="1"/>
  <c r="BI84" i="45"/>
  <c r="BH84" i="45"/>
  <c r="AI84" i="70" s="1"/>
  <c r="BG84" i="45"/>
  <c r="AH84" i="70" s="1"/>
  <c r="BF84" i="45"/>
  <c r="AG84" i="70" s="1"/>
  <c r="BE84" i="45"/>
  <c r="BD84" i="45"/>
  <c r="AF84" i="70" s="1"/>
  <c r="BC84" i="45"/>
  <c r="AE84" i="70" s="1"/>
  <c r="BB84" i="45"/>
  <c r="AD84" i="70" s="1"/>
  <c r="BA84" i="45"/>
  <c r="AZ84" i="45"/>
  <c r="AC84" i="70" s="1"/>
  <c r="AY84" i="45"/>
  <c r="AB84" i="70" s="1"/>
  <c r="AX84" i="45"/>
  <c r="AA84" i="70" s="1"/>
  <c r="AW84" i="45"/>
  <c r="AV84" i="45"/>
  <c r="Z84" i="70" s="1"/>
  <c r="AU84" i="45"/>
  <c r="Y84" i="70" s="1"/>
  <c r="AT84" i="45"/>
  <c r="X84" i="70" s="1"/>
  <c r="AS84" i="45"/>
  <c r="AR84" i="45"/>
  <c r="W84" i="70" s="1"/>
  <c r="AQ84" i="45"/>
  <c r="V84" i="70" s="1"/>
  <c r="AP84" i="45"/>
  <c r="U84" i="70" s="1"/>
  <c r="AO84" i="45"/>
  <c r="AN84" i="45"/>
  <c r="T84" i="70" s="1"/>
  <c r="AM84" i="45"/>
  <c r="S84" i="70" s="1"/>
  <c r="AL84" i="45"/>
  <c r="R84" i="70" s="1"/>
  <c r="AK84" i="45"/>
  <c r="AJ84" i="45"/>
  <c r="Q84" i="70" s="1"/>
  <c r="AI84" i="45"/>
  <c r="P84" i="70" s="1"/>
  <c r="AH84" i="45"/>
  <c r="O84" i="70" s="1"/>
  <c r="AG84" i="45"/>
  <c r="AF84" i="45"/>
  <c r="N84" i="70" s="1"/>
  <c r="AE84" i="45"/>
  <c r="M84" i="70" s="1"/>
  <c r="AD84" i="45"/>
  <c r="L84" i="70" s="1"/>
  <c r="AC84" i="45"/>
  <c r="AB84" i="45"/>
  <c r="K84" i="70" s="1"/>
  <c r="AA84" i="45"/>
  <c r="J84" i="70" s="1"/>
  <c r="Z84" i="45"/>
  <c r="Y84" i="45"/>
  <c r="X84" i="45"/>
  <c r="H84" i="70" s="1"/>
  <c r="W84" i="45"/>
  <c r="BR83" i="45"/>
  <c r="AP83" i="70" s="1"/>
  <c r="BQ83" i="45"/>
  <c r="BP83" i="45"/>
  <c r="AO83" i="70" s="1"/>
  <c r="BO83" i="45"/>
  <c r="AN83" i="70" s="1"/>
  <c r="BN83" i="45"/>
  <c r="AM83" i="70" s="1"/>
  <c r="BM83" i="45"/>
  <c r="BL83" i="45"/>
  <c r="AL83" i="70" s="1"/>
  <c r="BK83" i="45"/>
  <c r="AK83" i="70" s="1"/>
  <c r="BJ83" i="45"/>
  <c r="AJ83" i="70" s="1"/>
  <c r="BI83" i="45"/>
  <c r="BH83" i="45"/>
  <c r="AI83" i="70" s="1"/>
  <c r="BG83" i="45"/>
  <c r="AH83" i="70" s="1"/>
  <c r="BF83" i="45"/>
  <c r="AG83" i="70" s="1"/>
  <c r="BE83" i="45"/>
  <c r="BD83" i="45"/>
  <c r="AF83" i="70" s="1"/>
  <c r="BC83" i="45"/>
  <c r="AE83" i="70" s="1"/>
  <c r="BB83" i="45"/>
  <c r="AD83" i="70" s="1"/>
  <c r="BA83" i="45"/>
  <c r="AZ83" i="45"/>
  <c r="AC83" i="70" s="1"/>
  <c r="AY83" i="45"/>
  <c r="AB83" i="70" s="1"/>
  <c r="AX83" i="45"/>
  <c r="AA83" i="70" s="1"/>
  <c r="AW83" i="45"/>
  <c r="AV83" i="45"/>
  <c r="Z83" i="70" s="1"/>
  <c r="AU83" i="45"/>
  <c r="Y83" i="70" s="1"/>
  <c r="AT83" i="45"/>
  <c r="X83" i="70" s="1"/>
  <c r="AS83" i="45"/>
  <c r="AR83" i="45"/>
  <c r="W83" i="70" s="1"/>
  <c r="AQ83" i="45"/>
  <c r="V83" i="70" s="1"/>
  <c r="AP83" i="45"/>
  <c r="U83" i="70" s="1"/>
  <c r="AO83" i="45"/>
  <c r="AN83" i="45"/>
  <c r="T83" i="70" s="1"/>
  <c r="AM83" i="45"/>
  <c r="S83" i="70" s="1"/>
  <c r="AL83" i="45"/>
  <c r="R83" i="70" s="1"/>
  <c r="AK83" i="45"/>
  <c r="AJ83" i="45"/>
  <c r="Q83" i="70" s="1"/>
  <c r="AI83" i="45"/>
  <c r="P83" i="70" s="1"/>
  <c r="AH83" i="45"/>
  <c r="O83" i="70" s="1"/>
  <c r="AG83" i="45"/>
  <c r="AF83" i="45"/>
  <c r="N83" i="70" s="1"/>
  <c r="AE83" i="45"/>
  <c r="M83" i="70" s="1"/>
  <c r="AD83" i="45"/>
  <c r="L83" i="70" s="1"/>
  <c r="AC83" i="45"/>
  <c r="AB83" i="45"/>
  <c r="K83" i="70" s="1"/>
  <c r="AA83" i="45"/>
  <c r="J83" i="70" s="1"/>
  <c r="Z83" i="45"/>
  <c r="Y83" i="45"/>
  <c r="X83" i="45"/>
  <c r="H83" i="70" s="1"/>
  <c r="W83" i="45"/>
  <c r="BR82" i="45"/>
  <c r="AP82" i="70" s="1"/>
  <c r="BQ82" i="45"/>
  <c r="BP82" i="45"/>
  <c r="AO82" i="70" s="1"/>
  <c r="BO82" i="45"/>
  <c r="AN82" i="70" s="1"/>
  <c r="BN82" i="45"/>
  <c r="AM82" i="70" s="1"/>
  <c r="BM82" i="45"/>
  <c r="BL82" i="45"/>
  <c r="AL82" i="70" s="1"/>
  <c r="BK82" i="45"/>
  <c r="AK82" i="70" s="1"/>
  <c r="BJ82" i="45"/>
  <c r="AJ82" i="70" s="1"/>
  <c r="BI82" i="45"/>
  <c r="BH82" i="45"/>
  <c r="AI82" i="70" s="1"/>
  <c r="BG82" i="45"/>
  <c r="AH82" i="70" s="1"/>
  <c r="BF82" i="45"/>
  <c r="AG82" i="70" s="1"/>
  <c r="BE82" i="45"/>
  <c r="BD82" i="45"/>
  <c r="AF82" i="70" s="1"/>
  <c r="BC82" i="45"/>
  <c r="AE82" i="70" s="1"/>
  <c r="BB82" i="45"/>
  <c r="AD82" i="70" s="1"/>
  <c r="BA82" i="45"/>
  <c r="AZ82" i="45"/>
  <c r="AC82" i="70" s="1"/>
  <c r="AY82" i="45"/>
  <c r="AB82" i="70" s="1"/>
  <c r="AX82" i="45"/>
  <c r="AA82" i="70" s="1"/>
  <c r="AW82" i="45"/>
  <c r="AV82" i="45"/>
  <c r="Z82" i="70" s="1"/>
  <c r="AU82" i="45"/>
  <c r="Y82" i="70" s="1"/>
  <c r="AT82" i="45"/>
  <c r="X82" i="70" s="1"/>
  <c r="AS82" i="45"/>
  <c r="AR82" i="45"/>
  <c r="W82" i="70" s="1"/>
  <c r="AQ82" i="45"/>
  <c r="V82" i="70" s="1"/>
  <c r="AP82" i="45"/>
  <c r="U82" i="70" s="1"/>
  <c r="AO82" i="45"/>
  <c r="AN82" i="45"/>
  <c r="T82" i="70" s="1"/>
  <c r="AM82" i="45"/>
  <c r="S82" i="70" s="1"/>
  <c r="AL82" i="45"/>
  <c r="R82" i="70" s="1"/>
  <c r="AK82" i="45"/>
  <c r="AJ82" i="45"/>
  <c r="Q82" i="70" s="1"/>
  <c r="AI82" i="45"/>
  <c r="P82" i="70" s="1"/>
  <c r="AH82" i="45"/>
  <c r="O82" i="70" s="1"/>
  <c r="AG82" i="45"/>
  <c r="AF82" i="45"/>
  <c r="N82" i="70" s="1"/>
  <c r="AE82" i="45"/>
  <c r="M82" i="70" s="1"/>
  <c r="AD82" i="45"/>
  <c r="L82" i="70" s="1"/>
  <c r="AC82" i="45"/>
  <c r="AB82" i="45"/>
  <c r="K82" i="70" s="1"/>
  <c r="AA82" i="45"/>
  <c r="J82" i="70" s="1"/>
  <c r="Z82" i="45"/>
  <c r="Y82" i="45"/>
  <c r="X82" i="45"/>
  <c r="H82" i="70" s="1"/>
  <c r="W82" i="45"/>
  <c r="BR81" i="45"/>
  <c r="AP81" i="70" s="1"/>
  <c r="BQ81" i="45"/>
  <c r="BP81" i="45"/>
  <c r="AO81" i="70" s="1"/>
  <c r="BO81" i="45"/>
  <c r="AN81" i="70" s="1"/>
  <c r="BN81" i="45"/>
  <c r="AM81" i="70" s="1"/>
  <c r="BM81" i="45"/>
  <c r="BL81" i="45"/>
  <c r="AL81" i="70" s="1"/>
  <c r="BK81" i="45"/>
  <c r="AK81" i="70" s="1"/>
  <c r="BJ81" i="45"/>
  <c r="AJ81" i="70" s="1"/>
  <c r="BI81" i="45"/>
  <c r="BH81" i="45"/>
  <c r="AI81" i="70" s="1"/>
  <c r="BG81" i="45"/>
  <c r="AH81" i="70" s="1"/>
  <c r="BF81" i="45"/>
  <c r="AG81" i="70" s="1"/>
  <c r="BE81" i="45"/>
  <c r="BD81" i="45"/>
  <c r="AF81" i="70" s="1"/>
  <c r="BC81" i="45"/>
  <c r="AE81" i="70" s="1"/>
  <c r="BB81" i="45"/>
  <c r="AD81" i="70" s="1"/>
  <c r="BA81" i="45"/>
  <c r="AZ81" i="45"/>
  <c r="AC81" i="70" s="1"/>
  <c r="AY81" i="45"/>
  <c r="AB81" i="70" s="1"/>
  <c r="AX81" i="45"/>
  <c r="AA81" i="70" s="1"/>
  <c r="AW81" i="45"/>
  <c r="AV81" i="45"/>
  <c r="Z81" i="70" s="1"/>
  <c r="AU81" i="45"/>
  <c r="Y81" i="70" s="1"/>
  <c r="AT81" i="45"/>
  <c r="X81" i="70" s="1"/>
  <c r="AS81" i="45"/>
  <c r="AR81" i="45"/>
  <c r="W81" i="70" s="1"/>
  <c r="AQ81" i="45"/>
  <c r="V81" i="70" s="1"/>
  <c r="AP81" i="45"/>
  <c r="U81" i="70" s="1"/>
  <c r="AO81" i="45"/>
  <c r="AN81" i="45"/>
  <c r="T81" i="70" s="1"/>
  <c r="AM81" i="45"/>
  <c r="S81" i="70" s="1"/>
  <c r="AL81" i="45"/>
  <c r="R81" i="70" s="1"/>
  <c r="AK81" i="45"/>
  <c r="AJ81" i="45"/>
  <c r="Q81" i="70" s="1"/>
  <c r="AI81" i="45"/>
  <c r="P81" i="70" s="1"/>
  <c r="AH81" i="45"/>
  <c r="O81" i="70" s="1"/>
  <c r="AG81" i="45"/>
  <c r="AF81" i="45"/>
  <c r="N81" i="70" s="1"/>
  <c r="AE81" i="45"/>
  <c r="M81" i="70" s="1"/>
  <c r="AD81" i="45"/>
  <c r="L81" i="70" s="1"/>
  <c r="AC81" i="45"/>
  <c r="AB81" i="45"/>
  <c r="K81" i="70" s="1"/>
  <c r="AA81" i="45"/>
  <c r="J81" i="70" s="1"/>
  <c r="Z81" i="45"/>
  <c r="Y81" i="45"/>
  <c r="X81" i="45"/>
  <c r="H81" i="70" s="1"/>
  <c r="W81" i="45"/>
  <c r="BR80" i="45"/>
  <c r="AP80" i="70" s="1"/>
  <c r="BQ80" i="45"/>
  <c r="BP80" i="45"/>
  <c r="AO80" i="70" s="1"/>
  <c r="BO80" i="45"/>
  <c r="AN80" i="70" s="1"/>
  <c r="BN80" i="45"/>
  <c r="AM80" i="70" s="1"/>
  <c r="BM80" i="45"/>
  <c r="BL80" i="45"/>
  <c r="AL80" i="70" s="1"/>
  <c r="BK80" i="45"/>
  <c r="AK80" i="70" s="1"/>
  <c r="BJ80" i="45"/>
  <c r="AJ80" i="70" s="1"/>
  <c r="BI80" i="45"/>
  <c r="BH80" i="45"/>
  <c r="AI80" i="70" s="1"/>
  <c r="BG80" i="45"/>
  <c r="AH80" i="70" s="1"/>
  <c r="BF80" i="45"/>
  <c r="AG80" i="70" s="1"/>
  <c r="BE80" i="45"/>
  <c r="BD80" i="45"/>
  <c r="AF80" i="70" s="1"/>
  <c r="BC80" i="45"/>
  <c r="AE80" i="70" s="1"/>
  <c r="BB80" i="45"/>
  <c r="AD80" i="70" s="1"/>
  <c r="BA80" i="45"/>
  <c r="AZ80" i="45"/>
  <c r="AC80" i="70" s="1"/>
  <c r="AY80" i="45"/>
  <c r="AB80" i="70" s="1"/>
  <c r="AX80" i="45"/>
  <c r="AA80" i="70" s="1"/>
  <c r="AW80" i="45"/>
  <c r="AV80" i="45"/>
  <c r="Z80" i="70" s="1"/>
  <c r="AU80" i="45"/>
  <c r="Y80" i="70" s="1"/>
  <c r="AT80" i="45"/>
  <c r="X80" i="70" s="1"/>
  <c r="AS80" i="45"/>
  <c r="AR80" i="45"/>
  <c r="W80" i="70" s="1"/>
  <c r="AQ80" i="45"/>
  <c r="V80" i="70" s="1"/>
  <c r="AP80" i="45"/>
  <c r="U80" i="70" s="1"/>
  <c r="AO80" i="45"/>
  <c r="AN80" i="45"/>
  <c r="T80" i="70" s="1"/>
  <c r="AM80" i="45"/>
  <c r="S80" i="70" s="1"/>
  <c r="AL80" i="45"/>
  <c r="R80" i="70" s="1"/>
  <c r="AK80" i="45"/>
  <c r="AJ80" i="45"/>
  <c r="Q80" i="70" s="1"/>
  <c r="AI80" i="45"/>
  <c r="P80" i="70" s="1"/>
  <c r="AH80" i="45"/>
  <c r="O80" i="70" s="1"/>
  <c r="AG80" i="45"/>
  <c r="AF80" i="45"/>
  <c r="N80" i="70" s="1"/>
  <c r="AE80" i="45"/>
  <c r="M80" i="70" s="1"/>
  <c r="AD80" i="45"/>
  <c r="L80" i="70" s="1"/>
  <c r="AC80" i="45"/>
  <c r="AB80" i="45"/>
  <c r="K80" i="70" s="1"/>
  <c r="AA80" i="45"/>
  <c r="J80" i="70" s="1"/>
  <c r="Z80" i="45"/>
  <c r="Y80" i="45"/>
  <c r="X80" i="45"/>
  <c r="H80" i="70" s="1"/>
  <c r="W80" i="45"/>
  <c r="BR79" i="45"/>
  <c r="AP79" i="70" s="1"/>
  <c r="BQ79" i="45"/>
  <c r="BP79" i="45"/>
  <c r="AO79" i="70" s="1"/>
  <c r="BO79" i="45"/>
  <c r="AN79" i="70" s="1"/>
  <c r="BN79" i="45"/>
  <c r="AM79" i="70" s="1"/>
  <c r="BM79" i="45"/>
  <c r="BL79" i="45"/>
  <c r="AL79" i="70" s="1"/>
  <c r="BK79" i="45"/>
  <c r="AK79" i="70" s="1"/>
  <c r="BJ79" i="45"/>
  <c r="AJ79" i="70" s="1"/>
  <c r="BI79" i="45"/>
  <c r="BH79" i="45"/>
  <c r="AI79" i="70" s="1"/>
  <c r="BG79" i="45"/>
  <c r="AH79" i="70" s="1"/>
  <c r="BF79" i="45"/>
  <c r="AG79" i="70" s="1"/>
  <c r="BE79" i="45"/>
  <c r="BD79" i="45"/>
  <c r="AF79" i="70" s="1"/>
  <c r="BC79" i="45"/>
  <c r="AE79" i="70" s="1"/>
  <c r="BB79" i="45"/>
  <c r="AD79" i="70" s="1"/>
  <c r="BA79" i="45"/>
  <c r="AZ79" i="45"/>
  <c r="AC79" i="70" s="1"/>
  <c r="AY79" i="45"/>
  <c r="AB79" i="70" s="1"/>
  <c r="AX79" i="45"/>
  <c r="AA79" i="70" s="1"/>
  <c r="AW79" i="45"/>
  <c r="AV79" i="45"/>
  <c r="Z79" i="70" s="1"/>
  <c r="AU79" i="45"/>
  <c r="Y79" i="70" s="1"/>
  <c r="AT79" i="45"/>
  <c r="X79" i="70" s="1"/>
  <c r="AS79" i="45"/>
  <c r="AR79" i="45"/>
  <c r="W79" i="70" s="1"/>
  <c r="AQ79" i="45"/>
  <c r="V79" i="70" s="1"/>
  <c r="AP79" i="45"/>
  <c r="U79" i="70" s="1"/>
  <c r="AO79" i="45"/>
  <c r="AN79" i="45"/>
  <c r="T79" i="70" s="1"/>
  <c r="AM79" i="45"/>
  <c r="S79" i="70" s="1"/>
  <c r="AL79" i="45"/>
  <c r="R79" i="70" s="1"/>
  <c r="AK79" i="45"/>
  <c r="AJ79" i="45"/>
  <c r="Q79" i="70" s="1"/>
  <c r="AI79" i="45"/>
  <c r="P79" i="70" s="1"/>
  <c r="AH79" i="45"/>
  <c r="O79" i="70" s="1"/>
  <c r="AG79" i="45"/>
  <c r="AF79" i="45"/>
  <c r="N79" i="70" s="1"/>
  <c r="AE79" i="45"/>
  <c r="M79" i="70" s="1"/>
  <c r="AD79" i="45"/>
  <c r="L79" i="70" s="1"/>
  <c r="AC79" i="45"/>
  <c r="AB79" i="45"/>
  <c r="K79" i="70" s="1"/>
  <c r="AA79" i="45"/>
  <c r="J79" i="70" s="1"/>
  <c r="Z79" i="45"/>
  <c r="Y79" i="45"/>
  <c r="X79" i="45"/>
  <c r="H79" i="70" s="1"/>
  <c r="W79" i="45"/>
  <c r="BR78" i="45"/>
  <c r="AP78" i="70" s="1"/>
  <c r="BQ78" i="45"/>
  <c r="BP78" i="45"/>
  <c r="AO78" i="70" s="1"/>
  <c r="BO78" i="45"/>
  <c r="AN78" i="70" s="1"/>
  <c r="BN78" i="45"/>
  <c r="AM78" i="70" s="1"/>
  <c r="BM78" i="45"/>
  <c r="BL78" i="45"/>
  <c r="AL78" i="70" s="1"/>
  <c r="BK78" i="45"/>
  <c r="AK78" i="70" s="1"/>
  <c r="BJ78" i="45"/>
  <c r="AJ78" i="70" s="1"/>
  <c r="BI78" i="45"/>
  <c r="BH78" i="45"/>
  <c r="AI78" i="70" s="1"/>
  <c r="BG78" i="45"/>
  <c r="AH78" i="70" s="1"/>
  <c r="BF78" i="45"/>
  <c r="AG78" i="70" s="1"/>
  <c r="BE78" i="45"/>
  <c r="BD78" i="45"/>
  <c r="AF78" i="70" s="1"/>
  <c r="BC78" i="45"/>
  <c r="AE78" i="70" s="1"/>
  <c r="BB78" i="45"/>
  <c r="AD78" i="70" s="1"/>
  <c r="BA78" i="45"/>
  <c r="AZ78" i="45"/>
  <c r="AC78" i="70" s="1"/>
  <c r="AY78" i="45"/>
  <c r="AB78" i="70" s="1"/>
  <c r="AX78" i="45"/>
  <c r="AA78" i="70" s="1"/>
  <c r="AW78" i="45"/>
  <c r="AV78" i="45"/>
  <c r="Z78" i="70" s="1"/>
  <c r="AU78" i="45"/>
  <c r="Y78" i="70" s="1"/>
  <c r="AT78" i="45"/>
  <c r="X78" i="70" s="1"/>
  <c r="AS78" i="45"/>
  <c r="AR78" i="45"/>
  <c r="W78" i="70" s="1"/>
  <c r="AQ78" i="45"/>
  <c r="V78" i="70" s="1"/>
  <c r="AP78" i="45"/>
  <c r="U78" i="70" s="1"/>
  <c r="AO78" i="45"/>
  <c r="AN78" i="45"/>
  <c r="T78" i="70" s="1"/>
  <c r="AM78" i="45"/>
  <c r="S78" i="70" s="1"/>
  <c r="AL78" i="45"/>
  <c r="R78" i="70" s="1"/>
  <c r="AK78" i="45"/>
  <c r="AJ78" i="45"/>
  <c r="Q78" i="70" s="1"/>
  <c r="AI78" i="45"/>
  <c r="P78" i="70" s="1"/>
  <c r="AH78" i="45"/>
  <c r="O78" i="70" s="1"/>
  <c r="AG78" i="45"/>
  <c r="AF78" i="45"/>
  <c r="N78" i="70" s="1"/>
  <c r="AE78" i="45"/>
  <c r="M78" i="70" s="1"/>
  <c r="AD78" i="45"/>
  <c r="L78" i="70" s="1"/>
  <c r="AC78" i="45"/>
  <c r="AB78" i="45"/>
  <c r="K78" i="70" s="1"/>
  <c r="AA78" i="45"/>
  <c r="J78" i="70" s="1"/>
  <c r="Z78" i="45"/>
  <c r="Y78" i="45"/>
  <c r="X78" i="45"/>
  <c r="H78" i="70" s="1"/>
  <c r="W78" i="45"/>
  <c r="BR77" i="45"/>
  <c r="AP77" i="70" s="1"/>
  <c r="BQ77" i="45"/>
  <c r="BP77" i="45"/>
  <c r="AO77" i="70" s="1"/>
  <c r="BO77" i="45"/>
  <c r="AN77" i="70" s="1"/>
  <c r="BN77" i="45"/>
  <c r="AM77" i="70" s="1"/>
  <c r="BM77" i="45"/>
  <c r="BL77" i="45"/>
  <c r="AL77" i="70" s="1"/>
  <c r="BK77" i="45"/>
  <c r="AK77" i="70" s="1"/>
  <c r="BJ77" i="45"/>
  <c r="AJ77" i="70" s="1"/>
  <c r="BI77" i="45"/>
  <c r="BH77" i="45"/>
  <c r="AI77" i="70" s="1"/>
  <c r="BG77" i="45"/>
  <c r="AH77" i="70" s="1"/>
  <c r="BF77" i="45"/>
  <c r="AG77" i="70" s="1"/>
  <c r="BE77" i="45"/>
  <c r="BD77" i="45"/>
  <c r="AF77" i="70" s="1"/>
  <c r="BC77" i="45"/>
  <c r="AE77" i="70" s="1"/>
  <c r="BB77" i="45"/>
  <c r="AD77" i="70" s="1"/>
  <c r="BA77" i="45"/>
  <c r="AZ77" i="45"/>
  <c r="AC77" i="70" s="1"/>
  <c r="AY77" i="45"/>
  <c r="AB77" i="70" s="1"/>
  <c r="AX77" i="45"/>
  <c r="AA77" i="70" s="1"/>
  <c r="AW77" i="45"/>
  <c r="AV77" i="45"/>
  <c r="Z77" i="70" s="1"/>
  <c r="AU77" i="45"/>
  <c r="Y77" i="70" s="1"/>
  <c r="AT77" i="45"/>
  <c r="X77" i="70" s="1"/>
  <c r="AS77" i="45"/>
  <c r="AR77" i="45"/>
  <c r="W77" i="70" s="1"/>
  <c r="AQ77" i="45"/>
  <c r="V77" i="70" s="1"/>
  <c r="AP77" i="45"/>
  <c r="U77" i="70" s="1"/>
  <c r="AO77" i="45"/>
  <c r="AN77" i="45"/>
  <c r="T77" i="70" s="1"/>
  <c r="AM77" i="45"/>
  <c r="S77" i="70" s="1"/>
  <c r="AL77" i="45"/>
  <c r="R77" i="70" s="1"/>
  <c r="AK77" i="45"/>
  <c r="AJ77" i="45"/>
  <c r="Q77" i="70" s="1"/>
  <c r="AI77" i="45"/>
  <c r="P77" i="70" s="1"/>
  <c r="AH77" i="45"/>
  <c r="O77" i="70" s="1"/>
  <c r="AG77" i="45"/>
  <c r="AF77" i="45"/>
  <c r="N77" i="70" s="1"/>
  <c r="AE77" i="45"/>
  <c r="M77" i="70" s="1"/>
  <c r="AD77" i="45"/>
  <c r="L77" i="70" s="1"/>
  <c r="AC77" i="45"/>
  <c r="AB77" i="45"/>
  <c r="K77" i="70" s="1"/>
  <c r="AA77" i="45"/>
  <c r="J77" i="70" s="1"/>
  <c r="Z77" i="45"/>
  <c r="Y77" i="45"/>
  <c r="X77" i="45"/>
  <c r="H77" i="70" s="1"/>
  <c r="W77" i="45"/>
  <c r="BR76" i="45"/>
  <c r="AP76" i="70" s="1"/>
  <c r="BQ76" i="45"/>
  <c r="BP76" i="45"/>
  <c r="AO76" i="70" s="1"/>
  <c r="BO76" i="45"/>
  <c r="AN76" i="70" s="1"/>
  <c r="BN76" i="45"/>
  <c r="AM76" i="70" s="1"/>
  <c r="BM76" i="45"/>
  <c r="BL76" i="45"/>
  <c r="AL76" i="70" s="1"/>
  <c r="BK76" i="45"/>
  <c r="AK76" i="70" s="1"/>
  <c r="BJ76" i="45"/>
  <c r="AJ76" i="70" s="1"/>
  <c r="BI76" i="45"/>
  <c r="BH76" i="45"/>
  <c r="AI76" i="70" s="1"/>
  <c r="BG76" i="45"/>
  <c r="AH76" i="70" s="1"/>
  <c r="BF76" i="45"/>
  <c r="AG76" i="70" s="1"/>
  <c r="BE76" i="45"/>
  <c r="BD76" i="45"/>
  <c r="AF76" i="70" s="1"/>
  <c r="BC76" i="45"/>
  <c r="AE76" i="70" s="1"/>
  <c r="BB76" i="45"/>
  <c r="AD76" i="70" s="1"/>
  <c r="BA76" i="45"/>
  <c r="AZ76" i="45"/>
  <c r="AC76" i="70" s="1"/>
  <c r="AY76" i="45"/>
  <c r="AB76" i="70" s="1"/>
  <c r="AX76" i="45"/>
  <c r="AA76" i="70" s="1"/>
  <c r="AW76" i="45"/>
  <c r="AV76" i="45"/>
  <c r="Z76" i="70" s="1"/>
  <c r="AU76" i="45"/>
  <c r="Y76" i="70" s="1"/>
  <c r="AT76" i="45"/>
  <c r="X76" i="70" s="1"/>
  <c r="AS76" i="45"/>
  <c r="AR76" i="45"/>
  <c r="W76" i="70" s="1"/>
  <c r="AQ76" i="45"/>
  <c r="V76" i="70" s="1"/>
  <c r="AP76" i="45"/>
  <c r="U76" i="70" s="1"/>
  <c r="AO76" i="45"/>
  <c r="AN76" i="45"/>
  <c r="T76" i="70" s="1"/>
  <c r="AM76" i="45"/>
  <c r="S76" i="70" s="1"/>
  <c r="AL76" i="45"/>
  <c r="R76" i="70" s="1"/>
  <c r="AK76" i="45"/>
  <c r="AJ76" i="45"/>
  <c r="Q76" i="70" s="1"/>
  <c r="AI76" i="45"/>
  <c r="P76" i="70" s="1"/>
  <c r="AH76" i="45"/>
  <c r="O76" i="70" s="1"/>
  <c r="AG76" i="45"/>
  <c r="AF76" i="45"/>
  <c r="N76" i="70" s="1"/>
  <c r="AE76" i="45"/>
  <c r="M76" i="70" s="1"/>
  <c r="AD76" i="45"/>
  <c r="L76" i="70" s="1"/>
  <c r="AC76" i="45"/>
  <c r="AB76" i="45"/>
  <c r="K76" i="70" s="1"/>
  <c r="AA76" i="45"/>
  <c r="J76" i="70" s="1"/>
  <c r="Z76" i="45"/>
  <c r="I76" i="70" s="1"/>
  <c r="Y76" i="45"/>
  <c r="X76" i="45"/>
  <c r="H76" i="70" s="1"/>
  <c r="W76" i="45"/>
  <c r="BR75" i="45"/>
  <c r="AP75" i="70" s="1"/>
  <c r="BQ75" i="45"/>
  <c r="BP75" i="45"/>
  <c r="AO75" i="70" s="1"/>
  <c r="BO75" i="45"/>
  <c r="AN75" i="70" s="1"/>
  <c r="BN75" i="45"/>
  <c r="AM75" i="70" s="1"/>
  <c r="BM75" i="45"/>
  <c r="BL75" i="45"/>
  <c r="AL75" i="70" s="1"/>
  <c r="BK75" i="45"/>
  <c r="AK75" i="70" s="1"/>
  <c r="BJ75" i="45"/>
  <c r="AJ75" i="70" s="1"/>
  <c r="BI75" i="45"/>
  <c r="BH75" i="45"/>
  <c r="AI75" i="70" s="1"/>
  <c r="BG75" i="45"/>
  <c r="AH75" i="70" s="1"/>
  <c r="BF75" i="45"/>
  <c r="AG75" i="70" s="1"/>
  <c r="BE75" i="45"/>
  <c r="BD75" i="45"/>
  <c r="AF75" i="70" s="1"/>
  <c r="BC75" i="45"/>
  <c r="AE75" i="70" s="1"/>
  <c r="BB75" i="45"/>
  <c r="AD75" i="70" s="1"/>
  <c r="BA75" i="45"/>
  <c r="AZ75" i="45"/>
  <c r="AC75" i="70" s="1"/>
  <c r="AY75" i="45"/>
  <c r="AB75" i="70" s="1"/>
  <c r="AX75" i="45"/>
  <c r="AA75" i="70" s="1"/>
  <c r="AW75" i="45"/>
  <c r="AV75" i="45"/>
  <c r="Z75" i="70" s="1"/>
  <c r="AU75" i="45"/>
  <c r="Y75" i="70" s="1"/>
  <c r="AT75" i="45"/>
  <c r="X75" i="70" s="1"/>
  <c r="AS75" i="45"/>
  <c r="AR75" i="45"/>
  <c r="W75" i="70" s="1"/>
  <c r="AQ75" i="45"/>
  <c r="V75" i="70" s="1"/>
  <c r="AP75" i="45"/>
  <c r="U75" i="70" s="1"/>
  <c r="AO75" i="45"/>
  <c r="AN75" i="45"/>
  <c r="T75" i="70" s="1"/>
  <c r="AM75" i="45"/>
  <c r="S75" i="70" s="1"/>
  <c r="AL75" i="45"/>
  <c r="R75" i="70" s="1"/>
  <c r="AK75" i="45"/>
  <c r="AJ75" i="45"/>
  <c r="Q75" i="70" s="1"/>
  <c r="AI75" i="45"/>
  <c r="P75" i="70" s="1"/>
  <c r="AH75" i="45"/>
  <c r="O75" i="70" s="1"/>
  <c r="AG75" i="45"/>
  <c r="AF75" i="45"/>
  <c r="N75" i="70" s="1"/>
  <c r="AE75" i="45"/>
  <c r="M75" i="70" s="1"/>
  <c r="AD75" i="45"/>
  <c r="L75" i="70" s="1"/>
  <c r="AC75" i="45"/>
  <c r="AB75" i="45"/>
  <c r="K75" i="70" s="1"/>
  <c r="AA75" i="45"/>
  <c r="J75" i="70" s="1"/>
  <c r="Z75" i="45"/>
  <c r="Y75" i="45"/>
  <c r="X75" i="45"/>
  <c r="H75" i="70" s="1"/>
  <c r="W75" i="45"/>
  <c r="BR74" i="45"/>
  <c r="AP74" i="70" s="1"/>
  <c r="BQ74" i="45"/>
  <c r="BP74" i="45"/>
  <c r="AO74" i="70" s="1"/>
  <c r="BO74" i="45"/>
  <c r="AN74" i="70" s="1"/>
  <c r="BN74" i="45"/>
  <c r="AM74" i="70" s="1"/>
  <c r="BM74" i="45"/>
  <c r="BL74" i="45"/>
  <c r="AL74" i="70" s="1"/>
  <c r="BK74" i="45"/>
  <c r="AK74" i="70" s="1"/>
  <c r="BJ74" i="45"/>
  <c r="AJ74" i="70" s="1"/>
  <c r="BI74" i="45"/>
  <c r="BH74" i="45"/>
  <c r="AI74" i="70" s="1"/>
  <c r="BG74" i="45"/>
  <c r="AH74" i="70" s="1"/>
  <c r="BF74" i="45"/>
  <c r="AG74" i="70" s="1"/>
  <c r="BE74" i="45"/>
  <c r="BD74" i="45"/>
  <c r="AF74" i="70" s="1"/>
  <c r="BC74" i="45"/>
  <c r="AE74" i="70" s="1"/>
  <c r="BB74" i="45"/>
  <c r="AD74" i="70" s="1"/>
  <c r="BA74" i="45"/>
  <c r="AZ74" i="45"/>
  <c r="AC74" i="70" s="1"/>
  <c r="AY74" i="45"/>
  <c r="AB74" i="70" s="1"/>
  <c r="AX74" i="45"/>
  <c r="AA74" i="70" s="1"/>
  <c r="AW74" i="45"/>
  <c r="AV74" i="45"/>
  <c r="Z74" i="70" s="1"/>
  <c r="AU74" i="45"/>
  <c r="Y74" i="70" s="1"/>
  <c r="AT74" i="45"/>
  <c r="X74" i="70" s="1"/>
  <c r="AS74" i="45"/>
  <c r="AR74" i="45"/>
  <c r="W74" i="70" s="1"/>
  <c r="AQ74" i="45"/>
  <c r="V74" i="70" s="1"/>
  <c r="AP74" i="45"/>
  <c r="U74" i="70" s="1"/>
  <c r="AO74" i="45"/>
  <c r="AN74" i="45"/>
  <c r="T74" i="70" s="1"/>
  <c r="AM74" i="45"/>
  <c r="S74" i="70" s="1"/>
  <c r="AL74" i="45"/>
  <c r="R74" i="70" s="1"/>
  <c r="AK74" i="45"/>
  <c r="AJ74" i="45"/>
  <c r="Q74" i="70" s="1"/>
  <c r="AI74" i="45"/>
  <c r="P74" i="70" s="1"/>
  <c r="AH74" i="45"/>
  <c r="O74" i="70" s="1"/>
  <c r="AG74" i="45"/>
  <c r="AF74" i="45"/>
  <c r="N74" i="70" s="1"/>
  <c r="AE74" i="45"/>
  <c r="M74" i="70" s="1"/>
  <c r="AD74" i="45"/>
  <c r="L74" i="70" s="1"/>
  <c r="AC74" i="45"/>
  <c r="AB74" i="45"/>
  <c r="K74" i="70" s="1"/>
  <c r="AA74" i="45"/>
  <c r="J74" i="70" s="1"/>
  <c r="Z74" i="45"/>
  <c r="Y74" i="45"/>
  <c r="X74" i="45"/>
  <c r="H74" i="70" s="1"/>
  <c r="W74" i="45"/>
  <c r="BR73" i="45"/>
  <c r="AP73" i="70" s="1"/>
  <c r="BQ73" i="45"/>
  <c r="BP73" i="45"/>
  <c r="AO73" i="70" s="1"/>
  <c r="BO73" i="45"/>
  <c r="AN73" i="70" s="1"/>
  <c r="BN73" i="45"/>
  <c r="AM73" i="70" s="1"/>
  <c r="BM73" i="45"/>
  <c r="BL73" i="45"/>
  <c r="AL73" i="70" s="1"/>
  <c r="BK73" i="45"/>
  <c r="AK73" i="70" s="1"/>
  <c r="BJ73" i="45"/>
  <c r="AJ73" i="70" s="1"/>
  <c r="BI73" i="45"/>
  <c r="BH73" i="45"/>
  <c r="AI73" i="70" s="1"/>
  <c r="BG73" i="45"/>
  <c r="AH73" i="70" s="1"/>
  <c r="BF73" i="45"/>
  <c r="AG73" i="70" s="1"/>
  <c r="BE73" i="45"/>
  <c r="BD73" i="45"/>
  <c r="AF73" i="70" s="1"/>
  <c r="BC73" i="45"/>
  <c r="AE73" i="70" s="1"/>
  <c r="BB73" i="45"/>
  <c r="AD73" i="70" s="1"/>
  <c r="BA73" i="45"/>
  <c r="AZ73" i="45"/>
  <c r="AC73" i="70" s="1"/>
  <c r="AY73" i="45"/>
  <c r="AB73" i="70" s="1"/>
  <c r="AX73" i="45"/>
  <c r="AA73" i="70" s="1"/>
  <c r="AW73" i="45"/>
  <c r="AV73" i="45"/>
  <c r="Z73" i="70" s="1"/>
  <c r="AU73" i="45"/>
  <c r="Y73" i="70" s="1"/>
  <c r="AT73" i="45"/>
  <c r="X73" i="70" s="1"/>
  <c r="AS73" i="45"/>
  <c r="AR73" i="45"/>
  <c r="W73" i="70" s="1"/>
  <c r="AQ73" i="45"/>
  <c r="V73" i="70" s="1"/>
  <c r="AP73" i="45"/>
  <c r="U73" i="70" s="1"/>
  <c r="AO73" i="45"/>
  <c r="AN73" i="45"/>
  <c r="T73" i="70" s="1"/>
  <c r="AM73" i="45"/>
  <c r="S73" i="70" s="1"/>
  <c r="AL73" i="45"/>
  <c r="R73" i="70" s="1"/>
  <c r="AK73" i="45"/>
  <c r="AJ73" i="45"/>
  <c r="Q73" i="70" s="1"/>
  <c r="AI73" i="45"/>
  <c r="P73" i="70" s="1"/>
  <c r="AH73" i="45"/>
  <c r="O73" i="70" s="1"/>
  <c r="AG73" i="45"/>
  <c r="AF73" i="45"/>
  <c r="N73" i="70" s="1"/>
  <c r="AE73" i="45"/>
  <c r="M73" i="70" s="1"/>
  <c r="AD73" i="45"/>
  <c r="L73" i="70" s="1"/>
  <c r="AC73" i="45"/>
  <c r="AB73" i="45"/>
  <c r="K73" i="70" s="1"/>
  <c r="AA73" i="45"/>
  <c r="J73" i="70" s="1"/>
  <c r="Z73" i="45"/>
  <c r="Y73" i="45"/>
  <c r="X73" i="45"/>
  <c r="H73" i="70" s="1"/>
  <c r="W73" i="45"/>
  <c r="BR72" i="45"/>
  <c r="AP72" i="70" s="1"/>
  <c r="BQ72" i="45"/>
  <c r="BP72" i="45"/>
  <c r="AO72" i="70" s="1"/>
  <c r="BO72" i="45"/>
  <c r="AN72" i="70" s="1"/>
  <c r="BN72" i="45"/>
  <c r="AM72" i="70" s="1"/>
  <c r="BM72" i="45"/>
  <c r="BL72" i="45"/>
  <c r="AL72" i="70" s="1"/>
  <c r="BK72" i="45"/>
  <c r="AK72" i="70" s="1"/>
  <c r="BJ72" i="45"/>
  <c r="AJ72" i="70" s="1"/>
  <c r="BI72" i="45"/>
  <c r="BH72" i="45"/>
  <c r="AI72" i="70" s="1"/>
  <c r="BG72" i="45"/>
  <c r="AH72" i="70" s="1"/>
  <c r="BF72" i="45"/>
  <c r="AG72" i="70" s="1"/>
  <c r="BE72" i="45"/>
  <c r="BD72" i="45"/>
  <c r="AF72" i="70" s="1"/>
  <c r="BC72" i="45"/>
  <c r="AE72" i="70" s="1"/>
  <c r="BB72" i="45"/>
  <c r="AD72" i="70" s="1"/>
  <c r="BA72" i="45"/>
  <c r="AZ72" i="45"/>
  <c r="AC72" i="70" s="1"/>
  <c r="AY72" i="45"/>
  <c r="AB72" i="70" s="1"/>
  <c r="AX72" i="45"/>
  <c r="AA72" i="70" s="1"/>
  <c r="AW72" i="45"/>
  <c r="AV72" i="45"/>
  <c r="Z72" i="70" s="1"/>
  <c r="AU72" i="45"/>
  <c r="Y72" i="70" s="1"/>
  <c r="AT72" i="45"/>
  <c r="X72" i="70" s="1"/>
  <c r="AS72" i="45"/>
  <c r="AR72" i="45"/>
  <c r="W72" i="70" s="1"/>
  <c r="AQ72" i="45"/>
  <c r="V72" i="70" s="1"/>
  <c r="AP72" i="45"/>
  <c r="U72" i="70" s="1"/>
  <c r="AO72" i="45"/>
  <c r="AN72" i="45"/>
  <c r="T72" i="70" s="1"/>
  <c r="AM72" i="45"/>
  <c r="S72" i="70" s="1"/>
  <c r="AL72" i="45"/>
  <c r="R72" i="70" s="1"/>
  <c r="AK72" i="45"/>
  <c r="AJ72" i="45"/>
  <c r="Q72" i="70" s="1"/>
  <c r="AI72" i="45"/>
  <c r="P72" i="70" s="1"/>
  <c r="AH72" i="45"/>
  <c r="O72" i="70" s="1"/>
  <c r="AG72" i="45"/>
  <c r="AF72" i="45"/>
  <c r="N72" i="70" s="1"/>
  <c r="AE72" i="45"/>
  <c r="M72" i="70" s="1"/>
  <c r="AD72" i="45"/>
  <c r="L72" i="70" s="1"/>
  <c r="AC72" i="45"/>
  <c r="AB72" i="45"/>
  <c r="K72" i="70" s="1"/>
  <c r="AA72" i="45"/>
  <c r="J72" i="70" s="1"/>
  <c r="Z72" i="45"/>
  <c r="Y72" i="45"/>
  <c r="X72" i="45"/>
  <c r="H72" i="70" s="1"/>
  <c r="W72" i="45"/>
  <c r="BR71" i="45"/>
  <c r="AP71" i="70" s="1"/>
  <c r="BQ71" i="45"/>
  <c r="BP71" i="45"/>
  <c r="AO71" i="70" s="1"/>
  <c r="BO71" i="45"/>
  <c r="AN71" i="70" s="1"/>
  <c r="BN71" i="45"/>
  <c r="AM71" i="70" s="1"/>
  <c r="BM71" i="45"/>
  <c r="BL71" i="45"/>
  <c r="AL71" i="70" s="1"/>
  <c r="BK71" i="45"/>
  <c r="AK71" i="70" s="1"/>
  <c r="BJ71" i="45"/>
  <c r="AJ71" i="70" s="1"/>
  <c r="BI71" i="45"/>
  <c r="BH71" i="45"/>
  <c r="AI71" i="70" s="1"/>
  <c r="BG71" i="45"/>
  <c r="AH71" i="70" s="1"/>
  <c r="BF71" i="45"/>
  <c r="AG71" i="70" s="1"/>
  <c r="BE71" i="45"/>
  <c r="BD71" i="45"/>
  <c r="AF71" i="70" s="1"/>
  <c r="BC71" i="45"/>
  <c r="AE71" i="70" s="1"/>
  <c r="BB71" i="45"/>
  <c r="AD71" i="70" s="1"/>
  <c r="BA71" i="45"/>
  <c r="AZ71" i="45"/>
  <c r="AC71" i="70" s="1"/>
  <c r="AY71" i="45"/>
  <c r="AB71" i="70" s="1"/>
  <c r="AX71" i="45"/>
  <c r="AA71" i="70" s="1"/>
  <c r="AW71" i="45"/>
  <c r="AV71" i="45"/>
  <c r="Z71" i="70" s="1"/>
  <c r="AU71" i="45"/>
  <c r="Y71" i="70" s="1"/>
  <c r="AT71" i="45"/>
  <c r="X71" i="70" s="1"/>
  <c r="AS71" i="45"/>
  <c r="AR71" i="45"/>
  <c r="W71" i="70" s="1"/>
  <c r="AQ71" i="45"/>
  <c r="V71" i="70" s="1"/>
  <c r="AP71" i="45"/>
  <c r="U71" i="70" s="1"/>
  <c r="AO71" i="45"/>
  <c r="AN71" i="45"/>
  <c r="T71" i="70" s="1"/>
  <c r="AM71" i="45"/>
  <c r="S71" i="70" s="1"/>
  <c r="AL71" i="45"/>
  <c r="R71" i="70" s="1"/>
  <c r="AK71" i="45"/>
  <c r="AJ71" i="45"/>
  <c r="Q71" i="70" s="1"/>
  <c r="AI71" i="45"/>
  <c r="P71" i="70" s="1"/>
  <c r="AH71" i="45"/>
  <c r="O71" i="70" s="1"/>
  <c r="AG71" i="45"/>
  <c r="AF71" i="45"/>
  <c r="N71" i="70" s="1"/>
  <c r="AE71" i="45"/>
  <c r="M71" i="70" s="1"/>
  <c r="AD71" i="45"/>
  <c r="L71" i="70" s="1"/>
  <c r="AC71" i="45"/>
  <c r="AB71" i="45"/>
  <c r="K71" i="70" s="1"/>
  <c r="AA71" i="45"/>
  <c r="J71" i="70" s="1"/>
  <c r="Z71" i="45"/>
  <c r="Y71" i="45"/>
  <c r="X71" i="45"/>
  <c r="H71" i="70" s="1"/>
  <c r="W71" i="45"/>
  <c r="BR70" i="45"/>
  <c r="AP70" i="70" s="1"/>
  <c r="BQ70" i="45"/>
  <c r="BP70" i="45"/>
  <c r="AO70" i="70" s="1"/>
  <c r="BO70" i="45"/>
  <c r="AN70" i="70" s="1"/>
  <c r="BN70" i="45"/>
  <c r="AM70" i="70" s="1"/>
  <c r="BM70" i="45"/>
  <c r="BL70" i="45"/>
  <c r="AL70" i="70" s="1"/>
  <c r="BK70" i="45"/>
  <c r="AK70" i="70" s="1"/>
  <c r="BJ70" i="45"/>
  <c r="AJ70" i="70" s="1"/>
  <c r="BI70" i="45"/>
  <c r="BH70" i="45"/>
  <c r="AI70" i="70" s="1"/>
  <c r="BG70" i="45"/>
  <c r="AH70" i="70" s="1"/>
  <c r="BF70" i="45"/>
  <c r="AG70" i="70" s="1"/>
  <c r="BE70" i="45"/>
  <c r="BD70" i="45"/>
  <c r="AF70" i="70" s="1"/>
  <c r="BC70" i="45"/>
  <c r="AE70" i="70" s="1"/>
  <c r="BB70" i="45"/>
  <c r="AD70" i="70" s="1"/>
  <c r="BA70" i="45"/>
  <c r="AZ70" i="45"/>
  <c r="AC70" i="70" s="1"/>
  <c r="AY70" i="45"/>
  <c r="AB70" i="70" s="1"/>
  <c r="AX70" i="45"/>
  <c r="AA70" i="70" s="1"/>
  <c r="AW70" i="45"/>
  <c r="AV70" i="45"/>
  <c r="Z70" i="70" s="1"/>
  <c r="AU70" i="45"/>
  <c r="Y70" i="70" s="1"/>
  <c r="AT70" i="45"/>
  <c r="X70" i="70" s="1"/>
  <c r="AS70" i="45"/>
  <c r="AR70" i="45"/>
  <c r="W70" i="70" s="1"/>
  <c r="AQ70" i="45"/>
  <c r="V70" i="70" s="1"/>
  <c r="AP70" i="45"/>
  <c r="U70" i="70" s="1"/>
  <c r="AO70" i="45"/>
  <c r="AN70" i="45"/>
  <c r="T70" i="70" s="1"/>
  <c r="AM70" i="45"/>
  <c r="S70" i="70" s="1"/>
  <c r="AL70" i="45"/>
  <c r="R70" i="70" s="1"/>
  <c r="AK70" i="45"/>
  <c r="AJ70" i="45"/>
  <c r="Q70" i="70" s="1"/>
  <c r="AI70" i="45"/>
  <c r="P70" i="70" s="1"/>
  <c r="AH70" i="45"/>
  <c r="O70" i="70" s="1"/>
  <c r="AG70" i="45"/>
  <c r="AF70" i="45"/>
  <c r="N70" i="70" s="1"/>
  <c r="AE70" i="45"/>
  <c r="M70" i="70" s="1"/>
  <c r="AD70" i="45"/>
  <c r="L70" i="70" s="1"/>
  <c r="AC70" i="45"/>
  <c r="AB70" i="45"/>
  <c r="K70" i="70" s="1"/>
  <c r="AA70" i="45"/>
  <c r="J70" i="70" s="1"/>
  <c r="Z70" i="45"/>
  <c r="Y70" i="45"/>
  <c r="X70" i="45"/>
  <c r="H70" i="70" s="1"/>
  <c r="W70" i="45"/>
  <c r="BR69" i="45"/>
  <c r="AP69" i="70" s="1"/>
  <c r="BQ69" i="45"/>
  <c r="BP69" i="45"/>
  <c r="AO69" i="70" s="1"/>
  <c r="BO69" i="45"/>
  <c r="AN69" i="70" s="1"/>
  <c r="BN69" i="45"/>
  <c r="AM69" i="70" s="1"/>
  <c r="BM69" i="45"/>
  <c r="BL69" i="45"/>
  <c r="AL69" i="70" s="1"/>
  <c r="BK69" i="45"/>
  <c r="AK69" i="70" s="1"/>
  <c r="BJ69" i="45"/>
  <c r="AJ69" i="70" s="1"/>
  <c r="BI69" i="45"/>
  <c r="BH69" i="45"/>
  <c r="AI69" i="70" s="1"/>
  <c r="BG69" i="45"/>
  <c r="AH69" i="70" s="1"/>
  <c r="BF69" i="45"/>
  <c r="AG69" i="70" s="1"/>
  <c r="BE69" i="45"/>
  <c r="BD69" i="45"/>
  <c r="AF69" i="70" s="1"/>
  <c r="BC69" i="45"/>
  <c r="AE69" i="70" s="1"/>
  <c r="BB69" i="45"/>
  <c r="AD69" i="70" s="1"/>
  <c r="BA69" i="45"/>
  <c r="AZ69" i="45"/>
  <c r="AC69" i="70" s="1"/>
  <c r="AY69" i="45"/>
  <c r="AB69" i="70" s="1"/>
  <c r="AX69" i="45"/>
  <c r="AA69" i="70" s="1"/>
  <c r="AW69" i="45"/>
  <c r="AV69" i="45"/>
  <c r="Z69" i="70" s="1"/>
  <c r="AU69" i="45"/>
  <c r="Y69" i="70" s="1"/>
  <c r="AT69" i="45"/>
  <c r="X69" i="70" s="1"/>
  <c r="AS69" i="45"/>
  <c r="AR69" i="45"/>
  <c r="W69" i="70" s="1"/>
  <c r="AQ69" i="45"/>
  <c r="V69" i="70" s="1"/>
  <c r="AP69" i="45"/>
  <c r="U69" i="70" s="1"/>
  <c r="AO69" i="45"/>
  <c r="AN69" i="45"/>
  <c r="T69" i="70" s="1"/>
  <c r="AM69" i="45"/>
  <c r="S69" i="70" s="1"/>
  <c r="AL69" i="45"/>
  <c r="R69" i="70" s="1"/>
  <c r="AK69" i="45"/>
  <c r="AJ69" i="45"/>
  <c r="Q69" i="70" s="1"/>
  <c r="AI69" i="45"/>
  <c r="P69" i="70" s="1"/>
  <c r="AH69" i="45"/>
  <c r="O69" i="70" s="1"/>
  <c r="AG69" i="45"/>
  <c r="AF69" i="45"/>
  <c r="N69" i="70" s="1"/>
  <c r="AE69" i="45"/>
  <c r="M69" i="70" s="1"/>
  <c r="AD69" i="45"/>
  <c r="L69" i="70" s="1"/>
  <c r="AC69" i="45"/>
  <c r="AB69" i="45"/>
  <c r="K69" i="70" s="1"/>
  <c r="AA69" i="45"/>
  <c r="J69" i="70" s="1"/>
  <c r="Z69" i="45"/>
  <c r="Y69" i="45"/>
  <c r="X69" i="45"/>
  <c r="H69" i="70" s="1"/>
  <c r="W69" i="45"/>
  <c r="BR68" i="45"/>
  <c r="AP68" i="70" s="1"/>
  <c r="BQ68" i="45"/>
  <c r="BP68" i="45"/>
  <c r="AO68" i="70" s="1"/>
  <c r="BO68" i="45"/>
  <c r="AN68" i="70" s="1"/>
  <c r="BN68" i="45"/>
  <c r="AM68" i="70" s="1"/>
  <c r="BM68" i="45"/>
  <c r="BL68" i="45"/>
  <c r="AL68" i="70" s="1"/>
  <c r="BK68" i="45"/>
  <c r="AK68" i="70" s="1"/>
  <c r="BJ68" i="45"/>
  <c r="AJ68" i="70" s="1"/>
  <c r="BI68" i="45"/>
  <c r="BH68" i="45"/>
  <c r="AI68" i="70" s="1"/>
  <c r="BG68" i="45"/>
  <c r="AH68" i="70" s="1"/>
  <c r="BF68" i="45"/>
  <c r="AG68" i="70" s="1"/>
  <c r="BE68" i="45"/>
  <c r="BD68" i="45"/>
  <c r="AF68" i="70" s="1"/>
  <c r="BC68" i="45"/>
  <c r="AE68" i="70" s="1"/>
  <c r="BB68" i="45"/>
  <c r="AD68" i="70" s="1"/>
  <c r="BA68" i="45"/>
  <c r="AZ68" i="45"/>
  <c r="AC68" i="70" s="1"/>
  <c r="AY68" i="45"/>
  <c r="AB68" i="70" s="1"/>
  <c r="AX68" i="45"/>
  <c r="AA68" i="70" s="1"/>
  <c r="AW68" i="45"/>
  <c r="AV68" i="45"/>
  <c r="Z68" i="70" s="1"/>
  <c r="AU68" i="45"/>
  <c r="Y68" i="70" s="1"/>
  <c r="AT68" i="45"/>
  <c r="X68" i="70" s="1"/>
  <c r="AS68" i="45"/>
  <c r="AR68" i="45"/>
  <c r="W68" i="70" s="1"/>
  <c r="AQ68" i="45"/>
  <c r="V68" i="70" s="1"/>
  <c r="AP68" i="45"/>
  <c r="U68" i="70" s="1"/>
  <c r="AO68" i="45"/>
  <c r="AN68" i="45"/>
  <c r="T68" i="70" s="1"/>
  <c r="AM68" i="45"/>
  <c r="S68" i="70" s="1"/>
  <c r="AL68" i="45"/>
  <c r="R68" i="70" s="1"/>
  <c r="AK68" i="45"/>
  <c r="AJ68" i="45"/>
  <c r="Q68" i="70" s="1"/>
  <c r="AI68" i="45"/>
  <c r="P68" i="70" s="1"/>
  <c r="AH68" i="45"/>
  <c r="O68" i="70" s="1"/>
  <c r="AG68" i="45"/>
  <c r="AF68" i="45"/>
  <c r="N68" i="70" s="1"/>
  <c r="AE68" i="45"/>
  <c r="M68" i="70" s="1"/>
  <c r="AD68" i="45"/>
  <c r="L68" i="70" s="1"/>
  <c r="AC68" i="45"/>
  <c r="AB68" i="45"/>
  <c r="K68" i="70" s="1"/>
  <c r="AA68" i="45"/>
  <c r="J68" i="70" s="1"/>
  <c r="Z68" i="45"/>
  <c r="Y68" i="45"/>
  <c r="X68" i="45"/>
  <c r="H68" i="70" s="1"/>
  <c r="W68" i="45"/>
  <c r="BR67" i="45"/>
  <c r="AP67" i="70" s="1"/>
  <c r="BQ67" i="45"/>
  <c r="BP67" i="45"/>
  <c r="AO67" i="70" s="1"/>
  <c r="BO67" i="45"/>
  <c r="AN67" i="70" s="1"/>
  <c r="BN67" i="45"/>
  <c r="AM67" i="70" s="1"/>
  <c r="BM67" i="45"/>
  <c r="BL67" i="45"/>
  <c r="AL67" i="70" s="1"/>
  <c r="BK67" i="45"/>
  <c r="AK67" i="70" s="1"/>
  <c r="BJ67" i="45"/>
  <c r="AJ67" i="70" s="1"/>
  <c r="BI67" i="45"/>
  <c r="BH67" i="45"/>
  <c r="AI67" i="70" s="1"/>
  <c r="BG67" i="45"/>
  <c r="AH67" i="70" s="1"/>
  <c r="BF67" i="45"/>
  <c r="AG67" i="70" s="1"/>
  <c r="BE67" i="45"/>
  <c r="BD67" i="45"/>
  <c r="AF67" i="70" s="1"/>
  <c r="BC67" i="45"/>
  <c r="AE67" i="70" s="1"/>
  <c r="BB67" i="45"/>
  <c r="AD67" i="70" s="1"/>
  <c r="BA67" i="45"/>
  <c r="AZ67" i="45"/>
  <c r="AC67" i="70" s="1"/>
  <c r="AY67" i="45"/>
  <c r="AB67" i="70" s="1"/>
  <c r="AX67" i="45"/>
  <c r="AA67" i="70" s="1"/>
  <c r="AW67" i="45"/>
  <c r="AV67" i="45"/>
  <c r="Z67" i="70" s="1"/>
  <c r="AU67" i="45"/>
  <c r="Y67" i="70" s="1"/>
  <c r="AT67" i="45"/>
  <c r="X67" i="70" s="1"/>
  <c r="AS67" i="45"/>
  <c r="AR67" i="45"/>
  <c r="W67" i="70" s="1"/>
  <c r="AQ67" i="45"/>
  <c r="V67" i="70" s="1"/>
  <c r="AP67" i="45"/>
  <c r="U67" i="70" s="1"/>
  <c r="AO67" i="45"/>
  <c r="AN67" i="45"/>
  <c r="T67" i="70" s="1"/>
  <c r="AM67" i="45"/>
  <c r="S67" i="70" s="1"/>
  <c r="AL67" i="45"/>
  <c r="R67" i="70" s="1"/>
  <c r="AK67" i="45"/>
  <c r="AJ67" i="45"/>
  <c r="Q67" i="70" s="1"/>
  <c r="AI67" i="45"/>
  <c r="P67" i="70" s="1"/>
  <c r="AH67" i="45"/>
  <c r="O67" i="70" s="1"/>
  <c r="AG67" i="45"/>
  <c r="AF67" i="45"/>
  <c r="N67" i="70" s="1"/>
  <c r="AE67" i="45"/>
  <c r="M67" i="70" s="1"/>
  <c r="AD67" i="45"/>
  <c r="L67" i="70" s="1"/>
  <c r="AC67" i="45"/>
  <c r="AB67" i="45"/>
  <c r="K67" i="70" s="1"/>
  <c r="AA67" i="45"/>
  <c r="J67" i="70" s="1"/>
  <c r="Z67" i="45"/>
  <c r="Y67" i="45"/>
  <c r="X67" i="45"/>
  <c r="H67" i="70" s="1"/>
  <c r="W67" i="45"/>
  <c r="BR66" i="45"/>
  <c r="AP66" i="70" s="1"/>
  <c r="BQ66" i="45"/>
  <c r="BP66" i="45"/>
  <c r="AO66" i="70" s="1"/>
  <c r="BO66" i="45"/>
  <c r="AN66" i="70" s="1"/>
  <c r="BN66" i="45"/>
  <c r="AM66" i="70" s="1"/>
  <c r="BM66" i="45"/>
  <c r="BL66" i="45"/>
  <c r="AL66" i="70" s="1"/>
  <c r="BK66" i="45"/>
  <c r="AK66" i="70" s="1"/>
  <c r="BJ66" i="45"/>
  <c r="AJ66" i="70" s="1"/>
  <c r="BI66" i="45"/>
  <c r="BH66" i="45"/>
  <c r="AI66" i="70" s="1"/>
  <c r="BG66" i="45"/>
  <c r="AH66" i="70" s="1"/>
  <c r="BF66" i="45"/>
  <c r="AG66" i="70" s="1"/>
  <c r="BE66" i="45"/>
  <c r="BD66" i="45"/>
  <c r="AF66" i="70" s="1"/>
  <c r="BC66" i="45"/>
  <c r="AE66" i="70" s="1"/>
  <c r="BB66" i="45"/>
  <c r="AD66" i="70" s="1"/>
  <c r="BA66" i="45"/>
  <c r="AZ66" i="45"/>
  <c r="AC66" i="70" s="1"/>
  <c r="AY66" i="45"/>
  <c r="AB66" i="70" s="1"/>
  <c r="AX66" i="45"/>
  <c r="AA66" i="70" s="1"/>
  <c r="AW66" i="45"/>
  <c r="AV66" i="45"/>
  <c r="Z66" i="70" s="1"/>
  <c r="AU66" i="45"/>
  <c r="Y66" i="70" s="1"/>
  <c r="AT66" i="45"/>
  <c r="X66" i="70" s="1"/>
  <c r="AS66" i="45"/>
  <c r="AR66" i="45"/>
  <c r="W66" i="70" s="1"/>
  <c r="AQ66" i="45"/>
  <c r="V66" i="70" s="1"/>
  <c r="AP66" i="45"/>
  <c r="U66" i="70" s="1"/>
  <c r="AO66" i="45"/>
  <c r="AN66" i="45"/>
  <c r="T66" i="70" s="1"/>
  <c r="AM66" i="45"/>
  <c r="S66" i="70" s="1"/>
  <c r="AL66" i="45"/>
  <c r="R66" i="70" s="1"/>
  <c r="AK66" i="45"/>
  <c r="AJ66" i="45"/>
  <c r="Q66" i="70" s="1"/>
  <c r="AI66" i="45"/>
  <c r="P66" i="70" s="1"/>
  <c r="AH66" i="45"/>
  <c r="O66" i="70" s="1"/>
  <c r="AG66" i="45"/>
  <c r="AF66" i="45"/>
  <c r="N66" i="70" s="1"/>
  <c r="AE66" i="45"/>
  <c r="M66" i="70" s="1"/>
  <c r="AD66" i="45"/>
  <c r="L66" i="70" s="1"/>
  <c r="AC66" i="45"/>
  <c r="AB66" i="45"/>
  <c r="K66" i="70" s="1"/>
  <c r="AA66" i="45"/>
  <c r="J66" i="70" s="1"/>
  <c r="Z66" i="45"/>
  <c r="Y66" i="45"/>
  <c r="X66" i="45"/>
  <c r="H66" i="70" s="1"/>
  <c r="W66" i="45"/>
  <c r="BR65" i="45"/>
  <c r="AP65" i="70" s="1"/>
  <c r="BQ65" i="45"/>
  <c r="BP65" i="45"/>
  <c r="AO65" i="70" s="1"/>
  <c r="BO65" i="45"/>
  <c r="AN65" i="70" s="1"/>
  <c r="BN65" i="45"/>
  <c r="AM65" i="70" s="1"/>
  <c r="BM65" i="45"/>
  <c r="BL65" i="45"/>
  <c r="AL65" i="70" s="1"/>
  <c r="BK65" i="45"/>
  <c r="AK65" i="70" s="1"/>
  <c r="BJ65" i="45"/>
  <c r="AJ65" i="70" s="1"/>
  <c r="BI65" i="45"/>
  <c r="BH65" i="45"/>
  <c r="AI65" i="70" s="1"/>
  <c r="BG65" i="45"/>
  <c r="AH65" i="70" s="1"/>
  <c r="BF65" i="45"/>
  <c r="AG65" i="70" s="1"/>
  <c r="BE65" i="45"/>
  <c r="BD65" i="45"/>
  <c r="AF65" i="70" s="1"/>
  <c r="BC65" i="45"/>
  <c r="AE65" i="70" s="1"/>
  <c r="BB65" i="45"/>
  <c r="AD65" i="70" s="1"/>
  <c r="BA65" i="45"/>
  <c r="AZ65" i="45"/>
  <c r="AC65" i="70" s="1"/>
  <c r="AY65" i="45"/>
  <c r="AB65" i="70" s="1"/>
  <c r="AX65" i="45"/>
  <c r="AA65" i="70" s="1"/>
  <c r="AW65" i="45"/>
  <c r="AV65" i="45"/>
  <c r="Z65" i="70" s="1"/>
  <c r="AU65" i="45"/>
  <c r="Y65" i="70" s="1"/>
  <c r="AT65" i="45"/>
  <c r="X65" i="70" s="1"/>
  <c r="AS65" i="45"/>
  <c r="AR65" i="45"/>
  <c r="W65" i="70" s="1"/>
  <c r="AQ65" i="45"/>
  <c r="V65" i="70" s="1"/>
  <c r="AP65" i="45"/>
  <c r="U65" i="70" s="1"/>
  <c r="AO65" i="45"/>
  <c r="AN65" i="45"/>
  <c r="T65" i="70" s="1"/>
  <c r="AM65" i="45"/>
  <c r="S65" i="70" s="1"/>
  <c r="AL65" i="45"/>
  <c r="R65" i="70" s="1"/>
  <c r="AK65" i="45"/>
  <c r="AJ65" i="45"/>
  <c r="Q65" i="70" s="1"/>
  <c r="AI65" i="45"/>
  <c r="P65" i="70" s="1"/>
  <c r="AH65" i="45"/>
  <c r="O65" i="70" s="1"/>
  <c r="AG65" i="45"/>
  <c r="AF65" i="45"/>
  <c r="N65" i="70" s="1"/>
  <c r="AE65" i="45"/>
  <c r="M65" i="70" s="1"/>
  <c r="AD65" i="45"/>
  <c r="L65" i="70" s="1"/>
  <c r="AC65" i="45"/>
  <c r="AB65" i="45"/>
  <c r="K65" i="70" s="1"/>
  <c r="AA65" i="45"/>
  <c r="J65" i="70" s="1"/>
  <c r="Z65" i="45"/>
  <c r="Y65" i="45"/>
  <c r="X65" i="45"/>
  <c r="H65" i="70" s="1"/>
  <c r="W65" i="45"/>
  <c r="BR64" i="45"/>
  <c r="AP64" i="70" s="1"/>
  <c r="BQ64" i="45"/>
  <c r="BP64" i="45"/>
  <c r="AO64" i="70" s="1"/>
  <c r="BO64" i="45"/>
  <c r="AN64" i="70" s="1"/>
  <c r="BN64" i="45"/>
  <c r="AM64" i="70" s="1"/>
  <c r="BM64" i="45"/>
  <c r="BL64" i="45"/>
  <c r="AL64" i="70" s="1"/>
  <c r="BK64" i="45"/>
  <c r="AK64" i="70" s="1"/>
  <c r="BJ64" i="45"/>
  <c r="AJ64" i="70" s="1"/>
  <c r="BI64" i="45"/>
  <c r="BH64" i="45"/>
  <c r="AI64" i="70" s="1"/>
  <c r="BG64" i="45"/>
  <c r="AH64" i="70" s="1"/>
  <c r="BF64" i="45"/>
  <c r="AG64" i="70" s="1"/>
  <c r="BE64" i="45"/>
  <c r="BD64" i="45"/>
  <c r="AF64" i="70" s="1"/>
  <c r="BC64" i="45"/>
  <c r="AE64" i="70" s="1"/>
  <c r="BB64" i="45"/>
  <c r="AD64" i="70" s="1"/>
  <c r="BA64" i="45"/>
  <c r="AZ64" i="45"/>
  <c r="AC64" i="70" s="1"/>
  <c r="AY64" i="45"/>
  <c r="AB64" i="70" s="1"/>
  <c r="AX64" i="45"/>
  <c r="AA64" i="70" s="1"/>
  <c r="AW64" i="45"/>
  <c r="AV64" i="45"/>
  <c r="Z64" i="70" s="1"/>
  <c r="AU64" i="45"/>
  <c r="Y64" i="70" s="1"/>
  <c r="AT64" i="45"/>
  <c r="X64" i="70" s="1"/>
  <c r="AS64" i="45"/>
  <c r="AR64" i="45"/>
  <c r="W64" i="70" s="1"/>
  <c r="AQ64" i="45"/>
  <c r="V64" i="70" s="1"/>
  <c r="AP64" i="45"/>
  <c r="U64" i="70" s="1"/>
  <c r="AO64" i="45"/>
  <c r="AN64" i="45"/>
  <c r="T64" i="70" s="1"/>
  <c r="AM64" i="45"/>
  <c r="S64" i="70" s="1"/>
  <c r="AL64" i="45"/>
  <c r="R64" i="70" s="1"/>
  <c r="AK64" i="45"/>
  <c r="AJ64" i="45"/>
  <c r="Q64" i="70" s="1"/>
  <c r="AI64" i="45"/>
  <c r="P64" i="70" s="1"/>
  <c r="AH64" i="45"/>
  <c r="O64" i="70" s="1"/>
  <c r="AG64" i="45"/>
  <c r="AF64" i="45"/>
  <c r="N64" i="70" s="1"/>
  <c r="AE64" i="45"/>
  <c r="M64" i="70" s="1"/>
  <c r="AD64" i="45"/>
  <c r="L64" i="70" s="1"/>
  <c r="AC64" i="45"/>
  <c r="AB64" i="45"/>
  <c r="K64" i="70" s="1"/>
  <c r="AA64" i="45"/>
  <c r="J64" i="70" s="1"/>
  <c r="Z64" i="45"/>
  <c r="Y64" i="45"/>
  <c r="X64" i="45"/>
  <c r="H64" i="70" s="1"/>
  <c r="W64" i="45"/>
  <c r="BR63" i="45"/>
  <c r="AP63" i="70" s="1"/>
  <c r="BQ63" i="45"/>
  <c r="BP63" i="45"/>
  <c r="AO63" i="70" s="1"/>
  <c r="BO63" i="45"/>
  <c r="AN63" i="70" s="1"/>
  <c r="BN63" i="45"/>
  <c r="AM63" i="70" s="1"/>
  <c r="BM63" i="45"/>
  <c r="BL63" i="45"/>
  <c r="AL63" i="70" s="1"/>
  <c r="BK63" i="45"/>
  <c r="AK63" i="70" s="1"/>
  <c r="BJ63" i="45"/>
  <c r="AJ63" i="70" s="1"/>
  <c r="BI63" i="45"/>
  <c r="BH63" i="45"/>
  <c r="AI63" i="70" s="1"/>
  <c r="BG63" i="45"/>
  <c r="AH63" i="70" s="1"/>
  <c r="BF63" i="45"/>
  <c r="AG63" i="70" s="1"/>
  <c r="BE63" i="45"/>
  <c r="BD63" i="45"/>
  <c r="AF63" i="70" s="1"/>
  <c r="BC63" i="45"/>
  <c r="AE63" i="70" s="1"/>
  <c r="BB63" i="45"/>
  <c r="AD63" i="70" s="1"/>
  <c r="BA63" i="45"/>
  <c r="AZ63" i="45"/>
  <c r="AC63" i="70" s="1"/>
  <c r="AY63" i="45"/>
  <c r="AB63" i="70" s="1"/>
  <c r="AX63" i="45"/>
  <c r="AA63" i="70" s="1"/>
  <c r="AW63" i="45"/>
  <c r="AV63" i="45"/>
  <c r="Z63" i="70" s="1"/>
  <c r="AU63" i="45"/>
  <c r="Y63" i="70" s="1"/>
  <c r="AT63" i="45"/>
  <c r="X63" i="70" s="1"/>
  <c r="AS63" i="45"/>
  <c r="AR63" i="45"/>
  <c r="W63" i="70" s="1"/>
  <c r="AQ63" i="45"/>
  <c r="V63" i="70" s="1"/>
  <c r="AP63" i="45"/>
  <c r="U63" i="70" s="1"/>
  <c r="AO63" i="45"/>
  <c r="AN63" i="45"/>
  <c r="T63" i="70" s="1"/>
  <c r="AM63" i="45"/>
  <c r="S63" i="70" s="1"/>
  <c r="AL63" i="45"/>
  <c r="R63" i="70" s="1"/>
  <c r="AK63" i="45"/>
  <c r="AJ63" i="45"/>
  <c r="Q63" i="70" s="1"/>
  <c r="AI63" i="45"/>
  <c r="P63" i="70" s="1"/>
  <c r="AH63" i="45"/>
  <c r="O63" i="70" s="1"/>
  <c r="AG63" i="45"/>
  <c r="AF63" i="45"/>
  <c r="N63" i="70" s="1"/>
  <c r="AE63" i="45"/>
  <c r="M63" i="70" s="1"/>
  <c r="AD63" i="45"/>
  <c r="L63" i="70" s="1"/>
  <c r="AC63" i="45"/>
  <c r="AB63" i="45"/>
  <c r="K63" i="70" s="1"/>
  <c r="AA63" i="45"/>
  <c r="J63" i="70" s="1"/>
  <c r="Z63" i="45"/>
  <c r="Y63" i="45"/>
  <c r="X63" i="45"/>
  <c r="H63" i="70" s="1"/>
  <c r="W63" i="45"/>
  <c r="BR62" i="45"/>
  <c r="AP62" i="70" s="1"/>
  <c r="BQ62" i="45"/>
  <c r="BP62" i="45"/>
  <c r="AO62" i="70" s="1"/>
  <c r="BO62" i="45"/>
  <c r="AN62" i="70" s="1"/>
  <c r="BN62" i="45"/>
  <c r="AM62" i="70" s="1"/>
  <c r="BM62" i="45"/>
  <c r="BL62" i="45"/>
  <c r="AL62" i="70" s="1"/>
  <c r="BK62" i="45"/>
  <c r="AK62" i="70" s="1"/>
  <c r="BJ62" i="45"/>
  <c r="AJ62" i="70" s="1"/>
  <c r="BI62" i="45"/>
  <c r="BH62" i="45"/>
  <c r="AI62" i="70" s="1"/>
  <c r="BG62" i="45"/>
  <c r="AH62" i="70" s="1"/>
  <c r="BF62" i="45"/>
  <c r="AG62" i="70" s="1"/>
  <c r="BE62" i="45"/>
  <c r="BD62" i="45"/>
  <c r="AF62" i="70" s="1"/>
  <c r="BC62" i="45"/>
  <c r="AE62" i="70" s="1"/>
  <c r="BB62" i="45"/>
  <c r="AD62" i="70" s="1"/>
  <c r="BA62" i="45"/>
  <c r="AZ62" i="45"/>
  <c r="AC62" i="70" s="1"/>
  <c r="AY62" i="45"/>
  <c r="AB62" i="70" s="1"/>
  <c r="AX62" i="45"/>
  <c r="AA62" i="70" s="1"/>
  <c r="AW62" i="45"/>
  <c r="AV62" i="45"/>
  <c r="Z62" i="70" s="1"/>
  <c r="AU62" i="45"/>
  <c r="Y62" i="70" s="1"/>
  <c r="AT62" i="45"/>
  <c r="X62" i="70" s="1"/>
  <c r="AS62" i="45"/>
  <c r="AR62" i="45"/>
  <c r="W62" i="70" s="1"/>
  <c r="AQ62" i="45"/>
  <c r="V62" i="70" s="1"/>
  <c r="AP62" i="45"/>
  <c r="U62" i="70" s="1"/>
  <c r="AO62" i="45"/>
  <c r="AN62" i="45"/>
  <c r="T62" i="70" s="1"/>
  <c r="AM62" i="45"/>
  <c r="S62" i="70" s="1"/>
  <c r="AL62" i="45"/>
  <c r="R62" i="70" s="1"/>
  <c r="AK62" i="45"/>
  <c r="AJ62" i="45"/>
  <c r="Q62" i="70" s="1"/>
  <c r="AI62" i="45"/>
  <c r="P62" i="70" s="1"/>
  <c r="AH62" i="45"/>
  <c r="O62" i="70" s="1"/>
  <c r="AG62" i="45"/>
  <c r="AF62" i="45"/>
  <c r="N62" i="70" s="1"/>
  <c r="AE62" i="45"/>
  <c r="M62" i="70" s="1"/>
  <c r="AD62" i="45"/>
  <c r="L62" i="70" s="1"/>
  <c r="AC62" i="45"/>
  <c r="AB62" i="45"/>
  <c r="K62" i="70" s="1"/>
  <c r="AA62" i="45"/>
  <c r="J62" i="70" s="1"/>
  <c r="Z62" i="45"/>
  <c r="Y62" i="45"/>
  <c r="X62" i="45"/>
  <c r="H62" i="70" s="1"/>
  <c r="W62" i="45"/>
  <c r="BR61" i="45"/>
  <c r="AP61" i="70" s="1"/>
  <c r="BQ61" i="45"/>
  <c r="BP61" i="45"/>
  <c r="AO61" i="70" s="1"/>
  <c r="BO61" i="45"/>
  <c r="AN61" i="70" s="1"/>
  <c r="BN61" i="45"/>
  <c r="AM61" i="70" s="1"/>
  <c r="BM61" i="45"/>
  <c r="BL61" i="45"/>
  <c r="AL61" i="70" s="1"/>
  <c r="BK61" i="45"/>
  <c r="AK61" i="70" s="1"/>
  <c r="BJ61" i="45"/>
  <c r="AJ61" i="70" s="1"/>
  <c r="BI61" i="45"/>
  <c r="BH61" i="45"/>
  <c r="AI61" i="70" s="1"/>
  <c r="BG61" i="45"/>
  <c r="AH61" i="70" s="1"/>
  <c r="BF61" i="45"/>
  <c r="AG61" i="70" s="1"/>
  <c r="BE61" i="45"/>
  <c r="BD61" i="45"/>
  <c r="AF61" i="70" s="1"/>
  <c r="BC61" i="45"/>
  <c r="AE61" i="70" s="1"/>
  <c r="BB61" i="45"/>
  <c r="AD61" i="70" s="1"/>
  <c r="BA61" i="45"/>
  <c r="AZ61" i="45"/>
  <c r="AC61" i="70" s="1"/>
  <c r="AY61" i="45"/>
  <c r="AB61" i="70" s="1"/>
  <c r="AX61" i="45"/>
  <c r="AA61" i="70" s="1"/>
  <c r="AW61" i="45"/>
  <c r="AV61" i="45"/>
  <c r="Z61" i="70" s="1"/>
  <c r="AU61" i="45"/>
  <c r="Y61" i="70" s="1"/>
  <c r="AT61" i="45"/>
  <c r="X61" i="70" s="1"/>
  <c r="AS61" i="45"/>
  <c r="AR61" i="45"/>
  <c r="W61" i="70" s="1"/>
  <c r="AQ61" i="45"/>
  <c r="V61" i="70" s="1"/>
  <c r="AP61" i="45"/>
  <c r="U61" i="70" s="1"/>
  <c r="AO61" i="45"/>
  <c r="AN61" i="45"/>
  <c r="T61" i="70" s="1"/>
  <c r="AM61" i="45"/>
  <c r="S61" i="70" s="1"/>
  <c r="AL61" i="45"/>
  <c r="R61" i="70" s="1"/>
  <c r="AK61" i="45"/>
  <c r="AJ61" i="45"/>
  <c r="Q61" i="70" s="1"/>
  <c r="AI61" i="45"/>
  <c r="P61" i="70" s="1"/>
  <c r="AH61" i="45"/>
  <c r="O61" i="70" s="1"/>
  <c r="AG61" i="45"/>
  <c r="AF61" i="45"/>
  <c r="N61" i="70" s="1"/>
  <c r="AE61" i="45"/>
  <c r="M61" i="70" s="1"/>
  <c r="AD61" i="45"/>
  <c r="L61" i="70" s="1"/>
  <c r="AC61" i="45"/>
  <c r="AB61" i="45"/>
  <c r="K61" i="70" s="1"/>
  <c r="AA61" i="45"/>
  <c r="J61" i="70" s="1"/>
  <c r="Z61" i="45"/>
  <c r="Y61" i="45"/>
  <c r="X61" i="45"/>
  <c r="H61" i="70" s="1"/>
  <c r="W61" i="45"/>
  <c r="BR60" i="45"/>
  <c r="AP60" i="70" s="1"/>
  <c r="BQ60" i="45"/>
  <c r="BP60" i="45"/>
  <c r="AO60" i="70" s="1"/>
  <c r="BO60" i="45"/>
  <c r="AN60" i="70" s="1"/>
  <c r="BN60" i="45"/>
  <c r="AM60" i="70" s="1"/>
  <c r="BM60" i="45"/>
  <c r="BL60" i="45"/>
  <c r="AL60" i="70" s="1"/>
  <c r="BK60" i="45"/>
  <c r="AK60" i="70" s="1"/>
  <c r="BJ60" i="45"/>
  <c r="AJ60" i="70" s="1"/>
  <c r="BI60" i="45"/>
  <c r="BH60" i="45"/>
  <c r="AI60" i="70" s="1"/>
  <c r="BG60" i="45"/>
  <c r="AH60" i="70" s="1"/>
  <c r="BF60" i="45"/>
  <c r="AG60" i="70" s="1"/>
  <c r="BE60" i="45"/>
  <c r="BD60" i="45"/>
  <c r="AF60" i="70" s="1"/>
  <c r="BC60" i="45"/>
  <c r="AE60" i="70" s="1"/>
  <c r="BB60" i="45"/>
  <c r="AD60" i="70" s="1"/>
  <c r="BA60" i="45"/>
  <c r="AZ60" i="45"/>
  <c r="AC60" i="70" s="1"/>
  <c r="AY60" i="45"/>
  <c r="AB60" i="70" s="1"/>
  <c r="AX60" i="45"/>
  <c r="AA60" i="70" s="1"/>
  <c r="AW60" i="45"/>
  <c r="AV60" i="45"/>
  <c r="Z60" i="70" s="1"/>
  <c r="AU60" i="45"/>
  <c r="Y60" i="70" s="1"/>
  <c r="AT60" i="45"/>
  <c r="X60" i="70" s="1"/>
  <c r="AS60" i="45"/>
  <c r="AR60" i="45"/>
  <c r="W60" i="70" s="1"/>
  <c r="AQ60" i="45"/>
  <c r="V60" i="70" s="1"/>
  <c r="AP60" i="45"/>
  <c r="U60" i="70" s="1"/>
  <c r="AO60" i="45"/>
  <c r="AN60" i="45"/>
  <c r="T60" i="70" s="1"/>
  <c r="AM60" i="45"/>
  <c r="S60" i="70" s="1"/>
  <c r="AL60" i="45"/>
  <c r="R60" i="70" s="1"/>
  <c r="AK60" i="45"/>
  <c r="AJ60" i="45"/>
  <c r="Q60" i="70" s="1"/>
  <c r="AI60" i="45"/>
  <c r="P60" i="70" s="1"/>
  <c r="AH60" i="45"/>
  <c r="O60" i="70" s="1"/>
  <c r="AG60" i="45"/>
  <c r="AF60" i="45"/>
  <c r="N60" i="70" s="1"/>
  <c r="AE60" i="45"/>
  <c r="M60" i="70" s="1"/>
  <c r="AD60" i="45"/>
  <c r="L60" i="70" s="1"/>
  <c r="AC60" i="45"/>
  <c r="AB60" i="45"/>
  <c r="K60" i="70" s="1"/>
  <c r="AA60" i="45"/>
  <c r="J60" i="70" s="1"/>
  <c r="Z60" i="45"/>
  <c r="Y60" i="45"/>
  <c r="X60" i="45"/>
  <c r="H60" i="70" s="1"/>
  <c r="W60" i="45"/>
  <c r="BR59" i="45"/>
  <c r="AP59" i="70" s="1"/>
  <c r="BQ59" i="45"/>
  <c r="BP59" i="45"/>
  <c r="AO59" i="70" s="1"/>
  <c r="BO59" i="45"/>
  <c r="AN59" i="70" s="1"/>
  <c r="BN59" i="45"/>
  <c r="AM59" i="70" s="1"/>
  <c r="BM59" i="45"/>
  <c r="BL59" i="45"/>
  <c r="AL59" i="70" s="1"/>
  <c r="BK59" i="45"/>
  <c r="AK59" i="70" s="1"/>
  <c r="BJ59" i="45"/>
  <c r="AJ59" i="70" s="1"/>
  <c r="BI59" i="45"/>
  <c r="BH59" i="45"/>
  <c r="AI59" i="70" s="1"/>
  <c r="BG59" i="45"/>
  <c r="AH59" i="70" s="1"/>
  <c r="BF59" i="45"/>
  <c r="AG59" i="70" s="1"/>
  <c r="BE59" i="45"/>
  <c r="BD59" i="45"/>
  <c r="AF59" i="70" s="1"/>
  <c r="BC59" i="45"/>
  <c r="AE59" i="70" s="1"/>
  <c r="BB59" i="45"/>
  <c r="AD59" i="70" s="1"/>
  <c r="BA59" i="45"/>
  <c r="AZ59" i="45"/>
  <c r="AC59" i="70" s="1"/>
  <c r="AY59" i="45"/>
  <c r="AB59" i="70" s="1"/>
  <c r="AX59" i="45"/>
  <c r="AA59" i="70" s="1"/>
  <c r="AW59" i="45"/>
  <c r="AV59" i="45"/>
  <c r="Z59" i="70" s="1"/>
  <c r="AU59" i="45"/>
  <c r="Y59" i="70" s="1"/>
  <c r="AT59" i="45"/>
  <c r="X59" i="70" s="1"/>
  <c r="AS59" i="45"/>
  <c r="AR59" i="45"/>
  <c r="W59" i="70" s="1"/>
  <c r="AQ59" i="45"/>
  <c r="V59" i="70" s="1"/>
  <c r="AP59" i="45"/>
  <c r="U59" i="70" s="1"/>
  <c r="AO59" i="45"/>
  <c r="AN59" i="45"/>
  <c r="T59" i="70" s="1"/>
  <c r="AM59" i="45"/>
  <c r="S59" i="70" s="1"/>
  <c r="AL59" i="45"/>
  <c r="R59" i="70" s="1"/>
  <c r="AK59" i="45"/>
  <c r="AJ59" i="45"/>
  <c r="Q59" i="70" s="1"/>
  <c r="AI59" i="45"/>
  <c r="P59" i="70" s="1"/>
  <c r="AH59" i="45"/>
  <c r="O59" i="70" s="1"/>
  <c r="AG59" i="45"/>
  <c r="AF59" i="45"/>
  <c r="N59" i="70" s="1"/>
  <c r="AE59" i="45"/>
  <c r="M59" i="70" s="1"/>
  <c r="AD59" i="45"/>
  <c r="L59" i="70" s="1"/>
  <c r="AC59" i="45"/>
  <c r="AB59" i="45"/>
  <c r="K59" i="70" s="1"/>
  <c r="AA59" i="45"/>
  <c r="J59" i="70" s="1"/>
  <c r="Z59" i="45"/>
  <c r="Y59" i="45"/>
  <c r="X59" i="45"/>
  <c r="H59" i="70" s="1"/>
  <c r="W59" i="45"/>
  <c r="BR58" i="45"/>
  <c r="AP58" i="70" s="1"/>
  <c r="BQ58" i="45"/>
  <c r="BP58" i="45"/>
  <c r="AO58" i="70" s="1"/>
  <c r="BO58" i="45"/>
  <c r="AN58" i="70" s="1"/>
  <c r="BN58" i="45"/>
  <c r="AM58" i="70" s="1"/>
  <c r="BM58" i="45"/>
  <c r="BL58" i="45"/>
  <c r="AL58" i="70" s="1"/>
  <c r="BK58" i="45"/>
  <c r="AK58" i="70" s="1"/>
  <c r="BJ58" i="45"/>
  <c r="AJ58" i="70" s="1"/>
  <c r="BI58" i="45"/>
  <c r="BH58" i="45"/>
  <c r="AI58" i="70" s="1"/>
  <c r="BG58" i="45"/>
  <c r="AH58" i="70" s="1"/>
  <c r="BF58" i="45"/>
  <c r="AG58" i="70" s="1"/>
  <c r="BE58" i="45"/>
  <c r="BD58" i="45"/>
  <c r="AF58" i="70" s="1"/>
  <c r="BC58" i="45"/>
  <c r="AE58" i="70" s="1"/>
  <c r="BB58" i="45"/>
  <c r="AD58" i="70" s="1"/>
  <c r="BA58" i="45"/>
  <c r="AZ58" i="45"/>
  <c r="AC58" i="70" s="1"/>
  <c r="AY58" i="45"/>
  <c r="AB58" i="70" s="1"/>
  <c r="AX58" i="45"/>
  <c r="AA58" i="70" s="1"/>
  <c r="AW58" i="45"/>
  <c r="AV58" i="45"/>
  <c r="Z58" i="70" s="1"/>
  <c r="AU58" i="45"/>
  <c r="Y58" i="70" s="1"/>
  <c r="AT58" i="45"/>
  <c r="X58" i="70" s="1"/>
  <c r="AS58" i="45"/>
  <c r="AR58" i="45"/>
  <c r="W58" i="70" s="1"/>
  <c r="AQ58" i="45"/>
  <c r="V58" i="70" s="1"/>
  <c r="AP58" i="45"/>
  <c r="U58" i="70" s="1"/>
  <c r="AO58" i="45"/>
  <c r="AN58" i="45"/>
  <c r="T58" i="70" s="1"/>
  <c r="AM58" i="45"/>
  <c r="S58" i="70" s="1"/>
  <c r="AL58" i="45"/>
  <c r="R58" i="70" s="1"/>
  <c r="AK58" i="45"/>
  <c r="AJ58" i="45"/>
  <c r="Q58" i="70" s="1"/>
  <c r="AI58" i="45"/>
  <c r="P58" i="70" s="1"/>
  <c r="AH58" i="45"/>
  <c r="O58" i="70" s="1"/>
  <c r="AG58" i="45"/>
  <c r="AF58" i="45"/>
  <c r="N58" i="70" s="1"/>
  <c r="AE58" i="45"/>
  <c r="M58" i="70" s="1"/>
  <c r="AD58" i="45"/>
  <c r="L58" i="70" s="1"/>
  <c r="AC58" i="45"/>
  <c r="AB58" i="45"/>
  <c r="K58" i="70" s="1"/>
  <c r="AA58" i="45"/>
  <c r="J58" i="70" s="1"/>
  <c r="Z58" i="45"/>
  <c r="Y58" i="45"/>
  <c r="X58" i="45"/>
  <c r="H58" i="70" s="1"/>
  <c r="W58" i="45"/>
  <c r="BR57" i="45"/>
  <c r="AP57" i="70" s="1"/>
  <c r="BQ57" i="45"/>
  <c r="BP57" i="45"/>
  <c r="AO57" i="70" s="1"/>
  <c r="BO57" i="45"/>
  <c r="AN57" i="70" s="1"/>
  <c r="BN57" i="45"/>
  <c r="AM57" i="70" s="1"/>
  <c r="BM57" i="45"/>
  <c r="BL57" i="45"/>
  <c r="AL57" i="70" s="1"/>
  <c r="BK57" i="45"/>
  <c r="AK57" i="70" s="1"/>
  <c r="BJ57" i="45"/>
  <c r="AJ57" i="70" s="1"/>
  <c r="BI57" i="45"/>
  <c r="BH57" i="45"/>
  <c r="AI57" i="70" s="1"/>
  <c r="BG57" i="45"/>
  <c r="AH57" i="70" s="1"/>
  <c r="BF57" i="45"/>
  <c r="AG57" i="70" s="1"/>
  <c r="BE57" i="45"/>
  <c r="BD57" i="45"/>
  <c r="AF57" i="70" s="1"/>
  <c r="BC57" i="45"/>
  <c r="AE57" i="70" s="1"/>
  <c r="BB57" i="45"/>
  <c r="AD57" i="70" s="1"/>
  <c r="BA57" i="45"/>
  <c r="AZ57" i="45"/>
  <c r="AC57" i="70" s="1"/>
  <c r="AY57" i="45"/>
  <c r="AB57" i="70" s="1"/>
  <c r="AX57" i="45"/>
  <c r="AA57" i="70" s="1"/>
  <c r="AW57" i="45"/>
  <c r="AV57" i="45"/>
  <c r="Z57" i="70" s="1"/>
  <c r="AU57" i="45"/>
  <c r="Y57" i="70" s="1"/>
  <c r="AT57" i="45"/>
  <c r="X57" i="70" s="1"/>
  <c r="AS57" i="45"/>
  <c r="AR57" i="45"/>
  <c r="W57" i="70" s="1"/>
  <c r="AQ57" i="45"/>
  <c r="V57" i="70" s="1"/>
  <c r="AP57" i="45"/>
  <c r="U57" i="70" s="1"/>
  <c r="AO57" i="45"/>
  <c r="AN57" i="45"/>
  <c r="T57" i="70" s="1"/>
  <c r="AM57" i="45"/>
  <c r="S57" i="70" s="1"/>
  <c r="AL57" i="45"/>
  <c r="R57" i="70" s="1"/>
  <c r="AK57" i="45"/>
  <c r="AJ57" i="45"/>
  <c r="Q57" i="70" s="1"/>
  <c r="AI57" i="45"/>
  <c r="P57" i="70" s="1"/>
  <c r="AH57" i="45"/>
  <c r="O57" i="70" s="1"/>
  <c r="AG57" i="45"/>
  <c r="AF57" i="45"/>
  <c r="N57" i="70" s="1"/>
  <c r="AE57" i="45"/>
  <c r="M57" i="70" s="1"/>
  <c r="AD57" i="45"/>
  <c r="L57" i="70" s="1"/>
  <c r="AC57" i="45"/>
  <c r="AB57" i="45"/>
  <c r="K57" i="70" s="1"/>
  <c r="AA57" i="45"/>
  <c r="J57" i="70" s="1"/>
  <c r="Z57" i="45"/>
  <c r="Y57" i="45"/>
  <c r="X57" i="45"/>
  <c r="H57" i="70" s="1"/>
  <c r="W57" i="45"/>
  <c r="BR56" i="45"/>
  <c r="AP56" i="70" s="1"/>
  <c r="BQ56" i="45"/>
  <c r="BP56" i="45"/>
  <c r="AO56" i="70" s="1"/>
  <c r="BO56" i="45"/>
  <c r="AN56" i="70" s="1"/>
  <c r="BN56" i="45"/>
  <c r="AM56" i="70" s="1"/>
  <c r="BM56" i="45"/>
  <c r="BL56" i="45"/>
  <c r="AL56" i="70" s="1"/>
  <c r="BK56" i="45"/>
  <c r="AK56" i="70" s="1"/>
  <c r="BJ56" i="45"/>
  <c r="AJ56" i="70" s="1"/>
  <c r="BI56" i="45"/>
  <c r="BH56" i="45"/>
  <c r="AI56" i="70" s="1"/>
  <c r="BG56" i="45"/>
  <c r="AH56" i="70" s="1"/>
  <c r="BF56" i="45"/>
  <c r="AG56" i="70" s="1"/>
  <c r="BE56" i="45"/>
  <c r="BD56" i="45"/>
  <c r="AF56" i="70" s="1"/>
  <c r="BC56" i="45"/>
  <c r="AE56" i="70" s="1"/>
  <c r="BB56" i="45"/>
  <c r="AD56" i="70" s="1"/>
  <c r="BA56" i="45"/>
  <c r="AZ56" i="45"/>
  <c r="AC56" i="70" s="1"/>
  <c r="AY56" i="45"/>
  <c r="AB56" i="70" s="1"/>
  <c r="AX56" i="45"/>
  <c r="AA56" i="70" s="1"/>
  <c r="AW56" i="45"/>
  <c r="AV56" i="45"/>
  <c r="Z56" i="70" s="1"/>
  <c r="AU56" i="45"/>
  <c r="Y56" i="70" s="1"/>
  <c r="AT56" i="45"/>
  <c r="X56" i="70" s="1"/>
  <c r="AS56" i="45"/>
  <c r="AR56" i="45"/>
  <c r="W56" i="70" s="1"/>
  <c r="AQ56" i="45"/>
  <c r="V56" i="70" s="1"/>
  <c r="AP56" i="45"/>
  <c r="U56" i="70" s="1"/>
  <c r="AO56" i="45"/>
  <c r="AN56" i="45"/>
  <c r="T56" i="70" s="1"/>
  <c r="AM56" i="45"/>
  <c r="S56" i="70" s="1"/>
  <c r="AL56" i="45"/>
  <c r="R56" i="70" s="1"/>
  <c r="AK56" i="45"/>
  <c r="AJ56" i="45"/>
  <c r="Q56" i="70" s="1"/>
  <c r="AI56" i="45"/>
  <c r="P56" i="70" s="1"/>
  <c r="AH56" i="45"/>
  <c r="O56" i="70" s="1"/>
  <c r="AG56" i="45"/>
  <c r="AF56" i="45"/>
  <c r="N56" i="70" s="1"/>
  <c r="AE56" i="45"/>
  <c r="M56" i="70" s="1"/>
  <c r="AD56" i="45"/>
  <c r="L56" i="70" s="1"/>
  <c r="AC56" i="45"/>
  <c r="AB56" i="45"/>
  <c r="K56" i="70" s="1"/>
  <c r="AA56" i="45"/>
  <c r="J56" i="70" s="1"/>
  <c r="Z56" i="45"/>
  <c r="Y56" i="45"/>
  <c r="X56" i="45"/>
  <c r="H56" i="70" s="1"/>
  <c r="W56" i="45"/>
  <c r="BR55" i="45"/>
  <c r="AP55" i="70" s="1"/>
  <c r="BQ55" i="45"/>
  <c r="BP55" i="45"/>
  <c r="AO55" i="70" s="1"/>
  <c r="BO55" i="45"/>
  <c r="AN55" i="70" s="1"/>
  <c r="BN55" i="45"/>
  <c r="AM55" i="70" s="1"/>
  <c r="BM55" i="45"/>
  <c r="BL55" i="45"/>
  <c r="AL55" i="70" s="1"/>
  <c r="BK55" i="45"/>
  <c r="AK55" i="70" s="1"/>
  <c r="BJ55" i="45"/>
  <c r="AJ55" i="70" s="1"/>
  <c r="BI55" i="45"/>
  <c r="BH55" i="45"/>
  <c r="AI55" i="70" s="1"/>
  <c r="BG55" i="45"/>
  <c r="AH55" i="70" s="1"/>
  <c r="BF55" i="45"/>
  <c r="AG55" i="70" s="1"/>
  <c r="BE55" i="45"/>
  <c r="BD55" i="45"/>
  <c r="AF55" i="70" s="1"/>
  <c r="BC55" i="45"/>
  <c r="AE55" i="70" s="1"/>
  <c r="BB55" i="45"/>
  <c r="AD55" i="70" s="1"/>
  <c r="BA55" i="45"/>
  <c r="AZ55" i="45"/>
  <c r="AC55" i="70" s="1"/>
  <c r="AY55" i="45"/>
  <c r="AB55" i="70" s="1"/>
  <c r="AX55" i="45"/>
  <c r="AA55" i="70" s="1"/>
  <c r="AW55" i="45"/>
  <c r="AV55" i="45"/>
  <c r="Z55" i="70" s="1"/>
  <c r="AU55" i="45"/>
  <c r="Y55" i="70" s="1"/>
  <c r="AT55" i="45"/>
  <c r="X55" i="70" s="1"/>
  <c r="AS55" i="45"/>
  <c r="AR55" i="45"/>
  <c r="W55" i="70" s="1"/>
  <c r="AQ55" i="45"/>
  <c r="V55" i="70" s="1"/>
  <c r="AP55" i="45"/>
  <c r="U55" i="70" s="1"/>
  <c r="AO55" i="45"/>
  <c r="AN55" i="45"/>
  <c r="T55" i="70" s="1"/>
  <c r="AM55" i="45"/>
  <c r="S55" i="70" s="1"/>
  <c r="AL55" i="45"/>
  <c r="R55" i="70" s="1"/>
  <c r="AK55" i="45"/>
  <c r="AJ55" i="45"/>
  <c r="Q55" i="70" s="1"/>
  <c r="AI55" i="45"/>
  <c r="P55" i="70" s="1"/>
  <c r="AH55" i="45"/>
  <c r="O55" i="70" s="1"/>
  <c r="AG55" i="45"/>
  <c r="AF55" i="45"/>
  <c r="N55" i="70" s="1"/>
  <c r="AE55" i="45"/>
  <c r="M55" i="70" s="1"/>
  <c r="AD55" i="45"/>
  <c r="L55" i="70" s="1"/>
  <c r="AC55" i="45"/>
  <c r="AB55" i="45"/>
  <c r="K55" i="70" s="1"/>
  <c r="AA55" i="45"/>
  <c r="J55" i="70" s="1"/>
  <c r="Z55" i="45"/>
  <c r="I55" i="70" s="1"/>
  <c r="Y55" i="45"/>
  <c r="X55" i="45"/>
  <c r="H55" i="70" s="1"/>
  <c r="W55" i="45"/>
  <c r="BR54" i="45"/>
  <c r="AP54" i="70" s="1"/>
  <c r="BQ54" i="45"/>
  <c r="BP54" i="45"/>
  <c r="AO54" i="70" s="1"/>
  <c r="BO54" i="45"/>
  <c r="AN54" i="70" s="1"/>
  <c r="BN54" i="45"/>
  <c r="AM54" i="70" s="1"/>
  <c r="BM54" i="45"/>
  <c r="BL54" i="45"/>
  <c r="AL54" i="70" s="1"/>
  <c r="BK54" i="45"/>
  <c r="AK54" i="70" s="1"/>
  <c r="BJ54" i="45"/>
  <c r="AJ54" i="70" s="1"/>
  <c r="BI54" i="45"/>
  <c r="BH54" i="45"/>
  <c r="AI54" i="70" s="1"/>
  <c r="BG54" i="45"/>
  <c r="AH54" i="70" s="1"/>
  <c r="BF54" i="45"/>
  <c r="AG54" i="70" s="1"/>
  <c r="BE54" i="45"/>
  <c r="BD54" i="45"/>
  <c r="AF54" i="70" s="1"/>
  <c r="BC54" i="45"/>
  <c r="AE54" i="70" s="1"/>
  <c r="BB54" i="45"/>
  <c r="AD54" i="70" s="1"/>
  <c r="BA54" i="45"/>
  <c r="AZ54" i="45"/>
  <c r="AC54" i="70" s="1"/>
  <c r="AY54" i="45"/>
  <c r="AB54" i="70" s="1"/>
  <c r="AX54" i="45"/>
  <c r="AA54" i="70" s="1"/>
  <c r="AW54" i="45"/>
  <c r="AV54" i="45"/>
  <c r="Z54" i="70" s="1"/>
  <c r="AU54" i="45"/>
  <c r="Y54" i="70" s="1"/>
  <c r="AT54" i="45"/>
  <c r="X54" i="70" s="1"/>
  <c r="AS54" i="45"/>
  <c r="AR54" i="45"/>
  <c r="W54" i="70" s="1"/>
  <c r="AQ54" i="45"/>
  <c r="V54" i="70" s="1"/>
  <c r="AP54" i="45"/>
  <c r="U54" i="70" s="1"/>
  <c r="AO54" i="45"/>
  <c r="AN54" i="45"/>
  <c r="T54" i="70" s="1"/>
  <c r="AM54" i="45"/>
  <c r="S54" i="70" s="1"/>
  <c r="AL54" i="45"/>
  <c r="R54" i="70" s="1"/>
  <c r="AK54" i="45"/>
  <c r="AJ54" i="45"/>
  <c r="Q54" i="70" s="1"/>
  <c r="AI54" i="45"/>
  <c r="P54" i="70" s="1"/>
  <c r="AH54" i="45"/>
  <c r="O54" i="70" s="1"/>
  <c r="AG54" i="45"/>
  <c r="AF54" i="45"/>
  <c r="N54" i="70" s="1"/>
  <c r="AE54" i="45"/>
  <c r="M54" i="70" s="1"/>
  <c r="AD54" i="45"/>
  <c r="L54" i="70" s="1"/>
  <c r="AC54" i="45"/>
  <c r="AB54" i="45"/>
  <c r="K54" i="70" s="1"/>
  <c r="AA54" i="45"/>
  <c r="J54" i="70" s="1"/>
  <c r="Z54" i="45"/>
  <c r="Y54" i="45"/>
  <c r="X54" i="45"/>
  <c r="H54" i="70" s="1"/>
  <c r="W54" i="45"/>
  <c r="BR53" i="45"/>
  <c r="AP53" i="70" s="1"/>
  <c r="BQ53" i="45"/>
  <c r="BP53" i="45"/>
  <c r="AO53" i="70" s="1"/>
  <c r="BO53" i="45"/>
  <c r="AN53" i="70" s="1"/>
  <c r="BN53" i="45"/>
  <c r="AM53" i="70" s="1"/>
  <c r="BM53" i="45"/>
  <c r="BL53" i="45"/>
  <c r="AL53" i="70" s="1"/>
  <c r="BK53" i="45"/>
  <c r="AK53" i="70" s="1"/>
  <c r="BJ53" i="45"/>
  <c r="AJ53" i="70" s="1"/>
  <c r="BI53" i="45"/>
  <c r="BH53" i="45"/>
  <c r="AI53" i="70" s="1"/>
  <c r="BG53" i="45"/>
  <c r="AH53" i="70" s="1"/>
  <c r="BF53" i="45"/>
  <c r="AG53" i="70" s="1"/>
  <c r="BE53" i="45"/>
  <c r="BD53" i="45"/>
  <c r="AF53" i="70" s="1"/>
  <c r="BC53" i="45"/>
  <c r="AE53" i="70" s="1"/>
  <c r="BB53" i="45"/>
  <c r="AD53" i="70" s="1"/>
  <c r="BA53" i="45"/>
  <c r="AZ53" i="45"/>
  <c r="AC53" i="70" s="1"/>
  <c r="AY53" i="45"/>
  <c r="AB53" i="70" s="1"/>
  <c r="AX53" i="45"/>
  <c r="AA53" i="70" s="1"/>
  <c r="AW53" i="45"/>
  <c r="AV53" i="45"/>
  <c r="Z53" i="70" s="1"/>
  <c r="AU53" i="45"/>
  <c r="Y53" i="70" s="1"/>
  <c r="AT53" i="45"/>
  <c r="X53" i="70" s="1"/>
  <c r="AS53" i="45"/>
  <c r="AR53" i="45"/>
  <c r="W53" i="70" s="1"/>
  <c r="AQ53" i="45"/>
  <c r="V53" i="70" s="1"/>
  <c r="AP53" i="45"/>
  <c r="U53" i="70" s="1"/>
  <c r="AO53" i="45"/>
  <c r="AN53" i="45"/>
  <c r="T53" i="70" s="1"/>
  <c r="AM53" i="45"/>
  <c r="S53" i="70" s="1"/>
  <c r="AL53" i="45"/>
  <c r="R53" i="70" s="1"/>
  <c r="AK53" i="45"/>
  <c r="AJ53" i="45"/>
  <c r="Q53" i="70" s="1"/>
  <c r="AI53" i="45"/>
  <c r="P53" i="70" s="1"/>
  <c r="AH53" i="45"/>
  <c r="O53" i="70" s="1"/>
  <c r="AG53" i="45"/>
  <c r="AF53" i="45"/>
  <c r="N53" i="70" s="1"/>
  <c r="AE53" i="45"/>
  <c r="M53" i="70" s="1"/>
  <c r="AD53" i="45"/>
  <c r="L53" i="70" s="1"/>
  <c r="AC53" i="45"/>
  <c r="AB53" i="45"/>
  <c r="K53" i="70" s="1"/>
  <c r="AA53" i="45"/>
  <c r="J53" i="70" s="1"/>
  <c r="Z53" i="45"/>
  <c r="Y53" i="45"/>
  <c r="X53" i="45"/>
  <c r="H53" i="70" s="1"/>
  <c r="W53" i="45"/>
  <c r="BR52" i="45"/>
  <c r="AP52" i="70" s="1"/>
  <c r="BQ52" i="45"/>
  <c r="BP52" i="45"/>
  <c r="AO52" i="70" s="1"/>
  <c r="BO52" i="45"/>
  <c r="AN52" i="70" s="1"/>
  <c r="BN52" i="45"/>
  <c r="AM52" i="70" s="1"/>
  <c r="BM52" i="45"/>
  <c r="BL52" i="45"/>
  <c r="AL52" i="70" s="1"/>
  <c r="BK52" i="45"/>
  <c r="AK52" i="70" s="1"/>
  <c r="BJ52" i="45"/>
  <c r="AJ52" i="70" s="1"/>
  <c r="BI52" i="45"/>
  <c r="BH52" i="45"/>
  <c r="AI52" i="70" s="1"/>
  <c r="BG52" i="45"/>
  <c r="AH52" i="70" s="1"/>
  <c r="BF52" i="45"/>
  <c r="AG52" i="70" s="1"/>
  <c r="BE52" i="45"/>
  <c r="BD52" i="45"/>
  <c r="AF52" i="70" s="1"/>
  <c r="BC52" i="45"/>
  <c r="AE52" i="70" s="1"/>
  <c r="BB52" i="45"/>
  <c r="AD52" i="70" s="1"/>
  <c r="BA52" i="45"/>
  <c r="AZ52" i="45"/>
  <c r="AC52" i="70" s="1"/>
  <c r="AY52" i="45"/>
  <c r="AB52" i="70" s="1"/>
  <c r="AX52" i="45"/>
  <c r="AA52" i="70" s="1"/>
  <c r="AW52" i="45"/>
  <c r="AV52" i="45"/>
  <c r="Z52" i="70" s="1"/>
  <c r="AU52" i="45"/>
  <c r="Y52" i="70" s="1"/>
  <c r="AT52" i="45"/>
  <c r="X52" i="70" s="1"/>
  <c r="AS52" i="45"/>
  <c r="AR52" i="45"/>
  <c r="W52" i="70" s="1"/>
  <c r="AQ52" i="45"/>
  <c r="V52" i="70" s="1"/>
  <c r="AP52" i="45"/>
  <c r="U52" i="70" s="1"/>
  <c r="AO52" i="45"/>
  <c r="AN52" i="45"/>
  <c r="T52" i="70" s="1"/>
  <c r="AM52" i="45"/>
  <c r="S52" i="70" s="1"/>
  <c r="AL52" i="45"/>
  <c r="R52" i="70" s="1"/>
  <c r="AK52" i="45"/>
  <c r="AJ52" i="45"/>
  <c r="Q52" i="70" s="1"/>
  <c r="AI52" i="45"/>
  <c r="P52" i="70" s="1"/>
  <c r="AH52" i="45"/>
  <c r="O52" i="70" s="1"/>
  <c r="AG52" i="45"/>
  <c r="AF52" i="45"/>
  <c r="N52" i="70" s="1"/>
  <c r="AE52" i="45"/>
  <c r="M52" i="70" s="1"/>
  <c r="AD52" i="45"/>
  <c r="L52" i="70" s="1"/>
  <c r="AC52" i="45"/>
  <c r="AB52" i="45"/>
  <c r="K52" i="70" s="1"/>
  <c r="AA52" i="45"/>
  <c r="J52" i="70" s="1"/>
  <c r="Z52" i="45"/>
  <c r="Y52" i="45"/>
  <c r="X52" i="45"/>
  <c r="H52" i="70" s="1"/>
  <c r="W52" i="45"/>
  <c r="BR51" i="45"/>
  <c r="AP51" i="70" s="1"/>
  <c r="BQ51" i="45"/>
  <c r="BP51" i="45"/>
  <c r="AO51" i="70" s="1"/>
  <c r="BO51" i="45"/>
  <c r="AN51" i="70" s="1"/>
  <c r="BN51" i="45"/>
  <c r="AM51" i="70" s="1"/>
  <c r="BM51" i="45"/>
  <c r="BL51" i="45"/>
  <c r="AL51" i="70" s="1"/>
  <c r="BK51" i="45"/>
  <c r="AK51" i="70" s="1"/>
  <c r="BJ51" i="45"/>
  <c r="AJ51" i="70" s="1"/>
  <c r="BI51" i="45"/>
  <c r="BH51" i="45"/>
  <c r="AI51" i="70" s="1"/>
  <c r="BG51" i="45"/>
  <c r="AH51" i="70" s="1"/>
  <c r="BF51" i="45"/>
  <c r="AG51" i="70" s="1"/>
  <c r="BE51" i="45"/>
  <c r="BD51" i="45"/>
  <c r="AF51" i="70" s="1"/>
  <c r="BC51" i="45"/>
  <c r="AE51" i="70" s="1"/>
  <c r="BB51" i="45"/>
  <c r="AD51" i="70" s="1"/>
  <c r="BA51" i="45"/>
  <c r="AZ51" i="45"/>
  <c r="AC51" i="70" s="1"/>
  <c r="AY51" i="45"/>
  <c r="AB51" i="70" s="1"/>
  <c r="AX51" i="45"/>
  <c r="AA51" i="70" s="1"/>
  <c r="AW51" i="45"/>
  <c r="AV51" i="45"/>
  <c r="Z51" i="70" s="1"/>
  <c r="AU51" i="45"/>
  <c r="Y51" i="70" s="1"/>
  <c r="AT51" i="45"/>
  <c r="X51" i="70" s="1"/>
  <c r="AS51" i="45"/>
  <c r="AR51" i="45"/>
  <c r="W51" i="70" s="1"/>
  <c r="AQ51" i="45"/>
  <c r="V51" i="70" s="1"/>
  <c r="AP51" i="45"/>
  <c r="U51" i="70" s="1"/>
  <c r="AO51" i="45"/>
  <c r="AN51" i="45"/>
  <c r="T51" i="70" s="1"/>
  <c r="AM51" i="45"/>
  <c r="S51" i="70" s="1"/>
  <c r="AL51" i="45"/>
  <c r="R51" i="70" s="1"/>
  <c r="AK51" i="45"/>
  <c r="AJ51" i="45"/>
  <c r="Q51" i="70" s="1"/>
  <c r="AI51" i="45"/>
  <c r="P51" i="70" s="1"/>
  <c r="AH51" i="45"/>
  <c r="O51" i="70" s="1"/>
  <c r="AG51" i="45"/>
  <c r="AF51" i="45"/>
  <c r="N51" i="70" s="1"/>
  <c r="AE51" i="45"/>
  <c r="M51" i="70" s="1"/>
  <c r="AD51" i="45"/>
  <c r="L51" i="70" s="1"/>
  <c r="AC51" i="45"/>
  <c r="AB51" i="45"/>
  <c r="K51" i="70" s="1"/>
  <c r="AA51" i="45"/>
  <c r="J51" i="70" s="1"/>
  <c r="Z51" i="45"/>
  <c r="Y51" i="45"/>
  <c r="X51" i="45"/>
  <c r="H51" i="70" s="1"/>
  <c r="W51" i="45"/>
  <c r="BR50" i="45"/>
  <c r="AP50" i="70" s="1"/>
  <c r="BQ50" i="45"/>
  <c r="BP50" i="45"/>
  <c r="AO50" i="70" s="1"/>
  <c r="BO50" i="45"/>
  <c r="AN50" i="70" s="1"/>
  <c r="BN50" i="45"/>
  <c r="AM50" i="70" s="1"/>
  <c r="BM50" i="45"/>
  <c r="BL50" i="45"/>
  <c r="AL50" i="70" s="1"/>
  <c r="BK50" i="45"/>
  <c r="AK50" i="70" s="1"/>
  <c r="BJ50" i="45"/>
  <c r="AJ50" i="70" s="1"/>
  <c r="BI50" i="45"/>
  <c r="BH50" i="45"/>
  <c r="AI50" i="70" s="1"/>
  <c r="BG50" i="45"/>
  <c r="AH50" i="70" s="1"/>
  <c r="BF50" i="45"/>
  <c r="AG50" i="70" s="1"/>
  <c r="BE50" i="45"/>
  <c r="BD50" i="45"/>
  <c r="AF50" i="70" s="1"/>
  <c r="BC50" i="45"/>
  <c r="AE50" i="70" s="1"/>
  <c r="BB50" i="45"/>
  <c r="AD50" i="70" s="1"/>
  <c r="BA50" i="45"/>
  <c r="AZ50" i="45"/>
  <c r="AC50" i="70" s="1"/>
  <c r="AY50" i="45"/>
  <c r="AB50" i="70" s="1"/>
  <c r="AX50" i="45"/>
  <c r="AA50" i="70" s="1"/>
  <c r="AW50" i="45"/>
  <c r="AV50" i="45"/>
  <c r="Z50" i="70" s="1"/>
  <c r="AU50" i="45"/>
  <c r="Y50" i="70" s="1"/>
  <c r="AT50" i="45"/>
  <c r="X50" i="70" s="1"/>
  <c r="AS50" i="45"/>
  <c r="AR50" i="45"/>
  <c r="W50" i="70" s="1"/>
  <c r="AQ50" i="45"/>
  <c r="V50" i="70" s="1"/>
  <c r="AP50" i="45"/>
  <c r="U50" i="70" s="1"/>
  <c r="AO50" i="45"/>
  <c r="AN50" i="45"/>
  <c r="T50" i="70" s="1"/>
  <c r="AM50" i="45"/>
  <c r="S50" i="70" s="1"/>
  <c r="AL50" i="45"/>
  <c r="R50" i="70" s="1"/>
  <c r="AK50" i="45"/>
  <c r="AJ50" i="45"/>
  <c r="Q50" i="70" s="1"/>
  <c r="AI50" i="45"/>
  <c r="P50" i="70" s="1"/>
  <c r="AH50" i="45"/>
  <c r="O50" i="70" s="1"/>
  <c r="AG50" i="45"/>
  <c r="AF50" i="45"/>
  <c r="N50" i="70" s="1"/>
  <c r="AE50" i="45"/>
  <c r="M50" i="70" s="1"/>
  <c r="AD50" i="45"/>
  <c r="L50" i="70" s="1"/>
  <c r="AC50" i="45"/>
  <c r="AB50" i="45"/>
  <c r="K50" i="70" s="1"/>
  <c r="AA50" i="45"/>
  <c r="J50" i="70" s="1"/>
  <c r="Z50" i="45"/>
  <c r="Y50" i="45"/>
  <c r="X50" i="45"/>
  <c r="H50" i="70" s="1"/>
  <c r="W50" i="45"/>
  <c r="BR49" i="45"/>
  <c r="AP49" i="70" s="1"/>
  <c r="BQ49" i="45"/>
  <c r="BP49" i="45"/>
  <c r="AO49" i="70" s="1"/>
  <c r="BO49" i="45"/>
  <c r="AN49" i="70" s="1"/>
  <c r="BN49" i="45"/>
  <c r="AM49" i="70" s="1"/>
  <c r="BM49" i="45"/>
  <c r="BL49" i="45"/>
  <c r="AL49" i="70" s="1"/>
  <c r="BK49" i="45"/>
  <c r="AK49" i="70" s="1"/>
  <c r="BJ49" i="45"/>
  <c r="AJ49" i="70" s="1"/>
  <c r="BI49" i="45"/>
  <c r="BH49" i="45"/>
  <c r="AI49" i="70" s="1"/>
  <c r="BG49" i="45"/>
  <c r="AH49" i="70" s="1"/>
  <c r="BF49" i="45"/>
  <c r="AG49" i="70" s="1"/>
  <c r="BE49" i="45"/>
  <c r="BD49" i="45"/>
  <c r="AF49" i="70" s="1"/>
  <c r="BC49" i="45"/>
  <c r="AE49" i="70" s="1"/>
  <c r="BB49" i="45"/>
  <c r="AD49" i="70" s="1"/>
  <c r="BA49" i="45"/>
  <c r="AZ49" i="45"/>
  <c r="AC49" i="70" s="1"/>
  <c r="AY49" i="45"/>
  <c r="AB49" i="70" s="1"/>
  <c r="AX49" i="45"/>
  <c r="AA49" i="70" s="1"/>
  <c r="AW49" i="45"/>
  <c r="AV49" i="45"/>
  <c r="Z49" i="70" s="1"/>
  <c r="AU49" i="45"/>
  <c r="Y49" i="70" s="1"/>
  <c r="AT49" i="45"/>
  <c r="X49" i="70" s="1"/>
  <c r="AS49" i="45"/>
  <c r="AR49" i="45"/>
  <c r="W49" i="70" s="1"/>
  <c r="AQ49" i="45"/>
  <c r="V49" i="70" s="1"/>
  <c r="AP49" i="45"/>
  <c r="U49" i="70" s="1"/>
  <c r="AO49" i="45"/>
  <c r="AN49" i="45"/>
  <c r="T49" i="70" s="1"/>
  <c r="AM49" i="45"/>
  <c r="S49" i="70" s="1"/>
  <c r="AL49" i="45"/>
  <c r="R49" i="70" s="1"/>
  <c r="AK49" i="45"/>
  <c r="AJ49" i="45"/>
  <c r="Q49" i="70" s="1"/>
  <c r="AI49" i="45"/>
  <c r="P49" i="70" s="1"/>
  <c r="AH49" i="45"/>
  <c r="O49" i="70" s="1"/>
  <c r="AG49" i="45"/>
  <c r="AF49" i="45"/>
  <c r="N49" i="70" s="1"/>
  <c r="AE49" i="45"/>
  <c r="M49" i="70" s="1"/>
  <c r="AD49" i="45"/>
  <c r="L49" i="70" s="1"/>
  <c r="AC49" i="45"/>
  <c r="AB49" i="45"/>
  <c r="K49" i="70" s="1"/>
  <c r="AA49" i="45"/>
  <c r="J49" i="70" s="1"/>
  <c r="Z49" i="45"/>
  <c r="Y49" i="45"/>
  <c r="X49" i="45"/>
  <c r="H49" i="70" s="1"/>
  <c r="W49" i="45"/>
  <c r="BR48" i="45"/>
  <c r="AP48" i="70" s="1"/>
  <c r="BQ48" i="45"/>
  <c r="BP48" i="45"/>
  <c r="AO48" i="70" s="1"/>
  <c r="BO48" i="45"/>
  <c r="AN48" i="70" s="1"/>
  <c r="BN48" i="45"/>
  <c r="AM48" i="70" s="1"/>
  <c r="BM48" i="45"/>
  <c r="BL48" i="45"/>
  <c r="AL48" i="70" s="1"/>
  <c r="BK48" i="45"/>
  <c r="AK48" i="70" s="1"/>
  <c r="BJ48" i="45"/>
  <c r="AJ48" i="70" s="1"/>
  <c r="BI48" i="45"/>
  <c r="BH48" i="45"/>
  <c r="AI48" i="70" s="1"/>
  <c r="BG48" i="45"/>
  <c r="AH48" i="70" s="1"/>
  <c r="BF48" i="45"/>
  <c r="AG48" i="70" s="1"/>
  <c r="BE48" i="45"/>
  <c r="BD48" i="45"/>
  <c r="AF48" i="70" s="1"/>
  <c r="BC48" i="45"/>
  <c r="AE48" i="70" s="1"/>
  <c r="BB48" i="45"/>
  <c r="AD48" i="70" s="1"/>
  <c r="BA48" i="45"/>
  <c r="AZ48" i="45"/>
  <c r="AC48" i="70" s="1"/>
  <c r="AY48" i="45"/>
  <c r="AB48" i="70" s="1"/>
  <c r="AX48" i="45"/>
  <c r="AA48" i="70" s="1"/>
  <c r="AW48" i="45"/>
  <c r="AV48" i="45"/>
  <c r="Z48" i="70" s="1"/>
  <c r="AU48" i="45"/>
  <c r="Y48" i="70" s="1"/>
  <c r="AT48" i="45"/>
  <c r="X48" i="70" s="1"/>
  <c r="AS48" i="45"/>
  <c r="AR48" i="45"/>
  <c r="W48" i="70" s="1"/>
  <c r="AQ48" i="45"/>
  <c r="V48" i="70" s="1"/>
  <c r="AP48" i="45"/>
  <c r="U48" i="70" s="1"/>
  <c r="AO48" i="45"/>
  <c r="AN48" i="45"/>
  <c r="T48" i="70" s="1"/>
  <c r="AM48" i="45"/>
  <c r="S48" i="70" s="1"/>
  <c r="AL48" i="45"/>
  <c r="R48" i="70" s="1"/>
  <c r="AK48" i="45"/>
  <c r="AJ48" i="45"/>
  <c r="Q48" i="70" s="1"/>
  <c r="AI48" i="45"/>
  <c r="P48" i="70" s="1"/>
  <c r="AH48" i="45"/>
  <c r="O48" i="70" s="1"/>
  <c r="AG48" i="45"/>
  <c r="AF48" i="45"/>
  <c r="N48" i="70" s="1"/>
  <c r="AE48" i="45"/>
  <c r="M48" i="70" s="1"/>
  <c r="AD48" i="45"/>
  <c r="L48" i="70" s="1"/>
  <c r="AC48" i="45"/>
  <c r="AB48" i="45"/>
  <c r="K48" i="70" s="1"/>
  <c r="AA48" i="45"/>
  <c r="J48" i="70" s="1"/>
  <c r="Z48" i="45"/>
  <c r="Y48" i="45"/>
  <c r="X48" i="45"/>
  <c r="H48" i="70" s="1"/>
  <c r="W48" i="45"/>
  <c r="BR47" i="45"/>
  <c r="AP47" i="70" s="1"/>
  <c r="BQ47" i="45"/>
  <c r="BP47" i="45"/>
  <c r="AO47" i="70" s="1"/>
  <c r="BO47" i="45"/>
  <c r="AN47" i="70" s="1"/>
  <c r="BN47" i="45"/>
  <c r="AM47" i="70" s="1"/>
  <c r="BM47" i="45"/>
  <c r="BL47" i="45"/>
  <c r="AL47" i="70" s="1"/>
  <c r="BK47" i="45"/>
  <c r="AK47" i="70" s="1"/>
  <c r="BJ47" i="45"/>
  <c r="AJ47" i="70" s="1"/>
  <c r="BI47" i="45"/>
  <c r="BH47" i="45"/>
  <c r="AI47" i="70" s="1"/>
  <c r="BG47" i="45"/>
  <c r="AH47" i="70" s="1"/>
  <c r="BF47" i="45"/>
  <c r="AG47" i="70" s="1"/>
  <c r="BE47" i="45"/>
  <c r="BD47" i="45"/>
  <c r="AF47" i="70" s="1"/>
  <c r="BC47" i="45"/>
  <c r="AE47" i="70" s="1"/>
  <c r="BB47" i="45"/>
  <c r="AD47" i="70" s="1"/>
  <c r="BA47" i="45"/>
  <c r="AZ47" i="45"/>
  <c r="AC47" i="70" s="1"/>
  <c r="AY47" i="45"/>
  <c r="AB47" i="70" s="1"/>
  <c r="AX47" i="45"/>
  <c r="AA47" i="70" s="1"/>
  <c r="AW47" i="45"/>
  <c r="AV47" i="45"/>
  <c r="Z47" i="70" s="1"/>
  <c r="AU47" i="45"/>
  <c r="Y47" i="70" s="1"/>
  <c r="AT47" i="45"/>
  <c r="X47" i="70" s="1"/>
  <c r="AS47" i="45"/>
  <c r="AR47" i="45"/>
  <c r="W47" i="70" s="1"/>
  <c r="AQ47" i="45"/>
  <c r="V47" i="70" s="1"/>
  <c r="AP47" i="45"/>
  <c r="U47" i="70" s="1"/>
  <c r="AO47" i="45"/>
  <c r="AN47" i="45"/>
  <c r="T47" i="70" s="1"/>
  <c r="AM47" i="45"/>
  <c r="S47" i="70" s="1"/>
  <c r="AL47" i="45"/>
  <c r="R47" i="70" s="1"/>
  <c r="AK47" i="45"/>
  <c r="AJ47" i="45"/>
  <c r="Q47" i="70" s="1"/>
  <c r="AI47" i="45"/>
  <c r="P47" i="70" s="1"/>
  <c r="AH47" i="45"/>
  <c r="O47" i="70" s="1"/>
  <c r="AG47" i="45"/>
  <c r="AF47" i="45"/>
  <c r="N47" i="70" s="1"/>
  <c r="AE47" i="45"/>
  <c r="M47" i="70" s="1"/>
  <c r="AD47" i="45"/>
  <c r="L47" i="70" s="1"/>
  <c r="AC47" i="45"/>
  <c r="AB47" i="45"/>
  <c r="K47" i="70" s="1"/>
  <c r="AA47" i="45"/>
  <c r="J47" i="70" s="1"/>
  <c r="Z47" i="45"/>
  <c r="Y47" i="45"/>
  <c r="X47" i="45"/>
  <c r="H47" i="70" s="1"/>
  <c r="W47" i="45"/>
  <c r="BR46" i="45"/>
  <c r="AP46" i="70" s="1"/>
  <c r="BQ46" i="45"/>
  <c r="BP46" i="45"/>
  <c r="AO46" i="70" s="1"/>
  <c r="BO46" i="45"/>
  <c r="AN46" i="70" s="1"/>
  <c r="BN46" i="45"/>
  <c r="AM46" i="70" s="1"/>
  <c r="BM46" i="45"/>
  <c r="BL46" i="45"/>
  <c r="AL46" i="70" s="1"/>
  <c r="BK46" i="45"/>
  <c r="AK46" i="70" s="1"/>
  <c r="BJ46" i="45"/>
  <c r="AJ46" i="70" s="1"/>
  <c r="BI46" i="45"/>
  <c r="BH46" i="45"/>
  <c r="AI46" i="70" s="1"/>
  <c r="BG46" i="45"/>
  <c r="AH46" i="70" s="1"/>
  <c r="BF46" i="45"/>
  <c r="AG46" i="70" s="1"/>
  <c r="BE46" i="45"/>
  <c r="BD46" i="45"/>
  <c r="AF46" i="70" s="1"/>
  <c r="BC46" i="45"/>
  <c r="AE46" i="70" s="1"/>
  <c r="BB46" i="45"/>
  <c r="AD46" i="70" s="1"/>
  <c r="BA46" i="45"/>
  <c r="AZ46" i="45"/>
  <c r="AC46" i="70" s="1"/>
  <c r="AY46" i="45"/>
  <c r="AB46" i="70" s="1"/>
  <c r="AX46" i="45"/>
  <c r="AA46" i="70" s="1"/>
  <c r="AW46" i="45"/>
  <c r="AV46" i="45"/>
  <c r="Z46" i="70" s="1"/>
  <c r="AU46" i="45"/>
  <c r="Y46" i="70" s="1"/>
  <c r="AT46" i="45"/>
  <c r="X46" i="70" s="1"/>
  <c r="AS46" i="45"/>
  <c r="AR46" i="45"/>
  <c r="W46" i="70" s="1"/>
  <c r="AQ46" i="45"/>
  <c r="V46" i="70" s="1"/>
  <c r="AP46" i="45"/>
  <c r="U46" i="70" s="1"/>
  <c r="AO46" i="45"/>
  <c r="AN46" i="45"/>
  <c r="T46" i="70" s="1"/>
  <c r="AM46" i="45"/>
  <c r="S46" i="70" s="1"/>
  <c r="AL46" i="45"/>
  <c r="R46" i="70" s="1"/>
  <c r="AK46" i="45"/>
  <c r="AJ46" i="45"/>
  <c r="Q46" i="70" s="1"/>
  <c r="AI46" i="45"/>
  <c r="P46" i="70" s="1"/>
  <c r="AH46" i="45"/>
  <c r="O46" i="70" s="1"/>
  <c r="AG46" i="45"/>
  <c r="AF46" i="45"/>
  <c r="N46" i="70" s="1"/>
  <c r="AE46" i="45"/>
  <c r="M46" i="70" s="1"/>
  <c r="AD46" i="45"/>
  <c r="L46" i="70" s="1"/>
  <c r="AC46" i="45"/>
  <c r="AB46" i="45"/>
  <c r="K46" i="70" s="1"/>
  <c r="AA46" i="45"/>
  <c r="J46" i="70" s="1"/>
  <c r="Z46" i="45"/>
  <c r="Y46" i="45"/>
  <c r="X46" i="45"/>
  <c r="H46" i="70" s="1"/>
  <c r="W46" i="45"/>
  <c r="BR45" i="45"/>
  <c r="AP45" i="70" s="1"/>
  <c r="BQ45" i="45"/>
  <c r="BP45" i="45"/>
  <c r="AO45" i="70" s="1"/>
  <c r="BO45" i="45"/>
  <c r="AN45" i="70" s="1"/>
  <c r="BN45" i="45"/>
  <c r="AM45" i="70" s="1"/>
  <c r="BM45" i="45"/>
  <c r="BL45" i="45"/>
  <c r="AL45" i="70" s="1"/>
  <c r="BK45" i="45"/>
  <c r="AK45" i="70" s="1"/>
  <c r="BJ45" i="45"/>
  <c r="AJ45" i="70" s="1"/>
  <c r="BI45" i="45"/>
  <c r="BH45" i="45"/>
  <c r="AI45" i="70" s="1"/>
  <c r="BG45" i="45"/>
  <c r="AH45" i="70" s="1"/>
  <c r="BF45" i="45"/>
  <c r="AG45" i="70" s="1"/>
  <c r="BE45" i="45"/>
  <c r="BD45" i="45"/>
  <c r="AF45" i="70" s="1"/>
  <c r="BC45" i="45"/>
  <c r="AE45" i="70" s="1"/>
  <c r="BB45" i="45"/>
  <c r="AD45" i="70" s="1"/>
  <c r="BA45" i="45"/>
  <c r="AZ45" i="45"/>
  <c r="AC45" i="70" s="1"/>
  <c r="AY45" i="45"/>
  <c r="AB45" i="70" s="1"/>
  <c r="AX45" i="45"/>
  <c r="AA45" i="70" s="1"/>
  <c r="AW45" i="45"/>
  <c r="AV45" i="45"/>
  <c r="Z45" i="70" s="1"/>
  <c r="AU45" i="45"/>
  <c r="Y45" i="70" s="1"/>
  <c r="AT45" i="45"/>
  <c r="X45" i="70" s="1"/>
  <c r="AS45" i="45"/>
  <c r="AR45" i="45"/>
  <c r="W45" i="70" s="1"/>
  <c r="AQ45" i="45"/>
  <c r="V45" i="70" s="1"/>
  <c r="AP45" i="45"/>
  <c r="U45" i="70" s="1"/>
  <c r="AO45" i="45"/>
  <c r="AN45" i="45"/>
  <c r="T45" i="70" s="1"/>
  <c r="AM45" i="45"/>
  <c r="S45" i="70" s="1"/>
  <c r="AL45" i="45"/>
  <c r="R45" i="70" s="1"/>
  <c r="AK45" i="45"/>
  <c r="AJ45" i="45"/>
  <c r="Q45" i="70" s="1"/>
  <c r="AI45" i="45"/>
  <c r="P45" i="70" s="1"/>
  <c r="AH45" i="45"/>
  <c r="O45" i="70" s="1"/>
  <c r="AG45" i="45"/>
  <c r="AF45" i="45"/>
  <c r="N45" i="70" s="1"/>
  <c r="AE45" i="45"/>
  <c r="M45" i="70" s="1"/>
  <c r="AD45" i="45"/>
  <c r="L45" i="70" s="1"/>
  <c r="AC45" i="45"/>
  <c r="AB45" i="45"/>
  <c r="K45" i="70" s="1"/>
  <c r="AA45" i="45"/>
  <c r="J45" i="70" s="1"/>
  <c r="Z45" i="45"/>
  <c r="Y45" i="45"/>
  <c r="X45" i="45"/>
  <c r="H45" i="70" s="1"/>
  <c r="W45" i="45"/>
  <c r="BR44" i="45"/>
  <c r="AP44" i="70" s="1"/>
  <c r="BQ44" i="45"/>
  <c r="BP44" i="45"/>
  <c r="AO44" i="70" s="1"/>
  <c r="BO44" i="45"/>
  <c r="AN44" i="70" s="1"/>
  <c r="BN44" i="45"/>
  <c r="AM44" i="70" s="1"/>
  <c r="BM44" i="45"/>
  <c r="BL44" i="45"/>
  <c r="AL44" i="70" s="1"/>
  <c r="BK44" i="45"/>
  <c r="AK44" i="70" s="1"/>
  <c r="BJ44" i="45"/>
  <c r="AJ44" i="70" s="1"/>
  <c r="BI44" i="45"/>
  <c r="BH44" i="45"/>
  <c r="AI44" i="70" s="1"/>
  <c r="BG44" i="45"/>
  <c r="AH44" i="70" s="1"/>
  <c r="BF44" i="45"/>
  <c r="AG44" i="70" s="1"/>
  <c r="BE44" i="45"/>
  <c r="BD44" i="45"/>
  <c r="AF44" i="70" s="1"/>
  <c r="BC44" i="45"/>
  <c r="AE44" i="70" s="1"/>
  <c r="BB44" i="45"/>
  <c r="AD44" i="70" s="1"/>
  <c r="BA44" i="45"/>
  <c r="AZ44" i="45"/>
  <c r="AC44" i="70" s="1"/>
  <c r="AY44" i="45"/>
  <c r="AB44" i="70" s="1"/>
  <c r="AX44" i="45"/>
  <c r="AA44" i="70" s="1"/>
  <c r="AW44" i="45"/>
  <c r="AV44" i="45"/>
  <c r="Z44" i="70" s="1"/>
  <c r="AU44" i="45"/>
  <c r="Y44" i="70" s="1"/>
  <c r="AT44" i="45"/>
  <c r="X44" i="70" s="1"/>
  <c r="AS44" i="45"/>
  <c r="AR44" i="45"/>
  <c r="W44" i="70" s="1"/>
  <c r="AQ44" i="45"/>
  <c r="V44" i="70" s="1"/>
  <c r="AP44" i="45"/>
  <c r="U44" i="70" s="1"/>
  <c r="AO44" i="45"/>
  <c r="AN44" i="45"/>
  <c r="T44" i="70" s="1"/>
  <c r="AM44" i="45"/>
  <c r="S44" i="70" s="1"/>
  <c r="AL44" i="45"/>
  <c r="R44" i="70" s="1"/>
  <c r="AK44" i="45"/>
  <c r="AJ44" i="45"/>
  <c r="Q44" i="70" s="1"/>
  <c r="AI44" i="45"/>
  <c r="P44" i="70" s="1"/>
  <c r="AH44" i="45"/>
  <c r="O44" i="70" s="1"/>
  <c r="AG44" i="45"/>
  <c r="AF44" i="45"/>
  <c r="N44" i="70" s="1"/>
  <c r="AE44" i="45"/>
  <c r="M44" i="70" s="1"/>
  <c r="AD44" i="45"/>
  <c r="L44" i="70" s="1"/>
  <c r="AC44" i="45"/>
  <c r="AB44" i="45"/>
  <c r="K44" i="70" s="1"/>
  <c r="AA44" i="45"/>
  <c r="J44" i="70" s="1"/>
  <c r="Z44" i="45"/>
  <c r="I44" i="70" s="1"/>
  <c r="Y44" i="45"/>
  <c r="X44" i="45"/>
  <c r="H44" i="70" s="1"/>
  <c r="W44" i="45"/>
  <c r="BR43" i="45"/>
  <c r="AP43" i="70" s="1"/>
  <c r="BQ43" i="45"/>
  <c r="BP43" i="45"/>
  <c r="AO43" i="70" s="1"/>
  <c r="BO43" i="45"/>
  <c r="AN43" i="70" s="1"/>
  <c r="BN43" i="45"/>
  <c r="AM43" i="70" s="1"/>
  <c r="BM43" i="45"/>
  <c r="BL43" i="45"/>
  <c r="AL43" i="70" s="1"/>
  <c r="BK43" i="45"/>
  <c r="AK43" i="70" s="1"/>
  <c r="BJ43" i="45"/>
  <c r="AJ43" i="70" s="1"/>
  <c r="BI43" i="45"/>
  <c r="BH43" i="45"/>
  <c r="AI43" i="70" s="1"/>
  <c r="BG43" i="45"/>
  <c r="AH43" i="70" s="1"/>
  <c r="BF43" i="45"/>
  <c r="AG43" i="70" s="1"/>
  <c r="BE43" i="45"/>
  <c r="BD43" i="45"/>
  <c r="AF43" i="70" s="1"/>
  <c r="BC43" i="45"/>
  <c r="AE43" i="70" s="1"/>
  <c r="BB43" i="45"/>
  <c r="AD43" i="70" s="1"/>
  <c r="BA43" i="45"/>
  <c r="AZ43" i="45"/>
  <c r="AC43" i="70" s="1"/>
  <c r="AY43" i="45"/>
  <c r="AB43" i="70" s="1"/>
  <c r="AX43" i="45"/>
  <c r="AA43" i="70" s="1"/>
  <c r="AW43" i="45"/>
  <c r="AV43" i="45"/>
  <c r="Z43" i="70" s="1"/>
  <c r="AU43" i="45"/>
  <c r="Y43" i="70" s="1"/>
  <c r="AT43" i="45"/>
  <c r="X43" i="70" s="1"/>
  <c r="AS43" i="45"/>
  <c r="AR43" i="45"/>
  <c r="W43" i="70" s="1"/>
  <c r="AQ43" i="45"/>
  <c r="V43" i="70" s="1"/>
  <c r="AP43" i="45"/>
  <c r="U43" i="70" s="1"/>
  <c r="AO43" i="45"/>
  <c r="AN43" i="45"/>
  <c r="T43" i="70" s="1"/>
  <c r="AM43" i="45"/>
  <c r="S43" i="70" s="1"/>
  <c r="AL43" i="45"/>
  <c r="R43" i="70" s="1"/>
  <c r="AK43" i="45"/>
  <c r="AJ43" i="45"/>
  <c r="Q43" i="70" s="1"/>
  <c r="AI43" i="45"/>
  <c r="P43" i="70" s="1"/>
  <c r="AH43" i="45"/>
  <c r="O43" i="70" s="1"/>
  <c r="AG43" i="45"/>
  <c r="AF43" i="45"/>
  <c r="N43" i="70" s="1"/>
  <c r="AE43" i="45"/>
  <c r="M43" i="70" s="1"/>
  <c r="AD43" i="45"/>
  <c r="L43" i="70" s="1"/>
  <c r="AC43" i="45"/>
  <c r="AB43" i="45"/>
  <c r="K43" i="70" s="1"/>
  <c r="AA43" i="45"/>
  <c r="J43" i="70" s="1"/>
  <c r="Z43" i="45"/>
  <c r="Y43" i="45"/>
  <c r="X43" i="45"/>
  <c r="H43" i="70" s="1"/>
  <c r="W43" i="45"/>
  <c r="BR42" i="45"/>
  <c r="AP42" i="70" s="1"/>
  <c r="BQ42" i="45"/>
  <c r="BP42" i="45"/>
  <c r="AO42" i="70" s="1"/>
  <c r="BO42" i="45"/>
  <c r="AN42" i="70" s="1"/>
  <c r="BN42" i="45"/>
  <c r="AM42" i="70" s="1"/>
  <c r="BM42" i="45"/>
  <c r="BL42" i="45"/>
  <c r="AL42" i="70" s="1"/>
  <c r="BK42" i="45"/>
  <c r="AK42" i="70" s="1"/>
  <c r="BJ42" i="45"/>
  <c r="AJ42" i="70" s="1"/>
  <c r="BI42" i="45"/>
  <c r="BH42" i="45"/>
  <c r="AI42" i="70" s="1"/>
  <c r="BG42" i="45"/>
  <c r="AH42" i="70" s="1"/>
  <c r="BF42" i="45"/>
  <c r="AG42" i="70" s="1"/>
  <c r="BE42" i="45"/>
  <c r="BD42" i="45"/>
  <c r="AF42" i="70" s="1"/>
  <c r="BC42" i="45"/>
  <c r="AE42" i="70" s="1"/>
  <c r="BB42" i="45"/>
  <c r="AD42" i="70" s="1"/>
  <c r="BA42" i="45"/>
  <c r="AZ42" i="45"/>
  <c r="AC42" i="70" s="1"/>
  <c r="AY42" i="45"/>
  <c r="AB42" i="70" s="1"/>
  <c r="AX42" i="45"/>
  <c r="AA42" i="70" s="1"/>
  <c r="AW42" i="45"/>
  <c r="AV42" i="45"/>
  <c r="Z42" i="70" s="1"/>
  <c r="AU42" i="45"/>
  <c r="Y42" i="70" s="1"/>
  <c r="AT42" i="45"/>
  <c r="X42" i="70" s="1"/>
  <c r="AS42" i="45"/>
  <c r="AR42" i="45"/>
  <c r="W42" i="70" s="1"/>
  <c r="AQ42" i="45"/>
  <c r="V42" i="70" s="1"/>
  <c r="AP42" i="45"/>
  <c r="U42" i="70" s="1"/>
  <c r="AO42" i="45"/>
  <c r="AN42" i="45"/>
  <c r="T42" i="70" s="1"/>
  <c r="AM42" i="45"/>
  <c r="S42" i="70" s="1"/>
  <c r="AL42" i="45"/>
  <c r="R42" i="70" s="1"/>
  <c r="AK42" i="45"/>
  <c r="AJ42" i="45"/>
  <c r="Q42" i="70" s="1"/>
  <c r="AI42" i="45"/>
  <c r="P42" i="70" s="1"/>
  <c r="AH42" i="45"/>
  <c r="O42" i="70" s="1"/>
  <c r="AG42" i="45"/>
  <c r="AF42" i="45"/>
  <c r="N42" i="70" s="1"/>
  <c r="AE42" i="45"/>
  <c r="M42" i="70" s="1"/>
  <c r="AD42" i="45"/>
  <c r="L42" i="70" s="1"/>
  <c r="AC42" i="45"/>
  <c r="AB42" i="45"/>
  <c r="K42" i="70" s="1"/>
  <c r="AA42" i="45"/>
  <c r="J42" i="70" s="1"/>
  <c r="Z42" i="45"/>
  <c r="Y42" i="45"/>
  <c r="X42" i="45"/>
  <c r="H42" i="70" s="1"/>
  <c r="W42" i="45"/>
  <c r="BR41" i="45"/>
  <c r="AP41" i="70" s="1"/>
  <c r="BQ41" i="45"/>
  <c r="BP41" i="45"/>
  <c r="AO41" i="70" s="1"/>
  <c r="BO41" i="45"/>
  <c r="AN41" i="70" s="1"/>
  <c r="BN41" i="45"/>
  <c r="AM41" i="70" s="1"/>
  <c r="BM41" i="45"/>
  <c r="BL41" i="45"/>
  <c r="AL41" i="70" s="1"/>
  <c r="BK41" i="45"/>
  <c r="AK41" i="70" s="1"/>
  <c r="BJ41" i="45"/>
  <c r="AJ41" i="70" s="1"/>
  <c r="BI41" i="45"/>
  <c r="BH41" i="45"/>
  <c r="AI41" i="70" s="1"/>
  <c r="BG41" i="45"/>
  <c r="AH41" i="70" s="1"/>
  <c r="BF41" i="45"/>
  <c r="AG41" i="70" s="1"/>
  <c r="BE41" i="45"/>
  <c r="BD41" i="45"/>
  <c r="AF41" i="70" s="1"/>
  <c r="BC41" i="45"/>
  <c r="AE41" i="70" s="1"/>
  <c r="BB41" i="45"/>
  <c r="AD41" i="70" s="1"/>
  <c r="BA41" i="45"/>
  <c r="AZ41" i="45"/>
  <c r="AC41" i="70" s="1"/>
  <c r="AY41" i="45"/>
  <c r="AB41" i="70" s="1"/>
  <c r="AX41" i="45"/>
  <c r="AA41" i="70" s="1"/>
  <c r="AW41" i="45"/>
  <c r="AV41" i="45"/>
  <c r="Z41" i="70" s="1"/>
  <c r="AU41" i="45"/>
  <c r="Y41" i="70" s="1"/>
  <c r="AT41" i="45"/>
  <c r="X41" i="70" s="1"/>
  <c r="AS41" i="45"/>
  <c r="AR41" i="45"/>
  <c r="W41" i="70" s="1"/>
  <c r="AQ41" i="45"/>
  <c r="V41" i="70" s="1"/>
  <c r="AP41" i="45"/>
  <c r="U41" i="70" s="1"/>
  <c r="AO41" i="45"/>
  <c r="AN41" i="45"/>
  <c r="T41" i="70" s="1"/>
  <c r="AM41" i="45"/>
  <c r="S41" i="70" s="1"/>
  <c r="AL41" i="45"/>
  <c r="R41" i="70" s="1"/>
  <c r="AK41" i="45"/>
  <c r="AJ41" i="45"/>
  <c r="Q41" i="70" s="1"/>
  <c r="AI41" i="45"/>
  <c r="P41" i="70" s="1"/>
  <c r="AH41" i="45"/>
  <c r="O41" i="70" s="1"/>
  <c r="AG41" i="45"/>
  <c r="AF41" i="45"/>
  <c r="N41" i="70" s="1"/>
  <c r="AE41" i="45"/>
  <c r="M41" i="70" s="1"/>
  <c r="AD41" i="45"/>
  <c r="L41" i="70" s="1"/>
  <c r="AC41" i="45"/>
  <c r="AB41" i="45"/>
  <c r="K41" i="70" s="1"/>
  <c r="AA41" i="45"/>
  <c r="J41" i="70" s="1"/>
  <c r="Z41" i="45"/>
  <c r="Y41" i="45"/>
  <c r="X41" i="45"/>
  <c r="H41" i="70" s="1"/>
  <c r="W41" i="45"/>
  <c r="BR40" i="45"/>
  <c r="AP40" i="70" s="1"/>
  <c r="BQ40" i="45"/>
  <c r="BP40" i="45"/>
  <c r="AO40" i="70" s="1"/>
  <c r="BO40" i="45"/>
  <c r="AN40" i="70" s="1"/>
  <c r="BN40" i="45"/>
  <c r="AM40" i="70" s="1"/>
  <c r="BM40" i="45"/>
  <c r="BL40" i="45"/>
  <c r="AL40" i="70" s="1"/>
  <c r="BK40" i="45"/>
  <c r="AK40" i="70" s="1"/>
  <c r="BJ40" i="45"/>
  <c r="AJ40" i="70" s="1"/>
  <c r="BI40" i="45"/>
  <c r="BH40" i="45"/>
  <c r="AI40" i="70" s="1"/>
  <c r="BG40" i="45"/>
  <c r="AH40" i="70" s="1"/>
  <c r="BF40" i="45"/>
  <c r="AG40" i="70" s="1"/>
  <c r="BE40" i="45"/>
  <c r="BD40" i="45"/>
  <c r="AF40" i="70" s="1"/>
  <c r="BC40" i="45"/>
  <c r="AE40" i="70" s="1"/>
  <c r="BB40" i="45"/>
  <c r="AD40" i="70" s="1"/>
  <c r="BA40" i="45"/>
  <c r="AZ40" i="45"/>
  <c r="AC40" i="70" s="1"/>
  <c r="AY40" i="45"/>
  <c r="AB40" i="70" s="1"/>
  <c r="AX40" i="45"/>
  <c r="AA40" i="70" s="1"/>
  <c r="AW40" i="45"/>
  <c r="AV40" i="45"/>
  <c r="Z40" i="70" s="1"/>
  <c r="AU40" i="45"/>
  <c r="Y40" i="70" s="1"/>
  <c r="AT40" i="45"/>
  <c r="X40" i="70" s="1"/>
  <c r="AS40" i="45"/>
  <c r="AR40" i="45"/>
  <c r="W40" i="70" s="1"/>
  <c r="AQ40" i="45"/>
  <c r="V40" i="70" s="1"/>
  <c r="AP40" i="45"/>
  <c r="U40" i="70" s="1"/>
  <c r="AO40" i="45"/>
  <c r="AN40" i="45"/>
  <c r="T40" i="70" s="1"/>
  <c r="AM40" i="45"/>
  <c r="S40" i="70" s="1"/>
  <c r="AL40" i="45"/>
  <c r="R40" i="70" s="1"/>
  <c r="AK40" i="45"/>
  <c r="AJ40" i="45"/>
  <c r="Q40" i="70" s="1"/>
  <c r="AI40" i="45"/>
  <c r="P40" i="70" s="1"/>
  <c r="AH40" i="45"/>
  <c r="O40" i="70" s="1"/>
  <c r="AG40" i="45"/>
  <c r="AF40" i="45"/>
  <c r="N40" i="70" s="1"/>
  <c r="AE40" i="45"/>
  <c r="M40" i="70" s="1"/>
  <c r="AD40" i="45"/>
  <c r="L40" i="70" s="1"/>
  <c r="AC40" i="45"/>
  <c r="AB40" i="45"/>
  <c r="K40" i="70" s="1"/>
  <c r="AA40" i="45"/>
  <c r="J40" i="70" s="1"/>
  <c r="Z40" i="45"/>
  <c r="Y40" i="45"/>
  <c r="X40" i="45"/>
  <c r="H40" i="70" s="1"/>
  <c r="W40" i="45"/>
  <c r="BR39" i="45"/>
  <c r="AP39" i="70" s="1"/>
  <c r="BQ39" i="45"/>
  <c r="BP39" i="45"/>
  <c r="AO39" i="70" s="1"/>
  <c r="BO39" i="45"/>
  <c r="AN39" i="70" s="1"/>
  <c r="BN39" i="45"/>
  <c r="AM39" i="70" s="1"/>
  <c r="BM39" i="45"/>
  <c r="BL39" i="45"/>
  <c r="AL39" i="70" s="1"/>
  <c r="BK39" i="45"/>
  <c r="AK39" i="70" s="1"/>
  <c r="BJ39" i="45"/>
  <c r="AJ39" i="70" s="1"/>
  <c r="BI39" i="45"/>
  <c r="BH39" i="45"/>
  <c r="AI39" i="70" s="1"/>
  <c r="BG39" i="45"/>
  <c r="AH39" i="70" s="1"/>
  <c r="BF39" i="45"/>
  <c r="AG39" i="70" s="1"/>
  <c r="BE39" i="45"/>
  <c r="BD39" i="45"/>
  <c r="AF39" i="70" s="1"/>
  <c r="BC39" i="45"/>
  <c r="AE39" i="70" s="1"/>
  <c r="BB39" i="45"/>
  <c r="AD39" i="70" s="1"/>
  <c r="BA39" i="45"/>
  <c r="AZ39" i="45"/>
  <c r="AC39" i="70" s="1"/>
  <c r="AY39" i="45"/>
  <c r="AB39" i="70" s="1"/>
  <c r="AX39" i="45"/>
  <c r="AA39" i="70" s="1"/>
  <c r="AW39" i="45"/>
  <c r="AV39" i="45"/>
  <c r="Z39" i="70" s="1"/>
  <c r="AU39" i="45"/>
  <c r="Y39" i="70" s="1"/>
  <c r="AT39" i="45"/>
  <c r="X39" i="70" s="1"/>
  <c r="AS39" i="45"/>
  <c r="AR39" i="45"/>
  <c r="W39" i="70" s="1"/>
  <c r="AQ39" i="45"/>
  <c r="V39" i="70" s="1"/>
  <c r="AP39" i="45"/>
  <c r="U39" i="70" s="1"/>
  <c r="AO39" i="45"/>
  <c r="AN39" i="45"/>
  <c r="T39" i="70" s="1"/>
  <c r="AM39" i="45"/>
  <c r="S39" i="70" s="1"/>
  <c r="AL39" i="45"/>
  <c r="R39" i="70" s="1"/>
  <c r="AK39" i="45"/>
  <c r="AJ39" i="45"/>
  <c r="Q39" i="70" s="1"/>
  <c r="AI39" i="45"/>
  <c r="P39" i="70" s="1"/>
  <c r="AH39" i="45"/>
  <c r="O39" i="70" s="1"/>
  <c r="AG39" i="45"/>
  <c r="AF39" i="45"/>
  <c r="N39" i="70" s="1"/>
  <c r="AE39" i="45"/>
  <c r="M39" i="70" s="1"/>
  <c r="AD39" i="45"/>
  <c r="L39" i="70" s="1"/>
  <c r="AC39" i="45"/>
  <c r="AB39" i="45"/>
  <c r="K39" i="70" s="1"/>
  <c r="AA39" i="45"/>
  <c r="J39" i="70" s="1"/>
  <c r="Z39" i="45"/>
  <c r="Y39" i="45"/>
  <c r="X39" i="45"/>
  <c r="H39" i="70" s="1"/>
  <c r="W39" i="45"/>
  <c r="BR38" i="45"/>
  <c r="AP38" i="70" s="1"/>
  <c r="BQ38" i="45"/>
  <c r="BP38" i="45"/>
  <c r="AO38" i="70" s="1"/>
  <c r="BO38" i="45"/>
  <c r="AN38" i="70" s="1"/>
  <c r="BN38" i="45"/>
  <c r="AM38" i="70" s="1"/>
  <c r="BM38" i="45"/>
  <c r="BL38" i="45"/>
  <c r="AL38" i="70" s="1"/>
  <c r="BK38" i="45"/>
  <c r="AK38" i="70" s="1"/>
  <c r="BJ38" i="45"/>
  <c r="AJ38" i="70" s="1"/>
  <c r="BI38" i="45"/>
  <c r="BH38" i="45"/>
  <c r="AI38" i="70" s="1"/>
  <c r="BG38" i="45"/>
  <c r="AH38" i="70" s="1"/>
  <c r="BF38" i="45"/>
  <c r="AG38" i="70" s="1"/>
  <c r="BE38" i="45"/>
  <c r="BD38" i="45"/>
  <c r="AF38" i="70" s="1"/>
  <c r="BC38" i="45"/>
  <c r="AE38" i="70" s="1"/>
  <c r="BB38" i="45"/>
  <c r="AD38" i="70" s="1"/>
  <c r="BA38" i="45"/>
  <c r="AZ38" i="45"/>
  <c r="AC38" i="70" s="1"/>
  <c r="AY38" i="45"/>
  <c r="AB38" i="70" s="1"/>
  <c r="AX38" i="45"/>
  <c r="AA38" i="70" s="1"/>
  <c r="AW38" i="45"/>
  <c r="AV38" i="45"/>
  <c r="Z38" i="70" s="1"/>
  <c r="AU38" i="45"/>
  <c r="Y38" i="70" s="1"/>
  <c r="AT38" i="45"/>
  <c r="X38" i="70" s="1"/>
  <c r="AS38" i="45"/>
  <c r="AR38" i="45"/>
  <c r="W38" i="70" s="1"/>
  <c r="AQ38" i="45"/>
  <c r="V38" i="70" s="1"/>
  <c r="AP38" i="45"/>
  <c r="U38" i="70" s="1"/>
  <c r="AO38" i="45"/>
  <c r="AN38" i="45"/>
  <c r="T38" i="70" s="1"/>
  <c r="AM38" i="45"/>
  <c r="S38" i="70" s="1"/>
  <c r="AL38" i="45"/>
  <c r="R38" i="70" s="1"/>
  <c r="AK38" i="45"/>
  <c r="AJ38" i="45"/>
  <c r="Q38" i="70" s="1"/>
  <c r="AI38" i="45"/>
  <c r="P38" i="70" s="1"/>
  <c r="AH38" i="45"/>
  <c r="O38" i="70" s="1"/>
  <c r="AG38" i="45"/>
  <c r="AF38" i="45"/>
  <c r="N38" i="70" s="1"/>
  <c r="AE38" i="45"/>
  <c r="M38" i="70" s="1"/>
  <c r="AD38" i="45"/>
  <c r="L38" i="70" s="1"/>
  <c r="AC38" i="45"/>
  <c r="AB38" i="45"/>
  <c r="K38" i="70" s="1"/>
  <c r="AA38" i="45"/>
  <c r="J38" i="70" s="1"/>
  <c r="Z38" i="45"/>
  <c r="Y38" i="45"/>
  <c r="X38" i="45"/>
  <c r="H38" i="70" s="1"/>
  <c r="W38" i="45"/>
  <c r="BR37" i="45"/>
  <c r="AP37" i="70" s="1"/>
  <c r="BQ37" i="45"/>
  <c r="BP37" i="45"/>
  <c r="AO37" i="70" s="1"/>
  <c r="BO37" i="45"/>
  <c r="AN37" i="70" s="1"/>
  <c r="BN37" i="45"/>
  <c r="AM37" i="70" s="1"/>
  <c r="BM37" i="45"/>
  <c r="BL37" i="45"/>
  <c r="AL37" i="70" s="1"/>
  <c r="BK37" i="45"/>
  <c r="AK37" i="70" s="1"/>
  <c r="BJ37" i="45"/>
  <c r="AJ37" i="70" s="1"/>
  <c r="BI37" i="45"/>
  <c r="BH37" i="45"/>
  <c r="AI37" i="70" s="1"/>
  <c r="BG37" i="45"/>
  <c r="AH37" i="70" s="1"/>
  <c r="BF37" i="45"/>
  <c r="AG37" i="70" s="1"/>
  <c r="BE37" i="45"/>
  <c r="BD37" i="45"/>
  <c r="AF37" i="70" s="1"/>
  <c r="BC37" i="45"/>
  <c r="AE37" i="70" s="1"/>
  <c r="BB37" i="45"/>
  <c r="AD37" i="70" s="1"/>
  <c r="BA37" i="45"/>
  <c r="AZ37" i="45"/>
  <c r="AC37" i="70" s="1"/>
  <c r="AY37" i="45"/>
  <c r="AB37" i="70" s="1"/>
  <c r="AX37" i="45"/>
  <c r="AA37" i="70" s="1"/>
  <c r="AW37" i="45"/>
  <c r="AV37" i="45"/>
  <c r="Z37" i="70" s="1"/>
  <c r="AU37" i="45"/>
  <c r="Y37" i="70" s="1"/>
  <c r="AT37" i="45"/>
  <c r="X37" i="70" s="1"/>
  <c r="AS37" i="45"/>
  <c r="AR37" i="45"/>
  <c r="W37" i="70" s="1"/>
  <c r="AQ37" i="45"/>
  <c r="V37" i="70" s="1"/>
  <c r="AP37" i="45"/>
  <c r="U37" i="70" s="1"/>
  <c r="AO37" i="45"/>
  <c r="AN37" i="45"/>
  <c r="T37" i="70" s="1"/>
  <c r="AM37" i="45"/>
  <c r="S37" i="70" s="1"/>
  <c r="AL37" i="45"/>
  <c r="R37" i="70" s="1"/>
  <c r="AK37" i="45"/>
  <c r="AJ37" i="45"/>
  <c r="Q37" i="70" s="1"/>
  <c r="AI37" i="45"/>
  <c r="P37" i="70" s="1"/>
  <c r="AH37" i="45"/>
  <c r="O37" i="70" s="1"/>
  <c r="AG37" i="45"/>
  <c r="AF37" i="45"/>
  <c r="N37" i="70" s="1"/>
  <c r="AE37" i="45"/>
  <c r="M37" i="70" s="1"/>
  <c r="AD37" i="45"/>
  <c r="L37" i="70" s="1"/>
  <c r="AC37" i="45"/>
  <c r="AB37" i="45"/>
  <c r="K37" i="70" s="1"/>
  <c r="AA37" i="45"/>
  <c r="J37" i="70" s="1"/>
  <c r="Z37" i="45"/>
  <c r="Y37" i="45"/>
  <c r="X37" i="45"/>
  <c r="H37" i="70" s="1"/>
  <c r="W37" i="45"/>
  <c r="BR36" i="45"/>
  <c r="AP36" i="70" s="1"/>
  <c r="BQ36" i="45"/>
  <c r="BP36" i="45"/>
  <c r="AO36" i="70" s="1"/>
  <c r="BO36" i="45"/>
  <c r="AN36" i="70" s="1"/>
  <c r="BN36" i="45"/>
  <c r="AM36" i="70" s="1"/>
  <c r="BM36" i="45"/>
  <c r="BL36" i="45"/>
  <c r="AL36" i="70" s="1"/>
  <c r="BK36" i="45"/>
  <c r="AK36" i="70" s="1"/>
  <c r="BJ36" i="45"/>
  <c r="AJ36" i="70" s="1"/>
  <c r="BI36" i="45"/>
  <c r="BH36" i="45"/>
  <c r="AI36" i="70" s="1"/>
  <c r="BG36" i="45"/>
  <c r="AH36" i="70" s="1"/>
  <c r="BF36" i="45"/>
  <c r="AG36" i="70" s="1"/>
  <c r="BE36" i="45"/>
  <c r="BD36" i="45"/>
  <c r="AF36" i="70" s="1"/>
  <c r="BC36" i="45"/>
  <c r="AE36" i="70" s="1"/>
  <c r="BB36" i="45"/>
  <c r="AD36" i="70" s="1"/>
  <c r="BA36" i="45"/>
  <c r="AZ36" i="45"/>
  <c r="AC36" i="70" s="1"/>
  <c r="AY36" i="45"/>
  <c r="AB36" i="70" s="1"/>
  <c r="AX36" i="45"/>
  <c r="AA36" i="70" s="1"/>
  <c r="AW36" i="45"/>
  <c r="AV36" i="45"/>
  <c r="Z36" i="70" s="1"/>
  <c r="AU36" i="45"/>
  <c r="Y36" i="70" s="1"/>
  <c r="AT36" i="45"/>
  <c r="X36" i="70" s="1"/>
  <c r="AS36" i="45"/>
  <c r="AR36" i="45"/>
  <c r="W36" i="70" s="1"/>
  <c r="AQ36" i="45"/>
  <c r="V36" i="70" s="1"/>
  <c r="AP36" i="45"/>
  <c r="U36" i="70" s="1"/>
  <c r="AO36" i="45"/>
  <c r="AN36" i="45"/>
  <c r="T36" i="70" s="1"/>
  <c r="AM36" i="45"/>
  <c r="S36" i="70" s="1"/>
  <c r="AL36" i="45"/>
  <c r="R36" i="70" s="1"/>
  <c r="AK36" i="45"/>
  <c r="AJ36" i="45"/>
  <c r="Q36" i="70" s="1"/>
  <c r="AI36" i="45"/>
  <c r="P36" i="70" s="1"/>
  <c r="AH36" i="45"/>
  <c r="O36" i="70" s="1"/>
  <c r="AG36" i="45"/>
  <c r="AF36" i="45"/>
  <c r="N36" i="70" s="1"/>
  <c r="AE36" i="45"/>
  <c r="M36" i="70" s="1"/>
  <c r="AD36" i="45"/>
  <c r="L36" i="70" s="1"/>
  <c r="AC36" i="45"/>
  <c r="AB36" i="45"/>
  <c r="K36" i="70" s="1"/>
  <c r="AA36" i="45"/>
  <c r="J36" i="70" s="1"/>
  <c r="Z36" i="45"/>
  <c r="Y36" i="45"/>
  <c r="X36" i="45"/>
  <c r="H36" i="70" s="1"/>
  <c r="W36" i="45"/>
  <c r="BR35" i="45"/>
  <c r="AP35" i="70" s="1"/>
  <c r="BQ35" i="45"/>
  <c r="BP35" i="45"/>
  <c r="AO35" i="70" s="1"/>
  <c r="BO35" i="45"/>
  <c r="AN35" i="70" s="1"/>
  <c r="BN35" i="45"/>
  <c r="AM35" i="70" s="1"/>
  <c r="BM35" i="45"/>
  <c r="BL35" i="45"/>
  <c r="AL35" i="70" s="1"/>
  <c r="BK35" i="45"/>
  <c r="AK35" i="70" s="1"/>
  <c r="BJ35" i="45"/>
  <c r="AJ35" i="70" s="1"/>
  <c r="BI35" i="45"/>
  <c r="BH35" i="45"/>
  <c r="AI35" i="70" s="1"/>
  <c r="BG35" i="45"/>
  <c r="AH35" i="70" s="1"/>
  <c r="BF35" i="45"/>
  <c r="AG35" i="70" s="1"/>
  <c r="BE35" i="45"/>
  <c r="BD35" i="45"/>
  <c r="AF35" i="70" s="1"/>
  <c r="BC35" i="45"/>
  <c r="AE35" i="70" s="1"/>
  <c r="BB35" i="45"/>
  <c r="AD35" i="70" s="1"/>
  <c r="BA35" i="45"/>
  <c r="AZ35" i="45"/>
  <c r="AC35" i="70" s="1"/>
  <c r="AY35" i="45"/>
  <c r="AB35" i="70" s="1"/>
  <c r="AX35" i="45"/>
  <c r="AA35" i="70" s="1"/>
  <c r="AW35" i="45"/>
  <c r="AV35" i="45"/>
  <c r="Z35" i="70" s="1"/>
  <c r="AU35" i="45"/>
  <c r="Y35" i="70" s="1"/>
  <c r="AT35" i="45"/>
  <c r="X35" i="70" s="1"/>
  <c r="AS35" i="45"/>
  <c r="AR35" i="45"/>
  <c r="W35" i="70" s="1"/>
  <c r="AQ35" i="45"/>
  <c r="V35" i="70" s="1"/>
  <c r="AP35" i="45"/>
  <c r="U35" i="70" s="1"/>
  <c r="AO35" i="45"/>
  <c r="AN35" i="45"/>
  <c r="T35" i="70" s="1"/>
  <c r="AM35" i="45"/>
  <c r="S35" i="70" s="1"/>
  <c r="AL35" i="45"/>
  <c r="R35" i="70" s="1"/>
  <c r="AK35" i="45"/>
  <c r="AJ35" i="45"/>
  <c r="Q35" i="70" s="1"/>
  <c r="AI35" i="45"/>
  <c r="P35" i="70" s="1"/>
  <c r="AH35" i="45"/>
  <c r="O35" i="70" s="1"/>
  <c r="AG35" i="45"/>
  <c r="AF35" i="45"/>
  <c r="N35" i="70" s="1"/>
  <c r="AE35" i="45"/>
  <c r="M35" i="70" s="1"/>
  <c r="AD35" i="45"/>
  <c r="L35" i="70" s="1"/>
  <c r="AC35" i="45"/>
  <c r="AB35" i="45"/>
  <c r="K35" i="70" s="1"/>
  <c r="AA35" i="45"/>
  <c r="J35" i="70" s="1"/>
  <c r="Z35" i="45"/>
  <c r="Y35" i="45"/>
  <c r="X35" i="45"/>
  <c r="H35" i="70" s="1"/>
  <c r="W35" i="45"/>
  <c r="BR34" i="45"/>
  <c r="AP34" i="70" s="1"/>
  <c r="BQ34" i="45"/>
  <c r="BP34" i="45"/>
  <c r="AO34" i="70" s="1"/>
  <c r="BO34" i="45"/>
  <c r="AN34" i="70" s="1"/>
  <c r="BN34" i="45"/>
  <c r="AM34" i="70" s="1"/>
  <c r="BM34" i="45"/>
  <c r="BL34" i="45"/>
  <c r="AL34" i="70" s="1"/>
  <c r="BK34" i="45"/>
  <c r="AK34" i="70" s="1"/>
  <c r="BJ34" i="45"/>
  <c r="AJ34" i="70" s="1"/>
  <c r="BI34" i="45"/>
  <c r="BH34" i="45"/>
  <c r="AI34" i="70" s="1"/>
  <c r="BG34" i="45"/>
  <c r="AH34" i="70" s="1"/>
  <c r="BF34" i="45"/>
  <c r="AG34" i="70" s="1"/>
  <c r="BE34" i="45"/>
  <c r="BD34" i="45"/>
  <c r="AF34" i="70" s="1"/>
  <c r="BC34" i="45"/>
  <c r="AE34" i="70" s="1"/>
  <c r="BB34" i="45"/>
  <c r="AD34" i="70" s="1"/>
  <c r="BA34" i="45"/>
  <c r="AZ34" i="45"/>
  <c r="AC34" i="70" s="1"/>
  <c r="AY34" i="45"/>
  <c r="AB34" i="70" s="1"/>
  <c r="AX34" i="45"/>
  <c r="AA34" i="70" s="1"/>
  <c r="AW34" i="45"/>
  <c r="AV34" i="45"/>
  <c r="Z34" i="70" s="1"/>
  <c r="AU34" i="45"/>
  <c r="Y34" i="70" s="1"/>
  <c r="AT34" i="45"/>
  <c r="X34" i="70" s="1"/>
  <c r="AS34" i="45"/>
  <c r="AR34" i="45"/>
  <c r="W34" i="70" s="1"/>
  <c r="AQ34" i="45"/>
  <c r="V34" i="70" s="1"/>
  <c r="AP34" i="45"/>
  <c r="U34" i="70" s="1"/>
  <c r="AO34" i="45"/>
  <c r="AN34" i="45"/>
  <c r="T34" i="70" s="1"/>
  <c r="AM34" i="45"/>
  <c r="S34" i="70" s="1"/>
  <c r="AL34" i="45"/>
  <c r="R34" i="70" s="1"/>
  <c r="AK34" i="45"/>
  <c r="AJ34" i="45"/>
  <c r="Q34" i="70" s="1"/>
  <c r="AI34" i="45"/>
  <c r="P34" i="70" s="1"/>
  <c r="AH34" i="45"/>
  <c r="O34" i="70" s="1"/>
  <c r="AG34" i="45"/>
  <c r="AF34" i="45"/>
  <c r="N34" i="70" s="1"/>
  <c r="AE34" i="45"/>
  <c r="M34" i="70" s="1"/>
  <c r="AD34" i="45"/>
  <c r="L34" i="70" s="1"/>
  <c r="AC34" i="45"/>
  <c r="AB34" i="45"/>
  <c r="K34" i="70" s="1"/>
  <c r="AA34" i="45"/>
  <c r="J34" i="70" s="1"/>
  <c r="Z34" i="45"/>
  <c r="Y34" i="45"/>
  <c r="X34" i="45"/>
  <c r="H34" i="70" s="1"/>
  <c r="W34" i="45"/>
  <c r="BR33" i="45"/>
  <c r="AP33" i="70" s="1"/>
  <c r="BQ33" i="45"/>
  <c r="BP33" i="45"/>
  <c r="AO33" i="70" s="1"/>
  <c r="BO33" i="45"/>
  <c r="AN33" i="70" s="1"/>
  <c r="BN33" i="45"/>
  <c r="AM33" i="70" s="1"/>
  <c r="BM33" i="45"/>
  <c r="BL33" i="45"/>
  <c r="AL33" i="70" s="1"/>
  <c r="BK33" i="45"/>
  <c r="AK33" i="70" s="1"/>
  <c r="BJ33" i="45"/>
  <c r="AJ33" i="70" s="1"/>
  <c r="BI33" i="45"/>
  <c r="BH33" i="45"/>
  <c r="AI33" i="70" s="1"/>
  <c r="BG33" i="45"/>
  <c r="AH33" i="70" s="1"/>
  <c r="BF33" i="45"/>
  <c r="AG33" i="70" s="1"/>
  <c r="BE33" i="45"/>
  <c r="BD33" i="45"/>
  <c r="AF33" i="70" s="1"/>
  <c r="BC33" i="45"/>
  <c r="AE33" i="70" s="1"/>
  <c r="BB33" i="45"/>
  <c r="AD33" i="70" s="1"/>
  <c r="BA33" i="45"/>
  <c r="AZ33" i="45"/>
  <c r="AC33" i="70" s="1"/>
  <c r="AY33" i="45"/>
  <c r="AB33" i="70" s="1"/>
  <c r="AX33" i="45"/>
  <c r="AA33" i="70" s="1"/>
  <c r="AW33" i="45"/>
  <c r="AV33" i="45"/>
  <c r="Z33" i="70" s="1"/>
  <c r="AU33" i="45"/>
  <c r="Y33" i="70" s="1"/>
  <c r="AT33" i="45"/>
  <c r="X33" i="70" s="1"/>
  <c r="AS33" i="45"/>
  <c r="AR33" i="45"/>
  <c r="W33" i="70" s="1"/>
  <c r="AQ33" i="45"/>
  <c r="V33" i="70" s="1"/>
  <c r="AP33" i="45"/>
  <c r="U33" i="70" s="1"/>
  <c r="AO33" i="45"/>
  <c r="AN33" i="45"/>
  <c r="T33" i="70" s="1"/>
  <c r="AM33" i="45"/>
  <c r="S33" i="70" s="1"/>
  <c r="AL33" i="45"/>
  <c r="R33" i="70" s="1"/>
  <c r="AK33" i="45"/>
  <c r="AJ33" i="45"/>
  <c r="Q33" i="70" s="1"/>
  <c r="AI33" i="45"/>
  <c r="P33" i="70" s="1"/>
  <c r="AH33" i="45"/>
  <c r="O33" i="70" s="1"/>
  <c r="AG33" i="45"/>
  <c r="AF33" i="45"/>
  <c r="N33" i="70" s="1"/>
  <c r="AE33" i="45"/>
  <c r="M33" i="70" s="1"/>
  <c r="AD33" i="45"/>
  <c r="L33" i="70" s="1"/>
  <c r="AC33" i="45"/>
  <c r="AB33" i="45"/>
  <c r="K33" i="70" s="1"/>
  <c r="AA33" i="45"/>
  <c r="J33" i="70" s="1"/>
  <c r="Z33" i="45"/>
  <c r="Y33" i="45"/>
  <c r="X33" i="45"/>
  <c r="H33" i="70" s="1"/>
  <c r="W33" i="45"/>
  <c r="BR32" i="45"/>
  <c r="AP32" i="70" s="1"/>
  <c r="BQ32" i="45"/>
  <c r="BP32" i="45"/>
  <c r="AO32" i="70" s="1"/>
  <c r="BO32" i="45"/>
  <c r="AN32" i="70" s="1"/>
  <c r="BN32" i="45"/>
  <c r="AM32" i="70" s="1"/>
  <c r="BM32" i="45"/>
  <c r="BL32" i="45"/>
  <c r="AL32" i="70" s="1"/>
  <c r="BK32" i="45"/>
  <c r="AK32" i="70" s="1"/>
  <c r="BJ32" i="45"/>
  <c r="AJ32" i="70" s="1"/>
  <c r="BI32" i="45"/>
  <c r="BH32" i="45"/>
  <c r="AI32" i="70" s="1"/>
  <c r="BG32" i="45"/>
  <c r="AH32" i="70" s="1"/>
  <c r="BF32" i="45"/>
  <c r="AG32" i="70" s="1"/>
  <c r="BE32" i="45"/>
  <c r="BD32" i="45"/>
  <c r="AF32" i="70" s="1"/>
  <c r="BC32" i="45"/>
  <c r="AE32" i="70" s="1"/>
  <c r="BB32" i="45"/>
  <c r="AD32" i="70" s="1"/>
  <c r="BA32" i="45"/>
  <c r="AZ32" i="45"/>
  <c r="AC32" i="70" s="1"/>
  <c r="AY32" i="45"/>
  <c r="AB32" i="70" s="1"/>
  <c r="AX32" i="45"/>
  <c r="AA32" i="70" s="1"/>
  <c r="AW32" i="45"/>
  <c r="AV32" i="45"/>
  <c r="Z32" i="70" s="1"/>
  <c r="AU32" i="45"/>
  <c r="Y32" i="70" s="1"/>
  <c r="AT32" i="45"/>
  <c r="X32" i="70" s="1"/>
  <c r="AS32" i="45"/>
  <c r="AR32" i="45"/>
  <c r="W32" i="70" s="1"/>
  <c r="AQ32" i="45"/>
  <c r="V32" i="70" s="1"/>
  <c r="AP32" i="45"/>
  <c r="U32" i="70" s="1"/>
  <c r="AO32" i="45"/>
  <c r="AN32" i="45"/>
  <c r="T32" i="70" s="1"/>
  <c r="AM32" i="45"/>
  <c r="S32" i="70" s="1"/>
  <c r="AL32" i="45"/>
  <c r="R32" i="70" s="1"/>
  <c r="AK32" i="45"/>
  <c r="AJ32" i="45"/>
  <c r="Q32" i="70" s="1"/>
  <c r="AI32" i="45"/>
  <c r="P32" i="70" s="1"/>
  <c r="AH32" i="45"/>
  <c r="O32" i="70" s="1"/>
  <c r="AG32" i="45"/>
  <c r="AF32" i="45"/>
  <c r="N32" i="70" s="1"/>
  <c r="AE32" i="45"/>
  <c r="M32" i="70" s="1"/>
  <c r="AD32" i="45"/>
  <c r="L32" i="70" s="1"/>
  <c r="AC32" i="45"/>
  <c r="AB32" i="45"/>
  <c r="K32" i="70" s="1"/>
  <c r="AA32" i="45"/>
  <c r="J32" i="70" s="1"/>
  <c r="Z32" i="45"/>
  <c r="Y32" i="45"/>
  <c r="X32" i="45"/>
  <c r="H32" i="70" s="1"/>
  <c r="W32" i="45"/>
  <c r="BR31" i="45"/>
  <c r="AP31" i="70" s="1"/>
  <c r="BQ31" i="45"/>
  <c r="BP31" i="45"/>
  <c r="AO31" i="70" s="1"/>
  <c r="BO31" i="45"/>
  <c r="AN31" i="70" s="1"/>
  <c r="BN31" i="45"/>
  <c r="AM31" i="70" s="1"/>
  <c r="BM31" i="45"/>
  <c r="BL31" i="45"/>
  <c r="AL31" i="70" s="1"/>
  <c r="BK31" i="45"/>
  <c r="AK31" i="70" s="1"/>
  <c r="BJ31" i="45"/>
  <c r="AJ31" i="70" s="1"/>
  <c r="BI31" i="45"/>
  <c r="BH31" i="45"/>
  <c r="AI31" i="70" s="1"/>
  <c r="BG31" i="45"/>
  <c r="AH31" i="70" s="1"/>
  <c r="BF31" i="45"/>
  <c r="AG31" i="70" s="1"/>
  <c r="BE31" i="45"/>
  <c r="BD31" i="45"/>
  <c r="AF31" i="70" s="1"/>
  <c r="BC31" i="45"/>
  <c r="AE31" i="70" s="1"/>
  <c r="BB31" i="45"/>
  <c r="AD31" i="70" s="1"/>
  <c r="BA31" i="45"/>
  <c r="AZ31" i="45"/>
  <c r="AC31" i="70" s="1"/>
  <c r="AY31" i="45"/>
  <c r="AB31" i="70" s="1"/>
  <c r="AX31" i="45"/>
  <c r="AA31" i="70" s="1"/>
  <c r="AW31" i="45"/>
  <c r="AV31" i="45"/>
  <c r="Z31" i="70" s="1"/>
  <c r="AU31" i="45"/>
  <c r="Y31" i="70" s="1"/>
  <c r="AT31" i="45"/>
  <c r="X31" i="70" s="1"/>
  <c r="AS31" i="45"/>
  <c r="AR31" i="45"/>
  <c r="W31" i="70" s="1"/>
  <c r="AQ31" i="45"/>
  <c r="V31" i="70" s="1"/>
  <c r="AP31" i="45"/>
  <c r="U31" i="70" s="1"/>
  <c r="AO31" i="45"/>
  <c r="AN31" i="45"/>
  <c r="T31" i="70" s="1"/>
  <c r="AM31" i="45"/>
  <c r="S31" i="70" s="1"/>
  <c r="AL31" i="45"/>
  <c r="R31" i="70" s="1"/>
  <c r="AK31" i="45"/>
  <c r="AJ31" i="45"/>
  <c r="Q31" i="70" s="1"/>
  <c r="AI31" i="45"/>
  <c r="P31" i="70" s="1"/>
  <c r="AH31" i="45"/>
  <c r="O31" i="70" s="1"/>
  <c r="AG31" i="45"/>
  <c r="AF31" i="45"/>
  <c r="N31" i="70" s="1"/>
  <c r="AE31" i="45"/>
  <c r="M31" i="70" s="1"/>
  <c r="AD31" i="45"/>
  <c r="L31" i="70" s="1"/>
  <c r="AC31" i="45"/>
  <c r="AB31" i="45"/>
  <c r="K31" i="70" s="1"/>
  <c r="AA31" i="45"/>
  <c r="J31" i="70" s="1"/>
  <c r="Z31" i="45"/>
  <c r="Y31" i="45"/>
  <c r="X31" i="45"/>
  <c r="H31" i="70" s="1"/>
  <c r="W31" i="45"/>
  <c r="BR30" i="45"/>
  <c r="AP30" i="70" s="1"/>
  <c r="BQ30" i="45"/>
  <c r="BP30" i="45"/>
  <c r="AO30" i="70" s="1"/>
  <c r="BO30" i="45"/>
  <c r="AN30" i="70" s="1"/>
  <c r="BN30" i="45"/>
  <c r="AM30" i="70" s="1"/>
  <c r="BM30" i="45"/>
  <c r="BL30" i="45"/>
  <c r="AL30" i="70" s="1"/>
  <c r="BK30" i="45"/>
  <c r="AK30" i="70" s="1"/>
  <c r="BJ30" i="45"/>
  <c r="AJ30" i="70" s="1"/>
  <c r="BI30" i="45"/>
  <c r="BH30" i="45"/>
  <c r="AI30" i="70" s="1"/>
  <c r="BG30" i="45"/>
  <c r="AH30" i="70" s="1"/>
  <c r="BF30" i="45"/>
  <c r="AG30" i="70" s="1"/>
  <c r="BE30" i="45"/>
  <c r="BD30" i="45"/>
  <c r="AF30" i="70" s="1"/>
  <c r="BC30" i="45"/>
  <c r="AE30" i="70" s="1"/>
  <c r="BB30" i="45"/>
  <c r="AD30" i="70" s="1"/>
  <c r="BA30" i="45"/>
  <c r="AZ30" i="45"/>
  <c r="AC30" i="70" s="1"/>
  <c r="AY30" i="45"/>
  <c r="AB30" i="70" s="1"/>
  <c r="AX30" i="45"/>
  <c r="AA30" i="70" s="1"/>
  <c r="AW30" i="45"/>
  <c r="AV30" i="45"/>
  <c r="Z30" i="70" s="1"/>
  <c r="AU30" i="45"/>
  <c r="Y30" i="70" s="1"/>
  <c r="AT30" i="45"/>
  <c r="X30" i="70" s="1"/>
  <c r="AS30" i="45"/>
  <c r="AR30" i="45"/>
  <c r="W30" i="70" s="1"/>
  <c r="AQ30" i="45"/>
  <c r="V30" i="70" s="1"/>
  <c r="AP30" i="45"/>
  <c r="U30" i="70" s="1"/>
  <c r="AO30" i="45"/>
  <c r="AN30" i="45"/>
  <c r="T30" i="70" s="1"/>
  <c r="AM30" i="45"/>
  <c r="S30" i="70" s="1"/>
  <c r="AL30" i="45"/>
  <c r="R30" i="70" s="1"/>
  <c r="AK30" i="45"/>
  <c r="AJ30" i="45"/>
  <c r="Q30" i="70" s="1"/>
  <c r="AI30" i="45"/>
  <c r="P30" i="70" s="1"/>
  <c r="AH30" i="45"/>
  <c r="O30" i="70" s="1"/>
  <c r="AG30" i="45"/>
  <c r="AF30" i="45"/>
  <c r="N30" i="70" s="1"/>
  <c r="AE30" i="45"/>
  <c r="M30" i="70" s="1"/>
  <c r="AD30" i="45"/>
  <c r="L30" i="70" s="1"/>
  <c r="AC30" i="45"/>
  <c r="AB30" i="45"/>
  <c r="K30" i="70" s="1"/>
  <c r="AA30" i="45"/>
  <c r="J30" i="70" s="1"/>
  <c r="Z30" i="45"/>
  <c r="Y30" i="45"/>
  <c r="X30" i="45"/>
  <c r="H30" i="70" s="1"/>
  <c r="W30" i="45"/>
  <c r="BR29" i="45"/>
  <c r="AP29" i="70" s="1"/>
  <c r="BQ29" i="45"/>
  <c r="BP29" i="45"/>
  <c r="AO29" i="70" s="1"/>
  <c r="BO29" i="45"/>
  <c r="AN29" i="70" s="1"/>
  <c r="BN29" i="45"/>
  <c r="AM29" i="70" s="1"/>
  <c r="BM29" i="45"/>
  <c r="BL29" i="45"/>
  <c r="AL29" i="70" s="1"/>
  <c r="BK29" i="45"/>
  <c r="AK29" i="70" s="1"/>
  <c r="BJ29" i="45"/>
  <c r="AJ29" i="70" s="1"/>
  <c r="BI29" i="45"/>
  <c r="BH29" i="45"/>
  <c r="AI29" i="70" s="1"/>
  <c r="BG29" i="45"/>
  <c r="AH29" i="70" s="1"/>
  <c r="BF29" i="45"/>
  <c r="AG29" i="70" s="1"/>
  <c r="BE29" i="45"/>
  <c r="BD29" i="45"/>
  <c r="AF29" i="70" s="1"/>
  <c r="BC29" i="45"/>
  <c r="AE29" i="70" s="1"/>
  <c r="BB29" i="45"/>
  <c r="AD29" i="70" s="1"/>
  <c r="BA29" i="45"/>
  <c r="AZ29" i="45"/>
  <c r="AC29" i="70" s="1"/>
  <c r="AY29" i="45"/>
  <c r="AB29" i="70" s="1"/>
  <c r="AX29" i="45"/>
  <c r="AA29" i="70" s="1"/>
  <c r="AW29" i="45"/>
  <c r="AV29" i="45"/>
  <c r="Z29" i="70" s="1"/>
  <c r="AU29" i="45"/>
  <c r="Y29" i="70" s="1"/>
  <c r="AT29" i="45"/>
  <c r="X29" i="70" s="1"/>
  <c r="AS29" i="45"/>
  <c r="AR29" i="45"/>
  <c r="W29" i="70" s="1"/>
  <c r="AQ29" i="45"/>
  <c r="V29" i="70" s="1"/>
  <c r="AP29" i="45"/>
  <c r="U29" i="70" s="1"/>
  <c r="AO29" i="45"/>
  <c r="AN29" i="45"/>
  <c r="T29" i="70" s="1"/>
  <c r="AM29" i="45"/>
  <c r="S29" i="70" s="1"/>
  <c r="AL29" i="45"/>
  <c r="R29" i="70" s="1"/>
  <c r="AK29" i="45"/>
  <c r="AJ29" i="45"/>
  <c r="Q29" i="70" s="1"/>
  <c r="AI29" i="45"/>
  <c r="P29" i="70" s="1"/>
  <c r="AH29" i="45"/>
  <c r="O29" i="70" s="1"/>
  <c r="AG29" i="45"/>
  <c r="AF29" i="45"/>
  <c r="N29" i="70" s="1"/>
  <c r="AE29" i="45"/>
  <c r="M29" i="70" s="1"/>
  <c r="AD29" i="45"/>
  <c r="L29" i="70" s="1"/>
  <c r="AC29" i="45"/>
  <c r="AB29" i="45"/>
  <c r="K29" i="70" s="1"/>
  <c r="AA29" i="45"/>
  <c r="J29" i="70" s="1"/>
  <c r="Z29" i="45"/>
  <c r="Y29" i="45"/>
  <c r="X29" i="45"/>
  <c r="H29" i="70" s="1"/>
  <c r="W29" i="45"/>
  <c r="BR28" i="45"/>
  <c r="AP28" i="70" s="1"/>
  <c r="BQ28" i="45"/>
  <c r="BP28" i="45"/>
  <c r="AO28" i="70" s="1"/>
  <c r="BO28" i="45"/>
  <c r="AN28" i="70" s="1"/>
  <c r="BN28" i="45"/>
  <c r="AM28" i="70" s="1"/>
  <c r="BM28" i="45"/>
  <c r="BL28" i="45"/>
  <c r="AL28" i="70" s="1"/>
  <c r="BK28" i="45"/>
  <c r="AK28" i="70" s="1"/>
  <c r="BJ28" i="45"/>
  <c r="AJ28" i="70" s="1"/>
  <c r="BI28" i="45"/>
  <c r="BH28" i="45"/>
  <c r="AI28" i="70" s="1"/>
  <c r="BG28" i="45"/>
  <c r="AH28" i="70" s="1"/>
  <c r="BF28" i="45"/>
  <c r="AG28" i="70" s="1"/>
  <c r="BE28" i="45"/>
  <c r="BD28" i="45"/>
  <c r="AF28" i="70" s="1"/>
  <c r="BC28" i="45"/>
  <c r="AE28" i="70" s="1"/>
  <c r="BB28" i="45"/>
  <c r="AD28" i="70" s="1"/>
  <c r="BA28" i="45"/>
  <c r="AZ28" i="45"/>
  <c r="AC28" i="70" s="1"/>
  <c r="AY28" i="45"/>
  <c r="AB28" i="70" s="1"/>
  <c r="AX28" i="45"/>
  <c r="AA28" i="70" s="1"/>
  <c r="AW28" i="45"/>
  <c r="AV28" i="45"/>
  <c r="Z28" i="70" s="1"/>
  <c r="AU28" i="45"/>
  <c r="Y28" i="70" s="1"/>
  <c r="AT28" i="45"/>
  <c r="X28" i="70" s="1"/>
  <c r="AS28" i="45"/>
  <c r="AR28" i="45"/>
  <c r="W28" i="70" s="1"/>
  <c r="AQ28" i="45"/>
  <c r="V28" i="70" s="1"/>
  <c r="AP28" i="45"/>
  <c r="U28" i="70" s="1"/>
  <c r="AO28" i="45"/>
  <c r="AN28" i="45"/>
  <c r="T28" i="70" s="1"/>
  <c r="AM28" i="45"/>
  <c r="S28" i="70" s="1"/>
  <c r="AL28" i="45"/>
  <c r="R28" i="70" s="1"/>
  <c r="AK28" i="45"/>
  <c r="AJ28" i="45"/>
  <c r="Q28" i="70" s="1"/>
  <c r="AI28" i="45"/>
  <c r="P28" i="70" s="1"/>
  <c r="AH28" i="45"/>
  <c r="O28" i="70" s="1"/>
  <c r="AG28" i="45"/>
  <c r="AF28" i="45"/>
  <c r="N28" i="70" s="1"/>
  <c r="AE28" i="45"/>
  <c r="M28" i="70" s="1"/>
  <c r="AD28" i="45"/>
  <c r="L28" i="70" s="1"/>
  <c r="AC28" i="45"/>
  <c r="AB28" i="45"/>
  <c r="K28" i="70" s="1"/>
  <c r="AA28" i="45"/>
  <c r="J28" i="70" s="1"/>
  <c r="Z28" i="45"/>
  <c r="Y28" i="45"/>
  <c r="X28" i="45"/>
  <c r="H28" i="70" s="1"/>
  <c r="W28" i="45"/>
  <c r="BR27" i="45"/>
  <c r="AP27" i="70" s="1"/>
  <c r="BQ27" i="45"/>
  <c r="BP27" i="45"/>
  <c r="AO27" i="70" s="1"/>
  <c r="BO27" i="45"/>
  <c r="AN27" i="70" s="1"/>
  <c r="BN27" i="45"/>
  <c r="AM27" i="70" s="1"/>
  <c r="BM27" i="45"/>
  <c r="BL27" i="45"/>
  <c r="AL27" i="70" s="1"/>
  <c r="BK27" i="45"/>
  <c r="AK27" i="70" s="1"/>
  <c r="BJ27" i="45"/>
  <c r="AJ27" i="70" s="1"/>
  <c r="BI27" i="45"/>
  <c r="BH27" i="45"/>
  <c r="AI27" i="70" s="1"/>
  <c r="BG27" i="45"/>
  <c r="AH27" i="70" s="1"/>
  <c r="BF27" i="45"/>
  <c r="AG27" i="70" s="1"/>
  <c r="BE27" i="45"/>
  <c r="BD27" i="45"/>
  <c r="AF27" i="70" s="1"/>
  <c r="BC27" i="45"/>
  <c r="AE27" i="70" s="1"/>
  <c r="BB27" i="45"/>
  <c r="AD27" i="70" s="1"/>
  <c r="BA27" i="45"/>
  <c r="AZ27" i="45"/>
  <c r="AC27" i="70" s="1"/>
  <c r="AY27" i="45"/>
  <c r="AB27" i="70" s="1"/>
  <c r="AX27" i="45"/>
  <c r="AA27" i="70" s="1"/>
  <c r="AW27" i="45"/>
  <c r="AV27" i="45"/>
  <c r="Z27" i="70" s="1"/>
  <c r="AU27" i="45"/>
  <c r="Y27" i="70" s="1"/>
  <c r="AT27" i="45"/>
  <c r="X27" i="70" s="1"/>
  <c r="AS27" i="45"/>
  <c r="AR27" i="45"/>
  <c r="W27" i="70" s="1"/>
  <c r="AQ27" i="45"/>
  <c r="V27" i="70" s="1"/>
  <c r="AP27" i="45"/>
  <c r="U27" i="70" s="1"/>
  <c r="AO27" i="45"/>
  <c r="AN27" i="45"/>
  <c r="T27" i="70" s="1"/>
  <c r="AM27" i="45"/>
  <c r="S27" i="70" s="1"/>
  <c r="AL27" i="45"/>
  <c r="R27" i="70" s="1"/>
  <c r="AK27" i="45"/>
  <c r="AJ27" i="45"/>
  <c r="Q27" i="70" s="1"/>
  <c r="AI27" i="45"/>
  <c r="P27" i="70" s="1"/>
  <c r="AH27" i="45"/>
  <c r="O27" i="70" s="1"/>
  <c r="AG27" i="45"/>
  <c r="AF27" i="45"/>
  <c r="N27" i="70" s="1"/>
  <c r="AE27" i="45"/>
  <c r="M27" i="70" s="1"/>
  <c r="AD27" i="45"/>
  <c r="L27" i="70" s="1"/>
  <c r="AC27" i="45"/>
  <c r="AB27" i="45"/>
  <c r="K27" i="70" s="1"/>
  <c r="AA27" i="45"/>
  <c r="J27" i="70" s="1"/>
  <c r="Z27" i="45"/>
  <c r="Y27" i="45"/>
  <c r="X27" i="45"/>
  <c r="H27" i="70" s="1"/>
  <c r="W27" i="45"/>
  <c r="BR26" i="45"/>
  <c r="AP26" i="70" s="1"/>
  <c r="BQ26" i="45"/>
  <c r="BP26" i="45"/>
  <c r="AO26" i="70" s="1"/>
  <c r="BO26" i="45"/>
  <c r="AN26" i="70" s="1"/>
  <c r="BN26" i="45"/>
  <c r="AM26" i="70" s="1"/>
  <c r="BM26" i="45"/>
  <c r="BL26" i="45"/>
  <c r="AL26" i="70" s="1"/>
  <c r="BK26" i="45"/>
  <c r="AK26" i="70" s="1"/>
  <c r="BJ26" i="45"/>
  <c r="AJ26" i="70" s="1"/>
  <c r="BI26" i="45"/>
  <c r="BH26" i="45"/>
  <c r="AI26" i="70" s="1"/>
  <c r="BG26" i="45"/>
  <c r="AH26" i="70" s="1"/>
  <c r="BF26" i="45"/>
  <c r="AG26" i="70" s="1"/>
  <c r="BE26" i="45"/>
  <c r="BD26" i="45"/>
  <c r="AF26" i="70" s="1"/>
  <c r="BC26" i="45"/>
  <c r="AE26" i="70" s="1"/>
  <c r="BB26" i="45"/>
  <c r="AD26" i="70" s="1"/>
  <c r="BA26" i="45"/>
  <c r="AZ26" i="45"/>
  <c r="AC26" i="70" s="1"/>
  <c r="AY26" i="45"/>
  <c r="AB26" i="70" s="1"/>
  <c r="AX26" i="45"/>
  <c r="AA26" i="70" s="1"/>
  <c r="AW26" i="45"/>
  <c r="AV26" i="45"/>
  <c r="Z26" i="70" s="1"/>
  <c r="AU26" i="45"/>
  <c r="Y26" i="70" s="1"/>
  <c r="AT26" i="45"/>
  <c r="X26" i="70" s="1"/>
  <c r="AS26" i="45"/>
  <c r="AR26" i="45"/>
  <c r="W26" i="70" s="1"/>
  <c r="AQ26" i="45"/>
  <c r="V26" i="70" s="1"/>
  <c r="AP26" i="45"/>
  <c r="U26" i="70" s="1"/>
  <c r="AO26" i="45"/>
  <c r="AN26" i="45"/>
  <c r="T26" i="70" s="1"/>
  <c r="AM26" i="45"/>
  <c r="S26" i="70" s="1"/>
  <c r="AL26" i="45"/>
  <c r="R26" i="70" s="1"/>
  <c r="AK26" i="45"/>
  <c r="AJ26" i="45"/>
  <c r="Q26" i="70" s="1"/>
  <c r="AI26" i="45"/>
  <c r="P26" i="70" s="1"/>
  <c r="AH26" i="45"/>
  <c r="O26" i="70" s="1"/>
  <c r="AG26" i="45"/>
  <c r="AF26" i="45"/>
  <c r="N26" i="70" s="1"/>
  <c r="AE26" i="45"/>
  <c r="M26" i="70" s="1"/>
  <c r="AD26" i="45"/>
  <c r="L26" i="70" s="1"/>
  <c r="AC26" i="45"/>
  <c r="AB26" i="45"/>
  <c r="K26" i="70" s="1"/>
  <c r="AA26" i="45"/>
  <c r="J26" i="70" s="1"/>
  <c r="Z26" i="45"/>
  <c r="Y26" i="45"/>
  <c r="X26" i="45"/>
  <c r="H26" i="70" s="1"/>
  <c r="W26" i="45"/>
  <c r="BR25" i="45"/>
  <c r="AP25" i="70" s="1"/>
  <c r="BQ25" i="45"/>
  <c r="BP25" i="45"/>
  <c r="AO25" i="70" s="1"/>
  <c r="BO25" i="45"/>
  <c r="AN25" i="70" s="1"/>
  <c r="BN25" i="45"/>
  <c r="AM25" i="70" s="1"/>
  <c r="BM25" i="45"/>
  <c r="BL25" i="45"/>
  <c r="AL25" i="70" s="1"/>
  <c r="BK25" i="45"/>
  <c r="AK25" i="70" s="1"/>
  <c r="BJ25" i="45"/>
  <c r="AJ25" i="70" s="1"/>
  <c r="BI25" i="45"/>
  <c r="BH25" i="45"/>
  <c r="AI25" i="70" s="1"/>
  <c r="BG25" i="45"/>
  <c r="AH25" i="70" s="1"/>
  <c r="BF25" i="45"/>
  <c r="AG25" i="70" s="1"/>
  <c r="BE25" i="45"/>
  <c r="BD25" i="45"/>
  <c r="AF25" i="70" s="1"/>
  <c r="BC25" i="45"/>
  <c r="AE25" i="70" s="1"/>
  <c r="BB25" i="45"/>
  <c r="AD25" i="70" s="1"/>
  <c r="BA25" i="45"/>
  <c r="AZ25" i="45"/>
  <c r="AC25" i="70" s="1"/>
  <c r="AY25" i="45"/>
  <c r="AB25" i="70" s="1"/>
  <c r="AX25" i="45"/>
  <c r="AA25" i="70" s="1"/>
  <c r="AW25" i="45"/>
  <c r="AV25" i="45"/>
  <c r="Z25" i="70" s="1"/>
  <c r="AU25" i="45"/>
  <c r="Y25" i="70" s="1"/>
  <c r="AT25" i="45"/>
  <c r="X25" i="70" s="1"/>
  <c r="AS25" i="45"/>
  <c r="AR25" i="45"/>
  <c r="W25" i="70" s="1"/>
  <c r="AQ25" i="45"/>
  <c r="V25" i="70" s="1"/>
  <c r="AP25" i="45"/>
  <c r="U25" i="70" s="1"/>
  <c r="AO25" i="45"/>
  <c r="AN25" i="45"/>
  <c r="T25" i="70" s="1"/>
  <c r="AM25" i="45"/>
  <c r="S25" i="70" s="1"/>
  <c r="AL25" i="45"/>
  <c r="R25" i="70" s="1"/>
  <c r="AK25" i="45"/>
  <c r="AJ25" i="45"/>
  <c r="Q25" i="70" s="1"/>
  <c r="AI25" i="45"/>
  <c r="P25" i="70" s="1"/>
  <c r="AH25" i="45"/>
  <c r="O25" i="70" s="1"/>
  <c r="AG25" i="45"/>
  <c r="AF25" i="45"/>
  <c r="N25" i="70" s="1"/>
  <c r="AE25" i="45"/>
  <c r="M25" i="70" s="1"/>
  <c r="AD25" i="45"/>
  <c r="L25" i="70" s="1"/>
  <c r="AC25" i="45"/>
  <c r="AB25" i="45"/>
  <c r="K25" i="70" s="1"/>
  <c r="AA25" i="45"/>
  <c r="J25" i="70" s="1"/>
  <c r="Z25" i="45"/>
  <c r="Y25" i="45"/>
  <c r="X25" i="45"/>
  <c r="H25" i="70" s="1"/>
  <c r="W25" i="45"/>
  <c r="BR24" i="45"/>
  <c r="AP24" i="70" s="1"/>
  <c r="BQ24" i="45"/>
  <c r="BP24" i="45"/>
  <c r="AO24" i="70" s="1"/>
  <c r="BO24" i="45"/>
  <c r="AN24" i="70" s="1"/>
  <c r="BN24" i="45"/>
  <c r="AM24" i="70" s="1"/>
  <c r="BM24" i="45"/>
  <c r="BL24" i="45"/>
  <c r="AL24" i="70" s="1"/>
  <c r="BK24" i="45"/>
  <c r="AK24" i="70" s="1"/>
  <c r="BJ24" i="45"/>
  <c r="AJ24" i="70" s="1"/>
  <c r="BI24" i="45"/>
  <c r="BH24" i="45"/>
  <c r="AI24" i="70" s="1"/>
  <c r="BG24" i="45"/>
  <c r="AH24" i="70" s="1"/>
  <c r="BF24" i="45"/>
  <c r="AG24" i="70" s="1"/>
  <c r="BE24" i="45"/>
  <c r="BD24" i="45"/>
  <c r="AF24" i="70" s="1"/>
  <c r="BC24" i="45"/>
  <c r="AE24" i="70" s="1"/>
  <c r="BB24" i="45"/>
  <c r="AD24" i="70" s="1"/>
  <c r="BA24" i="45"/>
  <c r="AZ24" i="45"/>
  <c r="AC24" i="70" s="1"/>
  <c r="AY24" i="45"/>
  <c r="AB24" i="70" s="1"/>
  <c r="AX24" i="45"/>
  <c r="AA24" i="70" s="1"/>
  <c r="AW24" i="45"/>
  <c r="AV24" i="45"/>
  <c r="Z24" i="70" s="1"/>
  <c r="AU24" i="45"/>
  <c r="Y24" i="70" s="1"/>
  <c r="AT24" i="45"/>
  <c r="X24" i="70" s="1"/>
  <c r="AS24" i="45"/>
  <c r="AR24" i="45"/>
  <c r="W24" i="70" s="1"/>
  <c r="AQ24" i="45"/>
  <c r="V24" i="70" s="1"/>
  <c r="AP24" i="45"/>
  <c r="U24" i="70" s="1"/>
  <c r="AO24" i="45"/>
  <c r="AN24" i="45"/>
  <c r="T24" i="70" s="1"/>
  <c r="AM24" i="45"/>
  <c r="S24" i="70" s="1"/>
  <c r="AL24" i="45"/>
  <c r="R24" i="70" s="1"/>
  <c r="AK24" i="45"/>
  <c r="AJ24" i="45"/>
  <c r="Q24" i="70" s="1"/>
  <c r="AI24" i="45"/>
  <c r="P24" i="70" s="1"/>
  <c r="AH24" i="45"/>
  <c r="O24" i="70" s="1"/>
  <c r="AG24" i="45"/>
  <c r="AF24" i="45"/>
  <c r="N24" i="70" s="1"/>
  <c r="AE24" i="45"/>
  <c r="M24" i="70" s="1"/>
  <c r="AD24" i="45"/>
  <c r="L24" i="70" s="1"/>
  <c r="AC24" i="45"/>
  <c r="AB24" i="45"/>
  <c r="K24" i="70" s="1"/>
  <c r="AA24" i="45"/>
  <c r="J24" i="70" s="1"/>
  <c r="Z24" i="45"/>
  <c r="Y24" i="45"/>
  <c r="X24" i="45"/>
  <c r="H24" i="70" s="1"/>
  <c r="W24" i="45"/>
  <c r="BR23" i="45"/>
  <c r="AP23" i="70" s="1"/>
  <c r="BQ23" i="45"/>
  <c r="BP23" i="45"/>
  <c r="AO23" i="70" s="1"/>
  <c r="BO23" i="45"/>
  <c r="AN23" i="70" s="1"/>
  <c r="BN23" i="45"/>
  <c r="AM23" i="70" s="1"/>
  <c r="BM23" i="45"/>
  <c r="BL23" i="45"/>
  <c r="AL23" i="70" s="1"/>
  <c r="BK23" i="45"/>
  <c r="AK23" i="70" s="1"/>
  <c r="BJ23" i="45"/>
  <c r="AJ23" i="70" s="1"/>
  <c r="BI23" i="45"/>
  <c r="BH23" i="45"/>
  <c r="AI23" i="70" s="1"/>
  <c r="BG23" i="45"/>
  <c r="AH23" i="70" s="1"/>
  <c r="BF23" i="45"/>
  <c r="AG23" i="70" s="1"/>
  <c r="BE23" i="45"/>
  <c r="BD23" i="45"/>
  <c r="AF23" i="70" s="1"/>
  <c r="BC23" i="45"/>
  <c r="AE23" i="70" s="1"/>
  <c r="BB23" i="45"/>
  <c r="AD23" i="70" s="1"/>
  <c r="BA23" i="45"/>
  <c r="AZ23" i="45"/>
  <c r="AC23" i="70" s="1"/>
  <c r="AY23" i="45"/>
  <c r="AB23" i="70" s="1"/>
  <c r="AX23" i="45"/>
  <c r="AA23" i="70" s="1"/>
  <c r="AW23" i="45"/>
  <c r="AV23" i="45"/>
  <c r="Z23" i="70" s="1"/>
  <c r="AU23" i="45"/>
  <c r="Y23" i="70" s="1"/>
  <c r="AT23" i="45"/>
  <c r="X23" i="70" s="1"/>
  <c r="AS23" i="45"/>
  <c r="AR23" i="45"/>
  <c r="W23" i="70" s="1"/>
  <c r="AQ23" i="45"/>
  <c r="V23" i="70" s="1"/>
  <c r="AP23" i="45"/>
  <c r="U23" i="70" s="1"/>
  <c r="AO23" i="45"/>
  <c r="AN23" i="45"/>
  <c r="T23" i="70" s="1"/>
  <c r="AM23" i="45"/>
  <c r="S23" i="70" s="1"/>
  <c r="AL23" i="45"/>
  <c r="R23" i="70" s="1"/>
  <c r="AK23" i="45"/>
  <c r="AJ23" i="45"/>
  <c r="Q23" i="70" s="1"/>
  <c r="AI23" i="45"/>
  <c r="P23" i="70" s="1"/>
  <c r="AH23" i="45"/>
  <c r="O23" i="70" s="1"/>
  <c r="AG23" i="45"/>
  <c r="AF23" i="45"/>
  <c r="N23" i="70" s="1"/>
  <c r="AE23" i="45"/>
  <c r="M23" i="70" s="1"/>
  <c r="AD23" i="45"/>
  <c r="L23" i="70" s="1"/>
  <c r="AC23" i="45"/>
  <c r="AB23" i="45"/>
  <c r="K23" i="70" s="1"/>
  <c r="AA23" i="45"/>
  <c r="J23" i="70" s="1"/>
  <c r="Z23" i="45"/>
  <c r="Y23" i="45"/>
  <c r="X23" i="45"/>
  <c r="H23" i="70" s="1"/>
  <c r="W23" i="45"/>
  <c r="BR22" i="45"/>
  <c r="AP22" i="70" s="1"/>
  <c r="BQ22" i="45"/>
  <c r="BP22" i="45"/>
  <c r="AO22" i="70" s="1"/>
  <c r="BO22" i="45"/>
  <c r="AN22" i="70" s="1"/>
  <c r="BN22" i="45"/>
  <c r="AM22" i="70" s="1"/>
  <c r="BM22" i="45"/>
  <c r="BL22" i="45"/>
  <c r="AL22" i="70" s="1"/>
  <c r="BK22" i="45"/>
  <c r="AK22" i="70" s="1"/>
  <c r="BJ22" i="45"/>
  <c r="AJ22" i="70" s="1"/>
  <c r="BI22" i="45"/>
  <c r="BH22" i="45"/>
  <c r="AI22" i="70" s="1"/>
  <c r="BG22" i="45"/>
  <c r="AH22" i="70" s="1"/>
  <c r="BF22" i="45"/>
  <c r="AG22" i="70" s="1"/>
  <c r="BE22" i="45"/>
  <c r="BD22" i="45"/>
  <c r="AF22" i="70" s="1"/>
  <c r="BC22" i="45"/>
  <c r="AE22" i="70" s="1"/>
  <c r="BB22" i="45"/>
  <c r="AD22" i="70" s="1"/>
  <c r="BA22" i="45"/>
  <c r="AZ22" i="45"/>
  <c r="AC22" i="70" s="1"/>
  <c r="AY22" i="45"/>
  <c r="AB22" i="70" s="1"/>
  <c r="AX22" i="45"/>
  <c r="AA22" i="70" s="1"/>
  <c r="AW22" i="45"/>
  <c r="AV22" i="45"/>
  <c r="Z22" i="70" s="1"/>
  <c r="AU22" i="45"/>
  <c r="Y22" i="70" s="1"/>
  <c r="AT22" i="45"/>
  <c r="X22" i="70" s="1"/>
  <c r="AS22" i="45"/>
  <c r="AR22" i="45"/>
  <c r="W22" i="70" s="1"/>
  <c r="AQ22" i="45"/>
  <c r="V22" i="70" s="1"/>
  <c r="AP22" i="45"/>
  <c r="U22" i="70" s="1"/>
  <c r="AO22" i="45"/>
  <c r="AN22" i="45"/>
  <c r="T22" i="70" s="1"/>
  <c r="AM22" i="45"/>
  <c r="S22" i="70" s="1"/>
  <c r="AL22" i="45"/>
  <c r="R22" i="70" s="1"/>
  <c r="AK22" i="45"/>
  <c r="AJ22" i="45"/>
  <c r="Q22" i="70" s="1"/>
  <c r="AI22" i="45"/>
  <c r="P22" i="70" s="1"/>
  <c r="AH22" i="45"/>
  <c r="O22" i="70" s="1"/>
  <c r="AG22" i="45"/>
  <c r="AF22" i="45"/>
  <c r="N22" i="70" s="1"/>
  <c r="AE22" i="45"/>
  <c r="M22" i="70" s="1"/>
  <c r="AD22" i="45"/>
  <c r="L22" i="70" s="1"/>
  <c r="AC22" i="45"/>
  <c r="AB22" i="45"/>
  <c r="K22" i="70" s="1"/>
  <c r="AA22" i="45"/>
  <c r="J22" i="70" s="1"/>
  <c r="Z22" i="45"/>
  <c r="Y22" i="45"/>
  <c r="X22" i="45"/>
  <c r="H22" i="70" s="1"/>
  <c r="W22" i="45"/>
  <c r="BR21" i="45"/>
  <c r="AP21" i="70" s="1"/>
  <c r="BQ21" i="45"/>
  <c r="BP21" i="45"/>
  <c r="AO21" i="70" s="1"/>
  <c r="BO21" i="45"/>
  <c r="AN21" i="70" s="1"/>
  <c r="BN21" i="45"/>
  <c r="AM21" i="70" s="1"/>
  <c r="BM21" i="45"/>
  <c r="BL21" i="45"/>
  <c r="AL21" i="70" s="1"/>
  <c r="BK21" i="45"/>
  <c r="AK21" i="70" s="1"/>
  <c r="BJ21" i="45"/>
  <c r="AJ21" i="70" s="1"/>
  <c r="BI21" i="45"/>
  <c r="BH21" i="45"/>
  <c r="AI21" i="70" s="1"/>
  <c r="BG21" i="45"/>
  <c r="AH21" i="70" s="1"/>
  <c r="BF21" i="45"/>
  <c r="AG21" i="70" s="1"/>
  <c r="BE21" i="45"/>
  <c r="BD21" i="45"/>
  <c r="AF21" i="70" s="1"/>
  <c r="BC21" i="45"/>
  <c r="AE21" i="70" s="1"/>
  <c r="BB21" i="45"/>
  <c r="AD21" i="70" s="1"/>
  <c r="BA21" i="45"/>
  <c r="AZ21" i="45"/>
  <c r="AC21" i="70" s="1"/>
  <c r="AY21" i="45"/>
  <c r="AB21" i="70" s="1"/>
  <c r="AX21" i="45"/>
  <c r="AA21" i="70" s="1"/>
  <c r="AW21" i="45"/>
  <c r="AV21" i="45"/>
  <c r="Z21" i="70" s="1"/>
  <c r="AU21" i="45"/>
  <c r="Y21" i="70" s="1"/>
  <c r="AT21" i="45"/>
  <c r="X21" i="70" s="1"/>
  <c r="AS21" i="45"/>
  <c r="AR21" i="45"/>
  <c r="W21" i="70" s="1"/>
  <c r="AQ21" i="45"/>
  <c r="V21" i="70" s="1"/>
  <c r="AP21" i="45"/>
  <c r="U21" i="70" s="1"/>
  <c r="AO21" i="45"/>
  <c r="AN21" i="45"/>
  <c r="T21" i="70" s="1"/>
  <c r="AM21" i="45"/>
  <c r="S21" i="70" s="1"/>
  <c r="AL21" i="45"/>
  <c r="R21" i="70" s="1"/>
  <c r="AK21" i="45"/>
  <c r="AJ21" i="45"/>
  <c r="Q21" i="70" s="1"/>
  <c r="AI21" i="45"/>
  <c r="P21" i="70" s="1"/>
  <c r="AH21" i="45"/>
  <c r="O21" i="70" s="1"/>
  <c r="AG21" i="45"/>
  <c r="AF21" i="45"/>
  <c r="N21" i="70" s="1"/>
  <c r="AE21" i="45"/>
  <c r="M21" i="70" s="1"/>
  <c r="AD21" i="45"/>
  <c r="L21" i="70" s="1"/>
  <c r="AC21" i="45"/>
  <c r="AB21" i="45"/>
  <c r="K21" i="70" s="1"/>
  <c r="AA21" i="45"/>
  <c r="J21" i="70" s="1"/>
  <c r="Z21" i="45"/>
  <c r="Y21" i="45"/>
  <c r="X21" i="45"/>
  <c r="H21" i="70" s="1"/>
  <c r="W21" i="45"/>
  <c r="BS21" i="45" s="1"/>
  <c r="BR20" i="45"/>
  <c r="AP20" i="70" s="1"/>
  <c r="BQ20" i="45"/>
  <c r="BP20" i="45"/>
  <c r="AO20" i="70" s="1"/>
  <c r="BO20" i="45"/>
  <c r="AN20" i="70" s="1"/>
  <c r="BN20" i="45"/>
  <c r="AM20" i="70" s="1"/>
  <c r="BM20" i="45"/>
  <c r="BL20" i="45"/>
  <c r="AL20" i="70" s="1"/>
  <c r="BK20" i="45"/>
  <c r="AK20" i="70" s="1"/>
  <c r="BJ20" i="45"/>
  <c r="AJ20" i="70" s="1"/>
  <c r="BI20" i="45"/>
  <c r="BH20" i="45"/>
  <c r="AI20" i="70" s="1"/>
  <c r="BG20" i="45"/>
  <c r="AH20" i="70" s="1"/>
  <c r="BF20" i="45"/>
  <c r="AG20" i="70" s="1"/>
  <c r="BE20" i="45"/>
  <c r="BD20" i="45"/>
  <c r="AF20" i="70" s="1"/>
  <c r="BC20" i="45"/>
  <c r="AE20" i="70" s="1"/>
  <c r="BB20" i="45"/>
  <c r="AD20" i="70" s="1"/>
  <c r="BA20" i="45"/>
  <c r="AZ20" i="45"/>
  <c r="AC20" i="70" s="1"/>
  <c r="AY20" i="45"/>
  <c r="AB20" i="70" s="1"/>
  <c r="AX20" i="45"/>
  <c r="AA20" i="70" s="1"/>
  <c r="AW20" i="45"/>
  <c r="AV20" i="45"/>
  <c r="Z20" i="70" s="1"/>
  <c r="AU20" i="45"/>
  <c r="Y20" i="70" s="1"/>
  <c r="AT20" i="45"/>
  <c r="X20" i="70" s="1"/>
  <c r="AS20" i="45"/>
  <c r="AR20" i="45"/>
  <c r="W20" i="70" s="1"/>
  <c r="AQ20" i="45"/>
  <c r="V20" i="70" s="1"/>
  <c r="AP20" i="45"/>
  <c r="U20" i="70" s="1"/>
  <c r="AO20" i="45"/>
  <c r="AN20" i="45"/>
  <c r="T20" i="70" s="1"/>
  <c r="AM20" i="45"/>
  <c r="S20" i="70" s="1"/>
  <c r="AL20" i="45"/>
  <c r="R20" i="70" s="1"/>
  <c r="AK20" i="45"/>
  <c r="AJ20" i="45"/>
  <c r="Q20" i="70" s="1"/>
  <c r="AI20" i="45"/>
  <c r="P20" i="70" s="1"/>
  <c r="AH20" i="45"/>
  <c r="O20" i="70" s="1"/>
  <c r="AG20" i="45"/>
  <c r="AF20" i="45"/>
  <c r="N20" i="70" s="1"/>
  <c r="AE20" i="45"/>
  <c r="M20" i="70" s="1"/>
  <c r="AD20" i="45"/>
  <c r="L20" i="70" s="1"/>
  <c r="AC20" i="45"/>
  <c r="AB20" i="45"/>
  <c r="K20" i="70" s="1"/>
  <c r="AA20" i="45"/>
  <c r="J20" i="70" s="1"/>
  <c r="Z20" i="45"/>
  <c r="I20" i="70" s="1"/>
  <c r="Y20" i="45"/>
  <c r="X20" i="45"/>
  <c r="H20" i="70" s="1"/>
  <c r="W20" i="45"/>
  <c r="BR19" i="45"/>
  <c r="AP19" i="70" s="1"/>
  <c r="BQ19" i="45"/>
  <c r="BP19" i="45"/>
  <c r="AO19" i="70" s="1"/>
  <c r="BO19" i="45"/>
  <c r="AN19" i="70" s="1"/>
  <c r="BN19" i="45"/>
  <c r="AM19" i="70" s="1"/>
  <c r="BM19" i="45"/>
  <c r="BL19" i="45"/>
  <c r="AL19" i="70" s="1"/>
  <c r="BK19" i="45"/>
  <c r="AK19" i="70" s="1"/>
  <c r="BJ19" i="45"/>
  <c r="AJ19" i="70" s="1"/>
  <c r="BI19" i="45"/>
  <c r="BH19" i="45"/>
  <c r="AI19" i="70" s="1"/>
  <c r="BG19" i="45"/>
  <c r="AH19" i="70" s="1"/>
  <c r="BF19" i="45"/>
  <c r="AG19" i="70" s="1"/>
  <c r="BE19" i="45"/>
  <c r="BD19" i="45"/>
  <c r="AF19" i="70" s="1"/>
  <c r="BC19" i="45"/>
  <c r="AE19" i="70" s="1"/>
  <c r="BB19" i="45"/>
  <c r="AD19" i="70" s="1"/>
  <c r="BA19" i="45"/>
  <c r="AZ19" i="45"/>
  <c r="AC19" i="70" s="1"/>
  <c r="AY19" i="45"/>
  <c r="AB19" i="70" s="1"/>
  <c r="AX19" i="45"/>
  <c r="AA19" i="70" s="1"/>
  <c r="AW19" i="45"/>
  <c r="AV19" i="45"/>
  <c r="Z19" i="70" s="1"/>
  <c r="AU19" i="45"/>
  <c r="Y19" i="70" s="1"/>
  <c r="AT19" i="45"/>
  <c r="X19" i="70" s="1"/>
  <c r="AS19" i="45"/>
  <c r="AR19" i="45"/>
  <c r="W19" i="70" s="1"/>
  <c r="AQ19" i="45"/>
  <c r="V19" i="70" s="1"/>
  <c r="AP19" i="45"/>
  <c r="U19" i="70" s="1"/>
  <c r="AO19" i="45"/>
  <c r="AN19" i="45"/>
  <c r="T19" i="70" s="1"/>
  <c r="AM19" i="45"/>
  <c r="S19" i="70" s="1"/>
  <c r="AL19" i="45"/>
  <c r="R19" i="70" s="1"/>
  <c r="AK19" i="45"/>
  <c r="AJ19" i="45"/>
  <c r="Q19" i="70" s="1"/>
  <c r="AI19" i="45"/>
  <c r="P19" i="70" s="1"/>
  <c r="AH19" i="45"/>
  <c r="O19" i="70" s="1"/>
  <c r="AG19" i="45"/>
  <c r="AF19" i="45"/>
  <c r="N19" i="70" s="1"/>
  <c r="AE19" i="45"/>
  <c r="M19" i="70" s="1"/>
  <c r="AD19" i="45"/>
  <c r="L19" i="70" s="1"/>
  <c r="AC19" i="45"/>
  <c r="AB19" i="45"/>
  <c r="K19" i="70" s="1"/>
  <c r="AA19" i="45"/>
  <c r="J19" i="70" s="1"/>
  <c r="Z19" i="45"/>
  <c r="Y19" i="45"/>
  <c r="X19" i="45"/>
  <c r="H19" i="70" s="1"/>
  <c r="W19" i="45"/>
  <c r="BR18" i="45"/>
  <c r="AP18" i="70" s="1"/>
  <c r="BQ18" i="45"/>
  <c r="BP18" i="45"/>
  <c r="AO18" i="70" s="1"/>
  <c r="BO18" i="45"/>
  <c r="AN18" i="70" s="1"/>
  <c r="BN18" i="45"/>
  <c r="AM18" i="70" s="1"/>
  <c r="BM18" i="45"/>
  <c r="BL18" i="45"/>
  <c r="AL18" i="70" s="1"/>
  <c r="BK18" i="45"/>
  <c r="AK18" i="70" s="1"/>
  <c r="BJ18" i="45"/>
  <c r="AJ18" i="70" s="1"/>
  <c r="BI18" i="45"/>
  <c r="BH18" i="45"/>
  <c r="AI18" i="70" s="1"/>
  <c r="BG18" i="45"/>
  <c r="AH18" i="70" s="1"/>
  <c r="BF18" i="45"/>
  <c r="AG18" i="70" s="1"/>
  <c r="BE18" i="45"/>
  <c r="BD18" i="45"/>
  <c r="AF18" i="70" s="1"/>
  <c r="BC18" i="45"/>
  <c r="AE18" i="70" s="1"/>
  <c r="BB18" i="45"/>
  <c r="AD18" i="70" s="1"/>
  <c r="BA18" i="45"/>
  <c r="AZ18" i="45"/>
  <c r="AC18" i="70" s="1"/>
  <c r="AY18" i="45"/>
  <c r="AB18" i="70" s="1"/>
  <c r="AX18" i="45"/>
  <c r="AA18" i="70" s="1"/>
  <c r="AW18" i="45"/>
  <c r="AV18" i="45"/>
  <c r="Z18" i="70" s="1"/>
  <c r="AU18" i="45"/>
  <c r="Y18" i="70" s="1"/>
  <c r="AT18" i="45"/>
  <c r="X18" i="70" s="1"/>
  <c r="AS18" i="45"/>
  <c r="AR18" i="45"/>
  <c r="W18" i="70" s="1"/>
  <c r="AQ18" i="45"/>
  <c r="V18" i="70" s="1"/>
  <c r="AP18" i="45"/>
  <c r="U18" i="70" s="1"/>
  <c r="AO18" i="45"/>
  <c r="AN18" i="45"/>
  <c r="T18" i="70" s="1"/>
  <c r="AM18" i="45"/>
  <c r="S18" i="70" s="1"/>
  <c r="AL18" i="45"/>
  <c r="R18" i="70" s="1"/>
  <c r="AK18" i="45"/>
  <c r="AJ18" i="45"/>
  <c r="Q18" i="70" s="1"/>
  <c r="AI18" i="45"/>
  <c r="P18" i="70" s="1"/>
  <c r="AH18" i="45"/>
  <c r="O18" i="70" s="1"/>
  <c r="AG18" i="45"/>
  <c r="AF18" i="45"/>
  <c r="N18" i="70" s="1"/>
  <c r="AE18" i="45"/>
  <c r="M18" i="70" s="1"/>
  <c r="AD18" i="45"/>
  <c r="L18" i="70" s="1"/>
  <c r="AC18" i="45"/>
  <c r="AB18" i="45"/>
  <c r="K18" i="70" s="1"/>
  <c r="AA18" i="45"/>
  <c r="J18" i="70" s="1"/>
  <c r="Z18" i="45"/>
  <c r="Y18" i="45"/>
  <c r="X18" i="45"/>
  <c r="H18" i="70" s="1"/>
  <c r="W18" i="45"/>
  <c r="BR17" i="45"/>
  <c r="AP17" i="70" s="1"/>
  <c r="BQ17" i="45"/>
  <c r="BP17" i="45"/>
  <c r="AO17" i="70" s="1"/>
  <c r="BO17" i="45"/>
  <c r="AN17" i="70" s="1"/>
  <c r="BN17" i="45"/>
  <c r="AM17" i="70" s="1"/>
  <c r="BM17" i="45"/>
  <c r="BL17" i="45"/>
  <c r="AL17" i="70" s="1"/>
  <c r="BK17" i="45"/>
  <c r="AK17" i="70" s="1"/>
  <c r="BJ17" i="45"/>
  <c r="AJ17" i="70" s="1"/>
  <c r="BI17" i="45"/>
  <c r="BH17" i="45"/>
  <c r="AI17" i="70" s="1"/>
  <c r="BG17" i="45"/>
  <c r="AH17" i="70" s="1"/>
  <c r="BF17" i="45"/>
  <c r="AG17" i="70" s="1"/>
  <c r="BE17" i="45"/>
  <c r="BD17" i="45"/>
  <c r="AF17" i="70" s="1"/>
  <c r="BC17" i="45"/>
  <c r="AE17" i="70" s="1"/>
  <c r="BB17" i="45"/>
  <c r="AD17" i="70" s="1"/>
  <c r="BA17" i="45"/>
  <c r="AZ17" i="45"/>
  <c r="AC17" i="70" s="1"/>
  <c r="AY17" i="45"/>
  <c r="AB17" i="70" s="1"/>
  <c r="AX17" i="45"/>
  <c r="AA17" i="70" s="1"/>
  <c r="AW17" i="45"/>
  <c r="AV17" i="45"/>
  <c r="Z17" i="70" s="1"/>
  <c r="AU17" i="45"/>
  <c r="Y17" i="70" s="1"/>
  <c r="AT17" i="45"/>
  <c r="X17" i="70" s="1"/>
  <c r="AS17" i="45"/>
  <c r="AR17" i="45"/>
  <c r="W17" i="70" s="1"/>
  <c r="AQ17" i="45"/>
  <c r="V17" i="70" s="1"/>
  <c r="AP17" i="45"/>
  <c r="U17" i="70" s="1"/>
  <c r="AO17" i="45"/>
  <c r="AN17" i="45"/>
  <c r="T17" i="70" s="1"/>
  <c r="AM17" i="45"/>
  <c r="S17" i="70" s="1"/>
  <c r="AL17" i="45"/>
  <c r="R17" i="70" s="1"/>
  <c r="AK17" i="45"/>
  <c r="AJ17" i="45"/>
  <c r="Q17" i="70" s="1"/>
  <c r="AI17" i="45"/>
  <c r="P17" i="70" s="1"/>
  <c r="AH17" i="45"/>
  <c r="O17" i="70" s="1"/>
  <c r="AG17" i="45"/>
  <c r="AF17" i="45"/>
  <c r="N17" i="70" s="1"/>
  <c r="AE17" i="45"/>
  <c r="M17" i="70" s="1"/>
  <c r="AD17" i="45"/>
  <c r="L17" i="70" s="1"/>
  <c r="AC17" i="45"/>
  <c r="AB17" i="45"/>
  <c r="K17" i="70" s="1"/>
  <c r="AA17" i="45"/>
  <c r="J17" i="70" s="1"/>
  <c r="Z17" i="45"/>
  <c r="Y17" i="45"/>
  <c r="X17" i="45"/>
  <c r="H17" i="70" s="1"/>
  <c r="W17" i="45"/>
  <c r="BR16" i="45"/>
  <c r="AP16" i="70" s="1"/>
  <c r="BQ16" i="45"/>
  <c r="BP16" i="45"/>
  <c r="AO16" i="70" s="1"/>
  <c r="BO16" i="45"/>
  <c r="AN16" i="70" s="1"/>
  <c r="BN16" i="45"/>
  <c r="AM16" i="70" s="1"/>
  <c r="BM16" i="45"/>
  <c r="BL16" i="45"/>
  <c r="AL16" i="70" s="1"/>
  <c r="BK16" i="45"/>
  <c r="AK16" i="70" s="1"/>
  <c r="BJ16" i="45"/>
  <c r="AJ16" i="70" s="1"/>
  <c r="BI16" i="45"/>
  <c r="BH16" i="45"/>
  <c r="AI16" i="70" s="1"/>
  <c r="BG16" i="45"/>
  <c r="AH16" i="70" s="1"/>
  <c r="BF16" i="45"/>
  <c r="AG16" i="70" s="1"/>
  <c r="BE16" i="45"/>
  <c r="BD16" i="45"/>
  <c r="AF16" i="70" s="1"/>
  <c r="BC16" i="45"/>
  <c r="AE16" i="70" s="1"/>
  <c r="BB16" i="45"/>
  <c r="AD16" i="70" s="1"/>
  <c r="BA16" i="45"/>
  <c r="AZ16" i="45"/>
  <c r="AC16" i="70" s="1"/>
  <c r="AY16" i="45"/>
  <c r="AB16" i="70" s="1"/>
  <c r="AX16" i="45"/>
  <c r="AA16" i="70" s="1"/>
  <c r="AW16" i="45"/>
  <c r="AV16" i="45"/>
  <c r="Z16" i="70" s="1"/>
  <c r="AU16" i="45"/>
  <c r="Y16" i="70" s="1"/>
  <c r="AT16" i="45"/>
  <c r="X16" i="70" s="1"/>
  <c r="AS16" i="45"/>
  <c r="AR16" i="45"/>
  <c r="W16" i="70" s="1"/>
  <c r="AQ16" i="45"/>
  <c r="V16" i="70" s="1"/>
  <c r="AP16" i="45"/>
  <c r="U16" i="70" s="1"/>
  <c r="AO16" i="45"/>
  <c r="AN16" i="45"/>
  <c r="T16" i="70" s="1"/>
  <c r="AM16" i="45"/>
  <c r="S16" i="70" s="1"/>
  <c r="AL16" i="45"/>
  <c r="R16" i="70" s="1"/>
  <c r="AK16" i="45"/>
  <c r="AJ16" i="45"/>
  <c r="Q16" i="70" s="1"/>
  <c r="AI16" i="45"/>
  <c r="P16" i="70" s="1"/>
  <c r="AH16" i="45"/>
  <c r="O16" i="70" s="1"/>
  <c r="AG16" i="45"/>
  <c r="AF16" i="45"/>
  <c r="N16" i="70" s="1"/>
  <c r="AE16" i="45"/>
  <c r="M16" i="70" s="1"/>
  <c r="AD16" i="45"/>
  <c r="L16" i="70" s="1"/>
  <c r="AC16" i="45"/>
  <c r="AB16" i="45"/>
  <c r="K16" i="70" s="1"/>
  <c r="AA16" i="45"/>
  <c r="J16" i="70" s="1"/>
  <c r="Z16" i="45"/>
  <c r="Y16" i="45"/>
  <c r="X16" i="45"/>
  <c r="H16" i="70" s="1"/>
  <c r="W16" i="45"/>
  <c r="G16" i="70" s="1"/>
  <c r="AQ16" i="70" s="1"/>
  <c r="BR15" i="45"/>
  <c r="AP15" i="70" s="1"/>
  <c r="BQ15" i="45"/>
  <c r="BP15" i="45"/>
  <c r="AO15" i="70" s="1"/>
  <c r="BO15" i="45"/>
  <c r="AN15" i="70" s="1"/>
  <c r="BN15" i="45"/>
  <c r="AM15" i="70" s="1"/>
  <c r="BM15" i="45"/>
  <c r="BL15" i="45"/>
  <c r="AL15" i="70" s="1"/>
  <c r="BK15" i="45"/>
  <c r="AK15" i="70" s="1"/>
  <c r="BJ15" i="45"/>
  <c r="AJ15" i="70" s="1"/>
  <c r="BI15" i="45"/>
  <c r="BH15" i="45"/>
  <c r="AI15" i="70" s="1"/>
  <c r="BG15" i="45"/>
  <c r="AH15" i="70" s="1"/>
  <c r="BF15" i="45"/>
  <c r="AG15" i="70" s="1"/>
  <c r="BE15" i="45"/>
  <c r="BD15" i="45"/>
  <c r="AF15" i="70" s="1"/>
  <c r="BC15" i="45"/>
  <c r="AE15" i="70" s="1"/>
  <c r="BB15" i="45"/>
  <c r="AD15" i="70" s="1"/>
  <c r="BA15" i="45"/>
  <c r="AZ15" i="45"/>
  <c r="AC15" i="70" s="1"/>
  <c r="AY15" i="45"/>
  <c r="AB15" i="70" s="1"/>
  <c r="AX15" i="45"/>
  <c r="AA15" i="70" s="1"/>
  <c r="AW15" i="45"/>
  <c r="AV15" i="45"/>
  <c r="Z15" i="70" s="1"/>
  <c r="AU15" i="45"/>
  <c r="Y15" i="70" s="1"/>
  <c r="AT15" i="45"/>
  <c r="X15" i="70" s="1"/>
  <c r="AS15" i="45"/>
  <c r="AR15" i="45"/>
  <c r="W15" i="70" s="1"/>
  <c r="AQ15" i="45"/>
  <c r="V15" i="70" s="1"/>
  <c r="AP15" i="45"/>
  <c r="U15" i="70" s="1"/>
  <c r="AO15" i="45"/>
  <c r="AN15" i="45"/>
  <c r="T15" i="70" s="1"/>
  <c r="AM15" i="45"/>
  <c r="S15" i="70" s="1"/>
  <c r="AL15" i="45"/>
  <c r="R15" i="70" s="1"/>
  <c r="AK15" i="45"/>
  <c r="AJ15" i="45"/>
  <c r="Q15" i="70" s="1"/>
  <c r="AI15" i="45"/>
  <c r="P15" i="70" s="1"/>
  <c r="AH15" i="45"/>
  <c r="O15" i="70" s="1"/>
  <c r="AG15" i="45"/>
  <c r="AF15" i="45"/>
  <c r="N15" i="70" s="1"/>
  <c r="AE15" i="45"/>
  <c r="M15" i="70" s="1"/>
  <c r="AD15" i="45"/>
  <c r="L15" i="70" s="1"/>
  <c r="AC15" i="45"/>
  <c r="AB15" i="45"/>
  <c r="K15" i="70" s="1"/>
  <c r="AA15" i="45"/>
  <c r="J15" i="70" s="1"/>
  <c r="Z15" i="45"/>
  <c r="Y15" i="45"/>
  <c r="X15" i="45"/>
  <c r="H15" i="70" s="1"/>
  <c r="W15" i="45"/>
  <c r="BR14" i="45"/>
  <c r="AP14" i="70" s="1"/>
  <c r="BQ14" i="45"/>
  <c r="BP14" i="45"/>
  <c r="AO14" i="70" s="1"/>
  <c r="BO14" i="45"/>
  <c r="AN14" i="70" s="1"/>
  <c r="BN14" i="45"/>
  <c r="AM14" i="70" s="1"/>
  <c r="BM14" i="45"/>
  <c r="BL14" i="45"/>
  <c r="AL14" i="70" s="1"/>
  <c r="BK14" i="45"/>
  <c r="AK14" i="70" s="1"/>
  <c r="BJ14" i="45"/>
  <c r="AJ14" i="70" s="1"/>
  <c r="BI14" i="45"/>
  <c r="BH14" i="45"/>
  <c r="AI14" i="70" s="1"/>
  <c r="BG14" i="45"/>
  <c r="AH14" i="70" s="1"/>
  <c r="BF14" i="45"/>
  <c r="AG14" i="70" s="1"/>
  <c r="BE14" i="45"/>
  <c r="BD14" i="45"/>
  <c r="AF14" i="70" s="1"/>
  <c r="BC14" i="45"/>
  <c r="AE14" i="70" s="1"/>
  <c r="BB14" i="45"/>
  <c r="AD14" i="70" s="1"/>
  <c r="BA14" i="45"/>
  <c r="AZ14" i="45"/>
  <c r="AC14" i="70" s="1"/>
  <c r="AY14" i="45"/>
  <c r="AB14" i="70" s="1"/>
  <c r="AX14" i="45"/>
  <c r="AA14" i="70" s="1"/>
  <c r="AW14" i="45"/>
  <c r="AV14" i="45"/>
  <c r="Z14" i="70" s="1"/>
  <c r="AU14" i="45"/>
  <c r="Y14" i="70" s="1"/>
  <c r="AT14" i="45"/>
  <c r="X14" i="70" s="1"/>
  <c r="AS14" i="45"/>
  <c r="AR14" i="45"/>
  <c r="W14" i="70" s="1"/>
  <c r="AQ14" i="45"/>
  <c r="V14" i="70" s="1"/>
  <c r="AP14" i="45"/>
  <c r="U14" i="70" s="1"/>
  <c r="AO14" i="45"/>
  <c r="AN14" i="45"/>
  <c r="T14" i="70" s="1"/>
  <c r="AM14" i="45"/>
  <c r="S14" i="70" s="1"/>
  <c r="AL14" i="45"/>
  <c r="R14" i="70" s="1"/>
  <c r="AK14" i="45"/>
  <c r="AJ14" i="45"/>
  <c r="Q14" i="70" s="1"/>
  <c r="AI14" i="45"/>
  <c r="P14" i="70" s="1"/>
  <c r="AH14" i="45"/>
  <c r="O14" i="70" s="1"/>
  <c r="AG14" i="45"/>
  <c r="AF14" i="45"/>
  <c r="N14" i="70" s="1"/>
  <c r="AE14" i="45"/>
  <c r="M14" i="70" s="1"/>
  <c r="AD14" i="45"/>
  <c r="L14" i="70" s="1"/>
  <c r="AC14" i="45"/>
  <c r="AB14" i="45"/>
  <c r="K14" i="70" s="1"/>
  <c r="AA14" i="45"/>
  <c r="J14" i="70" s="1"/>
  <c r="Z14" i="45"/>
  <c r="Y14" i="45"/>
  <c r="X14" i="45"/>
  <c r="H14" i="70" s="1"/>
  <c r="W14" i="45"/>
  <c r="BR13" i="45"/>
  <c r="BQ13" i="45"/>
  <c r="BP13" i="45"/>
  <c r="AO13" i="70" s="1"/>
  <c r="BO13" i="45"/>
  <c r="AN13" i="70" s="1"/>
  <c r="BN13" i="45"/>
  <c r="AM13" i="70" s="1"/>
  <c r="BM13" i="45"/>
  <c r="BL13" i="45"/>
  <c r="AL13" i="70" s="1"/>
  <c r="BK13" i="45"/>
  <c r="AK13" i="70" s="1"/>
  <c r="BJ13" i="45"/>
  <c r="AJ13" i="70" s="1"/>
  <c r="BI13" i="45"/>
  <c r="BH13" i="45"/>
  <c r="AI13" i="70" s="1"/>
  <c r="BG13" i="45"/>
  <c r="AH13" i="70" s="1"/>
  <c r="BF13" i="45"/>
  <c r="AG13" i="70" s="1"/>
  <c r="BE13" i="45"/>
  <c r="BD13" i="45"/>
  <c r="AF13" i="70" s="1"/>
  <c r="BC13" i="45"/>
  <c r="AE13" i="70" s="1"/>
  <c r="BB13" i="45"/>
  <c r="AD13" i="70" s="1"/>
  <c r="BA13" i="45"/>
  <c r="AZ13" i="45"/>
  <c r="AC13" i="70" s="1"/>
  <c r="AY13" i="45"/>
  <c r="AB13" i="70" s="1"/>
  <c r="AX13" i="45"/>
  <c r="AA13" i="70" s="1"/>
  <c r="AW13" i="45"/>
  <c r="AV13" i="45"/>
  <c r="Z13" i="70" s="1"/>
  <c r="AU13" i="45"/>
  <c r="Y13" i="70" s="1"/>
  <c r="AT13" i="45"/>
  <c r="X13" i="70" s="1"/>
  <c r="AS13" i="45"/>
  <c r="AR13" i="45"/>
  <c r="W13" i="70" s="1"/>
  <c r="AQ13" i="45"/>
  <c r="V13" i="70" s="1"/>
  <c r="AP13" i="45"/>
  <c r="U13" i="70" s="1"/>
  <c r="AO13" i="45"/>
  <c r="AN13" i="45"/>
  <c r="T13" i="70" s="1"/>
  <c r="AM13" i="45"/>
  <c r="S13" i="70" s="1"/>
  <c r="AL13" i="45"/>
  <c r="R13" i="70" s="1"/>
  <c r="AK13" i="45"/>
  <c r="AJ13" i="45"/>
  <c r="Q13" i="70" s="1"/>
  <c r="AI13" i="45"/>
  <c r="P13" i="70" s="1"/>
  <c r="AH13" i="45"/>
  <c r="O13" i="70" s="1"/>
  <c r="AG13" i="45"/>
  <c r="AF13" i="45"/>
  <c r="N13" i="70" s="1"/>
  <c r="AE13" i="45"/>
  <c r="M13" i="70" s="1"/>
  <c r="AD13" i="45"/>
  <c r="L13" i="70" s="1"/>
  <c r="AC13" i="45"/>
  <c r="AB13" i="45"/>
  <c r="K13" i="70" s="1"/>
  <c r="AA13" i="45"/>
  <c r="J13" i="70" s="1"/>
  <c r="Z13" i="45"/>
  <c r="Y13" i="45"/>
  <c r="X13" i="45"/>
  <c r="H13" i="70" s="1"/>
  <c r="W13" i="45"/>
  <c r="BO11" i="45"/>
  <c r="AN11" i="70" s="1"/>
  <c r="AY11" i="45"/>
  <c r="AB11" i="70" s="1"/>
  <c r="BP10" i="45"/>
  <c r="AO10" i="70" s="1"/>
  <c r="AZ10" i="45"/>
  <c r="AC10" i="70" s="1"/>
  <c r="BO8" i="45"/>
  <c r="AN8" i="70" s="1"/>
  <c r="AY8" i="45"/>
  <c r="AB8" i="70" s="1"/>
  <c r="AI8" i="45"/>
  <c r="P8" i="70" s="1"/>
  <c r="AZ7" i="45"/>
  <c r="AC7" i="70" s="1"/>
  <c r="AJ7" i="45"/>
  <c r="Q7" i="70" s="1"/>
  <c r="BO6" i="45"/>
  <c r="AN6" i="70" s="1"/>
  <c r="BK6" i="45"/>
  <c r="AK6" i="70" s="1"/>
  <c r="AY6" i="45"/>
  <c r="AB6" i="70" s="1"/>
  <c r="AZ5" i="45"/>
  <c r="AC5" i="70" s="1"/>
  <c r="AN5" i="45"/>
  <c r="T5" i="70" s="1"/>
  <c r="BP4" i="45"/>
  <c r="AJ4" i="45"/>
  <c r="BO3" i="45"/>
  <c r="BP5" i="45" s="1"/>
  <c r="AO5" i="70" s="1"/>
  <c r="BK3" i="45"/>
  <c r="BG3" i="45"/>
  <c r="BC3" i="45"/>
  <c r="BD10" i="45" s="1"/>
  <c r="AF10" i="70" s="1"/>
  <c r="AY3" i="45"/>
  <c r="AZ4" i="45" s="1"/>
  <c r="AU3" i="45"/>
  <c r="AQ3" i="45"/>
  <c r="AM3" i="45"/>
  <c r="AN12" i="45" s="1"/>
  <c r="T12" i="70" s="1"/>
  <c r="AI3" i="45"/>
  <c r="AJ12" i="45" s="1"/>
  <c r="Q12" i="70" s="1"/>
  <c r="AE3" i="45"/>
  <c r="AE6" i="45" s="1"/>
  <c r="M6" i="70" s="1"/>
  <c r="AA3" i="45"/>
  <c r="AA8" i="45" s="1"/>
  <c r="J8" i="70" s="1"/>
  <c r="W3" i="45"/>
  <c r="X7" i="45" s="1"/>
  <c r="H7" i="70" s="1"/>
  <c r="B6" i="70"/>
  <c r="AV6" i="70" s="1"/>
  <c r="D6" i="70"/>
  <c r="E6" i="70"/>
  <c r="B7" i="70"/>
  <c r="AV7" i="70" s="1"/>
  <c r="D7" i="70"/>
  <c r="E7" i="70"/>
  <c r="B8" i="70"/>
  <c r="AV8" i="70" s="1"/>
  <c r="D8" i="70"/>
  <c r="E8" i="70"/>
  <c r="B9" i="70"/>
  <c r="AV9" i="70" s="1"/>
  <c r="D9" i="70"/>
  <c r="E9" i="70"/>
  <c r="B10" i="70"/>
  <c r="AV10" i="70" s="1"/>
  <c r="D10" i="70"/>
  <c r="E10" i="70"/>
  <c r="B11" i="70"/>
  <c r="AV11" i="70" s="1"/>
  <c r="D11" i="70"/>
  <c r="E11" i="70"/>
  <c r="B12" i="70"/>
  <c r="AV12" i="70" s="1"/>
  <c r="D12" i="70"/>
  <c r="E12" i="70"/>
  <c r="B13" i="70"/>
  <c r="AV13" i="70" s="1"/>
  <c r="C13" i="70"/>
  <c r="D13" i="70"/>
  <c r="E13" i="70"/>
  <c r="F13" i="70"/>
  <c r="B14" i="70"/>
  <c r="AV14" i="70" s="1"/>
  <c r="C14" i="70"/>
  <c r="D14" i="70"/>
  <c r="E14" i="70"/>
  <c r="F14" i="70"/>
  <c r="B15" i="70"/>
  <c r="AV15" i="70" s="1"/>
  <c r="C15" i="70"/>
  <c r="D15" i="70"/>
  <c r="E15" i="70"/>
  <c r="F15" i="70"/>
  <c r="B16" i="70"/>
  <c r="AV16" i="70" s="1"/>
  <c r="C16" i="70"/>
  <c r="D16" i="70"/>
  <c r="E16" i="70"/>
  <c r="F16" i="70"/>
  <c r="B17" i="70"/>
  <c r="AV17" i="70" s="1"/>
  <c r="C17" i="70"/>
  <c r="D17" i="70"/>
  <c r="E17" i="70"/>
  <c r="F17" i="70"/>
  <c r="B18" i="70"/>
  <c r="AV18" i="70" s="1"/>
  <c r="C18" i="70"/>
  <c r="D18" i="70"/>
  <c r="E18" i="70"/>
  <c r="F18" i="70"/>
  <c r="B19" i="70"/>
  <c r="AV19" i="70" s="1"/>
  <c r="C19" i="70"/>
  <c r="D19" i="70"/>
  <c r="E19" i="70"/>
  <c r="F19" i="70"/>
  <c r="B20" i="70"/>
  <c r="AV20" i="70" s="1"/>
  <c r="C20" i="70"/>
  <c r="D20" i="70"/>
  <c r="E20" i="70"/>
  <c r="F20" i="70"/>
  <c r="B21" i="70"/>
  <c r="AV21" i="70" s="1"/>
  <c r="C21" i="70"/>
  <c r="D21" i="70"/>
  <c r="E21" i="70"/>
  <c r="F21" i="70"/>
  <c r="B22" i="70"/>
  <c r="AV22" i="70" s="1"/>
  <c r="C22" i="70"/>
  <c r="D22" i="70"/>
  <c r="E22" i="70"/>
  <c r="F22" i="70"/>
  <c r="B23" i="70"/>
  <c r="AV23" i="70" s="1"/>
  <c r="C23" i="70"/>
  <c r="D23" i="70"/>
  <c r="E23" i="70"/>
  <c r="F23" i="70"/>
  <c r="B24" i="70"/>
  <c r="AV24" i="70" s="1"/>
  <c r="C24" i="70"/>
  <c r="D24" i="70"/>
  <c r="E24" i="70"/>
  <c r="F24" i="70"/>
  <c r="B25" i="70"/>
  <c r="AV25" i="70" s="1"/>
  <c r="C25" i="70"/>
  <c r="D25" i="70"/>
  <c r="E25" i="70"/>
  <c r="F25" i="70"/>
  <c r="B26" i="70"/>
  <c r="AV26" i="70" s="1"/>
  <c r="C26" i="70"/>
  <c r="D26" i="70"/>
  <c r="E26" i="70"/>
  <c r="F26" i="70"/>
  <c r="B27" i="70"/>
  <c r="AV27" i="70" s="1"/>
  <c r="C27" i="70"/>
  <c r="D27" i="70"/>
  <c r="E27" i="70"/>
  <c r="F27" i="70"/>
  <c r="B28" i="70"/>
  <c r="AV28" i="70" s="1"/>
  <c r="C28" i="70"/>
  <c r="D28" i="70"/>
  <c r="E28" i="70"/>
  <c r="F28" i="70"/>
  <c r="B29" i="70"/>
  <c r="AV29" i="70" s="1"/>
  <c r="C29" i="70"/>
  <c r="D29" i="70"/>
  <c r="E29" i="70"/>
  <c r="F29" i="70"/>
  <c r="B30" i="70"/>
  <c r="AV30" i="70" s="1"/>
  <c r="C30" i="70"/>
  <c r="D30" i="70"/>
  <c r="E30" i="70"/>
  <c r="F30" i="70"/>
  <c r="B31" i="70"/>
  <c r="AV31" i="70" s="1"/>
  <c r="C31" i="70"/>
  <c r="D31" i="70"/>
  <c r="E31" i="70"/>
  <c r="F31" i="70"/>
  <c r="B32" i="70"/>
  <c r="AV32" i="70" s="1"/>
  <c r="C32" i="70"/>
  <c r="D32" i="70"/>
  <c r="E32" i="70"/>
  <c r="F32" i="70"/>
  <c r="B33" i="70"/>
  <c r="AV33" i="70" s="1"/>
  <c r="C33" i="70"/>
  <c r="D33" i="70"/>
  <c r="E33" i="70"/>
  <c r="F33" i="70"/>
  <c r="B34" i="70"/>
  <c r="AV34" i="70" s="1"/>
  <c r="C34" i="70"/>
  <c r="D34" i="70"/>
  <c r="E34" i="70"/>
  <c r="F34" i="70"/>
  <c r="B35" i="70"/>
  <c r="AV35" i="70" s="1"/>
  <c r="C35" i="70"/>
  <c r="D35" i="70"/>
  <c r="E35" i="70"/>
  <c r="F35" i="70"/>
  <c r="B36" i="70"/>
  <c r="AV36" i="70" s="1"/>
  <c r="C36" i="70"/>
  <c r="D36" i="70"/>
  <c r="E36" i="70"/>
  <c r="F36" i="70"/>
  <c r="B37" i="70"/>
  <c r="AV37" i="70" s="1"/>
  <c r="C37" i="70"/>
  <c r="D37" i="70"/>
  <c r="E37" i="70"/>
  <c r="F37" i="70"/>
  <c r="B38" i="70"/>
  <c r="AV38" i="70" s="1"/>
  <c r="C38" i="70"/>
  <c r="D38" i="70"/>
  <c r="E38" i="70"/>
  <c r="F38" i="70"/>
  <c r="B39" i="70"/>
  <c r="AV39" i="70" s="1"/>
  <c r="C39" i="70"/>
  <c r="D39" i="70"/>
  <c r="E39" i="70"/>
  <c r="F39" i="70"/>
  <c r="B40" i="70"/>
  <c r="AV40" i="70" s="1"/>
  <c r="C40" i="70"/>
  <c r="D40" i="70"/>
  <c r="E40" i="70"/>
  <c r="F40" i="70"/>
  <c r="B41" i="70"/>
  <c r="AV41" i="70" s="1"/>
  <c r="C41" i="70"/>
  <c r="D41" i="70"/>
  <c r="E41" i="70"/>
  <c r="F41" i="70"/>
  <c r="B42" i="70"/>
  <c r="AV42" i="70" s="1"/>
  <c r="C42" i="70"/>
  <c r="D42" i="70"/>
  <c r="E42" i="70"/>
  <c r="F42" i="70"/>
  <c r="B43" i="70"/>
  <c r="AV43" i="70" s="1"/>
  <c r="C43" i="70"/>
  <c r="D43" i="70"/>
  <c r="E43" i="70"/>
  <c r="F43" i="70"/>
  <c r="B44" i="70"/>
  <c r="AV44" i="70" s="1"/>
  <c r="C44" i="70"/>
  <c r="D44" i="70"/>
  <c r="E44" i="70"/>
  <c r="F44" i="70"/>
  <c r="B45" i="70"/>
  <c r="AV45" i="70" s="1"/>
  <c r="C45" i="70"/>
  <c r="D45" i="70"/>
  <c r="E45" i="70"/>
  <c r="F45" i="70"/>
  <c r="B46" i="70"/>
  <c r="AV46" i="70" s="1"/>
  <c r="C46" i="70"/>
  <c r="D46" i="70"/>
  <c r="E46" i="70"/>
  <c r="F46" i="70"/>
  <c r="B47" i="70"/>
  <c r="AV47" i="70" s="1"/>
  <c r="C47" i="70"/>
  <c r="D47" i="70"/>
  <c r="E47" i="70"/>
  <c r="F47" i="70"/>
  <c r="B48" i="70"/>
  <c r="AV48" i="70" s="1"/>
  <c r="C48" i="70"/>
  <c r="D48" i="70"/>
  <c r="E48" i="70"/>
  <c r="F48" i="70"/>
  <c r="B49" i="70"/>
  <c r="AV49" i="70" s="1"/>
  <c r="C49" i="70"/>
  <c r="D49" i="70"/>
  <c r="E49" i="70"/>
  <c r="F49" i="70"/>
  <c r="B50" i="70"/>
  <c r="AV50" i="70" s="1"/>
  <c r="C50" i="70"/>
  <c r="D50" i="70"/>
  <c r="E50" i="70"/>
  <c r="F50" i="70"/>
  <c r="B51" i="70"/>
  <c r="AV51" i="70" s="1"/>
  <c r="C51" i="70"/>
  <c r="D51" i="70"/>
  <c r="E51" i="70"/>
  <c r="F51" i="70"/>
  <c r="B52" i="70"/>
  <c r="AV52" i="70" s="1"/>
  <c r="C52" i="70"/>
  <c r="D52" i="70"/>
  <c r="E52" i="70"/>
  <c r="F52" i="70"/>
  <c r="B53" i="70"/>
  <c r="AV53" i="70" s="1"/>
  <c r="C53" i="70"/>
  <c r="D53" i="70"/>
  <c r="E53" i="70"/>
  <c r="F53" i="70"/>
  <c r="B54" i="70"/>
  <c r="AV54" i="70" s="1"/>
  <c r="C54" i="70"/>
  <c r="D54" i="70"/>
  <c r="E54" i="70"/>
  <c r="F54" i="70"/>
  <c r="B55" i="70"/>
  <c r="AV55" i="70" s="1"/>
  <c r="C55" i="70"/>
  <c r="D55" i="70"/>
  <c r="E55" i="70"/>
  <c r="F55" i="70"/>
  <c r="B56" i="70"/>
  <c r="AV56" i="70" s="1"/>
  <c r="C56" i="70"/>
  <c r="D56" i="70"/>
  <c r="E56" i="70"/>
  <c r="F56" i="70"/>
  <c r="B57" i="70"/>
  <c r="AV57" i="70" s="1"/>
  <c r="C57" i="70"/>
  <c r="D57" i="70"/>
  <c r="E57" i="70"/>
  <c r="F57" i="70"/>
  <c r="B58" i="70"/>
  <c r="AV58" i="70" s="1"/>
  <c r="C58" i="70"/>
  <c r="D58" i="70"/>
  <c r="E58" i="70"/>
  <c r="F58" i="70"/>
  <c r="B59" i="70"/>
  <c r="AV59" i="70" s="1"/>
  <c r="C59" i="70"/>
  <c r="D59" i="70"/>
  <c r="E59" i="70"/>
  <c r="F59" i="70"/>
  <c r="B60" i="70"/>
  <c r="AV60" i="70" s="1"/>
  <c r="C60" i="70"/>
  <c r="D60" i="70"/>
  <c r="E60" i="70"/>
  <c r="F60" i="70"/>
  <c r="B61" i="70"/>
  <c r="AV61" i="70" s="1"/>
  <c r="C61" i="70"/>
  <c r="D61" i="70"/>
  <c r="E61" i="70"/>
  <c r="F61" i="70"/>
  <c r="B62" i="70"/>
  <c r="AV62" i="70" s="1"/>
  <c r="C62" i="70"/>
  <c r="D62" i="70"/>
  <c r="E62" i="70"/>
  <c r="F62" i="70"/>
  <c r="B63" i="70"/>
  <c r="AV63" i="70" s="1"/>
  <c r="C63" i="70"/>
  <c r="D63" i="70"/>
  <c r="E63" i="70"/>
  <c r="F63" i="70"/>
  <c r="B64" i="70"/>
  <c r="AV64" i="70" s="1"/>
  <c r="C64" i="70"/>
  <c r="D64" i="70"/>
  <c r="E64" i="70"/>
  <c r="F64" i="70"/>
  <c r="B65" i="70"/>
  <c r="AV65" i="70" s="1"/>
  <c r="C65" i="70"/>
  <c r="D65" i="70"/>
  <c r="E65" i="70"/>
  <c r="F65" i="70"/>
  <c r="B66" i="70"/>
  <c r="AV66" i="70" s="1"/>
  <c r="C66" i="70"/>
  <c r="D66" i="70"/>
  <c r="E66" i="70"/>
  <c r="F66" i="70"/>
  <c r="B67" i="70"/>
  <c r="AV67" i="70" s="1"/>
  <c r="C67" i="70"/>
  <c r="D67" i="70"/>
  <c r="E67" i="70"/>
  <c r="F67" i="70"/>
  <c r="B68" i="70"/>
  <c r="AV68" i="70" s="1"/>
  <c r="C68" i="70"/>
  <c r="D68" i="70"/>
  <c r="E68" i="70"/>
  <c r="F68" i="70"/>
  <c r="B69" i="70"/>
  <c r="AV69" i="70" s="1"/>
  <c r="C69" i="70"/>
  <c r="D69" i="70"/>
  <c r="E69" i="70"/>
  <c r="F69" i="70"/>
  <c r="B70" i="70"/>
  <c r="AV70" i="70" s="1"/>
  <c r="C70" i="70"/>
  <c r="D70" i="70"/>
  <c r="E70" i="70"/>
  <c r="F70" i="70"/>
  <c r="B71" i="70"/>
  <c r="AV71" i="70" s="1"/>
  <c r="C71" i="70"/>
  <c r="D71" i="70"/>
  <c r="E71" i="70"/>
  <c r="F71" i="70"/>
  <c r="B72" i="70"/>
  <c r="AV72" i="70" s="1"/>
  <c r="C72" i="70"/>
  <c r="D72" i="70"/>
  <c r="E72" i="70"/>
  <c r="F72" i="70"/>
  <c r="B73" i="70"/>
  <c r="AV73" i="70" s="1"/>
  <c r="C73" i="70"/>
  <c r="D73" i="70"/>
  <c r="E73" i="70"/>
  <c r="F73" i="70"/>
  <c r="B74" i="70"/>
  <c r="AV74" i="70" s="1"/>
  <c r="C74" i="70"/>
  <c r="D74" i="70"/>
  <c r="E74" i="70"/>
  <c r="F74" i="70"/>
  <c r="B75" i="70"/>
  <c r="AV75" i="70" s="1"/>
  <c r="C75" i="70"/>
  <c r="D75" i="70"/>
  <c r="E75" i="70"/>
  <c r="F75" i="70"/>
  <c r="B76" i="70"/>
  <c r="AV76" i="70" s="1"/>
  <c r="C76" i="70"/>
  <c r="D76" i="70"/>
  <c r="E76" i="70"/>
  <c r="F76" i="70"/>
  <c r="B77" i="70"/>
  <c r="AV77" i="70" s="1"/>
  <c r="C77" i="70"/>
  <c r="D77" i="70"/>
  <c r="E77" i="70"/>
  <c r="F77" i="70"/>
  <c r="B78" i="70"/>
  <c r="AV78" i="70" s="1"/>
  <c r="C78" i="70"/>
  <c r="D78" i="70"/>
  <c r="E78" i="70"/>
  <c r="F78" i="70"/>
  <c r="B79" i="70"/>
  <c r="AV79" i="70" s="1"/>
  <c r="C79" i="70"/>
  <c r="D79" i="70"/>
  <c r="E79" i="70"/>
  <c r="F79" i="70"/>
  <c r="B80" i="70"/>
  <c r="AV80" i="70" s="1"/>
  <c r="C80" i="70"/>
  <c r="D80" i="70"/>
  <c r="E80" i="70"/>
  <c r="F80" i="70"/>
  <c r="B81" i="70"/>
  <c r="AV81" i="70" s="1"/>
  <c r="C81" i="70"/>
  <c r="D81" i="70"/>
  <c r="E81" i="70"/>
  <c r="F81" i="70"/>
  <c r="B82" i="70"/>
  <c r="AV82" i="70" s="1"/>
  <c r="C82" i="70"/>
  <c r="D82" i="70"/>
  <c r="E82" i="70"/>
  <c r="F82" i="70"/>
  <c r="B83" i="70"/>
  <c r="AV83" i="70" s="1"/>
  <c r="C83" i="70"/>
  <c r="D83" i="70"/>
  <c r="E83" i="70"/>
  <c r="F83" i="70"/>
  <c r="B84" i="70"/>
  <c r="AV84" i="70" s="1"/>
  <c r="C84" i="70"/>
  <c r="D84" i="70"/>
  <c r="E84" i="70"/>
  <c r="F84" i="70"/>
  <c r="B85" i="70"/>
  <c r="AV85" i="70" s="1"/>
  <c r="C85" i="70"/>
  <c r="D85" i="70"/>
  <c r="E85" i="70"/>
  <c r="F85" i="70"/>
  <c r="B86" i="70"/>
  <c r="AV86" i="70" s="1"/>
  <c r="C86" i="70"/>
  <c r="D86" i="70"/>
  <c r="E86" i="70"/>
  <c r="F86" i="70"/>
  <c r="B87" i="70"/>
  <c r="AV87" i="70" s="1"/>
  <c r="C87" i="70"/>
  <c r="D87" i="70"/>
  <c r="E87" i="70"/>
  <c r="F87" i="70"/>
  <c r="B88" i="70"/>
  <c r="AV88" i="70" s="1"/>
  <c r="C88" i="70"/>
  <c r="D88" i="70"/>
  <c r="E88" i="70"/>
  <c r="F88" i="70"/>
  <c r="B89" i="70"/>
  <c r="AV89" i="70" s="1"/>
  <c r="C89" i="70"/>
  <c r="D89" i="70"/>
  <c r="E89" i="70"/>
  <c r="F89" i="70"/>
  <c r="B90" i="70"/>
  <c r="AV90" i="70" s="1"/>
  <c r="C90" i="70"/>
  <c r="D90" i="70"/>
  <c r="E90" i="70"/>
  <c r="F90" i="70"/>
  <c r="B91" i="70"/>
  <c r="AV91" i="70" s="1"/>
  <c r="C91" i="70"/>
  <c r="D91" i="70"/>
  <c r="E91" i="70"/>
  <c r="F91" i="70"/>
  <c r="B92" i="70"/>
  <c r="AV92" i="70" s="1"/>
  <c r="C92" i="70"/>
  <c r="D92" i="70"/>
  <c r="E92" i="70"/>
  <c r="F92" i="70"/>
  <c r="B93" i="70"/>
  <c r="AV93" i="70" s="1"/>
  <c r="C93" i="70"/>
  <c r="D93" i="70"/>
  <c r="E93" i="70"/>
  <c r="F93" i="70"/>
  <c r="B94" i="70"/>
  <c r="AV94" i="70" s="1"/>
  <c r="C94" i="70"/>
  <c r="D94" i="70"/>
  <c r="E94" i="70"/>
  <c r="F94" i="70"/>
  <c r="B95" i="70"/>
  <c r="AV95" i="70" s="1"/>
  <c r="C95" i="70"/>
  <c r="D95" i="70"/>
  <c r="E95" i="70"/>
  <c r="F95" i="70"/>
  <c r="B96" i="70"/>
  <c r="AV96" i="70" s="1"/>
  <c r="C96" i="70"/>
  <c r="D96" i="70"/>
  <c r="E96" i="70"/>
  <c r="F96" i="70"/>
  <c r="B97" i="70"/>
  <c r="AV97" i="70" s="1"/>
  <c r="C97" i="70"/>
  <c r="D97" i="70"/>
  <c r="E97" i="70"/>
  <c r="F97" i="70"/>
  <c r="B98" i="70"/>
  <c r="AV98" i="70" s="1"/>
  <c r="C98" i="70"/>
  <c r="D98" i="70"/>
  <c r="E98" i="70"/>
  <c r="F98" i="70"/>
  <c r="B99" i="70"/>
  <c r="AV99" i="70" s="1"/>
  <c r="C99" i="70"/>
  <c r="D99" i="70"/>
  <c r="E99" i="70"/>
  <c r="F99" i="70"/>
  <c r="B100" i="70"/>
  <c r="AV100" i="70" s="1"/>
  <c r="C100" i="70"/>
  <c r="D100" i="70"/>
  <c r="E100" i="70"/>
  <c r="F100" i="70"/>
  <c r="B101" i="70"/>
  <c r="AV101" i="70" s="1"/>
  <c r="C101" i="70"/>
  <c r="D101" i="70"/>
  <c r="E101" i="70"/>
  <c r="F101" i="70"/>
  <c r="B102" i="70"/>
  <c r="AV102" i="70" s="1"/>
  <c r="C102" i="70"/>
  <c r="D102" i="70"/>
  <c r="E102" i="70"/>
  <c r="F102" i="70"/>
  <c r="B103" i="70"/>
  <c r="AV103" i="70" s="1"/>
  <c r="C103" i="70"/>
  <c r="D103" i="70"/>
  <c r="E103" i="70"/>
  <c r="F103" i="70"/>
  <c r="B104" i="70"/>
  <c r="AV104" i="70" s="1"/>
  <c r="C104" i="70"/>
  <c r="D104" i="70"/>
  <c r="E104" i="70"/>
  <c r="F104" i="70"/>
  <c r="E5" i="70"/>
  <c r="D5" i="70"/>
  <c r="B5" i="70"/>
  <c r="AV5" i="70" s="1"/>
  <c r="AR109" i="70"/>
  <c r="AQ109" i="70"/>
  <c r="AQ107" i="70"/>
  <c r="AR107" i="70" s="1"/>
  <c r="AN107" i="70"/>
  <c r="AU94" i="70"/>
  <c r="AU93" i="70"/>
  <c r="AU89" i="70"/>
  <c r="AU88" i="70"/>
  <c r="AU87" i="70"/>
  <c r="AU85" i="70"/>
  <c r="AU84" i="70"/>
  <c r="AU83" i="70"/>
  <c r="AU81" i="70"/>
  <c r="AU80" i="70"/>
  <c r="AU76" i="70"/>
  <c r="AU61" i="70"/>
  <c r="AU58" i="70"/>
  <c r="AU50" i="70"/>
  <c r="AU42" i="70"/>
  <c r="AU32" i="70"/>
  <c r="AU28" i="70"/>
  <c r="AU26" i="70"/>
  <c r="AU25" i="70"/>
  <c r="A6" i="70"/>
  <c r="A7" i="70" s="1"/>
  <c r="A8" i="70" s="1"/>
  <c r="A9" i="70" s="1"/>
  <c r="A10" i="70" s="1"/>
  <c r="A11" i="70" s="1"/>
  <c r="A12" i="70" s="1"/>
  <c r="A13" i="70" s="1"/>
  <c r="A14" i="70" s="1"/>
  <c r="A15" i="70" s="1"/>
  <c r="A16" i="70" s="1"/>
  <c r="A17" i="70" s="1"/>
  <c r="A18" i="70" s="1"/>
  <c r="A19" i="70" s="1"/>
  <c r="A20" i="70" s="1"/>
  <c r="A21" i="70" s="1"/>
  <c r="A22" i="70" s="1"/>
  <c r="A23" i="70" s="1"/>
  <c r="A24" i="70" s="1"/>
  <c r="A25" i="70" s="1"/>
  <c r="A26" i="70" s="1"/>
  <c r="A27" i="70" s="1"/>
  <c r="A28" i="70" s="1"/>
  <c r="A29" i="70" s="1"/>
  <c r="A30" i="70" s="1"/>
  <c r="A31" i="70" s="1"/>
  <c r="A32" i="70" s="1"/>
  <c r="A33" i="70" s="1"/>
  <c r="A34" i="70" s="1"/>
  <c r="A35" i="70" s="1"/>
  <c r="A36" i="70" s="1"/>
  <c r="A37" i="70" s="1"/>
  <c r="A38" i="70" s="1"/>
  <c r="A39" i="70" s="1"/>
  <c r="A40" i="70" s="1"/>
  <c r="A41" i="70" s="1"/>
  <c r="A42" i="70" s="1"/>
  <c r="A43" i="70" s="1"/>
  <c r="A44" i="70" s="1"/>
  <c r="A45" i="70" s="1"/>
  <c r="A46" i="70" s="1"/>
  <c r="A47" i="70" s="1"/>
  <c r="A48" i="70" s="1"/>
  <c r="A49" i="70" s="1"/>
  <c r="A50" i="70" s="1"/>
  <c r="A51" i="70" s="1"/>
  <c r="A52" i="70" s="1"/>
  <c r="A53" i="70" s="1"/>
  <c r="A54" i="70" s="1"/>
  <c r="A55" i="70" s="1"/>
  <c r="A56" i="70" s="1"/>
  <c r="A57" i="70" s="1"/>
  <c r="A58" i="70" s="1"/>
  <c r="A59" i="70" s="1"/>
  <c r="A60" i="70" s="1"/>
  <c r="A61" i="70" s="1"/>
  <c r="A62" i="70" s="1"/>
  <c r="A63" i="70" s="1"/>
  <c r="A64" i="70" s="1"/>
  <c r="A65" i="70" s="1"/>
  <c r="A66" i="70" s="1"/>
  <c r="A67" i="70" s="1"/>
  <c r="A68" i="70" s="1"/>
  <c r="A69" i="70" s="1"/>
  <c r="A70" i="70" s="1"/>
  <c r="A71" i="70" s="1"/>
  <c r="A72" i="70" s="1"/>
  <c r="A73" i="70" s="1"/>
  <c r="A74" i="70" s="1"/>
  <c r="A75" i="70" s="1"/>
  <c r="A76" i="70" s="1"/>
  <c r="A77" i="70" s="1"/>
  <c r="A78" i="70" s="1"/>
  <c r="A79" i="70" s="1"/>
  <c r="A80" i="70" s="1"/>
  <c r="A81" i="70" s="1"/>
  <c r="A82" i="70" s="1"/>
  <c r="A83" i="70" s="1"/>
  <c r="A84" i="70" s="1"/>
  <c r="A85" i="70" s="1"/>
  <c r="A86" i="70" s="1"/>
  <c r="A87" i="70" s="1"/>
  <c r="A88" i="70" s="1"/>
  <c r="A89" i="70" s="1"/>
  <c r="A90" i="70" s="1"/>
  <c r="A91" i="70" s="1"/>
  <c r="A92" i="70" s="1"/>
  <c r="A93" i="70" s="1"/>
  <c r="A94" i="70" s="1"/>
  <c r="A95" i="70" s="1"/>
  <c r="A96" i="70" s="1"/>
  <c r="A97" i="70" s="1"/>
  <c r="A98" i="70" s="1"/>
  <c r="A99" i="70" s="1"/>
  <c r="A100" i="70" s="1"/>
  <c r="A101" i="70" s="1"/>
  <c r="A102" i="70" s="1"/>
  <c r="A103" i="70" s="1"/>
  <c r="A104" i="70" s="1"/>
  <c r="CB6" i="57"/>
  <c r="CB7" i="57"/>
  <c r="CB8" i="57"/>
  <c r="CB9" i="57"/>
  <c r="CB10" i="57"/>
  <c r="CB11" i="57"/>
  <c r="CB12" i="57"/>
  <c r="CB13" i="57"/>
  <c r="CB5" i="57"/>
  <c r="BZ105" i="45"/>
  <c r="BY105" i="45"/>
  <c r="CD13" i="45"/>
  <c r="CD12" i="45"/>
  <c r="CD11" i="45"/>
  <c r="CD10" i="45"/>
  <c r="CD9" i="45"/>
  <c r="CD8" i="45"/>
  <c r="CD7" i="45"/>
  <c r="CD6" i="45"/>
  <c r="CD5" i="45"/>
  <c r="W6" i="45" l="1"/>
  <c r="AM6" i="45"/>
  <c r="W8" i="45"/>
  <c r="AV16" i="71"/>
  <c r="Z16" i="73" s="1"/>
  <c r="AV10" i="71"/>
  <c r="Z10" i="73" s="1"/>
  <c r="AU7" i="71"/>
  <c r="Y7" i="73" s="1"/>
  <c r="AV17" i="71"/>
  <c r="Z17" i="73" s="1"/>
  <c r="AV15" i="71"/>
  <c r="Z15" i="73" s="1"/>
  <c r="AV6" i="71"/>
  <c r="Z6" i="73" s="1"/>
  <c r="AE16" i="71"/>
  <c r="AU16" i="71"/>
  <c r="Y16" i="73" s="1"/>
  <c r="BK16" i="71"/>
  <c r="AK16" i="73" s="1"/>
  <c r="X10" i="45"/>
  <c r="H10" i="70" s="1"/>
  <c r="AO4" i="45"/>
  <c r="BD5" i="45"/>
  <c r="AF5" i="70" s="1"/>
  <c r="AN9" i="45"/>
  <c r="T9" i="70" s="1"/>
  <c r="AE10" i="45"/>
  <c r="M10" i="70" s="1"/>
  <c r="X12" i="45"/>
  <c r="H12" i="70" s="1"/>
  <c r="X16" i="71"/>
  <c r="X17" i="71"/>
  <c r="H17" i="73" s="1"/>
  <c r="X15" i="71"/>
  <c r="H15" i="73" s="1"/>
  <c r="AN16" i="71"/>
  <c r="T16" i="73" s="1"/>
  <c r="AO4" i="71"/>
  <c r="AN17" i="71"/>
  <c r="AP17" i="71" s="1"/>
  <c r="U17" i="73" s="1"/>
  <c r="AN15" i="71"/>
  <c r="T15" i="73" s="1"/>
  <c r="BC8" i="71"/>
  <c r="AE8" i="73" s="1"/>
  <c r="BD16" i="71"/>
  <c r="AF16" i="73" s="1"/>
  <c r="BD17" i="71"/>
  <c r="AF17" i="73" s="1"/>
  <c r="BD15" i="71"/>
  <c r="AF15" i="73" s="1"/>
  <c r="AG4" i="71"/>
  <c r="X6" i="71"/>
  <c r="H6" i="73" s="1"/>
  <c r="M11" i="71"/>
  <c r="C11" i="73"/>
  <c r="BL12" i="71"/>
  <c r="AL12" i="73" s="1"/>
  <c r="AE15" i="71"/>
  <c r="AU15" i="71"/>
  <c r="AX15" i="71" s="1"/>
  <c r="AA15" i="73" s="1"/>
  <c r="BK15" i="71"/>
  <c r="W16" i="71"/>
  <c r="AM16" i="71"/>
  <c r="BC16" i="71"/>
  <c r="BF16" i="71" s="1"/>
  <c r="AG16" i="73" s="1"/>
  <c r="AU17" i="71"/>
  <c r="Y17" i="73" s="1"/>
  <c r="Y4" i="45"/>
  <c r="BE4" i="45"/>
  <c r="BD6" i="45"/>
  <c r="AF6" i="70" s="1"/>
  <c r="AN8" i="45"/>
  <c r="T8" i="70" s="1"/>
  <c r="W10" i="45"/>
  <c r="G10" i="70" s="1"/>
  <c r="AM10" i="45"/>
  <c r="AP10" i="45" s="1"/>
  <c r="U10" i="70" s="1"/>
  <c r="AE8" i="71"/>
  <c r="M8" i="73" s="1"/>
  <c r="AF16" i="71"/>
  <c r="N16" i="73" s="1"/>
  <c r="AF17" i="71"/>
  <c r="N17" i="73" s="1"/>
  <c r="AF15" i="71"/>
  <c r="N15" i="73" s="1"/>
  <c r="AE7" i="71"/>
  <c r="M7" i="73" s="1"/>
  <c r="BL7" i="71"/>
  <c r="AL7" i="73" s="1"/>
  <c r="BL16" i="71"/>
  <c r="AL16" i="73" s="1"/>
  <c r="BL6" i="71"/>
  <c r="AL6" i="73" s="1"/>
  <c r="BL17" i="71"/>
  <c r="BL15" i="71"/>
  <c r="AL15" i="73" s="1"/>
  <c r="BM4" i="71"/>
  <c r="M14" i="71"/>
  <c r="C14" i="73"/>
  <c r="X6" i="45"/>
  <c r="H6" i="70" s="1"/>
  <c r="AN6" i="45"/>
  <c r="T6" i="70" s="1"/>
  <c r="AN7" i="45"/>
  <c r="T7" i="70" s="1"/>
  <c r="X8" i="45"/>
  <c r="H8" i="70" s="1"/>
  <c r="X9" i="45"/>
  <c r="H9" i="70" s="1"/>
  <c r="AN10" i="45"/>
  <c r="T10" i="70" s="1"/>
  <c r="W11" i="45"/>
  <c r="X5" i="45"/>
  <c r="H5" i="70" s="1"/>
  <c r="H105" i="70" s="1"/>
  <c r="BC8" i="45"/>
  <c r="AE8" i="70" s="1"/>
  <c r="X11" i="45"/>
  <c r="H11" i="70" s="1"/>
  <c r="AJ5" i="45"/>
  <c r="Q5" i="70" s="1"/>
  <c r="AI6" i="45"/>
  <c r="P6" i="70" s="1"/>
  <c r="BC6" i="45"/>
  <c r="BD7" i="45"/>
  <c r="AF7" i="70" s="1"/>
  <c r="AM8" i="45"/>
  <c r="S8" i="70" s="1"/>
  <c r="BD8" i="45"/>
  <c r="BD9" i="45"/>
  <c r="AF9" i="70" s="1"/>
  <c r="AI10" i="45"/>
  <c r="P10" i="70" s="1"/>
  <c r="AI11" i="45"/>
  <c r="P11" i="70" s="1"/>
  <c r="AW4" i="71"/>
  <c r="BD6" i="71"/>
  <c r="AF6" i="73" s="1"/>
  <c r="M7" i="71"/>
  <c r="C7" i="73"/>
  <c r="M10" i="71"/>
  <c r="C10" i="73"/>
  <c r="AZ4" i="71"/>
  <c r="M12" i="71"/>
  <c r="C12" i="73"/>
  <c r="BM13" i="71"/>
  <c r="C13" i="73"/>
  <c r="AB16" i="71"/>
  <c r="AJ16" i="71"/>
  <c r="Q16" i="73" s="1"/>
  <c r="AR16" i="71"/>
  <c r="W16" i="73" s="1"/>
  <c r="AZ16" i="71"/>
  <c r="AC16" i="73" s="1"/>
  <c r="BH16" i="71"/>
  <c r="BP16" i="71"/>
  <c r="M5" i="71"/>
  <c r="C5" i="73"/>
  <c r="M6" i="71"/>
  <c r="C6" i="73"/>
  <c r="M8" i="71"/>
  <c r="C8" i="73"/>
  <c r="M9" i="71"/>
  <c r="C9" i="73"/>
  <c r="AB15" i="71"/>
  <c r="K15" i="73" s="1"/>
  <c r="AJ15" i="71"/>
  <c r="Q15" i="73" s="1"/>
  <c r="AR15" i="71"/>
  <c r="AZ15" i="71"/>
  <c r="AC15" i="73" s="1"/>
  <c r="BH15" i="71"/>
  <c r="AI15" i="73" s="1"/>
  <c r="BP15" i="71"/>
  <c r="AO15" i="73" s="1"/>
  <c r="AB17" i="71"/>
  <c r="K17" i="73" s="1"/>
  <c r="AJ17" i="71"/>
  <c r="Q17" i="73" s="1"/>
  <c r="BT56" i="71"/>
  <c r="M15" i="71"/>
  <c r="C15" i="73"/>
  <c r="M17" i="71"/>
  <c r="C17" i="73"/>
  <c r="M16" i="71"/>
  <c r="C16" i="73"/>
  <c r="BT44" i="71"/>
  <c r="AR92" i="73"/>
  <c r="BT82" i="71"/>
  <c r="AC17" i="71"/>
  <c r="AO14" i="71"/>
  <c r="Y8" i="71"/>
  <c r="BQ8" i="71"/>
  <c r="AQ100" i="73"/>
  <c r="BT100" i="71"/>
  <c r="BT72" i="71"/>
  <c r="BT21" i="71"/>
  <c r="AQ42" i="73"/>
  <c r="BA10" i="71"/>
  <c r="AC15" i="71"/>
  <c r="AS17" i="71"/>
  <c r="Y11" i="71"/>
  <c r="AS15" i="71"/>
  <c r="BI17" i="71"/>
  <c r="BI15" i="71"/>
  <c r="BS24" i="71"/>
  <c r="CC24" i="71" s="1"/>
  <c r="CD24" i="71" s="1"/>
  <c r="G24" i="73"/>
  <c r="AQ24" i="73" s="1"/>
  <c r="BT26" i="71"/>
  <c r="I26" i="73"/>
  <c r="AR26" i="73" s="1"/>
  <c r="BT31" i="71"/>
  <c r="I31" i="73"/>
  <c r="AR31" i="73" s="1"/>
  <c r="BS37" i="71"/>
  <c r="CC37" i="71" s="1"/>
  <c r="CD37" i="71" s="1"/>
  <c r="G37" i="73"/>
  <c r="AQ37" i="73" s="1"/>
  <c r="BT46" i="71"/>
  <c r="I46" i="73"/>
  <c r="AR46" i="73" s="1"/>
  <c r="BS63" i="71"/>
  <c r="CC63" i="71" s="1"/>
  <c r="CD63" i="71" s="1"/>
  <c r="G63" i="73"/>
  <c r="AQ63" i="73" s="1"/>
  <c r="BS70" i="71"/>
  <c r="CC70" i="71" s="1"/>
  <c r="CD70" i="71" s="1"/>
  <c r="G70" i="73"/>
  <c r="AQ70" i="73" s="1"/>
  <c r="BS79" i="71"/>
  <c r="CC79" i="71" s="1"/>
  <c r="CD79" i="71" s="1"/>
  <c r="G79" i="73"/>
  <c r="AQ79" i="73" s="1"/>
  <c r="BS81" i="71"/>
  <c r="CC81" i="71" s="1"/>
  <c r="CD81" i="71" s="1"/>
  <c r="G81" i="73"/>
  <c r="AQ81" i="73" s="1"/>
  <c r="BT85" i="71"/>
  <c r="I85" i="73"/>
  <c r="BT87" i="71"/>
  <c r="I87" i="73"/>
  <c r="AR87" i="73" s="1"/>
  <c r="BT18" i="71"/>
  <c r="I18" i="73"/>
  <c r="AR18" i="73" s="1"/>
  <c r="BT20" i="71"/>
  <c r="I20" i="73"/>
  <c r="AR20" i="73" s="1"/>
  <c r="BT23" i="71"/>
  <c r="I23" i="73"/>
  <c r="AR23" i="73" s="1"/>
  <c r="AR25" i="73"/>
  <c r="BS26" i="71"/>
  <c r="CC26" i="71" s="1"/>
  <c r="CD26" i="71" s="1"/>
  <c r="G26" i="73"/>
  <c r="AQ26" i="73" s="1"/>
  <c r="BS28" i="71"/>
  <c r="CC28" i="71" s="1"/>
  <c r="CD28" i="71" s="1"/>
  <c r="G28" i="73"/>
  <c r="AQ28" i="73" s="1"/>
  <c r="BS31" i="71"/>
  <c r="CC31" i="71" s="1"/>
  <c r="CD31" i="71" s="1"/>
  <c r="G31" i="73"/>
  <c r="AQ31" i="73" s="1"/>
  <c r="BS34" i="71"/>
  <c r="CC34" i="71" s="1"/>
  <c r="CD34" i="71" s="1"/>
  <c r="G34" i="73"/>
  <c r="AQ34" i="73" s="1"/>
  <c r="BS36" i="71"/>
  <c r="CC36" i="71" s="1"/>
  <c r="CD36" i="71" s="1"/>
  <c r="G36" i="73"/>
  <c r="AQ36" i="73" s="1"/>
  <c r="BT36" i="71"/>
  <c r="BT38" i="71"/>
  <c r="I38" i="73"/>
  <c r="AR38" i="73" s="1"/>
  <c r="BT41" i="71"/>
  <c r="I41" i="73"/>
  <c r="AR41" i="73" s="1"/>
  <c r="BT43" i="71"/>
  <c r="I43" i="73"/>
  <c r="AR43" i="73" s="1"/>
  <c r="BS46" i="71"/>
  <c r="CC46" i="71" s="1"/>
  <c r="CD46" i="71" s="1"/>
  <c r="G46" i="73"/>
  <c r="AQ46" i="73" s="1"/>
  <c r="BS48" i="71"/>
  <c r="CC48" i="71" s="1"/>
  <c r="CD48" i="71" s="1"/>
  <c r="G48" i="73"/>
  <c r="AQ48" i="73" s="1"/>
  <c r="BT48" i="71"/>
  <c r="BS49" i="71"/>
  <c r="CC49" i="71" s="1"/>
  <c r="CD49" i="71" s="1"/>
  <c r="G49" i="73"/>
  <c r="AQ49" i="73" s="1"/>
  <c r="BS51" i="71"/>
  <c r="CC51" i="71" s="1"/>
  <c r="CD51" i="71" s="1"/>
  <c r="G51" i="73"/>
  <c r="AQ51" i="73" s="1"/>
  <c r="BT53" i="71"/>
  <c r="I53" i="73"/>
  <c r="AR53" i="73" s="1"/>
  <c r="BT55" i="71"/>
  <c r="I55" i="73"/>
  <c r="AR55" i="73" s="1"/>
  <c r="BT58" i="71"/>
  <c r="I58" i="73"/>
  <c r="AR58" i="73" s="1"/>
  <c r="BT60" i="71"/>
  <c r="I60" i="73"/>
  <c r="AR60" i="73" s="1"/>
  <c r="BT62" i="71"/>
  <c r="I62" i="73"/>
  <c r="AR62" i="73" s="1"/>
  <c r="BT65" i="71"/>
  <c r="I65" i="73"/>
  <c r="AR65" i="73" s="1"/>
  <c r="BT67" i="71"/>
  <c r="I67" i="73"/>
  <c r="AR67" i="73" s="1"/>
  <c r="BT69" i="71"/>
  <c r="I69" i="73"/>
  <c r="AR69" i="73" s="1"/>
  <c r="BT71" i="71"/>
  <c r="I71" i="73"/>
  <c r="AR71" i="73" s="1"/>
  <c r="BT74" i="71"/>
  <c r="I74" i="73"/>
  <c r="AR74" i="73" s="1"/>
  <c r="BT76" i="71"/>
  <c r="I76" i="73"/>
  <c r="AR76" i="73" s="1"/>
  <c r="BT78" i="71"/>
  <c r="I78" i="73"/>
  <c r="AR78" i="73" s="1"/>
  <c r="BT80" i="71"/>
  <c r="I80" i="73"/>
  <c r="AR80" i="73" s="1"/>
  <c r="BS83" i="71"/>
  <c r="CC83" i="71" s="1"/>
  <c r="CD83" i="71" s="1"/>
  <c r="G83" i="73"/>
  <c r="AQ83" i="73" s="1"/>
  <c r="BS85" i="71"/>
  <c r="CC85" i="71" s="1"/>
  <c r="CD85" i="71" s="1"/>
  <c r="G85" i="73"/>
  <c r="AQ85" i="73" s="1"/>
  <c r="BS87" i="71"/>
  <c r="CC87" i="71" s="1"/>
  <c r="CD87" i="71" s="1"/>
  <c r="G87" i="73"/>
  <c r="AQ87" i="73" s="1"/>
  <c r="BS90" i="71"/>
  <c r="CC90" i="71" s="1"/>
  <c r="CD90" i="71" s="1"/>
  <c r="G90" i="73"/>
  <c r="AQ90" i="73" s="1"/>
  <c r="BS92" i="71"/>
  <c r="CC92" i="71" s="1"/>
  <c r="CD92" i="71" s="1"/>
  <c r="G92" i="73"/>
  <c r="AQ92" i="73" s="1"/>
  <c r="BT92" i="71"/>
  <c r="BT94" i="71"/>
  <c r="I94" i="73"/>
  <c r="AR94" i="73" s="1"/>
  <c r="AR96" i="73"/>
  <c r="BT97" i="71"/>
  <c r="I97" i="73"/>
  <c r="AR97" i="73" s="1"/>
  <c r="BT99" i="71"/>
  <c r="I99" i="73"/>
  <c r="AR99" i="73" s="1"/>
  <c r="BS102" i="71"/>
  <c r="CC102" i="71" s="1"/>
  <c r="CD102" i="71" s="1"/>
  <c r="G102" i="73"/>
  <c r="AQ102" i="73" s="1"/>
  <c r="BS104" i="71"/>
  <c r="CC104" i="71" s="1"/>
  <c r="CD104" i="71" s="1"/>
  <c r="G104" i="73"/>
  <c r="AQ104" i="73" s="1"/>
  <c r="BT28" i="71"/>
  <c r="I28" i="73"/>
  <c r="AR28" i="73" s="1"/>
  <c r="BT34" i="71"/>
  <c r="I34" i="73"/>
  <c r="AR34" i="73" s="1"/>
  <c r="BS44" i="71"/>
  <c r="CC44" i="71" s="1"/>
  <c r="CD44" i="71" s="1"/>
  <c r="G44" i="73"/>
  <c r="AQ44" i="73" s="1"/>
  <c r="BT49" i="71"/>
  <c r="I49" i="73"/>
  <c r="AR49" i="73" s="1"/>
  <c r="BS54" i="71"/>
  <c r="CC54" i="71" s="1"/>
  <c r="CD54" i="71" s="1"/>
  <c r="G54" i="73"/>
  <c r="AQ54" i="73" s="1"/>
  <c r="BS57" i="71"/>
  <c r="CC57" i="71" s="1"/>
  <c r="CD57" i="71" s="1"/>
  <c r="G57" i="73"/>
  <c r="AQ57" i="73" s="1"/>
  <c r="BS59" i="71"/>
  <c r="CC59" i="71" s="1"/>
  <c r="CD59" i="71" s="1"/>
  <c r="G59" i="73"/>
  <c r="AQ59" i="73" s="1"/>
  <c r="BS61" i="71"/>
  <c r="CC61" i="71" s="1"/>
  <c r="CD61" i="71" s="1"/>
  <c r="G61" i="73"/>
  <c r="AQ61" i="73" s="1"/>
  <c r="BS68" i="71"/>
  <c r="CC68" i="71" s="1"/>
  <c r="CD68" i="71" s="1"/>
  <c r="G68" i="73"/>
  <c r="AQ68" i="73" s="1"/>
  <c r="BT83" i="71"/>
  <c r="I83" i="73"/>
  <c r="AR83" i="73" s="1"/>
  <c r="AR85" i="73"/>
  <c r="BS95" i="71"/>
  <c r="CC95" i="71" s="1"/>
  <c r="CD95" i="71" s="1"/>
  <c r="G95" i="73"/>
  <c r="AQ95" i="73" s="1"/>
  <c r="BS98" i="71"/>
  <c r="CC98" i="71" s="1"/>
  <c r="CD98" i="71" s="1"/>
  <c r="G98" i="73"/>
  <c r="AQ98" i="73" s="1"/>
  <c r="BS18" i="71"/>
  <c r="CC18" i="71" s="1"/>
  <c r="CD18" i="71" s="1"/>
  <c r="G18" i="73"/>
  <c r="AQ18" i="73" s="1"/>
  <c r="BS20" i="71"/>
  <c r="CC20" i="71" s="1"/>
  <c r="CD20" i="71" s="1"/>
  <c r="G20" i="73"/>
  <c r="AQ20" i="73" s="1"/>
  <c r="BS23" i="71"/>
  <c r="CC23" i="71" s="1"/>
  <c r="CD23" i="71" s="1"/>
  <c r="G23" i="73"/>
  <c r="AQ23" i="73" s="1"/>
  <c r="BS25" i="71"/>
  <c r="CC25" i="71" s="1"/>
  <c r="CD25" i="71" s="1"/>
  <c r="G25" i="73"/>
  <c r="AQ25" i="73" s="1"/>
  <c r="BT25" i="71"/>
  <c r="BT27" i="71"/>
  <c r="I27" i="73"/>
  <c r="AR27" i="73" s="1"/>
  <c r="AR29" i="73"/>
  <c r="BT30" i="71"/>
  <c r="I30" i="73"/>
  <c r="AR30" i="73" s="1"/>
  <c r="AR32" i="73"/>
  <c r="BT33" i="71"/>
  <c r="I33" i="73"/>
  <c r="AR33" i="73" s="1"/>
  <c r="BT35" i="71"/>
  <c r="I35" i="73"/>
  <c r="AR35" i="73" s="1"/>
  <c r="BS38" i="71"/>
  <c r="CC38" i="71" s="1"/>
  <c r="CD38" i="71" s="1"/>
  <c r="G38" i="73"/>
  <c r="AQ38" i="73" s="1"/>
  <c r="BS40" i="71"/>
  <c r="CC40" i="71" s="1"/>
  <c r="CD40" i="71" s="1"/>
  <c r="G40" i="73"/>
  <c r="AQ40" i="73" s="1"/>
  <c r="BT40" i="71"/>
  <c r="BS41" i="71"/>
  <c r="CC41" i="71" s="1"/>
  <c r="CD41" i="71" s="1"/>
  <c r="G41" i="73"/>
  <c r="AQ41" i="73" s="1"/>
  <c r="BS43" i="71"/>
  <c r="CC43" i="71" s="1"/>
  <c r="CD43" i="71" s="1"/>
  <c r="G43" i="73"/>
  <c r="AQ43" i="73" s="1"/>
  <c r="BT45" i="71"/>
  <c r="I45" i="73"/>
  <c r="AR45" i="73" s="1"/>
  <c r="BT47" i="71"/>
  <c r="I47" i="73"/>
  <c r="AR47" i="73" s="1"/>
  <c r="BT50" i="71"/>
  <c r="I50" i="73"/>
  <c r="AR50" i="73" s="1"/>
  <c r="AR52" i="73"/>
  <c r="BS53" i="71"/>
  <c r="CC53" i="71" s="1"/>
  <c r="CD53" i="71" s="1"/>
  <c r="G53" i="73"/>
  <c r="AQ53" i="73" s="1"/>
  <c r="BS55" i="71"/>
  <c r="CC55" i="71" s="1"/>
  <c r="CD55" i="71" s="1"/>
  <c r="G55" i="73"/>
  <c r="AQ55" i="73" s="1"/>
  <c r="BS58" i="71"/>
  <c r="CC58" i="71" s="1"/>
  <c r="CD58" i="71" s="1"/>
  <c r="G58" i="73"/>
  <c r="AQ58" i="73" s="1"/>
  <c r="BS60" i="71"/>
  <c r="CC60" i="71" s="1"/>
  <c r="CD60" i="71" s="1"/>
  <c r="G60" i="73"/>
  <c r="AQ60" i="73" s="1"/>
  <c r="BS62" i="71"/>
  <c r="CC62" i="71" s="1"/>
  <c r="CD62" i="71" s="1"/>
  <c r="G62" i="73"/>
  <c r="AQ62" i="73" s="1"/>
  <c r="AQ64" i="73"/>
  <c r="BT64" i="71"/>
  <c r="BS65" i="71"/>
  <c r="CC65" i="71" s="1"/>
  <c r="CD65" i="71" s="1"/>
  <c r="G65" i="73"/>
  <c r="AQ65" i="73" s="1"/>
  <c r="BS67" i="71"/>
  <c r="CC67" i="71" s="1"/>
  <c r="CD67" i="71" s="1"/>
  <c r="G67" i="73"/>
  <c r="AQ67" i="73" s="1"/>
  <c r="BS69" i="71"/>
  <c r="CC69" i="71" s="1"/>
  <c r="CD69" i="71" s="1"/>
  <c r="G69" i="73"/>
  <c r="AQ69" i="73" s="1"/>
  <c r="BS71" i="71"/>
  <c r="CC71" i="71" s="1"/>
  <c r="CD71" i="71" s="1"/>
  <c r="G71" i="73"/>
  <c r="AQ71" i="73" s="1"/>
  <c r="BS74" i="71"/>
  <c r="CC74" i="71" s="1"/>
  <c r="CD74" i="71" s="1"/>
  <c r="G74" i="73"/>
  <c r="AQ74" i="73" s="1"/>
  <c r="BS76" i="71"/>
  <c r="CC76" i="71" s="1"/>
  <c r="CD76" i="71" s="1"/>
  <c r="G76" i="73"/>
  <c r="AQ76" i="73" s="1"/>
  <c r="BS78" i="71"/>
  <c r="CC78" i="71" s="1"/>
  <c r="CD78" i="71" s="1"/>
  <c r="G78" i="73"/>
  <c r="AQ78" i="73" s="1"/>
  <c r="BS80" i="71"/>
  <c r="CC80" i="71" s="1"/>
  <c r="CD80" i="71" s="1"/>
  <c r="G80" i="73"/>
  <c r="AQ80" i="73" s="1"/>
  <c r="BS82" i="71"/>
  <c r="CC82" i="71" s="1"/>
  <c r="CD82" i="71" s="1"/>
  <c r="G82" i="73"/>
  <c r="AQ82" i="73" s="1"/>
  <c r="BT84" i="71"/>
  <c r="I84" i="73"/>
  <c r="AR84" i="73" s="1"/>
  <c r="BT86" i="71"/>
  <c r="I86" i="73"/>
  <c r="AR86" i="73" s="1"/>
  <c r="AR88" i="73"/>
  <c r="BT89" i="71"/>
  <c r="I89" i="73"/>
  <c r="AR89" i="73" s="1"/>
  <c r="BT91" i="71"/>
  <c r="I91" i="73"/>
  <c r="AR91" i="73" s="1"/>
  <c r="BS94" i="71"/>
  <c r="CC94" i="71" s="1"/>
  <c r="CD94" i="71" s="1"/>
  <c r="G94" i="73"/>
  <c r="AQ94" i="73" s="1"/>
  <c r="BS96" i="71"/>
  <c r="CC96" i="71" s="1"/>
  <c r="CD96" i="71" s="1"/>
  <c r="G96" i="73"/>
  <c r="AQ96" i="73" s="1"/>
  <c r="BT96" i="71"/>
  <c r="BS97" i="71"/>
  <c r="CC97" i="71" s="1"/>
  <c r="CD97" i="71" s="1"/>
  <c r="G97" i="73"/>
  <c r="AQ97" i="73" s="1"/>
  <c r="BS99" i="71"/>
  <c r="CC99" i="71" s="1"/>
  <c r="CD99" i="71" s="1"/>
  <c r="G99" i="73"/>
  <c r="AQ99" i="73" s="1"/>
  <c r="BT101" i="71"/>
  <c r="I101" i="73"/>
  <c r="AR101" i="73" s="1"/>
  <c r="BT103" i="71"/>
  <c r="I103" i="73"/>
  <c r="AR103" i="73" s="1"/>
  <c r="BS19" i="71"/>
  <c r="CC19" i="71" s="1"/>
  <c r="CD19" i="71" s="1"/>
  <c r="G19" i="73"/>
  <c r="AQ19" i="73" s="1"/>
  <c r="BS21" i="71"/>
  <c r="CC21" i="71" s="1"/>
  <c r="CD21" i="71" s="1"/>
  <c r="G21" i="73"/>
  <c r="AQ21" i="73" s="1"/>
  <c r="BS22" i="71"/>
  <c r="CC22" i="71" s="1"/>
  <c r="CD22" i="71" s="1"/>
  <c r="G22" i="73"/>
  <c r="AQ22" i="73" s="1"/>
  <c r="BS39" i="71"/>
  <c r="CC39" i="71" s="1"/>
  <c r="CD39" i="71" s="1"/>
  <c r="G39" i="73"/>
  <c r="AQ39" i="73" s="1"/>
  <c r="BT51" i="71"/>
  <c r="I51" i="73"/>
  <c r="AR51" i="73" s="1"/>
  <c r="BS56" i="71"/>
  <c r="CC56" i="71" s="1"/>
  <c r="CD56" i="71" s="1"/>
  <c r="G56" i="73"/>
  <c r="AQ56" i="73" s="1"/>
  <c r="BS66" i="71"/>
  <c r="CC66" i="71" s="1"/>
  <c r="CD66" i="71" s="1"/>
  <c r="G66" i="73"/>
  <c r="AQ66" i="73" s="1"/>
  <c r="BS72" i="71"/>
  <c r="CC72" i="71" s="1"/>
  <c r="CD72" i="71" s="1"/>
  <c r="G72" i="73"/>
  <c r="AQ72" i="73" s="1"/>
  <c r="BS73" i="71"/>
  <c r="CC73" i="71" s="1"/>
  <c r="CD73" i="71" s="1"/>
  <c r="G73" i="73"/>
  <c r="AQ73" i="73" s="1"/>
  <c r="BS75" i="71"/>
  <c r="CC75" i="71" s="1"/>
  <c r="CD75" i="71" s="1"/>
  <c r="G75" i="73"/>
  <c r="AQ75" i="73" s="1"/>
  <c r="BS77" i="71"/>
  <c r="CC77" i="71" s="1"/>
  <c r="CD77" i="71" s="1"/>
  <c r="G77" i="73"/>
  <c r="AQ77" i="73" s="1"/>
  <c r="BT90" i="71"/>
  <c r="I90" i="73"/>
  <c r="AR90" i="73" s="1"/>
  <c r="BS93" i="71"/>
  <c r="CC93" i="71" s="1"/>
  <c r="CD93" i="71" s="1"/>
  <c r="G93" i="73"/>
  <c r="AQ93" i="73" s="1"/>
  <c r="BT102" i="71"/>
  <c r="I102" i="73"/>
  <c r="AR102" i="73" s="1"/>
  <c r="BT104" i="71"/>
  <c r="I104" i="73"/>
  <c r="AR104" i="73" s="1"/>
  <c r="BT19" i="71"/>
  <c r="I19" i="73"/>
  <c r="AR19" i="73" s="1"/>
  <c r="AR21" i="73"/>
  <c r="BT22" i="71"/>
  <c r="I22" i="73"/>
  <c r="AR22" i="73" s="1"/>
  <c r="BT24" i="71"/>
  <c r="I24" i="73"/>
  <c r="AR24" i="73" s="1"/>
  <c r="BS27" i="71"/>
  <c r="CC27" i="71" s="1"/>
  <c r="CD27" i="71" s="1"/>
  <c r="G27" i="73"/>
  <c r="AQ27" i="73" s="1"/>
  <c r="BS29" i="71"/>
  <c r="CC29" i="71" s="1"/>
  <c r="CD29" i="71" s="1"/>
  <c r="G29" i="73"/>
  <c r="AQ29" i="73" s="1"/>
  <c r="BT29" i="71"/>
  <c r="BS30" i="71"/>
  <c r="CC30" i="71" s="1"/>
  <c r="CD30" i="71" s="1"/>
  <c r="G30" i="73"/>
  <c r="AQ30" i="73" s="1"/>
  <c r="BS32" i="71"/>
  <c r="CC32" i="71" s="1"/>
  <c r="CD32" i="71" s="1"/>
  <c r="G32" i="73"/>
  <c r="AQ32" i="73" s="1"/>
  <c r="BT32" i="71"/>
  <c r="BS33" i="71"/>
  <c r="CC33" i="71" s="1"/>
  <c r="CD33" i="71" s="1"/>
  <c r="G33" i="73"/>
  <c r="AQ33" i="73" s="1"/>
  <c r="BS35" i="71"/>
  <c r="CC35" i="71" s="1"/>
  <c r="CD35" i="71" s="1"/>
  <c r="G35" i="73"/>
  <c r="AQ35" i="73" s="1"/>
  <c r="BT37" i="71"/>
  <c r="I37" i="73"/>
  <c r="AR37" i="73" s="1"/>
  <c r="BT39" i="71"/>
  <c r="I39" i="73"/>
  <c r="AR39" i="73" s="1"/>
  <c r="BT42" i="71"/>
  <c r="I42" i="73"/>
  <c r="AR42" i="73" s="1"/>
  <c r="BS45" i="71"/>
  <c r="CC45" i="71" s="1"/>
  <c r="CD45" i="71" s="1"/>
  <c r="G45" i="73"/>
  <c r="AQ45" i="73" s="1"/>
  <c r="BS47" i="71"/>
  <c r="CC47" i="71" s="1"/>
  <c r="CD47" i="71" s="1"/>
  <c r="G47" i="73"/>
  <c r="AQ47" i="73" s="1"/>
  <c r="BS50" i="71"/>
  <c r="CC50" i="71" s="1"/>
  <c r="CD50" i="71" s="1"/>
  <c r="G50" i="73"/>
  <c r="AQ50" i="73" s="1"/>
  <c r="BS52" i="71"/>
  <c r="CC52" i="71" s="1"/>
  <c r="CD52" i="71" s="1"/>
  <c r="G52" i="73"/>
  <c r="AQ52" i="73" s="1"/>
  <c r="BT52" i="71"/>
  <c r="BT54" i="71"/>
  <c r="I54" i="73"/>
  <c r="AR54" i="73" s="1"/>
  <c r="BT57" i="71"/>
  <c r="I57" i="73"/>
  <c r="AR57" i="73" s="1"/>
  <c r="BT59" i="71"/>
  <c r="I59" i="73"/>
  <c r="AR59" i="73" s="1"/>
  <c r="BT61" i="71"/>
  <c r="I61" i="73"/>
  <c r="AR61" i="73" s="1"/>
  <c r="BT63" i="71"/>
  <c r="I63" i="73"/>
  <c r="AR63" i="73" s="1"/>
  <c r="BT66" i="71"/>
  <c r="I66" i="73"/>
  <c r="AR66" i="73" s="1"/>
  <c r="BT68" i="71"/>
  <c r="I68" i="73"/>
  <c r="AR68" i="73" s="1"/>
  <c r="BT70" i="71"/>
  <c r="I70" i="73"/>
  <c r="AR70" i="73" s="1"/>
  <c r="AR72" i="73"/>
  <c r="BT73" i="71"/>
  <c r="I73" i="73"/>
  <c r="AR73" i="73" s="1"/>
  <c r="BT75" i="71"/>
  <c r="I75" i="73"/>
  <c r="AR75" i="73" s="1"/>
  <c r="BT77" i="71"/>
  <c r="I77" i="73"/>
  <c r="AR77" i="73" s="1"/>
  <c r="BT79" i="71"/>
  <c r="I79" i="73"/>
  <c r="AR79" i="73" s="1"/>
  <c r="BT81" i="71"/>
  <c r="I81" i="73"/>
  <c r="AR81" i="73" s="1"/>
  <c r="BS84" i="71"/>
  <c r="CC84" i="71" s="1"/>
  <c r="CD84" i="71" s="1"/>
  <c r="G84" i="73"/>
  <c r="AQ84" i="73" s="1"/>
  <c r="BS86" i="71"/>
  <c r="CC86" i="71" s="1"/>
  <c r="CD86" i="71" s="1"/>
  <c r="G86" i="73"/>
  <c r="AQ86" i="73" s="1"/>
  <c r="BS88" i="71"/>
  <c r="CC88" i="71" s="1"/>
  <c r="CD88" i="71" s="1"/>
  <c r="G88" i="73"/>
  <c r="AQ88" i="73" s="1"/>
  <c r="BT88" i="71"/>
  <c r="BS89" i="71"/>
  <c r="CC89" i="71" s="1"/>
  <c r="CD89" i="71" s="1"/>
  <c r="G89" i="73"/>
  <c r="AQ89" i="73" s="1"/>
  <c r="BS91" i="71"/>
  <c r="CC91" i="71" s="1"/>
  <c r="CD91" i="71" s="1"/>
  <c r="G91" i="73"/>
  <c r="AQ91" i="73" s="1"/>
  <c r="BT93" i="71"/>
  <c r="I93" i="73"/>
  <c r="AR93" i="73" s="1"/>
  <c r="BT95" i="71"/>
  <c r="I95" i="73"/>
  <c r="AR95" i="73" s="1"/>
  <c r="BT98" i="71"/>
  <c r="I98" i="73"/>
  <c r="AR98" i="73" s="1"/>
  <c r="AR100" i="73"/>
  <c r="BS101" i="71"/>
  <c r="CC101" i="71" s="1"/>
  <c r="CD101" i="71" s="1"/>
  <c r="G101" i="73"/>
  <c r="AQ101" i="73" s="1"/>
  <c r="BS103" i="71"/>
  <c r="CC103" i="71" s="1"/>
  <c r="CD103" i="71" s="1"/>
  <c r="G103" i="73"/>
  <c r="AQ103" i="73" s="1"/>
  <c r="AG5" i="71"/>
  <c r="BM5" i="71"/>
  <c r="Y15" i="71"/>
  <c r="AO15" i="71"/>
  <c r="BE15" i="71"/>
  <c r="Y17" i="71"/>
  <c r="AO17" i="71"/>
  <c r="BE17" i="71"/>
  <c r="AK5" i="71"/>
  <c r="M13" i="71"/>
  <c r="AK15" i="71"/>
  <c r="BA15" i="71"/>
  <c r="BQ15" i="71"/>
  <c r="AK17" i="71"/>
  <c r="BA17" i="71"/>
  <c r="BQ17" i="71"/>
  <c r="BA5" i="71"/>
  <c r="AW5" i="71"/>
  <c r="BE11" i="71"/>
  <c r="BE14" i="71"/>
  <c r="AG15" i="71"/>
  <c r="AW15" i="71"/>
  <c r="BM15" i="71"/>
  <c r="AG17" i="71"/>
  <c r="AW17" i="71"/>
  <c r="BM17" i="71"/>
  <c r="AQ17" i="73"/>
  <c r="AT16" i="71"/>
  <c r="X16" i="73" s="1"/>
  <c r="V16" i="73"/>
  <c r="AN16" i="73"/>
  <c r="AD15" i="71"/>
  <c r="L15" i="73" s="1"/>
  <c r="J15" i="73"/>
  <c r="V15" i="73"/>
  <c r="BJ15" i="71"/>
  <c r="AJ15" i="73" s="1"/>
  <c r="AH15" i="73"/>
  <c r="M15" i="73"/>
  <c r="P16" i="73"/>
  <c r="AH16" i="73"/>
  <c r="BS15" i="71"/>
  <c r="G15" i="73"/>
  <c r="AP15" i="71"/>
  <c r="U15" i="73" s="1"/>
  <c r="S15" i="73"/>
  <c r="BF15" i="71"/>
  <c r="AG15" i="73" s="1"/>
  <c r="AE15" i="73"/>
  <c r="G16" i="73"/>
  <c r="AH16" i="71"/>
  <c r="O16" i="73" s="1"/>
  <c r="M16" i="73"/>
  <c r="BN16" i="71"/>
  <c r="AM16" i="73" s="1"/>
  <c r="BN15" i="71"/>
  <c r="AM15" i="73" s="1"/>
  <c r="AK15" i="73"/>
  <c r="J16" i="73"/>
  <c r="BB16" i="71"/>
  <c r="AD16" i="73" s="1"/>
  <c r="AB16" i="73"/>
  <c r="AL15" i="71"/>
  <c r="R15" i="73" s="1"/>
  <c r="P15" i="73"/>
  <c r="AB15" i="73"/>
  <c r="BR15" i="71"/>
  <c r="AP15" i="73" s="1"/>
  <c r="AN15" i="73"/>
  <c r="AR55" i="70"/>
  <c r="BT76" i="45"/>
  <c r="I100" i="70"/>
  <c r="AR100" i="70" s="1"/>
  <c r="BS97" i="45"/>
  <c r="I101" i="70"/>
  <c r="AR101" i="70" s="1"/>
  <c r="I104" i="70"/>
  <c r="I97" i="70"/>
  <c r="AR97" i="70" s="1"/>
  <c r="AP8" i="45"/>
  <c r="U8" i="70" s="1"/>
  <c r="BF6" i="45"/>
  <c r="AG6" i="70" s="1"/>
  <c r="G6" i="70"/>
  <c r="AE6" i="70"/>
  <c r="S6" i="70"/>
  <c r="BS64" i="71"/>
  <c r="CC64" i="71" s="1"/>
  <c r="CD64" i="71" s="1"/>
  <c r="BB17" i="71"/>
  <c r="AD17" i="73" s="1"/>
  <c r="BR17" i="71"/>
  <c r="AP17" i="73" s="1"/>
  <c r="AH17" i="71"/>
  <c r="O17" i="73" s="1"/>
  <c r="BS17" i="71"/>
  <c r="AD17" i="71"/>
  <c r="L17" i="73" s="1"/>
  <c r="AT17" i="71"/>
  <c r="X17" i="73" s="1"/>
  <c r="BJ17" i="71"/>
  <c r="AJ17" i="73" s="1"/>
  <c r="Y16" i="71"/>
  <c r="AC16" i="71"/>
  <c r="AG16" i="71"/>
  <c r="AK16" i="71"/>
  <c r="AO16" i="71"/>
  <c r="AS16" i="71"/>
  <c r="AW16" i="71"/>
  <c r="BA16" i="71"/>
  <c r="BE16" i="71"/>
  <c r="BI16" i="71"/>
  <c r="BM16" i="71"/>
  <c r="BQ16" i="71"/>
  <c r="Z15" i="71"/>
  <c r="BS100" i="71"/>
  <c r="CC100" i="71" s="1"/>
  <c r="CD100" i="71" s="1"/>
  <c r="CB105" i="71"/>
  <c r="BS42" i="71"/>
  <c r="CC42" i="71" s="1"/>
  <c r="CD42" i="71" s="1"/>
  <c r="AJ4" i="71"/>
  <c r="BE4" i="71"/>
  <c r="Y5" i="71"/>
  <c r="AO5" i="71"/>
  <c r="BE5" i="71"/>
  <c r="AF6" i="71"/>
  <c r="N6" i="73" s="1"/>
  <c r="AZ6" i="71"/>
  <c r="AC6" i="73" s="1"/>
  <c r="W7" i="71"/>
  <c r="G7" i="73" s="1"/>
  <c r="AM7" i="71"/>
  <c r="S7" i="73" s="1"/>
  <c r="AY8" i="71"/>
  <c r="AB8" i="73" s="1"/>
  <c r="Y14" i="71"/>
  <c r="AJ6" i="71"/>
  <c r="Q6" i="73" s="1"/>
  <c r="BQ7" i="71"/>
  <c r="BO8" i="71"/>
  <c r="Y4" i="71"/>
  <c r="BP4" i="71"/>
  <c r="AJ5" i="71"/>
  <c r="Q5" i="73" s="1"/>
  <c r="AZ5" i="71"/>
  <c r="AC5" i="73" s="1"/>
  <c r="BQ5" i="71"/>
  <c r="AN6" i="71"/>
  <c r="T6" i="73" s="1"/>
  <c r="AI7" i="71"/>
  <c r="AY7" i="71"/>
  <c r="AB7" i="73" s="1"/>
  <c r="BQ10" i="71"/>
  <c r="AJ11" i="71"/>
  <c r="Q11" i="73" s="1"/>
  <c r="AR14" i="71"/>
  <c r="W14" i="73" s="1"/>
  <c r="AQ14" i="71"/>
  <c r="V14" i="73" s="1"/>
  <c r="AR13" i="71"/>
  <c r="W13" i="73" s="1"/>
  <c r="AS12" i="71"/>
  <c r="AQ10" i="71"/>
  <c r="V10" i="73" s="1"/>
  <c r="AS11" i="71"/>
  <c r="AS9" i="71"/>
  <c r="AS14" i="71"/>
  <c r="AR11" i="71"/>
  <c r="W11" i="73" s="1"/>
  <c r="AS10" i="71"/>
  <c r="AS13" i="71"/>
  <c r="AR12" i="71"/>
  <c r="W12" i="73" s="1"/>
  <c r="AQ11" i="71"/>
  <c r="AR10" i="71"/>
  <c r="W10" i="73" s="1"/>
  <c r="AQ9" i="71"/>
  <c r="V9" i="73" s="1"/>
  <c r="AR8" i="71"/>
  <c r="W8" i="73" s="1"/>
  <c r="BH14" i="71"/>
  <c r="AI14" i="73" s="1"/>
  <c r="BG14" i="71"/>
  <c r="AH14" i="73" s="1"/>
  <c r="BH13" i="71"/>
  <c r="AI13" i="73" s="1"/>
  <c r="BI12" i="71"/>
  <c r="BG10" i="71"/>
  <c r="AH10" i="73" s="1"/>
  <c r="BI11" i="71"/>
  <c r="BI9" i="71"/>
  <c r="BI14" i="71"/>
  <c r="BH11" i="71"/>
  <c r="AI11" i="73" s="1"/>
  <c r="BI10" i="71"/>
  <c r="BH9" i="71"/>
  <c r="AI9" i="73" s="1"/>
  <c r="BI13" i="71"/>
  <c r="BH12" i="71"/>
  <c r="AI12" i="73" s="1"/>
  <c r="BG11" i="71"/>
  <c r="BH10" i="71"/>
  <c r="AI10" i="73" s="1"/>
  <c r="BG9" i="71"/>
  <c r="AH9" i="73" s="1"/>
  <c r="BH8" i="71"/>
  <c r="AI8" i="73" s="1"/>
  <c r="BG7" i="71"/>
  <c r="AH7" i="73" s="1"/>
  <c r="BG8" i="71"/>
  <c r="AQ13" i="71"/>
  <c r="V13" i="73" s="1"/>
  <c r="AF14" i="71"/>
  <c r="N14" i="73" s="1"/>
  <c r="AE14" i="71"/>
  <c r="M14" i="73" s="1"/>
  <c r="AF13" i="71"/>
  <c r="N13" i="73" s="1"/>
  <c r="AG12" i="71"/>
  <c r="AE13" i="71"/>
  <c r="M13" i="73" s="1"/>
  <c r="AE12" i="71"/>
  <c r="M12" i="73" s="1"/>
  <c r="AF10" i="71"/>
  <c r="N10" i="73" s="1"/>
  <c r="AG9" i="71"/>
  <c r="AG11" i="71"/>
  <c r="AE10" i="71"/>
  <c r="M10" i="73" s="1"/>
  <c r="AF11" i="71"/>
  <c r="N11" i="73" s="1"/>
  <c r="AE9" i="71"/>
  <c r="M9" i="73" s="1"/>
  <c r="AV14" i="71"/>
  <c r="Z14" i="73" s="1"/>
  <c r="AU14" i="71"/>
  <c r="Y14" i="73" s="1"/>
  <c r="AV13" i="71"/>
  <c r="Z13" i="73" s="1"/>
  <c r="AW12" i="71"/>
  <c r="AU10" i="71"/>
  <c r="AU13" i="71"/>
  <c r="Y13" i="73" s="1"/>
  <c r="AU12" i="71"/>
  <c r="Y12" i="73" s="1"/>
  <c r="AW9" i="71"/>
  <c r="AW11" i="71"/>
  <c r="AV11" i="71"/>
  <c r="Z11" i="73" s="1"/>
  <c r="AW10" i="71"/>
  <c r="AU9" i="71"/>
  <c r="Y9" i="73" s="1"/>
  <c r="AV8" i="71"/>
  <c r="Z8" i="73" s="1"/>
  <c r="BL14" i="71"/>
  <c r="AL14" i="73" s="1"/>
  <c r="BK14" i="71"/>
  <c r="AK14" i="73" s="1"/>
  <c r="BL13" i="71"/>
  <c r="AL13" i="73" s="1"/>
  <c r="BM12" i="71"/>
  <c r="BK10" i="71"/>
  <c r="AK10" i="73" s="1"/>
  <c r="BK13" i="71"/>
  <c r="AK13" i="73" s="1"/>
  <c r="BK12" i="71"/>
  <c r="BM9" i="71"/>
  <c r="BK7" i="71"/>
  <c r="BM11" i="71"/>
  <c r="BL9" i="71"/>
  <c r="AL9" i="73" s="1"/>
  <c r="BL11" i="71"/>
  <c r="AL11" i="73" s="1"/>
  <c r="BM10" i="71"/>
  <c r="BK9" i="71"/>
  <c r="AK9" i="73" s="1"/>
  <c r="BL8" i="71"/>
  <c r="AL8" i="73" s="1"/>
  <c r="AR4" i="71"/>
  <c r="BH4" i="71"/>
  <c r="Y6" i="71"/>
  <c r="AC6" i="71"/>
  <c r="AG6" i="71"/>
  <c r="AK6" i="71"/>
  <c r="AO6" i="71"/>
  <c r="AS6" i="71"/>
  <c r="AW6" i="71"/>
  <c r="BA6" i="71"/>
  <c r="BE6" i="71"/>
  <c r="BI6" i="71"/>
  <c r="BM6" i="71"/>
  <c r="BQ6" i="71"/>
  <c r="X7" i="71"/>
  <c r="AB7" i="71"/>
  <c r="K7" i="73" s="1"/>
  <c r="AF7" i="71"/>
  <c r="AN7" i="71"/>
  <c r="AR7" i="71"/>
  <c r="W7" i="73" s="1"/>
  <c r="AV7" i="71"/>
  <c r="AZ7" i="71"/>
  <c r="BD7" i="71"/>
  <c r="BH7" i="71"/>
  <c r="AI7" i="73" s="1"/>
  <c r="BM7" i="71"/>
  <c r="AA8" i="71"/>
  <c r="J8" i="73" s="1"/>
  <c r="AF8" i="71"/>
  <c r="N8" i="73" s="1"/>
  <c r="AK8" i="71"/>
  <c r="AS8" i="71"/>
  <c r="BA8" i="71"/>
  <c r="BI8" i="71"/>
  <c r="AB9" i="71"/>
  <c r="K9" i="73" s="1"/>
  <c r="AR9" i="71"/>
  <c r="W9" i="73" s="1"/>
  <c r="AG10" i="71"/>
  <c r="AO11" i="71"/>
  <c r="BK11" i="71"/>
  <c r="AA12" i="71"/>
  <c r="J12" i="73" s="1"/>
  <c r="AV12" i="71"/>
  <c r="Z12" i="73" s="1"/>
  <c r="AW13" i="71"/>
  <c r="AG14" i="71"/>
  <c r="BM14" i="71"/>
  <c r="AB14" i="71"/>
  <c r="K14" i="73" s="1"/>
  <c r="AA14" i="71"/>
  <c r="J14" i="73" s="1"/>
  <c r="AB13" i="71"/>
  <c r="AC12" i="71"/>
  <c r="AC11" i="71"/>
  <c r="AB10" i="71"/>
  <c r="K10" i="73" s="1"/>
  <c r="AC9" i="71"/>
  <c r="AC14" i="71"/>
  <c r="AB11" i="71"/>
  <c r="K11" i="73" s="1"/>
  <c r="AA10" i="71"/>
  <c r="AC13" i="71"/>
  <c r="AB12" i="71"/>
  <c r="K12" i="73" s="1"/>
  <c r="AA11" i="71"/>
  <c r="AA9" i="71"/>
  <c r="J9" i="73" s="1"/>
  <c r="AC5" i="71"/>
  <c r="AS5" i="71"/>
  <c r="BI5" i="71"/>
  <c r="AR6" i="71"/>
  <c r="W6" i="73" s="1"/>
  <c r="BH6" i="71"/>
  <c r="AI6" i="73" s="1"/>
  <c r="AA7" i="71"/>
  <c r="AQ8" i="71"/>
  <c r="AB4" i="71"/>
  <c r="AJ14" i="71"/>
  <c r="Q14" i="73" s="1"/>
  <c r="AI14" i="71"/>
  <c r="P14" i="73" s="1"/>
  <c r="AJ13" i="71"/>
  <c r="Q13" i="73" s="1"/>
  <c r="AK12" i="71"/>
  <c r="AK13" i="71"/>
  <c r="AJ12" i="71"/>
  <c r="Q12" i="73" s="1"/>
  <c r="AI11" i="71"/>
  <c r="AJ10" i="71"/>
  <c r="Q10" i="73" s="1"/>
  <c r="AK9" i="71"/>
  <c r="AK14" i="71"/>
  <c r="AI13" i="71"/>
  <c r="AI12" i="71"/>
  <c r="P12" i="73" s="1"/>
  <c r="AI10" i="71"/>
  <c r="AK11" i="71"/>
  <c r="AI9" i="71"/>
  <c r="AZ14" i="71"/>
  <c r="AC14" i="73" s="1"/>
  <c r="AY14" i="71"/>
  <c r="AB14" i="73" s="1"/>
  <c r="AZ13" i="71"/>
  <c r="AC13" i="73" s="1"/>
  <c r="BA12" i="71"/>
  <c r="AY10" i="71"/>
  <c r="AB10" i="73" s="1"/>
  <c r="BA13" i="71"/>
  <c r="AZ12" i="71"/>
  <c r="AC12" i="73" s="1"/>
  <c r="AY11" i="71"/>
  <c r="AB11" i="73" s="1"/>
  <c r="AZ10" i="71"/>
  <c r="AC10" i="73" s="1"/>
  <c r="BA9" i="71"/>
  <c r="BA14" i="71"/>
  <c r="AY13" i="71"/>
  <c r="AB13" i="73" s="1"/>
  <c r="AY12" i="71"/>
  <c r="AB12" i="73" s="1"/>
  <c r="AZ9" i="71"/>
  <c r="AC9" i="73" s="1"/>
  <c r="BA11" i="71"/>
  <c r="AY9" i="71"/>
  <c r="AB9" i="73" s="1"/>
  <c r="AZ8" i="71"/>
  <c r="BP14" i="71"/>
  <c r="AO14" i="73" s="1"/>
  <c r="BO14" i="71"/>
  <c r="AN14" i="73" s="1"/>
  <c r="BP13" i="71"/>
  <c r="AO13" i="73" s="1"/>
  <c r="BQ12" i="71"/>
  <c r="BO10" i="71"/>
  <c r="AN10" i="73" s="1"/>
  <c r="BQ13" i="71"/>
  <c r="BP12" i="71"/>
  <c r="AO12" i="73" s="1"/>
  <c r="BO11" i="71"/>
  <c r="AN11" i="73" s="1"/>
  <c r="BP10" i="71"/>
  <c r="AO10" i="73" s="1"/>
  <c r="BQ9" i="71"/>
  <c r="BO7" i="71"/>
  <c r="AN7" i="73" s="1"/>
  <c r="BQ14" i="71"/>
  <c r="BO13" i="71"/>
  <c r="BO12" i="71"/>
  <c r="BP9" i="71"/>
  <c r="AO9" i="73" s="1"/>
  <c r="BQ11" i="71"/>
  <c r="BO9" i="71"/>
  <c r="AN9" i="73" s="1"/>
  <c r="BP8" i="71"/>
  <c r="AO8" i="73" s="1"/>
  <c r="AC4" i="71"/>
  <c r="AK4" i="71"/>
  <c r="AS4" i="71"/>
  <c r="BA4" i="71"/>
  <c r="BI4" i="71"/>
  <c r="BQ4" i="71"/>
  <c r="W5" i="71"/>
  <c r="G5" i="73" s="1"/>
  <c r="AA5" i="71"/>
  <c r="J5" i="73" s="1"/>
  <c r="AE5" i="71"/>
  <c r="M5" i="73" s="1"/>
  <c r="AI5" i="71"/>
  <c r="P5" i="73" s="1"/>
  <c r="AM5" i="71"/>
  <c r="S5" i="73" s="1"/>
  <c r="AQ5" i="71"/>
  <c r="V5" i="73" s="1"/>
  <c r="AU5" i="71"/>
  <c r="Y5" i="73" s="1"/>
  <c r="AY5" i="71"/>
  <c r="AB5" i="73" s="1"/>
  <c r="BC5" i="71"/>
  <c r="AE5" i="73" s="1"/>
  <c r="BG5" i="71"/>
  <c r="AH5" i="73" s="1"/>
  <c r="BK5" i="71"/>
  <c r="AK5" i="73" s="1"/>
  <c r="BO5" i="71"/>
  <c r="AN5" i="73" s="1"/>
  <c r="Y7" i="71"/>
  <c r="AC7" i="71"/>
  <c r="AG7" i="71"/>
  <c r="AK7" i="71"/>
  <c r="AO7" i="71"/>
  <c r="AS7" i="71"/>
  <c r="AW7" i="71"/>
  <c r="BA7" i="71"/>
  <c r="BE7" i="71"/>
  <c r="BI7" i="71"/>
  <c r="W8" i="71"/>
  <c r="G8" i="73" s="1"/>
  <c r="AB8" i="71"/>
  <c r="K8" i="73" s="1"/>
  <c r="AG8" i="71"/>
  <c r="AM8" i="71"/>
  <c r="S8" i="73" s="1"/>
  <c r="AU8" i="71"/>
  <c r="BK8" i="71"/>
  <c r="AK10" i="71"/>
  <c r="AU11" i="71"/>
  <c r="BP11" i="71"/>
  <c r="AO11" i="73" s="1"/>
  <c r="AF12" i="71"/>
  <c r="N12" i="73" s="1"/>
  <c r="AG13" i="71"/>
  <c r="AB6" i="71"/>
  <c r="K6" i="73" s="1"/>
  <c r="AQ7" i="71"/>
  <c r="V7" i="73" s="1"/>
  <c r="AH8" i="71"/>
  <c r="O8" i="73" s="1"/>
  <c r="AC10" i="71"/>
  <c r="AQ12" i="71"/>
  <c r="X14" i="71"/>
  <c r="H14" i="73" s="1"/>
  <c r="W14" i="71"/>
  <c r="G14" i="73" s="1"/>
  <c r="X13" i="71"/>
  <c r="H13" i="73" s="1"/>
  <c r="Y12" i="71"/>
  <c r="X11" i="71"/>
  <c r="H11" i="73" s="1"/>
  <c r="X10" i="71"/>
  <c r="H10" i="73" s="1"/>
  <c r="Y9" i="71"/>
  <c r="Y13" i="71"/>
  <c r="X12" i="71"/>
  <c r="H12" i="73" s="1"/>
  <c r="W11" i="71"/>
  <c r="G11" i="73" s="1"/>
  <c r="W10" i="71"/>
  <c r="G10" i="73" s="1"/>
  <c r="W13" i="71"/>
  <c r="G13" i="73" s="1"/>
  <c r="W12" i="71"/>
  <c r="G12" i="73" s="1"/>
  <c r="W9" i="71"/>
  <c r="G9" i="73" s="1"/>
  <c r="AN14" i="71"/>
  <c r="T14" i="73" s="1"/>
  <c r="AM14" i="71"/>
  <c r="S14" i="73" s="1"/>
  <c r="AN13" i="71"/>
  <c r="T13" i="73" s="1"/>
  <c r="AO12" i="71"/>
  <c r="AM10" i="71"/>
  <c r="S10" i="73" s="1"/>
  <c r="AN11" i="71"/>
  <c r="T11" i="73" s="1"/>
  <c r="AO10" i="71"/>
  <c r="AO9" i="71"/>
  <c r="AO13" i="71"/>
  <c r="AN12" i="71"/>
  <c r="T12" i="73" s="1"/>
  <c r="AM11" i="71"/>
  <c r="S11" i="73" s="1"/>
  <c r="AN10" i="71"/>
  <c r="T10" i="73" s="1"/>
  <c r="AM13" i="71"/>
  <c r="AM12" i="71"/>
  <c r="AM9" i="71"/>
  <c r="S9" i="73" s="1"/>
  <c r="AN8" i="71"/>
  <c r="T8" i="73" s="1"/>
  <c r="BD14" i="71"/>
  <c r="AF14" i="73" s="1"/>
  <c r="BC14" i="71"/>
  <c r="AE14" i="73" s="1"/>
  <c r="BD13" i="71"/>
  <c r="AF13" i="73" s="1"/>
  <c r="BE12" i="71"/>
  <c r="BC10" i="71"/>
  <c r="AE10" i="73" s="1"/>
  <c r="BD11" i="71"/>
  <c r="AF11" i="73" s="1"/>
  <c r="BE10" i="71"/>
  <c r="BE9" i="71"/>
  <c r="BE13" i="71"/>
  <c r="BD12" i="71"/>
  <c r="AF12" i="73" s="1"/>
  <c r="BC11" i="71"/>
  <c r="AE11" i="73" s="1"/>
  <c r="BD10" i="71"/>
  <c r="AF10" i="73" s="1"/>
  <c r="BD9" i="71"/>
  <c r="AF9" i="73" s="1"/>
  <c r="BC13" i="71"/>
  <c r="BC12" i="71"/>
  <c r="AE12" i="73" s="1"/>
  <c r="BC9" i="71"/>
  <c r="AE9" i="73" s="1"/>
  <c r="BD8" i="71"/>
  <c r="X4" i="71"/>
  <c r="AF4" i="71"/>
  <c r="AN4" i="71"/>
  <c r="AV4" i="71"/>
  <c r="BD4" i="71"/>
  <c r="BL4" i="71"/>
  <c r="X5" i="71"/>
  <c r="H5" i="73" s="1"/>
  <c r="AB5" i="71"/>
  <c r="K5" i="73" s="1"/>
  <c r="AF5" i="71"/>
  <c r="N5" i="73" s="1"/>
  <c r="AN5" i="71"/>
  <c r="T5" i="73" s="1"/>
  <c r="AR5" i="71"/>
  <c r="W5" i="73" s="1"/>
  <c r="AV5" i="71"/>
  <c r="Z5" i="73" s="1"/>
  <c r="BD5" i="71"/>
  <c r="AF5" i="73" s="1"/>
  <c r="BH5" i="71"/>
  <c r="AI5" i="73" s="1"/>
  <c r="BL5" i="71"/>
  <c r="AL5" i="73" s="1"/>
  <c r="BP5" i="71"/>
  <c r="AO5" i="73" s="1"/>
  <c r="W6" i="71"/>
  <c r="G6" i="73" s="1"/>
  <c r="AA6" i="71"/>
  <c r="J6" i="73" s="1"/>
  <c r="AE6" i="71"/>
  <c r="AI6" i="71"/>
  <c r="AM6" i="71"/>
  <c r="AQ6" i="71"/>
  <c r="AU6" i="71"/>
  <c r="AY6" i="71"/>
  <c r="AB6" i="73" s="1"/>
  <c r="BC6" i="71"/>
  <c r="BG6" i="71"/>
  <c r="AH6" i="73" s="1"/>
  <c r="BK6" i="71"/>
  <c r="BO6" i="71"/>
  <c r="BP7" i="71"/>
  <c r="AO7" i="73" s="1"/>
  <c r="X8" i="71"/>
  <c r="H8" i="73" s="1"/>
  <c r="AC8" i="71"/>
  <c r="AI8" i="71"/>
  <c r="AO8" i="71"/>
  <c r="AW8" i="71"/>
  <c r="BE8" i="71"/>
  <c r="BM8" i="71"/>
  <c r="X9" i="71"/>
  <c r="H9" i="73" s="1"/>
  <c r="AF9" i="71"/>
  <c r="N9" i="73" s="1"/>
  <c r="AN9" i="71"/>
  <c r="T9" i="73" s="1"/>
  <c r="AV9" i="71"/>
  <c r="Z9" i="73" s="1"/>
  <c r="Y10" i="71"/>
  <c r="BL10" i="71"/>
  <c r="AL10" i="73" s="1"/>
  <c r="AE11" i="71"/>
  <c r="M11" i="73" s="1"/>
  <c r="AZ11" i="71"/>
  <c r="AC11" i="73" s="1"/>
  <c r="BG12" i="71"/>
  <c r="BG13" i="71"/>
  <c r="AW14" i="71"/>
  <c r="AU27" i="70"/>
  <c r="AU49" i="70"/>
  <c r="AU53" i="70"/>
  <c r="AU62" i="70"/>
  <c r="AU70" i="70"/>
  <c r="AU30" i="70"/>
  <c r="AU36" i="70"/>
  <c r="AU91" i="70"/>
  <c r="AU29" i="70"/>
  <c r="AU33" i="70"/>
  <c r="AU37" i="70"/>
  <c r="AU43" i="70"/>
  <c r="AU45" i="70"/>
  <c r="AU47" i="70"/>
  <c r="AU51" i="70"/>
  <c r="AU55" i="70"/>
  <c r="AU57" i="70"/>
  <c r="AU59" i="70"/>
  <c r="AU82" i="70"/>
  <c r="AU99" i="70"/>
  <c r="AU101" i="70"/>
  <c r="AU18" i="70"/>
  <c r="AU20" i="70"/>
  <c r="AU22" i="70"/>
  <c r="AU24" i="70"/>
  <c r="AU65" i="70"/>
  <c r="AU67" i="70"/>
  <c r="AU75" i="70"/>
  <c r="AU77" i="70"/>
  <c r="AU79" i="70"/>
  <c r="AR76" i="70"/>
  <c r="I103" i="70"/>
  <c r="AR103" i="70" s="1"/>
  <c r="I99" i="70"/>
  <c r="BS103" i="45"/>
  <c r="AR92" i="70"/>
  <c r="I102" i="70"/>
  <c r="AR102" i="70" s="1"/>
  <c r="I98" i="70"/>
  <c r="AR98" i="70" s="1"/>
  <c r="AR99" i="70"/>
  <c r="BS45" i="45"/>
  <c r="G45" i="70"/>
  <c r="AQ45" i="70" s="1"/>
  <c r="BS47" i="45"/>
  <c r="G47" i="70"/>
  <c r="AQ47" i="70" s="1"/>
  <c r="BS48" i="45"/>
  <c r="G48" i="70"/>
  <c r="AQ48" i="70" s="1"/>
  <c r="BS49" i="45"/>
  <c r="G49" i="70"/>
  <c r="AQ49" i="70" s="1"/>
  <c r="BS50" i="45"/>
  <c r="G50" i="70"/>
  <c r="AQ50" i="70" s="1"/>
  <c r="BS60" i="45"/>
  <c r="G60" i="70"/>
  <c r="AQ60" i="70" s="1"/>
  <c r="BS62" i="45"/>
  <c r="G62" i="70"/>
  <c r="AQ62" i="70" s="1"/>
  <c r="BS64" i="45"/>
  <c r="G64" i="70"/>
  <c r="AQ64" i="70" s="1"/>
  <c r="BS68" i="45"/>
  <c r="G68" i="70"/>
  <c r="AQ68" i="70" s="1"/>
  <c r="BS70" i="45"/>
  <c r="G70" i="70"/>
  <c r="AQ70" i="70" s="1"/>
  <c r="BS75" i="45"/>
  <c r="G75" i="70"/>
  <c r="AQ75" i="70" s="1"/>
  <c r="BS76" i="45"/>
  <c r="G76" i="70"/>
  <c r="AQ76" i="70" s="1"/>
  <c r="BT77" i="45"/>
  <c r="I77" i="70"/>
  <c r="AR77" i="70" s="1"/>
  <c r="BT78" i="45"/>
  <c r="I78" i="70"/>
  <c r="AR78" i="70" s="1"/>
  <c r="BT82" i="45"/>
  <c r="I82" i="70"/>
  <c r="AR82" i="70" s="1"/>
  <c r="BT84" i="45"/>
  <c r="I84" i="70"/>
  <c r="AR84" i="70" s="1"/>
  <c r="BT86" i="45"/>
  <c r="I86" i="70"/>
  <c r="AR86" i="70" s="1"/>
  <c r="BT90" i="45"/>
  <c r="I90" i="70"/>
  <c r="AR90" i="70" s="1"/>
  <c r="BT13" i="45"/>
  <c r="I13" i="70"/>
  <c r="CB13" i="45"/>
  <c r="CC13" i="45" s="1"/>
  <c r="CF13" i="45" s="1"/>
  <c r="AT13" i="70" s="1"/>
  <c r="AP13" i="70"/>
  <c r="BT14" i="45"/>
  <c r="I14" i="70"/>
  <c r="AR14" i="70" s="1"/>
  <c r="BT15" i="45"/>
  <c r="I15" i="70"/>
  <c r="AR15" i="70" s="1"/>
  <c r="BT16" i="45"/>
  <c r="I16" i="70"/>
  <c r="AR16" i="70"/>
  <c r="BT17" i="45"/>
  <c r="I17" i="70"/>
  <c r="AR17" i="70" s="1"/>
  <c r="BT18" i="45"/>
  <c r="I18" i="70"/>
  <c r="AR18" i="70" s="1"/>
  <c r="BT19" i="45"/>
  <c r="I19" i="70"/>
  <c r="AR19" i="70" s="1"/>
  <c r="AR20" i="70"/>
  <c r="BS77" i="45"/>
  <c r="G77" i="70"/>
  <c r="AQ77" i="70" s="1"/>
  <c r="BS78" i="45"/>
  <c r="G78" i="70"/>
  <c r="AQ78" i="70" s="1"/>
  <c r="BS79" i="45"/>
  <c r="G79" i="70"/>
  <c r="AQ79" i="70" s="1"/>
  <c r="BS80" i="45"/>
  <c r="G80" i="70"/>
  <c r="AQ80" i="70" s="1"/>
  <c r="BS81" i="45"/>
  <c r="G81" i="70"/>
  <c r="AQ81" i="70" s="1"/>
  <c r="BS82" i="45"/>
  <c r="G82" i="70"/>
  <c r="AQ82" i="70" s="1"/>
  <c r="BS83" i="45"/>
  <c r="G83" i="70"/>
  <c r="AQ83" i="70" s="1"/>
  <c r="BS84" i="45"/>
  <c r="G84" i="70"/>
  <c r="AQ84" i="70" s="1"/>
  <c r="BS85" i="45"/>
  <c r="G85" i="70"/>
  <c r="AQ85" i="70" s="1"/>
  <c r="BS86" i="45"/>
  <c r="G86" i="70"/>
  <c r="AQ86" i="70" s="1"/>
  <c r="BS87" i="45"/>
  <c r="G87" i="70"/>
  <c r="AQ87" i="70" s="1"/>
  <c r="BS88" i="45"/>
  <c r="G88" i="70"/>
  <c r="BS89" i="45"/>
  <c r="G89" i="70"/>
  <c r="AQ89" i="70" s="1"/>
  <c r="BS90" i="45"/>
  <c r="G90" i="70"/>
  <c r="AQ90" i="70" s="1"/>
  <c r="BS91" i="45"/>
  <c r="G91" i="70"/>
  <c r="AQ91" i="70" s="1"/>
  <c r="BS92" i="45"/>
  <c r="G92" i="70"/>
  <c r="AQ92" i="70" s="1"/>
  <c r="BT92" i="45"/>
  <c r="BT93" i="45"/>
  <c r="I93" i="70"/>
  <c r="AR93" i="70" s="1"/>
  <c r="BT94" i="45"/>
  <c r="I94" i="70"/>
  <c r="AR94" i="70" s="1"/>
  <c r="BT95" i="45"/>
  <c r="I95" i="70"/>
  <c r="AR95" i="70" s="1"/>
  <c r="BT96" i="45"/>
  <c r="I96" i="70"/>
  <c r="AR96" i="70" s="1"/>
  <c r="G21" i="70"/>
  <c r="AQ21" i="70" s="1"/>
  <c r="BS46" i="45"/>
  <c r="G46" i="70"/>
  <c r="AQ46" i="70" s="1"/>
  <c r="BS51" i="45"/>
  <c r="G51" i="70"/>
  <c r="AQ51" i="70" s="1"/>
  <c r="BS53" i="45"/>
  <c r="G53" i="70"/>
  <c r="AQ53" i="70" s="1"/>
  <c r="BS54" i="45"/>
  <c r="G54" i="70"/>
  <c r="AQ54" i="70" s="1"/>
  <c r="BS59" i="45"/>
  <c r="G59" i="70"/>
  <c r="AQ59" i="70" s="1"/>
  <c r="BS61" i="45"/>
  <c r="G61" i="70"/>
  <c r="AQ61" i="70" s="1"/>
  <c r="BS63" i="45"/>
  <c r="G63" i="70"/>
  <c r="AQ63" i="70" s="1"/>
  <c r="BS66" i="45"/>
  <c r="G66" i="70"/>
  <c r="AQ66" i="70" s="1"/>
  <c r="BS71" i="45"/>
  <c r="G71" i="70"/>
  <c r="AQ71" i="70" s="1"/>
  <c r="BS72" i="45"/>
  <c r="G72" i="70"/>
  <c r="AQ72" i="70" s="1"/>
  <c r="BS73" i="45"/>
  <c r="G73" i="70"/>
  <c r="AQ73" i="70" s="1"/>
  <c r="BS74" i="45"/>
  <c r="G74" i="70"/>
  <c r="AQ74" i="70" s="1"/>
  <c r="BT80" i="45"/>
  <c r="I80" i="70"/>
  <c r="AR80" i="70" s="1"/>
  <c r="BT87" i="45"/>
  <c r="I87" i="70"/>
  <c r="AR87" i="70" s="1"/>
  <c r="BT91" i="45"/>
  <c r="I91" i="70"/>
  <c r="AR91" i="70" s="1"/>
  <c r="BS13" i="45"/>
  <c r="G13" i="70"/>
  <c r="AQ13" i="70" s="1"/>
  <c r="BS14" i="45"/>
  <c r="G14" i="70"/>
  <c r="AQ14" i="70" s="1"/>
  <c r="BS15" i="45"/>
  <c r="G15" i="70"/>
  <c r="AQ15" i="70" s="1"/>
  <c r="BS17" i="45"/>
  <c r="G17" i="70"/>
  <c r="AQ17" i="70" s="1"/>
  <c r="BS18" i="45"/>
  <c r="G18" i="70"/>
  <c r="AQ18" i="70" s="1"/>
  <c r="BS19" i="45"/>
  <c r="G19" i="70"/>
  <c r="AQ19" i="70" s="1"/>
  <c r="BS20" i="45"/>
  <c r="G20" i="70"/>
  <c r="AQ20" i="70" s="1"/>
  <c r="BT20" i="45"/>
  <c r="BT21" i="45"/>
  <c r="I21" i="70"/>
  <c r="AR21" i="70" s="1"/>
  <c r="BT22" i="45"/>
  <c r="I22" i="70"/>
  <c r="AR22" i="70" s="1"/>
  <c r="BT23" i="45"/>
  <c r="I23" i="70"/>
  <c r="AR23" i="70" s="1"/>
  <c r="BT24" i="45"/>
  <c r="I24" i="70"/>
  <c r="AR24" i="70" s="1"/>
  <c r="BT25" i="45"/>
  <c r="I25" i="70"/>
  <c r="AR25" i="70" s="1"/>
  <c r="BT26" i="45"/>
  <c r="I26" i="70"/>
  <c r="AR26" i="70" s="1"/>
  <c r="BT27" i="45"/>
  <c r="I27" i="70"/>
  <c r="AR27" i="70" s="1"/>
  <c r="BT28" i="45"/>
  <c r="I28" i="70"/>
  <c r="AR28" i="70" s="1"/>
  <c r="BT29" i="45"/>
  <c r="I29" i="70"/>
  <c r="AR29" i="70" s="1"/>
  <c r="BT30" i="45"/>
  <c r="I30" i="70"/>
  <c r="AR30" i="70" s="1"/>
  <c r="BT31" i="45"/>
  <c r="I31" i="70"/>
  <c r="AR31" i="70"/>
  <c r="BT32" i="45"/>
  <c r="I32" i="70"/>
  <c r="AR32" i="70" s="1"/>
  <c r="BT33" i="45"/>
  <c r="I33" i="70"/>
  <c r="AR33" i="70" s="1"/>
  <c r="BT34" i="45"/>
  <c r="I34" i="70"/>
  <c r="AR34" i="70" s="1"/>
  <c r="BT35" i="45"/>
  <c r="I35" i="70"/>
  <c r="AR35" i="70" s="1"/>
  <c r="BT36" i="45"/>
  <c r="I36" i="70"/>
  <c r="AR36" i="70" s="1"/>
  <c r="BT37" i="45"/>
  <c r="I37" i="70"/>
  <c r="AR37" i="70" s="1"/>
  <c r="BT38" i="45"/>
  <c r="I38" i="70"/>
  <c r="AR38" i="70" s="1"/>
  <c r="BT39" i="45"/>
  <c r="I39" i="70"/>
  <c r="AR39" i="70" s="1"/>
  <c r="BT40" i="45"/>
  <c r="I40" i="70"/>
  <c r="AR40" i="70" s="1"/>
  <c r="BT41" i="45"/>
  <c r="I41" i="70"/>
  <c r="AR41" i="70" s="1"/>
  <c r="BT42" i="45"/>
  <c r="I42" i="70"/>
  <c r="AR42" i="70" s="1"/>
  <c r="BT43" i="45"/>
  <c r="I43" i="70"/>
  <c r="AR43" i="70" s="1"/>
  <c r="AR44" i="70"/>
  <c r="BS93" i="45"/>
  <c r="G93" i="70"/>
  <c r="AQ93" i="70" s="1"/>
  <c r="BS94" i="45"/>
  <c r="G94" i="70"/>
  <c r="AQ94" i="70" s="1"/>
  <c r="BS95" i="45"/>
  <c r="G95" i="70"/>
  <c r="AQ95" i="70" s="1"/>
  <c r="BS96" i="45"/>
  <c r="G96" i="70"/>
  <c r="AQ96" i="70" s="1"/>
  <c r="G104" i="70"/>
  <c r="AQ104" i="70" s="1"/>
  <c r="G103" i="70"/>
  <c r="AQ103" i="70" s="1"/>
  <c r="G102" i="70"/>
  <c r="AQ102" i="70" s="1"/>
  <c r="G101" i="70"/>
  <c r="AQ101" i="70" s="1"/>
  <c r="G100" i="70"/>
  <c r="AQ100" i="70" s="1"/>
  <c r="G99" i="70"/>
  <c r="AQ99" i="70" s="1"/>
  <c r="G98" i="70"/>
  <c r="AQ98" i="70" s="1"/>
  <c r="G97" i="70"/>
  <c r="AQ97" i="70" s="1"/>
  <c r="BS52" i="45"/>
  <c r="G52" i="70"/>
  <c r="AQ52" i="70" s="1"/>
  <c r="BS55" i="45"/>
  <c r="G55" i="70"/>
  <c r="AQ55" i="70" s="1"/>
  <c r="BS56" i="45"/>
  <c r="G56" i="70"/>
  <c r="AQ56" i="70" s="1"/>
  <c r="BS57" i="45"/>
  <c r="G57" i="70"/>
  <c r="AQ57" i="70" s="1"/>
  <c r="BS58" i="45"/>
  <c r="G58" i="70"/>
  <c r="AQ58" i="70" s="1"/>
  <c r="BS65" i="45"/>
  <c r="G65" i="70"/>
  <c r="AQ65" i="70" s="1"/>
  <c r="BS67" i="45"/>
  <c r="G67" i="70"/>
  <c r="AQ67" i="70" s="1"/>
  <c r="BS69" i="45"/>
  <c r="G69" i="70"/>
  <c r="AQ69" i="70" s="1"/>
  <c r="BT79" i="45"/>
  <c r="I79" i="70"/>
  <c r="AR79" i="70" s="1"/>
  <c r="BT81" i="45"/>
  <c r="I81" i="70"/>
  <c r="AR81" i="70" s="1"/>
  <c r="BT83" i="45"/>
  <c r="I83" i="70"/>
  <c r="AR83" i="70" s="1"/>
  <c r="BT85" i="45"/>
  <c r="I85" i="70"/>
  <c r="AR85" i="70" s="1"/>
  <c r="BT88" i="45"/>
  <c r="I88" i="70"/>
  <c r="AR88" i="70" s="1"/>
  <c r="BT89" i="45"/>
  <c r="I89" i="70"/>
  <c r="AR89" i="70" s="1"/>
  <c r="BS22" i="45"/>
  <c r="G22" i="70"/>
  <c r="AQ22" i="70" s="1"/>
  <c r="BS23" i="45"/>
  <c r="G23" i="70"/>
  <c r="AQ23" i="70" s="1"/>
  <c r="BS24" i="45"/>
  <c r="G24" i="70"/>
  <c r="AQ24" i="70" s="1"/>
  <c r="BS25" i="45"/>
  <c r="G25" i="70"/>
  <c r="AQ25" i="70" s="1"/>
  <c r="BS26" i="45"/>
  <c r="G26" i="70"/>
  <c r="AQ26" i="70" s="1"/>
  <c r="BS27" i="45"/>
  <c r="G27" i="70"/>
  <c r="AQ27" i="70" s="1"/>
  <c r="BS28" i="45"/>
  <c r="G28" i="70"/>
  <c r="AQ28" i="70" s="1"/>
  <c r="BS29" i="45"/>
  <c r="G29" i="70"/>
  <c r="AQ29" i="70" s="1"/>
  <c r="BS30" i="45"/>
  <c r="G30" i="70"/>
  <c r="AQ30" i="70" s="1"/>
  <c r="BS31" i="45"/>
  <c r="G31" i="70"/>
  <c r="AQ31" i="70" s="1"/>
  <c r="BS32" i="45"/>
  <c r="G32" i="70"/>
  <c r="AQ32" i="70" s="1"/>
  <c r="BS33" i="45"/>
  <c r="G33" i="70"/>
  <c r="AQ33" i="70" s="1"/>
  <c r="BS34" i="45"/>
  <c r="G34" i="70"/>
  <c r="AQ34" i="70" s="1"/>
  <c r="BS35" i="45"/>
  <c r="G35" i="70"/>
  <c r="AQ35" i="70" s="1"/>
  <c r="BS36" i="45"/>
  <c r="G36" i="70"/>
  <c r="AQ36" i="70" s="1"/>
  <c r="BS37" i="45"/>
  <c r="G37" i="70"/>
  <c r="AQ37" i="70" s="1"/>
  <c r="BS38" i="45"/>
  <c r="G38" i="70"/>
  <c r="BS39" i="45"/>
  <c r="G39" i="70"/>
  <c r="AQ39" i="70" s="1"/>
  <c r="BS40" i="45"/>
  <c r="G40" i="70"/>
  <c r="AQ40" i="70" s="1"/>
  <c r="BS41" i="45"/>
  <c r="G41" i="70"/>
  <c r="AQ41" i="70" s="1"/>
  <c r="BS42" i="45"/>
  <c r="G42" i="70"/>
  <c r="AQ42" i="70" s="1"/>
  <c r="BS43" i="45"/>
  <c r="G43" i="70"/>
  <c r="AQ43" i="70" s="1"/>
  <c r="BS44" i="45"/>
  <c r="G44" i="70"/>
  <c r="AQ44" i="70" s="1"/>
  <c r="BT44" i="45"/>
  <c r="BT45" i="45"/>
  <c r="I45" i="70"/>
  <c r="AR45" i="70" s="1"/>
  <c r="BT46" i="45"/>
  <c r="I46" i="70"/>
  <c r="AR46" i="70" s="1"/>
  <c r="BT47" i="45"/>
  <c r="I47" i="70"/>
  <c r="AR47" i="70" s="1"/>
  <c r="BT48" i="45"/>
  <c r="I48" i="70"/>
  <c r="AR48" i="70" s="1"/>
  <c r="BT49" i="45"/>
  <c r="I49" i="70"/>
  <c r="AR49" i="70" s="1"/>
  <c r="BT50" i="45"/>
  <c r="I50" i="70"/>
  <c r="AR50" i="70" s="1"/>
  <c r="BT51" i="45"/>
  <c r="I51" i="70"/>
  <c r="AR51" i="70" s="1"/>
  <c r="BT52" i="45"/>
  <c r="I52" i="70"/>
  <c r="AR52" i="70" s="1"/>
  <c r="BT53" i="45"/>
  <c r="I53" i="70"/>
  <c r="AR53" i="70" s="1"/>
  <c r="BT54" i="45"/>
  <c r="I54" i="70"/>
  <c r="AR54" i="70" s="1"/>
  <c r="BT56" i="45"/>
  <c r="I56" i="70"/>
  <c r="AR56" i="70" s="1"/>
  <c r="BT57" i="45"/>
  <c r="I57" i="70"/>
  <c r="AR57" i="70" s="1"/>
  <c r="BT58" i="45"/>
  <c r="I58" i="70"/>
  <c r="AR58" i="70" s="1"/>
  <c r="BT59" i="45"/>
  <c r="I59" i="70"/>
  <c r="AR59" i="70" s="1"/>
  <c r="BT60" i="45"/>
  <c r="I60" i="70"/>
  <c r="AR60" i="70" s="1"/>
  <c r="BT61" i="45"/>
  <c r="I61" i="70"/>
  <c r="AR61" i="70" s="1"/>
  <c r="BT62" i="45"/>
  <c r="I62" i="70"/>
  <c r="AR62" i="70" s="1"/>
  <c r="BT63" i="45"/>
  <c r="I63" i="70"/>
  <c r="AR63" i="70" s="1"/>
  <c r="BT64" i="45"/>
  <c r="I64" i="70"/>
  <c r="AR64" i="70" s="1"/>
  <c r="BT65" i="45"/>
  <c r="I65" i="70"/>
  <c r="AR65" i="70" s="1"/>
  <c r="BT66" i="45"/>
  <c r="I66" i="70"/>
  <c r="AR66" i="70" s="1"/>
  <c r="BT67" i="45"/>
  <c r="I67" i="70"/>
  <c r="AR67" i="70" s="1"/>
  <c r="BT68" i="45"/>
  <c r="I68" i="70"/>
  <c r="AR68" i="70" s="1"/>
  <c r="BT69" i="45"/>
  <c r="I69" i="70"/>
  <c r="AR69" i="70" s="1"/>
  <c r="BT70" i="45"/>
  <c r="I70" i="70"/>
  <c r="AR70" i="70" s="1"/>
  <c r="BT71" i="45"/>
  <c r="I71" i="70"/>
  <c r="AR71" i="70" s="1"/>
  <c r="BT72" i="45"/>
  <c r="I72" i="70"/>
  <c r="AR72" i="70" s="1"/>
  <c r="BT73" i="45"/>
  <c r="I73" i="70"/>
  <c r="AR73" i="70" s="1"/>
  <c r="BT74" i="45"/>
  <c r="I74" i="70"/>
  <c r="AR74" i="70" s="1"/>
  <c r="BT75" i="45"/>
  <c r="I75" i="70"/>
  <c r="AR75" i="70" s="1"/>
  <c r="CA105" i="45"/>
  <c r="AU19" i="70"/>
  <c r="AU44" i="70"/>
  <c r="AU48" i="70"/>
  <c r="AU52" i="70"/>
  <c r="AU56" i="70"/>
  <c r="AU73" i="70"/>
  <c r="AU86" i="70"/>
  <c r="AU17" i="70"/>
  <c r="AU31" i="70"/>
  <c r="AU34" i="70"/>
  <c r="AU38" i="70"/>
  <c r="AU41" i="70"/>
  <c r="AU54" i="70"/>
  <c r="AU69" i="70"/>
  <c r="AU74" i="70"/>
  <c r="AU90" i="70"/>
  <c r="AU97" i="70"/>
  <c r="AU102" i="70"/>
  <c r="AU23" i="70"/>
  <c r="AU40" i="70"/>
  <c r="AU64" i="70"/>
  <c r="AU68" i="70"/>
  <c r="AU72" i="70"/>
  <c r="AU96" i="70"/>
  <c r="AU104" i="70"/>
  <c r="AU60" i="70"/>
  <c r="AU92" i="70"/>
  <c r="AU100" i="70"/>
  <c r="AU21" i="70"/>
  <c r="AU35" i="70"/>
  <c r="AU39" i="70"/>
  <c r="AU46" i="70"/>
  <c r="AU63" i="70"/>
  <c r="AU66" i="70"/>
  <c r="AU71" i="70"/>
  <c r="AU78" i="70"/>
  <c r="AU95" i="70"/>
  <c r="AU98" i="70"/>
  <c r="AU103" i="70"/>
  <c r="BS16" i="45"/>
  <c r="BT55" i="45"/>
  <c r="AQ10" i="45"/>
  <c r="V10" i="70" s="1"/>
  <c r="AE12" i="45"/>
  <c r="AF11" i="45"/>
  <c r="N11" i="70" s="1"/>
  <c r="AF12" i="45"/>
  <c r="N12" i="70" s="1"/>
  <c r="AF9" i="45"/>
  <c r="N9" i="70" s="1"/>
  <c r="AF7" i="45"/>
  <c r="N7" i="70" s="1"/>
  <c r="AF5" i="45"/>
  <c r="N5" i="70" s="1"/>
  <c r="AE11" i="45"/>
  <c r="AE9" i="45"/>
  <c r="AE7" i="45"/>
  <c r="M7" i="70" s="1"/>
  <c r="AE5" i="45"/>
  <c r="AF4" i="45"/>
  <c r="AF8" i="45"/>
  <c r="N8" i="70" s="1"/>
  <c r="AF6" i="45"/>
  <c r="N6" i="70" s="1"/>
  <c r="AF10" i="45"/>
  <c r="AV12" i="45"/>
  <c r="Z12" i="70" s="1"/>
  <c r="AU12" i="45"/>
  <c r="Y12" i="70" s="1"/>
  <c r="AV11" i="45"/>
  <c r="Z11" i="70" s="1"/>
  <c r="AV9" i="45"/>
  <c r="Z9" i="70" s="1"/>
  <c r="AV7" i="45"/>
  <c r="Z7" i="70" s="1"/>
  <c r="AV5" i="45"/>
  <c r="Z5" i="70" s="1"/>
  <c r="AU11" i="45"/>
  <c r="Y11" i="70" s="1"/>
  <c r="AU9" i="45"/>
  <c r="AU7" i="45"/>
  <c r="AU5" i="45"/>
  <c r="AV4" i="45"/>
  <c r="AV8" i="45"/>
  <c r="Z8" i="70" s="1"/>
  <c r="AV6" i="45"/>
  <c r="Z6" i="70" s="1"/>
  <c r="AV10" i="45"/>
  <c r="Z10" i="70" s="1"/>
  <c r="BL12" i="45"/>
  <c r="AL12" i="70" s="1"/>
  <c r="BK12" i="45"/>
  <c r="AK12" i="70" s="1"/>
  <c r="BK10" i="45"/>
  <c r="AK10" i="70" s="1"/>
  <c r="BL11" i="45"/>
  <c r="AL11" i="70" s="1"/>
  <c r="BL9" i="45"/>
  <c r="AL9" i="70" s="1"/>
  <c r="BL7" i="45"/>
  <c r="AL7" i="70" s="1"/>
  <c r="BL5" i="45"/>
  <c r="AL5" i="70" s="1"/>
  <c r="BK11" i="45"/>
  <c r="AK11" i="70" s="1"/>
  <c r="BK9" i="45"/>
  <c r="BK7" i="45"/>
  <c r="AK7" i="70" s="1"/>
  <c r="BK5" i="45"/>
  <c r="BL4" i="45"/>
  <c r="BL8" i="45"/>
  <c r="AL8" i="70" s="1"/>
  <c r="BL6" i="45"/>
  <c r="AL6" i="70" s="1"/>
  <c r="BL10" i="45"/>
  <c r="AL10" i="70" s="1"/>
  <c r="AG4" i="45"/>
  <c r="AW4" i="45"/>
  <c r="BM4" i="45"/>
  <c r="AU6" i="45"/>
  <c r="BG6" i="45"/>
  <c r="AE8" i="45"/>
  <c r="AQ8" i="45"/>
  <c r="Z10" i="45"/>
  <c r="I10" i="70" s="1"/>
  <c r="AU10" i="45"/>
  <c r="AB11" i="45"/>
  <c r="K11" i="70" s="1"/>
  <c r="BG11" i="45"/>
  <c r="AH11" i="70" s="1"/>
  <c r="AU8" i="45"/>
  <c r="BG8" i="45"/>
  <c r="AH8" i="70" s="1"/>
  <c r="AA12" i="45"/>
  <c r="J12" i="70" s="1"/>
  <c r="AA11" i="45"/>
  <c r="AB9" i="45"/>
  <c r="K9" i="70" s="1"/>
  <c r="AB7" i="45"/>
  <c r="K7" i="70" s="1"/>
  <c r="AB5" i="45"/>
  <c r="K5" i="70" s="1"/>
  <c r="AA9" i="45"/>
  <c r="AA7" i="45"/>
  <c r="AA5" i="45"/>
  <c r="AB12" i="45"/>
  <c r="K12" i="70" s="1"/>
  <c r="AB10" i="45"/>
  <c r="K10" i="70" s="1"/>
  <c r="AB8" i="45"/>
  <c r="AB6" i="45"/>
  <c r="K6" i="70" s="1"/>
  <c r="AC4" i="45"/>
  <c r="AR12" i="45"/>
  <c r="W12" i="70" s="1"/>
  <c r="AQ12" i="45"/>
  <c r="V12" i="70" s="1"/>
  <c r="AR11" i="45"/>
  <c r="W11" i="70" s="1"/>
  <c r="AR9" i="45"/>
  <c r="W9" i="70" s="1"/>
  <c r="AR7" i="45"/>
  <c r="W7" i="70" s="1"/>
  <c r="AR5" i="45"/>
  <c r="W5" i="70" s="1"/>
  <c r="AQ9" i="45"/>
  <c r="AQ7" i="45"/>
  <c r="AQ5" i="45"/>
  <c r="AS4" i="45"/>
  <c r="AR10" i="45"/>
  <c r="W10" i="70" s="1"/>
  <c r="AR8" i="45"/>
  <c r="W8" i="70" s="1"/>
  <c r="AR6" i="45"/>
  <c r="W6" i="70" s="1"/>
  <c r="BH12" i="45"/>
  <c r="AI12" i="70" s="1"/>
  <c r="BG12" i="45"/>
  <c r="BG10" i="45"/>
  <c r="AH10" i="70" s="1"/>
  <c r="BH11" i="45"/>
  <c r="AI11" i="70" s="1"/>
  <c r="BH9" i="45"/>
  <c r="AI9" i="70" s="1"/>
  <c r="BH7" i="45"/>
  <c r="AI7" i="70" s="1"/>
  <c r="BH5" i="45"/>
  <c r="AI5" i="70" s="1"/>
  <c r="BH10" i="45"/>
  <c r="AI10" i="70" s="1"/>
  <c r="BG9" i="45"/>
  <c r="BG7" i="45"/>
  <c r="BG5" i="45"/>
  <c r="BH8" i="45"/>
  <c r="AI8" i="70" s="1"/>
  <c r="BH6" i="45"/>
  <c r="AI6" i="70" s="1"/>
  <c r="BI4" i="45"/>
  <c r="AB4" i="45"/>
  <c r="AR4" i="45"/>
  <c r="BH4" i="45"/>
  <c r="AQ6" i="45"/>
  <c r="AA6" i="45"/>
  <c r="J6" i="70" s="1"/>
  <c r="BK8" i="45"/>
  <c r="AA10" i="45"/>
  <c r="AQ11" i="45"/>
  <c r="BP12" i="45"/>
  <c r="AO12" i="70" s="1"/>
  <c r="BO12" i="45"/>
  <c r="AN12" i="70" s="1"/>
  <c r="BO10" i="45"/>
  <c r="BP11" i="45"/>
  <c r="AK4" i="45"/>
  <c r="BA4" i="45"/>
  <c r="BQ4" i="45"/>
  <c r="AJ6" i="45"/>
  <c r="AZ6" i="45"/>
  <c r="BP6" i="45"/>
  <c r="AJ8" i="45"/>
  <c r="Q8" i="70" s="1"/>
  <c r="AZ8" i="45"/>
  <c r="BP8" i="45"/>
  <c r="AJ10" i="45"/>
  <c r="Q10" i="70" s="1"/>
  <c r="AI12" i="45"/>
  <c r="AJ11" i="45"/>
  <c r="Q11" i="70" s="1"/>
  <c r="AZ12" i="45"/>
  <c r="AC12" i="70" s="1"/>
  <c r="AY12" i="45"/>
  <c r="AY10" i="45"/>
  <c r="AZ11" i="45"/>
  <c r="W12" i="45"/>
  <c r="G12" i="70" s="1"/>
  <c r="AM12" i="45"/>
  <c r="AN11" i="45"/>
  <c r="T11" i="70" s="1"/>
  <c r="BD12" i="45"/>
  <c r="AF12" i="70" s="1"/>
  <c r="BC12" i="45"/>
  <c r="AE12" i="70" s="1"/>
  <c r="BC10" i="45"/>
  <c r="BD11" i="45"/>
  <c r="AF11" i="70" s="1"/>
  <c r="X4" i="45"/>
  <c r="AN4" i="45"/>
  <c r="BD4" i="45"/>
  <c r="W5" i="45"/>
  <c r="AI5" i="45"/>
  <c r="AM5" i="45"/>
  <c r="AY5" i="45"/>
  <c r="BC5" i="45"/>
  <c r="BO5" i="45"/>
  <c r="W7" i="45"/>
  <c r="G7" i="70" s="1"/>
  <c r="AI7" i="45"/>
  <c r="AM7" i="45"/>
  <c r="AY7" i="45"/>
  <c r="BC7" i="45"/>
  <c r="BO7" i="45"/>
  <c r="AN7" i="70" s="1"/>
  <c r="W9" i="45"/>
  <c r="G9" i="70" s="1"/>
  <c r="AI9" i="45"/>
  <c r="P9" i="70" s="1"/>
  <c r="AM9" i="45"/>
  <c r="AY9" i="45"/>
  <c r="BC9" i="45"/>
  <c r="BO9" i="45"/>
  <c r="AN9" i="70" s="1"/>
  <c r="AM11" i="45"/>
  <c r="S11" i="70" s="1"/>
  <c r="BC11" i="45"/>
  <c r="BP7" i="45"/>
  <c r="AO7" i="70" s="1"/>
  <c r="AJ9" i="45"/>
  <c r="Q9" i="70" s="1"/>
  <c r="AZ9" i="45"/>
  <c r="AC9" i="70" s="1"/>
  <c r="BP9" i="45"/>
  <c r="AO9" i="70" s="1"/>
  <c r="AQ38" i="70"/>
  <c r="AR104" i="70"/>
  <c r="AQ88" i="70"/>
  <c r="A2" i="69"/>
  <c r="A2" i="68"/>
  <c r="AN109" i="69"/>
  <c r="AN109" i="68"/>
  <c r="AQ107" i="69"/>
  <c r="AN107" i="69"/>
  <c r="AS17" i="69"/>
  <c r="AT17" i="69"/>
  <c r="AS18" i="69"/>
  <c r="AT18" i="69"/>
  <c r="AS19" i="69"/>
  <c r="AT19" i="69"/>
  <c r="AS20" i="69"/>
  <c r="AT20" i="69"/>
  <c r="AS21" i="69"/>
  <c r="AT21" i="69"/>
  <c r="AS22" i="69"/>
  <c r="AT22" i="69"/>
  <c r="AS23" i="69"/>
  <c r="AT23" i="69"/>
  <c r="AS24" i="69"/>
  <c r="AT24" i="69"/>
  <c r="AS25" i="69"/>
  <c r="AT25" i="69"/>
  <c r="AS26" i="69"/>
  <c r="AT26" i="69"/>
  <c r="AS27" i="69"/>
  <c r="AT27" i="69"/>
  <c r="AS28" i="69"/>
  <c r="AT28" i="69"/>
  <c r="AS29" i="69"/>
  <c r="AT29" i="69"/>
  <c r="AS30" i="69"/>
  <c r="AT30" i="69"/>
  <c r="AS31" i="69"/>
  <c r="AT31" i="69"/>
  <c r="AS32" i="69"/>
  <c r="AT32" i="69"/>
  <c r="AS33" i="69"/>
  <c r="AT33" i="69"/>
  <c r="AS34" i="69"/>
  <c r="AT34" i="69"/>
  <c r="AS35" i="69"/>
  <c r="AT35" i="69"/>
  <c r="AS36" i="69"/>
  <c r="AT36" i="69"/>
  <c r="AS37" i="69"/>
  <c r="AT37" i="69"/>
  <c r="AS38" i="69"/>
  <c r="AT38" i="69"/>
  <c r="AS39" i="69"/>
  <c r="AT39" i="69"/>
  <c r="AS40" i="69"/>
  <c r="AT40" i="69"/>
  <c r="AU40" i="69" s="1"/>
  <c r="AS41" i="69"/>
  <c r="AT41" i="69"/>
  <c r="AS42" i="69"/>
  <c r="AT42" i="69"/>
  <c r="AS43" i="69"/>
  <c r="AT43" i="69"/>
  <c r="AS44" i="69"/>
  <c r="AT44" i="69"/>
  <c r="AS45" i="69"/>
  <c r="AT45" i="69"/>
  <c r="AS46" i="69"/>
  <c r="AT46" i="69"/>
  <c r="AS47" i="69"/>
  <c r="AT47" i="69"/>
  <c r="AS48" i="69"/>
  <c r="AT48" i="69"/>
  <c r="AS49" i="69"/>
  <c r="AT49" i="69"/>
  <c r="AS50" i="69"/>
  <c r="AT50" i="69"/>
  <c r="AS51" i="69"/>
  <c r="AT51" i="69"/>
  <c r="AS52" i="69"/>
  <c r="AT52" i="69"/>
  <c r="AS53" i="69"/>
  <c r="AT53" i="69"/>
  <c r="AS54" i="69"/>
  <c r="AT54" i="69"/>
  <c r="AS55" i="69"/>
  <c r="AT55" i="69"/>
  <c r="AS56" i="69"/>
  <c r="AT56" i="69"/>
  <c r="AS57" i="69"/>
  <c r="AT57" i="69"/>
  <c r="AS58" i="69"/>
  <c r="AT58" i="69"/>
  <c r="AS59" i="69"/>
  <c r="AT59" i="69"/>
  <c r="AS60" i="69"/>
  <c r="AT60" i="69"/>
  <c r="AS61" i="69"/>
  <c r="AT61" i="69"/>
  <c r="AS62" i="69"/>
  <c r="AT62" i="69"/>
  <c r="AS63" i="69"/>
  <c r="AT63" i="69"/>
  <c r="AS64" i="69"/>
  <c r="AT64" i="69"/>
  <c r="AS65" i="69"/>
  <c r="AT65" i="69"/>
  <c r="AS66" i="69"/>
  <c r="AT66" i="69"/>
  <c r="AS67" i="69"/>
  <c r="AT67" i="69"/>
  <c r="AS68" i="69"/>
  <c r="AT68" i="69"/>
  <c r="AS69" i="69"/>
  <c r="AT69" i="69"/>
  <c r="AS70" i="69"/>
  <c r="AT70" i="69"/>
  <c r="AS71" i="69"/>
  <c r="AT71" i="69"/>
  <c r="AS72" i="69"/>
  <c r="AT72" i="69"/>
  <c r="AS73" i="69"/>
  <c r="AT73" i="69"/>
  <c r="AS74" i="69"/>
  <c r="AT74" i="69"/>
  <c r="AS75" i="69"/>
  <c r="AT75" i="69"/>
  <c r="AS76" i="69"/>
  <c r="AT76" i="69"/>
  <c r="AS77" i="69"/>
  <c r="AT77" i="69"/>
  <c r="AS78" i="69"/>
  <c r="AT78" i="69"/>
  <c r="AS79" i="69"/>
  <c r="AT79" i="69"/>
  <c r="AS80" i="69"/>
  <c r="AT80" i="69"/>
  <c r="AS81" i="69"/>
  <c r="AT81" i="69"/>
  <c r="AS82" i="69"/>
  <c r="AT82" i="69"/>
  <c r="AS83" i="69"/>
  <c r="AT83" i="69"/>
  <c r="AS84" i="69"/>
  <c r="AT84" i="69"/>
  <c r="AS85" i="69"/>
  <c r="AT85" i="69"/>
  <c r="AS86" i="69"/>
  <c r="AT86" i="69"/>
  <c r="AS87" i="69"/>
  <c r="AT87" i="69"/>
  <c r="AS88" i="69"/>
  <c r="AT88" i="69"/>
  <c r="AS89" i="69"/>
  <c r="AT89" i="69"/>
  <c r="AS90" i="69"/>
  <c r="AT90" i="69"/>
  <c r="AS91" i="69"/>
  <c r="AT91" i="69"/>
  <c r="AS92" i="69"/>
  <c r="AT92" i="69"/>
  <c r="AS93" i="69"/>
  <c r="AT93" i="69"/>
  <c r="AS94" i="69"/>
  <c r="AT94" i="69"/>
  <c r="AS95" i="69"/>
  <c r="AT95" i="69"/>
  <c r="AS96" i="69"/>
  <c r="AT96" i="69"/>
  <c r="AS97" i="69"/>
  <c r="AT97" i="69"/>
  <c r="AS98" i="69"/>
  <c r="AT98" i="69"/>
  <c r="AS99" i="69"/>
  <c r="AT99" i="69"/>
  <c r="AS100" i="69"/>
  <c r="AT100" i="69"/>
  <c r="AS101" i="69"/>
  <c r="AT101" i="69"/>
  <c r="AS102" i="69"/>
  <c r="AT102" i="69"/>
  <c r="AS103" i="69"/>
  <c r="AT103" i="69"/>
  <c r="AS104" i="69"/>
  <c r="AT104" i="69"/>
  <c r="E104" i="69"/>
  <c r="D104" i="69"/>
  <c r="B104" i="69"/>
  <c r="E103" i="69"/>
  <c r="D103" i="69"/>
  <c r="B103" i="69"/>
  <c r="E102" i="69"/>
  <c r="D102" i="69"/>
  <c r="B102" i="69"/>
  <c r="E101" i="69"/>
  <c r="D101" i="69"/>
  <c r="B101" i="69"/>
  <c r="E100" i="69"/>
  <c r="D100" i="69"/>
  <c r="B100" i="69"/>
  <c r="E99" i="69"/>
  <c r="D99" i="69"/>
  <c r="B99" i="69"/>
  <c r="E98" i="69"/>
  <c r="D98" i="69"/>
  <c r="B98" i="69"/>
  <c r="E97" i="69"/>
  <c r="D97" i="69"/>
  <c r="B97" i="69"/>
  <c r="E96" i="69"/>
  <c r="D96" i="69"/>
  <c r="B96" i="69"/>
  <c r="E95" i="69"/>
  <c r="D95" i="69"/>
  <c r="B95" i="69"/>
  <c r="E94" i="69"/>
  <c r="D94" i="69"/>
  <c r="B94" i="69"/>
  <c r="E93" i="69"/>
  <c r="D93" i="69"/>
  <c r="B93" i="69"/>
  <c r="E92" i="69"/>
  <c r="D92" i="69"/>
  <c r="B92" i="69"/>
  <c r="E91" i="69"/>
  <c r="D91" i="69"/>
  <c r="B91" i="69"/>
  <c r="E90" i="69"/>
  <c r="D90" i="69"/>
  <c r="B90" i="69"/>
  <c r="E89" i="69"/>
  <c r="D89" i="69"/>
  <c r="B89" i="69"/>
  <c r="E88" i="69"/>
  <c r="D88" i="69"/>
  <c r="B88" i="69"/>
  <c r="E87" i="69"/>
  <c r="D87" i="69"/>
  <c r="B87" i="69"/>
  <c r="E86" i="69"/>
  <c r="D86" i="69"/>
  <c r="B86" i="69"/>
  <c r="E85" i="69"/>
  <c r="D85" i="69"/>
  <c r="B85" i="69"/>
  <c r="E84" i="69"/>
  <c r="D84" i="69"/>
  <c r="B84" i="69"/>
  <c r="E83" i="69"/>
  <c r="D83" i="69"/>
  <c r="B83" i="69"/>
  <c r="E82" i="69"/>
  <c r="D82" i="69"/>
  <c r="B82" i="69"/>
  <c r="E81" i="69"/>
  <c r="D81" i="69"/>
  <c r="B81" i="69"/>
  <c r="E80" i="69"/>
  <c r="D80" i="69"/>
  <c r="B80" i="69"/>
  <c r="E79" i="69"/>
  <c r="D79" i="69"/>
  <c r="B79" i="69"/>
  <c r="E78" i="69"/>
  <c r="D78" i="69"/>
  <c r="B78" i="69"/>
  <c r="E77" i="69"/>
  <c r="D77" i="69"/>
  <c r="B77" i="69"/>
  <c r="E76" i="69"/>
  <c r="D76" i="69"/>
  <c r="B76" i="69"/>
  <c r="E75" i="69"/>
  <c r="D75" i="69"/>
  <c r="B75" i="69"/>
  <c r="E74" i="69"/>
  <c r="D74" i="69"/>
  <c r="B74" i="69"/>
  <c r="E73" i="69"/>
  <c r="D73" i="69"/>
  <c r="B73" i="69"/>
  <c r="E72" i="69"/>
  <c r="D72" i="69"/>
  <c r="B72" i="69"/>
  <c r="E71" i="69"/>
  <c r="D71" i="69"/>
  <c r="B71" i="69"/>
  <c r="E70" i="69"/>
  <c r="D70" i="69"/>
  <c r="B70" i="69"/>
  <c r="E69" i="69"/>
  <c r="D69" i="69"/>
  <c r="B69" i="69"/>
  <c r="E68" i="69"/>
  <c r="D68" i="69"/>
  <c r="B68" i="69"/>
  <c r="E67" i="69"/>
  <c r="D67" i="69"/>
  <c r="B67" i="69"/>
  <c r="E66" i="69"/>
  <c r="D66" i="69"/>
  <c r="B66" i="69"/>
  <c r="E65" i="69"/>
  <c r="D65" i="69"/>
  <c r="B65" i="69"/>
  <c r="E64" i="69"/>
  <c r="D64" i="69"/>
  <c r="B64" i="69"/>
  <c r="E63" i="69"/>
  <c r="D63" i="69"/>
  <c r="B63" i="69"/>
  <c r="E62" i="69"/>
  <c r="D62" i="69"/>
  <c r="B62" i="69"/>
  <c r="E61" i="69"/>
  <c r="D61" i="69"/>
  <c r="B61" i="69"/>
  <c r="E60" i="69"/>
  <c r="D60" i="69"/>
  <c r="B60" i="69"/>
  <c r="E59" i="69"/>
  <c r="D59" i="69"/>
  <c r="B59" i="69"/>
  <c r="E58" i="69"/>
  <c r="D58" i="69"/>
  <c r="B58" i="69"/>
  <c r="E57" i="69"/>
  <c r="D57" i="69"/>
  <c r="B57" i="69"/>
  <c r="E56" i="69"/>
  <c r="D56" i="69"/>
  <c r="B56" i="69"/>
  <c r="E55" i="69"/>
  <c r="D55" i="69"/>
  <c r="B55" i="69"/>
  <c r="E54" i="69"/>
  <c r="D54" i="69"/>
  <c r="B54" i="69"/>
  <c r="E53" i="69"/>
  <c r="D53" i="69"/>
  <c r="B53" i="69"/>
  <c r="E52" i="69"/>
  <c r="D52" i="69"/>
  <c r="B52" i="69"/>
  <c r="E51" i="69"/>
  <c r="D51" i="69"/>
  <c r="B51" i="69"/>
  <c r="E50" i="69"/>
  <c r="D50" i="69"/>
  <c r="B50" i="69"/>
  <c r="E49" i="69"/>
  <c r="D49" i="69"/>
  <c r="B49" i="69"/>
  <c r="E48" i="69"/>
  <c r="D48" i="69"/>
  <c r="B48" i="69"/>
  <c r="E47" i="69"/>
  <c r="D47" i="69"/>
  <c r="B47" i="69"/>
  <c r="E46" i="69"/>
  <c r="D46" i="69"/>
  <c r="B46" i="69"/>
  <c r="E45" i="69"/>
  <c r="D45" i="69"/>
  <c r="B45" i="69"/>
  <c r="E44" i="69"/>
  <c r="D44" i="69"/>
  <c r="B44" i="69"/>
  <c r="E43" i="69"/>
  <c r="D43" i="69"/>
  <c r="B43" i="69"/>
  <c r="E42" i="69"/>
  <c r="D42" i="69"/>
  <c r="B42" i="69"/>
  <c r="E41" i="69"/>
  <c r="D41" i="69"/>
  <c r="B41" i="69"/>
  <c r="E40" i="69"/>
  <c r="D40" i="69"/>
  <c r="B40" i="69"/>
  <c r="E39" i="69"/>
  <c r="D39" i="69"/>
  <c r="B39" i="69"/>
  <c r="E38" i="69"/>
  <c r="D38" i="69"/>
  <c r="B38" i="69"/>
  <c r="E37" i="69"/>
  <c r="D37" i="69"/>
  <c r="B37" i="69"/>
  <c r="E36" i="69"/>
  <c r="D36" i="69"/>
  <c r="B36" i="69"/>
  <c r="E35" i="69"/>
  <c r="D35" i="69"/>
  <c r="B35" i="69"/>
  <c r="E34" i="69"/>
  <c r="D34" i="69"/>
  <c r="B34" i="69"/>
  <c r="E33" i="69"/>
  <c r="D33" i="69"/>
  <c r="B33" i="69"/>
  <c r="E32" i="69"/>
  <c r="D32" i="69"/>
  <c r="B32" i="69"/>
  <c r="E31" i="69"/>
  <c r="D31" i="69"/>
  <c r="B31" i="69"/>
  <c r="E30" i="69"/>
  <c r="D30" i="69"/>
  <c r="B30" i="69"/>
  <c r="E29" i="69"/>
  <c r="D29" i="69"/>
  <c r="B29" i="69"/>
  <c r="E28" i="69"/>
  <c r="D28" i="69"/>
  <c r="B28" i="69"/>
  <c r="E27" i="69"/>
  <c r="D27" i="69"/>
  <c r="B27" i="69"/>
  <c r="E26" i="69"/>
  <c r="D26" i="69"/>
  <c r="B26" i="69"/>
  <c r="E25" i="69"/>
  <c r="D25" i="69"/>
  <c r="B25" i="69"/>
  <c r="E24" i="69"/>
  <c r="D24" i="69"/>
  <c r="B24" i="69"/>
  <c r="E23" i="69"/>
  <c r="D23" i="69"/>
  <c r="B23" i="69"/>
  <c r="E22" i="69"/>
  <c r="D22" i="69"/>
  <c r="B22" i="69"/>
  <c r="E21" i="69"/>
  <c r="D21" i="69"/>
  <c r="B21" i="69"/>
  <c r="E20" i="69"/>
  <c r="D20" i="69"/>
  <c r="B20" i="69"/>
  <c r="E19" i="69"/>
  <c r="D19" i="69"/>
  <c r="B19" i="69"/>
  <c r="E18" i="69"/>
  <c r="D18" i="69"/>
  <c r="B18" i="69"/>
  <c r="E17" i="69"/>
  <c r="D17" i="69"/>
  <c r="B17" i="69"/>
  <c r="E16" i="69"/>
  <c r="D16" i="69"/>
  <c r="B16" i="69"/>
  <c r="E15" i="69"/>
  <c r="D15" i="69"/>
  <c r="B15" i="69"/>
  <c r="E14" i="69"/>
  <c r="D14" i="69"/>
  <c r="B14" i="69"/>
  <c r="E13" i="69"/>
  <c r="D13" i="69"/>
  <c r="B13" i="69"/>
  <c r="AV13" i="69" s="1"/>
  <c r="E12" i="69"/>
  <c r="D12" i="69"/>
  <c r="B12" i="69"/>
  <c r="AV12" i="69" s="1"/>
  <c r="E11" i="69"/>
  <c r="D11" i="69"/>
  <c r="B11" i="69"/>
  <c r="AV11" i="69" s="1"/>
  <c r="E10" i="69"/>
  <c r="E9" i="69"/>
  <c r="E8" i="69"/>
  <c r="E7" i="69"/>
  <c r="E6" i="69"/>
  <c r="E5" i="69"/>
  <c r="AR109" i="69"/>
  <c r="AQ109" i="69"/>
  <c r="AR107" i="69"/>
  <c r="A6" i="69"/>
  <c r="A7" i="69"/>
  <c r="A8" i="69" s="1"/>
  <c r="A9" i="69" s="1"/>
  <c r="A10" i="69"/>
  <c r="A11" i="69"/>
  <c r="A12" i="69" s="1"/>
  <c r="A13" i="69" s="1"/>
  <c r="A14" i="69" s="1"/>
  <c r="A15" i="69" s="1"/>
  <c r="A16" i="69" s="1"/>
  <c r="A17" i="69" s="1"/>
  <c r="A18" i="69" s="1"/>
  <c r="A19" i="69" s="1"/>
  <c r="A20" i="69" s="1"/>
  <c r="A21" i="69" s="1"/>
  <c r="A22" i="69" s="1"/>
  <c r="A23" i="69" s="1"/>
  <c r="A24" i="69" s="1"/>
  <c r="A25" i="69" s="1"/>
  <c r="A26" i="69" s="1"/>
  <c r="A27" i="69" s="1"/>
  <c r="A28" i="69" s="1"/>
  <c r="A29" i="69" s="1"/>
  <c r="A30" i="69" s="1"/>
  <c r="A31" i="69" s="1"/>
  <c r="A32" i="69" s="1"/>
  <c r="A33" i="69" s="1"/>
  <c r="A34" i="69" s="1"/>
  <c r="A35" i="69" s="1"/>
  <c r="A36" i="69" s="1"/>
  <c r="A37" i="69" s="1"/>
  <c r="A38" i="69" s="1"/>
  <c r="A39" i="69" s="1"/>
  <c r="A40" i="69" s="1"/>
  <c r="A41" i="69" s="1"/>
  <c r="A42" i="69" s="1"/>
  <c r="A43" i="69" s="1"/>
  <c r="A44" i="69" s="1"/>
  <c r="A45" i="69" s="1"/>
  <c r="A46" i="69" s="1"/>
  <c r="A47" i="69" s="1"/>
  <c r="A48" i="69" s="1"/>
  <c r="A49" i="69" s="1"/>
  <c r="A50" i="69" s="1"/>
  <c r="A51" i="69" s="1"/>
  <c r="A52" i="69" s="1"/>
  <c r="A53" i="69" s="1"/>
  <c r="A54" i="69" s="1"/>
  <c r="A55" i="69" s="1"/>
  <c r="A56" i="69" s="1"/>
  <c r="A57" i="69" s="1"/>
  <c r="A58" i="69" s="1"/>
  <c r="A59" i="69" s="1"/>
  <c r="A60" i="69" s="1"/>
  <c r="A61" i="69" s="1"/>
  <c r="A62" i="69" s="1"/>
  <c r="A63" i="69" s="1"/>
  <c r="A64" i="69" s="1"/>
  <c r="A65" i="69" s="1"/>
  <c r="A66" i="69" s="1"/>
  <c r="A67" i="69" s="1"/>
  <c r="A68" i="69" s="1"/>
  <c r="A69" i="69" s="1"/>
  <c r="A70" i="69" s="1"/>
  <c r="A71" i="69" s="1"/>
  <c r="A72" i="69" s="1"/>
  <c r="A73" i="69" s="1"/>
  <c r="A74" i="69" s="1"/>
  <c r="A75" i="69" s="1"/>
  <c r="A76" i="69" s="1"/>
  <c r="A77" i="69" s="1"/>
  <c r="A78" i="69" s="1"/>
  <c r="A79" i="69" s="1"/>
  <c r="A80" i="69" s="1"/>
  <c r="A81" i="69" s="1"/>
  <c r="A82" i="69" s="1"/>
  <c r="A83" i="69" s="1"/>
  <c r="A84" i="69" s="1"/>
  <c r="A85" i="69" s="1"/>
  <c r="A86" i="69" s="1"/>
  <c r="A87" i="69" s="1"/>
  <c r="A88" i="69" s="1"/>
  <c r="A89" i="69" s="1"/>
  <c r="A90" i="69" s="1"/>
  <c r="A91" i="69" s="1"/>
  <c r="A92" i="69" s="1"/>
  <c r="A93" i="69" s="1"/>
  <c r="A94" i="69" s="1"/>
  <c r="A95" i="69" s="1"/>
  <c r="A96" i="69" s="1"/>
  <c r="A97" i="69" s="1"/>
  <c r="A98" i="69" s="1"/>
  <c r="A99" i="69" s="1"/>
  <c r="A100" i="69" s="1"/>
  <c r="A101" i="69" s="1"/>
  <c r="A102" i="69" s="1"/>
  <c r="A103" i="69" s="1"/>
  <c r="A104" i="69" s="1"/>
  <c r="AQ107" i="68"/>
  <c r="AR107" i="68" s="1"/>
  <c r="AN107" i="68"/>
  <c r="AS16" i="68"/>
  <c r="AT16" i="68"/>
  <c r="AS17" i="68"/>
  <c r="AT17" i="68"/>
  <c r="AS18" i="68"/>
  <c r="AT18" i="68"/>
  <c r="AS19" i="68"/>
  <c r="AT19" i="68"/>
  <c r="AS20" i="68"/>
  <c r="AT20" i="68"/>
  <c r="AS21" i="68"/>
  <c r="AT21" i="68"/>
  <c r="AS22" i="68"/>
  <c r="AT22" i="68"/>
  <c r="AS23" i="68"/>
  <c r="AT23" i="68"/>
  <c r="AS24" i="68"/>
  <c r="AT24" i="68"/>
  <c r="AS25" i="68"/>
  <c r="AT25" i="68"/>
  <c r="AS26" i="68"/>
  <c r="AT26" i="68"/>
  <c r="AS27" i="68"/>
  <c r="AT27" i="68"/>
  <c r="AS28" i="68"/>
  <c r="AT28" i="68"/>
  <c r="AS29" i="68"/>
  <c r="AT29" i="68"/>
  <c r="AS30" i="68"/>
  <c r="AT30" i="68"/>
  <c r="AS31" i="68"/>
  <c r="AT31" i="68"/>
  <c r="AS32" i="68"/>
  <c r="AT32" i="68"/>
  <c r="AS33" i="68"/>
  <c r="AT33" i="68"/>
  <c r="AS34" i="68"/>
  <c r="AT34" i="68"/>
  <c r="AS35" i="68"/>
  <c r="AT35" i="68"/>
  <c r="AS36" i="68"/>
  <c r="AT36" i="68"/>
  <c r="AS37" i="68"/>
  <c r="AT37" i="68"/>
  <c r="AS38" i="68"/>
  <c r="AT38" i="68"/>
  <c r="AS39" i="68"/>
  <c r="AT39" i="68"/>
  <c r="AS40" i="68"/>
  <c r="AT40" i="68"/>
  <c r="AS41" i="68"/>
  <c r="AT41" i="68"/>
  <c r="AS42" i="68"/>
  <c r="AT42" i="68"/>
  <c r="AS43" i="68"/>
  <c r="AT43" i="68"/>
  <c r="AS44" i="68"/>
  <c r="AT44" i="68"/>
  <c r="AS45" i="68"/>
  <c r="AT45" i="68"/>
  <c r="AS46" i="68"/>
  <c r="AT46" i="68"/>
  <c r="AS47" i="68"/>
  <c r="AT47" i="68"/>
  <c r="AS48" i="68"/>
  <c r="AT48" i="68"/>
  <c r="AS49" i="68"/>
  <c r="AT49" i="68"/>
  <c r="AS50" i="68"/>
  <c r="AT50" i="68"/>
  <c r="AS51" i="68"/>
  <c r="AT51" i="68"/>
  <c r="AS52" i="68"/>
  <c r="AT52" i="68"/>
  <c r="AS53" i="68"/>
  <c r="AT53" i="68"/>
  <c r="AS54" i="68"/>
  <c r="AT54" i="68"/>
  <c r="AS55" i="68"/>
  <c r="AT55" i="68"/>
  <c r="AS56" i="68"/>
  <c r="AT56" i="68"/>
  <c r="AS57" i="68"/>
  <c r="AT57" i="68"/>
  <c r="AS58" i="68"/>
  <c r="AT58" i="68"/>
  <c r="AS59" i="68"/>
  <c r="AT59" i="68"/>
  <c r="AS60" i="68"/>
  <c r="AT60" i="68"/>
  <c r="AS61" i="68"/>
  <c r="AT61" i="68"/>
  <c r="AS62" i="68"/>
  <c r="AT62" i="68"/>
  <c r="AS63" i="68"/>
  <c r="AT63" i="68"/>
  <c r="AS64" i="68"/>
  <c r="AT64" i="68"/>
  <c r="AS65" i="68"/>
  <c r="AT65" i="68"/>
  <c r="AS66" i="68"/>
  <c r="AT66" i="68"/>
  <c r="AS67" i="68"/>
  <c r="AT67" i="68"/>
  <c r="AS68" i="68"/>
  <c r="AT68" i="68"/>
  <c r="AS69" i="68"/>
  <c r="AT69" i="68"/>
  <c r="AS70" i="68"/>
  <c r="AT70" i="68"/>
  <c r="AS71" i="68"/>
  <c r="AT71" i="68"/>
  <c r="AS72" i="68"/>
  <c r="AT72" i="68"/>
  <c r="AS73" i="68"/>
  <c r="AT73" i="68"/>
  <c r="AS74" i="68"/>
  <c r="AT74" i="68"/>
  <c r="AS75" i="68"/>
  <c r="AT75" i="68"/>
  <c r="AS76" i="68"/>
  <c r="AT76" i="68"/>
  <c r="AS77" i="68"/>
  <c r="AT77" i="68"/>
  <c r="AS78" i="68"/>
  <c r="AT78" i="68"/>
  <c r="AS79" i="68"/>
  <c r="AT79" i="68"/>
  <c r="AS80" i="68"/>
  <c r="AT80" i="68"/>
  <c r="AS81" i="68"/>
  <c r="AT81" i="68"/>
  <c r="AS82" i="68"/>
  <c r="AT82" i="68"/>
  <c r="AS83" i="68"/>
  <c r="AT83" i="68"/>
  <c r="AS84" i="68"/>
  <c r="AT84" i="68"/>
  <c r="AS85" i="68"/>
  <c r="AT85" i="68"/>
  <c r="AS86" i="68"/>
  <c r="AT86" i="68"/>
  <c r="AS87" i="68"/>
  <c r="AT87" i="68"/>
  <c r="AS88" i="68"/>
  <c r="AT88" i="68"/>
  <c r="AS89" i="68"/>
  <c r="AT89" i="68"/>
  <c r="AS90" i="68"/>
  <c r="AT90" i="68"/>
  <c r="AS91" i="68"/>
  <c r="AT91" i="68"/>
  <c r="AS92" i="68"/>
  <c r="AT92" i="68"/>
  <c r="AS93" i="68"/>
  <c r="AT93" i="68"/>
  <c r="AS94" i="68"/>
  <c r="AT94" i="68"/>
  <c r="AS95" i="68"/>
  <c r="AT95" i="68"/>
  <c r="AS96" i="68"/>
  <c r="AT96" i="68"/>
  <c r="AS97" i="68"/>
  <c r="AT97" i="68"/>
  <c r="AS98" i="68"/>
  <c r="AT98" i="68"/>
  <c r="AS99" i="68"/>
  <c r="AT99" i="68"/>
  <c r="AS100" i="68"/>
  <c r="AT100" i="68"/>
  <c r="AS101" i="68"/>
  <c r="AT101" i="68"/>
  <c r="AS102" i="68"/>
  <c r="AT102" i="68"/>
  <c r="AS103" i="68"/>
  <c r="AT103" i="68"/>
  <c r="AS104" i="68"/>
  <c r="AT104" i="68"/>
  <c r="D6" i="68"/>
  <c r="E6" i="68"/>
  <c r="D7" i="68"/>
  <c r="E7" i="68"/>
  <c r="D8" i="68"/>
  <c r="E8" i="68"/>
  <c r="D9" i="68"/>
  <c r="E9" i="68"/>
  <c r="D10" i="68"/>
  <c r="E10" i="68"/>
  <c r="D11" i="68"/>
  <c r="E11" i="68"/>
  <c r="D12" i="68"/>
  <c r="E12" i="68"/>
  <c r="D13" i="68"/>
  <c r="E13" i="68"/>
  <c r="D14" i="68"/>
  <c r="E14" i="68"/>
  <c r="D15" i="68"/>
  <c r="E15" i="68"/>
  <c r="D16" i="68"/>
  <c r="E16" i="68"/>
  <c r="D17" i="68"/>
  <c r="E17" i="68"/>
  <c r="D18" i="68"/>
  <c r="E18" i="68"/>
  <c r="D19" i="68"/>
  <c r="E19" i="68"/>
  <c r="D20" i="68"/>
  <c r="E20" i="68"/>
  <c r="D21" i="68"/>
  <c r="E21" i="68"/>
  <c r="D22" i="68"/>
  <c r="E22" i="68"/>
  <c r="D23" i="68"/>
  <c r="E23" i="68"/>
  <c r="D24" i="68"/>
  <c r="E24" i="68"/>
  <c r="D25" i="68"/>
  <c r="E25" i="68"/>
  <c r="D26" i="68"/>
  <c r="E26" i="68"/>
  <c r="D27" i="68"/>
  <c r="E27" i="68"/>
  <c r="D28" i="68"/>
  <c r="E28" i="68"/>
  <c r="D29" i="68"/>
  <c r="E29" i="68"/>
  <c r="D30" i="68"/>
  <c r="E30" i="68"/>
  <c r="D31" i="68"/>
  <c r="E31" i="68"/>
  <c r="D32" i="68"/>
  <c r="E32" i="68"/>
  <c r="D33" i="68"/>
  <c r="E33" i="68"/>
  <c r="D34" i="68"/>
  <c r="E34" i="68"/>
  <c r="D35" i="68"/>
  <c r="E35" i="68"/>
  <c r="D36" i="68"/>
  <c r="E36" i="68"/>
  <c r="D37" i="68"/>
  <c r="E37" i="68"/>
  <c r="D38" i="68"/>
  <c r="E38" i="68"/>
  <c r="D39" i="68"/>
  <c r="E39" i="68"/>
  <c r="D40" i="68"/>
  <c r="E40" i="68"/>
  <c r="D41" i="68"/>
  <c r="E41" i="68"/>
  <c r="D42" i="68"/>
  <c r="E42" i="68"/>
  <c r="D43" i="68"/>
  <c r="E43" i="68"/>
  <c r="D44" i="68"/>
  <c r="E44" i="68"/>
  <c r="D45" i="68"/>
  <c r="E45" i="68"/>
  <c r="D46" i="68"/>
  <c r="E46" i="68"/>
  <c r="D47" i="68"/>
  <c r="E47" i="68"/>
  <c r="D48" i="68"/>
  <c r="E48" i="68"/>
  <c r="D49" i="68"/>
  <c r="E49" i="68"/>
  <c r="D50" i="68"/>
  <c r="E50" i="68"/>
  <c r="D51" i="68"/>
  <c r="E51" i="68"/>
  <c r="D52" i="68"/>
  <c r="E52" i="68"/>
  <c r="D53" i="68"/>
  <c r="E53" i="68"/>
  <c r="D54" i="68"/>
  <c r="E54" i="68"/>
  <c r="D55" i="68"/>
  <c r="E55" i="68"/>
  <c r="D56" i="68"/>
  <c r="E56" i="68"/>
  <c r="D57" i="68"/>
  <c r="E57" i="68"/>
  <c r="D58" i="68"/>
  <c r="E58" i="68"/>
  <c r="D59" i="68"/>
  <c r="E59" i="68"/>
  <c r="D60" i="68"/>
  <c r="E60" i="68"/>
  <c r="D61" i="68"/>
  <c r="E61" i="68"/>
  <c r="D62" i="68"/>
  <c r="E62" i="68"/>
  <c r="D63" i="68"/>
  <c r="E63" i="68"/>
  <c r="D64" i="68"/>
  <c r="E64" i="68"/>
  <c r="D65" i="68"/>
  <c r="E65" i="68"/>
  <c r="D66" i="68"/>
  <c r="E66" i="68"/>
  <c r="D67" i="68"/>
  <c r="E67" i="68"/>
  <c r="D68" i="68"/>
  <c r="E68" i="68"/>
  <c r="D69" i="68"/>
  <c r="E69" i="68"/>
  <c r="D70" i="68"/>
  <c r="E70" i="68"/>
  <c r="D71" i="68"/>
  <c r="E71" i="68"/>
  <c r="D72" i="68"/>
  <c r="E72" i="68"/>
  <c r="D73" i="68"/>
  <c r="E73" i="68"/>
  <c r="D74" i="68"/>
  <c r="E74" i="68"/>
  <c r="D75" i="68"/>
  <c r="E75" i="68"/>
  <c r="D76" i="68"/>
  <c r="E76" i="68"/>
  <c r="D77" i="68"/>
  <c r="E77" i="68"/>
  <c r="D78" i="68"/>
  <c r="E78" i="68"/>
  <c r="D79" i="68"/>
  <c r="E79" i="68"/>
  <c r="D80" i="68"/>
  <c r="E80" i="68"/>
  <c r="D81" i="68"/>
  <c r="E81" i="68"/>
  <c r="D82" i="68"/>
  <c r="E82" i="68"/>
  <c r="D83" i="68"/>
  <c r="E83" i="68"/>
  <c r="D84" i="68"/>
  <c r="E84" i="68"/>
  <c r="D85" i="68"/>
  <c r="E85" i="68"/>
  <c r="D86" i="68"/>
  <c r="E86" i="68"/>
  <c r="D87" i="68"/>
  <c r="E87" i="68"/>
  <c r="D88" i="68"/>
  <c r="E88" i="68"/>
  <c r="D89" i="68"/>
  <c r="E89" i="68"/>
  <c r="D90" i="68"/>
  <c r="E90" i="68"/>
  <c r="D91" i="68"/>
  <c r="E91" i="68"/>
  <c r="D92" i="68"/>
  <c r="E92" i="68"/>
  <c r="D93" i="68"/>
  <c r="E93" i="68"/>
  <c r="D94" i="68"/>
  <c r="E94" i="68"/>
  <c r="D95" i="68"/>
  <c r="E95" i="68"/>
  <c r="D96" i="68"/>
  <c r="E96" i="68"/>
  <c r="D97" i="68"/>
  <c r="E97" i="68"/>
  <c r="D98" i="68"/>
  <c r="E98" i="68"/>
  <c r="D99" i="68"/>
  <c r="E99" i="68"/>
  <c r="D100" i="68"/>
  <c r="E100" i="68"/>
  <c r="D101" i="68"/>
  <c r="E101" i="68"/>
  <c r="D102" i="68"/>
  <c r="E102" i="68"/>
  <c r="D103" i="68"/>
  <c r="E103" i="68"/>
  <c r="D104" i="68"/>
  <c r="E104" i="68"/>
  <c r="E5" i="68"/>
  <c r="D5" i="68"/>
  <c r="B6" i="68"/>
  <c r="AV6" i="68" s="1"/>
  <c r="B7" i="68"/>
  <c r="AV7" i="68" s="1"/>
  <c r="B8" i="68"/>
  <c r="AV8" i="68" s="1"/>
  <c r="B9" i="68"/>
  <c r="AV9" i="68" s="1"/>
  <c r="B10" i="68"/>
  <c r="AV10" i="68" s="1"/>
  <c r="B11" i="68"/>
  <c r="AV11" i="68" s="1"/>
  <c r="B12" i="68"/>
  <c r="AV12" i="68" s="1"/>
  <c r="B13" i="68"/>
  <c r="AV13" i="68" s="1"/>
  <c r="B14" i="68"/>
  <c r="AV14" i="68" s="1"/>
  <c r="B15" i="68"/>
  <c r="AV15" i="68" s="1"/>
  <c r="B16" i="68"/>
  <c r="AV16" i="68" s="1"/>
  <c r="B17" i="68"/>
  <c r="AV17" i="68" s="1"/>
  <c r="B18" i="68"/>
  <c r="AV18" i="68" s="1"/>
  <c r="B19" i="68"/>
  <c r="AV19" i="68" s="1"/>
  <c r="B20" i="68"/>
  <c r="AV20" i="68" s="1"/>
  <c r="B21" i="68"/>
  <c r="AV21" i="68" s="1"/>
  <c r="B22" i="68"/>
  <c r="AV22" i="68" s="1"/>
  <c r="B23" i="68"/>
  <c r="AV23" i="68" s="1"/>
  <c r="B24" i="68"/>
  <c r="AV24" i="68" s="1"/>
  <c r="B25" i="68"/>
  <c r="AV25" i="68" s="1"/>
  <c r="B26" i="68"/>
  <c r="AV26" i="68" s="1"/>
  <c r="B27" i="68"/>
  <c r="AV27" i="68" s="1"/>
  <c r="B28" i="68"/>
  <c r="AV28" i="68" s="1"/>
  <c r="B29" i="68"/>
  <c r="AV29" i="68" s="1"/>
  <c r="B30" i="68"/>
  <c r="AV30" i="68" s="1"/>
  <c r="B31" i="68"/>
  <c r="AV31" i="68" s="1"/>
  <c r="B32" i="68"/>
  <c r="AV32" i="68" s="1"/>
  <c r="B33" i="68"/>
  <c r="AV33" i="68" s="1"/>
  <c r="B34" i="68"/>
  <c r="AV34" i="68" s="1"/>
  <c r="B35" i="68"/>
  <c r="AV35" i="68" s="1"/>
  <c r="B36" i="68"/>
  <c r="AV36" i="68" s="1"/>
  <c r="B37" i="68"/>
  <c r="AV37" i="68" s="1"/>
  <c r="B38" i="68"/>
  <c r="AV38" i="68" s="1"/>
  <c r="B39" i="68"/>
  <c r="AV39" i="68" s="1"/>
  <c r="B40" i="68"/>
  <c r="AV40" i="68" s="1"/>
  <c r="B41" i="68"/>
  <c r="AV41" i="68" s="1"/>
  <c r="B42" i="68"/>
  <c r="AV42" i="68" s="1"/>
  <c r="B43" i="68"/>
  <c r="AV43" i="68" s="1"/>
  <c r="B44" i="68"/>
  <c r="AV44" i="68" s="1"/>
  <c r="B45" i="68"/>
  <c r="AV45" i="68" s="1"/>
  <c r="B46" i="68"/>
  <c r="AV46" i="68" s="1"/>
  <c r="B47" i="68"/>
  <c r="AV47" i="68" s="1"/>
  <c r="B48" i="68"/>
  <c r="AV48" i="68" s="1"/>
  <c r="B49" i="68"/>
  <c r="AV49" i="68" s="1"/>
  <c r="B50" i="68"/>
  <c r="AV50" i="68" s="1"/>
  <c r="B51" i="68"/>
  <c r="AV51" i="68" s="1"/>
  <c r="B52" i="68"/>
  <c r="AV52" i="68" s="1"/>
  <c r="B53" i="68"/>
  <c r="AV53" i="68" s="1"/>
  <c r="B54" i="68"/>
  <c r="AV54" i="68" s="1"/>
  <c r="B55" i="68"/>
  <c r="AV55" i="68" s="1"/>
  <c r="B56" i="68"/>
  <c r="AV56" i="68" s="1"/>
  <c r="B57" i="68"/>
  <c r="AV57" i="68" s="1"/>
  <c r="B58" i="68"/>
  <c r="AV58" i="68" s="1"/>
  <c r="B59" i="68"/>
  <c r="AV59" i="68" s="1"/>
  <c r="B60" i="68"/>
  <c r="AV60" i="68" s="1"/>
  <c r="B61" i="68"/>
  <c r="AV61" i="68" s="1"/>
  <c r="B62" i="68"/>
  <c r="AV62" i="68" s="1"/>
  <c r="B63" i="68"/>
  <c r="AV63" i="68" s="1"/>
  <c r="B64" i="68"/>
  <c r="AV64" i="68" s="1"/>
  <c r="B65" i="68"/>
  <c r="AV65" i="68" s="1"/>
  <c r="B66" i="68"/>
  <c r="AV66" i="68" s="1"/>
  <c r="B67" i="68"/>
  <c r="AV67" i="68" s="1"/>
  <c r="B68" i="68"/>
  <c r="AV68" i="68" s="1"/>
  <c r="B69" i="68"/>
  <c r="AV69" i="68" s="1"/>
  <c r="B70" i="68"/>
  <c r="AV70" i="68" s="1"/>
  <c r="B71" i="68"/>
  <c r="AV71" i="68" s="1"/>
  <c r="B72" i="68"/>
  <c r="AV72" i="68" s="1"/>
  <c r="B73" i="68"/>
  <c r="AV73" i="68" s="1"/>
  <c r="B74" i="68"/>
  <c r="AV74" i="68" s="1"/>
  <c r="B75" i="68"/>
  <c r="AV75" i="68" s="1"/>
  <c r="B76" i="68"/>
  <c r="AV76" i="68" s="1"/>
  <c r="B77" i="68"/>
  <c r="AV77" i="68" s="1"/>
  <c r="B78" i="68"/>
  <c r="AV78" i="68" s="1"/>
  <c r="B79" i="68"/>
  <c r="AV79" i="68" s="1"/>
  <c r="B80" i="68"/>
  <c r="AV80" i="68" s="1"/>
  <c r="B81" i="68"/>
  <c r="AV81" i="68" s="1"/>
  <c r="B82" i="68"/>
  <c r="AV82" i="68" s="1"/>
  <c r="B83" i="68"/>
  <c r="AV83" i="68" s="1"/>
  <c r="B84" i="68"/>
  <c r="AV84" i="68" s="1"/>
  <c r="B85" i="68"/>
  <c r="AV85" i="68" s="1"/>
  <c r="B86" i="68"/>
  <c r="AV86" i="68" s="1"/>
  <c r="B87" i="68"/>
  <c r="AV87" i="68" s="1"/>
  <c r="B88" i="68"/>
  <c r="AV88" i="68" s="1"/>
  <c r="B89" i="68"/>
  <c r="AV89" i="68" s="1"/>
  <c r="B90" i="68"/>
  <c r="AV90" i="68" s="1"/>
  <c r="B91" i="68"/>
  <c r="AV91" i="68" s="1"/>
  <c r="B92" i="68"/>
  <c r="AV92" i="68" s="1"/>
  <c r="B93" i="68"/>
  <c r="AV93" i="68" s="1"/>
  <c r="B94" i="68"/>
  <c r="AV94" i="68" s="1"/>
  <c r="B95" i="68"/>
  <c r="AV95" i="68" s="1"/>
  <c r="B96" i="68"/>
  <c r="AV96" i="68" s="1"/>
  <c r="B97" i="68"/>
  <c r="AV97" i="68" s="1"/>
  <c r="B98" i="68"/>
  <c r="AV98" i="68" s="1"/>
  <c r="B99" i="68"/>
  <c r="AV99" i="68" s="1"/>
  <c r="B100" i="68"/>
  <c r="AV100" i="68" s="1"/>
  <c r="B101" i="68"/>
  <c r="AV101" i="68" s="1"/>
  <c r="B102" i="68"/>
  <c r="AV102" i="68" s="1"/>
  <c r="B103" i="68"/>
  <c r="AV103" i="68" s="1"/>
  <c r="B104" i="68"/>
  <c r="AV104" i="68" s="1"/>
  <c r="B5" i="68"/>
  <c r="AV5" i="68" s="1"/>
  <c r="A6" i="68"/>
  <c r="A7" i="68" s="1"/>
  <c r="A8" i="68" s="1"/>
  <c r="A9" i="68"/>
  <c r="A10" i="68"/>
  <c r="A11" i="68" s="1"/>
  <c r="A12" i="68" s="1"/>
  <c r="A13" i="68" s="1"/>
  <c r="A14" i="68" s="1"/>
  <c r="A15" i="68" s="1"/>
  <c r="A16" i="68" s="1"/>
  <c r="A17" i="68" s="1"/>
  <c r="A18" i="68" s="1"/>
  <c r="A19" i="68" s="1"/>
  <c r="A20" i="68" s="1"/>
  <c r="A21" i="68" s="1"/>
  <c r="A22" i="68" s="1"/>
  <c r="A23" i="68" s="1"/>
  <c r="A24" i="68" s="1"/>
  <c r="A25" i="68" s="1"/>
  <c r="A26" i="68" s="1"/>
  <c r="A27" i="68" s="1"/>
  <c r="A28" i="68" s="1"/>
  <c r="A29" i="68" s="1"/>
  <c r="A30" i="68" s="1"/>
  <c r="A31" i="68" s="1"/>
  <c r="A32" i="68" s="1"/>
  <c r="A33" i="68" s="1"/>
  <c r="A34" i="68" s="1"/>
  <c r="A35" i="68" s="1"/>
  <c r="A36" i="68" s="1"/>
  <c r="A37" i="68" s="1"/>
  <c r="A38" i="68" s="1"/>
  <c r="A39" i="68" s="1"/>
  <c r="A40" i="68" s="1"/>
  <c r="A41" i="68" s="1"/>
  <c r="A42" i="68" s="1"/>
  <c r="A43" i="68" s="1"/>
  <c r="A44" i="68" s="1"/>
  <c r="A45" i="68" s="1"/>
  <c r="A46" i="68" s="1"/>
  <c r="A47" i="68" s="1"/>
  <c r="A48" i="68" s="1"/>
  <c r="A49" i="68" s="1"/>
  <c r="A50" i="68" s="1"/>
  <c r="A51" i="68" s="1"/>
  <c r="A52" i="68" s="1"/>
  <c r="A53" i="68" s="1"/>
  <c r="A54" i="68" s="1"/>
  <c r="A55" i="68" s="1"/>
  <c r="A56" i="68" s="1"/>
  <c r="A57" i="68" s="1"/>
  <c r="A58" i="68" s="1"/>
  <c r="A59" i="68" s="1"/>
  <c r="A60" i="68" s="1"/>
  <c r="A61" i="68" s="1"/>
  <c r="A62" i="68" s="1"/>
  <c r="A63" i="68" s="1"/>
  <c r="A64" i="68" s="1"/>
  <c r="A65" i="68" s="1"/>
  <c r="A66" i="68" s="1"/>
  <c r="A67" i="68" s="1"/>
  <c r="A68" i="68" s="1"/>
  <c r="A69" i="68" s="1"/>
  <c r="A70" i="68" s="1"/>
  <c r="A71" i="68" s="1"/>
  <c r="A72" i="68" s="1"/>
  <c r="A73" i="68" s="1"/>
  <c r="A74" i="68" s="1"/>
  <c r="A75" i="68" s="1"/>
  <c r="A76" i="68" s="1"/>
  <c r="A77" i="68" s="1"/>
  <c r="A78" i="68" s="1"/>
  <c r="A79" i="68" s="1"/>
  <c r="A80" i="68" s="1"/>
  <c r="A81" i="68" s="1"/>
  <c r="A82" i="68" s="1"/>
  <c r="A83" i="68" s="1"/>
  <c r="A84" i="68" s="1"/>
  <c r="A85" i="68" s="1"/>
  <c r="A86" i="68" s="1"/>
  <c r="A87" i="68" s="1"/>
  <c r="A88" i="68" s="1"/>
  <c r="A89" i="68" s="1"/>
  <c r="A90" i="68" s="1"/>
  <c r="A91" i="68" s="1"/>
  <c r="A92" i="68" s="1"/>
  <c r="A93" i="68" s="1"/>
  <c r="A94" i="68" s="1"/>
  <c r="A95" i="68" s="1"/>
  <c r="A96" i="68" s="1"/>
  <c r="A97" i="68" s="1"/>
  <c r="A98" i="68" s="1"/>
  <c r="A99" i="68" s="1"/>
  <c r="A100" i="68" s="1"/>
  <c r="A101" i="68" s="1"/>
  <c r="A102" i="68" s="1"/>
  <c r="A103" i="68" s="1"/>
  <c r="A104" i="68" s="1"/>
  <c r="AI12" i="52"/>
  <c r="P12" i="68" s="1"/>
  <c r="AM12" i="52"/>
  <c r="S12" i="68" s="1"/>
  <c r="BO12" i="52"/>
  <c r="AN12" i="68" s="1"/>
  <c r="X12" i="52"/>
  <c r="H12" i="68" s="1"/>
  <c r="AZ12" i="52"/>
  <c r="AC12" i="68" s="1"/>
  <c r="BD12" i="52"/>
  <c r="AF12" i="68" s="1"/>
  <c r="AI13" i="52"/>
  <c r="P13" i="68" s="1"/>
  <c r="AM13" i="52"/>
  <c r="S13" i="68" s="1"/>
  <c r="BO13" i="52"/>
  <c r="AN13" i="68" s="1"/>
  <c r="X13" i="52"/>
  <c r="H13" i="68" s="1"/>
  <c r="AZ13" i="52"/>
  <c r="AC13" i="68" s="1"/>
  <c r="BD13" i="52"/>
  <c r="AF13" i="68" s="1"/>
  <c r="AI14" i="52"/>
  <c r="P14" i="68" s="1"/>
  <c r="AM14" i="52"/>
  <c r="S14" i="68" s="1"/>
  <c r="BO14" i="52"/>
  <c r="AN14" i="68" s="1"/>
  <c r="X14" i="52"/>
  <c r="H14" i="68" s="1"/>
  <c r="AZ14" i="52"/>
  <c r="AC14" i="68" s="1"/>
  <c r="BD14" i="52"/>
  <c r="AF14" i="68" s="1"/>
  <c r="AI15" i="52"/>
  <c r="P15" i="68" s="1"/>
  <c r="AM15" i="52"/>
  <c r="S15" i="68" s="1"/>
  <c r="BO15" i="52"/>
  <c r="AN15" i="68" s="1"/>
  <c r="X15" i="52"/>
  <c r="H15" i="68" s="1"/>
  <c r="AZ15" i="52"/>
  <c r="AC15" i="68" s="1"/>
  <c r="BD15" i="52"/>
  <c r="AF15" i="68" s="1"/>
  <c r="CB12" i="52"/>
  <c r="CB13" i="52"/>
  <c r="CB14" i="52"/>
  <c r="AM13" i="57"/>
  <c r="S13" i="69" s="1"/>
  <c r="AQ13" i="57"/>
  <c r="V13" i="69" s="1"/>
  <c r="X13" i="57"/>
  <c r="H13" i="69" s="1"/>
  <c r="AB13" i="57"/>
  <c r="K13" i="69" s="1"/>
  <c r="BD13" i="57"/>
  <c r="AF13" i="69" s="1"/>
  <c r="BH13" i="57"/>
  <c r="AI13" i="69" s="1"/>
  <c r="CB105" i="57"/>
  <c r="CA105" i="57"/>
  <c r="BZ105" i="57"/>
  <c r="CA105" i="52"/>
  <c r="BZ105" i="52"/>
  <c r="CE15" i="52"/>
  <c r="CE14" i="52"/>
  <c r="CE13" i="52"/>
  <c r="CE12" i="52"/>
  <c r="CB11" i="52"/>
  <c r="CE11" i="52"/>
  <c r="CB10" i="52"/>
  <c r="CE10" i="52"/>
  <c r="CB9" i="52"/>
  <c r="CE9" i="52"/>
  <c r="CB8" i="52"/>
  <c r="CE8" i="52"/>
  <c r="CB7" i="52"/>
  <c r="CE7" i="52"/>
  <c r="CB6" i="52"/>
  <c r="CE6" i="52"/>
  <c r="CB5" i="52"/>
  <c r="CE5" i="52"/>
  <c r="CE13" i="57"/>
  <c r="CE12" i="57"/>
  <c r="CE11" i="57"/>
  <c r="W16" i="52"/>
  <c r="G16" i="68" s="1"/>
  <c r="AA16" i="52"/>
  <c r="J16" i="68" s="1"/>
  <c r="AE16" i="52"/>
  <c r="M16" i="68" s="1"/>
  <c r="AI16" i="52"/>
  <c r="P16" i="68" s="1"/>
  <c r="AM16" i="52"/>
  <c r="S16" i="68" s="1"/>
  <c r="AQ16" i="52"/>
  <c r="V16" i="68" s="1"/>
  <c r="AU16" i="52"/>
  <c r="Y16" i="68" s="1"/>
  <c r="AY16" i="52"/>
  <c r="AB16" i="68" s="1"/>
  <c r="BC16" i="52"/>
  <c r="AE16" i="68" s="1"/>
  <c r="BG16" i="52"/>
  <c r="AH16" i="68" s="1"/>
  <c r="BK16" i="52"/>
  <c r="AK16" i="68" s="1"/>
  <c r="BO16" i="52"/>
  <c r="AN16" i="68" s="1"/>
  <c r="W17" i="52"/>
  <c r="G17" i="68" s="1"/>
  <c r="AA17" i="52"/>
  <c r="J17" i="68" s="1"/>
  <c r="AE17" i="52"/>
  <c r="M17" i="68" s="1"/>
  <c r="AI17" i="52"/>
  <c r="P17" i="68" s="1"/>
  <c r="AM17" i="52"/>
  <c r="S17" i="68" s="1"/>
  <c r="AQ17" i="52"/>
  <c r="V17" i="68" s="1"/>
  <c r="AU17" i="52"/>
  <c r="Y17" i="68" s="1"/>
  <c r="AY17" i="52"/>
  <c r="AB17" i="68" s="1"/>
  <c r="BC17" i="52"/>
  <c r="AE17" i="68" s="1"/>
  <c r="BG17" i="52"/>
  <c r="AH17" i="68" s="1"/>
  <c r="BK17" i="52"/>
  <c r="AK17" i="68" s="1"/>
  <c r="BO17" i="52"/>
  <c r="AN17" i="68" s="1"/>
  <c r="W18" i="52"/>
  <c r="G18" i="68" s="1"/>
  <c r="AA18" i="52"/>
  <c r="J18" i="68" s="1"/>
  <c r="AE18" i="52"/>
  <c r="M18" i="68" s="1"/>
  <c r="AI18" i="52"/>
  <c r="P18" i="68" s="1"/>
  <c r="AM18" i="52"/>
  <c r="S18" i="68" s="1"/>
  <c r="AQ18" i="52"/>
  <c r="V18" i="68" s="1"/>
  <c r="AU18" i="52"/>
  <c r="Y18" i="68" s="1"/>
  <c r="AY18" i="52"/>
  <c r="AB18" i="68" s="1"/>
  <c r="BC18" i="52"/>
  <c r="AE18" i="68" s="1"/>
  <c r="BG18" i="52"/>
  <c r="AH18" i="68" s="1"/>
  <c r="BK18" i="52"/>
  <c r="AK18" i="68" s="1"/>
  <c r="BO18" i="52"/>
  <c r="AN18" i="68" s="1"/>
  <c r="W19" i="52"/>
  <c r="G19" i="68" s="1"/>
  <c r="AA19" i="52"/>
  <c r="J19" i="68" s="1"/>
  <c r="AE19" i="52"/>
  <c r="M19" i="68" s="1"/>
  <c r="AI19" i="52"/>
  <c r="P19" i="68" s="1"/>
  <c r="AM19" i="52"/>
  <c r="S19" i="68" s="1"/>
  <c r="AQ19" i="52"/>
  <c r="V19" i="68" s="1"/>
  <c r="AU19" i="52"/>
  <c r="Y19" i="68" s="1"/>
  <c r="AY19" i="52"/>
  <c r="AB19" i="68" s="1"/>
  <c r="BC19" i="52"/>
  <c r="AE19" i="68" s="1"/>
  <c r="BG19" i="52"/>
  <c r="AH19" i="68" s="1"/>
  <c r="BK19" i="52"/>
  <c r="AK19" i="68" s="1"/>
  <c r="BO19" i="52"/>
  <c r="AN19" i="68" s="1"/>
  <c r="W20" i="52"/>
  <c r="G20" i="68" s="1"/>
  <c r="AA20" i="52"/>
  <c r="J20" i="68" s="1"/>
  <c r="AE20" i="52"/>
  <c r="M20" i="68" s="1"/>
  <c r="AI20" i="52"/>
  <c r="P20" i="68" s="1"/>
  <c r="AM20" i="52"/>
  <c r="S20" i="68" s="1"/>
  <c r="AQ20" i="52"/>
  <c r="V20" i="68" s="1"/>
  <c r="AU20" i="52"/>
  <c r="Y20" i="68" s="1"/>
  <c r="AY20" i="52"/>
  <c r="AB20" i="68" s="1"/>
  <c r="BC20" i="52"/>
  <c r="AE20" i="68" s="1"/>
  <c r="BG20" i="52"/>
  <c r="AH20" i="68" s="1"/>
  <c r="BK20" i="52"/>
  <c r="AK20" i="68" s="1"/>
  <c r="BO20" i="52"/>
  <c r="AN20" i="68" s="1"/>
  <c r="W21" i="52"/>
  <c r="G21" i="68" s="1"/>
  <c r="AA21" i="52"/>
  <c r="J21" i="68" s="1"/>
  <c r="AE21" i="52"/>
  <c r="M21" i="68" s="1"/>
  <c r="AI21" i="52"/>
  <c r="P21" i="68" s="1"/>
  <c r="AM21" i="52"/>
  <c r="S21" i="68" s="1"/>
  <c r="AQ21" i="52"/>
  <c r="V21" i="68" s="1"/>
  <c r="AU21" i="52"/>
  <c r="Y21" i="68" s="1"/>
  <c r="AY21" i="52"/>
  <c r="AB21" i="68" s="1"/>
  <c r="BC21" i="52"/>
  <c r="AE21" i="68" s="1"/>
  <c r="BG21" i="52"/>
  <c r="AH21" i="68" s="1"/>
  <c r="BK21" i="52"/>
  <c r="AK21" i="68" s="1"/>
  <c r="BO21" i="52"/>
  <c r="AN21" i="68" s="1"/>
  <c r="W22" i="52"/>
  <c r="G22" i="68" s="1"/>
  <c r="AA22" i="52"/>
  <c r="J22" i="68" s="1"/>
  <c r="AE22" i="52"/>
  <c r="M22" i="68" s="1"/>
  <c r="AI22" i="52"/>
  <c r="P22" i="68" s="1"/>
  <c r="AM22" i="52"/>
  <c r="S22" i="68" s="1"/>
  <c r="AQ22" i="52"/>
  <c r="V22" i="68" s="1"/>
  <c r="AU22" i="52"/>
  <c r="Y22" i="68" s="1"/>
  <c r="AY22" i="52"/>
  <c r="AB22" i="68" s="1"/>
  <c r="BC22" i="52"/>
  <c r="AE22" i="68" s="1"/>
  <c r="BG22" i="52"/>
  <c r="AH22" i="68" s="1"/>
  <c r="BK22" i="52"/>
  <c r="AK22" i="68" s="1"/>
  <c r="BO22" i="52"/>
  <c r="AN22" i="68" s="1"/>
  <c r="W23" i="52"/>
  <c r="G23" i="68" s="1"/>
  <c r="AA23" i="52"/>
  <c r="J23" i="68" s="1"/>
  <c r="AE23" i="52"/>
  <c r="M23" i="68" s="1"/>
  <c r="AI23" i="52"/>
  <c r="P23" i="68" s="1"/>
  <c r="AM23" i="52"/>
  <c r="S23" i="68" s="1"/>
  <c r="AQ23" i="52"/>
  <c r="V23" i="68" s="1"/>
  <c r="AU23" i="52"/>
  <c r="Y23" i="68" s="1"/>
  <c r="AY23" i="52"/>
  <c r="AB23" i="68" s="1"/>
  <c r="BC23" i="52"/>
  <c r="AE23" i="68" s="1"/>
  <c r="BG23" i="52"/>
  <c r="AH23" i="68" s="1"/>
  <c r="BK23" i="52"/>
  <c r="AK23" i="68" s="1"/>
  <c r="BO23" i="52"/>
  <c r="AN23" i="68" s="1"/>
  <c r="W24" i="52"/>
  <c r="G24" i="68" s="1"/>
  <c r="AA24" i="52"/>
  <c r="AE24" i="52"/>
  <c r="M24" i="68" s="1"/>
  <c r="AI24" i="52"/>
  <c r="P24" i="68" s="1"/>
  <c r="AM24" i="52"/>
  <c r="S24" i="68" s="1"/>
  <c r="AQ24" i="52"/>
  <c r="V24" i="68" s="1"/>
  <c r="AU24" i="52"/>
  <c r="Y24" i="68" s="1"/>
  <c r="AY24" i="52"/>
  <c r="AB24" i="68" s="1"/>
  <c r="BC24" i="52"/>
  <c r="AE24" i="68" s="1"/>
  <c r="BG24" i="52"/>
  <c r="AH24" i="68" s="1"/>
  <c r="BK24" i="52"/>
  <c r="AK24" i="68" s="1"/>
  <c r="BO24" i="52"/>
  <c r="AN24" i="68" s="1"/>
  <c r="W25" i="52"/>
  <c r="G25" i="68" s="1"/>
  <c r="AA25" i="52"/>
  <c r="J25" i="68" s="1"/>
  <c r="AE25" i="52"/>
  <c r="M25" i="68" s="1"/>
  <c r="AI25" i="52"/>
  <c r="P25" i="68" s="1"/>
  <c r="AM25" i="52"/>
  <c r="S25" i="68" s="1"/>
  <c r="AQ25" i="52"/>
  <c r="V25" i="68" s="1"/>
  <c r="AU25" i="52"/>
  <c r="Y25" i="68" s="1"/>
  <c r="AY25" i="52"/>
  <c r="AB25" i="68" s="1"/>
  <c r="BC25" i="52"/>
  <c r="AE25" i="68" s="1"/>
  <c r="BG25" i="52"/>
  <c r="AH25" i="68" s="1"/>
  <c r="BK25" i="52"/>
  <c r="AK25" i="68" s="1"/>
  <c r="BO25" i="52"/>
  <c r="AN25" i="68" s="1"/>
  <c r="W26" i="52"/>
  <c r="G26" i="68" s="1"/>
  <c r="AA26" i="52"/>
  <c r="J26" i="68" s="1"/>
  <c r="AE26" i="52"/>
  <c r="M26" i="68" s="1"/>
  <c r="AI26" i="52"/>
  <c r="P26" i="68" s="1"/>
  <c r="AM26" i="52"/>
  <c r="S26" i="68" s="1"/>
  <c r="AQ26" i="52"/>
  <c r="V26" i="68" s="1"/>
  <c r="AU26" i="52"/>
  <c r="Y26" i="68" s="1"/>
  <c r="AY26" i="52"/>
  <c r="AB26" i="68" s="1"/>
  <c r="BC26" i="52"/>
  <c r="AE26" i="68" s="1"/>
  <c r="BG26" i="52"/>
  <c r="AH26" i="68" s="1"/>
  <c r="BK26" i="52"/>
  <c r="AK26" i="68" s="1"/>
  <c r="BO26" i="52"/>
  <c r="AN26" i="68" s="1"/>
  <c r="W27" i="52"/>
  <c r="G27" i="68" s="1"/>
  <c r="AA27" i="52"/>
  <c r="J27" i="68" s="1"/>
  <c r="AE27" i="52"/>
  <c r="M27" i="68" s="1"/>
  <c r="AI27" i="52"/>
  <c r="P27" i="68" s="1"/>
  <c r="AM27" i="52"/>
  <c r="S27" i="68" s="1"/>
  <c r="AQ27" i="52"/>
  <c r="V27" i="68" s="1"/>
  <c r="AU27" i="52"/>
  <c r="Y27" i="68" s="1"/>
  <c r="AY27" i="52"/>
  <c r="AB27" i="68" s="1"/>
  <c r="BC27" i="52"/>
  <c r="AE27" i="68" s="1"/>
  <c r="BG27" i="52"/>
  <c r="AH27" i="68" s="1"/>
  <c r="BK27" i="52"/>
  <c r="AK27" i="68" s="1"/>
  <c r="BO27" i="52"/>
  <c r="AN27" i="68" s="1"/>
  <c r="W28" i="52"/>
  <c r="G28" i="68" s="1"/>
  <c r="AA28" i="52"/>
  <c r="J28" i="68" s="1"/>
  <c r="AE28" i="52"/>
  <c r="M28" i="68" s="1"/>
  <c r="AI28" i="52"/>
  <c r="P28" i="68" s="1"/>
  <c r="AM28" i="52"/>
  <c r="S28" i="68" s="1"/>
  <c r="AQ28" i="52"/>
  <c r="V28" i="68" s="1"/>
  <c r="AU28" i="52"/>
  <c r="Y28" i="68" s="1"/>
  <c r="AY28" i="52"/>
  <c r="AB28" i="68" s="1"/>
  <c r="BC28" i="52"/>
  <c r="AE28" i="68" s="1"/>
  <c r="BG28" i="52"/>
  <c r="AH28" i="68" s="1"/>
  <c r="BK28" i="52"/>
  <c r="AK28" i="68" s="1"/>
  <c r="BO28" i="52"/>
  <c r="AN28" i="68" s="1"/>
  <c r="W29" i="52"/>
  <c r="G29" i="68" s="1"/>
  <c r="AA29" i="52"/>
  <c r="J29" i="68" s="1"/>
  <c r="AE29" i="52"/>
  <c r="M29" i="68" s="1"/>
  <c r="AI29" i="52"/>
  <c r="P29" i="68" s="1"/>
  <c r="AM29" i="52"/>
  <c r="S29" i="68" s="1"/>
  <c r="AQ29" i="52"/>
  <c r="V29" i="68" s="1"/>
  <c r="AU29" i="52"/>
  <c r="Y29" i="68" s="1"/>
  <c r="AY29" i="52"/>
  <c r="AB29" i="68" s="1"/>
  <c r="BC29" i="52"/>
  <c r="AE29" i="68" s="1"/>
  <c r="BG29" i="52"/>
  <c r="AH29" i="68" s="1"/>
  <c r="BK29" i="52"/>
  <c r="AK29" i="68" s="1"/>
  <c r="BO29" i="52"/>
  <c r="AN29" i="68" s="1"/>
  <c r="W30" i="52"/>
  <c r="G30" i="68" s="1"/>
  <c r="AA30" i="52"/>
  <c r="J30" i="68" s="1"/>
  <c r="AE30" i="52"/>
  <c r="M30" i="68" s="1"/>
  <c r="AI30" i="52"/>
  <c r="P30" i="68" s="1"/>
  <c r="AM30" i="52"/>
  <c r="S30" i="68" s="1"/>
  <c r="AQ30" i="52"/>
  <c r="V30" i="68" s="1"/>
  <c r="AU30" i="52"/>
  <c r="Y30" i="68" s="1"/>
  <c r="AY30" i="52"/>
  <c r="AB30" i="68" s="1"/>
  <c r="BC30" i="52"/>
  <c r="AE30" i="68" s="1"/>
  <c r="BG30" i="52"/>
  <c r="AH30" i="68" s="1"/>
  <c r="BK30" i="52"/>
  <c r="AK30" i="68" s="1"/>
  <c r="BO30" i="52"/>
  <c r="AN30" i="68" s="1"/>
  <c r="W31" i="52"/>
  <c r="G31" i="68" s="1"/>
  <c r="AA31" i="52"/>
  <c r="J31" i="68" s="1"/>
  <c r="AE31" i="52"/>
  <c r="M31" i="68" s="1"/>
  <c r="AI31" i="52"/>
  <c r="P31" i="68" s="1"/>
  <c r="AM31" i="52"/>
  <c r="S31" i="68" s="1"/>
  <c r="AQ31" i="52"/>
  <c r="V31" i="68" s="1"/>
  <c r="AU31" i="52"/>
  <c r="Y31" i="68" s="1"/>
  <c r="AY31" i="52"/>
  <c r="AB31" i="68" s="1"/>
  <c r="BC31" i="52"/>
  <c r="AE31" i="68" s="1"/>
  <c r="BG31" i="52"/>
  <c r="AH31" i="68" s="1"/>
  <c r="BK31" i="52"/>
  <c r="AK31" i="68" s="1"/>
  <c r="BO31" i="52"/>
  <c r="AN31" i="68" s="1"/>
  <c r="W32" i="52"/>
  <c r="G32" i="68" s="1"/>
  <c r="AA32" i="52"/>
  <c r="J32" i="68" s="1"/>
  <c r="AE32" i="52"/>
  <c r="M32" i="68" s="1"/>
  <c r="AI32" i="52"/>
  <c r="P32" i="68" s="1"/>
  <c r="AM32" i="52"/>
  <c r="S32" i="68" s="1"/>
  <c r="AQ32" i="52"/>
  <c r="V32" i="68" s="1"/>
  <c r="AU32" i="52"/>
  <c r="Y32" i="68" s="1"/>
  <c r="AY32" i="52"/>
  <c r="AB32" i="68" s="1"/>
  <c r="BC32" i="52"/>
  <c r="AE32" i="68" s="1"/>
  <c r="BG32" i="52"/>
  <c r="AH32" i="68" s="1"/>
  <c r="BK32" i="52"/>
  <c r="AK32" i="68" s="1"/>
  <c r="BO32" i="52"/>
  <c r="AN32" i="68" s="1"/>
  <c r="W33" i="52"/>
  <c r="G33" i="68" s="1"/>
  <c r="AA33" i="52"/>
  <c r="J33" i="68" s="1"/>
  <c r="AE33" i="52"/>
  <c r="M33" i="68" s="1"/>
  <c r="AI33" i="52"/>
  <c r="P33" i="68" s="1"/>
  <c r="AM33" i="52"/>
  <c r="S33" i="68" s="1"/>
  <c r="AQ33" i="52"/>
  <c r="V33" i="68" s="1"/>
  <c r="AU33" i="52"/>
  <c r="Y33" i="68" s="1"/>
  <c r="AY33" i="52"/>
  <c r="AB33" i="68" s="1"/>
  <c r="BC33" i="52"/>
  <c r="AE33" i="68" s="1"/>
  <c r="BG33" i="52"/>
  <c r="AH33" i="68" s="1"/>
  <c r="BK33" i="52"/>
  <c r="AK33" i="68" s="1"/>
  <c r="BO33" i="52"/>
  <c r="AN33" i="68" s="1"/>
  <c r="W34" i="52"/>
  <c r="G34" i="68" s="1"/>
  <c r="AA34" i="52"/>
  <c r="J34" i="68" s="1"/>
  <c r="AE34" i="52"/>
  <c r="M34" i="68" s="1"/>
  <c r="AI34" i="52"/>
  <c r="P34" i="68" s="1"/>
  <c r="AM34" i="52"/>
  <c r="S34" i="68" s="1"/>
  <c r="AQ34" i="52"/>
  <c r="V34" i="68" s="1"/>
  <c r="AU34" i="52"/>
  <c r="Y34" i="68" s="1"/>
  <c r="AY34" i="52"/>
  <c r="AB34" i="68" s="1"/>
  <c r="BC34" i="52"/>
  <c r="AE34" i="68" s="1"/>
  <c r="BG34" i="52"/>
  <c r="AH34" i="68" s="1"/>
  <c r="BK34" i="52"/>
  <c r="AK34" i="68" s="1"/>
  <c r="BO34" i="52"/>
  <c r="AN34" i="68" s="1"/>
  <c r="W35" i="52"/>
  <c r="G35" i="68" s="1"/>
  <c r="AA35" i="52"/>
  <c r="J35" i="68" s="1"/>
  <c r="AE35" i="52"/>
  <c r="M35" i="68" s="1"/>
  <c r="AI35" i="52"/>
  <c r="P35" i="68" s="1"/>
  <c r="AM35" i="52"/>
  <c r="S35" i="68" s="1"/>
  <c r="AQ35" i="52"/>
  <c r="V35" i="68" s="1"/>
  <c r="AU35" i="52"/>
  <c r="Y35" i="68" s="1"/>
  <c r="AY35" i="52"/>
  <c r="AB35" i="68" s="1"/>
  <c r="BC35" i="52"/>
  <c r="AE35" i="68" s="1"/>
  <c r="BG35" i="52"/>
  <c r="AH35" i="68" s="1"/>
  <c r="BK35" i="52"/>
  <c r="AK35" i="68" s="1"/>
  <c r="BO35" i="52"/>
  <c r="AN35" i="68" s="1"/>
  <c r="W36" i="52"/>
  <c r="G36" i="68" s="1"/>
  <c r="AA36" i="52"/>
  <c r="J36" i="68" s="1"/>
  <c r="AE36" i="52"/>
  <c r="M36" i="68" s="1"/>
  <c r="AI36" i="52"/>
  <c r="P36" i="68" s="1"/>
  <c r="AM36" i="52"/>
  <c r="S36" i="68" s="1"/>
  <c r="AQ36" i="52"/>
  <c r="V36" i="68" s="1"/>
  <c r="AU36" i="52"/>
  <c r="Y36" i="68" s="1"/>
  <c r="AY36" i="52"/>
  <c r="AB36" i="68" s="1"/>
  <c r="BC36" i="52"/>
  <c r="AE36" i="68" s="1"/>
  <c r="BG36" i="52"/>
  <c r="AH36" i="68" s="1"/>
  <c r="BK36" i="52"/>
  <c r="AK36" i="68" s="1"/>
  <c r="BO36" i="52"/>
  <c r="AN36" i="68" s="1"/>
  <c r="W37" i="52"/>
  <c r="G37" i="68" s="1"/>
  <c r="AA37" i="52"/>
  <c r="J37" i="68" s="1"/>
  <c r="AE37" i="52"/>
  <c r="M37" i="68" s="1"/>
  <c r="AI37" i="52"/>
  <c r="P37" i="68" s="1"/>
  <c r="AM37" i="52"/>
  <c r="S37" i="68" s="1"/>
  <c r="AQ37" i="52"/>
  <c r="V37" i="68" s="1"/>
  <c r="AU37" i="52"/>
  <c r="Y37" i="68" s="1"/>
  <c r="AY37" i="52"/>
  <c r="AB37" i="68" s="1"/>
  <c r="BC37" i="52"/>
  <c r="AE37" i="68" s="1"/>
  <c r="BG37" i="52"/>
  <c r="AH37" i="68" s="1"/>
  <c r="BK37" i="52"/>
  <c r="AK37" i="68" s="1"/>
  <c r="BO37" i="52"/>
  <c r="AN37" i="68" s="1"/>
  <c r="W38" i="52"/>
  <c r="G38" i="68" s="1"/>
  <c r="AA38" i="52"/>
  <c r="AE38" i="52"/>
  <c r="M38" i="68" s="1"/>
  <c r="AI38" i="52"/>
  <c r="P38" i="68" s="1"/>
  <c r="AM38" i="52"/>
  <c r="S38" i="68" s="1"/>
  <c r="AQ38" i="52"/>
  <c r="V38" i="68" s="1"/>
  <c r="AU38" i="52"/>
  <c r="Y38" i="68" s="1"/>
  <c r="AY38" i="52"/>
  <c r="AB38" i="68" s="1"/>
  <c r="BC38" i="52"/>
  <c r="AE38" i="68" s="1"/>
  <c r="BG38" i="52"/>
  <c r="AH38" i="68" s="1"/>
  <c r="BK38" i="52"/>
  <c r="AK38" i="68" s="1"/>
  <c r="BO38" i="52"/>
  <c r="AN38" i="68" s="1"/>
  <c r="W39" i="52"/>
  <c r="G39" i="68" s="1"/>
  <c r="AA39" i="52"/>
  <c r="J39" i="68" s="1"/>
  <c r="AE39" i="52"/>
  <c r="M39" i="68" s="1"/>
  <c r="AI39" i="52"/>
  <c r="P39" i="68" s="1"/>
  <c r="AM39" i="52"/>
  <c r="S39" i="68" s="1"/>
  <c r="AQ39" i="52"/>
  <c r="V39" i="68" s="1"/>
  <c r="AU39" i="52"/>
  <c r="Y39" i="68" s="1"/>
  <c r="AY39" i="52"/>
  <c r="AB39" i="68" s="1"/>
  <c r="BC39" i="52"/>
  <c r="AE39" i="68" s="1"/>
  <c r="BG39" i="52"/>
  <c r="AH39" i="68" s="1"/>
  <c r="BK39" i="52"/>
  <c r="AK39" i="68" s="1"/>
  <c r="BO39" i="52"/>
  <c r="AN39" i="68" s="1"/>
  <c r="W40" i="52"/>
  <c r="G40" i="68" s="1"/>
  <c r="AA40" i="52"/>
  <c r="AE40" i="52"/>
  <c r="M40" i="68" s="1"/>
  <c r="AI40" i="52"/>
  <c r="P40" i="68" s="1"/>
  <c r="AM40" i="52"/>
  <c r="S40" i="68" s="1"/>
  <c r="AQ40" i="52"/>
  <c r="V40" i="68" s="1"/>
  <c r="AU40" i="52"/>
  <c r="Y40" i="68" s="1"/>
  <c r="AY40" i="52"/>
  <c r="AB40" i="68" s="1"/>
  <c r="BC40" i="52"/>
  <c r="AE40" i="68" s="1"/>
  <c r="BG40" i="52"/>
  <c r="AH40" i="68" s="1"/>
  <c r="BK40" i="52"/>
  <c r="AK40" i="68" s="1"/>
  <c r="BO40" i="52"/>
  <c r="AN40" i="68" s="1"/>
  <c r="W41" i="52"/>
  <c r="G41" i="68" s="1"/>
  <c r="AA41" i="52"/>
  <c r="J41" i="68" s="1"/>
  <c r="AE41" i="52"/>
  <c r="M41" i="68" s="1"/>
  <c r="AI41" i="52"/>
  <c r="P41" i="68" s="1"/>
  <c r="AM41" i="52"/>
  <c r="S41" i="68" s="1"/>
  <c r="AQ41" i="52"/>
  <c r="V41" i="68" s="1"/>
  <c r="AU41" i="52"/>
  <c r="Y41" i="68" s="1"/>
  <c r="AY41" i="52"/>
  <c r="AB41" i="68" s="1"/>
  <c r="BC41" i="52"/>
  <c r="AE41" i="68" s="1"/>
  <c r="BG41" i="52"/>
  <c r="AH41" i="68" s="1"/>
  <c r="BK41" i="52"/>
  <c r="AK41" i="68" s="1"/>
  <c r="BO41" i="52"/>
  <c r="AN41" i="68" s="1"/>
  <c r="W42" i="52"/>
  <c r="G42" i="68" s="1"/>
  <c r="AA42" i="52"/>
  <c r="J42" i="68" s="1"/>
  <c r="AE42" i="52"/>
  <c r="M42" i="68" s="1"/>
  <c r="AI42" i="52"/>
  <c r="P42" i="68" s="1"/>
  <c r="AM42" i="52"/>
  <c r="S42" i="68" s="1"/>
  <c r="AQ42" i="52"/>
  <c r="V42" i="68" s="1"/>
  <c r="AU42" i="52"/>
  <c r="Y42" i="68" s="1"/>
  <c r="AY42" i="52"/>
  <c r="AB42" i="68" s="1"/>
  <c r="BC42" i="52"/>
  <c r="AE42" i="68" s="1"/>
  <c r="BG42" i="52"/>
  <c r="AH42" i="68" s="1"/>
  <c r="BK42" i="52"/>
  <c r="AK42" i="68" s="1"/>
  <c r="BO42" i="52"/>
  <c r="AN42" i="68" s="1"/>
  <c r="W43" i="52"/>
  <c r="G43" i="68" s="1"/>
  <c r="AA43" i="52"/>
  <c r="J43" i="68" s="1"/>
  <c r="AE43" i="52"/>
  <c r="M43" i="68" s="1"/>
  <c r="AI43" i="52"/>
  <c r="P43" i="68" s="1"/>
  <c r="AM43" i="52"/>
  <c r="S43" i="68" s="1"/>
  <c r="AQ43" i="52"/>
  <c r="V43" i="68" s="1"/>
  <c r="AU43" i="52"/>
  <c r="Y43" i="68" s="1"/>
  <c r="AY43" i="52"/>
  <c r="AB43" i="68" s="1"/>
  <c r="BC43" i="52"/>
  <c r="AE43" i="68" s="1"/>
  <c r="BG43" i="52"/>
  <c r="AH43" i="68" s="1"/>
  <c r="BK43" i="52"/>
  <c r="AK43" i="68" s="1"/>
  <c r="BO43" i="52"/>
  <c r="AN43" i="68" s="1"/>
  <c r="W44" i="52"/>
  <c r="G44" i="68" s="1"/>
  <c r="AA44" i="52"/>
  <c r="AE44" i="52"/>
  <c r="M44" i="68" s="1"/>
  <c r="AI44" i="52"/>
  <c r="P44" i="68" s="1"/>
  <c r="AM44" i="52"/>
  <c r="S44" i="68" s="1"/>
  <c r="AQ44" i="52"/>
  <c r="V44" i="68" s="1"/>
  <c r="AU44" i="52"/>
  <c r="Y44" i="68" s="1"/>
  <c r="AY44" i="52"/>
  <c r="AB44" i="68" s="1"/>
  <c r="BC44" i="52"/>
  <c r="AE44" i="68" s="1"/>
  <c r="BG44" i="52"/>
  <c r="AH44" i="68" s="1"/>
  <c r="BK44" i="52"/>
  <c r="AK44" i="68" s="1"/>
  <c r="BO44" i="52"/>
  <c r="AN44" i="68" s="1"/>
  <c r="W45" i="52"/>
  <c r="G45" i="68" s="1"/>
  <c r="AA45" i="52"/>
  <c r="J45" i="68" s="1"/>
  <c r="AE45" i="52"/>
  <c r="M45" i="68" s="1"/>
  <c r="AI45" i="52"/>
  <c r="P45" i="68" s="1"/>
  <c r="AM45" i="52"/>
  <c r="S45" i="68" s="1"/>
  <c r="AQ45" i="52"/>
  <c r="V45" i="68" s="1"/>
  <c r="AU45" i="52"/>
  <c r="Y45" i="68" s="1"/>
  <c r="AY45" i="52"/>
  <c r="AB45" i="68" s="1"/>
  <c r="BC45" i="52"/>
  <c r="AE45" i="68" s="1"/>
  <c r="BG45" i="52"/>
  <c r="AH45" i="68" s="1"/>
  <c r="BK45" i="52"/>
  <c r="AK45" i="68" s="1"/>
  <c r="BO45" i="52"/>
  <c r="AN45" i="68" s="1"/>
  <c r="W46" i="52"/>
  <c r="G46" i="68" s="1"/>
  <c r="AA46" i="52"/>
  <c r="J46" i="68" s="1"/>
  <c r="AE46" i="52"/>
  <c r="M46" i="68" s="1"/>
  <c r="AI46" i="52"/>
  <c r="P46" i="68" s="1"/>
  <c r="AM46" i="52"/>
  <c r="S46" i="68" s="1"/>
  <c r="AQ46" i="52"/>
  <c r="V46" i="68" s="1"/>
  <c r="AU46" i="52"/>
  <c r="Y46" i="68" s="1"/>
  <c r="AY46" i="52"/>
  <c r="AB46" i="68" s="1"/>
  <c r="BC46" i="52"/>
  <c r="AE46" i="68" s="1"/>
  <c r="BG46" i="52"/>
  <c r="AH46" i="68" s="1"/>
  <c r="BK46" i="52"/>
  <c r="AK46" i="68" s="1"/>
  <c r="BO46" i="52"/>
  <c r="AN46" i="68" s="1"/>
  <c r="W47" i="52"/>
  <c r="G47" i="68" s="1"/>
  <c r="AA47" i="52"/>
  <c r="J47" i="68" s="1"/>
  <c r="AE47" i="52"/>
  <c r="M47" i="68" s="1"/>
  <c r="AI47" i="52"/>
  <c r="P47" i="68" s="1"/>
  <c r="AM47" i="52"/>
  <c r="S47" i="68" s="1"/>
  <c r="AQ47" i="52"/>
  <c r="V47" i="68" s="1"/>
  <c r="AU47" i="52"/>
  <c r="Y47" i="68" s="1"/>
  <c r="AY47" i="52"/>
  <c r="AB47" i="68" s="1"/>
  <c r="BC47" i="52"/>
  <c r="AE47" i="68" s="1"/>
  <c r="BG47" i="52"/>
  <c r="AH47" i="68" s="1"/>
  <c r="BK47" i="52"/>
  <c r="AK47" i="68" s="1"/>
  <c r="BO47" i="52"/>
  <c r="AN47" i="68" s="1"/>
  <c r="W48" i="52"/>
  <c r="G48" i="68" s="1"/>
  <c r="AA48" i="52"/>
  <c r="J48" i="68" s="1"/>
  <c r="AE48" i="52"/>
  <c r="M48" i="68" s="1"/>
  <c r="AI48" i="52"/>
  <c r="P48" i="68" s="1"/>
  <c r="AM48" i="52"/>
  <c r="S48" i="68" s="1"/>
  <c r="AQ48" i="52"/>
  <c r="V48" i="68" s="1"/>
  <c r="AU48" i="52"/>
  <c r="Y48" i="68" s="1"/>
  <c r="AY48" i="52"/>
  <c r="AB48" i="68" s="1"/>
  <c r="BC48" i="52"/>
  <c r="AE48" i="68" s="1"/>
  <c r="BG48" i="52"/>
  <c r="AH48" i="68" s="1"/>
  <c r="BK48" i="52"/>
  <c r="AK48" i="68" s="1"/>
  <c r="BO48" i="52"/>
  <c r="AN48" i="68" s="1"/>
  <c r="W49" i="52"/>
  <c r="G49" i="68" s="1"/>
  <c r="AA49" i="52"/>
  <c r="J49" i="68" s="1"/>
  <c r="AE49" i="52"/>
  <c r="M49" i="68" s="1"/>
  <c r="AI49" i="52"/>
  <c r="P49" i="68" s="1"/>
  <c r="AM49" i="52"/>
  <c r="S49" i="68" s="1"/>
  <c r="AQ49" i="52"/>
  <c r="V49" i="68" s="1"/>
  <c r="AU49" i="52"/>
  <c r="Y49" i="68" s="1"/>
  <c r="AY49" i="52"/>
  <c r="AB49" i="68" s="1"/>
  <c r="BC49" i="52"/>
  <c r="AE49" i="68" s="1"/>
  <c r="BG49" i="52"/>
  <c r="AH49" i="68" s="1"/>
  <c r="BK49" i="52"/>
  <c r="AK49" i="68" s="1"/>
  <c r="BO49" i="52"/>
  <c r="AN49" i="68" s="1"/>
  <c r="W50" i="52"/>
  <c r="G50" i="68" s="1"/>
  <c r="AA50" i="52"/>
  <c r="J50" i="68" s="1"/>
  <c r="AE50" i="52"/>
  <c r="M50" i="68" s="1"/>
  <c r="AI50" i="52"/>
  <c r="P50" i="68" s="1"/>
  <c r="AM50" i="52"/>
  <c r="S50" i="68" s="1"/>
  <c r="AQ50" i="52"/>
  <c r="V50" i="68" s="1"/>
  <c r="AU50" i="52"/>
  <c r="Y50" i="68" s="1"/>
  <c r="AY50" i="52"/>
  <c r="AB50" i="68" s="1"/>
  <c r="BC50" i="52"/>
  <c r="AE50" i="68" s="1"/>
  <c r="BG50" i="52"/>
  <c r="AH50" i="68" s="1"/>
  <c r="BK50" i="52"/>
  <c r="AK50" i="68" s="1"/>
  <c r="BO50" i="52"/>
  <c r="AN50" i="68" s="1"/>
  <c r="W51" i="52"/>
  <c r="G51" i="68" s="1"/>
  <c r="AA51" i="52"/>
  <c r="J51" i="68" s="1"/>
  <c r="AE51" i="52"/>
  <c r="M51" i="68" s="1"/>
  <c r="AI51" i="52"/>
  <c r="P51" i="68" s="1"/>
  <c r="AM51" i="52"/>
  <c r="S51" i="68" s="1"/>
  <c r="AQ51" i="52"/>
  <c r="V51" i="68" s="1"/>
  <c r="AU51" i="52"/>
  <c r="Y51" i="68" s="1"/>
  <c r="AY51" i="52"/>
  <c r="AB51" i="68" s="1"/>
  <c r="BC51" i="52"/>
  <c r="AE51" i="68" s="1"/>
  <c r="BG51" i="52"/>
  <c r="AH51" i="68" s="1"/>
  <c r="BK51" i="52"/>
  <c r="AK51" i="68" s="1"/>
  <c r="BO51" i="52"/>
  <c r="AN51" i="68" s="1"/>
  <c r="W52" i="52"/>
  <c r="G52" i="68" s="1"/>
  <c r="AA52" i="52"/>
  <c r="J52" i="68" s="1"/>
  <c r="AE52" i="52"/>
  <c r="M52" i="68" s="1"/>
  <c r="AI52" i="52"/>
  <c r="P52" i="68" s="1"/>
  <c r="AM52" i="52"/>
  <c r="S52" i="68" s="1"/>
  <c r="AQ52" i="52"/>
  <c r="V52" i="68" s="1"/>
  <c r="AU52" i="52"/>
  <c r="Y52" i="68" s="1"/>
  <c r="AY52" i="52"/>
  <c r="AB52" i="68" s="1"/>
  <c r="BC52" i="52"/>
  <c r="AE52" i="68" s="1"/>
  <c r="BG52" i="52"/>
  <c r="AH52" i="68" s="1"/>
  <c r="BK52" i="52"/>
  <c r="AK52" i="68" s="1"/>
  <c r="BO52" i="52"/>
  <c r="AN52" i="68" s="1"/>
  <c r="W53" i="52"/>
  <c r="G53" i="68" s="1"/>
  <c r="AA53" i="52"/>
  <c r="J53" i="68" s="1"/>
  <c r="AE53" i="52"/>
  <c r="M53" i="68" s="1"/>
  <c r="AI53" i="52"/>
  <c r="P53" i="68" s="1"/>
  <c r="AM53" i="52"/>
  <c r="S53" i="68" s="1"/>
  <c r="AQ53" i="52"/>
  <c r="V53" i="68" s="1"/>
  <c r="AU53" i="52"/>
  <c r="Y53" i="68" s="1"/>
  <c r="AY53" i="52"/>
  <c r="AB53" i="68" s="1"/>
  <c r="BC53" i="52"/>
  <c r="AE53" i="68" s="1"/>
  <c r="BG53" i="52"/>
  <c r="AH53" i="68" s="1"/>
  <c r="BK53" i="52"/>
  <c r="AK53" i="68" s="1"/>
  <c r="BO53" i="52"/>
  <c r="AN53" i="68" s="1"/>
  <c r="W54" i="52"/>
  <c r="G54" i="68" s="1"/>
  <c r="AA54" i="52"/>
  <c r="AE54" i="52"/>
  <c r="M54" i="68" s="1"/>
  <c r="AI54" i="52"/>
  <c r="P54" i="68" s="1"/>
  <c r="AM54" i="52"/>
  <c r="S54" i="68" s="1"/>
  <c r="AQ54" i="52"/>
  <c r="V54" i="68" s="1"/>
  <c r="AU54" i="52"/>
  <c r="Y54" i="68" s="1"/>
  <c r="AY54" i="52"/>
  <c r="AB54" i="68" s="1"/>
  <c r="BC54" i="52"/>
  <c r="AE54" i="68" s="1"/>
  <c r="BG54" i="52"/>
  <c r="AH54" i="68" s="1"/>
  <c r="BK54" i="52"/>
  <c r="AK54" i="68" s="1"/>
  <c r="BO54" i="52"/>
  <c r="AN54" i="68" s="1"/>
  <c r="W55" i="52"/>
  <c r="G55" i="68" s="1"/>
  <c r="AA55" i="52"/>
  <c r="J55" i="68" s="1"/>
  <c r="AE55" i="52"/>
  <c r="M55" i="68" s="1"/>
  <c r="AI55" i="52"/>
  <c r="P55" i="68" s="1"/>
  <c r="AM55" i="52"/>
  <c r="S55" i="68" s="1"/>
  <c r="AQ55" i="52"/>
  <c r="V55" i="68" s="1"/>
  <c r="AU55" i="52"/>
  <c r="Y55" i="68" s="1"/>
  <c r="AY55" i="52"/>
  <c r="AB55" i="68" s="1"/>
  <c r="BC55" i="52"/>
  <c r="AE55" i="68" s="1"/>
  <c r="BG55" i="52"/>
  <c r="AH55" i="68" s="1"/>
  <c r="BK55" i="52"/>
  <c r="AK55" i="68" s="1"/>
  <c r="BO55" i="52"/>
  <c r="AN55" i="68" s="1"/>
  <c r="W56" i="52"/>
  <c r="G56" i="68" s="1"/>
  <c r="AA56" i="52"/>
  <c r="AE56" i="52"/>
  <c r="M56" i="68" s="1"/>
  <c r="AI56" i="52"/>
  <c r="P56" i="68" s="1"/>
  <c r="AM56" i="52"/>
  <c r="S56" i="68" s="1"/>
  <c r="AQ56" i="52"/>
  <c r="V56" i="68" s="1"/>
  <c r="AU56" i="52"/>
  <c r="Y56" i="68" s="1"/>
  <c r="AY56" i="52"/>
  <c r="AB56" i="68" s="1"/>
  <c r="BC56" i="52"/>
  <c r="AE56" i="68" s="1"/>
  <c r="BG56" i="52"/>
  <c r="AH56" i="68" s="1"/>
  <c r="BK56" i="52"/>
  <c r="AK56" i="68" s="1"/>
  <c r="BO56" i="52"/>
  <c r="AN56" i="68" s="1"/>
  <c r="W57" i="52"/>
  <c r="G57" i="68" s="1"/>
  <c r="AA57" i="52"/>
  <c r="J57" i="68" s="1"/>
  <c r="AE57" i="52"/>
  <c r="M57" i="68" s="1"/>
  <c r="AI57" i="52"/>
  <c r="P57" i="68" s="1"/>
  <c r="AM57" i="52"/>
  <c r="S57" i="68" s="1"/>
  <c r="AQ57" i="52"/>
  <c r="V57" i="68" s="1"/>
  <c r="AU57" i="52"/>
  <c r="Y57" i="68" s="1"/>
  <c r="AY57" i="52"/>
  <c r="AB57" i="68" s="1"/>
  <c r="BC57" i="52"/>
  <c r="AE57" i="68" s="1"/>
  <c r="BG57" i="52"/>
  <c r="AH57" i="68" s="1"/>
  <c r="BK57" i="52"/>
  <c r="AK57" i="68" s="1"/>
  <c r="BO57" i="52"/>
  <c r="AN57" i="68" s="1"/>
  <c r="W58" i="52"/>
  <c r="G58" i="68" s="1"/>
  <c r="AA58" i="52"/>
  <c r="J58" i="68" s="1"/>
  <c r="AE58" i="52"/>
  <c r="M58" i="68" s="1"/>
  <c r="AI58" i="52"/>
  <c r="P58" i="68" s="1"/>
  <c r="AM58" i="52"/>
  <c r="S58" i="68" s="1"/>
  <c r="AQ58" i="52"/>
  <c r="V58" i="68" s="1"/>
  <c r="AU58" i="52"/>
  <c r="Y58" i="68" s="1"/>
  <c r="AY58" i="52"/>
  <c r="AB58" i="68" s="1"/>
  <c r="BC58" i="52"/>
  <c r="AE58" i="68" s="1"/>
  <c r="BG58" i="52"/>
  <c r="AH58" i="68" s="1"/>
  <c r="BK58" i="52"/>
  <c r="AK58" i="68" s="1"/>
  <c r="BO58" i="52"/>
  <c r="AN58" i="68" s="1"/>
  <c r="W59" i="52"/>
  <c r="G59" i="68" s="1"/>
  <c r="AA59" i="52"/>
  <c r="J59" i="68" s="1"/>
  <c r="AE59" i="52"/>
  <c r="M59" i="68" s="1"/>
  <c r="AI59" i="52"/>
  <c r="P59" i="68" s="1"/>
  <c r="AM59" i="52"/>
  <c r="S59" i="68" s="1"/>
  <c r="AQ59" i="52"/>
  <c r="V59" i="68" s="1"/>
  <c r="AU59" i="52"/>
  <c r="Y59" i="68" s="1"/>
  <c r="AY59" i="52"/>
  <c r="AB59" i="68" s="1"/>
  <c r="BC59" i="52"/>
  <c r="AE59" i="68" s="1"/>
  <c r="BG59" i="52"/>
  <c r="AH59" i="68" s="1"/>
  <c r="BK59" i="52"/>
  <c r="AK59" i="68" s="1"/>
  <c r="BO59" i="52"/>
  <c r="AN59" i="68" s="1"/>
  <c r="W60" i="52"/>
  <c r="G60" i="68" s="1"/>
  <c r="AA60" i="52"/>
  <c r="AE60" i="52"/>
  <c r="M60" i="68" s="1"/>
  <c r="AI60" i="52"/>
  <c r="P60" i="68" s="1"/>
  <c r="AM60" i="52"/>
  <c r="S60" i="68" s="1"/>
  <c r="AQ60" i="52"/>
  <c r="V60" i="68" s="1"/>
  <c r="AU60" i="52"/>
  <c r="Y60" i="68" s="1"/>
  <c r="AY60" i="52"/>
  <c r="AB60" i="68" s="1"/>
  <c r="BC60" i="52"/>
  <c r="AE60" i="68" s="1"/>
  <c r="BG60" i="52"/>
  <c r="AH60" i="68" s="1"/>
  <c r="BK60" i="52"/>
  <c r="AK60" i="68" s="1"/>
  <c r="BO60" i="52"/>
  <c r="AN60" i="68" s="1"/>
  <c r="W61" i="52"/>
  <c r="G61" i="68" s="1"/>
  <c r="AA61" i="52"/>
  <c r="J61" i="68" s="1"/>
  <c r="AE61" i="52"/>
  <c r="M61" i="68" s="1"/>
  <c r="AI61" i="52"/>
  <c r="P61" i="68" s="1"/>
  <c r="AM61" i="52"/>
  <c r="S61" i="68" s="1"/>
  <c r="AQ61" i="52"/>
  <c r="V61" i="68" s="1"/>
  <c r="AU61" i="52"/>
  <c r="Y61" i="68" s="1"/>
  <c r="AY61" i="52"/>
  <c r="AB61" i="68" s="1"/>
  <c r="BC61" i="52"/>
  <c r="AE61" i="68" s="1"/>
  <c r="BG61" i="52"/>
  <c r="AH61" i="68" s="1"/>
  <c r="BK61" i="52"/>
  <c r="AK61" i="68" s="1"/>
  <c r="BO61" i="52"/>
  <c r="AN61" i="68" s="1"/>
  <c r="W62" i="52"/>
  <c r="G62" i="68" s="1"/>
  <c r="AA62" i="52"/>
  <c r="J62" i="68" s="1"/>
  <c r="AE62" i="52"/>
  <c r="M62" i="68" s="1"/>
  <c r="AI62" i="52"/>
  <c r="P62" i="68" s="1"/>
  <c r="AM62" i="52"/>
  <c r="S62" i="68" s="1"/>
  <c r="AQ62" i="52"/>
  <c r="V62" i="68" s="1"/>
  <c r="AU62" i="52"/>
  <c r="Y62" i="68" s="1"/>
  <c r="AY62" i="52"/>
  <c r="AB62" i="68" s="1"/>
  <c r="BC62" i="52"/>
  <c r="AE62" i="68" s="1"/>
  <c r="BG62" i="52"/>
  <c r="AH62" i="68" s="1"/>
  <c r="BK62" i="52"/>
  <c r="AK62" i="68" s="1"/>
  <c r="BO62" i="52"/>
  <c r="AN62" i="68" s="1"/>
  <c r="W63" i="52"/>
  <c r="G63" i="68" s="1"/>
  <c r="AA63" i="52"/>
  <c r="J63" i="68" s="1"/>
  <c r="AE63" i="52"/>
  <c r="M63" i="68" s="1"/>
  <c r="AI63" i="52"/>
  <c r="P63" i="68" s="1"/>
  <c r="AM63" i="52"/>
  <c r="S63" i="68" s="1"/>
  <c r="AQ63" i="52"/>
  <c r="V63" i="68" s="1"/>
  <c r="AU63" i="52"/>
  <c r="Y63" i="68" s="1"/>
  <c r="AY63" i="52"/>
  <c r="AB63" i="68" s="1"/>
  <c r="BC63" i="52"/>
  <c r="AE63" i="68" s="1"/>
  <c r="BG63" i="52"/>
  <c r="AH63" i="68" s="1"/>
  <c r="BK63" i="52"/>
  <c r="AK63" i="68" s="1"/>
  <c r="BO63" i="52"/>
  <c r="AN63" i="68" s="1"/>
  <c r="W64" i="52"/>
  <c r="G64" i="68" s="1"/>
  <c r="AA64" i="52"/>
  <c r="J64" i="68" s="1"/>
  <c r="AE64" i="52"/>
  <c r="M64" i="68" s="1"/>
  <c r="AI64" i="52"/>
  <c r="P64" i="68" s="1"/>
  <c r="AM64" i="52"/>
  <c r="S64" i="68" s="1"/>
  <c r="AQ64" i="52"/>
  <c r="V64" i="68" s="1"/>
  <c r="AU64" i="52"/>
  <c r="Y64" i="68" s="1"/>
  <c r="AY64" i="52"/>
  <c r="AB64" i="68" s="1"/>
  <c r="BC64" i="52"/>
  <c r="AE64" i="68" s="1"/>
  <c r="BG64" i="52"/>
  <c r="AH64" i="68" s="1"/>
  <c r="BK64" i="52"/>
  <c r="AK64" i="68" s="1"/>
  <c r="BO64" i="52"/>
  <c r="AN64" i="68" s="1"/>
  <c r="W65" i="52"/>
  <c r="G65" i="68" s="1"/>
  <c r="AA65" i="52"/>
  <c r="J65" i="68" s="1"/>
  <c r="AE65" i="52"/>
  <c r="M65" i="68" s="1"/>
  <c r="AI65" i="52"/>
  <c r="P65" i="68" s="1"/>
  <c r="AM65" i="52"/>
  <c r="S65" i="68" s="1"/>
  <c r="AQ65" i="52"/>
  <c r="V65" i="68" s="1"/>
  <c r="AU65" i="52"/>
  <c r="Y65" i="68" s="1"/>
  <c r="AY65" i="52"/>
  <c r="AB65" i="68" s="1"/>
  <c r="BC65" i="52"/>
  <c r="AE65" i="68" s="1"/>
  <c r="BG65" i="52"/>
  <c r="AH65" i="68" s="1"/>
  <c r="BK65" i="52"/>
  <c r="AK65" i="68" s="1"/>
  <c r="BO65" i="52"/>
  <c r="AN65" i="68" s="1"/>
  <c r="W66" i="52"/>
  <c r="G66" i="68" s="1"/>
  <c r="AA66" i="52"/>
  <c r="J66" i="68" s="1"/>
  <c r="AE66" i="52"/>
  <c r="M66" i="68" s="1"/>
  <c r="AI66" i="52"/>
  <c r="P66" i="68" s="1"/>
  <c r="AM66" i="52"/>
  <c r="S66" i="68" s="1"/>
  <c r="AQ66" i="52"/>
  <c r="V66" i="68" s="1"/>
  <c r="AU66" i="52"/>
  <c r="Y66" i="68" s="1"/>
  <c r="AY66" i="52"/>
  <c r="AB66" i="68" s="1"/>
  <c r="BC66" i="52"/>
  <c r="AE66" i="68" s="1"/>
  <c r="BG66" i="52"/>
  <c r="AH66" i="68" s="1"/>
  <c r="BK66" i="52"/>
  <c r="AK66" i="68" s="1"/>
  <c r="BO66" i="52"/>
  <c r="AN66" i="68" s="1"/>
  <c r="W67" i="52"/>
  <c r="G67" i="68" s="1"/>
  <c r="AA67" i="52"/>
  <c r="J67" i="68" s="1"/>
  <c r="AE67" i="52"/>
  <c r="M67" i="68" s="1"/>
  <c r="AI67" i="52"/>
  <c r="P67" i="68" s="1"/>
  <c r="AM67" i="52"/>
  <c r="S67" i="68" s="1"/>
  <c r="AQ67" i="52"/>
  <c r="V67" i="68" s="1"/>
  <c r="AU67" i="52"/>
  <c r="Y67" i="68" s="1"/>
  <c r="AY67" i="52"/>
  <c r="AB67" i="68" s="1"/>
  <c r="BC67" i="52"/>
  <c r="AE67" i="68" s="1"/>
  <c r="BG67" i="52"/>
  <c r="AH67" i="68" s="1"/>
  <c r="BK67" i="52"/>
  <c r="AK67" i="68" s="1"/>
  <c r="BO67" i="52"/>
  <c r="AN67" i="68" s="1"/>
  <c r="W68" i="52"/>
  <c r="G68" i="68" s="1"/>
  <c r="AA68" i="52"/>
  <c r="J68" i="68" s="1"/>
  <c r="AE68" i="52"/>
  <c r="M68" i="68" s="1"/>
  <c r="AI68" i="52"/>
  <c r="P68" i="68" s="1"/>
  <c r="AM68" i="52"/>
  <c r="S68" i="68" s="1"/>
  <c r="AQ68" i="52"/>
  <c r="V68" i="68" s="1"/>
  <c r="AU68" i="52"/>
  <c r="Y68" i="68" s="1"/>
  <c r="AY68" i="52"/>
  <c r="AB68" i="68" s="1"/>
  <c r="BC68" i="52"/>
  <c r="AE68" i="68" s="1"/>
  <c r="BG68" i="52"/>
  <c r="AH68" i="68" s="1"/>
  <c r="BK68" i="52"/>
  <c r="AK68" i="68" s="1"/>
  <c r="BO68" i="52"/>
  <c r="AN68" i="68" s="1"/>
  <c r="W69" i="52"/>
  <c r="G69" i="68" s="1"/>
  <c r="AA69" i="52"/>
  <c r="J69" i="68" s="1"/>
  <c r="AE69" i="52"/>
  <c r="M69" i="68" s="1"/>
  <c r="AI69" i="52"/>
  <c r="P69" i="68" s="1"/>
  <c r="AM69" i="52"/>
  <c r="S69" i="68" s="1"/>
  <c r="AQ69" i="52"/>
  <c r="V69" i="68" s="1"/>
  <c r="AU69" i="52"/>
  <c r="Y69" i="68" s="1"/>
  <c r="AY69" i="52"/>
  <c r="AB69" i="68" s="1"/>
  <c r="BC69" i="52"/>
  <c r="AE69" i="68" s="1"/>
  <c r="BG69" i="52"/>
  <c r="AH69" i="68" s="1"/>
  <c r="BK69" i="52"/>
  <c r="AK69" i="68" s="1"/>
  <c r="BO69" i="52"/>
  <c r="AN69" i="68" s="1"/>
  <c r="W70" i="52"/>
  <c r="G70" i="68" s="1"/>
  <c r="AA70" i="52"/>
  <c r="AE70" i="52"/>
  <c r="M70" i="68" s="1"/>
  <c r="AI70" i="52"/>
  <c r="P70" i="68" s="1"/>
  <c r="AM70" i="52"/>
  <c r="S70" i="68" s="1"/>
  <c r="AQ70" i="52"/>
  <c r="V70" i="68" s="1"/>
  <c r="AU70" i="52"/>
  <c r="Y70" i="68" s="1"/>
  <c r="AY70" i="52"/>
  <c r="AB70" i="68" s="1"/>
  <c r="BC70" i="52"/>
  <c r="AE70" i="68" s="1"/>
  <c r="BG70" i="52"/>
  <c r="AH70" i="68" s="1"/>
  <c r="BK70" i="52"/>
  <c r="AK70" i="68" s="1"/>
  <c r="BO70" i="52"/>
  <c r="AN70" i="68" s="1"/>
  <c r="W71" i="52"/>
  <c r="G71" i="68" s="1"/>
  <c r="AA71" i="52"/>
  <c r="J71" i="68" s="1"/>
  <c r="AE71" i="52"/>
  <c r="M71" i="68" s="1"/>
  <c r="AI71" i="52"/>
  <c r="P71" i="68" s="1"/>
  <c r="AM71" i="52"/>
  <c r="S71" i="68" s="1"/>
  <c r="AQ71" i="52"/>
  <c r="V71" i="68" s="1"/>
  <c r="AU71" i="52"/>
  <c r="Y71" i="68" s="1"/>
  <c r="AY71" i="52"/>
  <c r="AB71" i="68" s="1"/>
  <c r="BC71" i="52"/>
  <c r="AE71" i="68" s="1"/>
  <c r="BG71" i="52"/>
  <c r="AH71" i="68" s="1"/>
  <c r="BK71" i="52"/>
  <c r="AK71" i="68" s="1"/>
  <c r="BO71" i="52"/>
  <c r="AN71" i="68" s="1"/>
  <c r="W72" i="52"/>
  <c r="G72" i="68" s="1"/>
  <c r="AA72" i="52"/>
  <c r="AE72" i="52"/>
  <c r="M72" i="68" s="1"/>
  <c r="AI72" i="52"/>
  <c r="P72" i="68" s="1"/>
  <c r="AM72" i="52"/>
  <c r="S72" i="68" s="1"/>
  <c r="AQ72" i="52"/>
  <c r="V72" i="68" s="1"/>
  <c r="AU72" i="52"/>
  <c r="Y72" i="68" s="1"/>
  <c r="AY72" i="52"/>
  <c r="AB72" i="68" s="1"/>
  <c r="BC72" i="52"/>
  <c r="AE72" i="68" s="1"/>
  <c r="BG72" i="52"/>
  <c r="AH72" i="68" s="1"/>
  <c r="BK72" i="52"/>
  <c r="AK72" i="68" s="1"/>
  <c r="BO72" i="52"/>
  <c r="AN72" i="68" s="1"/>
  <c r="W73" i="52"/>
  <c r="G73" i="68" s="1"/>
  <c r="AA73" i="52"/>
  <c r="J73" i="68" s="1"/>
  <c r="AE73" i="52"/>
  <c r="M73" i="68" s="1"/>
  <c r="AI73" i="52"/>
  <c r="P73" i="68" s="1"/>
  <c r="AM73" i="52"/>
  <c r="S73" i="68" s="1"/>
  <c r="AQ73" i="52"/>
  <c r="V73" i="68" s="1"/>
  <c r="AU73" i="52"/>
  <c r="Y73" i="68" s="1"/>
  <c r="AY73" i="52"/>
  <c r="AB73" i="68" s="1"/>
  <c r="BC73" i="52"/>
  <c r="AE73" i="68" s="1"/>
  <c r="BG73" i="52"/>
  <c r="AH73" i="68" s="1"/>
  <c r="BK73" i="52"/>
  <c r="AK73" i="68" s="1"/>
  <c r="BO73" i="52"/>
  <c r="AN73" i="68" s="1"/>
  <c r="W74" i="52"/>
  <c r="G74" i="68" s="1"/>
  <c r="AA74" i="52"/>
  <c r="J74" i="68" s="1"/>
  <c r="AE74" i="52"/>
  <c r="M74" i="68" s="1"/>
  <c r="AI74" i="52"/>
  <c r="P74" i="68" s="1"/>
  <c r="AM74" i="52"/>
  <c r="S74" i="68" s="1"/>
  <c r="AQ74" i="52"/>
  <c r="V74" i="68" s="1"/>
  <c r="AU74" i="52"/>
  <c r="Y74" i="68" s="1"/>
  <c r="AY74" i="52"/>
  <c r="AB74" i="68" s="1"/>
  <c r="BC74" i="52"/>
  <c r="AE74" i="68" s="1"/>
  <c r="BG74" i="52"/>
  <c r="AH74" i="68" s="1"/>
  <c r="BK74" i="52"/>
  <c r="AK74" i="68" s="1"/>
  <c r="BO74" i="52"/>
  <c r="AN74" i="68" s="1"/>
  <c r="W75" i="52"/>
  <c r="G75" i="68" s="1"/>
  <c r="AA75" i="52"/>
  <c r="J75" i="68" s="1"/>
  <c r="AE75" i="52"/>
  <c r="M75" i="68" s="1"/>
  <c r="AI75" i="52"/>
  <c r="P75" i="68" s="1"/>
  <c r="AM75" i="52"/>
  <c r="S75" i="68" s="1"/>
  <c r="AQ75" i="52"/>
  <c r="V75" i="68" s="1"/>
  <c r="AU75" i="52"/>
  <c r="Y75" i="68" s="1"/>
  <c r="AY75" i="52"/>
  <c r="AB75" i="68" s="1"/>
  <c r="BC75" i="52"/>
  <c r="AE75" i="68" s="1"/>
  <c r="BG75" i="52"/>
  <c r="AH75" i="68" s="1"/>
  <c r="BK75" i="52"/>
  <c r="AK75" i="68" s="1"/>
  <c r="BO75" i="52"/>
  <c r="AN75" i="68" s="1"/>
  <c r="W76" i="52"/>
  <c r="G76" i="68" s="1"/>
  <c r="AA76" i="52"/>
  <c r="J76" i="68" s="1"/>
  <c r="AE76" i="52"/>
  <c r="M76" i="68" s="1"/>
  <c r="AI76" i="52"/>
  <c r="P76" i="68" s="1"/>
  <c r="AM76" i="52"/>
  <c r="S76" i="68" s="1"/>
  <c r="AQ76" i="52"/>
  <c r="V76" i="68" s="1"/>
  <c r="AU76" i="52"/>
  <c r="Y76" i="68" s="1"/>
  <c r="AY76" i="52"/>
  <c r="AB76" i="68" s="1"/>
  <c r="BC76" i="52"/>
  <c r="AE76" i="68" s="1"/>
  <c r="BG76" i="52"/>
  <c r="AH76" i="68" s="1"/>
  <c r="BK76" i="52"/>
  <c r="AK76" i="68" s="1"/>
  <c r="BO76" i="52"/>
  <c r="AN76" i="68" s="1"/>
  <c r="W77" i="52"/>
  <c r="G77" i="68" s="1"/>
  <c r="AA77" i="52"/>
  <c r="J77" i="68" s="1"/>
  <c r="AE77" i="52"/>
  <c r="M77" i="68" s="1"/>
  <c r="AI77" i="52"/>
  <c r="P77" i="68" s="1"/>
  <c r="AM77" i="52"/>
  <c r="S77" i="68" s="1"/>
  <c r="AQ77" i="52"/>
  <c r="V77" i="68" s="1"/>
  <c r="AU77" i="52"/>
  <c r="Y77" i="68" s="1"/>
  <c r="AY77" i="52"/>
  <c r="AB77" i="68" s="1"/>
  <c r="BC77" i="52"/>
  <c r="AE77" i="68" s="1"/>
  <c r="BG77" i="52"/>
  <c r="AH77" i="68" s="1"/>
  <c r="BK77" i="52"/>
  <c r="AK77" i="68" s="1"/>
  <c r="BO77" i="52"/>
  <c r="AN77" i="68" s="1"/>
  <c r="W78" i="52"/>
  <c r="G78" i="68" s="1"/>
  <c r="AA78" i="52"/>
  <c r="J78" i="68" s="1"/>
  <c r="AE78" i="52"/>
  <c r="M78" i="68" s="1"/>
  <c r="AI78" i="52"/>
  <c r="P78" i="68" s="1"/>
  <c r="AM78" i="52"/>
  <c r="S78" i="68" s="1"/>
  <c r="AQ78" i="52"/>
  <c r="V78" i="68" s="1"/>
  <c r="AU78" i="52"/>
  <c r="Y78" i="68" s="1"/>
  <c r="AY78" i="52"/>
  <c r="AB78" i="68" s="1"/>
  <c r="BC78" i="52"/>
  <c r="AE78" i="68" s="1"/>
  <c r="BG78" i="52"/>
  <c r="AH78" i="68" s="1"/>
  <c r="BK78" i="52"/>
  <c r="AK78" i="68" s="1"/>
  <c r="BO78" i="52"/>
  <c r="AN78" i="68" s="1"/>
  <c r="W79" i="52"/>
  <c r="G79" i="68" s="1"/>
  <c r="AA79" i="52"/>
  <c r="J79" i="68" s="1"/>
  <c r="AE79" i="52"/>
  <c r="M79" i="68" s="1"/>
  <c r="AI79" i="52"/>
  <c r="P79" i="68" s="1"/>
  <c r="AM79" i="52"/>
  <c r="S79" i="68" s="1"/>
  <c r="AQ79" i="52"/>
  <c r="V79" i="68" s="1"/>
  <c r="AU79" i="52"/>
  <c r="Y79" i="68" s="1"/>
  <c r="AY79" i="52"/>
  <c r="AB79" i="68" s="1"/>
  <c r="BC79" i="52"/>
  <c r="AE79" i="68" s="1"/>
  <c r="BG79" i="52"/>
  <c r="AH79" i="68" s="1"/>
  <c r="BK79" i="52"/>
  <c r="AK79" i="68" s="1"/>
  <c r="BO79" i="52"/>
  <c r="AN79" i="68" s="1"/>
  <c r="W80" i="52"/>
  <c r="G80" i="68" s="1"/>
  <c r="AA80" i="52"/>
  <c r="J80" i="68" s="1"/>
  <c r="AE80" i="52"/>
  <c r="M80" i="68" s="1"/>
  <c r="AI80" i="52"/>
  <c r="P80" i="68" s="1"/>
  <c r="AM80" i="52"/>
  <c r="S80" i="68" s="1"/>
  <c r="AQ80" i="52"/>
  <c r="V80" i="68" s="1"/>
  <c r="AU80" i="52"/>
  <c r="Y80" i="68" s="1"/>
  <c r="AY80" i="52"/>
  <c r="AB80" i="68" s="1"/>
  <c r="BC80" i="52"/>
  <c r="AE80" i="68" s="1"/>
  <c r="BG80" i="52"/>
  <c r="AH80" i="68" s="1"/>
  <c r="BK80" i="52"/>
  <c r="AK80" i="68" s="1"/>
  <c r="BO80" i="52"/>
  <c r="AN80" i="68" s="1"/>
  <c r="W81" i="52"/>
  <c r="G81" i="68" s="1"/>
  <c r="AA81" i="52"/>
  <c r="J81" i="68" s="1"/>
  <c r="AE81" i="52"/>
  <c r="M81" i="68" s="1"/>
  <c r="AI81" i="52"/>
  <c r="P81" i="68" s="1"/>
  <c r="AM81" i="52"/>
  <c r="S81" i="68" s="1"/>
  <c r="AQ81" i="52"/>
  <c r="V81" i="68" s="1"/>
  <c r="AU81" i="52"/>
  <c r="Y81" i="68" s="1"/>
  <c r="AY81" i="52"/>
  <c r="AB81" i="68" s="1"/>
  <c r="BC81" i="52"/>
  <c r="AE81" i="68" s="1"/>
  <c r="BG81" i="52"/>
  <c r="AH81" i="68" s="1"/>
  <c r="BK81" i="52"/>
  <c r="AK81" i="68" s="1"/>
  <c r="BO81" i="52"/>
  <c r="AN81" i="68" s="1"/>
  <c r="W82" i="52"/>
  <c r="G82" i="68" s="1"/>
  <c r="AA82" i="52"/>
  <c r="J82" i="68" s="1"/>
  <c r="AE82" i="52"/>
  <c r="M82" i="68" s="1"/>
  <c r="AI82" i="52"/>
  <c r="P82" i="68" s="1"/>
  <c r="AM82" i="52"/>
  <c r="S82" i="68" s="1"/>
  <c r="AQ82" i="52"/>
  <c r="V82" i="68" s="1"/>
  <c r="AU82" i="52"/>
  <c r="Y82" i="68" s="1"/>
  <c r="AY82" i="52"/>
  <c r="AB82" i="68" s="1"/>
  <c r="BC82" i="52"/>
  <c r="AE82" i="68" s="1"/>
  <c r="BG82" i="52"/>
  <c r="AH82" i="68" s="1"/>
  <c r="BK82" i="52"/>
  <c r="AK82" i="68" s="1"/>
  <c r="BO82" i="52"/>
  <c r="AN82" i="68" s="1"/>
  <c r="W83" i="52"/>
  <c r="G83" i="68" s="1"/>
  <c r="AA83" i="52"/>
  <c r="J83" i="68" s="1"/>
  <c r="AE83" i="52"/>
  <c r="M83" i="68" s="1"/>
  <c r="AI83" i="52"/>
  <c r="P83" i="68" s="1"/>
  <c r="AM83" i="52"/>
  <c r="S83" i="68" s="1"/>
  <c r="AQ83" i="52"/>
  <c r="V83" i="68" s="1"/>
  <c r="AU83" i="52"/>
  <c r="Y83" i="68" s="1"/>
  <c r="AY83" i="52"/>
  <c r="AB83" i="68" s="1"/>
  <c r="BC83" i="52"/>
  <c r="AE83" i="68" s="1"/>
  <c r="BG83" i="52"/>
  <c r="AH83" i="68" s="1"/>
  <c r="BK83" i="52"/>
  <c r="AK83" i="68" s="1"/>
  <c r="BO83" i="52"/>
  <c r="AN83" i="68" s="1"/>
  <c r="W84" i="52"/>
  <c r="G84" i="68" s="1"/>
  <c r="AA84" i="52"/>
  <c r="J84" i="68" s="1"/>
  <c r="AE84" i="52"/>
  <c r="M84" i="68" s="1"/>
  <c r="AI84" i="52"/>
  <c r="P84" i="68" s="1"/>
  <c r="AM84" i="52"/>
  <c r="S84" i="68" s="1"/>
  <c r="AQ84" i="52"/>
  <c r="V84" i="68" s="1"/>
  <c r="AU84" i="52"/>
  <c r="Y84" i="68" s="1"/>
  <c r="AY84" i="52"/>
  <c r="AB84" i="68" s="1"/>
  <c r="BC84" i="52"/>
  <c r="AE84" i="68" s="1"/>
  <c r="BG84" i="52"/>
  <c r="AH84" i="68" s="1"/>
  <c r="BK84" i="52"/>
  <c r="AK84" i="68" s="1"/>
  <c r="BO84" i="52"/>
  <c r="AN84" i="68" s="1"/>
  <c r="W85" i="52"/>
  <c r="G85" i="68" s="1"/>
  <c r="AA85" i="52"/>
  <c r="J85" i="68" s="1"/>
  <c r="AE85" i="52"/>
  <c r="M85" i="68" s="1"/>
  <c r="AI85" i="52"/>
  <c r="P85" i="68" s="1"/>
  <c r="AM85" i="52"/>
  <c r="S85" i="68" s="1"/>
  <c r="AQ85" i="52"/>
  <c r="V85" i="68" s="1"/>
  <c r="AU85" i="52"/>
  <c r="Y85" i="68" s="1"/>
  <c r="AY85" i="52"/>
  <c r="AB85" i="68" s="1"/>
  <c r="BC85" i="52"/>
  <c r="AE85" i="68" s="1"/>
  <c r="BG85" i="52"/>
  <c r="AH85" i="68" s="1"/>
  <c r="BK85" i="52"/>
  <c r="AK85" i="68" s="1"/>
  <c r="BO85" i="52"/>
  <c r="AN85" i="68" s="1"/>
  <c r="W86" i="52"/>
  <c r="G86" i="68" s="1"/>
  <c r="AA86" i="52"/>
  <c r="AE86" i="52"/>
  <c r="M86" i="68" s="1"/>
  <c r="AI86" i="52"/>
  <c r="P86" i="68" s="1"/>
  <c r="AM86" i="52"/>
  <c r="S86" i="68" s="1"/>
  <c r="AQ86" i="52"/>
  <c r="V86" i="68" s="1"/>
  <c r="AU86" i="52"/>
  <c r="Y86" i="68" s="1"/>
  <c r="AY86" i="52"/>
  <c r="AB86" i="68" s="1"/>
  <c r="BC86" i="52"/>
  <c r="AE86" i="68" s="1"/>
  <c r="BG86" i="52"/>
  <c r="AH86" i="68" s="1"/>
  <c r="BK86" i="52"/>
  <c r="AK86" i="68" s="1"/>
  <c r="BO86" i="52"/>
  <c r="AN86" i="68" s="1"/>
  <c r="W87" i="52"/>
  <c r="G87" i="68" s="1"/>
  <c r="AA87" i="52"/>
  <c r="J87" i="68" s="1"/>
  <c r="AE87" i="52"/>
  <c r="M87" i="68" s="1"/>
  <c r="AI87" i="52"/>
  <c r="P87" i="68" s="1"/>
  <c r="AM87" i="52"/>
  <c r="S87" i="68" s="1"/>
  <c r="AQ87" i="52"/>
  <c r="V87" i="68" s="1"/>
  <c r="AU87" i="52"/>
  <c r="Y87" i="68" s="1"/>
  <c r="AY87" i="52"/>
  <c r="AB87" i="68" s="1"/>
  <c r="BC87" i="52"/>
  <c r="AE87" i="68" s="1"/>
  <c r="BG87" i="52"/>
  <c r="AH87" i="68" s="1"/>
  <c r="BK87" i="52"/>
  <c r="AK87" i="68" s="1"/>
  <c r="BO87" i="52"/>
  <c r="AN87" i="68" s="1"/>
  <c r="W88" i="52"/>
  <c r="G88" i="68" s="1"/>
  <c r="AA88" i="52"/>
  <c r="AE88" i="52"/>
  <c r="M88" i="68" s="1"/>
  <c r="AI88" i="52"/>
  <c r="P88" i="68" s="1"/>
  <c r="AM88" i="52"/>
  <c r="S88" i="68" s="1"/>
  <c r="AQ88" i="52"/>
  <c r="V88" i="68" s="1"/>
  <c r="AU88" i="52"/>
  <c r="Y88" i="68" s="1"/>
  <c r="AY88" i="52"/>
  <c r="AB88" i="68" s="1"/>
  <c r="BC88" i="52"/>
  <c r="AE88" i="68" s="1"/>
  <c r="BG88" i="52"/>
  <c r="AH88" i="68" s="1"/>
  <c r="BK88" i="52"/>
  <c r="AK88" i="68" s="1"/>
  <c r="BO88" i="52"/>
  <c r="AN88" i="68" s="1"/>
  <c r="W89" i="52"/>
  <c r="G89" i="68" s="1"/>
  <c r="AA89" i="52"/>
  <c r="J89" i="68" s="1"/>
  <c r="AE89" i="52"/>
  <c r="M89" i="68" s="1"/>
  <c r="AI89" i="52"/>
  <c r="P89" i="68" s="1"/>
  <c r="AM89" i="52"/>
  <c r="S89" i="68" s="1"/>
  <c r="AQ89" i="52"/>
  <c r="V89" i="68" s="1"/>
  <c r="AU89" i="52"/>
  <c r="Y89" i="68" s="1"/>
  <c r="AY89" i="52"/>
  <c r="AB89" i="68" s="1"/>
  <c r="BC89" i="52"/>
  <c r="AE89" i="68" s="1"/>
  <c r="BG89" i="52"/>
  <c r="AH89" i="68" s="1"/>
  <c r="BK89" i="52"/>
  <c r="AK89" i="68" s="1"/>
  <c r="BO89" i="52"/>
  <c r="AN89" i="68" s="1"/>
  <c r="W90" i="52"/>
  <c r="G90" i="68" s="1"/>
  <c r="AA90" i="52"/>
  <c r="J90" i="68" s="1"/>
  <c r="AE90" i="52"/>
  <c r="M90" i="68" s="1"/>
  <c r="AI90" i="52"/>
  <c r="P90" i="68" s="1"/>
  <c r="AM90" i="52"/>
  <c r="S90" i="68" s="1"/>
  <c r="AQ90" i="52"/>
  <c r="V90" i="68" s="1"/>
  <c r="AU90" i="52"/>
  <c r="Y90" i="68" s="1"/>
  <c r="AY90" i="52"/>
  <c r="AB90" i="68" s="1"/>
  <c r="BC90" i="52"/>
  <c r="AE90" i="68" s="1"/>
  <c r="BG90" i="52"/>
  <c r="AH90" i="68" s="1"/>
  <c r="BK90" i="52"/>
  <c r="AK90" i="68" s="1"/>
  <c r="BO90" i="52"/>
  <c r="AN90" i="68" s="1"/>
  <c r="W91" i="52"/>
  <c r="G91" i="68" s="1"/>
  <c r="AA91" i="52"/>
  <c r="J91" i="68" s="1"/>
  <c r="AE91" i="52"/>
  <c r="M91" i="68" s="1"/>
  <c r="AI91" i="52"/>
  <c r="P91" i="68" s="1"/>
  <c r="AM91" i="52"/>
  <c r="S91" i="68" s="1"/>
  <c r="AQ91" i="52"/>
  <c r="V91" i="68" s="1"/>
  <c r="AU91" i="52"/>
  <c r="Y91" i="68" s="1"/>
  <c r="AY91" i="52"/>
  <c r="AB91" i="68" s="1"/>
  <c r="BC91" i="52"/>
  <c r="AE91" i="68" s="1"/>
  <c r="BG91" i="52"/>
  <c r="AH91" i="68" s="1"/>
  <c r="BK91" i="52"/>
  <c r="AK91" i="68" s="1"/>
  <c r="BO91" i="52"/>
  <c r="AN91" i="68" s="1"/>
  <c r="W92" i="52"/>
  <c r="G92" i="68" s="1"/>
  <c r="AA92" i="52"/>
  <c r="AE92" i="52"/>
  <c r="M92" i="68" s="1"/>
  <c r="AI92" i="52"/>
  <c r="P92" i="68" s="1"/>
  <c r="AM92" i="52"/>
  <c r="S92" i="68" s="1"/>
  <c r="AQ92" i="52"/>
  <c r="V92" i="68" s="1"/>
  <c r="AU92" i="52"/>
  <c r="Y92" i="68" s="1"/>
  <c r="AY92" i="52"/>
  <c r="AB92" i="68" s="1"/>
  <c r="BC92" i="52"/>
  <c r="AE92" i="68" s="1"/>
  <c r="BG92" i="52"/>
  <c r="AH92" i="68" s="1"/>
  <c r="BK92" i="52"/>
  <c r="AK92" i="68" s="1"/>
  <c r="BO92" i="52"/>
  <c r="AN92" i="68" s="1"/>
  <c r="W93" i="52"/>
  <c r="G93" i="68" s="1"/>
  <c r="AA93" i="52"/>
  <c r="J93" i="68" s="1"/>
  <c r="AE93" i="52"/>
  <c r="M93" i="68" s="1"/>
  <c r="AI93" i="52"/>
  <c r="P93" i="68" s="1"/>
  <c r="AM93" i="52"/>
  <c r="S93" i="68" s="1"/>
  <c r="AQ93" i="52"/>
  <c r="V93" i="68" s="1"/>
  <c r="AU93" i="52"/>
  <c r="Y93" i="68" s="1"/>
  <c r="AY93" i="52"/>
  <c r="AB93" i="68" s="1"/>
  <c r="BC93" i="52"/>
  <c r="AE93" i="68" s="1"/>
  <c r="BG93" i="52"/>
  <c r="AH93" i="68" s="1"/>
  <c r="BK93" i="52"/>
  <c r="AK93" i="68" s="1"/>
  <c r="BO93" i="52"/>
  <c r="AN93" i="68" s="1"/>
  <c r="W94" i="52"/>
  <c r="G94" i="68" s="1"/>
  <c r="AA94" i="52"/>
  <c r="J94" i="68" s="1"/>
  <c r="AE94" i="52"/>
  <c r="M94" i="68" s="1"/>
  <c r="AI94" i="52"/>
  <c r="P94" i="68" s="1"/>
  <c r="AM94" i="52"/>
  <c r="S94" i="68" s="1"/>
  <c r="AQ94" i="52"/>
  <c r="V94" i="68" s="1"/>
  <c r="AU94" i="52"/>
  <c r="Y94" i="68" s="1"/>
  <c r="AY94" i="52"/>
  <c r="AB94" i="68" s="1"/>
  <c r="BC94" i="52"/>
  <c r="AE94" i="68" s="1"/>
  <c r="BG94" i="52"/>
  <c r="AH94" i="68" s="1"/>
  <c r="BK94" i="52"/>
  <c r="AK94" i="68" s="1"/>
  <c r="BO94" i="52"/>
  <c r="AN94" i="68" s="1"/>
  <c r="W95" i="52"/>
  <c r="G95" i="68" s="1"/>
  <c r="AA95" i="52"/>
  <c r="J95" i="68" s="1"/>
  <c r="AE95" i="52"/>
  <c r="M95" i="68" s="1"/>
  <c r="AI95" i="52"/>
  <c r="P95" i="68" s="1"/>
  <c r="AM95" i="52"/>
  <c r="S95" i="68" s="1"/>
  <c r="AQ95" i="52"/>
  <c r="V95" i="68" s="1"/>
  <c r="AU95" i="52"/>
  <c r="Y95" i="68" s="1"/>
  <c r="AY95" i="52"/>
  <c r="AB95" i="68" s="1"/>
  <c r="BC95" i="52"/>
  <c r="AE95" i="68" s="1"/>
  <c r="BG95" i="52"/>
  <c r="AH95" i="68" s="1"/>
  <c r="BK95" i="52"/>
  <c r="AK95" i="68" s="1"/>
  <c r="BO95" i="52"/>
  <c r="AN95" i="68" s="1"/>
  <c r="W96" i="52"/>
  <c r="G96" i="68" s="1"/>
  <c r="AA96" i="52"/>
  <c r="J96" i="68" s="1"/>
  <c r="AE96" i="52"/>
  <c r="M96" i="68" s="1"/>
  <c r="AI96" i="52"/>
  <c r="P96" i="68" s="1"/>
  <c r="AM96" i="52"/>
  <c r="S96" i="68" s="1"/>
  <c r="AQ96" i="52"/>
  <c r="V96" i="68" s="1"/>
  <c r="AU96" i="52"/>
  <c r="Y96" i="68" s="1"/>
  <c r="AY96" i="52"/>
  <c r="AB96" i="68" s="1"/>
  <c r="BC96" i="52"/>
  <c r="AE96" i="68" s="1"/>
  <c r="BG96" i="52"/>
  <c r="AH96" i="68" s="1"/>
  <c r="BK96" i="52"/>
  <c r="AK96" i="68" s="1"/>
  <c r="BO96" i="52"/>
  <c r="AN96" i="68" s="1"/>
  <c r="W97" i="52"/>
  <c r="G97" i="68" s="1"/>
  <c r="AA97" i="52"/>
  <c r="J97" i="68" s="1"/>
  <c r="AE97" i="52"/>
  <c r="M97" i="68" s="1"/>
  <c r="AI97" i="52"/>
  <c r="P97" i="68" s="1"/>
  <c r="AM97" i="52"/>
  <c r="S97" i="68" s="1"/>
  <c r="AQ97" i="52"/>
  <c r="V97" i="68" s="1"/>
  <c r="AU97" i="52"/>
  <c r="Y97" i="68" s="1"/>
  <c r="AY97" i="52"/>
  <c r="AB97" i="68" s="1"/>
  <c r="BC97" i="52"/>
  <c r="AE97" i="68" s="1"/>
  <c r="BG97" i="52"/>
  <c r="AH97" i="68" s="1"/>
  <c r="BK97" i="52"/>
  <c r="AK97" i="68" s="1"/>
  <c r="BO97" i="52"/>
  <c r="AN97" i="68" s="1"/>
  <c r="W98" i="52"/>
  <c r="G98" i="68" s="1"/>
  <c r="AA98" i="52"/>
  <c r="J98" i="68" s="1"/>
  <c r="AE98" i="52"/>
  <c r="M98" i="68" s="1"/>
  <c r="AI98" i="52"/>
  <c r="P98" i="68" s="1"/>
  <c r="AM98" i="52"/>
  <c r="S98" i="68" s="1"/>
  <c r="AQ98" i="52"/>
  <c r="V98" i="68" s="1"/>
  <c r="AU98" i="52"/>
  <c r="Y98" i="68" s="1"/>
  <c r="AY98" i="52"/>
  <c r="AB98" i="68" s="1"/>
  <c r="BC98" i="52"/>
  <c r="AE98" i="68" s="1"/>
  <c r="BG98" i="52"/>
  <c r="AH98" i="68" s="1"/>
  <c r="BK98" i="52"/>
  <c r="AK98" i="68" s="1"/>
  <c r="BO98" i="52"/>
  <c r="AN98" i="68" s="1"/>
  <c r="W99" i="52"/>
  <c r="G99" i="68" s="1"/>
  <c r="AA99" i="52"/>
  <c r="J99" i="68" s="1"/>
  <c r="AE99" i="52"/>
  <c r="M99" i="68" s="1"/>
  <c r="AI99" i="52"/>
  <c r="P99" i="68" s="1"/>
  <c r="AM99" i="52"/>
  <c r="S99" i="68" s="1"/>
  <c r="AQ99" i="52"/>
  <c r="V99" i="68" s="1"/>
  <c r="AU99" i="52"/>
  <c r="Y99" i="68" s="1"/>
  <c r="AY99" i="52"/>
  <c r="AB99" i="68" s="1"/>
  <c r="BC99" i="52"/>
  <c r="AE99" i="68" s="1"/>
  <c r="BG99" i="52"/>
  <c r="AH99" i="68" s="1"/>
  <c r="BK99" i="52"/>
  <c r="AK99" i="68" s="1"/>
  <c r="BO99" i="52"/>
  <c r="AN99" i="68" s="1"/>
  <c r="W100" i="52"/>
  <c r="G100" i="68" s="1"/>
  <c r="AA100" i="52"/>
  <c r="J100" i="68" s="1"/>
  <c r="AE100" i="52"/>
  <c r="M100" i="68" s="1"/>
  <c r="AI100" i="52"/>
  <c r="P100" i="68" s="1"/>
  <c r="AM100" i="52"/>
  <c r="S100" i="68" s="1"/>
  <c r="AQ100" i="52"/>
  <c r="V100" i="68" s="1"/>
  <c r="AU100" i="52"/>
  <c r="Y100" i="68" s="1"/>
  <c r="AY100" i="52"/>
  <c r="AB100" i="68" s="1"/>
  <c r="BC100" i="52"/>
  <c r="AE100" i="68" s="1"/>
  <c r="BG100" i="52"/>
  <c r="AH100" i="68" s="1"/>
  <c r="BK100" i="52"/>
  <c r="AK100" i="68" s="1"/>
  <c r="BO100" i="52"/>
  <c r="AN100" i="68" s="1"/>
  <c r="W101" i="52"/>
  <c r="G101" i="68" s="1"/>
  <c r="AA101" i="52"/>
  <c r="J101" i="68" s="1"/>
  <c r="AE101" i="52"/>
  <c r="M101" i="68" s="1"/>
  <c r="AI101" i="52"/>
  <c r="P101" i="68" s="1"/>
  <c r="AM101" i="52"/>
  <c r="S101" i="68" s="1"/>
  <c r="AQ101" i="52"/>
  <c r="V101" i="68" s="1"/>
  <c r="AU101" i="52"/>
  <c r="Y101" i="68" s="1"/>
  <c r="AY101" i="52"/>
  <c r="AB101" i="68" s="1"/>
  <c r="BC101" i="52"/>
  <c r="AE101" i="68" s="1"/>
  <c r="BG101" i="52"/>
  <c r="AH101" i="68" s="1"/>
  <c r="BK101" i="52"/>
  <c r="AK101" i="68" s="1"/>
  <c r="BO101" i="52"/>
  <c r="AN101" i="68" s="1"/>
  <c r="W102" i="52"/>
  <c r="G102" i="68" s="1"/>
  <c r="AA102" i="52"/>
  <c r="AE102" i="52"/>
  <c r="M102" i="68" s="1"/>
  <c r="AI102" i="52"/>
  <c r="P102" i="68" s="1"/>
  <c r="AM102" i="52"/>
  <c r="S102" i="68" s="1"/>
  <c r="AQ102" i="52"/>
  <c r="V102" i="68" s="1"/>
  <c r="AU102" i="52"/>
  <c r="Y102" i="68" s="1"/>
  <c r="AY102" i="52"/>
  <c r="AB102" i="68" s="1"/>
  <c r="BC102" i="52"/>
  <c r="AE102" i="68" s="1"/>
  <c r="BG102" i="52"/>
  <c r="AH102" i="68" s="1"/>
  <c r="BK102" i="52"/>
  <c r="AK102" i="68" s="1"/>
  <c r="BO102" i="52"/>
  <c r="AN102" i="68" s="1"/>
  <c r="W103" i="52"/>
  <c r="G103" i="68" s="1"/>
  <c r="AA103" i="52"/>
  <c r="J103" i="68" s="1"/>
  <c r="AE103" i="52"/>
  <c r="M103" i="68" s="1"/>
  <c r="AI103" i="52"/>
  <c r="P103" i="68" s="1"/>
  <c r="AM103" i="52"/>
  <c r="S103" i="68" s="1"/>
  <c r="AQ103" i="52"/>
  <c r="V103" i="68" s="1"/>
  <c r="AU103" i="52"/>
  <c r="Y103" i="68" s="1"/>
  <c r="AY103" i="52"/>
  <c r="AB103" i="68" s="1"/>
  <c r="BC103" i="52"/>
  <c r="AE103" i="68" s="1"/>
  <c r="BG103" i="52"/>
  <c r="AH103" i="68" s="1"/>
  <c r="BK103" i="52"/>
  <c r="AK103" i="68" s="1"/>
  <c r="BO103" i="52"/>
  <c r="AN103" i="68" s="1"/>
  <c r="W104" i="52"/>
  <c r="G104" i="68" s="1"/>
  <c r="AA104" i="52"/>
  <c r="AE104" i="52"/>
  <c r="M104" i="68" s="1"/>
  <c r="AI104" i="52"/>
  <c r="P104" i="68" s="1"/>
  <c r="AM104" i="52"/>
  <c r="S104" i="68" s="1"/>
  <c r="AQ104" i="52"/>
  <c r="V104" i="68" s="1"/>
  <c r="AU104" i="52"/>
  <c r="Y104" i="68" s="1"/>
  <c r="AY104" i="52"/>
  <c r="AB104" i="68" s="1"/>
  <c r="BC104" i="52"/>
  <c r="AE104" i="68" s="1"/>
  <c r="BG104" i="52"/>
  <c r="AH104" i="68" s="1"/>
  <c r="BK104" i="52"/>
  <c r="AK104" i="68" s="1"/>
  <c r="BO104" i="52"/>
  <c r="AN104" i="68" s="1"/>
  <c r="Z16" i="52"/>
  <c r="I16" i="68" s="1"/>
  <c r="AD16" i="52"/>
  <c r="L16" i="68" s="1"/>
  <c r="AH16" i="52"/>
  <c r="O16" i="68" s="1"/>
  <c r="AL16" i="52"/>
  <c r="R16" i="68" s="1"/>
  <c r="AP16" i="52"/>
  <c r="U16" i="68" s="1"/>
  <c r="AT16" i="52"/>
  <c r="X16" i="68" s="1"/>
  <c r="AX16" i="52"/>
  <c r="AA16" i="68" s="1"/>
  <c r="BB16" i="52"/>
  <c r="AD16" i="68" s="1"/>
  <c r="BF16" i="52"/>
  <c r="AG16" i="68" s="1"/>
  <c r="BJ16" i="52"/>
  <c r="AJ16" i="68" s="1"/>
  <c r="BN16" i="52"/>
  <c r="AM16" i="68" s="1"/>
  <c r="BR16" i="52"/>
  <c r="AP16" i="68" s="1"/>
  <c r="Z17" i="52"/>
  <c r="I17" i="68" s="1"/>
  <c r="AD17" i="52"/>
  <c r="L17" i="68" s="1"/>
  <c r="AH17" i="52"/>
  <c r="O17" i="68" s="1"/>
  <c r="AL17" i="52"/>
  <c r="R17" i="68" s="1"/>
  <c r="AP17" i="52"/>
  <c r="U17" i="68" s="1"/>
  <c r="AT17" i="52"/>
  <c r="X17" i="68" s="1"/>
  <c r="AX17" i="52"/>
  <c r="AA17" i="68" s="1"/>
  <c r="BB17" i="52"/>
  <c r="AD17" i="68" s="1"/>
  <c r="BF17" i="52"/>
  <c r="AG17" i="68" s="1"/>
  <c r="BJ17" i="52"/>
  <c r="AJ17" i="68" s="1"/>
  <c r="BN17" i="52"/>
  <c r="AM17" i="68" s="1"/>
  <c r="BR17" i="52"/>
  <c r="AP17" i="68" s="1"/>
  <c r="Z18" i="52"/>
  <c r="I18" i="68" s="1"/>
  <c r="AD18" i="52"/>
  <c r="L18" i="68" s="1"/>
  <c r="AH18" i="52"/>
  <c r="O18" i="68" s="1"/>
  <c r="AL18" i="52"/>
  <c r="R18" i="68" s="1"/>
  <c r="AP18" i="52"/>
  <c r="U18" i="68" s="1"/>
  <c r="AT18" i="52"/>
  <c r="X18" i="68" s="1"/>
  <c r="AX18" i="52"/>
  <c r="AA18" i="68" s="1"/>
  <c r="BB18" i="52"/>
  <c r="AD18" i="68" s="1"/>
  <c r="BF18" i="52"/>
  <c r="AG18" i="68" s="1"/>
  <c r="BJ18" i="52"/>
  <c r="AJ18" i="68" s="1"/>
  <c r="BN18" i="52"/>
  <c r="AM18" i="68" s="1"/>
  <c r="BR18" i="52"/>
  <c r="AP18" i="68" s="1"/>
  <c r="Z19" i="52"/>
  <c r="I19" i="68" s="1"/>
  <c r="AD19" i="52"/>
  <c r="L19" i="68" s="1"/>
  <c r="AH19" i="52"/>
  <c r="O19" i="68" s="1"/>
  <c r="AL19" i="52"/>
  <c r="R19" i="68" s="1"/>
  <c r="AP19" i="52"/>
  <c r="U19" i="68" s="1"/>
  <c r="AT19" i="52"/>
  <c r="X19" i="68" s="1"/>
  <c r="AX19" i="52"/>
  <c r="AA19" i="68" s="1"/>
  <c r="BB19" i="52"/>
  <c r="AD19" i="68" s="1"/>
  <c r="BF19" i="52"/>
  <c r="AG19" i="68" s="1"/>
  <c r="BJ19" i="52"/>
  <c r="AJ19" i="68" s="1"/>
  <c r="BN19" i="52"/>
  <c r="AM19" i="68" s="1"/>
  <c r="BR19" i="52"/>
  <c r="AP19" i="68" s="1"/>
  <c r="Z20" i="52"/>
  <c r="I20" i="68" s="1"/>
  <c r="AD20" i="52"/>
  <c r="L20" i="68" s="1"/>
  <c r="AH20" i="52"/>
  <c r="O20" i="68" s="1"/>
  <c r="AL20" i="52"/>
  <c r="R20" i="68" s="1"/>
  <c r="AP20" i="52"/>
  <c r="U20" i="68" s="1"/>
  <c r="AT20" i="52"/>
  <c r="X20" i="68" s="1"/>
  <c r="AX20" i="52"/>
  <c r="AA20" i="68" s="1"/>
  <c r="BB20" i="52"/>
  <c r="AD20" i="68" s="1"/>
  <c r="BF20" i="52"/>
  <c r="AG20" i="68" s="1"/>
  <c r="BJ20" i="52"/>
  <c r="AJ20" i="68" s="1"/>
  <c r="BN20" i="52"/>
  <c r="AM20" i="68" s="1"/>
  <c r="BR20" i="52"/>
  <c r="AP20" i="68" s="1"/>
  <c r="Z21" i="52"/>
  <c r="I21" i="68" s="1"/>
  <c r="AD21" i="52"/>
  <c r="L21" i="68" s="1"/>
  <c r="AH21" i="52"/>
  <c r="O21" i="68" s="1"/>
  <c r="AL21" i="52"/>
  <c r="R21" i="68" s="1"/>
  <c r="AP21" i="52"/>
  <c r="U21" i="68" s="1"/>
  <c r="AT21" i="52"/>
  <c r="X21" i="68" s="1"/>
  <c r="AX21" i="52"/>
  <c r="AA21" i="68" s="1"/>
  <c r="BB21" i="52"/>
  <c r="AD21" i="68" s="1"/>
  <c r="BF21" i="52"/>
  <c r="AG21" i="68" s="1"/>
  <c r="BJ21" i="52"/>
  <c r="AJ21" i="68" s="1"/>
  <c r="BN21" i="52"/>
  <c r="AM21" i="68" s="1"/>
  <c r="BR21" i="52"/>
  <c r="AP21" i="68" s="1"/>
  <c r="Z22" i="52"/>
  <c r="I22" i="68" s="1"/>
  <c r="AD22" i="52"/>
  <c r="L22" i="68" s="1"/>
  <c r="AH22" i="52"/>
  <c r="O22" i="68" s="1"/>
  <c r="AL22" i="52"/>
  <c r="R22" i="68" s="1"/>
  <c r="AP22" i="52"/>
  <c r="U22" i="68" s="1"/>
  <c r="AT22" i="52"/>
  <c r="X22" i="68" s="1"/>
  <c r="AX22" i="52"/>
  <c r="AA22" i="68" s="1"/>
  <c r="BB22" i="52"/>
  <c r="AD22" i="68" s="1"/>
  <c r="BF22" i="52"/>
  <c r="AG22" i="68" s="1"/>
  <c r="BJ22" i="52"/>
  <c r="AJ22" i="68" s="1"/>
  <c r="BN22" i="52"/>
  <c r="AM22" i="68" s="1"/>
  <c r="BR22" i="52"/>
  <c r="AP22" i="68" s="1"/>
  <c r="Z23" i="52"/>
  <c r="I23" i="68" s="1"/>
  <c r="AD23" i="52"/>
  <c r="AH23" i="52"/>
  <c r="O23" i="68" s="1"/>
  <c r="AL23" i="52"/>
  <c r="R23" i="68" s="1"/>
  <c r="AP23" i="52"/>
  <c r="U23" i="68" s="1"/>
  <c r="AT23" i="52"/>
  <c r="X23" i="68" s="1"/>
  <c r="AX23" i="52"/>
  <c r="AA23" i="68" s="1"/>
  <c r="BB23" i="52"/>
  <c r="AD23" i="68" s="1"/>
  <c r="BF23" i="52"/>
  <c r="AG23" i="68" s="1"/>
  <c r="BJ23" i="52"/>
  <c r="AJ23" i="68" s="1"/>
  <c r="BN23" i="52"/>
  <c r="AM23" i="68" s="1"/>
  <c r="BR23" i="52"/>
  <c r="AP23" i="68" s="1"/>
  <c r="Z24" i="52"/>
  <c r="I24" i="68" s="1"/>
  <c r="AD24" i="52"/>
  <c r="L24" i="68" s="1"/>
  <c r="AH24" i="52"/>
  <c r="O24" i="68" s="1"/>
  <c r="AL24" i="52"/>
  <c r="R24" i="68" s="1"/>
  <c r="AP24" i="52"/>
  <c r="U24" i="68" s="1"/>
  <c r="AT24" i="52"/>
  <c r="X24" i="68" s="1"/>
  <c r="AX24" i="52"/>
  <c r="AA24" i="68" s="1"/>
  <c r="BB24" i="52"/>
  <c r="AD24" i="68" s="1"/>
  <c r="BF24" i="52"/>
  <c r="AG24" i="68" s="1"/>
  <c r="BJ24" i="52"/>
  <c r="AJ24" i="68" s="1"/>
  <c r="BN24" i="52"/>
  <c r="AM24" i="68" s="1"/>
  <c r="BR24" i="52"/>
  <c r="AP24" i="68" s="1"/>
  <c r="Z25" i="52"/>
  <c r="I25" i="68" s="1"/>
  <c r="AD25" i="52"/>
  <c r="L25" i="68" s="1"/>
  <c r="AH25" i="52"/>
  <c r="O25" i="68" s="1"/>
  <c r="AL25" i="52"/>
  <c r="R25" i="68" s="1"/>
  <c r="AP25" i="52"/>
  <c r="U25" i="68" s="1"/>
  <c r="AT25" i="52"/>
  <c r="X25" i="68" s="1"/>
  <c r="AX25" i="52"/>
  <c r="AA25" i="68" s="1"/>
  <c r="BB25" i="52"/>
  <c r="AD25" i="68" s="1"/>
  <c r="BF25" i="52"/>
  <c r="AG25" i="68" s="1"/>
  <c r="BJ25" i="52"/>
  <c r="AJ25" i="68" s="1"/>
  <c r="BN25" i="52"/>
  <c r="AM25" i="68" s="1"/>
  <c r="BR25" i="52"/>
  <c r="AP25" i="68" s="1"/>
  <c r="Z26" i="52"/>
  <c r="I26" i="68" s="1"/>
  <c r="AD26" i="52"/>
  <c r="L26" i="68" s="1"/>
  <c r="AH26" i="52"/>
  <c r="O26" i="68" s="1"/>
  <c r="AL26" i="52"/>
  <c r="R26" i="68" s="1"/>
  <c r="AP26" i="52"/>
  <c r="U26" i="68" s="1"/>
  <c r="AT26" i="52"/>
  <c r="X26" i="68" s="1"/>
  <c r="AX26" i="52"/>
  <c r="AA26" i="68" s="1"/>
  <c r="BB26" i="52"/>
  <c r="AD26" i="68" s="1"/>
  <c r="BF26" i="52"/>
  <c r="AG26" i="68" s="1"/>
  <c r="BJ26" i="52"/>
  <c r="AJ26" i="68" s="1"/>
  <c r="BN26" i="52"/>
  <c r="AM26" i="68" s="1"/>
  <c r="BR26" i="52"/>
  <c r="AP26" i="68" s="1"/>
  <c r="Z27" i="52"/>
  <c r="I27" i="68" s="1"/>
  <c r="AD27" i="52"/>
  <c r="L27" i="68" s="1"/>
  <c r="AH27" i="52"/>
  <c r="O27" i="68" s="1"/>
  <c r="AL27" i="52"/>
  <c r="R27" i="68" s="1"/>
  <c r="AP27" i="52"/>
  <c r="U27" i="68" s="1"/>
  <c r="AT27" i="52"/>
  <c r="X27" i="68" s="1"/>
  <c r="AX27" i="52"/>
  <c r="AA27" i="68" s="1"/>
  <c r="BB27" i="52"/>
  <c r="AD27" i="68" s="1"/>
  <c r="BF27" i="52"/>
  <c r="AG27" i="68" s="1"/>
  <c r="BJ27" i="52"/>
  <c r="AJ27" i="68" s="1"/>
  <c r="BN27" i="52"/>
  <c r="AM27" i="68" s="1"/>
  <c r="BR27" i="52"/>
  <c r="AP27" i="68" s="1"/>
  <c r="Z28" i="52"/>
  <c r="I28" i="68" s="1"/>
  <c r="AD28" i="52"/>
  <c r="L28" i="68" s="1"/>
  <c r="AH28" i="52"/>
  <c r="O28" i="68" s="1"/>
  <c r="AL28" i="52"/>
  <c r="R28" i="68" s="1"/>
  <c r="AP28" i="52"/>
  <c r="U28" i="68" s="1"/>
  <c r="AT28" i="52"/>
  <c r="X28" i="68" s="1"/>
  <c r="AX28" i="52"/>
  <c r="AA28" i="68" s="1"/>
  <c r="BB28" i="52"/>
  <c r="AD28" i="68" s="1"/>
  <c r="BF28" i="52"/>
  <c r="AG28" i="68" s="1"/>
  <c r="BJ28" i="52"/>
  <c r="AJ28" i="68" s="1"/>
  <c r="BN28" i="52"/>
  <c r="AM28" i="68" s="1"/>
  <c r="BR28" i="52"/>
  <c r="AP28" i="68" s="1"/>
  <c r="Z29" i="52"/>
  <c r="I29" i="68" s="1"/>
  <c r="AD29" i="52"/>
  <c r="L29" i="68" s="1"/>
  <c r="AH29" i="52"/>
  <c r="O29" i="68" s="1"/>
  <c r="AL29" i="52"/>
  <c r="R29" i="68" s="1"/>
  <c r="AP29" i="52"/>
  <c r="U29" i="68" s="1"/>
  <c r="AT29" i="52"/>
  <c r="X29" i="68" s="1"/>
  <c r="AX29" i="52"/>
  <c r="AA29" i="68" s="1"/>
  <c r="BB29" i="52"/>
  <c r="AD29" i="68" s="1"/>
  <c r="BF29" i="52"/>
  <c r="AG29" i="68" s="1"/>
  <c r="BJ29" i="52"/>
  <c r="AJ29" i="68" s="1"/>
  <c r="BN29" i="52"/>
  <c r="AM29" i="68" s="1"/>
  <c r="BR29" i="52"/>
  <c r="AP29" i="68" s="1"/>
  <c r="Z30" i="52"/>
  <c r="I30" i="68" s="1"/>
  <c r="AD30" i="52"/>
  <c r="L30" i="68" s="1"/>
  <c r="AH30" i="52"/>
  <c r="O30" i="68" s="1"/>
  <c r="AL30" i="52"/>
  <c r="R30" i="68" s="1"/>
  <c r="AP30" i="52"/>
  <c r="U30" i="68" s="1"/>
  <c r="AT30" i="52"/>
  <c r="X30" i="68" s="1"/>
  <c r="AX30" i="52"/>
  <c r="AA30" i="68" s="1"/>
  <c r="BB30" i="52"/>
  <c r="AD30" i="68" s="1"/>
  <c r="BF30" i="52"/>
  <c r="AG30" i="68" s="1"/>
  <c r="BJ30" i="52"/>
  <c r="AJ30" i="68" s="1"/>
  <c r="BN30" i="52"/>
  <c r="AM30" i="68" s="1"/>
  <c r="BR30" i="52"/>
  <c r="AP30" i="68" s="1"/>
  <c r="Z31" i="52"/>
  <c r="I31" i="68" s="1"/>
  <c r="AD31" i="52"/>
  <c r="L31" i="68" s="1"/>
  <c r="AH31" i="52"/>
  <c r="AL31" i="52"/>
  <c r="R31" i="68" s="1"/>
  <c r="AP31" i="52"/>
  <c r="U31" i="68" s="1"/>
  <c r="AT31" i="52"/>
  <c r="X31" i="68" s="1"/>
  <c r="AX31" i="52"/>
  <c r="AA31" i="68" s="1"/>
  <c r="BB31" i="52"/>
  <c r="AD31" i="68" s="1"/>
  <c r="BF31" i="52"/>
  <c r="AG31" i="68" s="1"/>
  <c r="BJ31" i="52"/>
  <c r="AJ31" i="68" s="1"/>
  <c r="BN31" i="52"/>
  <c r="AM31" i="68" s="1"/>
  <c r="BR31" i="52"/>
  <c r="AP31" i="68" s="1"/>
  <c r="Z32" i="52"/>
  <c r="I32" i="68" s="1"/>
  <c r="AD32" i="52"/>
  <c r="L32" i="68" s="1"/>
  <c r="AH32" i="52"/>
  <c r="O32" i="68" s="1"/>
  <c r="AL32" i="52"/>
  <c r="R32" i="68" s="1"/>
  <c r="AP32" i="52"/>
  <c r="U32" i="68" s="1"/>
  <c r="AT32" i="52"/>
  <c r="X32" i="68" s="1"/>
  <c r="AX32" i="52"/>
  <c r="AA32" i="68" s="1"/>
  <c r="BB32" i="52"/>
  <c r="AD32" i="68" s="1"/>
  <c r="BF32" i="52"/>
  <c r="AG32" i="68" s="1"/>
  <c r="BJ32" i="52"/>
  <c r="AJ32" i="68" s="1"/>
  <c r="BN32" i="52"/>
  <c r="AM32" i="68" s="1"/>
  <c r="BR32" i="52"/>
  <c r="AP32" i="68" s="1"/>
  <c r="Z33" i="52"/>
  <c r="I33" i="68" s="1"/>
  <c r="AD33" i="52"/>
  <c r="L33" i="68" s="1"/>
  <c r="AH33" i="52"/>
  <c r="O33" i="68" s="1"/>
  <c r="AL33" i="52"/>
  <c r="R33" i="68" s="1"/>
  <c r="AP33" i="52"/>
  <c r="U33" i="68" s="1"/>
  <c r="AT33" i="52"/>
  <c r="X33" i="68" s="1"/>
  <c r="AX33" i="52"/>
  <c r="AA33" i="68" s="1"/>
  <c r="BB33" i="52"/>
  <c r="AD33" i="68" s="1"/>
  <c r="BF33" i="52"/>
  <c r="AG33" i="68" s="1"/>
  <c r="BJ33" i="52"/>
  <c r="AJ33" i="68" s="1"/>
  <c r="BN33" i="52"/>
  <c r="AM33" i="68" s="1"/>
  <c r="BR33" i="52"/>
  <c r="AP33" i="68" s="1"/>
  <c r="Z34" i="52"/>
  <c r="I34" i="68" s="1"/>
  <c r="AD34" i="52"/>
  <c r="L34" i="68" s="1"/>
  <c r="AH34" i="52"/>
  <c r="O34" i="68" s="1"/>
  <c r="AL34" i="52"/>
  <c r="R34" i="68" s="1"/>
  <c r="AP34" i="52"/>
  <c r="U34" i="68" s="1"/>
  <c r="AT34" i="52"/>
  <c r="X34" i="68" s="1"/>
  <c r="AX34" i="52"/>
  <c r="AA34" i="68" s="1"/>
  <c r="BB34" i="52"/>
  <c r="AD34" i="68" s="1"/>
  <c r="BF34" i="52"/>
  <c r="AG34" i="68" s="1"/>
  <c r="BJ34" i="52"/>
  <c r="AJ34" i="68" s="1"/>
  <c r="BN34" i="52"/>
  <c r="AM34" i="68" s="1"/>
  <c r="BR34" i="52"/>
  <c r="AP34" i="68" s="1"/>
  <c r="Z35" i="52"/>
  <c r="I35" i="68" s="1"/>
  <c r="AD35" i="52"/>
  <c r="L35" i="68" s="1"/>
  <c r="AH35" i="52"/>
  <c r="O35" i="68" s="1"/>
  <c r="AL35" i="52"/>
  <c r="R35" i="68" s="1"/>
  <c r="AP35" i="52"/>
  <c r="U35" i="68" s="1"/>
  <c r="AT35" i="52"/>
  <c r="X35" i="68" s="1"/>
  <c r="AX35" i="52"/>
  <c r="AA35" i="68" s="1"/>
  <c r="BB35" i="52"/>
  <c r="AD35" i="68" s="1"/>
  <c r="BF35" i="52"/>
  <c r="AG35" i="68" s="1"/>
  <c r="BJ35" i="52"/>
  <c r="AJ35" i="68" s="1"/>
  <c r="BN35" i="52"/>
  <c r="AM35" i="68" s="1"/>
  <c r="BR35" i="52"/>
  <c r="AP35" i="68" s="1"/>
  <c r="Z36" i="52"/>
  <c r="I36" i="68" s="1"/>
  <c r="AD36" i="52"/>
  <c r="L36" i="68" s="1"/>
  <c r="AH36" i="52"/>
  <c r="O36" i="68" s="1"/>
  <c r="AL36" i="52"/>
  <c r="R36" i="68" s="1"/>
  <c r="AP36" i="52"/>
  <c r="U36" i="68" s="1"/>
  <c r="AT36" i="52"/>
  <c r="X36" i="68" s="1"/>
  <c r="AX36" i="52"/>
  <c r="AA36" i="68" s="1"/>
  <c r="BB36" i="52"/>
  <c r="AD36" i="68" s="1"/>
  <c r="BF36" i="52"/>
  <c r="AG36" i="68" s="1"/>
  <c r="BJ36" i="52"/>
  <c r="AJ36" i="68" s="1"/>
  <c r="BN36" i="52"/>
  <c r="AM36" i="68" s="1"/>
  <c r="BR36" i="52"/>
  <c r="AP36" i="68" s="1"/>
  <c r="Z37" i="52"/>
  <c r="I37" i="68" s="1"/>
  <c r="AD37" i="52"/>
  <c r="L37" i="68" s="1"/>
  <c r="AH37" i="52"/>
  <c r="O37" i="68" s="1"/>
  <c r="AL37" i="52"/>
  <c r="R37" i="68" s="1"/>
  <c r="AP37" i="52"/>
  <c r="U37" i="68" s="1"/>
  <c r="AT37" i="52"/>
  <c r="X37" i="68" s="1"/>
  <c r="AX37" i="52"/>
  <c r="AA37" i="68" s="1"/>
  <c r="BB37" i="52"/>
  <c r="AD37" i="68" s="1"/>
  <c r="BF37" i="52"/>
  <c r="AG37" i="68" s="1"/>
  <c r="BJ37" i="52"/>
  <c r="AJ37" i="68" s="1"/>
  <c r="BN37" i="52"/>
  <c r="AM37" i="68" s="1"/>
  <c r="BR37" i="52"/>
  <c r="AP37" i="68" s="1"/>
  <c r="Z38" i="52"/>
  <c r="I38" i="68" s="1"/>
  <c r="AD38" i="52"/>
  <c r="L38" i="68" s="1"/>
  <c r="AH38" i="52"/>
  <c r="O38" i="68" s="1"/>
  <c r="AL38" i="52"/>
  <c r="R38" i="68" s="1"/>
  <c r="AP38" i="52"/>
  <c r="U38" i="68" s="1"/>
  <c r="AT38" i="52"/>
  <c r="X38" i="68" s="1"/>
  <c r="AX38" i="52"/>
  <c r="AA38" i="68" s="1"/>
  <c r="BB38" i="52"/>
  <c r="AD38" i="68" s="1"/>
  <c r="BF38" i="52"/>
  <c r="AG38" i="68" s="1"/>
  <c r="BJ38" i="52"/>
  <c r="AJ38" i="68" s="1"/>
  <c r="BN38" i="52"/>
  <c r="AM38" i="68" s="1"/>
  <c r="BR38" i="52"/>
  <c r="AP38" i="68" s="1"/>
  <c r="Z39" i="52"/>
  <c r="I39" i="68" s="1"/>
  <c r="AD39" i="52"/>
  <c r="AH39" i="52"/>
  <c r="O39" i="68" s="1"/>
  <c r="AL39" i="52"/>
  <c r="R39" i="68" s="1"/>
  <c r="AP39" i="52"/>
  <c r="U39" i="68" s="1"/>
  <c r="AT39" i="52"/>
  <c r="X39" i="68" s="1"/>
  <c r="AX39" i="52"/>
  <c r="AA39" i="68" s="1"/>
  <c r="BB39" i="52"/>
  <c r="AD39" i="68" s="1"/>
  <c r="BF39" i="52"/>
  <c r="AG39" i="68" s="1"/>
  <c r="BJ39" i="52"/>
  <c r="AJ39" i="68" s="1"/>
  <c r="BN39" i="52"/>
  <c r="AM39" i="68" s="1"/>
  <c r="BR39" i="52"/>
  <c r="AP39" i="68" s="1"/>
  <c r="Z40" i="52"/>
  <c r="I40" i="68" s="1"/>
  <c r="AD40" i="52"/>
  <c r="L40" i="68" s="1"/>
  <c r="AH40" i="52"/>
  <c r="O40" i="68" s="1"/>
  <c r="AL40" i="52"/>
  <c r="R40" i="68" s="1"/>
  <c r="AP40" i="52"/>
  <c r="U40" i="68" s="1"/>
  <c r="AT40" i="52"/>
  <c r="X40" i="68" s="1"/>
  <c r="AX40" i="52"/>
  <c r="AA40" i="68" s="1"/>
  <c r="BB40" i="52"/>
  <c r="AD40" i="68" s="1"/>
  <c r="BF40" i="52"/>
  <c r="AG40" i="68" s="1"/>
  <c r="BJ40" i="52"/>
  <c r="AJ40" i="68" s="1"/>
  <c r="BN40" i="52"/>
  <c r="AM40" i="68" s="1"/>
  <c r="BR40" i="52"/>
  <c r="AP40" i="68" s="1"/>
  <c r="Z41" i="52"/>
  <c r="I41" i="68" s="1"/>
  <c r="AD41" i="52"/>
  <c r="L41" i="68" s="1"/>
  <c r="AH41" i="52"/>
  <c r="O41" i="68" s="1"/>
  <c r="AL41" i="52"/>
  <c r="R41" i="68" s="1"/>
  <c r="AP41" i="52"/>
  <c r="U41" i="68" s="1"/>
  <c r="AT41" i="52"/>
  <c r="X41" i="68" s="1"/>
  <c r="AX41" i="52"/>
  <c r="AA41" i="68" s="1"/>
  <c r="BB41" i="52"/>
  <c r="AD41" i="68" s="1"/>
  <c r="BF41" i="52"/>
  <c r="AG41" i="68" s="1"/>
  <c r="BJ41" i="52"/>
  <c r="AJ41" i="68" s="1"/>
  <c r="BN41" i="52"/>
  <c r="AM41" i="68" s="1"/>
  <c r="BR41" i="52"/>
  <c r="AP41" i="68" s="1"/>
  <c r="Z42" i="52"/>
  <c r="I42" i="68" s="1"/>
  <c r="AD42" i="52"/>
  <c r="L42" i="68" s="1"/>
  <c r="AH42" i="52"/>
  <c r="O42" i="68" s="1"/>
  <c r="AL42" i="52"/>
  <c r="R42" i="68" s="1"/>
  <c r="AP42" i="52"/>
  <c r="U42" i="68" s="1"/>
  <c r="AT42" i="52"/>
  <c r="X42" i="68" s="1"/>
  <c r="AX42" i="52"/>
  <c r="AA42" i="68" s="1"/>
  <c r="BB42" i="52"/>
  <c r="AD42" i="68" s="1"/>
  <c r="BF42" i="52"/>
  <c r="AG42" i="68" s="1"/>
  <c r="BJ42" i="52"/>
  <c r="AJ42" i="68" s="1"/>
  <c r="BN42" i="52"/>
  <c r="AM42" i="68" s="1"/>
  <c r="BR42" i="52"/>
  <c r="AP42" i="68" s="1"/>
  <c r="Z43" i="52"/>
  <c r="I43" i="68" s="1"/>
  <c r="AD43" i="52"/>
  <c r="L43" i="68" s="1"/>
  <c r="AH43" i="52"/>
  <c r="O43" i="68" s="1"/>
  <c r="AL43" i="52"/>
  <c r="R43" i="68" s="1"/>
  <c r="AP43" i="52"/>
  <c r="U43" i="68" s="1"/>
  <c r="AT43" i="52"/>
  <c r="X43" i="68" s="1"/>
  <c r="AX43" i="52"/>
  <c r="AA43" i="68" s="1"/>
  <c r="BB43" i="52"/>
  <c r="AD43" i="68" s="1"/>
  <c r="BF43" i="52"/>
  <c r="AG43" i="68" s="1"/>
  <c r="BJ43" i="52"/>
  <c r="AJ43" i="68" s="1"/>
  <c r="BN43" i="52"/>
  <c r="AM43" i="68" s="1"/>
  <c r="BR43" i="52"/>
  <c r="AP43" i="68" s="1"/>
  <c r="Z44" i="52"/>
  <c r="I44" i="68" s="1"/>
  <c r="AD44" i="52"/>
  <c r="L44" i="68" s="1"/>
  <c r="AH44" i="52"/>
  <c r="O44" i="68" s="1"/>
  <c r="AL44" i="52"/>
  <c r="R44" i="68" s="1"/>
  <c r="AP44" i="52"/>
  <c r="U44" i="68" s="1"/>
  <c r="AT44" i="52"/>
  <c r="X44" i="68" s="1"/>
  <c r="AX44" i="52"/>
  <c r="AA44" i="68" s="1"/>
  <c r="BB44" i="52"/>
  <c r="AD44" i="68" s="1"/>
  <c r="BF44" i="52"/>
  <c r="AG44" i="68" s="1"/>
  <c r="BJ44" i="52"/>
  <c r="AJ44" i="68" s="1"/>
  <c r="BN44" i="52"/>
  <c r="AM44" i="68" s="1"/>
  <c r="BR44" i="52"/>
  <c r="AP44" i="68" s="1"/>
  <c r="Z45" i="52"/>
  <c r="I45" i="68" s="1"/>
  <c r="AD45" i="52"/>
  <c r="L45" i="68" s="1"/>
  <c r="AH45" i="52"/>
  <c r="O45" i="68" s="1"/>
  <c r="AL45" i="52"/>
  <c r="R45" i="68" s="1"/>
  <c r="AP45" i="52"/>
  <c r="U45" i="68" s="1"/>
  <c r="AT45" i="52"/>
  <c r="X45" i="68" s="1"/>
  <c r="AX45" i="52"/>
  <c r="AA45" i="68" s="1"/>
  <c r="BB45" i="52"/>
  <c r="AD45" i="68" s="1"/>
  <c r="BF45" i="52"/>
  <c r="AG45" i="68" s="1"/>
  <c r="BJ45" i="52"/>
  <c r="AJ45" i="68" s="1"/>
  <c r="BN45" i="52"/>
  <c r="AM45" i="68" s="1"/>
  <c r="BR45" i="52"/>
  <c r="AP45" i="68" s="1"/>
  <c r="Z46" i="52"/>
  <c r="I46" i="68" s="1"/>
  <c r="AD46" i="52"/>
  <c r="AH46" i="52"/>
  <c r="O46" i="68" s="1"/>
  <c r="AL46" i="52"/>
  <c r="R46" i="68" s="1"/>
  <c r="AP46" i="52"/>
  <c r="U46" i="68" s="1"/>
  <c r="AT46" i="52"/>
  <c r="X46" i="68" s="1"/>
  <c r="AX46" i="52"/>
  <c r="AA46" i="68" s="1"/>
  <c r="BB46" i="52"/>
  <c r="AD46" i="68" s="1"/>
  <c r="BF46" i="52"/>
  <c r="AG46" i="68" s="1"/>
  <c r="BJ46" i="52"/>
  <c r="AJ46" i="68" s="1"/>
  <c r="BN46" i="52"/>
  <c r="AM46" i="68" s="1"/>
  <c r="BR46" i="52"/>
  <c r="AP46" i="68" s="1"/>
  <c r="Z47" i="52"/>
  <c r="I47" i="68" s="1"/>
  <c r="AD47" i="52"/>
  <c r="L47" i="68" s="1"/>
  <c r="AH47" i="52"/>
  <c r="O47" i="68" s="1"/>
  <c r="AL47" i="52"/>
  <c r="R47" i="68" s="1"/>
  <c r="AP47" i="52"/>
  <c r="U47" i="68" s="1"/>
  <c r="AT47" i="52"/>
  <c r="X47" i="68" s="1"/>
  <c r="AX47" i="52"/>
  <c r="AA47" i="68" s="1"/>
  <c r="BB47" i="52"/>
  <c r="AD47" i="68" s="1"/>
  <c r="BF47" i="52"/>
  <c r="AG47" i="68" s="1"/>
  <c r="BJ47" i="52"/>
  <c r="AJ47" i="68" s="1"/>
  <c r="BN47" i="52"/>
  <c r="AM47" i="68" s="1"/>
  <c r="BR47" i="52"/>
  <c r="AP47" i="68" s="1"/>
  <c r="Z48" i="52"/>
  <c r="I48" i="68" s="1"/>
  <c r="AD48" i="52"/>
  <c r="L48" i="68" s="1"/>
  <c r="AH48" i="52"/>
  <c r="O48" i="68" s="1"/>
  <c r="AL48" i="52"/>
  <c r="R48" i="68" s="1"/>
  <c r="AP48" i="52"/>
  <c r="U48" i="68" s="1"/>
  <c r="AT48" i="52"/>
  <c r="X48" i="68" s="1"/>
  <c r="AX48" i="52"/>
  <c r="AA48" i="68" s="1"/>
  <c r="BB48" i="52"/>
  <c r="AD48" i="68" s="1"/>
  <c r="BF48" i="52"/>
  <c r="AG48" i="68" s="1"/>
  <c r="BJ48" i="52"/>
  <c r="AJ48" i="68" s="1"/>
  <c r="BN48" i="52"/>
  <c r="AM48" i="68" s="1"/>
  <c r="BR48" i="52"/>
  <c r="AP48" i="68" s="1"/>
  <c r="Z49" i="52"/>
  <c r="I49" i="68" s="1"/>
  <c r="AD49" i="52"/>
  <c r="L49" i="68" s="1"/>
  <c r="AH49" i="52"/>
  <c r="O49" i="68" s="1"/>
  <c r="AL49" i="52"/>
  <c r="R49" i="68" s="1"/>
  <c r="AP49" i="52"/>
  <c r="U49" i="68" s="1"/>
  <c r="AT49" i="52"/>
  <c r="X49" i="68" s="1"/>
  <c r="AX49" i="52"/>
  <c r="AA49" i="68" s="1"/>
  <c r="BB49" i="52"/>
  <c r="AD49" i="68" s="1"/>
  <c r="BF49" i="52"/>
  <c r="AG49" i="68" s="1"/>
  <c r="BJ49" i="52"/>
  <c r="AJ49" i="68" s="1"/>
  <c r="BN49" i="52"/>
  <c r="AM49" i="68" s="1"/>
  <c r="BR49" i="52"/>
  <c r="AP49" i="68" s="1"/>
  <c r="Z50" i="52"/>
  <c r="I50" i="68" s="1"/>
  <c r="AD50" i="52"/>
  <c r="L50" i="68" s="1"/>
  <c r="AH50" i="52"/>
  <c r="O50" i="68" s="1"/>
  <c r="AL50" i="52"/>
  <c r="R50" i="68" s="1"/>
  <c r="AP50" i="52"/>
  <c r="U50" i="68" s="1"/>
  <c r="AT50" i="52"/>
  <c r="X50" i="68" s="1"/>
  <c r="AX50" i="52"/>
  <c r="AA50" i="68" s="1"/>
  <c r="BB50" i="52"/>
  <c r="AD50" i="68" s="1"/>
  <c r="BF50" i="52"/>
  <c r="AG50" i="68" s="1"/>
  <c r="BJ50" i="52"/>
  <c r="AJ50" i="68" s="1"/>
  <c r="BN50" i="52"/>
  <c r="AM50" i="68" s="1"/>
  <c r="BR50" i="52"/>
  <c r="AP50" i="68" s="1"/>
  <c r="Z51" i="52"/>
  <c r="I51" i="68" s="1"/>
  <c r="AD51" i="52"/>
  <c r="L51" i="68" s="1"/>
  <c r="AH51" i="52"/>
  <c r="O51" i="68" s="1"/>
  <c r="AL51" i="52"/>
  <c r="R51" i="68" s="1"/>
  <c r="AP51" i="52"/>
  <c r="U51" i="68" s="1"/>
  <c r="AT51" i="52"/>
  <c r="X51" i="68" s="1"/>
  <c r="AX51" i="52"/>
  <c r="AA51" i="68" s="1"/>
  <c r="BB51" i="52"/>
  <c r="AD51" i="68" s="1"/>
  <c r="BF51" i="52"/>
  <c r="AG51" i="68" s="1"/>
  <c r="BJ51" i="52"/>
  <c r="AJ51" i="68" s="1"/>
  <c r="BN51" i="52"/>
  <c r="AM51" i="68" s="1"/>
  <c r="BR51" i="52"/>
  <c r="AP51" i="68" s="1"/>
  <c r="Z52" i="52"/>
  <c r="I52" i="68" s="1"/>
  <c r="AD52" i="52"/>
  <c r="L52" i="68" s="1"/>
  <c r="AH52" i="52"/>
  <c r="O52" i="68" s="1"/>
  <c r="AL52" i="52"/>
  <c r="R52" i="68" s="1"/>
  <c r="AP52" i="52"/>
  <c r="U52" i="68" s="1"/>
  <c r="AT52" i="52"/>
  <c r="X52" i="68" s="1"/>
  <c r="AX52" i="52"/>
  <c r="AA52" i="68" s="1"/>
  <c r="BB52" i="52"/>
  <c r="AD52" i="68" s="1"/>
  <c r="BF52" i="52"/>
  <c r="AG52" i="68" s="1"/>
  <c r="BJ52" i="52"/>
  <c r="AJ52" i="68" s="1"/>
  <c r="BN52" i="52"/>
  <c r="AM52" i="68" s="1"/>
  <c r="BR52" i="52"/>
  <c r="AP52" i="68" s="1"/>
  <c r="Z53" i="52"/>
  <c r="I53" i="68" s="1"/>
  <c r="AD53" i="52"/>
  <c r="L53" i="68" s="1"/>
  <c r="AH53" i="52"/>
  <c r="O53" i="68" s="1"/>
  <c r="AL53" i="52"/>
  <c r="R53" i="68" s="1"/>
  <c r="AP53" i="52"/>
  <c r="U53" i="68" s="1"/>
  <c r="AT53" i="52"/>
  <c r="X53" i="68" s="1"/>
  <c r="AX53" i="52"/>
  <c r="AA53" i="68" s="1"/>
  <c r="BB53" i="52"/>
  <c r="AD53" i="68" s="1"/>
  <c r="BF53" i="52"/>
  <c r="AG53" i="68" s="1"/>
  <c r="BJ53" i="52"/>
  <c r="AJ53" i="68" s="1"/>
  <c r="BN53" i="52"/>
  <c r="AM53" i="68" s="1"/>
  <c r="BR53" i="52"/>
  <c r="AP53" i="68" s="1"/>
  <c r="Z54" i="52"/>
  <c r="I54" i="68" s="1"/>
  <c r="AD54" i="52"/>
  <c r="L54" i="68" s="1"/>
  <c r="AH54" i="52"/>
  <c r="O54" i="68" s="1"/>
  <c r="AL54" i="52"/>
  <c r="R54" i="68" s="1"/>
  <c r="AP54" i="52"/>
  <c r="U54" i="68" s="1"/>
  <c r="AT54" i="52"/>
  <c r="X54" i="68" s="1"/>
  <c r="AX54" i="52"/>
  <c r="AA54" i="68" s="1"/>
  <c r="BB54" i="52"/>
  <c r="AD54" i="68" s="1"/>
  <c r="BF54" i="52"/>
  <c r="AG54" i="68" s="1"/>
  <c r="BJ54" i="52"/>
  <c r="AJ54" i="68" s="1"/>
  <c r="BN54" i="52"/>
  <c r="AM54" i="68" s="1"/>
  <c r="BR54" i="52"/>
  <c r="AP54" i="68" s="1"/>
  <c r="Z55" i="52"/>
  <c r="I55" i="68" s="1"/>
  <c r="AD55" i="52"/>
  <c r="AH55" i="52"/>
  <c r="O55" i="68" s="1"/>
  <c r="AL55" i="52"/>
  <c r="R55" i="68" s="1"/>
  <c r="AP55" i="52"/>
  <c r="U55" i="68" s="1"/>
  <c r="AT55" i="52"/>
  <c r="X55" i="68" s="1"/>
  <c r="AX55" i="52"/>
  <c r="AA55" i="68" s="1"/>
  <c r="BB55" i="52"/>
  <c r="AD55" i="68" s="1"/>
  <c r="BF55" i="52"/>
  <c r="AG55" i="68" s="1"/>
  <c r="BJ55" i="52"/>
  <c r="AJ55" i="68" s="1"/>
  <c r="BN55" i="52"/>
  <c r="AM55" i="68" s="1"/>
  <c r="BR55" i="52"/>
  <c r="AP55" i="68" s="1"/>
  <c r="Z56" i="52"/>
  <c r="I56" i="68" s="1"/>
  <c r="AD56" i="52"/>
  <c r="L56" i="68" s="1"/>
  <c r="AH56" i="52"/>
  <c r="O56" i="68" s="1"/>
  <c r="AL56" i="52"/>
  <c r="R56" i="68" s="1"/>
  <c r="AP56" i="52"/>
  <c r="U56" i="68" s="1"/>
  <c r="AT56" i="52"/>
  <c r="X56" i="68" s="1"/>
  <c r="AX56" i="52"/>
  <c r="AA56" i="68" s="1"/>
  <c r="BB56" i="52"/>
  <c r="AD56" i="68" s="1"/>
  <c r="BF56" i="52"/>
  <c r="AG56" i="68" s="1"/>
  <c r="BJ56" i="52"/>
  <c r="AJ56" i="68" s="1"/>
  <c r="BN56" i="52"/>
  <c r="AM56" i="68" s="1"/>
  <c r="BR56" i="52"/>
  <c r="AP56" i="68" s="1"/>
  <c r="Z57" i="52"/>
  <c r="I57" i="68" s="1"/>
  <c r="AD57" i="52"/>
  <c r="L57" i="68" s="1"/>
  <c r="AH57" i="52"/>
  <c r="O57" i="68" s="1"/>
  <c r="AL57" i="52"/>
  <c r="R57" i="68" s="1"/>
  <c r="AP57" i="52"/>
  <c r="U57" i="68" s="1"/>
  <c r="AT57" i="52"/>
  <c r="X57" i="68" s="1"/>
  <c r="AX57" i="52"/>
  <c r="AA57" i="68" s="1"/>
  <c r="BB57" i="52"/>
  <c r="AD57" i="68" s="1"/>
  <c r="BF57" i="52"/>
  <c r="AG57" i="68" s="1"/>
  <c r="BJ57" i="52"/>
  <c r="AJ57" i="68" s="1"/>
  <c r="BN57" i="52"/>
  <c r="AM57" i="68" s="1"/>
  <c r="BR57" i="52"/>
  <c r="AP57" i="68" s="1"/>
  <c r="Z58" i="52"/>
  <c r="I58" i="68" s="1"/>
  <c r="AD58" i="52"/>
  <c r="L58" i="68" s="1"/>
  <c r="AH58" i="52"/>
  <c r="O58" i="68" s="1"/>
  <c r="AL58" i="52"/>
  <c r="R58" i="68" s="1"/>
  <c r="AP58" i="52"/>
  <c r="U58" i="68" s="1"/>
  <c r="AT58" i="52"/>
  <c r="X58" i="68" s="1"/>
  <c r="AX58" i="52"/>
  <c r="AA58" i="68" s="1"/>
  <c r="BB58" i="52"/>
  <c r="AD58" i="68" s="1"/>
  <c r="BF58" i="52"/>
  <c r="AG58" i="68" s="1"/>
  <c r="BJ58" i="52"/>
  <c r="AJ58" i="68" s="1"/>
  <c r="BN58" i="52"/>
  <c r="AM58" i="68" s="1"/>
  <c r="BR58" i="52"/>
  <c r="AP58" i="68" s="1"/>
  <c r="Z59" i="52"/>
  <c r="I59" i="68" s="1"/>
  <c r="AD59" i="52"/>
  <c r="L59" i="68" s="1"/>
  <c r="AH59" i="52"/>
  <c r="O59" i="68" s="1"/>
  <c r="AL59" i="52"/>
  <c r="R59" i="68" s="1"/>
  <c r="AP59" i="52"/>
  <c r="U59" i="68" s="1"/>
  <c r="AT59" i="52"/>
  <c r="X59" i="68" s="1"/>
  <c r="AX59" i="52"/>
  <c r="AA59" i="68" s="1"/>
  <c r="BB59" i="52"/>
  <c r="AD59" i="68" s="1"/>
  <c r="BF59" i="52"/>
  <c r="AG59" i="68" s="1"/>
  <c r="BJ59" i="52"/>
  <c r="AJ59" i="68" s="1"/>
  <c r="BN59" i="52"/>
  <c r="AM59" i="68" s="1"/>
  <c r="BR59" i="52"/>
  <c r="AP59" i="68" s="1"/>
  <c r="Z60" i="52"/>
  <c r="I60" i="68" s="1"/>
  <c r="AD60" i="52"/>
  <c r="L60" i="68" s="1"/>
  <c r="AH60" i="52"/>
  <c r="O60" i="68" s="1"/>
  <c r="AL60" i="52"/>
  <c r="R60" i="68" s="1"/>
  <c r="AP60" i="52"/>
  <c r="U60" i="68" s="1"/>
  <c r="AT60" i="52"/>
  <c r="X60" i="68" s="1"/>
  <c r="AX60" i="52"/>
  <c r="AA60" i="68" s="1"/>
  <c r="BB60" i="52"/>
  <c r="AD60" i="68" s="1"/>
  <c r="BF60" i="52"/>
  <c r="AG60" i="68" s="1"/>
  <c r="BJ60" i="52"/>
  <c r="AJ60" i="68" s="1"/>
  <c r="BN60" i="52"/>
  <c r="AM60" i="68" s="1"/>
  <c r="BR60" i="52"/>
  <c r="AP60" i="68" s="1"/>
  <c r="Z61" i="52"/>
  <c r="I61" i="68" s="1"/>
  <c r="AD61" i="52"/>
  <c r="L61" i="68" s="1"/>
  <c r="AH61" i="52"/>
  <c r="O61" i="68" s="1"/>
  <c r="AL61" i="52"/>
  <c r="R61" i="68" s="1"/>
  <c r="AP61" i="52"/>
  <c r="U61" i="68" s="1"/>
  <c r="AT61" i="52"/>
  <c r="X61" i="68" s="1"/>
  <c r="AX61" i="52"/>
  <c r="AA61" i="68" s="1"/>
  <c r="BB61" i="52"/>
  <c r="AD61" i="68" s="1"/>
  <c r="BF61" i="52"/>
  <c r="AG61" i="68" s="1"/>
  <c r="BJ61" i="52"/>
  <c r="AJ61" i="68" s="1"/>
  <c r="BN61" i="52"/>
  <c r="AM61" i="68" s="1"/>
  <c r="BR61" i="52"/>
  <c r="AP61" i="68" s="1"/>
  <c r="Z62" i="52"/>
  <c r="I62" i="68" s="1"/>
  <c r="AD62" i="52"/>
  <c r="L62" i="68" s="1"/>
  <c r="AH62" i="52"/>
  <c r="O62" i="68" s="1"/>
  <c r="AL62" i="52"/>
  <c r="R62" i="68" s="1"/>
  <c r="AP62" i="52"/>
  <c r="U62" i="68" s="1"/>
  <c r="AT62" i="52"/>
  <c r="X62" i="68" s="1"/>
  <c r="AX62" i="52"/>
  <c r="AA62" i="68" s="1"/>
  <c r="BB62" i="52"/>
  <c r="AD62" i="68" s="1"/>
  <c r="BF62" i="52"/>
  <c r="AG62" i="68" s="1"/>
  <c r="BJ62" i="52"/>
  <c r="AJ62" i="68" s="1"/>
  <c r="BN62" i="52"/>
  <c r="AM62" i="68" s="1"/>
  <c r="BR62" i="52"/>
  <c r="AP62" i="68" s="1"/>
  <c r="Z63" i="52"/>
  <c r="I63" i="68" s="1"/>
  <c r="AD63" i="52"/>
  <c r="L63" i="68" s="1"/>
  <c r="AH63" i="52"/>
  <c r="O63" i="68" s="1"/>
  <c r="AL63" i="52"/>
  <c r="R63" i="68" s="1"/>
  <c r="AP63" i="52"/>
  <c r="U63" i="68" s="1"/>
  <c r="AT63" i="52"/>
  <c r="X63" i="68" s="1"/>
  <c r="AX63" i="52"/>
  <c r="AA63" i="68" s="1"/>
  <c r="BB63" i="52"/>
  <c r="AD63" i="68" s="1"/>
  <c r="BF63" i="52"/>
  <c r="AG63" i="68" s="1"/>
  <c r="BJ63" i="52"/>
  <c r="AJ63" i="68" s="1"/>
  <c r="BN63" i="52"/>
  <c r="AM63" i="68" s="1"/>
  <c r="BR63" i="52"/>
  <c r="AP63" i="68" s="1"/>
  <c r="Z64" i="52"/>
  <c r="I64" i="68" s="1"/>
  <c r="AD64" i="52"/>
  <c r="L64" i="68" s="1"/>
  <c r="AH64" i="52"/>
  <c r="O64" i="68" s="1"/>
  <c r="AL64" i="52"/>
  <c r="R64" i="68" s="1"/>
  <c r="AP64" i="52"/>
  <c r="U64" i="68" s="1"/>
  <c r="AT64" i="52"/>
  <c r="X64" i="68" s="1"/>
  <c r="AX64" i="52"/>
  <c r="AA64" i="68" s="1"/>
  <c r="BB64" i="52"/>
  <c r="AD64" i="68" s="1"/>
  <c r="BF64" i="52"/>
  <c r="AG64" i="68" s="1"/>
  <c r="BJ64" i="52"/>
  <c r="AJ64" i="68" s="1"/>
  <c r="BN64" i="52"/>
  <c r="AM64" i="68" s="1"/>
  <c r="BR64" i="52"/>
  <c r="AP64" i="68" s="1"/>
  <c r="Z65" i="52"/>
  <c r="I65" i="68" s="1"/>
  <c r="AD65" i="52"/>
  <c r="L65" i="68" s="1"/>
  <c r="AH65" i="52"/>
  <c r="O65" i="68" s="1"/>
  <c r="AL65" i="52"/>
  <c r="R65" i="68" s="1"/>
  <c r="AP65" i="52"/>
  <c r="U65" i="68" s="1"/>
  <c r="AT65" i="52"/>
  <c r="X65" i="68" s="1"/>
  <c r="AX65" i="52"/>
  <c r="AA65" i="68" s="1"/>
  <c r="BB65" i="52"/>
  <c r="AD65" i="68" s="1"/>
  <c r="BF65" i="52"/>
  <c r="AG65" i="68" s="1"/>
  <c r="BJ65" i="52"/>
  <c r="AJ65" i="68" s="1"/>
  <c r="BN65" i="52"/>
  <c r="AM65" i="68" s="1"/>
  <c r="BR65" i="52"/>
  <c r="AP65" i="68" s="1"/>
  <c r="Z66" i="52"/>
  <c r="I66" i="68" s="1"/>
  <c r="AD66" i="52"/>
  <c r="L66" i="68" s="1"/>
  <c r="AH66" i="52"/>
  <c r="O66" i="68" s="1"/>
  <c r="AL66" i="52"/>
  <c r="R66" i="68" s="1"/>
  <c r="AP66" i="52"/>
  <c r="U66" i="68" s="1"/>
  <c r="AT66" i="52"/>
  <c r="X66" i="68" s="1"/>
  <c r="AX66" i="52"/>
  <c r="AA66" i="68" s="1"/>
  <c r="BB66" i="52"/>
  <c r="AD66" i="68" s="1"/>
  <c r="BF66" i="52"/>
  <c r="AG66" i="68" s="1"/>
  <c r="BJ66" i="52"/>
  <c r="AJ66" i="68" s="1"/>
  <c r="BN66" i="52"/>
  <c r="AM66" i="68" s="1"/>
  <c r="BR66" i="52"/>
  <c r="AP66" i="68" s="1"/>
  <c r="Z67" i="52"/>
  <c r="I67" i="68" s="1"/>
  <c r="AD67" i="52"/>
  <c r="L67" i="68" s="1"/>
  <c r="AH67" i="52"/>
  <c r="O67" i="68" s="1"/>
  <c r="AL67" i="52"/>
  <c r="R67" i="68" s="1"/>
  <c r="AP67" i="52"/>
  <c r="U67" i="68" s="1"/>
  <c r="AT67" i="52"/>
  <c r="X67" i="68" s="1"/>
  <c r="AX67" i="52"/>
  <c r="AA67" i="68" s="1"/>
  <c r="BB67" i="52"/>
  <c r="AD67" i="68" s="1"/>
  <c r="BF67" i="52"/>
  <c r="AG67" i="68" s="1"/>
  <c r="BJ67" i="52"/>
  <c r="AJ67" i="68" s="1"/>
  <c r="BN67" i="52"/>
  <c r="AM67" i="68" s="1"/>
  <c r="BR67" i="52"/>
  <c r="AP67" i="68" s="1"/>
  <c r="Z68" i="52"/>
  <c r="I68" i="68" s="1"/>
  <c r="AD68" i="52"/>
  <c r="L68" i="68" s="1"/>
  <c r="AH68" i="52"/>
  <c r="O68" i="68" s="1"/>
  <c r="AL68" i="52"/>
  <c r="R68" i="68" s="1"/>
  <c r="AP68" i="52"/>
  <c r="U68" i="68" s="1"/>
  <c r="AT68" i="52"/>
  <c r="X68" i="68" s="1"/>
  <c r="AX68" i="52"/>
  <c r="AA68" i="68" s="1"/>
  <c r="BB68" i="52"/>
  <c r="AD68" i="68" s="1"/>
  <c r="BF68" i="52"/>
  <c r="AG68" i="68" s="1"/>
  <c r="BJ68" i="52"/>
  <c r="AJ68" i="68" s="1"/>
  <c r="BN68" i="52"/>
  <c r="AM68" i="68" s="1"/>
  <c r="BR68" i="52"/>
  <c r="AP68" i="68" s="1"/>
  <c r="Z69" i="52"/>
  <c r="I69" i="68" s="1"/>
  <c r="AD69" i="52"/>
  <c r="L69" i="68" s="1"/>
  <c r="AH69" i="52"/>
  <c r="O69" i="68" s="1"/>
  <c r="AL69" i="52"/>
  <c r="R69" i="68" s="1"/>
  <c r="AP69" i="52"/>
  <c r="U69" i="68" s="1"/>
  <c r="AT69" i="52"/>
  <c r="X69" i="68" s="1"/>
  <c r="AX69" i="52"/>
  <c r="AA69" i="68" s="1"/>
  <c r="BB69" i="52"/>
  <c r="AD69" i="68" s="1"/>
  <c r="BF69" i="52"/>
  <c r="AG69" i="68" s="1"/>
  <c r="BJ69" i="52"/>
  <c r="AJ69" i="68" s="1"/>
  <c r="BN69" i="52"/>
  <c r="AM69" i="68" s="1"/>
  <c r="BR69" i="52"/>
  <c r="AP69" i="68" s="1"/>
  <c r="Z70" i="52"/>
  <c r="I70" i="68" s="1"/>
  <c r="AD70" i="52"/>
  <c r="L70" i="68" s="1"/>
  <c r="AH70" i="52"/>
  <c r="O70" i="68" s="1"/>
  <c r="AL70" i="52"/>
  <c r="R70" i="68" s="1"/>
  <c r="AP70" i="52"/>
  <c r="U70" i="68" s="1"/>
  <c r="AT70" i="52"/>
  <c r="X70" i="68" s="1"/>
  <c r="AX70" i="52"/>
  <c r="AA70" i="68" s="1"/>
  <c r="BB70" i="52"/>
  <c r="AD70" i="68" s="1"/>
  <c r="BF70" i="52"/>
  <c r="AG70" i="68" s="1"/>
  <c r="BJ70" i="52"/>
  <c r="AJ70" i="68" s="1"/>
  <c r="BN70" i="52"/>
  <c r="AM70" i="68" s="1"/>
  <c r="BR70" i="52"/>
  <c r="AP70" i="68" s="1"/>
  <c r="Z71" i="52"/>
  <c r="I71" i="68" s="1"/>
  <c r="AD71" i="52"/>
  <c r="AH71" i="52"/>
  <c r="O71" i="68" s="1"/>
  <c r="AL71" i="52"/>
  <c r="R71" i="68" s="1"/>
  <c r="AP71" i="52"/>
  <c r="U71" i="68" s="1"/>
  <c r="AT71" i="52"/>
  <c r="X71" i="68" s="1"/>
  <c r="AX71" i="52"/>
  <c r="AA71" i="68" s="1"/>
  <c r="BB71" i="52"/>
  <c r="AD71" i="68" s="1"/>
  <c r="BF71" i="52"/>
  <c r="AG71" i="68" s="1"/>
  <c r="BJ71" i="52"/>
  <c r="AJ71" i="68" s="1"/>
  <c r="BN71" i="52"/>
  <c r="AM71" i="68" s="1"/>
  <c r="BR71" i="52"/>
  <c r="AP71" i="68" s="1"/>
  <c r="Z72" i="52"/>
  <c r="I72" i="68" s="1"/>
  <c r="AD72" i="52"/>
  <c r="L72" i="68" s="1"/>
  <c r="AH72" i="52"/>
  <c r="O72" i="68" s="1"/>
  <c r="AL72" i="52"/>
  <c r="R72" i="68" s="1"/>
  <c r="AP72" i="52"/>
  <c r="U72" i="68" s="1"/>
  <c r="AT72" i="52"/>
  <c r="X72" i="68" s="1"/>
  <c r="AX72" i="52"/>
  <c r="AA72" i="68" s="1"/>
  <c r="BB72" i="52"/>
  <c r="AD72" i="68" s="1"/>
  <c r="BF72" i="52"/>
  <c r="AG72" i="68" s="1"/>
  <c r="BJ72" i="52"/>
  <c r="AJ72" i="68" s="1"/>
  <c r="BN72" i="52"/>
  <c r="AM72" i="68" s="1"/>
  <c r="BR72" i="52"/>
  <c r="AP72" i="68" s="1"/>
  <c r="Z73" i="52"/>
  <c r="I73" i="68" s="1"/>
  <c r="AD73" i="52"/>
  <c r="L73" i="68" s="1"/>
  <c r="AH73" i="52"/>
  <c r="O73" i="68" s="1"/>
  <c r="AL73" i="52"/>
  <c r="R73" i="68" s="1"/>
  <c r="AP73" i="52"/>
  <c r="U73" i="68" s="1"/>
  <c r="AT73" i="52"/>
  <c r="X73" i="68" s="1"/>
  <c r="AX73" i="52"/>
  <c r="AA73" i="68" s="1"/>
  <c r="BB73" i="52"/>
  <c r="AD73" i="68" s="1"/>
  <c r="BF73" i="52"/>
  <c r="AG73" i="68" s="1"/>
  <c r="BJ73" i="52"/>
  <c r="AJ73" i="68" s="1"/>
  <c r="BN73" i="52"/>
  <c r="AM73" i="68" s="1"/>
  <c r="BR73" i="52"/>
  <c r="AP73" i="68" s="1"/>
  <c r="Z74" i="52"/>
  <c r="I74" i="68" s="1"/>
  <c r="AD74" i="52"/>
  <c r="L74" i="68" s="1"/>
  <c r="AH74" i="52"/>
  <c r="O74" i="68" s="1"/>
  <c r="AL74" i="52"/>
  <c r="R74" i="68" s="1"/>
  <c r="AP74" i="52"/>
  <c r="U74" i="68" s="1"/>
  <c r="AT74" i="52"/>
  <c r="X74" i="68" s="1"/>
  <c r="AX74" i="52"/>
  <c r="AA74" i="68" s="1"/>
  <c r="BB74" i="52"/>
  <c r="AD74" i="68" s="1"/>
  <c r="BF74" i="52"/>
  <c r="AG74" i="68" s="1"/>
  <c r="BJ74" i="52"/>
  <c r="AJ74" i="68" s="1"/>
  <c r="BN74" i="52"/>
  <c r="AM74" i="68" s="1"/>
  <c r="BR74" i="52"/>
  <c r="AP74" i="68" s="1"/>
  <c r="Z75" i="52"/>
  <c r="I75" i="68" s="1"/>
  <c r="AD75" i="52"/>
  <c r="L75" i="68" s="1"/>
  <c r="AH75" i="52"/>
  <c r="O75" i="68" s="1"/>
  <c r="AL75" i="52"/>
  <c r="R75" i="68" s="1"/>
  <c r="AP75" i="52"/>
  <c r="U75" i="68" s="1"/>
  <c r="AT75" i="52"/>
  <c r="X75" i="68" s="1"/>
  <c r="AX75" i="52"/>
  <c r="AA75" i="68" s="1"/>
  <c r="BB75" i="52"/>
  <c r="AD75" i="68" s="1"/>
  <c r="BF75" i="52"/>
  <c r="AG75" i="68" s="1"/>
  <c r="BJ75" i="52"/>
  <c r="AJ75" i="68" s="1"/>
  <c r="BN75" i="52"/>
  <c r="AM75" i="68" s="1"/>
  <c r="BR75" i="52"/>
  <c r="AP75" i="68" s="1"/>
  <c r="Z76" i="52"/>
  <c r="I76" i="68" s="1"/>
  <c r="AD76" i="52"/>
  <c r="L76" i="68" s="1"/>
  <c r="AH76" i="52"/>
  <c r="O76" i="68" s="1"/>
  <c r="AL76" i="52"/>
  <c r="R76" i="68" s="1"/>
  <c r="AP76" i="52"/>
  <c r="U76" i="68" s="1"/>
  <c r="AT76" i="52"/>
  <c r="X76" i="68" s="1"/>
  <c r="AX76" i="52"/>
  <c r="AA76" i="68" s="1"/>
  <c r="BB76" i="52"/>
  <c r="AD76" i="68" s="1"/>
  <c r="BF76" i="52"/>
  <c r="AG76" i="68" s="1"/>
  <c r="BJ76" i="52"/>
  <c r="AJ76" i="68" s="1"/>
  <c r="BN76" i="52"/>
  <c r="AM76" i="68" s="1"/>
  <c r="BR76" i="52"/>
  <c r="AP76" i="68" s="1"/>
  <c r="Z77" i="52"/>
  <c r="I77" i="68" s="1"/>
  <c r="AD77" i="52"/>
  <c r="L77" i="68" s="1"/>
  <c r="AH77" i="52"/>
  <c r="O77" i="68" s="1"/>
  <c r="AL77" i="52"/>
  <c r="R77" i="68" s="1"/>
  <c r="AP77" i="52"/>
  <c r="U77" i="68" s="1"/>
  <c r="AT77" i="52"/>
  <c r="X77" i="68" s="1"/>
  <c r="AX77" i="52"/>
  <c r="AA77" i="68" s="1"/>
  <c r="BB77" i="52"/>
  <c r="AD77" i="68" s="1"/>
  <c r="BF77" i="52"/>
  <c r="AG77" i="68" s="1"/>
  <c r="BJ77" i="52"/>
  <c r="AJ77" i="68" s="1"/>
  <c r="BN77" i="52"/>
  <c r="AM77" i="68" s="1"/>
  <c r="BR77" i="52"/>
  <c r="AP77" i="68" s="1"/>
  <c r="Z78" i="52"/>
  <c r="I78" i="68" s="1"/>
  <c r="AD78" i="52"/>
  <c r="L78" i="68" s="1"/>
  <c r="AH78" i="52"/>
  <c r="O78" i="68" s="1"/>
  <c r="AL78" i="52"/>
  <c r="R78" i="68" s="1"/>
  <c r="AP78" i="52"/>
  <c r="U78" i="68" s="1"/>
  <c r="AT78" i="52"/>
  <c r="X78" i="68" s="1"/>
  <c r="AX78" i="52"/>
  <c r="AA78" i="68" s="1"/>
  <c r="BB78" i="52"/>
  <c r="AD78" i="68" s="1"/>
  <c r="BF78" i="52"/>
  <c r="AG78" i="68" s="1"/>
  <c r="BJ78" i="52"/>
  <c r="AJ78" i="68" s="1"/>
  <c r="BN78" i="52"/>
  <c r="AM78" i="68" s="1"/>
  <c r="BR78" i="52"/>
  <c r="AP78" i="68" s="1"/>
  <c r="Z79" i="52"/>
  <c r="I79" i="68" s="1"/>
  <c r="AD79" i="52"/>
  <c r="L79" i="68" s="1"/>
  <c r="AH79" i="52"/>
  <c r="O79" i="68" s="1"/>
  <c r="AL79" i="52"/>
  <c r="R79" i="68" s="1"/>
  <c r="AP79" i="52"/>
  <c r="U79" i="68" s="1"/>
  <c r="AT79" i="52"/>
  <c r="X79" i="68" s="1"/>
  <c r="AX79" i="52"/>
  <c r="AA79" i="68" s="1"/>
  <c r="BB79" i="52"/>
  <c r="AD79" i="68" s="1"/>
  <c r="BF79" i="52"/>
  <c r="AG79" i="68" s="1"/>
  <c r="BJ79" i="52"/>
  <c r="AJ79" i="68" s="1"/>
  <c r="BN79" i="52"/>
  <c r="AM79" i="68" s="1"/>
  <c r="BR79" i="52"/>
  <c r="AP79" i="68" s="1"/>
  <c r="Z80" i="52"/>
  <c r="I80" i="68" s="1"/>
  <c r="AD80" i="52"/>
  <c r="L80" i="68" s="1"/>
  <c r="AH80" i="52"/>
  <c r="O80" i="68" s="1"/>
  <c r="AL80" i="52"/>
  <c r="R80" i="68" s="1"/>
  <c r="AP80" i="52"/>
  <c r="U80" i="68" s="1"/>
  <c r="AT80" i="52"/>
  <c r="X80" i="68" s="1"/>
  <c r="AX80" i="52"/>
  <c r="AA80" i="68" s="1"/>
  <c r="BB80" i="52"/>
  <c r="AD80" i="68" s="1"/>
  <c r="BF80" i="52"/>
  <c r="AG80" i="68" s="1"/>
  <c r="BJ80" i="52"/>
  <c r="AJ80" i="68" s="1"/>
  <c r="BN80" i="52"/>
  <c r="AM80" i="68" s="1"/>
  <c r="BR80" i="52"/>
  <c r="AP80" i="68" s="1"/>
  <c r="Z81" i="52"/>
  <c r="I81" i="68" s="1"/>
  <c r="AD81" i="52"/>
  <c r="L81" i="68" s="1"/>
  <c r="AH81" i="52"/>
  <c r="O81" i="68" s="1"/>
  <c r="AL81" i="52"/>
  <c r="R81" i="68" s="1"/>
  <c r="AP81" i="52"/>
  <c r="U81" i="68" s="1"/>
  <c r="AT81" i="52"/>
  <c r="X81" i="68" s="1"/>
  <c r="AX81" i="52"/>
  <c r="AA81" i="68" s="1"/>
  <c r="BB81" i="52"/>
  <c r="AD81" i="68" s="1"/>
  <c r="BF81" i="52"/>
  <c r="AG81" i="68" s="1"/>
  <c r="BJ81" i="52"/>
  <c r="AJ81" i="68" s="1"/>
  <c r="BN81" i="52"/>
  <c r="AM81" i="68" s="1"/>
  <c r="BR81" i="52"/>
  <c r="AP81" i="68" s="1"/>
  <c r="Z82" i="52"/>
  <c r="I82" i="68" s="1"/>
  <c r="AD82" i="52"/>
  <c r="L82" i="68" s="1"/>
  <c r="AH82" i="52"/>
  <c r="O82" i="68" s="1"/>
  <c r="AL82" i="52"/>
  <c r="R82" i="68" s="1"/>
  <c r="AP82" i="52"/>
  <c r="U82" i="68" s="1"/>
  <c r="AT82" i="52"/>
  <c r="X82" i="68" s="1"/>
  <c r="AX82" i="52"/>
  <c r="AA82" i="68" s="1"/>
  <c r="BB82" i="52"/>
  <c r="AD82" i="68" s="1"/>
  <c r="BF82" i="52"/>
  <c r="AG82" i="68" s="1"/>
  <c r="BJ82" i="52"/>
  <c r="AJ82" i="68" s="1"/>
  <c r="BN82" i="52"/>
  <c r="AM82" i="68" s="1"/>
  <c r="BR82" i="52"/>
  <c r="AP82" i="68" s="1"/>
  <c r="Z83" i="52"/>
  <c r="I83" i="68" s="1"/>
  <c r="AD83" i="52"/>
  <c r="L83" i="68" s="1"/>
  <c r="AH83" i="52"/>
  <c r="O83" i="68" s="1"/>
  <c r="AL83" i="52"/>
  <c r="R83" i="68" s="1"/>
  <c r="AP83" i="52"/>
  <c r="U83" i="68" s="1"/>
  <c r="AT83" i="52"/>
  <c r="X83" i="68" s="1"/>
  <c r="AX83" i="52"/>
  <c r="AA83" i="68" s="1"/>
  <c r="BB83" i="52"/>
  <c r="AD83" i="68" s="1"/>
  <c r="BF83" i="52"/>
  <c r="AG83" i="68" s="1"/>
  <c r="BJ83" i="52"/>
  <c r="AJ83" i="68" s="1"/>
  <c r="BN83" i="52"/>
  <c r="AM83" i="68" s="1"/>
  <c r="BR83" i="52"/>
  <c r="AP83" i="68" s="1"/>
  <c r="Z84" i="52"/>
  <c r="I84" i="68" s="1"/>
  <c r="AD84" i="52"/>
  <c r="L84" i="68" s="1"/>
  <c r="AH84" i="52"/>
  <c r="O84" i="68" s="1"/>
  <c r="AL84" i="52"/>
  <c r="R84" i="68" s="1"/>
  <c r="AP84" i="52"/>
  <c r="U84" i="68" s="1"/>
  <c r="AT84" i="52"/>
  <c r="X84" i="68" s="1"/>
  <c r="AX84" i="52"/>
  <c r="AA84" i="68" s="1"/>
  <c r="BB84" i="52"/>
  <c r="AD84" i="68" s="1"/>
  <c r="BF84" i="52"/>
  <c r="AG84" i="68" s="1"/>
  <c r="BJ84" i="52"/>
  <c r="AJ84" i="68" s="1"/>
  <c r="BN84" i="52"/>
  <c r="AM84" i="68" s="1"/>
  <c r="BR84" i="52"/>
  <c r="AP84" i="68" s="1"/>
  <c r="Z85" i="52"/>
  <c r="I85" i="68" s="1"/>
  <c r="AD85" i="52"/>
  <c r="L85" i="68" s="1"/>
  <c r="AH85" i="52"/>
  <c r="O85" i="68" s="1"/>
  <c r="AL85" i="52"/>
  <c r="R85" i="68" s="1"/>
  <c r="AP85" i="52"/>
  <c r="U85" i="68" s="1"/>
  <c r="AT85" i="52"/>
  <c r="X85" i="68" s="1"/>
  <c r="AX85" i="52"/>
  <c r="AA85" i="68" s="1"/>
  <c r="BB85" i="52"/>
  <c r="AD85" i="68" s="1"/>
  <c r="BF85" i="52"/>
  <c r="AG85" i="68" s="1"/>
  <c r="BJ85" i="52"/>
  <c r="AJ85" i="68" s="1"/>
  <c r="BN85" i="52"/>
  <c r="AM85" i="68" s="1"/>
  <c r="BR85" i="52"/>
  <c r="AP85" i="68" s="1"/>
  <c r="Z86" i="52"/>
  <c r="I86" i="68" s="1"/>
  <c r="AD86" i="52"/>
  <c r="L86" i="68" s="1"/>
  <c r="AH86" i="52"/>
  <c r="O86" i="68" s="1"/>
  <c r="AL86" i="52"/>
  <c r="R86" i="68" s="1"/>
  <c r="AP86" i="52"/>
  <c r="U86" i="68" s="1"/>
  <c r="AT86" i="52"/>
  <c r="X86" i="68" s="1"/>
  <c r="AX86" i="52"/>
  <c r="AA86" i="68" s="1"/>
  <c r="BB86" i="52"/>
  <c r="AD86" i="68" s="1"/>
  <c r="BF86" i="52"/>
  <c r="AG86" i="68" s="1"/>
  <c r="BJ86" i="52"/>
  <c r="AJ86" i="68" s="1"/>
  <c r="BN86" i="52"/>
  <c r="AM86" i="68" s="1"/>
  <c r="BR86" i="52"/>
  <c r="AP86" i="68" s="1"/>
  <c r="Z87" i="52"/>
  <c r="I87" i="68" s="1"/>
  <c r="AD87" i="52"/>
  <c r="AH87" i="52"/>
  <c r="O87" i="68" s="1"/>
  <c r="AL87" i="52"/>
  <c r="R87" i="68" s="1"/>
  <c r="AP87" i="52"/>
  <c r="U87" i="68" s="1"/>
  <c r="AT87" i="52"/>
  <c r="X87" i="68" s="1"/>
  <c r="AX87" i="52"/>
  <c r="AA87" i="68" s="1"/>
  <c r="BB87" i="52"/>
  <c r="AD87" i="68" s="1"/>
  <c r="BF87" i="52"/>
  <c r="AG87" i="68" s="1"/>
  <c r="BJ87" i="52"/>
  <c r="AJ87" i="68" s="1"/>
  <c r="BN87" i="52"/>
  <c r="AM87" i="68" s="1"/>
  <c r="BR87" i="52"/>
  <c r="AP87" i="68" s="1"/>
  <c r="Z88" i="52"/>
  <c r="I88" i="68" s="1"/>
  <c r="AD88" i="52"/>
  <c r="L88" i="68" s="1"/>
  <c r="AH88" i="52"/>
  <c r="O88" i="68" s="1"/>
  <c r="AL88" i="52"/>
  <c r="R88" i="68" s="1"/>
  <c r="AP88" i="52"/>
  <c r="U88" i="68" s="1"/>
  <c r="AT88" i="52"/>
  <c r="X88" i="68" s="1"/>
  <c r="AX88" i="52"/>
  <c r="AA88" i="68" s="1"/>
  <c r="BB88" i="52"/>
  <c r="AD88" i="68" s="1"/>
  <c r="BF88" i="52"/>
  <c r="AG88" i="68" s="1"/>
  <c r="BJ88" i="52"/>
  <c r="AJ88" i="68" s="1"/>
  <c r="BN88" i="52"/>
  <c r="AM88" i="68" s="1"/>
  <c r="BR88" i="52"/>
  <c r="AP88" i="68" s="1"/>
  <c r="Z89" i="52"/>
  <c r="I89" i="68" s="1"/>
  <c r="AD89" i="52"/>
  <c r="L89" i="68" s="1"/>
  <c r="AH89" i="52"/>
  <c r="O89" i="68" s="1"/>
  <c r="AL89" i="52"/>
  <c r="R89" i="68" s="1"/>
  <c r="AP89" i="52"/>
  <c r="U89" i="68" s="1"/>
  <c r="AT89" i="52"/>
  <c r="X89" i="68" s="1"/>
  <c r="AX89" i="52"/>
  <c r="AA89" i="68" s="1"/>
  <c r="BB89" i="52"/>
  <c r="AD89" i="68" s="1"/>
  <c r="BF89" i="52"/>
  <c r="AG89" i="68" s="1"/>
  <c r="BJ89" i="52"/>
  <c r="AJ89" i="68" s="1"/>
  <c r="BN89" i="52"/>
  <c r="AM89" i="68" s="1"/>
  <c r="BR89" i="52"/>
  <c r="AP89" i="68" s="1"/>
  <c r="Z90" i="52"/>
  <c r="I90" i="68" s="1"/>
  <c r="AD90" i="52"/>
  <c r="L90" i="68" s="1"/>
  <c r="AH90" i="52"/>
  <c r="O90" i="68" s="1"/>
  <c r="AL90" i="52"/>
  <c r="R90" i="68" s="1"/>
  <c r="AP90" i="52"/>
  <c r="U90" i="68" s="1"/>
  <c r="AT90" i="52"/>
  <c r="X90" i="68" s="1"/>
  <c r="AX90" i="52"/>
  <c r="AA90" i="68" s="1"/>
  <c r="BB90" i="52"/>
  <c r="AD90" i="68" s="1"/>
  <c r="BF90" i="52"/>
  <c r="AG90" i="68" s="1"/>
  <c r="BJ90" i="52"/>
  <c r="AJ90" i="68" s="1"/>
  <c r="BN90" i="52"/>
  <c r="AM90" i="68" s="1"/>
  <c r="BR90" i="52"/>
  <c r="AP90" i="68" s="1"/>
  <c r="Z91" i="52"/>
  <c r="I91" i="68" s="1"/>
  <c r="AD91" i="52"/>
  <c r="L91" i="68" s="1"/>
  <c r="AH91" i="52"/>
  <c r="O91" i="68" s="1"/>
  <c r="AL91" i="52"/>
  <c r="R91" i="68" s="1"/>
  <c r="AP91" i="52"/>
  <c r="U91" i="68" s="1"/>
  <c r="AT91" i="52"/>
  <c r="X91" i="68" s="1"/>
  <c r="AX91" i="52"/>
  <c r="AA91" i="68" s="1"/>
  <c r="BB91" i="52"/>
  <c r="AD91" i="68" s="1"/>
  <c r="BF91" i="52"/>
  <c r="AG91" i="68" s="1"/>
  <c r="BJ91" i="52"/>
  <c r="AJ91" i="68" s="1"/>
  <c r="BN91" i="52"/>
  <c r="AM91" i="68" s="1"/>
  <c r="BR91" i="52"/>
  <c r="AP91" i="68" s="1"/>
  <c r="Z92" i="52"/>
  <c r="I92" i="68" s="1"/>
  <c r="AD92" i="52"/>
  <c r="L92" i="68" s="1"/>
  <c r="AH92" i="52"/>
  <c r="O92" i="68" s="1"/>
  <c r="AL92" i="52"/>
  <c r="R92" i="68" s="1"/>
  <c r="AP92" i="52"/>
  <c r="U92" i="68" s="1"/>
  <c r="AT92" i="52"/>
  <c r="X92" i="68" s="1"/>
  <c r="AX92" i="52"/>
  <c r="AA92" i="68" s="1"/>
  <c r="BB92" i="52"/>
  <c r="AD92" i="68" s="1"/>
  <c r="BF92" i="52"/>
  <c r="AG92" i="68" s="1"/>
  <c r="BJ92" i="52"/>
  <c r="AJ92" i="68" s="1"/>
  <c r="BN92" i="52"/>
  <c r="AM92" i="68" s="1"/>
  <c r="BR92" i="52"/>
  <c r="AP92" i="68" s="1"/>
  <c r="Z93" i="52"/>
  <c r="I93" i="68" s="1"/>
  <c r="AD93" i="52"/>
  <c r="L93" i="68" s="1"/>
  <c r="AH93" i="52"/>
  <c r="O93" i="68" s="1"/>
  <c r="AL93" i="52"/>
  <c r="R93" i="68" s="1"/>
  <c r="AP93" i="52"/>
  <c r="U93" i="68" s="1"/>
  <c r="AT93" i="52"/>
  <c r="X93" i="68" s="1"/>
  <c r="AX93" i="52"/>
  <c r="AA93" i="68" s="1"/>
  <c r="BB93" i="52"/>
  <c r="AD93" i="68" s="1"/>
  <c r="BF93" i="52"/>
  <c r="AG93" i="68" s="1"/>
  <c r="BJ93" i="52"/>
  <c r="AJ93" i="68" s="1"/>
  <c r="BN93" i="52"/>
  <c r="AM93" i="68" s="1"/>
  <c r="BR93" i="52"/>
  <c r="AP93" i="68" s="1"/>
  <c r="Z94" i="52"/>
  <c r="I94" i="68" s="1"/>
  <c r="AD94" i="52"/>
  <c r="AH94" i="52"/>
  <c r="O94" i="68" s="1"/>
  <c r="AL94" i="52"/>
  <c r="R94" i="68" s="1"/>
  <c r="AP94" i="52"/>
  <c r="U94" i="68" s="1"/>
  <c r="AT94" i="52"/>
  <c r="X94" i="68" s="1"/>
  <c r="AX94" i="52"/>
  <c r="AA94" i="68" s="1"/>
  <c r="BB94" i="52"/>
  <c r="AD94" i="68" s="1"/>
  <c r="BF94" i="52"/>
  <c r="AG94" i="68" s="1"/>
  <c r="BJ94" i="52"/>
  <c r="AJ94" i="68" s="1"/>
  <c r="BN94" i="52"/>
  <c r="AM94" i="68" s="1"/>
  <c r="BR94" i="52"/>
  <c r="AP94" i="68" s="1"/>
  <c r="Z95" i="52"/>
  <c r="I95" i="68" s="1"/>
  <c r="AD95" i="52"/>
  <c r="L95" i="68" s="1"/>
  <c r="AH95" i="52"/>
  <c r="AL95" i="52"/>
  <c r="R95" i="68" s="1"/>
  <c r="AP95" i="52"/>
  <c r="U95" i="68" s="1"/>
  <c r="AT95" i="52"/>
  <c r="X95" i="68" s="1"/>
  <c r="AX95" i="52"/>
  <c r="AA95" i="68" s="1"/>
  <c r="BB95" i="52"/>
  <c r="AD95" i="68" s="1"/>
  <c r="BF95" i="52"/>
  <c r="AG95" i="68" s="1"/>
  <c r="BJ95" i="52"/>
  <c r="AJ95" i="68" s="1"/>
  <c r="BN95" i="52"/>
  <c r="AM95" i="68" s="1"/>
  <c r="BR95" i="52"/>
  <c r="AP95" i="68" s="1"/>
  <c r="Z96" i="52"/>
  <c r="I96" i="68" s="1"/>
  <c r="AD96" i="52"/>
  <c r="L96" i="68" s="1"/>
  <c r="AH96" i="52"/>
  <c r="O96" i="68" s="1"/>
  <c r="AL96" i="52"/>
  <c r="R96" i="68" s="1"/>
  <c r="AP96" i="52"/>
  <c r="U96" i="68" s="1"/>
  <c r="AT96" i="52"/>
  <c r="X96" i="68" s="1"/>
  <c r="AX96" i="52"/>
  <c r="AA96" i="68" s="1"/>
  <c r="BB96" i="52"/>
  <c r="AD96" i="68" s="1"/>
  <c r="BF96" i="52"/>
  <c r="AG96" i="68" s="1"/>
  <c r="BJ96" i="52"/>
  <c r="AJ96" i="68" s="1"/>
  <c r="BN96" i="52"/>
  <c r="AM96" i="68" s="1"/>
  <c r="BR96" i="52"/>
  <c r="AP96" i="68" s="1"/>
  <c r="Z97" i="52"/>
  <c r="I97" i="68" s="1"/>
  <c r="AD97" i="52"/>
  <c r="L97" i="68" s="1"/>
  <c r="AH97" i="52"/>
  <c r="O97" i="68" s="1"/>
  <c r="AL97" i="52"/>
  <c r="R97" i="68" s="1"/>
  <c r="AP97" i="52"/>
  <c r="U97" i="68" s="1"/>
  <c r="AT97" i="52"/>
  <c r="X97" i="68" s="1"/>
  <c r="AX97" i="52"/>
  <c r="AA97" i="68" s="1"/>
  <c r="BB97" i="52"/>
  <c r="AD97" i="68" s="1"/>
  <c r="BF97" i="52"/>
  <c r="AG97" i="68" s="1"/>
  <c r="BJ97" i="52"/>
  <c r="AJ97" i="68" s="1"/>
  <c r="BN97" i="52"/>
  <c r="AM97" i="68" s="1"/>
  <c r="BR97" i="52"/>
  <c r="AP97" i="68" s="1"/>
  <c r="Z98" i="52"/>
  <c r="I98" i="68" s="1"/>
  <c r="AD98" i="52"/>
  <c r="L98" i="68" s="1"/>
  <c r="AH98" i="52"/>
  <c r="O98" i="68" s="1"/>
  <c r="AL98" i="52"/>
  <c r="R98" i="68" s="1"/>
  <c r="AP98" i="52"/>
  <c r="U98" i="68" s="1"/>
  <c r="AT98" i="52"/>
  <c r="X98" i="68" s="1"/>
  <c r="AX98" i="52"/>
  <c r="AA98" i="68" s="1"/>
  <c r="BB98" i="52"/>
  <c r="AD98" i="68" s="1"/>
  <c r="BF98" i="52"/>
  <c r="AG98" i="68" s="1"/>
  <c r="BJ98" i="52"/>
  <c r="AJ98" i="68" s="1"/>
  <c r="BN98" i="52"/>
  <c r="AM98" i="68" s="1"/>
  <c r="BR98" i="52"/>
  <c r="AP98" i="68" s="1"/>
  <c r="Z99" i="52"/>
  <c r="I99" i="68" s="1"/>
  <c r="AD99" i="52"/>
  <c r="AH99" i="52"/>
  <c r="O99" i="68" s="1"/>
  <c r="AL99" i="52"/>
  <c r="R99" i="68" s="1"/>
  <c r="AP99" i="52"/>
  <c r="U99" i="68" s="1"/>
  <c r="AT99" i="52"/>
  <c r="X99" i="68" s="1"/>
  <c r="AX99" i="52"/>
  <c r="AA99" i="68" s="1"/>
  <c r="BB99" i="52"/>
  <c r="AD99" i="68" s="1"/>
  <c r="BF99" i="52"/>
  <c r="AG99" i="68" s="1"/>
  <c r="BJ99" i="52"/>
  <c r="AJ99" i="68" s="1"/>
  <c r="BN99" i="52"/>
  <c r="AM99" i="68" s="1"/>
  <c r="BR99" i="52"/>
  <c r="AP99" i="68" s="1"/>
  <c r="Z100" i="52"/>
  <c r="I100" i="68" s="1"/>
  <c r="AD100" i="52"/>
  <c r="L100" i="68" s="1"/>
  <c r="AH100" i="52"/>
  <c r="O100" i="68" s="1"/>
  <c r="AL100" i="52"/>
  <c r="R100" i="68" s="1"/>
  <c r="AP100" i="52"/>
  <c r="U100" i="68" s="1"/>
  <c r="AT100" i="52"/>
  <c r="X100" i="68" s="1"/>
  <c r="AX100" i="52"/>
  <c r="AA100" i="68" s="1"/>
  <c r="BB100" i="52"/>
  <c r="AD100" i="68" s="1"/>
  <c r="BF100" i="52"/>
  <c r="AG100" i="68" s="1"/>
  <c r="BJ100" i="52"/>
  <c r="AJ100" i="68" s="1"/>
  <c r="BN100" i="52"/>
  <c r="AM100" i="68" s="1"/>
  <c r="BR100" i="52"/>
  <c r="AP100" i="68" s="1"/>
  <c r="Z101" i="52"/>
  <c r="I101" i="68" s="1"/>
  <c r="AD101" i="52"/>
  <c r="L101" i="68" s="1"/>
  <c r="AH101" i="52"/>
  <c r="O101" i="68" s="1"/>
  <c r="AL101" i="52"/>
  <c r="R101" i="68" s="1"/>
  <c r="AP101" i="52"/>
  <c r="U101" i="68" s="1"/>
  <c r="AT101" i="52"/>
  <c r="X101" i="68" s="1"/>
  <c r="AX101" i="52"/>
  <c r="AA101" i="68" s="1"/>
  <c r="BB101" i="52"/>
  <c r="AD101" i="68" s="1"/>
  <c r="BF101" i="52"/>
  <c r="AG101" i="68" s="1"/>
  <c r="BJ101" i="52"/>
  <c r="AJ101" i="68" s="1"/>
  <c r="BN101" i="52"/>
  <c r="AM101" i="68" s="1"/>
  <c r="BR101" i="52"/>
  <c r="AP101" i="68" s="1"/>
  <c r="Z102" i="52"/>
  <c r="I102" i="68" s="1"/>
  <c r="AD102" i="52"/>
  <c r="L102" i="68" s="1"/>
  <c r="AH102" i="52"/>
  <c r="O102" i="68" s="1"/>
  <c r="AL102" i="52"/>
  <c r="R102" i="68" s="1"/>
  <c r="AP102" i="52"/>
  <c r="U102" i="68" s="1"/>
  <c r="AT102" i="52"/>
  <c r="X102" i="68" s="1"/>
  <c r="AX102" i="52"/>
  <c r="AA102" i="68" s="1"/>
  <c r="BB102" i="52"/>
  <c r="AD102" i="68" s="1"/>
  <c r="BF102" i="52"/>
  <c r="AG102" i="68" s="1"/>
  <c r="BJ102" i="52"/>
  <c r="AJ102" i="68" s="1"/>
  <c r="BN102" i="52"/>
  <c r="AM102" i="68" s="1"/>
  <c r="BR102" i="52"/>
  <c r="AP102" i="68" s="1"/>
  <c r="Z103" i="52"/>
  <c r="I103" i="68" s="1"/>
  <c r="AD103" i="52"/>
  <c r="L103" i="68" s="1"/>
  <c r="AH103" i="52"/>
  <c r="O103" i="68" s="1"/>
  <c r="AL103" i="52"/>
  <c r="R103" i="68" s="1"/>
  <c r="AP103" i="52"/>
  <c r="U103" i="68" s="1"/>
  <c r="AT103" i="52"/>
  <c r="X103" i="68" s="1"/>
  <c r="AX103" i="52"/>
  <c r="AA103" i="68" s="1"/>
  <c r="BB103" i="52"/>
  <c r="AD103" i="68" s="1"/>
  <c r="BF103" i="52"/>
  <c r="AG103" i="68" s="1"/>
  <c r="BJ103" i="52"/>
  <c r="AJ103" i="68" s="1"/>
  <c r="BN103" i="52"/>
  <c r="AM103" i="68" s="1"/>
  <c r="BR103" i="52"/>
  <c r="AP103" i="68" s="1"/>
  <c r="Z104" i="52"/>
  <c r="I104" i="68" s="1"/>
  <c r="AD104" i="52"/>
  <c r="L104" i="68" s="1"/>
  <c r="AH104" i="52"/>
  <c r="O104" i="68" s="1"/>
  <c r="AL104" i="52"/>
  <c r="R104" i="68" s="1"/>
  <c r="AP104" i="52"/>
  <c r="U104" i="68" s="1"/>
  <c r="AT104" i="52"/>
  <c r="X104" i="68" s="1"/>
  <c r="AX104" i="52"/>
  <c r="AA104" i="68" s="1"/>
  <c r="BB104" i="52"/>
  <c r="AD104" i="68" s="1"/>
  <c r="BF104" i="52"/>
  <c r="AG104" i="68" s="1"/>
  <c r="BJ104" i="52"/>
  <c r="AJ104" i="68" s="1"/>
  <c r="BN104" i="52"/>
  <c r="AM104" i="68" s="1"/>
  <c r="BR104" i="52"/>
  <c r="AP104" i="68" s="1"/>
  <c r="BT106" i="52"/>
  <c r="F11" i="64"/>
  <c r="S9" i="64"/>
  <c r="W14" i="57"/>
  <c r="G14" i="69" s="1"/>
  <c r="AA14" i="57"/>
  <c r="J14" i="69" s="1"/>
  <c r="AE14" i="57"/>
  <c r="M14" i="69" s="1"/>
  <c r="AI14" i="57"/>
  <c r="P14" i="69" s="1"/>
  <c r="AM14" i="57"/>
  <c r="S14" i="69" s="1"/>
  <c r="AQ14" i="57"/>
  <c r="V14" i="69" s="1"/>
  <c r="AU14" i="57"/>
  <c r="Y14" i="69" s="1"/>
  <c r="AY14" i="57"/>
  <c r="AB14" i="69" s="1"/>
  <c r="BC14" i="57"/>
  <c r="AE14" i="69" s="1"/>
  <c r="BG14" i="57"/>
  <c r="AH14" i="69" s="1"/>
  <c r="BK14" i="57"/>
  <c r="AK14" i="69" s="1"/>
  <c r="BO14" i="57"/>
  <c r="AN14" i="69" s="1"/>
  <c r="W15" i="57"/>
  <c r="G15" i="69" s="1"/>
  <c r="AA15" i="57"/>
  <c r="AD15" i="57" s="1"/>
  <c r="AE15" i="57"/>
  <c r="M15" i="69" s="1"/>
  <c r="AI15" i="57"/>
  <c r="P15" i="69" s="1"/>
  <c r="AM15" i="57"/>
  <c r="S15" i="69" s="1"/>
  <c r="AQ15" i="57"/>
  <c r="AT15" i="57" s="1"/>
  <c r="X15" i="69" s="1"/>
  <c r="AU15" i="57"/>
  <c r="Y15" i="69" s="1"/>
  <c r="AY15" i="57"/>
  <c r="AB15" i="69" s="1"/>
  <c r="BC15" i="57"/>
  <c r="AE15" i="69" s="1"/>
  <c r="BG15" i="57"/>
  <c r="BJ15" i="57" s="1"/>
  <c r="AJ15" i="69" s="1"/>
  <c r="BK15" i="57"/>
  <c r="AK15" i="69" s="1"/>
  <c r="BO15" i="57"/>
  <c r="AN15" i="69" s="1"/>
  <c r="W16" i="57"/>
  <c r="G16" i="69" s="1"/>
  <c r="AA16" i="57"/>
  <c r="J16" i="69" s="1"/>
  <c r="AE16" i="57"/>
  <c r="M16" i="69" s="1"/>
  <c r="AI16" i="57"/>
  <c r="P16" i="69" s="1"/>
  <c r="AM16" i="57"/>
  <c r="S16" i="69" s="1"/>
  <c r="AQ16" i="57"/>
  <c r="V16" i="69" s="1"/>
  <c r="AU16" i="57"/>
  <c r="Y16" i="69" s="1"/>
  <c r="AY16" i="57"/>
  <c r="AB16" i="69" s="1"/>
  <c r="BC16" i="57"/>
  <c r="AE16" i="69" s="1"/>
  <c r="BG16" i="57"/>
  <c r="AH16" i="69" s="1"/>
  <c r="BK16" i="57"/>
  <c r="AK16" i="69" s="1"/>
  <c r="BO16" i="57"/>
  <c r="AN16" i="69" s="1"/>
  <c r="W17" i="57"/>
  <c r="G17" i="69" s="1"/>
  <c r="AA17" i="57"/>
  <c r="J17" i="69" s="1"/>
  <c r="AE17" i="57"/>
  <c r="M17" i="69" s="1"/>
  <c r="AI17" i="57"/>
  <c r="P17" i="69" s="1"/>
  <c r="AM17" i="57"/>
  <c r="S17" i="69" s="1"/>
  <c r="AQ17" i="57"/>
  <c r="V17" i="69" s="1"/>
  <c r="AU17" i="57"/>
  <c r="Y17" i="69" s="1"/>
  <c r="AY17" i="57"/>
  <c r="AB17" i="69" s="1"/>
  <c r="BC17" i="57"/>
  <c r="AE17" i="69" s="1"/>
  <c r="BG17" i="57"/>
  <c r="AH17" i="69" s="1"/>
  <c r="BK17" i="57"/>
  <c r="AK17" i="69" s="1"/>
  <c r="BO17" i="57"/>
  <c r="AN17" i="69" s="1"/>
  <c r="W18" i="57"/>
  <c r="G18" i="69" s="1"/>
  <c r="AA18" i="57"/>
  <c r="J18" i="69" s="1"/>
  <c r="AE18" i="57"/>
  <c r="M18" i="69" s="1"/>
  <c r="AI18" i="57"/>
  <c r="P18" i="69" s="1"/>
  <c r="AM18" i="57"/>
  <c r="S18" i="69" s="1"/>
  <c r="AQ18" i="57"/>
  <c r="V18" i="69" s="1"/>
  <c r="AU18" i="57"/>
  <c r="Y18" i="69" s="1"/>
  <c r="AY18" i="57"/>
  <c r="AB18" i="69" s="1"/>
  <c r="BC18" i="57"/>
  <c r="AE18" i="69" s="1"/>
  <c r="BG18" i="57"/>
  <c r="AH18" i="69" s="1"/>
  <c r="BK18" i="57"/>
  <c r="AK18" i="69" s="1"/>
  <c r="BO18" i="57"/>
  <c r="AN18" i="69" s="1"/>
  <c r="W19" i="57"/>
  <c r="G19" i="69" s="1"/>
  <c r="AA19" i="57"/>
  <c r="AE19" i="57"/>
  <c r="M19" i="69" s="1"/>
  <c r="AI19" i="57"/>
  <c r="P19" i="69" s="1"/>
  <c r="AM19" i="57"/>
  <c r="S19" i="69" s="1"/>
  <c r="AQ19" i="57"/>
  <c r="V19" i="69" s="1"/>
  <c r="AU19" i="57"/>
  <c r="Y19" i="69" s="1"/>
  <c r="AY19" i="57"/>
  <c r="AB19" i="69" s="1"/>
  <c r="BC19" i="57"/>
  <c r="AE19" i="69" s="1"/>
  <c r="BG19" i="57"/>
  <c r="AH19" i="69" s="1"/>
  <c r="BK19" i="57"/>
  <c r="AK19" i="69" s="1"/>
  <c r="BO19" i="57"/>
  <c r="AN19" i="69" s="1"/>
  <c r="W20" i="57"/>
  <c r="G20" i="69" s="1"/>
  <c r="AA20" i="57"/>
  <c r="J20" i="69" s="1"/>
  <c r="AE20" i="57"/>
  <c r="M20" i="69" s="1"/>
  <c r="AI20" i="57"/>
  <c r="P20" i="69" s="1"/>
  <c r="AM20" i="57"/>
  <c r="S20" i="69" s="1"/>
  <c r="AQ20" i="57"/>
  <c r="V20" i="69" s="1"/>
  <c r="AU20" i="57"/>
  <c r="Y20" i="69" s="1"/>
  <c r="AY20" i="57"/>
  <c r="AB20" i="69" s="1"/>
  <c r="BC20" i="57"/>
  <c r="AE20" i="69" s="1"/>
  <c r="BG20" i="57"/>
  <c r="AH20" i="69" s="1"/>
  <c r="BK20" i="57"/>
  <c r="AK20" i="69" s="1"/>
  <c r="BO20" i="57"/>
  <c r="AN20" i="69" s="1"/>
  <c r="W21" i="57"/>
  <c r="G21" i="69" s="1"/>
  <c r="AA21" i="57"/>
  <c r="J21" i="69" s="1"/>
  <c r="AE21" i="57"/>
  <c r="M21" i="69" s="1"/>
  <c r="AI21" i="57"/>
  <c r="P21" i="69" s="1"/>
  <c r="AM21" i="57"/>
  <c r="S21" i="69" s="1"/>
  <c r="AQ21" i="57"/>
  <c r="V21" i="69" s="1"/>
  <c r="AU21" i="57"/>
  <c r="Y21" i="69" s="1"/>
  <c r="AY21" i="57"/>
  <c r="AB21" i="69" s="1"/>
  <c r="BC21" i="57"/>
  <c r="AE21" i="69" s="1"/>
  <c r="BG21" i="57"/>
  <c r="AH21" i="69" s="1"/>
  <c r="BK21" i="57"/>
  <c r="AK21" i="69" s="1"/>
  <c r="BO21" i="57"/>
  <c r="AN21" i="69" s="1"/>
  <c r="W22" i="57"/>
  <c r="G22" i="69" s="1"/>
  <c r="AA22" i="57"/>
  <c r="J22" i="69" s="1"/>
  <c r="AE22" i="57"/>
  <c r="M22" i="69" s="1"/>
  <c r="AI22" i="57"/>
  <c r="P22" i="69" s="1"/>
  <c r="AM22" i="57"/>
  <c r="S22" i="69" s="1"/>
  <c r="AQ22" i="57"/>
  <c r="V22" i="69" s="1"/>
  <c r="AU22" i="57"/>
  <c r="Y22" i="69" s="1"/>
  <c r="AY22" i="57"/>
  <c r="AB22" i="69" s="1"/>
  <c r="BC22" i="57"/>
  <c r="AE22" i="69" s="1"/>
  <c r="BG22" i="57"/>
  <c r="AH22" i="69" s="1"/>
  <c r="BK22" i="57"/>
  <c r="AK22" i="69" s="1"/>
  <c r="BO22" i="57"/>
  <c r="AN22" i="69" s="1"/>
  <c r="W23" i="57"/>
  <c r="G23" i="69" s="1"/>
  <c r="AA23" i="57"/>
  <c r="AE23" i="57"/>
  <c r="M23" i="69" s="1"/>
  <c r="AI23" i="57"/>
  <c r="P23" i="69" s="1"/>
  <c r="AM23" i="57"/>
  <c r="S23" i="69" s="1"/>
  <c r="AQ23" i="57"/>
  <c r="V23" i="69" s="1"/>
  <c r="AU23" i="57"/>
  <c r="Y23" i="69" s="1"/>
  <c r="AY23" i="57"/>
  <c r="AB23" i="69" s="1"/>
  <c r="BC23" i="57"/>
  <c r="AE23" i="69" s="1"/>
  <c r="BG23" i="57"/>
  <c r="AH23" i="69" s="1"/>
  <c r="BK23" i="57"/>
  <c r="AK23" i="69" s="1"/>
  <c r="BO23" i="57"/>
  <c r="AN23" i="69" s="1"/>
  <c r="W24" i="57"/>
  <c r="G24" i="69" s="1"/>
  <c r="AA24" i="57"/>
  <c r="J24" i="69" s="1"/>
  <c r="AE24" i="57"/>
  <c r="M24" i="69" s="1"/>
  <c r="AI24" i="57"/>
  <c r="AM24" i="57"/>
  <c r="S24" i="69" s="1"/>
  <c r="AQ24" i="57"/>
  <c r="V24" i="69" s="1"/>
  <c r="AU24" i="57"/>
  <c r="Y24" i="69" s="1"/>
  <c r="AY24" i="57"/>
  <c r="AB24" i="69" s="1"/>
  <c r="BC24" i="57"/>
  <c r="AE24" i="69" s="1"/>
  <c r="BG24" i="57"/>
  <c r="AH24" i="69" s="1"/>
  <c r="BK24" i="57"/>
  <c r="AK24" i="69" s="1"/>
  <c r="BO24" i="57"/>
  <c r="AN24" i="69" s="1"/>
  <c r="W25" i="57"/>
  <c r="G25" i="69" s="1"/>
  <c r="AA25" i="57"/>
  <c r="J25" i="69" s="1"/>
  <c r="AE25" i="57"/>
  <c r="M25" i="69" s="1"/>
  <c r="AI25" i="57"/>
  <c r="P25" i="69" s="1"/>
  <c r="AM25" i="57"/>
  <c r="S25" i="69" s="1"/>
  <c r="AQ25" i="57"/>
  <c r="V25" i="69" s="1"/>
  <c r="AU25" i="57"/>
  <c r="Y25" i="69" s="1"/>
  <c r="AY25" i="57"/>
  <c r="AB25" i="69" s="1"/>
  <c r="BC25" i="57"/>
  <c r="AE25" i="69" s="1"/>
  <c r="BG25" i="57"/>
  <c r="AH25" i="69" s="1"/>
  <c r="BK25" i="57"/>
  <c r="AK25" i="69" s="1"/>
  <c r="BO25" i="57"/>
  <c r="AN25" i="69" s="1"/>
  <c r="W26" i="57"/>
  <c r="G26" i="69" s="1"/>
  <c r="AA26" i="57"/>
  <c r="J26" i="69" s="1"/>
  <c r="AE26" i="57"/>
  <c r="M26" i="69" s="1"/>
  <c r="AI26" i="57"/>
  <c r="P26" i="69" s="1"/>
  <c r="AM26" i="57"/>
  <c r="S26" i="69" s="1"/>
  <c r="AQ26" i="57"/>
  <c r="V26" i="69" s="1"/>
  <c r="AU26" i="57"/>
  <c r="Y26" i="69" s="1"/>
  <c r="AY26" i="57"/>
  <c r="AB26" i="69" s="1"/>
  <c r="BC26" i="57"/>
  <c r="AE26" i="69" s="1"/>
  <c r="BG26" i="57"/>
  <c r="AH26" i="69" s="1"/>
  <c r="BK26" i="57"/>
  <c r="AK26" i="69" s="1"/>
  <c r="BO26" i="57"/>
  <c r="AN26" i="69" s="1"/>
  <c r="W27" i="57"/>
  <c r="G27" i="69" s="1"/>
  <c r="AA27" i="57"/>
  <c r="AE27" i="57"/>
  <c r="M27" i="69" s="1"/>
  <c r="AI27" i="57"/>
  <c r="P27" i="69" s="1"/>
  <c r="AM27" i="57"/>
  <c r="S27" i="69" s="1"/>
  <c r="AQ27" i="57"/>
  <c r="V27" i="69" s="1"/>
  <c r="AU27" i="57"/>
  <c r="Y27" i="69" s="1"/>
  <c r="AY27" i="57"/>
  <c r="AB27" i="69" s="1"/>
  <c r="BC27" i="57"/>
  <c r="AE27" i="69" s="1"/>
  <c r="BG27" i="57"/>
  <c r="AH27" i="69" s="1"/>
  <c r="BK27" i="57"/>
  <c r="AK27" i="69" s="1"/>
  <c r="BO27" i="57"/>
  <c r="AN27" i="69" s="1"/>
  <c r="W28" i="57"/>
  <c r="G28" i="69" s="1"/>
  <c r="AA28" i="57"/>
  <c r="J28" i="69" s="1"/>
  <c r="AE28" i="57"/>
  <c r="AI28" i="57"/>
  <c r="P28" i="69" s="1"/>
  <c r="AM28" i="57"/>
  <c r="S28" i="69" s="1"/>
  <c r="AQ28" i="57"/>
  <c r="V28" i="69" s="1"/>
  <c r="AU28" i="57"/>
  <c r="Y28" i="69" s="1"/>
  <c r="AY28" i="57"/>
  <c r="AB28" i="69" s="1"/>
  <c r="BC28" i="57"/>
  <c r="AE28" i="69" s="1"/>
  <c r="BG28" i="57"/>
  <c r="AH28" i="69" s="1"/>
  <c r="BK28" i="57"/>
  <c r="AK28" i="69" s="1"/>
  <c r="BO28" i="57"/>
  <c r="AN28" i="69" s="1"/>
  <c r="W29" i="57"/>
  <c r="G29" i="69" s="1"/>
  <c r="AA29" i="57"/>
  <c r="J29" i="69" s="1"/>
  <c r="AE29" i="57"/>
  <c r="M29" i="69" s="1"/>
  <c r="AI29" i="57"/>
  <c r="P29" i="69" s="1"/>
  <c r="AM29" i="57"/>
  <c r="S29" i="69" s="1"/>
  <c r="AQ29" i="57"/>
  <c r="V29" i="69" s="1"/>
  <c r="AU29" i="57"/>
  <c r="Y29" i="69" s="1"/>
  <c r="AY29" i="57"/>
  <c r="AB29" i="69" s="1"/>
  <c r="BC29" i="57"/>
  <c r="AE29" i="69" s="1"/>
  <c r="BG29" i="57"/>
  <c r="AH29" i="69" s="1"/>
  <c r="BK29" i="57"/>
  <c r="AK29" i="69" s="1"/>
  <c r="BO29" i="57"/>
  <c r="AN29" i="69" s="1"/>
  <c r="W30" i="57"/>
  <c r="G30" i="69" s="1"/>
  <c r="AA30" i="57"/>
  <c r="J30" i="69" s="1"/>
  <c r="AE30" i="57"/>
  <c r="M30" i="69" s="1"/>
  <c r="AI30" i="57"/>
  <c r="P30" i="69" s="1"/>
  <c r="AM30" i="57"/>
  <c r="S30" i="69" s="1"/>
  <c r="AQ30" i="57"/>
  <c r="V30" i="69" s="1"/>
  <c r="AU30" i="57"/>
  <c r="Y30" i="69" s="1"/>
  <c r="AY30" i="57"/>
  <c r="AB30" i="69" s="1"/>
  <c r="BC30" i="57"/>
  <c r="AE30" i="69" s="1"/>
  <c r="BG30" i="57"/>
  <c r="AH30" i="69" s="1"/>
  <c r="BK30" i="57"/>
  <c r="AK30" i="69" s="1"/>
  <c r="BO30" i="57"/>
  <c r="AN30" i="69" s="1"/>
  <c r="W31" i="57"/>
  <c r="G31" i="69" s="1"/>
  <c r="AA31" i="57"/>
  <c r="AE31" i="57"/>
  <c r="M31" i="69" s="1"/>
  <c r="AI31" i="57"/>
  <c r="P31" i="69" s="1"/>
  <c r="AM31" i="57"/>
  <c r="S31" i="69" s="1"/>
  <c r="AQ31" i="57"/>
  <c r="V31" i="69" s="1"/>
  <c r="AU31" i="57"/>
  <c r="Y31" i="69" s="1"/>
  <c r="AY31" i="57"/>
  <c r="AB31" i="69" s="1"/>
  <c r="BC31" i="57"/>
  <c r="AE31" i="69" s="1"/>
  <c r="BG31" i="57"/>
  <c r="AH31" i="69" s="1"/>
  <c r="BK31" i="57"/>
  <c r="AK31" i="69" s="1"/>
  <c r="BO31" i="57"/>
  <c r="AN31" i="69" s="1"/>
  <c r="W32" i="57"/>
  <c r="G32" i="69" s="1"/>
  <c r="AA32" i="57"/>
  <c r="AE32" i="57"/>
  <c r="M32" i="69" s="1"/>
  <c r="AI32" i="57"/>
  <c r="P32" i="69" s="1"/>
  <c r="AM32" i="57"/>
  <c r="S32" i="69" s="1"/>
  <c r="AQ32" i="57"/>
  <c r="V32" i="69" s="1"/>
  <c r="AU32" i="57"/>
  <c r="Y32" i="69" s="1"/>
  <c r="AY32" i="57"/>
  <c r="AB32" i="69" s="1"/>
  <c r="BC32" i="57"/>
  <c r="AE32" i="69" s="1"/>
  <c r="BG32" i="57"/>
  <c r="AH32" i="69" s="1"/>
  <c r="BK32" i="57"/>
  <c r="AK32" i="69" s="1"/>
  <c r="BO32" i="57"/>
  <c r="AN32" i="69" s="1"/>
  <c r="W33" i="57"/>
  <c r="G33" i="69" s="1"/>
  <c r="AA33" i="57"/>
  <c r="J33" i="69" s="1"/>
  <c r="AE33" i="57"/>
  <c r="AI33" i="57"/>
  <c r="P33" i="69" s="1"/>
  <c r="AM33" i="57"/>
  <c r="S33" i="69" s="1"/>
  <c r="AQ33" i="57"/>
  <c r="V33" i="69" s="1"/>
  <c r="AU33" i="57"/>
  <c r="Y33" i="69" s="1"/>
  <c r="AY33" i="57"/>
  <c r="AB33" i="69" s="1"/>
  <c r="BC33" i="57"/>
  <c r="AE33" i="69" s="1"/>
  <c r="BG33" i="57"/>
  <c r="AH33" i="69" s="1"/>
  <c r="BK33" i="57"/>
  <c r="AK33" i="69" s="1"/>
  <c r="BO33" i="57"/>
  <c r="AN33" i="69" s="1"/>
  <c r="W34" i="57"/>
  <c r="G34" i="69" s="1"/>
  <c r="AA34" i="57"/>
  <c r="J34" i="69" s="1"/>
  <c r="AE34" i="57"/>
  <c r="M34" i="69" s="1"/>
  <c r="AI34" i="57"/>
  <c r="P34" i="69" s="1"/>
  <c r="AM34" i="57"/>
  <c r="S34" i="69" s="1"/>
  <c r="AQ34" i="57"/>
  <c r="V34" i="69" s="1"/>
  <c r="AU34" i="57"/>
  <c r="Y34" i="69" s="1"/>
  <c r="AY34" i="57"/>
  <c r="AB34" i="69" s="1"/>
  <c r="BC34" i="57"/>
  <c r="AE34" i="69" s="1"/>
  <c r="BG34" i="57"/>
  <c r="AH34" i="69" s="1"/>
  <c r="BK34" i="57"/>
  <c r="AK34" i="69" s="1"/>
  <c r="BO34" i="57"/>
  <c r="AN34" i="69" s="1"/>
  <c r="W35" i="57"/>
  <c r="G35" i="69" s="1"/>
  <c r="AA35" i="57"/>
  <c r="AE35" i="57"/>
  <c r="M35" i="69" s="1"/>
  <c r="AI35" i="57"/>
  <c r="P35" i="69" s="1"/>
  <c r="AM35" i="57"/>
  <c r="S35" i="69" s="1"/>
  <c r="AQ35" i="57"/>
  <c r="V35" i="69" s="1"/>
  <c r="AU35" i="57"/>
  <c r="Y35" i="69" s="1"/>
  <c r="AY35" i="57"/>
  <c r="AB35" i="69" s="1"/>
  <c r="BC35" i="57"/>
  <c r="AE35" i="69" s="1"/>
  <c r="BG35" i="57"/>
  <c r="AH35" i="69" s="1"/>
  <c r="BK35" i="57"/>
  <c r="AK35" i="69" s="1"/>
  <c r="BO35" i="57"/>
  <c r="AN35" i="69" s="1"/>
  <c r="W36" i="57"/>
  <c r="G36" i="69" s="1"/>
  <c r="AA36" i="57"/>
  <c r="J36" i="69" s="1"/>
  <c r="AE36" i="57"/>
  <c r="M36" i="69" s="1"/>
  <c r="AI36" i="57"/>
  <c r="P36" i="69" s="1"/>
  <c r="AM36" i="57"/>
  <c r="S36" i="69" s="1"/>
  <c r="AQ36" i="57"/>
  <c r="V36" i="69" s="1"/>
  <c r="AU36" i="57"/>
  <c r="Y36" i="69" s="1"/>
  <c r="AY36" i="57"/>
  <c r="AB36" i="69" s="1"/>
  <c r="BC36" i="57"/>
  <c r="AE36" i="69" s="1"/>
  <c r="BG36" i="57"/>
  <c r="AH36" i="69" s="1"/>
  <c r="BK36" i="57"/>
  <c r="AK36" i="69" s="1"/>
  <c r="BO36" i="57"/>
  <c r="AN36" i="69" s="1"/>
  <c r="W37" i="57"/>
  <c r="G37" i="69" s="1"/>
  <c r="AA37" i="57"/>
  <c r="J37" i="69" s="1"/>
  <c r="AE37" i="57"/>
  <c r="M37" i="69" s="1"/>
  <c r="AI37" i="57"/>
  <c r="P37" i="69" s="1"/>
  <c r="AM37" i="57"/>
  <c r="S37" i="69" s="1"/>
  <c r="AQ37" i="57"/>
  <c r="V37" i="69" s="1"/>
  <c r="AU37" i="57"/>
  <c r="Y37" i="69" s="1"/>
  <c r="AY37" i="57"/>
  <c r="AB37" i="69" s="1"/>
  <c r="BC37" i="57"/>
  <c r="AE37" i="69" s="1"/>
  <c r="BG37" i="57"/>
  <c r="AH37" i="69" s="1"/>
  <c r="BK37" i="57"/>
  <c r="AK37" i="69" s="1"/>
  <c r="BO37" i="57"/>
  <c r="AN37" i="69" s="1"/>
  <c r="W38" i="57"/>
  <c r="G38" i="69" s="1"/>
  <c r="AA38" i="57"/>
  <c r="J38" i="69" s="1"/>
  <c r="AE38" i="57"/>
  <c r="M38" i="69" s="1"/>
  <c r="AI38" i="57"/>
  <c r="P38" i="69" s="1"/>
  <c r="AM38" i="57"/>
  <c r="S38" i="69" s="1"/>
  <c r="AQ38" i="57"/>
  <c r="V38" i="69" s="1"/>
  <c r="AU38" i="57"/>
  <c r="Y38" i="69" s="1"/>
  <c r="AY38" i="57"/>
  <c r="AB38" i="69" s="1"/>
  <c r="BC38" i="57"/>
  <c r="AE38" i="69" s="1"/>
  <c r="BG38" i="57"/>
  <c r="AH38" i="69" s="1"/>
  <c r="BK38" i="57"/>
  <c r="AK38" i="69" s="1"/>
  <c r="BO38" i="57"/>
  <c r="AN38" i="69" s="1"/>
  <c r="W39" i="57"/>
  <c r="G39" i="69" s="1"/>
  <c r="AA39" i="57"/>
  <c r="AE39" i="57"/>
  <c r="M39" i="69" s="1"/>
  <c r="AI39" i="57"/>
  <c r="P39" i="69" s="1"/>
  <c r="AM39" i="57"/>
  <c r="S39" i="69" s="1"/>
  <c r="AQ39" i="57"/>
  <c r="V39" i="69" s="1"/>
  <c r="AU39" i="57"/>
  <c r="Y39" i="69" s="1"/>
  <c r="AY39" i="57"/>
  <c r="AB39" i="69" s="1"/>
  <c r="BC39" i="57"/>
  <c r="AE39" i="69" s="1"/>
  <c r="BG39" i="57"/>
  <c r="AH39" i="69" s="1"/>
  <c r="BK39" i="57"/>
  <c r="AK39" i="69" s="1"/>
  <c r="BO39" i="57"/>
  <c r="AN39" i="69" s="1"/>
  <c r="W40" i="57"/>
  <c r="G40" i="69" s="1"/>
  <c r="AA40" i="57"/>
  <c r="J40" i="69" s="1"/>
  <c r="AE40" i="57"/>
  <c r="M40" i="69" s="1"/>
  <c r="AI40" i="57"/>
  <c r="AM40" i="57"/>
  <c r="S40" i="69" s="1"/>
  <c r="AQ40" i="57"/>
  <c r="V40" i="69" s="1"/>
  <c r="AU40" i="57"/>
  <c r="Y40" i="69" s="1"/>
  <c r="AY40" i="57"/>
  <c r="AB40" i="69" s="1"/>
  <c r="BC40" i="57"/>
  <c r="AE40" i="69" s="1"/>
  <c r="BG40" i="57"/>
  <c r="AH40" i="69" s="1"/>
  <c r="BK40" i="57"/>
  <c r="AK40" i="69" s="1"/>
  <c r="BO40" i="57"/>
  <c r="AN40" i="69" s="1"/>
  <c r="W41" i="57"/>
  <c r="G41" i="69" s="1"/>
  <c r="AA41" i="57"/>
  <c r="J41" i="69" s="1"/>
  <c r="AE41" i="57"/>
  <c r="M41" i="69" s="1"/>
  <c r="AI41" i="57"/>
  <c r="P41" i="69" s="1"/>
  <c r="AM41" i="57"/>
  <c r="S41" i="69" s="1"/>
  <c r="AQ41" i="57"/>
  <c r="V41" i="69" s="1"/>
  <c r="AU41" i="57"/>
  <c r="Y41" i="69" s="1"/>
  <c r="AY41" i="57"/>
  <c r="AB41" i="69" s="1"/>
  <c r="BC41" i="57"/>
  <c r="AE41" i="69" s="1"/>
  <c r="BG41" i="57"/>
  <c r="AH41" i="69" s="1"/>
  <c r="BK41" i="57"/>
  <c r="AK41" i="69" s="1"/>
  <c r="BO41" i="57"/>
  <c r="AN41" i="69" s="1"/>
  <c r="W42" i="57"/>
  <c r="G42" i="69" s="1"/>
  <c r="AA42" i="57"/>
  <c r="J42" i="69" s="1"/>
  <c r="AE42" i="57"/>
  <c r="M42" i="69" s="1"/>
  <c r="AI42" i="57"/>
  <c r="P42" i="69" s="1"/>
  <c r="AM42" i="57"/>
  <c r="S42" i="69" s="1"/>
  <c r="AQ42" i="57"/>
  <c r="V42" i="69" s="1"/>
  <c r="AU42" i="57"/>
  <c r="Y42" i="69" s="1"/>
  <c r="AY42" i="57"/>
  <c r="AB42" i="69" s="1"/>
  <c r="BC42" i="57"/>
  <c r="AE42" i="69" s="1"/>
  <c r="BG42" i="57"/>
  <c r="AH42" i="69" s="1"/>
  <c r="BK42" i="57"/>
  <c r="AK42" i="69" s="1"/>
  <c r="BO42" i="57"/>
  <c r="AN42" i="69" s="1"/>
  <c r="W43" i="57"/>
  <c r="G43" i="69" s="1"/>
  <c r="AA43" i="57"/>
  <c r="AE43" i="57"/>
  <c r="M43" i="69" s="1"/>
  <c r="AI43" i="57"/>
  <c r="P43" i="69" s="1"/>
  <c r="AM43" i="57"/>
  <c r="S43" i="69" s="1"/>
  <c r="AQ43" i="57"/>
  <c r="V43" i="69" s="1"/>
  <c r="AU43" i="57"/>
  <c r="Y43" i="69" s="1"/>
  <c r="AY43" i="57"/>
  <c r="AB43" i="69" s="1"/>
  <c r="BC43" i="57"/>
  <c r="AE43" i="69" s="1"/>
  <c r="BG43" i="57"/>
  <c r="AH43" i="69" s="1"/>
  <c r="BK43" i="57"/>
  <c r="AK43" i="69" s="1"/>
  <c r="BO43" i="57"/>
  <c r="AN43" i="69" s="1"/>
  <c r="W44" i="57"/>
  <c r="G44" i="69" s="1"/>
  <c r="AA44" i="57"/>
  <c r="J44" i="69" s="1"/>
  <c r="AE44" i="57"/>
  <c r="AI44" i="57"/>
  <c r="P44" i="69" s="1"/>
  <c r="AM44" i="57"/>
  <c r="S44" i="69" s="1"/>
  <c r="AQ44" i="57"/>
  <c r="V44" i="69" s="1"/>
  <c r="AU44" i="57"/>
  <c r="Y44" i="69" s="1"/>
  <c r="AY44" i="57"/>
  <c r="AB44" i="69" s="1"/>
  <c r="BC44" i="57"/>
  <c r="AE44" i="69" s="1"/>
  <c r="BG44" i="57"/>
  <c r="AH44" i="69" s="1"/>
  <c r="BK44" i="57"/>
  <c r="AK44" i="69" s="1"/>
  <c r="BO44" i="57"/>
  <c r="AN44" i="69" s="1"/>
  <c r="W45" i="57"/>
  <c r="G45" i="69" s="1"/>
  <c r="AA45" i="57"/>
  <c r="J45" i="69" s="1"/>
  <c r="AE45" i="57"/>
  <c r="M45" i="69" s="1"/>
  <c r="AI45" i="57"/>
  <c r="P45" i="69" s="1"/>
  <c r="AM45" i="57"/>
  <c r="S45" i="69" s="1"/>
  <c r="AQ45" i="57"/>
  <c r="V45" i="69" s="1"/>
  <c r="AU45" i="57"/>
  <c r="Y45" i="69" s="1"/>
  <c r="AY45" i="57"/>
  <c r="AB45" i="69" s="1"/>
  <c r="BC45" i="57"/>
  <c r="AE45" i="69" s="1"/>
  <c r="BG45" i="57"/>
  <c r="AH45" i="69" s="1"/>
  <c r="BK45" i="57"/>
  <c r="AK45" i="69" s="1"/>
  <c r="BO45" i="57"/>
  <c r="AN45" i="69" s="1"/>
  <c r="W46" i="57"/>
  <c r="G46" i="69" s="1"/>
  <c r="AA46" i="57"/>
  <c r="J46" i="69" s="1"/>
  <c r="AE46" i="57"/>
  <c r="M46" i="69" s="1"/>
  <c r="AI46" i="57"/>
  <c r="P46" i="69" s="1"/>
  <c r="AM46" i="57"/>
  <c r="S46" i="69" s="1"/>
  <c r="AQ46" i="57"/>
  <c r="V46" i="69" s="1"/>
  <c r="AU46" i="57"/>
  <c r="Y46" i="69" s="1"/>
  <c r="AY46" i="57"/>
  <c r="AB46" i="69" s="1"/>
  <c r="BC46" i="57"/>
  <c r="AE46" i="69" s="1"/>
  <c r="BG46" i="57"/>
  <c r="AH46" i="69" s="1"/>
  <c r="BK46" i="57"/>
  <c r="AK46" i="69" s="1"/>
  <c r="BO46" i="57"/>
  <c r="AN46" i="69" s="1"/>
  <c r="W47" i="57"/>
  <c r="G47" i="69" s="1"/>
  <c r="AA47" i="57"/>
  <c r="AE47" i="57"/>
  <c r="M47" i="69" s="1"/>
  <c r="AI47" i="57"/>
  <c r="P47" i="69" s="1"/>
  <c r="AM47" i="57"/>
  <c r="S47" i="69" s="1"/>
  <c r="AQ47" i="57"/>
  <c r="V47" i="69" s="1"/>
  <c r="AU47" i="57"/>
  <c r="Y47" i="69" s="1"/>
  <c r="AY47" i="57"/>
  <c r="AB47" i="69" s="1"/>
  <c r="BC47" i="57"/>
  <c r="AE47" i="69" s="1"/>
  <c r="BG47" i="57"/>
  <c r="AH47" i="69" s="1"/>
  <c r="BK47" i="57"/>
  <c r="AK47" i="69" s="1"/>
  <c r="BO47" i="57"/>
  <c r="AN47" i="69" s="1"/>
  <c r="W48" i="57"/>
  <c r="G48" i="69" s="1"/>
  <c r="AA48" i="57"/>
  <c r="AE48" i="57"/>
  <c r="M48" i="69" s="1"/>
  <c r="AI48" i="57"/>
  <c r="P48" i="69" s="1"/>
  <c r="AM48" i="57"/>
  <c r="S48" i="69" s="1"/>
  <c r="AQ48" i="57"/>
  <c r="V48" i="69" s="1"/>
  <c r="AU48" i="57"/>
  <c r="Y48" i="69" s="1"/>
  <c r="AY48" i="57"/>
  <c r="AB48" i="69" s="1"/>
  <c r="BC48" i="57"/>
  <c r="AE48" i="69" s="1"/>
  <c r="BG48" i="57"/>
  <c r="AH48" i="69" s="1"/>
  <c r="BK48" i="57"/>
  <c r="AK48" i="69" s="1"/>
  <c r="BO48" i="57"/>
  <c r="AN48" i="69" s="1"/>
  <c r="W49" i="57"/>
  <c r="G49" i="69" s="1"/>
  <c r="AA49" i="57"/>
  <c r="J49" i="69" s="1"/>
  <c r="AE49" i="57"/>
  <c r="M49" i="69" s="1"/>
  <c r="AI49" i="57"/>
  <c r="P49" i="69" s="1"/>
  <c r="AM49" i="57"/>
  <c r="S49" i="69" s="1"/>
  <c r="AQ49" i="57"/>
  <c r="V49" i="69" s="1"/>
  <c r="AU49" i="57"/>
  <c r="Y49" i="69" s="1"/>
  <c r="AY49" i="57"/>
  <c r="AB49" i="69" s="1"/>
  <c r="BC49" i="57"/>
  <c r="AE49" i="69" s="1"/>
  <c r="BG49" i="57"/>
  <c r="AH49" i="69" s="1"/>
  <c r="BK49" i="57"/>
  <c r="AK49" i="69" s="1"/>
  <c r="BO49" i="57"/>
  <c r="AN49" i="69" s="1"/>
  <c r="W50" i="57"/>
  <c r="G50" i="69" s="1"/>
  <c r="AA50" i="57"/>
  <c r="J50" i="69" s="1"/>
  <c r="AE50" i="57"/>
  <c r="M50" i="69" s="1"/>
  <c r="AI50" i="57"/>
  <c r="P50" i="69" s="1"/>
  <c r="AM50" i="57"/>
  <c r="S50" i="69" s="1"/>
  <c r="AQ50" i="57"/>
  <c r="V50" i="69" s="1"/>
  <c r="AU50" i="57"/>
  <c r="Y50" i="69" s="1"/>
  <c r="AY50" i="57"/>
  <c r="AB50" i="69" s="1"/>
  <c r="BC50" i="57"/>
  <c r="AE50" i="69" s="1"/>
  <c r="BG50" i="57"/>
  <c r="AH50" i="69" s="1"/>
  <c r="BK50" i="57"/>
  <c r="AK50" i="69" s="1"/>
  <c r="BO50" i="57"/>
  <c r="AN50" i="69" s="1"/>
  <c r="W51" i="57"/>
  <c r="G51" i="69" s="1"/>
  <c r="AA51" i="57"/>
  <c r="AE51" i="57"/>
  <c r="M51" i="69" s="1"/>
  <c r="AI51" i="57"/>
  <c r="P51" i="69" s="1"/>
  <c r="AM51" i="57"/>
  <c r="S51" i="69" s="1"/>
  <c r="AQ51" i="57"/>
  <c r="V51" i="69" s="1"/>
  <c r="AU51" i="57"/>
  <c r="Y51" i="69" s="1"/>
  <c r="AY51" i="57"/>
  <c r="AB51" i="69" s="1"/>
  <c r="BC51" i="57"/>
  <c r="AE51" i="69" s="1"/>
  <c r="BG51" i="57"/>
  <c r="AH51" i="69" s="1"/>
  <c r="BK51" i="57"/>
  <c r="AK51" i="69" s="1"/>
  <c r="BO51" i="57"/>
  <c r="AN51" i="69" s="1"/>
  <c r="W52" i="57"/>
  <c r="G52" i="69" s="1"/>
  <c r="AA52" i="57"/>
  <c r="J52" i="69" s="1"/>
  <c r="AE52" i="57"/>
  <c r="M52" i="69" s="1"/>
  <c r="AI52" i="57"/>
  <c r="P52" i="69" s="1"/>
  <c r="AM52" i="57"/>
  <c r="S52" i="69" s="1"/>
  <c r="AQ52" i="57"/>
  <c r="V52" i="69" s="1"/>
  <c r="AU52" i="57"/>
  <c r="Y52" i="69" s="1"/>
  <c r="AY52" i="57"/>
  <c r="AB52" i="69" s="1"/>
  <c r="BC52" i="57"/>
  <c r="AE52" i="69" s="1"/>
  <c r="BG52" i="57"/>
  <c r="AH52" i="69" s="1"/>
  <c r="BK52" i="57"/>
  <c r="AK52" i="69" s="1"/>
  <c r="BO52" i="57"/>
  <c r="AN52" i="69" s="1"/>
  <c r="W53" i="57"/>
  <c r="G53" i="69" s="1"/>
  <c r="AA53" i="57"/>
  <c r="J53" i="69" s="1"/>
  <c r="AE53" i="57"/>
  <c r="M53" i="69" s="1"/>
  <c r="AI53" i="57"/>
  <c r="P53" i="69" s="1"/>
  <c r="AM53" i="57"/>
  <c r="S53" i="69" s="1"/>
  <c r="AQ53" i="57"/>
  <c r="V53" i="69" s="1"/>
  <c r="AU53" i="57"/>
  <c r="Y53" i="69" s="1"/>
  <c r="AY53" i="57"/>
  <c r="AB53" i="69" s="1"/>
  <c r="BC53" i="57"/>
  <c r="AE53" i="69" s="1"/>
  <c r="BG53" i="57"/>
  <c r="AH53" i="69" s="1"/>
  <c r="BK53" i="57"/>
  <c r="AK53" i="69" s="1"/>
  <c r="BO53" i="57"/>
  <c r="AN53" i="69" s="1"/>
  <c r="W54" i="57"/>
  <c r="G54" i="69" s="1"/>
  <c r="AA54" i="57"/>
  <c r="J54" i="69" s="1"/>
  <c r="AE54" i="57"/>
  <c r="M54" i="69" s="1"/>
  <c r="AI54" i="57"/>
  <c r="P54" i="69" s="1"/>
  <c r="AM54" i="57"/>
  <c r="S54" i="69" s="1"/>
  <c r="AQ54" i="57"/>
  <c r="V54" i="69" s="1"/>
  <c r="AU54" i="57"/>
  <c r="Y54" i="69" s="1"/>
  <c r="AY54" i="57"/>
  <c r="AB54" i="69" s="1"/>
  <c r="BC54" i="57"/>
  <c r="AE54" i="69" s="1"/>
  <c r="BG54" i="57"/>
  <c r="AH54" i="69" s="1"/>
  <c r="BK54" i="57"/>
  <c r="AK54" i="69" s="1"/>
  <c r="BO54" i="57"/>
  <c r="AN54" i="69" s="1"/>
  <c r="W55" i="57"/>
  <c r="G55" i="69" s="1"/>
  <c r="AA55" i="57"/>
  <c r="AE55" i="57"/>
  <c r="M55" i="69" s="1"/>
  <c r="AI55" i="57"/>
  <c r="P55" i="69" s="1"/>
  <c r="AM55" i="57"/>
  <c r="S55" i="69" s="1"/>
  <c r="AQ55" i="57"/>
  <c r="V55" i="69" s="1"/>
  <c r="AU55" i="57"/>
  <c r="Y55" i="69" s="1"/>
  <c r="AY55" i="57"/>
  <c r="AB55" i="69" s="1"/>
  <c r="BC55" i="57"/>
  <c r="AE55" i="69" s="1"/>
  <c r="BG55" i="57"/>
  <c r="AH55" i="69" s="1"/>
  <c r="BK55" i="57"/>
  <c r="AK55" i="69" s="1"/>
  <c r="BO55" i="57"/>
  <c r="AN55" i="69" s="1"/>
  <c r="W56" i="57"/>
  <c r="G56" i="69" s="1"/>
  <c r="AA56" i="57"/>
  <c r="J56" i="69" s="1"/>
  <c r="AE56" i="57"/>
  <c r="M56" i="69" s="1"/>
  <c r="AI56" i="57"/>
  <c r="AM56" i="57"/>
  <c r="S56" i="69" s="1"/>
  <c r="AQ56" i="57"/>
  <c r="V56" i="69" s="1"/>
  <c r="AU56" i="57"/>
  <c r="Y56" i="69" s="1"/>
  <c r="AY56" i="57"/>
  <c r="AB56" i="69" s="1"/>
  <c r="BC56" i="57"/>
  <c r="AE56" i="69" s="1"/>
  <c r="BG56" i="57"/>
  <c r="AH56" i="69" s="1"/>
  <c r="BK56" i="57"/>
  <c r="AK56" i="69" s="1"/>
  <c r="BO56" i="57"/>
  <c r="AN56" i="69" s="1"/>
  <c r="W57" i="57"/>
  <c r="G57" i="69" s="1"/>
  <c r="AA57" i="57"/>
  <c r="J57" i="69" s="1"/>
  <c r="AE57" i="57"/>
  <c r="M57" i="69" s="1"/>
  <c r="AI57" i="57"/>
  <c r="P57" i="69" s="1"/>
  <c r="AM57" i="57"/>
  <c r="S57" i="69" s="1"/>
  <c r="AQ57" i="57"/>
  <c r="V57" i="69" s="1"/>
  <c r="AU57" i="57"/>
  <c r="Y57" i="69" s="1"/>
  <c r="AY57" i="57"/>
  <c r="AB57" i="69" s="1"/>
  <c r="BC57" i="57"/>
  <c r="AE57" i="69" s="1"/>
  <c r="BG57" i="57"/>
  <c r="AH57" i="69" s="1"/>
  <c r="BK57" i="57"/>
  <c r="AK57" i="69" s="1"/>
  <c r="BO57" i="57"/>
  <c r="AN57" i="69" s="1"/>
  <c r="W58" i="57"/>
  <c r="G58" i="69" s="1"/>
  <c r="AA58" i="57"/>
  <c r="J58" i="69" s="1"/>
  <c r="AE58" i="57"/>
  <c r="M58" i="69" s="1"/>
  <c r="AI58" i="57"/>
  <c r="P58" i="69" s="1"/>
  <c r="AM58" i="57"/>
  <c r="S58" i="69" s="1"/>
  <c r="AQ58" i="57"/>
  <c r="V58" i="69" s="1"/>
  <c r="AU58" i="57"/>
  <c r="Y58" i="69" s="1"/>
  <c r="AY58" i="57"/>
  <c r="AB58" i="69" s="1"/>
  <c r="BC58" i="57"/>
  <c r="AE58" i="69" s="1"/>
  <c r="BG58" i="57"/>
  <c r="AH58" i="69" s="1"/>
  <c r="BK58" i="57"/>
  <c r="AK58" i="69" s="1"/>
  <c r="BO58" i="57"/>
  <c r="AN58" i="69" s="1"/>
  <c r="W59" i="57"/>
  <c r="G59" i="69" s="1"/>
  <c r="AA59" i="57"/>
  <c r="AE59" i="57"/>
  <c r="M59" i="69" s="1"/>
  <c r="AI59" i="57"/>
  <c r="P59" i="69" s="1"/>
  <c r="AM59" i="57"/>
  <c r="S59" i="69" s="1"/>
  <c r="AQ59" i="57"/>
  <c r="V59" i="69" s="1"/>
  <c r="AU59" i="57"/>
  <c r="Y59" i="69" s="1"/>
  <c r="AY59" i="57"/>
  <c r="AB59" i="69" s="1"/>
  <c r="BC59" i="57"/>
  <c r="AE59" i="69" s="1"/>
  <c r="BG59" i="57"/>
  <c r="AH59" i="69" s="1"/>
  <c r="BK59" i="57"/>
  <c r="AK59" i="69" s="1"/>
  <c r="BO59" i="57"/>
  <c r="AN59" i="69" s="1"/>
  <c r="W60" i="57"/>
  <c r="G60" i="69" s="1"/>
  <c r="AA60" i="57"/>
  <c r="J60" i="69" s="1"/>
  <c r="AE60" i="57"/>
  <c r="AI60" i="57"/>
  <c r="P60" i="69" s="1"/>
  <c r="AM60" i="57"/>
  <c r="S60" i="69" s="1"/>
  <c r="AQ60" i="57"/>
  <c r="V60" i="69" s="1"/>
  <c r="AU60" i="57"/>
  <c r="Y60" i="69" s="1"/>
  <c r="AY60" i="57"/>
  <c r="AB60" i="69" s="1"/>
  <c r="BC60" i="57"/>
  <c r="AE60" i="69" s="1"/>
  <c r="BG60" i="57"/>
  <c r="AH60" i="69" s="1"/>
  <c r="BK60" i="57"/>
  <c r="AK60" i="69" s="1"/>
  <c r="BO60" i="57"/>
  <c r="AN60" i="69" s="1"/>
  <c r="W61" i="57"/>
  <c r="G61" i="69" s="1"/>
  <c r="AA61" i="57"/>
  <c r="J61" i="69" s="1"/>
  <c r="AE61" i="57"/>
  <c r="M61" i="69" s="1"/>
  <c r="AI61" i="57"/>
  <c r="P61" i="69" s="1"/>
  <c r="AM61" i="57"/>
  <c r="S61" i="69" s="1"/>
  <c r="AQ61" i="57"/>
  <c r="V61" i="69" s="1"/>
  <c r="AU61" i="57"/>
  <c r="Y61" i="69" s="1"/>
  <c r="AY61" i="57"/>
  <c r="AB61" i="69" s="1"/>
  <c r="BC61" i="57"/>
  <c r="AE61" i="69" s="1"/>
  <c r="BG61" i="57"/>
  <c r="AH61" i="69" s="1"/>
  <c r="BK61" i="57"/>
  <c r="AK61" i="69" s="1"/>
  <c r="BO61" i="57"/>
  <c r="AN61" i="69" s="1"/>
  <c r="W62" i="57"/>
  <c r="G62" i="69" s="1"/>
  <c r="AA62" i="57"/>
  <c r="J62" i="69" s="1"/>
  <c r="AE62" i="57"/>
  <c r="M62" i="69" s="1"/>
  <c r="AI62" i="57"/>
  <c r="P62" i="69" s="1"/>
  <c r="AM62" i="57"/>
  <c r="S62" i="69" s="1"/>
  <c r="AQ62" i="57"/>
  <c r="V62" i="69" s="1"/>
  <c r="AU62" i="57"/>
  <c r="Y62" i="69" s="1"/>
  <c r="AY62" i="57"/>
  <c r="AB62" i="69" s="1"/>
  <c r="BC62" i="57"/>
  <c r="AE62" i="69" s="1"/>
  <c r="BG62" i="57"/>
  <c r="AH62" i="69" s="1"/>
  <c r="BK62" i="57"/>
  <c r="AK62" i="69" s="1"/>
  <c r="BO62" i="57"/>
  <c r="AN62" i="69" s="1"/>
  <c r="W63" i="57"/>
  <c r="G63" i="69" s="1"/>
  <c r="AA63" i="57"/>
  <c r="AE63" i="57"/>
  <c r="M63" i="69" s="1"/>
  <c r="AI63" i="57"/>
  <c r="P63" i="69" s="1"/>
  <c r="AM63" i="57"/>
  <c r="S63" i="69" s="1"/>
  <c r="AQ63" i="57"/>
  <c r="V63" i="69" s="1"/>
  <c r="AU63" i="57"/>
  <c r="Y63" i="69" s="1"/>
  <c r="AY63" i="57"/>
  <c r="AB63" i="69" s="1"/>
  <c r="BC63" i="57"/>
  <c r="AE63" i="69" s="1"/>
  <c r="BG63" i="57"/>
  <c r="AH63" i="69" s="1"/>
  <c r="BK63" i="57"/>
  <c r="AK63" i="69" s="1"/>
  <c r="BO63" i="57"/>
  <c r="AN63" i="69" s="1"/>
  <c r="W64" i="57"/>
  <c r="G64" i="69" s="1"/>
  <c r="AA64" i="57"/>
  <c r="AE64" i="57"/>
  <c r="M64" i="69" s="1"/>
  <c r="AI64" i="57"/>
  <c r="P64" i="69" s="1"/>
  <c r="AM64" i="57"/>
  <c r="S64" i="69" s="1"/>
  <c r="AQ64" i="57"/>
  <c r="V64" i="69" s="1"/>
  <c r="AU64" i="57"/>
  <c r="Y64" i="69" s="1"/>
  <c r="AY64" i="57"/>
  <c r="AB64" i="69" s="1"/>
  <c r="BC64" i="57"/>
  <c r="AE64" i="69" s="1"/>
  <c r="BG64" i="57"/>
  <c r="AH64" i="69" s="1"/>
  <c r="BK64" i="57"/>
  <c r="AK64" i="69" s="1"/>
  <c r="BO64" i="57"/>
  <c r="AN64" i="69" s="1"/>
  <c r="W65" i="57"/>
  <c r="G65" i="69" s="1"/>
  <c r="AA65" i="57"/>
  <c r="J65" i="69" s="1"/>
  <c r="AE65" i="57"/>
  <c r="M65" i="69" s="1"/>
  <c r="AI65" i="57"/>
  <c r="P65" i="69" s="1"/>
  <c r="AM65" i="57"/>
  <c r="S65" i="69" s="1"/>
  <c r="AQ65" i="57"/>
  <c r="V65" i="69" s="1"/>
  <c r="AU65" i="57"/>
  <c r="Y65" i="69" s="1"/>
  <c r="AY65" i="57"/>
  <c r="AB65" i="69" s="1"/>
  <c r="BC65" i="57"/>
  <c r="AE65" i="69" s="1"/>
  <c r="BG65" i="57"/>
  <c r="AH65" i="69" s="1"/>
  <c r="BK65" i="57"/>
  <c r="AK65" i="69" s="1"/>
  <c r="BO65" i="57"/>
  <c r="AN65" i="69" s="1"/>
  <c r="W66" i="57"/>
  <c r="G66" i="69" s="1"/>
  <c r="AA66" i="57"/>
  <c r="J66" i="69" s="1"/>
  <c r="AE66" i="57"/>
  <c r="M66" i="69" s="1"/>
  <c r="AI66" i="57"/>
  <c r="P66" i="69" s="1"/>
  <c r="AM66" i="57"/>
  <c r="S66" i="69" s="1"/>
  <c r="AQ66" i="57"/>
  <c r="V66" i="69" s="1"/>
  <c r="AU66" i="57"/>
  <c r="Y66" i="69" s="1"/>
  <c r="AY66" i="57"/>
  <c r="AB66" i="69" s="1"/>
  <c r="BC66" i="57"/>
  <c r="AE66" i="69" s="1"/>
  <c r="BG66" i="57"/>
  <c r="AH66" i="69" s="1"/>
  <c r="BK66" i="57"/>
  <c r="AK66" i="69" s="1"/>
  <c r="BO66" i="57"/>
  <c r="AN66" i="69" s="1"/>
  <c r="W67" i="57"/>
  <c r="G67" i="69" s="1"/>
  <c r="AA67" i="57"/>
  <c r="AE67" i="57"/>
  <c r="M67" i="69" s="1"/>
  <c r="AI67" i="57"/>
  <c r="P67" i="69" s="1"/>
  <c r="AM67" i="57"/>
  <c r="S67" i="69" s="1"/>
  <c r="AQ67" i="57"/>
  <c r="V67" i="69" s="1"/>
  <c r="AU67" i="57"/>
  <c r="Y67" i="69" s="1"/>
  <c r="AY67" i="57"/>
  <c r="AB67" i="69" s="1"/>
  <c r="BC67" i="57"/>
  <c r="AE67" i="69" s="1"/>
  <c r="BG67" i="57"/>
  <c r="AH67" i="69" s="1"/>
  <c r="BK67" i="57"/>
  <c r="AK67" i="69" s="1"/>
  <c r="BO67" i="57"/>
  <c r="AN67" i="69" s="1"/>
  <c r="W68" i="57"/>
  <c r="G68" i="69" s="1"/>
  <c r="AA68" i="57"/>
  <c r="J68" i="69" s="1"/>
  <c r="AE68" i="57"/>
  <c r="M68" i="69" s="1"/>
  <c r="AI68" i="57"/>
  <c r="P68" i="69" s="1"/>
  <c r="AM68" i="57"/>
  <c r="S68" i="69" s="1"/>
  <c r="AQ68" i="57"/>
  <c r="V68" i="69" s="1"/>
  <c r="AU68" i="57"/>
  <c r="Y68" i="69" s="1"/>
  <c r="AY68" i="57"/>
  <c r="AB68" i="69" s="1"/>
  <c r="BC68" i="57"/>
  <c r="AE68" i="69" s="1"/>
  <c r="BG68" i="57"/>
  <c r="AH68" i="69" s="1"/>
  <c r="BK68" i="57"/>
  <c r="AK68" i="69" s="1"/>
  <c r="BO68" i="57"/>
  <c r="AN68" i="69" s="1"/>
  <c r="W69" i="57"/>
  <c r="G69" i="69" s="1"/>
  <c r="AA69" i="57"/>
  <c r="J69" i="69" s="1"/>
  <c r="AE69" i="57"/>
  <c r="M69" i="69" s="1"/>
  <c r="AI69" i="57"/>
  <c r="P69" i="69" s="1"/>
  <c r="AM69" i="57"/>
  <c r="S69" i="69" s="1"/>
  <c r="AQ69" i="57"/>
  <c r="V69" i="69" s="1"/>
  <c r="AU69" i="57"/>
  <c r="Y69" i="69" s="1"/>
  <c r="AY69" i="57"/>
  <c r="AB69" i="69" s="1"/>
  <c r="BC69" i="57"/>
  <c r="AE69" i="69" s="1"/>
  <c r="BG69" i="57"/>
  <c r="AH69" i="69" s="1"/>
  <c r="BK69" i="57"/>
  <c r="AK69" i="69" s="1"/>
  <c r="BO69" i="57"/>
  <c r="AN69" i="69" s="1"/>
  <c r="W70" i="57"/>
  <c r="G70" i="69" s="1"/>
  <c r="AA70" i="57"/>
  <c r="J70" i="69" s="1"/>
  <c r="AE70" i="57"/>
  <c r="M70" i="69" s="1"/>
  <c r="AI70" i="57"/>
  <c r="P70" i="69" s="1"/>
  <c r="AM70" i="57"/>
  <c r="S70" i="69" s="1"/>
  <c r="AQ70" i="57"/>
  <c r="V70" i="69" s="1"/>
  <c r="AU70" i="57"/>
  <c r="Y70" i="69" s="1"/>
  <c r="AY70" i="57"/>
  <c r="AB70" i="69" s="1"/>
  <c r="BC70" i="57"/>
  <c r="AE70" i="69" s="1"/>
  <c r="BG70" i="57"/>
  <c r="AH70" i="69" s="1"/>
  <c r="BK70" i="57"/>
  <c r="AK70" i="69" s="1"/>
  <c r="BO70" i="57"/>
  <c r="AN70" i="69" s="1"/>
  <c r="W71" i="57"/>
  <c r="G71" i="69" s="1"/>
  <c r="AA71" i="57"/>
  <c r="AE71" i="57"/>
  <c r="M71" i="69" s="1"/>
  <c r="AI71" i="57"/>
  <c r="P71" i="69" s="1"/>
  <c r="AM71" i="57"/>
  <c r="S71" i="69" s="1"/>
  <c r="AQ71" i="57"/>
  <c r="V71" i="69" s="1"/>
  <c r="AU71" i="57"/>
  <c r="Y71" i="69" s="1"/>
  <c r="AY71" i="57"/>
  <c r="AB71" i="69" s="1"/>
  <c r="BC71" i="57"/>
  <c r="AE71" i="69" s="1"/>
  <c r="BG71" i="57"/>
  <c r="AH71" i="69" s="1"/>
  <c r="BK71" i="57"/>
  <c r="AK71" i="69" s="1"/>
  <c r="BO71" i="57"/>
  <c r="AN71" i="69" s="1"/>
  <c r="W72" i="57"/>
  <c r="G72" i="69" s="1"/>
  <c r="AA72" i="57"/>
  <c r="J72" i="69" s="1"/>
  <c r="AE72" i="57"/>
  <c r="M72" i="69" s="1"/>
  <c r="AI72" i="57"/>
  <c r="AM72" i="57"/>
  <c r="S72" i="69" s="1"/>
  <c r="AQ72" i="57"/>
  <c r="V72" i="69" s="1"/>
  <c r="AU72" i="57"/>
  <c r="Y72" i="69" s="1"/>
  <c r="AY72" i="57"/>
  <c r="AB72" i="69" s="1"/>
  <c r="BC72" i="57"/>
  <c r="AE72" i="69" s="1"/>
  <c r="BG72" i="57"/>
  <c r="AH72" i="69" s="1"/>
  <c r="BK72" i="57"/>
  <c r="AK72" i="69" s="1"/>
  <c r="BO72" i="57"/>
  <c r="AN72" i="69" s="1"/>
  <c r="W73" i="57"/>
  <c r="G73" i="69" s="1"/>
  <c r="AA73" i="57"/>
  <c r="J73" i="69" s="1"/>
  <c r="AE73" i="57"/>
  <c r="M73" i="69" s="1"/>
  <c r="AI73" i="57"/>
  <c r="P73" i="69" s="1"/>
  <c r="AM73" i="57"/>
  <c r="S73" i="69" s="1"/>
  <c r="AQ73" i="57"/>
  <c r="V73" i="69" s="1"/>
  <c r="AU73" i="57"/>
  <c r="Y73" i="69" s="1"/>
  <c r="AY73" i="57"/>
  <c r="AB73" i="69" s="1"/>
  <c r="BC73" i="57"/>
  <c r="AE73" i="69" s="1"/>
  <c r="BG73" i="57"/>
  <c r="AH73" i="69" s="1"/>
  <c r="BK73" i="57"/>
  <c r="AK73" i="69" s="1"/>
  <c r="BO73" i="57"/>
  <c r="AN73" i="69" s="1"/>
  <c r="W74" i="57"/>
  <c r="G74" i="69" s="1"/>
  <c r="AA74" i="57"/>
  <c r="J74" i="69" s="1"/>
  <c r="AE74" i="57"/>
  <c r="M74" i="69" s="1"/>
  <c r="AI74" i="57"/>
  <c r="P74" i="69" s="1"/>
  <c r="AM74" i="57"/>
  <c r="S74" i="69" s="1"/>
  <c r="AQ74" i="57"/>
  <c r="V74" i="69" s="1"/>
  <c r="AU74" i="57"/>
  <c r="Y74" i="69" s="1"/>
  <c r="AY74" i="57"/>
  <c r="AB74" i="69" s="1"/>
  <c r="BC74" i="57"/>
  <c r="AE74" i="69" s="1"/>
  <c r="BG74" i="57"/>
  <c r="AH74" i="69" s="1"/>
  <c r="BK74" i="57"/>
  <c r="AK74" i="69" s="1"/>
  <c r="BO74" i="57"/>
  <c r="AN74" i="69" s="1"/>
  <c r="W75" i="57"/>
  <c r="G75" i="69" s="1"/>
  <c r="AA75" i="57"/>
  <c r="AE75" i="57"/>
  <c r="M75" i="69" s="1"/>
  <c r="AI75" i="57"/>
  <c r="P75" i="69" s="1"/>
  <c r="AM75" i="57"/>
  <c r="S75" i="69" s="1"/>
  <c r="AQ75" i="57"/>
  <c r="V75" i="69" s="1"/>
  <c r="AU75" i="57"/>
  <c r="Y75" i="69" s="1"/>
  <c r="AY75" i="57"/>
  <c r="AB75" i="69" s="1"/>
  <c r="BC75" i="57"/>
  <c r="AE75" i="69" s="1"/>
  <c r="BG75" i="57"/>
  <c r="AH75" i="69" s="1"/>
  <c r="BK75" i="57"/>
  <c r="AK75" i="69" s="1"/>
  <c r="BO75" i="57"/>
  <c r="AN75" i="69" s="1"/>
  <c r="W76" i="57"/>
  <c r="G76" i="69" s="1"/>
  <c r="AA76" i="57"/>
  <c r="J76" i="69" s="1"/>
  <c r="AE76" i="57"/>
  <c r="AI76" i="57"/>
  <c r="P76" i="69" s="1"/>
  <c r="AM76" i="57"/>
  <c r="S76" i="69" s="1"/>
  <c r="AQ76" i="57"/>
  <c r="V76" i="69" s="1"/>
  <c r="AU76" i="57"/>
  <c r="Y76" i="69" s="1"/>
  <c r="AY76" i="57"/>
  <c r="AB76" i="69" s="1"/>
  <c r="BC76" i="57"/>
  <c r="AE76" i="69" s="1"/>
  <c r="BG76" i="57"/>
  <c r="AH76" i="69" s="1"/>
  <c r="BK76" i="57"/>
  <c r="AK76" i="69" s="1"/>
  <c r="BO76" i="57"/>
  <c r="AN76" i="69" s="1"/>
  <c r="W77" i="57"/>
  <c r="G77" i="69" s="1"/>
  <c r="AA77" i="57"/>
  <c r="J77" i="69" s="1"/>
  <c r="AE77" i="57"/>
  <c r="M77" i="69" s="1"/>
  <c r="AI77" i="57"/>
  <c r="P77" i="69" s="1"/>
  <c r="AM77" i="57"/>
  <c r="S77" i="69" s="1"/>
  <c r="AQ77" i="57"/>
  <c r="V77" i="69" s="1"/>
  <c r="AU77" i="57"/>
  <c r="Y77" i="69" s="1"/>
  <c r="AY77" i="57"/>
  <c r="AB77" i="69" s="1"/>
  <c r="BC77" i="57"/>
  <c r="AE77" i="69" s="1"/>
  <c r="BG77" i="57"/>
  <c r="AH77" i="69" s="1"/>
  <c r="BK77" i="57"/>
  <c r="AK77" i="69" s="1"/>
  <c r="BO77" i="57"/>
  <c r="AN77" i="69" s="1"/>
  <c r="W78" i="57"/>
  <c r="G78" i="69" s="1"/>
  <c r="AA78" i="57"/>
  <c r="J78" i="69" s="1"/>
  <c r="AE78" i="57"/>
  <c r="M78" i="69" s="1"/>
  <c r="AI78" i="57"/>
  <c r="P78" i="69" s="1"/>
  <c r="AM78" i="57"/>
  <c r="S78" i="69" s="1"/>
  <c r="AQ78" i="57"/>
  <c r="V78" i="69" s="1"/>
  <c r="AU78" i="57"/>
  <c r="Y78" i="69" s="1"/>
  <c r="AY78" i="57"/>
  <c r="AB78" i="69" s="1"/>
  <c r="BC78" i="57"/>
  <c r="AE78" i="69" s="1"/>
  <c r="BG78" i="57"/>
  <c r="AH78" i="69" s="1"/>
  <c r="BK78" i="57"/>
  <c r="AK78" i="69" s="1"/>
  <c r="BO78" i="57"/>
  <c r="AN78" i="69" s="1"/>
  <c r="W79" i="57"/>
  <c r="G79" i="69" s="1"/>
  <c r="AA79" i="57"/>
  <c r="AE79" i="57"/>
  <c r="M79" i="69" s="1"/>
  <c r="AI79" i="57"/>
  <c r="P79" i="69" s="1"/>
  <c r="AM79" i="57"/>
  <c r="S79" i="69" s="1"/>
  <c r="AQ79" i="57"/>
  <c r="V79" i="69" s="1"/>
  <c r="AU79" i="57"/>
  <c r="Y79" i="69" s="1"/>
  <c r="AY79" i="57"/>
  <c r="AB79" i="69" s="1"/>
  <c r="BC79" i="57"/>
  <c r="AE79" i="69" s="1"/>
  <c r="BG79" i="57"/>
  <c r="AH79" i="69" s="1"/>
  <c r="BK79" i="57"/>
  <c r="AK79" i="69" s="1"/>
  <c r="BO79" i="57"/>
  <c r="AN79" i="69" s="1"/>
  <c r="W80" i="57"/>
  <c r="G80" i="69" s="1"/>
  <c r="AA80" i="57"/>
  <c r="AE80" i="57"/>
  <c r="M80" i="69" s="1"/>
  <c r="AI80" i="57"/>
  <c r="P80" i="69" s="1"/>
  <c r="AM80" i="57"/>
  <c r="S80" i="69" s="1"/>
  <c r="AQ80" i="57"/>
  <c r="V80" i="69" s="1"/>
  <c r="AU80" i="57"/>
  <c r="Y80" i="69" s="1"/>
  <c r="AY80" i="57"/>
  <c r="AB80" i="69" s="1"/>
  <c r="BC80" i="57"/>
  <c r="AE80" i="69" s="1"/>
  <c r="BG80" i="57"/>
  <c r="AH80" i="69" s="1"/>
  <c r="BK80" i="57"/>
  <c r="AK80" i="69" s="1"/>
  <c r="BO80" i="57"/>
  <c r="AN80" i="69" s="1"/>
  <c r="W81" i="57"/>
  <c r="G81" i="69" s="1"/>
  <c r="AA81" i="57"/>
  <c r="J81" i="69" s="1"/>
  <c r="AE81" i="57"/>
  <c r="M81" i="69" s="1"/>
  <c r="AI81" i="57"/>
  <c r="P81" i="69" s="1"/>
  <c r="AM81" i="57"/>
  <c r="S81" i="69" s="1"/>
  <c r="AQ81" i="57"/>
  <c r="V81" i="69" s="1"/>
  <c r="AU81" i="57"/>
  <c r="Y81" i="69" s="1"/>
  <c r="AY81" i="57"/>
  <c r="AB81" i="69" s="1"/>
  <c r="BC81" i="57"/>
  <c r="AE81" i="69" s="1"/>
  <c r="BG81" i="57"/>
  <c r="AH81" i="69" s="1"/>
  <c r="BK81" i="57"/>
  <c r="AK81" i="69" s="1"/>
  <c r="BO81" i="57"/>
  <c r="AN81" i="69" s="1"/>
  <c r="W82" i="57"/>
  <c r="G82" i="69" s="1"/>
  <c r="AA82" i="57"/>
  <c r="J82" i="69" s="1"/>
  <c r="AE82" i="57"/>
  <c r="M82" i="69" s="1"/>
  <c r="AI82" i="57"/>
  <c r="P82" i="69" s="1"/>
  <c r="AM82" i="57"/>
  <c r="S82" i="69" s="1"/>
  <c r="AQ82" i="57"/>
  <c r="V82" i="69" s="1"/>
  <c r="AU82" i="57"/>
  <c r="Y82" i="69" s="1"/>
  <c r="AY82" i="57"/>
  <c r="AB82" i="69" s="1"/>
  <c r="BC82" i="57"/>
  <c r="AE82" i="69" s="1"/>
  <c r="BG82" i="57"/>
  <c r="AH82" i="69" s="1"/>
  <c r="BK82" i="57"/>
  <c r="AK82" i="69" s="1"/>
  <c r="BO82" i="57"/>
  <c r="AN82" i="69" s="1"/>
  <c r="W83" i="57"/>
  <c r="G83" i="69" s="1"/>
  <c r="AA83" i="57"/>
  <c r="AE83" i="57"/>
  <c r="M83" i="69" s="1"/>
  <c r="AI83" i="57"/>
  <c r="P83" i="69" s="1"/>
  <c r="AM83" i="57"/>
  <c r="S83" i="69" s="1"/>
  <c r="AQ83" i="57"/>
  <c r="V83" i="69" s="1"/>
  <c r="AU83" i="57"/>
  <c r="Y83" i="69" s="1"/>
  <c r="AY83" i="57"/>
  <c r="AB83" i="69" s="1"/>
  <c r="BC83" i="57"/>
  <c r="AE83" i="69" s="1"/>
  <c r="BG83" i="57"/>
  <c r="AH83" i="69" s="1"/>
  <c r="BK83" i="57"/>
  <c r="AK83" i="69" s="1"/>
  <c r="BO83" i="57"/>
  <c r="AN83" i="69" s="1"/>
  <c r="W84" i="57"/>
  <c r="G84" i="69" s="1"/>
  <c r="AA84" i="57"/>
  <c r="J84" i="69" s="1"/>
  <c r="AE84" i="57"/>
  <c r="M84" i="69" s="1"/>
  <c r="AI84" i="57"/>
  <c r="P84" i="69" s="1"/>
  <c r="AM84" i="57"/>
  <c r="S84" i="69" s="1"/>
  <c r="AQ84" i="57"/>
  <c r="V84" i="69" s="1"/>
  <c r="AU84" i="57"/>
  <c r="Y84" i="69" s="1"/>
  <c r="AY84" i="57"/>
  <c r="AB84" i="69" s="1"/>
  <c r="BC84" i="57"/>
  <c r="AE84" i="69" s="1"/>
  <c r="BG84" i="57"/>
  <c r="AH84" i="69" s="1"/>
  <c r="BK84" i="57"/>
  <c r="AK84" i="69" s="1"/>
  <c r="BO84" i="57"/>
  <c r="AN84" i="69" s="1"/>
  <c r="W85" i="57"/>
  <c r="G85" i="69" s="1"/>
  <c r="AA85" i="57"/>
  <c r="J85" i="69" s="1"/>
  <c r="AE85" i="57"/>
  <c r="M85" i="69" s="1"/>
  <c r="AI85" i="57"/>
  <c r="P85" i="69" s="1"/>
  <c r="AM85" i="57"/>
  <c r="S85" i="69" s="1"/>
  <c r="AQ85" i="57"/>
  <c r="V85" i="69" s="1"/>
  <c r="AU85" i="57"/>
  <c r="Y85" i="69" s="1"/>
  <c r="AY85" i="57"/>
  <c r="AB85" i="69" s="1"/>
  <c r="BC85" i="57"/>
  <c r="AE85" i="69" s="1"/>
  <c r="BG85" i="57"/>
  <c r="AH85" i="69" s="1"/>
  <c r="BK85" i="57"/>
  <c r="AK85" i="69" s="1"/>
  <c r="BO85" i="57"/>
  <c r="AN85" i="69" s="1"/>
  <c r="W86" i="57"/>
  <c r="G86" i="69" s="1"/>
  <c r="AA86" i="57"/>
  <c r="J86" i="69" s="1"/>
  <c r="AE86" i="57"/>
  <c r="M86" i="69" s="1"/>
  <c r="AI86" i="57"/>
  <c r="P86" i="69" s="1"/>
  <c r="AM86" i="57"/>
  <c r="S86" i="69" s="1"/>
  <c r="AQ86" i="57"/>
  <c r="V86" i="69" s="1"/>
  <c r="AU86" i="57"/>
  <c r="Y86" i="69" s="1"/>
  <c r="AY86" i="57"/>
  <c r="AB86" i="69" s="1"/>
  <c r="BC86" i="57"/>
  <c r="AE86" i="69" s="1"/>
  <c r="BG86" i="57"/>
  <c r="AH86" i="69" s="1"/>
  <c r="BK86" i="57"/>
  <c r="AK86" i="69" s="1"/>
  <c r="BO86" i="57"/>
  <c r="AN86" i="69" s="1"/>
  <c r="W87" i="57"/>
  <c r="G87" i="69" s="1"/>
  <c r="AA87" i="57"/>
  <c r="AE87" i="57"/>
  <c r="M87" i="69" s="1"/>
  <c r="AI87" i="57"/>
  <c r="P87" i="69" s="1"/>
  <c r="AM87" i="57"/>
  <c r="S87" i="69" s="1"/>
  <c r="AQ87" i="57"/>
  <c r="V87" i="69" s="1"/>
  <c r="AU87" i="57"/>
  <c r="Y87" i="69" s="1"/>
  <c r="AY87" i="57"/>
  <c r="AB87" i="69" s="1"/>
  <c r="BC87" i="57"/>
  <c r="AE87" i="69" s="1"/>
  <c r="BG87" i="57"/>
  <c r="AH87" i="69" s="1"/>
  <c r="BK87" i="57"/>
  <c r="AK87" i="69" s="1"/>
  <c r="BO87" i="57"/>
  <c r="AN87" i="69" s="1"/>
  <c r="W88" i="57"/>
  <c r="G88" i="69" s="1"/>
  <c r="AA88" i="57"/>
  <c r="J88" i="69" s="1"/>
  <c r="AE88" i="57"/>
  <c r="M88" i="69" s="1"/>
  <c r="AI88" i="57"/>
  <c r="AM88" i="57"/>
  <c r="S88" i="69" s="1"/>
  <c r="AQ88" i="57"/>
  <c r="V88" i="69" s="1"/>
  <c r="AU88" i="57"/>
  <c r="Y88" i="69" s="1"/>
  <c r="AY88" i="57"/>
  <c r="AB88" i="69" s="1"/>
  <c r="BC88" i="57"/>
  <c r="AE88" i="69" s="1"/>
  <c r="BG88" i="57"/>
  <c r="AH88" i="69" s="1"/>
  <c r="BK88" i="57"/>
  <c r="AK88" i="69" s="1"/>
  <c r="BO88" i="57"/>
  <c r="AN88" i="69" s="1"/>
  <c r="W89" i="57"/>
  <c r="G89" i="69" s="1"/>
  <c r="AA89" i="57"/>
  <c r="J89" i="69" s="1"/>
  <c r="AE89" i="57"/>
  <c r="AI89" i="57"/>
  <c r="P89" i="69" s="1"/>
  <c r="AM89" i="57"/>
  <c r="S89" i="69" s="1"/>
  <c r="AQ89" i="57"/>
  <c r="V89" i="69" s="1"/>
  <c r="AU89" i="57"/>
  <c r="Y89" i="69" s="1"/>
  <c r="AY89" i="57"/>
  <c r="AB89" i="69" s="1"/>
  <c r="BC89" i="57"/>
  <c r="AE89" i="69" s="1"/>
  <c r="BG89" i="57"/>
  <c r="AH89" i="69" s="1"/>
  <c r="BK89" i="57"/>
  <c r="AK89" i="69" s="1"/>
  <c r="BO89" i="57"/>
  <c r="AN89" i="69" s="1"/>
  <c r="W90" i="57"/>
  <c r="G90" i="69" s="1"/>
  <c r="AA90" i="57"/>
  <c r="J90" i="69" s="1"/>
  <c r="AE90" i="57"/>
  <c r="M90" i="69" s="1"/>
  <c r="AI90" i="57"/>
  <c r="P90" i="69" s="1"/>
  <c r="AM90" i="57"/>
  <c r="S90" i="69" s="1"/>
  <c r="AQ90" i="57"/>
  <c r="V90" i="69" s="1"/>
  <c r="AU90" i="57"/>
  <c r="Y90" i="69" s="1"/>
  <c r="AY90" i="57"/>
  <c r="AB90" i="69" s="1"/>
  <c r="BC90" i="57"/>
  <c r="AE90" i="69" s="1"/>
  <c r="BG90" i="57"/>
  <c r="AH90" i="69" s="1"/>
  <c r="BK90" i="57"/>
  <c r="AK90" i="69" s="1"/>
  <c r="BO90" i="57"/>
  <c r="AN90" i="69" s="1"/>
  <c r="W91" i="57"/>
  <c r="G91" i="69" s="1"/>
  <c r="AA91" i="57"/>
  <c r="AE91" i="57"/>
  <c r="M91" i="69" s="1"/>
  <c r="AI91" i="57"/>
  <c r="P91" i="69" s="1"/>
  <c r="AM91" i="57"/>
  <c r="S91" i="69" s="1"/>
  <c r="AQ91" i="57"/>
  <c r="V91" i="69" s="1"/>
  <c r="AU91" i="57"/>
  <c r="Y91" i="69" s="1"/>
  <c r="AY91" i="57"/>
  <c r="AB91" i="69" s="1"/>
  <c r="BC91" i="57"/>
  <c r="AE91" i="69" s="1"/>
  <c r="BG91" i="57"/>
  <c r="AH91" i="69" s="1"/>
  <c r="BK91" i="57"/>
  <c r="AK91" i="69" s="1"/>
  <c r="BO91" i="57"/>
  <c r="AN91" i="69" s="1"/>
  <c r="W92" i="57"/>
  <c r="G92" i="69" s="1"/>
  <c r="AA92" i="57"/>
  <c r="J92" i="69" s="1"/>
  <c r="AE92" i="57"/>
  <c r="AI92" i="57"/>
  <c r="P92" i="69" s="1"/>
  <c r="AM92" i="57"/>
  <c r="S92" i="69" s="1"/>
  <c r="AQ92" i="57"/>
  <c r="V92" i="69" s="1"/>
  <c r="AU92" i="57"/>
  <c r="Y92" i="69" s="1"/>
  <c r="AY92" i="57"/>
  <c r="AB92" i="69" s="1"/>
  <c r="BC92" i="57"/>
  <c r="AE92" i="69" s="1"/>
  <c r="BG92" i="57"/>
  <c r="AH92" i="69" s="1"/>
  <c r="BK92" i="57"/>
  <c r="AK92" i="69" s="1"/>
  <c r="BO92" i="57"/>
  <c r="AN92" i="69" s="1"/>
  <c r="W93" i="57"/>
  <c r="G93" i="69" s="1"/>
  <c r="AA93" i="57"/>
  <c r="J93" i="69" s="1"/>
  <c r="AE93" i="57"/>
  <c r="M93" i="69" s="1"/>
  <c r="AI93" i="57"/>
  <c r="P93" i="69" s="1"/>
  <c r="AM93" i="57"/>
  <c r="S93" i="69" s="1"/>
  <c r="AQ93" i="57"/>
  <c r="V93" i="69" s="1"/>
  <c r="AU93" i="57"/>
  <c r="Y93" i="69" s="1"/>
  <c r="AY93" i="57"/>
  <c r="AB93" i="69" s="1"/>
  <c r="BC93" i="57"/>
  <c r="AE93" i="69" s="1"/>
  <c r="BG93" i="57"/>
  <c r="AH93" i="69" s="1"/>
  <c r="BK93" i="57"/>
  <c r="AK93" i="69" s="1"/>
  <c r="BO93" i="57"/>
  <c r="AN93" i="69" s="1"/>
  <c r="W94" i="57"/>
  <c r="G94" i="69" s="1"/>
  <c r="AA94" i="57"/>
  <c r="J94" i="69" s="1"/>
  <c r="AE94" i="57"/>
  <c r="M94" i="69" s="1"/>
  <c r="AI94" i="57"/>
  <c r="P94" i="69" s="1"/>
  <c r="AM94" i="57"/>
  <c r="S94" i="69" s="1"/>
  <c r="AQ94" i="57"/>
  <c r="V94" i="69" s="1"/>
  <c r="AU94" i="57"/>
  <c r="Y94" i="69" s="1"/>
  <c r="AY94" i="57"/>
  <c r="AB94" i="69" s="1"/>
  <c r="BC94" i="57"/>
  <c r="AE94" i="69" s="1"/>
  <c r="BG94" i="57"/>
  <c r="AH94" i="69" s="1"/>
  <c r="BK94" i="57"/>
  <c r="AK94" i="69" s="1"/>
  <c r="BO94" i="57"/>
  <c r="AN94" i="69" s="1"/>
  <c r="W95" i="57"/>
  <c r="G95" i="69" s="1"/>
  <c r="AA95" i="57"/>
  <c r="AE95" i="57"/>
  <c r="M95" i="69" s="1"/>
  <c r="AI95" i="57"/>
  <c r="P95" i="69" s="1"/>
  <c r="AM95" i="57"/>
  <c r="S95" i="69" s="1"/>
  <c r="AQ95" i="57"/>
  <c r="V95" i="69" s="1"/>
  <c r="AU95" i="57"/>
  <c r="Y95" i="69" s="1"/>
  <c r="AY95" i="57"/>
  <c r="AB95" i="69" s="1"/>
  <c r="BC95" i="57"/>
  <c r="AE95" i="69" s="1"/>
  <c r="BG95" i="57"/>
  <c r="AH95" i="69" s="1"/>
  <c r="BK95" i="57"/>
  <c r="AK95" i="69" s="1"/>
  <c r="BO95" i="57"/>
  <c r="AN95" i="69" s="1"/>
  <c r="W96" i="57"/>
  <c r="G96" i="69" s="1"/>
  <c r="AA96" i="57"/>
  <c r="AE96" i="57"/>
  <c r="M96" i="69" s="1"/>
  <c r="AI96" i="57"/>
  <c r="P96" i="69" s="1"/>
  <c r="AM96" i="57"/>
  <c r="S96" i="69" s="1"/>
  <c r="AQ96" i="57"/>
  <c r="V96" i="69" s="1"/>
  <c r="AU96" i="57"/>
  <c r="Y96" i="69" s="1"/>
  <c r="AY96" i="57"/>
  <c r="AB96" i="69" s="1"/>
  <c r="BC96" i="57"/>
  <c r="AE96" i="69" s="1"/>
  <c r="BG96" i="57"/>
  <c r="AH96" i="69" s="1"/>
  <c r="BK96" i="57"/>
  <c r="AK96" i="69" s="1"/>
  <c r="BO96" i="57"/>
  <c r="AN96" i="69" s="1"/>
  <c r="W97" i="57"/>
  <c r="G97" i="69" s="1"/>
  <c r="AA97" i="57"/>
  <c r="J97" i="69" s="1"/>
  <c r="AE97" i="57"/>
  <c r="M97" i="69" s="1"/>
  <c r="AI97" i="57"/>
  <c r="P97" i="69" s="1"/>
  <c r="AM97" i="57"/>
  <c r="S97" i="69" s="1"/>
  <c r="AQ97" i="57"/>
  <c r="V97" i="69" s="1"/>
  <c r="AU97" i="57"/>
  <c r="Y97" i="69" s="1"/>
  <c r="AY97" i="57"/>
  <c r="AB97" i="69" s="1"/>
  <c r="BC97" i="57"/>
  <c r="AE97" i="69" s="1"/>
  <c r="BG97" i="57"/>
  <c r="AH97" i="69" s="1"/>
  <c r="BK97" i="57"/>
  <c r="AK97" i="69" s="1"/>
  <c r="BO97" i="57"/>
  <c r="AN97" i="69" s="1"/>
  <c r="W98" i="57"/>
  <c r="G98" i="69" s="1"/>
  <c r="AA98" i="57"/>
  <c r="J98" i="69" s="1"/>
  <c r="AE98" i="57"/>
  <c r="M98" i="69" s="1"/>
  <c r="AI98" i="57"/>
  <c r="P98" i="69" s="1"/>
  <c r="AM98" i="57"/>
  <c r="S98" i="69" s="1"/>
  <c r="AQ98" i="57"/>
  <c r="V98" i="69" s="1"/>
  <c r="AU98" i="57"/>
  <c r="Y98" i="69" s="1"/>
  <c r="AY98" i="57"/>
  <c r="AB98" i="69" s="1"/>
  <c r="BC98" i="57"/>
  <c r="AE98" i="69" s="1"/>
  <c r="BG98" i="57"/>
  <c r="AH98" i="69" s="1"/>
  <c r="BK98" i="57"/>
  <c r="AK98" i="69" s="1"/>
  <c r="BO98" i="57"/>
  <c r="AN98" i="69" s="1"/>
  <c r="W99" i="57"/>
  <c r="G99" i="69" s="1"/>
  <c r="AA99" i="57"/>
  <c r="AE99" i="57"/>
  <c r="M99" i="69" s="1"/>
  <c r="AI99" i="57"/>
  <c r="P99" i="69" s="1"/>
  <c r="AM99" i="57"/>
  <c r="S99" i="69" s="1"/>
  <c r="AQ99" i="57"/>
  <c r="V99" i="69" s="1"/>
  <c r="AU99" i="57"/>
  <c r="Y99" i="69" s="1"/>
  <c r="AY99" i="57"/>
  <c r="AB99" i="69" s="1"/>
  <c r="BC99" i="57"/>
  <c r="AE99" i="69" s="1"/>
  <c r="BG99" i="57"/>
  <c r="AH99" i="69" s="1"/>
  <c r="BK99" i="57"/>
  <c r="AK99" i="69" s="1"/>
  <c r="BO99" i="57"/>
  <c r="AN99" i="69" s="1"/>
  <c r="W100" i="57"/>
  <c r="G100" i="69" s="1"/>
  <c r="AA100" i="57"/>
  <c r="J100" i="69" s="1"/>
  <c r="AE100" i="57"/>
  <c r="M100" i="69" s="1"/>
  <c r="AI100" i="57"/>
  <c r="P100" i="69" s="1"/>
  <c r="AM100" i="57"/>
  <c r="S100" i="69" s="1"/>
  <c r="AQ100" i="57"/>
  <c r="V100" i="69" s="1"/>
  <c r="AU100" i="57"/>
  <c r="Y100" i="69" s="1"/>
  <c r="AY100" i="57"/>
  <c r="AB100" i="69" s="1"/>
  <c r="BC100" i="57"/>
  <c r="AE100" i="69" s="1"/>
  <c r="BG100" i="57"/>
  <c r="AH100" i="69" s="1"/>
  <c r="BK100" i="57"/>
  <c r="AK100" i="69" s="1"/>
  <c r="BO100" i="57"/>
  <c r="AN100" i="69" s="1"/>
  <c r="W101" i="57"/>
  <c r="G101" i="69" s="1"/>
  <c r="AA101" i="57"/>
  <c r="J101" i="69" s="1"/>
  <c r="AE101" i="57"/>
  <c r="M101" i="69" s="1"/>
  <c r="AI101" i="57"/>
  <c r="P101" i="69" s="1"/>
  <c r="AM101" i="57"/>
  <c r="S101" i="69" s="1"/>
  <c r="AQ101" i="57"/>
  <c r="V101" i="69" s="1"/>
  <c r="AU101" i="57"/>
  <c r="Y101" i="69" s="1"/>
  <c r="AY101" i="57"/>
  <c r="AB101" i="69" s="1"/>
  <c r="BC101" i="57"/>
  <c r="AE101" i="69" s="1"/>
  <c r="BG101" i="57"/>
  <c r="AH101" i="69" s="1"/>
  <c r="BK101" i="57"/>
  <c r="AK101" i="69" s="1"/>
  <c r="BO101" i="57"/>
  <c r="AN101" i="69" s="1"/>
  <c r="W102" i="57"/>
  <c r="G102" i="69" s="1"/>
  <c r="AA102" i="57"/>
  <c r="J102" i="69" s="1"/>
  <c r="AE102" i="57"/>
  <c r="M102" i="69" s="1"/>
  <c r="AI102" i="57"/>
  <c r="P102" i="69" s="1"/>
  <c r="AM102" i="57"/>
  <c r="S102" i="69" s="1"/>
  <c r="AQ102" i="57"/>
  <c r="V102" i="69" s="1"/>
  <c r="AU102" i="57"/>
  <c r="Y102" i="69" s="1"/>
  <c r="AY102" i="57"/>
  <c r="AB102" i="69" s="1"/>
  <c r="BC102" i="57"/>
  <c r="AE102" i="69" s="1"/>
  <c r="BG102" i="57"/>
  <c r="AH102" i="69" s="1"/>
  <c r="BK102" i="57"/>
  <c r="AK102" i="69" s="1"/>
  <c r="BO102" i="57"/>
  <c r="AN102" i="69" s="1"/>
  <c r="W103" i="57"/>
  <c r="G103" i="69" s="1"/>
  <c r="AA103" i="57"/>
  <c r="AE103" i="57"/>
  <c r="M103" i="69" s="1"/>
  <c r="AI103" i="57"/>
  <c r="P103" i="69" s="1"/>
  <c r="AM103" i="57"/>
  <c r="S103" i="69" s="1"/>
  <c r="AQ103" i="57"/>
  <c r="V103" i="69" s="1"/>
  <c r="AU103" i="57"/>
  <c r="Y103" i="69" s="1"/>
  <c r="AY103" i="57"/>
  <c r="AB103" i="69" s="1"/>
  <c r="BC103" i="57"/>
  <c r="AE103" i="69" s="1"/>
  <c r="BG103" i="57"/>
  <c r="AH103" i="69" s="1"/>
  <c r="BK103" i="57"/>
  <c r="AK103" i="69" s="1"/>
  <c r="BO103" i="57"/>
  <c r="AN103" i="69" s="1"/>
  <c r="W104" i="57"/>
  <c r="G104" i="69" s="1"/>
  <c r="AA104" i="57"/>
  <c r="J104" i="69" s="1"/>
  <c r="AE104" i="57"/>
  <c r="M104" i="69" s="1"/>
  <c r="AI104" i="57"/>
  <c r="AM104" i="57"/>
  <c r="S104" i="69" s="1"/>
  <c r="AQ104" i="57"/>
  <c r="V104" i="69" s="1"/>
  <c r="AU104" i="57"/>
  <c r="Y104" i="69" s="1"/>
  <c r="AY104" i="57"/>
  <c r="AB104" i="69" s="1"/>
  <c r="BC104" i="57"/>
  <c r="AE104" i="69" s="1"/>
  <c r="BG104" i="57"/>
  <c r="AH104" i="69" s="1"/>
  <c r="BK104" i="57"/>
  <c r="AK104" i="69" s="1"/>
  <c r="BO104" i="57"/>
  <c r="AN104" i="69" s="1"/>
  <c r="Z15" i="57"/>
  <c r="I15" i="69" s="1"/>
  <c r="AP15" i="57"/>
  <c r="U15" i="69" s="1"/>
  <c r="BF15" i="57"/>
  <c r="AG15" i="69" s="1"/>
  <c r="Z17" i="57"/>
  <c r="I17" i="69" s="1"/>
  <c r="AD17" i="57"/>
  <c r="AH17" i="57"/>
  <c r="O17" i="69" s="1"/>
  <c r="AL17" i="57"/>
  <c r="R17" i="69" s="1"/>
  <c r="AP17" i="57"/>
  <c r="U17" i="69" s="1"/>
  <c r="AT17" i="57"/>
  <c r="X17" i="69" s="1"/>
  <c r="AX17" i="57"/>
  <c r="AA17" i="69" s="1"/>
  <c r="BB17" i="57"/>
  <c r="AD17" i="69" s="1"/>
  <c r="BF17" i="57"/>
  <c r="AG17" i="69" s="1"/>
  <c r="BJ17" i="57"/>
  <c r="AJ17" i="69" s="1"/>
  <c r="BN17" i="57"/>
  <c r="AM17" i="69" s="1"/>
  <c r="BR17" i="57"/>
  <c r="AP17" i="69" s="1"/>
  <c r="Z18" i="57"/>
  <c r="I18" i="69" s="1"/>
  <c r="AD18" i="57"/>
  <c r="L18" i="69" s="1"/>
  <c r="AH18" i="57"/>
  <c r="O18" i="69" s="1"/>
  <c r="AL18" i="57"/>
  <c r="R18" i="69" s="1"/>
  <c r="AP18" i="57"/>
  <c r="U18" i="69" s="1"/>
  <c r="AT18" i="57"/>
  <c r="X18" i="69" s="1"/>
  <c r="AX18" i="57"/>
  <c r="AA18" i="69" s="1"/>
  <c r="BB18" i="57"/>
  <c r="AD18" i="69" s="1"/>
  <c r="BF18" i="57"/>
  <c r="AG18" i="69" s="1"/>
  <c r="BJ18" i="57"/>
  <c r="AJ18" i="69" s="1"/>
  <c r="BN18" i="57"/>
  <c r="AM18" i="69" s="1"/>
  <c r="BR18" i="57"/>
  <c r="AP18" i="69" s="1"/>
  <c r="Z19" i="57"/>
  <c r="I19" i="69" s="1"/>
  <c r="AD19" i="57"/>
  <c r="L19" i="69" s="1"/>
  <c r="AH19" i="57"/>
  <c r="O19" i="69" s="1"/>
  <c r="AL19" i="57"/>
  <c r="R19" i="69" s="1"/>
  <c r="AP19" i="57"/>
  <c r="U19" i="69" s="1"/>
  <c r="AT19" i="57"/>
  <c r="X19" i="69" s="1"/>
  <c r="AX19" i="57"/>
  <c r="AA19" i="69" s="1"/>
  <c r="BB19" i="57"/>
  <c r="AD19" i="69" s="1"/>
  <c r="BF19" i="57"/>
  <c r="AG19" i="69" s="1"/>
  <c r="BJ19" i="57"/>
  <c r="AJ19" i="69" s="1"/>
  <c r="BN19" i="57"/>
  <c r="AM19" i="69" s="1"/>
  <c r="BR19" i="57"/>
  <c r="AP19" i="69" s="1"/>
  <c r="Z20" i="57"/>
  <c r="I20" i="69" s="1"/>
  <c r="AD20" i="57"/>
  <c r="L20" i="69" s="1"/>
  <c r="AH20" i="57"/>
  <c r="O20" i="69" s="1"/>
  <c r="AL20" i="57"/>
  <c r="R20" i="69" s="1"/>
  <c r="AP20" i="57"/>
  <c r="U20" i="69" s="1"/>
  <c r="AT20" i="57"/>
  <c r="X20" i="69" s="1"/>
  <c r="AX20" i="57"/>
  <c r="AA20" i="69" s="1"/>
  <c r="BB20" i="57"/>
  <c r="AD20" i="69" s="1"/>
  <c r="BF20" i="57"/>
  <c r="AG20" i="69" s="1"/>
  <c r="BJ20" i="57"/>
  <c r="AJ20" i="69" s="1"/>
  <c r="BN20" i="57"/>
  <c r="AM20" i="69" s="1"/>
  <c r="BR20" i="57"/>
  <c r="AP20" i="69" s="1"/>
  <c r="Z21" i="57"/>
  <c r="I21" i="69" s="1"/>
  <c r="AD21" i="57"/>
  <c r="AH21" i="57"/>
  <c r="O21" i="69" s="1"/>
  <c r="AL21" i="57"/>
  <c r="R21" i="69" s="1"/>
  <c r="AP21" i="57"/>
  <c r="U21" i="69" s="1"/>
  <c r="AT21" i="57"/>
  <c r="X21" i="69" s="1"/>
  <c r="AX21" i="57"/>
  <c r="AA21" i="69" s="1"/>
  <c r="BB21" i="57"/>
  <c r="AD21" i="69" s="1"/>
  <c r="BF21" i="57"/>
  <c r="AG21" i="69" s="1"/>
  <c r="BJ21" i="57"/>
  <c r="AJ21" i="69" s="1"/>
  <c r="BN21" i="57"/>
  <c r="AM21" i="69" s="1"/>
  <c r="BR21" i="57"/>
  <c r="AP21" i="69" s="1"/>
  <c r="Z22" i="57"/>
  <c r="I22" i="69" s="1"/>
  <c r="AD22" i="57"/>
  <c r="L22" i="69" s="1"/>
  <c r="AH22" i="57"/>
  <c r="AL22" i="57"/>
  <c r="R22" i="69" s="1"/>
  <c r="AP22" i="57"/>
  <c r="U22" i="69" s="1"/>
  <c r="AT22" i="57"/>
  <c r="X22" i="69" s="1"/>
  <c r="AX22" i="57"/>
  <c r="AA22" i="69" s="1"/>
  <c r="BB22" i="57"/>
  <c r="AD22" i="69" s="1"/>
  <c r="BF22" i="57"/>
  <c r="AG22" i="69" s="1"/>
  <c r="BJ22" i="57"/>
  <c r="AJ22" i="69" s="1"/>
  <c r="BN22" i="57"/>
  <c r="AM22" i="69" s="1"/>
  <c r="BR22" i="57"/>
  <c r="AP22" i="69" s="1"/>
  <c r="Z23" i="57"/>
  <c r="I23" i="69" s="1"/>
  <c r="AD23" i="57"/>
  <c r="L23" i="69" s="1"/>
  <c r="AH23" i="57"/>
  <c r="O23" i="69" s="1"/>
  <c r="AL23" i="57"/>
  <c r="R23" i="69" s="1"/>
  <c r="AP23" i="57"/>
  <c r="U23" i="69" s="1"/>
  <c r="AT23" i="57"/>
  <c r="X23" i="69" s="1"/>
  <c r="AX23" i="57"/>
  <c r="AA23" i="69" s="1"/>
  <c r="BB23" i="57"/>
  <c r="AD23" i="69" s="1"/>
  <c r="BF23" i="57"/>
  <c r="AG23" i="69" s="1"/>
  <c r="BJ23" i="57"/>
  <c r="AJ23" i="69" s="1"/>
  <c r="BN23" i="57"/>
  <c r="AM23" i="69" s="1"/>
  <c r="BR23" i="57"/>
  <c r="AP23" i="69" s="1"/>
  <c r="Z24" i="57"/>
  <c r="I24" i="69" s="1"/>
  <c r="AD24" i="57"/>
  <c r="L24" i="69" s="1"/>
  <c r="AH24" i="57"/>
  <c r="O24" i="69" s="1"/>
  <c r="AL24" i="57"/>
  <c r="R24" i="69" s="1"/>
  <c r="AP24" i="57"/>
  <c r="U24" i="69" s="1"/>
  <c r="AT24" i="57"/>
  <c r="X24" i="69" s="1"/>
  <c r="AX24" i="57"/>
  <c r="AA24" i="69" s="1"/>
  <c r="BB24" i="57"/>
  <c r="AD24" i="69" s="1"/>
  <c r="BF24" i="57"/>
  <c r="AG24" i="69" s="1"/>
  <c r="BJ24" i="57"/>
  <c r="AJ24" i="69" s="1"/>
  <c r="BN24" i="57"/>
  <c r="AM24" i="69" s="1"/>
  <c r="BR24" i="57"/>
  <c r="AP24" i="69" s="1"/>
  <c r="Z25" i="57"/>
  <c r="I25" i="69" s="1"/>
  <c r="AD25" i="57"/>
  <c r="AH25" i="57"/>
  <c r="O25" i="69" s="1"/>
  <c r="AL25" i="57"/>
  <c r="R25" i="69" s="1"/>
  <c r="AP25" i="57"/>
  <c r="U25" i="69" s="1"/>
  <c r="AT25" i="57"/>
  <c r="X25" i="69" s="1"/>
  <c r="AX25" i="57"/>
  <c r="AA25" i="69" s="1"/>
  <c r="BB25" i="57"/>
  <c r="AD25" i="69" s="1"/>
  <c r="BF25" i="57"/>
  <c r="AG25" i="69" s="1"/>
  <c r="BJ25" i="57"/>
  <c r="AJ25" i="69" s="1"/>
  <c r="BN25" i="57"/>
  <c r="AM25" i="69" s="1"/>
  <c r="BR25" i="57"/>
  <c r="AP25" i="69" s="1"/>
  <c r="Z26" i="57"/>
  <c r="I26" i="69" s="1"/>
  <c r="AD26" i="57"/>
  <c r="AH26" i="57"/>
  <c r="O26" i="69" s="1"/>
  <c r="AL26" i="57"/>
  <c r="R26" i="69" s="1"/>
  <c r="AP26" i="57"/>
  <c r="U26" i="69" s="1"/>
  <c r="AT26" i="57"/>
  <c r="X26" i="69" s="1"/>
  <c r="AX26" i="57"/>
  <c r="AA26" i="69" s="1"/>
  <c r="BB26" i="57"/>
  <c r="AD26" i="69" s="1"/>
  <c r="BF26" i="57"/>
  <c r="AG26" i="69" s="1"/>
  <c r="BJ26" i="57"/>
  <c r="AJ26" i="69" s="1"/>
  <c r="BN26" i="57"/>
  <c r="AM26" i="69" s="1"/>
  <c r="BR26" i="57"/>
  <c r="AP26" i="69" s="1"/>
  <c r="Z27" i="57"/>
  <c r="I27" i="69" s="1"/>
  <c r="AD27" i="57"/>
  <c r="L27" i="69" s="1"/>
  <c r="AH27" i="57"/>
  <c r="O27" i="69" s="1"/>
  <c r="AL27" i="57"/>
  <c r="R27" i="69" s="1"/>
  <c r="AP27" i="57"/>
  <c r="U27" i="69" s="1"/>
  <c r="AT27" i="57"/>
  <c r="X27" i="69" s="1"/>
  <c r="AX27" i="57"/>
  <c r="AA27" i="69" s="1"/>
  <c r="BB27" i="57"/>
  <c r="AD27" i="69" s="1"/>
  <c r="BF27" i="57"/>
  <c r="AG27" i="69" s="1"/>
  <c r="BJ27" i="57"/>
  <c r="AJ27" i="69" s="1"/>
  <c r="BN27" i="57"/>
  <c r="AM27" i="69" s="1"/>
  <c r="BR27" i="57"/>
  <c r="AP27" i="69" s="1"/>
  <c r="Z28" i="57"/>
  <c r="I28" i="69" s="1"/>
  <c r="AD28" i="57"/>
  <c r="L28" i="69" s="1"/>
  <c r="AH28" i="57"/>
  <c r="O28" i="69" s="1"/>
  <c r="AL28" i="57"/>
  <c r="R28" i="69" s="1"/>
  <c r="AP28" i="57"/>
  <c r="U28" i="69" s="1"/>
  <c r="AT28" i="57"/>
  <c r="X28" i="69" s="1"/>
  <c r="AX28" i="57"/>
  <c r="AA28" i="69" s="1"/>
  <c r="BB28" i="57"/>
  <c r="AD28" i="69" s="1"/>
  <c r="BF28" i="57"/>
  <c r="AG28" i="69" s="1"/>
  <c r="BJ28" i="57"/>
  <c r="AJ28" i="69" s="1"/>
  <c r="BN28" i="57"/>
  <c r="AM28" i="69" s="1"/>
  <c r="BR28" i="57"/>
  <c r="AP28" i="69" s="1"/>
  <c r="Z29" i="57"/>
  <c r="I29" i="69" s="1"/>
  <c r="AD29" i="57"/>
  <c r="AH29" i="57"/>
  <c r="O29" i="69" s="1"/>
  <c r="AL29" i="57"/>
  <c r="R29" i="69" s="1"/>
  <c r="AP29" i="57"/>
  <c r="U29" i="69" s="1"/>
  <c r="AT29" i="57"/>
  <c r="X29" i="69" s="1"/>
  <c r="AX29" i="57"/>
  <c r="AA29" i="69" s="1"/>
  <c r="BB29" i="57"/>
  <c r="AD29" i="69" s="1"/>
  <c r="BF29" i="57"/>
  <c r="AG29" i="69" s="1"/>
  <c r="BJ29" i="57"/>
  <c r="AJ29" i="69" s="1"/>
  <c r="BN29" i="57"/>
  <c r="AM29" i="69" s="1"/>
  <c r="BR29" i="57"/>
  <c r="AP29" i="69" s="1"/>
  <c r="Z30" i="57"/>
  <c r="I30" i="69" s="1"/>
  <c r="AD30" i="57"/>
  <c r="L30" i="69" s="1"/>
  <c r="AH30" i="57"/>
  <c r="O30" i="69" s="1"/>
  <c r="AL30" i="57"/>
  <c r="R30" i="69" s="1"/>
  <c r="AP30" i="57"/>
  <c r="U30" i="69" s="1"/>
  <c r="AT30" i="57"/>
  <c r="X30" i="69" s="1"/>
  <c r="AX30" i="57"/>
  <c r="AA30" i="69" s="1"/>
  <c r="BB30" i="57"/>
  <c r="AD30" i="69" s="1"/>
  <c r="BF30" i="57"/>
  <c r="AG30" i="69" s="1"/>
  <c r="BJ30" i="57"/>
  <c r="AJ30" i="69" s="1"/>
  <c r="BN30" i="57"/>
  <c r="AM30" i="69" s="1"/>
  <c r="BR30" i="57"/>
  <c r="AP30" i="69" s="1"/>
  <c r="Z31" i="57"/>
  <c r="I31" i="69" s="1"/>
  <c r="AD31" i="57"/>
  <c r="L31" i="69" s="1"/>
  <c r="AH31" i="57"/>
  <c r="O31" i="69" s="1"/>
  <c r="AL31" i="57"/>
  <c r="R31" i="69" s="1"/>
  <c r="AP31" i="57"/>
  <c r="U31" i="69" s="1"/>
  <c r="AT31" i="57"/>
  <c r="X31" i="69" s="1"/>
  <c r="AX31" i="57"/>
  <c r="AA31" i="69" s="1"/>
  <c r="BB31" i="57"/>
  <c r="AD31" i="69" s="1"/>
  <c r="BF31" i="57"/>
  <c r="AG31" i="69" s="1"/>
  <c r="BJ31" i="57"/>
  <c r="AJ31" i="69" s="1"/>
  <c r="BN31" i="57"/>
  <c r="AM31" i="69" s="1"/>
  <c r="BR31" i="57"/>
  <c r="AP31" i="69" s="1"/>
  <c r="Z32" i="57"/>
  <c r="I32" i="69" s="1"/>
  <c r="AD32" i="57"/>
  <c r="L32" i="69" s="1"/>
  <c r="AH32" i="57"/>
  <c r="O32" i="69" s="1"/>
  <c r="AL32" i="57"/>
  <c r="R32" i="69" s="1"/>
  <c r="AP32" i="57"/>
  <c r="U32" i="69" s="1"/>
  <c r="AT32" i="57"/>
  <c r="X32" i="69" s="1"/>
  <c r="AX32" i="57"/>
  <c r="AA32" i="69" s="1"/>
  <c r="BB32" i="57"/>
  <c r="AD32" i="69" s="1"/>
  <c r="BF32" i="57"/>
  <c r="AG32" i="69" s="1"/>
  <c r="BJ32" i="57"/>
  <c r="AJ32" i="69" s="1"/>
  <c r="BN32" i="57"/>
  <c r="AM32" i="69" s="1"/>
  <c r="BR32" i="57"/>
  <c r="AP32" i="69" s="1"/>
  <c r="Z33" i="57"/>
  <c r="I33" i="69" s="1"/>
  <c r="AD33" i="57"/>
  <c r="AH33" i="57"/>
  <c r="O33" i="69" s="1"/>
  <c r="AL33" i="57"/>
  <c r="R33" i="69" s="1"/>
  <c r="AP33" i="57"/>
  <c r="U33" i="69" s="1"/>
  <c r="AT33" i="57"/>
  <c r="X33" i="69" s="1"/>
  <c r="AX33" i="57"/>
  <c r="AA33" i="69" s="1"/>
  <c r="BB33" i="57"/>
  <c r="AD33" i="69" s="1"/>
  <c r="BF33" i="57"/>
  <c r="AG33" i="69" s="1"/>
  <c r="BJ33" i="57"/>
  <c r="AJ33" i="69" s="1"/>
  <c r="BN33" i="57"/>
  <c r="AM33" i="69" s="1"/>
  <c r="BR33" i="57"/>
  <c r="AP33" i="69" s="1"/>
  <c r="Z34" i="57"/>
  <c r="I34" i="69" s="1"/>
  <c r="AD34" i="57"/>
  <c r="L34" i="69" s="1"/>
  <c r="AH34" i="57"/>
  <c r="O34" i="69" s="1"/>
  <c r="AL34" i="57"/>
  <c r="R34" i="69" s="1"/>
  <c r="AP34" i="57"/>
  <c r="U34" i="69" s="1"/>
  <c r="AT34" i="57"/>
  <c r="X34" i="69" s="1"/>
  <c r="AX34" i="57"/>
  <c r="AA34" i="69" s="1"/>
  <c r="BB34" i="57"/>
  <c r="AD34" i="69" s="1"/>
  <c r="BF34" i="57"/>
  <c r="AG34" i="69" s="1"/>
  <c r="BJ34" i="57"/>
  <c r="AJ34" i="69" s="1"/>
  <c r="BN34" i="57"/>
  <c r="AM34" i="69" s="1"/>
  <c r="BR34" i="57"/>
  <c r="AP34" i="69" s="1"/>
  <c r="Z35" i="57"/>
  <c r="I35" i="69" s="1"/>
  <c r="AD35" i="57"/>
  <c r="L35" i="69" s="1"/>
  <c r="AH35" i="57"/>
  <c r="O35" i="69" s="1"/>
  <c r="AL35" i="57"/>
  <c r="R35" i="69" s="1"/>
  <c r="AP35" i="57"/>
  <c r="U35" i="69" s="1"/>
  <c r="AT35" i="57"/>
  <c r="X35" i="69" s="1"/>
  <c r="AX35" i="57"/>
  <c r="AA35" i="69" s="1"/>
  <c r="BB35" i="57"/>
  <c r="AD35" i="69" s="1"/>
  <c r="BF35" i="57"/>
  <c r="AG35" i="69" s="1"/>
  <c r="BJ35" i="57"/>
  <c r="AJ35" i="69" s="1"/>
  <c r="BN35" i="57"/>
  <c r="AM35" i="69" s="1"/>
  <c r="BR35" i="57"/>
  <c r="AP35" i="69" s="1"/>
  <c r="Z36" i="57"/>
  <c r="I36" i="69" s="1"/>
  <c r="AD36" i="57"/>
  <c r="L36" i="69" s="1"/>
  <c r="AH36" i="57"/>
  <c r="O36" i="69" s="1"/>
  <c r="AL36" i="57"/>
  <c r="R36" i="69" s="1"/>
  <c r="AP36" i="57"/>
  <c r="U36" i="69" s="1"/>
  <c r="AT36" i="57"/>
  <c r="X36" i="69" s="1"/>
  <c r="AX36" i="57"/>
  <c r="AA36" i="69" s="1"/>
  <c r="BB36" i="57"/>
  <c r="AD36" i="69" s="1"/>
  <c r="BF36" i="57"/>
  <c r="AG36" i="69" s="1"/>
  <c r="BJ36" i="57"/>
  <c r="AJ36" i="69" s="1"/>
  <c r="BN36" i="57"/>
  <c r="AM36" i="69" s="1"/>
  <c r="BR36" i="57"/>
  <c r="AP36" i="69" s="1"/>
  <c r="Z37" i="57"/>
  <c r="I37" i="69" s="1"/>
  <c r="AD37" i="57"/>
  <c r="AH37" i="57"/>
  <c r="O37" i="69" s="1"/>
  <c r="AL37" i="57"/>
  <c r="R37" i="69" s="1"/>
  <c r="AP37" i="57"/>
  <c r="U37" i="69" s="1"/>
  <c r="AT37" i="57"/>
  <c r="X37" i="69" s="1"/>
  <c r="AX37" i="57"/>
  <c r="AA37" i="69" s="1"/>
  <c r="BB37" i="57"/>
  <c r="AD37" i="69" s="1"/>
  <c r="BF37" i="57"/>
  <c r="AG37" i="69" s="1"/>
  <c r="BJ37" i="57"/>
  <c r="AJ37" i="69" s="1"/>
  <c r="BN37" i="57"/>
  <c r="AM37" i="69" s="1"/>
  <c r="BR37" i="57"/>
  <c r="AP37" i="69" s="1"/>
  <c r="Z38" i="57"/>
  <c r="I38" i="69" s="1"/>
  <c r="AD38" i="57"/>
  <c r="L38" i="69" s="1"/>
  <c r="AH38" i="57"/>
  <c r="AL38" i="57"/>
  <c r="R38" i="69" s="1"/>
  <c r="AP38" i="57"/>
  <c r="U38" i="69" s="1"/>
  <c r="AT38" i="57"/>
  <c r="X38" i="69" s="1"/>
  <c r="AX38" i="57"/>
  <c r="AA38" i="69" s="1"/>
  <c r="BB38" i="57"/>
  <c r="AD38" i="69" s="1"/>
  <c r="BF38" i="57"/>
  <c r="AG38" i="69" s="1"/>
  <c r="BJ38" i="57"/>
  <c r="AJ38" i="69" s="1"/>
  <c r="BN38" i="57"/>
  <c r="AM38" i="69" s="1"/>
  <c r="BR38" i="57"/>
  <c r="AP38" i="69" s="1"/>
  <c r="Z39" i="57"/>
  <c r="I39" i="69" s="1"/>
  <c r="AD39" i="57"/>
  <c r="L39" i="69" s="1"/>
  <c r="AH39" i="57"/>
  <c r="O39" i="69" s="1"/>
  <c r="AL39" i="57"/>
  <c r="R39" i="69" s="1"/>
  <c r="AP39" i="57"/>
  <c r="U39" i="69" s="1"/>
  <c r="AT39" i="57"/>
  <c r="X39" i="69" s="1"/>
  <c r="AX39" i="57"/>
  <c r="AA39" i="69" s="1"/>
  <c r="BB39" i="57"/>
  <c r="AD39" i="69" s="1"/>
  <c r="BF39" i="57"/>
  <c r="AG39" i="69" s="1"/>
  <c r="BJ39" i="57"/>
  <c r="AJ39" i="69" s="1"/>
  <c r="BN39" i="57"/>
  <c r="AM39" i="69" s="1"/>
  <c r="BR39" i="57"/>
  <c r="AP39" i="69" s="1"/>
  <c r="Z40" i="57"/>
  <c r="I40" i="69" s="1"/>
  <c r="AD40" i="57"/>
  <c r="L40" i="69" s="1"/>
  <c r="AH40" i="57"/>
  <c r="O40" i="69" s="1"/>
  <c r="AL40" i="57"/>
  <c r="R40" i="69" s="1"/>
  <c r="AP40" i="57"/>
  <c r="U40" i="69" s="1"/>
  <c r="AT40" i="57"/>
  <c r="X40" i="69" s="1"/>
  <c r="AX40" i="57"/>
  <c r="AA40" i="69" s="1"/>
  <c r="BB40" i="57"/>
  <c r="AD40" i="69" s="1"/>
  <c r="BF40" i="57"/>
  <c r="AG40" i="69" s="1"/>
  <c r="BJ40" i="57"/>
  <c r="AJ40" i="69" s="1"/>
  <c r="BN40" i="57"/>
  <c r="AM40" i="69" s="1"/>
  <c r="BR40" i="57"/>
  <c r="AP40" i="69" s="1"/>
  <c r="Z41" i="57"/>
  <c r="I41" i="69" s="1"/>
  <c r="AD41" i="57"/>
  <c r="AH41" i="57"/>
  <c r="O41" i="69" s="1"/>
  <c r="AL41" i="57"/>
  <c r="R41" i="69" s="1"/>
  <c r="AP41" i="57"/>
  <c r="U41" i="69" s="1"/>
  <c r="AT41" i="57"/>
  <c r="X41" i="69" s="1"/>
  <c r="AX41" i="57"/>
  <c r="AA41" i="69" s="1"/>
  <c r="BB41" i="57"/>
  <c r="AD41" i="69" s="1"/>
  <c r="BF41" i="57"/>
  <c r="AG41" i="69" s="1"/>
  <c r="BJ41" i="57"/>
  <c r="AJ41" i="69" s="1"/>
  <c r="BN41" i="57"/>
  <c r="AM41" i="69" s="1"/>
  <c r="BR41" i="57"/>
  <c r="AP41" i="69" s="1"/>
  <c r="Z42" i="57"/>
  <c r="I42" i="69" s="1"/>
  <c r="AD42" i="57"/>
  <c r="AH42" i="57"/>
  <c r="O42" i="69" s="1"/>
  <c r="AL42" i="57"/>
  <c r="R42" i="69" s="1"/>
  <c r="AP42" i="57"/>
  <c r="U42" i="69" s="1"/>
  <c r="AT42" i="57"/>
  <c r="X42" i="69" s="1"/>
  <c r="AX42" i="57"/>
  <c r="AA42" i="69" s="1"/>
  <c r="BB42" i="57"/>
  <c r="AD42" i="69" s="1"/>
  <c r="BF42" i="57"/>
  <c r="AG42" i="69" s="1"/>
  <c r="BJ42" i="57"/>
  <c r="AJ42" i="69" s="1"/>
  <c r="BN42" i="57"/>
  <c r="AM42" i="69" s="1"/>
  <c r="BR42" i="57"/>
  <c r="AP42" i="69" s="1"/>
  <c r="Z43" i="57"/>
  <c r="I43" i="69" s="1"/>
  <c r="AD43" i="57"/>
  <c r="L43" i="69" s="1"/>
  <c r="AH43" i="57"/>
  <c r="O43" i="69" s="1"/>
  <c r="AL43" i="57"/>
  <c r="R43" i="69" s="1"/>
  <c r="AP43" i="57"/>
  <c r="U43" i="69" s="1"/>
  <c r="AT43" i="57"/>
  <c r="X43" i="69" s="1"/>
  <c r="AX43" i="57"/>
  <c r="AA43" i="69" s="1"/>
  <c r="BB43" i="57"/>
  <c r="AD43" i="69" s="1"/>
  <c r="BF43" i="57"/>
  <c r="AG43" i="69" s="1"/>
  <c r="BJ43" i="57"/>
  <c r="AJ43" i="69" s="1"/>
  <c r="BN43" i="57"/>
  <c r="AM43" i="69" s="1"/>
  <c r="BR43" i="57"/>
  <c r="AP43" i="69" s="1"/>
  <c r="Z44" i="57"/>
  <c r="I44" i="69" s="1"/>
  <c r="AD44" i="57"/>
  <c r="L44" i="69" s="1"/>
  <c r="AH44" i="57"/>
  <c r="O44" i="69" s="1"/>
  <c r="AL44" i="57"/>
  <c r="R44" i="69" s="1"/>
  <c r="AP44" i="57"/>
  <c r="U44" i="69" s="1"/>
  <c r="AT44" i="57"/>
  <c r="X44" i="69" s="1"/>
  <c r="AX44" i="57"/>
  <c r="AA44" i="69" s="1"/>
  <c r="BB44" i="57"/>
  <c r="AD44" i="69" s="1"/>
  <c r="BF44" i="57"/>
  <c r="AG44" i="69" s="1"/>
  <c r="BJ44" i="57"/>
  <c r="AJ44" i="69" s="1"/>
  <c r="BN44" i="57"/>
  <c r="AM44" i="69" s="1"/>
  <c r="BR44" i="57"/>
  <c r="AP44" i="69" s="1"/>
  <c r="Z45" i="57"/>
  <c r="I45" i="69" s="1"/>
  <c r="AD45" i="57"/>
  <c r="AH45" i="57"/>
  <c r="O45" i="69" s="1"/>
  <c r="AL45" i="57"/>
  <c r="R45" i="69" s="1"/>
  <c r="AP45" i="57"/>
  <c r="U45" i="69" s="1"/>
  <c r="AT45" i="57"/>
  <c r="X45" i="69" s="1"/>
  <c r="AX45" i="57"/>
  <c r="AA45" i="69" s="1"/>
  <c r="BB45" i="57"/>
  <c r="AD45" i="69" s="1"/>
  <c r="BF45" i="57"/>
  <c r="AG45" i="69" s="1"/>
  <c r="BJ45" i="57"/>
  <c r="AJ45" i="69" s="1"/>
  <c r="BN45" i="57"/>
  <c r="AM45" i="69" s="1"/>
  <c r="BR45" i="57"/>
  <c r="AP45" i="69" s="1"/>
  <c r="Z46" i="57"/>
  <c r="I46" i="69" s="1"/>
  <c r="AD46" i="57"/>
  <c r="L46" i="69" s="1"/>
  <c r="AH46" i="57"/>
  <c r="O46" i="69" s="1"/>
  <c r="AL46" i="57"/>
  <c r="R46" i="69" s="1"/>
  <c r="AP46" i="57"/>
  <c r="U46" i="69" s="1"/>
  <c r="AT46" i="57"/>
  <c r="X46" i="69" s="1"/>
  <c r="AX46" i="57"/>
  <c r="AA46" i="69" s="1"/>
  <c r="BB46" i="57"/>
  <c r="AD46" i="69" s="1"/>
  <c r="BF46" i="57"/>
  <c r="AG46" i="69" s="1"/>
  <c r="BJ46" i="57"/>
  <c r="AJ46" i="69" s="1"/>
  <c r="BN46" i="57"/>
  <c r="AM46" i="69" s="1"/>
  <c r="BR46" i="57"/>
  <c r="AP46" i="69" s="1"/>
  <c r="Z47" i="57"/>
  <c r="I47" i="69" s="1"/>
  <c r="AD47" i="57"/>
  <c r="L47" i="69" s="1"/>
  <c r="AH47" i="57"/>
  <c r="O47" i="69" s="1"/>
  <c r="AL47" i="57"/>
  <c r="R47" i="69" s="1"/>
  <c r="AP47" i="57"/>
  <c r="U47" i="69" s="1"/>
  <c r="AT47" i="57"/>
  <c r="X47" i="69" s="1"/>
  <c r="AX47" i="57"/>
  <c r="AA47" i="69" s="1"/>
  <c r="BB47" i="57"/>
  <c r="AD47" i="69" s="1"/>
  <c r="BF47" i="57"/>
  <c r="AG47" i="69" s="1"/>
  <c r="BJ47" i="57"/>
  <c r="AJ47" i="69" s="1"/>
  <c r="BN47" i="57"/>
  <c r="AM47" i="69" s="1"/>
  <c r="BR47" i="57"/>
  <c r="AP47" i="69" s="1"/>
  <c r="Z48" i="57"/>
  <c r="I48" i="69" s="1"/>
  <c r="AD48" i="57"/>
  <c r="L48" i="69" s="1"/>
  <c r="AH48" i="57"/>
  <c r="O48" i="69" s="1"/>
  <c r="AL48" i="57"/>
  <c r="R48" i="69" s="1"/>
  <c r="AP48" i="57"/>
  <c r="U48" i="69" s="1"/>
  <c r="AT48" i="57"/>
  <c r="X48" i="69" s="1"/>
  <c r="AX48" i="57"/>
  <c r="AA48" i="69" s="1"/>
  <c r="BB48" i="57"/>
  <c r="AD48" i="69" s="1"/>
  <c r="BF48" i="57"/>
  <c r="AG48" i="69" s="1"/>
  <c r="BJ48" i="57"/>
  <c r="AJ48" i="69" s="1"/>
  <c r="BN48" i="57"/>
  <c r="AM48" i="69" s="1"/>
  <c r="BR48" i="57"/>
  <c r="AP48" i="69" s="1"/>
  <c r="Z49" i="57"/>
  <c r="I49" i="69" s="1"/>
  <c r="AD49" i="57"/>
  <c r="AH49" i="57"/>
  <c r="O49" i="69" s="1"/>
  <c r="AL49" i="57"/>
  <c r="R49" i="69" s="1"/>
  <c r="AP49" i="57"/>
  <c r="U49" i="69" s="1"/>
  <c r="AT49" i="57"/>
  <c r="X49" i="69" s="1"/>
  <c r="AX49" i="57"/>
  <c r="AA49" i="69" s="1"/>
  <c r="BB49" i="57"/>
  <c r="AD49" i="69" s="1"/>
  <c r="BF49" i="57"/>
  <c r="AG49" i="69" s="1"/>
  <c r="BJ49" i="57"/>
  <c r="AJ49" i="69" s="1"/>
  <c r="BN49" i="57"/>
  <c r="AM49" i="69" s="1"/>
  <c r="BR49" i="57"/>
  <c r="AP49" i="69" s="1"/>
  <c r="Z50" i="57"/>
  <c r="I50" i="69" s="1"/>
  <c r="AD50" i="57"/>
  <c r="L50" i="69" s="1"/>
  <c r="AH50" i="57"/>
  <c r="O50" i="69" s="1"/>
  <c r="AL50" i="57"/>
  <c r="R50" i="69" s="1"/>
  <c r="AP50" i="57"/>
  <c r="U50" i="69" s="1"/>
  <c r="AT50" i="57"/>
  <c r="X50" i="69" s="1"/>
  <c r="AX50" i="57"/>
  <c r="AA50" i="69" s="1"/>
  <c r="BB50" i="57"/>
  <c r="AD50" i="69" s="1"/>
  <c r="BF50" i="57"/>
  <c r="AG50" i="69" s="1"/>
  <c r="BJ50" i="57"/>
  <c r="AJ50" i="69" s="1"/>
  <c r="BN50" i="57"/>
  <c r="AM50" i="69" s="1"/>
  <c r="BR50" i="57"/>
  <c r="AP50" i="69" s="1"/>
  <c r="Z51" i="57"/>
  <c r="I51" i="69" s="1"/>
  <c r="AD51" i="57"/>
  <c r="L51" i="69" s="1"/>
  <c r="AH51" i="57"/>
  <c r="O51" i="69" s="1"/>
  <c r="AL51" i="57"/>
  <c r="R51" i="69" s="1"/>
  <c r="AP51" i="57"/>
  <c r="U51" i="69" s="1"/>
  <c r="AT51" i="57"/>
  <c r="X51" i="69" s="1"/>
  <c r="AX51" i="57"/>
  <c r="AA51" i="69" s="1"/>
  <c r="BB51" i="57"/>
  <c r="AD51" i="69" s="1"/>
  <c r="BF51" i="57"/>
  <c r="AG51" i="69" s="1"/>
  <c r="BJ51" i="57"/>
  <c r="AJ51" i="69" s="1"/>
  <c r="BN51" i="57"/>
  <c r="AM51" i="69" s="1"/>
  <c r="BR51" i="57"/>
  <c r="AP51" i="69" s="1"/>
  <c r="Z52" i="57"/>
  <c r="I52" i="69" s="1"/>
  <c r="AD52" i="57"/>
  <c r="L52" i="69" s="1"/>
  <c r="AH52" i="57"/>
  <c r="O52" i="69" s="1"/>
  <c r="AL52" i="57"/>
  <c r="R52" i="69" s="1"/>
  <c r="AP52" i="57"/>
  <c r="U52" i="69" s="1"/>
  <c r="AT52" i="57"/>
  <c r="X52" i="69" s="1"/>
  <c r="AX52" i="57"/>
  <c r="AA52" i="69" s="1"/>
  <c r="BB52" i="57"/>
  <c r="AD52" i="69" s="1"/>
  <c r="BF52" i="57"/>
  <c r="AG52" i="69" s="1"/>
  <c r="BJ52" i="57"/>
  <c r="AJ52" i="69" s="1"/>
  <c r="BN52" i="57"/>
  <c r="AM52" i="69" s="1"/>
  <c r="BR52" i="57"/>
  <c r="AP52" i="69" s="1"/>
  <c r="Z53" i="57"/>
  <c r="I53" i="69" s="1"/>
  <c r="AD53" i="57"/>
  <c r="AH53" i="57"/>
  <c r="O53" i="69" s="1"/>
  <c r="AL53" i="57"/>
  <c r="R53" i="69" s="1"/>
  <c r="AP53" i="57"/>
  <c r="U53" i="69" s="1"/>
  <c r="AT53" i="57"/>
  <c r="X53" i="69" s="1"/>
  <c r="AX53" i="57"/>
  <c r="AA53" i="69" s="1"/>
  <c r="BB53" i="57"/>
  <c r="AD53" i="69" s="1"/>
  <c r="BF53" i="57"/>
  <c r="AG53" i="69" s="1"/>
  <c r="BJ53" i="57"/>
  <c r="AJ53" i="69" s="1"/>
  <c r="BN53" i="57"/>
  <c r="AM53" i="69" s="1"/>
  <c r="BR53" i="57"/>
  <c r="AP53" i="69" s="1"/>
  <c r="Z54" i="57"/>
  <c r="I54" i="69" s="1"/>
  <c r="AD54" i="57"/>
  <c r="L54" i="69" s="1"/>
  <c r="AH54" i="57"/>
  <c r="AL54" i="57"/>
  <c r="R54" i="69" s="1"/>
  <c r="AP54" i="57"/>
  <c r="U54" i="69" s="1"/>
  <c r="AT54" i="57"/>
  <c r="X54" i="69" s="1"/>
  <c r="AX54" i="57"/>
  <c r="AA54" i="69" s="1"/>
  <c r="BB54" i="57"/>
  <c r="AD54" i="69" s="1"/>
  <c r="BF54" i="57"/>
  <c r="AG54" i="69" s="1"/>
  <c r="BJ54" i="57"/>
  <c r="AJ54" i="69" s="1"/>
  <c r="BN54" i="57"/>
  <c r="AM54" i="69" s="1"/>
  <c r="BR54" i="57"/>
  <c r="AP54" i="69" s="1"/>
  <c r="Z55" i="57"/>
  <c r="I55" i="69" s="1"/>
  <c r="AD55" i="57"/>
  <c r="L55" i="69" s="1"/>
  <c r="AH55" i="57"/>
  <c r="O55" i="69" s="1"/>
  <c r="AL55" i="57"/>
  <c r="R55" i="69" s="1"/>
  <c r="AP55" i="57"/>
  <c r="U55" i="69" s="1"/>
  <c r="AT55" i="57"/>
  <c r="X55" i="69" s="1"/>
  <c r="AX55" i="57"/>
  <c r="AA55" i="69" s="1"/>
  <c r="BB55" i="57"/>
  <c r="AD55" i="69" s="1"/>
  <c r="BF55" i="57"/>
  <c r="AG55" i="69" s="1"/>
  <c r="BJ55" i="57"/>
  <c r="AJ55" i="69" s="1"/>
  <c r="BN55" i="57"/>
  <c r="AM55" i="69" s="1"/>
  <c r="BR55" i="57"/>
  <c r="AP55" i="69" s="1"/>
  <c r="Z56" i="57"/>
  <c r="I56" i="69" s="1"/>
  <c r="AD56" i="57"/>
  <c r="L56" i="69" s="1"/>
  <c r="AH56" i="57"/>
  <c r="O56" i="69" s="1"/>
  <c r="AL56" i="57"/>
  <c r="R56" i="69" s="1"/>
  <c r="AP56" i="57"/>
  <c r="U56" i="69" s="1"/>
  <c r="AT56" i="57"/>
  <c r="X56" i="69" s="1"/>
  <c r="AX56" i="57"/>
  <c r="AA56" i="69" s="1"/>
  <c r="BB56" i="57"/>
  <c r="AD56" i="69" s="1"/>
  <c r="BF56" i="57"/>
  <c r="AG56" i="69" s="1"/>
  <c r="BJ56" i="57"/>
  <c r="AJ56" i="69" s="1"/>
  <c r="BN56" i="57"/>
  <c r="AM56" i="69" s="1"/>
  <c r="BR56" i="57"/>
  <c r="AP56" i="69" s="1"/>
  <c r="Z57" i="57"/>
  <c r="I57" i="69" s="1"/>
  <c r="AD57" i="57"/>
  <c r="AH57" i="57"/>
  <c r="O57" i="69" s="1"/>
  <c r="AL57" i="57"/>
  <c r="R57" i="69" s="1"/>
  <c r="AP57" i="57"/>
  <c r="U57" i="69" s="1"/>
  <c r="AT57" i="57"/>
  <c r="X57" i="69" s="1"/>
  <c r="AX57" i="57"/>
  <c r="AA57" i="69" s="1"/>
  <c r="BB57" i="57"/>
  <c r="AD57" i="69" s="1"/>
  <c r="BF57" i="57"/>
  <c r="AG57" i="69" s="1"/>
  <c r="BJ57" i="57"/>
  <c r="AJ57" i="69" s="1"/>
  <c r="BN57" i="57"/>
  <c r="AM57" i="69" s="1"/>
  <c r="BR57" i="57"/>
  <c r="AP57" i="69" s="1"/>
  <c r="Z58" i="57"/>
  <c r="I58" i="69" s="1"/>
  <c r="AD58" i="57"/>
  <c r="AH58" i="57"/>
  <c r="O58" i="69" s="1"/>
  <c r="AL58" i="57"/>
  <c r="R58" i="69" s="1"/>
  <c r="AP58" i="57"/>
  <c r="U58" i="69" s="1"/>
  <c r="AT58" i="57"/>
  <c r="X58" i="69" s="1"/>
  <c r="AX58" i="57"/>
  <c r="AA58" i="69" s="1"/>
  <c r="BB58" i="57"/>
  <c r="AD58" i="69" s="1"/>
  <c r="BF58" i="57"/>
  <c r="AG58" i="69" s="1"/>
  <c r="BJ58" i="57"/>
  <c r="AJ58" i="69" s="1"/>
  <c r="BN58" i="57"/>
  <c r="AM58" i="69" s="1"/>
  <c r="BR58" i="57"/>
  <c r="AP58" i="69" s="1"/>
  <c r="Z59" i="57"/>
  <c r="I59" i="69" s="1"/>
  <c r="AD59" i="57"/>
  <c r="L59" i="69" s="1"/>
  <c r="AH59" i="57"/>
  <c r="O59" i="69" s="1"/>
  <c r="AL59" i="57"/>
  <c r="R59" i="69" s="1"/>
  <c r="AP59" i="57"/>
  <c r="U59" i="69" s="1"/>
  <c r="AT59" i="57"/>
  <c r="X59" i="69" s="1"/>
  <c r="AX59" i="57"/>
  <c r="AA59" i="69" s="1"/>
  <c r="BB59" i="57"/>
  <c r="AD59" i="69" s="1"/>
  <c r="BF59" i="57"/>
  <c r="AG59" i="69" s="1"/>
  <c r="BJ59" i="57"/>
  <c r="AJ59" i="69" s="1"/>
  <c r="BN59" i="57"/>
  <c r="AM59" i="69" s="1"/>
  <c r="BR59" i="57"/>
  <c r="AP59" i="69" s="1"/>
  <c r="Z60" i="57"/>
  <c r="I60" i="69" s="1"/>
  <c r="AD60" i="57"/>
  <c r="L60" i="69" s="1"/>
  <c r="AH60" i="57"/>
  <c r="O60" i="69" s="1"/>
  <c r="AL60" i="57"/>
  <c r="R60" i="69" s="1"/>
  <c r="AP60" i="57"/>
  <c r="U60" i="69" s="1"/>
  <c r="AT60" i="57"/>
  <c r="X60" i="69" s="1"/>
  <c r="AX60" i="57"/>
  <c r="AA60" i="69" s="1"/>
  <c r="BB60" i="57"/>
  <c r="AD60" i="69" s="1"/>
  <c r="BF60" i="57"/>
  <c r="AG60" i="69" s="1"/>
  <c r="BJ60" i="57"/>
  <c r="AJ60" i="69" s="1"/>
  <c r="BN60" i="57"/>
  <c r="AM60" i="69" s="1"/>
  <c r="BR60" i="57"/>
  <c r="AP60" i="69" s="1"/>
  <c r="Z61" i="57"/>
  <c r="I61" i="69" s="1"/>
  <c r="AD61" i="57"/>
  <c r="AH61" i="57"/>
  <c r="O61" i="69" s="1"/>
  <c r="AL61" i="57"/>
  <c r="R61" i="69" s="1"/>
  <c r="AP61" i="57"/>
  <c r="U61" i="69" s="1"/>
  <c r="AT61" i="57"/>
  <c r="X61" i="69" s="1"/>
  <c r="AX61" i="57"/>
  <c r="AA61" i="69" s="1"/>
  <c r="BB61" i="57"/>
  <c r="AD61" i="69" s="1"/>
  <c r="BF61" i="57"/>
  <c r="AG61" i="69" s="1"/>
  <c r="BJ61" i="57"/>
  <c r="AJ61" i="69" s="1"/>
  <c r="BN61" i="57"/>
  <c r="AM61" i="69" s="1"/>
  <c r="BR61" i="57"/>
  <c r="AP61" i="69" s="1"/>
  <c r="Z62" i="57"/>
  <c r="I62" i="69" s="1"/>
  <c r="AD62" i="57"/>
  <c r="L62" i="69" s="1"/>
  <c r="AH62" i="57"/>
  <c r="O62" i="69" s="1"/>
  <c r="AL62" i="57"/>
  <c r="R62" i="69" s="1"/>
  <c r="AP62" i="57"/>
  <c r="U62" i="69" s="1"/>
  <c r="AT62" i="57"/>
  <c r="X62" i="69" s="1"/>
  <c r="AX62" i="57"/>
  <c r="AA62" i="69" s="1"/>
  <c r="BB62" i="57"/>
  <c r="AD62" i="69" s="1"/>
  <c r="BF62" i="57"/>
  <c r="AG62" i="69" s="1"/>
  <c r="BJ62" i="57"/>
  <c r="AJ62" i="69" s="1"/>
  <c r="BN62" i="57"/>
  <c r="AM62" i="69" s="1"/>
  <c r="BR62" i="57"/>
  <c r="AP62" i="69" s="1"/>
  <c r="Z63" i="57"/>
  <c r="I63" i="69" s="1"/>
  <c r="AD63" i="57"/>
  <c r="L63" i="69" s="1"/>
  <c r="AH63" i="57"/>
  <c r="O63" i="69" s="1"/>
  <c r="AL63" i="57"/>
  <c r="R63" i="69" s="1"/>
  <c r="AP63" i="57"/>
  <c r="U63" i="69" s="1"/>
  <c r="AT63" i="57"/>
  <c r="X63" i="69" s="1"/>
  <c r="AX63" i="57"/>
  <c r="AA63" i="69" s="1"/>
  <c r="BB63" i="57"/>
  <c r="AD63" i="69" s="1"/>
  <c r="BF63" i="57"/>
  <c r="AG63" i="69" s="1"/>
  <c r="BJ63" i="57"/>
  <c r="AJ63" i="69" s="1"/>
  <c r="BN63" i="57"/>
  <c r="AM63" i="69" s="1"/>
  <c r="BR63" i="57"/>
  <c r="AP63" i="69" s="1"/>
  <c r="Z64" i="57"/>
  <c r="I64" i="69" s="1"/>
  <c r="AD64" i="57"/>
  <c r="L64" i="69" s="1"/>
  <c r="AH64" i="57"/>
  <c r="O64" i="69" s="1"/>
  <c r="AL64" i="57"/>
  <c r="R64" i="69" s="1"/>
  <c r="AP64" i="57"/>
  <c r="U64" i="69" s="1"/>
  <c r="AT64" i="57"/>
  <c r="X64" i="69" s="1"/>
  <c r="AX64" i="57"/>
  <c r="AA64" i="69" s="1"/>
  <c r="BB64" i="57"/>
  <c r="AD64" i="69" s="1"/>
  <c r="BF64" i="57"/>
  <c r="AG64" i="69" s="1"/>
  <c r="BJ64" i="57"/>
  <c r="AJ64" i="69" s="1"/>
  <c r="BN64" i="57"/>
  <c r="AM64" i="69" s="1"/>
  <c r="BR64" i="57"/>
  <c r="AP64" i="69" s="1"/>
  <c r="Z65" i="57"/>
  <c r="I65" i="69" s="1"/>
  <c r="AD65" i="57"/>
  <c r="AH65" i="57"/>
  <c r="O65" i="69" s="1"/>
  <c r="AL65" i="57"/>
  <c r="R65" i="69" s="1"/>
  <c r="AP65" i="57"/>
  <c r="U65" i="69" s="1"/>
  <c r="AT65" i="57"/>
  <c r="X65" i="69" s="1"/>
  <c r="AX65" i="57"/>
  <c r="AA65" i="69" s="1"/>
  <c r="BB65" i="57"/>
  <c r="AD65" i="69" s="1"/>
  <c r="BF65" i="57"/>
  <c r="AG65" i="69" s="1"/>
  <c r="BJ65" i="57"/>
  <c r="AJ65" i="69" s="1"/>
  <c r="BN65" i="57"/>
  <c r="AM65" i="69" s="1"/>
  <c r="BR65" i="57"/>
  <c r="AP65" i="69" s="1"/>
  <c r="Z66" i="57"/>
  <c r="I66" i="69" s="1"/>
  <c r="AD66" i="57"/>
  <c r="L66" i="69" s="1"/>
  <c r="AH66" i="57"/>
  <c r="O66" i="69" s="1"/>
  <c r="AL66" i="57"/>
  <c r="R66" i="69" s="1"/>
  <c r="AP66" i="57"/>
  <c r="U66" i="69" s="1"/>
  <c r="AT66" i="57"/>
  <c r="X66" i="69" s="1"/>
  <c r="AX66" i="57"/>
  <c r="AA66" i="69" s="1"/>
  <c r="BB66" i="57"/>
  <c r="AD66" i="69" s="1"/>
  <c r="BF66" i="57"/>
  <c r="AG66" i="69" s="1"/>
  <c r="BJ66" i="57"/>
  <c r="AJ66" i="69" s="1"/>
  <c r="BN66" i="57"/>
  <c r="AM66" i="69" s="1"/>
  <c r="BR66" i="57"/>
  <c r="AP66" i="69" s="1"/>
  <c r="Z67" i="57"/>
  <c r="I67" i="69" s="1"/>
  <c r="AD67" i="57"/>
  <c r="L67" i="69" s="1"/>
  <c r="AH67" i="57"/>
  <c r="O67" i="69" s="1"/>
  <c r="AL67" i="57"/>
  <c r="R67" i="69" s="1"/>
  <c r="AP67" i="57"/>
  <c r="U67" i="69" s="1"/>
  <c r="AT67" i="57"/>
  <c r="X67" i="69" s="1"/>
  <c r="AX67" i="57"/>
  <c r="AA67" i="69" s="1"/>
  <c r="BB67" i="57"/>
  <c r="AD67" i="69" s="1"/>
  <c r="BF67" i="57"/>
  <c r="AG67" i="69" s="1"/>
  <c r="BJ67" i="57"/>
  <c r="AJ67" i="69" s="1"/>
  <c r="BN67" i="57"/>
  <c r="AM67" i="69" s="1"/>
  <c r="BR67" i="57"/>
  <c r="AP67" i="69" s="1"/>
  <c r="Z68" i="57"/>
  <c r="I68" i="69" s="1"/>
  <c r="AD68" i="57"/>
  <c r="L68" i="69" s="1"/>
  <c r="AH68" i="57"/>
  <c r="O68" i="69" s="1"/>
  <c r="AL68" i="57"/>
  <c r="R68" i="69" s="1"/>
  <c r="AP68" i="57"/>
  <c r="U68" i="69" s="1"/>
  <c r="AT68" i="57"/>
  <c r="X68" i="69" s="1"/>
  <c r="AX68" i="57"/>
  <c r="AA68" i="69" s="1"/>
  <c r="BB68" i="57"/>
  <c r="AD68" i="69" s="1"/>
  <c r="BF68" i="57"/>
  <c r="AG68" i="69" s="1"/>
  <c r="BJ68" i="57"/>
  <c r="AJ68" i="69" s="1"/>
  <c r="BN68" i="57"/>
  <c r="AM68" i="69" s="1"/>
  <c r="BR68" i="57"/>
  <c r="AP68" i="69" s="1"/>
  <c r="Z69" i="57"/>
  <c r="I69" i="69" s="1"/>
  <c r="AD69" i="57"/>
  <c r="AH69" i="57"/>
  <c r="O69" i="69" s="1"/>
  <c r="AL69" i="57"/>
  <c r="R69" i="69" s="1"/>
  <c r="AP69" i="57"/>
  <c r="U69" i="69" s="1"/>
  <c r="AT69" i="57"/>
  <c r="X69" i="69" s="1"/>
  <c r="AX69" i="57"/>
  <c r="AA69" i="69" s="1"/>
  <c r="BB69" i="57"/>
  <c r="AD69" i="69" s="1"/>
  <c r="BF69" i="57"/>
  <c r="AG69" i="69" s="1"/>
  <c r="BJ69" i="57"/>
  <c r="AJ69" i="69" s="1"/>
  <c r="BN69" i="57"/>
  <c r="AM69" i="69" s="1"/>
  <c r="BR69" i="57"/>
  <c r="AP69" i="69" s="1"/>
  <c r="Z70" i="57"/>
  <c r="I70" i="69" s="1"/>
  <c r="AD70" i="57"/>
  <c r="L70" i="69" s="1"/>
  <c r="AH70" i="57"/>
  <c r="AL70" i="57"/>
  <c r="R70" i="69" s="1"/>
  <c r="AP70" i="57"/>
  <c r="U70" i="69" s="1"/>
  <c r="AT70" i="57"/>
  <c r="X70" i="69" s="1"/>
  <c r="AX70" i="57"/>
  <c r="AA70" i="69" s="1"/>
  <c r="BB70" i="57"/>
  <c r="AD70" i="69" s="1"/>
  <c r="BF70" i="57"/>
  <c r="AG70" i="69" s="1"/>
  <c r="BJ70" i="57"/>
  <c r="AJ70" i="69" s="1"/>
  <c r="BN70" i="57"/>
  <c r="AM70" i="69" s="1"/>
  <c r="BR70" i="57"/>
  <c r="AP70" i="69" s="1"/>
  <c r="Z71" i="57"/>
  <c r="I71" i="69" s="1"/>
  <c r="AD71" i="57"/>
  <c r="L71" i="69" s="1"/>
  <c r="AH71" i="57"/>
  <c r="O71" i="69" s="1"/>
  <c r="AL71" i="57"/>
  <c r="R71" i="69" s="1"/>
  <c r="AP71" i="57"/>
  <c r="U71" i="69" s="1"/>
  <c r="AT71" i="57"/>
  <c r="X71" i="69" s="1"/>
  <c r="AX71" i="57"/>
  <c r="AA71" i="69" s="1"/>
  <c r="BB71" i="57"/>
  <c r="AD71" i="69" s="1"/>
  <c r="BF71" i="57"/>
  <c r="AG71" i="69" s="1"/>
  <c r="BJ71" i="57"/>
  <c r="AJ71" i="69" s="1"/>
  <c r="BN71" i="57"/>
  <c r="AM71" i="69" s="1"/>
  <c r="BR71" i="57"/>
  <c r="AP71" i="69" s="1"/>
  <c r="Z72" i="57"/>
  <c r="I72" i="69" s="1"/>
  <c r="AD72" i="57"/>
  <c r="L72" i="69" s="1"/>
  <c r="AH72" i="57"/>
  <c r="O72" i="69" s="1"/>
  <c r="AL72" i="57"/>
  <c r="R72" i="69" s="1"/>
  <c r="AP72" i="57"/>
  <c r="U72" i="69" s="1"/>
  <c r="AT72" i="57"/>
  <c r="X72" i="69" s="1"/>
  <c r="AX72" i="57"/>
  <c r="AA72" i="69" s="1"/>
  <c r="BB72" i="57"/>
  <c r="AD72" i="69" s="1"/>
  <c r="BF72" i="57"/>
  <c r="AG72" i="69" s="1"/>
  <c r="BJ72" i="57"/>
  <c r="AJ72" i="69" s="1"/>
  <c r="BN72" i="57"/>
  <c r="AM72" i="69" s="1"/>
  <c r="BR72" i="57"/>
  <c r="AP72" i="69" s="1"/>
  <c r="Z73" i="57"/>
  <c r="I73" i="69" s="1"/>
  <c r="AD73" i="57"/>
  <c r="AH73" i="57"/>
  <c r="O73" i="69" s="1"/>
  <c r="AL73" i="57"/>
  <c r="R73" i="69" s="1"/>
  <c r="AP73" i="57"/>
  <c r="U73" i="69" s="1"/>
  <c r="AT73" i="57"/>
  <c r="X73" i="69" s="1"/>
  <c r="AX73" i="57"/>
  <c r="AA73" i="69" s="1"/>
  <c r="BB73" i="57"/>
  <c r="AD73" i="69" s="1"/>
  <c r="BF73" i="57"/>
  <c r="AG73" i="69" s="1"/>
  <c r="BJ73" i="57"/>
  <c r="AJ73" i="69" s="1"/>
  <c r="BN73" i="57"/>
  <c r="AM73" i="69" s="1"/>
  <c r="BR73" i="57"/>
  <c r="AP73" i="69" s="1"/>
  <c r="Z74" i="57"/>
  <c r="I74" i="69" s="1"/>
  <c r="AD74" i="57"/>
  <c r="AH74" i="57"/>
  <c r="O74" i="69" s="1"/>
  <c r="AL74" i="57"/>
  <c r="R74" i="69" s="1"/>
  <c r="AP74" i="57"/>
  <c r="U74" i="69" s="1"/>
  <c r="AT74" i="57"/>
  <c r="X74" i="69" s="1"/>
  <c r="AX74" i="57"/>
  <c r="AA74" i="69" s="1"/>
  <c r="BB74" i="57"/>
  <c r="AD74" i="69" s="1"/>
  <c r="BF74" i="57"/>
  <c r="AG74" i="69" s="1"/>
  <c r="BJ74" i="57"/>
  <c r="AJ74" i="69" s="1"/>
  <c r="BN74" i="57"/>
  <c r="AM74" i="69" s="1"/>
  <c r="BR74" i="57"/>
  <c r="AP74" i="69" s="1"/>
  <c r="Z75" i="57"/>
  <c r="I75" i="69" s="1"/>
  <c r="AD75" i="57"/>
  <c r="L75" i="69" s="1"/>
  <c r="AH75" i="57"/>
  <c r="O75" i="69" s="1"/>
  <c r="AL75" i="57"/>
  <c r="R75" i="69" s="1"/>
  <c r="AP75" i="57"/>
  <c r="U75" i="69" s="1"/>
  <c r="AT75" i="57"/>
  <c r="X75" i="69" s="1"/>
  <c r="AX75" i="57"/>
  <c r="AA75" i="69" s="1"/>
  <c r="BB75" i="57"/>
  <c r="AD75" i="69" s="1"/>
  <c r="BF75" i="57"/>
  <c r="AG75" i="69" s="1"/>
  <c r="BJ75" i="57"/>
  <c r="AJ75" i="69" s="1"/>
  <c r="BN75" i="57"/>
  <c r="AM75" i="69" s="1"/>
  <c r="BR75" i="57"/>
  <c r="AP75" i="69" s="1"/>
  <c r="Z76" i="57"/>
  <c r="I76" i="69" s="1"/>
  <c r="AD76" i="57"/>
  <c r="L76" i="69" s="1"/>
  <c r="AH76" i="57"/>
  <c r="O76" i="69" s="1"/>
  <c r="AL76" i="57"/>
  <c r="R76" i="69" s="1"/>
  <c r="AP76" i="57"/>
  <c r="U76" i="69" s="1"/>
  <c r="AT76" i="57"/>
  <c r="X76" i="69" s="1"/>
  <c r="AX76" i="57"/>
  <c r="AA76" i="69" s="1"/>
  <c r="BB76" i="57"/>
  <c r="AD76" i="69" s="1"/>
  <c r="BF76" i="57"/>
  <c r="AG76" i="69" s="1"/>
  <c r="BJ76" i="57"/>
  <c r="AJ76" i="69" s="1"/>
  <c r="BN76" i="57"/>
  <c r="AM76" i="69" s="1"/>
  <c r="BR76" i="57"/>
  <c r="AP76" i="69" s="1"/>
  <c r="Z77" i="57"/>
  <c r="I77" i="69" s="1"/>
  <c r="AD77" i="57"/>
  <c r="AH77" i="57"/>
  <c r="O77" i="69" s="1"/>
  <c r="AL77" i="57"/>
  <c r="R77" i="69" s="1"/>
  <c r="AP77" i="57"/>
  <c r="U77" i="69" s="1"/>
  <c r="AT77" i="57"/>
  <c r="X77" i="69" s="1"/>
  <c r="AX77" i="57"/>
  <c r="AA77" i="69" s="1"/>
  <c r="BB77" i="57"/>
  <c r="AD77" i="69" s="1"/>
  <c r="BF77" i="57"/>
  <c r="AG77" i="69" s="1"/>
  <c r="BJ77" i="57"/>
  <c r="AJ77" i="69" s="1"/>
  <c r="BN77" i="57"/>
  <c r="AM77" i="69" s="1"/>
  <c r="BR77" i="57"/>
  <c r="AP77" i="69" s="1"/>
  <c r="Z78" i="57"/>
  <c r="I78" i="69" s="1"/>
  <c r="AD78" i="57"/>
  <c r="L78" i="69" s="1"/>
  <c r="AH78" i="57"/>
  <c r="O78" i="69" s="1"/>
  <c r="AL78" i="57"/>
  <c r="R78" i="69" s="1"/>
  <c r="AP78" i="57"/>
  <c r="U78" i="69" s="1"/>
  <c r="AT78" i="57"/>
  <c r="X78" i="69" s="1"/>
  <c r="AX78" i="57"/>
  <c r="AA78" i="69" s="1"/>
  <c r="BB78" i="57"/>
  <c r="AD78" i="69" s="1"/>
  <c r="BF78" i="57"/>
  <c r="AG78" i="69" s="1"/>
  <c r="BJ78" i="57"/>
  <c r="AJ78" i="69" s="1"/>
  <c r="BN78" i="57"/>
  <c r="AM78" i="69" s="1"/>
  <c r="BR78" i="57"/>
  <c r="AP78" i="69" s="1"/>
  <c r="Z79" i="57"/>
  <c r="I79" i="69" s="1"/>
  <c r="AD79" i="57"/>
  <c r="L79" i="69" s="1"/>
  <c r="AH79" i="57"/>
  <c r="O79" i="69" s="1"/>
  <c r="AL79" i="57"/>
  <c r="R79" i="69" s="1"/>
  <c r="AP79" i="57"/>
  <c r="U79" i="69" s="1"/>
  <c r="AT79" i="57"/>
  <c r="X79" i="69" s="1"/>
  <c r="AX79" i="57"/>
  <c r="AA79" i="69" s="1"/>
  <c r="BB79" i="57"/>
  <c r="AD79" i="69" s="1"/>
  <c r="BF79" i="57"/>
  <c r="AG79" i="69" s="1"/>
  <c r="BJ79" i="57"/>
  <c r="AJ79" i="69" s="1"/>
  <c r="BN79" i="57"/>
  <c r="AM79" i="69" s="1"/>
  <c r="BR79" i="57"/>
  <c r="AP79" i="69" s="1"/>
  <c r="Z80" i="57"/>
  <c r="I80" i="69" s="1"/>
  <c r="AD80" i="57"/>
  <c r="AH80" i="57"/>
  <c r="O80" i="69" s="1"/>
  <c r="AL80" i="57"/>
  <c r="R80" i="69" s="1"/>
  <c r="AP80" i="57"/>
  <c r="U80" i="69" s="1"/>
  <c r="AT80" i="57"/>
  <c r="X80" i="69" s="1"/>
  <c r="AX80" i="57"/>
  <c r="AA80" i="69" s="1"/>
  <c r="BB80" i="57"/>
  <c r="AD80" i="69" s="1"/>
  <c r="BF80" i="57"/>
  <c r="AG80" i="69" s="1"/>
  <c r="BJ80" i="57"/>
  <c r="AJ80" i="69" s="1"/>
  <c r="BN80" i="57"/>
  <c r="AM80" i="69" s="1"/>
  <c r="BR80" i="57"/>
  <c r="AP80" i="69" s="1"/>
  <c r="Z81" i="57"/>
  <c r="I81" i="69" s="1"/>
  <c r="AD81" i="57"/>
  <c r="AH81" i="57"/>
  <c r="O81" i="69" s="1"/>
  <c r="AL81" i="57"/>
  <c r="R81" i="69" s="1"/>
  <c r="AP81" i="57"/>
  <c r="U81" i="69" s="1"/>
  <c r="AT81" i="57"/>
  <c r="X81" i="69" s="1"/>
  <c r="AX81" i="57"/>
  <c r="AA81" i="69" s="1"/>
  <c r="BB81" i="57"/>
  <c r="AD81" i="69" s="1"/>
  <c r="BF81" i="57"/>
  <c r="AG81" i="69" s="1"/>
  <c r="BJ81" i="57"/>
  <c r="AJ81" i="69" s="1"/>
  <c r="BN81" i="57"/>
  <c r="AM81" i="69" s="1"/>
  <c r="BR81" i="57"/>
  <c r="AP81" i="69" s="1"/>
  <c r="Z82" i="57"/>
  <c r="I82" i="69" s="1"/>
  <c r="AD82" i="57"/>
  <c r="L82" i="69" s="1"/>
  <c r="AH82" i="57"/>
  <c r="O82" i="69" s="1"/>
  <c r="AL82" i="57"/>
  <c r="R82" i="69" s="1"/>
  <c r="AP82" i="57"/>
  <c r="U82" i="69" s="1"/>
  <c r="AT82" i="57"/>
  <c r="X82" i="69" s="1"/>
  <c r="AX82" i="57"/>
  <c r="AA82" i="69" s="1"/>
  <c r="BB82" i="57"/>
  <c r="AD82" i="69" s="1"/>
  <c r="BF82" i="57"/>
  <c r="AG82" i="69" s="1"/>
  <c r="BJ82" i="57"/>
  <c r="AJ82" i="69" s="1"/>
  <c r="BN82" i="57"/>
  <c r="AM82" i="69" s="1"/>
  <c r="BR82" i="57"/>
  <c r="AP82" i="69" s="1"/>
  <c r="Z83" i="57"/>
  <c r="I83" i="69" s="1"/>
  <c r="AD83" i="57"/>
  <c r="L83" i="69" s="1"/>
  <c r="AH83" i="57"/>
  <c r="O83" i="69" s="1"/>
  <c r="AL83" i="57"/>
  <c r="R83" i="69" s="1"/>
  <c r="AP83" i="57"/>
  <c r="U83" i="69" s="1"/>
  <c r="AT83" i="57"/>
  <c r="X83" i="69" s="1"/>
  <c r="AX83" i="57"/>
  <c r="AA83" i="69" s="1"/>
  <c r="BB83" i="57"/>
  <c r="AD83" i="69" s="1"/>
  <c r="BF83" i="57"/>
  <c r="AG83" i="69" s="1"/>
  <c r="BJ83" i="57"/>
  <c r="AJ83" i="69" s="1"/>
  <c r="BN83" i="57"/>
  <c r="AM83" i="69" s="1"/>
  <c r="BR83" i="57"/>
  <c r="AP83" i="69" s="1"/>
  <c r="Z84" i="57"/>
  <c r="I84" i="69" s="1"/>
  <c r="AD84" i="57"/>
  <c r="L84" i="69" s="1"/>
  <c r="AH84" i="57"/>
  <c r="O84" i="69" s="1"/>
  <c r="AL84" i="57"/>
  <c r="R84" i="69" s="1"/>
  <c r="AP84" i="57"/>
  <c r="U84" i="69" s="1"/>
  <c r="AT84" i="57"/>
  <c r="X84" i="69" s="1"/>
  <c r="AX84" i="57"/>
  <c r="AA84" i="69" s="1"/>
  <c r="BB84" i="57"/>
  <c r="AD84" i="69" s="1"/>
  <c r="BF84" i="57"/>
  <c r="AG84" i="69" s="1"/>
  <c r="BJ84" i="57"/>
  <c r="AJ84" i="69" s="1"/>
  <c r="BN84" i="57"/>
  <c r="AM84" i="69" s="1"/>
  <c r="BR84" i="57"/>
  <c r="AP84" i="69" s="1"/>
  <c r="Z85" i="57"/>
  <c r="I85" i="69" s="1"/>
  <c r="AD85" i="57"/>
  <c r="AH85" i="57"/>
  <c r="O85" i="69" s="1"/>
  <c r="AL85" i="57"/>
  <c r="R85" i="69" s="1"/>
  <c r="AP85" i="57"/>
  <c r="U85" i="69" s="1"/>
  <c r="AT85" i="57"/>
  <c r="X85" i="69" s="1"/>
  <c r="AX85" i="57"/>
  <c r="AA85" i="69" s="1"/>
  <c r="BB85" i="57"/>
  <c r="AD85" i="69" s="1"/>
  <c r="BF85" i="57"/>
  <c r="AG85" i="69" s="1"/>
  <c r="BJ85" i="57"/>
  <c r="AJ85" i="69" s="1"/>
  <c r="BN85" i="57"/>
  <c r="AM85" i="69" s="1"/>
  <c r="BR85" i="57"/>
  <c r="AP85" i="69" s="1"/>
  <c r="Z86" i="57"/>
  <c r="I86" i="69" s="1"/>
  <c r="AD86" i="57"/>
  <c r="L86" i="69" s="1"/>
  <c r="AH86" i="57"/>
  <c r="AL86" i="57"/>
  <c r="R86" i="69" s="1"/>
  <c r="AP86" i="57"/>
  <c r="U86" i="69" s="1"/>
  <c r="AT86" i="57"/>
  <c r="X86" i="69" s="1"/>
  <c r="AX86" i="57"/>
  <c r="AA86" i="69" s="1"/>
  <c r="BB86" i="57"/>
  <c r="AD86" i="69" s="1"/>
  <c r="BF86" i="57"/>
  <c r="AG86" i="69" s="1"/>
  <c r="BJ86" i="57"/>
  <c r="AJ86" i="69" s="1"/>
  <c r="BN86" i="57"/>
  <c r="AM86" i="69" s="1"/>
  <c r="BR86" i="57"/>
  <c r="AP86" i="69" s="1"/>
  <c r="Z87" i="57"/>
  <c r="I87" i="69" s="1"/>
  <c r="AD87" i="57"/>
  <c r="L87" i="69" s="1"/>
  <c r="AH87" i="57"/>
  <c r="O87" i="69" s="1"/>
  <c r="AL87" i="57"/>
  <c r="R87" i="69" s="1"/>
  <c r="AP87" i="57"/>
  <c r="U87" i="69" s="1"/>
  <c r="AT87" i="57"/>
  <c r="X87" i="69" s="1"/>
  <c r="AX87" i="57"/>
  <c r="AA87" i="69" s="1"/>
  <c r="BB87" i="57"/>
  <c r="AD87" i="69" s="1"/>
  <c r="BF87" i="57"/>
  <c r="AG87" i="69" s="1"/>
  <c r="BJ87" i="57"/>
  <c r="AJ87" i="69" s="1"/>
  <c r="BN87" i="57"/>
  <c r="AM87" i="69" s="1"/>
  <c r="BR87" i="57"/>
  <c r="AP87" i="69" s="1"/>
  <c r="Z88" i="57"/>
  <c r="I88" i="69" s="1"/>
  <c r="AD88" i="57"/>
  <c r="L88" i="69" s="1"/>
  <c r="AH88" i="57"/>
  <c r="O88" i="69" s="1"/>
  <c r="AL88" i="57"/>
  <c r="R88" i="69" s="1"/>
  <c r="AP88" i="57"/>
  <c r="U88" i="69" s="1"/>
  <c r="AT88" i="57"/>
  <c r="X88" i="69" s="1"/>
  <c r="AX88" i="57"/>
  <c r="AA88" i="69" s="1"/>
  <c r="BB88" i="57"/>
  <c r="AD88" i="69" s="1"/>
  <c r="BF88" i="57"/>
  <c r="AG88" i="69" s="1"/>
  <c r="BJ88" i="57"/>
  <c r="AJ88" i="69" s="1"/>
  <c r="BN88" i="57"/>
  <c r="AM88" i="69" s="1"/>
  <c r="BR88" i="57"/>
  <c r="AP88" i="69" s="1"/>
  <c r="Z89" i="57"/>
  <c r="I89" i="69" s="1"/>
  <c r="AD89" i="57"/>
  <c r="L89" i="69" s="1"/>
  <c r="AH89" i="57"/>
  <c r="O89" i="69" s="1"/>
  <c r="AL89" i="57"/>
  <c r="R89" i="69" s="1"/>
  <c r="AP89" i="57"/>
  <c r="U89" i="69" s="1"/>
  <c r="AT89" i="57"/>
  <c r="X89" i="69" s="1"/>
  <c r="AX89" i="57"/>
  <c r="AA89" i="69" s="1"/>
  <c r="BB89" i="57"/>
  <c r="AD89" i="69" s="1"/>
  <c r="BF89" i="57"/>
  <c r="AG89" i="69" s="1"/>
  <c r="BJ89" i="57"/>
  <c r="AJ89" i="69" s="1"/>
  <c r="BN89" i="57"/>
  <c r="AM89" i="69" s="1"/>
  <c r="BR89" i="57"/>
  <c r="AP89" i="69" s="1"/>
  <c r="Z90" i="57"/>
  <c r="I90" i="69" s="1"/>
  <c r="AD90" i="57"/>
  <c r="AH90" i="57"/>
  <c r="O90" i="69" s="1"/>
  <c r="AL90" i="57"/>
  <c r="R90" i="69" s="1"/>
  <c r="AP90" i="57"/>
  <c r="U90" i="69" s="1"/>
  <c r="AT90" i="57"/>
  <c r="X90" i="69" s="1"/>
  <c r="AX90" i="57"/>
  <c r="AA90" i="69" s="1"/>
  <c r="BB90" i="57"/>
  <c r="AD90" i="69" s="1"/>
  <c r="BF90" i="57"/>
  <c r="AG90" i="69" s="1"/>
  <c r="BJ90" i="57"/>
  <c r="AJ90" i="69" s="1"/>
  <c r="BN90" i="57"/>
  <c r="AM90" i="69" s="1"/>
  <c r="BR90" i="57"/>
  <c r="AP90" i="69" s="1"/>
  <c r="Z91" i="57"/>
  <c r="I91" i="69" s="1"/>
  <c r="AD91" i="57"/>
  <c r="L91" i="69" s="1"/>
  <c r="AH91" i="57"/>
  <c r="AL91" i="57"/>
  <c r="R91" i="69" s="1"/>
  <c r="AP91" i="57"/>
  <c r="U91" i="69" s="1"/>
  <c r="AT91" i="57"/>
  <c r="X91" i="69" s="1"/>
  <c r="AX91" i="57"/>
  <c r="AA91" i="69" s="1"/>
  <c r="BB91" i="57"/>
  <c r="AD91" i="69" s="1"/>
  <c r="BF91" i="57"/>
  <c r="AG91" i="69" s="1"/>
  <c r="BJ91" i="57"/>
  <c r="AJ91" i="69" s="1"/>
  <c r="BN91" i="57"/>
  <c r="AM91" i="69" s="1"/>
  <c r="BR91" i="57"/>
  <c r="AP91" i="69" s="1"/>
  <c r="Z92" i="57"/>
  <c r="I92" i="69" s="1"/>
  <c r="AD92" i="57"/>
  <c r="AH92" i="57"/>
  <c r="O92" i="69" s="1"/>
  <c r="AL92" i="57"/>
  <c r="R92" i="69" s="1"/>
  <c r="AP92" i="57"/>
  <c r="U92" i="69" s="1"/>
  <c r="AT92" i="57"/>
  <c r="X92" i="69" s="1"/>
  <c r="AX92" i="57"/>
  <c r="AA92" i="69" s="1"/>
  <c r="BB92" i="57"/>
  <c r="AD92" i="69" s="1"/>
  <c r="BF92" i="57"/>
  <c r="AG92" i="69" s="1"/>
  <c r="BJ92" i="57"/>
  <c r="AJ92" i="69" s="1"/>
  <c r="BN92" i="57"/>
  <c r="AM92" i="69" s="1"/>
  <c r="BR92" i="57"/>
  <c r="AP92" i="69" s="1"/>
  <c r="Z93" i="57"/>
  <c r="I93" i="69" s="1"/>
  <c r="AD93" i="57"/>
  <c r="L93" i="69" s="1"/>
  <c r="AH93" i="57"/>
  <c r="O93" i="69" s="1"/>
  <c r="AL93" i="57"/>
  <c r="R93" i="69" s="1"/>
  <c r="AP93" i="57"/>
  <c r="U93" i="69" s="1"/>
  <c r="AT93" i="57"/>
  <c r="X93" i="69" s="1"/>
  <c r="AX93" i="57"/>
  <c r="AA93" i="69" s="1"/>
  <c r="BB93" i="57"/>
  <c r="AD93" i="69" s="1"/>
  <c r="BF93" i="57"/>
  <c r="AG93" i="69" s="1"/>
  <c r="BJ93" i="57"/>
  <c r="AJ93" i="69" s="1"/>
  <c r="BN93" i="57"/>
  <c r="AM93" i="69" s="1"/>
  <c r="BR93" i="57"/>
  <c r="AP93" i="69" s="1"/>
  <c r="Z94" i="57"/>
  <c r="I94" i="69" s="1"/>
  <c r="AD94" i="57"/>
  <c r="L94" i="69" s="1"/>
  <c r="AH94" i="57"/>
  <c r="O94" i="69" s="1"/>
  <c r="AL94" i="57"/>
  <c r="R94" i="69" s="1"/>
  <c r="AP94" i="57"/>
  <c r="U94" i="69" s="1"/>
  <c r="AT94" i="57"/>
  <c r="X94" i="69" s="1"/>
  <c r="AX94" i="57"/>
  <c r="AA94" i="69" s="1"/>
  <c r="BB94" i="57"/>
  <c r="AD94" i="69" s="1"/>
  <c r="BF94" i="57"/>
  <c r="AG94" i="69" s="1"/>
  <c r="BJ94" i="57"/>
  <c r="AJ94" i="69" s="1"/>
  <c r="BN94" i="57"/>
  <c r="AM94" i="69" s="1"/>
  <c r="BR94" i="57"/>
  <c r="AP94" i="69" s="1"/>
  <c r="Z95" i="57"/>
  <c r="I95" i="69" s="1"/>
  <c r="AD95" i="57"/>
  <c r="L95" i="69" s="1"/>
  <c r="AH95" i="57"/>
  <c r="AL95" i="57"/>
  <c r="R95" i="69" s="1"/>
  <c r="AP95" i="57"/>
  <c r="U95" i="69" s="1"/>
  <c r="AT95" i="57"/>
  <c r="X95" i="69" s="1"/>
  <c r="AX95" i="57"/>
  <c r="AA95" i="69" s="1"/>
  <c r="BB95" i="57"/>
  <c r="AD95" i="69" s="1"/>
  <c r="BF95" i="57"/>
  <c r="AG95" i="69" s="1"/>
  <c r="BJ95" i="57"/>
  <c r="AJ95" i="69" s="1"/>
  <c r="BN95" i="57"/>
  <c r="AM95" i="69" s="1"/>
  <c r="BR95" i="57"/>
  <c r="AP95" i="69" s="1"/>
  <c r="Z96" i="57"/>
  <c r="I96" i="69" s="1"/>
  <c r="AD96" i="57"/>
  <c r="AH96" i="57"/>
  <c r="O96" i="69" s="1"/>
  <c r="AL96" i="57"/>
  <c r="R96" i="69" s="1"/>
  <c r="AP96" i="57"/>
  <c r="U96" i="69" s="1"/>
  <c r="AT96" i="57"/>
  <c r="X96" i="69" s="1"/>
  <c r="AX96" i="57"/>
  <c r="AA96" i="69" s="1"/>
  <c r="BB96" i="57"/>
  <c r="AD96" i="69" s="1"/>
  <c r="BF96" i="57"/>
  <c r="AG96" i="69" s="1"/>
  <c r="BJ96" i="57"/>
  <c r="AJ96" i="69" s="1"/>
  <c r="BN96" i="57"/>
  <c r="AM96" i="69" s="1"/>
  <c r="BR96" i="57"/>
  <c r="AP96" i="69" s="1"/>
  <c r="Z97" i="57"/>
  <c r="I97" i="69" s="1"/>
  <c r="AD97" i="57"/>
  <c r="L97" i="69" s="1"/>
  <c r="AH97" i="57"/>
  <c r="O97" i="69" s="1"/>
  <c r="AL97" i="57"/>
  <c r="R97" i="69" s="1"/>
  <c r="AP97" i="57"/>
  <c r="U97" i="69" s="1"/>
  <c r="AT97" i="57"/>
  <c r="X97" i="69" s="1"/>
  <c r="AX97" i="57"/>
  <c r="AA97" i="69" s="1"/>
  <c r="BB97" i="57"/>
  <c r="AD97" i="69" s="1"/>
  <c r="BF97" i="57"/>
  <c r="AG97" i="69" s="1"/>
  <c r="BJ97" i="57"/>
  <c r="AJ97" i="69" s="1"/>
  <c r="BN97" i="57"/>
  <c r="AM97" i="69" s="1"/>
  <c r="BR97" i="57"/>
  <c r="AP97" i="69" s="1"/>
  <c r="Z98" i="57"/>
  <c r="I98" i="69" s="1"/>
  <c r="AD98" i="57"/>
  <c r="L98" i="69" s="1"/>
  <c r="AH98" i="57"/>
  <c r="O98" i="69" s="1"/>
  <c r="AL98" i="57"/>
  <c r="R98" i="69" s="1"/>
  <c r="AP98" i="57"/>
  <c r="U98" i="69" s="1"/>
  <c r="AT98" i="57"/>
  <c r="X98" i="69" s="1"/>
  <c r="AX98" i="57"/>
  <c r="AA98" i="69" s="1"/>
  <c r="BB98" i="57"/>
  <c r="AD98" i="69" s="1"/>
  <c r="BF98" i="57"/>
  <c r="AG98" i="69" s="1"/>
  <c r="BJ98" i="57"/>
  <c r="AJ98" i="69" s="1"/>
  <c r="BN98" i="57"/>
  <c r="AM98" i="69" s="1"/>
  <c r="BR98" i="57"/>
  <c r="AP98" i="69" s="1"/>
  <c r="Z99" i="57"/>
  <c r="I99" i="69" s="1"/>
  <c r="AD99" i="57"/>
  <c r="L99" i="69" s="1"/>
  <c r="AH99" i="57"/>
  <c r="O99" i="69" s="1"/>
  <c r="AL99" i="57"/>
  <c r="R99" i="69" s="1"/>
  <c r="AP99" i="57"/>
  <c r="U99" i="69" s="1"/>
  <c r="AT99" i="57"/>
  <c r="X99" i="69" s="1"/>
  <c r="AX99" i="57"/>
  <c r="AA99" i="69" s="1"/>
  <c r="BB99" i="57"/>
  <c r="AD99" i="69" s="1"/>
  <c r="BF99" i="57"/>
  <c r="AG99" i="69" s="1"/>
  <c r="BJ99" i="57"/>
  <c r="AJ99" i="69" s="1"/>
  <c r="BN99" i="57"/>
  <c r="AM99" i="69" s="1"/>
  <c r="BR99" i="57"/>
  <c r="AP99" i="69" s="1"/>
  <c r="Z100" i="57"/>
  <c r="I100" i="69" s="1"/>
  <c r="AD100" i="57"/>
  <c r="AH100" i="57"/>
  <c r="O100" i="69" s="1"/>
  <c r="AL100" i="57"/>
  <c r="R100" i="69" s="1"/>
  <c r="AP100" i="57"/>
  <c r="U100" i="69" s="1"/>
  <c r="AT100" i="57"/>
  <c r="X100" i="69" s="1"/>
  <c r="AX100" i="57"/>
  <c r="AA100" i="69" s="1"/>
  <c r="BB100" i="57"/>
  <c r="AD100" i="69" s="1"/>
  <c r="BF100" i="57"/>
  <c r="AG100" i="69" s="1"/>
  <c r="BJ100" i="57"/>
  <c r="AJ100" i="69" s="1"/>
  <c r="BN100" i="57"/>
  <c r="AM100" i="69" s="1"/>
  <c r="BR100" i="57"/>
  <c r="AP100" i="69" s="1"/>
  <c r="Z101" i="57"/>
  <c r="I101" i="69" s="1"/>
  <c r="AD101" i="57"/>
  <c r="L101" i="69" s="1"/>
  <c r="AH101" i="57"/>
  <c r="O101" i="69" s="1"/>
  <c r="AL101" i="57"/>
  <c r="R101" i="69" s="1"/>
  <c r="AP101" i="57"/>
  <c r="U101" i="69" s="1"/>
  <c r="AT101" i="57"/>
  <c r="X101" i="69" s="1"/>
  <c r="AX101" i="57"/>
  <c r="AA101" i="69" s="1"/>
  <c r="BB101" i="57"/>
  <c r="AD101" i="69" s="1"/>
  <c r="BF101" i="57"/>
  <c r="AG101" i="69" s="1"/>
  <c r="BJ101" i="57"/>
  <c r="AJ101" i="69" s="1"/>
  <c r="BN101" i="57"/>
  <c r="AM101" i="69" s="1"/>
  <c r="BR101" i="57"/>
  <c r="AP101" i="69" s="1"/>
  <c r="Z102" i="57"/>
  <c r="I102" i="69" s="1"/>
  <c r="AD102" i="57"/>
  <c r="L102" i="69" s="1"/>
  <c r="AH102" i="57"/>
  <c r="AL102" i="57"/>
  <c r="R102" i="69" s="1"/>
  <c r="AP102" i="57"/>
  <c r="U102" i="69" s="1"/>
  <c r="AT102" i="57"/>
  <c r="X102" i="69" s="1"/>
  <c r="AX102" i="57"/>
  <c r="AA102" i="69" s="1"/>
  <c r="BB102" i="57"/>
  <c r="AD102" i="69" s="1"/>
  <c r="BF102" i="57"/>
  <c r="AG102" i="69" s="1"/>
  <c r="BJ102" i="57"/>
  <c r="AJ102" i="69" s="1"/>
  <c r="BN102" i="57"/>
  <c r="AM102" i="69" s="1"/>
  <c r="BR102" i="57"/>
  <c r="AP102" i="69" s="1"/>
  <c r="Z103" i="57"/>
  <c r="I103" i="69" s="1"/>
  <c r="AD103" i="57"/>
  <c r="L103" i="69" s="1"/>
  <c r="AH103" i="57"/>
  <c r="O103" i="69" s="1"/>
  <c r="AL103" i="57"/>
  <c r="R103" i="69" s="1"/>
  <c r="AP103" i="57"/>
  <c r="U103" i="69" s="1"/>
  <c r="AT103" i="57"/>
  <c r="X103" i="69" s="1"/>
  <c r="AX103" i="57"/>
  <c r="AA103" i="69" s="1"/>
  <c r="BB103" i="57"/>
  <c r="AD103" i="69" s="1"/>
  <c r="BF103" i="57"/>
  <c r="AG103" i="69" s="1"/>
  <c r="BJ103" i="57"/>
  <c r="AJ103" i="69" s="1"/>
  <c r="BN103" i="57"/>
  <c r="AM103" i="69" s="1"/>
  <c r="BR103" i="57"/>
  <c r="AP103" i="69" s="1"/>
  <c r="Z104" i="57"/>
  <c r="I104" i="69" s="1"/>
  <c r="AD104" i="57"/>
  <c r="AH104" i="57"/>
  <c r="O104" i="69" s="1"/>
  <c r="AL104" i="57"/>
  <c r="R104" i="69" s="1"/>
  <c r="AP104" i="57"/>
  <c r="U104" i="69" s="1"/>
  <c r="AT104" i="57"/>
  <c r="X104" i="69" s="1"/>
  <c r="AX104" i="57"/>
  <c r="AA104" i="69" s="1"/>
  <c r="BB104" i="57"/>
  <c r="AD104" i="69" s="1"/>
  <c r="BF104" i="57"/>
  <c r="AG104" i="69" s="1"/>
  <c r="BJ104" i="57"/>
  <c r="AJ104" i="69" s="1"/>
  <c r="BN104" i="57"/>
  <c r="AM104" i="69" s="1"/>
  <c r="BR104" i="57"/>
  <c r="AP104" i="69" s="1"/>
  <c r="BT106" i="57"/>
  <c r="U12" i="63"/>
  <c r="F11" i="63"/>
  <c r="S9" i="63"/>
  <c r="E9" i="63"/>
  <c r="S7" i="63"/>
  <c r="E7" i="63"/>
  <c r="N35" i="63"/>
  <c r="Y45" i="62"/>
  <c r="Y44" i="62"/>
  <c r="U41" i="62"/>
  <c r="A36" i="62"/>
  <c r="X9" i="62"/>
  <c r="L8" i="62"/>
  <c r="X7" i="62"/>
  <c r="K7" i="62"/>
  <c r="X6" i="62"/>
  <c r="K6" i="62"/>
  <c r="AD1" i="62"/>
  <c r="U36" i="62"/>
  <c r="U22" i="62"/>
  <c r="J11" i="61"/>
  <c r="X9" i="61"/>
  <c r="U12" i="64" s="1"/>
  <c r="L8" i="61"/>
  <c r="X7" i="61"/>
  <c r="K7" i="61"/>
  <c r="E9" i="64" s="1"/>
  <c r="X6" i="61"/>
  <c r="S7" i="64" s="1"/>
  <c r="K6" i="61"/>
  <c r="E7" i="64" s="1"/>
  <c r="N35" i="64" s="1"/>
  <c r="Y45" i="61"/>
  <c r="U22" i="61"/>
  <c r="F25" i="61"/>
  <c r="Z25" i="61" s="1"/>
  <c r="U36" i="61" s="1"/>
  <c r="AD1" i="61"/>
  <c r="N68" i="60"/>
  <c r="N66" i="60"/>
  <c r="W58" i="60"/>
  <c r="W57" i="60"/>
  <c r="J54" i="60"/>
  <c r="W49" i="60"/>
  <c r="W48" i="60"/>
  <c r="T39" i="60"/>
  <c r="J39" i="60"/>
  <c r="P37" i="60"/>
  <c r="T36" i="60"/>
  <c r="J36" i="60"/>
  <c r="P35" i="60"/>
  <c r="P34" i="60"/>
  <c r="P32" i="60"/>
  <c r="P31" i="60"/>
  <c r="P30" i="60"/>
  <c r="P29" i="60"/>
  <c r="R14" i="60"/>
  <c r="B7" i="69"/>
  <c r="AV7" i="69" s="1"/>
  <c r="CE8" i="57"/>
  <c r="BQ104" i="57"/>
  <c r="BP104" i="57"/>
  <c r="AO104" i="69" s="1"/>
  <c r="BQ103" i="57"/>
  <c r="BP103" i="57"/>
  <c r="AO103" i="69" s="1"/>
  <c r="BQ102" i="57"/>
  <c r="BP102" i="57"/>
  <c r="AO102" i="69" s="1"/>
  <c r="BQ101" i="57"/>
  <c r="BP101" i="57"/>
  <c r="AO101" i="69" s="1"/>
  <c r="BQ100" i="57"/>
  <c r="BP100" i="57"/>
  <c r="AO100" i="69" s="1"/>
  <c r="BQ99" i="57"/>
  <c r="BP99" i="57"/>
  <c r="AO99" i="69" s="1"/>
  <c r="BQ98" i="57"/>
  <c r="BP98" i="57"/>
  <c r="AO98" i="69" s="1"/>
  <c r="BQ97" i="57"/>
  <c r="BP97" i="57"/>
  <c r="AO97" i="69" s="1"/>
  <c r="BQ96" i="57"/>
  <c r="BP96" i="57"/>
  <c r="AO96" i="69" s="1"/>
  <c r="BQ95" i="57"/>
  <c r="BP95" i="57"/>
  <c r="AO95" i="69" s="1"/>
  <c r="BQ94" i="57"/>
  <c r="BP94" i="57"/>
  <c r="AO94" i="69" s="1"/>
  <c r="BQ93" i="57"/>
  <c r="BP93" i="57"/>
  <c r="AO93" i="69" s="1"/>
  <c r="BQ92" i="57"/>
  <c r="BP92" i="57"/>
  <c r="AO92" i="69" s="1"/>
  <c r="BQ91" i="57"/>
  <c r="BP91" i="57"/>
  <c r="AO91" i="69" s="1"/>
  <c r="BQ90" i="57"/>
  <c r="BP90" i="57"/>
  <c r="AO90" i="69" s="1"/>
  <c r="BQ89" i="57"/>
  <c r="BP89" i="57"/>
  <c r="AO89" i="69" s="1"/>
  <c r="BQ88" i="57"/>
  <c r="BP88" i="57"/>
  <c r="AO88" i="69" s="1"/>
  <c r="BQ87" i="57"/>
  <c r="BP87" i="57"/>
  <c r="AO87" i="69" s="1"/>
  <c r="BQ86" i="57"/>
  <c r="BP86" i="57"/>
  <c r="AO86" i="69" s="1"/>
  <c r="BQ85" i="57"/>
  <c r="BP85" i="57"/>
  <c r="AO85" i="69" s="1"/>
  <c r="BQ84" i="57"/>
  <c r="BP84" i="57"/>
  <c r="AO84" i="69" s="1"/>
  <c r="BQ83" i="57"/>
  <c r="BP83" i="57"/>
  <c r="AO83" i="69" s="1"/>
  <c r="BQ82" i="57"/>
  <c r="BP82" i="57"/>
  <c r="AO82" i="69" s="1"/>
  <c r="BQ81" i="57"/>
  <c r="BP81" i="57"/>
  <c r="AO81" i="69" s="1"/>
  <c r="BQ80" i="57"/>
  <c r="BP80" i="57"/>
  <c r="AO80" i="69" s="1"/>
  <c r="BQ79" i="57"/>
  <c r="BP79" i="57"/>
  <c r="AO79" i="69" s="1"/>
  <c r="BQ78" i="57"/>
  <c r="BP78" i="57"/>
  <c r="AO78" i="69" s="1"/>
  <c r="BQ77" i="57"/>
  <c r="BP77" i="57"/>
  <c r="AO77" i="69" s="1"/>
  <c r="BQ76" i="57"/>
  <c r="BP76" i="57"/>
  <c r="AO76" i="69" s="1"/>
  <c r="BQ75" i="57"/>
  <c r="BP75" i="57"/>
  <c r="AO75" i="69" s="1"/>
  <c r="BQ74" i="57"/>
  <c r="BP74" i="57"/>
  <c r="AO74" i="69" s="1"/>
  <c r="BQ73" i="57"/>
  <c r="BP73" i="57"/>
  <c r="AO73" i="69" s="1"/>
  <c r="BQ72" i="57"/>
  <c r="BP72" i="57"/>
  <c r="AO72" i="69" s="1"/>
  <c r="BQ71" i="57"/>
  <c r="BP71" i="57"/>
  <c r="AO71" i="69" s="1"/>
  <c r="BQ70" i="57"/>
  <c r="BP70" i="57"/>
  <c r="AO70" i="69" s="1"/>
  <c r="BQ69" i="57"/>
  <c r="BP69" i="57"/>
  <c r="AO69" i="69" s="1"/>
  <c r="BQ68" i="57"/>
  <c r="BP68" i="57"/>
  <c r="AO68" i="69" s="1"/>
  <c r="BQ67" i="57"/>
  <c r="BP67" i="57"/>
  <c r="AO67" i="69" s="1"/>
  <c r="BQ66" i="57"/>
  <c r="BP66" i="57"/>
  <c r="AO66" i="69" s="1"/>
  <c r="BQ65" i="57"/>
  <c r="BP65" i="57"/>
  <c r="AO65" i="69" s="1"/>
  <c r="BQ64" i="57"/>
  <c r="BP64" i="57"/>
  <c r="AO64" i="69" s="1"/>
  <c r="BQ63" i="57"/>
  <c r="BP63" i="57"/>
  <c r="AO63" i="69" s="1"/>
  <c r="BQ62" i="57"/>
  <c r="BP62" i="57"/>
  <c r="AO62" i="69" s="1"/>
  <c r="BQ61" i="57"/>
  <c r="BP61" i="57"/>
  <c r="AO61" i="69" s="1"/>
  <c r="BQ60" i="57"/>
  <c r="BP60" i="57"/>
  <c r="AO60" i="69" s="1"/>
  <c r="BQ59" i="57"/>
  <c r="BP59" i="57"/>
  <c r="AO59" i="69" s="1"/>
  <c r="BQ58" i="57"/>
  <c r="BP58" i="57"/>
  <c r="AO58" i="69" s="1"/>
  <c r="BQ57" i="57"/>
  <c r="BP57" i="57"/>
  <c r="AO57" i="69" s="1"/>
  <c r="BQ56" i="57"/>
  <c r="BP56" i="57"/>
  <c r="AO56" i="69" s="1"/>
  <c r="BQ55" i="57"/>
  <c r="BP55" i="57"/>
  <c r="AO55" i="69" s="1"/>
  <c r="BQ54" i="57"/>
  <c r="BP54" i="57"/>
  <c r="AO54" i="69" s="1"/>
  <c r="BQ53" i="57"/>
  <c r="BP53" i="57"/>
  <c r="AO53" i="69" s="1"/>
  <c r="BQ52" i="57"/>
  <c r="BP52" i="57"/>
  <c r="AO52" i="69" s="1"/>
  <c r="BQ51" i="57"/>
  <c r="BP51" i="57"/>
  <c r="AO51" i="69" s="1"/>
  <c r="BQ50" i="57"/>
  <c r="BP50" i="57"/>
  <c r="AO50" i="69" s="1"/>
  <c r="BQ49" i="57"/>
  <c r="BP49" i="57"/>
  <c r="AO49" i="69" s="1"/>
  <c r="BQ48" i="57"/>
  <c r="BP48" i="57"/>
  <c r="AO48" i="69" s="1"/>
  <c r="BQ47" i="57"/>
  <c r="BP47" i="57"/>
  <c r="AO47" i="69" s="1"/>
  <c r="BQ46" i="57"/>
  <c r="BP46" i="57"/>
  <c r="AO46" i="69" s="1"/>
  <c r="BQ45" i="57"/>
  <c r="BP45" i="57"/>
  <c r="AO45" i="69" s="1"/>
  <c r="BQ44" i="57"/>
  <c r="BP44" i="57"/>
  <c r="AO44" i="69" s="1"/>
  <c r="BQ43" i="57"/>
  <c r="BP43" i="57"/>
  <c r="AO43" i="69" s="1"/>
  <c r="BQ42" i="57"/>
  <c r="BP42" i="57"/>
  <c r="AO42" i="69" s="1"/>
  <c r="BQ41" i="57"/>
  <c r="BP41" i="57"/>
  <c r="AO41" i="69" s="1"/>
  <c r="BQ40" i="57"/>
  <c r="BP40" i="57"/>
  <c r="AO40" i="69" s="1"/>
  <c r="BQ39" i="57"/>
  <c r="BP39" i="57"/>
  <c r="AO39" i="69" s="1"/>
  <c r="BQ38" i="57"/>
  <c r="BP38" i="57"/>
  <c r="AO38" i="69" s="1"/>
  <c r="BQ37" i="57"/>
  <c r="BP37" i="57"/>
  <c r="AO37" i="69" s="1"/>
  <c r="BQ36" i="57"/>
  <c r="BP36" i="57"/>
  <c r="AO36" i="69" s="1"/>
  <c r="BQ35" i="57"/>
  <c r="BP35" i="57"/>
  <c r="AO35" i="69" s="1"/>
  <c r="BQ34" i="57"/>
  <c r="BP34" i="57"/>
  <c r="AO34" i="69" s="1"/>
  <c r="BQ33" i="57"/>
  <c r="BP33" i="57"/>
  <c r="AO33" i="69" s="1"/>
  <c r="BQ32" i="57"/>
  <c r="BP32" i="57"/>
  <c r="AO32" i="69" s="1"/>
  <c r="BQ31" i="57"/>
  <c r="BP31" i="57"/>
  <c r="AO31" i="69" s="1"/>
  <c r="BQ30" i="57"/>
  <c r="BP30" i="57"/>
  <c r="AO30" i="69" s="1"/>
  <c r="BQ29" i="57"/>
  <c r="BP29" i="57"/>
  <c r="AO29" i="69" s="1"/>
  <c r="BQ28" i="57"/>
  <c r="BP28" i="57"/>
  <c r="AO28" i="69" s="1"/>
  <c r="BQ27" i="57"/>
  <c r="BP27" i="57"/>
  <c r="AO27" i="69" s="1"/>
  <c r="BQ26" i="57"/>
  <c r="BP26" i="57"/>
  <c r="AO26" i="69" s="1"/>
  <c r="BQ25" i="57"/>
  <c r="BP25" i="57"/>
  <c r="AO25" i="69" s="1"/>
  <c r="BQ24" i="57"/>
  <c r="BP24" i="57"/>
  <c r="AO24" i="69" s="1"/>
  <c r="BQ23" i="57"/>
  <c r="BP23" i="57"/>
  <c r="AO23" i="69" s="1"/>
  <c r="BQ22" i="57"/>
  <c r="BP22" i="57"/>
  <c r="AO22" i="69" s="1"/>
  <c r="BQ21" i="57"/>
  <c r="BP21" i="57"/>
  <c r="AO21" i="69" s="1"/>
  <c r="BQ20" i="57"/>
  <c r="BP20" i="57"/>
  <c r="AO20" i="69" s="1"/>
  <c r="BQ19" i="57"/>
  <c r="BP19" i="57"/>
  <c r="AO19" i="69" s="1"/>
  <c r="BQ18" i="57"/>
  <c r="BP18" i="57"/>
  <c r="AO18" i="69" s="1"/>
  <c r="BQ17" i="57"/>
  <c r="BP17" i="57"/>
  <c r="AO17" i="69" s="1"/>
  <c r="BP16" i="57"/>
  <c r="AO16" i="69" s="1"/>
  <c r="BP15" i="57"/>
  <c r="AO15" i="69" s="1"/>
  <c r="BP14" i="57"/>
  <c r="AO14" i="69" s="1"/>
  <c r="BM104" i="57"/>
  <c r="BL104" i="57"/>
  <c r="AL104" i="69" s="1"/>
  <c r="BM103" i="57"/>
  <c r="BL103" i="57"/>
  <c r="AL103" i="69" s="1"/>
  <c r="BM102" i="57"/>
  <c r="BL102" i="57"/>
  <c r="AL102" i="69" s="1"/>
  <c r="BM101" i="57"/>
  <c r="BL101" i="57"/>
  <c r="AL101" i="69" s="1"/>
  <c r="BM100" i="57"/>
  <c r="BL100" i="57"/>
  <c r="AL100" i="69" s="1"/>
  <c r="BM99" i="57"/>
  <c r="BL99" i="57"/>
  <c r="AL99" i="69" s="1"/>
  <c r="BM98" i="57"/>
  <c r="BL98" i="57"/>
  <c r="AL98" i="69" s="1"/>
  <c r="BM97" i="57"/>
  <c r="BL97" i="57"/>
  <c r="AL97" i="69" s="1"/>
  <c r="BM96" i="57"/>
  <c r="BL96" i="57"/>
  <c r="AL96" i="69" s="1"/>
  <c r="BM95" i="57"/>
  <c r="BL95" i="57"/>
  <c r="AL95" i="69" s="1"/>
  <c r="BM94" i="57"/>
  <c r="BL94" i="57"/>
  <c r="AL94" i="69" s="1"/>
  <c r="BM93" i="57"/>
  <c r="BL93" i="57"/>
  <c r="AL93" i="69" s="1"/>
  <c r="BM92" i="57"/>
  <c r="BL92" i="57"/>
  <c r="AL92" i="69" s="1"/>
  <c r="BM91" i="57"/>
  <c r="BL91" i="57"/>
  <c r="AL91" i="69" s="1"/>
  <c r="BM90" i="57"/>
  <c r="BL90" i="57"/>
  <c r="AL90" i="69" s="1"/>
  <c r="BM89" i="57"/>
  <c r="BL89" i="57"/>
  <c r="AL89" i="69" s="1"/>
  <c r="BM88" i="57"/>
  <c r="BL88" i="57"/>
  <c r="AL88" i="69" s="1"/>
  <c r="BM87" i="57"/>
  <c r="BL87" i="57"/>
  <c r="AL87" i="69" s="1"/>
  <c r="BM86" i="57"/>
  <c r="BL86" i="57"/>
  <c r="AL86" i="69" s="1"/>
  <c r="BM85" i="57"/>
  <c r="BL85" i="57"/>
  <c r="AL85" i="69" s="1"/>
  <c r="BM84" i="57"/>
  <c r="BL84" i="57"/>
  <c r="AL84" i="69" s="1"/>
  <c r="BM83" i="57"/>
  <c r="BL83" i="57"/>
  <c r="AL83" i="69" s="1"/>
  <c r="BM82" i="57"/>
  <c r="BL82" i="57"/>
  <c r="AL82" i="69" s="1"/>
  <c r="BM81" i="57"/>
  <c r="BL81" i="57"/>
  <c r="AL81" i="69" s="1"/>
  <c r="BM80" i="57"/>
  <c r="BL80" i="57"/>
  <c r="AL80" i="69" s="1"/>
  <c r="BM79" i="57"/>
  <c r="BL79" i="57"/>
  <c r="AL79" i="69" s="1"/>
  <c r="BM78" i="57"/>
  <c r="BL78" i="57"/>
  <c r="AL78" i="69" s="1"/>
  <c r="BM77" i="57"/>
  <c r="BL77" i="57"/>
  <c r="AL77" i="69" s="1"/>
  <c r="BM76" i="57"/>
  <c r="BL76" i="57"/>
  <c r="AL76" i="69" s="1"/>
  <c r="BM75" i="57"/>
  <c r="BL75" i="57"/>
  <c r="AL75" i="69" s="1"/>
  <c r="BM74" i="57"/>
  <c r="BL74" i="57"/>
  <c r="AL74" i="69" s="1"/>
  <c r="BM73" i="57"/>
  <c r="BL73" i="57"/>
  <c r="AL73" i="69" s="1"/>
  <c r="BM72" i="57"/>
  <c r="BL72" i="57"/>
  <c r="AL72" i="69" s="1"/>
  <c r="BM71" i="57"/>
  <c r="BL71" i="57"/>
  <c r="AL71" i="69" s="1"/>
  <c r="BM70" i="57"/>
  <c r="BL70" i="57"/>
  <c r="AL70" i="69" s="1"/>
  <c r="BM69" i="57"/>
  <c r="BL69" i="57"/>
  <c r="AL69" i="69" s="1"/>
  <c r="BM68" i="57"/>
  <c r="BL68" i="57"/>
  <c r="AL68" i="69" s="1"/>
  <c r="BM67" i="57"/>
  <c r="BL67" i="57"/>
  <c r="AL67" i="69" s="1"/>
  <c r="BM66" i="57"/>
  <c r="BL66" i="57"/>
  <c r="AL66" i="69" s="1"/>
  <c r="BM65" i="57"/>
  <c r="BL65" i="57"/>
  <c r="AL65" i="69" s="1"/>
  <c r="BM64" i="57"/>
  <c r="BL64" i="57"/>
  <c r="AL64" i="69" s="1"/>
  <c r="BM63" i="57"/>
  <c r="BL63" i="57"/>
  <c r="AL63" i="69" s="1"/>
  <c r="BM62" i="57"/>
  <c r="BL62" i="57"/>
  <c r="AL62" i="69" s="1"/>
  <c r="BM61" i="57"/>
  <c r="BL61" i="57"/>
  <c r="AL61" i="69" s="1"/>
  <c r="BM60" i="57"/>
  <c r="BL60" i="57"/>
  <c r="AL60" i="69" s="1"/>
  <c r="BM59" i="57"/>
  <c r="BL59" i="57"/>
  <c r="AL59" i="69" s="1"/>
  <c r="BM58" i="57"/>
  <c r="BL58" i="57"/>
  <c r="AL58" i="69" s="1"/>
  <c r="BM57" i="57"/>
  <c r="BL57" i="57"/>
  <c r="AL57" i="69" s="1"/>
  <c r="BM56" i="57"/>
  <c r="BL56" i="57"/>
  <c r="AL56" i="69" s="1"/>
  <c r="BM55" i="57"/>
  <c r="BL55" i="57"/>
  <c r="AL55" i="69" s="1"/>
  <c r="BM54" i="57"/>
  <c r="BL54" i="57"/>
  <c r="AL54" i="69" s="1"/>
  <c r="BM53" i="57"/>
  <c r="BL53" i="57"/>
  <c r="AL53" i="69" s="1"/>
  <c r="BM52" i="57"/>
  <c r="BL52" i="57"/>
  <c r="AL52" i="69" s="1"/>
  <c r="BM51" i="57"/>
  <c r="BL51" i="57"/>
  <c r="AL51" i="69" s="1"/>
  <c r="BM50" i="57"/>
  <c r="BL50" i="57"/>
  <c r="AL50" i="69" s="1"/>
  <c r="BM49" i="57"/>
  <c r="BL49" i="57"/>
  <c r="AL49" i="69" s="1"/>
  <c r="BM48" i="57"/>
  <c r="BL48" i="57"/>
  <c r="AL48" i="69" s="1"/>
  <c r="BM47" i="57"/>
  <c r="BL47" i="57"/>
  <c r="AL47" i="69" s="1"/>
  <c r="BM46" i="57"/>
  <c r="BL46" i="57"/>
  <c r="AL46" i="69" s="1"/>
  <c r="BM45" i="57"/>
  <c r="BL45" i="57"/>
  <c r="AL45" i="69" s="1"/>
  <c r="BM44" i="57"/>
  <c r="BL44" i="57"/>
  <c r="AL44" i="69" s="1"/>
  <c r="BM43" i="57"/>
  <c r="BL43" i="57"/>
  <c r="AL43" i="69" s="1"/>
  <c r="BM42" i="57"/>
  <c r="BL42" i="57"/>
  <c r="AL42" i="69" s="1"/>
  <c r="BM41" i="57"/>
  <c r="BL41" i="57"/>
  <c r="AL41" i="69" s="1"/>
  <c r="BM40" i="57"/>
  <c r="BL40" i="57"/>
  <c r="AL40" i="69" s="1"/>
  <c r="BM39" i="57"/>
  <c r="BL39" i="57"/>
  <c r="AL39" i="69" s="1"/>
  <c r="BM38" i="57"/>
  <c r="BL38" i="57"/>
  <c r="AL38" i="69" s="1"/>
  <c r="BM37" i="57"/>
  <c r="BL37" i="57"/>
  <c r="AL37" i="69" s="1"/>
  <c r="BM36" i="57"/>
  <c r="BL36" i="57"/>
  <c r="AL36" i="69" s="1"/>
  <c r="BM35" i="57"/>
  <c r="BL35" i="57"/>
  <c r="AL35" i="69" s="1"/>
  <c r="BM34" i="57"/>
  <c r="BL34" i="57"/>
  <c r="AL34" i="69" s="1"/>
  <c r="BM33" i="57"/>
  <c r="BL33" i="57"/>
  <c r="AL33" i="69" s="1"/>
  <c r="BM32" i="57"/>
  <c r="BL32" i="57"/>
  <c r="AL32" i="69" s="1"/>
  <c r="BM31" i="57"/>
  <c r="BL31" i="57"/>
  <c r="AL31" i="69" s="1"/>
  <c r="BM30" i="57"/>
  <c r="BL30" i="57"/>
  <c r="AL30" i="69" s="1"/>
  <c r="BM29" i="57"/>
  <c r="BL29" i="57"/>
  <c r="AL29" i="69" s="1"/>
  <c r="BM28" i="57"/>
  <c r="BL28" i="57"/>
  <c r="AL28" i="69" s="1"/>
  <c r="BM27" i="57"/>
  <c r="BL27" i="57"/>
  <c r="AL27" i="69" s="1"/>
  <c r="BM26" i="57"/>
  <c r="BL26" i="57"/>
  <c r="AL26" i="69" s="1"/>
  <c r="BM25" i="57"/>
  <c r="BL25" i="57"/>
  <c r="AL25" i="69" s="1"/>
  <c r="BM24" i="57"/>
  <c r="BL24" i="57"/>
  <c r="AL24" i="69" s="1"/>
  <c r="BM23" i="57"/>
  <c r="BL23" i="57"/>
  <c r="AL23" i="69" s="1"/>
  <c r="BM22" i="57"/>
  <c r="BL22" i="57"/>
  <c r="AL22" i="69" s="1"/>
  <c r="BM21" i="57"/>
  <c r="BL21" i="57"/>
  <c r="AL21" i="69" s="1"/>
  <c r="BM20" i="57"/>
  <c r="BL20" i="57"/>
  <c r="AL20" i="69" s="1"/>
  <c r="BM19" i="57"/>
  <c r="BL19" i="57"/>
  <c r="AL19" i="69" s="1"/>
  <c r="BM18" i="57"/>
  <c r="BL18" i="57"/>
  <c r="AL18" i="69" s="1"/>
  <c r="BM17" i="57"/>
  <c r="BL17" i="57"/>
  <c r="AL17" i="69" s="1"/>
  <c r="BL16" i="57"/>
  <c r="BN16" i="57" s="1"/>
  <c r="AM16" i="69" s="1"/>
  <c r="BL15" i="57"/>
  <c r="BN15" i="57" s="1"/>
  <c r="AM15" i="69" s="1"/>
  <c r="BL14" i="57"/>
  <c r="AL14" i="69" s="1"/>
  <c r="BI104" i="57"/>
  <c r="BH104" i="57"/>
  <c r="AI104" i="69" s="1"/>
  <c r="BI103" i="57"/>
  <c r="BH103" i="57"/>
  <c r="AI103" i="69" s="1"/>
  <c r="BI102" i="57"/>
  <c r="BH102" i="57"/>
  <c r="AI102" i="69" s="1"/>
  <c r="BI101" i="57"/>
  <c r="BH101" i="57"/>
  <c r="AI101" i="69" s="1"/>
  <c r="BI100" i="57"/>
  <c r="BH100" i="57"/>
  <c r="AI100" i="69" s="1"/>
  <c r="BI99" i="57"/>
  <c r="BH99" i="57"/>
  <c r="AI99" i="69" s="1"/>
  <c r="BI98" i="57"/>
  <c r="BH98" i="57"/>
  <c r="AI98" i="69" s="1"/>
  <c r="BI97" i="57"/>
  <c r="BH97" i="57"/>
  <c r="AI97" i="69" s="1"/>
  <c r="BI96" i="57"/>
  <c r="BH96" i="57"/>
  <c r="AI96" i="69" s="1"/>
  <c r="BI95" i="57"/>
  <c r="BH95" i="57"/>
  <c r="AI95" i="69" s="1"/>
  <c r="BI94" i="57"/>
  <c r="BH94" i="57"/>
  <c r="AI94" i="69" s="1"/>
  <c r="BI93" i="57"/>
  <c r="BH93" i="57"/>
  <c r="AI93" i="69" s="1"/>
  <c r="BI92" i="57"/>
  <c r="BH92" i="57"/>
  <c r="AI92" i="69" s="1"/>
  <c r="BI91" i="57"/>
  <c r="BH91" i="57"/>
  <c r="AI91" i="69" s="1"/>
  <c r="BI90" i="57"/>
  <c r="BH90" i="57"/>
  <c r="AI90" i="69" s="1"/>
  <c r="BI89" i="57"/>
  <c r="BH89" i="57"/>
  <c r="AI89" i="69" s="1"/>
  <c r="BI88" i="57"/>
  <c r="BH88" i="57"/>
  <c r="AI88" i="69" s="1"/>
  <c r="BI87" i="57"/>
  <c r="BH87" i="57"/>
  <c r="AI87" i="69" s="1"/>
  <c r="BI86" i="57"/>
  <c r="BH86" i="57"/>
  <c r="AI86" i="69" s="1"/>
  <c r="BI85" i="57"/>
  <c r="BH85" i="57"/>
  <c r="AI85" i="69" s="1"/>
  <c r="BI84" i="57"/>
  <c r="BH84" i="57"/>
  <c r="AI84" i="69" s="1"/>
  <c r="BI83" i="57"/>
  <c r="BH83" i="57"/>
  <c r="AI83" i="69" s="1"/>
  <c r="BI82" i="57"/>
  <c r="BH82" i="57"/>
  <c r="AI82" i="69" s="1"/>
  <c r="BI81" i="57"/>
  <c r="BH81" i="57"/>
  <c r="AI81" i="69" s="1"/>
  <c r="BI80" i="57"/>
  <c r="BH80" i="57"/>
  <c r="AI80" i="69" s="1"/>
  <c r="BI79" i="57"/>
  <c r="BH79" i="57"/>
  <c r="AI79" i="69" s="1"/>
  <c r="BI78" i="57"/>
  <c r="BH78" i="57"/>
  <c r="AI78" i="69" s="1"/>
  <c r="BI77" i="57"/>
  <c r="BH77" i="57"/>
  <c r="AI77" i="69" s="1"/>
  <c r="BI76" i="57"/>
  <c r="BH76" i="57"/>
  <c r="AI76" i="69" s="1"/>
  <c r="BI75" i="57"/>
  <c r="BH75" i="57"/>
  <c r="AI75" i="69" s="1"/>
  <c r="BI74" i="57"/>
  <c r="BH74" i="57"/>
  <c r="AI74" i="69" s="1"/>
  <c r="BI73" i="57"/>
  <c r="BH73" i="57"/>
  <c r="AI73" i="69" s="1"/>
  <c r="BI72" i="57"/>
  <c r="BH72" i="57"/>
  <c r="AI72" i="69" s="1"/>
  <c r="BI71" i="57"/>
  <c r="BH71" i="57"/>
  <c r="AI71" i="69" s="1"/>
  <c r="BI70" i="57"/>
  <c r="BH70" i="57"/>
  <c r="AI70" i="69" s="1"/>
  <c r="BI69" i="57"/>
  <c r="BH69" i="57"/>
  <c r="AI69" i="69" s="1"/>
  <c r="BI68" i="57"/>
  <c r="BH68" i="57"/>
  <c r="AI68" i="69" s="1"/>
  <c r="BI67" i="57"/>
  <c r="BH67" i="57"/>
  <c r="AI67" i="69" s="1"/>
  <c r="BI66" i="57"/>
  <c r="BH66" i="57"/>
  <c r="AI66" i="69" s="1"/>
  <c r="BI65" i="57"/>
  <c r="BH65" i="57"/>
  <c r="AI65" i="69" s="1"/>
  <c r="BI64" i="57"/>
  <c r="BH64" i="57"/>
  <c r="AI64" i="69" s="1"/>
  <c r="BI63" i="57"/>
  <c r="BH63" i="57"/>
  <c r="AI63" i="69" s="1"/>
  <c r="BI62" i="57"/>
  <c r="BH62" i="57"/>
  <c r="AI62" i="69" s="1"/>
  <c r="BI61" i="57"/>
  <c r="BH61" i="57"/>
  <c r="AI61" i="69" s="1"/>
  <c r="BI60" i="57"/>
  <c r="BH60" i="57"/>
  <c r="AI60" i="69" s="1"/>
  <c r="BI59" i="57"/>
  <c r="BH59" i="57"/>
  <c r="AI59" i="69" s="1"/>
  <c r="BI58" i="57"/>
  <c r="BH58" i="57"/>
  <c r="AI58" i="69" s="1"/>
  <c r="BI57" i="57"/>
  <c r="BH57" i="57"/>
  <c r="AI57" i="69" s="1"/>
  <c r="BI56" i="57"/>
  <c r="BH56" i="57"/>
  <c r="AI56" i="69" s="1"/>
  <c r="BI55" i="57"/>
  <c r="BH55" i="57"/>
  <c r="AI55" i="69" s="1"/>
  <c r="BI54" i="57"/>
  <c r="BH54" i="57"/>
  <c r="AI54" i="69" s="1"/>
  <c r="BI53" i="57"/>
  <c r="BH53" i="57"/>
  <c r="AI53" i="69" s="1"/>
  <c r="BI52" i="57"/>
  <c r="BH52" i="57"/>
  <c r="AI52" i="69" s="1"/>
  <c r="BI51" i="57"/>
  <c r="BH51" i="57"/>
  <c r="AI51" i="69" s="1"/>
  <c r="BI50" i="57"/>
  <c r="BH50" i="57"/>
  <c r="AI50" i="69" s="1"/>
  <c r="BI49" i="57"/>
  <c r="BH49" i="57"/>
  <c r="AI49" i="69" s="1"/>
  <c r="BI48" i="57"/>
  <c r="BH48" i="57"/>
  <c r="AI48" i="69" s="1"/>
  <c r="BI47" i="57"/>
  <c r="BH47" i="57"/>
  <c r="AI47" i="69" s="1"/>
  <c r="BI46" i="57"/>
  <c r="BH46" i="57"/>
  <c r="AI46" i="69" s="1"/>
  <c r="BI45" i="57"/>
  <c r="BH45" i="57"/>
  <c r="AI45" i="69" s="1"/>
  <c r="BI44" i="57"/>
  <c r="BH44" i="57"/>
  <c r="AI44" i="69" s="1"/>
  <c r="BI43" i="57"/>
  <c r="BH43" i="57"/>
  <c r="AI43" i="69" s="1"/>
  <c r="BI42" i="57"/>
  <c r="BH42" i="57"/>
  <c r="AI42" i="69" s="1"/>
  <c r="BI41" i="57"/>
  <c r="BH41" i="57"/>
  <c r="AI41" i="69" s="1"/>
  <c r="BI40" i="57"/>
  <c r="BH40" i="57"/>
  <c r="AI40" i="69" s="1"/>
  <c r="BI39" i="57"/>
  <c r="BH39" i="57"/>
  <c r="AI39" i="69" s="1"/>
  <c r="BI38" i="57"/>
  <c r="BH38" i="57"/>
  <c r="AI38" i="69" s="1"/>
  <c r="BI37" i="57"/>
  <c r="BH37" i="57"/>
  <c r="AI37" i="69" s="1"/>
  <c r="BI36" i="57"/>
  <c r="BH36" i="57"/>
  <c r="AI36" i="69" s="1"/>
  <c r="BI35" i="57"/>
  <c r="BH35" i="57"/>
  <c r="AI35" i="69" s="1"/>
  <c r="BI34" i="57"/>
  <c r="BH34" i="57"/>
  <c r="AI34" i="69" s="1"/>
  <c r="BI33" i="57"/>
  <c r="BH33" i="57"/>
  <c r="AI33" i="69" s="1"/>
  <c r="BI32" i="57"/>
  <c r="BH32" i="57"/>
  <c r="AI32" i="69" s="1"/>
  <c r="BI31" i="57"/>
  <c r="BH31" i="57"/>
  <c r="AI31" i="69" s="1"/>
  <c r="BI30" i="57"/>
  <c r="BH30" i="57"/>
  <c r="AI30" i="69" s="1"/>
  <c r="BI29" i="57"/>
  <c r="BH29" i="57"/>
  <c r="AI29" i="69" s="1"/>
  <c r="BI28" i="57"/>
  <c r="BH28" i="57"/>
  <c r="AI28" i="69" s="1"/>
  <c r="BI27" i="57"/>
  <c r="BH27" i="57"/>
  <c r="AI27" i="69" s="1"/>
  <c r="BI26" i="57"/>
  <c r="BH26" i="57"/>
  <c r="AI26" i="69" s="1"/>
  <c r="BI25" i="57"/>
  <c r="BH25" i="57"/>
  <c r="AI25" i="69" s="1"/>
  <c r="BI24" i="57"/>
  <c r="BH24" i="57"/>
  <c r="AI24" i="69" s="1"/>
  <c r="BI23" i="57"/>
  <c r="BH23" i="57"/>
  <c r="AI23" i="69" s="1"/>
  <c r="BI22" i="57"/>
  <c r="BH22" i="57"/>
  <c r="AI22" i="69" s="1"/>
  <c r="BI21" i="57"/>
  <c r="BH21" i="57"/>
  <c r="AI21" i="69" s="1"/>
  <c r="BI20" i="57"/>
  <c r="BH20" i="57"/>
  <c r="AI20" i="69" s="1"/>
  <c r="BI19" i="57"/>
  <c r="BH19" i="57"/>
  <c r="AI19" i="69" s="1"/>
  <c r="BI18" i="57"/>
  <c r="BH18" i="57"/>
  <c r="AI18" i="69" s="1"/>
  <c r="BI17" i="57"/>
  <c r="BH17" i="57"/>
  <c r="AI17" i="69" s="1"/>
  <c r="BH16" i="57"/>
  <c r="AI16" i="69" s="1"/>
  <c r="BH15" i="57"/>
  <c r="AI15" i="69" s="1"/>
  <c r="BH14" i="57"/>
  <c r="BJ14" i="57" s="1"/>
  <c r="AJ14" i="69" s="1"/>
  <c r="BH11" i="57"/>
  <c r="AI11" i="69" s="1"/>
  <c r="BE104" i="57"/>
  <c r="BD104" i="57"/>
  <c r="AF104" i="69" s="1"/>
  <c r="BE103" i="57"/>
  <c r="BD103" i="57"/>
  <c r="AF103" i="69" s="1"/>
  <c r="BE102" i="57"/>
  <c r="BD102" i="57"/>
  <c r="AF102" i="69" s="1"/>
  <c r="BE101" i="57"/>
  <c r="BD101" i="57"/>
  <c r="AF101" i="69" s="1"/>
  <c r="BE100" i="57"/>
  <c r="BD100" i="57"/>
  <c r="AF100" i="69" s="1"/>
  <c r="BE99" i="57"/>
  <c r="BD99" i="57"/>
  <c r="AF99" i="69" s="1"/>
  <c r="BE98" i="57"/>
  <c r="BD98" i="57"/>
  <c r="AF98" i="69" s="1"/>
  <c r="BE97" i="57"/>
  <c r="BD97" i="57"/>
  <c r="AF97" i="69" s="1"/>
  <c r="BE96" i="57"/>
  <c r="BD96" i="57"/>
  <c r="AF96" i="69" s="1"/>
  <c r="BE95" i="57"/>
  <c r="BD95" i="57"/>
  <c r="AF95" i="69" s="1"/>
  <c r="BE94" i="57"/>
  <c r="BD94" i="57"/>
  <c r="AF94" i="69" s="1"/>
  <c r="BE93" i="57"/>
  <c r="BD93" i="57"/>
  <c r="AF93" i="69" s="1"/>
  <c r="BE92" i="57"/>
  <c r="BD92" i="57"/>
  <c r="AF92" i="69" s="1"/>
  <c r="BE91" i="57"/>
  <c r="BD91" i="57"/>
  <c r="AF91" i="69" s="1"/>
  <c r="BE90" i="57"/>
  <c r="BD90" i="57"/>
  <c r="AF90" i="69" s="1"/>
  <c r="BE89" i="57"/>
  <c r="BD89" i="57"/>
  <c r="AF89" i="69" s="1"/>
  <c r="BE88" i="57"/>
  <c r="BD88" i="57"/>
  <c r="AF88" i="69" s="1"/>
  <c r="BE87" i="57"/>
  <c r="BD87" i="57"/>
  <c r="AF87" i="69" s="1"/>
  <c r="BE86" i="57"/>
  <c r="BD86" i="57"/>
  <c r="AF86" i="69" s="1"/>
  <c r="BE85" i="57"/>
  <c r="BD85" i="57"/>
  <c r="AF85" i="69" s="1"/>
  <c r="BE84" i="57"/>
  <c r="BD84" i="57"/>
  <c r="AF84" i="69" s="1"/>
  <c r="BE83" i="57"/>
  <c r="BD83" i="57"/>
  <c r="AF83" i="69" s="1"/>
  <c r="BE82" i="57"/>
  <c r="BD82" i="57"/>
  <c r="AF82" i="69" s="1"/>
  <c r="BE81" i="57"/>
  <c r="BD81" i="57"/>
  <c r="AF81" i="69" s="1"/>
  <c r="BE80" i="57"/>
  <c r="BD80" i="57"/>
  <c r="AF80" i="69" s="1"/>
  <c r="BE79" i="57"/>
  <c r="BD79" i="57"/>
  <c r="AF79" i="69" s="1"/>
  <c r="BE78" i="57"/>
  <c r="BD78" i="57"/>
  <c r="AF78" i="69" s="1"/>
  <c r="BE77" i="57"/>
  <c r="BD77" i="57"/>
  <c r="AF77" i="69" s="1"/>
  <c r="BE76" i="57"/>
  <c r="BD76" i="57"/>
  <c r="AF76" i="69" s="1"/>
  <c r="BE75" i="57"/>
  <c r="BD75" i="57"/>
  <c r="AF75" i="69" s="1"/>
  <c r="BE74" i="57"/>
  <c r="BD74" i="57"/>
  <c r="AF74" i="69" s="1"/>
  <c r="BE73" i="57"/>
  <c r="BD73" i="57"/>
  <c r="AF73" i="69" s="1"/>
  <c r="BE72" i="57"/>
  <c r="BD72" i="57"/>
  <c r="AF72" i="69" s="1"/>
  <c r="BE71" i="57"/>
  <c r="BD71" i="57"/>
  <c r="AF71" i="69" s="1"/>
  <c r="BE70" i="57"/>
  <c r="BD70" i="57"/>
  <c r="AF70" i="69" s="1"/>
  <c r="BE69" i="57"/>
  <c r="BD69" i="57"/>
  <c r="AF69" i="69" s="1"/>
  <c r="BE68" i="57"/>
  <c r="BD68" i="57"/>
  <c r="AF68" i="69" s="1"/>
  <c r="BE67" i="57"/>
  <c r="BD67" i="57"/>
  <c r="AF67" i="69" s="1"/>
  <c r="BE66" i="57"/>
  <c r="BD66" i="57"/>
  <c r="AF66" i="69" s="1"/>
  <c r="BE65" i="57"/>
  <c r="BD65" i="57"/>
  <c r="AF65" i="69" s="1"/>
  <c r="BE64" i="57"/>
  <c r="BD64" i="57"/>
  <c r="AF64" i="69" s="1"/>
  <c r="BE63" i="57"/>
  <c r="BD63" i="57"/>
  <c r="AF63" i="69" s="1"/>
  <c r="BE62" i="57"/>
  <c r="BD62" i="57"/>
  <c r="AF62" i="69" s="1"/>
  <c r="BE61" i="57"/>
  <c r="BD61" i="57"/>
  <c r="AF61" i="69" s="1"/>
  <c r="BE60" i="57"/>
  <c r="BD60" i="57"/>
  <c r="AF60" i="69" s="1"/>
  <c r="BE59" i="57"/>
  <c r="BD59" i="57"/>
  <c r="AF59" i="69" s="1"/>
  <c r="BE58" i="57"/>
  <c r="BD58" i="57"/>
  <c r="AF58" i="69" s="1"/>
  <c r="BE57" i="57"/>
  <c r="BD57" i="57"/>
  <c r="AF57" i="69" s="1"/>
  <c r="BE56" i="57"/>
  <c r="BD56" i="57"/>
  <c r="AF56" i="69" s="1"/>
  <c r="BE55" i="57"/>
  <c r="BD55" i="57"/>
  <c r="AF55" i="69" s="1"/>
  <c r="BE54" i="57"/>
  <c r="BD54" i="57"/>
  <c r="AF54" i="69" s="1"/>
  <c r="BE53" i="57"/>
  <c r="BD53" i="57"/>
  <c r="AF53" i="69" s="1"/>
  <c r="BE52" i="57"/>
  <c r="BD52" i="57"/>
  <c r="AF52" i="69" s="1"/>
  <c r="BE51" i="57"/>
  <c r="BD51" i="57"/>
  <c r="AF51" i="69" s="1"/>
  <c r="BE50" i="57"/>
  <c r="BD50" i="57"/>
  <c r="AF50" i="69" s="1"/>
  <c r="BE49" i="57"/>
  <c r="BD49" i="57"/>
  <c r="AF49" i="69" s="1"/>
  <c r="BE48" i="57"/>
  <c r="BD48" i="57"/>
  <c r="AF48" i="69" s="1"/>
  <c r="BE47" i="57"/>
  <c r="BD47" i="57"/>
  <c r="AF47" i="69" s="1"/>
  <c r="BE46" i="57"/>
  <c r="BD46" i="57"/>
  <c r="AF46" i="69" s="1"/>
  <c r="BE45" i="57"/>
  <c r="BD45" i="57"/>
  <c r="AF45" i="69" s="1"/>
  <c r="BE44" i="57"/>
  <c r="BD44" i="57"/>
  <c r="AF44" i="69" s="1"/>
  <c r="BE43" i="57"/>
  <c r="BD43" i="57"/>
  <c r="AF43" i="69" s="1"/>
  <c r="BE42" i="57"/>
  <c r="BD42" i="57"/>
  <c r="AF42" i="69" s="1"/>
  <c r="BE41" i="57"/>
  <c r="BD41" i="57"/>
  <c r="AF41" i="69" s="1"/>
  <c r="BE40" i="57"/>
  <c r="BD40" i="57"/>
  <c r="AF40" i="69" s="1"/>
  <c r="BE39" i="57"/>
  <c r="BD39" i="57"/>
  <c r="AF39" i="69" s="1"/>
  <c r="BE38" i="57"/>
  <c r="BD38" i="57"/>
  <c r="AF38" i="69" s="1"/>
  <c r="BE37" i="57"/>
  <c r="BD37" i="57"/>
  <c r="AF37" i="69" s="1"/>
  <c r="BE36" i="57"/>
  <c r="BD36" i="57"/>
  <c r="AF36" i="69" s="1"/>
  <c r="BE35" i="57"/>
  <c r="BD35" i="57"/>
  <c r="AF35" i="69" s="1"/>
  <c r="BE34" i="57"/>
  <c r="BD34" i="57"/>
  <c r="AF34" i="69" s="1"/>
  <c r="BE33" i="57"/>
  <c r="BD33" i="57"/>
  <c r="AF33" i="69" s="1"/>
  <c r="BE32" i="57"/>
  <c r="BD32" i="57"/>
  <c r="AF32" i="69" s="1"/>
  <c r="BE31" i="57"/>
  <c r="BD31" i="57"/>
  <c r="AF31" i="69" s="1"/>
  <c r="BE30" i="57"/>
  <c r="BD30" i="57"/>
  <c r="AF30" i="69" s="1"/>
  <c r="BE29" i="57"/>
  <c r="BD29" i="57"/>
  <c r="AF29" i="69" s="1"/>
  <c r="BE28" i="57"/>
  <c r="BD28" i="57"/>
  <c r="AF28" i="69" s="1"/>
  <c r="BE27" i="57"/>
  <c r="BD27" i="57"/>
  <c r="AF27" i="69" s="1"/>
  <c r="BE26" i="57"/>
  <c r="BD26" i="57"/>
  <c r="AF26" i="69" s="1"/>
  <c r="BE25" i="57"/>
  <c r="BD25" i="57"/>
  <c r="AF25" i="69" s="1"/>
  <c r="BE24" i="57"/>
  <c r="BD24" i="57"/>
  <c r="AF24" i="69" s="1"/>
  <c r="BE23" i="57"/>
  <c r="BD23" i="57"/>
  <c r="AF23" i="69" s="1"/>
  <c r="BE22" i="57"/>
  <c r="BD22" i="57"/>
  <c r="AF22" i="69" s="1"/>
  <c r="BE21" i="57"/>
  <c r="BD21" i="57"/>
  <c r="AF21" i="69" s="1"/>
  <c r="BE20" i="57"/>
  <c r="BD20" i="57"/>
  <c r="AF20" i="69" s="1"/>
  <c r="BE19" i="57"/>
  <c r="BD19" i="57"/>
  <c r="AF19" i="69" s="1"/>
  <c r="BE18" i="57"/>
  <c r="BD18" i="57"/>
  <c r="AF18" i="69" s="1"/>
  <c r="BE17" i="57"/>
  <c r="BD17" i="57"/>
  <c r="AF17" i="69" s="1"/>
  <c r="BD16" i="57"/>
  <c r="BE15" i="57"/>
  <c r="BD15" i="57"/>
  <c r="AF15" i="69" s="1"/>
  <c r="BD14" i="57"/>
  <c r="AF14" i="69" s="1"/>
  <c r="BD11" i="57"/>
  <c r="AF11" i="69" s="1"/>
  <c r="BA104" i="57"/>
  <c r="AZ104" i="57"/>
  <c r="AC104" i="69" s="1"/>
  <c r="BA103" i="57"/>
  <c r="AZ103" i="57"/>
  <c r="AC103" i="69" s="1"/>
  <c r="BA102" i="57"/>
  <c r="AZ102" i="57"/>
  <c r="AC102" i="69" s="1"/>
  <c r="BA101" i="57"/>
  <c r="AZ101" i="57"/>
  <c r="AC101" i="69" s="1"/>
  <c r="BA100" i="57"/>
  <c r="AZ100" i="57"/>
  <c r="AC100" i="69" s="1"/>
  <c r="BA99" i="57"/>
  <c r="AZ99" i="57"/>
  <c r="AC99" i="69" s="1"/>
  <c r="BA98" i="57"/>
  <c r="AZ98" i="57"/>
  <c r="AC98" i="69" s="1"/>
  <c r="BA97" i="57"/>
  <c r="AZ97" i="57"/>
  <c r="AC97" i="69" s="1"/>
  <c r="BA96" i="57"/>
  <c r="AZ96" i="57"/>
  <c r="AC96" i="69" s="1"/>
  <c r="BA95" i="57"/>
  <c r="AZ95" i="57"/>
  <c r="AC95" i="69" s="1"/>
  <c r="BA94" i="57"/>
  <c r="AZ94" i="57"/>
  <c r="AC94" i="69" s="1"/>
  <c r="BA93" i="57"/>
  <c r="AZ93" i="57"/>
  <c r="AC93" i="69" s="1"/>
  <c r="BA92" i="57"/>
  <c r="AZ92" i="57"/>
  <c r="AC92" i="69" s="1"/>
  <c r="BA91" i="57"/>
  <c r="AZ91" i="57"/>
  <c r="AC91" i="69" s="1"/>
  <c r="BA90" i="57"/>
  <c r="AZ90" i="57"/>
  <c r="AC90" i="69" s="1"/>
  <c r="BA89" i="57"/>
  <c r="AZ89" i="57"/>
  <c r="AC89" i="69" s="1"/>
  <c r="BA88" i="57"/>
  <c r="AZ88" i="57"/>
  <c r="AC88" i="69" s="1"/>
  <c r="BA87" i="57"/>
  <c r="AZ87" i="57"/>
  <c r="AC87" i="69" s="1"/>
  <c r="BA86" i="57"/>
  <c r="AZ86" i="57"/>
  <c r="AC86" i="69" s="1"/>
  <c r="BA85" i="57"/>
  <c r="AZ85" i="57"/>
  <c r="AC85" i="69" s="1"/>
  <c r="BA84" i="57"/>
  <c r="AZ84" i="57"/>
  <c r="AC84" i="69" s="1"/>
  <c r="BA83" i="57"/>
  <c r="AZ83" i="57"/>
  <c r="AC83" i="69" s="1"/>
  <c r="BA82" i="57"/>
  <c r="AZ82" i="57"/>
  <c r="AC82" i="69" s="1"/>
  <c r="BA81" i="57"/>
  <c r="AZ81" i="57"/>
  <c r="AC81" i="69" s="1"/>
  <c r="BA80" i="57"/>
  <c r="AZ80" i="57"/>
  <c r="AC80" i="69" s="1"/>
  <c r="BA79" i="57"/>
  <c r="AZ79" i="57"/>
  <c r="AC79" i="69" s="1"/>
  <c r="BA78" i="57"/>
  <c r="AZ78" i="57"/>
  <c r="AC78" i="69" s="1"/>
  <c r="BA77" i="57"/>
  <c r="AZ77" i="57"/>
  <c r="AC77" i="69" s="1"/>
  <c r="BA76" i="57"/>
  <c r="AZ76" i="57"/>
  <c r="AC76" i="69" s="1"/>
  <c r="BA75" i="57"/>
  <c r="AZ75" i="57"/>
  <c r="AC75" i="69" s="1"/>
  <c r="BA74" i="57"/>
  <c r="AZ74" i="57"/>
  <c r="AC74" i="69" s="1"/>
  <c r="BA73" i="57"/>
  <c r="AZ73" i="57"/>
  <c r="AC73" i="69" s="1"/>
  <c r="BA72" i="57"/>
  <c r="AZ72" i="57"/>
  <c r="AC72" i="69" s="1"/>
  <c r="BA71" i="57"/>
  <c r="AZ71" i="57"/>
  <c r="AC71" i="69" s="1"/>
  <c r="BA70" i="57"/>
  <c r="AZ70" i="57"/>
  <c r="AC70" i="69" s="1"/>
  <c r="BA69" i="57"/>
  <c r="AZ69" i="57"/>
  <c r="AC69" i="69" s="1"/>
  <c r="BA68" i="57"/>
  <c r="AZ68" i="57"/>
  <c r="AC68" i="69" s="1"/>
  <c r="BA67" i="57"/>
  <c r="AZ67" i="57"/>
  <c r="AC67" i="69" s="1"/>
  <c r="BA66" i="57"/>
  <c r="AZ66" i="57"/>
  <c r="AC66" i="69" s="1"/>
  <c r="BA65" i="57"/>
  <c r="AZ65" i="57"/>
  <c r="AC65" i="69" s="1"/>
  <c r="BA64" i="57"/>
  <c r="AZ64" i="57"/>
  <c r="AC64" i="69" s="1"/>
  <c r="BA63" i="57"/>
  <c r="AZ63" i="57"/>
  <c r="AC63" i="69" s="1"/>
  <c r="BA62" i="57"/>
  <c r="AZ62" i="57"/>
  <c r="AC62" i="69" s="1"/>
  <c r="BA61" i="57"/>
  <c r="AZ61" i="57"/>
  <c r="AC61" i="69" s="1"/>
  <c r="BA60" i="57"/>
  <c r="AZ60" i="57"/>
  <c r="AC60" i="69" s="1"/>
  <c r="BA59" i="57"/>
  <c r="AZ59" i="57"/>
  <c r="AC59" i="69" s="1"/>
  <c r="BA58" i="57"/>
  <c r="AZ58" i="57"/>
  <c r="AC58" i="69" s="1"/>
  <c r="BA57" i="57"/>
  <c r="AZ57" i="57"/>
  <c r="AC57" i="69" s="1"/>
  <c r="BA56" i="57"/>
  <c r="AZ56" i="57"/>
  <c r="AC56" i="69" s="1"/>
  <c r="BA55" i="57"/>
  <c r="AZ55" i="57"/>
  <c r="AC55" i="69" s="1"/>
  <c r="BA54" i="57"/>
  <c r="AZ54" i="57"/>
  <c r="AC54" i="69" s="1"/>
  <c r="BA53" i="57"/>
  <c r="AZ53" i="57"/>
  <c r="AC53" i="69" s="1"/>
  <c r="BA52" i="57"/>
  <c r="AZ52" i="57"/>
  <c r="AC52" i="69" s="1"/>
  <c r="BA51" i="57"/>
  <c r="AZ51" i="57"/>
  <c r="AC51" i="69" s="1"/>
  <c r="BA50" i="57"/>
  <c r="AZ50" i="57"/>
  <c r="AC50" i="69" s="1"/>
  <c r="BA49" i="57"/>
  <c r="AZ49" i="57"/>
  <c r="AC49" i="69" s="1"/>
  <c r="BA48" i="57"/>
  <c r="AZ48" i="57"/>
  <c r="AC48" i="69" s="1"/>
  <c r="BA47" i="57"/>
  <c r="AZ47" i="57"/>
  <c r="AC47" i="69" s="1"/>
  <c r="BA46" i="57"/>
  <c r="AZ46" i="57"/>
  <c r="AC46" i="69" s="1"/>
  <c r="BA45" i="57"/>
  <c r="AZ45" i="57"/>
  <c r="AC45" i="69" s="1"/>
  <c r="BA44" i="57"/>
  <c r="AZ44" i="57"/>
  <c r="AC44" i="69" s="1"/>
  <c r="BA43" i="57"/>
  <c r="AZ43" i="57"/>
  <c r="AC43" i="69" s="1"/>
  <c r="BA42" i="57"/>
  <c r="AZ42" i="57"/>
  <c r="AC42" i="69" s="1"/>
  <c r="BA41" i="57"/>
  <c r="AZ41" i="57"/>
  <c r="AC41" i="69" s="1"/>
  <c r="BA40" i="57"/>
  <c r="AZ40" i="57"/>
  <c r="AC40" i="69" s="1"/>
  <c r="BA39" i="57"/>
  <c r="AZ39" i="57"/>
  <c r="AC39" i="69" s="1"/>
  <c r="BA38" i="57"/>
  <c r="AZ38" i="57"/>
  <c r="AC38" i="69" s="1"/>
  <c r="BA37" i="57"/>
  <c r="AZ37" i="57"/>
  <c r="AC37" i="69" s="1"/>
  <c r="BA36" i="57"/>
  <c r="AZ36" i="57"/>
  <c r="AC36" i="69" s="1"/>
  <c r="BA35" i="57"/>
  <c r="AZ35" i="57"/>
  <c r="AC35" i="69" s="1"/>
  <c r="BA34" i="57"/>
  <c r="AZ34" i="57"/>
  <c r="AC34" i="69" s="1"/>
  <c r="BA33" i="57"/>
  <c r="AZ33" i="57"/>
  <c r="AC33" i="69" s="1"/>
  <c r="BA32" i="57"/>
  <c r="AZ32" i="57"/>
  <c r="AC32" i="69" s="1"/>
  <c r="BA31" i="57"/>
  <c r="AZ31" i="57"/>
  <c r="AC31" i="69" s="1"/>
  <c r="BA30" i="57"/>
  <c r="AZ30" i="57"/>
  <c r="AC30" i="69" s="1"/>
  <c r="BA29" i="57"/>
  <c r="AZ29" i="57"/>
  <c r="AC29" i="69" s="1"/>
  <c r="BA28" i="57"/>
  <c r="AZ28" i="57"/>
  <c r="AC28" i="69" s="1"/>
  <c r="BA27" i="57"/>
  <c r="AZ27" i="57"/>
  <c r="AC27" i="69" s="1"/>
  <c r="BA26" i="57"/>
  <c r="AZ26" i="57"/>
  <c r="AC26" i="69" s="1"/>
  <c r="BA25" i="57"/>
  <c r="AZ25" i="57"/>
  <c r="AC25" i="69" s="1"/>
  <c r="BA24" i="57"/>
  <c r="AZ24" i="57"/>
  <c r="AC24" i="69" s="1"/>
  <c r="BA23" i="57"/>
  <c r="AZ23" i="57"/>
  <c r="AC23" i="69" s="1"/>
  <c r="BA22" i="57"/>
  <c r="AZ22" i="57"/>
  <c r="AC22" i="69" s="1"/>
  <c r="BA21" i="57"/>
  <c r="AZ21" i="57"/>
  <c r="AC21" i="69" s="1"/>
  <c r="BA20" i="57"/>
  <c r="AZ20" i="57"/>
  <c r="AC20" i="69" s="1"/>
  <c r="BA19" i="57"/>
  <c r="AZ19" i="57"/>
  <c r="AC19" i="69" s="1"/>
  <c r="BA18" i="57"/>
  <c r="AZ18" i="57"/>
  <c r="AC18" i="69" s="1"/>
  <c r="BA17" i="57"/>
  <c r="AZ17" i="57"/>
  <c r="AC17" i="69" s="1"/>
  <c r="AZ16" i="57"/>
  <c r="AC16" i="69" s="1"/>
  <c r="AZ15" i="57"/>
  <c r="AC15" i="69" s="1"/>
  <c r="AZ14" i="57"/>
  <c r="AC14" i="69" s="1"/>
  <c r="AZ11" i="57"/>
  <c r="AC11" i="69" s="1"/>
  <c r="AW104" i="57"/>
  <c r="AV104" i="57"/>
  <c r="Z104" i="69" s="1"/>
  <c r="AW103" i="57"/>
  <c r="AV103" i="57"/>
  <c r="Z103" i="69" s="1"/>
  <c r="AW102" i="57"/>
  <c r="AV102" i="57"/>
  <c r="Z102" i="69" s="1"/>
  <c r="AW101" i="57"/>
  <c r="AV101" i="57"/>
  <c r="Z101" i="69" s="1"/>
  <c r="AW100" i="57"/>
  <c r="AV100" i="57"/>
  <c r="Z100" i="69" s="1"/>
  <c r="AW99" i="57"/>
  <c r="AV99" i="57"/>
  <c r="Z99" i="69" s="1"/>
  <c r="AW98" i="57"/>
  <c r="AV98" i="57"/>
  <c r="Z98" i="69" s="1"/>
  <c r="AW97" i="57"/>
  <c r="AV97" i="57"/>
  <c r="Z97" i="69" s="1"/>
  <c r="AW96" i="57"/>
  <c r="AV96" i="57"/>
  <c r="Z96" i="69" s="1"/>
  <c r="AW95" i="57"/>
  <c r="AV95" i="57"/>
  <c r="Z95" i="69" s="1"/>
  <c r="AW94" i="57"/>
  <c r="AV94" i="57"/>
  <c r="Z94" i="69" s="1"/>
  <c r="AW93" i="57"/>
  <c r="AV93" i="57"/>
  <c r="Z93" i="69" s="1"/>
  <c r="AW92" i="57"/>
  <c r="AV92" i="57"/>
  <c r="Z92" i="69" s="1"/>
  <c r="AW91" i="57"/>
  <c r="AV91" i="57"/>
  <c r="Z91" i="69" s="1"/>
  <c r="AW90" i="57"/>
  <c r="AV90" i="57"/>
  <c r="Z90" i="69" s="1"/>
  <c r="AW89" i="57"/>
  <c r="AV89" i="57"/>
  <c r="Z89" i="69" s="1"/>
  <c r="AW88" i="57"/>
  <c r="AV88" i="57"/>
  <c r="Z88" i="69" s="1"/>
  <c r="AW87" i="57"/>
  <c r="AV87" i="57"/>
  <c r="Z87" i="69" s="1"/>
  <c r="AW86" i="57"/>
  <c r="AV86" i="57"/>
  <c r="Z86" i="69" s="1"/>
  <c r="AW85" i="57"/>
  <c r="AV85" i="57"/>
  <c r="Z85" i="69" s="1"/>
  <c r="AW84" i="57"/>
  <c r="AV84" i="57"/>
  <c r="Z84" i="69" s="1"/>
  <c r="AW83" i="57"/>
  <c r="AV83" i="57"/>
  <c r="Z83" i="69" s="1"/>
  <c r="AW82" i="57"/>
  <c r="AV82" i="57"/>
  <c r="Z82" i="69" s="1"/>
  <c r="AW81" i="57"/>
  <c r="AV81" i="57"/>
  <c r="Z81" i="69" s="1"/>
  <c r="AW80" i="57"/>
  <c r="AV80" i="57"/>
  <c r="Z80" i="69" s="1"/>
  <c r="AW79" i="57"/>
  <c r="AV79" i="57"/>
  <c r="Z79" i="69" s="1"/>
  <c r="AW78" i="57"/>
  <c r="AV78" i="57"/>
  <c r="Z78" i="69" s="1"/>
  <c r="AW77" i="57"/>
  <c r="AV77" i="57"/>
  <c r="Z77" i="69" s="1"/>
  <c r="AW76" i="57"/>
  <c r="AV76" i="57"/>
  <c r="Z76" i="69" s="1"/>
  <c r="AW75" i="57"/>
  <c r="AV75" i="57"/>
  <c r="Z75" i="69" s="1"/>
  <c r="AW74" i="57"/>
  <c r="AV74" i="57"/>
  <c r="Z74" i="69" s="1"/>
  <c r="AW73" i="57"/>
  <c r="AV73" i="57"/>
  <c r="Z73" i="69" s="1"/>
  <c r="AW72" i="57"/>
  <c r="AV72" i="57"/>
  <c r="Z72" i="69" s="1"/>
  <c r="AW71" i="57"/>
  <c r="AV71" i="57"/>
  <c r="Z71" i="69" s="1"/>
  <c r="AW70" i="57"/>
  <c r="AV70" i="57"/>
  <c r="Z70" i="69" s="1"/>
  <c r="AW69" i="57"/>
  <c r="AV69" i="57"/>
  <c r="Z69" i="69" s="1"/>
  <c r="AW68" i="57"/>
  <c r="AV68" i="57"/>
  <c r="Z68" i="69" s="1"/>
  <c r="AW67" i="57"/>
  <c r="AV67" i="57"/>
  <c r="Z67" i="69" s="1"/>
  <c r="AW66" i="57"/>
  <c r="AV66" i="57"/>
  <c r="Z66" i="69" s="1"/>
  <c r="AW65" i="57"/>
  <c r="AV65" i="57"/>
  <c r="Z65" i="69" s="1"/>
  <c r="AW64" i="57"/>
  <c r="AV64" i="57"/>
  <c r="Z64" i="69" s="1"/>
  <c r="AW63" i="57"/>
  <c r="AV63" i="57"/>
  <c r="Z63" i="69" s="1"/>
  <c r="AW62" i="57"/>
  <c r="AV62" i="57"/>
  <c r="Z62" i="69" s="1"/>
  <c r="AW61" i="57"/>
  <c r="AV61" i="57"/>
  <c r="Z61" i="69" s="1"/>
  <c r="AW60" i="57"/>
  <c r="AV60" i="57"/>
  <c r="Z60" i="69" s="1"/>
  <c r="AW59" i="57"/>
  <c r="AV59" i="57"/>
  <c r="Z59" i="69" s="1"/>
  <c r="AW58" i="57"/>
  <c r="AV58" i="57"/>
  <c r="Z58" i="69" s="1"/>
  <c r="AW57" i="57"/>
  <c r="AV57" i="57"/>
  <c r="Z57" i="69" s="1"/>
  <c r="AW56" i="57"/>
  <c r="AV56" i="57"/>
  <c r="Z56" i="69" s="1"/>
  <c r="AW55" i="57"/>
  <c r="AV55" i="57"/>
  <c r="Z55" i="69" s="1"/>
  <c r="AW54" i="57"/>
  <c r="AV54" i="57"/>
  <c r="Z54" i="69" s="1"/>
  <c r="AW53" i="57"/>
  <c r="AV53" i="57"/>
  <c r="Z53" i="69" s="1"/>
  <c r="AW52" i="57"/>
  <c r="AV52" i="57"/>
  <c r="Z52" i="69" s="1"/>
  <c r="AW51" i="57"/>
  <c r="AV51" i="57"/>
  <c r="Z51" i="69" s="1"/>
  <c r="AW50" i="57"/>
  <c r="AV50" i="57"/>
  <c r="Z50" i="69" s="1"/>
  <c r="AW49" i="57"/>
  <c r="AV49" i="57"/>
  <c r="Z49" i="69" s="1"/>
  <c r="AW48" i="57"/>
  <c r="AV48" i="57"/>
  <c r="Z48" i="69" s="1"/>
  <c r="AW47" i="57"/>
  <c r="AV47" i="57"/>
  <c r="Z47" i="69" s="1"/>
  <c r="AW46" i="57"/>
  <c r="AV46" i="57"/>
  <c r="Z46" i="69" s="1"/>
  <c r="AW45" i="57"/>
  <c r="AV45" i="57"/>
  <c r="Z45" i="69" s="1"/>
  <c r="AW44" i="57"/>
  <c r="AV44" i="57"/>
  <c r="Z44" i="69" s="1"/>
  <c r="AW43" i="57"/>
  <c r="AV43" i="57"/>
  <c r="Z43" i="69" s="1"/>
  <c r="AW42" i="57"/>
  <c r="AV42" i="57"/>
  <c r="Z42" i="69" s="1"/>
  <c r="AW41" i="57"/>
  <c r="AV41" i="57"/>
  <c r="Z41" i="69" s="1"/>
  <c r="AW40" i="57"/>
  <c r="AV40" i="57"/>
  <c r="Z40" i="69" s="1"/>
  <c r="AW39" i="57"/>
  <c r="AV39" i="57"/>
  <c r="Z39" i="69" s="1"/>
  <c r="AW38" i="57"/>
  <c r="AV38" i="57"/>
  <c r="Z38" i="69" s="1"/>
  <c r="AW37" i="57"/>
  <c r="AV37" i="57"/>
  <c r="Z37" i="69" s="1"/>
  <c r="AW36" i="57"/>
  <c r="AV36" i="57"/>
  <c r="Z36" i="69" s="1"/>
  <c r="AW35" i="57"/>
  <c r="AV35" i="57"/>
  <c r="Z35" i="69" s="1"/>
  <c r="AW34" i="57"/>
  <c r="AV34" i="57"/>
  <c r="Z34" i="69" s="1"/>
  <c r="AW33" i="57"/>
  <c r="AV33" i="57"/>
  <c r="Z33" i="69" s="1"/>
  <c r="AW32" i="57"/>
  <c r="AV32" i="57"/>
  <c r="Z32" i="69" s="1"/>
  <c r="AW31" i="57"/>
  <c r="AV31" i="57"/>
  <c r="Z31" i="69" s="1"/>
  <c r="AW30" i="57"/>
  <c r="AV30" i="57"/>
  <c r="Z30" i="69" s="1"/>
  <c r="AW29" i="57"/>
  <c r="AV29" i="57"/>
  <c r="Z29" i="69" s="1"/>
  <c r="AW28" i="57"/>
  <c r="AV28" i="57"/>
  <c r="Z28" i="69" s="1"/>
  <c r="AW27" i="57"/>
  <c r="AV27" i="57"/>
  <c r="Z27" i="69" s="1"/>
  <c r="AW26" i="57"/>
  <c r="AV26" i="57"/>
  <c r="Z26" i="69" s="1"/>
  <c r="AW25" i="57"/>
  <c r="AV25" i="57"/>
  <c r="Z25" i="69" s="1"/>
  <c r="AW24" i="57"/>
  <c r="AV24" i="57"/>
  <c r="Z24" i="69" s="1"/>
  <c r="AW23" i="57"/>
  <c r="AV23" i="57"/>
  <c r="Z23" i="69" s="1"/>
  <c r="AW22" i="57"/>
  <c r="AV22" i="57"/>
  <c r="Z22" i="69" s="1"/>
  <c r="AW21" i="57"/>
  <c r="AV21" i="57"/>
  <c r="Z21" i="69" s="1"/>
  <c r="AW20" i="57"/>
  <c r="AV20" i="57"/>
  <c r="Z20" i="69" s="1"/>
  <c r="AW19" i="57"/>
  <c r="AV19" i="57"/>
  <c r="Z19" i="69" s="1"/>
  <c r="AW18" i="57"/>
  <c r="AV18" i="57"/>
  <c r="Z18" i="69" s="1"/>
  <c r="AW17" i="57"/>
  <c r="AV17" i="57"/>
  <c r="Z17" i="69" s="1"/>
  <c r="AV16" i="57"/>
  <c r="AX16" i="57" s="1"/>
  <c r="AA16" i="69" s="1"/>
  <c r="AW15" i="57"/>
  <c r="AV15" i="57"/>
  <c r="AV14" i="57"/>
  <c r="Z14" i="69" s="1"/>
  <c r="AS104" i="57"/>
  <c r="AR104" i="57"/>
  <c r="W104" i="69" s="1"/>
  <c r="AS103" i="57"/>
  <c r="AR103" i="57"/>
  <c r="W103" i="69" s="1"/>
  <c r="AS102" i="57"/>
  <c r="AR102" i="57"/>
  <c r="W102" i="69" s="1"/>
  <c r="AS101" i="57"/>
  <c r="AR101" i="57"/>
  <c r="W101" i="69" s="1"/>
  <c r="AS100" i="57"/>
  <c r="AR100" i="57"/>
  <c r="W100" i="69" s="1"/>
  <c r="AS99" i="57"/>
  <c r="AR99" i="57"/>
  <c r="W99" i="69" s="1"/>
  <c r="AS98" i="57"/>
  <c r="AR98" i="57"/>
  <c r="W98" i="69" s="1"/>
  <c r="AS97" i="57"/>
  <c r="AR97" i="57"/>
  <c r="W97" i="69" s="1"/>
  <c r="AS96" i="57"/>
  <c r="AR96" i="57"/>
  <c r="W96" i="69" s="1"/>
  <c r="AS95" i="57"/>
  <c r="AR95" i="57"/>
  <c r="W95" i="69" s="1"/>
  <c r="AS94" i="57"/>
  <c r="AR94" i="57"/>
  <c r="W94" i="69" s="1"/>
  <c r="AS93" i="57"/>
  <c r="AR93" i="57"/>
  <c r="W93" i="69" s="1"/>
  <c r="AS92" i="57"/>
  <c r="AR92" i="57"/>
  <c r="W92" i="69" s="1"/>
  <c r="AS91" i="57"/>
  <c r="AR91" i="57"/>
  <c r="W91" i="69" s="1"/>
  <c r="AS90" i="57"/>
  <c r="AR90" i="57"/>
  <c r="W90" i="69" s="1"/>
  <c r="AS89" i="57"/>
  <c r="AR89" i="57"/>
  <c r="W89" i="69" s="1"/>
  <c r="AS88" i="57"/>
  <c r="AR88" i="57"/>
  <c r="W88" i="69" s="1"/>
  <c r="AS87" i="57"/>
  <c r="AR87" i="57"/>
  <c r="W87" i="69" s="1"/>
  <c r="AS86" i="57"/>
  <c r="AR86" i="57"/>
  <c r="W86" i="69" s="1"/>
  <c r="AS85" i="57"/>
  <c r="AR85" i="57"/>
  <c r="W85" i="69" s="1"/>
  <c r="AS84" i="57"/>
  <c r="AR84" i="57"/>
  <c r="W84" i="69" s="1"/>
  <c r="AS83" i="57"/>
  <c r="AR83" i="57"/>
  <c r="W83" i="69" s="1"/>
  <c r="AS82" i="57"/>
  <c r="AR82" i="57"/>
  <c r="W82" i="69" s="1"/>
  <c r="AS81" i="57"/>
  <c r="AR81" i="57"/>
  <c r="W81" i="69" s="1"/>
  <c r="AS80" i="57"/>
  <c r="AR80" i="57"/>
  <c r="W80" i="69" s="1"/>
  <c r="AS79" i="57"/>
  <c r="AR79" i="57"/>
  <c r="W79" i="69" s="1"/>
  <c r="AS78" i="57"/>
  <c r="AR78" i="57"/>
  <c r="W78" i="69" s="1"/>
  <c r="AS77" i="57"/>
  <c r="AR77" i="57"/>
  <c r="W77" i="69" s="1"/>
  <c r="AS76" i="57"/>
  <c r="AR76" i="57"/>
  <c r="W76" i="69" s="1"/>
  <c r="AS75" i="57"/>
  <c r="AR75" i="57"/>
  <c r="W75" i="69" s="1"/>
  <c r="AS74" i="57"/>
  <c r="AR74" i="57"/>
  <c r="W74" i="69" s="1"/>
  <c r="AS73" i="57"/>
  <c r="AR73" i="57"/>
  <c r="W73" i="69" s="1"/>
  <c r="AS72" i="57"/>
  <c r="AR72" i="57"/>
  <c r="W72" i="69" s="1"/>
  <c r="AS71" i="57"/>
  <c r="AR71" i="57"/>
  <c r="W71" i="69" s="1"/>
  <c r="AS70" i="57"/>
  <c r="AR70" i="57"/>
  <c r="W70" i="69" s="1"/>
  <c r="AS69" i="57"/>
  <c r="AR69" i="57"/>
  <c r="W69" i="69" s="1"/>
  <c r="AS68" i="57"/>
  <c r="AR68" i="57"/>
  <c r="W68" i="69" s="1"/>
  <c r="AS67" i="57"/>
  <c r="AR67" i="57"/>
  <c r="W67" i="69" s="1"/>
  <c r="AS66" i="57"/>
  <c r="AR66" i="57"/>
  <c r="W66" i="69" s="1"/>
  <c r="AS65" i="57"/>
  <c r="AR65" i="57"/>
  <c r="W65" i="69" s="1"/>
  <c r="AS64" i="57"/>
  <c r="AR64" i="57"/>
  <c r="W64" i="69" s="1"/>
  <c r="AS63" i="57"/>
  <c r="AR63" i="57"/>
  <c r="W63" i="69" s="1"/>
  <c r="AS62" i="57"/>
  <c r="AR62" i="57"/>
  <c r="W62" i="69" s="1"/>
  <c r="AS61" i="57"/>
  <c r="AR61" i="57"/>
  <c r="W61" i="69" s="1"/>
  <c r="AS60" i="57"/>
  <c r="AR60" i="57"/>
  <c r="W60" i="69" s="1"/>
  <c r="AS59" i="57"/>
  <c r="AR59" i="57"/>
  <c r="W59" i="69" s="1"/>
  <c r="AS58" i="57"/>
  <c r="AR58" i="57"/>
  <c r="W58" i="69" s="1"/>
  <c r="AS57" i="57"/>
  <c r="AR57" i="57"/>
  <c r="W57" i="69" s="1"/>
  <c r="AS56" i="57"/>
  <c r="AR56" i="57"/>
  <c r="W56" i="69" s="1"/>
  <c r="AS55" i="57"/>
  <c r="AR55" i="57"/>
  <c r="W55" i="69" s="1"/>
  <c r="AS54" i="57"/>
  <c r="AR54" i="57"/>
  <c r="W54" i="69" s="1"/>
  <c r="AS53" i="57"/>
  <c r="AR53" i="57"/>
  <c r="W53" i="69" s="1"/>
  <c r="AS52" i="57"/>
  <c r="AR52" i="57"/>
  <c r="W52" i="69" s="1"/>
  <c r="AS51" i="57"/>
  <c r="AR51" i="57"/>
  <c r="W51" i="69" s="1"/>
  <c r="AS50" i="57"/>
  <c r="AR50" i="57"/>
  <c r="W50" i="69" s="1"/>
  <c r="AS49" i="57"/>
  <c r="AR49" i="57"/>
  <c r="W49" i="69" s="1"/>
  <c r="AS48" i="57"/>
  <c r="AR48" i="57"/>
  <c r="W48" i="69" s="1"/>
  <c r="AS47" i="57"/>
  <c r="AR47" i="57"/>
  <c r="W47" i="69" s="1"/>
  <c r="AS46" i="57"/>
  <c r="AR46" i="57"/>
  <c r="W46" i="69" s="1"/>
  <c r="AS45" i="57"/>
  <c r="AR45" i="57"/>
  <c r="W45" i="69" s="1"/>
  <c r="AS44" i="57"/>
  <c r="AR44" i="57"/>
  <c r="W44" i="69" s="1"/>
  <c r="AS43" i="57"/>
  <c r="AR43" i="57"/>
  <c r="W43" i="69" s="1"/>
  <c r="AS42" i="57"/>
  <c r="AR42" i="57"/>
  <c r="W42" i="69" s="1"/>
  <c r="AS41" i="57"/>
  <c r="AR41" i="57"/>
  <c r="W41" i="69" s="1"/>
  <c r="AS40" i="57"/>
  <c r="AR40" i="57"/>
  <c r="W40" i="69" s="1"/>
  <c r="AS39" i="57"/>
  <c r="AR39" i="57"/>
  <c r="W39" i="69" s="1"/>
  <c r="AS38" i="57"/>
  <c r="AR38" i="57"/>
  <c r="W38" i="69" s="1"/>
  <c r="AS37" i="57"/>
  <c r="AR37" i="57"/>
  <c r="W37" i="69" s="1"/>
  <c r="AS36" i="57"/>
  <c r="AR36" i="57"/>
  <c r="W36" i="69" s="1"/>
  <c r="AS35" i="57"/>
  <c r="AR35" i="57"/>
  <c r="W35" i="69" s="1"/>
  <c r="AS34" i="57"/>
  <c r="AR34" i="57"/>
  <c r="W34" i="69" s="1"/>
  <c r="AS33" i="57"/>
  <c r="AR33" i="57"/>
  <c r="W33" i="69" s="1"/>
  <c r="AS32" i="57"/>
  <c r="AR32" i="57"/>
  <c r="W32" i="69" s="1"/>
  <c r="AS31" i="57"/>
  <c r="AR31" i="57"/>
  <c r="W31" i="69" s="1"/>
  <c r="AS30" i="57"/>
  <c r="AR30" i="57"/>
  <c r="W30" i="69" s="1"/>
  <c r="AS29" i="57"/>
  <c r="AR29" i="57"/>
  <c r="W29" i="69" s="1"/>
  <c r="AS28" i="57"/>
  <c r="AR28" i="57"/>
  <c r="W28" i="69" s="1"/>
  <c r="AS27" i="57"/>
  <c r="AR27" i="57"/>
  <c r="W27" i="69" s="1"/>
  <c r="AS26" i="57"/>
  <c r="AR26" i="57"/>
  <c r="W26" i="69" s="1"/>
  <c r="AS25" i="57"/>
  <c r="AR25" i="57"/>
  <c r="W25" i="69" s="1"/>
  <c r="AS24" i="57"/>
  <c r="AR24" i="57"/>
  <c r="W24" i="69" s="1"/>
  <c r="AS23" i="57"/>
  <c r="AR23" i="57"/>
  <c r="W23" i="69" s="1"/>
  <c r="AS22" i="57"/>
  <c r="AR22" i="57"/>
  <c r="W22" i="69" s="1"/>
  <c r="AS21" i="57"/>
  <c r="AR21" i="57"/>
  <c r="W21" i="69" s="1"/>
  <c r="AS20" i="57"/>
  <c r="AR20" i="57"/>
  <c r="W20" i="69" s="1"/>
  <c r="AS19" i="57"/>
  <c r="AR19" i="57"/>
  <c r="W19" i="69" s="1"/>
  <c r="AS18" i="57"/>
  <c r="AR18" i="57"/>
  <c r="W18" i="69" s="1"/>
  <c r="AS17" i="57"/>
  <c r="AR17" i="57"/>
  <c r="W17" i="69" s="1"/>
  <c r="AR16" i="57"/>
  <c r="W16" i="69" s="1"/>
  <c r="AR15" i="57"/>
  <c r="W15" i="69" s="1"/>
  <c r="AR14" i="57"/>
  <c r="AT14" i="57" s="1"/>
  <c r="X14" i="69" s="1"/>
  <c r="AR12" i="57"/>
  <c r="W12" i="69" s="1"/>
  <c r="AQ12" i="57"/>
  <c r="V12" i="69" s="1"/>
  <c r="AO104" i="57"/>
  <c r="AN104" i="57"/>
  <c r="T104" i="69" s="1"/>
  <c r="AO103" i="57"/>
  <c r="AN103" i="57"/>
  <c r="T103" i="69" s="1"/>
  <c r="AO102" i="57"/>
  <c r="AN102" i="57"/>
  <c r="T102" i="69" s="1"/>
  <c r="AO101" i="57"/>
  <c r="AN101" i="57"/>
  <c r="T101" i="69" s="1"/>
  <c r="AO100" i="57"/>
  <c r="AN100" i="57"/>
  <c r="T100" i="69" s="1"/>
  <c r="AO99" i="57"/>
  <c r="AN99" i="57"/>
  <c r="T99" i="69" s="1"/>
  <c r="AO98" i="57"/>
  <c r="AN98" i="57"/>
  <c r="T98" i="69" s="1"/>
  <c r="AO97" i="57"/>
  <c r="AN97" i="57"/>
  <c r="T97" i="69" s="1"/>
  <c r="AO96" i="57"/>
  <c r="AN96" i="57"/>
  <c r="T96" i="69" s="1"/>
  <c r="AO95" i="57"/>
  <c r="AN95" i="57"/>
  <c r="T95" i="69" s="1"/>
  <c r="AO94" i="57"/>
  <c r="AN94" i="57"/>
  <c r="T94" i="69" s="1"/>
  <c r="AO93" i="57"/>
  <c r="AN93" i="57"/>
  <c r="T93" i="69" s="1"/>
  <c r="AO92" i="57"/>
  <c r="AN92" i="57"/>
  <c r="T92" i="69" s="1"/>
  <c r="AO91" i="57"/>
  <c r="AN91" i="57"/>
  <c r="T91" i="69" s="1"/>
  <c r="AO90" i="57"/>
  <c r="AN90" i="57"/>
  <c r="T90" i="69" s="1"/>
  <c r="AO89" i="57"/>
  <c r="AN89" i="57"/>
  <c r="T89" i="69" s="1"/>
  <c r="AO88" i="57"/>
  <c r="AN88" i="57"/>
  <c r="T88" i="69" s="1"/>
  <c r="AO87" i="57"/>
  <c r="AN87" i="57"/>
  <c r="T87" i="69" s="1"/>
  <c r="AO86" i="57"/>
  <c r="AN86" i="57"/>
  <c r="T86" i="69" s="1"/>
  <c r="AO85" i="57"/>
  <c r="AN85" i="57"/>
  <c r="T85" i="69" s="1"/>
  <c r="AO84" i="57"/>
  <c r="AN84" i="57"/>
  <c r="T84" i="69" s="1"/>
  <c r="AO83" i="57"/>
  <c r="AN83" i="57"/>
  <c r="T83" i="69" s="1"/>
  <c r="AO82" i="57"/>
  <c r="AN82" i="57"/>
  <c r="T82" i="69" s="1"/>
  <c r="AO81" i="57"/>
  <c r="AN81" i="57"/>
  <c r="T81" i="69" s="1"/>
  <c r="AO80" i="57"/>
  <c r="AN80" i="57"/>
  <c r="T80" i="69" s="1"/>
  <c r="AO79" i="57"/>
  <c r="AN79" i="57"/>
  <c r="T79" i="69" s="1"/>
  <c r="AO78" i="57"/>
  <c r="AN78" i="57"/>
  <c r="T78" i="69" s="1"/>
  <c r="AO77" i="57"/>
  <c r="AN77" i="57"/>
  <c r="T77" i="69" s="1"/>
  <c r="AO76" i="57"/>
  <c r="AN76" i="57"/>
  <c r="T76" i="69" s="1"/>
  <c r="AO75" i="57"/>
  <c r="AN75" i="57"/>
  <c r="T75" i="69" s="1"/>
  <c r="AO74" i="57"/>
  <c r="AN74" i="57"/>
  <c r="T74" i="69" s="1"/>
  <c r="AO73" i="57"/>
  <c r="AN73" i="57"/>
  <c r="T73" i="69" s="1"/>
  <c r="AO72" i="57"/>
  <c r="AN72" i="57"/>
  <c r="T72" i="69" s="1"/>
  <c r="AO71" i="57"/>
  <c r="AN71" i="57"/>
  <c r="T71" i="69" s="1"/>
  <c r="AO70" i="57"/>
  <c r="AN70" i="57"/>
  <c r="T70" i="69" s="1"/>
  <c r="AO69" i="57"/>
  <c r="AN69" i="57"/>
  <c r="T69" i="69" s="1"/>
  <c r="AO68" i="57"/>
  <c r="AN68" i="57"/>
  <c r="T68" i="69" s="1"/>
  <c r="AO67" i="57"/>
  <c r="AN67" i="57"/>
  <c r="T67" i="69" s="1"/>
  <c r="AO66" i="57"/>
  <c r="AN66" i="57"/>
  <c r="T66" i="69" s="1"/>
  <c r="AO65" i="57"/>
  <c r="AN65" i="57"/>
  <c r="T65" i="69" s="1"/>
  <c r="AO64" i="57"/>
  <c r="AN64" i="57"/>
  <c r="T64" i="69" s="1"/>
  <c r="AO63" i="57"/>
  <c r="AN63" i="57"/>
  <c r="T63" i="69" s="1"/>
  <c r="AO62" i="57"/>
  <c r="AN62" i="57"/>
  <c r="T62" i="69" s="1"/>
  <c r="AO61" i="57"/>
  <c r="AN61" i="57"/>
  <c r="T61" i="69" s="1"/>
  <c r="AO60" i="57"/>
  <c r="AN60" i="57"/>
  <c r="T60" i="69" s="1"/>
  <c r="AO59" i="57"/>
  <c r="AN59" i="57"/>
  <c r="T59" i="69" s="1"/>
  <c r="AO58" i="57"/>
  <c r="AN58" i="57"/>
  <c r="T58" i="69" s="1"/>
  <c r="AO57" i="57"/>
  <c r="AN57" i="57"/>
  <c r="T57" i="69" s="1"/>
  <c r="AO56" i="57"/>
  <c r="AN56" i="57"/>
  <c r="T56" i="69" s="1"/>
  <c r="AO55" i="57"/>
  <c r="AN55" i="57"/>
  <c r="T55" i="69" s="1"/>
  <c r="AO54" i="57"/>
  <c r="AN54" i="57"/>
  <c r="T54" i="69" s="1"/>
  <c r="AO53" i="57"/>
  <c r="AN53" i="57"/>
  <c r="T53" i="69" s="1"/>
  <c r="AO52" i="57"/>
  <c r="AN52" i="57"/>
  <c r="T52" i="69" s="1"/>
  <c r="AO51" i="57"/>
  <c r="AN51" i="57"/>
  <c r="T51" i="69" s="1"/>
  <c r="AO50" i="57"/>
  <c r="AN50" i="57"/>
  <c r="T50" i="69" s="1"/>
  <c r="AO49" i="57"/>
  <c r="AN49" i="57"/>
  <c r="T49" i="69" s="1"/>
  <c r="AO48" i="57"/>
  <c r="AN48" i="57"/>
  <c r="T48" i="69" s="1"/>
  <c r="AO47" i="57"/>
  <c r="AN47" i="57"/>
  <c r="T47" i="69" s="1"/>
  <c r="AO46" i="57"/>
  <c r="AN46" i="57"/>
  <c r="T46" i="69" s="1"/>
  <c r="AO45" i="57"/>
  <c r="AN45" i="57"/>
  <c r="T45" i="69" s="1"/>
  <c r="AO44" i="57"/>
  <c r="AN44" i="57"/>
  <c r="T44" i="69" s="1"/>
  <c r="AO43" i="57"/>
  <c r="AN43" i="57"/>
  <c r="T43" i="69" s="1"/>
  <c r="AO42" i="57"/>
  <c r="AN42" i="57"/>
  <c r="T42" i="69" s="1"/>
  <c r="AO41" i="57"/>
  <c r="AN41" i="57"/>
  <c r="T41" i="69" s="1"/>
  <c r="AO40" i="57"/>
  <c r="AN40" i="57"/>
  <c r="T40" i="69" s="1"/>
  <c r="AO39" i="57"/>
  <c r="AN39" i="57"/>
  <c r="T39" i="69" s="1"/>
  <c r="AO38" i="57"/>
  <c r="AN38" i="57"/>
  <c r="T38" i="69" s="1"/>
  <c r="AO37" i="57"/>
  <c r="AN37" i="57"/>
  <c r="T37" i="69" s="1"/>
  <c r="AO36" i="57"/>
  <c r="AN36" i="57"/>
  <c r="T36" i="69" s="1"/>
  <c r="AO35" i="57"/>
  <c r="AN35" i="57"/>
  <c r="T35" i="69" s="1"/>
  <c r="AO34" i="57"/>
  <c r="AN34" i="57"/>
  <c r="T34" i="69" s="1"/>
  <c r="AO33" i="57"/>
  <c r="AN33" i="57"/>
  <c r="T33" i="69" s="1"/>
  <c r="AO32" i="57"/>
  <c r="AN32" i="57"/>
  <c r="T32" i="69" s="1"/>
  <c r="AO31" i="57"/>
  <c r="AN31" i="57"/>
  <c r="T31" i="69" s="1"/>
  <c r="AO30" i="57"/>
  <c r="AN30" i="57"/>
  <c r="T30" i="69" s="1"/>
  <c r="AO29" i="57"/>
  <c r="AN29" i="57"/>
  <c r="T29" i="69" s="1"/>
  <c r="AO28" i="57"/>
  <c r="AN28" i="57"/>
  <c r="T28" i="69" s="1"/>
  <c r="AO27" i="57"/>
  <c r="AN27" i="57"/>
  <c r="T27" i="69" s="1"/>
  <c r="AO26" i="57"/>
  <c r="AN26" i="57"/>
  <c r="T26" i="69" s="1"/>
  <c r="AO25" i="57"/>
  <c r="AN25" i="57"/>
  <c r="T25" i="69" s="1"/>
  <c r="AO24" i="57"/>
  <c r="AN24" i="57"/>
  <c r="T24" i="69" s="1"/>
  <c r="AO23" i="57"/>
  <c r="AN23" i="57"/>
  <c r="T23" i="69" s="1"/>
  <c r="AO22" i="57"/>
  <c r="AN22" i="57"/>
  <c r="T22" i="69" s="1"/>
  <c r="AO21" i="57"/>
  <c r="AN21" i="57"/>
  <c r="T21" i="69" s="1"/>
  <c r="AO20" i="57"/>
  <c r="AN20" i="57"/>
  <c r="T20" i="69" s="1"/>
  <c r="AO19" i="57"/>
  <c r="AN19" i="57"/>
  <c r="T19" i="69" s="1"/>
  <c r="AO18" i="57"/>
  <c r="AN18" i="57"/>
  <c r="T18" i="69" s="1"/>
  <c r="AO17" i="57"/>
  <c r="AN17" i="57"/>
  <c r="T17" i="69" s="1"/>
  <c r="AN16" i="57"/>
  <c r="AO15" i="57"/>
  <c r="AN15" i="57"/>
  <c r="T15" i="69" s="1"/>
  <c r="AN14" i="57"/>
  <c r="T14" i="69" s="1"/>
  <c r="AM11" i="57"/>
  <c r="S11" i="69" s="1"/>
  <c r="AN5" i="57"/>
  <c r="T5" i="69" s="1"/>
  <c r="AK104" i="57"/>
  <c r="AJ104" i="57"/>
  <c r="Q104" i="69" s="1"/>
  <c r="AK103" i="57"/>
  <c r="AJ103" i="57"/>
  <c r="Q103" i="69" s="1"/>
  <c r="AK102" i="57"/>
  <c r="AJ102" i="57"/>
  <c r="Q102" i="69" s="1"/>
  <c r="AK101" i="57"/>
  <c r="AJ101" i="57"/>
  <c r="Q101" i="69" s="1"/>
  <c r="AK100" i="57"/>
  <c r="AJ100" i="57"/>
  <c r="Q100" i="69" s="1"/>
  <c r="AK99" i="57"/>
  <c r="AJ99" i="57"/>
  <c r="Q99" i="69" s="1"/>
  <c r="AK98" i="57"/>
  <c r="AJ98" i="57"/>
  <c r="Q98" i="69" s="1"/>
  <c r="AK97" i="57"/>
  <c r="AJ97" i="57"/>
  <c r="Q97" i="69" s="1"/>
  <c r="AK96" i="57"/>
  <c r="AJ96" i="57"/>
  <c r="Q96" i="69" s="1"/>
  <c r="AK95" i="57"/>
  <c r="AJ95" i="57"/>
  <c r="Q95" i="69" s="1"/>
  <c r="AK94" i="57"/>
  <c r="AJ94" i="57"/>
  <c r="Q94" i="69" s="1"/>
  <c r="AK93" i="57"/>
  <c r="AJ93" i="57"/>
  <c r="Q93" i="69" s="1"/>
  <c r="AK92" i="57"/>
  <c r="AJ92" i="57"/>
  <c r="Q92" i="69" s="1"/>
  <c r="AK91" i="57"/>
  <c r="AJ91" i="57"/>
  <c r="Q91" i="69" s="1"/>
  <c r="AK90" i="57"/>
  <c r="AJ90" i="57"/>
  <c r="Q90" i="69" s="1"/>
  <c r="AK89" i="57"/>
  <c r="AJ89" i="57"/>
  <c r="Q89" i="69" s="1"/>
  <c r="AK88" i="57"/>
  <c r="AJ88" i="57"/>
  <c r="Q88" i="69" s="1"/>
  <c r="AK87" i="57"/>
  <c r="AJ87" i="57"/>
  <c r="Q87" i="69" s="1"/>
  <c r="AK86" i="57"/>
  <c r="AJ86" i="57"/>
  <c r="Q86" i="69" s="1"/>
  <c r="AK85" i="57"/>
  <c r="AJ85" i="57"/>
  <c r="Q85" i="69" s="1"/>
  <c r="AK84" i="57"/>
  <c r="AJ84" i="57"/>
  <c r="Q84" i="69" s="1"/>
  <c r="AK83" i="57"/>
  <c r="AJ83" i="57"/>
  <c r="Q83" i="69" s="1"/>
  <c r="AK82" i="57"/>
  <c r="AJ82" i="57"/>
  <c r="Q82" i="69" s="1"/>
  <c r="AK81" i="57"/>
  <c r="AJ81" i="57"/>
  <c r="Q81" i="69" s="1"/>
  <c r="AK80" i="57"/>
  <c r="AJ80" i="57"/>
  <c r="Q80" i="69" s="1"/>
  <c r="AK79" i="57"/>
  <c r="AJ79" i="57"/>
  <c r="Q79" i="69" s="1"/>
  <c r="AK78" i="57"/>
  <c r="AJ78" i="57"/>
  <c r="Q78" i="69" s="1"/>
  <c r="AK77" i="57"/>
  <c r="AJ77" i="57"/>
  <c r="Q77" i="69" s="1"/>
  <c r="AK76" i="57"/>
  <c r="AJ76" i="57"/>
  <c r="Q76" i="69" s="1"/>
  <c r="AK75" i="57"/>
  <c r="AJ75" i="57"/>
  <c r="Q75" i="69" s="1"/>
  <c r="AK74" i="57"/>
  <c r="AJ74" i="57"/>
  <c r="Q74" i="69" s="1"/>
  <c r="AK73" i="57"/>
  <c r="AJ73" i="57"/>
  <c r="Q73" i="69" s="1"/>
  <c r="AK72" i="57"/>
  <c r="AJ72" i="57"/>
  <c r="Q72" i="69" s="1"/>
  <c r="AK71" i="57"/>
  <c r="AJ71" i="57"/>
  <c r="Q71" i="69" s="1"/>
  <c r="AK70" i="57"/>
  <c r="AJ70" i="57"/>
  <c r="Q70" i="69" s="1"/>
  <c r="AK69" i="57"/>
  <c r="AJ69" i="57"/>
  <c r="Q69" i="69" s="1"/>
  <c r="AK68" i="57"/>
  <c r="AJ68" i="57"/>
  <c r="Q68" i="69" s="1"/>
  <c r="AK67" i="57"/>
  <c r="AJ67" i="57"/>
  <c r="Q67" i="69" s="1"/>
  <c r="AK66" i="57"/>
  <c r="AJ66" i="57"/>
  <c r="Q66" i="69" s="1"/>
  <c r="AK65" i="57"/>
  <c r="AJ65" i="57"/>
  <c r="Q65" i="69" s="1"/>
  <c r="AK64" i="57"/>
  <c r="AJ64" i="57"/>
  <c r="Q64" i="69" s="1"/>
  <c r="AK63" i="57"/>
  <c r="AJ63" i="57"/>
  <c r="Q63" i="69" s="1"/>
  <c r="AK62" i="57"/>
  <c r="AJ62" i="57"/>
  <c r="Q62" i="69" s="1"/>
  <c r="AK61" i="57"/>
  <c r="AJ61" i="57"/>
  <c r="Q61" i="69" s="1"/>
  <c r="AK60" i="57"/>
  <c r="AJ60" i="57"/>
  <c r="Q60" i="69" s="1"/>
  <c r="AK59" i="57"/>
  <c r="AJ59" i="57"/>
  <c r="Q59" i="69" s="1"/>
  <c r="AK58" i="57"/>
  <c r="AJ58" i="57"/>
  <c r="Q58" i="69" s="1"/>
  <c r="AK57" i="57"/>
  <c r="AJ57" i="57"/>
  <c r="Q57" i="69" s="1"/>
  <c r="AK56" i="57"/>
  <c r="AJ56" i="57"/>
  <c r="Q56" i="69" s="1"/>
  <c r="AK55" i="57"/>
  <c r="AJ55" i="57"/>
  <c r="Q55" i="69" s="1"/>
  <c r="AK54" i="57"/>
  <c r="AJ54" i="57"/>
  <c r="Q54" i="69" s="1"/>
  <c r="AK53" i="57"/>
  <c r="AJ53" i="57"/>
  <c r="Q53" i="69" s="1"/>
  <c r="AK52" i="57"/>
  <c r="AJ52" i="57"/>
  <c r="Q52" i="69" s="1"/>
  <c r="AK51" i="57"/>
  <c r="AJ51" i="57"/>
  <c r="Q51" i="69" s="1"/>
  <c r="AK50" i="57"/>
  <c r="AJ50" i="57"/>
  <c r="Q50" i="69" s="1"/>
  <c r="AK49" i="57"/>
  <c r="AJ49" i="57"/>
  <c r="Q49" i="69" s="1"/>
  <c r="AK48" i="57"/>
  <c r="AJ48" i="57"/>
  <c r="Q48" i="69" s="1"/>
  <c r="AK47" i="57"/>
  <c r="AJ47" i="57"/>
  <c r="Q47" i="69" s="1"/>
  <c r="AK46" i="57"/>
  <c r="AJ46" i="57"/>
  <c r="Q46" i="69" s="1"/>
  <c r="AK45" i="57"/>
  <c r="AJ45" i="57"/>
  <c r="Q45" i="69" s="1"/>
  <c r="AK44" i="57"/>
  <c r="AJ44" i="57"/>
  <c r="Q44" i="69" s="1"/>
  <c r="AK43" i="57"/>
  <c r="AJ43" i="57"/>
  <c r="Q43" i="69" s="1"/>
  <c r="AK42" i="57"/>
  <c r="AJ42" i="57"/>
  <c r="Q42" i="69" s="1"/>
  <c r="AK41" i="57"/>
  <c r="AJ41" i="57"/>
  <c r="Q41" i="69" s="1"/>
  <c r="AK40" i="57"/>
  <c r="AJ40" i="57"/>
  <c r="Q40" i="69" s="1"/>
  <c r="AK39" i="57"/>
  <c r="AJ39" i="57"/>
  <c r="Q39" i="69" s="1"/>
  <c r="AK38" i="57"/>
  <c r="AJ38" i="57"/>
  <c r="Q38" i="69" s="1"/>
  <c r="AK37" i="57"/>
  <c r="AJ37" i="57"/>
  <c r="Q37" i="69" s="1"/>
  <c r="AK36" i="57"/>
  <c r="AJ36" i="57"/>
  <c r="Q36" i="69" s="1"/>
  <c r="AK35" i="57"/>
  <c r="AJ35" i="57"/>
  <c r="Q35" i="69" s="1"/>
  <c r="AK34" i="57"/>
  <c r="AJ34" i="57"/>
  <c r="Q34" i="69" s="1"/>
  <c r="AK33" i="57"/>
  <c r="AJ33" i="57"/>
  <c r="Q33" i="69" s="1"/>
  <c r="AK32" i="57"/>
  <c r="AJ32" i="57"/>
  <c r="Q32" i="69" s="1"/>
  <c r="AK31" i="57"/>
  <c r="AJ31" i="57"/>
  <c r="Q31" i="69" s="1"/>
  <c r="AK30" i="57"/>
  <c r="AJ30" i="57"/>
  <c r="Q30" i="69" s="1"/>
  <c r="AK29" i="57"/>
  <c r="AJ29" i="57"/>
  <c r="Q29" i="69" s="1"/>
  <c r="AK28" i="57"/>
  <c r="AJ28" i="57"/>
  <c r="Q28" i="69" s="1"/>
  <c r="AK27" i="57"/>
  <c r="AJ27" i="57"/>
  <c r="Q27" i="69" s="1"/>
  <c r="AK26" i="57"/>
  <c r="AJ26" i="57"/>
  <c r="Q26" i="69" s="1"/>
  <c r="AK25" i="57"/>
  <c r="AJ25" i="57"/>
  <c r="Q25" i="69" s="1"/>
  <c r="AK24" i="57"/>
  <c r="AJ24" i="57"/>
  <c r="Q24" i="69" s="1"/>
  <c r="AK23" i="57"/>
  <c r="AJ23" i="57"/>
  <c r="Q23" i="69" s="1"/>
  <c r="AK22" i="57"/>
  <c r="AJ22" i="57"/>
  <c r="Q22" i="69" s="1"/>
  <c r="AK21" i="57"/>
  <c r="AJ21" i="57"/>
  <c r="Q21" i="69" s="1"/>
  <c r="AK20" i="57"/>
  <c r="AJ20" i="57"/>
  <c r="Q20" i="69" s="1"/>
  <c r="AK19" i="57"/>
  <c r="AJ19" i="57"/>
  <c r="Q19" i="69" s="1"/>
  <c r="AK18" i="57"/>
  <c r="AJ18" i="57"/>
  <c r="Q18" i="69" s="1"/>
  <c r="AK17" i="57"/>
  <c r="AJ17" i="57"/>
  <c r="Q17" i="69" s="1"/>
  <c r="AJ16" i="57"/>
  <c r="Q16" i="69" s="1"/>
  <c r="AJ15" i="57"/>
  <c r="Q15" i="69" s="1"/>
  <c r="AJ14" i="57"/>
  <c r="Q14" i="69" s="1"/>
  <c r="AG104" i="57"/>
  <c r="AF104" i="57"/>
  <c r="N104" i="69" s="1"/>
  <c r="AG103" i="57"/>
  <c r="AF103" i="57"/>
  <c r="N103" i="69" s="1"/>
  <c r="AG102" i="57"/>
  <c r="AF102" i="57"/>
  <c r="N102" i="69" s="1"/>
  <c r="AG101" i="57"/>
  <c r="AF101" i="57"/>
  <c r="N101" i="69" s="1"/>
  <c r="AG100" i="57"/>
  <c r="AF100" i="57"/>
  <c r="N100" i="69" s="1"/>
  <c r="AG99" i="57"/>
  <c r="AF99" i="57"/>
  <c r="N99" i="69" s="1"/>
  <c r="AG98" i="57"/>
  <c r="AF98" i="57"/>
  <c r="N98" i="69" s="1"/>
  <c r="AG97" i="57"/>
  <c r="AF97" i="57"/>
  <c r="N97" i="69" s="1"/>
  <c r="AG96" i="57"/>
  <c r="AF96" i="57"/>
  <c r="N96" i="69" s="1"/>
  <c r="AG95" i="57"/>
  <c r="AF95" i="57"/>
  <c r="N95" i="69" s="1"/>
  <c r="AG94" i="57"/>
  <c r="AF94" i="57"/>
  <c r="N94" i="69" s="1"/>
  <c r="AG93" i="57"/>
  <c r="AF93" i="57"/>
  <c r="N93" i="69" s="1"/>
  <c r="AG92" i="57"/>
  <c r="AF92" i="57"/>
  <c r="N92" i="69" s="1"/>
  <c r="AG91" i="57"/>
  <c r="AF91" i="57"/>
  <c r="N91" i="69" s="1"/>
  <c r="AG90" i="57"/>
  <c r="AF90" i="57"/>
  <c r="N90" i="69" s="1"/>
  <c r="AG89" i="57"/>
  <c r="AF89" i="57"/>
  <c r="N89" i="69" s="1"/>
  <c r="AG88" i="57"/>
  <c r="AF88" i="57"/>
  <c r="N88" i="69" s="1"/>
  <c r="AG87" i="57"/>
  <c r="AF87" i="57"/>
  <c r="N87" i="69" s="1"/>
  <c r="AG86" i="57"/>
  <c r="AF86" i="57"/>
  <c r="N86" i="69" s="1"/>
  <c r="AG85" i="57"/>
  <c r="AF85" i="57"/>
  <c r="N85" i="69" s="1"/>
  <c r="AG84" i="57"/>
  <c r="AF84" i="57"/>
  <c r="N84" i="69" s="1"/>
  <c r="AG83" i="57"/>
  <c r="AF83" i="57"/>
  <c r="N83" i="69" s="1"/>
  <c r="AG82" i="57"/>
  <c r="AF82" i="57"/>
  <c r="N82" i="69" s="1"/>
  <c r="AG81" i="57"/>
  <c r="AF81" i="57"/>
  <c r="N81" i="69" s="1"/>
  <c r="AG80" i="57"/>
  <c r="AF80" i="57"/>
  <c r="N80" i="69" s="1"/>
  <c r="AG79" i="57"/>
  <c r="AF79" i="57"/>
  <c r="N79" i="69" s="1"/>
  <c r="AG78" i="57"/>
  <c r="AF78" i="57"/>
  <c r="N78" i="69" s="1"/>
  <c r="AG77" i="57"/>
  <c r="AF77" i="57"/>
  <c r="N77" i="69" s="1"/>
  <c r="AG76" i="57"/>
  <c r="AF76" i="57"/>
  <c r="N76" i="69" s="1"/>
  <c r="AG75" i="57"/>
  <c r="AF75" i="57"/>
  <c r="N75" i="69" s="1"/>
  <c r="AG74" i="57"/>
  <c r="AF74" i="57"/>
  <c r="N74" i="69" s="1"/>
  <c r="AG73" i="57"/>
  <c r="AF73" i="57"/>
  <c r="N73" i="69" s="1"/>
  <c r="AG72" i="57"/>
  <c r="AF72" i="57"/>
  <c r="N72" i="69" s="1"/>
  <c r="AG71" i="57"/>
  <c r="AF71" i="57"/>
  <c r="N71" i="69" s="1"/>
  <c r="AG70" i="57"/>
  <c r="AF70" i="57"/>
  <c r="N70" i="69" s="1"/>
  <c r="AG69" i="57"/>
  <c r="AF69" i="57"/>
  <c r="N69" i="69" s="1"/>
  <c r="AG68" i="57"/>
  <c r="AF68" i="57"/>
  <c r="N68" i="69" s="1"/>
  <c r="AG67" i="57"/>
  <c r="AF67" i="57"/>
  <c r="N67" i="69" s="1"/>
  <c r="AG66" i="57"/>
  <c r="AF66" i="57"/>
  <c r="N66" i="69" s="1"/>
  <c r="AG65" i="57"/>
  <c r="AF65" i="57"/>
  <c r="N65" i="69" s="1"/>
  <c r="AG64" i="57"/>
  <c r="AF64" i="57"/>
  <c r="N64" i="69" s="1"/>
  <c r="AG63" i="57"/>
  <c r="AF63" i="57"/>
  <c r="N63" i="69" s="1"/>
  <c r="AG62" i="57"/>
  <c r="AF62" i="57"/>
  <c r="N62" i="69" s="1"/>
  <c r="AG61" i="57"/>
  <c r="AF61" i="57"/>
  <c r="N61" i="69" s="1"/>
  <c r="AG60" i="57"/>
  <c r="AF60" i="57"/>
  <c r="N60" i="69" s="1"/>
  <c r="AG59" i="57"/>
  <c r="AF59" i="57"/>
  <c r="N59" i="69" s="1"/>
  <c r="AG58" i="57"/>
  <c r="AF58" i="57"/>
  <c r="N58" i="69" s="1"/>
  <c r="AG57" i="57"/>
  <c r="AF57" i="57"/>
  <c r="N57" i="69" s="1"/>
  <c r="AG56" i="57"/>
  <c r="AF56" i="57"/>
  <c r="N56" i="69" s="1"/>
  <c r="AG55" i="57"/>
  <c r="AF55" i="57"/>
  <c r="N55" i="69" s="1"/>
  <c r="AG54" i="57"/>
  <c r="AF54" i="57"/>
  <c r="N54" i="69" s="1"/>
  <c r="AG53" i="57"/>
  <c r="AF53" i="57"/>
  <c r="N53" i="69" s="1"/>
  <c r="AG52" i="57"/>
  <c r="AF52" i="57"/>
  <c r="N52" i="69" s="1"/>
  <c r="AG51" i="57"/>
  <c r="AF51" i="57"/>
  <c r="N51" i="69" s="1"/>
  <c r="AG50" i="57"/>
  <c r="AF50" i="57"/>
  <c r="N50" i="69" s="1"/>
  <c r="AG49" i="57"/>
  <c r="AF49" i="57"/>
  <c r="N49" i="69" s="1"/>
  <c r="AG48" i="57"/>
  <c r="AF48" i="57"/>
  <c r="N48" i="69" s="1"/>
  <c r="AG47" i="57"/>
  <c r="AF47" i="57"/>
  <c r="N47" i="69" s="1"/>
  <c r="AG46" i="57"/>
  <c r="AF46" i="57"/>
  <c r="N46" i="69" s="1"/>
  <c r="AG45" i="57"/>
  <c r="AF45" i="57"/>
  <c r="N45" i="69" s="1"/>
  <c r="AG44" i="57"/>
  <c r="AF44" i="57"/>
  <c r="N44" i="69" s="1"/>
  <c r="AG43" i="57"/>
  <c r="AF43" i="57"/>
  <c r="N43" i="69" s="1"/>
  <c r="AG42" i="57"/>
  <c r="AF42" i="57"/>
  <c r="N42" i="69" s="1"/>
  <c r="AG41" i="57"/>
  <c r="AF41" i="57"/>
  <c r="N41" i="69" s="1"/>
  <c r="AG40" i="57"/>
  <c r="AF40" i="57"/>
  <c r="N40" i="69" s="1"/>
  <c r="AG39" i="57"/>
  <c r="AF39" i="57"/>
  <c r="N39" i="69" s="1"/>
  <c r="AG38" i="57"/>
  <c r="AF38" i="57"/>
  <c r="N38" i="69" s="1"/>
  <c r="AG37" i="57"/>
  <c r="AF37" i="57"/>
  <c r="N37" i="69" s="1"/>
  <c r="AG36" i="57"/>
  <c r="AF36" i="57"/>
  <c r="N36" i="69" s="1"/>
  <c r="AG35" i="57"/>
  <c r="AF35" i="57"/>
  <c r="N35" i="69" s="1"/>
  <c r="AG34" i="57"/>
  <c r="AF34" i="57"/>
  <c r="N34" i="69" s="1"/>
  <c r="AG33" i="57"/>
  <c r="AF33" i="57"/>
  <c r="N33" i="69" s="1"/>
  <c r="AG32" i="57"/>
  <c r="AF32" i="57"/>
  <c r="N32" i="69" s="1"/>
  <c r="AG31" i="57"/>
  <c r="AF31" i="57"/>
  <c r="N31" i="69" s="1"/>
  <c r="AG30" i="57"/>
  <c r="AF30" i="57"/>
  <c r="N30" i="69" s="1"/>
  <c r="AG29" i="57"/>
  <c r="AF29" i="57"/>
  <c r="N29" i="69" s="1"/>
  <c r="AG28" i="57"/>
  <c r="AF28" i="57"/>
  <c r="N28" i="69" s="1"/>
  <c r="AG27" i="57"/>
  <c r="AF27" i="57"/>
  <c r="N27" i="69" s="1"/>
  <c r="AG26" i="57"/>
  <c r="AF26" i="57"/>
  <c r="N26" i="69" s="1"/>
  <c r="AG25" i="57"/>
  <c r="AF25" i="57"/>
  <c r="N25" i="69" s="1"/>
  <c r="AG24" i="57"/>
  <c r="AF24" i="57"/>
  <c r="N24" i="69" s="1"/>
  <c r="AG23" i="57"/>
  <c r="AF23" i="57"/>
  <c r="N23" i="69" s="1"/>
  <c r="AG22" i="57"/>
  <c r="AF22" i="57"/>
  <c r="N22" i="69" s="1"/>
  <c r="AG21" i="57"/>
  <c r="AF21" i="57"/>
  <c r="N21" i="69" s="1"/>
  <c r="AG20" i="57"/>
  <c r="AF20" i="57"/>
  <c r="N20" i="69" s="1"/>
  <c r="AG19" i="57"/>
  <c r="AF19" i="57"/>
  <c r="N19" i="69" s="1"/>
  <c r="AG18" i="57"/>
  <c r="AF18" i="57"/>
  <c r="N18" i="69" s="1"/>
  <c r="AG17" i="57"/>
  <c r="AF17" i="57"/>
  <c r="N17" i="69" s="1"/>
  <c r="AF16" i="57"/>
  <c r="AH16" i="57" s="1"/>
  <c r="O16" i="69" s="1"/>
  <c r="AF15" i="57"/>
  <c r="AH15" i="57" s="1"/>
  <c r="O15" i="69" s="1"/>
  <c r="AF14" i="57"/>
  <c r="N14" i="69" s="1"/>
  <c r="AC104" i="57"/>
  <c r="AB104" i="57"/>
  <c r="K104" i="69" s="1"/>
  <c r="AC103" i="57"/>
  <c r="AB103" i="57"/>
  <c r="K103" i="69" s="1"/>
  <c r="AC102" i="57"/>
  <c r="AB102" i="57"/>
  <c r="K102" i="69" s="1"/>
  <c r="AC101" i="57"/>
  <c r="AB101" i="57"/>
  <c r="K101" i="69" s="1"/>
  <c r="AC100" i="57"/>
  <c r="AB100" i="57"/>
  <c r="K100" i="69" s="1"/>
  <c r="AC99" i="57"/>
  <c r="AB99" i="57"/>
  <c r="K99" i="69" s="1"/>
  <c r="AC98" i="57"/>
  <c r="AB98" i="57"/>
  <c r="K98" i="69" s="1"/>
  <c r="AC97" i="57"/>
  <c r="AB97" i="57"/>
  <c r="K97" i="69" s="1"/>
  <c r="AC96" i="57"/>
  <c r="AB96" i="57"/>
  <c r="K96" i="69" s="1"/>
  <c r="AC95" i="57"/>
  <c r="AB95" i="57"/>
  <c r="K95" i="69" s="1"/>
  <c r="AC94" i="57"/>
  <c r="AB94" i="57"/>
  <c r="K94" i="69" s="1"/>
  <c r="AC93" i="57"/>
  <c r="AB93" i="57"/>
  <c r="K93" i="69" s="1"/>
  <c r="AC92" i="57"/>
  <c r="AB92" i="57"/>
  <c r="K92" i="69" s="1"/>
  <c r="AC91" i="57"/>
  <c r="AB91" i="57"/>
  <c r="K91" i="69" s="1"/>
  <c r="AC90" i="57"/>
  <c r="AB90" i="57"/>
  <c r="K90" i="69" s="1"/>
  <c r="AC89" i="57"/>
  <c r="AB89" i="57"/>
  <c r="K89" i="69" s="1"/>
  <c r="AC88" i="57"/>
  <c r="AB88" i="57"/>
  <c r="K88" i="69" s="1"/>
  <c r="AC87" i="57"/>
  <c r="AB87" i="57"/>
  <c r="K87" i="69" s="1"/>
  <c r="AC86" i="57"/>
  <c r="AB86" i="57"/>
  <c r="K86" i="69" s="1"/>
  <c r="AC85" i="57"/>
  <c r="AB85" i="57"/>
  <c r="K85" i="69" s="1"/>
  <c r="AC84" i="57"/>
  <c r="AB84" i="57"/>
  <c r="K84" i="69" s="1"/>
  <c r="AC83" i="57"/>
  <c r="AB83" i="57"/>
  <c r="K83" i="69" s="1"/>
  <c r="AC82" i="57"/>
  <c r="AB82" i="57"/>
  <c r="K82" i="69" s="1"/>
  <c r="AC81" i="57"/>
  <c r="AB81" i="57"/>
  <c r="K81" i="69" s="1"/>
  <c r="AC80" i="57"/>
  <c r="AB80" i="57"/>
  <c r="K80" i="69" s="1"/>
  <c r="AC79" i="57"/>
  <c r="AB79" i="57"/>
  <c r="K79" i="69" s="1"/>
  <c r="AC78" i="57"/>
  <c r="AB78" i="57"/>
  <c r="K78" i="69" s="1"/>
  <c r="AC77" i="57"/>
  <c r="AB77" i="57"/>
  <c r="K77" i="69" s="1"/>
  <c r="AC76" i="57"/>
  <c r="AB76" i="57"/>
  <c r="K76" i="69" s="1"/>
  <c r="AC75" i="57"/>
  <c r="AB75" i="57"/>
  <c r="K75" i="69" s="1"/>
  <c r="AC74" i="57"/>
  <c r="AB74" i="57"/>
  <c r="K74" i="69" s="1"/>
  <c r="AC73" i="57"/>
  <c r="AB73" i="57"/>
  <c r="K73" i="69" s="1"/>
  <c r="AC72" i="57"/>
  <c r="AB72" i="57"/>
  <c r="K72" i="69" s="1"/>
  <c r="AC71" i="57"/>
  <c r="AB71" i="57"/>
  <c r="K71" i="69" s="1"/>
  <c r="AC70" i="57"/>
  <c r="AB70" i="57"/>
  <c r="K70" i="69" s="1"/>
  <c r="AC69" i="57"/>
  <c r="AB69" i="57"/>
  <c r="K69" i="69" s="1"/>
  <c r="AC68" i="57"/>
  <c r="AB68" i="57"/>
  <c r="K68" i="69" s="1"/>
  <c r="AC67" i="57"/>
  <c r="AB67" i="57"/>
  <c r="K67" i="69" s="1"/>
  <c r="AC66" i="57"/>
  <c r="AB66" i="57"/>
  <c r="K66" i="69" s="1"/>
  <c r="AC65" i="57"/>
  <c r="AB65" i="57"/>
  <c r="K65" i="69" s="1"/>
  <c r="AC64" i="57"/>
  <c r="AB64" i="57"/>
  <c r="K64" i="69" s="1"/>
  <c r="AC63" i="57"/>
  <c r="AB63" i="57"/>
  <c r="K63" i="69" s="1"/>
  <c r="AC62" i="57"/>
  <c r="AB62" i="57"/>
  <c r="K62" i="69" s="1"/>
  <c r="AC61" i="57"/>
  <c r="AB61" i="57"/>
  <c r="K61" i="69" s="1"/>
  <c r="AC60" i="57"/>
  <c r="AB60" i="57"/>
  <c r="K60" i="69" s="1"/>
  <c r="AC59" i="57"/>
  <c r="AB59" i="57"/>
  <c r="K59" i="69" s="1"/>
  <c r="AC58" i="57"/>
  <c r="AB58" i="57"/>
  <c r="K58" i="69" s="1"/>
  <c r="AC57" i="57"/>
  <c r="AB57" i="57"/>
  <c r="K57" i="69" s="1"/>
  <c r="AC56" i="57"/>
  <c r="AB56" i="57"/>
  <c r="K56" i="69" s="1"/>
  <c r="AC55" i="57"/>
  <c r="AB55" i="57"/>
  <c r="K55" i="69" s="1"/>
  <c r="AC54" i="57"/>
  <c r="AB54" i="57"/>
  <c r="K54" i="69" s="1"/>
  <c r="AC53" i="57"/>
  <c r="AB53" i="57"/>
  <c r="K53" i="69" s="1"/>
  <c r="AC52" i="57"/>
  <c r="AB52" i="57"/>
  <c r="K52" i="69" s="1"/>
  <c r="AC51" i="57"/>
  <c r="AB51" i="57"/>
  <c r="K51" i="69" s="1"/>
  <c r="AC50" i="57"/>
  <c r="AB50" i="57"/>
  <c r="K50" i="69" s="1"/>
  <c r="AC49" i="57"/>
  <c r="AB49" i="57"/>
  <c r="K49" i="69" s="1"/>
  <c r="AC48" i="57"/>
  <c r="AB48" i="57"/>
  <c r="K48" i="69" s="1"/>
  <c r="AC47" i="57"/>
  <c r="AB47" i="57"/>
  <c r="K47" i="69" s="1"/>
  <c r="AC46" i="57"/>
  <c r="AB46" i="57"/>
  <c r="K46" i="69" s="1"/>
  <c r="AC45" i="57"/>
  <c r="AB45" i="57"/>
  <c r="K45" i="69" s="1"/>
  <c r="AC44" i="57"/>
  <c r="AB44" i="57"/>
  <c r="K44" i="69" s="1"/>
  <c r="AC43" i="57"/>
  <c r="AB43" i="57"/>
  <c r="K43" i="69" s="1"/>
  <c r="AC42" i="57"/>
  <c r="AB42" i="57"/>
  <c r="K42" i="69" s="1"/>
  <c r="AC41" i="57"/>
  <c r="AB41" i="57"/>
  <c r="K41" i="69" s="1"/>
  <c r="AC40" i="57"/>
  <c r="AB40" i="57"/>
  <c r="K40" i="69" s="1"/>
  <c r="AC39" i="57"/>
  <c r="AB39" i="57"/>
  <c r="K39" i="69" s="1"/>
  <c r="AC38" i="57"/>
  <c r="AB38" i="57"/>
  <c r="K38" i="69" s="1"/>
  <c r="AC37" i="57"/>
  <c r="AB37" i="57"/>
  <c r="K37" i="69" s="1"/>
  <c r="AC36" i="57"/>
  <c r="AB36" i="57"/>
  <c r="K36" i="69" s="1"/>
  <c r="AC35" i="57"/>
  <c r="AB35" i="57"/>
  <c r="K35" i="69" s="1"/>
  <c r="AC34" i="57"/>
  <c r="AB34" i="57"/>
  <c r="K34" i="69" s="1"/>
  <c r="AC33" i="57"/>
  <c r="AB33" i="57"/>
  <c r="K33" i="69" s="1"/>
  <c r="AC32" i="57"/>
  <c r="AB32" i="57"/>
  <c r="K32" i="69" s="1"/>
  <c r="AC31" i="57"/>
  <c r="AB31" i="57"/>
  <c r="K31" i="69" s="1"/>
  <c r="AC30" i="57"/>
  <c r="AB30" i="57"/>
  <c r="K30" i="69" s="1"/>
  <c r="AC29" i="57"/>
  <c r="AB29" i="57"/>
  <c r="K29" i="69" s="1"/>
  <c r="AC28" i="57"/>
  <c r="AB28" i="57"/>
  <c r="K28" i="69" s="1"/>
  <c r="AC27" i="57"/>
  <c r="AB27" i="57"/>
  <c r="K27" i="69" s="1"/>
  <c r="AC26" i="57"/>
  <c r="AB26" i="57"/>
  <c r="K26" i="69" s="1"/>
  <c r="AC25" i="57"/>
  <c r="AB25" i="57"/>
  <c r="K25" i="69" s="1"/>
  <c r="AC24" i="57"/>
  <c r="AB24" i="57"/>
  <c r="K24" i="69" s="1"/>
  <c r="AC23" i="57"/>
  <c r="AB23" i="57"/>
  <c r="K23" i="69" s="1"/>
  <c r="AC22" i="57"/>
  <c r="AB22" i="57"/>
  <c r="K22" i="69" s="1"/>
  <c r="AC21" i="57"/>
  <c r="AB21" i="57"/>
  <c r="K21" i="69" s="1"/>
  <c r="AC20" i="57"/>
  <c r="AB20" i="57"/>
  <c r="K20" i="69" s="1"/>
  <c r="AC19" i="57"/>
  <c r="AB19" i="57"/>
  <c r="K19" i="69" s="1"/>
  <c r="AC18" i="57"/>
  <c r="AB18" i="57"/>
  <c r="K18" i="69" s="1"/>
  <c r="AC17" i="57"/>
  <c r="AB17" i="57"/>
  <c r="K17" i="69" s="1"/>
  <c r="AB16" i="57"/>
  <c r="K16" i="69" s="1"/>
  <c r="AC15" i="57"/>
  <c r="AB15" i="57"/>
  <c r="K15" i="69" s="1"/>
  <c r="AB14" i="57"/>
  <c r="AD14" i="57" s="1"/>
  <c r="L14" i="69" s="1"/>
  <c r="AB12" i="57"/>
  <c r="K12" i="69" s="1"/>
  <c r="AB5" i="57"/>
  <c r="K5" i="69" s="1"/>
  <c r="X11" i="57"/>
  <c r="H11" i="69" s="1"/>
  <c r="X14" i="57"/>
  <c r="H14" i="69" s="1"/>
  <c r="X15" i="57"/>
  <c r="H15" i="69" s="1"/>
  <c r="Y15" i="57"/>
  <c r="X16" i="57"/>
  <c r="Z16" i="57" s="1"/>
  <c r="X17" i="57"/>
  <c r="H17" i="69" s="1"/>
  <c r="Y17" i="57"/>
  <c r="X18" i="57"/>
  <c r="H18" i="69" s="1"/>
  <c r="Y18" i="57"/>
  <c r="X19" i="57"/>
  <c r="H19" i="69" s="1"/>
  <c r="Y19" i="57"/>
  <c r="X20" i="57"/>
  <c r="H20" i="69" s="1"/>
  <c r="Y20" i="57"/>
  <c r="X21" i="57"/>
  <c r="H21" i="69" s="1"/>
  <c r="Y21" i="57"/>
  <c r="X22" i="57"/>
  <c r="H22" i="69" s="1"/>
  <c r="Y22" i="57"/>
  <c r="X23" i="57"/>
  <c r="H23" i="69" s="1"/>
  <c r="Y23" i="57"/>
  <c r="X24" i="57"/>
  <c r="H24" i="69" s="1"/>
  <c r="Y24" i="57"/>
  <c r="X25" i="57"/>
  <c r="H25" i="69" s="1"/>
  <c r="Y25" i="57"/>
  <c r="X26" i="57"/>
  <c r="H26" i="69" s="1"/>
  <c r="Y26" i="57"/>
  <c r="X27" i="57"/>
  <c r="H27" i="69" s="1"/>
  <c r="Y27" i="57"/>
  <c r="X28" i="57"/>
  <c r="H28" i="69" s="1"/>
  <c r="Y28" i="57"/>
  <c r="X29" i="57"/>
  <c r="H29" i="69" s="1"/>
  <c r="Y29" i="57"/>
  <c r="X30" i="57"/>
  <c r="H30" i="69" s="1"/>
  <c r="Y30" i="57"/>
  <c r="X31" i="57"/>
  <c r="H31" i="69" s="1"/>
  <c r="Y31" i="57"/>
  <c r="X32" i="57"/>
  <c r="H32" i="69" s="1"/>
  <c r="Y32" i="57"/>
  <c r="X33" i="57"/>
  <c r="H33" i="69" s="1"/>
  <c r="Y33" i="57"/>
  <c r="X34" i="57"/>
  <c r="H34" i="69" s="1"/>
  <c r="Y34" i="57"/>
  <c r="X35" i="57"/>
  <c r="H35" i="69" s="1"/>
  <c r="Y35" i="57"/>
  <c r="X36" i="57"/>
  <c r="H36" i="69" s="1"/>
  <c r="Y36" i="57"/>
  <c r="X37" i="57"/>
  <c r="H37" i="69" s="1"/>
  <c r="Y37" i="57"/>
  <c r="X38" i="57"/>
  <c r="H38" i="69" s="1"/>
  <c r="Y38" i="57"/>
  <c r="X39" i="57"/>
  <c r="H39" i="69" s="1"/>
  <c r="Y39" i="57"/>
  <c r="X40" i="57"/>
  <c r="H40" i="69" s="1"/>
  <c r="Y40" i="57"/>
  <c r="X41" i="57"/>
  <c r="H41" i="69" s="1"/>
  <c r="Y41" i="57"/>
  <c r="X42" i="57"/>
  <c r="H42" i="69" s="1"/>
  <c r="Y42" i="57"/>
  <c r="X43" i="57"/>
  <c r="H43" i="69" s="1"/>
  <c r="Y43" i="57"/>
  <c r="X44" i="57"/>
  <c r="H44" i="69" s="1"/>
  <c r="Y44" i="57"/>
  <c r="X45" i="57"/>
  <c r="H45" i="69" s="1"/>
  <c r="Y45" i="57"/>
  <c r="X46" i="57"/>
  <c r="H46" i="69" s="1"/>
  <c r="Y46" i="57"/>
  <c r="X47" i="57"/>
  <c r="H47" i="69" s="1"/>
  <c r="Y47" i="57"/>
  <c r="X48" i="57"/>
  <c r="H48" i="69" s="1"/>
  <c r="Y48" i="57"/>
  <c r="X49" i="57"/>
  <c r="H49" i="69" s="1"/>
  <c r="Y49" i="57"/>
  <c r="X50" i="57"/>
  <c r="H50" i="69" s="1"/>
  <c r="Y50" i="57"/>
  <c r="X51" i="57"/>
  <c r="H51" i="69" s="1"/>
  <c r="Y51" i="57"/>
  <c r="X52" i="57"/>
  <c r="H52" i="69" s="1"/>
  <c r="Y52" i="57"/>
  <c r="X53" i="57"/>
  <c r="H53" i="69" s="1"/>
  <c r="Y53" i="57"/>
  <c r="X54" i="57"/>
  <c r="H54" i="69" s="1"/>
  <c r="Y54" i="57"/>
  <c r="X55" i="57"/>
  <c r="H55" i="69" s="1"/>
  <c r="Y55" i="57"/>
  <c r="X56" i="57"/>
  <c r="H56" i="69" s="1"/>
  <c r="Y56" i="57"/>
  <c r="X57" i="57"/>
  <c r="H57" i="69" s="1"/>
  <c r="Y57" i="57"/>
  <c r="X58" i="57"/>
  <c r="H58" i="69" s="1"/>
  <c r="Y58" i="57"/>
  <c r="X59" i="57"/>
  <c r="H59" i="69" s="1"/>
  <c r="Y59" i="57"/>
  <c r="X60" i="57"/>
  <c r="H60" i="69" s="1"/>
  <c r="Y60" i="57"/>
  <c r="X61" i="57"/>
  <c r="H61" i="69" s="1"/>
  <c r="Y61" i="57"/>
  <c r="X62" i="57"/>
  <c r="H62" i="69" s="1"/>
  <c r="Y62" i="57"/>
  <c r="X63" i="57"/>
  <c r="H63" i="69" s="1"/>
  <c r="Y63" i="57"/>
  <c r="X64" i="57"/>
  <c r="H64" i="69" s="1"/>
  <c r="Y64" i="57"/>
  <c r="X65" i="57"/>
  <c r="H65" i="69" s="1"/>
  <c r="Y65" i="57"/>
  <c r="X66" i="57"/>
  <c r="H66" i="69" s="1"/>
  <c r="Y66" i="57"/>
  <c r="X67" i="57"/>
  <c r="H67" i="69" s="1"/>
  <c r="Y67" i="57"/>
  <c r="X68" i="57"/>
  <c r="H68" i="69" s="1"/>
  <c r="Y68" i="57"/>
  <c r="X69" i="57"/>
  <c r="H69" i="69" s="1"/>
  <c r="Y69" i="57"/>
  <c r="X70" i="57"/>
  <c r="H70" i="69" s="1"/>
  <c r="Y70" i="57"/>
  <c r="X71" i="57"/>
  <c r="H71" i="69" s="1"/>
  <c r="Y71" i="57"/>
  <c r="X72" i="57"/>
  <c r="H72" i="69" s="1"/>
  <c r="Y72" i="57"/>
  <c r="X73" i="57"/>
  <c r="H73" i="69" s="1"/>
  <c r="Y73" i="57"/>
  <c r="X74" i="57"/>
  <c r="H74" i="69" s="1"/>
  <c r="Y74" i="57"/>
  <c r="X75" i="57"/>
  <c r="H75" i="69" s="1"/>
  <c r="Y75" i="57"/>
  <c r="X76" i="57"/>
  <c r="H76" i="69" s="1"/>
  <c r="Y76" i="57"/>
  <c r="X77" i="57"/>
  <c r="H77" i="69" s="1"/>
  <c r="Y77" i="57"/>
  <c r="X78" i="57"/>
  <c r="H78" i="69" s="1"/>
  <c r="Y78" i="57"/>
  <c r="X79" i="57"/>
  <c r="H79" i="69" s="1"/>
  <c r="Y79" i="57"/>
  <c r="X80" i="57"/>
  <c r="H80" i="69" s="1"/>
  <c r="Y80" i="57"/>
  <c r="X81" i="57"/>
  <c r="H81" i="69" s="1"/>
  <c r="Y81" i="57"/>
  <c r="X82" i="57"/>
  <c r="H82" i="69" s="1"/>
  <c r="Y82" i="57"/>
  <c r="X83" i="57"/>
  <c r="H83" i="69" s="1"/>
  <c r="Y83" i="57"/>
  <c r="X84" i="57"/>
  <c r="H84" i="69" s="1"/>
  <c r="Y84" i="57"/>
  <c r="X85" i="57"/>
  <c r="H85" i="69" s="1"/>
  <c r="Y85" i="57"/>
  <c r="X86" i="57"/>
  <c r="H86" i="69" s="1"/>
  <c r="Y86" i="57"/>
  <c r="X87" i="57"/>
  <c r="H87" i="69" s="1"/>
  <c r="Y87" i="57"/>
  <c r="X88" i="57"/>
  <c r="H88" i="69" s="1"/>
  <c r="Y88" i="57"/>
  <c r="X89" i="57"/>
  <c r="H89" i="69" s="1"/>
  <c r="Y89" i="57"/>
  <c r="X90" i="57"/>
  <c r="H90" i="69" s="1"/>
  <c r="Y90" i="57"/>
  <c r="X91" i="57"/>
  <c r="H91" i="69" s="1"/>
  <c r="Y91" i="57"/>
  <c r="X92" i="57"/>
  <c r="H92" i="69" s="1"/>
  <c r="Y92" i="57"/>
  <c r="X93" i="57"/>
  <c r="H93" i="69" s="1"/>
  <c r="Y93" i="57"/>
  <c r="X94" i="57"/>
  <c r="H94" i="69" s="1"/>
  <c r="Y94" i="57"/>
  <c r="X95" i="57"/>
  <c r="H95" i="69" s="1"/>
  <c r="Y95" i="57"/>
  <c r="X96" i="57"/>
  <c r="H96" i="69" s="1"/>
  <c r="Y96" i="57"/>
  <c r="X97" i="57"/>
  <c r="H97" i="69" s="1"/>
  <c r="Y97" i="57"/>
  <c r="X98" i="57"/>
  <c r="H98" i="69" s="1"/>
  <c r="Y98" i="57"/>
  <c r="X99" i="57"/>
  <c r="H99" i="69" s="1"/>
  <c r="Y99" i="57"/>
  <c r="X100" i="57"/>
  <c r="H100" i="69" s="1"/>
  <c r="Y100" i="57"/>
  <c r="X101" i="57"/>
  <c r="H101" i="69" s="1"/>
  <c r="Y101" i="57"/>
  <c r="X102" i="57"/>
  <c r="H102" i="69" s="1"/>
  <c r="Y102" i="57"/>
  <c r="X103" i="57"/>
  <c r="H103" i="69" s="1"/>
  <c r="Y103" i="57"/>
  <c r="X104" i="57"/>
  <c r="H104" i="69" s="1"/>
  <c r="Y104" i="57"/>
  <c r="M15" i="57"/>
  <c r="M17" i="57"/>
  <c r="M18" i="57"/>
  <c r="M19" i="57"/>
  <c r="M20" i="57"/>
  <c r="M21" i="57"/>
  <c r="M22" i="57"/>
  <c r="M23" i="57"/>
  <c r="M24" i="57"/>
  <c r="M25" i="57"/>
  <c r="M26" i="57"/>
  <c r="M27" i="57"/>
  <c r="M28" i="57"/>
  <c r="M29" i="57"/>
  <c r="M30" i="57"/>
  <c r="M31" i="57"/>
  <c r="M32" i="57"/>
  <c r="M33" i="57"/>
  <c r="M34" i="57"/>
  <c r="M35" i="57"/>
  <c r="M36" i="57"/>
  <c r="M37" i="57"/>
  <c r="M38" i="57"/>
  <c r="M39" i="57"/>
  <c r="M40" i="57"/>
  <c r="M41" i="57"/>
  <c r="M42" i="57"/>
  <c r="M43" i="57"/>
  <c r="M44" i="57"/>
  <c r="M45" i="57"/>
  <c r="M46" i="57"/>
  <c r="M47" i="57"/>
  <c r="M48" i="57"/>
  <c r="M49" i="57"/>
  <c r="M50" i="57"/>
  <c r="M51" i="57"/>
  <c r="M52" i="57"/>
  <c r="M53" i="57"/>
  <c r="M54" i="57"/>
  <c r="M55" i="57"/>
  <c r="M56" i="57"/>
  <c r="M57" i="57"/>
  <c r="M58" i="57"/>
  <c r="M59" i="57"/>
  <c r="M60" i="57"/>
  <c r="M61" i="57"/>
  <c r="M62" i="57"/>
  <c r="M63" i="57"/>
  <c r="M64" i="57"/>
  <c r="M65" i="57"/>
  <c r="M66" i="57"/>
  <c r="M67" i="57"/>
  <c r="M68" i="57"/>
  <c r="M69" i="57"/>
  <c r="M70" i="57"/>
  <c r="M71" i="57"/>
  <c r="M72" i="57"/>
  <c r="M73" i="57"/>
  <c r="M74" i="57"/>
  <c r="M75" i="57"/>
  <c r="M76" i="57"/>
  <c r="M77" i="57"/>
  <c r="M78" i="57"/>
  <c r="M79" i="57"/>
  <c r="M80" i="57"/>
  <c r="M81" i="57"/>
  <c r="M82" i="57"/>
  <c r="M83" i="57"/>
  <c r="M84" i="57"/>
  <c r="M85" i="57"/>
  <c r="M86" i="57"/>
  <c r="M87" i="57"/>
  <c r="M88" i="57"/>
  <c r="M89" i="57"/>
  <c r="M90" i="57"/>
  <c r="M91" i="57"/>
  <c r="M92" i="57"/>
  <c r="M93" i="57"/>
  <c r="M94" i="57"/>
  <c r="M95" i="57"/>
  <c r="M96" i="57"/>
  <c r="M97" i="57"/>
  <c r="M98" i="57"/>
  <c r="M99" i="57"/>
  <c r="M100" i="57"/>
  <c r="M101" i="57"/>
  <c r="M102" i="57"/>
  <c r="M103" i="57"/>
  <c r="M104" i="57"/>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98" i="52"/>
  <c r="M99" i="52"/>
  <c r="M100" i="52"/>
  <c r="M101" i="52"/>
  <c r="M102" i="52"/>
  <c r="M103" i="52"/>
  <c r="M104" i="52"/>
  <c r="K11" i="57"/>
  <c r="K12" i="57"/>
  <c r="K13" i="57"/>
  <c r="K14" i="57"/>
  <c r="K15" i="57"/>
  <c r="K16" i="57"/>
  <c r="K17" i="57"/>
  <c r="K18" i="57"/>
  <c r="K19" i="57"/>
  <c r="K20" i="57"/>
  <c r="K21" i="57"/>
  <c r="K22" i="57"/>
  <c r="K23" i="57"/>
  <c r="K24" i="57"/>
  <c r="K25" i="57"/>
  <c r="K26" i="57"/>
  <c r="K27" i="57"/>
  <c r="K28" i="57"/>
  <c r="K29" i="57"/>
  <c r="K30" i="57"/>
  <c r="K31" i="57"/>
  <c r="K32" i="57"/>
  <c r="K33" i="57"/>
  <c r="K34" i="57"/>
  <c r="K35" i="57"/>
  <c r="K36" i="57"/>
  <c r="K37" i="57"/>
  <c r="K38" i="57"/>
  <c r="K39" i="57"/>
  <c r="K40" i="57"/>
  <c r="K41" i="57"/>
  <c r="K42" i="57"/>
  <c r="K43" i="57"/>
  <c r="K44" i="57"/>
  <c r="K45" i="57"/>
  <c r="K46" i="57"/>
  <c r="K47" i="57"/>
  <c r="K48" i="57"/>
  <c r="K49" i="57"/>
  <c r="K50" i="57"/>
  <c r="K51" i="57"/>
  <c r="K52" i="57"/>
  <c r="K53" i="57"/>
  <c r="K54" i="57"/>
  <c r="K55" i="57"/>
  <c r="K56" i="57"/>
  <c r="K57" i="57"/>
  <c r="K58" i="57"/>
  <c r="K59" i="57"/>
  <c r="K60" i="57"/>
  <c r="K61" i="57"/>
  <c r="K62" i="57"/>
  <c r="K63" i="57"/>
  <c r="K64" i="57"/>
  <c r="K65" i="57"/>
  <c r="K66" i="57"/>
  <c r="K67" i="57"/>
  <c r="K68" i="57"/>
  <c r="K69" i="57"/>
  <c r="K70" i="57"/>
  <c r="K71" i="57"/>
  <c r="K72" i="57"/>
  <c r="K73" i="57"/>
  <c r="K74" i="57"/>
  <c r="K75" i="57"/>
  <c r="K76" i="57"/>
  <c r="K77" i="57"/>
  <c r="K78" i="57"/>
  <c r="K79" i="57"/>
  <c r="K80" i="57"/>
  <c r="K81" i="57"/>
  <c r="K82" i="57"/>
  <c r="K83" i="57"/>
  <c r="K84" i="57"/>
  <c r="K85" i="57"/>
  <c r="K86" i="57"/>
  <c r="K87" i="57"/>
  <c r="K88" i="57"/>
  <c r="K89" i="57"/>
  <c r="K90" i="57"/>
  <c r="K91" i="57"/>
  <c r="K92" i="57"/>
  <c r="K93" i="57"/>
  <c r="K94" i="57"/>
  <c r="K95" i="57"/>
  <c r="K96" i="57"/>
  <c r="K97" i="57"/>
  <c r="K98" i="57"/>
  <c r="K99" i="57"/>
  <c r="K100" i="57"/>
  <c r="K101" i="57"/>
  <c r="K102" i="57"/>
  <c r="K103" i="57"/>
  <c r="K104" i="57"/>
  <c r="K6" i="52"/>
  <c r="K7" i="52"/>
  <c r="K8" i="52"/>
  <c r="K9" i="52"/>
  <c r="K10" i="5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5" i="52"/>
  <c r="E9" i="57"/>
  <c r="C9" i="69" s="1"/>
  <c r="F9" i="57"/>
  <c r="G9" i="57" s="1"/>
  <c r="H9" i="57"/>
  <c r="F9" i="69" s="1"/>
  <c r="E11" i="57"/>
  <c r="C11" i="69" s="1"/>
  <c r="F11" i="57"/>
  <c r="G11" i="57" s="1"/>
  <c r="H11" i="57"/>
  <c r="F11" i="69" s="1"/>
  <c r="E12" i="57"/>
  <c r="C12" i="69" s="1"/>
  <c r="F12" i="57"/>
  <c r="G12" i="57" s="1"/>
  <c r="H12" i="57"/>
  <c r="F12" i="69" s="1"/>
  <c r="E13" i="57"/>
  <c r="C13" i="69" s="1"/>
  <c r="F13" i="57"/>
  <c r="G13" i="57" s="1"/>
  <c r="H13" i="57"/>
  <c r="F13" i="69" s="1"/>
  <c r="E14" i="57"/>
  <c r="BQ14" i="57" s="1"/>
  <c r="F14" i="57"/>
  <c r="G14" i="57" s="1"/>
  <c r="H14" i="57"/>
  <c r="F14" i="69" s="1"/>
  <c r="E15" i="57"/>
  <c r="C15" i="69" s="1"/>
  <c r="F15" i="57"/>
  <c r="G15" i="57"/>
  <c r="H15" i="57"/>
  <c r="F15" i="69" s="1"/>
  <c r="E16" i="57"/>
  <c r="F16" i="57"/>
  <c r="G16" i="57" s="1"/>
  <c r="H16" i="57"/>
  <c r="F16" i="69" s="1"/>
  <c r="E17" i="57"/>
  <c r="C17" i="69" s="1"/>
  <c r="F17" i="57"/>
  <c r="G17" i="57"/>
  <c r="H17" i="57"/>
  <c r="F17" i="69" s="1"/>
  <c r="E18" i="57"/>
  <c r="C18" i="69" s="1"/>
  <c r="F18" i="57"/>
  <c r="G18" i="57"/>
  <c r="H18" i="57"/>
  <c r="F18" i="69" s="1"/>
  <c r="E19" i="57"/>
  <c r="C19" i="69" s="1"/>
  <c r="F19" i="57"/>
  <c r="G19" i="57"/>
  <c r="H19" i="57"/>
  <c r="F19" i="69" s="1"/>
  <c r="E20" i="57"/>
  <c r="C20" i="69" s="1"/>
  <c r="F20" i="57"/>
  <c r="G20" i="57"/>
  <c r="H20" i="57"/>
  <c r="F20" i="69" s="1"/>
  <c r="E21" i="57"/>
  <c r="C21" i="69" s="1"/>
  <c r="F21" i="57"/>
  <c r="G21" i="57"/>
  <c r="H21" i="57"/>
  <c r="F21" i="69" s="1"/>
  <c r="E22" i="57"/>
  <c r="C22" i="69" s="1"/>
  <c r="F22" i="57"/>
  <c r="G22" i="57"/>
  <c r="H22" i="57"/>
  <c r="F22" i="69" s="1"/>
  <c r="E23" i="57"/>
  <c r="C23" i="69" s="1"/>
  <c r="F23" i="57"/>
  <c r="G23" i="57"/>
  <c r="H23" i="57"/>
  <c r="F23" i="69" s="1"/>
  <c r="E24" i="57"/>
  <c r="C24" i="69" s="1"/>
  <c r="F24" i="57"/>
  <c r="G24" i="57"/>
  <c r="H24" i="57"/>
  <c r="F24" i="69" s="1"/>
  <c r="E25" i="57"/>
  <c r="C25" i="69" s="1"/>
  <c r="F25" i="57"/>
  <c r="G25" i="57"/>
  <c r="H25" i="57"/>
  <c r="F25" i="69" s="1"/>
  <c r="E26" i="57"/>
  <c r="C26" i="69" s="1"/>
  <c r="F26" i="57"/>
  <c r="G26" i="57"/>
  <c r="H26" i="57"/>
  <c r="F26" i="69" s="1"/>
  <c r="E27" i="57"/>
  <c r="C27" i="69" s="1"/>
  <c r="F27" i="57"/>
  <c r="G27" i="57"/>
  <c r="H27" i="57"/>
  <c r="F27" i="69" s="1"/>
  <c r="E28" i="57"/>
  <c r="C28" i="69" s="1"/>
  <c r="F28" i="57"/>
  <c r="G28" i="57"/>
  <c r="H28" i="57"/>
  <c r="F28" i="69" s="1"/>
  <c r="E29" i="57"/>
  <c r="C29" i="69" s="1"/>
  <c r="F29" i="57"/>
  <c r="G29" i="57"/>
  <c r="H29" i="57"/>
  <c r="F29" i="69" s="1"/>
  <c r="E30" i="57"/>
  <c r="C30" i="69" s="1"/>
  <c r="F30" i="57"/>
  <c r="G30" i="57"/>
  <c r="H30" i="57"/>
  <c r="F30" i="69" s="1"/>
  <c r="E31" i="57"/>
  <c r="C31" i="69" s="1"/>
  <c r="F31" i="57"/>
  <c r="G31" i="57"/>
  <c r="H31" i="57"/>
  <c r="F31" i="69" s="1"/>
  <c r="E32" i="57"/>
  <c r="C32" i="69" s="1"/>
  <c r="F32" i="57"/>
  <c r="G32" i="57"/>
  <c r="H32" i="57"/>
  <c r="F32" i="69" s="1"/>
  <c r="E33" i="57"/>
  <c r="C33" i="69" s="1"/>
  <c r="F33" i="57"/>
  <c r="G33" i="57"/>
  <c r="H33" i="57"/>
  <c r="F33" i="69" s="1"/>
  <c r="E34" i="57"/>
  <c r="C34" i="69" s="1"/>
  <c r="F34" i="57"/>
  <c r="G34" i="57"/>
  <c r="H34" i="57"/>
  <c r="F34" i="69" s="1"/>
  <c r="E35" i="57"/>
  <c r="C35" i="69" s="1"/>
  <c r="F35" i="57"/>
  <c r="G35" i="57"/>
  <c r="H35" i="57"/>
  <c r="F35" i="69" s="1"/>
  <c r="E36" i="57"/>
  <c r="C36" i="69" s="1"/>
  <c r="F36" i="57"/>
  <c r="G36" i="57"/>
  <c r="H36" i="57"/>
  <c r="F36" i="69" s="1"/>
  <c r="E37" i="57"/>
  <c r="C37" i="69" s="1"/>
  <c r="F37" i="57"/>
  <c r="G37" i="57"/>
  <c r="H37" i="57"/>
  <c r="F37" i="69" s="1"/>
  <c r="E38" i="57"/>
  <c r="C38" i="69" s="1"/>
  <c r="F38" i="57"/>
  <c r="G38" i="57"/>
  <c r="H38" i="57"/>
  <c r="F38" i="69" s="1"/>
  <c r="E39" i="57"/>
  <c r="C39" i="69" s="1"/>
  <c r="F39" i="57"/>
  <c r="G39" i="57"/>
  <c r="H39" i="57"/>
  <c r="F39" i="69" s="1"/>
  <c r="E40" i="57"/>
  <c r="C40" i="69" s="1"/>
  <c r="F40" i="57"/>
  <c r="G40" i="57"/>
  <c r="H40" i="57"/>
  <c r="F40" i="69" s="1"/>
  <c r="E41" i="57"/>
  <c r="C41" i="69" s="1"/>
  <c r="F41" i="57"/>
  <c r="G41" i="57"/>
  <c r="H41" i="57"/>
  <c r="F41" i="69" s="1"/>
  <c r="E42" i="57"/>
  <c r="C42" i="69" s="1"/>
  <c r="F42" i="57"/>
  <c r="G42" i="57"/>
  <c r="H42" i="57"/>
  <c r="F42" i="69" s="1"/>
  <c r="E43" i="57"/>
  <c r="C43" i="69" s="1"/>
  <c r="F43" i="57"/>
  <c r="G43" i="57"/>
  <c r="H43" i="57"/>
  <c r="F43" i="69" s="1"/>
  <c r="E44" i="57"/>
  <c r="C44" i="69" s="1"/>
  <c r="F44" i="57"/>
  <c r="G44" i="57"/>
  <c r="H44" i="57"/>
  <c r="F44" i="69" s="1"/>
  <c r="E45" i="57"/>
  <c r="C45" i="69" s="1"/>
  <c r="F45" i="57"/>
  <c r="G45" i="57"/>
  <c r="H45" i="57"/>
  <c r="F45" i="69" s="1"/>
  <c r="E46" i="57"/>
  <c r="C46" i="69" s="1"/>
  <c r="F46" i="57"/>
  <c r="G46" i="57"/>
  <c r="H46" i="57"/>
  <c r="F46" i="69" s="1"/>
  <c r="E47" i="57"/>
  <c r="C47" i="69" s="1"/>
  <c r="F47" i="57"/>
  <c r="G47" i="57"/>
  <c r="H47" i="57"/>
  <c r="F47" i="69" s="1"/>
  <c r="E48" i="57"/>
  <c r="C48" i="69" s="1"/>
  <c r="F48" i="57"/>
  <c r="G48" i="57"/>
  <c r="H48" i="57"/>
  <c r="F48" i="69" s="1"/>
  <c r="E49" i="57"/>
  <c r="C49" i="69" s="1"/>
  <c r="F49" i="57"/>
  <c r="G49" i="57"/>
  <c r="H49" i="57"/>
  <c r="F49" i="69" s="1"/>
  <c r="E50" i="57"/>
  <c r="C50" i="69" s="1"/>
  <c r="F50" i="57"/>
  <c r="G50" i="57"/>
  <c r="H50" i="57"/>
  <c r="F50" i="69" s="1"/>
  <c r="E51" i="57"/>
  <c r="C51" i="69" s="1"/>
  <c r="F51" i="57"/>
  <c r="G51" i="57"/>
  <c r="H51" i="57"/>
  <c r="F51" i="69" s="1"/>
  <c r="E52" i="57"/>
  <c r="C52" i="69" s="1"/>
  <c r="F52" i="57"/>
  <c r="G52" i="57"/>
  <c r="H52" i="57"/>
  <c r="F52" i="69" s="1"/>
  <c r="E53" i="57"/>
  <c r="C53" i="69" s="1"/>
  <c r="F53" i="57"/>
  <c r="G53" i="57"/>
  <c r="H53" i="57"/>
  <c r="F53" i="69" s="1"/>
  <c r="E54" i="57"/>
  <c r="C54" i="69" s="1"/>
  <c r="F54" i="57"/>
  <c r="G54" i="57"/>
  <c r="H54" i="57"/>
  <c r="F54" i="69" s="1"/>
  <c r="E55" i="57"/>
  <c r="C55" i="69" s="1"/>
  <c r="F55" i="57"/>
  <c r="G55" i="57"/>
  <c r="H55" i="57"/>
  <c r="F55" i="69" s="1"/>
  <c r="E56" i="57"/>
  <c r="C56" i="69" s="1"/>
  <c r="F56" i="57"/>
  <c r="G56" i="57"/>
  <c r="H56" i="57"/>
  <c r="F56" i="69" s="1"/>
  <c r="E57" i="57"/>
  <c r="C57" i="69" s="1"/>
  <c r="F57" i="57"/>
  <c r="G57" i="57"/>
  <c r="H57" i="57"/>
  <c r="F57" i="69" s="1"/>
  <c r="E58" i="57"/>
  <c r="C58" i="69" s="1"/>
  <c r="F58" i="57"/>
  <c r="G58" i="57"/>
  <c r="H58" i="57"/>
  <c r="F58" i="69" s="1"/>
  <c r="E59" i="57"/>
  <c r="C59" i="69" s="1"/>
  <c r="F59" i="57"/>
  <c r="G59" i="57"/>
  <c r="H59" i="57"/>
  <c r="F59" i="69" s="1"/>
  <c r="E60" i="57"/>
  <c r="C60" i="69" s="1"/>
  <c r="F60" i="57"/>
  <c r="G60" i="57"/>
  <c r="H60" i="57"/>
  <c r="F60" i="69" s="1"/>
  <c r="E61" i="57"/>
  <c r="C61" i="69" s="1"/>
  <c r="F61" i="57"/>
  <c r="G61" i="57"/>
  <c r="H61" i="57"/>
  <c r="F61" i="69" s="1"/>
  <c r="E62" i="57"/>
  <c r="C62" i="69" s="1"/>
  <c r="F62" i="57"/>
  <c r="G62" i="57"/>
  <c r="H62" i="57"/>
  <c r="F62" i="69" s="1"/>
  <c r="E63" i="57"/>
  <c r="C63" i="69" s="1"/>
  <c r="F63" i="57"/>
  <c r="G63" i="57"/>
  <c r="H63" i="57"/>
  <c r="F63" i="69" s="1"/>
  <c r="E64" i="57"/>
  <c r="C64" i="69" s="1"/>
  <c r="F64" i="57"/>
  <c r="G64" i="57"/>
  <c r="H64" i="57"/>
  <c r="F64" i="69" s="1"/>
  <c r="E65" i="57"/>
  <c r="C65" i="69" s="1"/>
  <c r="F65" i="57"/>
  <c r="G65" i="57"/>
  <c r="H65" i="57"/>
  <c r="F65" i="69" s="1"/>
  <c r="E66" i="57"/>
  <c r="C66" i="69" s="1"/>
  <c r="F66" i="57"/>
  <c r="G66" i="57"/>
  <c r="H66" i="57"/>
  <c r="F66" i="69" s="1"/>
  <c r="E67" i="57"/>
  <c r="C67" i="69" s="1"/>
  <c r="F67" i="57"/>
  <c r="G67" i="57"/>
  <c r="H67" i="57"/>
  <c r="F67" i="69" s="1"/>
  <c r="E68" i="57"/>
  <c r="C68" i="69" s="1"/>
  <c r="F68" i="57"/>
  <c r="G68" i="57"/>
  <c r="H68" i="57"/>
  <c r="F68" i="69" s="1"/>
  <c r="E69" i="57"/>
  <c r="C69" i="69" s="1"/>
  <c r="F69" i="57"/>
  <c r="G69" i="57"/>
  <c r="H69" i="57"/>
  <c r="F69" i="69" s="1"/>
  <c r="E70" i="57"/>
  <c r="C70" i="69" s="1"/>
  <c r="F70" i="57"/>
  <c r="G70" i="57"/>
  <c r="H70" i="57"/>
  <c r="F70" i="69" s="1"/>
  <c r="E71" i="57"/>
  <c r="C71" i="69" s="1"/>
  <c r="F71" i="57"/>
  <c r="G71" i="57"/>
  <c r="H71" i="57"/>
  <c r="F71" i="69" s="1"/>
  <c r="E72" i="57"/>
  <c r="C72" i="69" s="1"/>
  <c r="F72" i="57"/>
  <c r="G72" i="57"/>
  <c r="H72" i="57"/>
  <c r="F72" i="69" s="1"/>
  <c r="E73" i="57"/>
  <c r="C73" i="69" s="1"/>
  <c r="F73" i="57"/>
  <c r="G73" i="57"/>
  <c r="H73" i="57"/>
  <c r="F73" i="69" s="1"/>
  <c r="E74" i="57"/>
  <c r="C74" i="69" s="1"/>
  <c r="F74" i="57"/>
  <c r="G74" i="57"/>
  <c r="H74" i="57"/>
  <c r="F74" i="69" s="1"/>
  <c r="E75" i="57"/>
  <c r="C75" i="69" s="1"/>
  <c r="F75" i="57"/>
  <c r="G75" i="57"/>
  <c r="H75" i="57"/>
  <c r="F75" i="69" s="1"/>
  <c r="E76" i="57"/>
  <c r="C76" i="69" s="1"/>
  <c r="F76" i="57"/>
  <c r="G76" i="57"/>
  <c r="H76" i="57"/>
  <c r="F76" i="69" s="1"/>
  <c r="E77" i="57"/>
  <c r="C77" i="69" s="1"/>
  <c r="F77" i="57"/>
  <c r="G77" i="57"/>
  <c r="H77" i="57"/>
  <c r="F77" i="69" s="1"/>
  <c r="E78" i="57"/>
  <c r="C78" i="69" s="1"/>
  <c r="F78" i="57"/>
  <c r="G78" i="57"/>
  <c r="H78" i="57"/>
  <c r="F78" i="69" s="1"/>
  <c r="E79" i="57"/>
  <c r="C79" i="69" s="1"/>
  <c r="F79" i="57"/>
  <c r="G79" i="57"/>
  <c r="H79" i="57"/>
  <c r="F79" i="69" s="1"/>
  <c r="E80" i="57"/>
  <c r="C80" i="69" s="1"/>
  <c r="F80" i="57"/>
  <c r="G80" i="57"/>
  <c r="H80" i="57"/>
  <c r="F80" i="69" s="1"/>
  <c r="E81" i="57"/>
  <c r="C81" i="69" s="1"/>
  <c r="F81" i="57"/>
  <c r="G81" i="57"/>
  <c r="H81" i="57"/>
  <c r="F81" i="69" s="1"/>
  <c r="E82" i="57"/>
  <c r="C82" i="69" s="1"/>
  <c r="F82" i="57"/>
  <c r="G82" i="57"/>
  <c r="H82" i="57"/>
  <c r="F82" i="69" s="1"/>
  <c r="E83" i="57"/>
  <c r="C83" i="69" s="1"/>
  <c r="F83" i="57"/>
  <c r="G83" i="57"/>
  <c r="H83" i="57"/>
  <c r="F83" i="69" s="1"/>
  <c r="E84" i="57"/>
  <c r="C84" i="69" s="1"/>
  <c r="F84" i="57"/>
  <c r="G84" i="57"/>
  <c r="H84" i="57"/>
  <c r="F84" i="69" s="1"/>
  <c r="E85" i="57"/>
  <c r="C85" i="69" s="1"/>
  <c r="F85" i="57"/>
  <c r="G85" i="57"/>
  <c r="H85" i="57"/>
  <c r="F85" i="69" s="1"/>
  <c r="E86" i="57"/>
  <c r="C86" i="69" s="1"/>
  <c r="F86" i="57"/>
  <c r="G86" i="57"/>
  <c r="H86" i="57"/>
  <c r="F86" i="69" s="1"/>
  <c r="E87" i="57"/>
  <c r="C87" i="69" s="1"/>
  <c r="F87" i="57"/>
  <c r="G87" i="57"/>
  <c r="H87" i="57"/>
  <c r="F87" i="69" s="1"/>
  <c r="E88" i="57"/>
  <c r="C88" i="69" s="1"/>
  <c r="F88" i="57"/>
  <c r="G88" i="57"/>
  <c r="H88" i="57"/>
  <c r="F88" i="69" s="1"/>
  <c r="E89" i="57"/>
  <c r="C89" i="69" s="1"/>
  <c r="F89" i="57"/>
  <c r="G89" i="57"/>
  <c r="H89" i="57"/>
  <c r="F89" i="69" s="1"/>
  <c r="E90" i="57"/>
  <c r="C90" i="69" s="1"/>
  <c r="F90" i="57"/>
  <c r="G90" i="57"/>
  <c r="H90" i="57"/>
  <c r="F90" i="69" s="1"/>
  <c r="E91" i="57"/>
  <c r="C91" i="69" s="1"/>
  <c r="F91" i="57"/>
  <c r="G91" i="57"/>
  <c r="H91" i="57"/>
  <c r="F91" i="69" s="1"/>
  <c r="E92" i="57"/>
  <c r="C92" i="69" s="1"/>
  <c r="F92" i="57"/>
  <c r="G92" i="57"/>
  <c r="H92" i="57"/>
  <c r="F92" i="69" s="1"/>
  <c r="E93" i="57"/>
  <c r="C93" i="69" s="1"/>
  <c r="F93" i="57"/>
  <c r="G93" i="57"/>
  <c r="H93" i="57"/>
  <c r="F93" i="69" s="1"/>
  <c r="E94" i="57"/>
  <c r="C94" i="69" s="1"/>
  <c r="F94" i="57"/>
  <c r="G94" i="57"/>
  <c r="H94" i="57"/>
  <c r="F94" i="69" s="1"/>
  <c r="E95" i="57"/>
  <c r="C95" i="69" s="1"/>
  <c r="F95" i="57"/>
  <c r="G95" i="57"/>
  <c r="H95" i="57"/>
  <c r="F95" i="69" s="1"/>
  <c r="E96" i="57"/>
  <c r="C96" i="69" s="1"/>
  <c r="F96" i="57"/>
  <c r="G96" i="57"/>
  <c r="H96" i="57"/>
  <c r="F96" i="69" s="1"/>
  <c r="E97" i="57"/>
  <c r="C97" i="69" s="1"/>
  <c r="F97" i="57"/>
  <c r="G97" i="57"/>
  <c r="H97" i="57"/>
  <c r="F97" i="69" s="1"/>
  <c r="E98" i="57"/>
  <c r="C98" i="69" s="1"/>
  <c r="F98" i="57"/>
  <c r="G98" i="57"/>
  <c r="H98" i="57"/>
  <c r="F98" i="69" s="1"/>
  <c r="E99" i="57"/>
  <c r="C99" i="69" s="1"/>
  <c r="F99" i="57"/>
  <c r="G99" i="57"/>
  <c r="H99" i="57"/>
  <c r="F99" i="69" s="1"/>
  <c r="E100" i="57"/>
  <c r="C100" i="69" s="1"/>
  <c r="F100" i="57"/>
  <c r="G100" i="57"/>
  <c r="H100" i="57"/>
  <c r="F100" i="69" s="1"/>
  <c r="E101" i="57"/>
  <c r="C101" i="69" s="1"/>
  <c r="F101" i="57"/>
  <c r="G101" i="57"/>
  <c r="H101" i="57"/>
  <c r="F101" i="69" s="1"/>
  <c r="E102" i="57"/>
  <c r="C102" i="69" s="1"/>
  <c r="F102" i="57"/>
  <c r="G102" i="57"/>
  <c r="H102" i="57"/>
  <c r="F102" i="69" s="1"/>
  <c r="E103" i="57"/>
  <c r="C103" i="69" s="1"/>
  <c r="F103" i="57"/>
  <c r="G103" i="57"/>
  <c r="H103" i="57"/>
  <c r="F103" i="69" s="1"/>
  <c r="E104" i="57"/>
  <c r="C104" i="69" s="1"/>
  <c r="F104" i="57"/>
  <c r="G104" i="57"/>
  <c r="H104" i="57"/>
  <c r="F104" i="69" s="1"/>
  <c r="H5" i="57"/>
  <c r="F5" i="69" s="1"/>
  <c r="F5" i="57"/>
  <c r="G5" i="57" s="1"/>
  <c r="E5" i="57"/>
  <c r="C5" i="69" s="1"/>
  <c r="BO11" i="52"/>
  <c r="AN11" i="68" s="1"/>
  <c r="BO10" i="52"/>
  <c r="AN10" i="68" s="1"/>
  <c r="BO6" i="52"/>
  <c r="AN6" i="68" s="1"/>
  <c r="BC11" i="52"/>
  <c r="AE11" i="68" s="1"/>
  <c r="BC9" i="52"/>
  <c r="AE9" i="68" s="1"/>
  <c r="BC5" i="52"/>
  <c r="AE5" i="68" s="1"/>
  <c r="AY11" i="52"/>
  <c r="AB11" i="68" s="1"/>
  <c r="AY7" i="52"/>
  <c r="AB7" i="68" s="1"/>
  <c r="AY6" i="52"/>
  <c r="AB6" i="68" s="1"/>
  <c r="AM11" i="52"/>
  <c r="S11" i="68" s="1"/>
  <c r="AM7" i="52"/>
  <c r="S7" i="68" s="1"/>
  <c r="AM5" i="52"/>
  <c r="S5" i="68" s="1"/>
  <c r="AI8" i="52"/>
  <c r="P8" i="68" s="1"/>
  <c r="AI7" i="52"/>
  <c r="P7" i="68" s="1"/>
  <c r="W10" i="52"/>
  <c r="G10" i="68" s="1"/>
  <c r="W11" i="52"/>
  <c r="G11" i="68" s="1"/>
  <c r="BQ104" i="52"/>
  <c r="BP104" i="52"/>
  <c r="AO104" i="68" s="1"/>
  <c r="BQ103" i="52"/>
  <c r="BP103" i="52"/>
  <c r="AO103" i="68" s="1"/>
  <c r="BQ102" i="52"/>
  <c r="BP102" i="52"/>
  <c r="AO102" i="68" s="1"/>
  <c r="BQ101" i="52"/>
  <c r="BP101" i="52"/>
  <c r="AO101" i="68" s="1"/>
  <c r="BQ100" i="52"/>
  <c r="BP100" i="52"/>
  <c r="AO100" i="68" s="1"/>
  <c r="BQ99" i="52"/>
  <c r="BP99" i="52"/>
  <c r="AO99" i="68" s="1"/>
  <c r="BQ98" i="52"/>
  <c r="BP98" i="52"/>
  <c r="AO98" i="68" s="1"/>
  <c r="BP97" i="52"/>
  <c r="AO97" i="68" s="1"/>
  <c r="BP96" i="52"/>
  <c r="AO96" i="68" s="1"/>
  <c r="BP95" i="52"/>
  <c r="AO95" i="68" s="1"/>
  <c r="BP94" i="52"/>
  <c r="AO94" i="68" s="1"/>
  <c r="BP93" i="52"/>
  <c r="AO93" i="68" s="1"/>
  <c r="BP92" i="52"/>
  <c r="AO92" i="68" s="1"/>
  <c r="BP91" i="52"/>
  <c r="AO91" i="68" s="1"/>
  <c r="BP90" i="52"/>
  <c r="AO90" i="68" s="1"/>
  <c r="BP89" i="52"/>
  <c r="AO89" i="68" s="1"/>
  <c r="BQ88" i="52"/>
  <c r="BP88" i="52"/>
  <c r="AO88" i="68" s="1"/>
  <c r="BQ87" i="52"/>
  <c r="BP87" i="52"/>
  <c r="AO87" i="68" s="1"/>
  <c r="BQ86" i="52"/>
  <c r="BP86" i="52"/>
  <c r="AO86" i="68" s="1"/>
  <c r="BQ85" i="52"/>
  <c r="BP85" i="52"/>
  <c r="AO85" i="68" s="1"/>
  <c r="BQ84" i="52"/>
  <c r="BP84" i="52"/>
  <c r="AO84" i="68" s="1"/>
  <c r="BQ83" i="52"/>
  <c r="BP83" i="52"/>
  <c r="AO83" i="68" s="1"/>
  <c r="BQ82" i="52"/>
  <c r="BP82" i="52"/>
  <c r="AO82" i="68" s="1"/>
  <c r="BQ81" i="52"/>
  <c r="BP81" i="52"/>
  <c r="AO81" i="68" s="1"/>
  <c r="BQ80" i="52"/>
  <c r="BP80" i="52"/>
  <c r="AO80" i="68" s="1"/>
  <c r="BQ79" i="52"/>
  <c r="BP79" i="52"/>
  <c r="AO79" i="68" s="1"/>
  <c r="BQ78" i="52"/>
  <c r="BP78" i="52"/>
  <c r="AO78" i="68" s="1"/>
  <c r="BQ77" i="52"/>
  <c r="BP77" i="52"/>
  <c r="AO77" i="68" s="1"/>
  <c r="BQ76" i="52"/>
  <c r="BP76" i="52"/>
  <c r="AO76" i="68" s="1"/>
  <c r="BQ75" i="52"/>
  <c r="BP75" i="52"/>
  <c r="AO75" i="68" s="1"/>
  <c r="BQ74" i="52"/>
  <c r="BP74" i="52"/>
  <c r="AO74" i="68" s="1"/>
  <c r="BQ73" i="52"/>
  <c r="BP73" i="52"/>
  <c r="AO73" i="68" s="1"/>
  <c r="BQ72" i="52"/>
  <c r="BP72" i="52"/>
  <c r="AO72" i="68" s="1"/>
  <c r="BQ71" i="52"/>
  <c r="BP71" i="52"/>
  <c r="AO71" i="68" s="1"/>
  <c r="BQ70" i="52"/>
  <c r="BP70" i="52"/>
  <c r="AO70" i="68" s="1"/>
  <c r="BQ69" i="52"/>
  <c r="BP69" i="52"/>
  <c r="AO69" i="68" s="1"/>
  <c r="BQ68" i="52"/>
  <c r="BP68" i="52"/>
  <c r="AO68" i="68" s="1"/>
  <c r="BQ67" i="52"/>
  <c r="BP67" i="52"/>
  <c r="AO67" i="68" s="1"/>
  <c r="BQ66" i="52"/>
  <c r="BP66" i="52"/>
  <c r="AO66" i="68" s="1"/>
  <c r="BQ65" i="52"/>
  <c r="BP65" i="52"/>
  <c r="AO65" i="68" s="1"/>
  <c r="BQ64" i="52"/>
  <c r="BP64" i="52"/>
  <c r="AO64" i="68" s="1"/>
  <c r="BQ63" i="52"/>
  <c r="BP63" i="52"/>
  <c r="AO63" i="68" s="1"/>
  <c r="BQ62" i="52"/>
  <c r="BP62" i="52"/>
  <c r="AO62" i="68" s="1"/>
  <c r="BQ61" i="52"/>
  <c r="BP61" i="52"/>
  <c r="AO61" i="68" s="1"/>
  <c r="BQ60" i="52"/>
  <c r="BP60" i="52"/>
  <c r="AO60" i="68" s="1"/>
  <c r="BQ59" i="52"/>
  <c r="BP59" i="52"/>
  <c r="AO59" i="68" s="1"/>
  <c r="BQ58" i="52"/>
  <c r="BP58" i="52"/>
  <c r="AO58" i="68" s="1"/>
  <c r="BQ57" i="52"/>
  <c r="BP57" i="52"/>
  <c r="AO57" i="68" s="1"/>
  <c r="BQ56" i="52"/>
  <c r="BP56" i="52"/>
  <c r="AO56" i="68" s="1"/>
  <c r="BQ55" i="52"/>
  <c r="BP55" i="52"/>
  <c r="AO55" i="68" s="1"/>
  <c r="BQ54" i="52"/>
  <c r="BP54" i="52"/>
  <c r="AO54" i="68" s="1"/>
  <c r="BQ53" i="52"/>
  <c r="BP53" i="52"/>
  <c r="AO53" i="68" s="1"/>
  <c r="BQ52" i="52"/>
  <c r="BP52" i="52"/>
  <c r="AO52" i="68" s="1"/>
  <c r="BQ51" i="52"/>
  <c r="BP51" i="52"/>
  <c r="AO51" i="68" s="1"/>
  <c r="BQ50" i="52"/>
  <c r="BP50" i="52"/>
  <c r="AO50" i="68" s="1"/>
  <c r="BQ49" i="52"/>
  <c r="BP49" i="52"/>
  <c r="AO49" i="68" s="1"/>
  <c r="BQ48" i="52"/>
  <c r="BP48" i="52"/>
  <c r="AO48" i="68" s="1"/>
  <c r="BQ47" i="52"/>
  <c r="BP47" i="52"/>
  <c r="AO47" i="68" s="1"/>
  <c r="BQ46" i="52"/>
  <c r="BP46" i="52"/>
  <c r="AO46" i="68" s="1"/>
  <c r="BQ45" i="52"/>
  <c r="BP45" i="52"/>
  <c r="AO45" i="68" s="1"/>
  <c r="BQ44" i="52"/>
  <c r="BP44" i="52"/>
  <c r="AO44" i="68" s="1"/>
  <c r="BQ43" i="52"/>
  <c r="BP43" i="52"/>
  <c r="AO43" i="68" s="1"/>
  <c r="BQ42" i="52"/>
  <c r="BP42" i="52"/>
  <c r="AO42" i="68" s="1"/>
  <c r="BQ41" i="52"/>
  <c r="BP41" i="52"/>
  <c r="AO41" i="68" s="1"/>
  <c r="BQ40" i="52"/>
  <c r="BP40" i="52"/>
  <c r="AO40" i="68" s="1"/>
  <c r="BQ39" i="52"/>
  <c r="BP39" i="52"/>
  <c r="AO39" i="68" s="1"/>
  <c r="BQ38" i="52"/>
  <c r="BP38" i="52"/>
  <c r="AO38" i="68" s="1"/>
  <c r="BQ37" i="52"/>
  <c r="BP37" i="52"/>
  <c r="AO37" i="68" s="1"/>
  <c r="BQ36" i="52"/>
  <c r="BP36" i="52"/>
  <c r="AO36" i="68" s="1"/>
  <c r="BQ35" i="52"/>
  <c r="BP35" i="52"/>
  <c r="AO35" i="68" s="1"/>
  <c r="BQ34" i="52"/>
  <c r="BP34" i="52"/>
  <c r="AO34" i="68" s="1"/>
  <c r="BQ33" i="52"/>
  <c r="BP33" i="52"/>
  <c r="AO33" i="68" s="1"/>
  <c r="BQ32" i="52"/>
  <c r="BP32" i="52"/>
  <c r="AO32" i="68" s="1"/>
  <c r="BQ31" i="52"/>
  <c r="BP31" i="52"/>
  <c r="AO31" i="68" s="1"/>
  <c r="BQ30" i="52"/>
  <c r="BP30" i="52"/>
  <c r="AO30" i="68" s="1"/>
  <c r="BQ29" i="52"/>
  <c r="BP29" i="52"/>
  <c r="AO29" i="68" s="1"/>
  <c r="BQ28" i="52"/>
  <c r="BP28" i="52"/>
  <c r="AO28" i="68" s="1"/>
  <c r="BQ27" i="52"/>
  <c r="BP27" i="52"/>
  <c r="AO27" i="68" s="1"/>
  <c r="BQ26" i="52"/>
  <c r="BP26" i="52"/>
  <c r="AO26" i="68" s="1"/>
  <c r="BQ25" i="52"/>
  <c r="BP25" i="52"/>
  <c r="AO25" i="68" s="1"/>
  <c r="BQ24" i="52"/>
  <c r="BP24" i="52"/>
  <c r="AO24" i="68" s="1"/>
  <c r="BQ23" i="52"/>
  <c r="BP23" i="52"/>
  <c r="AO23" i="68" s="1"/>
  <c r="BQ22" i="52"/>
  <c r="BP22" i="52"/>
  <c r="AO22" i="68" s="1"/>
  <c r="BQ21" i="52"/>
  <c r="BP21" i="52"/>
  <c r="AO21" i="68" s="1"/>
  <c r="BQ20" i="52"/>
  <c r="BP20" i="52"/>
  <c r="AO20" i="68" s="1"/>
  <c r="BQ19" i="52"/>
  <c r="BP19" i="52"/>
  <c r="AO19" i="68" s="1"/>
  <c r="BQ18" i="52"/>
  <c r="BP18" i="52"/>
  <c r="AO18" i="68" s="1"/>
  <c r="BQ17" i="52"/>
  <c r="BP17" i="52"/>
  <c r="AO17" i="68" s="1"/>
  <c r="BQ16" i="52"/>
  <c r="BP16" i="52"/>
  <c r="AO16" i="68" s="1"/>
  <c r="BP11" i="52"/>
  <c r="AO11" i="68" s="1"/>
  <c r="BP8" i="52"/>
  <c r="AO8" i="68" s="1"/>
  <c r="BP7" i="52"/>
  <c r="AO7" i="68" s="1"/>
  <c r="BM104" i="52"/>
  <c r="BL104" i="52"/>
  <c r="AL104" i="68" s="1"/>
  <c r="BM103" i="52"/>
  <c r="BL103" i="52"/>
  <c r="AL103" i="68" s="1"/>
  <c r="BM102" i="52"/>
  <c r="BL102" i="52"/>
  <c r="AL102" i="68" s="1"/>
  <c r="BM101" i="52"/>
  <c r="BL101" i="52"/>
  <c r="AL101" i="68" s="1"/>
  <c r="BM100" i="52"/>
  <c r="BL100" i="52"/>
  <c r="AL100" i="68" s="1"/>
  <c r="BM99" i="52"/>
  <c r="BL99" i="52"/>
  <c r="AL99" i="68" s="1"/>
  <c r="BM98" i="52"/>
  <c r="BL98" i="52"/>
  <c r="AL98" i="68" s="1"/>
  <c r="BL97" i="52"/>
  <c r="AL97" i="68" s="1"/>
  <c r="BL96" i="52"/>
  <c r="AL96" i="68" s="1"/>
  <c r="BL95" i="52"/>
  <c r="AL95" i="68" s="1"/>
  <c r="BL94" i="52"/>
  <c r="AL94" i="68" s="1"/>
  <c r="BL93" i="52"/>
  <c r="AL93" i="68" s="1"/>
  <c r="BL92" i="52"/>
  <c r="AL92" i="68" s="1"/>
  <c r="BL91" i="52"/>
  <c r="AL91" i="68" s="1"/>
  <c r="BL90" i="52"/>
  <c r="AL90" i="68" s="1"/>
  <c r="BL89" i="52"/>
  <c r="AL89" i="68" s="1"/>
  <c r="BM88" i="52"/>
  <c r="BL88" i="52"/>
  <c r="AL88" i="68" s="1"/>
  <c r="BM87" i="52"/>
  <c r="BL87" i="52"/>
  <c r="AL87" i="68" s="1"/>
  <c r="BM86" i="52"/>
  <c r="BL86" i="52"/>
  <c r="AL86" i="68" s="1"/>
  <c r="BM85" i="52"/>
  <c r="BL85" i="52"/>
  <c r="AL85" i="68" s="1"/>
  <c r="BM84" i="52"/>
  <c r="BL84" i="52"/>
  <c r="AL84" i="68" s="1"/>
  <c r="BM83" i="52"/>
  <c r="BL83" i="52"/>
  <c r="AL83" i="68" s="1"/>
  <c r="BM82" i="52"/>
  <c r="BL82" i="52"/>
  <c r="AL82" i="68" s="1"/>
  <c r="BM81" i="52"/>
  <c r="BL81" i="52"/>
  <c r="AL81" i="68" s="1"/>
  <c r="BM80" i="52"/>
  <c r="BL80" i="52"/>
  <c r="AL80" i="68" s="1"/>
  <c r="BM79" i="52"/>
  <c r="BL79" i="52"/>
  <c r="AL79" i="68" s="1"/>
  <c r="BM78" i="52"/>
  <c r="BL78" i="52"/>
  <c r="AL78" i="68" s="1"/>
  <c r="BM77" i="52"/>
  <c r="BL77" i="52"/>
  <c r="AL77" i="68" s="1"/>
  <c r="BM76" i="52"/>
  <c r="BL76" i="52"/>
  <c r="AL76" i="68" s="1"/>
  <c r="BM75" i="52"/>
  <c r="BL75" i="52"/>
  <c r="AL75" i="68" s="1"/>
  <c r="BM74" i="52"/>
  <c r="BL74" i="52"/>
  <c r="AL74" i="68" s="1"/>
  <c r="BM73" i="52"/>
  <c r="BL73" i="52"/>
  <c r="AL73" i="68" s="1"/>
  <c r="BM72" i="52"/>
  <c r="BL72" i="52"/>
  <c r="AL72" i="68" s="1"/>
  <c r="BM71" i="52"/>
  <c r="BL71" i="52"/>
  <c r="AL71" i="68" s="1"/>
  <c r="BM70" i="52"/>
  <c r="BL70" i="52"/>
  <c r="AL70" i="68" s="1"/>
  <c r="BM69" i="52"/>
  <c r="BL69" i="52"/>
  <c r="AL69" i="68" s="1"/>
  <c r="BM68" i="52"/>
  <c r="BL68" i="52"/>
  <c r="AL68" i="68" s="1"/>
  <c r="BM67" i="52"/>
  <c r="BL67" i="52"/>
  <c r="AL67" i="68" s="1"/>
  <c r="BM66" i="52"/>
  <c r="BL66" i="52"/>
  <c r="AL66" i="68" s="1"/>
  <c r="BM65" i="52"/>
  <c r="BL65" i="52"/>
  <c r="AL65" i="68" s="1"/>
  <c r="BM64" i="52"/>
  <c r="BL64" i="52"/>
  <c r="AL64" i="68" s="1"/>
  <c r="BM63" i="52"/>
  <c r="BL63" i="52"/>
  <c r="AL63" i="68" s="1"/>
  <c r="BM62" i="52"/>
  <c r="BL62" i="52"/>
  <c r="AL62" i="68" s="1"/>
  <c r="BM61" i="52"/>
  <c r="BL61" i="52"/>
  <c r="AL61" i="68" s="1"/>
  <c r="BM60" i="52"/>
  <c r="BL60" i="52"/>
  <c r="AL60" i="68" s="1"/>
  <c r="BM59" i="52"/>
  <c r="BL59" i="52"/>
  <c r="AL59" i="68" s="1"/>
  <c r="BM58" i="52"/>
  <c r="BL58" i="52"/>
  <c r="AL58" i="68" s="1"/>
  <c r="BM57" i="52"/>
  <c r="BL57" i="52"/>
  <c r="AL57" i="68" s="1"/>
  <c r="BM56" i="52"/>
  <c r="BL56" i="52"/>
  <c r="AL56" i="68" s="1"/>
  <c r="BM55" i="52"/>
  <c r="BL55" i="52"/>
  <c r="AL55" i="68" s="1"/>
  <c r="BM54" i="52"/>
  <c r="BL54" i="52"/>
  <c r="AL54" i="68" s="1"/>
  <c r="BM53" i="52"/>
  <c r="BL53" i="52"/>
  <c r="AL53" i="68" s="1"/>
  <c r="BM52" i="52"/>
  <c r="BL52" i="52"/>
  <c r="AL52" i="68" s="1"/>
  <c r="BM51" i="52"/>
  <c r="BL51" i="52"/>
  <c r="AL51" i="68" s="1"/>
  <c r="BM50" i="52"/>
  <c r="BL50" i="52"/>
  <c r="AL50" i="68" s="1"/>
  <c r="BM49" i="52"/>
  <c r="BL49" i="52"/>
  <c r="AL49" i="68" s="1"/>
  <c r="BM48" i="52"/>
  <c r="BL48" i="52"/>
  <c r="AL48" i="68" s="1"/>
  <c r="BM47" i="52"/>
  <c r="BL47" i="52"/>
  <c r="AL47" i="68" s="1"/>
  <c r="BM46" i="52"/>
  <c r="BL46" i="52"/>
  <c r="AL46" i="68" s="1"/>
  <c r="BM45" i="52"/>
  <c r="BL45" i="52"/>
  <c r="AL45" i="68" s="1"/>
  <c r="BM44" i="52"/>
  <c r="BL44" i="52"/>
  <c r="AL44" i="68" s="1"/>
  <c r="BM43" i="52"/>
  <c r="BL43" i="52"/>
  <c r="AL43" i="68" s="1"/>
  <c r="BM42" i="52"/>
  <c r="BL42" i="52"/>
  <c r="AL42" i="68" s="1"/>
  <c r="BM41" i="52"/>
  <c r="BL41" i="52"/>
  <c r="AL41" i="68" s="1"/>
  <c r="BM40" i="52"/>
  <c r="BL40" i="52"/>
  <c r="AL40" i="68" s="1"/>
  <c r="BM39" i="52"/>
  <c r="BL39" i="52"/>
  <c r="AL39" i="68" s="1"/>
  <c r="BM38" i="52"/>
  <c r="BL38" i="52"/>
  <c r="AL38" i="68" s="1"/>
  <c r="BM37" i="52"/>
  <c r="BL37" i="52"/>
  <c r="AL37" i="68" s="1"/>
  <c r="BM36" i="52"/>
  <c r="BL36" i="52"/>
  <c r="AL36" i="68" s="1"/>
  <c r="BM35" i="52"/>
  <c r="BL35" i="52"/>
  <c r="AL35" i="68" s="1"/>
  <c r="BM34" i="52"/>
  <c r="BL34" i="52"/>
  <c r="AL34" i="68" s="1"/>
  <c r="BM33" i="52"/>
  <c r="BL33" i="52"/>
  <c r="AL33" i="68" s="1"/>
  <c r="BM32" i="52"/>
  <c r="BL32" i="52"/>
  <c r="AL32" i="68" s="1"/>
  <c r="BM31" i="52"/>
  <c r="BL31" i="52"/>
  <c r="AL31" i="68" s="1"/>
  <c r="BM30" i="52"/>
  <c r="BL30" i="52"/>
  <c r="AL30" i="68" s="1"/>
  <c r="BM29" i="52"/>
  <c r="BL29" i="52"/>
  <c r="AL29" i="68" s="1"/>
  <c r="BM28" i="52"/>
  <c r="BL28" i="52"/>
  <c r="AL28" i="68" s="1"/>
  <c r="BM27" i="52"/>
  <c r="BL27" i="52"/>
  <c r="AL27" i="68" s="1"/>
  <c r="BM26" i="52"/>
  <c r="BL26" i="52"/>
  <c r="AL26" i="68" s="1"/>
  <c r="BM25" i="52"/>
  <c r="BL25" i="52"/>
  <c r="AL25" i="68" s="1"/>
  <c r="BM24" i="52"/>
  <c r="BL24" i="52"/>
  <c r="AL24" i="68" s="1"/>
  <c r="BM23" i="52"/>
  <c r="BL23" i="52"/>
  <c r="AL23" i="68" s="1"/>
  <c r="BM22" i="52"/>
  <c r="BL22" i="52"/>
  <c r="AL22" i="68" s="1"/>
  <c r="BM21" i="52"/>
  <c r="BL21" i="52"/>
  <c r="AL21" i="68" s="1"/>
  <c r="BM20" i="52"/>
  <c r="BL20" i="52"/>
  <c r="AL20" i="68" s="1"/>
  <c r="BM19" i="52"/>
  <c r="BL19" i="52"/>
  <c r="AL19" i="68" s="1"/>
  <c r="BM18" i="52"/>
  <c r="BL18" i="52"/>
  <c r="AL18" i="68" s="1"/>
  <c r="BM17" i="52"/>
  <c r="BL17" i="52"/>
  <c r="AL17" i="68" s="1"/>
  <c r="BM16" i="52"/>
  <c r="BL16" i="52"/>
  <c r="AL16" i="68" s="1"/>
  <c r="BL11" i="52"/>
  <c r="AL11" i="68" s="1"/>
  <c r="BI104" i="52"/>
  <c r="BH104" i="52"/>
  <c r="AI104" i="68" s="1"/>
  <c r="BI103" i="52"/>
  <c r="BH103" i="52"/>
  <c r="AI103" i="68" s="1"/>
  <c r="BI102" i="52"/>
  <c r="BH102" i="52"/>
  <c r="AI102" i="68" s="1"/>
  <c r="BI101" i="52"/>
  <c r="BH101" i="52"/>
  <c r="AI101" i="68" s="1"/>
  <c r="BI100" i="52"/>
  <c r="BH100" i="52"/>
  <c r="AI100" i="68" s="1"/>
  <c r="BI99" i="52"/>
  <c r="BH99" i="52"/>
  <c r="AI99" i="68" s="1"/>
  <c r="BI98" i="52"/>
  <c r="BH98" i="52"/>
  <c r="AI98" i="68" s="1"/>
  <c r="BH97" i="52"/>
  <c r="AI97" i="68" s="1"/>
  <c r="BH96" i="52"/>
  <c r="AI96" i="68" s="1"/>
  <c r="BH95" i="52"/>
  <c r="AI95" i="68" s="1"/>
  <c r="BH94" i="52"/>
  <c r="AI94" i="68" s="1"/>
  <c r="BH93" i="52"/>
  <c r="AI93" i="68" s="1"/>
  <c r="BH92" i="52"/>
  <c r="AI92" i="68" s="1"/>
  <c r="BH91" i="52"/>
  <c r="AI91" i="68" s="1"/>
  <c r="BH90" i="52"/>
  <c r="AI90" i="68" s="1"/>
  <c r="BH89" i="52"/>
  <c r="AI89" i="68" s="1"/>
  <c r="BI88" i="52"/>
  <c r="BH88" i="52"/>
  <c r="AI88" i="68" s="1"/>
  <c r="BI87" i="52"/>
  <c r="BH87" i="52"/>
  <c r="AI87" i="68" s="1"/>
  <c r="BI86" i="52"/>
  <c r="BH86" i="52"/>
  <c r="AI86" i="68" s="1"/>
  <c r="BI85" i="52"/>
  <c r="BH85" i="52"/>
  <c r="AI85" i="68" s="1"/>
  <c r="BI84" i="52"/>
  <c r="BH84" i="52"/>
  <c r="AI84" i="68" s="1"/>
  <c r="BI83" i="52"/>
  <c r="BH83" i="52"/>
  <c r="AI83" i="68" s="1"/>
  <c r="BI82" i="52"/>
  <c r="BH82" i="52"/>
  <c r="AI82" i="68" s="1"/>
  <c r="BI81" i="52"/>
  <c r="BH81" i="52"/>
  <c r="AI81" i="68" s="1"/>
  <c r="BI80" i="52"/>
  <c r="BH80" i="52"/>
  <c r="AI80" i="68" s="1"/>
  <c r="BI79" i="52"/>
  <c r="BH79" i="52"/>
  <c r="AI79" i="68" s="1"/>
  <c r="BI78" i="52"/>
  <c r="BH78" i="52"/>
  <c r="AI78" i="68" s="1"/>
  <c r="BI77" i="52"/>
  <c r="BH77" i="52"/>
  <c r="AI77" i="68" s="1"/>
  <c r="BI76" i="52"/>
  <c r="BH76" i="52"/>
  <c r="AI76" i="68" s="1"/>
  <c r="BI75" i="52"/>
  <c r="BH75" i="52"/>
  <c r="AI75" i="68" s="1"/>
  <c r="BI74" i="52"/>
  <c r="BH74" i="52"/>
  <c r="AI74" i="68" s="1"/>
  <c r="BI73" i="52"/>
  <c r="BH73" i="52"/>
  <c r="AI73" i="68" s="1"/>
  <c r="BI72" i="52"/>
  <c r="BH72" i="52"/>
  <c r="AI72" i="68" s="1"/>
  <c r="BI71" i="52"/>
  <c r="BH71" i="52"/>
  <c r="AI71" i="68" s="1"/>
  <c r="BI70" i="52"/>
  <c r="BH70" i="52"/>
  <c r="AI70" i="68" s="1"/>
  <c r="BI69" i="52"/>
  <c r="BH69" i="52"/>
  <c r="AI69" i="68" s="1"/>
  <c r="BI68" i="52"/>
  <c r="BH68" i="52"/>
  <c r="AI68" i="68" s="1"/>
  <c r="BI67" i="52"/>
  <c r="BH67" i="52"/>
  <c r="AI67" i="68" s="1"/>
  <c r="BI66" i="52"/>
  <c r="BH66" i="52"/>
  <c r="AI66" i="68" s="1"/>
  <c r="BI65" i="52"/>
  <c r="BH65" i="52"/>
  <c r="AI65" i="68" s="1"/>
  <c r="BI64" i="52"/>
  <c r="BH64" i="52"/>
  <c r="AI64" i="68" s="1"/>
  <c r="BI63" i="52"/>
  <c r="BH63" i="52"/>
  <c r="AI63" i="68" s="1"/>
  <c r="BI62" i="52"/>
  <c r="BH62" i="52"/>
  <c r="AI62" i="68" s="1"/>
  <c r="BI61" i="52"/>
  <c r="BH61" i="52"/>
  <c r="AI61" i="68" s="1"/>
  <c r="BI60" i="52"/>
  <c r="BH60" i="52"/>
  <c r="AI60" i="68" s="1"/>
  <c r="BI59" i="52"/>
  <c r="BH59" i="52"/>
  <c r="AI59" i="68" s="1"/>
  <c r="BI58" i="52"/>
  <c r="BH58" i="52"/>
  <c r="AI58" i="68" s="1"/>
  <c r="BI57" i="52"/>
  <c r="BH57" i="52"/>
  <c r="AI57" i="68" s="1"/>
  <c r="BI56" i="52"/>
  <c r="BH56" i="52"/>
  <c r="AI56" i="68" s="1"/>
  <c r="BI55" i="52"/>
  <c r="BH55" i="52"/>
  <c r="AI55" i="68" s="1"/>
  <c r="BI54" i="52"/>
  <c r="BH54" i="52"/>
  <c r="AI54" i="68" s="1"/>
  <c r="BI53" i="52"/>
  <c r="BH53" i="52"/>
  <c r="AI53" i="68" s="1"/>
  <c r="BI52" i="52"/>
  <c r="BH52" i="52"/>
  <c r="AI52" i="68" s="1"/>
  <c r="BI51" i="52"/>
  <c r="BH51" i="52"/>
  <c r="AI51" i="68" s="1"/>
  <c r="BI50" i="52"/>
  <c r="BH50" i="52"/>
  <c r="AI50" i="68" s="1"/>
  <c r="BI49" i="52"/>
  <c r="BH49" i="52"/>
  <c r="AI49" i="68" s="1"/>
  <c r="BI48" i="52"/>
  <c r="BH48" i="52"/>
  <c r="AI48" i="68" s="1"/>
  <c r="BI47" i="52"/>
  <c r="BH47" i="52"/>
  <c r="AI47" i="68" s="1"/>
  <c r="BI46" i="52"/>
  <c r="BH46" i="52"/>
  <c r="AI46" i="68" s="1"/>
  <c r="BI45" i="52"/>
  <c r="BH45" i="52"/>
  <c r="AI45" i="68" s="1"/>
  <c r="BI44" i="52"/>
  <c r="BH44" i="52"/>
  <c r="AI44" i="68" s="1"/>
  <c r="BI43" i="52"/>
  <c r="BH43" i="52"/>
  <c r="AI43" i="68" s="1"/>
  <c r="BI42" i="52"/>
  <c r="BH42" i="52"/>
  <c r="AI42" i="68" s="1"/>
  <c r="BI41" i="52"/>
  <c r="BH41" i="52"/>
  <c r="AI41" i="68" s="1"/>
  <c r="BI40" i="52"/>
  <c r="BH40" i="52"/>
  <c r="AI40" i="68" s="1"/>
  <c r="BI39" i="52"/>
  <c r="BH39" i="52"/>
  <c r="AI39" i="68" s="1"/>
  <c r="BI38" i="52"/>
  <c r="BH38" i="52"/>
  <c r="AI38" i="68" s="1"/>
  <c r="BI37" i="52"/>
  <c r="BH37" i="52"/>
  <c r="AI37" i="68" s="1"/>
  <c r="BI36" i="52"/>
  <c r="BH36" i="52"/>
  <c r="AI36" i="68" s="1"/>
  <c r="BI35" i="52"/>
  <c r="BH35" i="52"/>
  <c r="AI35" i="68" s="1"/>
  <c r="BI34" i="52"/>
  <c r="BH34" i="52"/>
  <c r="AI34" i="68" s="1"/>
  <c r="BI33" i="52"/>
  <c r="BH33" i="52"/>
  <c r="AI33" i="68" s="1"/>
  <c r="BI32" i="52"/>
  <c r="BH32" i="52"/>
  <c r="AI32" i="68" s="1"/>
  <c r="BI31" i="52"/>
  <c r="BH31" i="52"/>
  <c r="AI31" i="68" s="1"/>
  <c r="BI30" i="52"/>
  <c r="BH30" i="52"/>
  <c r="AI30" i="68" s="1"/>
  <c r="BI29" i="52"/>
  <c r="BH29" i="52"/>
  <c r="AI29" i="68" s="1"/>
  <c r="BI28" i="52"/>
  <c r="BH28" i="52"/>
  <c r="AI28" i="68" s="1"/>
  <c r="BI27" i="52"/>
  <c r="BH27" i="52"/>
  <c r="AI27" i="68" s="1"/>
  <c r="BI26" i="52"/>
  <c r="BH26" i="52"/>
  <c r="AI26" i="68" s="1"/>
  <c r="BI25" i="52"/>
  <c r="BH25" i="52"/>
  <c r="AI25" i="68" s="1"/>
  <c r="BI24" i="52"/>
  <c r="BH24" i="52"/>
  <c r="AI24" i="68" s="1"/>
  <c r="BI23" i="52"/>
  <c r="BH23" i="52"/>
  <c r="AI23" i="68" s="1"/>
  <c r="BI22" i="52"/>
  <c r="BH22" i="52"/>
  <c r="AI22" i="68" s="1"/>
  <c r="BI21" i="52"/>
  <c r="BH21" i="52"/>
  <c r="AI21" i="68" s="1"/>
  <c r="BI20" i="52"/>
  <c r="BH20" i="52"/>
  <c r="AI20" i="68" s="1"/>
  <c r="BI19" i="52"/>
  <c r="BH19" i="52"/>
  <c r="AI19" i="68" s="1"/>
  <c r="BI18" i="52"/>
  <c r="BH18" i="52"/>
  <c r="AI18" i="68" s="1"/>
  <c r="BI17" i="52"/>
  <c r="BH17" i="52"/>
  <c r="AI17" i="68" s="1"/>
  <c r="BI16" i="52"/>
  <c r="BH16" i="52"/>
  <c r="AI16" i="68" s="1"/>
  <c r="BE104" i="52"/>
  <c r="BD104" i="52"/>
  <c r="AF104" i="68" s="1"/>
  <c r="BE103" i="52"/>
  <c r="BD103" i="52"/>
  <c r="AF103" i="68" s="1"/>
  <c r="BE102" i="52"/>
  <c r="BD102" i="52"/>
  <c r="AF102" i="68" s="1"/>
  <c r="BE101" i="52"/>
  <c r="BD101" i="52"/>
  <c r="AF101" i="68" s="1"/>
  <c r="BE100" i="52"/>
  <c r="BD100" i="52"/>
  <c r="AF100" i="68" s="1"/>
  <c r="BE99" i="52"/>
  <c r="BD99" i="52"/>
  <c r="AF99" i="68" s="1"/>
  <c r="BE98" i="52"/>
  <c r="BD98" i="52"/>
  <c r="AF98" i="68" s="1"/>
  <c r="BD97" i="52"/>
  <c r="AF97" i="68" s="1"/>
  <c r="BD96" i="52"/>
  <c r="AF96" i="68" s="1"/>
  <c r="BD95" i="52"/>
  <c r="AF95" i="68" s="1"/>
  <c r="BD94" i="52"/>
  <c r="AF94" i="68" s="1"/>
  <c r="BD93" i="52"/>
  <c r="AF93" i="68" s="1"/>
  <c r="BD92" i="52"/>
  <c r="AF92" i="68" s="1"/>
  <c r="BD91" i="52"/>
  <c r="AF91" i="68" s="1"/>
  <c r="BD90" i="52"/>
  <c r="AF90" i="68" s="1"/>
  <c r="BD89" i="52"/>
  <c r="AF89" i="68" s="1"/>
  <c r="BE88" i="52"/>
  <c r="BD88" i="52"/>
  <c r="AF88" i="68" s="1"/>
  <c r="BE87" i="52"/>
  <c r="BD87" i="52"/>
  <c r="AF87" i="68" s="1"/>
  <c r="BE86" i="52"/>
  <c r="BD86" i="52"/>
  <c r="AF86" i="68" s="1"/>
  <c r="BE85" i="52"/>
  <c r="BD85" i="52"/>
  <c r="AF85" i="68" s="1"/>
  <c r="BE84" i="52"/>
  <c r="BD84" i="52"/>
  <c r="AF84" i="68" s="1"/>
  <c r="BE83" i="52"/>
  <c r="BD83" i="52"/>
  <c r="AF83" i="68" s="1"/>
  <c r="BE82" i="52"/>
  <c r="BD82" i="52"/>
  <c r="AF82" i="68" s="1"/>
  <c r="BE81" i="52"/>
  <c r="BD81" i="52"/>
  <c r="AF81" i="68" s="1"/>
  <c r="BE80" i="52"/>
  <c r="BD80" i="52"/>
  <c r="AF80" i="68" s="1"/>
  <c r="BE79" i="52"/>
  <c r="BD79" i="52"/>
  <c r="AF79" i="68" s="1"/>
  <c r="BE78" i="52"/>
  <c r="BD78" i="52"/>
  <c r="AF78" i="68" s="1"/>
  <c r="BE77" i="52"/>
  <c r="BD77" i="52"/>
  <c r="AF77" i="68" s="1"/>
  <c r="BE76" i="52"/>
  <c r="BD76" i="52"/>
  <c r="AF76" i="68" s="1"/>
  <c r="BE75" i="52"/>
  <c r="BD75" i="52"/>
  <c r="AF75" i="68" s="1"/>
  <c r="BE74" i="52"/>
  <c r="BD74" i="52"/>
  <c r="AF74" i="68" s="1"/>
  <c r="BE73" i="52"/>
  <c r="BD73" i="52"/>
  <c r="AF73" i="68" s="1"/>
  <c r="BE72" i="52"/>
  <c r="BD72" i="52"/>
  <c r="AF72" i="68" s="1"/>
  <c r="BE71" i="52"/>
  <c r="BD71" i="52"/>
  <c r="AF71" i="68" s="1"/>
  <c r="BE70" i="52"/>
  <c r="BD70" i="52"/>
  <c r="AF70" i="68" s="1"/>
  <c r="BE69" i="52"/>
  <c r="BD69" i="52"/>
  <c r="AF69" i="68" s="1"/>
  <c r="BE68" i="52"/>
  <c r="BD68" i="52"/>
  <c r="AF68" i="68" s="1"/>
  <c r="BE67" i="52"/>
  <c r="BD67" i="52"/>
  <c r="AF67" i="68" s="1"/>
  <c r="BE66" i="52"/>
  <c r="BD66" i="52"/>
  <c r="AF66" i="68" s="1"/>
  <c r="BE65" i="52"/>
  <c r="BD65" i="52"/>
  <c r="AF65" i="68" s="1"/>
  <c r="BE64" i="52"/>
  <c r="BD64" i="52"/>
  <c r="AF64" i="68" s="1"/>
  <c r="BE63" i="52"/>
  <c r="BD63" i="52"/>
  <c r="AF63" i="68" s="1"/>
  <c r="BE62" i="52"/>
  <c r="BD62" i="52"/>
  <c r="AF62" i="68" s="1"/>
  <c r="BE61" i="52"/>
  <c r="BD61" i="52"/>
  <c r="AF61" i="68" s="1"/>
  <c r="BE60" i="52"/>
  <c r="BD60" i="52"/>
  <c r="AF60" i="68" s="1"/>
  <c r="BE59" i="52"/>
  <c r="BD59" i="52"/>
  <c r="AF59" i="68" s="1"/>
  <c r="BE58" i="52"/>
  <c r="BD58" i="52"/>
  <c r="AF58" i="68" s="1"/>
  <c r="BE57" i="52"/>
  <c r="BD57" i="52"/>
  <c r="AF57" i="68" s="1"/>
  <c r="BE56" i="52"/>
  <c r="BD56" i="52"/>
  <c r="AF56" i="68" s="1"/>
  <c r="BE55" i="52"/>
  <c r="BD55" i="52"/>
  <c r="AF55" i="68" s="1"/>
  <c r="BE54" i="52"/>
  <c r="BD54" i="52"/>
  <c r="AF54" i="68" s="1"/>
  <c r="BE53" i="52"/>
  <c r="BD53" i="52"/>
  <c r="AF53" i="68" s="1"/>
  <c r="BE52" i="52"/>
  <c r="BD52" i="52"/>
  <c r="AF52" i="68" s="1"/>
  <c r="BE51" i="52"/>
  <c r="BD51" i="52"/>
  <c r="AF51" i="68" s="1"/>
  <c r="BE50" i="52"/>
  <c r="BD50" i="52"/>
  <c r="AF50" i="68" s="1"/>
  <c r="BE49" i="52"/>
  <c r="BD49" i="52"/>
  <c r="AF49" i="68" s="1"/>
  <c r="BE48" i="52"/>
  <c r="BD48" i="52"/>
  <c r="AF48" i="68" s="1"/>
  <c r="BE47" i="52"/>
  <c r="BD47" i="52"/>
  <c r="AF47" i="68" s="1"/>
  <c r="BE46" i="52"/>
  <c r="BD46" i="52"/>
  <c r="AF46" i="68" s="1"/>
  <c r="BE45" i="52"/>
  <c r="BD45" i="52"/>
  <c r="AF45" i="68" s="1"/>
  <c r="BE44" i="52"/>
  <c r="BD44" i="52"/>
  <c r="AF44" i="68" s="1"/>
  <c r="BE43" i="52"/>
  <c r="BD43" i="52"/>
  <c r="AF43" i="68" s="1"/>
  <c r="BE42" i="52"/>
  <c r="BD42" i="52"/>
  <c r="AF42" i="68" s="1"/>
  <c r="BE41" i="52"/>
  <c r="BD41" i="52"/>
  <c r="AF41" i="68" s="1"/>
  <c r="BE40" i="52"/>
  <c r="BD40" i="52"/>
  <c r="AF40" i="68" s="1"/>
  <c r="BE39" i="52"/>
  <c r="BD39" i="52"/>
  <c r="AF39" i="68" s="1"/>
  <c r="BE38" i="52"/>
  <c r="BD38" i="52"/>
  <c r="AF38" i="68" s="1"/>
  <c r="BE37" i="52"/>
  <c r="BD37" i="52"/>
  <c r="AF37" i="68" s="1"/>
  <c r="BE36" i="52"/>
  <c r="BD36" i="52"/>
  <c r="AF36" i="68" s="1"/>
  <c r="BE35" i="52"/>
  <c r="BD35" i="52"/>
  <c r="AF35" i="68" s="1"/>
  <c r="BE34" i="52"/>
  <c r="BD34" i="52"/>
  <c r="AF34" i="68" s="1"/>
  <c r="BE33" i="52"/>
  <c r="BD33" i="52"/>
  <c r="AF33" i="68" s="1"/>
  <c r="BE32" i="52"/>
  <c r="BD32" i="52"/>
  <c r="AF32" i="68" s="1"/>
  <c r="BE31" i="52"/>
  <c r="BD31" i="52"/>
  <c r="AF31" i="68" s="1"/>
  <c r="BE30" i="52"/>
  <c r="BD30" i="52"/>
  <c r="AF30" i="68" s="1"/>
  <c r="BE29" i="52"/>
  <c r="BD29" i="52"/>
  <c r="AF29" i="68" s="1"/>
  <c r="BE28" i="52"/>
  <c r="BD28" i="52"/>
  <c r="AF28" i="68" s="1"/>
  <c r="BE27" i="52"/>
  <c r="BD27" i="52"/>
  <c r="AF27" i="68" s="1"/>
  <c r="BE26" i="52"/>
  <c r="BD26" i="52"/>
  <c r="AF26" i="68" s="1"/>
  <c r="BE25" i="52"/>
  <c r="BD25" i="52"/>
  <c r="AF25" i="68" s="1"/>
  <c r="BE24" i="52"/>
  <c r="BD24" i="52"/>
  <c r="AF24" i="68" s="1"/>
  <c r="BE23" i="52"/>
  <c r="BD23" i="52"/>
  <c r="AF23" i="68" s="1"/>
  <c r="BE22" i="52"/>
  <c r="BD22" i="52"/>
  <c r="AF22" i="68" s="1"/>
  <c r="BE21" i="52"/>
  <c r="BD21" i="52"/>
  <c r="AF21" i="68" s="1"/>
  <c r="BE20" i="52"/>
  <c r="BD20" i="52"/>
  <c r="AF20" i="68" s="1"/>
  <c r="BE19" i="52"/>
  <c r="BD19" i="52"/>
  <c r="AF19" i="68" s="1"/>
  <c r="BE18" i="52"/>
  <c r="BD18" i="52"/>
  <c r="AF18" i="68" s="1"/>
  <c r="BE17" i="52"/>
  <c r="BD17" i="52"/>
  <c r="AF17" i="68" s="1"/>
  <c r="BE16" i="52"/>
  <c r="BD16" i="52"/>
  <c r="AF16" i="68" s="1"/>
  <c r="BD11" i="52"/>
  <c r="AF11" i="68" s="1"/>
  <c r="BD9" i="52"/>
  <c r="AF9" i="68" s="1"/>
  <c r="BD8" i="52"/>
  <c r="AF8" i="68" s="1"/>
  <c r="BD7" i="52"/>
  <c r="AF7" i="68" s="1"/>
  <c r="BD5" i="52"/>
  <c r="AF5" i="68" s="1"/>
  <c r="BA104" i="52"/>
  <c r="AZ104" i="52"/>
  <c r="AC104" i="68" s="1"/>
  <c r="BA103" i="52"/>
  <c r="AZ103" i="52"/>
  <c r="AC103" i="68" s="1"/>
  <c r="BA102" i="52"/>
  <c r="AZ102" i="52"/>
  <c r="AC102" i="68" s="1"/>
  <c r="BA101" i="52"/>
  <c r="AZ101" i="52"/>
  <c r="AC101" i="68" s="1"/>
  <c r="BA100" i="52"/>
  <c r="AZ100" i="52"/>
  <c r="AC100" i="68" s="1"/>
  <c r="BA99" i="52"/>
  <c r="AZ99" i="52"/>
  <c r="AC99" i="68" s="1"/>
  <c r="BA98" i="52"/>
  <c r="AZ98" i="52"/>
  <c r="AC98" i="68" s="1"/>
  <c r="AZ97" i="52"/>
  <c r="AC97" i="68" s="1"/>
  <c r="AZ96" i="52"/>
  <c r="AC96" i="68" s="1"/>
  <c r="AZ95" i="52"/>
  <c r="AC95" i="68" s="1"/>
  <c r="AZ94" i="52"/>
  <c r="AC94" i="68" s="1"/>
  <c r="AZ93" i="52"/>
  <c r="AC93" i="68" s="1"/>
  <c r="AZ92" i="52"/>
  <c r="AC92" i="68" s="1"/>
  <c r="AZ91" i="52"/>
  <c r="AC91" i="68" s="1"/>
  <c r="AZ90" i="52"/>
  <c r="AC90" i="68" s="1"/>
  <c r="AZ89" i="52"/>
  <c r="AC89" i="68" s="1"/>
  <c r="BA88" i="52"/>
  <c r="AZ88" i="52"/>
  <c r="AC88" i="68" s="1"/>
  <c r="BA87" i="52"/>
  <c r="AZ87" i="52"/>
  <c r="AC87" i="68" s="1"/>
  <c r="BA86" i="52"/>
  <c r="AZ86" i="52"/>
  <c r="AC86" i="68" s="1"/>
  <c r="BA85" i="52"/>
  <c r="AZ85" i="52"/>
  <c r="AC85" i="68" s="1"/>
  <c r="BA84" i="52"/>
  <c r="AZ84" i="52"/>
  <c r="AC84" i="68" s="1"/>
  <c r="BA83" i="52"/>
  <c r="AZ83" i="52"/>
  <c r="AC83" i="68" s="1"/>
  <c r="BA82" i="52"/>
  <c r="AZ82" i="52"/>
  <c r="AC82" i="68" s="1"/>
  <c r="BA81" i="52"/>
  <c r="AZ81" i="52"/>
  <c r="AC81" i="68" s="1"/>
  <c r="BA80" i="52"/>
  <c r="AZ80" i="52"/>
  <c r="AC80" i="68" s="1"/>
  <c r="BA79" i="52"/>
  <c r="AZ79" i="52"/>
  <c r="AC79" i="68" s="1"/>
  <c r="BA78" i="52"/>
  <c r="AZ78" i="52"/>
  <c r="AC78" i="68" s="1"/>
  <c r="BA77" i="52"/>
  <c r="AZ77" i="52"/>
  <c r="AC77" i="68" s="1"/>
  <c r="BA76" i="52"/>
  <c r="AZ76" i="52"/>
  <c r="AC76" i="68" s="1"/>
  <c r="BA75" i="52"/>
  <c r="AZ75" i="52"/>
  <c r="AC75" i="68" s="1"/>
  <c r="BA74" i="52"/>
  <c r="AZ74" i="52"/>
  <c r="AC74" i="68" s="1"/>
  <c r="BA73" i="52"/>
  <c r="AZ73" i="52"/>
  <c r="AC73" i="68" s="1"/>
  <c r="BA72" i="52"/>
  <c r="AZ72" i="52"/>
  <c r="AC72" i="68" s="1"/>
  <c r="BA71" i="52"/>
  <c r="AZ71" i="52"/>
  <c r="AC71" i="68" s="1"/>
  <c r="BA70" i="52"/>
  <c r="AZ70" i="52"/>
  <c r="AC70" i="68" s="1"/>
  <c r="BA69" i="52"/>
  <c r="AZ69" i="52"/>
  <c r="AC69" i="68" s="1"/>
  <c r="BA68" i="52"/>
  <c r="AZ68" i="52"/>
  <c r="AC68" i="68" s="1"/>
  <c r="BA67" i="52"/>
  <c r="AZ67" i="52"/>
  <c r="AC67" i="68" s="1"/>
  <c r="BA66" i="52"/>
  <c r="AZ66" i="52"/>
  <c r="AC66" i="68" s="1"/>
  <c r="BA65" i="52"/>
  <c r="AZ65" i="52"/>
  <c r="AC65" i="68" s="1"/>
  <c r="BA64" i="52"/>
  <c r="AZ64" i="52"/>
  <c r="AC64" i="68" s="1"/>
  <c r="BA63" i="52"/>
  <c r="AZ63" i="52"/>
  <c r="AC63" i="68" s="1"/>
  <c r="BA62" i="52"/>
  <c r="AZ62" i="52"/>
  <c r="AC62" i="68" s="1"/>
  <c r="BA61" i="52"/>
  <c r="AZ61" i="52"/>
  <c r="AC61" i="68" s="1"/>
  <c r="BA60" i="52"/>
  <c r="AZ60" i="52"/>
  <c r="AC60" i="68" s="1"/>
  <c r="BA59" i="52"/>
  <c r="AZ59" i="52"/>
  <c r="AC59" i="68" s="1"/>
  <c r="BA58" i="52"/>
  <c r="AZ58" i="52"/>
  <c r="AC58" i="68" s="1"/>
  <c r="BA57" i="52"/>
  <c r="AZ57" i="52"/>
  <c r="AC57" i="68" s="1"/>
  <c r="BA56" i="52"/>
  <c r="AZ56" i="52"/>
  <c r="AC56" i="68" s="1"/>
  <c r="BA55" i="52"/>
  <c r="AZ55" i="52"/>
  <c r="AC55" i="68" s="1"/>
  <c r="BA54" i="52"/>
  <c r="AZ54" i="52"/>
  <c r="AC54" i="68" s="1"/>
  <c r="BA53" i="52"/>
  <c r="AZ53" i="52"/>
  <c r="AC53" i="68" s="1"/>
  <c r="BA52" i="52"/>
  <c r="AZ52" i="52"/>
  <c r="AC52" i="68" s="1"/>
  <c r="BA51" i="52"/>
  <c r="AZ51" i="52"/>
  <c r="AC51" i="68" s="1"/>
  <c r="BA50" i="52"/>
  <c r="AZ50" i="52"/>
  <c r="AC50" i="68" s="1"/>
  <c r="BA49" i="52"/>
  <c r="AZ49" i="52"/>
  <c r="AC49" i="68" s="1"/>
  <c r="BA48" i="52"/>
  <c r="AZ48" i="52"/>
  <c r="AC48" i="68" s="1"/>
  <c r="BA47" i="52"/>
  <c r="AZ47" i="52"/>
  <c r="AC47" i="68" s="1"/>
  <c r="BA46" i="52"/>
  <c r="AZ46" i="52"/>
  <c r="AC46" i="68" s="1"/>
  <c r="BA45" i="52"/>
  <c r="AZ45" i="52"/>
  <c r="AC45" i="68" s="1"/>
  <c r="BA44" i="52"/>
  <c r="AZ44" i="52"/>
  <c r="AC44" i="68" s="1"/>
  <c r="BA43" i="52"/>
  <c r="AZ43" i="52"/>
  <c r="AC43" i="68" s="1"/>
  <c r="BA42" i="52"/>
  <c r="AZ42" i="52"/>
  <c r="AC42" i="68" s="1"/>
  <c r="BA41" i="52"/>
  <c r="AZ41" i="52"/>
  <c r="AC41" i="68" s="1"/>
  <c r="BA40" i="52"/>
  <c r="AZ40" i="52"/>
  <c r="AC40" i="68" s="1"/>
  <c r="BA39" i="52"/>
  <c r="AZ39" i="52"/>
  <c r="AC39" i="68" s="1"/>
  <c r="BA38" i="52"/>
  <c r="AZ38" i="52"/>
  <c r="AC38" i="68" s="1"/>
  <c r="BA37" i="52"/>
  <c r="AZ37" i="52"/>
  <c r="AC37" i="68" s="1"/>
  <c r="BA36" i="52"/>
  <c r="AZ36" i="52"/>
  <c r="AC36" i="68" s="1"/>
  <c r="BA35" i="52"/>
  <c r="AZ35" i="52"/>
  <c r="AC35" i="68" s="1"/>
  <c r="BA34" i="52"/>
  <c r="AZ34" i="52"/>
  <c r="AC34" i="68" s="1"/>
  <c r="BA33" i="52"/>
  <c r="AZ33" i="52"/>
  <c r="AC33" i="68" s="1"/>
  <c r="BA32" i="52"/>
  <c r="AZ32" i="52"/>
  <c r="AC32" i="68" s="1"/>
  <c r="BA31" i="52"/>
  <c r="AZ31" i="52"/>
  <c r="AC31" i="68" s="1"/>
  <c r="BA30" i="52"/>
  <c r="AZ30" i="52"/>
  <c r="AC30" i="68" s="1"/>
  <c r="BA29" i="52"/>
  <c r="AZ29" i="52"/>
  <c r="AC29" i="68" s="1"/>
  <c r="BA28" i="52"/>
  <c r="AZ28" i="52"/>
  <c r="AC28" i="68" s="1"/>
  <c r="BA27" i="52"/>
  <c r="AZ27" i="52"/>
  <c r="AC27" i="68" s="1"/>
  <c r="BA26" i="52"/>
  <c r="AZ26" i="52"/>
  <c r="AC26" i="68" s="1"/>
  <c r="BA25" i="52"/>
  <c r="AZ25" i="52"/>
  <c r="AC25" i="68" s="1"/>
  <c r="BA24" i="52"/>
  <c r="AZ24" i="52"/>
  <c r="AC24" i="68" s="1"/>
  <c r="BA23" i="52"/>
  <c r="AZ23" i="52"/>
  <c r="AC23" i="68" s="1"/>
  <c r="BA22" i="52"/>
  <c r="AZ22" i="52"/>
  <c r="AC22" i="68" s="1"/>
  <c r="BA21" i="52"/>
  <c r="AZ21" i="52"/>
  <c r="AC21" i="68" s="1"/>
  <c r="BA20" i="52"/>
  <c r="AZ20" i="52"/>
  <c r="AC20" i="68" s="1"/>
  <c r="BA19" i="52"/>
  <c r="AZ19" i="52"/>
  <c r="AC19" i="68" s="1"/>
  <c r="BA18" i="52"/>
  <c r="AZ18" i="52"/>
  <c r="AC18" i="68" s="1"/>
  <c r="BA17" i="52"/>
  <c r="AZ17" i="52"/>
  <c r="AC17" i="68" s="1"/>
  <c r="BA16" i="52"/>
  <c r="AZ16" i="52"/>
  <c r="AC16" i="68" s="1"/>
  <c r="AZ11" i="52"/>
  <c r="AC11" i="68" s="1"/>
  <c r="AZ8" i="52"/>
  <c r="AC8" i="68" s="1"/>
  <c r="AZ7" i="52"/>
  <c r="AC7" i="68" s="1"/>
  <c r="AW104" i="52"/>
  <c r="AV104" i="52"/>
  <c r="Z104" i="68" s="1"/>
  <c r="AW103" i="52"/>
  <c r="AV103" i="52"/>
  <c r="Z103" i="68" s="1"/>
  <c r="AW102" i="52"/>
  <c r="AV102" i="52"/>
  <c r="Z102" i="68" s="1"/>
  <c r="AW101" i="52"/>
  <c r="AV101" i="52"/>
  <c r="Z101" i="68" s="1"/>
  <c r="AW100" i="52"/>
  <c r="AV100" i="52"/>
  <c r="Z100" i="68" s="1"/>
  <c r="AW99" i="52"/>
  <c r="AV99" i="52"/>
  <c r="Z99" i="68" s="1"/>
  <c r="AW98" i="52"/>
  <c r="AV98" i="52"/>
  <c r="Z98" i="68" s="1"/>
  <c r="AV97" i="52"/>
  <c r="Z97" i="68" s="1"/>
  <c r="AV96" i="52"/>
  <c r="Z96" i="68" s="1"/>
  <c r="AV95" i="52"/>
  <c r="Z95" i="68" s="1"/>
  <c r="AV94" i="52"/>
  <c r="Z94" i="68" s="1"/>
  <c r="AV93" i="52"/>
  <c r="Z93" i="68" s="1"/>
  <c r="AV92" i="52"/>
  <c r="Z92" i="68" s="1"/>
  <c r="AV91" i="52"/>
  <c r="Z91" i="68" s="1"/>
  <c r="AV90" i="52"/>
  <c r="Z90" i="68" s="1"/>
  <c r="AV89" i="52"/>
  <c r="Z89" i="68" s="1"/>
  <c r="AW88" i="52"/>
  <c r="AV88" i="52"/>
  <c r="Z88" i="68" s="1"/>
  <c r="AW87" i="52"/>
  <c r="AV87" i="52"/>
  <c r="Z87" i="68" s="1"/>
  <c r="AW86" i="52"/>
  <c r="AV86" i="52"/>
  <c r="Z86" i="68" s="1"/>
  <c r="AW85" i="52"/>
  <c r="AV85" i="52"/>
  <c r="Z85" i="68" s="1"/>
  <c r="AW84" i="52"/>
  <c r="AV84" i="52"/>
  <c r="Z84" i="68" s="1"/>
  <c r="AW83" i="52"/>
  <c r="AV83" i="52"/>
  <c r="Z83" i="68" s="1"/>
  <c r="AW82" i="52"/>
  <c r="AV82" i="52"/>
  <c r="Z82" i="68" s="1"/>
  <c r="AW81" i="52"/>
  <c r="AV81" i="52"/>
  <c r="Z81" i="68" s="1"/>
  <c r="AW80" i="52"/>
  <c r="AV80" i="52"/>
  <c r="Z80" i="68" s="1"/>
  <c r="AW79" i="52"/>
  <c r="AV79" i="52"/>
  <c r="Z79" i="68" s="1"/>
  <c r="AW78" i="52"/>
  <c r="AV78" i="52"/>
  <c r="Z78" i="68" s="1"/>
  <c r="AW77" i="52"/>
  <c r="AV77" i="52"/>
  <c r="Z77" i="68" s="1"/>
  <c r="AW76" i="52"/>
  <c r="AV76" i="52"/>
  <c r="Z76" i="68" s="1"/>
  <c r="AW75" i="52"/>
  <c r="AV75" i="52"/>
  <c r="Z75" i="68" s="1"/>
  <c r="AW74" i="52"/>
  <c r="AV74" i="52"/>
  <c r="Z74" i="68" s="1"/>
  <c r="AW73" i="52"/>
  <c r="AV73" i="52"/>
  <c r="Z73" i="68" s="1"/>
  <c r="AW72" i="52"/>
  <c r="AV72" i="52"/>
  <c r="Z72" i="68" s="1"/>
  <c r="AW71" i="52"/>
  <c r="AV71" i="52"/>
  <c r="Z71" i="68" s="1"/>
  <c r="AW70" i="52"/>
  <c r="AV70" i="52"/>
  <c r="Z70" i="68" s="1"/>
  <c r="AW69" i="52"/>
  <c r="AV69" i="52"/>
  <c r="Z69" i="68" s="1"/>
  <c r="AW68" i="52"/>
  <c r="AV68" i="52"/>
  <c r="Z68" i="68" s="1"/>
  <c r="AW67" i="52"/>
  <c r="AV67" i="52"/>
  <c r="Z67" i="68" s="1"/>
  <c r="AW66" i="52"/>
  <c r="AV66" i="52"/>
  <c r="Z66" i="68" s="1"/>
  <c r="AW65" i="52"/>
  <c r="AV65" i="52"/>
  <c r="Z65" i="68" s="1"/>
  <c r="AW64" i="52"/>
  <c r="AV64" i="52"/>
  <c r="Z64" i="68" s="1"/>
  <c r="AW63" i="52"/>
  <c r="AV63" i="52"/>
  <c r="Z63" i="68" s="1"/>
  <c r="AW62" i="52"/>
  <c r="AV62" i="52"/>
  <c r="Z62" i="68" s="1"/>
  <c r="AW61" i="52"/>
  <c r="AV61" i="52"/>
  <c r="Z61" i="68" s="1"/>
  <c r="AW60" i="52"/>
  <c r="AV60" i="52"/>
  <c r="Z60" i="68" s="1"/>
  <c r="AW59" i="52"/>
  <c r="AV59" i="52"/>
  <c r="Z59" i="68" s="1"/>
  <c r="AW58" i="52"/>
  <c r="AV58" i="52"/>
  <c r="Z58" i="68" s="1"/>
  <c r="AW57" i="52"/>
  <c r="AV57" i="52"/>
  <c r="Z57" i="68" s="1"/>
  <c r="AW56" i="52"/>
  <c r="AV56" i="52"/>
  <c r="Z56" i="68" s="1"/>
  <c r="AW55" i="52"/>
  <c r="AV55" i="52"/>
  <c r="Z55" i="68" s="1"/>
  <c r="AW54" i="52"/>
  <c r="AV54" i="52"/>
  <c r="Z54" i="68" s="1"/>
  <c r="AW53" i="52"/>
  <c r="AV53" i="52"/>
  <c r="Z53" i="68" s="1"/>
  <c r="AW52" i="52"/>
  <c r="AV52" i="52"/>
  <c r="Z52" i="68" s="1"/>
  <c r="AW51" i="52"/>
  <c r="AV51" i="52"/>
  <c r="Z51" i="68" s="1"/>
  <c r="AW50" i="52"/>
  <c r="AV50" i="52"/>
  <c r="Z50" i="68" s="1"/>
  <c r="AW49" i="52"/>
  <c r="AV49" i="52"/>
  <c r="Z49" i="68" s="1"/>
  <c r="AW48" i="52"/>
  <c r="AV48" i="52"/>
  <c r="Z48" i="68" s="1"/>
  <c r="AW47" i="52"/>
  <c r="AV47" i="52"/>
  <c r="Z47" i="68" s="1"/>
  <c r="AW46" i="52"/>
  <c r="AV46" i="52"/>
  <c r="Z46" i="68" s="1"/>
  <c r="AW45" i="52"/>
  <c r="AV45" i="52"/>
  <c r="Z45" i="68" s="1"/>
  <c r="AW44" i="52"/>
  <c r="AV44" i="52"/>
  <c r="Z44" i="68" s="1"/>
  <c r="AW43" i="52"/>
  <c r="AV43" i="52"/>
  <c r="Z43" i="68" s="1"/>
  <c r="AW42" i="52"/>
  <c r="AV42" i="52"/>
  <c r="Z42" i="68" s="1"/>
  <c r="AW41" i="52"/>
  <c r="AV41" i="52"/>
  <c r="Z41" i="68" s="1"/>
  <c r="AW40" i="52"/>
  <c r="AV40" i="52"/>
  <c r="Z40" i="68" s="1"/>
  <c r="AW39" i="52"/>
  <c r="AV39" i="52"/>
  <c r="Z39" i="68" s="1"/>
  <c r="AW38" i="52"/>
  <c r="AV38" i="52"/>
  <c r="Z38" i="68" s="1"/>
  <c r="AW37" i="52"/>
  <c r="AV37" i="52"/>
  <c r="Z37" i="68" s="1"/>
  <c r="AW36" i="52"/>
  <c r="AV36" i="52"/>
  <c r="Z36" i="68" s="1"/>
  <c r="AW35" i="52"/>
  <c r="AV35" i="52"/>
  <c r="Z35" i="68" s="1"/>
  <c r="AW34" i="52"/>
  <c r="AV34" i="52"/>
  <c r="Z34" i="68" s="1"/>
  <c r="AW33" i="52"/>
  <c r="AV33" i="52"/>
  <c r="Z33" i="68" s="1"/>
  <c r="AW32" i="52"/>
  <c r="AV32" i="52"/>
  <c r="Z32" i="68" s="1"/>
  <c r="AW31" i="52"/>
  <c r="AV31" i="52"/>
  <c r="Z31" i="68" s="1"/>
  <c r="AW30" i="52"/>
  <c r="AV30" i="52"/>
  <c r="Z30" i="68" s="1"/>
  <c r="AW29" i="52"/>
  <c r="AV29" i="52"/>
  <c r="Z29" i="68" s="1"/>
  <c r="AW28" i="52"/>
  <c r="AV28" i="52"/>
  <c r="Z28" i="68" s="1"/>
  <c r="AW27" i="52"/>
  <c r="AV27" i="52"/>
  <c r="Z27" i="68" s="1"/>
  <c r="AW26" i="52"/>
  <c r="AV26" i="52"/>
  <c r="Z26" i="68" s="1"/>
  <c r="AW25" i="52"/>
  <c r="AV25" i="52"/>
  <c r="Z25" i="68" s="1"/>
  <c r="AW24" i="52"/>
  <c r="AV24" i="52"/>
  <c r="Z24" i="68" s="1"/>
  <c r="AW23" i="52"/>
  <c r="AV23" i="52"/>
  <c r="Z23" i="68" s="1"/>
  <c r="AW22" i="52"/>
  <c r="AV22" i="52"/>
  <c r="Z22" i="68" s="1"/>
  <c r="AW21" i="52"/>
  <c r="AV21" i="52"/>
  <c r="Z21" i="68" s="1"/>
  <c r="AW20" i="52"/>
  <c r="AV20" i="52"/>
  <c r="Z20" i="68" s="1"/>
  <c r="AW19" i="52"/>
  <c r="AV19" i="52"/>
  <c r="Z19" i="68" s="1"/>
  <c r="AW18" i="52"/>
  <c r="AV18" i="52"/>
  <c r="Z18" i="68" s="1"/>
  <c r="AW17" i="52"/>
  <c r="AV17" i="52"/>
  <c r="Z17" i="68" s="1"/>
  <c r="AW16" i="52"/>
  <c r="AV16" i="52"/>
  <c r="Z16" i="68" s="1"/>
  <c r="AV7" i="52"/>
  <c r="Z7" i="68" s="1"/>
  <c r="AS104" i="52"/>
  <c r="AR104" i="52"/>
  <c r="W104" i="68" s="1"/>
  <c r="AS103" i="52"/>
  <c r="AR103" i="52"/>
  <c r="W103" i="68" s="1"/>
  <c r="AS102" i="52"/>
  <c r="AR102" i="52"/>
  <c r="W102" i="68" s="1"/>
  <c r="AS101" i="52"/>
  <c r="AR101" i="52"/>
  <c r="W101" i="68" s="1"/>
  <c r="AS100" i="52"/>
  <c r="AR100" i="52"/>
  <c r="W100" i="68" s="1"/>
  <c r="AS99" i="52"/>
  <c r="AR99" i="52"/>
  <c r="W99" i="68" s="1"/>
  <c r="AS98" i="52"/>
  <c r="AR98" i="52"/>
  <c r="W98" i="68" s="1"/>
  <c r="AR97" i="52"/>
  <c r="W97" i="68" s="1"/>
  <c r="AR96" i="52"/>
  <c r="W96" i="68" s="1"/>
  <c r="AR95" i="52"/>
  <c r="W95" i="68" s="1"/>
  <c r="AR94" i="52"/>
  <c r="W94" i="68" s="1"/>
  <c r="AR93" i="52"/>
  <c r="W93" i="68" s="1"/>
  <c r="AR92" i="52"/>
  <c r="W92" i="68" s="1"/>
  <c r="AR91" i="52"/>
  <c r="W91" i="68" s="1"/>
  <c r="AR90" i="52"/>
  <c r="W90" i="68" s="1"/>
  <c r="AR89" i="52"/>
  <c r="W89" i="68" s="1"/>
  <c r="AS88" i="52"/>
  <c r="AR88" i="52"/>
  <c r="W88" i="68" s="1"/>
  <c r="AS87" i="52"/>
  <c r="AR87" i="52"/>
  <c r="W87" i="68" s="1"/>
  <c r="AS86" i="52"/>
  <c r="AR86" i="52"/>
  <c r="W86" i="68" s="1"/>
  <c r="AS85" i="52"/>
  <c r="AR85" i="52"/>
  <c r="W85" i="68" s="1"/>
  <c r="AS84" i="52"/>
  <c r="AR84" i="52"/>
  <c r="W84" i="68" s="1"/>
  <c r="AS83" i="52"/>
  <c r="AR83" i="52"/>
  <c r="W83" i="68" s="1"/>
  <c r="AS82" i="52"/>
  <c r="AR82" i="52"/>
  <c r="W82" i="68" s="1"/>
  <c r="AS81" i="52"/>
  <c r="AR81" i="52"/>
  <c r="W81" i="68" s="1"/>
  <c r="AS80" i="52"/>
  <c r="AR80" i="52"/>
  <c r="W80" i="68" s="1"/>
  <c r="AS79" i="52"/>
  <c r="AR79" i="52"/>
  <c r="W79" i="68" s="1"/>
  <c r="AS78" i="52"/>
  <c r="AR78" i="52"/>
  <c r="W78" i="68" s="1"/>
  <c r="AS77" i="52"/>
  <c r="AR77" i="52"/>
  <c r="W77" i="68" s="1"/>
  <c r="AS76" i="52"/>
  <c r="AR76" i="52"/>
  <c r="W76" i="68" s="1"/>
  <c r="AS75" i="52"/>
  <c r="AR75" i="52"/>
  <c r="W75" i="68" s="1"/>
  <c r="AS74" i="52"/>
  <c r="AR74" i="52"/>
  <c r="W74" i="68" s="1"/>
  <c r="AS73" i="52"/>
  <c r="AR73" i="52"/>
  <c r="W73" i="68" s="1"/>
  <c r="AS72" i="52"/>
  <c r="AR72" i="52"/>
  <c r="W72" i="68" s="1"/>
  <c r="AS71" i="52"/>
  <c r="AR71" i="52"/>
  <c r="W71" i="68" s="1"/>
  <c r="AS70" i="52"/>
  <c r="AR70" i="52"/>
  <c r="W70" i="68" s="1"/>
  <c r="AS69" i="52"/>
  <c r="AR69" i="52"/>
  <c r="W69" i="68" s="1"/>
  <c r="AS68" i="52"/>
  <c r="AR68" i="52"/>
  <c r="W68" i="68" s="1"/>
  <c r="AS67" i="52"/>
  <c r="AR67" i="52"/>
  <c r="W67" i="68" s="1"/>
  <c r="AS66" i="52"/>
  <c r="AR66" i="52"/>
  <c r="W66" i="68" s="1"/>
  <c r="AS65" i="52"/>
  <c r="AR65" i="52"/>
  <c r="W65" i="68" s="1"/>
  <c r="AS64" i="52"/>
  <c r="AR64" i="52"/>
  <c r="W64" i="68" s="1"/>
  <c r="AS63" i="52"/>
  <c r="AR63" i="52"/>
  <c r="W63" i="68" s="1"/>
  <c r="AS62" i="52"/>
  <c r="AR62" i="52"/>
  <c r="W62" i="68" s="1"/>
  <c r="AS61" i="52"/>
  <c r="AR61" i="52"/>
  <c r="W61" i="68" s="1"/>
  <c r="AS60" i="52"/>
  <c r="AR60" i="52"/>
  <c r="W60" i="68" s="1"/>
  <c r="AS59" i="52"/>
  <c r="AR59" i="52"/>
  <c r="W59" i="68" s="1"/>
  <c r="AS58" i="52"/>
  <c r="AR58" i="52"/>
  <c r="W58" i="68" s="1"/>
  <c r="AS57" i="52"/>
  <c r="AR57" i="52"/>
  <c r="W57" i="68" s="1"/>
  <c r="AS56" i="52"/>
  <c r="AR56" i="52"/>
  <c r="W56" i="68" s="1"/>
  <c r="AS55" i="52"/>
  <c r="AR55" i="52"/>
  <c r="W55" i="68" s="1"/>
  <c r="AS54" i="52"/>
  <c r="AR54" i="52"/>
  <c r="W54" i="68" s="1"/>
  <c r="AS53" i="52"/>
  <c r="AR53" i="52"/>
  <c r="W53" i="68" s="1"/>
  <c r="AS52" i="52"/>
  <c r="AR52" i="52"/>
  <c r="W52" i="68" s="1"/>
  <c r="AS51" i="52"/>
  <c r="AR51" i="52"/>
  <c r="W51" i="68" s="1"/>
  <c r="AS50" i="52"/>
  <c r="AR50" i="52"/>
  <c r="W50" i="68" s="1"/>
  <c r="AS49" i="52"/>
  <c r="AR49" i="52"/>
  <c r="W49" i="68" s="1"/>
  <c r="AS48" i="52"/>
  <c r="AR48" i="52"/>
  <c r="W48" i="68" s="1"/>
  <c r="AS47" i="52"/>
  <c r="AR47" i="52"/>
  <c r="W47" i="68" s="1"/>
  <c r="AS46" i="52"/>
  <c r="AR46" i="52"/>
  <c r="W46" i="68" s="1"/>
  <c r="AS45" i="52"/>
  <c r="AR45" i="52"/>
  <c r="W45" i="68" s="1"/>
  <c r="AS44" i="52"/>
  <c r="AR44" i="52"/>
  <c r="W44" i="68" s="1"/>
  <c r="AS43" i="52"/>
  <c r="AR43" i="52"/>
  <c r="W43" i="68" s="1"/>
  <c r="AS42" i="52"/>
  <c r="AR42" i="52"/>
  <c r="W42" i="68" s="1"/>
  <c r="AS41" i="52"/>
  <c r="AR41" i="52"/>
  <c r="W41" i="68" s="1"/>
  <c r="AS40" i="52"/>
  <c r="AR40" i="52"/>
  <c r="W40" i="68" s="1"/>
  <c r="AS39" i="52"/>
  <c r="AR39" i="52"/>
  <c r="W39" i="68" s="1"/>
  <c r="AS38" i="52"/>
  <c r="AR38" i="52"/>
  <c r="W38" i="68" s="1"/>
  <c r="AS37" i="52"/>
  <c r="AR37" i="52"/>
  <c r="W37" i="68" s="1"/>
  <c r="AS36" i="52"/>
  <c r="AR36" i="52"/>
  <c r="W36" i="68" s="1"/>
  <c r="AS35" i="52"/>
  <c r="AR35" i="52"/>
  <c r="W35" i="68" s="1"/>
  <c r="AS34" i="52"/>
  <c r="AR34" i="52"/>
  <c r="W34" i="68" s="1"/>
  <c r="AS33" i="52"/>
  <c r="AR33" i="52"/>
  <c r="W33" i="68" s="1"/>
  <c r="AS32" i="52"/>
  <c r="AR32" i="52"/>
  <c r="W32" i="68" s="1"/>
  <c r="AS31" i="52"/>
  <c r="AR31" i="52"/>
  <c r="W31" i="68" s="1"/>
  <c r="AS30" i="52"/>
  <c r="AR30" i="52"/>
  <c r="W30" i="68" s="1"/>
  <c r="AS29" i="52"/>
  <c r="AR29" i="52"/>
  <c r="W29" i="68" s="1"/>
  <c r="AS28" i="52"/>
  <c r="AR28" i="52"/>
  <c r="W28" i="68" s="1"/>
  <c r="AS27" i="52"/>
  <c r="AR27" i="52"/>
  <c r="W27" i="68" s="1"/>
  <c r="AS26" i="52"/>
  <c r="AR26" i="52"/>
  <c r="W26" i="68" s="1"/>
  <c r="AS25" i="52"/>
  <c r="AR25" i="52"/>
  <c r="W25" i="68" s="1"/>
  <c r="AS24" i="52"/>
  <c r="AR24" i="52"/>
  <c r="W24" i="68" s="1"/>
  <c r="AS23" i="52"/>
  <c r="AR23" i="52"/>
  <c r="W23" i="68" s="1"/>
  <c r="AS22" i="52"/>
  <c r="AR22" i="52"/>
  <c r="W22" i="68" s="1"/>
  <c r="AS21" i="52"/>
  <c r="AR21" i="52"/>
  <c r="W21" i="68" s="1"/>
  <c r="AS20" i="52"/>
  <c r="AR20" i="52"/>
  <c r="W20" i="68" s="1"/>
  <c r="AS19" i="52"/>
  <c r="AR19" i="52"/>
  <c r="W19" i="68" s="1"/>
  <c r="AS18" i="52"/>
  <c r="AR18" i="52"/>
  <c r="W18" i="68" s="1"/>
  <c r="AS17" i="52"/>
  <c r="AR17" i="52"/>
  <c r="W17" i="68" s="1"/>
  <c r="AS16" i="52"/>
  <c r="AR16" i="52"/>
  <c r="W16" i="68" s="1"/>
  <c r="AO104" i="52"/>
  <c r="AN104" i="52"/>
  <c r="T104" i="68" s="1"/>
  <c r="AO103" i="52"/>
  <c r="AN103" i="52"/>
  <c r="T103" i="68" s="1"/>
  <c r="AO102" i="52"/>
  <c r="AN102" i="52"/>
  <c r="T102" i="68" s="1"/>
  <c r="AO101" i="52"/>
  <c r="AN101" i="52"/>
  <c r="T101" i="68" s="1"/>
  <c r="AO100" i="52"/>
  <c r="AN100" i="52"/>
  <c r="T100" i="68" s="1"/>
  <c r="AO99" i="52"/>
  <c r="AN99" i="52"/>
  <c r="T99" i="68" s="1"/>
  <c r="AO98" i="52"/>
  <c r="AN98" i="52"/>
  <c r="T98" i="68" s="1"/>
  <c r="AN97" i="52"/>
  <c r="T97" i="68" s="1"/>
  <c r="AN96" i="52"/>
  <c r="T96" i="68" s="1"/>
  <c r="AN95" i="52"/>
  <c r="T95" i="68" s="1"/>
  <c r="AN94" i="52"/>
  <c r="T94" i="68" s="1"/>
  <c r="AN93" i="52"/>
  <c r="T93" i="68" s="1"/>
  <c r="AN92" i="52"/>
  <c r="T92" i="68" s="1"/>
  <c r="AO91" i="52"/>
  <c r="AN91" i="52"/>
  <c r="T91" i="68" s="1"/>
  <c r="AN90" i="52"/>
  <c r="T90" i="68" s="1"/>
  <c r="AN89" i="52"/>
  <c r="T89" i="68" s="1"/>
  <c r="AO88" i="52"/>
  <c r="AN88" i="52"/>
  <c r="T88" i="68" s="1"/>
  <c r="AO87" i="52"/>
  <c r="AN87" i="52"/>
  <c r="T87" i="68" s="1"/>
  <c r="AO86" i="52"/>
  <c r="AN86" i="52"/>
  <c r="T86" i="68" s="1"/>
  <c r="AO85" i="52"/>
  <c r="AN85" i="52"/>
  <c r="T85" i="68" s="1"/>
  <c r="AO84" i="52"/>
  <c r="AN84" i="52"/>
  <c r="T84" i="68" s="1"/>
  <c r="AO83" i="52"/>
  <c r="AN83" i="52"/>
  <c r="T83" i="68" s="1"/>
  <c r="AO82" i="52"/>
  <c r="AN82" i="52"/>
  <c r="T82" i="68" s="1"/>
  <c r="AO81" i="52"/>
  <c r="AN81" i="52"/>
  <c r="T81" i="68" s="1"/>
  <c r="AO80" i="52"/>
  <c r="AN80" i="52"/>
  <c r="T80" i="68" s="1"/>
  <c r="AO79" i="52"/>
  <c r="AN79" i="52"/>
  <c r="T79" i="68" s="1"/>
  <c r="AO78" i="52"/>
  <c r="AN78" i="52"/>
  <c r="T78" i="68" s="1"/>
  <c r="AO77" i="52"/>
  <c r="AN77" i="52"/>
  <c r="T77" i="68" s="1"/>
  <c r="AO76" i="52"/>
  <c r="AN76" i="52"/>
  <c r="T76" i="68" s="1"/>
  <c r="AO75" i="52"/>
  <c r="AN75" i="52"/>
  <c r="T75" i="68" s="1"/>
  <c r="AO74" i="52"/>
  <c r="AN74" i="52"/>
  <c r="T74" i="68" s="1"/>
  <c r="AO73" i="52"/>
  <c r="AN73" i="52"/>
  <c r="T73" i="68" s="1"/>
  <c r="AO72" i="52"/>
  <c r="AN72" i="52"/>
  <c r="T72" i="68" s="1"/>
  <c r="AO71" i="52"/>
  <c r="AN71" i="52"/>
  <c r="T71" i="68" s="1"/>
  <c r="AO70" i="52"/>
  <c r="AN70" i="52"/>
  <c r="T70" i="68" s="1"/>
  <c r="AO69" i="52"/>
  <c r="AN69" i="52"/>
  <c r="T69" i="68" s="1"/>
  <c r="AO68" i="52"/>
  <c r="AN68" i="52"/>
  <c r="T68" i="68" s="1"/>
  <c r="AO67" i="52"/>
  <c r="AN67" i="52"/>
  <c r="T67" i="68" s="1"/>
  <c r="AO66" i="52"/>
  <c r="AN66" i="52"/>
  <c r="T66" i="68" s="1"/>
  <c r="AO65" i="52"/>
  <c r="AN65" i="52"/>
  <c r="T65" i="68" s="1"/>
  <c r="AO64" i="52"/>
  <c r="AN64" i="52"/>
  <c r="T64" i="68" s="1"/>
  <c r="AO63" i="52"/>
  <c r="AN63" i="52"/>
  <c r="T63" i="68" s="1"/>
  <c r="AO62" i="52"/>
  <c r="AN62" i="52"/>
  <c r="T62" i="68" s="1"/>
  <c r="AO61" i="52"/>
  <c r="AN61" i="52"/>
  <c r="T61" i="68" s="1"/>
  <c r="AO60" i="52"/>
  <c r="AN60" i="52"/>
  <c r="T60" i="68" s="1"/>
  <c r="AO59" i="52"/>
  <c r="AN59" i="52"/>
  <c r="T59" i="68" s="1"/>
  <c r="AO58" i="52"/>
  <c r="AN58" i="52"/>
  <c r="T58" i="68" s="1"/>
  <c r="AO57" i="52"/>
  <c r="AN57" i="52"/>
  <c r="T57" i="68" s="1"/>
  <c r="AO56" i="52"/>
  <c r="AN56" i="52"/>
  <c r="T56" i="68" s="1"/>
  <c r="AO55" i="52"/>
  <c r="AN55" i="52"/>
  <c r="T55" i="68" s="1"/>
  <c r="AO54" i="52"/>
  <c r="AN54" i="52"/>
  <c r="T54" i="68" s="1"/>
  <c r="AO53" i="52"/>
  <c r="AN53" i="52"/>
  <c r="T53" i="68" s="1"/>
  <c r="AO52" i="52"/>
  <c r="AN52" i="52"/>
  <c r="T52" i="68" s="1"/>
  <c r="AO51" i="52"/>
  <c r="AN51" i="52"/>
  <c r="T51" i="68" s="1"/>
  <c r="AO50" i="52"/>
  <c r="AN50" i="52"/>
  <c r="T50" i="68" s="1"/>
  <c r="AO49" i="52"/>
  <c r="AN49" i="52"/>
  <c r="T49" i="68" s="1"/>
  <c r="AO48" i="52"/>
  <c r="AN48" i="52"/>
  <c r="T48" i="68" s="1"/>
  <c r="AO47" i="52"/>
  <c r="AN47" i="52"/>
  <c r="T47" i="68" s="1"/>
  <c r="AO46" i="52"/>
  <c r="AN46" i="52"/>
  <c r="T46" i="68" s="1"/>
  <c r="AO45" i="52"/>
  <c r="AN45" i="52"/>
  <c r="T45" i="68" s="1"/>
  <c r="AO44" i="52"/>
  <c r="AN44" i="52"/>
  <c r="T44" i="68" s="1"/>
  <c r="AO43" i="52"/>
  <c r="AN43" i="52"/>
  <c r="T43" i="68" s="1"/>
  <c r="AO42" i="52"/>
  <c r="AN42" i="52"/>
  <c r="T42" i="68" s="1"/>
  <c r="AO41" i="52"/>
  <c r="AN41" i="52"/>
  <c r="T41" i="68" s="1"/>
  <c r="AO40" i="52"/>
  <c r="AN40" i="52"/>
  <c r="T40" i="68" s="1"/>
  <c r="AO39" i="52"/>
  <c r="AN39" i="52"/>
  <c r="T39" i="68" s="1"/>
  <c r="AO38" i="52"/>
  <c r="AN38" i="52"/>
  <c r="T38" i="68" s="1"/>
  <c r="AO37" i="52"/>
  <c r="AN37" i="52"/>
  <c r="T37" i="68" s="1"/>
  <c r="AO36" i="52"/>
  <c r="AN36" i="52"/>
  <c r="T36" i="68" s="1"/>
  <c r="AO35" i="52"/>
  <c r="AN35" i="52"/>
  <c r="T35" i="68" s="1"/>
  <c r="AO34" i="52"/>
  <c r="AN34" i="52"/>
  <c r="T34" i="68" s="1"/>
  <c r="AO33" i="52"/>
  <c r="AN33" i="52"/>
  <c r="T33" i="68" s="1"/>
  <c r="AO32" i="52"/>
  <c r="AN32" i="52"/>
  <c r="T32" i="68" s="1"/>
  <c r="AO31" i="52"/>
  <c r="AN31" i="52"/>
  <c r="T31" i="68" s="1"/>
  <c r="AO30" i="52"/>
  <c r="AN30" i="52"/>
  <c r="T30" i="68" s="1"/>
  <c r="AO29" i="52"/>
  <c r="AN29" i="52"/>
  <c r="T29" i="68" s="1"/>
  <c r="AO28" i="52"/>
  <c r="AN28" i="52"/>
  <c r="T28" i="68" s="1"/>
  <c r="AO27" i="52"/>
  <c r="AN27" i="52"/>
  <c r="T27" i="68" s="1"/>
  <c r="AO26" i="52"/>
  <c r="AN26" i="52"/>
  <c r="T26" i="68" s="1"/>
  <c r="AO25" i="52"/>
  <c r="AN25" i="52"/>
  <c r="T25" i="68" s="1"/>
  <c r="AO24" i="52"/>
  <c r="AN24" i="52"/>
  <c r="T24" i="68" s="1"/>
  <c r="AO23" i="52"/>
  <c r="AN23" i="52"/>
  <c r="T23" i="68" s="1"/>
  <c r="AO22" i="52"/>
  <c r="AN22" i="52"/>
  <c r="T22" i="68" s="1"/>
  <c r="AO21" i="52"/>
  <c r="AN21" i="52"/>
  <c r="T21" i="68" s="1"/>
  <c r="AO20" i="52"/>
  <c r="AN20" i="52"/>
  <c r="T20" i="68" s="1"/>
  <c r="AO19" i="52"/>
  <c r="AN19" i="52"/>
  <c r="T19" i="68" s="1"/>
  <c r="AO18" i="52"/>
  <c r="AN18" i="52"/>
  <c r="T18" i="68" s="1"/>
  <c r="AO17" i="52"/>
  <c r="AN17" i="52"/>
  <c r="T17" i="68" s="1"/>
  <c r="AO16" i="52"/>
  <c r="AN16" i="52"/>
  <c r="T16" i="68" s="1"/>
  <c r="AN10" i="52"/>
  <c r="T10" i="68" s="1"/>
  <c r="AN9" i="52"/>
  <c r="T9" i="68" s="1"/>
  <c r="AN8" i="52"/>
  <c r="T8" i="68" s="1"/>
  <c r="AN6" i="52"/>
  <c r="T6" i="68" s="1"/>
  <c r="AN5" i="52"/>
  <c r="T5" i="68" s="1"/>
  <c r="AK104" i="52"/>
  <c r="AJ104" i="52"/>
  <c r="Q104" i="68" s="1"/>
  <c r="AK103" i="52"/>
  <c r="AJ103" i="52"/>
  <c r="Q103" i="68" s="1"/>
  <c r="AK102" i="52"/>
  <c r="AJ102" i="52"/>
  <c r="Q102" i="68" s="1"/>
  <c r="AK101" i="52"/>
  <c r="AJ101" i="52"/>
  <c r="Q101" i="68" s="1"/>
  <c r="AK100" i="52"/>
  <c r="AJ100" i="52"/>
  <c r="Q100" i="68" s="1"/>
  <c r="AK99" i="52"/>
  <c r="AJ99" i="52"/>
  <c r="Q99" i="68" s="1"/>
  <c r="AK98" i="52"/>
  <c r="AJ98" i="52"/>
  <c r="Q98" i="68" s="1"/>
  <c r="AJ97" i="52"/>
  <c r="Q97" i="68" s="1"/>
  <c r="AJ96" i="52"/>
  <c r="Q96" i="68" s="1"/>
  <c r="AJ95" i="52"/>
  <c r="Q95" i="68" s="1"/>
  <c r="AJ94" i="52"/>
  <c r="Q94" i="68" s="1"/>
  <c r="AJ93" i="52"/>
  <c r="Q93" i="68" s="1"/>
  <c r="AJ92" i="52"/>
  <c r="Q92" i="68" s="1"/>
  <c r="AJ91" i="52"/>
  <c r="Q91" i="68" s="1"/>
  <c r="AJ90" i="52"/>
  <c r="Q90" i="68" s="1"/>
  <c r="AJ89" i="52"/>
  <c r="Q89" i="68" s="1"/>
  <c r="AK88" i="52"/>
  <c r="AJ88" i="52"/>
  <c r="Q88" i="68" s="1"/>
  <c r="AK87" i="52"/>
  <c r="AJ87" i="52"/>
  <c r="Q87" i="68" s="1"/>
  <c r="AK86" i="52"/>
  <c r="AJ86" i="52"/>
  <c r="Q86" i="68" s="1"/>
  <c r="AK85" i="52"/>
  <c r="AJ85" i="52"/>
  <c r="Q85" i="68" s="1"/>
  <c r="AK84" i="52"/>
  <c r="AJ84" i="52"/>
  <c r="Q84" i="68" s="1"/>
  <c r="AK83" i="52"/>
  <c r="AJ83" i="52"/>
  <c r="Q83" i="68" s="1"/>
  <c r="AK82" i="52"/>
  <c r="AJ82" i="52"/>
  <c r="Q82" i="68" s="1"/>
  <c r="AK81" i="52"/>
  <c r="AJ81" i="52"/>
  <c r="Q81" i="68" s="1"/>
  <c r="AK80" i="52"/>
  <c r="AJ80" i="52"/>
  <c r="Q80" i="68" s="1"/>
  <c r="AK79" i="52"/>
  <c r="AJ79" i="52"/>
  <c r="Q79" i="68" s="1"/>
  <c r="AK78" i="52"/>
  <c r="AJ78" i="52"/>
  <c r="Q78" i="68" s="1"/>
  <c r="AK77" i="52"/>
  <c r="AJ77" i="52"/>
  <c r="Q77" i="68" s="1"/>
  <c r="AK76" i="52"/>
  <c r="AJ76" i="52"/>
  <c r="Q76" i="68" s="1"/>
  <c r="AK75" i="52"/>
  <c r="AJ75" i="52"/>
  <c r="Q75" i="68" s="1"/>
  <c r="AK74" i="52"/>
  <c r="AJ74" i="52"/>
  <c r="Q74" i="68" s="1"/>
  <c r="AK73" i="52"/>
  <c r="AJ73" i="52"/>
  <c r="Q73" i="68" s="1"/>
  <c r="AK72" i="52"/>
  <c r="AJ72" i="52"/>
  <c r="Q72" i="68" s="1"/>
  <c r="AK71" i="52"/>
  <c r="AJ71" i="52"/>
  <c r="Q71" i="68" s="1"/>
  <c r="AK70" i="52"/>
  <c r="AJ70" i="52"/>
  <c r="Q70" i="68" s="1"/>
  <c r="AK69" i="52"/>
  <c r="AJ69" i="52"/>
  <c r="Q69" i="68" s="1"/>
  <c r="AK68" i="52"/>
  <c r="AJ68" i="52"/>
  <c r="Q68" i="68" s="1"/>
  <c r="AK67" i="52"/>
  <c r="AJ67" i="52"/>
  <c r="Q67" i="68" s="1"/>
  <c r="AK66" i="52"/>
  <c r="AJ66" i="52"/>
  <c r="Q66" i="68" s="1"/>
  <c r="AK65" i="52"/>
  <c r="AJ65" i="52"/>
  <c r="Q65" i="68" s="1"/>
  <c r="AK64" i="52"/>
  <c r="AJ64" i="52"/>
  <c r="Q64" i="68" s="1"/>
  <c r="AK63" i="52"/>
  <c r="AJ63" i="52"/>
  <c r="Q63" i="68" s="1"/>
  <c r="AK62" i="52"/>
  <c r="AJ62" i="52"/>
  <c r="Q62" i="68" s="1"/>
  <c r="AK61" i="52"/>
  <c r="AJ61" i="52"/>
  <c r="Q61" i="68" s="1"/>
  <c r="AK60" i="52"/>
  <c r="AJ60" i="52"/>
  <c r="Q60" i="68" s="1"/>
  <c r="AK59" i="52"/>
  <c r="AJ59" i="52"/>
  <c r="Q59" i="68" s="1"/>
  <c r="AK58" i="52"/>
  <c r="AJ58" i="52"/>
  <c r="Q58" i="68" s="1"/>
  <c r="AK57" i="52"/>
  <c r="AJ57" i="52"/>
  <c r="Q57" i="68" s="1"/>
  <c r="AK56" i="52"/>
  <c r="AJ56" i="52"/>
  <c r="Q56" i="68" s="1"/>
  <c r="AK55" i="52"/>
  <c r="AJ55" i="52"/>
  <c r="Q55" i="68" s="1"/>
  <c r="AK54" i="52"/>
  <c r="AJ54" i="52"/>
  <c r="Q54" i="68" s="1"/>
  <c r="AK53" i="52"/>
  <c r="AJ53" i="52"/>
  <c r="Q53" i="68" s="1"/>
  <c r="AK52" i="52"/>
  <c r="AJ52" i="52"/>
  <c r="Q52" i="68" s="1"/>
  <c r="AK51" i="52"/>
  <c r="AJ51" i="52"/>
  <c r="Q51" i="68" s="1"/>
  <c r="AK50" i="52"/>
  <c r="AJ50" i="52"/>
  <c r="Q50" i="68" s="1"/>
  <c r="AK49" i="52"/>
  <c r="AJ49" i="52"/>
  <c r="Q49" i="68" s="1"/>
  <c r="AK48" i="52"/>
  <c r="AJ48" i="52"/>
  <c r="Q48" i="68" s="1"/>
  <c r="AK47" i="52"/>
  <c r="AJ47" i="52"/>
  <c r="Q47" i="68" s="1"/>
  <c r="AK46" i="52"/>
  <c r="AJ46" i="52"/>
  <c r="Q46" i="68" s="1"/>
  <c r="AK45" i="52"/>
  <c r="AJ45" i="52"/>
  <c r="Q45" i="68" s="1"/>
  <c r="AK44" i="52"/>
  <c r="AJ44" i="52"/>
  <c r="Q44" i="68" s="1"/>
  <c r="AK43" i="52"/>
  <c r="AJ43" i="52"/>
  <c r="Q43" i="68" s="1"/>
  <c r="AK42" i="52"/>
  <c r="AJ42" i="52"/>
  <c r="Q42" i="68" s="1"/>
  <c r="AK41" i="52"/>
  <c r="AJ41" i="52"/>
  <c r="Q41" i="68" s="1"/>
  <c r="AK40" i="52"/>
  <c r="AJ40" i="52"/>
  <c r="Q40" i="68" s="1"/>
  <c r="AK39" i="52"/>
  <c r="AJ39" i="52"/>
  <c r="Q39" i="68" s="1"/>
  <c r="AK38" i="52"/>
  <c r="AJ38" i="52"/>
  <c r="Q38" i="68" s="1"/>
  <c r="AK37" i="52"/>
  <c r="AJ37" i="52"/>
  <c r="Q37" i="68" s="1"/>
  <c r="AK36" i="52"/>
  <c r="AJ36" i="52"/>
  <c r="Q36" i="68" s="1"/>
  <c r="AK35" i="52"/>
  <c r="AJ35" i="52"/>
  <c r="Q35" i="68" s="1"/>
  <c r="AK34" i="52"/>
  <c r="AJ34" i="52"/>
  <c r="Q34" i="68" s="1"/>
  <c r="AK33" i="52"/>
  <c r="AJ33" i="52"/>
  <c r="Q33" i="68" s="1"/>
  <c r="AK32" i="52"/>
  <c r="AJ32" i="52"/>
  <c r="Q32" i="68" s="1"/>
  <c r="AK31" i="52"/>
  <c r="AJ31" i="52"/>
  <c r="Q31" i="68" s="1"/>
  <c r="AK30" i="52"/>
  <c r="AJ30" i="52"/>
  <c r="Q30" i="68" s="1"/>
  <c r="AK29" i="52"/>
  <c r="AJ29" i="52"/>
  <c r="Q29" i="68" s="1"/>
  <c r="AK28" i="52"/>
  <c r="AJ28" i="52"/>
  <c r="Q28" i="68" s="1"/>
  <c r="AK27" i="52"/>
  <c r="AJ27" i="52"/>
  <c r="Q27" i="68" s="1"/>
  <c r="AK26" i="52"/>
  <c r="AJ26" i="52"/>
  <c r="Q26" i="68" s="1"/>
  <c r="AK25" i="52"/>
  <c r="AJ25" i="52"/>
  <c r="Q25" i="68" s="1"/>
  <c r="AK24" i="52"/>
  <c r="AJ24" i="52"/>
  <c r="Q24" i="68" s="1"/>
  <c r="AK23" i="52"/>
  <c r="AJ23" i="52"/>
  <c r="Q23" i="68" s="1"/>
  <c r="AK22" i="52"/>
  <c r="AJ22" i="52"/>
  <c r="Q22" i="68" s="1"/>
  <c r="AK21" i="52"/>
  <c r="AJ21" i="52"/>
  <c r="Q21" i="68" s="1"/>
  <c r="AK20" i="52"/>
  <c r="AJ20" i="52"/>
  <c r="Q20" i="68" s="1"/>
  <c r="AK19" i="52"/>
  <c r="AJ19" i="52"/>
  <c r="Q19" i="68" s="1"/>
  <c r="AK18" i="52"/>
  <c r="AJ18" i="52"/>
  <c r="Q18" i="68" s="1"/>
  <c r="AK17" i="52"/>
  <c r="AJ17" i="52"/>
  <c r="Q17" i="68" s="1"/>
  <c r="AK16" i="52"/>
  <c r="AJ16" i="52"/>
  <c r="Q16" i="68" s="1"/>
  <c r="AJ9" i="52"/>
  <c r="Q9" i="68" s="1"/>
  <c r="AJ8" i="52"/>
  <c r="Q8" i="68" s="1"/>
  <c r="AJ5" i="52"/>
  <c r="Q5" i="68" s="1"/>
  <c r="AG104" i="52"/>
  <c r="AF104" i="52"/>
  <c r="N104" i="68" s="1"/>
  <c r="AG103" i="52"/>
  <c r="AF103" i="52"/>
  <c r="N103" i="68" s="1"/>
  <c r="AG102" i="52"/>
  <c r="AF102" i="52"/>
  <c r="N102" i="68" s="1"/>
  <c r="AG101" i="52"/>
  <c r="AF101" i="52"/>
  <c r="N101" i="68" s="1"/>
  <c r="AG100" i="52"/>
  <c r="AF100" i="52"/>
  <c r="N100" i="68" s="1"/>
  <c r="AG99" i="52"/>
  <c r="AF99" i="52"/>
  <c r="N99" i="68" s="1"/>
  <c r="AG98" i="52"/>
  <c r="AF98" i="52"/>
  <c r="N98" i="68" s="1"/>
  <c r="AF97" i="52"/>
  <c r="N97" i="68" s="1"/>
  <c r="AF96" i="52"/>
  <c r="N96" i="68" s="1"/>
  <c r="AF95" i="52"/>
  <c r="N95" i="68" s="1"/>
  <c r="AF94" i="52"/>
  <c r="N94" i="68" s="1"/>
  <c r="AF93" i="52"/>
  <c r="N93" i="68" s="1"/>
  <c r="AF92" i="52"/>
  <c r="N92" i="68" s="1"/>
  <c r="AF91" i="52"/>
  <c r="N91" i="68" s="1"/>
  <c r="AF90" i="52"/>
  <c r="N90" i="68" s="1"/>
  <c r="AF89" i="52"/>
  <c r="N89" i="68" s="1"/>
  <c r="AG88" i="52"/>
  <c r="AF88" i="52"/>
  <c r="N88" i="68" s="1"/>
  <c r="AG87" i="52"/>
  <c r="AF87" i="52"/>
  <c r="N87" i="68" s="1"/>
  <c r="AG86" i="52"/>
  <c r="AF86" i="52"/>
  <c r="N86" i="68" s="1"/>
  <c r="AG85" i="52"/>
  <c r="AF85" i="52"/>
  <c r="N85" i="68" s="1"/>
  <c r="AG84" i="52"/>
  <c r="AF84" i="52"/>
  <c r="N84" i="68" s="1"/>
  <c r="AG83" i="52"/>
  <c r="AF83" i="52"/>
  <c r="N83" i="68" s="1"/>
  <c r="AG82" i="52"/>
  <c r="AF82" i="52"/>
  <c r="N82" i="68" s="1"/>
  <c r="AG81" i="52"/>
  <c r="AF81" i="52"/>
  <c r="N81" i="68" s="1"/>
  <c r="AG80" i="52"/>
  <c r="AF80" i="52"/>
  <c r="N80" i="68" s="1"/>
  <c r="AG79" i="52"/>
  <c r="AF79" i="52"/>
  <c r="N79" i="68" s="1"/>
  <c r="AG78" i="52"/>
  <c r="AF78" i="52"/>
  <c r="N78" i="68" s="1"/>
  <c r="AG77" i="52"/>
  <c r="AF77" i="52"/>
  <c r="N77" i="68" s="1"/>
  <c r="AG76" i="52"/>
  <c r="AF76" i="52"/>
  <c r="N76" i="68" s="1"/>
  <c r="AG75" i="52"/>
  <c r="AF75" i="52"/>
  <c r="N75" i="68" s="1"/>
  <c r="AG74" i="52"/>
  <c r="AF74" i="52"/>
  <c r="N74" i="68" s="1"/>
  <c r="AG73" i="52"/>
  <c r="AF73" i="52"/>
  <c r="N73" i="68" s="1"/>
  <c r="AG72" i="52"/>
  <c r="AF72" i="52"/>
  <c r="N72" i="68" s="1"/>
  <c r="AG71" i="52"/>
  <c r="AF71" i="52"/>
  <c r="N71" i="68" s="1"/>
  <c r="AG70" i="52"/>
  <c r="AF70" i="52"/>
  <c r="N70" i="68" s="1"/>
  <c r="AG69" i="52"/>
  <c r="AF69" i="52"/>
  <c r="N69" i="68" s="1"/>
  <c r="AG68" i="52"/>
  <c r="AF68" i="52"/>
  <c r="N68" i="68" s="1"/>
  <c r="AG67" i="52"/>
  <c r="AF67" i="52"/>
  <c r="N67" i="68" s="1"/>
  <c r="AG66" i="52"/>
  <c r="AF66" i="52"/>
  <c r="N66" i="68" s="1"/>
  <c r="AG65" i="52"/>
  <c r="AF65" i="52"/>
  <c r="N65" i="68" s="1"/>
  <c r="AG64" i="52"/>
  <c r="AF64" i="52"/>
  <c r="N64" i="68" s="1"/>
  <c r="AG63" i="52"/>
  <c r="AF63" i="52"/>
  <c r="N63" i="68" s="1"/>
  <c r="AG62" i="52"/>
  <c r="AF62" i="52"/>
  <c r="N62" i="68" s="1"/>
  <c r="AG61" i="52"/>
  <c r="AF61" i="52"/>
  <c r="N61" i="68" s="1"/>
  <c r="AG60" i="52"/>
  <c r="AF60" i="52"/>
  <c r="N60" i="68" s="1"/>
  <c r="AG59" i="52"/>
  <c r="AF59" i="52"/>
  <c r="N59" i="68" s="1"/>
  <c r="AG58" i="52"/>
  <c r="AF58" i="52"/>
  <c r="N58" i="68" s="1"/>
  <c r="AG57" i="52"/>
  <c r="AF57" i="52"/>
  <c r="N57" i="68" s="1"/>
  <c r="AG56" i="52"/>
  <c r="AF56" i="52"/>
  <c r="N56" i="68" s="1"/>
  <c r="AG55" i="52"/>
  <c r="AF55" i="52"/>
  <c r="N55" i="68" s="1"/>
  <c r="AG54" i="52"/>
  <c r="AF54" i="52"/>
  <c r="N54" i="68" s="1"/>
  <c r="AG53" i="52"/>
  <c r="AF53" i="52"/>
  <c r="N53" i="68" s="1"/>
  <c r="AG52" i="52"/>
  <c r="AF52" i="52"/>
  <c r="N52" i="68" s="1"/>
  <c r="AG51" i="52"/>
  <c r="AF51" i="52"/>
  <c r="N51" i="68" s="1"/>
  <c r="AG50" i="52"/>
  <c r="AF50" i="52"/>
  <c r="N50" i="68" s="1"/>
  <c r="AG49" i="52"/>
  <c r="AF49" i="52"/>
  <c r="N49" i="68" s="1"/>
  <c r="AG48" i="52"/>
  <c r="AF48" i="52"/>
  <c r="N48" i="68" s="1"/>
  <c r="AG47" i="52"/>
  <c r="AF47" i="52"/>
  <c r="N47" i="68" s="1"/>
  <c r="AG46" i="52"/>
  <c r="AF46" i="52"/>
  <c r="N46" i="68" s="1"/>
  <c r="AG45" i="52"/>
  <c r="AF45" i="52"/>
  <c r="N45" i="68" s="1"/>
  <c r="AG44" i="52"/>
  <c r="AF44" i="52"/>
  <c r="N44" i="68" s="1"/>
  <c r="AG43" i="52"/>
  <c r="AF43" i="52"/>
  <c r="N43" i="68" s="1"/>
  <c r="AG42" i="52"/>
  <c r="AF42" i="52"/>
  <c r="N42" i="68" s="1"/>
  <c r="AG41" i="52"/>
  <c r="AF41" i="52"/>
  <c r="N41" i="68" s="1"/>
  <c r="AG40" i="52"/>
  <c r="AF40" i="52"/>
  <c r="N40" i="68" s="1"/>
  <c r="AG39" i="52"/>
  <c r="AF39" i="52"/>
  <c r="N39" i="68" s="1"/>
  <c r="AG38" i="52"/>
  <c r="AF38" i="52"/>
  <c r="N38" i="68" s="1"/>
  <c r="AG37" i="52"/>
  <c r="AF37" i="52"/>
  <c r="N37" i="68" s="1"/>
  <c r="AG36" i="52"/>
  <c r="AF36" i="52"/>
  <c r="N36" i="68" s="1"/>
  <c r="AG35" i="52"/>
  <c r="AF35" i="52"/>
  <c r="N35" i="68" s="1"/>
  <c r="AG34" i="52"/>
  <c r="AF34" i="52"/>
  <c r="N34" i="68" s="1"/>
  <c r="AG33" i="52"/>
  <c r="AF33" i="52"/>
  <c r="N33" i="68" s="1"/>
  <c r="AG32" i="52"/>
  <c r="AF32" i="52"/>
  <c r="N32" i="68" s="1"/>
  <c r="AG31" i="52"/>
  <c r="AF31" i="52"/>
  <c r="N31" i="68" s="1"/>
  <c r="AG30" i="52"/>
  <c r="AF30" i="52"/>
  <c r="N30" i="68" s="1"/>
  <c r="AG29" i="52"/>
  <c r="AF29" i="52"/>
  <c r="N29" i="68" s="1"/>
  <c r="AG28" i="52"/>
  <c r="AF28" i="52"/>
  <c r="N28" i="68" s="1"/>
  <c r="AG27" i="52"/>
  <c r="AF27" i="52"/>
  <c r="N27" i="68" s="1"/>
  <c r="AG26" i="52"/>
  <c r="AF26" i="52"/>
  <c r="N26" i="68" s="1"/>
  <c r="AG25" i="52"/>
  <c r="AF25" i="52"/>
  <c r="N25" i="68" s="1"/>
  <c r="AG24" i="52"/>
  <c r="AF24" i="52"/>
  <c r="N24" i="68" s="1"/>
  <c r="AG23" i="52"/>
  <c r="AF23" i="52"/>
  <c r="N23" i="68" s="1"/>
  <c r="AG22" i="52"/>
  <c r="AF22" i="52"/>
  <c r="N22" i="68" s="1"/>
  <c r="AG21" i="52"/>
  <c r="AF21" i="52"/>
  <c r="N21" i="68" s="1"/>
  <c r="AG20" i="52"/>
  <c r="AF20" i="52"/>
  <c r="N20" i="68" s="1"/>
  <c r="AG19" i="52"/>
  <c r="AF19" i="52"/>
  <c r="N19" i="68" s="1"/>
  <c r="AG18" i="52"/>
  <c r="AF18" i="52"/>
  <c r="N18" i="68" s="1"/>
  <c r="AG17" i="52"/>
  <c r="AF17" i="52"/>
  <c r="N17" i="68" s="1"/>
  <c r="AG16" i="52"/>
  <c r="AF16" i="52"/>
  <c r="N16" i="68" s="1"/>
  <c r="AC104" i="52"/>
  <c r="AB104" i="52"/>
  <c r="K104" i="68" s="1"/>
  <c r="AC103" i="52"/>
  <c r="AB103" i="52"/>
  <c r="K103" i="68" s="1"/>
  <c r="AC102" i="52"/>
  <c r="AB102" i="52"/>
  <c r="K102" i="68" s="1"/>
  <c r="AC101" i="52"/>
  <c r="AB101" i="52"/>
  <c r="K101" i="68" s="1"/>
  <c r="AC100" i="52"/>
  <c r="AB100" i="52"/>
  <c r="K100" i="68" s="1"/>
  <c r="AC99" i="52"/>
  <c r="AB99" i="52"/>
  <c r="K99" i="68" s="1"/>
  <c r="AC98" i="52"/>
  <c r="AB98" i="52"/>
  <c r="K98" i="68" s="1"/>
  <c r="AB97" i="52"/>
  <c r="K97" i="68" s="1"/>
  <c r="AB96" i="52"/>
  <c r="K96" i="68" s="1"/>
  <c r="AB95" i="52"/>
  <c r="K95" i="68" s="1"/>
  <c r="AB94" i="52"/>
  <c r="K94" i="68" s="1"/>
  <c r="AB93" i="52"/>
  <c r="K93" i="68" s="1"/>
  <c r="AB92" i="52"/>
  <c r="K92" i="68" s="1"/>
  <c r="AB91" i="52"/>
  <c r="K91" i="68" s="1"/>
  <c r="AB90" i="52"/>
  <c r="K90" i="68" s="1"/>
  <c r="AB89" i="52"/>
  <c r="K89" i="68" s="1"/>
  <c r="AC88" i="52"/>
  <c r="AB88" i="52"/>
  <c r="K88" i="68" s="1"/>
  <c r="AC87" i="52"/>
  <c r="AB87" i="52"/>
  <c r="K87" i="68" s="1"/>
  <c r="AC86" i="52"/>
  <c r="AB86" i="52"/>
  <c r="K86" i="68" s="1"/>
  <c r="AC85" i="52"/>
  <c r="AB85" i="52"/>
  <c r="K85" i="68" s="1"/>
  <c r="AC84" i="52"/>
  <c r="AB84" i="52"/>
  <c r="K84" i="68" s="1"/>
  <c r="AC83" i="52"/>
  <c r="AB83" i="52"/>
  <c r="K83" i="68" s="1"/>
  <c r="AC82" i="52"/>
  <c r="AB82" i="52"/>
  <c r="K82" i="68" s="1"/>
  <c r="AC81" i="52"/>
  <c r="AB81" i="52"/>
  <c r="K81" i="68" s="1"/>
  <c r="AC80" i="52"/>
  <c r="AB80" i="52"/>
  <c r="K80" i="68" s="1"/>
  <c r="AC79" i="52"/>
  <c r="AB79" i="52"/>
  <c r="K79" i="68" s="1"/>
  <c r="AC78" i="52"/>
  <c r="AB78" i="52"/>
  <c r="K78" i="68" s="1"/>
  <c r="AC77" i="52"/>
  <c r="AB77" i="52"/>
  <c r="K77" i="68" s="1"/>
  <c r="AC76" i="52"/>
  <c r="AB76" i="52"/>
  <c r="K76" i="68" s="1"/>
  <c r="AC75" i="52"/>
  <c r="AB75" i="52"/>
  <c r="K75" i="68" s="1"/>
  <c r="AC74" i="52"/>
  <c r="AB74" i="52"/>
  <c r="K74" i="68" s="1"/>
  <c r="AC73" i="52"/>
  <c r="AB73" i="52"/>
  <c r="K73" i="68" s="1"/>
  <c r="AC72" i="52"/>
  <c r="AB72" i="52"/>
  <c r="K72" i="68" s="1"/>
  <c r="AC71" i="52"/>
  <c r="AB71" i="52"/>
  <c r="K71" i="68" s="1"/>
  <c r="AC70" i="52"/>
  <c r="AB70" i="52"/>
  <c r="K70" i="68" s="1"/>
  <c r="AC69" i="52"/>
  <c r="AB69" i="52"/>
  <c r="K69" i="68" s="1"/>
  <c r="AC68" i="52"/>
  <c r="AB68" i="52"/>
  <c r="K68" i="68" s="1"/>
  <c r="AC67" i="52"/>
  <c r="AB67" i="52"/>
  <c r="K67" i="68" s="1"/>
  <c r="AC66" i="52"/>
  <c r="AB66" i="52"/>
  <c r="K66" i="68" s="1"/>
  <c r="AC65" i="52"/>
  <c r="AB65" i="52"/>
  <c r="K65" i="68" s="1"/>
  <c r="AC64" i="52"/>
  <c r="AB64" i="52"/>
  <c r="K64" i="68" s="1"/>
  <c r="AC63" i="52"/>
  <c r="AB63" i="52"/>
  <c r="K63" i="68" s="1"/>
  <c r="AC62" i="52"/>
  <c r="AB62" i="52"/>
  <c r="K62" i="68" s="1"/>
  <c r="AC61" i="52"/>
  <c r="AB61" i="52"/>
  <c r="K61" i="68" s="1"/>
  <c r="AC60" i="52"/>
  <c r="AB60" i="52"/>
  <c r="K60" i="68" s="1"/>
  <c r="AC59" i="52"/>
  <c r="AB59" i="52"/>
  <c r="K59" i="68" s="1"/>
  <c r="AC58" i="52"/>
  <c r="AB58" i="52"/>
  <c r="K58" i="68" s="1"/>
  <c r="AC57" i="52"/>
  <c r="AB57" i="52"/>
  <c r="K57" i="68" s="1"/>
  <c r="AC56" i="52"/>
  <c r="AB56" i="52"/>
  <c r="K56" i="68" s="1"/>
  <c r="AC55" i="52"/>
  <c r="AB55" i="52"/>
  <c r="K55" i="68" s="1"/>
  <c r="AC54" i="52"/>
  <c r="AB54" i="52"/>
  <c r="K54" i="68" s="1"/>
  <c r="AC53" i="52"/>
  <c r="AB53" i="52"/>
  <c r="K53" i="68" s="1"/>
  <c r="AC52" i="52"/>
  <c r="AB52" i="52"/>
  <c r="K52" i="68" s="1"/>
  <c r="AC51" i="52"/>
  <c r="AB51" i="52"/>
  <c r="K51" i="68" s="1"/>
  <c r="AC50" i="52"/>
  <c r="AB50" i="52"/>
  <c r="K50" i="68" s="1"/>
  <c r="AC49" i="52"/>
  <c r="AB49" i="52"/>
  <c r="K49" i="68" s="1"/>
  <c r="AC48" i="52"/>
  <c r="AB48" i="52"/>
  <c r="K48" i="68" s="1"/>
  <c r="AC47" i="52"/>
  <c r="AB47" i="52"/>
  <c r="K47" i="68" s="1"/>
  <c r="AC46" i="52"/>
  <c r="AB46" i="52"/>
  <c r="K46" i="68" s="1"/>
  <c r="AC45" i="52"/>
  <c r="AB45" i="52"/>
  <c r="K45" i="68" s="1"/>
  <c r="AC44" i="52"/>
  <c r="AB44" i="52"/>
  <c r="K44" i="68" s="1"/>
  <c r="AC43" i="52"/>
  <c r="AB43" i="52"/>
  <c r="K43" i="68" s="1"/>
  <c r="AC42" i="52"/>
  <c r="AB42" i="52"/>
  <c r="K42" i="68" s="1"/>
  <c r="AC41" i="52"/>
  <c r="AB41" i="52"/>
  <c r="K41" i="68" s="1"/>
  <c r="AC40" i="52"/>
  <c r="AB40" i="52"/>
  <c r="K40" i="68" s="1"/>
  <c r="AC39" i="52"/>
  <c r="AB39" i="52"/>
  <c r="K39" i="68" s="1"/>
  <c r="AC38" i="52"/>
  <c r="AB38" i="52"/>
  <c r="K38" i="68" s="1"/>
  <c r="AC37" i="52"/>
  <c r="AB37" i="52"/>
  <c r="K37" i="68" s="1"/>
  <c r="AC36" i="52"/>
  <c r="AB36" i="52"/>
  <c r="K36" i="68" s="1"/>
  <c r="AC35" i="52"/>
  <c r="AB35" i="52"/>
  <c r="K35" i="68" s="1"/>
  <c r="AC34" i="52"/>
  <c r="AB34" i="52"/>
  <c r="K34" i="68" s="1"/>
  <c r="AC33" i="52"/>
  <c r="AB33" i="52"/>
  <c r="K33" i="68" s="1"/>
  <c r="AC32" i="52"/>
  <c r="AB32" i="52"/>
  <c r="K32" i="68" s="1"/>
  <c r="AC31" i="52"/>
  <c r="AB31" i="52"/>
  <c r="K31" i="68" s="1"/>
  <c r="AC30" i="52"/>
  <c r="AB30" i="52"/>
  <c r="K30" i="68" s="1"/>
  <c r="AC29" i="52"/>
  <c r="AB29" i="52"/>
  <c r="K29" i="68" s="1"/>
  <c r="AC28" i="52"/>
  <c r="AB28" i="52"/>
  <c r="K28" i="68" s="1"/>
  <c r="AC27" i="52"/>
  <c r="AB27" i="52"/>
  <c r="K27" i="68" s="1"/>
  <c r="AC26" i="52"/>
  <c r="AB26" i="52"/>
  <c r="K26" i="68" s="1"/>
  <c r="AC25" i="52"/>
  <c r="AB25" i="52"/>
  <c r="K25" i="68" s="1"/>
  <c r="AC24" i="52"/>
  <c r="AB24" i="52"/>
  <c r="K24" i="68" s="1"/>
  <c r="AC23" i="52"/>
  <c r="AB23" i="52"/>
  <c r="K23" i="68" s="1"/>
  <c r="AC22" i="52"/>
  <c r="AB22" i="52"/>
  <c r="K22" i="68" s="1"/>
  <c r="AC21" i="52"/>
  <c r="AB21" i="52"/>
  <c r="K21" i="68" s="1"/>
  <c r="AC20" i="52"/>
  <c r="AB20" i="52"/>
  <c r="K20" i="68" s="1"/>
  <c r="AC19" i="52"/>
  <c r="AB19" i="52"/>
  <c r="K19" i="68" s="1"/>
  <c r="AC18" i="52"/>
  <c r="AB18" i="52"/>
  <c r="K18" i="68" s="1"/>
  <c r="AC17" i="52"/>
  <c r="AB17" i="52"/>
  <c r="K17" i="68" s="1"/>
  <c r="AC16" i="52"/>
  <c r="AB16" i="52"/>
  <c r="K16" i="68" s="1"/>
  <c r="X7" i="52"/>
  <c r="H7" i="68" s="1"/>
  <c r="X9" i="52"/>
  <c r="H9" i="68" s="1"/>
  <c r="X10" i="52"/>
  <c r="H10" i="68" s="1"/>
  <c r="X11" i="52"/>
  <c r="H11" i="68" s="1"/>
  <c r="X16" i="52"/>
  <c r="H16" i="68" s="1"/>
  <c r="Y16" i="52"/>
  <c r="X17" i="52"/>
  <c r="H17" i="68" s="1"/>
  <c r="Y17" i="52"/>
  <c r="X18" i="52"/>
  <c r="H18" i="68" s="1"/>
  <c r="Y18" i="52"/>
  <c r="X19" i="52"/>
  <c r="H19" i="68" s="1"/>
  <c r="Y19" i="52"/>
  <c r="X20" i="52"/>
  <c r="H20" i="68" s="1"/>
  <c r="Y20" i="52"/>
  <c r="X21" i="52"/>
  <c r="H21" i="68" s="1"/>
  <c r="Y21" i="52"/>
  <c r="X22" i="52"/>
  <c r="H22" i="68" s="1"/>
  <c r="Y22" i="52"/>
  <c r="X23" i="52"/>
  <c r="H23" i="68" s="1"/>
  <c r="Y23" i="52"/>
  <c r="X24" i="52"/>
  <c r="H24" i="68" s="1"/>
  <c r="Y24" i="52"/>
  <c r="X25" i="52"/>
  <c r="H25" i="68" s="1"/>
  <c r="Y25" i="52"/>
  <c r="X26" i="52"/>
  <c r="H26" i="68" s="1"/>
  <c r="Y26" i="52"/>
  <c r="X27" i="52"/>
  <c r="H27" i="68" s="1"/>
  <c r="Y27" i="52"/>
  <c r="X28" i="52"/>
  <c r="H28" i="68" s="1"/>
  <c r="Y28" i="52"/>
  <c r="X29" i="52"/>
  <c r="H29" i="68" s="1"/>
  <c r="Y29" i="52"/>
  <c r="X30" i="52"/>
  <c r="H30" i="68" s="1"/>
  <c r="Y30" i="52"/>
  <c r="X31" i="52"/>
  <c r="H31" i="68" s="1"/>
  <c r="Y31" i="52"/>
  <c r="X32" i="52"/>
  <c r="H32" i="68" s="1"/>
  <c r="Y32" i="52"/>
  <c r="X33" i="52"/>
  <c r="H33" i="68" s="1"/>
  <c r="Y33" i="52"/>
  <c r="X34" i="52"/>
  <c r="H34" i="68" s="1"/>
  <c r="Y34" i="52"/>
  <c r="X35" i="52"/>
  <c r="H35" i="68" s="1"/>
  <c r="Y35" i="52"/>
  <c r="X36" i="52"/>
  <c r="H36" i="68" s="1"/>
  <c r="Y36" i="52"/>
  <c r="X37" i="52"/>
  <c r="H37" i="68" s="1"/>
  <c r="Y37" i="52"/>
  <c r="X38" i="52"/>
  <c r="H38" i="68" s="1"/>
  <c r="Y38" i="52"/>
  <c r="X39" i="52"/>
  <c r="H39" i="68" s="1"/>
  <c r="Y39" i="52"/>
  <c r="X40" i="52"/>
  <c r="H40" i="68" s="1"/>
  <c r="Y40" i="52"/>
  <c r="X41" i="52"/>
  <c r="H41" i="68" s="1"/>
  <c r="Y41" i="52"/>
  <c r="X42" i="52"/>
  <c r="H42" i="68" s="1"/>
  <c r="Y42" i="52"/>
  <c r="X43" i="52"/>
  <c r="H43" i="68" s="1"/>
  <c r="Y43" i="52"/>
  <c r="X44" i="52"/>
  <c r="H44" i="68" s="1"/>
  <c r="Y44" i="52"/>
  <c r="X45" i="52"/>
  <c r="H45" i="68" s="1"/>
  <c r="Y45" i="52"/>
  <c r="X46" i="52"/>
  <c r="H46" i="68" s="1"/>
  <c r="Y46" i="52"/>
  <c r="X47" i="52"/>
  <c r="H47" i="68" s="1"/>
  <c r="Y47" i="52"/>
  <c r="X48" i="52"/>
  <c r="H48" i="68" s="1"/>
  <c r="Y48" i="52"/>
  <c r="X49" i="52"/>
  <c r="H49" i="68" s="1"/>
  <c r="Y49" i="52"/>
  <c r="X50" i="52"/>
  <c r="H50" i="68" s="1"/>
  <c r="Y50" i="52"/>
  <c r="X51" i="52"/>
  <c r="H51" i="68" s="1"/>
  <c r="Y51" i="52"/>
  <c r="X52" i="52"/>
  <c r="H52" i="68" s="1"/>
  <c r="Y52" i="52"/>
  <c r="X53" i="52"/>
  <c r="H53" i="68" s="1"/>
  <c r="Y53" i="52"/>
  <c r="X54" i="52"/>
  <c r="H54" i="68" s="1"/>
  <c r="Y54" i="52"/>
  <c r="X55" i="52"/>
  <c r="H55" i="68" s="1"/>
  <c r="Y55" i="52"/>
  <c r="X56" i="52"/>
  <c r="H56" i="68" s="1"/>
  <c r="Y56" i="52"/>
  <c r="X57" i="52"/>
  <c r="H57" i="68" s="1"/>
  <c r="Y57" i="52"/>
  <c r="X58" i="52"/>
  <c r="H58" i="68" s="1"/>
  <c r="Y58" i="52"/>
  <c r="X59" i="52"/>
  <c r="H59" i="68" s="1"/>
  <c r="Y59" i="52"/>
  <c r="X60" i="52"/>
  <c r="H60" i="68" s="1"/>
  <c r="Y60" i="52"/>
  <c r="X61" i="52"/>
  <c r="H61" i="68" s="1"/>
  <c r="Y61" i="52"/>
  <c r="X62" i="52"/>
  <c r="H62" i="68" s="1"/>
  <c r="Y62" i="52"/>
  <c r="X63" i="52"/>
  <c r="H63" i="68" s="1"/>
  <c r="Y63" i="52"/>
  <c r="X64" i="52"/>
  <c r="H64" i="68" s="1"/>
  <c r="Y64" i="52"/>
  <c r="X65" i="52"/>
  <c r="H65" i="68" s="1"/>
  <c r="Y65" i="52"/>
  <c r="X66" i="52"/>
  <c r="H66" i="68" s="1"/>
  <c r="Y66" i="52"/>
  <c r="X67" i="52"/>
  <c r="H67" i="68" s="1"/>
  <c r="Y67" i="52"/>
  <c r="X68" i="52"/>
  <c r="H68" i="68" s="1"/>
  <c r="Y68" i="52"/>
  <c r="X69" i="52"/>
  <c r="H69" i="68" s="1"/>
  <c r="Y69" i="52"/>
  <c r="X70" i="52"/>
  <c r="H70" i="68" s="1"/>
  <c r="Y70" i="52"/>
  <c r="X71" i="52"/>
  <c r="H71" i="68" s="1"/>
  <c r="Y71" i="52"/>
  <c r="X72" i="52"/>
  <c r="H72" i="68" s="1"/>
  <c r="Y72" i="52"/>
  <c r="X73" i="52"/>
  <c r="H73" i="68" s="1"/>
  <c r="Y73" i="52"/>
  <c r="X74" i="52"/>
  <c r="H74" i="68" s="1"/>
  <c r="Y74" i="52"/>
  <c r="X75" i="52"/>
  <c r="H75" i="68" s="1"/>
  <c r="Y75" i="52"/>
  <c r="X76" i="52"/>
  <c r="H76" i="68" s="1"/>
  <c r="Y76" i="52"/>
  <c r="X77" i="52"/>
  <c r="H77" i="68" s="1"/>
  <c r="Y77" i="52"/>
  <c r="X78" i="52"/>
  <c r="H78" i="68" s="1"/>
  <c r="Y78" i="52"/>
  <c r="X79" i="52"/>
  <c r="H79" i="68" s="1"/>
  <c r="Y79" i="52"/>
  <c r="X80" i="52"/>
  <c r="H80" i="68" s="1"/>
  <c r="Y80" i="52"/>
  <c r="X81" i="52"/>
  <c r="H81" i="68" s="1"/>
  <c r="Y81" i="52"/>
  <c r="X82" i="52"/>
  <c r="H82" i="68" s="1"/>
  <c r="Y82" i="52"/>
  <c r="X83" i="52"/>
  <c r="H83" i="68" s="1"/>
  <c r="Y83" i="52"/>
  <c r="X84" i="52"/>
  <c r="H84" i="68" s="1"/>
  <c r="Y84" i="52"/>
  <c r="X85" i="52"/>
  <c r="H85" i="68" s="1"/>
  <c r="Y85" i="52"/>
  <c r="X86" i="52"/>
  <c r="H86" i="68" s="1"/>
  <c r="Y86" i="52"/>
  <c r="X87" i="52"/>
  <c r="H87" i="68" s="1"/>
  <c r="Y87" i="52"/>
  <c r="X88" i="52"/>
  <c r="H88" i="68" s="1"/>
  <c r="Y88" i="52"/>
  <c r="X89" i="52"/>
  <c r="H89" i="68" s="1"/>
  <c r="X90" i="52"/>
  <c r="H90" i="68" s="1"/>
  <c r="X91" i="52"/>
  <c r="H91" i="68" s="1"/>
  <c r="X92" i="52"/>
  <c r="H92" i="68" s="1"/>
  <c r="X93" i="52"/>
  <c r="H93" i="68" s="1"/>
  <c r="X94" i="52"/>
  <c r="H94" i="68" s="1"/>
  <c r="X95" i="52"/>
  <c r="H95" i="68" s="1"/>
  <c r="X96" i="52"/>
  <c r="H96" i="68" s="1"/>
  <c r="X97" i="52"/>
  <c r="H97" i="68" s="1"/>
  <c r="X98" i="52"/>
  <c r="H98" i="68" s="1"/>
  <c r="Y98" i="52"/>
  <c r="X99" i="52"/>
  <c r="H99" i="68" s="1"/>
  <c r="Y99" i="52"/>
  <c r="X100" i="52"/>
  <c r="H100" i="68" s="1"/>
  <c r="Y100" i="52"/>
  <c r="X101" i="52"/>
  <c r="H101" i="68" s="1"/>
  <c r="Y101" i="52"/>
  <c r="X102" i="52"/>
  <c r="H102" i="68" s="1"/>
  <c r="Y102" i="52"/>
  <c r="X103" i="52"/>
  <c r="H103" i="68" s="1"/>
  <c r="Y103" i="52"/>
  <c r="X104" i="52"/>
  <c r="H104" i="68" s="1"/>
  <c r="Y104" i="52"/>
  <c r="X5" i="52"/>
  <c r="H5" i="68" s="1"/>
  <c r="E6" i="52"/>
  <c r="BQ6" i="52" s="1"/>
  <c r="F6" i="52"/>
  <c r="G6" i="52" s="1"/>
  <c r="H6" i="52"/>
  <c r="E7" i="52"/>
  <c r="F7" i="52"/>
  <c r="G7" i="52" s="1"/>
  <c r="H7" i="52"/>
  <c r="E8" i="52"/>
  <c r="M8" i="52" s="1"/>
  <c r="F8" i="52"/>
  <c r="G8" i="52" s="1"/>
  <c r="H8" i="52"/>
  <c r="E9" i="52"/>
  <c r="Y9" i="52" s="1"/>
  <c r="F9" i="52"/>
  <c r="G9" i="52" s="1"/>
  <c r="H9" i="52"/>
  <c r="E10" i="52"/>
  <c r="F10" i="52"/>
  <c r="G10" i="52" s="1"/>
  <c r="H10" i="52"/>
  <c r="E11" i="52"/>
  <c r="BE11" i="52" s="1"/>
  <c r="F11" i="52"/>
  <c r="G11" i="52" s="1"/>
  <c r="H11" i="52"/>
  <c r="E12" i="52"/>
  <c r="F12" i="52"/>
  <c r="G12" i="52" s="1"/>
  <c r="H12" i="52"/>
  <c r="E13" i="52"/>
  <c r="BQ13" i="52" s="1"/>
  <c r="F13" i="52"/>
  <c r="G13" i="52" s="1"/>
  <c r="H13" i="52"/>
  <c r="E14" i="52"/>
  <c r="F14" i="52"/>
  <c r="G14" i="52" s="1"/>
  <c r="H14" i="52"/>
  <c r="E15" i="52"/>
  <c r="BE15" i="52" s="1"/>
  <c r="F15" i="52"/>
  <c r="G15" i="52" s="1"/>
  <c r="H15" i="52"/>
  <c r="E16" i="52"/>
  <c r="F16" i="52"/>
  <c r="G16" i="52"/>
  <c r="H16" i="52"/>
  <c r="E17" i="52"/>
  <c r="F17" i="52"/>
  <c r="G17" i="52"/>
  <c r="H17" i="52"/>
  <c r="E18" i="52"/>
  <c r="F18" i="52"/>
  <c r="G18" i="52"/>
  <c r="H18" i="52"/>
  <c r="E19" i="52"/>
  <c r="F19" i="52"/>
  <c r="G19" i="52"/>
  <c r="H19" i="52"/>
  <c r="E20" i="52"/>
  <c r="F20" i="52"/>
  <c r="G20" i="52"/>
  <c r="H20" i="52"/>
  <c r="E21" i="52"/>
  <c r="F21" i="52"/>
  <c r="G21" i="52"/>
  <c r="H21" i="52"/>
  <c r="E22" i="52"/>
  <c r="F22" i="52"/>
  <c r="G22" i="52"/>
  <c r="H22" i="52"/>
  <c r="E23" i="52"/>
  <c r="F23" i="52"/>
  <c r="G23" i="52"/>
  <c r="H23" i="52"/>
  <c r="E24" i="52"/>
  <c r="F24" i="52"/>
  <c r="G24" i="52"/>
  <c r="H24" i="52"/>
  <c r="E25" i="52"/>
  <c r="F25" i="52"/>
  <c r="G25" i="52"/>
  <c r="H25" i="52"/>
  <c r="E26" i="52"/>
  <c r="F26" i="52"/>
  <c r="G26" i="52"/>
  <c r="H26" i="52"/>
  <c r="E27" i="52"/>
  <c r="F27" i="52"/>
  <c r="G27" i="52"/>
  <c r="H27" i="52"/>
  <c r="E28" i="52"/>
  <c r="F28" i="52"/>
  <c r="G28" i="52"/>
  <c r="H28" i="52"/>
  <c r="E29" i="52"/>
  <c r="F29" i="52"/>
  <c r="G29" i="52"/>
  <c r="H29" i="52"/>
  <c r="E30" i="52"/>
  <c r="F30" i="52"/>
  <c r="G30" i="52"/>
  <c r="H30" i="52"/>
  <c r="E31" i="52"/>
  <c r="F31" i="52"/>
  <c r="G31" i="52"/>
  <c r="H31" i="52"/>
  <c r="E32" i="52"/>
  <c r="F32" i="52"/>
  <c r="G32" i="52"/>
  <c r="H32" i="52"/>
  <c r="E33" i="52"/>
  <c r="F33" i="52"/>
  <c r="G33" i="52"/>
  <c r="H33" i="52"/>
  <c r="E34" i="52"/>
  <c r="F34" i="52"/>
  <c r="G34" i="52"/>
  <c r="H34" i="52"/>
  <c r="E35" i="52"/>
  <c r="F35" i="52"/>
  <c r="G35" i="52"/>
  <c r="H35" i="52"/>
  <c r="E36" i="52"/>
  <c r="F36" i="52"/>
  <c r="G36" i="52"/>
  <c r="H36" i="52"/>
  <c r="E37" i="52"/>
  <c r="F37" i="52"/>
  <c r="G37" i="52"/>
  <c r="H37" i="52"/>
  <c r="E38" i="52"/>
  <c r="F38" i="52"/>
  <c r="G38" i="52"/>
  <c r="H38" i="52"/>
  <c r="E39" i="52"/>
  <c r="F39" i="52"/>
  <c r="G39" i="52"/>
  <c r="H39" i="52"/>
  <c r="E40" i="52"/>
  <c r="F40" i="52"/>
  <c r="G40" i="52"/>
  <c r="H40" i="52"/>
  <c r="E41" i="52"/>
  <c r="F41" i="52"/>
  <c r="G41" i="52"/>
  <c r="H41" i="52"/>
  <c r="E42" i="52"/>
  <c r="F42" i="52"/>
  <c r="G42" i="52"/>
  <c r="H42" i="52"/>
  <c r="E43" i="52"/>
  <c r="F43" i="52"/>
  <c r="G43" i="52"/>
  <c r="H43" i="52"/>
  <c r="E44" i="52"/>
  <c r="F44" i="52"/>
  <c r="G44" i="52"/>
  <c r="H44" i="52"/>
  <c r="E45" i="52"/>
  <c r="F45" i="52"/>
  <c r="G45" i="52"/>
  <c r="H45" i="52"/>
  <c r="E46" i="52"/>
  <c r="F46" i="52"/>
  <c r="G46" i="52"/>
  <c r="H46" i="52"/>
  <c r="E47" i="52"/>
  <c r="F47" i="52"/>
  <c r="G47" i="52"/>
  <c r="H47" i="52"/>
  <c r="E48" i="52"/>
  <c r="F48" i="52"/>
  <c r="G48" i="52"/>
  <c r="H48" i="52"/>
  <c r="E49" i="52"/>
  <c r="F49" i="52"/>
  <c r="G49" i="52"/>
  <c r="H49" i="52"/>
  <c r="E50" i="52"/>
  <c r="F50" i="52"/>
  <c r="G50" i="52"/>
  <c r="H50" i="52"/>
  <c r="E51" i="52"/>
  <c r="F51" i="52"/>
  <c r="G51" i="52"/>
  <c r="H51" i="52"/>
  <c r="E52" i="52"/>
  <c r="F52" i="52"/>
  <c r="G52" i="52"/>
  <c r="H52" i="52"/>
  <c r="E53" i="52"/>
  <c r="F53" i="52"/>
  <c r="G53" i="52"/>
  <c r="H53" i="52"/>
  <c r="E54" i="52"/>
  <c r="F54" i="52"/>
  <c r="G54" i="52"/>
  <c r="H54" i="52"/>
  <c r="E55" i="52"/>
  <c r="F55" i="52"/>
  <c r="G55" i="52"/>
  <c r="H55" i="52"/>
  <c r="E56" i="52"/>
  <c r="F56" i="52"/>
  <c r="G56" i="52"/>
  <c r="H56" i="52"/>
  <c r="E57" i="52"/>
  <c r="F57" i="52"/>
  <c r="G57" i="52"/>
  <c r="H57" i="52"/>
  <c r="E58" i="52"/>
  <c r="F58" i="52"/>
  <c r="G58" i="52"/>
  <c r="H58" i="52"/>
  <c r="E59" i="52"/>
  <c r="F59" i="52"/>
  <c r="G59" i="52"/>
  <c r="H59" i="52"/>
  <c r="E60" i="52"/>
  <c r="F60" i="52"/>
  <c r="G60" i="52"/>
  <c r="H60" i="52"/>
  <c r="E61" i="52"/>
  <c r="F61" i="52"/>
  <c r="G61" i="52"/>
  <c r="H61" i="52"/>
  <c r="E62" i="52"/>
  <c r="F62" i="52"/>
  <c r="G62" i="52"/>
  <c r="H62" i="52"/>
  <c r="E63" i="52"/>
  <c r="F63" i="52"/>
  <c r="G63" i="52"/>
  <c r="H63" i="52"/>
  <c r="E64" i="52"/>
  <c r="F64" i="52"/>
  <c r="G64" i="52"/>
  <c r="H64" i="52"/>
  <c r="E65" i="52"/>
  <c r="F65" i="52"/>
  <c r="G65" i="52"/>
  <c r="H65" i="52"/>
  <c r="E66" i="52"/>
  <c r="F66" i="52"/>
  <c r="G66" i="52"/>
  <c r="H66" i="52"/>
  <c r="E67" i="52"/>
  <c r="F67" i="52"/>
  <c r="G67" i="52"/>
  <c r="H67" i="52"/>
  <c r="E68" i="52"/>
  <c r="F68" i="52"/>
  <c r="G68" i="52"/>
  <c r="H68" i="52"/>
  <c r="E69" i="52"/>
  <c r="F69" i="52"/>
  <c r="G69" i="52"/>
  <c r="H69" i="52"/>
  <c r="E70" i="52"/>
  <c r="F70" i="52"/>
  <c r="G70" i="52"/>
  <c r="H70" i="52"/>
  <c r="E71" i="52"/>
  <c r="F71" i="52"/>
  <c r="G71" i="52"/>
  <c r="H71" i="52"/>
  <c r="E72" i="52"/>
  <c r="F72" i="52"/>
  <c r="G72" i="52"/>
  <c r="H72" i="52"/>
  <c r="E73" i="52"/>
  <c r="F73" i="52"/>
  <c r="G73" i="52"/>
  <c r="H73" i="52"/>
  <c r="E74" i="52"/>
  <c r="F74" i="52"/>
  <c r="G74" i="52"/>
  <c r="H74" i="52"/>
  <c r="E75" i="52"/>
  <c r="F75" i="52"/>
  <c r="G75" i="52"/>
  <c r="H75" i="52"/>
  <c r="E76" i="52"/>
  <c r="F76" i="52"/>
  <c r="G76" i="52"/>
  <c r="H76" i="52"/>
  <c r="E77" i="52"/>
  <c r="F77" i="52"/>
  <c r="G77" i="52"/>
  <c r="H77" i="52"/>
  <c r="E78" i="52"/>
  <c r="F78" i="52"/>
  <c r="G78" i="52"/>
  <c r="H78" i="52"/>
  <c r="E79" i="52"/>
  <c r="F79" i="52"/>
  <c r="G79" i="52"/>
  <c r="H79" i="52"/>
  <c r="E80" i="52"/>
  <c r="F80" i="52"/>
  <c r="G80" i="52"/>
  <c r="H80" i="52"/>
  <c r="E81" i="52"/>
  <c r="F81" i="52"/>
  <c r="G81" i="52"/>
  <c r="H81" i="52"/>
  <c r="E82" i="52"/>
  <c r="F82" i="52"/>
  <c r="G82" i="52"/>
  <c r="H82" i="52"/>
  <c r="E83" i="52"/>
  <c r="F83" i="52"/>
  <c r="G83" i="52"/>
  <c r="H83" i="52"/>
  <c r="E84" i="52"/>
  <c r="F84" i="52"/>
  <c r="G84" i="52"/>
  <c r="H84" i="52"/>
  <c r="E85" i="52"/>
  <c r="F85" i="52"/>
  <c r="G85" i="52"/>
  <c r="H85" i="52"/>
  <c r="E86" i="52"/>
  <c r="F86" i="52"/>
  <c r="G86" i="52"/>
  <c r="H86" i="52"/>
  <c r="E87" i="52"/>
  <c r="F87" i="52"/>
  <c r="G87" i="52"/>
  <c r="H87" i="52"/>
  <c r="E88" i="52"/>
  <c r="F88" i="52"/>
  <c r="G88" i="52"/>
  <c r="H88" i="52"/>
  <c r="E89" i="52"/>
  <c r="BQ89" i="52"/>
  <c r="F89" i="52"/>
  <c r="G89" i="52"/>
  <c r="H89" i="52"/>
  <c r="E90" i="52"/>
  <c r="AC90" i="52"/>
  <c r="F90" i="52"/>
  <c r="G90" i="52"/>
  <c r="H90" i="52"/>
  <c r="E91" i="52"/>
  <c r="BQ91" i="52"/>
  <c r="F91" i="52"/>
  <c r="G91" i="52"/>
  <c r="H91" i="52"/>
  <c r="E92" i="52"/>
  <c r="M92" i="52"/>
  <c r="F92" i="52"/>
  <c r="G92" i="52"/>
  <c r="H92" i="52"/>
  <c r="E93" i="52"/>
  <c r="M93" i="52"/>
  <c r="F93" i="52"/>
  <c r="G93" i="52"/>
  <c r="H93" i="52"/>
  <c r="E94" i="52"/>
  <c r="BQ94" i="52"/>
  <c r="F94" i="52"/>
  <c r="G94" i="52"/>
  <c r="H94" i="52"/>
  <c r="E95" i="52"/>
  <c r="BI95" i="52"/>
  <c r="F95" i="52"/>
  <c r="G95" i="52"/>
  <c r="H95" i="52"/>
  <c r="E96" i="52"/>
  <c r="M96" i="52"/>
  <c r="F96" i="52"/>
  <c r="G96" i="52"/>
  <c r="H96" i="52"/>
  <c r="E97" i="52"/>
  <c r="BI97" i="52"/>
  <c r="F97" i="52"/>
  <c r="G97" i="52"/>
  <c r="H97" i="52"/>
  <c r="E98" i="52"/>
  <c r="F98" i="52"/>
  <c r="G98" i="52"/>
  <c r="H98" i="52"/>
  <c r="E99" i="52"/>
  <c r="F99" i="52"/>
  <c r="G99" i="52"/>
  <c r="H99" i="52"/>
  <c r="E100" i="52"/>
  <c r="F100" i="52"/>
  <c r="G100" i="52"/>
  <c r="H100" i="52"/>
  <c r="E101" i="52"/>
  <c r="F101" i="52"/>
  <c r="G101" i="52"/>
  <c r="H101" i="52"/>
  <c r="E102" i="52"/>
  <c r="F102" i="52"/>
  <c r="G102" i="52"/>
  <c r="H102" i="52"/>
  <c r="E103" i="52"/>
  <c r="F103" i="52"/>
  <c r="G103" i="52"/>
  <c r="H103" i="52"/>
  <c r="E104" i="52"/>
  <c r="F104" i="52"/>
  <c r="G104" i="52"/>
  <c r="H104" i="52"/>
  <c r="E5" i="52"/>
  <c r="M5" i="52" s="1"/>
  <c r="F5" i="52"/>
  <c r="G5" i="52" s="1"/>
  <c r="H5" i="52"/>
  <c r="AO11" i="52"/>
  <c r="AO11" i="57"/>
  <c r="AO10" i="52"/>
  <c r="BE7" i="52"/>
  <c r="M9" i="52"/>
  <c r="Y8" i="52"/>
  <c r="BA10" i="52"/>
  <c r="AG91" i="52"/>
  <c r="AC94" i="52"/>
  <c r="AG89" i="52"/>
  <c r="AG94" i="52"/>
  <c r="AK90" i="52"/>
  <c r="AG97" i="52"/>
  <c r="AK92" i="52"/>
  <c r="AO93" i="52"/>
  <c r="AS89" i="52"/>
  <c r="AS91" i="52"/>
  <c r="AS93" i="52"/>
  <c r="AW89" i="52"/>
  <c r="AW91" i="52"/>
  <c r="AW93" i="52"/>
  <c r="AW95" i="52"/>
  <c r="AW97" i="52"/>
  <c r="BA90" i="52"/>
  <c r="BA92" i="52"/>
  <c r="BE90" i="52"/>
  <c r="BE92" i="52"/>
  <c r="BI90" i="52"/>
  <c r="BI92" i="52"/>
  <c r="BM89" i="52"/>
  <c r="BM91" i="52"/>
  <c r="BM94" i="52"/>
  <c r="BM97" i="52"/>
  <c r="BQ96" i="52"/>
  <c r="M95" i="52"/>
  <c r="M91" i="52"/>
  <c r="AC92" i="52"/>
  <c r="Y96" i="52"/>
  <c r="Y93" i="52"/>
  <c r="Y91" i="52"/>
  <c r="Y89" i="52"/>
  <c r="AC89" i="52"/>
  <c r="AC91" i="52"/>
  <c r="AC96" i="52"/>
  <c r="AG96" i="52"/>
  <c r="AK94" i="52"/>
  <c r="AK96" i="52"/>
  <c r="AO95" i="52"/>
  <c r="AO97" i="52"/>
  <c r="AS95" i="52"/>
  <c r="AS97" i="52"/>
  <c r="BA89" i="52"/>
  <c r="BA94" i="52"/>
  <c r="BA96" i="52"/>
  <c r="BE94" i="52"/>
  <c r="BE96" i="52"/>
  <c r="BI89" i="52"/>
  <c r="BI94" i="52"/>
  <c r="BI96" i="52"/>
  <c r="BM96" i="52"/>
  <c r="BQ90" i="52"/>
  <c r="BQ93" i="52"/>
  <c r="BQ95" i="52"/>
  <c r="M94" i="52"/>
  <c r="M90" i="52"/>
  <c r="Y94" i="52"/>
  <c r="AC93" i="52"/>
  <c r="AC95" i="52"/>
  <c r="AG90" i="52"/>
  <c r="AG93" i="52"/>
  <c r="AG95" i="52"/>
  <c r="AK89" i="52"/>
  <c r="AK91" i="52"/>
  <c r="AK93" i="52"/>
  <c r="AO90" i="52"/>
  <c r="AO92" i="52"/>
  <c r="AS90" i="52"/>
  <c r="AS92" i="52"/>
  <c r="AW90" i="52"/>
  <c r="AW92" i="52"/>
  <c r="AW94" i="52"/>
  <c r="AW96" i="52"/>
  <c r="BA91" i="52"/>
  <c r="BA93" i="52"/>
  <c r="BE89" i="52"/>
  <c r="BE91" i="52"/>
  <c r="BE93" i="52"/>
  <c r="BI91" i="52"/>
  <c r="BI93" i="52"/>
  <c r="BM90" i="52"/>
  <c r="BM93" i="52"/>
  <c r="BM95" i="52"/>
  <c r="BQ92" i="52"/>
  <c r="BQ97" i="52"/>
  <c r="M97" i="52"/>
  <c r="M89" i="52"/>
  <c r="Y97" i="52"/>
  <c r="Y95" i="52"/>
  <c r="Y92" i="52"/>
  <c r="Y90" i="52"/>
  <c r="AC97" i="52"/>
  <c r="AG92" i="52"/>
  <c r="AK95" i="52"/>
  <c r="AK97" i="52"/>
  <c r="AO89" i="52"/>
  <c r="AO94" i="52"/>
  <c r="AO96" i="52"/>
  <c r="AS94" i="52"/>
  <c r="AS96" i="52"/>
  <c r="BA95" i="52"/>
  <c r="BA97" i="52"/>
  <c r="BE95" i="52"/>
  <c r="BE97" i="52"/>
  <c r="BM92" i="52"/>
  <c r="BI13" i="57"/>
  <c r="BT109" i="57"/>
  <c r="BS109" i="57"/>
  <c r="BN106" i="57"/>
  <c r="BJ106" i="57"/>
  <c r="BF106" i="57"/>
  <c r="BB106" i="57"/>
  <c r="AX106" i="57"/>
  <c r="AT106" i="57"/>
  <c r="AP106" i="57"/>
  <c r="AL106" i="57"/>
  <c r="AH106" i="57"/>
  <c r="AD106" i="57"/>
  <c r="Z106" i="57"/>
  <c r="V106" i="57"/>
  <c r="V105" i="57"/>
  <c r="U105" i="57"/>
  <c r="T105" i="57"/>
  <c r="R105" i="57"/>
  <c r="Q105" i="57"/>
  <c r="N105" i="57"/>
  <c r="L104" i="57"/>
  <c r="L103" i="57"/>
  <c r="L102" i="57"/>
  <c r="L101" i="57"/>
  <c r="L100" i="57"/>
  <c r="L99" i="57"/>
  <c r="L98" i="57"/>
  <c r="L97" i="57"/>
  <c r="L96" i="57"/>
  <c r="L95" i="57"/>
  <c r="L94" i="57"/>
  <c r="L93" i="57"/>
  <c r="L92" i="57"/>
  <c r="L91" i="57"/>
  <c r="L90" i="57"/>
  <c r="L89" i="57"/>
  <c r="L88" i="57"/>
  <c r="L87" i="57"/>
  <c r="L86" i="57"/>
  <c r="L85" i="57"/>
  <c r="L84" i="57"/>
  <c r="L83" i="57"/>
  <c r="L82" i="57"/>
  <c r="L81" i="57"/>
  <c r="L80" i="57"/>
  <c r="L79" i="57"/>
  <c r="L78" i="57"/>
  <c r="L77" i="57"/>
  <c r="L76" i="57"/>
  <c r="L75" i="57"/>
  <c r="L74" i="57"/>
  <c r="L73" i="57"/>
  <c r="L72" i="57"/>
  <c r="L71" i="57"/>
  <c r="L70" i="57"/>
  <c r="L69" i="57"/>
  <c r="L68" i="57"/>
  <c r="L67" i="57"/>
  <c r="L66" i="57"/>
  <c r="L65" i="57"/>
  <c r="L64" i="57"/>
  <c r="L63" i="57"/>
  <c r="L62" i="57"/>
  <c r="L61" i="57"/>
  <c r="L60" i="57"/>
  <c r="L59" i="57"/>
  <c r="L58" i="57"/>
  <c r="L57" i="57"/>
  <c r="L56" i="57"/>
  <c r="L55" i="57"/>
  <c r="L54" i="57"/>
  <c r="L53" i="57"/>
  <c r="L52" i="57"/>
  <c r="L51" i="57"/>
  <c r="L50" i="57"/>
  <c r="L49" i="57"/>
  <c r="L48" i="57"/>
  <c r="L47" i="57"/>
  <c r="L46" i="57"/>
  <c r="L45" i="57"/>
  <c r="L44" i="57"/>
  <c r="L43" i="57"/>
  <c r="L42" i="57"/>
  <c r="L41" i="57"/>
  <c r="L40" i="57"/>
  <c r="L39" i="57"/>
  <c r="L38" i="57"/>
  <c r="L37" i="57"/>
  <c r="L36" i="57"/>
  <c r="L35" i="57"/>
  <c r="L34" i="57"/>
  <c r="L33" i="57"/>
  <c r="L32" i="57"/>
  <c r="L31" i="57"/>
  <c r="L30" i="57"/>
  <c r="L29" i="57"/>
  <c r="L28" i="57"/>
  <c r="L27" i="57"/>
  <c r="L26" i="57"/>
  <c r="L25" i="57"/>
  <c r="L24" i="57"/>
  <c r="L23" i="57"/>
  <c r="L22" i="57"/>
  <c r="L21" i="57"/>
  <c r="L20" i="57"/>
  <c r="L19" i="57"/>
  <c r="L18" i="57"/>
  <c r="L17" i="57"/>
  <c r="L16" i="57"/>
  <c r="L15" i="57"/>
  <c r="L14" i="57"/>
  <c r="L13" i="57"/>
  <c r="L12" i="57"/>
  <c r="L11" i="57"/>
  <c r="L10" i="57"/>
  <c r="L9" i="57"/>
  <c r="L8" i="57"/>
  <c r="L7" i="57"/>
  <c r="L6" i="57"/>
  <c r="A6" i="57"/>
  <c r="A7" i="57" s="1"/>
  <c r="A8" i="57" s="1"/>
  <c r="A9" i="57" s="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A52" i="57" s="1"/>
  <c r="A53" i="57" s="1"/>
  <c r="A54" i="57" s="1"/>
  <c r="A55" i="57" s="1"/>
  <c r="A56" i="57" s="1"/>
  <c r="A57" i="57" s="1"/>
  <c r="A58" i="57" s="1"/>
  <c r="A59" i="57" s="1"/>
  <c r="A60" i="57" s="1"/>
  <c r="A61" i="57" s="1"/>
  <c r="A62" i="57" s="1"/>
  <c r="A63" i="57" s="1"/>
  <c r="A64" i="57" s="1"/>
  <c r="A65" i="57" s="1"/>
  <c r="A66" i="57" s="1"/>
  <c r="A67" i="57" s="1"/>
  <c r="A68" i="57" s="1"/>
  <c r="A69" i="57" s="1"/>
  <c r="A70" i="57" s="1"/>
  <c r="A71" i="57" s="1"/>
  <c r="A72" i="57" s="1"/>
  <c r="A73" i="57" s="1"/>
  <c r="A74" i="57" s="1"/>
  <c r="A75" i="57" s="1"/>
  <c r="A76" i="57" s="1"/>
  <c r="A77" i="57" s="1"/>
  <c r="A78" i="57" s="1"/>
  <c r="A79" i="57" s="1"/>
  <c r="A80" i="57" s="1"/>
  <c r="A81" i="57" s="1"/>
  <c r="A82" i="57" s="1"/>
  <c r="A83" i="57" s="1"/>
  <c r="A84" i="57" s="1"/>
  <c r="A85" i="57" s="1"/>
  <c r="A86" i="57" s="1"/>
  <c r="A87" i="57" s="1"/>
  <c r="A88" i="57" s="1"/>
  <c r="A89" i="57" s="1"/>
  <c r="A90" i="57" s="1"/>
  <c r="A91" i="57" s="1"/>
  <c r="A92" i="57" s="1"/>
  <c r="A93" i="57" s="1"/>
  <c r="A94" i="57" s="1"/>
  <c r="A95" i="57" s="1"/>
  <c r="A96" i="57" s="1"/>
  <c r="A97" i="57" s="1"/>
  <c r="A98" i="57" s="1"/>
  <c r="A99" i="57" s="1"/>
  <c r="A100" i="57" s="1"/>
  <c r="A101" i="57" s="1"/>
  <c r="A102" i="57" s="1"/>
  <c r="A103" i="57" s="1"/>
  <c r="A104" i="57" s="1"/>
  <c r="L5" i="57"/>
  <c r="BO3" i="57"/>
  <c r="BK3" i="57"/>
  <c r="BL11" i="57" s="1"/>
  <c r="AL11" i="69" s="1"/>
  <c r="BG3" i="57"/>
  <c r="BG13" i="57" s="1"/>
  <c r="AH13" i="69" s="1"/>
  <c r="BC3" i="57"/>
  <c r="AY3" i="57"/>
  <c r="AU3" i="57"/>
  <c r="AW11" i="57" s="1"/>
  <c r="AQ3" i="57"/>
  <c r="AR13" i="57" s="1"/>
  <c r="W13" i="69" s="1"/>
  <c r="AM3" i="57"/>
  <c r="AI3" i="57"/>
  <c r="AJ12" i="57" s="1"/>
  <c r="Q12" i="69" s="1"/>
  <c r="AE3" i="57"/>
  <c r="AA3" i="57"/>
  <c r="AA13" i="57" s="1"/>
  <c r="J13" i="69" s="1"/>
  <c r="W3" i="57"/>
  <c r="BN106" i="52"/>
  <c r="BJ106" i="52"/>
  <c r="BF106" i="52"/>
  <c r="BB106" i="52"/>
  <c r="AX106" i="52"/>
  <c r="AT106" i="52"/>
  <c r="AP106" i="52"/>
  <c r="AL106" i="52"/>
  <c r="AH106" i="52"/>
  <c r="AD106" i="52"/>
  <c r="Z106" i="52"/>
  <c r="V106" i="52"/>
  <c r="U105" i="52"/>
  <c r="V105" i="52"/>
  <c r="T105" i="52"/>
  <c r="R105" i="52"/>
  <c r="Q105" i="52"/>
  <c r="L104" i="52"/>
  <c r="L103" i="52"/>
  <c r="L102" i="52"/>
  <c r="L101" i="52"/>
  <c r="L100" i="52"/>
  <c r="L99" i="52"/>
  <c r="L98" i="52"/>
  <c r="L97" i="52"/>
  <c r="L96" i="52"/>
  <c r="L95" i="52"/>
  <c r="L94" i="52"/>
  <c r="L93" i="52"/>
  <c r="L92" i="52"/>
  <c r="L91" i="52"/>
  <c r="L90" i="52"/>
  <c r="L89" i="52"/>
  <c r="L88" i="52"/>
  <c r="L87" i="52"/>
  <c r="L86" i="52"/>
  <c r="L85" i="52"/>
  <c r="L84" i="52"/>
  <c r="L83" i="52"/>
  <c r="L82" i="52"/>
  <c r="L81" i="52"/>
  <c r="L80" i="52"/>
  <c r="L79" i="52"/>
  <c r="L78" i="52"/>
  <c r="L77" i="52"/>
  <c r="L76" i="52"/>
  <c r="L75" i="52"/>
  <c r="L74" i="52"/>
  <c r="L73" i="52"/>
  <c r="L72" i="52"/>
  <c r="L71" i="52"/>
  <c r="L70" i="52"/>
  <c r="L69" i="52"/>
  <c r="L68" i="52"/>
  <c r="L67" i="52"/>
  <c r="L66" i="52"/>
  <c r="L65" i="52"/>
  <c r="L64" i="52"/>
  <c r="L63" i="52"/>
  <c r="L62" i="52"/>
  <c r="L61" i="52"/>
  <c r="L60" i="52"/>
  <c r="L59" i="52"/>
  <c r="L58" i="52"/>
  <c r="L57" i="52"/>
  <c r="L56" i="52"/>
  <c r="L55" i="52"/>
  <c r="L54" i="52"/>
  <c r="L53" i="52"/>
  <c r="L52" i="52"/>
  <c r="L51" i="52"/>
  <c r="L50" i="52"/>
  <c r="L49" i="52"/>
  <c r="L48" i="52"/>
  <c r="L47" i="52"/>
  <c r="L46" i="52"/>
  <c r="L45" i="52"/>
  <c r="L44" i="52"/>
  <c r="L43" i="52"/>
  <c r="L42" i="52"/>
  <c r="L41" i="52"/>
  <c r="L40" i="52"/>
  <c r="L39" i="52"/>
  <c r="L38" i="52"/>
  <c r="L37" i="52"/>
  <c r="L36" i="52"/>
  <c r="L35" i="52"/>
  <c r="L34" i="52"/>
  <c r="L33" i="52"/>
  <c r="L32" i="52"/>
  <c r="L31" i="52"/>
  <c r="L30" i="52"/>
  <c r="L29" i="52"/>
  <c r="L28" i="52"/>
  <c r="L27" i="52"/>
  <c r="L26" i="52"/>
  <c r="L25" i="52"/>
  <c r="L24" i="52"/>
  <c r="L23" i="52"/>
  <c r="L22" i="52"/>
  <c r="L21" i="52"/>
  <c r="L20" i="52"/>
  <c r="L19" i="52"/>
  <c r="L18" i="52"/>
  <c r="L17" i="52"/>
  <c r="L16" i="52"/>
  <c r="L15" i="52"/>
  <c r="L14" i="52"/>
  <c r="L13" i="52"/>
  <c r="A6" i="52"/>
  <c r="A7" i="52" s="1"/>
  <c r="A8" i="52" s="1"/>
  <c r="A9" i="52"/>
  <c r="A10" i="52" s="1"/>
  <c r="A11" i="52" s="1"/>
  <c r="A12" i="52" s="1"/>
  <c r="A13" i="52" s="1"/>
  <c r="A14" i="52" s="1"/>
  <c r="A15" i="52" s="1"/>
  <c r="A16" i="52" s="1"/>
  <c r="A17" i="52" s="1"/>
  <c r="A18" i="52" s="1"/>
  <c r="A19" i="52" s="1"/>
  <c r="A20" i="52" s="1"/>
  <c r="A21" i="52" s="1"/>
  <c r="A22" i="52" s="1"/>
  <c r="A23" i="52" s="1"/>
  <c r="A24" i="52" s="1"/>
  <c r="A25" i="52" s="1"/>
  <c r="A26" i="52" s="1"/>
  <c r="A27" i="52" s="1"/>
  <c r="A28" i="52" s="1"/>
  <c r="A29" i="52" s="1"/>
  <c r="A30" i="52" s="1"/>
  <c r="A31" i="52" s="1"/>
  <c r="A32" i="52" s="1"/>
  <c r="A33" i="52" s="1"/>
  <c r="A34" i="52" s="1"/>
  <c r="A35" i="52" s="1"/>
  <c r="A36" i="52" s="1"/>
  <c r="A37" i="52" s="1"/>
  <c r="A38" i="52" s="1"/>
  <c r="A39" i="52" s="1"/>
  <c r="A40" i="52" s="1"/>
  <c r="A41" i="52" s="1"/>
  <c r="A42" i="52" s="1"/>
  <c r="A43" i="52" s="1"/>
  <c r="A44" i="52" s="1"/>
  <c r="A45" i="52" s="1"/>
  <c r="A46" i="52" s="1"/>
  <c r="A47" i="52" s="1"/>
  <c r="A48" i="52" s="1"/>
  <c r="A49" i="52" s="1"/>
  <c r="A50" i="52" s="1"/>
  <c r="A51" i="52" s="1"/>
  <c r="A52" i="52" s="1"/>
  <c r="A53" i="52" s="1"/>
  <c r="A54" i="52" s="1"/>
  <c r="A55" i="52" s="1"/>
  <c r="A56" i="52" s="1"/>
  <c r="A57" i="52" s="1"/>
  <c r="A58" i="52" s="1"/>
  <c r="A59" i="52" s="1"/>
  <c r="A60" i="52" s="1"/>
  <c r="A61" i="52" s="1"/>
  <c r="A62" i="52" s="1"/>
  <c r="A63" i="52" s="1"/>
  <c r="A64" i="52" s="1"/>
  <c r="A65" i="52" s="1"/>
  <c r="A66" i="52" s="1"/>
  <c r="A67" i="52" s="1"/>
  <c r="A68" i="52" s="1"/>
  <c r="A69" i="52" s="1"/>
  <c r="A70" i="52" s="1"/>
  <c r="A71" i="52" s="1"/>
  <c r="A72" i="52" s="1"/>
  <c r="A73" i="52" s="1"/>
  <c r="A74" i="52" s="1"/>
  <c r="A75" i="52" s="1"/>
  <c r="A76" i="52" s="1"/>
  <c r="A77" i="52" s="1"/>
  <c r="A78" i="52" s="1"/>
  <c r="A79" i="52" s="1"/>
  <c r="A80" i="52" s="1"/>
  <c r="A81" i="52" s="1"/>
  <c r="A82" i="52" s="1"/>
  <c r="A83" i="52" s="1"/>
  <c r="A84" i="52" s="1"/>
  <c r="A85" i="52" s="1"/>
  <c r="A86" i="52" s="1"/>
  <c r="A87" i="52" s="1"/>
  <c r="A88" i="52" s="1"/>
  <c r="A89" i="52" s="1"/>
  <c r="A90" i="52" s="1"/>
  <c r="A91" i="52" s="1"/>
  <c r="A92" i="52" s="1"/>
  <c r="A93" i="52" s="1"/>
  <c r="A94" i="52" s="1"/>
  <c r="A95" i="52" s="1"/>
  <c r="A96" i="52" s="1"/>
  <c r="A97" i="52" s="1"/>
  <c r="A98" i="52" s="1"/>
  <c r="A99" i="52" s="1"/>
  <c r="A100" i="52" s="1"/>
  <c r="A101" i="52" s="1"/>
  <c r="A102" i="52" s="1"/>
  <c r="A103" i="52" s="1"/>
  <c r="A104" i="52" s="1"/>
  <c r="BP4" i="57"/>
  <c r="AG4" i="57"/>
  <c r="BE4" i="57"/>
  <c r="AR4" i="57"/>
  <c r="AC4" i="57"/>
  <c r="AS4" i="57"/>
  <c r="BA4" i="57"/>
  <c r="BI4" i="57"/>
  <c r="AB4" i="57"/>
  <c r="BH4" i="57"/>
  <c r="AN4" i="57"/>
  <c r="AV4" i="57"/>
  <c r="J101" i="56"/>
  <c r="A101" i="56"/>
  <c r="J70" i="56"/>
  <c r="A70" i="56"/>
  <c r="A73" i="56" s="1"/>
  <c r="J67" i="56"/>
  <c r="A67" i="56"/>
  <c r="N115" i="56"/>
  <c r="N113" i="56"/>
  <c r="W105" i="56"/>
  <c r="W96" i="56"/>
  <c r="J92" i="56"/>
  <c r="A92" i="56"/>
  <c r="T86" i="56"/>
  <c r="J86" i="56"/>
  <c r="P84" i="56"/>
  <c r="T83" i="56"/>
  <c r="J83" i="56"/>
  <c r="P82" i="56"/>
  <c r="P81" i="56"/>
  <c r="T79" i="56"/>
  <c r="P79" i="56"/>
  <c r="T78" i="56"/>
  <c r="P78" i="56"/>
  <c r="P77" i="56"/>
  <c r="P76" i="56"/>
  <c r="R61" i="56"/>
  <c r="AE33" i="56"/>
  <c r="AG33" i="56" s="1"/>
  <c r="AE35" i="56" s="1"/>
  <c r="AC35" i="56"/>
  <c r="AE37" i="56" s="1"/>
  <c r="AC33" i="56"/>
  <c r="AN11" i="56"/>
  <c r="AL11" i="56"/>
  <c r="AJ11" i="56"/>
  <c r="AN10" i="56"/>
  <c r="AL10" i="56"/>
  <c r="AJ10" i="56"/>
  <c r="J92" i="55"/>
  <c r="A92" i="55"/>
  <c r="J70" i="55"/>
  <c r="S70" i="55" s="1"/>
  <c r="A70" i="55"/>
  <c r="J67" i="55"/>
  <c r="A67" i="55"/>
  <c r="A73" i="55" s="1"/>
  <c r="N115" i="55"/>
  <c r="N113" i="55"/>
  <c r="W105" i="55"/>
  <c r="S101" i="55"/>
  <c r="W96" i="55"/>
  <c r="T86" i="55"/>
  <c r="J86" i="55"/>
  <c r="P84" i="55"/>
  <c r="T83" i="55"/>
  <c r="J83" i="55"/>
  <c r="P82" i="55"/>
  <c r="P81" i="55"/>
  <c r="T79" i="55"/>
  <c r="P79" i="55"/>
  <c r="T78" i="55"/>
  <c r="P78" i="55"/>
  <c r="P77" i="55"/>
  <c r="P76" i="55"/>
  <c r="R61" i="55"/>
  <c r="AE33" i="55"/>
  <c r="AC35" i="55" s="1"/>
  <c r="AC33" i="55"/>
  <c r="AN11" i="55"/>
  <c r="AL11" i="55"/>
  <c r="AJ11" i="55"/>
  <c r="AN10" i="55"/>
  <c r="AL10" i="55"/>
  <c r="AJ10" i="55"/>
  <c r="AJ11" i="54"/>
  <c r="AJ10" i="54"/>
  <c r="A20" i="60"/>
  <c r="S67" i="55"/>
  <c r="J76" i="55"/>
  <c r="T76" i="55" s="1"/>
  <c r="AC101" i="55"/>
  <c r="W96" i="54"/>
  <c r="W105" i="54"/>
  <c r="A23" i="60"/>
  <c r="P84" i="54"/>
  <c r="P82" i="54"/>
  <c r="P81" i="54"/>
  <c r="P79" i="54"/>
  <c r="P78" i="54"/>
  <c r="P77" i="54"/>
  <c r="P76" i="54"/>
  <c r="N115" i="54"/>
  <c r="T78" i="54"/>
  <c r="A70" i="54"/>
  <c r="J70" i="54"/>
  <c r="A67" i="54"/>
  <c r="AC67" i="54" s="1"/>
  <c r="J67" i="54"/>
  <c r="AE33" i="54"/>
  <c r="AC35" i="54"/>
  <c r="AC33" i="54"/>
  <c r="AG33" i="54" s="1"/>
  <c r="AN10" i="54"/>
  <c r="AN11" i="54"/>
  <c r="AL11" i="54"/>
  <c r="AL10" i="54"/>
  <c r="N113" i="54"/>
  <c r="T86" i="54"/>
  <c r="J86" i="54"/>
  <c r="T83" i="54"/>
  <c r="J83" i="54"/>
  <c r="R61" i="54"/>
  <c r="W48" i="50"/>
  <c r="W58" i="50"/>
  <c r="W57" i="50"/>
  <c r="J54" i="50"/>
  <c r="S54" i="50"/>
  <c r="P29" i="50"/>
  <c r="P31" i="50"/>
  <c r="P30" i="50"/>
  <c r="P32" i="50"/>
  <c r="P34" i="50"/>
  <c r="P35" i="50"/>
  <c r="P37" i="50"/>
  <c r="W104" i="55"/>
  <c r="AE35" i="54"/>
  <c r="AC92" i="54"/>
  <c r="AC54" i="50"/>
  <c r="I3" i="52"/>
  <c r="W49" i="50"/>
  <c r="S92" i="54"/>
  <c r="N68" i="50"/>
  <c r="N66" i="50"/>
  <c r="T39" i="50"/>
  <c r="J39" i="50"/>
  <c r="T36" i="50"/>
  <c r="J36" i="50"/>
  <c r="BT109" i="52"/>
  <c r="BS109" i="52"/>
  <c r="N105" i="52"/>
  <c r="L12" i="52"/>
  <c r="L11" i="52"/>
  <c r="L10" i="52"/>
  <c r="L9" i="52"/>
  <c r="L8" i="52"/>
  <c r="L7" i="52"/>
  <c r="L6" i="52"/>
  <c r="L5" i="52"/>
  <c r="BO3" i="52"/>
  <c r="BO7" i="52" s="1"/>
  <c r="AN7" i="68" s="1"/>
  <c r="BK3" i="52"/>
  <c r="BG3" i="52"/>
  <c r="BC3" i="52"/>
  <c r="BC12" i="52" s="1"/>
  <c r="AE12" i="68" s="1"/>
  <c r="AY3" i="52"/>
  <c r="AU3" i="52"/>
  <c r="AU7" i="52" s="1"/>
  <c r="Y7" i="68" s="1"/>
  <c r="AQ3" i="52"/>
  <c r="AR11" i="52" s="1"/>
  <c r="W11" i="68" s="1"/>
  <c r="AM3" i="52"/>
  <c r="AN12" i="52" s="1"/>
  <c r="T12" i="68" s="1"/>
  <c r="AI3" i="52"/>
  <c r="AI10" i="52" s="1"/>
  <c r="P10" i="68" s="1"/>
  <c r="AE3" i="52"/>
  <c r="AF5" i="52" s="1"/>
  <c r="N5" i="68" s="1"/>
  <c r="AA3" i="52"/>
  <c r="AA6" i="52" s="1"/>
  <c r="J6" i="68" s="1"/>
  <c r="W3" i="52"/>
  <c r="W8" i="52" s="1"/>
  <c r="G8" i="68" s="1"/>
  <c r="AV4" i="52"/>
  <c r="AZ4" i="52"/>
  <c r="BP4" i="52"/>
  <c r="W104" i="54"/>
  <c r="S101" i="54"/>
  <c r="AC101" i="54"/>
  <c r="T79" i="54"/>
  <c r="BE4" i="52"/>
  <c r="AO4" i="52"/>
  <c r="Y4" i="52"/>
  <c r="AK4" i="52"/>
  <c r="BA4" i="52"/>
  <c r="BQ4" i="52"/>
  <c r="X4" i="52"/>
  <c r="AN4" i="52"/>
  <c r="BD4" i="52"/>
  <c r="R14" i="50"/>
  <c r="R11" i="61" s="1"/>
  <c r="W95" i="54"/>
  <c r="N105" i="45"/>
  <c r="L12" i="45"/>
  <c r="K12" i="45"/>
  <c r="H12" i="45"/>
  <c r="F12" i="70" s="1"/>
  <c r="F12" i="45"/>
  <c r="G12" i="45" s="1"/>
  <c r="E12" i="45"/>
  <c r="AW12" i="45" s="1"/>
  <c r="L11" i="45"/>
  <c r="K11" i="45"/>
  <c r="H11" i="45"/>
  <c r="F11" i="70" s="1"/>
  <c r="F11" i="45"/>
  <c r="G11" i="45" s="1"/>
  <c r="E11" i="45"/>
  <c r="BM11" i="45" s="1"/>
  <c r="L10" i="45"/>
  <c r="K10" i="45"/>
  <c r="H10" i="45"/>
  <c r="F10" i="70" s="1"/>
  <c r="F10" i="45"/>
  <c r="G10" i="45" s="1"/>
  <c r="E10" i="45"/>
  <c r="BE10" i="45" s="1"/>
  <c r="L9" i="45"/>
  <c r="K9" i="45"/>
  <c r="H9" i="45"/>
  <c r="F9" i="70" s="1"/>
  <c r="F9" i="45"/>
  <c r="G9" i="45" s="1"/>
  <c r="E9" i="45"/>
  <c r="BI9" i="45" s="1"/>
  <c r="L8" i="45"/>
  <c r="K8" i="45"/>
  <c r="H8" i="45"/>
  <c r="F8" i="70" s="1"/>
  <c r="F8" i="45"/>
  <c r="G8" i="45" s="1"/>
  <c r="E8" i="45"/>
  <c r="AS8" i="45" s="1"/>
  <c r="L7" i="45"/>
  <c r="K7" i="45"/>
  <c r="H7" i="45"/>
  <c r="F7" i="70" s="1"/>
  <c r="F7" i="45"/>
  <c r="G7" i="45" s="1"/>
  <c r="E7" i="45"/>
  <c r="AC7" i="45" s="1"/>
  <c r="L6" i="45"/>
  <c r="K6" i="45"/>
  <c r="H6" i="45"/>
  <c r="F6" i="70" s="1"/>
  <c r="F6" i="45"/>
  <c r="G6" i="45" s="1"/>
  <c r="E6" i="45"/>
  <c r="AW6" i="45" s="1"/>
  <c r="L5" i="45"/>
  <c r="K5" i="45"/>
  <c r="H5" i="45"/>
  <c r="F5" i="70" s="1"/>
  <c r="F5" i="45"/>
  <c r="G5" i="45" s="1"/>
  <c r="E5" i="45"/>
  <c r="A6" i="45"/>
  <c r="A7" i="45" s="1"/>
  <c r="A8" i="45" s="1"/>
  <c r="A9" i="45" s="1"/>
  <c r="A10" i="45" s="1"/>
  <c r="A11" i="45" s="1"/>
  <c r="A12" i="45" s="1"/>
  <c r="A13" i="45" s="1"/>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A86" i="45" s="1"/>
  <c r="A87" i="45" s="1"/>
  <c r="A88" i="45" s="1"/>
  <c r="A89" i="45" s="1"/>
  <c r="A90" i="45" s="1"/>
  <c r="A91" i="45" s="1"/>
  <c r="A92" i="45" s="1"/>
  <c r="A93" i="45" s="1"/>
  <c r="A94" i="45" s="1"/>
  <c r="A95" i="45" s="1"/>
  <c r="A96" i="45" s="1"/>
  <c r="A97" i="45" s="1"/>
  <c r="A98" i="45" s="1"/>
  <c r="A99" i="45" s="1"/>
  <c r="A100" i="45" s="1"/>
  <c r="A101" i="45" s="1"/>
  <c r="A102" i="45" s="1"/>
  <c r="A103" i="45" s="1"/>
  <c r="A104" i="45" s="1"/>
  <c r="S70" i="56" l="1"/>
  <c r="J76" i="56" s="1"/>
  <c r="T76" i="56" s="1"/>
  <c r="S67" i="54"/>
  <c r="AE37" i="54"/>
  <c r="M95" i="56"/>
  <c r="AC73" i="55"/>
  <c r="S73" i="55"/>
  <c r="J77" i="55" s="1"/>
  <c r="T77" i="55" s="1"/>
  <c r="R95" i="56" s="1"/>
  <c r="BG12" i="52"/>
  <c r="AH12" i="68" s="1"/>
  <c r="BH12" i="52"/>
  <c r="AI12" i="68" s="1"/>
  <c r="BG13" i="52"/>
  <c r="AH13" i="68" s="1"/>
  <c r="BH13" i="52"/>
  <c r="AI13" i="68" s="1"/>
  <c r="BG14" i="52"/>
  <c r="AH14" i="68" s="1"/>
  <c r="BH14" i="52"/>
  <c r="AI14" i="68" s="1"/>
  <c r="BG15" i="52"/>
  <c r="AH15" i="68" s="1"/>
  <c r="BH15" i="52"/>
  <c r="AI15" i="68" s="1"/>
  <c r="BG11" i="52"/>
  <c r="AH11" i="68" s="1"/>
  <c r="BG7" i="52"/>
  <c r="AH7" i="68" s="1"/>
  <c r="BG6" i="52"/>
  <c r="AH6" i="68" s="1"/>
  <c r="BH10" i="52"/>
  <c r="AI10" i="68" s="1"/>
  <c r="BH6" i="52"/>
  <c r="AI6" i="68" s="1"/>
  <c r="BI10" i="52"/>
  <c r="BH4" i="52"/>
  <c r="BG10" i="52"/>
  <c r="AH10" i="68" s="1"/>
  <c r="BG5" i="52"/>
  <c r="AH5" i="68" s="1"/>
  <c r="AH105" i="68" s="1"/>
  <c r="BH9" i="52"/>
  <c r="AI9" i="68" s="1"/>
  <c r="AI105" i="68" s="1"/>
  <c r="BH5" i="52"/>
  <c r="AI5" i="68" s="1"/>
  <c r="BI13" i="52"/>
  <c r="BG9" i="52"/>
  <c r="AH9" i="68" s="1"/>
  <c r="AR7" i="52"/>
  <c r="W7" i="68" s="1"/>
  <c r="W105" i="68" s="1"/>
  <c r="BK8" i="52"/>
  <c r="AK8" i="68" s="1"/>
  <c r="BK12" i="52"/>
  <c r="AK12" i="68" s="1"/>
  <c r="BL12" i="52"/>
  <c r="AL12" i="68" s="1"/>
  <c r="BK13" i="52"/>
  <c r="AK13" i="68" s="1"/>
  <c r="BL13" i="52"/>
  <c r="AL13" i="68" s="1"/>
  <c r="BK14" i="52"/>
  <c r="AK14" i="68" s="1"/>
  <c r="BL14" i="52"/>
  <c r="AL14" i="68" s="1"/>
  <c r="BK15" i="52"/>
  <c r="AK15" i="68" s="1"/>
  <c r="BL15" i="52"/>
  <c r="AL15" i="68" s="1"/>
  <c r="BK10" i="52"/>
  <c r="AK10" i="68" s="1"/>
  <c r="BK5" i="52"/>
  <c r="AK5" i="68" s="1"/>
  <c r="BL10" i="52"/>
  <c r="AL10" i="68" s="1"/>
  <c r="BL6" i="52"/>
  <c r="AL6" i="68" s="1"/>
  <c r="BL4" i="52"/>
  <c r="BK7" i="52"/>
  <c r="AK7" i="68" s="1"/>
  <c r="BK9" i="52"/>
  <c r="AK9" i="68" s="1"/>
  <c r="AK105" i="68" s="1"/>
  <c r="BL9" i="52"/>
  <c r="AL9" i="68" s="1"/>
  <c r="BL5" i="52"/>
  <c r="AL5" i="68" s="1"/>
  <c r="AR8" i="52"/>
  <c r="W8" i="68" s="1"/>
  <c r="AV8" i="52"/>
  <c r="Z8" i="68" s="1"/>
  <c r="AQ9" i="52"/>
  <c r="V9" i="68" s="1"/>
  <c r="BG8" i="52"/>
  <c r="AH8" i="68" s="1"/>
  <c r="AA12" i="52"/>
  <c r="J12" i="68" s="1"/>
  <c r="AB12" i="52"/>
  <c r="K12" i="68" s="1"/>
  <c r="AA13" i="52"/>
  <c r="AB13" i="52"/>
  <c r="K13" i="68" s="1"/>
  <c r="AA14" i="52"/>
  <c r="J14" i="68" s="1"/>
  <c r="AB14" i="52"/>
  <c r="K14" i="68" s="1"/>
  <c r="AA15" i="52"/>
  <c r="J15" i="68" s="1"/>
  <c r="AB15" i="52"/>
  <c r="K15" i="68" s="1"/>
  <c r="AA11" i="52"/>
  <c r="J11" i="68" s="1"/>
  <c r="AQ11" i="68" s="1"/>
  <c r="AA7" i="52"/>
  <c r="J7" i="68" s="1"/>
  <c r="AA9" i="52"/>
  <c r="J9" i="68" s="1"/>
  <c r="AB11" i="52"/>
  <c r="K11" i="68" s="1"/>
  <c r="AB7" i="52"/>
  <c r="K7" i="68" s="1"/>
  <c r="AB10" i="52"/>
  <c r="K10" i="68" s="1"/>
  <c r="AC7" i="52"/>
  <c r="AA8" i="52"/>
  <c r="J8" i="68" s="1"/>
  <c r="AB6" i="52"/>
  <c r="K6" i="68" s="1"/>
  <c r="AC10" i="52"/>
  <c r="AC92" i="55"/>
  <c r="S92" i="55"/>
  <c r="J73" i="56"/>
  <c r="S73" i="56" s="1"/>
  <c r="J77" i="56" s="1"/>
  <c r="AC67" i="56"/>
  <c r="BH11" i="52"/>
  <c r="AI11" i="68" s="1"/>
  <c r="AE8" i="52"/>
  <c r="M8" i="68" s="1"/>
  <c r="AE12" i="52"/>
  <c r="AH12" i="52" s="1"/>
  <c r="O12" i="68" s="1"/>
  <c r="AF12" i="52"/>
  <c r="N12" i="68" s="1"/>
  <c r="AE13" i="52"/>
  <c r="M13" i="68" s="1"/>
  <c r="AF13" i="52"/>
  <c r="N13" i="68" s="1"/>
  <c r="AE14" i="52"/>
  <c r="M14" i="68" s="1"/>
  <c r="AF14" i="52"/>
  <c r="N14" i="68" s="1"/>
  <c r="AE15" i="52"/>
  <c r="M15" i="68" s="1"/>
  <c r="AF15" i="52"/>
  <c r="N15" i="68" s="1"/>
  <c r="AE7" i="52"/>
  <c r="M7" i="68" s="1"/>
  <c r="AF11" i="52"/>
  <c r="N11" i="68" s="1"/>
  <c r="AF7" i="52"/>
  <c r="N7" i="68" s="1"/>
  <c r="AF10" i="52"/>
  <c r="N10" i="68" s="1"/>
  <c r="AF4" i="52"/>
  <c r="AE5" i="52"/>
  <c r="M5" i="68" s="1"/>
  <c r="AE11" i="52"/>
  <c r="M11" i="68" s="1"/>
  <c r="AE6" i="52"/>
  <c r="M6" i="68" s="1"/>
  <c r="AF6" i="52"/>
  <c r="N6" i="68" s="1"/>
  <c r="N105" i="68" s="1"/>
  <c r="AE10" i="52"/>
  <c r="M10" i="68" s="1"/>
  <c r="AQ10" i="68" s="1"/>
  <c r="AB5" i="52"/>
  <c r="K5" i="68" s="1"/>
  <c r="K105" i="68" s="1"/>
  <c r="J73" i="54"/>
  <c r="S70" i="54"/>
  <c r="J76" i="54" s="1"/>
  <c r="AC67" i="55"/>
  <c r="S92" i="56"/>
  <c r="AC92" i="56"/>
  <c r="AI12" i="57"/>
  <c r="P12" i="69" s="1"/>
  <c r="AJ5" i="57"/>
  <c r="Q5" i="69" s="1"/>
  <c r="AI13" i="57"/>
  <c r="P13" i="69" s="1"/>
  <c r="AJ13" i="57"/>
  <c r="Q13" i="69" s="1"/>
  <c r="AJ8" i="57"/>
  <c r="Q8" i="69" s="1"/>
  <c r="AJ11" i="57"/>
  <c r="Q11" i="69" s="1"/>
  <c r="AI11" i="57"/>
  <c r="P11" i="69" s="1"/>
  <c r="AJ4" i="57"/>
  <c r="AK4" i="57"/>
  <c r="AJ9" i="57"/>
  <c r="Q9" i="69" s="1"/>
  <c r="AY11" i="57"/>
  <c r="AB11" i="69" s="1"/>
  <c r="AY13" i="57"/>
  <c r="AB13" i="69" s="1"/>
  <c r="AQ13" i="69" s="1"/>
  <c r="AZ13" i="57"/>
  <c r="AC13" i="69" s="1"/>
  <c r="AZ12" i="57"/>
  <c r="AC12" i="69" s="1"/>
  <c r="AZ5" i="57"/>
  <c r="AC5" i="69" s="1"/>
  <c r="BA13" i="57"/>
  <c r="AZ10" i="57"/>
  <c r="AC10" i="69" s="1"/>
  <c r="AY12" i="57"/>
  <c r="AB12" i="69" s="1"/>
  <c r="BP12" i="57"/>
  <c r="AO12" i="69" s="1"/>
  <c r="BP9" i="57"/>
  <c r="AO9" i="69" s="1"/>
  <c r="BO13" i="57"/>
  <c r="AN13" i="69" s="1"/>
  <c r="BP13" i="57"/>
  <c r="AO13" i="69" s="1"/>
  <c r="BO12" i="57"/>
  <c r="AN12" i="69" s="1"/>
  <c r="BP5" i="57"/>
  <c r="AO5" i="69" s="1"/>
  <c r="BQ4" i="57"/>
  <c r="BO11" i="57"/>
  <c r="AN11" i="69" s="1"/>
  <c r="BP11" i="57"/>
  <c r="AO11" i="69" s="1"/>
  <c r="AK11" i="57"/>
  <c r="BE13" i="52"/>
  <c r="AG10" i="52"/>
  <c r="BM10" i="52"/>
  <c r="AB8" i="52"/>
  <c r="K8" i="68" s="1"/>
  <c r="AF8" i="52"/>
  <c r="N8" i="68" s="1"/>
  <c r="AV11" i="52"/>
  <c r="Z11" i="68" s="1"/>
  <c r="BH7" i="52"/>
  <c r="AI7" i="68" s="1"/>
  <c r="BL7" i="52"/>
  <c r="AL7" i="68" s="1"/>
  <c r="AA10" i="52"/>
  <c r="J10" i="68" s="1"/>
  <c r="BK6" i="52"/>
  <c r="AK6" i="68" s="1"/>
  <c r="AQ12" i="52"/>
  <c r="V12" i="68" s="1"/>
  <c r="AR12" i="52"/>
  <c r="W12" i="68" s="1"/>
  <c r="AQ13" i="52"/>
  <c r="V13" i="68" s="1"/>
  <c r="AR13" i="52"/>
  <c r="W13" i="68" s="1"/>
  <c r="AQ14" i="52"/>
  <c r="V14" i="68" s="1"/>
  <c r="AR14" i="52"/>
  <c r="W14" i="68" s="1"/>
  <c r="AQ15" i="52"/>
  <c r="V15" i="68" s="1"/>
  <c r="AR15" i="52"/>
  <c r="W15" i="68" s="1"/>
  <c r="AQ11" i="52"/>
  <c r="V11" i="68" s="1"/>
  <c r="AQ7" i="52"/>
  <c r="V7" i="68" s="1"/>
  <c r="AQ8" i="52"/>
  <c r="V8" i="68" s="1"/>
  <c r="AR10" i="52"/>
  <c r="W10" i="68" s="1"/>
  <c r="AR6" i="52"/>
  <c r="W6" i="68" s="1"/>
  <c r="AS10" i="52"/>
  <c r="AR4" i="52"/>
  <c r="AS4" i="52"/>
  <c r="AR9" i="52"/>
  <c r="W9" i="68" s="1"/>
  <c r="AQ5" i="52"/>
  <c r="V5" i="68" s="1"/>
  <c r="AQ6" i="52"/>
  <c r="V6" i="68" s="1"/>
  <c r="AR5" i="52"/>
  <c r="W5" i="68" s="1"/>
  <c r="AQ10" i="52"/>
  <c r="V10" i="68" s="1"/>
  <c r="AA5" i="52"/>
  <c r="J5" i="68" s="1"/>
  <c r="S54" i="60"/>
  <c r="AC54" i="60"/>
  <c r="AN8" i="73"/>
  <c r="BR8" i="71"/>
  <c r="AP8" i="73" s="1"/>
  <c r="AU8" i="52"/>
  <c r="Y8" i="68" s="1"/>
  <c r="AU12" i="52"/>
  <c r="Y12" i="68" s="1"/>
  <c r="AV12" i="52"/>
  <c r="Z12" i="68" s="1"/>
  <c r="AU13" i="52"/>
  <c r="Y13" i="68" s="1"/>
  <c r="AV13" i="52"/>
  <c r="Z13" i="68" s="1"/>
  <c r="AU14" i="52"/>
  <c r="AV14" i="52"/>
  <c r="Z14" i="68" s="1"/>
  <c r="AU15" i="52"/>
  <c r="Y15" i="68" s="1"/>
  <c r="AQ15" i="68" s="1"/>
  <c r="AV15" i="52"/>
  <c r="Z15" i="68" s="1"/>
  <c r="AU11" i="52"/>
  <c r="Y11" i="68" s="1"/>
  <c r="AU6" i="52"/>
  <c r="Y6" i="68" s="1"/>
  <c r="Y105" i="68" s="1"/>
  <c r="AV10" i="52"/>
  <c r="Z10" i="68" s="1"/>
  <c r="AV6" i="52"/>
  <c r="Z6" i="68" s="1"/>
  <c r="AW9" i="52"/>
  <c r="AW4" i="52"/>
  <c r="AU10" i="52"/>
  <c r="Y10" i="68" s="1"/>
  <c r="AU5" i="52"/>
  <c r="Y5" i="68" s="1"/>
  <c r="AV9" i="52"/>
  <c r="Z9" i="68" s="1"/>
  <c r="AV5" i="52"/>
  <c r="Z5" i="68" s="1"/>
  <c r="Z105" i="68" s="1"/>
  <c r="AU9" i="52"/>
  <c r="Y9" i="68" s="1"/>
  <c r="AE13" i="57"/>
  <c r="M13" i="69" s="1"/>
  <c r="AF13" i="57"/>
  <c r="N13" i="69" s="1"/>
  <c r="AF12" i="57"/>
  <c r="N12" i="69" s="1"/>
  <c r="AF9" i="57"/>
  <c r="N9" i="69" s="1"/>
  <c r="AE12" i="57"/>
  <c r="M12" i="69" s="1"/>
  <c r="AF5" i="57"/>
  <c r="N5" i="69" s="1"/>
  <c r="AF4" i="57"/>
  <c r="AF11" i="57"/>
  <c r="N11" i="69" s="1"/>
  <c r="AE11" i="57"/>
  <c r="M11" i="69" s="1"/>
  <c r="AU13" i="57"/>
  <c r="Y13" i="69" s="1"/>
  <c r="AV13" i="57"/>
  <c r="Z13" i="69" s="1"/>
  <c r="AV11" i="57"/>
  <c r="Z11" i="69" s="1"/>
  <c r="AU11" i="57"/>
  <c r="Y11" i="69" s="1"/>
  <c r="AV12" i="57"/>
  <c r="Z12" i="69" s="1"/>
  <c r="AU12" i="57"/>
  <c r="Y12" i="69" s="1"/>
  <c r="AW4" i="57"/>
  <c r="AV5" i="57"/>
  <c r="BK13" i="57"/>
  <c r="AK13" i="69" s="1"/>
  <c r="BL13" i="57"/>
  <c r="AL13" i="69" s="1"/>
  <c r="BK11" i="57"/>
  <c r="AK11" i="69" s="1"/>
  <c r="BL12" i="57"/>
  <c r="AL12" i="69" s="1"/>
  <c r="BM11" i="57"/>
  <c r="BM4" i="57"/>
  <c r="BL4" i="57"/>
  <c r="BK12" i="57"/>
  <c r="AK12" i="69" s="1"/>
  <c r="AC4" i="52"/>
  <c r="AG4" i="52"/>
  <c r="A73" i="54"/>
  <c r="S67" i="56"/>
  <c r="BI4" i="52"/>
  <c r="AB4" i="52"/>
  <c r="BM4" i="52"/>
  <c r="AC70" i="54"/>
  <c r="AC73" i="56"/>
  <c r="AC70" i="55"/>
  <c r="AG33" i="55"/>
  <c r="AE35" i="55" s="1"/>
  <c r="AE37" i="55" s="1"/>
  <c r="J73" i="55"/>
  <c r="AC70" i="56"/>
  <c r="S101" i="56"/>
  <c r="AC101" i="56"/>
  <c r="AZ4" i="57"/>
  <c r="AW11" i="52"/>
  <c r="BE9" i="52"/>
  <c r="AB9" i="52"/>
  <c r="K9" i="68" s="1"/>
  <c r="AF9" i="52"/>
  <c r="N9" i="68" s="1"/>
  <c r="BH8" i="52"/>
  <c r="AI8" i="68" s="1"/>
  <c r="BL8" i="52"/>
  <c r="AL8" i="68" s="1"/>
  <c r="AE9" i="52"/>
  <c r="M9" i="68" s="1"/>
  <c r="BK11" i="52"/>
  <c r="AK11" i="68" s="1"/>
  <c r="AO16" i="73"/>
  <c r="BR16" i="71"/>
  <c r="AP16" i="73" s="1"/>
  <c r="AF8" i="70"/>
  <c r="BF8" i="45"/>
  <c r="AG8" i="70" s="1"/>
  <c r="AL17" i="73"/>
  <c r="BN17" i="71"/>
  <c r="AM17" i="73" s="1"/>
  <c r="BF17" i="71"/>
  <c r="AG17" i="73" s="1"/>
  <c r="AI16" i="73"/>
  <c r="BJ16" i="71"/>
  <c r="AJ16" i="73" s="1"/>
  <c r="K16" i="73"/>
  <c r="AD16" i="71"/>
  <c r="L16" i="73" s="1"/>
  <c r="G11" i="70"/>
  <c r="Z11" i="45"/>
  <c r="I11" i="70" s="1"/>
  <c r="BS16" i="71"/>
  <c r="AP16" i="71"/>
  <c r="U16" i="73" s="1"/>
  <c r="AH15" i="71"/>
  <c r="O15" i="73" s="1"/>
  <c r="AY9" i="52"/>
  <c r="AB9" i="68" s="1"/>
  <c r="AY5" i="52"/>
  <c r="AB5" i="68" s="1"/>
  <c r="AB105" i="68" s="1"/>
  <c r="W11" i="57"/>
  <c r="G11" i="69" s="1"/>
  <c r="X5" i="57"/>
  <c r="H5" i="69" s="1"/>
  <c r="AM12" i="57"/>
  <c r="S12" i="69" s="1"/>
  <c r="AN11" i="57"/>
  <c r="T11" i="69" s="1"/>
  <c r="BD5" i="57"/>
  <c r="AF5" i="69" s="1"/>
  <c r="BC11" i="57"/>
  <c r="AE11" i="69" s="1"/>
  <c r="BD12" i="57"/>
  <c r="AF12" i="69" s="1"/>
  <c r="BD9" i="57"/>
  <c r="AF9" i="69" s="1"/>
  <c r="AW7" i="52"/>
  <c r="AJ6" i="52"/>
  <c r="Q6" i="68" s="1"/>
  <c r="AZ5" i="52"/>
  <c r="AC5" i="68" s="1"/>
  <c r="AZ9" i="52"/>
  <c r="AC9" i="68" s="1"/>
  <c r="AC105" i="68" s="1"/>
  <c r="BP5" i="52"/>
  <c r="AO5" i="68" s="1"/>
  <c r="BP9" i="52"/>
  <c r="AO9" i="68" s="1"/>
  <c r="W5" i="52"/>
  <c r="G5" i="68" s="1"/>
  <c r="G105" i="68" s="1"/>
  <c r="W9" i="52"/>
  <c r="G9" i="68" s="1"/>
  <c r="AQ9" i="68" s="1"/>
  <c r="AM8" i="52"/>
  <c r="S8" i="68" s="1"/>
  <c r="AY8" i="52"/>
  <c r="AB8" i="68" s="1"/>
  <c r="BC7" i="52"/>
  <c r="AE7" i="68" s="1"/>
  <c r="AE105" i="68" s="1"/>
  <c r="X12" i="57"/>
  <c r="H12" i="69" s="1"/>
  <c r="AB9" i="57"/>
  <c r="K9" i="69" s="1"/>
  <c r="AN12" i="57"/>
  <c r="T12" i="69" s="1"/>
  <c r="BC12" i="57"/>
  <c r="AE12" i="69" s="1"/>
  <c r="AN15" i="52"/>
  <c r="T15" i="68" s="1"/>
  <c r="BC15" i="52"/>
  <c r="AE15" i="68" s="1"/>
  <c r="W15" i="52"/>
  <c r="G15" i="68" s="1"/>
  <c r="AN14" i="52"/>
  <c r="T14" i="68" s="1"/>
  <c r="BC14" i="52"/>
  <c r="AE14" i="68" s="1"/>
  <c r="W14" i="52"/>
  <c r="G14" i="68" s="1"/>
  <c r="AN13" i="52"/>
  <c r="T13" i="68" s="1"/>
  <c r="BC13" i="52"/>
  <c r="AE13" i="68" s="1"/>
  <c r="W13" i="52"/>
  <c r="G13" i="68" s="1"/>
  <c r="W12" i="52"/>
  <c r="G12" i="68" s="1"/>
  <c r="AX17" i="71"/>
  <c r="AA17" i="73" s="1"/>
  <c r="AL17" i="71"/>
  <c r="R17" i="73" s="1"/>
  <c r="S10" i="70"/>
  <c r="T17" i="73"/>
  <c r="AX16" i="71"/>
  <c r="AA16" i="73" s="1"/>
  <c r="AE16" i="73"/>
  <c r="W15" i="73"/>
  <c r="W105" i="73" s="1"/>
  <c r="AT15" i="71"/>
  <c r="X15" i="73" s="1"/>
  <c r="H16" i="73"/>
  <c r="Z16" i="71"/>
  <c r="I16" i="73" s="1"/>
  <c r="AR16" i="73" s="1"/>
  <c r="AI9" i="52"/>
  <c r="P9" i="68" s="1"/>
  <c r="AI5" i="52"/>
  <c r="P5" i="68" s="1"/>
  <c r="BO9" i="52"/>
  <c r="AN9" i="68" s="1"/>
  <c r="BO5" i="52"/>
  <c r="AN5" i="68" s="1"/>
  <c r="AJ10" i="52"/>
  <c r="Q10" i="68" s="1"/>
  <c r="Q105" i="68" s="1"/>
  <c r="AJ4" i="52"/>
  <c r="AM10" i="52"/>
  <c r="S10" i="68" s="1"/>
  <c r="AM6" i="52"/>
  <c r="S6" i="68" s="1"/>
  <c r="BC10" i="52"/>
  <c r="AE10" i="68" s="1"/>
  <c r="BC6" i="52"/>
  <c r="AE6" i="68" s="1"/>
  <c r="A26" i="60"/>
  <c r="BD4" i="57"/>
  <c r="X4" i="57"/>
  <c r="Y4" i="57"/>
  <c r="AO4" i="57"/>
  <c r="AB11" i="57"/>
  <c r="K11" i="69" s="1"/>
  <c r="AA11" i="57"/>
  <c r="J11" i="69" s="1"/>
  <c r="AQ11" i="69" s="1"/>
  <c r="AR11" i="57"/>
  <c r="W11" i="69" s="1"/>
  <c r="AQ11" i="57"/>
  <c r="V11" i="69" s="1"/>
  <c r="BH12" i="57"/>
  <c r="AI12" i="69" s="1"/>
  <c r="BH5" i="57"/>
  <c r="AI5" i="69" s="1"/>
  <c r="BG12" i="57"/>
  <c r="AH12" i="69" s="1"/>
  <c r="AK7" i="52"/>
  <c r="BQ10" i="52"/>
  <c r="X6" i="52"/>
  <c r="H6" i="68" s="1"/>
  <c r="X8" i="52"/>
  <c r="H8" i="68" s="1"/>
  <c r="AJ7" i="52"/>
  <c r="Q7" i="68" s="1"/>
  <c r="AJ11" i="52"/>
  <c r="Q11" i="68" s="1"/>
  <c r="AN7" i="52"/>
  <c r="T7" i="68" s="1"/>
  <c r="T105" i="68" s="1"/>
  <c r="AN11" i="52"/>
  <c r="T11" i="68" s="1"/>
  <c r="AZ6" i="52"/>
  <c r="AC6" i="68" s="1"/>
  <c r="AZ10" i="52"/>
  <c r="AC10" i="68" s="1"/>
  <c r="BD6" i="52"/>
  <c r="AF6" i="68" s="1"/>
  <c r="AF105" i="68" s="1"/>
  <c r="BD10" i="52"/>
  <c r="AF10" i="68" s="1"/>
  <c r="BP6" i="52"/>
  <c r="AO6" i="68" s="1"/>
  <c r="BP10" i="52"/>
  <c r="AO10" i="68" s="1"/>
  <c r="AO105" i="68" s="1"/>
  <c r="W6" i="52"/>
  <c r="G6" i="68" s="1"/>
  <c r="W7" i="52"/>
  <c r="G7" i="68" s="1"/>
  <c r="AI6" i="52"/>
  <c r="P6" i="68" s="1"/>
  <c r="AI11" i="52"/>
  <c r="P11" i="68" s="1"/>
  <c r="AM9" i="52"/>
  <c r="S9" i="68" s="1"/>
  <c r="AY10" i="52"/>
  <c r="AB10" i="68" s="1"/>
  <c r="BC8" i="52"/>
  <c r="AE8" i="68" s="1"/>
  <c r="BO8" i="52"/>
  <c r="AN8" i="68" s="1"/>
  <c r="AQ8" i="68" s="1"/>
  <c r="W12" i="57"/>
  <c r="G12" i="69" s="1"/>
  <c r="AQ12" i="69" s="1"/>
  <c r="AA12" i="57"/>
  <c r="J12" i="69" s="1"/>
  <c r="AR5" i="57"/>
  <c r="W5" i="69" s="1"/>
  <c r="BG11" i="57"/>
  <c r="AH11" i="69" s="1"/>
  <c r="AN9" i="57"/>
  <c r="T9" i="69" s="1"/>
  <c r="AN13" i="57"/>
  <c r="T13" i="69" s="1"/>
  <c r="BC13" i="57"/>
  <c r="AE13" i="69" s="1"/>
  <c r="W13" i="57"/>
  <c r="G13" i="69" s="1"/>
  <c r="BP15" i="52"/>
  <c r="AO15" i="68" s="1"/>
  <c r="AJ15" i="52"/>
  <c r="Q15" i="68" s="1"/>
  <c r="AY15" i="52"/>
  <c r="AB15" i="68" s="1"/>
  <c r="BP14" i="52"/>
  <c r="AO14" i="68" s="1"/>
  <c r="AJ14" i="52"/>
  <c r="Q14" i="68" s="1"/>
  <c r="AY14" i="52"/>
  <c r="AB14" i="68" s="1"/>
  <c r="BP13" i="52"/>
  <c r="AO13" i="68" s="1"/>
  <c r="AJ13" i="52"/>
  <c r="Q13" i="68" s="1"/>
  <c r="AY13" i="52"/>
  <c r="AB13" i="68" s="1"/>
  <c r="BP12" i="52"/>
  <c r="AO12" i="68" s="1"/>
  <c r="AJ12" i="52"/>
  <c r="Q12" i="68" s="1"/>
  <c r="AY12" i="52"/>
  <c r="AB12" i="68" s="1"/>
  <c r="Z17" i="71"/>
  <c r="I17" i="73" s="1"/>
  <c r="AR17" i="73" s="1"/>
  <c r="BB15" i="71"/>
  <c r="AD15" i="73" s="1"/>
  <c r="Y15" i="73"/>
  <c r="S16" i="73"/>
  <c r="AL16" i="71"/>
  <c r="R16" i="73" s="1"/>
  <c r="Z8" i="45"/>
  <c r="I8" i="70" s="1"/>
  <c r="T105" i="70"/>
  <c r="G8" i="70"/>
  <c r="AP6" i="45"/>
  <c r="U6" i="70" s="1"/>
  <c r="Z6" i="45"/>
  <c r="I6" i="70" s="1"/>
  <c r="AU18" i="68"/>
  <c r="M13" i="52"/>
  <c r="AK13" i="52"/>
  <c r="Y13" i="52"/>
  <c r="AS13" i="52"/>
  <c r="AG13" i="52"/>
  <c r="BI15" i="52"/>
  <c r="BM13" i="52"/>
  <c r="AW13" i="52"/>
  <c r="AU43" i="69"/>
  <c r="AU39" i="69"/>
  <c r="AU35" i="69"/>
  <c r="AK12" i="57"/>
  <c r="AC12" i="57"/>
  <c r="AW15" i="52"/>
  <c r="AK15" i="52"/>
  <c r="CG29" i="71"/>
  <c r="AT29" i="73" s="1"/>
  <c r="CF29" i="71"/>
  <c r="AS29" i="73" s="1"/>
  <c r="CG74" i="71"/>
  <c r="AT74" i="73" s="1"/>
  <c r="CF74" i="71"/>
  <c r="CG18" i="71"/>
  <c r="AT18" i="73" s="1"/>
  <c r="CF18" i="71"/>
  <c r="CF90" i="71"/>
  <c r="AS90" i="73" s="1"/>
  <c r="CG90" i="71"/>
  <c r="AT90" i="73" s="1"/>
  <c r="CF88" i="71"/>
  <c r="AS88" i="73" s="1"/>
  <c r="CG88" i="71"/>
  <c r="AT88" i="73" s="1"/>
  <c r="CF84" i="71"/>
  <c r="AS84" i="73" s="1"/>
  <c r="CG84" i="71"/>
  <c r="AT84" i="73" s="1"/>
  <c r="CG30" i="71"/>
  <c r="AT30" i="73" s="1"/>
  <c r="CF30" i="71"/>
  <c r="CF75" i="71"/>
  <c r="AS75" i="73" s="1"/>
  <c r="CG75" i="71"/>
  <c r="AT75" i="73" s="1"/>
  <c r="CG72" i="71"/>
  <c r="AT72" i="73" s="1"/>
  <c r="CF72" i="71"/>
  <c r="CG39" i="71"/>
  <c r="AT39" i="73" s="1"/>
  <c r="CF39" i="71"/>
  <c r="CF94" i="71"/>
  <c r="AS94" i="73" s="1"/>
  <c r="CG94" i="71"/>
  <c r="AT94" i="73" s="1"/>
  <c r="CG69" i="71"/>
  <c r="AT69" i="73" s="1"/>
  <c r="CF69" i="71"/>
  <c r="CF65" i="71"/>
  <c r="AS65" i="73" s="1"/>
  <c r="CG65" i="71"/>
  <c r="AT65" i="73" s="1"/>
  <c r="CG62" i="71"/>
  <c r="AT62" i="73" s="1"/>
  <c r="CF62" i="71"/>
  <c r="CG58" i="71"/>
  <c r="AT58" i="73" s="1"/>
  <c r="CF58" i="71"/>
  <c r="CF53" i="71"/>
  <c r="AS53" i="73" s="1"/>
  <c r="CG53" i="71"/>
  <c r="AT53" i="73" s="1"/>
  <c r="CG38" i="71"/>
  <c r="AT38" i="73" s="1"/>
  <c r="CF38" i="71"/>
  <c r="CF61" i="71"/>
  <c r="AS61" i="73" s="1"/>
  <c r="CG61" i="71"/>
  <c r="AT61" i="73" s="1"/>
  <c r="CG57" i="71"/>
  <c r="AT57" i="73" s="1"/>
  <c r="CF57" i="71"/>
  <c r="CF102" i="71"/>
  <c r="AS102" i="73" s="1"/>
  <c r="CG102" i="71"/>
  <c r="AT102" i="73" s="1"/>
  <c r="CG36" i="71"/>
  <c r="AT36" i="73" s="1"/>
  <c r="CF36" i="71"/>
  <c r="CG31" i="71"/>
  <c r="AT31" i="73" s="1"/>
  <c r="CF31" i="71"/>
  <c r="CG26" i="71"/>
  <c r="AT26" i="73" s="1"/>
  <c r="CF26" i="71"/>
  <c r="CF103" i="71"/>
  <c r="AS103" i="73" s="1"/>
  <c r="CG103" i="71"/>
  <c r="AT103" i="73" s="1"/>
  <c r="CG91" i="71"/>
  <c r="AT91" i="73" s="1"/>
  <c r="CF91" i="71"/>
  <c r="CF45" i="71"/>
  <c r="AS45" i="73" s="1"/>
  <c r="CG45" i="71"/>
  <c r="AT45" i="73" s="1"/>
  <c r="CG56" i="71"/>
  <c r="AT56" i="73" s="1"/>
  <c r="CF56" i="71"/>
  <c r="CG19" i="71"/>
  <c r="AT19" i="73" s="1"/>
  <c r="CF19" i="71"/>
  <c r="CG78" i="71"/>
  <c r="AT78" i="73" s="1"/>
  <c r="CF78" i="71"/>
  <c r="CG23" i="71"/>
  <c r="AT23" i="73" s="1"/>
  <c r="CF23" i="71"/>
  <c r="CF51" i="71"/>
  <c r="AS51" i="73" s="1"/>
  <c r="CG51" i="71"/>
  <c r="AT51" i="73" s="1"/>
  <c r="CF46" i="71"/>
  <c r="AS46" i="73" s="1"/>
  <c r="CG46" i="71"/>
  <c r="AT46" i="73" s="1"/>
  <c r="CG79" i="71"/>
  <c r="AT79" i="73" s="1"/>
  <c r="CF79" i="71"/>
  <c r="CG63" i="71"/>
  <c r="AT63" i="73" s="1"/>
  <c r="CF63" i="71"/>
  <c r="CG37" i="71"/>
  <c r="AT37" i="73" s="1"/>
  <c r="CF37" i="71"/>
  <c r="CG64" i="71"/>
  <c r="AT64" i="73" s="1"/>
  <c r="CF64" i="71"/>
  <c r="CF101" i="71"/>
  <c r="AS101" i="73" s="1"/>
  <c r="CG101" i="71"/>
  <c r="AT101" i="73" s="1"/>
  <c r="CF89" i="71"/>
  <c r="AS89" i="73" s="1"/>
  <c r="CG89" i="71"/>
  <c r="AT89" i="73" s="1"/>
  <c r="CG52" i="71"/>
  <c r="AT52" i="73" s="1"/>
  <c r="CF52" i="71"/>
  <c r="CF47" i="71"/>
  <c r="AS47" i="73" s="1"/>
  <c r="CG47" i="71"/>
  <c r="AT47" i="73" s="1"/>
  <c r="CG35" i="71"/>
  <c r="AT35" i="73" s="1"/>
  <c r="CF35" i="71"/>
  <c r="CG27" i="71"/>
  <c r="AT27" i="73" s="1"/>
  <c r="CF27" i="71"/>
  <c r="CG21" i="71"/>
  <c r="AT21" i="73" s="1"/>
  <c r="CF21" i="71"/>
  <c r="CG99" i="71"/>
  <c r="AT99" i="73" s="1"/>
  <c r="CF99" i="71"/>
  <c r="CG80" i="71"/>
  <c r="AT80" i="73" s="1"/>
  <c r="CF80" i="71"/>
  <c r="CG76" i="71"/>
  <c r="AT76" i="73" s="1"/>
  <c r="CF76" i="71"/>
  <c r="CG71" i="71"/>
  <c r="AT71" i="73" s="1"/>
  <c r="CF71" i="71"/>
  <c r="CG43" i="71"/>
  <c r="AT43" i="73" s="1"/>
  <c r="CF43" i="71"/>
  <c r="CG25" i="71"/>
  <c r="AT25" i="73" s="1"/>
  <c r="CF25" i="71"/>
  <c r="CG20" i="71"/>
  <c r="AT20" i="73" s="1"/>
  <c r="CF20" i="71"/>
  <c r="CF98" i="71"/>
  <c r="AS98" i="73" s="1"/>
  <c r="CG98" i="71"/>
  <c r="AT98" i="73" s="1"/>
  <c r="CG68" i="71"/>
  <c r="AT68" i="73" s="1"/>
  <c r="CF68" i="71"/>
  <c r="CF92" i="71"/>
  <c r="AS92" i="73" s="1"/>
  <c r="CG92" i="71"/>
  <c r="AT92" i="73" s="1"/>
  <c r="CG87" i="71"/>
  <c r="AT87" i="73" s="1"/>
  <c r="CF87" i="71"/>
  <c r="CF49" i="71"/>
  <c r="AS49" i="73" s="1"/>
  <c r="CG49" i="71"/>
  <c r="AT49" i="73" s="1"/>
  <c r="CF48" i="71"/>
  <c r="AS48" i="73" s="1"/>
  <c r="CG48" i="71"/>
  <c r="AT48" i="73" s="1"/>
  <c r="CF81" i="71"/>
  <c r="AS81" i="73" s="1"/>
  <c r="CG81" i="71"/>
  <c r="AT81" i="73" s="1"/>
  <c r="CG70" i="71"/>
  <c r="AT70" i="73" s="1"/>
  <c r="CF70" i="71"/>
  <c r="CG24" i="71"/>
  <c r="AT24" i="73" s="1"/>
  <c r="CF24" i="71"/>
  <c r="CG50" i="71"/>
  <c r="AT50" i="73" s="1"/>
  <c r="CF50" i="71"/>
  <c r="CG33" i="71"/>
  <c r="AT33" i="73" s="1"/>
  <c r="CF33" i="71"/>
  <c r="CG66" i="71"/>
  <c r="AT66" i="73" s="1"/>
  <c r="CF66" i="71"/>
  <c r="CG22" i="71"/>
  <c r="AT22" i="73" s="1"/>
  <c r="CF22" i="71"/>
  <c r="CF97" i="71"/>
  <c r="AS97" i="73" s="1"/>
  <c r="CG97" i="71"/>
  <c r="AT97" i="73" s="1"/>
  <c r="CF82" i="71"/>
  <c r="AS82" i="73" s="1"/>
  <c r="CG82" i="71"/>
  <c r="AT82" i="73" s="1"/>
  <c r="CG41" i="71"/>
  <c r="AT41" i="73" s="1"/>
  <c r="CF41" i="71"/>
  <c r="CF95" i="71"/>
  <c r="AS95" i="73" s="1"/>
  <c r="CG95" i="71"/>
  <c r="AT95" i="73" s="1"/>
  <c r="CG85" i="71"/>
  <c r="AT85" i="73" s="1"/>
  <c r="CF85" i="71"/>
  <c r="CG42" i="71"/>
  <c r="AT42" i="73" s="1"/>
  <c r="CF42" i="71"/>
  <c r="CF100" i="71"/>
  <c r="AS100" i="73" s="1"/>
  <c r="CG100" i="71"/>
  <c r="AT100" i="73" s="1"/>
  <c r="CF86" i="71"/>
  <c r="AS86" i="73" s="1"/>
  <c r="CG86" i="71"/>
  <c r="AT86" i="73" s="1"/>
  <c r="CG32" i="71"/>
  <c r="AT32" i="73" s="1"/>
  <c r="CF32" i="71"/>
  <c r="CF93" i="71"/>
  <c r="AS93" i="73" s="1"/>
  <c r="CG93" i="71"/>
  <c r="AT93" i="73" s="1"/>
  <c r="CG77" i="71"/>
  <c r="AT77" i="73" s="1"/>
  <c r="CF77" i="71"/>
  <c r="CG73" i="71"/>
  <c r="AT73" i="73" s="1"/>
  <c r="CF73" i="71"/>
  <c r="CF96" i="71"/>
  <c r="AS96" i="73" s="1"/>
  <c r="CG96" i="71"/>
  <c r="AT96" i="73" s="1"/>
  <c r="CF67" i="71"/>
  <c r="AS67" i="73" s="1"/>
  <c r="CG67" i="71"/>
  <c r="AT67" i="73" s="1"/>
  <c r="CG60" i="71"/>
  <c r="AT60" i="73" s="1"/>
  <c r="CF60" i="71"/>
  <c r="CF55" i="71"/>
  <c r="AS55" i="73" s="1"/>
  <c r="CG55" i="71"/>
  <c r="AT55" i="73" s="1"/>
  <c r="CG40" i="71"/>
  <c r="AT40" i="73" s="1"/>
  <c r="CF40" i="71"/>
  <c r="CG59" i="71"/>
  <c r="AT59" i="73" s="1"/>
  <c r="CF59" i="71"/>
  <c r="CF54" i="71"/>
  <c r="AS54" i="73" s="1"/>
  <c r="CG54" i="71"/>
  <c r="AT54" i="73" s="1"/>
  <c r="CF44" i="71"/>
  <c r="AS44" i="73" s="1"/>
  <c r="CG44" i="71"/>
  <c r="AT44" i="73" s="1"/>
  <c r="CF104" i="71"/>
  <c r="AS104" i="73" s="1"/>
  <c r="CG104" i="71"/>
  <c r="AT104" i="73" s="1"/>
  <c r="CF83" i="71"/>
  <c r="AS83" i="73" s="1"/>
  <c r="CG83" i="71"/>
  <c r="AT83" i="73" s="1"/>
  <c r="CG34" i="71"/>
  <c r="AT34" i="73" s="1"/>
  <c r="CF34" i="71"/>
  <c r="CG28" i="71"/>
  <c r="AT28" i="73" s="1"/>
  <c r="CF28" i="71"/>
  <c r="AS15" i="52"/>
  <c r="BQ15" i="52"/>
  <c r="AG15" i="52"/>
  <c r="AO15" i="52"/>
  <c r="BM15" i="52"/>
  <c r="AC15" i="52"/>
  <c r="M15" i="52"/>
  <c r="AU99" i="69"/>
  <c r="AU89" i="69"/>
  <c r="AU77" i="69"/>
  <c r="AU47" i="69"/>
  <c r="AU92" i="69"/>
  <c r="AU90" i="69"/>
  <c r="AU42" i="69"/>
  <c r="BT78" i="57"/>
  <c r="BS84" i="57"/>
  <c r="CC84" i="57" s="1"/>
  <c r="CD84" i="57" s="1"/>
  <c r="BA13" i="52"/>
  <c r="AO13" i="52"/>
  <c r="AC13" i="52"/>
  <c r="AT13" i="52"/>
  <c r="X13" i="68" s="1"/>
  <c r="BB13" i="52"/>
  <c r="AD13" i="68" s="1"/>
  <c r="AG11" i="57"/>
  <c r="BE11" i="57"/>
  <c r="M11" i="57"/>
  <c r="AC11" i="52"/>
  <c r="AC11" i="57"/>
  <c r="BI11" i="57"/>
  <c r="Y11" i="57"/>
  <c r="BA11" i="57"/>
  <c r="AS11" i="57"/>
  <c r="BN11" i="57"/>
  <c r="AM11" i="69" s="1"/>
  <c r="BI11" i="45"/>
  <c r="BE8" i="52"/>
  <c r="BI7" i="52"/>
  <c r="BA7" i="52"/>
  <c r="AG7" i="52"/>
  <c r="Y7" i="52"/>
  <c r="AO7" i="52"/>
  <c r="BM7" i="52"/>
  <c r="BE6" i="52"/>
  <c r="AK6" i="52"/>
  <c r="M6" i="52"/>
  <c r="AO6" i="52"/>
  <c r="Y6" i="52"/>
  <c r="BA6" i="52"/>
  <c r="BM6" i="52"/>
  <c r="BN6" i="45"/>
  <c r="AM6" i="70" s="1"/>
  <c r="AW5" i="52"/>
  <c r="AC5" i="52"/>
  <c r="BQ5" i="52"/>
  <c r="AK5" i="52"/>
  <c r="AO5" i="52"/>
  <c r="BI5" i="52"/>
  <c r="AS5" i="52"/>
  <c r="AG5" i="52"/>
  <c r="AL105" i="73"/>
  <c r="AI105" i="73"/>
  <c r="AB105" i="73"/>
  <c r="BJ13" i="71"/>
  <c r="AJ13" i="73" s="1"/>
  <c r="AH13" i="73"/>
  <c r="BF7" i="71"/>
  <c r="AG7" i="73" s="1"/>
  <c r="AF7" i="73"/>
  <c r="BJ11" i="71"/>
  <c r="AJ11" i="73" s="1"/>
  <c r="AH11" i="73"/>
  <c r="BT16" i="71"/>
  <c r="CC16" i="71" s="1"/>
  <c r="CD16" i="71" s="1"/>
  <c r="AQ15" i="73"/>
  <c r="BJ12" i="71"/>
  <c r="AJ12" i="73" s="1"/>
  <c r="AH12" i="73"/>
  <c r="BF6" i="71"/>
  <c r="AG6" i="73" s="1"/>
  <c r="AE6" i="73"/>
  <c r="AP6" i="71"/>
  <c r="U6" i="73" s="1"/>
  <c r="S6" i="73"/>
  <c r="BF13" i="71"/>
  <c r="AG13" i="73" s="1"/>
  <c r="AE13" i="73"/>
  <c r="AP12" i="71"/>
  <c r="U12" i="73" s="1"/>
  <c r="S12" i="73"/>
  <c r="AT12" i="71"/>
  <c r="X12" i="73" s="1"/>
  <c r="V12" i="73"/>
  <c r="AX8" i="71"/>
  <c r="AA8" i="73" s="1"/>
  <c r="Y8" i="73"/>
  <c r="AL9" i="71"/>
  <c r="R9" i="73" s="1"/>
  <c r="P9" i="73"/>
  <c r="AQ9" i="73" s="1"/>
  <c r="AL13" i="71"/>
  <c r="R13" i="73" s="1"/>
  <c r="P13" i="73"/>
  <c r="AL11" i="71"/>
  <c r="R11" i="73" s="1"/>
  <c r="P11" i="73"/>
  <c r="AT8" i="71"/>
  <c r="X8" i="73" s="1"/>
  <c r="V8" i="73"/>
  <c r="AD11" i="71"/>
  <c r="L11" i="73" s="1"/>
  <c r="J11" i="73"/>
  <c r="BB7" i="71"/>
  <c r="AD7" i="73" s="1"/>
  <c r="AC7" i="73"/>
  <c r="AH7" i="71"/>
  <c r="O7" i="73" s="1"/>
  <c r="N7" i="73"/>
  <c r="N105" i="73" s="1"/>
  <c r="AX10" i="71"/>
  <c r="AA10" i="73" s="1"/>
  <c r="Y10" i="73"/>
  <c r="AT11" i="71"/>
  <c r="X11" i="73" s="1"/>
  <c r="V11" i="73"/>
  <c r="AL7" i="71"/>
  <c r="R7" i="73" s="1"/>
  <c r="P7" i="73"/>
  <c r="Q105" i="73"/>
  <c r="AP7" i="71"/>
  <c r="U7" i="73" s="1"/>
  <c r="T7" i="73"/>
  <c r="BN7" i="71"/>
  <c r="AM7" i="73" s="1"/>
  <c r="AK7" i="73"/>
  <c r="AL8" i="71"/>
  <c r="R8" i="73" s="1"/>
  <c r="P8" i="73"/>
  <c r="BR6" i="71"/>
  <c r="AP6" i="73" s="1"/>
  <c r="AN6" i="73"/>
  <c r="AL6" i="71"/>
  <c r="R6" i="73" s="1"/>
  <c r="P6" i="73"/>
  <c r="AO105" i="73"/>
  <c r="BF8" i="71"/>
  <c r="AG8" i="73" s="1"/>
  <c r="AF8" i="73"/>
  <c r="AF105" i="73" s="1"/>
  <c r="AP13" i="71"/>
  <c r="U13" i="73" s="1"/>
  <c r="S13" i="73"/>
  <c r="S105" i="73" s="1"/>
  <c r="AX11" i="71"/>
  <c r="AA11" i="73" s="1"/>
  <c r="Y11" i="73"/>
  <c r="BR12" i="71"/>
  <c r="AP12" i="73" s="1"/>
  <c r="AN12" i="73"/>
  <c r="AD7" i="71"/>
  <c r="L7" i="73" s="1"/>
  <c r="J7" i="73"/>
  <c r="AX7" i="71"/>
  <c r="AA7" i="73" s="1"/>
  <c r="Z7" i="73"/>
  <c r="Z105" i="73" s="1"/>
  <c r="BN12" i="71"/>
  <c r="AM12" i="73" s="1"/>
  <c r="AK12" i="73"/>
  <c r="AQ16" i="73"/>
  <c r="AT6" i="71"/>
  <c r="X6" i="73" s="1"/>
  <c r="V6" i="73"/>
  <c r="T105" i="73"/>
  <c r="BN8" i="71"/>
  <c r="AM8" i="73" s="1"/>
  <c r="AK8" i="73"/>
  <c r="BB8" i="71"/>
  <c r="AD8" i="73" s="1"/>
  <c r="AC8" i="73"/>
  <c r="AD10" i="71"/>
  <c r="L10" i="73" s="1"/>
  <c r="J10" i="73"/>
  <c r="BN6" i="71"/>
  <c r="AM6" i="73" s="1"/>
  <c r="AK6" i="73"/>
  <c r="AX6" i="71"/>
  <c r="AA6" i="73" s="1"/>
  <c r="Y6" i="73"/>
  <c r="AH6" i="71"/>
  <c r="O6" i="73" s="1"/>
  <c r="M6" i="73"/>
  <c r="AQ14" i="73"/>
  <c r="G105" i="73"/>
  <c r="AQ5" i="73"/>
  <c r="BR13" i="71"/>
  <c r="AP13" i="73" s="1"/>
  <c r="AN13" i="73"/>
  <c r="AL10" i="71"/>
  <c r="R10" i="73" s="1"/>
  <c r="P10" i="73"/>
  <c r="AD13" i="71"/>
  <c r="L13" i="73" s="1"/>
  <c r="K13" i="73"/>
  <c r="BN11" i="71"/>
  <c r="AM11" i="73" s="1"/>
  <c r="AK11" i="73"/>
  <c r="Z7" i="71"/>
  <c r="I7" i="73" s="1"/>
  <c r="H7" i="73"/>
  <c r="H105" i="73" s="1"/>
  <c r="BJ8" i="71"/>
  <c r="AJ8" i="73" s="1"/>
  <c r="AH8" i="73"/>
  <c r="BT15" i="71"/>
  <c r="CC15" i="71" s="1"/>
  <c r="CD15" i="71" s="1"/>
  <c r="I15" i="73"/>
  <c r="AR15" i="73" s="1"/>
  <c r="CB105" i="52"/>
  <c r="BR15" i="52"/>
  <c r="AP15" i="68" s="1"/>
  <c r="BJ15" i="52"/>
  <c r="AJ15" i="68" s="1"/>
  <c r="BB15" i="52"/>
  <c r="AD15" i="68" s="1"/>
  <c r="AT15" i="52"/>
  <c r="X15" i="68" s="1"/>
  <c r="AL15" i="52"/>
  <c r="R15" i="68" s="1"/>
  <c r="AD15" i="52"/>
  <c r="L15" i="68" s="1"/>
  <c r="Y15" i="52"/>
  <c r="BA15" i="52"/>
  <c r="BN15" i="52"/>
  <c r="AM15" i="68" s="1"/>
  <c r="BF15" i="52"/>
  <c r="AG15" i="68" s="1"/>
  <c r="AH15" i="52"/>
  <c r="O15" i="68" s="1"/>
  <c r="Z15" i="52"/>
  <c r="I15" i="68" s="1"/>
  <c r="M14" i="52"/>
  <c r="Z14" i="52"/>
  <c r="I14" i="68" s="1"/>
  <c r="F100" i="68"/>
  <c r="F103" i="68"/>
  <c r="F101" i="68"/>
  <c r="F98" i="68"/>
  <c r="F97" i="68"/>
  <c r="F93" i="68"/>
  <c r="C89" i="68"/>
  <c r="C87" i="68"/>
  <c r="C86" i="68"/>
  <c r="C84" i="68"/>
  <c r="C82" i="68"/>
  <c r="C80" i="68"/>
  <c r="C78" i="68"/>
  <c r="C76" i="68"/>
  <c r="C74" i="68"/>
  <c r="C72" i="68"/>
  <c r="C70" i="68"/>
  <c r="C68" i="68"/>
  <c r="C66" i="68"/>
  <c r="C64" i="68"/>
  <c r="C62" i="68"/>
  <c r="C60" i="68"/>
  <c r="C58" i="68"/>
  <c r="C56" i="68"/>
  <c r="C54" i="68"/>
  <c r="C52" i="68"/>
  <c r="C50" i="68"/>
  <c r="C48" i="68"/>
  <c r="C46" i="68"/>
  <c r="C44" i="68"/>
  <c r="C42" i="68"/>
  <c r="C39" i="68"/>
  <c r="C37" i="68"/>
  <c r="C35" i="68"/>
  <c r="C33" i="68"/>
  <c r="C31" i="68"/>
  <c r="C29" i="68"/>
  <c r="C28" i="68"/>
  <c r="C26" i="68"/>
  <c r="C25" i="68"/>
  <c r="C24" i="68"/>
  <c r="C23" i="68"/>
  <c r="C21" i="68"/>
  <c r="C20" i="68"/>
  <c r="C19" i="68"/>
  <c r="C18" i="68"/>
  <c r="C17" i="68"/>
  <c r="C16" i="68"/>
  <c r="C96" i="68"/>
  <c r="F92" i="68"/>
  <c r="F87" i="68"/>
  <c r="F85" i="68"/>
  <c r="F83" i="68"/>
  <c r="F80" i="68"/>
  <c r="F78" i="68"/>
  <c r="F76" i="68"/>
  <c r="F72" i="68"/>
  <c r="F61" i="68"/>
  <c r="AU98" i="68"/>
  <c r="AU50" i="68"/>
  <c r="F95" i="68"/>
  <c r="C95" i="68"/>
  <c r="F91" i="68"/>
  <c r="C91" i="68"/>
  <c r="F104" i="68"/>
  <c r="F102" i="68"/>
  <c r="F99" i="68"/>
  <c r="C97" i="68"/>
  <c r="C93" i="68"/>
  <c r="F89" i="68"/>
  <c r="C88" i="68"/>
  <c r="C85" i="68"/>
  <c r="C83" i="68"/>
  <c r="C81" i="68"/>
  <c r="C79" i="68"/>
  <c r="C77" i="68"/>
  <c r="C75" i="68"/>
  <c r="C73" i="68"/>
  <c r="C71" i="68"/>
  <c r="C69" i="68"/>
  <c r="C67" i="68"/>
  <c r="C65" i="68"/>
  <c r="C63" i="68"/>
  <c r="C61" i="68"/>
  <c r="C59" i="68"/>
  <c r="C57" i="68"/>
  <c r="C55" i="68"/>
  <c r="C53" i="68"/>
  <c r="C51" i="68"/>
  <c r="C49" i="68"/>
  <c r="C47" i="68"/>
  <c r="C45" i="68"/>
  <c r="C43" i="68"/>
  <c r="C41" i="68"/>
  <c r="C40" i="68"/>
  <c r="C38" i="68"/>
  <c r="C36" i="68"/>
  <c r="C34" i="68"/>
  <c r="C32" i="68"/>
  <c r="C30" i="68"/>
  <c r="C27" i="68"/>
  <c r="C22" i="68"/>
  <c r="F96" i="68"/>
  <c r="C92" i="68"/>
  <c r="F88" i="68"/>
  <c r="F86" i="68"/>
  <c r="F84" i="68"/>
  <c r="F82" i="68"/>
  <c r="F81" i="68"/>
  <c r="F79" i="68"/>
  <c r="F77" i="68"/>
  <c r="F75" i="68"/>
  <c r="F74" i="68"/>
  <c r="F73" i="68"/>
  <c r="F71" i="68"/>
  <c r="F70" i="68"/>
  <c r="F69" i="68"/>
  <c r="F68" i="68"/>
  <c r="F67" i="68"/>
  <c r="F66" i="68"/>
  <c r="F65" i="68"/>
  <c r="F64" i="68"/>
  <c r="F63" i="68"/>
  <c r="F62" i="68"/>
  <c r="F60" i="68"/>
  <c r="F59" i="68"/>
  <c r="F58" i="68"/>
  <c r="F57" i="68"/>
  <c r="F56" i="68"/>
  <c r="F55" i="68"/>
  <c r="F54" i="68"/>
  <c r="F53" i="68"/>
  <c r="F52" i="68"/>
  <c r="F51" i="68"/>
  <c r="F50" i="68"/>
  <c r="F49" i="68"/>
  <c r="F48" i="68"/>
  <c r="F47" i="68"/>
  <c r="F46" i="68"/>
  <c r="F45" i="68"/>
  <c r="F44" i="68"/>
  <c r="F43" i="68"/>
  <c r="F42" i="68"/>
  <c r="F41" i="68"/>
  <c r="F40" i="68"/>
  <c r="F39" i="68"/>
  <c r="F38" i="68"/>
  <c r="F37" i="68"/>
  <c r="F36" i="68"/>
  <c r="F35" i="68"/>
  <c r="F34" i="68"/>
  <c r="F33" i="68"/>
  <c r="F32" i="68"/>
  <c r="F31" i="68"/>
  <c r="F30" i="68"/>
  <c r="F29" i="68"/>
  <c r="F28" i="68"/>
  <c r="F27" i="68"/>
  <c r="F26" i="68"/>
  <c r="F25" i="68"/>
  <c r="F24" i="68"/>
  <c r="F23" i="68"/>
  <c r="F22" i="68"/>
  <c r="F21" i="68"/>
  <c r="F20" i="68"/>
  <c r="F19" i="68"/>
  <c r="F18" i="68"/>
  <c r="F17" i="68"/>
  <c r="F16" i="68"/>
  <c r="F15" i="68"/>
  <c r="C15" i="68"/>
  <c r="AU34" i="68"/>
  <c r="C104" i="68"/>
  <c r="C103" i="68"/>
  <c r="C102" i="68"/>
  <c r="C101" i="68"/>
  <c r="C100" i="68"/>
  <c r="C99" i="68"/>
  <c r="C98" i="68"/>
  <c r="F94" i="68"/>
  <c r="C94" i="68"/>
  <c r="F90" i="68"/>
  <c r="C90" i="68"/>
  <c r="BJ13" i="52"/>
  <c r="AJ13" i="68" s="1"/>
  <c r="AD13" i="52"/>
  <c r="L13" i="68" s="1"/>
  <c r="BR13" i="52"/>
  <c r="AP13" i="68" s="1"/>
  <c r="AW10" i="52"/>
  <c r="BQ8" i="52"/>
  <c r="AK8" i="52"/>
  <c r="BA8" i="52"/>
  <c r="AS8" i="52"/>
  <c r="AO8" i="52"/>
  <c r="AC8" i="52"/>
  <c r="BM8" i="52"/>
  <c r="AG8" i="52"/>
  <c r="BI8" i="52"/>
  <c r="AW8" i="52"/>
  <c r="AS7" i="52"/>
  <c r="AS6" i="52"/>
  <c r="AC6" i="52"/>
  <c r="AG6" i="52"/>
  <c r="BN6" i="52"/>
  <c r="AM6" i="68" s="1"/>
  <c r="BM5" i="52"/>
  <c r="Y5" i="52"/>
  <c r="BF5" i="52"/>
  <c r="AG5" i="68" s="1"/>
  <c r="BJ5" i="52"/>
  <c r="AJ5" i="68" s="1"/>
  <c r="AL5" i="52"/>
  <c r="R5" i="68" s="1"/>
  <c r="F5" i="68"/>
  <c r="C10" i="68"/>
  <c r="F8" i="68"/>
  <c r="F6" i="68"/>
  <c r="C11" i="68"/>
  <c r="F9" i="68"/>
  <c r="C5" i="68"/>
  <c r="F7" i="68"/>
  <c r="C12" i="68"/>
  <c r="F10" i="68"/>
  <c r="C6" i="68"/>
  <c r="F12" i="68"/>
  <c r="F14" i="68"/>
  <c r="F13" i="68"/>
  <c r="C13" i="68"/>
  <c r="F11" i="68"/>
  <c r="C9" i="68"/>
  <c r="C8" i="68"/>
  <c r="C7" i="68"/>
  <c r="BE13" i="57"/>
  <c r="AG13" i="57"/>
  <c r="AS13" i="57"/>
  <c r="AO13" i="57"/>
  <c r="AK13" i="57"/>
  <c r="M13" i="57"/>
  <c r="Y13" i="57"/>
  <c r="BM13" i="57"/>
  <c r="AW13" i="57"/>
  <c r="AC13" i="57"/>
  <c r="BQ11" i="57"/>
  <c r="BS14" i="57"/>
  <c r="CE13" i="45"/>
  <c r="AS13" i="70" s="1"/>
  <c r="BI12" i="45"/>
  <c r="BQ12" i="45"/>
  <c r="Y11" i="45"/>
  <c r="BA11" i="45"/>
  <c r="AK11" i="45"/>
  <c r="AC11" i="45"/>
  <c r="AS11" i="45"/>
  <c r="AW11" i="45"/>
  <c r="AG11" i="45"/>
  <c r="BE11" i="45"/>
  <c r="AO11" i="45"/>
  <c r="BQ11" i="45"/>
  <c r="AL11" i="45"/>
  <c r="R11" i="70" s="1"/>
  <c r="AO10" i="45"/>
  <c r="AK10" i="45"/>
  <c r="AL10" i="45"/>
  <c r="R10" i="70" s="1"/>
  <c r="BM10" i="45"/>
  <c r="Y10" i="45"/>
  <c r="BQ10" i="45"/>
  <c r="BI10" i="45"/>
  <c r="AW10" i="45"/>
  <c r="AG10" i="45"/>
  <c r="AS10" i="45"/>
  <c r="AC10" i="45"/>
  <c r="BA10" i="45"/>
  <c r="AW9" i="45"/>
  <c r="BM9" i="45"/>
  <c r="AG9" i="45"/>
  <c r="C9" i="70"/>
  <c r="BA9" i="45"/>
  <c r="Y9" i="45"/>
  <c r="BQ9" i="45"/>
  <c r="AO9" i="45"/>
  <c r="AK9" i="45"/>
  <c r="BE9" i="45"/>
  <c r="AC9" i="45"/>
  <c r="AS9" i="45"/>
  <c r="BA8" i="45"/>
  <c r="AI105" i="70"/>
  <c r="AC8" i="45"/>
  <c r="AW8" i="45"/>
  <c r="AO8" i="45"/>
  <c r="BI8" i="45"/>
  <c r="AL8" i="45"/>
  <c r="R8" i="70" s="1"/>
  <c r="AG8" i="45"/>
  <c r="BQ8" i="45"/>
  <c r="AK8" i="45"/>
  <c r="BM8" i="45"/>
  <c r="BE8" i="45"/>
  <c r="Y8" i="45"/>
  <c r="AS7" i="45"/>
  <c r="BI7" i="45"/>
  <c r="BQ7" i="45"/>
  <c r="BA7" i="45"/>
  <c r="Y7" i="45"/>
  <c r="AO7" i="45"/>
  <c r="BM7" i="45"/>
  <c r="AK7" i="45"/>
  <c r="AG7" i="45"/>
  <c r="BE7" i="45"/>
  <c r="AW7" i="45"/>
  <c r="W105" i="70"/>
  <c r="BQ6" i="45"/>
  <c r="AK6" i="45"/>
  <c r="AC6" i="45"/>
  <c r="BM6" i="45"/>
  <c r="BE6" i="45"/>
  <c r="Y6" i="45"/>
  <c r="AG6" i="45"/>
  <c r="BA6" i="45"/>
  <c r="AH6" i="45"/>
  <c r="O6" i="70" s="1"/>
  <c r="AS6" i="45"/>
  <c r="AO6" i="45"/>
  <c r="BI6" i="45"/>
  <c r="C5" i="70"/>
  <c r="BM5" i="45"/>
  <c r="AK5" i="45"/>
  <c r="BE5" i="45"/>
  <c r="AW5" i="45"/>
  <c r="BQ5" i="45"/>
  <c r="AO5" i="45"/>
  <c r="AG5" i="45"/>
  <c r="BA5" i="45"/>
  <c r="Y5" i="45"/>
  <c r="AC5" i="45"/>
  <c r="AS5" i="45"/>
  <c r="BI5" i="45"/>
  <c r="BB9" i="45"/>
  <c r="AD9" i="70" s="1"/>
  <c r="AB9" i="70"/>
  <c r="BB7" i="45"/>
  <c r="AD7" i="70" s="1"/>
  <c r="AB7" i="70"/>
  <c r="BF10" i="45"/>
  <c r="AG10" i="70" s="1"/>
  <c r="AE10" i="70"/>
  <c r="BB8" i="45"/>
  <c r="AD8" i="70" s="1"/>
  <c r="AC8" i="70"/>
  <c r="AL6" i="45"/>
  <c r="R6" i="70" s="1"/>
  <c r="Q6" i="70"/>
  <c r="Q105" i="70" s="1"/>
  <c r="BR11" i="45"/>
  <c r="AP11" i="70" s="1"/>
  <c r="AO11" i="70"/>
  <c r="AT7" i="45"/>
  <c r="X7" i="70" s="1"/>
  <c r="V7" i="70"/>
  <c r="AD9" i="45"/>
  <c r="L9" i="70" s="1"/>
  <c r="J9" i="70"/>
  <c r="AX10" i="45"/>
  <c r="AA10" i="70" s="1"/>
  <c r="Y10" i="70"/>
  <c r="BS8" i="45"/>
  <c r="V8" i="70"/>
  <c r="AX6" i="45"/>
  <c r="AA6" i="70" s="1"/>
  <c r="Y6" i="70"/>
  <c r="M8" i="45"/>
  <c r="C8" i="70"/>
  <c r="BF11" i="45"/>
  <c r="AG11" i="70" s="1"/>
  <c r="AE11" i="70"/>
  <c r="AP9" i="45"/>
  <c r="U9" i="70" s="1"/>
  <c r="S9" i="70"/>
  <c r="AP7" i="45"/>
  <c r="U7" i="70" s="1"/>
  <c r="S7" i="70"/>
  <c r="BB11" i="45"/>
  <c r="AD11" i="70" s="1"/>
  <c r="AC11" i="70"/>
  <c r="BR10" i="45"/>
  <c r="AP10" i="70" s="1"/>
  <c r="AN10" i="70"/>
  <c r="AT11" i="45"/>
  <c r="X11" i="70" s="1"/>
  <c r="V11" i="70"/>
  <c r="BN8" i="45"/>
  <c r="AM8" i="70" s="1"/>
  <c r="AK8" i="70"/>
  <c r="BJ7" i="45"/>
  <c r="AJ7" i="70" s="1"/>
  <c r="AH7" i="70"/>
  <c r="AD8" i="45"/>
  <c r="L8" i="70" s="1"/>
  <c r="K8" i="70"/>
  <c r="K105" i="70" s="1"/>
  <c r="AD11" i="45"/>
  <c r="L11" i="70" s="1"/>
  <c r="J11" i="70"/>
  <c r="AH8" i="45"/>
  <c r="O8" i="70" s="1"/>
  <c r="M8" i="70"/>
  <c r="AL105" i="70"/>
  <c r="AX9" i="45"/>
  <c r="AA9" i="70" s="1"/>
  <c r="Y9" i="70"/>
  <c r="AH11" i="45"/>
  <c r="O11" i="70" s="1"/>
  <c r="M11" i="70"/>
  <c r="M6" i="45"/>
  <c r="C6" i="70"/>
  <c r="M10" i="45"/>
  <c r="C10" i="70"/>
  <c r="AL7" i="45"/>
  <c r="R7" i="70" s="1"/>
  <c r="P7" i="70"/>
  <c r="BB10" i="45"/>
  <c r="AD10" i="70" s="1"/>
  <c r="AB10" i="70"/>
  <c r="BR6" i="45"/>
  <c r="AP6" i="70" s="1"/>
  <c r="AO6" i="70"/>
  <c r="AT6" i="45"/>
  <c r="X6" i="70" s="1"/>
  <c r="V6" i="70"/>
  <c r="AT9" i="45"/>
  <c r="X9" i="70" s="1"/>
  <c r="V9" i="70"/>
  <c r="AD7" i="45"/>
  <c r="L7" i="70" s="1"/>
  <c r="J7" i="70"/>
  <c r="BN9" i="45"/>
  <c r="AM9" i="70" s="1"/>
  <c r="AK9" i="70"/>
  <c r="M7" i="45"/>
  <c r="C7" i="70"/>
  <c r="M11" i="45"/>
  <c r="C11" i="70"/>
  <c r="BF9" i="45"/>
  <c r="AG9" i="70" s="1"/>
  <c r="AE9" i="70"/>
  <c r="BF7" i="45"/>
  <c r="AG7" i="70" s="1"/>
  <c r="AE7" i="70"/>
  <c r="AF105" i="70"/>
  <c r="BR8" i="45"/>
  <c r="AP8" i="70" s="1"/>
  <c r="AO8" i="70"/>
  <c r="BB6" i="45"/>
  <c r="AD6" i="70" s="1"/>
  <c r="AC6" i="70"/>
  <c r="AD10" i="45"/>
  <c r="L10" i="70" s="1"/>
  <c r="J10" i="70"/>
  <c r="BJ9" i="45"/>
  <c r="AJ9" i="70" s="1"/>
  <c r="AH9" i="70"/>
  <c r="AX8" i="45"/>
  <c r="AA8" i="70" s="1"/>
  <c r="Y8" i="70"/>
  <c r="BJ6" i="45"/>
  <c r="AJ6" i="70" s="1"/>
  <c r="AH6" i="70"/>
  <c r="AX7" i="45"/>
  <c r="AA7" i="70" s="1"/>
  <c r="Y7" i="70"/>
  <c r="AH10" i="45"/>
  <c r="O10" i="70" s="1"/>
  <c r="N10" i="70"/>
  <c r="N105" i="70" s="1"/>
  <c r="AH9" i="45"/>
  <c r="O9" i="70" s="1"/>
  <c r="M9" i="70"/>
  <c r="BB14" i="71"/>
  <c r="AD14" i="73" s="1"/>
  <c r="BN14" i="71"/>
  <c r="AM14" i="73" s="1"/>
  <c r="BJ6" i="71"/>
  <c r="AJ6" i="73" s="1"/>
  <c r="AD6" i="71"/>
  <c r="L6" i="73" s="1"/>
  <c r="AD9" i="71"/>
  <c r="L9" i="73" s="1"/>
  <c r="BJ14" i="71"/>
  <c r="AJ14" i="73" s="1"/>
  <c r="AT7" i="71"/>
  <c r="X7" i="73" s="1"/>
  <c r="BB9" i="71"/>
  <c r="AD9" i="73" s="1"/>
  <c r="BB13" i="71"/>
  <c r="AD13" i="73" s="1"/>
  <c r="AH13" i="71"/>
  <c r="O13" i="73" s="1"/>
  <c r="AH11" i="71"/>
  <c r="O11" i="73" s="1"/>
  <c r="BB6" i="71"/>
  <c r="AD6" i="73" s="1"/>
  <c r="BF10" i="71"/>
  <c r="AG10" i="73" s="1"/>
  <c r="AP10" i="71"/>
  <c r="U10" i="73" s="1"/>
  <c r="BR14" i="71"/>
  <c r="AP14" i="73" s="1"/>
  <c r="AL14" i="71"/>
  <c r="R14" i="73" s="1"/>
  <c r="AT13" i="71"/>
  <c r="X13" i="73" s="1"/>
  <c r="BJ9" i="71"/>
  <c r="AJ9" i="73" s="1"/>
  <c r="A45" i="60"/>
  <c r="BF12" i="71"/>
  <c r="AG12" i="73" s="1"/>
  <c r="BF11" i="71"/>
  <c r="AG11" i="73" s="1"/>
  <c r="AP9" i="71"/>
  <c r="U9" i="73" s="1"/>
  <c r="AP11" i="71"/>
  <c r="U11" i="73" s="1"/>
  <c r="Z12" i="71"/>
  <c r="I12" i="73" s="1"/>
  <c r="BS12" i="71"/>
  <c r="BO105" i="71"/>
  <c r="BR5" i="71"/>
  <c r="AP5" i="73" s="1"/>
  <c r="AY105" i="71"/>
  <c r="BB5" i="71"/>
  <c r="AD5" i="73" s="1"/>
  <c r="AI105" i="71"/>
  <c r="AL5" i="71"/>
  <c r="R5" i="73" s="1"/>
  <c r="BR11" i="71"/>
  <c r="AP11" i="73" s="1"/>
  <c r="BB12" i="71"/>
  <c r="AD12" i="73" s="1"/>
  <c r="BB10" i="71"/>
  <c r="AD10" i="73" s="1"/>
  <c r="AL12" i="71"/>
  <c r="R12" i="73" s="1"/>
  <c r="AD14" i="71"/>
  <c r="L14" i="73" s="1"/>
  <c r="BN10" i="71"/>
  <c r="AM10" i="73" s="1"/>
  <c r="AX13" i="71"/>
  <c r="AA13" i="73" s="1"/>
  <c r="AX14" i="71"/>
  <c r="AA14" i="73" s="1"/>
  <c r="AH10" i="71"/>
  <c r="O10" i="73" s="1"/>
  <c r="AH12" i="71"/>
  <c r="O12" i="73" s="1"/>
  <c r="AH14" i="71"/>
  <c r="O14" i="73" s="1"/>
  <c r="BJ10" i="71"/>
  <c r="AJ10" i="73" s="1"/>
  <c r="AT10" i="71"/>
  <c r="X10" i="73" s="1"/>
  <c r="BS6" i="71"/>
  <c r="Z6" i="71"/>
  <c r="BF14" i="71"/>
  <c r="AG14" i="73" s="1"/>
  <c r="AP14" i="71"/>
  <c r="U14" i="73" s="1"/>
  <c r="Z13" i="71"/>
  <c r="I13" i="73" s="1"/>
  <c r="BS13" i="71"/>
  <c r="Z8" i="71"/>
  <c r="I8" i="73" s="1"/>
  <c r="BS8" i="71"/>
  <c r="BK105" i="71"/>
  <c r="BN5" i="71"/>
  <c r="AM5" i="73" s="1"/>
  <c r="AU105" i="71"/>
  <c r="AX5" i="71"/>
  <c r="AA5" i="73" s="1"/>
  <c r="AE105" i="71"/>
  <c r="AH5" i="71"/>
  <c r="O5" i="73" s="1"/>
  <c r="BR7" i="71"/>
  <c r="AP7" i="73" s="1"/>
  <c r="BB11" i="71"/>
  <c r="AD11" i="73" s="1"/>
  <c r="AD8" i="71"/>
  <c r="L8" i="73" s="1"/>
  <c r="BJ7" i="71"/>
  <c r="AJ7" i="73" s="1"/>
  <c r="BS10" i="71"/>
  <c r="Z10" i="71"/>
  <c r="I10" i="73" s="1"/>
  <c r="AP8" i="71"/>
  <c r="U8" i="73" s="1"/>
  <c r="BG105" i="71"/>
  <c r="BJ5" i="71"/>
  <c r="AJ5" i="73" s="1"/>
  <c r="AQ105" i="71"/>
  <c r="AT5" i="71"/>
  <c r="X5" i="73" s="1"/>
  <c r="AA105" i="71"/>
  <c r="AD5" i="71"/>
  <c r="L5" i="73" s="1"/>
  <c r="AD12" i="71"/>
  <c r="L12" i="73" s="1"/>
  <c r="AX9" i="71"/>
  <c r="AA9" i="73" s="1"/>
  <c r="AH9" i="71"/>
  <c r="O9" i="73" s="1"/>
  <c r="BS7" i="71"/>
  <c r="AT9" i="71"/>
  <c r="X9" i="73" s="1"/>
  <c r="BF9" i="71"/>
  <c r="AG9" i="73" s="1"/>
  <c r="BS9" i="71"/>
  <c r="Z9" i="71"/>
  <c r="I9" i="73" s="1"/>
  <c r="Z11" i="71"/>
  <c r="I11" i="73" s="1"/>
  <c r="BS11" i="71"/>
  <c r="BS14" i="71"/>
  <c r="Z14" i="71"/>
  <c r="I14" i="73" s="1"/>
  <c r="BC105" i="71"/>
  <c r="BF5" i="71"/>
  <c r="AG5" i="73" s="1"/>
  <c r="AM105" i="71"/>
  <c r="AP5" i="71"/>
  <c r="U5" i="73" s="1"/>
  <c r="W105" i="71"/>
  <c r="BS5" i="71"/>
  <c r="Z5" i="71"/>
  <c r="I5" i="73" s="1"/>
  <c r="BR9" i="71"/>
  <c r="AP9" i="73" s="1"/>
  <c r="BR10" i="71"/>
  <c r="AP10" i="73" s="1"/>
  <c r="BN9" i="71"/>
  <c r="AM9" i="73" s="1"/>
  <c r="BN13" i="71"/>
  <c r="AM13" i="73" s="1"/>
  <c r="AX12" i="71"/>
  <c r="AA12" i="73" s="1"/>
  <c r="AT14" i="71"/>
  <c r="X14" i="73" s="1"/>
  <c r="AU95" i="69"/>
  <c r="AU104" i="69"/>
  <c r="AU100" i="69"/>
  <c r="AU80" i="69"/>
  <c r="AU72" i="69"/>
  <c r="AU68" i="69"/>
  <c r="AU64" i="69"/>
  <c r="AU52" i="69"/>
  <c r="AU48" i="69"/>
  <c r="AU44" i="69"/>
  <c r="AU41" i="69"/>
  <c r="AU63" i="69"/>
  <c r="AU61" i="69"/>
  <c r="AU59" i="69"/>
  <c r="AU53" i="69"/>
  <c r="AU36" i="69"/>
  <c r="AU28" i="69"/>
  <c r="AU24" i="69"/>
  <c r="AU20" i="69"/>
  <c r="AQ84" i="69"/>
  <c r="AU31" i="69"/>
  <c r="AU25" i="69"/>
  <c r="BA12" i="45"/>
  <c r="AC12" i="45"/>
  <c r="AP12" i="45"/>
  <c r="U12" i="70" s="1"/>
  <c r="S12" i="70"/>
  <c r="AK12" i="45"/>
  <c r="BB12" i="45"/>
  <c r="AD12" i="70" s="1"/>
  <c r="AB12" i="70"/>
  <c r="AL12" i="45"/>
  <c r="R12" i="70" s="1"/>
  <c r="P12" i="70"/>
  <c r="BJ12" i="45"/>
  <c r="AJ12" i="70" s="1"/>
  <c r="AH12" i="70"/>
  <c r="AG12" i="45"/>
  <c r="BM12" i="45"/>
  <c r="AR13" i="70"/>
  <c r="M12" i="45"/>
  <c r="Y12" i="45"/>
  <c r="BE12" i="45"/>
  <c r="C12" i="70"/>
  <c r="AO12" i="45"/>
  <c r="AS12" i="45"/>
  <c r="Z105" i="70"/>
  <c r="AH12" i="45"/>
  <c r="O12" i="70" s="1"/>
  <c r="M12" i="70"/>
  <c r="BT62" i="57"/>
  <c r="BS68" i="57"/>
  <c r="CC68" i="57" s="1"/>
  <c r="CD68" i="57" s="1"/>
  <c r="AU103" i="69"/>
  <c r="AU101" i="69"/>
  <c r="AU78" i="69"/>
  <c r="AU76" i="69"/>
  <c r="AU74" i="69"/>
  <c r="AU66" i="69"/>
  <c r="AU51" i="69"/>
  <c r="AU49" i="69"/>
  <c r="AU33" i="69"/>
  <c r="AU29" i="69"/>
  <c r="BT46" i="57"/>
  <c r="BS52" i="57"/>
  <c r="CC52" i="57" s="1"/>
  <c r="CD52" i="57" s="1"/>
  <c r="AU93" i="69"/>
  <c r="AU62" i="69"/>
  <c r="AU60" i="69"/>
  <c r="AU58" i="69"/>
  <c r="AU56" i="69"/>
  <c r="BT94" i="57"/>
  <c r="BT30" i="57"/>
  <c r="BS100" i="57"/>
  <c r="CC100" i="57" s="1"/>
  <c r="CD100" i="57" s="1"/>
  <c r="BS36" i="57"/>
  <c r="CC36" i="57" s="1"/>
  <c r="CD36" i="57" s="1"/>
  <c r="AU98" i="69"/>
  <c r="AU96" i="69"/>
  <c r="AU85" i="69"/>
  <c r="AU83" i="69"/>
  <c r="AU81" i="69"/>
  <c r="AU79" i="69"/>
  <c r="AU73" i="69"/>
  <c r="AU71" i="69"/>
  <c r="AU69" i="69"/>
  <c r="AU67" i="69"/>
  <c r="AU65" i="69"/>
  <c r="AU57" i="69"/>
  <c r="AU37" i="69"/>
  <c r="AU34" i="69"/>
  <c r="AU32" i="69"/>
  <c r="AU26" i="69"/>
  <c r="O102" i="69"/>
  <c r="AR102" i="69" s="1"/>
  <c r="BT102" i="57"/>
  <c r="L58" i="69"/>
  <c r="AR58" i="69" s="1"/>
  <c r="BT58" i="57"/>
  <c r="P24" i="69"/>
  <c r="AQ24" i="69" s="1"/>
  <c r="BS24" i="57"/>
  <c r="CC24" i="57" s="1"/>
  <c r="CD24" i="57" s="1"/>
  <c r="BS20" i="57"/>
  <c r="CC20" i="57" s="1"/>
  <c r="CD20" i="57" s="1"/>
  <c r="BA16" i="57"/>
  <c r="AK16" i="57"/>
  <c r="AP16" i="57"/>
  <c r="U16" i="69" s="1"/>
  <c r="O86" i="69"/>
  <c r="AR86" i="69" s="1"/>
  <c r="BT86" i="57"/>
  <c r="L42" i="69"/>
  <c r="AR42" i="69" s="1"/>
  <c r="BT42" i="57"/>
  <c r="O22" i="69"/>
  <c r="AR22" i="69" s="1"/>
  <c r="BT22" i="57"/>
  <c r="BS92" i="57"/>
  <c r="CC92" i="57" s="1"/>
  <c r="CD92" i="57" s="1"/>
  <c r="M92" i="69"/>
  <c r="AQ92" i="69" s="1"/>
  <c r="P72" i="69"/>
  <c r="AQ72" i="69" s="1"/>
  <c r="BS72" i="57"/>
  <c r="CC72" i="57" s="1"/>
  <c r="CD72" i="57" s="1"/>
  <c r="J48" i="69"/>
  <c r="AQ48" i="69" s="1"/>
  <c r="BS48" i="57"/>
  <c r="CC48" i="57" s="1"/>
  <c r="CD48" i="57" s="1"/>
  <c r="M28" i="69"/>
  <c r="AQ28" i="69" s="1"/>
  <c r="BS28" i="57"/>
  <c r="CC28" i="57" s="1"/>
  <c r="CD28" i="57" s="1"/>
  <c r="O38" i="69"/>
  <c r="AR38" i="69" s="1"/>
  <c r="BT38" i="57"/>
  <c r="M44" i="69"/>
  <c r="AQ44" i="69" s="1"/>
  <c r="BS44" i="57"/>
  <c r="CC44" i="57" s="1"/>
  <c r="CD44" i="57" s="1"/>
  <c r="AC16" i="57"/>
  <c r="L90" i="69"/>
  <c r="AR90" i="69" s="1"/>
  <c r="BT90" i="57"/>
  <c r="O70" i="69"/>
  <c r="AR70" i="69" s="1"/>
  <c r="BT70" i="57"/>
  <c r="L26" i="69"/>
  <c r="AR26" i="69" s="1"/>
  <c r="BT26" i="57"/>
  <c r="J96" i="69"/>
  <c r="AQ96" i="69" s="1"/>
  <c r="BS96" i="57"/>
  <c r="CC96" i="57" s="1"/>
  <c r="CD96" i="57" s="1"/>
  <c r="M76" i="69"/>
  <c r="AQ76" i="69" s="1"/>
  <c r="BS76" i="57"/>
  <c r="CC76" i="57" s="1"/>
  <c r="CD76" i="57" s="1"/>
  <c r="P56" i="69"/>
  <c r="AQ56" i="69" s="1"/>
  <c r="BS56" i="57"/>
  <c r="CC56" i="57" s="1"/>
  <c r="CD56" i="57" s="1"/>
  <c r="J32" i="69"/>
  <c r="AQ32" i="69" s="1"/>
  <c r="BS32" i="57"/>
  <c r="CC32" i="57" s="1"/>
  <c r="CD32" i="57" s="1"/>
  <c r="P88" i="69"/>
  <c r="AQ88" i="69" s="1"/>
  <c r="BS88" i="57"/>
  <c r="CC88" i="57" s="1"/>
  <c r="CD88" i="57" s="1"/>
  <c r="J64" i="69"/>
  <c r="BS64" i="57"/>
  <c r="CC64" i="57" s="1"/>
  <c r="CD64" i="57" s="1"/>
  <c r="L74" i="69"/>
  <c r="AR74" i="69" s="1"/>
  <c r="BT74" i="57"/>
  <c r="O54" i="69"/>
  <c r="AR54" i="69" s="1"/>
  <c r="BT54" i="57"/>
  <c r="P104" i="69"/>
  <c r="AQ104" i="69" s="1"/>
  <c r="BS104" i="57"/>
  <c r="CC104" i="57" s="1"/>
  <c r="CD104" i="57" s="1"/>
  <c r="AQ100" i="69"/>
  <c r="J80" i="69"/>
  <c r="AQ80" i="69" s="1"/>
  <c r="BS80" i="57"/>
  <c r="CC80" i="57" s="1"/>
  <c r="CD80" i="57" s="1"/>
  <c r="M60" i="69"/>
  <c r="AQ60" i="69" s="1"/>
  <c r="BS60" i="57"/>
  <c r="CC60" i="57" s="1"/>
  <c r="CD60" i="57" s="1"/>
  <c r="P40" i="69"/>
  <c r="AQ40" i="69" s="1"/>
  <c r="BS40" i="57"/>
  <c r="CC40" i="57" s="1"/>
  <c r="CD40" i="57" s="1"/>
  <c r="AQ22" i="69"/>
  <c r="AU97" i="69"/>
  <c r="AU94" i="69"/>
  <c r="AU45" i="69"/>
  <c r="AU30" i="69"/>
  <c r="AU21" i="69"/>
  <c r="AU19" i="69"/>
  <c r="AU17" i="69"/>
  <c r="BF16" i="57"/>
  <c r="AG16" i="69" s="1"/>
  <c r="BT80" i="57"/>
  <c r="BT98" i="57"/>
  <c r="BT82" i="57"/>
  <c r="BT66" i="57"/>
  <c r="BT50" i="57"/>
  <c r="BT34" i="57"/>
  <c r="BT18" i="57"/>
  <c r="BS98" i="57"/>
  <c r="CC98" i="57" s="1"/>
  <c r="CD98" i="57" s="1"/>
  <c r="BS82" i="57"/>
  <c r="CC82" i="57" s="1"/>
  <c r="CD82" i="57" s="1"/>
  <c r="AQ66" i="69"/>
  <c r="AU88" i="69"/>
  <c r="AU84" i="69"/>
  <c r="BS58" i="52"/>
  <c r="BT75" i="52"/>
  <c r="BT31" i="52"/>
  <c r="AP14" i="52"/>
  <c r="U14" i="68" s="1"/>
  <c r="BT59" i="52"/>
  <c r="BS42" i="52"/>
  <c r="BT43" i="52"/>
  <c r="BS90" i="52"/>
  <c r="AQ89" i="68"/>
  <c r="AR104" i="68"/>
  <c r="BT27" i="52"/>
  <c r="BS74" i="52"/>
  <c r="L99" i="68"/>
  <c r="AR99" i="68" s="1"/>
  <c r="BT99" i="52"/>
  <c r="L39" i="68"/>
  <c r="AR39" i="68" s="1"/>
  <c r="BT39" i="52"/>
  <c r="C14" i="68"/>
  <c r="AC14" i="52"/>
  <c r="BQ14" i="52"/>
  <c r="AK14" i="52"/>
  <c r="AW14" i="52"/>
  <c r="AR102" i="68"/>
  <c r="AR100" i="68"/>
  <c r="L23" i="68"/>
  <c r="AR23" i="68" s="1"/>
  <c r="BT23" i="52"/>
  <c r="BS26" i="52"/>
  <c r="AG14" i="52"/>
  <c r="BT91" i="52"/>
  <c r="AR91" i="68"/>
  <c r="AR88" i="68"/>
  <c r="L71" i="68"/>
  <c r="BT71" i="52"/>
  <c r="AQ74" i="68"/>
  <c r="AQ73" i="68"/>
  <c r="J54" i="68"/>
  <c r="AQ54" i="68" s="1"/>
  <c r="BS54" i="52"/>
  <c r="J86" i="68"/>
  <c r="AQ86" i="68" s="1"/>
  <c r="BS86" i="52"/>
  <c r="BT103" i="52"/>
  <c r="AR103" i="68"/>
  <c r="L87" i="68"/>
  <c r="AR87" i="68" s="1"/>
  <c r="BT87" i="52"/>
  <c r="AQ90" i="68"/>
  <c r="J70" i="68"/>
  <c r="AQ70" i="68" s="1"/>
  <c r="BS70" i="52"/>
  <c r="Y14" i="68"/>
  <c r="AX14" i="52"/>
  <c r="AA14" i="68" s="1"/>
  <c r="BM14" i="52"/>
  <c r="O95" i="68"/>
  <c r="BT95" i="52"/>
  <c r="AR75" i="68"/>
  <c r="AR72" i="68"/>
  <c r="L55" i="68"/>
  <c r="AR55" i="68" s="1"/>
  <c r="BT55" i="52"/>
  <c r="J102" i="68"/>
  <c r="AQ102" i="68" s="1"/>
  <c r="BS102" i="52"/>
  <c r="AQ58" i="68"/>
  <c r="AQ57" i="68"/>
  <c r="J38" i="68"/>
  <c r="AQ38" i="68" s="1"/>
  <c r="BS38" i="52"/>
  <c r="AR86" i="68"/>
  <c r="AR84" i="68"/>
  <c r="AR71" i="68"/>
  <c r="AR70" i="68"/>
  <c r="AR68" i="68"/>
  <c r="AR54" i="68"/>
  <c r="AR52" i="68"/>
  <c r="AQ53" i="68"/>
  <c r="AQ22" i="68"/>
  <c r="AR98" i="68"/>
  <c r="AR96" i="68"/>
  <c r="BT94" i="52"/>
  <c r="BT83" i="52"/>
  <c r="AR83" i="68"/>
  <c r="AR82" i="68"/>
  <c r="AR80" i="68"/>
  <c r="BT67" i="52"/>
  <c r="AR67" i="68"/>
  <c r="AR66" i="68"/>
  <c r="AR64" i="68"/>
  <c r="BT51" i="52"/>
  <c r="AR51" i="68"/>
  <c r="AR50" i="68"/>
  <c r="AR48" i="68"/>
  <c r="BT46" i="52"/>
  <c r="BT35" i="52"/>
  <c r="AR35" i="68"/>
  <c r="AR32" i="68"/>
  <c r="BT19" i="52"/>
  <c r="BS98" i="52"/>
  <c r="AQ98" i="68"/>
  <c r="AQ97" i="68"/>
  <c r="BS92" i="52"/>
  <c r="BS82" i="52"/>
  <c r="AQ82" i="68"/>
  <c r="AQ81" i="68"/>
  <c r="BS76" i="52"/>
  <c r="BS66" i="52"/>
  <c r="AQ66" i="68"/>
  <c r="AQ65" i="68"/>
  <c r="BS60" i="52"/>
  <c r="J60" i="68"/>
  <c r="AQ60" i="68" s="1"/>
  <c r="BS50" i="52"/>
  <c r="AQ50" i="68"/>
  <c r="AQ49" i="68"/>
  <c r="BS44" i="52"/>
  <c r="J44" i="68"/>
  <c r="AQ44" i="68" s="1"/>
  <c r="BS34" i="52"/>
  <c r="AQ34" i="68"/>
  <c r="BS28" i="52"/>
  <c r="BS18" i="52"/>
  <c r="AQ18" i="68"/>
  <c r="O31" i="68"/>
  <c r="AR31" i="68" s="1"/>
  <c r="AQ101" i="68"/>
  <c r="AQ85" i="68"/>
  <c r="AQ69" i="68"/>
  <c r="BS43" i="52"/>
  <c r="BS22" i="52"/>
  <c r="AR95" i="68"/>
  <c r="AR92" i="68"/>
  <c r="BT79" i="52"/>
  <c r="AR79" i="68"/>
  <c r="AR76" i="68"/>
  <c r="BT63" i="52"/>
  <c r="AR63" i="68"/>
  <c r="AR60" i="68"/>
  <c r="BT47" i="52"/>
  <c r="AR47" i="68"/>
  <c r="BS104" i="52"/>
  <c r="BS94" i="52"/>
  <c r="AQ94" i="68"/>
  <c r="AQ93" i="68"/>
  <c r="BS88" i="52"/>
  <c r="BS78" i="52"/>
  <c r="AQ78" i="68"/>
  <c r="AQ77" i="68"/>
  <c r="BS72" i="52"/>
  <c r="BS62" i="52"/>
  <c r="AQ62" i="68"/>
  <c r="AQ61" i="68"/>
  <c r="BS56" i="52"/>
  <c r="BS46" i="52"/>
  <c r="BS40" i="52"/>
  <c r="BS30" i="52"/>
  <c r="BS24" i="52"/>
  <c r="J92" i="68"/>
  <c r="AQ92" i="68" s="1"/>
  <c r="AU103" i="68"/>
  <c r="AU101" i="68"/>
  <c r="AU99" i="68"/>
  <c r="AU97" i="68"/>
  <c r="AU95" i="68"/>
  <c r="AU93" i="68"/>
  <c r="AU91" i="68"/>
  <c r="AU89" i="68"/>
  <c r="AU87" i="68"/>
  <c r="AU85" i="68"/>
  <c r="AU83" i="68"/>
  <c r="AU81" i="68"/>
  <c r="AU79" i="68"/>
  <c r="AU77" i="68"/>
  <c r="AU75" i="68"/>
  <c r="AU73" i="68"/>
  <c r="AU71" i="68"/>
  <c r="AU69" i="68"/>
  <c r="AU67" i="68"/>
  <c r="AU65" i="68"/>
  <c r="AU63" i="68"/>
  <c r="AU61" i="68"/>
  <c r="AU59" i="68"/>
  <c r="AU57" i="68"/>
  <c r="AU55" i="68"/>
  <c r="AU53" i="68"/>
  <c r="AU51" i="68"/>
  <c r="AU49" i="68"/>
  <c r="AU47" i="68"/>
  <c r="AU45" i="68"/>
  <c r="AU43" i="68"/>
  <c r="AU41" i="68"/>
  <c r="AU39" i="68"/>
  <c r="AU37" i="68"/>
  <c r="AU35" i="68"/>
  <c r="AU33" i="68"/>
  <c r="AU31" i="68"/>
  <c r="AU29" i="68"/>
  <c r="AU27" i="68"/>
  <c r="AU25" i="68"/>
  <c r="AU23" i="68"/>
  <c r="AU21" i="68"/>
  <c r="AU19" i="68"/>
  <c r="AU17" i="68"/>
  <c r="AU102" i="68"/>
  <c r="AU94" i="68"/>
  <c r="AU90" i="68"/>
  <c r="AU86" i="68"/>
  <c r="AU82" i="68"/>
  <c r="AU78" i="68"/>
  <c r="AU74" i="68"/>
  <c r="AU70" i="68"/>
  <c r="AU66" i="68"/>
  <c r="AU62" i="68"/>
  <c r="AU58" i="68"/>
  <c r="AU54" i="68"/>
  <c r="AU46" i="68"/>
  <c r="AU42" i="68"/>
  <c r="AU38" i="68"/>
  <c r="AU30" i="68"/>
  <c r="AU26" i="68"/>
  <c r="AU22" i="68"/>
  <c r="AQ33" i="68"/>
  <c r="AR78" i="68"/>
  <c r="AR62" i="68"/>
  <c r="AR44" i="68"/>
  <c r="AR28" i="68"/>
  <c r="AQ46" i="68"/>
  <c r="AQ45" i="68"/>
  <c r="AQ30" i="68"/>
  <c r="AR90" i="68"/>
  <c r="AR74" i="68"/>
  <c r="AR59" i="68"/>
  <c r="AR58" i="68"/>
  <c r="AR56" i="68"/>
  <c r="AR43" i="68"/>
  <c r="AR42" i="68"/>
  <c r="AR40" i="68"/>
  <c r="AR24" i="68"/>
  <c r="AQ42" i="68"/>
  <c r="AQ41" i="68"/>
  <c r="AQ26" i="68"/>
  <c r="AR38" i="68"/>
  <c r="AQ37" i="68"/>
  <c r="AQ99" i="68"/>
  <c r="AQ91" i="68"/>
  <c r="AR85" i="68"/>
  <c r="AQ79" i="68"/>
  <c r="AQ71" i="68"/>
  <c r="AQ67" i="68"/>
  <c r="AQ59" i="68"/>
  <c r="AR53" i="68"/>
  <c r="AQ47" i="68"/>
  <c r="AR41" i="68"/>
  <c r="AR16" i="68"/>
  <c r="L94" i="68"/>
  <c r="AR94" i="68" s="1"/>
  <c r="L46" i="68"/>
  <c r="AR46" i="68" s="1"/>
  <c r="BT102" i="52"/>
  <c r="BT98" i="52"/>
  <c r="BT90" i="52"/>
  <c r="BT86" i="52"/>
  <c r="BT82" i="52"/>
  <c r="BT78" i="52"/>
  <c r="BT74" i="52"/>
  <c r="BT70" i="52"/>
  <c r="BT66" i="52"/>
  <c r="BT62" i="52"/>
  <c r="BT58" i="52"/>
  <c r="BT54" i="52"/>
  <c r="BT50" i="52"/>
  <c r="BT42" i="52"/>
  <c r="BT38" i="52"/>
  <c r="BT34" i="52"/>
  <c r="AR34" i="68"/>
  <c r="BT30" i="52"/>
  <c r="AR30" i="68"/>
  <c r="BT26" i="52"/>
  <c r="AR26" i="68"/>
  <c r="BT22" i="52"/>
  <c r="AR22" i="68"/>
  <c r="BT18" i="52"/>
  <c r="AR18" i="68"/>
  <c r="BS101" i="52"/>
  <c r="BS97" i="52"/>
  <c r="BS93" i="52"/>
  <c r="BS89" i="52"/>
  <c r="BS85" i="52"/>
  <c r="BS81" i="52"/>
  <c r="BS77" i="52"/>
  <c r="BS73" i="52"/>
  <c r="BS69" i="52"/>
  <c r="BS65" i="52"/>
  <c r="BS61" i="52"/>
  <c r="BS57" i="52"/>
  <c r="BS53" i="52"/>
  <c r="BS49" i="52"/>
  <c r="BS45" i="52"/>
  <c r="BS41" i="52"/>
  <c r="BS37" i="52"/>
  <c r="BS33" i="52"/>
  <c r="BS29" i="52"/>
  <c r="AQ29" i="68"/>
  <c r="BS25" i="52"/>
  <c r="AQ25" i="68"/>
  <c r="BS21" i="52"/>
  <c r="AQ21" i="68"/>
  <c r="BS17" i="52"/>
  <c r="AQ17" i="68"/>
  <c r="AQ100" i="68"/>
  <c r="AQ96" i="68"/>
  <c r="AQ84" i="68"/>
  <c r="AQ80" i="68"/>
  <c r="AQ76" i="68"/>
  <c r="AQ68" i="68"/>
  <c r="AQ64" i="68"/>
  <c r="AQ52" i="68"/>
  <c r="AQ48" i="68"/>
  <c r="AQ36" i="68"/>
  <c r="AR20" i="68"/>
  <c r="J104" i="68"/>
  <c r="AQ104" i="68" s="1"/>
  <c r="J88" i="68"/>
  <c r="AQ88" i="68" s="1"/>
  <c r="J72" i="68"/>
  <c r="AQ72" i="68" s="1"/>
  <c r="J56" i="68"/>
  <c r="AQ56" i="68" s="1"/>
  <c r="J40" i="68"/>
  <c r="AQ40" i="68" s="1"/>
  <c r="J24" i="68"/>
  <c r="AQ24" i="68" s="1"/>
  <c r="AR27" i="68"/>
  <c r="AR19" i="68"/>
  <c r="AQ103" i="68"/>
  <c r="AR97" i="68"/>
  <c r="AR93" i="68"/>
  <c r="AQ87" i="68"/>
  <c r="AR81" i="68"/>
  <c r="AQ75" i="68"/>
  <c r="AR69" i="68"/>
  <c r="AR65" i="68"/>
  <c r="AR61" i="68"/>
  <c r="AQ55" i="68"/>
  <c r="AR49" i="68"/>
  <c r="AQ43" i="68"/>
  <c r="BT101" i="52"/>
  <c r="BT97" i="52"/>
  <c r="BT93" i="52"/>
  <c r="BT89" i="52"/>
  <c r="BT85" i="52"/>
  <c r="BT81" i="52"/>
  <c r="BT77" i="52"/>
  <c r="BT73" i="52"/>
  <c r="BT69" i="52"/>
  <c r="BT65" i="52"/>
  <c r="BT61" i="52"/>
  <c r="BT57" i="52"/>
  <c r="BT53" i="52"/>
  <c r="BT49" i="52"/>
  <c r="BT45" i="52"/>
  <c r="BT41" i="52"/>
  <c r="BT37" i="52"/>
  <c r="AR37" i="68"/>
  <c r="BT33" i="52"/>
  <c r="AR33" i="68"/>
  <c r="BT29" i="52"/>
  <c r="AR29" i="68"/>
  <c r="BT25" i="52"/>
  <c r="AR25" i="68"/>
  <c r="BT21" i="52"/>
  <c r="AR21" i="68"/>
  <c r="BT17" i="52"/>
  <c r="AR17" i="68"/>
  <c r="BS100" i="52"/>
  <c r="BS96" i="52"/>
  <c r="BS84" i="52"/>
  <c r="BS80" i="52"/>
  <c r="BS68" i="52"/>
  <c r="BS64" i="52"/>
  <c r="BS52" i="52"/>
  <c r="BS48" i="52"/>
  <c r="BS36" i="52"/>
  <c r="BS32" i="52"/>
  <c r="AQ32" i="68"/>
  <c r="AQ28" i="68"/>
  <c r="BS20" i="52"/>
  <c r="AQ20" i="68"/>
  <c r="BS16" i="52"/>
  <c r="AQ16" i="68"/>
  <c r="AR101" i="68"/>
  <c r="AQ95" i="68"/>
  <c r="AR89" i="68"/>
  <c r="AQ83" i="68"/>
  <c r="AR77" i="68"/>
  <c r="AR73" i="68"/>
  <c r="AQ63" i="68"/>
  <c r="AR57" i="68"/>
  <c r="AQ51" i="68"/>
  <c r="AR45" i="68"/>
  <c r="AR36" i="68"/>
  <c r="BT104" i="52"/>
  <c r="BT100" i="52"/>
  <c r="BT96" i="52"/>
  <c r="BT92" i="52"/>
  <c r="BT88" i="52"/>
  <c r="BT84" i="52"/>
  <c r="BT80" i="52"/>
  <c r="BT76" i="52"/>
  <c r="BT72" i="52"/>
  <c r="BT68" i="52"/>
  <c r="BT64" i="52"/>
  <c r="BT60" i="52"/>
  <c r="BT56" i="52"/>
  <c r="BT52" i="52"/>
  <c r="BT48" i="52"/>
  <c r="BT44" i="52"/>
  <c r="BT40" i="52"/>
  <c r="BT36" i="52"/>
  <c r="BT32" i="52"/>
  <c r="BT28" i="52"/>
  <c r="BT24" i="52"/>
  <c r="BT20" i="52"/>
  <c r="BT16" i="52"/>
  <c r="BS103" i="52"/>
  <c r="BS99" i="52"/>
  <c r="BS95" i="52"/>
  <c r="BS91" i="52"/>
  <c r="BS87" i="52"/>
  <c r="BS83" i="52"/>
  <c r="BS79" i="52"/>
  <c r="BS75" i="52"/>
  <c r="BS71" i="52"/>
  <c r="BS67" i="52"/>
  <c r="BS63" i="52"/>
  <c r="BS59" i="52"/>
  <c r="BS55" i="52"/>
  <c r="BS51" i="52"/>
  <c r="BS47" i="52"/>
  <c r="BS39" i="52"/>
  <c r="AQ39" i="68"/>
  <c r="BS35" i="52"/>
  <c r="AQ35" i="68"/>
  <c r="BS31" i="52"/>
  <c r="AQ31" i="68"/>
  <c r="BS27" i="52"/>
  <c r="AQ27" i="68"/>
  <c r="BS23" i="52"/>
  <c r="AQ23" i="68"/>
  <c r="BS19" i="52"/>
  <c r="AQ19" i="68"/>
  <c r="AU104" i="68"/>
  <c r="AU100" i="68"/>
  <c r="AU96" i="68"/>
  <c r="AU92" i="68"/>
  <c r="AU88" i="68"/>
  <c r="AU84" i="68"/>
  <c r="AU80" i="68"/>
  <c r="AU76" i="68"/>
  <c r="AU72" i="68"/>
  <c r="AU68" i="68"/>
  <c r="AU64" i="68"/>
  <c r="AU60" i="68"/>
  <c r="AU56" i="68"/>
  <c r="AU52" i="68"/>
  <c r="AU48" i="68"/>
  <c r="AU44" i="68"/>
  <c r="AU40" i="68"/>
  <c r="AU36" i="68"/>
  <c r="AU32" i="68"/>
  <c r="AU28" i="68"/>
  <c r="AU24" i="68"/>
  <c r="AU20" i="68"/>
  <c r="AU16" i="68"/>
  <c r="BN14" i="52"/>
  <c r="AM14" i="68" s="1"/>
  <c r="AH14" i="52"/>
  <c r="O14" i="68" s="1"/>
  <c r="AP6" i="52"/>
  <c r="U6" i="68" s="1"/>
  <c r="BE14" i="52"/>
  <c r="BA14" i="52"/>
  <c r="BI14" i="52"/>
  <c r="BB14" i="52"/>
  <c r="AD14" i="68" s="1"/>
  <c r="AS14" i="52"/>
  <c r="AO14" i="52"/>
  <c r="Y14" i="52"/>
  <c r="BF13" i="52"/>
  <c r="AG13" i="68" s="1"/>
  <c r="AP13" i="52"/>
  <c r="U13" i="68" s="1"/>
  <c r="AH13" i="52"/>
  <c r="O13" i="68" s="1"/>
  <c r="Z13" i="52"/>
  <c r="AS12" i="52"/>
  <c r="BA12" i="52"/>
  <c r="AG12" i="52"/>
  <c r="BM12" i="52"/>
  <c r="M12" i="52"/>
  <c r="BF12" i="52"/>
  <c r="AG12" i="68" s="1"/>
  <c r="AX12" i="52"/>
  <c r="AA12" i="68" s="1"/>
  <c r="AP12" i="52"/>
  <c r="U12" i="68" s="1"/>
  <c r="Z12" i="52"/>
  <c r="I12" i="68" s="1"/>
  <c r="BE12" i="52"/>
  <c r="AO12" i="52"/>
  <c r="BI12" i="52"/>
  <c r="AK12" i="52"/>
  <c r="AC12" i="52"/>
  <c r="BQ12" i="52"/>
  <c r="AW12" i="52"/>
  <c r="Y12" i="52"/>
  <c r="BR12" i="52"/>
  <c r="AP12" i="68" s="1"/>
  <c r="AL12" i="52"/>
  <c r="R12" i="68" s="1"/>
  <c r="BN11" i="52"/>
  <c r="AM11" i="68" s="1"/>
  <c r="AX11" i="52"/>
  <c r="AA11" i="68" s="1"/>
  <c r="AH11" i="52"/>
  <c r="O11" i="68" s="1"/>
  <c r="BQ11" i="52"/>
  <c r="AK11" i="52"/>
  <c r="BJ11" i="52"/>
  <c r="AJ11" i="68" s="1"/>
  <c r="AT11" i="52"/>
  <c r="X11" i="68" s="1"/>
  <c r="BM11" i="52"/>
  <c r="AS11" i="52"/>
  <c r="BF11" i="52"/>
  <c r="AG11" i="68" s="1"/>
  <c r="AP11" i="52"/>
  <c r="U11" i="68" s="1"/>
  <c r="Z11" i="52"/>
  <c r="I11" i="68" s="1"/>
  <c r="AG11" i="52"/>
  <c r="BA11" i="52"/>
  <c r="Y11" i="52"/>
  <c r="M11" i="52"/>
  <c r="BI11" i="52"/>
  <c r="BR11" i="52"/>
  <c r="AP11" i="68" s="1"/>
  <c r="BB11" i="52"/>
  <c r="AD11" i="68" s="1"/>
  <c r="BE10" i="52"/>
  <c r="BF10" i="52"/>
  <c r="AG10" i="68" s="1"/>
  <c r="AP10" i="52"/>
  <c r="U10" i="68" s="1"/>
  <c r="Z10" i="52"/>
  <c r="I10" i="68" s="1"/>
  <c r="BR10" i="52"/>
  <c r="AP10" i="68" s="1"/>
  <c r="BB10" i="52"/>
  <c r="AD10" i="68" s="1"/>
  <c r="AK10" i="52"/>
  <c r="M10" i="52"/>
  <c r="Y10" i="52"/>
  <c r="BJ10" i="52"/>
  <c r="AJ10" i="68" s="1"/>
  <c r="BF9" i="52"/>
  <c r="AG9" i="68" s="1"/>
  <c r="AP9" i="52"/>
  <c r="U9" i="68" s="1"/>
  <c r="AO9" i="52"/>
  <c r="AG9" i="52"/>
  <c r="BQ9" i="52"/>
  <c r="AK9" i="52"/>
  <c r="BR9" i="52"/>
  <c r="AP9" i="68" s="1"/>
  <c r="AL9" i="52"/>
  <c r="R9" i="68" s="1"/>
  <c r="AS9" i="52"/>
  <c r="BA9" i="52"/>
  <c r="AX9" i="52"/>
  <c r="AA9" i="68" s="1"/>
  <c r="AH9" i="52"/>
  <c r="O9" i="68" s="1"/>
  <c r="AC9" i="52"/>
  <c r="BM9" i="52"/>
  <c r="BI9" i="52"/>
  <c r="AD9" i="52"/>
  <c r="L9" i="68" s="1"/>
  <c r="BR8" i="52"/>
  <c r="AP8" i="68" s="1"/>
  <c r="BB8" i="52"/>
  <c r="AD8" i="68" s="1"/>
  <c r="AL8" i="52"/>
  <c r="R8" i="68" s="1"/>
  <c r="AX8" i="52"/>
  <c r="AA8" i="68" s="1"/>
  <c r="AH8" i="52"/>
  <c r="AT8" i="52"/>
  <c r="X8" i="68" s="1"/>
  <c r="AD8" i="52"/>
  <c r="L8" i="68" s="1"/>
  <c r="BF8" i="52"/>
  <c r="AG8" i="68" s="1"/>
  <c r="AP8" i="52"/>
  <c r="U8" i="68" s="1"/>
  <c r="Z8" i="52"/>
  <c r="I8" i="68" s="1"/>
  <c r="BN7" i="52"/>
  <c r="AM7" i="68" s="1"/>
  <c r="AD7" i="52"/>
  <c r="L7" i="68" s="1"/>
  <c r="AX7" i="52"/>
  <c r="AA7" i="68" s="1"/>
  <c r="BF7" i="52"/>
  <c r="Z7" i="52"/>
  <c r="I7" i="68" s="1"/>
  <c r="M7" i="52"/>
  <c r="BQ7" i="52"/>
  <c r="BR7" i="52"/>
  <c r="AP7" i="68" s="1"/>
  <c r="BB7" i="52"/>
  <c r="AD7" i="68" s="1"/>
  <c r="AL7" i="52"/>
  <c r="R7" i="68" s="1"/>
  <c r="AW6" i="52"/>
  <c r="AH6" i="52"/>
  <c r="O6" i="68" s="1"/>
  <c r="BI6" i="52"/>
  <c r="AL6" i="52"/>
  <c r="R6" i="68" s="1"/>
  <c r="BJ6" i="52"/>
  <c r="BR6" i="52"/>
  <c r="AP6" i="68" s="1"/>
  <c r="BB6" i="52"/>
  <c r="AD6" i="68" s="1"/>
  <c r="Z5" i="52"/>
  <c r="I5" i="68" s="1"/>
  <c r="AP5" i="52"/>
  <c r="U5" i="68" s="1"/>
  <c r="AX5" i="52"/>
  <c r="AA5" i="68" s="1"/>
  <c r="BE5" i="52"/>
  <c r="BA5" i="52"/>
  <c r="BN5" i="52"/>
  <c r="AM5" i="68" s="1"/>
  <c r="BS6" i="52"/>
  <c r="AQ6" i="68"/>
  <c r="AN105" i="68"/>
  <c r="H105" i="68"/>
  <c r="BS10" i="52"/>
  <c r="V105" i="68"/>
  <c r="J13" i="68"/>
  <c r="M12" i="68"/>
  <c r="AQ12" i="68" s="1"/>
  <c r="P105" i="68"/>
  <c r="W105" i="52"/>
  <c r="AL105" i="68"/>
  <c r="S105" i="68"/>
  <c r="AQ7" i="68"/>
  <c r="BK105" i="52"/>
  <c r="BS15" i="52"/>
  <c r="BT101" i="57"/>
  <c r="AR101" i="69"/>
  <c r="O95" i="69"/>
  <c r="AR95" i="69" s="1"/>
  <c r="BT95" i="57"/>
  <c r="BT93" i="57"/>
  <c r="AR93" i="69"/>
  <c r="AR82" i="69"/>
  <c r="L77" i="69"/>
  <c r="AR77" i="69" s="1"/>
  <c r="BT77" i="57"/>
  <c r="AR66" i="69"/>
  <c r="L61" i="69"/>
  <c r="AR61" i="69" s="1"/>
  <c r="BT61" i="57"/>
  <c r="AR50" i="69"/>
  <c r="L45" i="69"/>
  <c r="BT45" i="57"/>
  <c r="AR34" i="69"/>
  <c r="L29" i="69"/>
  <c r="BT29" i="57"/>
  <c r="AR18" i="69"/>
  <c r="J95" i="69"/>
  <c r="AQ95" i="69" s="1"/>
  <c r="BS95" i="57"/>
  <c r="CC95" i="57" s="1"/>
  <c r="CD95" i="57" s="1"/>
  <c r="AQ94" i="69"/>
  <c r="BS89" i="57"/>
  <c r="CC89" i="57" s="1"/>
  <c r="CD89" i="57" s="1"/>
  <c r="J79" i="69"/>
  <c r="AQ79" i="69" s="1"/>
  <c r="BS79" i="57"/>
  <c r="CC79" i="57" s="1"/>
  <c r="CD79" i="57" s="1"/>
  <c r="AQ78" i="69"/>
  <c r="AQ68" i="69"/>
  <c r="J63" i="69"/>
  <c r="AQ63" i="69" s="1"/>
  <c r="BS63" i="57"/>
  <c r="CC63" i="57" s="1"/>
  <c r="CD63" i="57" s="1"/>
  <c r="AQ52" i="69"/>
  <c r="J47" i="69"/>
  <c r="AQ47" i="69" s="1"/>
  <c r="BS47" i="57"/>
  <c r="CC47" i="57" s="1"/>
  <c r="CD47" i="57" s="1"/>
  <c r="BS46" i="57"/>
  <c r="CC46" i="57" s="1"/>
  <c r="CD46" i="57" s="1"/>
  <c r="AQ36" i="69"/>
  <c r="J31" i="69"/>
  <c r="AQ31" i="69" s="1"/>
  <c r="BS31" i="57"/>
  <c r="CC31" i="57" s="1"/>
  <c r="CD31" i="57" s="1"/>
  <c r="AQ20" i="69"/>
  <c r="L65" i="69"/>
  <c r="BT65" i="57"/>
  <c r="L49" i="69"/>
  <c r="AR49" i="69" s="1"/>
  <c r="BT49" i="57"/>
  <c r="L33" i="69"/>
  <c r="BT33" i="57"/>
  <c r="J83" i="69"/>
  <c r="AQ83" i="69" s="1"/>
  <c r="BS83" i="57"/>
  <c r="CC83" i="57" s="1"/>
  <c r="CD83" i="57" s="1"/>
  <c r="J51" i="69"/>
  <c r="AQ51" i="69" s="1"/>
  <c r="BS51" i="57"/>
  <c r="CC51" i="57" s="1"/>
  <c r="CD51" i="57" s="1"/>
  <c r="J35" i="69"/>
  <c r="AQ35" i="69" s="1"/>
  <c r="BS35" i="57"/>
  <c r="CC35" i="57" s="1"/>
  <c r="CD35" i="57" s="1"/>
  <c r="L104" i="69"/>
  <c r="AR104" i="69" s="1"/>
  <c r="BT104" i="57"/>
  <c r="AR98" i="69"/>
  <c r="L96" i="69"/>
  <c r="AR96" i="69" s="1"/>
  <c r="BT96" i="57"/>
  <c r="AR78" i="69"/>
  <c r="L73" i="69"/>
  <c r="AR73" i="69" s="1"/>
  <c r="BT73" i="57"/>
  <c r="AR62" i="69"/>
  <c r="L57" i="69"/>
  <c r="BT57" i="57"/>
  <c r="AR46" i="69"/>
  <c r="L41" i="69"/>
  <c r="AR41" i="69" s="1"/>
  <c r="BT41" i="57"/>
  <c r="AR30" i="69"/>
  <c r="L25" i="69"/>
  <c r="AR25" i="69" s="1"/>
  <c r="BT25" i="57"/>
  <c r="J91" i="69"/>
  <c r="AQ91" i="69" s="1"/>
  <c r="BS91" i="57"/>
  <c r="CC91" i="57" s="1"/>
  <c r="CD91" i="57" s="1"/>
  <c r="J75" i="69"/>
  <c r="AQ75" i="69" s="1"/>
  <c r="BS75" i="57"/>
  <c r="CC75" i="57" s="1"/>
  <c r="CD75" i="57" s="1"/>
  <c r="AQ64" i="69"/>
  <c r="J59" i="69"/>
  <c r="AQ59" i="69" s="1"/>
  <c r="BS59" i="57"/>
  <c r="CC59" i="57" s="1"/>
  <c r="CD59" i="57" s="1"/>
  <c r="J43" i="69"/>
  <c r="AQ43" i="69" s="1"/>
  <c r="BS43" i="57"/>
  <c r="CC43" i="57" s="1"/>
  <c r="CD43" i="57" s="1"/>
  <c r="J27" i="69"/>
  <c r="AQ27" i="69" s="1"/>
  <c r="BS27" i="57"/>
  <c r="CC27" i="57" s="1"/>
  <c r="CD27" i="57" s="1"/>
  <c r="L100" i="69"/>
  <c r="AR100" i="69" s="1"/>
  <c r="BT100" i="57"/>
  <c r="AR94" i="69"/>
  <c r="L92" i="69"/>
  <c r="BT92" i="57"/>
  <c r="L81" i="69"/>
  <c r="AR81" i="69" s="1"/>
  <c r="BT81" i="57"/>
  <c r="L17" i="69"/>
  <c r="AR17" i="69" s="1"/>
  <c r="BT17" i="57"/>
  <c r="J99" i="69"/>
  <c r="AQ99" i="69" s="1"/>
  <c r="BS99" i="57"/>
  <c r="CC99" i="57" s="1"/>
  <c r="CD99" i="57" s="1"/>
  <c r="J67" i="69"/>
  <c r="AQ67" i="69" s="1"/>
  <c r="BS67" i="57"/>
  <c r="CC67" i="57" s="1"/>
  <c r="CD67" i="57" s="1"/>
  <c r="J19" i="69"/>
  <c r="AQ19" i="69" s="1"/>
  <c r="BS19" i="57"/>
  <c r="CC19" i="57" s="1"/>
  <c r="CD19" i="57" s="1"/>
  <c r="BT97" i="57"/>
  <c r="AR97" i="69"/>
  <c r="O91" i="69"/>
  <c r="AR91" i="69" s="1"/>
  <c r="BT91" i="57"/>
  <c r="BT89" i="57"/>
  <c r="AR88" i="69"/>
  <c r="L85" i="69"/>
  <c r="BT85" i="57"/>
  <c r="L69" i="69"/>
  <c r="AR69" i="69" s="1"/>
  <c r="BT69" i="57"/>
  <c r="AR56" i="69"/>
  <c r="BT53" i="57"/>
  <c r="L37" i="69"/>
  <c r="AR37" i="69" s="1"/>
  <c r="BT37" i="57"/>
  <c r="L21" i="69"/>
  <c r="AR21" i="69" s="1"/>
  <c r="BT21" i="57"/>
  <c r="BS103" i="57"/>
  <c r="CC103" i="57" s="1"/>
  <c r="CD103" i="57" s="1"/>
  <c r="J103" i="69"/>
  <c r="AQ103" i="69" s="1"/>
  <c r="AQ90" i="69"/>
  <c r="BS87" i="57"/>
  <c r="CC87" i="57" s="1"/>
  <c r="CD87" i="57" s="1"/>
  <c r="J87" i="69"/>
  <c r="AQ87" i="69" s="1"/>
  <c r="AQ74" i="69"/>
  <c r="J71" i="69"/>
  <c r="AQ71" i="69" s="1"/>
  <c r="BS71" i="57"/>
  <c r="CC71" i="57" s="1"/>
  <c r="CD71" i="57" s="1"/>
  <c r="J55" i="69"/>
  <c r="AQ55" i="69" s="1"/>
  <c r="BS55" i="57"/>
  <c r="CC55" i="57" s="1"/>
  <c r="CD55" i="57" s="1"/>
  <c r="J39" i="69"/>
  <c r="AQ39" i="69" s="1"/>
  <c r="BS39" i="57"/>
  <c r="CC39" i="57" s="1"/>
  <c r="CD39" i="57" s="1"/>
  <c r="BS33" i="57"/>
  <c r="CC33" i="57" s="1"/>
  <c r="CD33" i="57" s="1"/>
  <c r="J23" i="69"/>
  <c r="BS23" i="57"/>
  <c r="CC23" i="57" s="1"/>
  <c r="CD23" i="57" s="1"/>
  <c r="BS17" i="57"/>
  <c r="CC17" i="57" s="1"/>
  <c r="CD17" i="57" s="1"/>
  <c r="L53" i="69"/>
  <c r="AR89" i="69"/>
  <c r="AR57" i="69"/>
  <c r="AR45" i="69"/>
  <c r="M89" i="69"/>
  <c r="AQ89" i="69" s="1"/>
  <c r="L80" i="69"/>
  <c r="AR80" i="69" s="1"/>
  <c r="AR92" i="69"/>
  <c r="BT88" i="57"/>
  <c r="BT84" i="57"/>
  <c r="AR84" i="69"/>
  <c r="BT76" i="57"/>
  <c r="AR76" i="69"/>
  <c r="BT72" i="57"/>
  <c r="AR72" i="69"/>
  <c r="BT68" i="57"/>
  <c r="AR68" i="69"/>
  <c r="BT64" i="57"/>
  <c r="AR64" i="69"/>
  <c r="BT60" i="57"/>
  <c r="AR60" i="69"/>
  <c r="BT56" i="57"/>
  <c r="BT52" i="57"/>
  <c r="AR52" i="69"/>
  <c r="BT48" i="57"/>
  <c r="AR48" i="69"/>
  <c r="BT44" i="57"/>
  <c r="AR44" i="69"/>
  <c r="BT40" i="57"/>
  <c r="AR40" i="69"/>
  <c r="BT36" i="57"/>
  <c r="AR36" i="69"/>
  <c r="BT32" i="57"/>
  <c r="AR32" i="69"/>
  <c r="BT28" i="57"/>
  <c r="AR28" i="69"/>
  <c r="BT24" i="57"/>
  <c r="AR24" i="69"/>
  <c r="BT20" i="57"/>
  <c r="AR20" i="69"/>
  <c r="BS102" i="57"/>
  <c r="CC102" i="57" s="1"/>
  <c r="CD102" i="57" s="1"/>
  <c r="AQ102" i="69"/>
  <c r="AQ98" i="69"/>
  <c r="BS94" i="57"/>
  <c r="CC94" i="57" s="1"/>
  <c r="CD94" i="57" s="1"/>
  <c r="BS90" i="57"/>
  <c r="CC90" i="57" s="1"/>
  <c r="CD90" i="57" s="1"/>
  <c r="BS86" i="57"/>
  <c r="CC86" i="57" s="1"/>
  <c r="CD86" i="57" s="1"/>
  <c r="AQ86" i="69"/>
  <c r="AQ82" i="69"/>
  <c r="BS78" i="57"/>
  <c r="CC78" i="57" s="1"/>
  <c r="CD78" i="57" s="1"/>
  <c r="BS74" i="57"/>
  <c r="CC74" i="57" s="1"/>
  <c r="CD74" i="57" s="1"/>
  <c r="BS70" i="57"/>
  <c r="CC70" i="57" s="1"/>
  <c r="CD70" i="57" s="1"/>
  <c r="AQ70" i="69"/>
  <c r="BS66" i="57"/>
  <c r="CC66" i="57" s="1"/>
  <c r="CD66" i="57" s="1"/>
  <c r="BS62" i="57"/>
  <c r="CC62" i="57" s="1"/>
  <c r="CD62" i="57" s="1"/>
  <c r="AQ62" i="69"/>
  <c r="BS58" i="57"/>
  <c r="CC58" i="57" s="1"/>
  <c r="CD58" i="57" s="1"/>
  <c r="AQ58" i="69"/>
  <c r="BS54" i="57"/>
  <c r="CC54" i="57" s="1"/>
  <c r="CD54" i="57" s="1"/>
  <c r="AQ54" i="69"/>
  <c r="BS50" i="57"/>
  <c r="CC50" i="57" s="1"/>
  <c r="CD50" i="57" s="1"/>
  <c r="AQ50" i="69"/>
  <c r="AQ46" i="69"/>
  <c r="BS42" i="57"/>
  <c r="CC42" i="57" s="1"/>
  <c r="CD42" i="57" s="1"/>
  <c r="AQ42" i="69"/>
  <c r="BS38" i="57"/>
  <c r="CC38" i="57" s="1"/>
  <c r="CD38" i="57" s="1"/>
  <c r="AQ38" i="69"/>
  <c r="BS34" i="57"/>
  <c r="CC34" i="57" s="1"/>
  <c r="CD34" i="57" s="1"/>
  <c r="AQ34" i="69"/>
  <c r="BS30" i="57"/>
  <c r="CC30" i="57" s="1"/>
  <c r="CD30" i="57" s="1"/>
  <c r="AQ30" i="69"/>
  <c r="BS26" i="57"/>
  <c r="CC26" i="57" s="1"/>
  <c r="CD26" i="57" s="1"/>
  <c r="AQ26" i="69"/>
  <c r="BS22" i="57"/>
  <c r="CC22" i="57" s="1"/>
  <c r="CD22" i="57" s="1"/>
  <c r="BS18" i="57"/>
  <c r="CC18" i="57" s="1"/>
  <c r="CD18" i="57" s="1"/>
  <c r="AQ18" i="69"/>
  <c r="AR85" i="69"/>
  <c r="AR65" i="69"/>
  <c r="AR53" i="69"/>
  <c r="AR33" i="69"/>
  <c r="AR29" i="69"/>
  <c r="AQ23" i="69"/>
  <c r="M33" i="69"/>
  <c r="AQ33" i="69" s="1"/>
  <c r="BT103" i="57"/>
  <c r="AR103" i="69"/>
  <c r="BT99" i="57"/>
  <c r="AR99" i="69"/>
  <c r="BT87" i="57"/>
  <c r="AR87" i="69"/>
  <c r="BT83" i="57"/>
  <c r="AR83" i="69"/>
  <c r="BT79" i="57"/>
  <c r="AR79" i="69"/>
  <c r="BT75" i="57"/>
  <c r="AR75" i="69"/>
  <c r="BT71" i="57"/>
  <c r="AR71" i="69"/>
  <c r="BT67" i="57"/>
  <c r="AR67" i="69"/>
  <c r="BT63" i="57"/>
  <c r="AR63" i="69"/>
  <c r="BT59" i="57"/>
  <c r="AR59" i="69"/>
  <c r="BT55" i="57"/>
  <c r="AR55" i="69"/>
  <c r="BT51" i="57"/>
  <c r="AR51" i="69"/>
  <c r="BT47" i="57"/>
  <c r="AR47" i="69"/>
  <c r="BT43" i="57"/>
  <c r="AR43" i="69"/>
  <c r="BT39" i="57"/>
  <c r="AR39" i="69"/>
  <c r="BT35" i="57"/>
  <c r="AR35" i="69"/>
  <c r="BT31" i="57"/>
  <c r="AR31" i="69"/>
  <c r="BT27" i="57"/>
  <c r="AR27" i="69"/>
  <c r="BT23" i="57"/>
  <c r="AR23" i="69"/>
  <c r="BT19" i="57"/>
  <c r="AR19" i="69"/>
  <c r="BS101" i="57"/>
  <c r="CC101" i="57" s="1"/>
  <c r="CD101" i="57" s="1"/>
  <c r="AQ101" i="69"/>
  <c r="BS97" i="57"/>
  <c r="CC97" i="57" s="1"/>
  <c r="CD97" i="57" s="1"/>
  <c r="AQ97" i="69"/>
  <c r="BS93" i="57"/>
  <c r="CC93" i="57" s="1"/>
  <c r="CD93" i="57" s="1"/>
  <c r="AQ93" i="69"/>
  <c r="BS85" i="57"/>
  <c r="CC85" i="57" s="1"/>
  <c r="CD85" i="57" s="1"/>
  <c r="AQ85" i="69"/>
  <c r="BS81" i="57"/>
  <c r="CC81" i="57" s="1"/>
  <c r="CD81" i="57" s="1"/>
  <c r="AQ81" i="69"/>
  <c r="BS77" i="57"/>
  <c r="CC77" i="57" s="1"/>
  <c r="CD77" i="57" s="1"/>
  <c r="AQ77" i="69"/>
  <c r="BS73" i="57"/>
  <c r="CC73" i="57" s="1"/>
  <c r="CD73" i="57" s="1"/>
  <c r="AQ73" i="69"/>
  <c r="BS69" i="57"/>
  <c r="CC69" i="57" s="1"/>
  <c r="CD69" i="57" s="1"/>
  <c r="AQ69" i="69"/>
  <c r="BS65" i="57"/>
  <c r="CC65" i="57" s="1"/>
  <c r="CD65" i="57" s="1"/>
  <c r="AQ65" i="69"/>
  <c r="BS61" i="57"/>
  <c r="CC61" i="57" s="1"/>
  <c r="CD61" i="57" s="1"/>
  <c r="AQ61" i="69"/>
  <c r="BS57" i="57"/>
  <c r="CC57" i="57" s="1"/>
  <c r="CD57" i="57" s="1"/>
  <c r="AQ57" i="69"/>
  <c r="BS53" i="57"/>
  <c r="CC53" i="57" s="1"/>
  <c r="CD53" i="57" s="1"/>
  <c r="AQ53" i="69"/>
  <c r="BS49" i="57"/>
  <c r="CC49" i="57" s="1"/>
  <c r="CD49" i="57" s="1"/>
  <c r="AQ49" i="69"/>
  <c r="BS45" i="57"/>
  <c r="CC45" i="57" s="1"/>
  <c r="CD45" i="57" s="1"/>
  <c r="AQ45" i="69"/>
  <c r="BS41" i="57"/>
  <c r="CC41" i="57" s="1"/>
  <c r="CD41" i="57" s="1"/>
  <c r="AQ41" i="69"/>
  <c r="BS37" i="57"/>
  <c r="CC37" i="57" s="1"/>
  <c r="CD37" i="57" s="1"/>
  <c r="AQ37" i="69"/>
  <c r="BS29" i="57"/>
  <c r="CC29" i="57" s="1"/>
  <c r="CD29" i="57" s="1"/>
  <c r="AQ29" i="69"/>
  <c r="BS25" i="57"/>
  <c r="CC25" i="57" s="1"/>
  <c r="CD25" i="57" s="1"/>
  <c r="AQ25" i="69"/>
  <c r="BS21" i="57"/>
  <c r="CC21" i="57" s="1"/>
  <c r="CD21" i="57" s="1"/>
  <c r="AQ21" i="69"/>
  <c r="AQ17" i="69"/>
  <c r="AU75" i="69"/>
  <c r="AU55" i="69"/>
  <c r="AU50" i="69"/>
  <c r="AU91" i="69"/>
  <c r="AU27" i="69"/>
  <c r="AU87" i="69"/>
  <c r="AU82" i="69"/>
  <c r="AU46" i="69"/>
  <c r="AU23" i="69"/>
  <c r="AU18" i="69"/>
  <c r="AU102" i="69"/>
  <c r="AU86" i="69"/>
  <c r="AU70" i="69"/>
  <c r="AU54" i="69"/>
  <c r="AU38" i="69"/>
  <c r="AU22" i="69"/>
  <c r="BS16" i="57"/>
  <c r="AX15" i="57"/>
  <c r="AA15" i="69" s="1"/>
  <c r="AL12" i="57"/>
  <c r="R12" i="69" s="1"/>
  <c r="BR12" i="57"/>
  <c r="AP12" i="69" s="1"/>
  <c r="BB12" i="57"/>
  <c r="AD12" i="69" s="1"/>
  <c r="AX11" i="57"/>
  <c r="AA11" i="69" s="1"/>
  <c r="AH11" i="57"/>
  <c r="O11" i="69" s="1"/>
  <c r="I16" i="69"/>
  <c r="AQ16" i="69"/>
  <c r="AS16" i="57"/>
  <c r="BQ16" i="57"/>
  <c r="BR16" i="57"/>
  <c r="AP16" i="69" s="1"/>
  <c r="BB16" i="57"/>
  <c r="AD16" i="69" s="1"/>
  <c r="AL16" i="57"/>
  <c r="R16" i="69" s="1"/>
  <c r="N16" i="69"/>
  <c r="Z16" i="69"/>
  <c r="AL16" i="69"/>
  <c r="BE16" i="57"/>
  <c r="Y16" i="57"/>
  <c r="AW16" i="57"/>
  <c r="BI16" i="57"/>
  <c r="BM16" i="57"/>
  <c r="BJ16" i="57"/>
  <c r="AJ16" i="69" s="1"/>
  <c r="AT16" i="57"/>
  <c r="X16" i="69" s="1"/>
  <c r="AD16" i="57"/>
  <c r="L16" i="69" s="1"/>
  <c r="C16" i="69"/>
  <c r="H16" i="69"/>
  <c r="T16" i="69"/>
  <c r="AF16" i="69"/>
  <c r="M16" i="57"/>
  <c r="AG16" i="57"/>
  <c r="AO16" i="57"/>
  <c r="L15" i="69"/>
  <c r="AH15" i="69"/>
  <c r="V15" i="69"/>
  <c r="J15" i="69"/>
  <c r="BR15" i="57"/>
  <c r="AP15" i="69" s="1"/>
  <c r="BB15" i="57"/>
  <c r="AD15" i="69" s="1"/>
  <c r="AL15" i="57"/>
  <c r="R15" i="69" s="1"/>
  <c r="BS15" i="57"/>
  <c r="N15" i="69"/>
  <c r="Z15" i="69"/>
  <c r="AL15" i="69"/>
  <c r="AK15" i="57"/>
  <c r="AS15" i="57"/>
  <c r="BA15" i="57"/>
  <c r="BI15" i="57"/>
  <c r="BQ15" i="57"/>
  <c r="AG15" i="57"/>
  <c r="BM15" i="57"/>
  <c r="AQ14" i="69"/>
  <c r="M14" i="57"/>
  <c r="AW14" i="57"/>
  <c r="BF14" i="57"/>
  <c r="AG14" i="69" s="1"/>
  <c r="AP14" i="57"/>
  <c r="U14" i="69" s="1"/>
  <c r="Z14" i="57"/>
  <c r="C14" i="69"/>
  <c r="AS14" i="57"/>
  <c r="BI14" i="57"/>
  <c r="BR14" i="57"/>
  <c r="AP14" i="69" s="1"/>
  <c r="BB14" i="57"/>
  <c r="AD14" i="69" s="1"/>
  <c r="AL14" i="57"/>
  <c r="R14" i="69" s="1"/>
  <c r="K14" i="69"/>
  <c r="W14" i="69"/>
  <c r="AI14" i="69"/>
  <c r="Y14" i="57"/>
  <c r="AO14" i="57"/>
  <c r="BE14" i="57"/>
  <c r="BN14" i="57"/>
  <c r="AM14" i="69" s="1"/>
  <c r="AX14" i="57"/>
  <c r="AA14" i="69" s="1"/>
  <c r="AH14" i="57"/>
  <c r="O14" i="69" s="1"/>
  <c r="AC14" i="57"/>
  <c r="AG14" i="57"/>
  <c r="AK14" i="57"/>
  <c r="BA14" i="57"/>
  <c r="BM14" i="57"/>
  <c r="BN13" i="57"/>
  <c r="AM13" i="69" s="1"/>
  <c r="BF13" i="57"/>
  <c r="AG13" i="69" s="1"/>
  <c r="AP13" i="57"/>
  <c r="U13" i="69" s="1"/>
  <c r="AH13" i="57"/>
  <c r="O13" i="69" s="1"/>
  <c r="BQ13" i="57"/>
  <c r="BR13" i="57"/>
  <c r="AP13" i="69" s="1"/>
  <c r="BJ13" i="57"/>
  <c r="AJ13" i="69" s="1"/>
  <c r="AT13" i="57"/>
  <c r="X13" i="69" s="1"/>
  <c r="AD13" i="57"/>
  <c r="L13" i="69" s="1"/>
  <c r="BI12" i="57"/>
  <c r="BN12" i="57"/>
  <c r="AM12" i="69" s="1"/>
  <c r="AG12" i="57"/>
  <c r="BA12" i="57"/>
  <c r="BE12" i="57"/>
  <c r="BJ12" i="57"/>
  <c r="AJ12" i="69" s="1"/>
  <c r="AT12" i="57"/>
  <c r="X12" i="69" s="1"/>
  <c r="AD12" i="57"/>
  <c r="L12" i="69" s="1"/>
  <c r="AW12" i="57"/>
  <c r="Y12" i="57"/>
  <c r="BM12" i="57"/>
  <c r="M12" i="57"/>
  <c r="AS12" i="57"/>
  <c r="AO12" i="57"/>
  <c r="BQ12" i="57"/>
  <c r="BJ11" i="57"/>
  <c r="AJ11" i="69" s="1"/>
  <c r="AT11" i="57"/>
  <c r="X11" i="69" s="1"/>
  <c r="BF11" i="57"/>
  <c r="AG11" i="69" s="1"/>
  <c r="AP11" i="57"/>
  <c r="U11" i="69" s="1"/>
  <c r="Z11" i="57"/>
  <c r="BB11" i="57"/>
  <c r="AD11" i="69" s="1"/>
  <c r="AL11" i="57"/>
  <c r="R11" i="69" s="1"/>
  <c r="AY105" i="45"/>
  <c r="BB5" i="45"/>
  <c r="AB5" i="70"/>
  <c r="BS12" i="45"/>
  <c r="Z12" i="45"/>
  <c r="I12" i="70" s="1"/>
  <c r="BG105" i="45"/>
  <c r="AH5" i="70"/>
  <c r="BJ5" i="45"/>
  <c r="AQ105" i="45"/>
  <c r="V5" i="70"/>
  <c r="AT5" i="45"/>
  <c r="AE105" i="45"/>
  <c r="AH5" i="45"/>
  <c r="M5" i="70"/>
  <c r="S5" i="70"/>
  <c r="AM105" i="45"/>
  <c r="AP5" i="45"/>
  <c r="BJ11" i="45"/>
  <c r="AJ11" i="70" s="1"/>
  <c r="AT8" i="45"/>
  <c r="X8" i="70" s="1"/>
  <c r="BK105" i="45"/>
  <c r="BN5" i="45"/>
  <c r="AK5" i="70"/>
  <c r="BN10" i="45"/>
  <c r="AM10" i="70" s="1"/>
  <c r="AU105" i="45"/>
  <c r="AX5" i="45"/>
  <c r="Y5" i="70"/>
  <c r="AP11" i="45"/>
  <c r="U11" i="70" s="1"/>
  <c r="BR9" i="45"/>
  <c r="AP9" i="70" s="1"/>
  <c r="AL9" i="45"/>
  <c r="R9" i="70" s="1"/>
  <c r="BR7" i="45"/>
  <c r="AP7" i="70" s="1"/>
  <c r="BO105" i="45"/>
  <c r="BR5" i="45"/>
  <c r="AN5" i="70"/>
  <c r="AI105" i="45"/>
  <c r="AL5" i="45"/>
  <c r="P5" i="70"/>
  <c r="BF12" i="45"/>
  <c r="AG12" i="70" s="1"/>
  <c r="AA105" i="45"/>
  <c r="J5" i="70"/>
  <c r="AD5" i="45"/>
  <c r="AD12" i="45"/>
  <c r="L12" i="70" s="1"/>
  <c r="BJ8" i="45"/>
  <c r="AJ8" i="70" s="1"/>
  <c r="BS10" i="45"/>
  <c r="AX12" i="45"/>
  <c r="AA12" i="70" s="1"/>
  <c r="AH7" i="45"/>
  <c r="O7" i="70" s="1"/>
  <c r="BS9" i="45"/>
  <c r="Z9" i="45"/>
  <c r="I9" i="70" s="1"/>
  <c r="BS7" i="45"/>
  <c r="Z7" i="45"/>
  <c r="I7" i="70" s="1"/>
  <c r="BC105" i="45"/>
  <c r="AE5" i="70"/>
  <c r="BF5" i="45"/>
  <c r="W105" i="45"/>
  <c r="BS5" i="45"/>
  <c r="G5" i="70"/>
  <c r="Z5" i="45"/>
  <c r="BR12" i="45"/>
  <c r="AP12" i="70" s="1"/>
  <c r="BS11" i="45"/>
  <c r="AD6" i="45"/>
  <c r="BS6" i="45"/>
  <c r="BJ10" i="45"/>
  <c r="AJ10" i="70" s="1"/>
  <c r="AT12" i="45"/>
  <c r="X12" i="70" s="1"/>
  <c r="BN7" i="45"/>
  <c r="AM7" i="70" s="1"/>
  <c r="BN11" i="45"/>
  <c r="AM11" i="70" s="1"/>
  <c r="BN12" i="45"/>
  <c r="AM12" i="70" s="1"/>
  <c r="AX11" i="45"/>
  <c r="AA11" i="70" s="1"/>
  <c r="AT10" i="45"/>
  <c r="BS11" i="57"/>
  <c r="BS13" i="57"/>
  <c r="W9" i="57"/>
  <c r="G9" i="69" s="1"/>
  <c r="BE5" i="57"/>
  <c r="Y9" i="57"/>
  <c r="BM5" i="57"/>
  <c r="BQ5" i="57"/>
  <c r="H10" i="57"/>
  <c r="F10" i="69" s="1"/>
  <c r="AR9" i="57"/>
  <c r="W9" i="69" s="1"/>
  <c r="AV9" i="57"/>
  <c r="Z9" i="69" s="1"/>
  <c r="AR10" i="57"/>
  <c r="W10" i="69" s="1"/>
  <c r="AV8" i="57"/>
  <c r="Z8" i="69" s="1"/>
  <c r="BD10" i="57"/>
  <c r="AF10" i="69" s="1"/>
  <c r="F10" i="57"/>
  <c r="G10" i="57" s="1"/>
  <c r="BE9" i="57"/>
  <c r="AW9" i="57"/>
  <c r="E10" i="57"/>
  <c r="AC10" i="57" s="1"/>
  <c r="E8" i="57"/>
  <c r="C8" i="69" s="1"/>
  <c r="AB10" i="57"/>
  <c r="K10" i="69" s="1"/>
  <c r="AN10" i="57"/>
  <c r="T10" i="69" s="1"/>
  <c r="AR8" i="57"/>
  <c r="W8" i="69" s="1"/>
  <c r="BD8" i="57"/>
  <c r="AF8" i="69" s="1"/>
  <c r="BL10" i="57"/>
  <c r="AL10" i="69" s="1"/>
  <c r="AJ10" i="57"/>
  <c r="Q10" i="69" s="1"/>
  <c r="AN8" i="57"/>
  <c r="T8" i="69" s="1"/>
  <c r="AU9" i="57"/>
  <c r="Y9" i="69" s="1"/>
  <c r="X10" i="57"/>
  <c r="H10" i="69" s="1"/>
  <c r="AF10" i="57"/>
  <c r="N10" i="69" s="1"/>
  <c r="AV10" i="57"/>
  <c r="Z10" i="69" s="1"/>
  <c r="E6" i="57"/>
  <c r="AG6" i="57" s="1"/>
  <c r="AZ6" i="57"/>
  <c r="AC6" i="69" s="1"/>
  <c r="AJ6" i="57"/>
  <c r="Q6" i="69" s="1"/>
  <c r="BH9" i="57"/>
  <c r="AI9" i="69" s="1"/>
  <c r="AZ9" i="57"/>
  <c r="AC9" i="69" s="1"/>
  <c r="AY8" i="57"/>
  <c r="AB8" i="69" s="1"/>
  <c r="W8" i="57"/>
  <c r="G8" i="69" s="1"/>
  <c r="D8" i="69"/>
  <c r="AY5" i="57"/>
  <c r="K9" i="57"/>
  <c r="D9" i="69"/>
  <c r="AM9" i="57"/>
  <c r="S9" i="69" s="1"/>
  <c r="AE9" i="57"/>
  <c r="M9" i="69" s="1"/>
  <c r="D7" i="69"/>
  <c r="AQ8" i="57"/>
  <c r="V8" i="69" s="1"/>
  <c r="BK10" i="57"/>
  <c r="AK10" i="69" s="1"/>
  <c r="AY6" i="57"/>
  <c r="AS9" i="57"/>
  <c r="BA9" i="57"/>
  <c r="BM9" i="57"/>
  <c r="BI9" i="57"/>
  <c r="M9" i="57"/>
  <c r="AK9" i="57"/>
  <c r="AG9" i="57"/>
  <c r="AC9" i="57"/>
  <c r="AO9" i="57"/>
  <c r="BQ9" i="57"/>
  <c r="AZ8" i="57"/>
  <c r="AC8" i="69" s="1"/>
  <c r="BL8" i="57"/>
  <c r="AL8" i="69" s="1"/>
  <c r="H8" i="57"/>
  <c r="F8" i="69" s="1"/>
  <c r="AA8" i="57"/>
  <c r="J8" i="69" s="1"/>
  <c r="F8" i="57"/>
  <c r="G8" i="57" s="1"/>
  <c r="K8" i="57"/>
  <c r="X8" i="57"/>
  <c r="H8" i="69" s="1"/>
  <c r="AB8" i="57"/>
  <c r="K8" i="69" s="1"/>
  <c r="AF8" i="57"/>
  <c r="N8" i="69" s="1"/>
  <c r="AI8" i="57"/>
  <c r="P8" i="69" s="1"/>
  <c r="BH7" i="57"/>
  <c r="AI7" i="69" s="1"/>
  <c r="AZ7" i="57"/>
  <c r="AC7" i="69" s="1"/>
  <c r="AR7" i="57"/>
  <c r="W7" i="69" s="1"/>
  <c r="AN7" i="57"/>
  <c r="T7" i="69" s="1"/>
  <c r="AF7" i="57"/>
  <c r="N7" i="69" s="1"/>
  <c r="AV7" i="57"/>
  <c r="Z7" i="69" s="1"/>
  <c r="F7" i="57"/>
  <c r="G7" i="57" s="1"/>
  <c r="BP7" i="57"/>
  <c r="AO7" i="69" s="1"/>
  <c r="BD7" i="57"/>
  <c r="AF7" i="69" s="1"/>
  <c r="AJ7" i="57"/>
  <c r="Q7" i="69" s="1"/>
  <c r="AB7" i="57"/>
  <c r="K7" i="69" s="1"/>
  <c r="E7" i="57"/>
  <c r="C7" i="69" s="1"/>
  <c r="H7" i="57"/>
  <c r="F7" i="69" s="1"/>
  <c r="AF6" i="57"/>
  <c r="N6" i="69" s="1"/>
  <c r="AV6" i="57"/>
  <c r="Z6" i="69" s="1"/>
  <c r="H6" i="57"/>
  <c r="F6" i="69" s="1"/>
  <c r="X6" i="57"/>
  <c r="H6" i="69" s="1"/>
  <c r="AB6" i="57"/>
  <c r="K6" i="69" s="1"/>
  <c r="AR6" i="57"/>
  <c r="W6" i="69" s="1"/>
  <c r="BD6" i="57"/>
  <c r="AF6" i="69" s="1"/>
  <c r="BL6" i="57"/>
  <c r="AL6" i="69" s="1"/>
  <c r="F6" i="57"/>
  <c r="G6" i="57" s="1"/>
  <c r="AN6" i="57"/>
  <c r="T6" i="69" s="1"/>
  <c r="AS5" i="57"/>
  <c r="AO5" i="57"/>
  <c r="AG5" i="57"/>
  <c r="AK5" i="57"/>
  <c r="AC5" i="57"/>
  <c r="BI5" i="57"/>
  <c r="Y5" i="57"/>
  <c r="M5" i="57"/>
  <c r="BA5" i="57"/>
  <c r="AW5" i="57"/>
  <c r="M5" i="45"/>
  <c r="M9" i="45"/>
  <c r="BQ6" i="57"/>
  <c r="BM6" i="57"/>
  <c r="BI6" i="57"/>
  <c r="AC6" i="57"/>
  <c r="Z5" i="69"/>
  <c r="B10" i="69"/>
  <c r="AV10" i="69" s="1"/>
  <c r="CE10" i="57"/>
  <c r="B6" i="69"/>
  <c r="AV6" i="69" s="1"/>
  <c r="CE6" i="57"/>
  <c r="I3" i="57"/>
  <c r="B5" i="69"/>
  <c r="AV5" i="69" s="1"/>
  <c r="CE5" i="57"/>
  <c r="BO9" i="57"/>
  <c r="AN9" i="69" s="1"/>
  <c r="BG9" i="57"/>
  <c r="AH9" i="69" s="1"/>
  <c r="AY9" i="57"/>
  <c r="AB9" i="69" s="1"/>
  <c r="AQ9" i="57"/>
  <c r="V9" i="69" s="1"/>
  <c r="AI9" i="57"/>
  <c r="P9" i="69" s="1"/>
  <c r="AA9" i="57"/>
  <c r="X9" i="57"/>
  <c r="H9" i="69" s="1"/>
  <c r="BL9" i="57"/>
  <c r="AL9" i="69" s="1"/>
  <c r="BK9" i="57"/>
  <c r="AK9" i="69" s="1"/>
  <c r="BC9" i="57"/>
  <c r="AE9" i="69" s="1"/>
  <c r="BO5" i="57"/>
  <c r="BG5" i="57"/>
  <c r="AI5" i="57"/>
  <c r="AA5" i="57"/>
  <c r="BL5" i="57"/>
  <c r="AL5" i="69" s="1"/>
  <c r="BC5" i="57"/>
  <c r="B9" i="69"/>
  <c r="AV9" i="69" s="1"/>
  <c r="CE9" i="57"/>
  <c r="X7" i="57"/>
  <c r="H7" i="69" s="1"/>
  <c r="BL7" i="57"/>
  <c r="AL7" i="69" s="1"/>
  <c r="BP6" i="57"/>
  <c r="AO6" i="69" s="1"/>
  <c r="BH6" i="57"/>
  <c r="AI6" i="69" s="1"/>
  <c r="BP10" i="57"/>
  <c r="AO10" i="69" s="1"/>
  <c r="BH10" i="57"/>
  <c r="AI10" i="69" s="1"/>
  <c r="BK8" i="57"/>
  <c r="AK8" i="69" s="1"/>
  <c r="BC8" i="57"/>
  <c r="AE8" i="69" s="1"/>
  <c r="AU8" i="57"/>
  <c r="Y8" i="69" s="1"/>
  <c r="AM8" i="57"/>
  <c r="AE8" i="57"/>
  <c r="M8" i="69" s="1"/>
  <c r="BP8" i="57"/>
  <c r="AO8" i="69" s="1"/>
  <c r="BH8" i="57"/>
  <c r="AI8" i="69" s="1"/>
  <c r="BO8" i="57"/>
  <c r="AN8" i="69" s="1"/>
  <c r="BG8" i="57"/>
  <c r="AH8" i="69" s="1"/>
  <c r="CE7" i="57"/>
  <c r="B8" i="69"/>
  <c r="AV8" i="69" s="1"/>
  <c r="T77" i="56" l="1"/>
  <c r="T80" i="56" s="1"/>
  <c r="J80" i="56"/>
  <c r="AH12" i="57"/>
  <c r="O12" i="69" s="1"/>
  <c r="AL13" i="57"/>
  <c r="R13" i="69" s="1"/>
  <c r="BB9" i="52"/>
  <c r="AD9" i="68" s="1"/>
  <c r="Z12" i="57"/>
  <c r="I12" i="69" s="1"/>
  <c r="BS13" i="52"/>
  <c r="AQ105" i="52"/>
  <c r="BS14" i="52"/>
  <c r="AH10" i="52"/>
  <c r="O10" i="68" s="1"/>
  <c r="BF6" i="52"/>
  <c r="AG6" i="68" s="1"/>
  <c r="AH5" i="52"/>
  <c r="O5" i="68" s="1"/>
  <c r="BR11" i="57"/>
  <c r="AP11" i="69" s="1"/>
  <c r="AD11" i="57"/>
  <c r="L11" i="69" s="1"/>
  <c r="AP12" i="57"/>
  <c r="U12" i="69" s="1"/>
  <c r="AX13" i="57"/>
  <c r="AA13" i="69" s="1"/>
  <c r="BS7" i="52"/>
  <c r="AQ5" i="68"/>
  <c r="BS11" i="52"/>
  <c r="BO105" i="52"/>
  <c r="AA105" i="52"/>
  <c r="AT5" i="52"/>
  <c r="AT6" i="52"/>
  <c r="X6" i="68" s="1"/>
  <c r="BJ7" i="52"/>
  <c r="AJ7" i="68" s="1"/>
  <c r="BJ8" i="52"/>
  <c r="AJ8" i="68" s="1"/>
  <c r="AT9" i="52"/>
  <c r="X9" i="68" s="1"/>
  <c r="AD10" i="52"/>
  <c r="L10" i="68" s="1"/>
  <c r="AX10" i="52"/>
  <c r="AA10" i="68" s="1"/>
  <c r="AL11" i="52"/>
  <c r="R11" i="68" s="1"/>
  <c r="BB12" i="52"/>
  <c r="AD12" i="68" s="1"/>
  <c r="BN12" i="52"/>
  <c r="AM12" i="68" s="1"/>
  <c r="AL14" i="52"/>
  <c r="R14" i="68" s="1"/>
  <c r="BR14" i="52"/>
  <c r="AP14" i="68" s="1"/>
  <c r="BB5" i="52"/>
  <c r="AD5" i="68" s="1"/>
  <c r="Z6" i="52"/>
  <c r="I6" i="68" s="1"/>
  <c r="AQ14" i="68"/>
  <c r="BT17" i="71"/>
  <c r="CC17" i="71" s="1"/>
  <c r="CD17" i="71" s="1"/>
  <c r="AD6" i="52"/>
  <c r="L6" i="68" s="1"/>
  <c r="AL13" i="52"/>
  <c r="R13" i="68" s="1"/>
  <c r="AX15" i="52"/>
  <c r="AA15" i="68" s="1"/>
  <c r="K105" i="73"/>
  <c r="AU83" i="73"/>
  <c r="AU44" i="73"/>
  <c r="AU55" i="73"/>
  <c r="AU67" i="73"/>
  <c r="AU93" i="73"/>
  <c r="AU86" i="73"/>
  <c r="AU95" i="73"/>
  <c r="AU82" i="73"/>
  <c r="AU81" i="73"/>
  <c r="AU49" i="73"/>
  <c r="AU92" i="73"/>
  <c r="AU98" i="73"/>
  <c r="AU101" i="73"/>
  <c r="AU51" i="73"/>
  <c r="AU65" i="73"/>
  <c r="AU94" i="73"/>
  <c r="T80" i="55"/>
  <c r="AE105" i="52"/>
  <c r="AY105" i="52"/>
  <c r="AT7" i="52"/>
  <c r="X7" i="68" s="1"/>
  <c r="BN8" i="52"/>
  <c r="AM8" i="68" s="1"/>
  <c r="BN9" i="52"/>
  <c r="AM9" i="68" s="1"/>
  <c r="AT12" i="52"/>
  <c r="X12" i="68" s="1"/>
  <c r="BN13" i="52"/>
  <c r="AM13" i="68" s="1"/>
  <c r="AD14" i="52"/>
  <c r="L14" i="68" s="1"/>
  <c r="BJ14" i="52"/>
  <c r="AJ14" i="68" s="1"/>
  <c r="AX12" i="57"/>
  <c r="AA12" i="69" s="1"/>
  <c r="AP15" i="52"/>
  <c r="U15" i="68" s="1"/>
  <c r="BS12" i="57"/>
  <c r="AN105" i="70"/>
  <c r="BF12" i="57"/>
  <c r="AG12" i="69" s="1"/>
  <c r="BB13" i="57"/>
  <c r="AD13" i="69" s="1"/>
  <c r="Z13" i="57"/>
  <c r="I13" i="69" s="1"/>
  <c r="BC105" i="52"/>
  <c r="BS8" i="52"/>
  <c r="BG105" i="52"/>
  <c r="BS5" i="52"/>
  <c r="BS12" i="52"/>
  <c r="AU105" i="52"/>
  <c r="AM105" i="52"/>
  <c r="AD5" i="52"/>
  <c r="AI105" i="52"/>
  <c r="AX6" i="52"/>
  <c r="AA6" i="68" s="1"/>
  <c r="AP7" i="52"/>
  <c r="U7" i="68" s="1"/>
  <c r="AH7" i="52"/>
  <c r="O7" i="68" s="1"/>
  <c r="BJ9" i="52"/>
  <c r="AJ9" i="68" s="1"/>
  <c r="Z9" i="52"/>
  <c r="I9" i="68" s="1"/>
  <c r="AT10" i="52"/>
  <c r="X10" i="68" s="1"/>
  <c r="BN10" i="52"/>
  <c r="AM10" i="68" s="1"/>
  <c r="AL10" i="52"/>
  <c r="R10" i="68" s="1"/>
  <c r="AD11" i="52"/>
  <c r="L11" i="68" s="1"/>
  <c r="AD12" i="52"/>
  <c r="L12" i="68" s="1"/>
  <c r="BJ12" i="52"/>
  <c r="AJ12" i="68" s="1"/>
  <c r="AX13" i="52"/>
  <c r="AA13" i="68" s="1"/>
  <c r="AT14" i="52"/>
  <c r="X14" i="68" s="1"/>
  <c r="BR5" i="52"/>
  <c r="AP5" i="68" s="1"/>
  <c r="BS9" i="52"/>
  <c r="BF14" i="52"/>
  <c r="AG14" i="68" s="1"/>
  <c r="S73" i="54"/>
  <c r="J77" i="54" s="1"/>
  <c r="T77" i="54" s="1"/>
  <c r="AC73" i="54"/>
  <c r="T76" i="54"/>
  <c r="J80" i="55"/>
  <c r="W95" i="56"/>
  <c r="AU88" i="73"/>
  <c r="CH41" i="71"/>
  <c r="AS41" i="73"/>
  <c r="AU41" i="73" s="1"/>
  <c r="CH50" i="71"/>
  <c r="AS50" i="73"/>
  <c r="AU50" i="73" s="1"/>
  <c r="CH87" i="71"/>
  <c r="AS87" i="73"/>
  <c r="AU87" i="73" s="1"/>
  <c r="CH43" i="71"/>
  <c r="AS43" i="73"/>
  <c r="AU43" i="73" s="1"/>
  <c r="CH23" i="71"/>
  <c r="AS23" i="73"/>
  <c r="AU23" i="73" s="1"/>
  <c r="CH69" i="71"/>
  <c r="AS69" i="73"/>
  <c r="AU69" i="73" s="1"/>
  <c r="AU104" i="73"/>
  <c r="AU54" i="73"/>
  <c r="AU96" i="73"/>
  <c r="AU100" i="73"/>
  <c r="AU97" i="73"/>
  <c r="AU48" i="73"/>
  <c r="AU47" i="73"/>
  <c r="AU89" i="73"/>
  <c r="AU46" i="73"/>
  <c r="AU45" i="73"/>
  <c r="AU103" i="73"/>
  <c r="AU102" i="73"/>
  <c r="AU61" i="73"/>
  <c r="AU53" i="73"/>
  <c r="AU75" i="73"/>
  <c r="AU84" i="73"/>
  <c r="AU90" i="73"/>
  <c r="CH60" i="71"/>
  <c r="AS60" i="73"/>
  <c r="AU60" i="73" s="1"/>
  <c r="CH77" i="71"/>
  <c r="AS77" i="73"/>
  <c r="AU77" i="73" s="1"/>
  <c r="CH85" i="71"/>
  <c r="AS85" i="73"/>
  <c r="AU85" i="73" s="1"/>
  <c r="CH66" i="71"/>
  <c r="AS66" i="73"/>
  <c r="AU66" i="73" s="1"/>
  <c r="CH70" i="71"/>
  <c r="AS70" i="73"/>
  <c r="AU70" i="73" s="1"/>
  <c r="CH68" i="71"/>
  <c r="AS68" i="73"/>
  <c r="AU68" i="73" s="1"/>
  <c r="CH99" i="71"/>
  <c r="AS99" i="73"/>
  <c r="AU99" i="73" s="1"/>
  <c r="CH63" i="71"/>
  <c r="AS63" i="73"/>
  <c r="AU63" i="73" s="1"/>
  <c r="CH19" i="71"/>
  <c r="AS19" i="73"/>
  <c r="AU19" i="73" s="1"/>
  <c r="CH39" i="71"/>
  <c r="AS39" i="73"/>
  <c r="AU39" i="73" s="1"/>
  <c r="CH74" i="71"/>
  <c r="AS74" i="73"/>
  <c r="AU74" i="73" s="1"/>
  <c r="CH28" i="71"/>
  <c r="AS28" i="73"/>
  <c r="AU28" i="73" s="1"/>
  <c r="CH59" i="71"/>
  <c r="AS59" i="73"/>
  <c r="AU59" i="73" s="1"/>
  <c r="CH73" i="71"/>
  <c r="AS73" i="73"/>
  <c r="AU73" i="73" s="1"/>
  <c r="CH42" i="71"/>
  <c r="AS42" i="73"/>
  <c r="AU42" i="73" s="1"/>
  <c r="CH22" i="71"/>
  <c r="AS22" i="73"/>
  <c r="AU22" i="73" s="1"/>
  <c r="CH33" i="71"/>
  <c r="AS33" i="73"/>
  <c r="AU33" i="73" s="1"/>
  <c r="CH24" i="71"/>
  <c r="AS24" i="73"/>
  <c r="AU24" i="73" s="1"/>
  <c r="CH25" i="71"/>
  <c r="AS25" i="73"/>
  <c r="AU25" i="73" s="1"/>
  <c r="CH71" i="71"/>
  <c r="AS71" i="73"/>
  <c r="AU71" i="73" s="1"/>
  <c r="CH80" i="71"/>
  <c r="AS80" i="73"/>
  <c r="AU80" i="73" s="1"/>
  <c r="CH21" i="71"/>
  <c r="AS21" i="73"/>
  <c r="AU21" i="73" s="1"/>
  <c r="CH35" i="71"/>
  <c r="AS35" i="73"/>
  <c r="AU35" i="73" s="1"/>
  <c r="CH52" i="71"/>
  <c r="AS52" i="73"/>
  <c r="AU52" i="73" s="1"/>
  <c r="CH37" i="71"/>
  <c r="AS37" i="73"/>
  <c r="AU37" i="73" s="1"/>
  <c r="CH79" i="71"/>
  <c r="AS79" i="73"/>
  <c r="AU79" i="73" s="1"/>
  <c r="CH78" i="71"/>
  <c r="AS78" i="73"/>
  <c r="AU78" i="73" s="1"/>
  <c r="CH56" i="71"/>
  <c r="AS56" i="73"/>
  <c r="AU56" i="73" s="1"/>
  <c r="CH91" i="71"/>
  <c r="AS91" i="73"/>
  <c r="AU91" i="73" s="1"/>
  <c r="CH26" i="71"/>
  <c r="AS26" i="73"/>
  <c r="AU26" i="73" s="1"/>
  <c r="CH36" i="71"/>
  <c r="AS36" i="73"/>
  <c r="AU36" i="73" s="1"/>
  <c r="CH57" i="71"/>
  <c r="AS57" i="73"/>
  <c r="AU57" i="73" s="1"/>
  <c r="CH38" i="71"/>
  <c r="AS38" i="73"/>
  <c r="AU38" i="73" s="1"/>
  <c r="CH58" i="71"/>
  <c r="AS58" i="73"/>
  <c r="AU58" i="73" s="1"/>
  <c r="CH72" i="71"/>
  <c r="AS72" i="73"/>
  <c r="AU72" i="73" s="1"/>
  <c r="CH30" i="71"/>
  <c r="AS30" i="73"/>
  <c r="AU30" i="73" s="1"/>
  <c r="CH18" i="71"/>
  <c r="AS18" i="73"/>
  <c r="AU18" i="73" s="1"/>
  <c r="AU29" i="73"/>
  <c r="CH34" i="71"/>
  <c r="AS34" i="73"/>
  <c r="AU34" i="73" s="1"/>
  <c r="CH40" i="71"/>
  <c r="AS40" i="73"/>
  <c r="AU40" i="73" s="1"/>
  <c r="CH32" i="71"/>
  <c r="AS32" i="73"/>
  <c r="AU32" i="73" s="1"/>
  <c r="CH20" i="71"/>
  <c r="AS20" i="73"/>
  <c r="AU20" i="73" s="1"/>
  <c r="CH76" i="71"/>
  <c r="AS76" i="73"/>
  <c r="AU76" i="73" s="1"/>
  <c r="CH27" i="71"/>
  <c r="AS27" i="73"/>
  <c r="AU27" i="73" s="1"/>
  <c r="CH64" i="71"/>
  <c r="AS64" i="73"/>
  <c r="AU64" i="73" s="1"/>
  <c r="CH31" i="71"/>
  <c r="AS31" i="73"/>
  <c r="AU31" i="73" s="1"/>
  <c r="CH62" i="71"/>
  <c r="AS62" i="73"/>
  <c r="AU62" i="73" s="1"/>
  <c r="CG13" i="45"/>
  <c r="AE105" i="70"/>
  <c r="BT15" i="52"/>
  <c r="CC15" i="52" s="1"/>
  <c r="CD15" i="52" s="1"/>
  <c r="CH104" i="71"/>
  <c r="CH54" i="71"/>
  <c r="CH96" i="71"/>
  <c r="CH100" i="71"/>
  <c r="CH97" i="71"/>
  <c r="CH48" i="71"/>
  <c r="CH47" i="71"/>
  <c r="CH89" i="71"/>
  <c r="CH46" i="71"/>
  <c r="CH45" i="71"/>
  <c r="CH103" i="71"/>
  <c r="CH102" i="71"/>
  <c r="CH61" i="71"/>
  <c r="CH53" i="71"/>
  <c r="CH75" i="71"/>
  <c r="CH84" i="71"/>
  <c r="CH90" i="71"/>
  <c r="CH29" i="71"/>
  <c r="CH83" i="71"/>
  <c r="CH44" i="71"/>
  <c r="CH55" i="71"/>
  <c r="CH67" i="71"/>
  <c r="CH93" i="71"/>
  <c r="CH86" i="71"/>
  <c r="CH95" i="71"/>
  <c r="CH82" i="71"/>
  <c r="CH81" i="71"/>
  <c r="CH49" i="71"/>
  <c r="CH92" i="71"/>
  <c r="CH98" i="71"/>
  <c r="CH101" i="71"/>
  <c r="CH51" i="71"/>
  <c r="CH65" i="71"/>
  <c r="CH94" i="71"/>
  <c r="CH88" i="71"/>
  <c r="CG17" i="71"/>
  <c r="AT17" i="73" s="1"/>
  <c r="CF17" i="71"/>
  <c r="AS17" i="73" s="1"/>
  <c r="CG16" i="71"/>
  <c r="AT16" i="73" s="1"/>
  <c r="CF16" i="71"/>
  <c r="AS16" i="73" s="1"/>
  <c r="CG15" i="71"/>
  <c r="AT15" i="73" s="1"/>
  <c r="CF15" i="71"/>
  <c r="AS15" i="73" s="1"/>
  <c r="AR15" i="68"/>
  <c r="AQ12" i="73"/>
  <c r="Y10" i="57"/>
  <c r="AO10" i="57"/>
  <c r="AK10" i="57"/>
  <c r="AH105" i="70"/>
  <c r="BI10" i="57"/>
  <c r="AS10" i="57"/>
  <c r="S105" i="70"/>
  <c r="AQ6" i="70"/>
  <c r="AQ7" i="73"/>
  <c r="AQ8" i="73"/>
  <c r="AQ10" i="73"/>
  <c r="AQ11" i="73"/>
  <c r="AE105" i="73"/>
  <c r="AC105" i="73"/>
  <c r="AQ6" i="73"/>
  <c r="AK105" i="73"/>
  <c r="AN105" i="73"/>
  <c r="J105" i="73"/>
  <c r="AD105" i="73"/>
  <c r="AA105" i="73"/>
  <c r="AH105" i="73"/>
  <c r="Y105" i="73"/>
  <c r="P105" i="73"/>
  <c r="AQ13" i="73"/>
  <c r="AR14" i="73"/>
  <c r="AR10" i="73"/>
  <c r="AR8" i="73"/>
  <c r="M105" i="73"/>
  <c r="U105" i="73"/>
  <c r="L105" i="73"/>
  <c r="AJ105" i="73"/>
  <c r="AR12" i="73"/>
  <c r="R105" i="73"/>
  <c r="AR13" i="73"/>
  <c r="AR5" i="73"/>
  <c r="O105" i="73"/>
  <c r="AM105" i="73"/>
  <c r="BT6" i="71"/>
  <c r="CC6" i="71" s="1"/>
  <c r="CD6" i="71" s="1"/>
  <c r="CG6" i="71" s="1"/>
  <c r="AT6" i="73" s="1"/>
  <c r="I6" i="73"/>
  <c r="AR6" i="73" s="1"/>
  <c r="AR7" i="73"/>
  <c r="AP105" i="73"/>
  <c r="AG105" i="73"/>
  <c r="X105" i="73"/>
  <c r="V105" i="73"/>
  <c r="AR11" i="73"/>
  <c r="AR9" i="73"/>
  <c r="M105" i="68"/>
  <c r="AO6" i="57"/>
  <c r="C6" i="69"/>
  <c r="AS6" i="57"/>
  <c r="C10" i="69"/>
  <c r="AQ10" i="70"/>
  <c r="AC105" i="70"/>
  <c r="AR9" i="70"/>
  <c r="AK105" i="70"/>
  <c r="AR7" i="70"/>
  <c r="P105" i="70"/>
  <c r="J105" i="70"/>
  <c r="AB105" i="70"/>
  <c r="Y105" i="70"/>
  <c r="V105" i="70"/>
  <c r="AQ11" i="70"/>
  <c r="AQ7" i="70"/>
  <c r="AQ8" i="70"/>
  <c r="AQ9" i="70"/>
  <c r="AQ12" i="70"/>
  <c r="AO105" i="70"/>
  <c r="BT7" i="71"/>
  <c r="CC7" i="71" s="1"/>
  <c r="CD7" i="71" s="1"/>
  <c r="AD105" i="71"/>
  <c r="BF105" i="71"/>
  <c r="BT11" i="71"/>
  <c r="CC11" i="71" s="1"/>
  <c r="CD11" i="71" s="1"/>
  <c r="AP105" i="71"/>
  <c r="BJ105" i="71"/>
  <c r="Z105" i="71"/>
  <c r="BT5" i="71"/>
  <c r="CC5" i="71" s="1"/>
  <c r="CD5" i="71" s="1"/>
  <c r="AH105" i="71"/>
  <c r="BN105" i="71"/>
  <c r="AL105" i="71"/>
  <c r="BR105" i="71"/>
  <c r="BS105" i="71"/>
  <c r="AT105" i="71"/>
  <c r="BT13" i="71"/>
  <c r="CC13" i="71" s="1"/>
  <c r="CD13" i="71" s="1"/>
  <c r="BW105" i="71"/>
  <c r="BT10" i="71"/>
  <c r="CC10" i="71" s="1"/>
  <c r="CD10" i="71" s="1"/>
  <c r="AX105" i="71"/>
  <c r="BB105" i="71"/>
  <c r="BT14" i="71"/>
  <c r="CC14" i="71" s="1"/>
  <c r="CD14" i="71" s="1"/>
  <c r="BT9" i="71"/>
  <c r="CC9" i="71" s="1"/>
  <c r="CD9" i="71" s="1"/>
  <c r="BT8" i="71"/>
  <c r="CC8" i="71" s="1"/>
  <c r="CD8" i="71" s="1"/>
  <c r="BT12" i="71"/>
  <c r="CC12" i="71" s="1"/>
  <c r="CD12" i="71" s="1"/>
  <c r="AQ15" i="69"/>
  <c r="AR11" i="70"/>
  <c r="AR8" i="70"/>
  <c r="BT10" i="45"/>
  <c r="X10" i="70"/>
  <c r="AR10" i="70" s="1"/>
  <c r="BT6" i="45"/>
  <c r="CB6" i="45" s="1"/>
  <c r="CC6" i="45" s="1"/>
  <c r="L6" i="70"/>
  <c r="AR6" i="70" s="1"/>
  <c r="M105" i="70"/>
  <c r="AR12" i="70"/>
  <c r="BT10" i="52"/>
  <c r="CC10" i="52" s="1"/>
  <c r="CD10" i="52" s="1"/>
  <c r="CG10" i="52" s="1"/>
  <c r="AR12" i="68"/>
  <c r="J105" i="68"/>
  <c r="BT8" i="52"/>
  <c r="CC8" i="52" s="1"/>
  <c r="CD8" i="52" s="1"/>
  <c r="CG8" i="52" s="1"/>
  <c r="BT11" i="52"/>
  <c r="CC11" i="52" s="1"/>
  <c r="CD11" i="52" s="1"/>
  <c r="CF11" i="52" s="1"/>
  <c r="AR14" i="68"/>
  <c r="AD105" i="68"/>
  <c r="BT14" i="52"/>
  <c r="AQ13" i="68"/>
  <c r="AQ105" i="68" s="1"/>
  <c r="AQ108" i="68" s="1"/>
  <c r="BT12" i="52"/>
  <c r="CC12" i="52" s="1"/>
  <c r="CD12" i="52" s="1"/>
  <c r="AP105" i="52"/>
  <c r="AA105" i="68"/>
  <c r="AP105" i="68"/>
  <c r="AR11" i="68"/>
  <c r="AR9" i="68"/>
  <c r="O8" i="68"/>
  <c r="AR8" i="68" s="1"/>
  <c r="BB105" i="52"/>
  <c r="AH105" i="52"/>
  <c r="U105" i="68"/>
  <c r="AX105" i="52"/>
  <c r="AT105" i="52"/>
  <c r="R105" i="68"/>
  <c r="Z105" i="52"/>
  <c r="BT5" i="52"/>
  <c r="CC5" i="52" s="1"/>
  <c r="CD5" i="52" s="1"/>
  <c r="AM105" i="68"/>
  <c r="X5" i="68"/>
  <c r="BN105" i="52"/>
  <c r="CC14" i="52"/>
  <c r="CD14" i="52" s="1"/>
  <c r="CF14" i="52" s="1"/>
  <c r="I13" i="68"/>
  <c r="AR13" i="68" s="1"/>
  <c r="BT13" i="52"/>
  <c r="CC13" i="52" s="1"/>
  <c r="CD13" i="52" s="1"/>
  <c r="BR105" i="52"/>
  <c r="BT9" i="52"/>
  <c r="CC9" i="52" s="1"/>
  <c r="CD9" i="52" s="1"/>
  <c r="BT7" i="52"/>
  <c r="CC7" i="52" s="1"/>
  <c r="CD7" i="52" s="1"/>
  <c r="X105" i="68"/>
  <c r="AL105" i="52"/>
  <c r="AG7" i="68"/>
  <c r="AG105" i="68" s="1"/>
  <c r="BF105" i="52"/>
  <c r="BT6" i="52"/>
  <c r="CC6" i="52" s="1"/>
  <c r="CD6" i="52" s="1"/>
  <c r="AJ6" i="68"/>
  <c r="BJ105" i="52"/>
  <c r="L5" i="68"/>
  <c r="AD105" i="52"/>
  <c r="BS105" i="52"/>
  <c r="AR10" i="68"/>
  <c r="BW105" i="52"/>
  <c r="AR15" i="69"/>
  <c r="AR13" i="69"/>
  <c r="BT13" i="57"/>
  <c r="CC13" i="57" s="1"/>
  <c r="CD13" i="57" s="1"/>
  <c r="CG13" i="57" s="1"/>
  <c r="BT12" i="57"/>
  <c r="CC12" i="57" s="1"/>
  <c r="CD12" i="57" s="1"/>
  <c r="CG12" i="57" s="1"/>
  <c r="AT12" i="69" s="1"/>
  <c r="AR12" i="69"/>
  <c r="AR16" i="69"/>
  <c r="BT16" i="57"/>
  <c r="CC16" i="57" s="1"/>
  <c r="CD16" i="57" s="1"/>
  <c r="BT15" i="57"/>
  <c r="CC15" i="57" s="1"/>
  <c r="CD15" i="57" s="1"/>
  <c r="I14" i="69"/>
  <c r="AR14" i="69" s="1"/>
  <c r="BT14" i="57"/>
  <c r="CC14" i="57" s="1"/>
  <c r="CD14" i="57" s="1"/>
  <c r="I11" i="69"/>
  <c r="AR11" i="69" s="1"/>
  <c r="BT11" i="57"/>
  <c r="CC11" i="57" s="1"/>
  <c r="CD11" i="57" s="1"/>
  <c r="BT9" i="45"/>
  <c r="CB9" i="45" s="1"/>
  <c r="CC9" i="45" s="1"/>
  <c r="BT8" i="45"/>
  <c r="CB8" i="45" s="1"/>
  <c r="CC8" i="45" s="1"/>
  <c r="BT11" i="45"/>
  <c r="CB11" i="45" s="1"/>
  <c r="CC11" i="45" s="1"/>
  <c r="BT7" i="45"/>
  <c r="CB7" i="45" s="1"/>
  <c r="CC7" i="45" s="1"/>
  <c r="AT105" i="45"/>
  <c r="X5" i="70"/>
  <c r="Z105" i="45"/>
  <c r="BT5" i="45"/>
  <c r="CB5" i="45" s="1"/>
  <c r="CC5" i="45" s="1"/>
  <c r="I5" i="70"/>
  <c r="BF105" i="45"/>
  <c r="AG5" i="70"/>
  <c r="AG105" i="70" s="1"/>
  <c r="AD105" i="45"/>
  <c r="L5" i="70"/>
  <c r="AX105" i="45"/>
  <c r="AA5" i="70"/>
  <c r="AA105" i="70" s="1"/>
  <c r="BN105" i="45"/>
  <c r="AM5" i="70"/>
  <c r="AM105" i="70" s="1"/>
  <c r="BB105" i="45"/>
  <c r="AD5" i="70"/>
  <c r="AD105" i="70" s="1"/>
  <c r="AQ5" i="70"/>
  <c r="G105" i="70"/>
  <c r="BR105" i="45"/>
  <c r="AP5" i="70"/>
  <c r="AP105" i="70" s="1"/>
  <c r="AP105" i="45"/>
  <c r="U5" i="70"/>
  <c r="U105" i="70" s="1"/>
  <c r="AH105" i="45"/>
  <c r="O5" i="70"/>
  <c r="O105" i="70" s="1"/>
  <c r="BT12" i="45"/>
  <c r="BS105" i="45"/>
  <c r="AL105" i="45"/>
  <c r="R5" i="70"/>
  <c r="R105" i="70" s="1"/>
  <c r="BJ105" i="45"/>
  <c r="AJ5" i="70"/>
  <c r="AJ105" i="70" s="1"/>
  <c r="AQ7" i="57"/>
  <c r="V7" i="69" s="1"/>
  <c r="BK5" i="57"/>
  <c r="AQ5" i="57"/>
  <c r="V5" i="69" s="1"/>
  <c r="AW6" i="57"/>
  <c r="BA6" i="57"/>
  <c r="AK6" i="57"/>
  <c r="BE6" i="57"/>
  <c r="Y6" i="57"/>
  <c r="BM10" i="57"/>
  <c r="BA10" i="57"/>
  <c r="AU10" i="57"/>
  <c r="Y10" i="69" s="1"/>
  <c r="AP9" i="57"/>
  <c r="U9" i="69" s="1"/>
  <c r="BE10" i="57"/>
  <c r="AW10" i="57"/>
  <c r="AG10" i="57"/>
  <c r="BQ10" i="57"/>
  <c r="AT8" i="57"/>
  <c r="X8" i="69" s="1"/>
  <c r="BJ9" i="57"/>
  <c r="AJ9" i="69" s="1"/>
  <c r="AX9" i="57"/>
  <c r="AA9" i="69" s="1"/>
  <c r="Z8" i="57"/>
  <c r="I8" i="69" s="1"/>
  <c r="AK7" i="57"/>
  <c r="AE6" i="57"/>
  <c r="AH6" i="57" s="1"/>
  <c r="O6" i="69" s="1"/>
  <c r="BE8" i="57"/>
  <c r="Q105" i="69"/>
  <c r="T105" i="69"/>
  <c r="W105" i="69"/>
  <c r="Y8" i="57"/>
  <c r="AC105" i="69"/>
  <c r="AU7" i="57"/>
  <c r="Y7" i="69" s="1"/>
  <c r="BO6" i="57"/>
  <c r="AN6" i="69" s="1"/>
  <c r="BK6" i="57"/>
  <c r="AK6" i="69" s="1"/>
  <c r="AS8" i="57"/>
  <c r="BA8" i="57"/>
  <c r="AC8" i="57"/>
  <c r="AX8" i="57"/>
  <c r="AA8" i="69" s="1"/>
  <c r="M8" i="57"/>
  <c r="AG8" i="57"/>
  <c r="AK8" i="57"/>
  <c r="AO8" i="57"/>
  <c r="AL8" i="57"/>
  <c r="R8" i="69" s="1"/>
  <c r="BQ8" i="57"/>
  <c r="N105" i="69"/>
  <c r="BM8" i="57"/>
  <c r="BI8" i="57"/>
  <c r="AW8" i="57"/>
  <c r="AM6" i="57"/>
  <c r="AP6" i="57" s="1"/>
  <c r="U6" i="69" s="1"/>
  <c r="AL105" i="69"/>
  <c r="AI6" i="57"/>
  <c r="P6" i="69" s="1"/>
  <c r="AF105" i="69"/>
  <c r="K105" i="69"/>
  <c r="AQ6" i="57"/>
  <c r="AW7" i="57"/>
  <c r="BA7" i="57"/>
  <c r="AD8" i="57"/>
  <c r="L8" i="69" s="1"/>
  <c r="AU6" i="57"/>
  <c r="AX6" i="57" s="1"/>
  <c r="AA6" i="69" s="1"/>
  <c r="W6" i="57"/>
  <c r="BG6" i="57"/>
  <c r="AH6" i="69" s="1"/>
  <c r="BC6" i="57"/>
  <c r="AE6" i="69" s="1"/>
  <c r="Z105" i="69"/>
  <c r="M6" i="57"/>
  <c r="AH9" i="57"/>
  <c r="O9" i="69" s="1"/>
  <c r="CB10" i="45"/>
  <c r="CC10" i="45" s="1"/>
  <c r="BF8" i="57"/>
  <c r="AG8" i="69" s="1"/>
  <c r="AE7" i="57"/>
  <c r="M7" i="69" s="1"/>
  <c r="AB6" i="69"/>
  <c r="BB6" i="57"/>
  <c r="AD6" i="69" s="1"/>
  <c r="AA6" i="57"/>
  <c r="J6" i="69" s="1"/>
  <c r="BC10" i="57"/>
  <c r="AY7" i="57"/>
  <c r="AB7" i="69" s="1"/>
  <c r="BB9" i="57"/>
  <c r="AD9" i="69" s="1"/>
  <c r="AM7" i="57"/>
  <c r="BB8" i="57"/>
  <c r="AD8" i="69" s="1"/>
  <c r="BG10" i="57"/>
  <c r="AH10" i="69" s="1"/>
  <c r="AE10" i="57"/>
  <c r="M10" i="69" s="1"/>
  <c r="BC7" i="57"/>
  <c r="AE7" i="69" s="1"/>
  <c r="AA7" i="57"/>
  <c r="BG7" i="57"/>
  <c r="AM5" i="57"/>
  <c r="AU5" i="57"/>
  <c r="K5" i="57"/>
  <c r="D5" i="69"/>
  <c r="W5" i="57"/>
  <c r="AE5" i="57"/>
  <c r="AI10" i="57"/>
  <c r="W10" i="57"/>
  <c r="AY10" i="57"/>
  <c r="AQ10" i="57"/>
  <c r="D10" i="69"/>
  <c r="K10" i="57"/>
  <c r="AA10" i="57"/>
  <c r="BO10" i="57"/>
  <c r="AN10" i="69" s="1"/>
  <c r="AM10" i="57"/>
  <c r="S10" i="69" s="1"/>
  <c r="BK7" i="57"/>
  <c r="AK7" i="69" s="1"/>
  <c r="AI7" i="57"/>
  <c r="P7" i="69" s="1"/>
  <c r="BO7" i="57"/>
  <c r="M10" i="57"/>
  <c r="K7" i="57"/>
  <c r="W7" i="57"/>
  <c r="G7" i="69" s="1"/>
  <c r="D6" i="69"/>
  <c r="K6" i="57"/>
  <c r="Z9" i="57"/>
  <c r="I9" i="69" s="1"/>
  <c r="AL9" i="57"/>
  <c r="R9" i="69" s="1"/>
  <c r="BN9" i="57"/>
  <c r="AM9" i="69" s="1"/>
  <c r="AI105" i="69"/>
  <c r="AO105" i="69"/>
  <c r="AH8" i="57"/>
  <c r="O8" i="69" s="1"/>
  <c r="BE7" i="57"/>
  <c r="AO7" i="57"/>
  <c r="AS7" i="57"/>
  <c r="H105" i="69"/>
  <c r="Y7" i="57"/>
  <c r="BI7" i="57"/>
  <c r="BQ7" i="57"/>
  <c r="AC7" i="57"/>
  <c r="AG7" i="57"/>
  <c r="BM7" i="57"/>
  <c r="M7" i="57"/>
  <c r="P5" i="69"/>
  <c r="AL5" i="57"/>
  <c r="AE5" i="69"/>
  <c r="BF5" i="57"/>
  <c r="AT9" i="57"/>
  <c r="X9" i="69" s="1"/>
  <c r="BR8" i="57"/>
  <c r="AP8" i="69" s="1"/>
  <c r="AK5" i="69"/>
  <c r="BN5" i="57"/>
  <c r="BS9" i="57"/>
  <c r="BS8" i="57"/>
  <c r="AN5" i="69"/>
  <c r="BR5" i="57"/>
  <c r="BN8" i="57"/>
  <c r="AM8" i="69" s="1"/>
  <c r="S8" i="69"/>
  <c r="AQ8" i="69" s="1"/>
  <c r="AP8" i="57"/>
  <c r="U8" i="69" s="1"/>
  <c r="BJ8" i="57"/>
  <c r="AJ8" i="69" s="1"/>
  <c r="AT7" i="57"/>
  <c r="X7" i="69" s="1"/>
  <c r="AB5" i="69"/>
  <c r="BB5" i="57"/>
  <c r="BF9" i="57"/>
  <c r="AG9" i="69" s="1"/>
  <c r="BR9" i="57"/>
  <c r="AP9" i="69" s="1"/>
  <c r="J9" i="69"/>
  <c r="AQ9" i="69" s="1"/>
  <c r="AD9" i="57"/>
  <c r="L9" i="69" s="1"/>
  <c r="J5" i="69"/>
  <c r="AD5" i="57"/>
  <c r="AH5" i="69"/>
  <c r="BJ5" i="57"/>
  <c r="BN10" i="57"/>
  <c r="AM10" i="69" s="1"/>
  <c r="AU17" i="73" l="1"/>
  <c r="R95" i="55"/>
  <c r="R104" i="56"/>
  <c r="M104" i="56"/>
  <c r="W104" i="56" s="1"/>
  <c r="M95" i="55"/>
  <c r="W95" i="55" s="1"/>
  <c r="T80" i="54"/>
  <c r="W107" i="54" s="1"/>
  <c r="J80" i="54"/>
  <c r="W107" i="55"/>
  <c r="BB7" i="57"/>
  <c r="AD7" i="69" s="1"/>
  <c r="AQ105" i="73"/>
  <c r="W107" i="56"/>
  <c r="AU16" i="73"/>
  <c r="AQ106" i="73"/>
  <c r="CG15" i="52"/>
  <c r="CF15" i="52"/>
  <c r="CH16" i="71"/>
  <c r="CH15" i="71"/>
  <c r="CH17" i="71"/>
  <c r="AQ108" i="73"/>
  <c r="AQ110" i="73" s="1"/>
  <c r="AX10" i="57"/>
  <c r="AA10" i="69" s="1"/>
  <c r="Y6" i="69"/>
  <c r="CF6" i="71"/>
  <c r="AS6" i="73" s="1"/>
  <c r="CG8" i="71"/>
  <c r="AT8" i="73" s="1"/>
  <c r="CF8" i="71"/>
  <c r="AS8" i="73" s="1"/>
  <c r="AR105" i="73"/>
  <c r="I105" i="73"/>
  <c r="AT15" i="68"/>
  <c r="AU15" i="73"/>
  <c r="CG14" i="52"/>
  <c r="CH14" i="52" s="1"/>
  <c r="AT8" i="68"/>
  <c r="AT10" i="68"/>
  <c r="L105" i="70"/>
  <c r="AQ105" i="70"/>
  <c r="AQ108" i="70" s="1"/>
  <c r="CF11" i="71"/>
  <c r="AS11" i="73" s="1"/>
  <c r="CG11" i="71"/>
  <c r="AT11" i="73" s="1"/>
  <c r="CH6" i="71"/>
  <c r="CG13" i="71"/>
  <c r="AT13" i="73" s="1"/>
  <c r="CF13" i="71"/>
  <c r="AS13" i="73" s="1"/>
  <c r="CF12" i="71"/>
  <c r="AS12" i="73" s="1"/>
  <c r="CG12" i="71"/>
  <c r="AT12" i="73" s="1"/>
  <c r="CF9" i="71"/>
  <c r="AS9" i="73" s="1"/>
  <c r="CG9" i="71"/>
  <c r="AT9" i="73" s="1"/>
  <c r="CF14" i="71"/>
  <c r="AS14" i="73" s="1"/>
  <c r="CG14" i="71"/>
  <c r="AT14" i="73" s="1"/>
  <c r="CG10" i="71"/>
  <c r="AT10" i="73" s="1"/>
  <c r="CF10" i="71"/>
  <c r="AS10" i="73" s="1"/>
  <c r="CG7" i="71"/>
  <c r="AT7" i="73" s="1"/>
  <c r="CF7" i="71"/>
  <c r="AS7" i="73" s="1"/>
  <c r="CG5" i="71"/>
  <c r="AT5" i="73" s="1"/>
  <c r="CF5" i="71"/>
  <c r="AS5" i="73" s="1"/>
  <c r="BS107" i="71"/>
  <c r="BS110" i="71" s="1"/>
  <c r="BW107" i="71"/>
  <c r="BT105" i="71"/>
  <c r="BX105" i="71"/>
  <c r="X105" i="70"/>
  <c r="BS107" i="45"/>
  <c r="BS110" i="45" s="1"/>
  <c r="BS113" i="57" s="1"/>
  <c r="AQ106" i="70"/>
  <c r="CF16" i="57"/>
  <c r="CG16" i="57"/>
  <c r="CG15" i="57"/>
  <c r="CF15" i="57"/>
  <c r="CF14" i="57"/>
  <c r="CG14" i="57"/>
  <c r="CF8" i="52"/>
  <c r="CF10" i="52"/>
  <c r="CF12" i="52"/>
  <c r="CG12" i="52"/>
  <c r="I105" i="68"/>
  <c r="CG11" i="52"/>
  <c r="O105" i="68"/>
  <c r="CF13" i="52"/>
  <c r="CG13" i="52"/>
  <c r="CG9" i="52"/>
  <c r="CF9" i="52"/>
  <c r="BX105" i="52"/>
  <c r="CG7" i="52"/>
  <c r="CF7" i="52"/>
  <c r="BT105" i="52"/>
  <c r="AR7" i="68"/>
  <c r="CG6" i="52"/>
  <c r="CF6" i="52"/>
  <c r="AR6" i="68"/>
  <c r="AJ105" i="68"/>
  <c r="L105" i="68"/>
  <c r="AR5" i="68"/>
  <c r="AS14" i="68"/>
  <c r="AQ106" i="68"/>
  <c r="BW107" i="52"/>
  <c r="BS107" i="52"/>
  <c r="BS110" i="52" s="1"/>
  <c r="AS11" i="68"/>
  <c r="AS15" i="68"/>
  <c r="AU15" i="68" s="1"/>
  <c r="CH15" i="52"/>
  <c r="CG5" i="52"/>
  <c r="CF5" i="52"/>
  <c r="CF12" i="57"/>
  <c r="CH12" i="57" s="1"/>
  <c r="CF13" i="57"/>
  <c r="AT5" i="57"/>
  <c r="X5" i="69" s="1"/>
  <c r="AT13" i="69"/>
  <c r="CF11" i="57"/>
  <c r="CG11" i="57"/>
  <c r="AT11" i="69" s="1"/>
  <c r="I105" i="70"/>
  <c r="AR5" i="70"/>
  <c r="AR105" i="70" s="1"/>
  <c r="BT105" i="45"/>
  <c r="CE9" i="45"/>
  <c r="AS9" i="70" s="1"/>
  <c r="CF9" i="45"/>
  <c r="AT9" i="70" s="1"/>
  <c r="CE8" i="45"/>
  <c r="AS8" i="70" s="1"/>
  <c r="CF8" i="45"/>
  <c r="AT8" i="70" s="1"/>
  <c r="CF11" i="45"/>
  <c r="AT11" i="70" s="1"/>
  <c r="CE11" i="45"/>
  <c r="AS11" i="70" s="1"/>
  <c r="CF6" i="45"/>
  <c r="AT6" i="70" s="1"/>
  <c r="CE6" i="45"/>
  <c r="AS6" i="70" s="1"/>
  <c r="CE5" i="45"/>
  <c r="CF5" i="45"/>
  <c r="AT5" i="70" s="1"/>
  <c r="CF10" i="45"/>
  <c r="AT10" i="70" s="1"/>
  <c r="CE10" i="45"/>
  <c r="AS10" i="70" s="1"/>
  <c r="CE7" i="45"/>
  <c r="AS7" i="70" s="1"/>
  <c r="CF7" i="45"/>
  <c r="AT7" i="70" s="1"/>
  <c r="CB12" i="45"/>
  <c r="CC12" i="45" s="1"/>
  <c r="AA105" i="57"/>
  <c r="BJ6" i="57"/>
  <c r="AJ6" i="69" s="1"/>
  <c r="BF7" i="57"/>
  <c r="AG7" i="69" s="1"/>
  <c r="S6" i="69"/>
  <c r="BR6" i="57"/>
  <c r="AP6" i="69" s="1"/>
  <c r="AY105" i="57"/>
  <c r="AU105" i="57"/>
  <c r="AX7" i="57"/>
  <c r="AA7" i="69" s="1"/>
  <c r="AL6" i="57"/>
  <c r="R6" i="69" s="1"/>
  <c r="AL7" i="57"/>
  <c r="R7" i="69" s="1"/>
  <c r="M6" i="69"/>
  <c r="Z7" i="57"/>
  <c r="I7" i="69" s="1"/>
  <c r="BN6" i="57"/>
  <c r="AM6" i="69" s="1"/>
  <c r="AD6" i="57"/>
  <c r="L6" i="69" s="1"/>
  <c r="BC105" i="57"/>
  <c r="BK105" i="57"/>
  <c r="BN7" i="57"/>
  <c r="AM7" i="69" s="1"/>
  <c r="BF6" i="57"/>
  <c r="AG6" i="69" s="1"/>
  <c r="AH10" i="57"/>
  <c r="O10" i="69" s="1"/>
  <c r="BS6" i="57"/>
  <c r="BS10" i="57"/>
  <c r="V6" i="69"/>
  <c r="AT6" i="57"/>
  <c r="X6" i="69" s="1"/>
  <c r="AK105" i="69"/>
  <c r="AH7" i="57"/>
  <c r="O7" i="69" s="1"/>
  <c r="G6" i="69"/>
  <c r="Z6" i="57"/>
  <c r="I6" i="69" s="1"/>
  <c r="BO105" i="57"/>
  <c r="AM105" i="57"/>
  <c r="BJ10" i="57"/>
  <c r="AJ10" i="69" s="1"/>
  <c r="AP10" i="57"/>
  <c r="U10" i="69" s="1"/>
  <c r="AI105" i="57"/>
  <c r="M5" i="69"/>
  <c r="AH5" i="57"/>
  <c r="AH7" i="69"/>
  <c r="AH105" i="69" s="1"/>
  <c r="BJ7" i="57"/>
  <c r="AJ7" i="69" s="1"/>
  <c r="AE105" i="57"/>
  <c r="BS7" i="57"/>
  <c r="J10" i="69"/>
  <c r="AD10" i="57"/>
  <c r="L10" i="69" s="1"/>
  <c r="AB10" i="69"/>
  <c r="AB105" i="69" s="1"/>
  <c r="BB10" i="57"/>
  <c r="AD10" i="69" s="1"/>
  <c r="Z5" i="57"/>
  <c r="G5" i="69"/>
  <c r="W105" i="57"/>
  <c r="S5" i="69"/>
  <c r="AP5" i="57"/>
  <c r="U5" i="69" s="1"/>
  <c r="J7" i="69"/>
  <c r="AD7" i="57"/>
  <c r="L7" i="69" s="1"/>
  <c r="AE10" i="69"/>
  <c r="AE105" i="69" s="1"/>
  <c r="BF10" i="57"/>
  <c r="AG10" i="69" s="1"/>
  <c r="V10" i="69"/>
  <c r="AT10" i="57"/>
  <c r="X10" i="69" s="1"/>
  <c r="BT9" i="57"/>
  <c r="CC9" i="57" s="1"/>
  <c r="CD9" i="57" s="1"/>
  <c r="G10" i="69"/>
  <c r="Z10" i="57"/>
  <c r="I10" i="69" s="1"/>
  <c r="S7" i="69"/>
  <c r="AP7" i="57"/>
  <c r="U7" i="69" s="1"/>
  <c r="AN7" i="69"/>
  <c r="AN105" i="69" s="1"/>
  <c r="BR7" i="57"/>
  <c r="AP7" i="69" s="1"/>
  <c r="Y5" i="69"/>
  <c r="Y105" i="69" s="1"/>
  <c r="AX5" i="57"/>
  <c r="AA5" i="69" s="1"/>
  <c r="BG105" i="57"/>
  <c r="AQ105" i="57"/>
  <c r="BR10" i="57"/>
  <c r="AP10" i="69" s="1"/>
  <c r="P10" i="69"/>
  <c r="P105" i="69" s="1"/>
  <c r="AL10" i="57"/>
  <c r="R10" i="69" s="1"/>
  <c r="BS5" i="57"/>
  <c r="AR9" i="69"/>
  <c r="BT8" i="57"/>
  <c r="CC8" i="57" s="1"/>
  <c r="CD8" i="57" s="1"/>
  <c r="AR8" i="69"/>
  <c r="L5" i="69"/>
  <c r="AM5" i="69"/>
  <c r="R5" i="69"/>
  <c r="AJ5" i="69"/>
  <c r="AD5" i="69"/>
  <c r="AP5" i="69"/>
  <c r="AG5" i="69"/>
  <c r="AC106" i="55" l="1"/>
  <c r="AC109" i="55" s="1"/>
  <c r="AC106" i="56"/>
  <c r="AC109" i="56" s="1"/>
  <c r="AC106" i="54"/>
  <c r="AC109" i="54" s="1"/>
  <c r="AS110" i="73"/>
  <c r="AA105" i="69"/>
  <c r="AR108" i="73"/>
  <c r="AR110" i="73" s="1"/>
  <c r="AR106" i="73"/>
  <c r="BB105" i="57"/>
  <c r="AD105" i="69"/>
  <c r="CH8" i="71"/>
  <c r="CH11" i="71"/>
  <c r="A22" i="64"/>
  <c r="A25" i="64" s="1"/>
  <c r="AS8" i="68"/>
  <c r="AU8" i="68" s="1"/>
  <c r="CH8" i="52"/>
  <c r="AT11" i="68"/>
  <c r="AU11" i="68" s="1"/>
  <c r="AU11" i="73"/>
  <c r="AT6" i="68"/>
  <c r="AU6" i="73"/>
  <c r="AT7" i="68"/>
  <c r="AU7" i="73"/>
  <c r="AT13" i="68"/>
  <c r="AU8" i="73"/>
  <c r="AT9" i="68"/>
  <c r="AU9" i="73"/>
  <c r="AS10" i="68"/>
  <c r="AU10" i="68" s="1"/>
  <c r="AU10" i="73"/>
  <c r="AU5" i="73"/>
  <c r="AS13" i="68"/>
  <c r="AU13" i="73"/>
  <c r="AT12" i="68"/>
  <c r="AT14" i="68"/>
  <c r="AU14" i="68" s="1"/>
  <c r="AU14" i="73"/>
  <c r="AQ112" i="73"/>
  <c r="AQ114" i="73" s="1"/>
  <c r="BS113" i="71"/>
  <c r="BS116" i="71" s="1"/>
  <c r="BT107" i="52"/>
  <c r="BT110" i="52" s="1"/>
  <c r="AS12" i="68"/>
  <c r="AS12" i="69"/>
  <c r="AU12" i="69" s="1"/>
  <c r="AS5" i="70"/>
  <c r="AU5" i="70" s="1"/>
  <c r="AU6" i="70"/>
  <c r="AU10" i="70"/>
  <c r="J22" i="48"/>
  <c r="CH14" i="71"/>
  <c r="CH12" i="71"/>
  <c r="CH10" i="71"/>
  <c r="CH13" i="71"/>
  <c r="CH7" i="71"/>
  <c r="CF105" i="71"/>
  <c r="CH5" i="71"/>
  <c r="BT107" i="71"/>
  <c r="BT110" i="71" s="1"/>
  <c r="BX107" i="71"/>
  <c r="CG105" i="71"/>
  <c r="CH9" i="71"/>
  <c r="M105" i="69"/>
  <c r="BT107" i="45"/>
  <c r="BT110" i="45" s="1"/>
  <c r="BT113" i="57" s="1"/>
  <c r="AR106" i="70"/>
  <c r="AU7" i="70"/>
  <c r="AQ110" i="70"/>
  <c r="AQ111" i="70" s="1"/>
  <c r="I3" i="45"/>
  <c r="AT15" i="69"/>
  <c r="CH15" i="57"/>
  <c r="AS15" i="69"/>
  <c r="AT14" i="69"/>
  <c r="CH16" i="57"/>
  <c r="AT16" i="69"/>
  <c r="CH14" i="57"/>
  <c r="AU14" i="70"/>
  <c r="AS14" i="69"/>
  <c r="AU16" i="70"/>
  <c r="AS16" i="69"/>
  <c r="CH10" i="52"/>
  <c r="CH7" i="52"/>
  <c r="AS7" i="68"/>
  <c r="CH13" i="52"/>
  <c r="CH12" i="52"/>
  <c r="CH11" i="52"/>
  <c r="AR105" i="68"/>
  <c r="AR108" i="68" s="1"/>
  <c r="BX107" i="52"/>
  <c r="AS9" i="68"/>
  <c r="CH9" i="52"/>
  <c r="AS6" i="68"/>
  <c r="CH6" i="52"/>
  <c r="AS5" i="68"/>
  <c r="CF105" i="52"/>
  <c r="CH5" i="52"/>
  <c r="AT5" i="68"/>
  <c r="CG105" i="52"/>
  <c r="AQ110" i="68"/>
  <c r="A20" i="50" s="1"/>
  <c r="A22" i="63" s="1"/>
  <c r="AS13" i="69"/>
  <c r="AU13" i="69" s="1"/>
  <c r="CH13" i="57"/>
  <c r="AU13" i="70"/>
  <c r="AM105" i="69"/>
  <c r="AR6" i="69"/>
  <c r="BN105" i="57"/>
  <c r="AS11" i="69"/>
  <c r="AU11" i="69" s="1"/>
  <c r="CH11" i="57"/>
  <c r="AL105" i="57"/>
  <c r="BT6" i="57"/>
  <c r="CC6" i="57" s="1"/>
  <c r="CD6" i="57" s="1"/>
  <c r="AU8" i="70"/>
  <c r="AU11" i="70"/>
  <c r="AU9" i="70"/>
  <c r="CG8" i="45"/>
  <c r="AR108" i="70"/>
  <c r="AX105" i="57"/>
  <c r="AQ6" i="69"/>
  <c r="CG7" i="45"/>
  <c r="CG5" i="45"/>
  <c r="CG9" i="45"/>
  <c r="CG10" i="45"/>
  <c r="CG6" i="45"/>
  <c r="CG11" i="45"/>
  <c r="CE12" i="45"/>
  <c r="AS12" i="70" s="1"/>
  <c r="CF12" i="45"/>
  <c r="AT12" i="70" s="1"/>
  <c r="AJ105" i="69"/>
  <c r="AQ7" i="69"/>
  <c r="U105" i="69"/>
  <c r="J105" i="69"/>
  <c r="AT105" i="57"/>
  <c r="V105" i="69"/>
  <c r="X105" i="69"/>
  <c r="S105" i="69"/>
  <c r="BJ105" i="57"/>
  <c r="G105" i="69"/>
  <c r="AR10" i="69"/>
  <c r="R105" i="69"/>
  <c r="AP105" i="57"/>
  <c r="AG105" i="69"/>
  <c r="L105" i="69"/>
  <c r="BW105" i="57"/>
  <c r="BT7" i="57"/>
  <c r="CC7" i="57" s="1"/>
  <c r="CD7" i="57" s="1"/>
  <c r="BT10" i="57"/>
  <c r="CC10" i="57" s="1"/>
  <c r="CD10" i="57" s="1"/>
  <c r="CG10" i="57" s="1"/>
  <c r="AT10" i="69" s="1"/>
  <c r="AQ10" i="69"/>
  <c r="Z105" i="57"/>
  <c r="I5" i="69"/>
  <c r="I105" i="69" s="1"/>
  <c r="O5" i="69"/>
  <c r="O105" i="69" s="1"/>
  <c r="AH105" i="57"/>
  <c r="BS105" i="57"/>
  <c r="AR7" i="69"/>
  <c r="BR105" i="57"/>
  <c r="AQ5" i="69"/>
  <c r="A22" i="48"/>
  <c r="BT5" i="57"/>
  <c r="CC5" i="57" s="1"/>
  <c r="CD5" i="57" s="1"/>
  <c r="CG5" i="57" s="1"/>
  <c r="BF105" i="57"/>
  <c r="AP105" i="69"/>
  <c r="AD105" i="57"/>
  <c r="CG8" i="57"/>
  <c r="AT8" i="69" s="1"/>
  <c r="CF8" i="57"/>
  <c r="AS8" i="69" s="1"/>
  <c r="CF9" i="57"/>
  <c r="CG9" i="57"/>
  <c r="AT9" i="69" s="1"/>
  <c r="AT110" i="73" l="1"/>
  <c r="J25" i="48"/>
  <c r="G30" i="62"/>
  <c r="A30" i="62"/>
  <c r="A19" i="64"/>
  <c r="AU7" i="68"/>
  <c r="AU12" i="68"/>
  <c r="AU6" i="68"/>
  <c r="AU12" i="73"/>
  <c r="AU105" i="73" s="1"/>
  <c r="AU13" i="68"/>
  <c r="AT105" i="68"/>
  <c r="AT105" i="73"/>
  <c r="AT106" i="73" s="1"/>
  <c r="AR112" i="73"/>
  <c r="BT113" i="71"/>
  <c r="J19" i="64" s="1"/>
  <c r="BV111" i="52"/>
  <c r="AS105" i="73"/>
  <c r="AS106" i="73" s="1"/>
  <c r="AU9" i="68"/>
  <c r="AR110" i="68"/>
  <c r="A23" i="50" s="1"/>
  <c r="A19" i="63" s="1"/>
  <c r="J22" i="64"/>
  <c r="CF10" i="57"/>
  <c r="CH10" i="57" s="1"/>
  <c r="CE105" i="45"/>
  <c r="BV111" i="71"/>
  <c r="CH105" i="71"/>
  <c r="CI105" i="71" s="1"/>
  <c r="AU15" i="70"/>
  <c r="AR110" i="70"/>
  <c r="AR111" i="70" s="1"/>
  <c r="J19" i="48"/>
  <c r="K19" i="62" s="1"/>
  <c r="AU14" i="69"/>
  <c r="AU16" i="69"/>
  <c r="AU15" i="69"/>
  <c r="AR106" i="68"/>
  <c r="CH105" i="52"/>
  <c r="J20" i="60"/>
  <c r="J23" i="60"/>
  <c r="A25" i="63"/>
  <c r="A30" i="61"/>
  <c r="A45" i="50"/>
  <c r="AS105" i="68"/>
  <c r="AU5" i="68"/>
  <c r="CF6" i="57"/>
  <c r="AS6" i="69" s="1"/>
  <c r="CG6" i="57"/>
  <c r="AT6" i="69" s="1"/>
  <c r="CF105" i="45"/>
  <c r="AT105" i="70"/>
  <c r="AS105" i="70"/>
  <c r="AQ105" i="69"/>
  <c r="AQ108" i="69" s="1"/>
  <c r="CG12" i="45"/>
  <c r="CG105" i="45" s="1"/>
  <c r="CH105" i="45" s="1"/>
  <c r="AU8" i="69"/>
  <c r="CH8" i="57"/>
  <c r="BW107" i="57"/>
  <c r="BS107" i="57"/>
  <c r="BS110" i="57" s="1"/>
  <c r="J20" i="50" s="1"/>
  <c r="BT105" i="57"/>
  <c r="BT107" i="57" s="1"/>
  <c r="BT110" i="57" s="1"/>
  <c r="CF7" i="57"/>
  <c r="AS7" i="69" s="1"/>
  <c r="CG7" i="57"/>
  <c r="AT7" i="69" s="1"/>
  <c r="CF5" i="57"/>
  <c r="CH5" i="57" s="1"/>
  <c r="BX105" i="57"/>
  <c r="S22" i="48"/>
  <c r="A25" i="48"/>
  <c r="S25" i="48" s="1"/>
  <c r="AR5" i="69"/>
  <c r="AR105" i="69" s="1"/>
  <c r="AS9" i="69"/>
  <c r="AU9" i="69" s="1"/>
  <c r="CH9" i="57"/>
  <c r="AT5" i="69"/>
  <c r="AU106" i="73" l="1"/>
  <c r="AR110" i="69"/>
  <c r="J23" i="50"/>
  <c r="AU105" i="68"/>
  <c r="AU106" i="68" s="1"/>
  <c r="AT106" i="68"/>
  <c r="A36" i="61"/>
  <c r="A19" i="48"/>
  <c r="J22" i="63"/>
  <c r="CI105" i="52"/>
  <c r="CH106" i="52"/>
  <c r="AS106" i="68"/>
  <c r="A22" i="61"/>
  <c r="S19" i="64"/>
  <c r="AR114" i="73"/>
  <c r="A19" i="61"/>
  <c r="K22" i="61" s="1"/>
  <c r="BV113" i="71"/>
  <c r="BT116" i="71"/>
  <c r="AS10" i="69"/>
  <c r="AU10" i="69" s="1"/>
  <c r="AQ106" i="69"/>
  <c r="BS113" i="52"/>
  <c r="BS116" i="52" s="1"/>
  <c r="BS116" i="57"/>
  <c r="AR111" i="69"/>
  <c r="AR112" i="68"/>
  <c r="AR114" i="68" s="1"/>
  <c r="BT116" i="57"/>
  <c r="AT106" i="70"/>
  <c r="AS106" i="70"/>
  <c r="AU12" i="70"/>
  <c r="A41" i="61"/>
  <c r="J25" i="64"/>
  <c r="S25" i="64" s="1"/>
  <c r="S22" i="64"/>
  <c r="AC23" i="60"/>
  <c r="S23" i="60"/>
  <c r="J31" i="60" s="1"/>
  <c r="AC20" i="60"/>
  <c r="J26" i="60"/>
  <c r="S20" i="60"/>
  <c r="J45" i="60"/>
  <c r="AU6" i="69"/>
  <c r="CH6" i="57"/>
  <c r="G30" i="61"/>
  <c r="AQ110" i="69"/>
  <c r="AC19" i="50" s="1"/>
  <c r="CG105" i="57"/>
  <c r="CF105" i="57"/>
  <c r="CH7" i="57"/>
  <c r="AT105" i="69"/>
  <c r="AU7" i="69"/>
  <c r="BX107" i="57"/>
  <c r="AR106" i="69"/>
  <c r="AR108" i="69"/>
  <c r="AS5" i="69"/>
  <c r="AU5" i="69" s="1"/>
  <c r="BT113" i="52"/>
  <c r="BT116" i="52" s="1"/>
  <c r="A19" i="62" l="1"/>
  <c r="Z22" i="61"/>
  <c r="S19" i="48"/>
  <c r="A28" i="48" s="1"/>
  <c r="S28" i="48" s="1"/>
  <c r="AC28" i="48" s="1"/>
  <c r="AC31" i="48" s="1"/>
  <c r="AC33" i="48" s="1"/>
  <c r="K36" i="61"/>
  <c r="Z36" i="61" s="1"/>
  <c r="CH105" i="57"/>
  <c r="CI105" i="57" s="1"/>
  <c r="AQ111" i="69"/>
  <c r="AQ112" i="68"/>
  <c r="AQ114" i="68" s="1"/>
  <c r="AU105" i="70"/>
  <c r="AU106" i="70" s="1"/>
  <c r="A28" i="64"/>
  <c r="S28" i="64" s="1"/>
  <c r="AC26" i="60"/>
  <c r="S26" i="60"/>
  <c r="J32" i="60" s="1"/>
  <c r="T32" i="60" s="1"/>
  <c r="AC45" i="60"/>
  <c r="S45" i="60"/>
  <c r="T31" i="60"/>
  <c r="AS105" i="69"/>
  <c r="AS106" i="69" s="1"/>
  <c r="AC20" i="50"/>
  <c r="J25" i="63"/>
  <c r="S25" i="63" s="1"/>
  <c r="S26" i="50"/>
  <c r="J32" i="50" s="1"/>
  <c r="J45" i="50"/>
  <c r="AC45" i="50" s="1"/>
  <c r="S20" i="50"/>
  <c r="M30" i="62"/>
  <c r="U19" i="62" s="1"/>
  <c r="AT106" i="69"/>
  <c r="AU105" i="69"/>
  <c r="AU106" i="69" s="1"/>
  <c r="BV113" i="52"/>
  <c r="S23" i="50"/>
  <c r="J31" i="50" s="1"/>
  <c r="T31" i="50" s="1"/>
  <c r="AE31" i="50" s="1"/>
  <c r="AE33" i="50" s="1"/>
  <c r="AE35" i="50" s="1"/>
  <c r="AC23" i="50"/>
  <c r="K19" i="61"/>
  <c r="M30" i="61"/>
  <c r="K41" i="61"/>
  <c r="U41" i="61" s="1"/>
  <c r="AD28" i="48" l="1"/>
  <c r="K22" i="62"/>
  <c r="Z22" i="62" s="1"/>
  <c r="V16" i="62" s="1"/>
  <c r="M44" i="61" s="1"/>
  <c r="K36" i="62"/>
  <c r="Z36" i="62" s="1"/>
  <c r="J19" i="63"/>
  <c r="S19" i="63" s="1"/>
  <c r="AC22" i="50"/>
  <c r="AC28" i="64"/>
  <c r="AC31" i="64" s="1"/>
  <c r="AC33" i="64" s="1"/>
  <c r="S22" i="63"/>
  <c r="AC26" i="50"/>
  <c r="J33" i="60"/>
  <c r="AE24" i="60"/>
  <c r="AE31" i="60"/>
  <c r="AE33" i="60" s="1"/>
  <c r="AE35" i="60" s="1"/>
  <c r="T33" i="60"/>
  <c r="W60" i="60" s="1"/>
  <c r="S45" i="50"/>
  <c r="AE24" i="50"/>
  <c r="AE25" i="50" s="1"/>
  <c r="AE26" i="50" s="1"/>
  <c r="T32" i="50"/>
  <c r="T33" i="50" s="1"/>
  <c r="W60" i="50" s="1"/>
  <c r="AC59" i="50" s="1"/>
  <c r="AC62" i="50" s="1"/>
  <c r="J33" i="50"/>
  <c r="AE37" i="50"/>
  <c r="AE38" i="50" s="1"/>
  <c r="S30" i="62"/>
  <c r="Y30" i="62" s="1"/>
  <c r="U19" i="61"/>
  <c r="X27" i="62" l="1"/>
  <c r="S44" i="61" s="1"/>
  <c r="A28" i="63"/>
  <c r="S28" i="63" s="1"/>
  <c r="AC28" i="63" s="1"/>
  <c r="AC31" i="63" s="1"/>
  <c r="AC33" i="63" s="1"/>
  <c r="Y44" i="61"/>
  <c r="AD28" i="64"/>
  <c r="S31" i="64" s="1"/>
  <c r="AC59" i="60"/>
  <c r="AC62" i="60" s="1"/>
  <c r="AE38" i="60"/>
  <c r="AE39" i="60" s="1"/>
  <c r="AE26" i="60"/>
  <c r="AE27" i="60" s="1"/>
  <c r="AE39" i="50"/>
  <c r="AE27" i="50"/>
  <c r="V16" i="61"/>
  <c r="S30" i="61"/>
  <c r="Y30" i="61" s="1"/>
  <c r="X27" i="61" s="1"/>
  <c r="V14" i="62" l="1"/>
  <c r="Y47" i="62" s="1"/>
  <c r="AD28" i="63"/>
  <c r="V14" i="61"/>
  <c r="Y47" i="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D4" authorId="0" shapeId="0" xr:uid="{A2C3F40F-4519-4179-B8B0-02927BDA9871}">
      <text>
        <r>
          <rPr>
            <b/>
            <sz val="9"/>
            <color indexed="81"/>
            <rFont val="돋움"/>
            <family val="3"/>
            <charset val="129"/>
          </rPr>
          <t>반드시</t>
        </r>
        <r>
          <rPr>
            <b/>
            <sz val="9"/>
            <color indexed="81"/>
            <rFont val="Tahoma"/>
            <family val="2"/>
          </rPr>
          <t xml:space="preserve"> </t>
        </r>
        <r>
          <rPr>
            <b/>
            <sz val="9"/>
            <color indexed="81"/>
            <rFont val="돋움"/>
            <family val="3"/>
            <charset val="129"/>
          </rPr>
          <t>주민등록번호</t>
        </r>
        <r>
          <rPr>
            <b/>
            <sz val="9"/>
            <color indexed="81"/>
            <rFont val="Tahoma"/>
            <family val="2"/>
          </rPr>
          <t xml:space="preserve"> </t>
        </r>
        <r>
          <rPr>
            <b/>
            <sz val="9"/>
            <color indexed="81"/>
            <rFont val="돋움"/>
            <family val="3"/>
            <charset val="129"/>
          </rPr>
          <t>형식</t>
        </r>
        <r>
          <rPr>
            <b/>
            <sz val="9"/>
            <color indexed="81"/>
            <rFont val="Tahoma"/>
            <family val="2"/>
          </rPr>
          <t xml:space="preserve"> "-"</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E4" authorId="0" shapeId="0" xr:uid="{F1B7E3E6-BC77-48FF-B2C8-E14DB5B068A2}">
      <text>
        <r>
          <rPr>
            <b/>
            <sz val="9"/>
            <color indexed="81"/>
            <rFont val="돋움"/>
            <family val="3"/>
            <charset val="129"/>
          </rPr>
          <t>반드시</t>
        </r>
        <r>
          <rPr>
            <b/>
            <sz val="9"/>
            <color indexed="81"/>
            <rFont val="Tahoma"/>
            <family val="2"/>
          </rPr>
          <t xml:space="preserve"> </t>
        </r>
        <r>
          <rPr>
            <b/>
            <sz val="9"/>
            <color indexed="81"/>
            <rFont val="돋움"/>
            <family val="3"/>
            <charset val="129"/>
          </rPr>
          <t>날짜</t>
        </r>
        <r>
          <rPr>
            <b/>
            <sz val="9"/>
            <color indexed="81"/>
            <rFont val="Tahoma"/>
            <family val="2"/>
          </rPr>
          <t xml:space="preserve"> </t>
        </r>
        <r>
          <rPr>
            <b/>
            <sz val="9"/>
            <color indexed="81"/>
            <rFont val="돋움"/>
            <family val="3"/>
            <charset val="129"/>
          </rPr>
          <t>형식</t>
        </r>
      </text>
    </comment>
    <comment ref="F4" authorId="0" shapeId="0" xr:uid="{797D4CAA-0BEC-4DCC-80F6-3E74AE2CD214}">
      <text>
        <r>
          <rPr>
            <b/>
            <sz val="9"/>
            <color indexed="81"/>
            <rFont val="돋움"/>
            <family val="3"/>
            <charset val="129"/>
          </rPr>
          <t>더존</t>
        </r>
        <r>
          <rPr>
            <b/>
            <sz val="9"/>
            <color indexed="81"/>
            <rFont val="Tahoma"/>
            <family val="2"/>
          </rPr>
          <t xml:space="preserve"> - </t>
        </r>
        <r>
          <rPr>
            <b/>
            <sz val="9"/>
            <color indexed="81"/>
            <rFont val="돋움"/>
            <family val="3"/>
            <charset val="129"/>
          </rPr>
          <t>인사급여</t>
        </r>
        <r>
          <rPr>
            <b/>
            <sz val="9"/>
            <color indexed="81"/>
            <rFont val="Tahoma"/>
            <family val="2"/>
          </rPr>
          <t xml:space="preserve"> - </t>
        </r>
        <r>
          <rPr>
            <b/>
            <sz val="9"/>
            <color indexed="81"/>
            <rFont val="돋움"/>
            <family val="3"/>
            <charset val="129"/>
          </rPr>
          <t>사회보험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보수총액신고서
오른쪽</t>
        </r>
        <r>
          <rPr>
            <b/>
            <sz val="9"/>
            <color indexed="81"/>
            <rFont val="Tahoma"/>
            <family val="2"/>
          </rPr>
          <t xml:space="preserve"> </t>
        </r>
        <r>
          <rPr>
            <b/>
            <sz val="9"/>
            <color indexed="81"/>
            <rFont val="돋움"/>
            <family val="3"/>
            <charset val="129"/>
          </rPr>
          <t>버튼</t>
        </r>
        <r>
          <rPr>
            <b/>
            <sz val="9"/>
            <color indexed="81"/>
            <rFont val="Tahoma"/>
            <family val="2"/>
          </rPr>
          <t xml:space="preserve"> </t>
        </r>
        <r>
          <rPr>
            <b/>
            <sz val="9"/>
            <color indexed="81"/>
            <rFont val="돋움"/>
            <family val="3"/>
            <charset val="129"/>
          </rPr>
          <t>데이터변환</t>
        </r>
        <r>
          <rPr>
            <b/>
            <sz val="9"/>
            <color indexed="81"/>
            <rFont val="Tahoma"/>
            <family val="2"/>
          </rPr>
          <t xml:space="preserve"> - </t>
        </r>
        <r>
          <rPr>
            <b/>
            <sz val="9"/>
            <color indexed="81"/>
            <rFont val="돋움"/>
            <family val="3"/>
            <charset val="129"/>
          </rPr>
          <t>엑셀변환</t>
        </r>
        <r>
          <rPr>
            <b/>
            <sz val="9"/>
            <color indexed="81"/>
            <rFont val="Tahoma"/>
            <family val="2"/>
          </rPr>
          <t xml:space="preserve"> </t>
        </r>
      </text>
    </comment>
    <comment ref="G4" authorId="0" shapeId="0" xr:uid="{1EC66C5A-E7C7-4C95-9355-04F10DF762A9}">
      <text>
        <r>
          <rPr>
            <b/>
            <sz val="9"/>
            <color indexed="81"/>
            <rFont val="돋움"/>
            <family val="3"/>
            <charset val="129"/>
          </rPr>
          <t>반드시</t>
        </r>
        <r>
          <rPr>
            <b/>
            <sz val="9"/>
            <color indexed="81"/>
            <rFont val="Tahoma"/>
            <family val="2"/>
          </rPr>
          <t xml:space="preserve"> </t>
        </r>
        <r>
          <rPr>
            <b/>
            <sz val="9"/>
            <color indexed="81"/>
            <rFont val="돋움"/>
            <family val="3"/>
            <charset val="129"/>
          </rPr>
          <t>날짜형식</t>
        </r>
      </text>
    </comment>
    <comment ref="H4" authorId="0" shapeId="0" xr:uid="{245CC607-5CBE-4077-B367-3E2D6050AE36}">
      <text>
        <r>
          <rPr>
            <b/>
            <sz val="9"/>
            <color indexed="81"/>
            <rFont val="돋움"/>
            <family val="3"/>
            <charset val="129"/>
          </rPr>
          <t>해당되면</t>
        </r>
        <r>
          <rPr>
            <b/>
            <sz val="9"/>
            <color indexed="81"/>
            <rFont val="Tahoma"/>
            <family val="2"/>
          </rPr>
          <t xml:space="preserve"> "</t>
        </r>
        <r>
          <rPr>
            <b/>
            <sz val="9"/>
            <color indexed="81"/>
            <rFont val="돋움"/>
            <family val="3"/>
            <charset val="129"/>
          </rPr>
          <t>여</t>
        </r>
        <r>
          <rPr>
            <b/>
            <sz val="9"/>
            <color indexed="81"/>
            <rFont val="Tahoma"/>
            <family val="2"/>
          </rPr>
          <t xml:space="preserve">" </t>
        </r>
        <r>
          <rPr>
            <b/>
            <sz val="9"/>
            <color indexed="81"/>
            <rFont val="돋움"/>
            <family val="3"/>
            <charset val="129"/>
          </rPr>
          <t>기재하고</t>
        </r>
        <r>
          <rPr>
            <b/>
            <sz val="9"/>
            <color indexed="81"/>
            <rFont val="Tahoma"/>
            <family val="2"/>
          </rPr>
          <t xml:space="preserve"> </t>
        </r>
        <r>
          <rPr>
            <b/>
            <sz val="9"/>
            <color indexed="81"/>
            <rFont val="돋움"/>
            <family val="3"/>
            <charset val="129"/>
          </rPr>
          <t>옆에</t>
        </r>
        <r>
          <rPr>
            <b/>
            <sz val="9"/>
            <color indexed="81"/>
            <rFont val="Tahoma"/>
            <family val="2"/>
          </rPr>
          <t xml:space="preserve"> </t>
        </r>
        <r>
          <rPr>
            <b/>
            <sz val="9"/>
            <color indexed="81"/>
            <rFont val="돋움"/>
            <family val="3"/>
            <charset val="129"/>
          </rPr>
          <t>임원</t>
        </r>
        <r>
          <rPr>
            <b/>
            <sz val="9"/>
            <color indexed="81"/>
            <rFont val="Tahoma"/>
            <family val="2"/>
          </rPr>
          <t>(</t>
        </r>
        <r>
          <rPr>
            <b/>
            <sz val="9"/>
            <color indexed="81"/>
            <rFont val="돋움"/>
            <family val="3"/>
            <charset val="129"/>
          </rPr>
          <t>이사급이상</t>
        </r>
        <r>
          <rPr>
            <b/>
            <sz val="9"/>
            <color indexed="81"/>
            <rFont val="Tahoma"/>
            <family val="2"/>
          </rPr>
          <t xml:space="preserve">) </t>
        </r>
        <r>
          <rPr>
            <b/>
            <sz val="9"/>
            <color indexed="81"/>
            <rFont val="돋움"/>
            <family val="3"/>
            <charset val="129"/>
          </rPr>
          <t>취임일</t>
        </r>
        <r>
          <rPr>
            <b/>
            <sz val="9"/>
            <color indexed="81"/>
            <rFont val="Tahoma"/>
            <family val="2"/>
          </rPr>
          <t xml:space="preserve"> </t>
        </r>
        <r>
          <rPr>
            <b/>
            <sz val="9"/>
            <color indexed="81"/>
            <rFont val="돋움"/>
            <family val="3"/>
            <charset val="129"/>
          </rPr>
          <t>기재
취임일</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예전부터</t>
        </r>
        <r>
          <rPr>
            <b/>
            <sz val="9"/>
            <color indexed="81"/>
            <rFont val="Tahoma"/>
            <family val="2"/>
          </rPr>
          <t xml:space="preserve"> </t>
        </r>
        <r>
          <rPr>
            <b/>
            <sz val="9"/>
            <color indexed="81"/>
            <rFont val="돋움"/>
            <family val="3"/>
            <charset val="129"/>
          </rPr>
          <t xml:space="preserve">임원이면
</t>
        </r>
        <r>
          <rPr>
            <b/>
            <sz val="9"/>
            <color indexed="81"/>
            <rFont val="Tahoma"/>
            <family val="2"/>
          </rPr>
          <t>2017.1.1</t>
        </r>
        <r>
          <rPr>
            <b/>
            <sz val="9"/>
            <color indexed="81"/>
            <rFont val="돋움"/>
            <family val="3"/>
            <charset val="129"/>
          </rPr>
          <t>등</t>
        </r>
        <r>
          <rPr>
            <b/>
            <sz val="9"/>
            <color indexed="81"/>
            <rFont val="Tahoma"/>
            <family val="2"/>
          </rPr>
          <t xml:space="preserve"> </t>
        </r>
        <r>
          <rPr>
            <b/>
            <sz val="9"/>
            <color indexed="81"/>
            <rFont val="돋움"/>
            <family val="3"/>
            <charset val="129"/>
          </rPr>
          <t>기재
법인세법시행령</t>
        </r>
        <r>
          <rPr>
            <b/>
            <sz val="9"/>
            <color indexed="81"/>
            <rFont val="Tahoma"/>
            <family val="2"/>
          </rPr>
          <t xml:space="preserve"> </t>
        </r>
        <r>
          <rPr>
            <b/>
            <sz val="9"/>
            <color indexed="81"/>
            <rFont val="돋움"/>
            <family val="3"/>
            <charset val="129"/>
          </rPr>
          <t>제</t>
        </r>
        <r>
          <rPr>
            <b/>
            <sz val="9"/>
            <color indexed="81"/>
            <rFont val="Tahoma"/>
            <family val="2"/>
          </rPr>
          <t>40</t>
        </r>
        <r>
          <rPr>
            <b/>
            <sz val="9"/>
            <color indexed="81"/>
            <rFont val="돋움"/>
            <family val="3"/>
            <charset val="129"/>
          </rPr>
          <t>조</t>
        </r>
        <r>
          <rPr>
            <b/>
            <sz val="9"/>
            <color indexed="81"/>
            <rFont val="Tahoma"/>
            <family val="2"/>
          </rPr>
          <t xml:space="preserve"> [ </t>
        </r>
        <r>
          <rPr>
            <b/>
            <sz val="9"/>
            <color indexed="81"/>
            <rFont val="돋움"/>
            <family val="3"/>
            <charset val="129"/>
          </rPr>
          <t>접대비의</t>
        </r>
        <r>
          <rPr>
            <b/>
            <sz val="9"/>
            <color indexed="81"/>
            <rFont val="Tahoma"/>
            <family val="2"/>
          </rPr>
          <t xml:space="preserve"> </t>
        </r>
        <r>
          <rPr>
            <b/>
            <sz val="9"/>
            <color indexed="81"/>
            <rFont val="돋움"/>
            <family val="3"/>
            <charset val="129"/>
          </rPr>
          <t>범위</t>
        </r>
        <r>
          <rPr>
            <b/>
            <sz val="9"/>
            <color indexed="81"/>
            <rFont val="Tahoma"/>
            <family val="2"/>
          </rPr>
          <t xml:space="preserve">(2019.02.12 </t>
        </r>
        <r>
          <rPr>
            <b/>
            <sz val="9"/>
            <color indexed="81"/>
            <rFont val="돋움"/>
            <family val="3"/>
            <charset val="129"/>
          </rPr>
          <t>조번개정</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출자자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주주등</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나</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직무에</t>
        </r>
        <r>
          <rPr>
            <b/>
            <sz val="9"/>
            <color indexed="81"/>
            <rFont val="Tahoma"/>
            <family val="2"/>
          </rPr>
          <t xml:space="preserve"> 
   </t>
        </r>
        <r>
          <rPr>
            <b/>
            <sz val="9"/>
            <color indexed="81"/>
            <rFont val="돋움"/>
            <family val="3"/>
            <charset val="129"/>
          </rPr>
          <t>종사하는</t>
        </r>
        <r>
          <rPr>
            <b/>
            <sz val="9"/>
            <color indexed="81"/>
            <rFont val="Tahoma"/>
            <family val="2"/>
          </rPr>
          <t xml:space="preserve"> </t>
        </r>
        <r>
          <rPr>
            <b/>
            <sz val="9"/>
            <color indexed="81"/>
            <rFont val="돋움"/>
            <family val="3"/>
            <charset val="129"/>
          </rPr>
          <t>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임원</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직원이</t>
        </r>
        <r>
          <rPr>
            <b/>
            <sz val="9"/>
            <color indexed="81"/>
            <rFont val="Tahoma"/>
            <family val="2"/>
          </rPr>
          <t xml:space="preserve"> </t>
        </r>
        <r>
          <rPr>
            <b/>
            <sz val="9"/>
            <color indexed="81"/>
            <rFont val="돋움"/>
            <family val="3"/>
            <charset val="129"/>
          </rPr>
          <t>부담하여야</t>
        </r>
        <r>
          <rPr>
            <b/>
            <sz val="9"/>
            <color indexed="81"/>
            <rFont val="Tahoma"/>
            <family val="2"/>
          </rPr>
          <t xml:space="preserve"> </t>
        </r>
        <r>
          <rPr>
            <b/>
            <sz val="9"/>
            <color indexed="81"/>
            <rFont val="돋움"/>
            <family val="3"/>
            <charset val="129"/>
          </rPr>
          <t>할</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접대비를</t>
        </r>
        <r>
          <rPr>
            <b/>
            <sz val="9"/>
            <color indexed="81"/>
            <rFont val="Tahoma"/>
            <family val="2"/>
          </rPr>
          <t xml:space="preserve"> </t>
        </r>
        <r>
          <rPr>
            <b/>
            <sz val="9"/>
            <color indexed="81"/>
            <rFont val="돋움"/>
            <family val="3"/>
            <charset val="129"/>
          </rPr>
          <t>법인이</t>
        </r>
        <r>
          <rPr>
            <b/>
            <sz val="9"/>
            <color indexed="81"/>
            <rFont val="Tahoma"/>
            <family val="2"/>
          </rPr>
          <t xml:space="preserve"> 
   </t>
        </r>
        <r>
          <rPr>
            <b/>
            <sz val="9"/>
            <color indexed="81"/>
            <rFont val="돋움"/>
            <family val="3"/>
            <charset val="129"/>
          </rPr>
          <t>지출한</t>
        </r>
        <r>
          <rPr>
            <b/>
            <sz val="9"/>
            <color indexed="81"/>
            <rFont val="Tahoma"/>
            <family val="2"/>
          </rPr>
          <t xml:space="preserve"> </t>
        </r>
        <r>
          <rPr>
            <b/>
            <sz val="9"/>
            <color indexed="81"/>
            <rFont val="돋움"/>
            <family val="3"/>
            <charset val="129"/>
          </rPr>
          <t>것은</t>
        </r>
        <r>
          <rPr>
            <b/>
            <sz val="9"/>
            <color indexed="81"/>
            <rFont val="Tahoma"/>
            <family val="2"/>
          </rPr>
          <t xml:space="preserve"> </t>
        </r>
        <r>
          <rPr>
            <b/>
            <sz val="9"/>
            <color indexed="81"/>
            <rFont val="돋움"/>
            <family val="3"/>
            <charset val="129"/>
          </rPr>
          <t>이를</t>
        </r>
        <r>
          <rPr>
            <b/>
            <sz val="9"/>
            <color indexed="81"/>
            <rFont val="Tahoma"/>
            <family val="2"/>
          </rPr>
          <t xml:space="preserve"> </t>
        </r>
        <r>
          <rPr>
            <b/>
            <sz val="9"/>
            <color indexed="81"/>
            <rFont val="돋움"/>
            <family val="3"/>
            <charset val="129"/>
          </rPr>
          <t>접대비로</t>
        </r>
        <r>
          <rPr>
            <b/>
            <sz val="9"/>
            <color indexed="81"/>
            <rFont val="Tahoma"/>
            <family val="2"/>
          </rPr>
          <t xml:space="preserve"> </t>
        </r>
        <r>
          <rPr>
            <b/>
            <sz val="9"/>
            <color indexed="81"/>
            <rFont val="돋움"/>
            <family val="3"/>
            <charset val="129"/>
          </rPr>
          <t>보지</t>
        </r>
        <r>
          <rPr>
            <b/>
            <sz val="9"/>
            <color indexed="81"/>
            <rFont val="Tahoma"/>
            <family val="2"/>
          </rPr>
          <t xml:space="preserve"> </t>
        </r>
        <r>
          <rPr>
            <b/>
            <sz val="9"/>
            <color indexed="81"/>
            <rFont val="돋움"/>
            <family val="3"/>
            <charset val="129"/>
          </rPr>
          <t>아니한다</t>
        </r>
        <r>
          <rPr>
            <b/>
            <sz val="9"/>
            <color indexed="81"/>
            <rFont val="Tahoma"/>
            <family val="2"/>
          </rPr>
          <t xml:space="preserve">.(2019.02.12 </t>
        </r>
        <r>
          <rPr>
            <b/>
            <sz val="9"/>
            <color indexed="81"/>
            <rFont val="돋움"/>
            <family val="3"/>
            <charset val="129"/>
          </rPr>
          <t>개정</t>
        </r>
        <r>
          <rPr>
            <b/>
            <sz val="9"/>
            <color indexed="81"/>
            <rFont val="Tahoma"/>
            <family val="2"/>
          </rPr>
          <t xml:space="preserve">)
  1. </t>
        </r>
        <r>
          <rPr>
            <b/>
            <sz val="9"/>
            <color indexed="81"/>
            <rFont val="돋움"/>
            <family val="3"/>
            <charset val="129"/>
          </rPr>
          <t>법인의</t>
        </r>
        <r>
          <rPr>
            <b/>
            <sz val="9"/>
            <color indexed="81"/>
            <rFont val="Tahoma"/>
            <family val="2"/>
          </rPr>
          <t xml:space="preserve"> </t>
        </r>
        <r>
          <rPr>
            <b/>
            <sz val="9"/>
            <color indexed="81"/>
            <rFont val="돋움"/>
            <family val="3"/>
            <charset val="129"/>
          </rPr>
          <t>회장</t>
        </r>
        <r>
          <rPr>
            <b/>
            <sz val="9"/>
            <color indexed="81"/>
            <rFont val="Tahoma"/>
            <family val="2"/>
          </rPr>
          <t xml:space="preserve">, </t>
        </r>
        <r>
          <rPr>
            <b/>
            <sz val="9"/>
            <color indexed="81"/>
            <rFont val="돋움"/>
            <family val="3"/>
            <charset val="129"/>
          </rPr>
          <t>사장</t>
        </r>
        <r>
          <rPr>
            <b/>
            <sz val="9"/>
            <color indexed="81"/>
            <rFont val="Tahoma"/>
            <family val="2"/>
          </rPr>
          <t xml:space="preserve">, </t>
        </r>
        <r>
          <rPr>
            <b/>
            <sz val="9"/>
            <color indexed="81"/>
            <rFont val="돋움"/>
            <family val="3"/>
            <charset val="129"/>
          </rPr>
          <t>부사장</t>
        </r>
        <r>
          <rPr>
            <b/>
            <sz val="9"/>
            <color indexed="81"/>
            <rFont val="Tahoma"/>
            <family val="2"/>
          </rPr>
          <t xml:space="preserve">, </t>
        </r>
        <r>
          <rPr>
            <b/>
            <sz val="9"/>
            <color indexed="81"/>
            <rFont val="돋움"/>
            <family val="3"/>
            <charset val="129"/>
          </rPr>
          <t>이사장</t>
        </r>
        <r>
          <rPr>
            <b/>
            <sz val="9"/>
            <color indexed="81"/>
            <rFont val="Tahoma"/>
            <family val="2"/>
          </rPr>
          <t xml:space="preserve">, </t>
        </r>
        <r>
          <rPr>
            <b/>
            <sz val="9"/>
            <color indexed="81"/>
            <rFont val="돋움"/>
            <family val="3"/>
            <charset val="129"/>
          </rPr>
          <t>대표이사</t>
        </r>
        <r>
          <rPr>
            <b/>
            <sz val="9"/>
            <color indexed="81"/>
            <rFont val="Tahoma"/>
            <family val="2"/>
          </rPr>
          <t xml:space="preserve">, </t>
        </r>
        <r>
          <rPr>
            <b/>
            <sz val="9"/>
            <color indexed="81"/>
            <rFont val="돋움"/>
            <family val="3"/>
            <charset val="129"/>
          </rPr>
          <t>전무이사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상무이사</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이사회의</t>
        </r>
        <r>
          <rPr>
            <b/>
            <sz val="9"/>
            <color indexed="81"/>
            <rFont val="Tahoma"/>
            <family val="2"/>
          </rPr>
          <t xml:space="preserve"> </t>
        </r>
        <r>
          <rPr>
            <b/>
            <sz val="9"/>
            <color indexed="81"/>
            <rFont val="돋움"/>
            <family val="3"/>
            <charset val="129"/>
          </rPr>
          <t>구성원</t>
        </r>
        <r>
          <rPr>
            <b/>
            <sz val="9"/>
            <color indexed="81"/>
            <rFont val="Tahoma"/>
            <family val="2"/>
          </rPr>
          <t xml:space="preserve"> 
     </t>
        </r>
        <r>
          <rPr>
            <b/>
            <sz val="9"/>
            <color indexed="81"/>
            <rFont val="돋움"/>
            <family val="3"/>
            <charset val="129"/>
          </rPr>
          <t>전원과</t>
        </r>
        <r>
          <rPr>
            <b/>
            <sz val="9"/>
            <color indexed="81"/>
            <rFont val="Tahoma"/>
            <family val="2"/>
          </rPr>
          <t xml:space="preserve"> </t>
        </r>
        <r>
          <rPr>
            <b/>
            <sz val="9"/>
            <color indexed="81"/>
            <rFont val="돋움"/>
            <family val="3"/>
            <charset val="129"/>
          </rPr>
          <t>청산인</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합명회사</t>
        </r>
        <r>
          <rPr>
            <b/>
            <sz val="9"/>
            <color indexed="81"/>
            <rFont val="Tahoma"/>
            <family val="2"/>
          </rPr>
          <t xml:space="preserve">, </t>
        </r>
        <r>
          <rPr>
            <b/>
            <sz val="9"/>
            <color indexed="81"/>
            <rFont val="돋움"/>
            <family val="3"/>
            <charset val="129"/>
          </rPr>
          <t>합자회사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유한회사의</t>
        </r>
        <r>
          <rPr>
            <b/>
            <sz val="9"/>
            <color indexed="81"/>
            <rFont val="Tahoma"/>
            <family val="2"/>
          </rPr>
          <t xml:space="preserve"> </t>
        </r>
        <r>
          <rPr>
            <b/>
            <sz val="9"/>
            <color indexed="81"/>
            <rFont val="돋움"/>
            <family val="3"/>
            <charset val="129"/>
          </rPr>
          <t>업무집행사원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이사</t>
        </r>
        <r>
          <rPr>
            <b/>
            <sz val="9"/>
            <color indexed="81"/>
            <rFont val="Tahoma"/>
            <family val="2"/>
          </rPr>
          <t xml:space="preserve">(2018.02.13 </t>
        </r>
        <r>
          <rPr>
            <b/>
            <sz val="9"/>
            <color indexed="81"/>
            <rFont val="돋움"/>
            <family val="3"/>
            <charset val="129"/>
          </rPr>
          <t>신설</t>
        </r>
        <r>
          <rPr>
            <b/>
            <sz val="9"/>
            <color indexed="81"/>
            <rFont val="Tahoma"/>
            <family val="2"/>
          </rPr>
          <t xml:space="preserve">)
  3. </t>
        </r>
        <r>
          <rPr>
            <b/>
            <sz val="9"/>
            <color indexed="81"/>
            <rFont val="돋움"/>
            <family val="3"/>
            <charset val="129"/>
          </rPr>
          <t>유한책임회사의</t>
        </r>
        <r>
          <rPr>
            <b/>
            <sz val="9"/>
            <color indexed="81"/>
            <rFont val="Tahoma"/>
            <family val="2"/>
          </rPr>
          <t xml:space="preserve"> </t>
        </r>
        <r>
          <rPr>
            <b/>
            <sz val="9"/>
            <color indexed="81"/>
            <rFont val="돋움"/>
            <family val="3"/>
            <charset val="129"/>
          </rPr>
          <t>업무집행자</t>
        </r>
        <r>
          <rPr>
            <b/>
            <sz val="9"/>
            <color indexed="81"/>
            <rFont val="Tahoma"/>
            <family val="2"/>
          </rPr>
          <t xml:space="preserve">(2018.02.13 </t>
        </r>
        <r>
          <rPr>
            <b/>
            <sz val="9"/>
            <color indexed="81"/>
            <rFont val="돋움"/>
            <family val="3"/>
            <charset val="129"/>
          </rPr>
          <t>신설</t>
        </r>
        <r>
          <rPr>
            <b/>
            <sz val="9"/>
            <color indexed="81"/>
            <rFont val="Tahoma"/>
            <family val="2"/>
          </rPr>
          <t xml:space="preserve">)
  4. </t>
        </r>
        <r>
          <rPr>
            <b/>
            <sz val="9"/>
            <color indexed="81"/>
            <rFont val="돋움"/>
            <family val="3"/>
            <charset val="129"/>
          </rPr>
          <t>감사</t>
        </r>
        <r>
          <rPr>
            <b/>
            <sz val="9"/>
            <color indexed="81"/>
            <rFont val="Tahoma"/>
            <family val="2"/>
          </rPr>
          <t xml:space="preserve">(2018.02.13 </t>
        </r>
        <r>
          <rPr>
            <b/>
            <sz val="9"/>
            <color indexed="81"/>
            <rFont val="돋움"/>
            <family val="3"/>
            <charset val="129"/>
          </rPr>
          <t>신설</t>
        </r>
        <r>
          <rPr>
            <b/>
            <sz val="9"/>
            <color indexed="81"/>
            <rFont val="Tahoma"/>
            <family val="2"/>
          </rPr>
          <t xml:space="preserve">)
  5.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호부터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호까지의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준하는</t>
        </r>
        <r>
          <rPr>
            <b/>
            <sz val="9"/>
            <color indexed="81"/>
            <rFont val="Tahoma"/>
            <family val="2"/>
          </rPr>
          <t xml:space="preserve"> </t>
        </r>
        <r>
          <rPr>
            <b/>
            <sz val="9"/>
            <color indexed="81"/>
            <rFont val="돋움"/>
            <family val="3"/>
            <charset val="129"/>
          </rPr>
          <t>직무에</t>
        </r>
        <r>
          <rPr>
            <b/>
            <sz val="9"/>
            <color indexed="81"/>
            <rFont val="Tahoma"/>
            <family val="2"/>
          </rPr>
          <t xml:space="preserve"> </t>
        </r>
        <r>
          <rPr>
            <b/>
            <sz val="9"/>
            <color indexed="81"/>
            <rFont val="돋움"/>
            <family val="3"/>
            <charset val="129"/>
          </rPr>
          <t>종사하는</t>
        </r>
        <r>
          <rPr>
            <b/>
            <sz val="9"/>
            <color indexed="81"/>
            <rFont val="Tahoma"/>
            <family val="2"/>
          </rPr>
          <t xml:space="preserve"> </t>
        </r>
        <r>
          <rPr>
            <b/>
            <sz val="9"/>
            <color indexed="81"/>
            <rFont val="돋움"/>
            <family val="3"/>
            <charset val="129"/>
          </rPr>
          <t>자</t>
        </r>
        <r>
          <rPr>
            <b/>
            <sz val="9"/>
            <color indexed="81"/>
            <rFont val="Tahoma"/>
            <family val="2"/>
          </rPr>
          <t xml:space="preserve">(2018.02.13 </t>
        </r>
        <r>
          <rPr>
            <b/>
            <sz val="9"/>
            <color indexed="81"/>
            <rFont val="돋움"/>
            <family val="3"/>
            <charset val="129"/>
          </rPr>
          <t>신설</t>
        </r>
        <r>
          <rPr>
            <b/>
            <sz val="9"/>
            <color indexed="81"/>
            <rFont val="Tahoma"/>
            <family val="2"/>
          </rPr>
          <t>)</t>
        </r>
      </text>
    </comment>
    <comment ref="J4" authorId="0" shapeId="0" xr:uid="{1E0BC2D9-6FCD-4087-BD5E-7F05EDB39B03}">
      <text>
        <r>
          <rPr>
            <b/>
            <sz val="9"/>
            <color indexed="81"/>
            <rFont val="돋움"/>
            <family val="3"/>
            <charset val="129"/>
          </rPr>
          <t>주주이면</t>
        </r>
        <r>
          <rPr>
            <b/>
            <sz val="9"/>
            <color indexed="81"/>
            <rFont val="Tahoma"/>
            <family val="2"/>
          </rPr>
          <t xml:space="preserve"> "</t>
        </r>
        <r>
          <rPr>
            <b/>
            <sz val="9"/>
            <color indexed="81"/>
            <rFont val="돋움"/>
            <family val="3"/>
            <charset val="129"/>
          </rPr>
          <t>여</t>
        </r>
        <r>
          <rPr>
            <b/>
            <sz val="9"/>
            <color indexed="81"/>
            <rFont val="Tahoma"/>
            <family val="2"/>
          </rPr>
          <t xml:space="preserve">" </t>
        </r>
        <r>
          <rPr>
            <b/>
            <sz val="9"/>
            <color indexed="81"/>
            <rFont val="돋움"/>
            <family val="3"/>
            <charset val="129"/>
          </rPr>
          <t>기재하고</t>
        </r>
        <r>
          <rPr>
            <b/>
            <sz val="9"/>
            <color indexed="81"/>
            <rFont val="Tahoma"/>
            <family val="2"/>
          </rPr>
          <t xml:space="preserve"> 
</t>
        </r>
        <r>
          <rPr>
            <b/>
            <sz val="9"/>
            <color indexed="81"/>
            <rFont val="돋움"/>
            <family val="3"/>
            <charset val="129"/>
          </rPr>
          <t>옆에</t>
        </r>
        <r>
          <rPr>
            <b/>
            <sz val="9"/>
            <color indexed="81"/>
            <rFont val="Tahoma"/>
            <family val="2"/>
          </rPr>
          <t xml:space="preserve"> </t>
        </r>
        <r>
          <rPr>
            <b/>
            <sz val="9"/>
            <color indexed="81"/>
            <rFont val="돋움"/>
            <family val="3"/>
            <charset val="129"/>
          </rPr>
          <t>주식</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취득일</t>
        </r>
        <r>
          <rPr>
            <b/>
            <sz val="9"/>
            <color indexed="81"/>
            <rFont val="Tahoma"/>
            <family val="2"/>
          </rPr>
          <t xml:space="preserve"> </t>
        </r>
        <r>
          <rPr>
            <b/>
            <sz val="9"/>
            <color indexed="81"/>
            <rFont val="돋움"/>
            <family val="3"/>
            <charset val="129"/>
          </rPr>
          <t>기재
주식취득일</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예전부터</t>
        </r>
        <r>
          <rPr>
            <b/>
            <sz val="9"/>
            <color indexed="81"/>
            <rFont val="Tahoma"/>
            <family val="2"/>
          </rPr>
          <t xml:space="preserve"> </t>
        </r>
        <r>
          <rPr>
            <b/>
            <sz val="9"/>
            <color indexed="81"/>
            <rFont val="돋움"/>
            <family val="3"/>
            <charset val="129"/>
          </rPr>
          <t>주주면
현재해의</t>
        </r>
        <r>
          <rPr>
            <b/>
            <sz val="9"/>
            <color indexed="81"/>
            <rFont val="Tahoma"/>
            <family val="2"/>
          </rPr>
          <t xml:space="preserve"> 1.1.</t>
        </r>
        <r>
          <rPr>
            <b/>
            <sz val="9"/>
            <color indexed="81"/>
            <rFont val="돋움"/>
            <family val="3"/>
            <charset val="129"/>
          </rPr>
          <t>로</t>
        </r>
        <r>
          <rPr>
            <b/>
            <sz val="9"/>
            <color indexed="81"/>
            <rFont val="Tahoma"/>
            <family val="2"/>
          </rPr>
          <t xml:space="preserve"> </t>
        </r>
        <r>
          <rPr>
            <b/>
            <sz val="9"/>
            <color indexed="81"/>
            <rFont val="돋움"/>
            <family val="3"/>
            <charset val="129"/>
          </rPr>
          <t>기재
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배우자
</t>
        </r>
        <r>
          <rPr>
            <b/>
            <sz val="9"/>
            <color indexed="81"/>
            <rFont val="Tahoma"/>
            <family val="2"/>
          </rPr>
          <t xml:space="preserve">  </t>
        </r>
        <r>
          <rPr>
            <b/>
            <sz val="9"/>
            <color indexed="81"/>
            <rFont val="돋움"/>
            <family val="3"/>
            <charset val="129"/>
          </rPr>
          <t>마</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‘라</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조의</t>
        </r>
        <r>
          <rPr>
            <b/>
            <sz val="9"/>
            <color indexed="81"/>
            <rFont val="Tahoma"/>
            <family val="2"/>
          </rPr>
          <t xml:space="preserve"> 2 [ </t>
        </r>
        <r>
          <rPr>
            <b/>
            <sz val="9"/>
            <color indexed="81"/>
            <rFont val="돋움"/>
            <family val="3"/>
            <charset val="129"/>
          </rPr>
          <t>특수관계인의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
국세기본법시행령</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조의</t>
        </r>
        <r>
          <rPr>
            <b/>
            <sz val="9"/>
            <color indexed="81"/>
            <rFont val="Tahoma"/>
            <family val="2"/>
          </rPr>
          <t xml:space="preserve"> 2 [ </t>
        </r>
        <r>
          <rPr>
            <b/>
            <sz val="9"/>
            <color indexed="81"/>
            <rFont val="돋움"/>
            <family val="3"/>
            <charset val="129"/>
          </rPr>
          <t>특수관계인의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20</t>
        </r>
        <r>
          <rPr>
            <b/>
            <sz val="9"/>
            <color indexed="81"/>
            <rFont val="돋움"/>
            <family val="3"/>
            <charset val="129"/>
          </rPr>
          <t>호</t>
        </r>
        <r>
          <rPr>
            <b/>
            <sz val="9"/>
            <color indexed="81"/>
            <rFont val="Tahoma"/>
            <family val="2"/>
          </rPr>
          <t xml:space="preserve"> </t>
        </r>
        <r>
          <rPr>
            <b/>
            <sz val="9"/>
            <color indexed="81"/>
            <rFont val="돋움"/>
            <family val="3"/>
            <charset val="129"/>
          </rPr>
          <t>가목에서</t>
        </r>
        <r>
          <rPr>
            <b/>
            <sz val="9"/>
            <color indexed="81"/>
            <rFont val="Tahoma"/>
            <family val="2"/>
          </rPr>
          <t xml:space="preserve"> </t>
        </r>
        <r>
          <rPr>
            <b/>
            <sz val="9"/>
            <color indexed="81"/>
            <rFont val="돋움"/>
            <family val="3"/>
            <charset val="129"/>
          </rPr>
          <t>“혈족ㆍ인척</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친족관계”란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관계</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“친족관계”라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.(2012.02.02 </t>
        </r>
        <r>
          <rPr>
            <b/>
            <sz val="9"/>
            <color indexed="81"/>
            <rFont val="돋움"/>
            <family val="3"/>
            <charset val="129"/>
          </rPr>
          <t>신설</t>
        </r>
        <r>
          <rPr>
            <b/>
            <sz val="9"/>
            <color indexed="81"/>
            <rFont val="Tahoma"/>
            <family val="2"/>
          </rPr>
          <t>)
  1. 6</t>
        </r>
        <r>
          <rPr>
            <b/>
            <sz val="9"/>
            <color indexed="81"/>
            <rFont val="돋움"/>
            <family val="3"/>
            <charset val="129"/>
          </rPr>
          <t>촌</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혈족</t>
        </r>
        <r>
          <rPr>
            <b/>
            <sz val="9"/>
            <color indexed="81"/>
            <rFont val="Tahoma"/>
            <family val="2"/>
          </rPr>
          <t xml:space="preserve">(2012.02.02 </t>
        </r>
        <r>
          <rPr>
            <b/>
            <sz val="9"/>
            <color indexed="81"/>
            <rFont val="돋움"/>
            <family val="3"/>
            <charset val="129"/>
          </rPr>
          <t>신설</t>
        </r>
        <r>
          <rPr>
            <b/>
            <sz val="9"/>
            <color indexed="81"/>
            <rFont val="Tahoma"/>
            <family val="2"/>
          </rPr>
          <t>)
  2. 4</t>
        </r>
        <r>
          <rPr>
            <b/>
            <sz val="9"/>
            <color indexed="81"/>
            <rFont val="돋움"/>
            <family val="3"/>
            <charset val="129"/>
          </rPr>
          <t>촌</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인척</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배우자</t>
        </r>
        <r>
          <rPr>
            <b/>
            <sz val="9"/>
            <color indexed="81"/>
            <rFont val="Tahoma"/>
            <family val="2"/>
          </rPr>
          <t>(</t>
        </r>
        <r>
          <rPr>
            <b/>
            <sz val="9"/>
            <color indexed="81"/>
            <rFont val="돋움"/>
            <family val="3"/>
            <charset val="129"/>
          </rPr>
          <t>사실상의</t>
        </r>
        <r>
          <rPr>
            <b/>
            <sz val="9"/>
            <color indexed="81"/>
            <rFont val="Tahoma"/>
            <family val="2"/>
          </rPr>
          <t xml:space="preserve"> </t>
        </r>
        <r>
          <rPr>
            <b/>
            <sz val="9"/>
            <color indexed="81"/>
            <rFont val="돋움"/>
            <family val="3"/>
            <charset val="129"/>
          </rPr>
          <t>혼인관계에</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자를</t>
        </r>
        <r>
          <rPr>
            <b/>
            <sz val="9"/>
            <color indexed="81"/>
            <rFont val="Tahoma"/>
            <family val="2"/>
          </rPr>
          <t xml:space="preserve"> </t>
        </r>
        <r>
          <rPr>
            <b/>
            <sz val="9"/>
            <color indexed="81"/>
            <rFont val="돋움"/>
            <family val="3"/>
            <charset val="129"/>
          </rPr>
          <t>포함한다</t>
        </r>
        <r>
          <rPr>
            <b/>
            <sz val="9"/>
            <color indexed="81"/>
            <rFont val="Tahoma"/>
            <family val="2"/>
          </rPr>
          <t xml:space="preserve">)(2012.02.02 </t>
        </r>
        <r>
          <rPr>
            <b/>
            <sz val="9"/>
            <color indexed="81"/>
            <rFont val="돋움"/>
            <family val="3"/>
            <charset val="129"/>
          </rPr>
          <t>신설</t>
        </r>
        <r>
          <rPr>
            <b/>
            <sz val="9"/>
            <color indexed="81"/>
            <rFont val="Tahoma"/>
            <family val="2"/>
          </rPr>
          <t xml:space="preserve">)
  4. </t>
        </r>
        <r>
          <rPr>
            <b/>
            <sz val="9"/>
            <color indexed="81"/>
            <rFont val="돋움"/>
            <family val="3"/>
            <charset val="129"/>
          </rPr>
          <t>친생자로서</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사람에게</t>
        </r>
        <r>
          <rPr>
            <b/>
            <sz val="9"/>
            <color indexed="81"/>
            <rFont val="Tahoma"/>
            <family val="2"/>
          </rPr>
          <t xml:space="preserve"> </t>
        </r>
        <r>
          <rPr>
            <b/>
            <sz val="9"/>
            <color indexed="81"/>
            <rFont val="돋움"/>
            <family val="3"/>
            <charset val="129"/>
          </rPr>
          <t>친양자</t>
        </r>
        <r>
          <rPr>
            <b/>
            <sz val="9"/>
            <color indexed="81"/>
            <rFont val="Tahoma"/>
            <family val="2"/>
          </rPr>
          <t xml:space="preserve"> </t>
        </r>
        <r>
          <rPr>
            <b/>
            <sz val="9"/>
            <color indexed="81"/>
            <rFont val="돋움"/>
            <family val="3"/>
            <charset val="129"/>
          </rPr>
          <t>입양된</t>
        </r>
        <r>
          <rPr>
            <b/>
            <sz val="9"/>
            <color indexed="81"/>
            <rFont val="Tahoma"/>
            <family val="2"/>
          </rPr>
          <t xml:space="preserve"> </t>
        </r>
        <r>
          <rPr>
            <b/>
            <sz val="9"/>
            <color indexed="81"/>
            <rFont val="돋움"/>
            <family val="3"/>
            <charset val="129"/>
          </rPr>
          <t>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배우자ㆍ직계비속</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L4" authorId="0" shapeId="0" xr:uid="{39F105BA-C0BA-4D33-AFBB-1F0BB9BEAEAA}">
      <text>
        <r>
          <rPr>
            <b/>
            <sz val="9"/>
            <color indexed="81"/>
            <rFont val="돋움"/>
            <family val="3"/>
            <charset val="129"/>
          </rPr>
          <t>주주인</t>
        </r>
        <r>
          <rPr>
            <b/>
            <sz val="9"/>
            <color indexed="81"/>
            <rFont val="Tahoma"/>
            <family val="2"/>
          </rPr>
          <t xml:space="preserve"> </t>
        </r>
        <r>
          <rPr>
            <b/>
            <sz val="9"/>
            <color indexed="81"/>
            <rFont val="돋움"/>
            <family val="3"/>
            <charset val="129"/>
          </rPr>
          <t>임원은</t>
        </r>
        <r>
          <rPr>
            <b/>
            <sz val="9"/>
            <color indexed="81"/>
            <rFont val="Tahoma"/>
            <family val="2"/>
          </rPr>
          <t xml:space="preserve"> </t>
        </r>
        <r>
          <rPr>
            <b/>
            <sz val="9"/>
            <color indexed="81"/>
            <rFont val="돋움"/>
            <family val="3"/>
            <charset val="129"/>
          </rPr>
          <t>소액주주인가의</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불문</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56E0D2CA-FA4C-4967-A19F-FC38535BA480}">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Q4" authorId="0" shapeId="0" xr:uid="{EB882BB3-85AF-411A-B1CC-CDC90EEC9BDF}">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D06FCE51-F5A3-4CB5-90B2-624850C956D1}">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5400787A-BB5B-4E66-A43F-9EB08291B422}">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B033CC26-B4A5-451E-8213-99B57B1A825B}">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1922C683-1C2E-4529-916B-207BDAC21306}">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99AA2547-5D07-4863-B0E3-9D8AEF58DA1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56FF7617-A61D-4FF6-9DD3-775855355B41}">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C4" authorId="1" shapeId="0" xr:uid="{140708B1-645E-46D5-A74B-CBA209A34A4D}">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8A1907F6-E77E-4135-9B0F-383381D49108}">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64C21613-6D88-46C9-A48F-835CB1B0F188}">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AD8EBAAD-F750-4673-95C5-C52D60F92FC7}">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76FDB026-AFE7-42B6-9E64-ABB9FE6068E6}">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30B8E2BD-BABE-48D6-9539-DA2BA8E4D89A}">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361C5AA7-C0EA-4A4E-845D-AF58F6FBF3ED}">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117200E7-2100-4A1A-8EAD-494C8646F707}">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7897CCA7-5462-441C-AAB3-3EF89D9203BA}">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624F653B-F5B9-4AF9-AAEA-F0EA9DFA38DE}">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5EE0511A-B7DE-4CDC-8902-293346E5DC31}">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40B43003-F348-4D95-9692-28B2E68F5EDF}">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F79F344D-F5F5-4813-81B5-49A735E62BB6}">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CCB75312-D24E-4926-A9B1-7196A0328C48}">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DF78CFB6-9DC3-4310-91F6-4FE8796ECEF6}">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700BE299-CDF6-4110-89FC-D84FF7D5822E}">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0" shapeId="0" xr:uid="{F5D9A21C-3AF6-41F5-9002-E9E129BA9331}">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3EA4852B-7A74-4E8B-8951-CB2FE203E054}">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24C4E5FD-71F1-4A37-B1D7-7CC27ACA2FA3}">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6757478A-FCCF-41CB-A15D-5DE94FB251F6}">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20279CE1-7B1D-4C09-AEA1-6D959D7F696E}">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A4CF5BE1-4449-4589-9755-900684F5C216}">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0273EA22-7A2C-4FB4-945B-99F10B4503F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84C59C6D-62F4-4BB1-B590-5533839414A7}">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E79EDECA-2FFC-4FFC-BFDD-FCA9D6A62345}">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713CEC47-6E12-4DBE-99D7-50195F33FFC7}">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BS114" authorId="1" shapeId="0" xr:uid="{9F21AD00-43ED-4AD5-BA56-7EB48C6CFAD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4" authorId="1" shapeId="0" xr:uid="{3A9AE8B9-023D-4295-9ACB-B0CB60A9AA7B}">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5A61CC93-9BD8-41B6-A705-503A7B0703B8}">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9C2C8AC9-3AE3-4AE6-A5B9-A441A176A1B7}">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0" shapeId="0" xr:uid="{35206D16-DB27-472C-94C8-8FF4D8C97FFA}">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00BA31D9-8030-4CFC-BBB4-4B87D148C4F9}">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1AE4944D-E77D-4948-BBEE-AC57A4C2B8C3}">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1DE3D0E4-79BB-4ED5-958F-4A284FD2E043}">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656305CA-B6A8-4A6D-9393-48F73E323FDD}">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735442F2-3FD4-41A2-B30A-5166D0C4D4B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1B4E6A67-4FF7-44ED-A2CB-2994C4E28A6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FA48AF28-9056-4614-A153-77DE894810B6}">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C7E2D322-15B6-42C9-B2C0-CB6AFFB8E84A}">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6814CD72-C348-4FDC-8892-4E1D024759B2}">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BS114" authorId="1" shapeId="0" xr:uid="{5606DDF2-9DB9-4174-9F5A-EDB0A214C822}">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4" authorId="1" shapeId="0" xr:uid="{74898CF5-3406-4637-A57E-8D7579F13C83}">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69062969-8293-4130-BED5-991E253C71EA}">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9C8713C8-A69E-4446-B433-9EF959CF06D3}">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48242B0C-98CC-4FC5-A23E-4AFD28899019}">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F72D0359-B33A-4D06-8B44-E615E6D2A142}">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41525435-E41D-4F05-8017-76E9F4781323}">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4FFABD6B-21E1-468F-B8A7-FC861C652D81}">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2AEC2D8A-546D-43D0-AA90-9BF247D860B0}">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DA970191-ECC6-4CEA-9947-8B12745DEB3B}">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6E3A653C-EE16-4442-A14E-4F995562108F}">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BEFD9236-62AD-4162-B700-4A7AC63E0B39}">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BAE0B9EA-9AEC-4A7B-9FBA-DEA6C161F142}">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S7" authorId="0" shapeId="0" xr:uid="{00000000-0006-0000-0200-000001000000}">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J27" authorId="0" shapeId="0" xr:uid="{00000000-0006-0000-0200-000002000000}">
      <text>
        <r>
          <rPr>
            <b/>
            <sz val="9"/>
            <color indexed="81"/>
            <rFont val="돋움"/>
            <family val="3"/>
            <charset val="129"/>
          </rPr>
          <t>중소기업</t>
        </r>
        <r>
          <rPr>
            <b/>
            <sz val="9"/>
            <color indexed="81"/>
            <rFont val="Tahoma"/>
            <family val="2"/>
          </rPr>
          <t xml:space="preserve"> 1,000</t>
        </r>
        <r>
          <rPr>
            <b/>
            <sz val="9"/>
            <color indexed="81"/>
            <rFont val="돋움"/>
            <family val="3"/>
            <charset val="129"/>
          </rPr>
          <t>만원
중견기업</t>
        </r>
        <r>
          <rPr>
            <b/>
            <sz val="9"/>
            <color indexed="81"/>
            <rFont val="Tahoma"/>
            <family val="2"/>
          </rPr>
          <t xml:space="preserve"> 700</t>
        </r>
        <r>
          <rPr>
            <b/>
            <sz val="9"/>
            <color indexed="81"/>
            <rFont val="돋움"/>
            <family val="3"/>
            <charset val="129"/>
          </rPr>
          <t>만원
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t>
        </r>
        <r>
          <rPr>
            <b/>
            <sz val="9"/>
            <color indexed="81"/>
            <rFont val="Tahoma"/>
            <family val="2"/>
          </rPr>
          <t xml:space="preserve"> 300</t>
        </r>
        <r>
          <rPr>
            <b/>
            <sz val="9"/>
            <color indexed="81"/>
            <rFont val="돋움"/>
            <family val="3"/>
            <charset val="129"/>
          </rPr>
          <t>만원
그</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과세연도
중소기업</t>
        </r>
        <r>
          <rPr>
            <b/>
            <sz val="9"/>
            <color indexed="81"/>
            <rFont val="Tahoma"/>
            <family val="2"/>
          </rPr>
          <t>,</t>
        </r>
        <r>
          <rPr>
            <b/>
            <sz val="9"/>
            <color indexed="81"/>
            <rFont val="돋움"/>
            <family val="3"/>
            <charset val="129"/>
          </rPr>
          <t>중견기업</t>
        </r>
        <r>
          <rPr>
            <b/>
            <sz val="9"/>
            <color indexed="81"/>
            <rFont val="Tahoma"/>
            <family val="2"/>
          </rPr>
          <t xml:space="preserve"> 500</t>
        </r>
        <r>
          <rPr>
            <b/>
            <sz val="9"/>
            <color indexed="81"/>
            <rFont val="돋움"/>
            <family val="3"/>
            <charset val="129"/>
          </rPr>
          <t>만원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기업은</t>
        </r>
        <r>
          <rPr>
            <b/>
            <sz val="9"/>
            <color indexed="81"/>
            <rFont val="Tahoma"/>
            <family val="2"/>
          </rPr>
          <t xml:space="preserve"> 200</t>
        </r>
        <r>
          <rPr>
            <b/>
            <sz val="9"/>
            <color indexed="81"/>
            <rFont val="돋움"/>
            <family val="3"/>
            <charset val="129"/>
          </rPr>
          <t>만원</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18" authorId="0" shapeId="0" xr:uid="{153B228A-33B3-454B-B194-31E4B77416E2}">
      <text>
        <r>
          <rPr>
            <b/>
            <sz val="9"/>
            <color indexed="81"/>
            <rFont val="돋움"/>
            <family val="3"/>
            <charset val="129"/>
          </rPr>
          <t>청년</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경력단절</t>
        </r>
        <r>
          <rPr>
            <b/>
            <sz val="9"/>
            <color indexed="81"/>
            <rFont val="Tahoma"/>
            <family val="2"/>
          </rPr>
          <t xml:space="preserve"> </t>
        </r>
        <r>
          <rPr>
            <b/>
            <sz val="9"/>
            <color indexed="81"/>
            <rFont val="돋움"/>
            <family val="3"/>
            <charset val="129"/>
          </rPr>
          <t>여성</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text>
    </comment>
    <comment ref="A23" authorId="0" shapeId="0" xr:uid="{53BE8799-F6CD-4C41-BB4F-1AD189464A0D}">
      <text>
        <r>
          <rPr>
            <b/>
            <sz val="9"/>
            <color indexed="81"/>
            <rFont val="돋움"/>
            <family val="3"/>
            <charset val="129"/>
          </rPr>
          <t>회사부담분
사용자가 부담하는 사회보험료 상당액</t>
        </r>
      </text>
    </comment>
    <comment ref="A29" authorId="0" shapeId="0" xr:uid="{1D968435-EAE6-4E79-B610-58D711A15B6E}">
      <text>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조의</t>
        </r>
        <r>
          <rPr>
            <b/>
            <sz val="9"/>
            <color indexed="81"/>
            <rFont val="Tahoma"/>
            <family val="2"/>
          </rPr>
          <t xml:space="preserve">4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.(2012.02.02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개정</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개정</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(2012.02.02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개정</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개정</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개정</t>
        </r>
        <r>
          <rPr>
            <b/>
            <sz val="9"/>
            <color indexed="81"/>
            <rFont val="Tahoma"/>
            <family val="2"/>
          </rPr>
          <t xml:space="preserve">)
7.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조의</t>
        </r>
        <r>
          <rPr>
            <b/>
            <sz val="9"/>
            <color indexed="81"/>
            <rFont val="Tahoma"/>
            <family val="2"/>
          </rPr>
          <t xml:space="preserve">4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사회보험에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부담하여야</t>
        </r>
        <r>
          <rPr>
            <b/>
            <sz val="9"/>
            <color indexed="81"/>
            <rFont val="Tahoma"/>
            <family val="2"/>
          </rPr>
          <t xml:space="preserve"> </t>
        </r>
        <r>
          <rPr>
            <b/>
            <sz val="9"/>
            <color indexed="81"/>
            <rFont val="돋움"/>
            <family val="3"/>
            <charset val="129"/>
          </rPr>
          <t>하는</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보험료의</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t>
        </r>
        <r>
          <rPr>
            <b/>
            <sz val="9"/>
            <color indexed="81"/>
            <rFont val="Tahoma"/>
            <family val="2"/>
          </rPr>
          <t xml:space="preserve">(2012.02.02 </t>
        </r>
        <r>
          <rPr>
            <b/>
            <sz val="9"/>
            <color indexed="81"/>
            <rFont val="돋움"/>
            <family val="3"/>
            <charset val="129"/>
          </rPr>
          <t>개정</t>
        </r>
        <r>
          <rPr>
            <b/>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5DE5642A-5A1F-45B4-A4F9-29F9504C1419}">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69D9D1B8-72E1-4070-A9E6-B90277B5C9E7}">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EA19ECD8-FAB8-4534-9408-60087AB94953}">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D442D5A3-8C21-47D7-9377-31374859882C}">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B764C8F0-B6C7-429E-A9AC-764EFBF18473}">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7AA1FB5B-22FA-4471-A679-AA0A56F19483}">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CEF6B808-4499-485D-AF31-2689E397E46E}">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AA895B26-B15B-446A-9557-193934ABAA22}">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46307B9D-AE68-46FC-B712-07EB59299363}">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9EEB0E76-CF60-4CEF-A905-E08EE7B35F7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72ECD9F9-A2E2-45C2-BC3B-FC9979A6A74A}">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S7" authorId="0" shapeId="0" xr:uid="{31F7D598-8EFE-443E-AA66-08ED68DC7054}">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J27" authorId="0" shapeId="0" xr:uid="{26EED86C-B8FC-4C81-822E-C5F079AB40F9}">
      <text>
        <r>
          <rPr>
            <b/>
            <sz val="9"/>
            <color indexed="81"/>
            <rFont val="돋움"/>
            <family val="3"/>
            <charset val="129"/>
          </rPr>
          <t>중소기업</t>
        </r>
        <r>
          <rPr>
            <b/>
            <sz val="9"/>
            <color indexed="81"/>
            <rFont val="Tahoma"/>
            <family val="2"/>
          </rPr>
          <t xml:space="preserve"> 1,000</t>
        </r>
        <r>
          <rPr>
            <b/>
            <sz val="9"/>
            <color indexed="81"/>
            <rFont val="돋움"/>
            <family val="3"/>
            <charset val="129"/>
          </rPr>
          <t>만원
중견기업</t>
        </r>
        <r>
          <rPr>
            <b/>
            <sz val="9"/>
            <color indexed="81"/>
            <rFont val="Tahoma"/>
            <family val="2"/>
          </rPr>
          <t xml:space="preserve"> 700</t>
        </r>
        <r>
          <rPr>
            <b/>
            <sz val="9"/>
            <color indexed="81"/>
            <rFont val="돋움"/>
            <family val="3"/>
            <charset val="129"/>
          </rPr>
          <t>만원
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t>
        </r>
        <r>
          <rPr>
            <b/>
            <sz val="9"/>
            <color indexed="81"/>
            <rFont val="Tahoma"/>
            <family val="2"/>
          </rPr>
          <t xml:space="preserve"> 300</t>
        </r>
        <r>
          <rPr>
            <b/>
            <sz val="9"/>
            <color indexed="81"/>
            <rFont val="돋움"/>
            <family val="3"/>
            <charset val="129"/>
          </rPr>
          <t>만원
그</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과세연도
중소기업</t>
        </r>
        <r>
          <rPr>
            <b/>
            <sz val="9"/>
            <color indexed="81"/>
            <rFont val="Tahoma"/>
            <family val="2"/>
          </rPr>
          <t>,</t>
        </r>
        <r>
          <rPr>
            <b/>
            <sz val="9"/>
            <color indexed="81"/>
            <rFont val="돋움"/>
            <family val="3"/>
            <charset val="129"/>
          </rPr>
          <t>중견기업</t>
        </r>
        <r>
          <rPr>
            <b/>
            <sz val="9"/>
            <color indexed="81"/>
            <rFont val="Tahoma"/>
            <family val="2"/>
          </rPr>
          <t xml:space="preserve"> 500</t>
        </r>
        <r>
          <rPr>
            <b/>
            <sz val="9"/>
            <color indexed="81"/>
            <rFont val="돋움"/>
            <family val="3"/>
            <charset val="129"/>
          </rPr>
          <t>만원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기업은</t>
        </r>
        <r>
          <rPr>
            <b/>
            <sz val="9"/>
            <color indexed="81"/>
            <rFont val="Tahoma"/>
            <family val="2"/>
          </rPr>
          <t xml:space="preserve"> 200</t>
        </r>
        <r>
          <rPr>
            <b/>
            <sz val="9"/>
            <color indexed="81"/>
            <rFont val="돋움"/>
            <family val="3"/>
            <charset val="129"/>
          </rPr>
          <t>만원</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18" authorId="0" shapeId="0" xr:uid="{63306B37-2A32-45E4-A7DC-FE68D245594A}">
      <text>
        <r>
          <rPr>
            <b/>
            <sz val="9"/>
            <color indexed="81"/>
            <rFont val="돋움"/>
            <family val="3"/>
            <charset val="129"/>
          </rPr>
          <t>청년</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경력단절</t>
        </r>
        <r>
          <rPr>
            <b/>
            <sz val="9"/>
            <color indexed="81"/>
            <rFont val="Tahoma"/>
            <family val="2"/>
          </rPr>
          <t xml:space="preserve"> </t>
        </r>
        <r>
          <rPr>
            <b/>
            <sz val="9"/>
            <color indexed="81"/>
            <rFont val="돋움"/>
            <family val="3"/>
            <charset val="129"/>
          </rPr>
          <t>여성</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text>
    </comment>
    <comment ref="A23" authorId="0" shapeId="0" xr:uid="{D03DDD29-099D-43A4-ACC8-FDCDCB8BF3AD}">
      <text>
        <r>
          <rPr>
            <b/>
            <sz val="9"/>
            <color indexed="81"/>
            <rFont val="돋움"/>
            <family val="3"/>
            <charset val="129"/>
          </rPr>
          <t>회사부담분
사용자가 부담하는 사회보험료 상당액</t>
        </r>
      </text>
    </comment>
    <comment ref="U25" authorId="0" shapeId="0" xr:uid="{B95F54EB-D4B2-40E2-B1CD-E3A2A1AE74DB}">
      <text>
        <r>
          <rPr>
            <b/>
            <sz val="9"/>
            <color indexed="81"/>
            <rFont val="돋움"/>
            <family val="3"/>
            <charset val="129"/>
          </rPr>
          <t>업종별</t>
        </r>
        <r>
          <rPr>
            <b/>
            <sz val="9"/>
            <color indexed="81"/>
            <rFont val="Tahoma"/>
            <family val="2"/>
          </rPr>
          <t xml:space="preserve"> </t>
        </r>
        <r>
          <rPr>
            <b/>
            <sz val="9"/>
            <color indexed="81"/>
            <rFont val="돋움"/>
            <family val="3"/>
            <charset val="129"/>
          </rPr>
          <t xml:space="preserve">요율
</t>
        </r>
        <r>
          <rPr>
            <b/>
            <sz val="9"/>
            <color indexed="81"/>
            <rFont val="Tahoma"/>
            <family val="2"/>
          </rPr>
          <t>check!!</t>
        </r>
      </text>
    </comment>
    <comment ref="A29" authorId="0" shapeId="0" xr:uid="{E580FCB0-9060-4982-814E-BA909A7F7D33}">
      <text>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조의</t>
        </r>
        <r>
          <rPr>
            <b/>
            <sz val="9"/>
            <color indexed="81"/>
            <rFont val="Tahoma"/>
            <family val="2"/>
          </rPr>
          <t xml:space="preserve">4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.(2012.02.02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개정</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개정</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(2012.02.02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개정</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개정</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개정</t>
        </r>
        <r>
          <rPr>
            <b/>
            <sz val="9"/>
            <color indexed="81"/>
            <rFont val="Tahoma"/>
            <family val="2"/>
          </rPr>
          <t xml:space="preserve">)
7.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조의</t>
        </r>
        <r>
          <rPr>
            <b/>
            <sz val="9"/>
            <color indexed="81"/>
            <rFont val="Tahoma"/>
            <family val="2"/>
          </rPr>
          <t xml:space="preserve">4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사회보험에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부담하여야</t>
        </r>
        <r>
          <rPr>
            <b/>
            <sz val="9"/>
            <color indexed="81"/>
            <rFont val="Tahoma"/>
            <family val="2"/>
          </rPr>
          <t xml:space="preserve"> </t>
        </r>
        <r>
          <rPr>
            <b/>
            <sz val="9"/>
            <color indexed="81"/>
            <rFont val="돋움"/>
            <family val="3"/>
            <charset val="129"/>
          </rPr>
          <t>하는</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보험료의</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t>
        </r>
        <r>
          <rPr>
            <b/>
            <sz val="9"/>
            <color indexed="81"/>
            <rFont val="Tahoma"/>
            <family val="2"/>
          </rPr>
          <t xml:space="preserve">(2012.02.02 </t>
        </r>
        <r>
          <rPr>
            <b/>
            <sz val="9"/>
            <color indexed="81"/>
            <rFont val="돋움"/>
            <family val="3"/>
            <charset val="129"/>
          </rPr>
          <t>개정</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D4" authorId="0" shapeId="0" xr:uid="{8DC2C708-80CE-48FE-A44A-4806CDB986F0}">
      <text>
        <r>
          <rPr>
            <b/>
            <sz val="9"/>
            <color indexed="81"/>
            <rFont val="돋움"/>
            <family val="3"/>
            <charset val="129"/>
          </rPr>
          <t>반드시</t>
        </r>
        <r>
          <rPr>
            <b/>
            <sz val="9"/>
            <color indexed="81"/>
            <rFont val="Tahoma"/>
            <family val="2"/>
          </rPr>
          <t xml:space="preserve"> </t>
        </r>
        <r>
          <rPr>
            <b/>
            <sz val="9"/>
            <color indexed="81"/>
            <rFont val="돋움"/>
            <family val="3"/>
            <charset val="129"/>
          </rPr>
          <t>주민등록번호</t>
        </r>
        <r>
          <rPr>
            <b/>
            <sz val="9"/>
            <color indexed="81"/>
            <rFont val="Tahoma"/>
            <family val="2"/>
          </rPr>
          <t xml:space="preserve"> </t>
        </r>
        <r>
          <rPr>
            <b/>
            <sz val="9"/>
            <color indexed="81"/>
            <rFont val="돋움"/>
            <family val="3"/>
            <charset val="129"/>
          </rPr>
          <t>형식</t>
        </r>
        <r>
          <rPr>
            <b/>
            <sz val="9"/>
            <color indexed="81"/>
            <rFont val="Tahoma"/>
            <family val="2"/>
          </rPr>
          <t xml:space="preserve"> "-"</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E4" authorId="0" shapeId="0" xr:uid="{FAD4F0D0-B8CF-4522-8D5C-6B58D305CD3B}">
      <text>
        <r>
          <rPr>
            <b/>
            <sz val="9"/>
            <color indexed="81"/>
            <rFont val="돋움"/>
            <family val="3"/>
            <charset val="129"/>
          </rPr>
          <t>반드시</t>
        </r>
        <r>
          <rPr>
            <b/>
            <sz val="9"/>
            <color indexed="81"/>
            <rFont val="Tahoma"/>
            <family val="2"/>
          </rPr>
          <t xml:space="preserve"> </t>
        </r>
        <r>
          <rPr>
            <b/>
            <sz val="9"/>
            <color indexed="81"/>
            <rFont val="돋움"/>
            <family val="3"/>
            <charset val="129"/>
          </rPr>
          <t>날짜</t>
        </r>
        <r>
          <rPr>
            <b/>
            <sz val="9"/>
            <color indexed="81"/>
            <rFont val="Tahoma"/>
            <family val="2"/>
          </rPr>
          <t xml:space="preserve"> </t>
        </r>
        <r>
          <rPr>
            <b/>
            <sz val="9"/>
            <color indexed="81"/>
            <rFont val="돋움"/>
            <family val="3"/>
            <charset val="129"/>
          </rPr>
          <t>형식</t>
        </r>
      </text>
    </comment>
    <comment ref="F4" authorId="0" shapeId="0" xr:uid="{096878FD-BCAC-4F46-811C-CA425C055ED2}">
      <text>
        <r>
          <rPr>
            <b/>
            <sz val="9"/>
            <color indexed="81"/>
            <rFont val="돋움"/>
            <family val="3"/>
            <charset val="129"/>
          </rPr>
          <t>더존</t>
        </r>
        <r>
          <rPr>
            <b/>
            <sz val="9"/>
            <color indexed="81"/>
            <rFont val="Tahoma"/>
            <family val="2"/>
          </rPr>
          <t xml:space="preserve"> - </t>
        </r>
        <r>
          <rPr>
            <b/>
            <sz val="9"/>
            <color indexed="81"/>
            <rFont val="돋움"/>
            <family val="3"/>
            <charset val="129"/>
          </rPr>
          <t>인사급여</t>
        </r>
        <r>
          <rPr>
            <b/>
            <sz val="9"/>
            <color indexed="81"/>
            <rFont val="Tahoma"/>
            <family val="2"/>
          </rPr>
          <t xml:space="preserve"> - </t>
        </r>
        <r>
          <rPr>
            <b/>
            <sz val="9"/>
            <color indexed="81"/>
            <rFont val="돋움"/>
            <family val="3"/>
            <charset val="129"/>
          </rPr>
          <t>사회보험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보수총액신고서
오른쪽</t>
        </r>
        <r>
          <rPr>
            <b/>
            <sz val="9"/>
            <color indexed="81"/>
            <rFont val="Tahoma"/>
            <family val="2"/>
          </rPr>
          <t xml:space="preserve"> </t>
        </r>
        <r>
          <rPr>
            <b/>
            <sz val="9"/>
            <color indexed="81"/>
            <rFont val="돋움"/>
            <family val="3"/>
            <charset val="129"/>
          </rPr>
          <t>버튼</t>
        </r>
        <r>
          <rPr>
            <b/>
            <sz val="9"/>
            <color indexed="81"/>
            <rFont val="Tahoma"/>
            <family val="2"/>
          </rPr>
          <t xml:space="preserve"> </t>
        </r>
        <r>
          <rPr>
            <b/>
            <sz val="9"/>
            <color indexed="81"/>
            <rFont val="돋움"/>
            <family val="3"/>
            <charset val="129"/>
          </rPr>
          <t>데이터변환</t>
        </r>
        <r>
          <rPr>
            <b/>
            <sz val="9"/>
            <color indexed="81"/>
            <rFont val="Tahoma"/>
            <family val="2"/>
          </rPr>
          <t xml:space="preserve"> - </t>
        </r>
        <r>
          <rPr>
            <b/>
            <sz val="9"/>
            <color indexed="81"/>
            <rFont val="돋움"/>
            <family val="3"/>
            <charset val="129"/>
          </rPr>
          <t>엑셀변환</t>
        </r>
        <r>
          <rPr>
            <b/>
            <sz val="9"/>
            <color indexed="81"/>
            <rFont val="Tahoma"/>
            <family val="2"/>
          </rPr>
          <t xml:space="preserve"> </t>
        </r>
      </text>
    </comment>
    <comment ref="G4" authorId="0" shapeId="0" xr:uid="{1C038CAC-703F-468F-9F7C-26E50EEFDB07}">
      <text>
        <r>
          <rPr>
            <b/>
            <sz val="9"/>
            <color indexed="81"/>
            <rFont val="돋움"/>
            <family val="3"/>
            <charset val="129"/>
          </rPr>
          <t>반드시</t>
        </r>
        <r>
          <rPr>
            <b/>
            <sz val="9"/>
            <color indexed="81"/>
            <rFont val="Tahoma"/>
            <family val="2"/>
          </rPr>
          <t xml:space="preserve"> </t>
        </r>
        <r>
          <rPr>
            <b/>
            <sz val="9"/>
            <color indexed="81"/>
            <rFont val="돋움"/>
            <family val="3"/>
            <charset val="129"/>
          </rPr>
          <t>날짜형식</t>
        </r>
      </text>
    </comment>
    <comment ref="H4" authorId="0" shapeId="0" xr:uid="{E2C70B61-6463-47AE-8B15-491EC9713D9E}">
      <text>
        <r>
          <rPr>
            <b/>
            <sz val="9"/>
            <color indexed="81"/>
            <rFont val="돋움"/>
            <family val="3"/>
            <charset val="129"/>
          </rPr>
          <t>해당되면</t>
        </r>
        <r>
          <rPr>
            <b/>
            <sz val="9"/>
            <color indexed="81"/>
            <rFont val="Tahoma"/>
            <family val="2"/>
          </rPr>
          <t xml:space="preserve"> "</t>
        </r>
        <r>
          <rPr>
            <b/>
            <sz val="9"/>
            <color indexed="81"/>
            <rFont val="돋움"/>
            <family val="3"/>
            <charset val="129"/>
          </rPr>
          <t>여</t>
        </r>
        <r>
          <rPr>
            <b/>
            <sz val="9"/>
            <color indexed="81"/>
            <rFont val="Tahoma"/>
            <family val="2"/>
          </rPr>
          <t xml:space="preserve">" </t>
        </r>
        <r>
          <rPr>
            <b/>
            <sz val="9"/>
            <color indexed="81"/>
            <rFont val="돋움"/>
            <family val="3"/>
            <charset val="129"/>
          </rPr>
          <t>기재하고</t>
        </r>
        <r>
          <rPr>
            <b/>
            <sz val="9"/>
            <color indexed="81"/>
            <rFont val="Tahoma"/>
            <family val="2"/>
          </rPr>
          <t xml:space="preserve"> </t>
        </r>
        <r>
          <rPr>
            <b/>
            <sz val="9"/>
            <color indexed="81"/>
            <rFont val="돋움"/>
            <family val="3"/>
            <charset val="129"/>
          </rPr>
          <t>옆에</t>
        </r>
        <r>
          <rPr>
            <b/>
            <sz val="9"/>
            <color indexed="81"/>
            <rFont val="Tahoma"/>
            <family val="2"/>
          </rPr>
          <t xml:space="preserve"> </t>
        </r>
        <r>
          <rPr>
            <b/>
            <sz val="9"/>
            <color indexed="81"/>
            <rFont val="돋움"/>
            <family val="3"/>
            <charset val="129"/>
          </rPr>
          <t>임원</t>
        </r>
        <r>
          <rPr>
            <b/>
            <sz val="9"/>
            <color indexed="81"/>
            <rFont val="Tahoma"/>
            <family val="2"/>
          </rPr>
          <t>(</t>
        </r>
        <r>
          <rPr>
            <b/>
            <sz val="9"/>
            <color indexed="81"/>
            <rFont val="돋움"/>
            <family val="3"/>
            <charset val="129"/>
          </rPr>
          <t>이사급이상</t>
        </r>
        <r>
          <rPr>
            <b/>
            <sz val="9"/>
            <color indexed="81"/>
            <rFont val="Tahoma"/>
            <family val="2"/>
          </rPr>
          <t xml:space="preserve">) </t>
        </r>
        <r>
          <rPr>
            <b/>
            <sz val="9"/>
            <color indexed="81"/>
            <rFont val="돋움"/>
            <family val="3"/>
            <charset val="129"/>
          </rPr>
          <t>취임일</t>
        </r>
        <r>
          <rPr>
            <b/>
            <sz val="9"/>
            <color indexed="81"/>
            <rFont val="Tahoma"/>
            <family val="2"/>
          </rPr>
          <t xml:space="preserve"> </t>
        </r>
        <r>
          <rPr>
            <b/>
            <sz val="9"/>
            <color indexed="81"/>
            <rFont val="돋움"/>
            <family val="3"/>
            <charset val="129"/>
          </rPr>
          <t>기재
취임일</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예전부터</t>
        </r>
        <r>
          <rPr>
            <b/>
            <sz val="9"/>
            <color indexed="81"/>
            <rFont val="Tahoma"/>
            <family val="2"/>
          </rPr>
          <t xml:space="preserve"> </t>
        </r>
        <r>
          <rPr>
            <b/>
            <sz val="9"/>
            <color indexed="81"/>
            <rFont val="돋움"/>
            <family val="3"/>
            <charset val="129"/>
          </rPr>
          <t xml:space="preserve">임원이면
</t>
        </r>
        <r>
          <rPr>
            <b/>
            <sz val="9"/>
            <color indexed="81"/>
            <rFont val="Tahoma"/>
            <family val="2"/>
          </rPr>
          <t>2017.1.1</t>
        </r>
        <r>
          <rPr>
            <b/>
            <sz val="9"/>
            <color indexed="81"/>
            <rFont val="돋움"/>
            <family val="3"/>
            <charset val="129"/>
          </rPr>
          <t>등</t>
        </r>
        <r>
          <rPr>
            <b/>
            <sz val="9"/>
            <color indexed="81"/>
            <rFont val="Tahoma"/>
            <family val="2"/>
          </rPr>
          <t xml:space="preserve"> </t>
        </r>
        <r>
          <rPr>
            <b/>
            <sz val="9"/>
            <color indexed="81"/>
            <rFont val="돋움"/>
            <family val="3"/>
            <charset val="129"/>
          </rPr>
          <t>기재
법인세법시행령</t>
        </r>
        <r>
          <rPr>
            <b/>
            <sz val="9"/>
            <color indexed="81"/>
            <rFont val="Tahoma"/>
            <family val="2"/>
          </rPr>
          <t xml:space="preserve"> </t>
        </r>
        <r>
          <rPr>
            <b/>
            <sz val="9"/>
            <color indexed="81"/>
            <rFont val="돋움"/>
            <family val="3"/>
            <charset val="129"/>
          </rPr>
          <t>제</t>
        </r>
        <r>
          <rPr>
            <b/>
            <sz val="9"/>
            <color indexed="81"/>
            <rFont val="Tahoma"/>
            <family val="2"/>
          </rPr>
          <t>40</t>
        </r>
        <r>
          <rPr>
            <b/>
            <sz val="9"/>
            <color indexed="81"/>
            <rFont val="돋움"/>
            <family val="3"/>
            <charset val="129"/>
          </rPr>
          <t>조</t>
        </r>
        <r>
          <rPr>
            <b/>
            <sz val="9"/>
            <color indexed="81"/>
            <rFont val="Tahoma"/>
            <family val="2"/>
          </rPr>
          <t xml:space="preserve"> [ </t>
        </r>
        <r>
          <rPr>
            <b/>
            <sz val="9"/>
            <color indexed="81"/>
            <rFont val="돋움"/>
            <family val="3"/>
            <charset val="129"/>
          </rPr>
          <t>접대비의</t>
        </r>
        <r>
          <rPr>
            <b/>
            <sz val="9"/>
            <color indexed="81"/>
            <rFont val="Tahoma"/>
            <family val="2"/>
          </rPr>
          <t xml:space="preserve"> </t>
        </r>
        <r>
          <rPr>
            <b/>
            <sz val="9"/>
            <color indexed="81"/>
            <rFont val="돋움"/>
            <family val="3"/>
            <charset val="129"/>
          </rPr>
          <t>범위</t>
        </r>
        <r>
          <rPr>
            <b/>
            <sz val="9"/>
            <color indexed="81"/>
            <rFont val="Tahoma"/>
            <family val="2"/>
          </rPr>
          <t xml:space="preserve">(2019.02.12 </t>
        </r>
        <r>
          <rPr>
            <b/>
            <sz val="9"/>
            <color indexed="81"/>
            <rFont val="돋움"/>
            <family val="3"/>
            <charset val="129"/>
          </rPr>
          <t>조번개정</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출자자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주주등</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나</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직무에</t>
        </r>
        <r>
          <rPr>
            <b/>
            <sz val="9"/>
            <color indexed="81"/>
            <rFont val="Tahoma"/>
            <family val="2"/>
          </rPr>
          <t xml:space="preserve"> 
   </t>
        </r>
        <r>
          <rPr>
            <b/>
            <sz val="9"/>
            <color indexed="81"/>
            <rFont val="돋움"/>
            <family val="3"/>
            <charset val="129"/>
          </rPr>
          <t>종사하는</t>
        </r>
        <r>
          <rPr>
            <b/>
            <sz val="9"/>
            <color indexed="81"/>
            <rFont val="Tahoma"/>
            <family val="2"/>
          </rPr>
          <t xml:space="preserve"> </t>
        </r>
        <r>
          <rPr>
            <b/>
            <sz val="9"/>
            <color indexed="81"/>
            <rFont val="돋움"/>
            <family val="3"/>
            <charset val="129"/>
          </rPr>
          <t>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임원</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직원이</t>
        </r>
        <r>
          <rPr>
            <b/>
            <sz val="9"/>
            <color indexed="81"/>
            <rFont val="Tahoma"/>
            <family val="2"/>
          </rPr>
          <t xml:space="preserve"> </t>
        </r>
        <r>
          <rPr>
            <b/>
            <sz val="9"/>
            <color indexed="81"/>
            <rFont val="돋움"/>
            <family val="3"/>
            <charset val="129"/>
          </rPr>
          <t>부담하여야</t>
        </r>
        <r>
          <rPr>
            <b/>
            <sz val="9"/>
            <color indexed="81"/>
            <rFont val="Tahoma"/>
            <family val="2"/>
          </rPr>
          <t xml:space="preserve"> </t>
        </r>
        <r>
          <rPr>
            <b/>
            <sz val="9"/>
            <color indexed="81"/>
            <rFont val="돋움"/>
            <family val="3"/>
            <charset val="129"/>
          </rPr>
          <t>할</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접대비를</t>
        </r>
        <r>
          <rPr>
            <b/>
            <sz val="9"/>
            <color indexed="81"/>
            <rFont val="Tahoma"/>
            <family val="2"/>
          </rPr>
          <t xml:space="preserve"> </t>
        </r>
        <r>
          <rPr>
            <b/>
            <sz val="9"/>
            <color indexed="81"/>
            <rFont val="돋움"/>
            <family val="3"/>
            <charset val="129"/>
          </rPr>
          <t>법인이</t>
        </r>
        <r>
          <rPr>
            <b/>
            <sz val="9"/>
            <color indexed="81"/>
            <rFont val="Tahoma"/>
            <family val="2"/>
          </rPr>
          <t xml:space="preserve"> 
   </t>
        </r>
        <r>
          <rPr>
            <b/>
            <sz val="9"/>
            <color indexed="81"/>
            <rFont val="돋움"/>
            <family val="3"/>
            <charset val="129"/>
          </rPr>
          <t>지출한</t>
        </r>
        <r>
          <rPr>
            <b/>
            <sz val="9"/>
            <color indexed="81"/>
            <rFont val="Tahoma"/>
            <family val="2"/>
          </rPr>
          <t xml:space="preserve"> </t>
        </r>
        <r>
          <rPr>
            <b/>
            <sz val="9"/>
            <color indexed="81"/>
            <rFont val="돋움"/>
            <family val="3"/>
            <charset val="129"/>
          </rPr>
          <t>것은</t>
        </r>
        <r>
          <rPr>
            <b/>
            <sz val="9"/>
            <color indexed="81"/>
            <rFont val="Tahoma"/>
            <family val="2"/>
          </rPr>
          <t xml:space="preserve"> </t>
        </r>
        <r>
          <rPr>
            <b/>
            <sz val="9"/>
            <color indexed="81"/>
            <rFont val="돋움"/>
            <family val="3"/>
            <charset val="129"/>
          </rPr>
          <t>이를</t>
        </r>
        <r>
          <rPr>
            <b/>
            <sz val="9"/>
            <color indexed="81"/>
            <rFont val="Tahoma"/>
            <family val="2"/>
          </rPr>
          <t xml:space="preserve"> </t>
        </r>
        <r>
          <rPr>
            <b/>
            <sz val="9"/>
            <color indexed="81"/>
            <rFont val="돋움"/>
            <family val="3"/>
            <charset val="129"/>
          </rPr>
          <t>접대비로</t>
        </r>
        <r>
          <rPr>
            <b/>
            <sz val="9"/>
            <color indexed="81"/>
            <rFont val="Tahoma"/>
            <family val="2"/>
          </rPr>
          <t xml:space="preserve"> </t>
        </r>
        <r>
          <rPr>
            <b/>
            <sz val="9"/>
            <color indexed="81"/>
            <rFont val="돋움"/>
            <family val="3"/>
            <charset val="129"/>
          </rPr>
          <t>보지</t>
        </r>
        <r>
          <rPr>
            <b/>
            <sz val="9"/>
            <color indexed="81"/>
            <rFont val="Tahoma"/>
            <family val="2"/>
          </rPr>
          <t xml:space="preserve"> </t>
        </r>
        <r>
          <rPr>
            <b/>
            <sz val="9"/>
            <color indexed="81"/>
            <rFont val="돋움"/>
            <family val="3"/>
            <charset val="129"/>
          </rPr>
          <t>아니한다</t>
        </r>
        <r>
          <rPr>
            <b/>
            <sz val="9"/>
            <color indexed="81"/>
            <rFont val="Tahoma"/>
            <family val="2"/>
          </rPr>
          <t xml:space="preserve">.(2019.02.12 </t>
        </r>
        <r>
          <rPr>
            <b/>
            <sz val="9"/>
            <color indexed="81"/>
            <rFont val="돋움"/>
            <family val="3"/>
            <charset val="129"/>
          </rPr>
          <t>개정</t>
        </r>
        <r>
          <rPr>
            <b/>
            <sz val="9"/>
            <color indexed="81"/>
            <rFont val="Tahoma"/>
            <family val="2"/>
          </rPr>
          <t xml:space="preserve">)
  1. </t>
        </r>
        <r>
          <rPr>
            <b/>
            <sz val="9"/>
            <color indexed="81"/>
            <rFont val="돋움"/>
            <family val="3"/>
            <charset val="129"/>
          </rPr>
          <t>법인의</t>
        </r>
        <r>
          <rPr>
            <b/>
            <sz val="9"/>
            <color indexed="81"/>
            <rFont val="Tahoma"/>
            <family val="2"/>
          </rPr>
          <t xml:space="preserve"> </t>
        </r>
        <r>
          <rPr>
            <b/>
            <sz val="9"/>
            <color indexed="81"/>
            <rFont val="돋움"/>
            <family val="3"/>
            <charset val="129"/>
          </rPr>
          <t>회장</t>
        </r>
        <r>
          <rPr>
            <b/>
            <sz val="9"/>
            <color indexed="81"/>
            <rFont val="Tahoma"/>
            <family val="2"/>
          </rPr>
          <t xml:space="preserve">, </t>
        </r>
        <r>
          <rPr>
            <b/>
            <sz val="9"/>
            <color indexed="81"/>
            <rFont val="돋움"/>
            <family val="3"/>
            <charset val="129"/>
          </rPr>
          <t>사장</t>
        </r>
        <r>
          <rPr>
            <b/>
            <sz val="9"/>
            <color indexed="81"/>
            <rFont val="Tahoma"/>
            <family val="2"/>
          </rPr>
          <t xml:space="preserve">, </t>
        </r>
        <r>
          <rPr>
            <b/>
            <sz val="9"/>
            <color indexed="81"/>
            <rFont val="돋움"/>
            <family val="3"/>
            <charset val="129"/>
          </rPr>
          <t>부사장</t>
        </r>
        <r>
          <rPr>
            <b/>
            <sz val="9"/>
            <color indexed="81"/>
            <rFont val="Tahoma"/>
            <family val="2"/>
          </rPr>
          <t xml:space="preserve">, </t>
        </r>
        <r>
          <rPr>
            <b/>
            <sz val="9"/>
            <color indexed="81"/>
            <rFont val="돋움"/>
            <family val="3"/>
            <charset val="129"/>
          </rPr>
          <t>이사장</t>
        </r>
        <r>
          <rPr>
            <b/>
            <sz val="9"/>
            <color indexed="81"/>
            <rFont val="Tahoma"/>
            <family val="2"/>
          </rPr>
          <t xml:space="preserve">, </t>
        </r>
        <r>
          <rPr>
            <b/>
            <sz val="9"/>
            <color indexed="81"/>
            <rFont val="돋움"/>
            <family val="3"/>
            <charset val="129"/>
          </rPr>
          <t>대표이사</t>
        </r>
        <r>
          <rPr>
            <b/>
            <sz val="9"/>
            <color indexed="81"/>
            <rFont val="Tahoma"/>
            <family val="2"/>
          </rPr>
          <t xml:space="preserve">, </t>
        </r>
        <r>
          <rPr>
            <b/>
            <sz val="9"/>
            <color indexed="81"/>
            <rFont val="돋움"/>
            <family val="3"/>
            <charset val="129"/>
          </rPr>
          <t>전무이사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상무이사</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이사회의</t>
        </r>
        <r>
          <rPr>
            <b/>
            <sz val="9"/>
            <color indexed="81"/>
            <rFont val="Tahoma"/>
            <family val="2"/>
          </rPr>
          <t xml:space="preserve"> </t>
        </r>
        <r>
          <rPr>
            <b/>
            <sz val="9"/>
            <color indexed="81"/>
            <rFont val="돋움"/>
            <family val="3"/>
            <charset val="129"/>
          </rPr>
          <t>구성원</t>
        </r>
        <r>
          <rPr>
            <b/>
            <sz val="9"/>
            <color indexed="81"/>
            <rFont val="Tahoma"/>
            <family val="2"/>
          </rPr>
          <t xml:space="preserve"> 
     </t>
        </r>
        <r>
          <rPr>
            <b/>
            <sz val="9"/>
            <color indexed="81"/>
            <rFont val="돋움"/>
            <family val="3"/>
            <charset val="129"/>
          </rPr>
          <t>전원과</t>
        </r>
        <r>
          <rPr>
            <b/>
            <sz val="9"/>
            <color indexed="81"/>
            <rFont val="Tahoma"/>
            <family val="2"/>
          </rPr>
          <t xml:space="preserve"> </t>
        </r>
        <r>
          <rPr>
            <b/>
            <sz val="9"/>
            <color indexed="81"/>
            <rFont val="돋움"/>
            <family val="3"/>
            <charset val="129"/>
          </rPr>
          <t>청산인</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합명회사</t>
        </r>
        <r>
          <rPr>
            <b/>
            <sz val="9"/>
            <color indexed="81"/>
            <rFont val="Tahoma"/>
            <family val="2"/>
          </rPr>
          <t xml:space="preserve">, </t>
        </r>
        <r>
          <rPr>
            <b/>
            <sz val="9"/>
            <color indexed="81"/>
            <rFont val="돋움"/>
            <family val="3"/>
            <charset val="129"/>
          </rPr>
          <t>합자회사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유한회사의</t>
        </r>
        <r>
          <rPr>
            <b/>
            <sz val="9"/>
            <color indexed="81"/>
            <rFont val="Tahoma"/>
            <family val="2"/>
          </rPr>
          <t xml:space="preserve"> </t>
        </r>
        <r>
          <rPr>
            <b/>
            <sz val="9"/>
            <color indexed="81"/>
            <rFont val="돋움"/>
            <family val="3"/>
            <charset val="129"/>
          </rPr>
          <t>업무집행사원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이사</t>
        </r>
        <r>
          <rPr>
            <b/>
            <sz val="9"/>
            <color indexed="81"/>
            <rFont val="Tahoma"/>
            <family val="2"/>
          </rPr>
          <t xml:space="preserve">(2018.02.13 </t>
        </r>
        <r>
          <rPr>
            <b/>
            <sz val="9"/>
            <color indexed="81"/>
            <rFont val="돋움"/>
            <family val="3"/>
            <charset val="129"/>
          </rPr>
          <t>신설</t>
        </r>
        <r>
          <rPr>
            <b/>
            <sz val="9"/>
            <color indexed="81"/>
            <rFont val="Tahoma"/>
            <family val="2"/>
          </rPr>
          <t xml:space="preserve">)
  3. </t>
        </r>
        <r>
          <rPr>
            <b/>
            <sz val="9"/>
            <color indexed="81"/>
            <rFont val="돋움"/>
            <family val="3"/>
            <charset val="129"/>
          </rPr>
          <t>유한책임회사의</t>
        </r>
        <r>
          <rPr>
            <b/>
            <sz val="9"/>
            <color indexed="81"/>
            <rFont val="Tahoma"/>
            <family val="2"/>
          </rPr>
          <t xml:space="preserve"> </t>
        </r>
        <r>
          <rPr>
            <b/>
            <sz val="9"/>
            <color indexed="81"/>
            <rFont val="돋움"/>
            <family val="3"/>
            <charset val="129"/>
          </rPr>
          <t>업무집행자</t>
        </r>
        <r>
          <rPr>
            <b/>
            <sz val="9"/>
            <color indexed="81"/>
            <rFont val="Tahoma"/>
            <family val="2"/>
          </rPr>
          <t xml:space="preserve">(2018.02.13 </t>
        </r>
        <r>
          <rPr>
            <b/>
            <sz val="9"/>
            <color indexed="81"/>
            <rFont val="돋움"/>
            <family val="3"/>
            <charset val="129"/>
          </rPr>
          <t>신설</t>
        </r>
        <r>
          <rPr>
            <b/>
            <sz val="9"/>
            <color indexed="81"/>
            <rFont val="Tahoma"/>
            <family val="2"/>
          </rPr>
          <t xml:space="preserve">)
  4. </t>
        </r>
        <r>
          <rPr>
            <b/>
            <sz val="9"/>
            <color indexed="81"/>
            <rFont val="돋움"/>
            <family val="3"/>
            <charset val="129"/>
          </rPr>
          <t>감사</t>
        </r>
        <r>
          <rPr>
            <b/>
            <sz val="9"/>
            <color indexed="81"/>
            <rFont val="Tahoma"/>
            <family val="2"/>
          </rPr>
          <t xml:space="preserve">(2018.02.13 </t>
        </r>
        <r>
          <rPr>
            <b/>
            <sz val="9"/>
            <color indexed="81"/>
            <rFont val="돋움"/>
            <family val="3"/>
            <charset val="129"/>
          </rPr>
          <t>신설</t>
        </r>
        <r>
          <rPr>
            <b/>
            <sz val="9"/>
            <color indexed="81"/>
            <rFont val="Tahoma"/>
            <family val="2"/>
          </rPr>
          <t xml:space="preserve">)
  5.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호부터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호까지의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준하는</t>
        </r>
        <r>
          <rPr>
            <b/>
            <sz val="9"/>
            <color indexed="81"/>
            <rFont val="Tahoma"/>
            <family val="2"/>
          </rPr>
          <t xml:space="preserve"> </t>
        </r>
        <r>
          <rPr>
            <b/>
            <sz val="9"/>
            <color indexed="81"/>
            <rFont val="돋움"/>
            <family val="3"/>
            <charset val="129"/>
          </rPr>
          <t>직무에</t>
        </r>
        <r>
          <rPr>
            <b/>
            <sz val="9"/>
            <color indexed="81"/>
            <rFont val="Tahoma"/>
            <family val="2"/>
          </rPr>
          <t xml:space="preserve"> </t>
        </r>
        <r>
          <rPr>
            <b/>
            <sz val="9"/>
            <color indexed="81"/>
            <rFont val="돋움"/>
            <family val="3"/>
            <charset val="129"/>
          </rPr>
          <t>종사하는</t>
        </r>
        <r>
          <rPr>
            <b/>
            <sz val="9"/>
            <color indexed="81"/>
            <rFont val="Tahoma"/>
            <family val="2"/>
          </rPr>
          <t xml:space="preserve"> </t>
        </r>
        <r>
          <rPr>
            <b/>
            <sz val="9"/>
            <color indexed="81"/>
            <rFont val="돋움"/>
            <family val="3"/>
            <charset val="129"/>
          </rPr>
          <t>자</t>
        </r>
        <r>
          <rPr>
            <b/>
            <sz val="9"/>
            <color indexed="81"/>
            <rFont val="Tahoma"/>
            <family val="2"/>
          </rPr>
          <t xml:space="preserve">(2018.02.13 </t>
        </r>
        <r>
          <rPr>
            <b/>
            <sz val="9"/>
            <color indexed="81"/>
            <rFont val="돋움"/>
            <family val="3"/>
            <charset val="129"/>
          </rPr>
          <t>신설</t>
        </r>
        <r>
          <rPr>
            <b/>
            <sz val="9"/>
            <color indexed="81"/>
            <rFont val="Tahoma"/>
            <family val="2"/>
          </rPr>
          <t>)</t>
        </r>
      </text>
    </comment>
    <comment ref="J4" authorId="0" shapeId="0" xr:uid="{53621021-9C44-48EA-8546-528C2E6A8A09}">
      <text>
        <r>
          <rPr>
            <b/>
            <sz val="9"/>
            <color indexed="81"/>
            <rFont val="돋움"/>
            <family val="3"/>
            <charset val="129"/>
          </rPr>
          <t>주주이면</t>
        </r>
        <r>
          <rPr>
            <b/>
            <sz val="9"/>
            <color indexed="81"/>
            <rFont val="Tahoma"/>
            <family val="2"/>
          </rPr>
          <t xml:space="preserve"> "</t>
        </r>
        <r>
          <rPr>
            <b/>
            <sz val="9"/>
            <color indexed="81"/>
            <rFont val="돋움"/>
            <family val="3"/>
            <charset val="129"/>
          </rPr>
          <t>여</t>
        </r>
        <r>
          <rPr>
            <b/>
            <sz val="9"/>
            <color indexed="81"/>
            <rFont val="Tahoma"/>
            <family val="2"/>
          </rPr>
          <t xml:space="preserve">" </t>
        </r>
        <r>
          <rPr>
            <b/>
            <sz val="9"/>
            <color indexed="81"/>
            <rFont val="돋움"/>
            <family val="3"/>
            <charset val="129"/>
          </rPr>
          <t>기재하고</t>
        </r>
        <r>
          <rPr>
            <b/>
            <sz val="9"/>
            <color indexed="81"/>
            <rFont val="Tahoma"/>
            <family val="2"/>
          </rPr>
          <t xml:space="preserve"> 
</t>
        </r>
        <r>
          <rPr>
            <b/>
            <sz val="9"/>
            <color indexed="81"/>
            <rFont val="돋움"/>
            <family val="3"/>
            <charset val="129"/>
          </rPr>
          <t>옆에</t>
        </r>
        <r>
          <rPr>
            <b/>
            <sz val="9"/>
            <color indexed="81"/>
            <rFont val="Tahoma"/>
            <family val="2"/>
          </rPr>
          <t xml:space="preserve"> </t>
        </r>
        <r>
          <rPr>
            <b/>
            <sz val="9"/>
            <color indexed="81"/>
            <rFont val="돋움"/>
            <family val="3"/>
            <charset val="129"/>
          </rPr>
          <t>주식</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취득일</t>
        </r>
        <r>
          <rPr>
            <b/>
            <sz val="9"/>
            <color indexed="81"/>
            <rFont val="Tahoma"/>
            <family val="2"/>
          </rPr>
          <t xml:space="preserve"> </t>
        </r>
        <r>
          <rPr>
            <b/>
            <sz val="9"/>
            <color indexed="81"/>
            <rFont val="돋움"/>
            <family val="3"/>
            <charset val="129"/>
          </rPr>
          <t>기재
주식취득일</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예전부터</t>
        </r>
        <r>
          <rPr>
            <b/>
            <sz val="9"/>
            <color indexed="81"/>
            <rFont val="Tahoma"/>
            <family val="2"/>
          </rPr>
          <t xml:space="preserve"> </t>
        </r>
        <r>
          <rPr>
            <b/>
            <sz val="9"/>
            <color indexed="81"/>
            <rFont val="돋움"/>
            <family val="3"/>
            <charset val="129"/>
          </rPr>
          <t>주주면
현재해의</t>
        </r>
        <r>
          <rPr>
            <b/>
            <sz val="9"/>
            <color indexed="81"/>
            <rFont val="Tahoma"/>
            <family val="2"/>
          </rPr>
          <t xml:space="preserve"> 1.1.</t>
        </r>
        <r>
          <rPr>
            <b/>
            <sz val="9"/>
            <color indexed="81"/>
            <rFont val="돋움"/>
            <family val="3"/>
            <charset val="129"/>
          </rPr>
          <t>로</t>
        </r>
        <r>
          <rPr>
            <b/>
            <sz val="9"/>
            <color indexed="81"/>
            <rFont val="Tahoma"/>
            <family val="2"/>
          </rPr>
          <t xml:space="preserve"> </t>
        </r>
        <r>
          <rPr>
            <b/>
            <sz val="9"/>
            <color indexed="81"/>
            <rFont val="돋움"/>
            <family val="3"/>
            <charset val="129"/>
          </rPr>
          <t>기재
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배우자
</t>
        </r>
        <r>
          <rPr>
            <b/>
            <sz val="9"/>
            <color indexed="81"/>
            <rFont val="Tahoma"/>
            <family val="2"/>
          </rPr>
          <t xml:space="preserve">  </t>
        </r>
        <r>
          <rPr>
            <b/>
            <sz val="9"/>
            <color indexed="81"/>
            <rFont val="돋움"/>
            <family val="3"/>
            <charset val="129"/>
          </rPr>
          <t>마</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‘라</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조의</t>
        </r>
        <r>
          <rPr>
            <b/>
            <sz val="9"/>
            <color indexed="81"/>
            <rFont val="Tahoma"/>
            <family val="2"/>
          </rPr>
          <t xml:space="preserve"> 2 [ </t>
        </r>
        <r>
          <rPr>
            <b/>
            <sz val="9"/>
            <color indexed="81"/>
            <rFont val="돋움"/>
            <family val="3"/>
            <charset val="129"/>
          </rPr>
          <t>특수관계인의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
국세기본법시행령</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조의</t>
        </r>
        <r>
          <rPr>
            <b/>
            <sz val="9"/>
            <color indexed="81"/>
            <rFont val="Tahoma"/>
            <family val="2"/>
          </rPr>
          <t xml:space="preserve"> 2 [ </t>
        </r>
        <r>
          <rPr>
            <b/>
            <sz val="9"/>
            <color indexed="81"/>
            <rFont val="돋움"/>
            <family val="3"/>
            <charset val="129"/>
          </rPr>
          <t>특수관계인의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20</t>
        </r>
        <r>
          <rPr>
            <b/>
            <sz val="9"/>
            <color indexed="81"/>
            <rFont val="돋움"/>
            <family val="3"/>
            <charset val="129"/>
          </rPr>
          <t>호</t>
        </r>
        <r>
          <rPr>
            <b/>
            <sz val="9"/>
            <color indexed="81"/>
            <rFont val="Tahoma"/>
            <family val="2"/>
          </rPr>
          <t xml:space="preserve"> </t>
        </r>
        <r>
          <rPr>
            <b/>
            <sz val="9"/>
            <color indexed="81"/>
            <rFont val="돋움"/>
            <family val="3"/>
            <charset val="129"/>
          </rPr>
          <t>가목에서</t>
        </r>
        <r>
          <rPr>
            <b/>
            <sz val="9"/>
            <color indexed="81"/>
            <rFont val="Tahoma"/>
            <family val="2"/>
          </rPr>
          <t xml:space="preserve"> </t>
        </r>
        <r>
          <rPr>
            <b/>
            <sz val="9"/>
            <color indexed="81"/>
            <rFont val="돋움"/>
            <family val="3"/>
            <charset val="129"/>
          </rPr>
          <t>“혈족ㆍ인척</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친족관계”란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관계</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“친족관계”라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.(2012.02.02 </t>
        </r>
        <r>
          <rPr>
            <b/>
            <sz val="9"/>
            <color indexed="81"/>
            <rFont val="돋움"/>
            <family val="3"/>
            <charset val="129"/>
          </rPr>
          <t>신설</t>
        </r>
        <r>
          <rPr>
            <b/>
            <sz val="9"/>
            <color indexed="81"/>
            <rFont val="Tahoma"/>
            <family val="2"/>
          </rPr>
          <t>)
  1. 6</t>
        </r>
        <r>
          <rPr>
            <b/>
            <sz val="9"/>
            <color indexed="81"/>
            <rFont val="돋움"/>
            <family val="3"/>
            <charset val="129"/>
          </rPr>
          <t>촌</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혈족</t>
        </r>
        <r>
          <rPr>
            <b/>
            <sz val="9"/>
            <color indexed="81"/>
            <rFont val="Tahoma"/>
            <family val="2"/>
          </rPr>
          <t xml:space="preserve">(2012.02.02 </t>
        </r>
        <r>
          <rPr>
            <b/>
            <sz val="9"/>
            <color indexed="81"/>
            <rFont val="돋움"/>
            <family val="3"/>
            <charset val="129"/>
          </rPr>
          <t>신설</t>
        </r>
        <r>
          <rPr>
            <b/>
            <sz val="9"/>
            <color indexed="81"/>
            <rFont val="Tahoma"/>
            <family val="2"/>
          </rPr>
          <t>)
  2. 4</t>
        </r>
        <r>
          <rPr>
            <b/>
            <sz val="9"/>
            <color indexed="81"/>
            <rFont val="돋움"/>
            <family val="3"/>
            <charset val="129"/>
          </rPr>
          <t>촌</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인척</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배우자</t>
        </r>
        <r>
          <rPr>
            <b/>
            <sz val="9"/>
            <color indexed="81"/>
            <rFont val="Tahoma"/>
            <family val="2"/>
          </rPr>
          <t>(</t>
        </r>
        <r>
          <rPr>
            <b/>
            <sz val="9"/>
            <color indexed="81"/>
            <rFont val="돋움"/>
            <family val="3"/>
            <charset val="129"/>
          </rPr>
          <t>사실상의</t>
        </r>
        <r>
          <rPr>
            <b/>
            <sz val="9"/>
            <color indexed="81"/>
            <rFont val="Tahoma"/>
            <family val="2"/>
          </rPr>
          <t xml:space="preserve"> </t>
        </r>
        <r>
          <rPr>
            <b/>
            <sz val="9"/>
            <color indexed="81"/>
            <rFont val="돋움"/>
            <family val="3"/>
            <charset val="129"/>
          </rPr>
          <t>혼인관계에</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자를</t>
        </r>
        <r>
          <rPr>
            <b/>
            <sz val="9"/>
            <color indexed="81"/>
            <rFont val="Tahoma"/>
            <family val="2"/>
          </rPr>
          <t xml:space="preserve"> </t>
        </r>
        <r>
          <rPr>
            <b/>
            <sz val="9"/>
            <color indexed="81"/>
            <rFont val="돋움"/>
            <family val="3"/>
            <charset val="129"/>
          </rPr>
          <t>포함한다</t>
        </r>
        <r>
          <rPr>
            <b/>
            <sz val="9"/>
            <color indexed="81"/>
            <rFont val="Tahoma"/>
            <family val="2"/>
          </rPr>
          <t xml:space="preserve">)(2012.02.02 </t>
        </r>
        <r>
          <rPr>
            <b/>
            <sz val="9"/>
            <color indexed="81"/>
            <rFont val="돋움"/>
            <family val="3"/>
            <charset val="129"/>
          </rPr>
          <t>신설</t>
        </r>
        <r>
          <rPr>
            <b/>
            <sz val="9"/>
            <color indexed="81"/>
            <rFont val="Tahoma"/>
            <family val="2"/>
          </rPr>
          <t xml:space="preserve">)
  4. </t>
        </r>
        <r>
          <rPr>
            <b/>
            <sz val="9"/>
            <color indexed="81"/>
            <rFont val="돋움"/>
            <family val="3"/>
            <charset val="129"/>
          </rPr>
          <t>친생자로서</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사람에게</t>
        </r>
        <r>
          <rPr>
            <b/>
            <sz val="9"/>
            <color indexed="81"/>
            <rFont val="Tahoma"/>
            <family val="2"/>
          </rPr>
          <t xml:space="preserve"> </t>
        </r>
        <r>
          <rPr>
            <b/>
            <sz val="9"/>
            <color indexed="81"/>
            <rFont val="돋움"/>
            <family val="3"/>
            <charset val="129"/>
          </rPr>
          <t>친양자</t>
        </r>
        <r>
          <rPr>
            <b/>
            <sz val="9"/>
            <color indexed="81"/>
            <rFont val="Tahoma"/>
            <family val="2"/>
          </rPr>
          <t xml:space="preserve"> </t>
        </r>
        <r>
          <rPr>
            <b/>
            <sz val="9"/>
            <color indexed="81"/>
            <rFont val="돋움"/>
            <family val="3"/>
            <charset val="129"/>
          </rPr>
          <t>입양된</t>
        </r>
        <r>
          <rPr>
            <b/>
            <sz val="9"/>
            <color indexed="81"/>
            <rFont val="Tahoma"/>
            <family val="2"/>
          </rPr>
          <t xml:space="preserve"> </t>
        </r>
        <r>
          <rPr>
            <b/>
            <sz val="9"/>
            <color indexed="81"/>
            <rFont val="돋움"/>
            <family val="3"/>
            <charset val="129"/>
          </rPr>
          <t>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배우자ㆍ직계비속</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L4" authorId="0" shapeId="0" xr:uid="{887F76DC-51D5-466B-8CBF-5C173FFC48A7}">
      <text>
        <r>
          <rPr>
            <b/>
            <sz val="9"/>
            <color indexed="81"/>
            <rFont val="돋움"/>
            <family val="3"/>
            <charset val="129"/>
          </rPr>
          <t>주주인</t>
        </r>
        <r>
          <rPr>
            <b/>
            <sz val="9"/>
            <color indexed="81"/>
            <rFont val="Tahoma"/>
            <family val="2"/>
          </rPr>
          <t xml:space="preserve"> </t>
        </r>
        <r>
          <rPr>
            <b/>
            <sz val="9"/>
            <color indexed="81"/>
            <rFont val="돋움"/>
            <family val="3"/>
            <charset val="129"/>
          </rPr>
          <t>임원은</t>
        </r>
        <r>
          <rPr>
            <b/>
            <sz val="9"/>
            <color indexed="81"/>
            <rFont val="Tahoma"/>
            <family val="2"/>
          </rPr>
          <t xml:space="preserve"> </t>
        </r>
        <r>
          <rPr>
            <b/>
            <sz val="9"/>
            <color indexed="81"/>
            <rFont val="돋움"/>
            <family val="3"/>
            <charset val="129"/>
          </rPr>
          <t>소액주주인가의</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불문</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E3CA6CC3-4A40-4E86-ACCC-A3B63AD77F3B}">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C3BBD7EE-0647-45DA-B6E4-D9183601111A}">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0" shapeId="0" xr:uid="{2B7B2E7D-5DAD-451E-A24F-49D52321AF69}">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BB664207-36E0-4EFF-9F64-DF98FC3CB3D2}">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AEA56872-9E06-4292-889F-4D0D57EAC751}">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30B3DE46-72CB-4B7C-9D41-9A1D66D9A2C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6409CF9D-12C9-4213-A43F-AF3A01C57C31}">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A250FD99-5B51-41EE-9D29-5D30F8E95EDC}">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86ED25A9-52F8-4552-BFA9-2C8B65922661}">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846E186D-2AD1-424B-B3ED-E3928A100BAE}">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0DB842E7-CDE6-48DB-A75C-4D779E2DDA4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2985237E-1591-4C38-AB39-223712398E2C}">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BS114" authorId="1" shapeId="0" xr:uid="{7B4DF4A6-410B-4EBF-8B03-A8E48A988272}">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4" authorId="1" shapeId="0" xr:uid="{E7FC3843-1ACB-4A07-8F2D-9B92E4D42A46}">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S7" authorId="0" shapeId="0" xr:uid="{B5408087-F216-41E5-97F3-990F1086BB18}">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J27" authorId="0" shapeId="0" xr:uid="{B9FE77A3-42B3-434C-9FBA-CEE11D87EB26}">
      <text>
        <r>
          <rPr>
            <b/>
            <sz val="9"/>
            <color indexed="81"/>
            <rFont val="돋움"/>
            <family val="3"/>
            <charset val="129"/>
          </rPr>
          <t>중소기업</t>
        </r>
        <r>
          <rPr>
            <b/>
            <sz val="9"/>
            <color indexed="81"/>
            <rFont val="Tahoma"/>
            <family val="2"/>
          </rPr>
          <t xml:space="preserve"> 1,000</t>
        </r>
        <r>
          <rPr>
            <b/>
            <sz val="9"/>
            <color indexed="81"/>
            <rFont val="돋움"/>
            <family val="3"/>
            <charset val="129"/>
          </rPr>
          <t>만원
중견기업</t>
        </r>
        <r>
          <rPr>
            <b/>
            <sz val="9"/>
            <color indexed="81"/>
            <rFont val="Tahoma"/>
            <family val="2"/>
          </rPr>
          <t xml:space="preserve"> 700</t>
        </r>
        <r>
          <rPr>
            <b/>
            <sz val="9"/>
            <color indexed="81"/>
            <rFont val="돋움"/>
            <family val="3"/>
            <charset val="129"/>
          </rPr>
          <t>만원
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t>
        </r>
        <r>
          <rPr>
            <b/>
            <sz val="9"/>
            <color indexed="81"/>
            <rFont val="Tahoma"/>
            <family val="2"/>
          </rPr>
          <t xml:space="preserve"> 300</t>
        </r>
        <r>
          <rPr>
            <b/>
            <sz val="9"/>
            <color indexed="81"/>
            <rFont val="돋움"/>
            <family val="3"/>
            <charset val="129"/>
          </rPr>
          <t>만원
그</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과세연도
중소기업</t>
        </r>
        <r>
          <rPr>
            <b/>
            <sz val="9"/>
            <color indexed="81"/>
            <rFont val="Tahoma"/>
            <family val="2"/>
          </rPr>
          <t>,</t>
        </r>
        <r>
          <rPr>
            <b/>
            <sz val="9"/>
            <color indexed="81"/>
            <rFont val="돋움"/>
            <family val="3"/>
            <charset val="129"/>
          </rPr>
          <t>중견기업</t>
        </r>
        <r>
          <rPr>
            <b/>
            <sz val="9"/>
            <color indexed="81"/>
            <rFont val="Tahoma"/>
            <family val="2"/>
          </rPr>
          <t xml:space="preserve"> 500</t>
        </r>
        <r>
          <rPr>
            <b/>
            <sz val="9"/>
            <color indexed="81"/>
            <rFont val="돋움"/>
            <family val="3"/>
            <charset val="129"/>
          </rPr>
          <t>만원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기업은</t>
        </r>
        <r>
          <rPr>
            <b/>
            <sz val="9"/>
            <color indexed="81"/>
            <rFont val="Tahoma"/>
            <family val="2"/>
          </rPr>
          <t xml:space="preserve"> 200</t>
        </r>
        <r>
          <rPr>
            <b/>
            <sz val="9"/>
            <color indexed="81"/>
            <rFont val="돋움"/>
            <family val="3"/>
            <charset val="129"/>
          </rPr>
          <t>만원</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50" authorId="0" shapeId="0" xr:uid="{FFDA4C9A-4D81-496D-8512-A7251BED29A6}">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54" authorId="0" shapeId="0" xr:uid="{E00E7AF7-61E6-4A9E-8971-1478824280B4}">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E57" authorId="0" shapeId="0" xr:uid="{5EE27F42-DA38-4BCF-846D-BE63E95035D6}">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66" authorId="0" shapeId="0" xr:uid="{D521D234-299B-41ED-8EC1-DBE990F58CAC}">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68" authorId="0" shapeId="0" xr:uid="{2E203BB2-3795-4776-8BFC-284366EE1A72}">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76" authorId="0" shapeId="0" xr:uid="{8E04C6D6-A8A5-4AE5-90E9-26D83DD3AEDB}">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78" authorId="0" shapeId="0" xr:uid="{EA757C69-FFF2-4D68-894E-3D22A8016305}">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81" authorId="0" shapeId="0" xr:uid="{8BC50649-6BF0-4D01-8448-2343DE3B935D}">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84" authorId="0" shapeId="0" xr:uid="{0F4279FE-6442-4519-85AE-115234E46B99}">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89" authorId="0" shapeId="0" xr:uid="{11DD6FDD-FBE5-4A2E-B580-609F77DA3A1D}">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98" authorId="0" shapeId="0" xr:uid="{9824F29D-82FA-4023-B25E-71EFF4EFA49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50" authorId="0" shapeId="0" xr:uid="{FCCB4C92-11E4-440C-97C1-51F5288D077E}">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54" authorId="0" shapeId="0" xr:uid="{13720A53-DA63-4C8E-B8F1-B9078E2B76C0}">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E57" authorId="0" shapeId="0" xr:uid="{4B67150C-159D-4CB3-90E3-08CB882A3C42}">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66" authorId="0" shapeId="0" xr:uid="{EE08CDFF-3A60-467E-883B-149703718974}">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68" authorId="0" shapeId="0" xr:uid="{4BCBA841-329E-4634-BFD6-937225B9DF03}">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76" authorId="0" shapeId="0" xr:uid="{E9773294-6ED6-446E-8B5A-03FB9CDDCE56}">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78" authorId="0" shapeId="0" xr:uid="{6C0110BB-3C2A-4C28-BA33-E6A1406A5BE0}">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81" authorId="0" shapeId="0" xr:uid="{48AAD36B-B8A0-4C2C-AA86-01AA65351C39}">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84" authorId="0" shapeId="0" xr:uid="{2F76AB5F-A7A1-4557-AB14-99CA1294B215}">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89" authorId="0" shapeId="0" xr:uid="{6D458CBF-5F6A-49D1-BFA3-22174CE76FC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98" authorId="0" shapeId="0" xr:uid="{0A481083-EB3D-496A-A59E-C17F06A7147D}">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50" authorId="0" shapeId="0" xr:uid="{31D5A633-AF66-4CC4-A38B-0FD538BC3EC9}">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54" authorId="0" shapeId="0" xr:uid="{5E0D8308-44C8-4177-89BA-FB9301C4DB2E}">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E57" authorId="0" shapeId="0" xr:uid="{A7D858C2-711E-459C-BFD1-E77DF6C07DC0}">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66" authorId="0" shapeId="0" xr:uid="{E1A63460-B4BE-4C03-9C46-8A848E125BC0}">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68" authorId="0" shapeId="0" xr:uid="{C1F7F15A-5B35-4A55-B617-4063F26D2C37}">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76" authorId="0" shapeId="0" xr:uid="{10A5F276-6B40-4390-9DBA-5801D9CE25BA}">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78" authorId="0" shapeId="0" xr:uid="{8499B9FE-6A3B-423A-8274-1A1824D17405}">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81" authorId="0" shapeId="0" xr:uid="{D410527F-3CE5-482F-B1EC-3BA51B6F57A7}">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84" authorId="0" shapeId="0" xr:uid="{51365553-4F54-4215-96FC-3A4F801BD9ED}">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89" authorId="0" shapeId="0" xr:uid="{4BFBEB22-4460-42ED-8A51-0DA7EBA5B71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98" authorId="0" shapeId="0" xr:uid="{DBE03081-6931-4B89-840B-5B9A7FD3791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0C3800F0-25F9-4082-9B3B-37E946C5F66A}">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8A750EB3-42CB-4CE5-A345-92BDAE15CAD9}">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91E25363-64BD-4430-AE1E-20CA1F399F11}">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FFDEAA54-FBAD-43A2-92C8-35DAE0372E7D}">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37C72F40-CE7A-4A2C-82F3-EDF55718B535}">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70216156-D29D-482B-9F80-8AEAE21796DA}">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EF880220-B469-4850-9BE9-1C371EF17E93}">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3CC26979-CCD8-4A66-AF57-3685A3B93D66}">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023C17BD-3BFB-4C36-9228-F3C14A505266}">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81E12E30-F313-4322-8FB6-424150B1605D}">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4921102C-AF99-4FE0-AACD-7841E8F3E3D4}">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F13" authorId="0" shapeId="0" xr:uid="{1D61140B-6716-4DBD-A5EC-4212BD17A627}">
      <text>
        <r>
          <rPr>
            <b/>
            <sz val="9"/>
            <color indexed="81"/>
            <rFont val="돋움"/>
            <family val="3"/>
            <charset val="129"/>
          </rPr>
          <t>사업연도</t>
        </r>
        <r>
          <rPr>
            <b/>
            <sz val="9"/>
            <color indexed="81"/>
            <rFont val="Tahoma"/>
            <family val="2"/>
          </rPr>
          <t xml:space="preserve"> </t>
        </r>
        <r>
          <rPr>
            <b/>
            <sz val="9"/>
            <color indexed="81"/>
            <rFont val="돋움"/>
            <family val="3"/>
            <charset val="129"/>
          </rPr>
          <t>월수</t>
        </r>
        <r>
          <rPr>
            <b/>
            <sz val="9"/>
            <color indexed="81"/>
            <rFont val="Tahoma"/>
            <family val="2"/>
          </rPr>
          <t xml:space="preserve"> check!!</t>
        </r>
      </text>
    </comment>
    <comment ref="F14" authorId="0" shapeId="0" xr:uid="{CDF74E40-455C-44DF-9C26-AA1FA1779DC5}">
      <text>
        <r>
          <rPr>
            <b/>
            <sz val="9"/>
            <color indexed="81"/>
            <rFont val="돋움"/>
            <family val="3"/>
            <charset val="129"/>
          </rPr>
          <t>사업연도</t>
        </r>
        <r>
          <rPr>
            <b/>
            <sz val="9"/>
            <color indexed="81"/>
            <rFont val="Tahoma"/>
            <family val="2"/>
          </rPr>
          <t xml:space="preserve"> </t>
        </r>
        <r>
          <rPr>
            <b/>
            <sz val="9"/>
            <color indexed="81"/>
            <rFont val="돋움"/>
            <family val="3"/>
            <charset val="129"/>
          </rPr>
          <t>월수</t>
        </r>
        <r>
          <rPr>
            <b/>
            <sz val="9"/>
            <color indexed="81"/>
            <rFont val="Tahoma"/>
            <family val="2"/>
          </rPr>
          <t xml:space="preserve"> check!!</t>
        </r>
      </text>
    </comment>
    <comment ref="E21" authorId="0" shapeId="0" xr:uid="{D46FF536-C82F-459E-85B9-E2CBEECA063B}">
      <text>
        <r>
          <rPr>
            <b/>
            <sz val="9"/>
            <color indexed="81"/>
            <rFont val="Tahoma"/>
            <family val="2"/>
          </rPr>
          <t>60</t>
        </r>
        <r>
          <rPr>
            <b/>
            <sz val="9"/>
            <color indexed="81"/>
            <rFont val="돋움"/>
            <family val="3"/>
            <charset val="129"/>
          </rPr>
          <t>시간</t>
        </r>
        <r>
          <rPr>
            <b/>
            <sz val="9"/>
            <color indexed="81"/>
            <rFont val="Tahoma"/>
            <family val="2"/>
          </rPr>
          <t xml:space="preserve"> </t>
        </r>
        <r>
          <rPr>
            <b/>
            <sz val="9"/>
            <color indexed="81"/>
            <rFont val="돋움"/>
            <family val="3"/>
            <charset val="129"/>
          </rPr>
          <t>이상</t>
        </r>
        <r>
          <rPr>
            <b/>
            <sz val="9"/>
            <color indexed="81"/>
            <rFont val="Tahoma"/>
            <family val="2"/>
          </rPr>
          <t xml:space="preserve"> </t>
        </r>
        <r>
          <rPr>
            <b/>
            <sz val="9"/>
            <color indexed="81"/>
            <rFont val="돋움"/>
            <family val="3"/>
            <charset val="129"/>
          </rPr>
          <t>단시간근로자는</t>
        </r>
        <r>
          <rPr>
            <b/>
            <sz val="9"/>
            <color indexed="81"/>
            <rFont val="Tahoma"/>
            <family val="2"/>
          </rPr>
          <t xml:space="preserve"> 0.5</t>
        </r>
        <r>
          <rPr>
            <b/>
            <sz val="9"/>
            <color indexed="81"/>
            <rFont val="돋움"/>
            <family val="3"/>
            <charset val="129"/>
          </rPr>
          <t>명</t>
        </r>
      </text>
    </comment>
    <comment ref="S44" authorId="0" shapeId="0" xr:uid="{E92691F5-B417-4AB1-93CC-1AA4B41F893D}">
      <text>
        <r>
          <rPr>
            <sz val="9"/>
            <color indexed="81"/>
            <rFont val="돋움"/>
            <family val="3"/>
            <charset val="129"/>
          </rPr>
          <t>단서</t>
        </r>
      </text>
    </comment>
    <comment ref="B79" authorId="0" shapeId="0" xr:uid="{1DC9643C-4B5F-4530-B141-E5A23A376AB9}">
      <text>
        <r>
          <rPr>
            <b/>
            <sz val="9"/>
            <color indexed="81"/>
            <rFont val="돋움"/>
            <family val="3"/>
            <charset val="129"/>
          </rPr>
          <t>단서</t>
        </r>
        <r>
          <rPr>
            <b/>
            <sz val="9"/>
            <color indexed="81"/>
            <rFont val="Tahoma"/>
            <family val="2"/>
          </rPr>
          <t xml:space="preserve">??? </t>
        </r>
        <r>
          <rPr>
            <b/>
            <sz val="9"/>
            <color indexed="81"/>
            <rFont val="돋움"/>
            <family val="3"/>
            <charset val="129"/>
          </rPr>
          <t>없는뎅</t>
        </r>
        <r>
          <rPr>
            <b/>
            <sz val="9"/>
            <color indexed="81"/>
            <rFont val="Tahoma"/>
            <family val="2"/>
          </rPr>
          <t xml:space="preserve">. </t>
        </r>
        <r>
          <rPr>
            <b/>
            <sz val="9"/>
            <color indexed="81"/>
            <rFont val="돋움"/>
            <family val="3"/>
            <charset val="129"/>
          </rPr>
          <t>개정후</t>
        </r>
        <r>
          <rPr>
            <b/>
            <sz val="9"/>
            <color indexed="81"/>
            <rFont val="Tahoma"/>
            <family val="2"/>
          </rPr>
          <t xml:space="preserve"> </t>
        </r>
        <r>
          <rPr>
            <b/>
            <sz val="9"/>
            <color indexed="81"/>
            <rFont val="돋움"/>
            <family val="3"/>
            <charset val="129"/>
          </rPr>
          <t>단서는</t>
        </r>
        <r>
          <rPr>
            <b/>
            <sz val="9"/>
            <color indexed="81"/>
            <rFont val="Tahoma"/>
            <family val="2"/>
          </rPr>
          <t xml:space="preserve"> </t>
        </r>
        <r>
          <rPr>
            <b/>
            <sz val="9"/>
            <color indexed="81"/>
            <rFont val="돋움"/>
            <family val="3"/>
            <charset val="129"/>
          </rPr>
          <t>사라졌음</t>
        </r>
        <r>
          <rPr>
            <b/>
            <sz val="9"/>
            <color indexed="81"/>
            <rFont val="Tahoma"/>
            <family val="2"/>
          </rPr>
          <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9233D8E0-A954-48E6-B590-5F7A6CF7E298}">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1479FAE5-50FC-438C-98BE-B9EF8584026A}">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0" shapeId="0" xr:uid="{9341C916-7295-41A7-A073-4EDD3D24394B}">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F00574EF-B074-44D9-9A99-AB9DE28AEAFA}">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4C3A745D-1628-410D-AA52-1BF3BC592790}">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8DB48564-FE0D-4789-B4F5-CB494F60CCA3}">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0A1F8BF0-4830-4155-BEE6-041B17614601}">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CE4" authorId="1" shapeId="0" xr:uid="{08D2DCD2-58DB-4655-82F3-2DC07FA2659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CF4" authorId="1" shapeId="0" xr:uid="{6609A3FD-2642-4D8C-BD71-C7A5CBC6BFA5}">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P4" authorId="1" shapeId="0" xr:uid="{11EB4821-AB2D-4809-8659-67AE156D1509}">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CE311" authorId="1" shapeId="0" xr:uid="{DC267638-3FBE-481B-A3FC-69FA644A2190}">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CF311" authorId="1" shapeId="0" xr:uid="{1DFB8228-3389-4FEA-BA1A-07F88550F64E}">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301B2E87-869B-4DA4-96E9-11EC122C2077}">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6775AC3F-D38A-42CE-909B-DD45E2CC3F79}">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0" shapeId="0" xr:uid="{C5433391-F468-4015-92DC-0931ADCF881B}">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752574E7-3057-45EE-B7B9-A6A9F2CE68E3}">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19A88495-6474-4B32-8BE4-D47EBA8CEA21}">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2C6F1D4A-C852-4A05-8F8B-CF2EB4B3A596}">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0B5AF7AB-D57D-404C-93FB-8BEC7ABBC3C8}">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CE4" authorId="1" shapeId="0" xr:uid="{74437A1F-64E1-4E05-8420-716EAC1F450E}">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CF4" authorId="1" shapeId="0" xr:uid="{9D58FFA1-57A9-44CE-838C-9C51C3B3040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P4" authorId="1" shapeId="0" xr:uid="{78D92C50-419F-4071-BC50-7E483C63F1A8}">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CE311" authorId="1" shapeId="0" xr:uid="{E5A038BD-69DE-4153-99C2-0B60AD03309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CF311" authorId="1" shapeId="0" xr:uid="{26A910E7-4047-45E0-8BBE-D34B86695163}">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E314" authorId="1" shapeId="0" xr:uid="{10DD4953-43C1-479E-9C7B-6945B2B595F1}">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CF314" authorId="1" shapeId="0" xr:uid="{65F20C6A-7AD9-441C-9196-8FEB466CC50C}">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C99EDBE1-9690-490A-BECC-226B8AD169B3}">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026F6AB0-258F-44AC-9F94-764EF3B7139F}">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AEE87907-AEF7-4D93-A13B-58D493B287B8}">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14D1956C-9929-4D49-95C4-1CB724F009AD}">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811FB982-307E-4B7B-A563-01A15CE2489C}">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7D6DB0DC-D053-4B68-A991-9A6E07BC560B}">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14C4D17D-51F9-40B0-8CBC-6EC67ACC9C41}">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4DFA18A2-146F-48A8-B92B-538CB34692A4}">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14F0D532-8CC6-4F75-9E30-2C443CA8654A}">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CD6E32CF-CDA3-481C-A52E-E4AA2F3E9238}">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FCFCCC70-0205-4C1E-BBA2-8DABF5B9C9D1}">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O20" authorId="0" shapeId="0" xr:uid="{41544D11-BA61-44DC-8E70-9DEA8CA47A68}">
      <text>
        <r>
          <rPr>
            <b/>
            <sz val="9"/>
            <color indexed="81"/>
            <rFont val="돋움"/>
            <family val="3"/>
            <charset val="129"/>
          </rPr>
          <t>세액공제조정명세서</t>
        </r>
        <r>
          <rPr>
            <b/>
            <sz val="9"/>
            <color indexed="81"/>
            <rFont val="Tahoma"/>
            <family val="2"/>
          </rPr>
          <t xml:space="preserve">(3)
(117) </t>
        </r>
        <r>
          <rPr>
            <b/>
            <sz val="9"/>
            <color indexed="81"/>
            <rFont val="돋움"/>
            <family val="3"/>
            <charset val="129"/>
          </rPr>
          <t>그밖의</t>
        </r>
        <r>
          <rPr>
            <b/>
            <sz val="9"/>
            <color indexed="81"/>
            <rFont val="Tahoma"/>
            <family val="2"/>
          </rPr>
          <t xml:space="preserve"> </t>
        </r>
        <r>
          <rPr>
            <b/>
            <sz val="9"/>
            <color indexed="81"/>
            <rFont val="돋움"/>
            <family val="3"/>
            <charset val="129"/>
          </rPr>
          <t>사유로</t>
        </r>
        <r>
          <rPr>
            <b/>
            <sz val="9"/>
            <color indexed="81"/>
            <rFont val="Tahoma"/>
            <family val="2"/>
          </rPr>
          <t xml:space="preserve"> </t>
        </r>
        <r>
          <rPr>
            <b/>
            <sz val="9"/>
            <color indexed="81"/>
            <rFont val="돋움"/>
            <family val="3"/>
            <charset val="129"/>
          </rPr>
          <t>인한</t>
        </r>
        <r>
          <rPr>
            <b/>
            <sz val="9"/>
            <color indexed="81"/>
            <rFont val="Tahoma"/>
            <family val="2"/>
          </rPr>
          <t xml:space="preserve"> </t>
        </r>
        <r>
          <rPr>
            <b/>
            <sz val="9"/>
            <color indexed="81"/>
            <rFont val="돋움"/>
            <family val="3"/>
            <charset val="129"/>
          </rPr>
          <t>미공제액</t>
        </r>
        <r>
          <rPr>
            <b/>
            <sz val="9"/>
            <color indexed="81"/>
            <rFont val="Tahoma"/>
            <family val="2"/>
          </rPr>
          <t xml:space="preserve"> 4,246,406</t>
        </r>
        <r>
          <rPr>
            <b/>
            <sz val="9"/>
            <color indexed="81"/>
            <rFont val="돋움"/>
            <family val="3"/>
            <charset val="129"/>
          </rPr>
          <t xml:space="preserve">
</t>
        </r>
        <r>
          <rPr>
            <b/>
            <sz val="9"/>
            <color indexed="81"/>
            <rFont val="Tahoma"/>
            <family val="2"/>
          </rPr>
          <t xml:space="preserve">(119) </t>
        </r>
        <r>
          <rPr>
            <b/>
            <sz val="9"/>
            <color indexed="81"/>
            <rFont val="돋움"/>
            <family val="3"/>
            <charset val="129"/>
          </rPr>
          <t>소멸</t>
        </r>
        <r>
          <rPr>
            <b/>
            <sz val="9"/>
            <color indexed="81"/>
            <rFont val="Tahoma"/>
            <family val="2"/>
          </rPr>
          <t xml:space="preserve"> 4,246,406</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84682B3B-5ACF-4A73-B208-C75702FD110A}">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16101B85-CE2F-4190-8B66-046ABDEAD5DD}">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3A8A7682-00FA-48B1-ABD2-5A59A3B7A8A2}">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9B392B35-D17A-444B-B4FC-818B5F947F0D}">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7D3D0E78-2ADA-4227-9026-CAD064705FDD}">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0D7572CF-E470-4671-B574-09A331C7E5B3}">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CAE74335-7866-41BA-AA59-07ADD43290F1}">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900FCA12-4C6D-4EDF-9451-04D93C857AD8}">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C7635681-3F75-4A53-869E-EED73BC6317C}">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415240ED-3661-4590-8A51-8078CBC52DB1}">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4D865A4D-C6B7-4FFB-B74A-2C043475C366}">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이병진</author>
  </authors>
  <commentList>
    <comment ref="I3" authorId="0" shapeId="0" xr:uid="{5349DE85-8332-47AD-A3A3-242485DF4F0C}">
      <text>
        <r>
          <rPr>
            <sz val="9"/>
            <color indexed="81"/>
            <rFont val="굴림"/>
            <family val="3"/>
            <charset val="129"/>
          </rPr>
          <t>1. 소득공제, 세액공제 또는 감면(감면율이 다른 경우 포함) 및 피합병법인의 이월결손공제 등에 있어서 구분 손익계산이 필요한 법인은 이 표를 작성합니다.
2.해당 과목별로 세무조정사항을 가감하여 작성하여야 합니다.
3.공통익금은 수입금액 또는 매출액에 비례하여 안분계산합니다.
4.공통손금은 동일업종의 경우는 수입금액 또는 매출액에 비례하여 안분계산하고 업종이 다른 경우에는 개별손금에 비례하여 안분계산합니다.
5. 감면분 또는 합병승계사업 해당분란 아래 공란에는 구분해야 할 사업장ㆍ사업ㆍ감면율 등을 적습니다.
6.비고란에는 배분기준, 계산근거 등을 적습니다. 다만, 필요시에는 구체적인 계산명세서를 첨부합니다.</t>
        </r>
      </text>
    </comment>
  </commentList>
</comments>
</file>

<file path=xl/sharedStrings.xml><?xml version="1.0" encoding="utf-8"?>
<sst xmlns="http://schemas.openxmlformats.org/spreadsheetml/2006/main" count="9935" uniqueCount="1130">
  <si>
    <t>합          계</t>
    <phoneticPr fontId="8" type="noConversion"/>
  </si>
  <si>
    <t>826</t>
  </si>
  <si>
    <t>820</t>
  </si>
  <si>
    <t>818</t>
  </si>
  <si>
    <t>814</t>
  </si>
  <si>
    <t>813</t>
  </si>
  <si>
    <t>808</t>
  </si>
  <si>
    <t>807</t>
  </si>
  <si>
    <t>205</t>
  </si>
  <si>
    <r>
      <t>11월</t>
    </r>
    <r>
      <rPr>
        <sz val="10"/>
        <rFont val="돋움"/>
        <family val="3"/>
        <charset val="129"/>
      </rPr>
      <t/>
    </r>
  </si>
  <si>
    <r>
      <t>10월</t>
    </r>
    <r>
      <rPr>
        <sz val="10"/>
        <rFont val="돋움"/>
        <family val="3"/>
        <charset val="129"/>
      </rPr>
      <t/>
    </r>
  </si>
  <si>
    <r>
      <t>9월</t>
    </r>
    <r>
      <rPr>
        <sz val="10"/>
        <rFont val="돋움"/>
        <family val="3"/>
        <charset val="129"/>
      </rPr>
      <t/>
    </r>
  </si>
  <si>
    <r>
      <t>8월</t>
    </r>
    <r>
      <rPr>
        <sz val="10"/>
        <rFont val="돋움"/>
        <family val="3"/>
        <charset val="129"/>
      </rPr>
      <t/>
    </r>
  </si>
  <si>
    <r>
      <t>7월</t>
    </r>
    <r>
      <rPr>
        <sz val="10"/>
        <rFont val="돋움"/>
        <family val="3"/>
        <charset val="129"/>
      </rPr>
      <t/>
    </r>
  </si>
  <si>
    <r>
      <t>6월</t>
    </r>
    <r>
      <rPr>
        <sz val="10"/>
        <rFont val="돋움"/>
        <family val="3"/>
        <charset val="129"/>
      </rPr>
      <t/>
    </r>
  </si>
  <si>
    <r>
      <t>5월</t>
    </r>
    <r>
      <rPr>
        <sz val="10"/>
        <rFont val="돋움"/>
        <family val="3"/>
        <charset val="129"/>
      </rPr>
      <t/>
    </r>
  </si>
  <si>
    <r>
      <t>4월</t>
    </r>
    <r>
      <rPr>
        <sz val="10"/>
        <rFont val="돋움"/>
        <family val="3"/>
        <charset val="129"/>
      </rPr>
      <t/>
    </r>
  </si>
  <si>
    <r>
      <t>3월</t>
    </r>
    <r>
      <rPr>
        <sz val="10"/>
        <rFont val="돋움"/>
        <family val="3"/>
        <charset val="129"/>
      </rPr>
      <t/>
    </r>
  </si>
  <si>
    <t>퇴사일</t>
  </si>
  <si>
    <t>입사일</t>
  </si>
  <si>
    <t>사원명</t>
  </si>
  <si>
    <t>사원코드</t>
  </si>
  <si>
    <t>NO</t>
  </si>
  <si>
    <t>년 사원등록</t>
    <phoneticPr fontId="2" type="noConversion"/>
  </si>
  <si>
    <t>비고</t>
    <phoneticPr fontId="2" type="noConversion"/>
  </si>
  <si>
    <t>임원취임일</t>
    <phoneticPr fontId="2" type="noConversion"/>
  </si>
  <si>
    <t>1월</t>
    <phoneticPr fontId="8" type="noConversion"/>
  </si>
  <si>
    <t>명</t>
    <phoneticPr fontId="2" type="noConversion"/>
  </si>
  <si>
    <t>사업연도월수</t>
    <phoneticPr fontId="2" type="noConversion"/>
  </si>
  <si>
    <t>소숫점단수</t>
    <phoneticPr fontId="2" type="noConversion"/>
  </si>
  <si>
    <t>생년월일</t>
    <phoneticPr fontId="2" type="noConversion"/>
  </si>
  <si>
    <t>조세특례제한법시행령 제23조 [ 고용창출투자세액공제(2010.12.30 제목개정) ] 10항.</t>
    <phoneticPr fontId="2" type="noConversion"/>
  </si>
  <si>
    <r>
      <t xml:space="preserve">1. </t>
    </r>
    <r>
      <rPr>
        <sz val="10"/>
        <rFont val="돋움"/>
        <family val="3"/>
        <charset val="129"/>
      </rPr>
      <t>근로계약기간이</t>
    </r>
    <r>
      <rPr>
        <sz val="10"/>
        <rFont val="Arial"/>
        <family val="2"/>
      </rPr>
      <t xml:space="preserve"> 1</t>
    </r>
    <r>
      <rPr>
        <sz val="10"/>
        <rFont val="돋움"/>
        <family val="3"/>
        <charset val="129"/>
      </rPr>
      <t>년</t>
    </r>
    <r>
      <rPr>
        <sz val="10"/>
        <rFont val="Arial"/>
        <family val="2"/>
      </rPr>
      <t xml:space="preserve"> </t>
    </r>
    <r>
      <rPr>
        <sz val="10"/>
        <rFont val="돋움"/>
        <family val="3"/>
        <charset val="129"/>
      </rPr>
      <t>미만인</t>
    </r>
    <r>
      <rPr>
        <sz val="10"/>
        <rFont val="Arial"/>
        <family val="2"/>
      </rPr>
      <t xml:space="preserve"> </t>
    </r>
    <r>
      <rPr>
        <sz val="10"/>
        <rFont val="돋움"/>
        <family val="3"/>
        <charset val="129"/>
      </rPr>
      <t>근로자</t>
    </r>
    <r>
      <rPr>
        <sz val="10"/>
        <rFont val="Arial"/>
        <family val="2"/>
      </rPr>
      <t xml:space="preserve">. </t>
    </r>
    <r>
      <rPr>
        <sz val="10"/>
        <rFont val="돋움"/>
        <family val="3"/>
        <charset val="129"/>
      </rPr>
      <t>다만</t>
    </r>
    <r>
      <rPr>
        <sz val="10"/>
        <rFont val="Arial"/>
        <family val="2"/>
      </rPr>
      <t xml:space="preserve">, </t>
    </r>
    <r>
      <rPr>
        <sz val="10"/>
        <rFont val="돋움"/>
        <family val="3"/>
        <charset val="129"/>
      </rPr>
      <t>근로계약의</t>
    </r>
    <r>
      <rPr>
        <sz val="10"/>
        <rFont val="Arial"/>
        <family val="2"/>
      </rPr>
      <t xml:space="preserve"> </t>
    </r>
    <r>
      <rPr>
        <sz val="10"/>
        <rFont val="돋움"/>
        <family val="3"/>
        <charset val="129"/>
      </rPr>
      <t>연속된</t>
    </r>
    <r>
      <rPr>
        <sz val="10"/>
        <rFont val="Arial"/>
        <family val="2"/>
      </rPr>
      <t xml:space="preserve"> </t>
    </r>
    <r>
      <rPr>
        <sz val="10"/>
        <rFont val="돋움"/>
        <family val="3"/>
        <charset val="129"/>
      </rPr>
      <t>갱신으로</t>
    </r>
    <r>
      <rPr>
        <sz val="10"/>
        <rFont val="Arial"/>
        <family val="2"/>
      </rPr>
      <t xml:space="preserve"> </t>
    </r>
    <r>
      <rPr>
        <sz val="10"/>
        <rFont val="돋움"/>
        <family val="3"/>
        <charset val="129"/>
      </rPr>
      <t>인하여</t>
    </r>
    <r>
      <rPr>
        <sz val="10"/>
        <rFont val="Arial"/>
        <family val="2"/>
      </rPr>
      <t xml:space="preserve"> </t>
    </r>
    <r>
      <rPr>
        <sz val="10"/>
        <rFont val="돋움"/>
        <family val="3"/>
        <charset val="129"/>
      </rPr>
      <t>그</t>
    </r>
    <r>
      <rPr>
        <sz val="10"/>
        <rFont val="Arial"/>
        <family val="2"/>
      </rPr>
      <t xml:space="preserve"> </t>
    </r>
    <r>
      <rPr>
        <sz val="10"/>
        <rFont val="돋움"/>
        <family val="3"/>
        <charset val="129"/>
      </rPr>
      <t>근로계약의</t>
    </r>
    <r>
      <rPr>
        <sz val="10"/>
        <rFont val="Arial"/>
        <family val="2"/>
      </rPr>
      <t xml:space="preserve"> </t>
    </r>
    <r>
      <rPr>
        <sz val="10"/>
        <rFont val="돋움"/>
        <family val="3"/>
        <charset val="129"/>
      </rPr>
      <t>총</t>
    </r>
    <r>
      <rPr>
        <sz val="10"/>
        <rFont val="Arial"/>
        <family val="2"/>
      </rPr>
      <t xml:space="preserve"> </t>
    </r>
    <r>
      <rPr>
        <sz val="10"/>
        <rFont val="돋움"/>
        <family val="3"/>
        <charset val="129"/>
      </rPr>
      <t>기간이</t>
    </r>
    <r>
      <rPr>
        <sz val="10"/>
        <rFont val="Arial"/>
        <family val="2"/>
      </rPr>
      <t xml:space="preserve"> 1</t>
    </r>
    <r>
      <rPr>
        <sz val="10"/>
        <rFont val="돋움"/>
        <family val="3"/>
        <charset val="129"/>
      </rPr>
      <t>년</t>
    </r>
    <r>
      <rPr>
        <sz val="10"/>
        <rFont val="Arial"/>
        <family val="2"/>
      </rPr>
      <t xml:space="preserve"> </t>
    </r>
    <r>
      <rPr>
        <sz val="10"/>
        <rFont val="돋움"/>
        <family val="3"/>
        <charset val="129"/>
      </rPr>
      <t>이상인</t>
    </r>
    <r>
      <rPr>
        <sz val="10"/>
        <rFont val="Arial"/>
        <family val="2"/>
      </rPr>
      <t xml:space="preserve"> </t>
    </r>
    <r>
      <rPr>
        <sz val="10"/>
        <rFont val="돋움"/>
        <family val="3"/>
        <charset val="129"/>
      </rPr>
      <t>근로자는</t>
    </r>
    <r>
      <rPr>
        <sz val="10"/>
        <rFont val="Arial"/>
        <family val="2"/>
      </rPr>
      <t xml:space="preserve"> </t>
    </r>
    <r>
      <rPr>
        <sz val="10"/>
        <rFont val="돋움"/>
        <family val="3"/>
        <charset val="129"/>
      </rPr>
      <t>상시근로자로</t>
    </r>
    <r>
      <rPr>
        <sz val="10"/>
        <rFont val="Arial"/>
        <family val="2"/>
      </rPr>
      <t xml:space="preserve"> </t>
    </r>
    <r>
      <rPr>
        <sz val="10"/>
        <rFont val="돋움"/>
        <family val="3"/>
        <charset val="129"/>
      </rPr>
      <t>본다</t>
    </r>
    <r>
      <rPr>
        <sz val="10"/>
        <rFont val="Arial"/>
        <family val="2"/>
      </rPr>
      <t xml:space="preserve">.(2012.02.02 </t>
    </r>
    <r>
      <rPr>
        <sz val="10"/>
        <rFont val="돋움"/>
        <family val="3"/>
        <charset val="129"/>
      </rPr>
      <t>신설</t>
    </r>
    <r>
      <rPr>
        <sz val="10"/>
        <rFont val="Arial"/>
        <family val="2"/>
      </rPr>
      <t xml:space="preserve">) </t>
    </r>
    <phoneticPr fontId="2" type="noConversion"/>
  </si>
  <si>
    <r>
      <rPr>
        <sz val="10"/>
        <rFont val="돋움"/>
        <family val="3"/>
        <charset val="129"/>
      </rPr>
      <t>⑫</t>
    </r>
    <r>
      <rPr>
        <sz val="10"/>
        <rFont val="Arial"/>
        <family val="2"/>
      </rPr>
      <t xml:space="preserve"> </t>
    </r>
    <r>
      <rPr>
        <sz val="10"/>
        <rFont val="돋움"/>
        <family val="3"/>
        <charset val="129"/>
      </rPr>
      <t>제</t>
    </r>
    <r>
      <rPr>
        <sz val="10"/>
        <rFont val="Arial"/>
        <family val="2"/>
      </rPr>
      <t>11</t>
    </r>
    <r>
      <rPr>
        <sz val="10"/>
        <rFont val="돋움"/>
        <family val="3"/>
        <charset val="129"/>
      </rPr>
      <t>항에</t>
    </r>
    <r>
      <rPr>
        <sz val="10"/>
        <rFont val="Arial"/>
        <family val="2"/>
      </rPr>
      <t xml:space="preserve"> </t>
    </r>
    <r>
      <rPr>
        <sz val="10"/>
        <rFont val="돋움"/>
        <family val="3"/>
        <charset val="129"/>
      </rPr>
      <t>따라</t>
    </r>
    <r>
      <rPr>
        <sz val="10"/>
        <rFont val="Arial"/>
        <family val="2"/>
      </rPr>
      <t xml:space="preserve"> </t>
    </r>
    <r>
      <rPr>
        <sz val="10"/>
        <rFont val="돋움"/>
        <family val="3"/>
        <charset val="129"/>
      </rPr>
      <t>계산한</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t>
    </r>
    <r>
      <rPr>
        <sz val="10"/>
        <rFont val="돋움"/>
        <family val="3"/>
        <charset val="129"/>
      </rPr>
      <t>중</t>
    </r>
    <r>
      <rPr>
        <sz val="10"/>
        <rFont val="Arial"/>
        <family val="2"/>
      </rPr>
      <t xml:space="preserve"> 100</t>
    </r>
    <r>
      <rPr>
        <sz val="10"/>
        <rFont val="돋움"/>
        <family val="3"/>
        <charset val="129"/>
      </rPr>
      <t>분의</t>
    </r>
    <r>
      <rPr>
        <sz val="10"/>
        <rFont val="Arial"/>
        <family val="2"/>
      </rPr>
      <t xml:space="preserve"> 1 </t>
    </r>
    <r>
      <rPr>
        <sz val="10"/>
        <rFont val="돋움"/>
        <family val="3"/>
        <charset val="129"/>
      </rPr>
      <t>미만</t>
    </r>
    <r>
      <rPr>
        <sz val="10"/>
        <rFont val="Arial"/>
        <family val="2"/>
      </rPr>
      <t xml:space="preserve"> </t>
    </r>
    <r>
      <rPr>
        <sz val="10"/>
        <rFont val="돋움"/>
        <family val="3"/>
        <charset val="129"/>
      </rPr>
      <t>부분은</t>
    </r>
    <r>
      <rPr>
        <sz val="10"/>
        <rFont val="Arial"/>
        <family val="2"/>
      </rPr>
      <t xml:space="preserve"> </t>
    </r>
    <r>
      <rPr>
        <sz val="10"/>
        <rFont val="돋움"/>
        <family val="3"/>
        <charset val="129"/>
      </rPr>
      <t>없는</t>
    </r>
    <r>
      <rPr>
        <sz val="10"/>
        <rFont val="Arial"/>
        <family val="2"/>
      </rPr>
      <t xml:space="preserve"> </t>
    </r>
    <r>
      <rPr>
        <sz val="10"/>
        <rFont val="돋움"/>
        <family val="3"/>
        <charset val="129"/>
      </rPr>
      <t>것으로</t>
    </r>
    <r>
      <rPr>
        <sz val="10"/>
        <rFont val="Arial"/>
        <family val="2"/>
      </rPr>
      <t xml:space="preserve"> </t>
    </r>
    <r>
      <rPr>
        <sz val="10"/>
        <rFont val="돋움"/>
        <family val="3"/>
        <charset val="129"/>
      </rPr>
      <t>한다</t>
    </r>
    <r>
      <rPr>
        <sz val="10"/>
        <rFont val="Arial"/>
        <family val="2"/>
      </rPr>
      <t xml:space="preserve">.(2015.02.03 </t>
    </r>
    <r>
      <rPr>
        <sz val="10"/>
        <rFont val="돋움"/>
        <family val="3"/>
        <charset val="129"/>
      </rPr>
      <t>개정</t>
    </r>
    <r>
      <rPr>
        <sz val="10"/>
        <rFont val="Arial"/>
        <family val="2"/>
      </rPr>
      <t xml:space="preserve">) </t>
    </r>
    <phoneticPr fontId="2" type="noConversion"/>
  </si>
  <si>
    <r>
      <rPr>
        <sz val="10"/>
        <rFont val="돋움"/>
        <family val="3"/>
        <charset val="129"/>
      </rPr>
      <t>⑩</t>
    </r>
    <r>
      <rPr>
        <sz val="10"/>
        <rFont val="Arial"/>
        <family val="2"/>
      </rPr>
      <t xml:space="preserve"> </t>
    </r>
    <r>
      <rPr>
        <sz val="10"/>
        <rFont val="돋움"/>
        <family val="3"/>
        <charset val="129"/>
      </rPr>
      <t>제</t>
    </r>
    <r>
      <rPr>
        <sz val="10"/>
        <rFont val="Arial"/>
        <family val="2"/>
      </rPr>
      <t>7</t>
    </r>
    <r>
      <rPr>
        <sz val="10"/>
        <rFont val="돋움"/>
        <family val="3"/>
        <charset val="129"/>
      </rPr>
      <t>항부터</t>
    </r>
    <r>
      <rPr>
        <sz val="10"/>
        <rFont val="Arial"/>
        <family val="2"/>
      </rPr>
      <t xml:space="preserve"> </t>
    </r>
    <r>
      <rPr>
        <sz val="10"/>
        <rFont val="돋움"/>
        <family val="3"/>
        <charset val="129"/>
      </rPr>
      <t>제</t>
    </r>
    <r>
      <rPr>
        <sz val="10"/>
        <rFont val="Arial"/>
        <family val="2"/>
      </rPr>
      <t>9</t>
    </r>
    <r>
      <rPr>
        <sz val="10"/>
        <rFont val="돋움"/>
        <family val="3"/>
        <charset val="129"/>
      </rPr>
      <t>항까지의</t>
    </r>
    <r>
      <rPr>
        <sz val="10"/>
        <rFont val="Arial"/>
        <family val="2"/>
      </rPr>
      <t xml:space="preserve"> </t>
    </r>
    <r>
      <rPr>
        <sz val="10"/>
        <rFont val="돋움"/>
        <family val="3"/>
        <charset val="129"/>
      </rPr>
      <t>규정을</t>
    </r>
    <r>
      <rPr>
        <sz val="10"/>
        <rFont val="Arial"/>
        <family val="2"/>
      </rPr>
      <t xml:space="preserve"> </t>
    </r>
    <r>
      <rPr>
        <sz val="10"/>
        <rFont val="돋움"/>
        <family val="3"/>
        <charset val="129"/>
      </rPr>
      <t>적용할</t>
    </r>
    <r>
      <rPr>
        <sz val="10"/>
        <rFont val="Arial"/>
        <family val="2"/>
      </rPr>
      <t xml:space="preserve"> </t>
    </r>
    <r>
      <rPr>
        <sz val="10"/>
        <rFont val="돋움"/>
        <family val="3"/>
        <charset val="129"/>
      </rPr>
      <t>때</t>
    </r>
    <r>
      <rPr>
        <sz val="10"/>
        <rFont val="Arial"/>
        <family val="2"/>
      </rPr>
      <t xml:space="preserve"> </t>
    </r>
    <r>
      <rPr>
        <sz val="10"/>
        <rFont val="돋움"/>
        <family val="3"/>
        <charset val="129"/>
      </rPr>
      <t>상시근로자는</t>
    </r>
    <r>
      <rPr>
        <sz val="10"/>
        <rFont val="Arial"/>
        <family val="2"/>
      </rPr>
      <t xml:space="preserve"> </t>
    </r>
    <r>
      <rPr>
        <sz val="10"/>
        <rFont val="돋움"/>
        <family val="3"/>
        <charset val="129"/>
      </rPr>
      <t>「근로기준법」에</t>
    </r>
    <r>
      <rPr>
        <sz val="10"/>
        <rFont val="Arial"/>
        <family val="2"/>
      </rPr>
      <t xml:space="preserve"> </t>
    </r>
    <r>
      <rPr>
        <sz val="10"/>
        <rFont val="돋움"/>
        <family val="3"/>
        <charset val="129"/>
      </rPr>
      <t>따라</t>
    </r>
    <r>
      <rPr>
        <sz val="10"/>
        <rFont val="Arial"/>
        <family val="2"/>
      </rPr>
      <t xml:space="preserve"> </t>
    </r>
    <r>
      <rPr>
        <sz val="10"/>
        <rFont val="돋움"/>
        <family val="3"/>
        <charset val="129"/>
      </rPr>
      <t>근로계약을</t>
    </r>
    <r>
      <rPr>
        <sz val="10"/>
        <rFont val="Arial"/>
        <family val="2"/>
      </rPr>
      <t xml:space="preserve"> </t>
    </r>
    <r>
      <rPr>
        <sz val="10"/>
        <rFont val="돋움"/>
        <family val="3"/>
        <charset val="129"/>
      </rPr>
      <t>체결한</t>
    </r>
    <r>
      <rPr>
        <sz val="10"/>
        <rFont val="Arial"/>
        <family val="2"/>
      </rPr>
      <t xml:space="preserve"> </t>
    </r>
    <r>
      <rPr>
        <sz val="10"/>
        <rFont val="돋움"/>
        <family val="3"/>
        <charset val="129"/>
      </rPr>
      <t>내국인</t>
    </r>
    <r>
      <rPr>
        <sz val="10"/>
        <rFont val="Arial"/>
        <family val="2"/>
      </rPr>
      <t xml:space="preserve"> </t>
    </r>
    <r>
      <rPr>
        <sz val="10"/>
        <rFont val="돋움"/>
        <family val="3"/>
        <charset val="129"/>
      </rPr>
      <t>근로자로</t>
    </r>
    <r>
      <rPr>
        <sz val="10"/>
        <rFont val="Arial"/>
        <family val="2"/>
      </rPr>
      <t xml:space="preserve"> </t>
    </r>
    <r>
      <rPr>
        <sz val="10"/>
        <rFont val="돋움"/>
        <family val="3"/>
        <charset val="129"/>
      </rPr>
      <t>한다</t>
    </r>
    <r>
      <rPr>
        <sz val="10"/>
        <rFont val="Arial"/>
        <family val="2"/>
      </rPr>
      <t xml:space="preserve">. </t>
    </r>
    <r>
      <rPr>
        <sz val="10"/>
        <rFont val="돋움"/>
        <family val="3"/>
        <charset val="129"/>
      </rPr>
      <t>다만</t>
    </r>
    <r>
      <rPr>
        <sz val="10"/>
        <rFont val="Arial"/>
        <family val="2"/>
      </rPr>
      <t xml:space="preserve">, </t>
    </r>
    <r>
      <rPr>
        <sz val="10"/>
        <rFont val="돋움"/>
        <family val="3"/>
        <charset val="129"/>
      </rPr>
      <t>다음</t>
    </r>
    <r>
      <rPr>
        <sz val="10"/>
        <rFont val="Arial"/>
        <family val="2"/>
      </rPr>
      <t xml:space="preserve"> </t>
    </r>
    <r>
      <rPr>
        <sz val="10"/>
        <rFont val="돋움"/>
        <family val="3"/>
        <charset val="129"/>
      </rPr>
      <t>각</t>
    </r>
    <r>
      <rPr>
        <sz val="10"/>
        <rFont val="Arial"/>
        <family val="2"/>
      </rPr>
      <t xml:space="preserve"> </t>
    </r>
    <r>
      <rPr>
        <sz val="10"/>
        <rFont val="돋움"/>
        <family val="3"/>
        <charset val="129"/>
      </rPr>
      <t>호의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사람은</t>
    </r>
    <r>
      <rPr>
        <sz val="10"/>
        <rFont val="Arial"/>
        <family val="2"/>
      </rPr>
      <t xml:space="preserve"> </t>
    </r>
    <r>
      <rPr>
        <sz val="10"/>
        <rFont val="돋움"/>
        <family val="3"/>
        <charset val="129"/>
      </rPr>
      <t>제외한다</t>
    </r>
    <r>
      <rPr>
        <sz val="10"/>
        <rFont val="Arial"/>
        <family val="2"/>
      </rPr>
      <t xml:space="preserve">.(2015.02.03 </t>
    </r>
    <r>
      <rPr>
        <sz val="10"/>
        <rFont val="돋움"/>
        <family val="3"/>
        <charset val="129"/>
      </rPr>
      <t>개정</t>
    </r>
    <r>
      <rPr>
        <sz val="10"/>
        <rFont val="Arial"/>
        <family val="2"/>
      </rPr>
      <t xml:space="preserve">) </t>
    </r>
    <phoneticPr fontId="2" type="noConversion"/>
  </si>
  <si>
    <r>
      <t xml:space="preserve">3. </t>
    </r>
    <r>
      <rPr>
        <sz val="10"/>
        <rFont val="돋움"/>
        <family val="3"/>
        <charset val="129"/>
      </rPr>
      <t>「법인세법</t>
    </r>
    <r>
      <rPr>
        <sz val="10"/>
        <rFont val="Arial"/>
        <family val="2"/>
      </rPr>
      <t xml:space="preserve"> </t>
    </r>
    <r>
      <rPr>
        <sz val="10"/>
        <rFont val="돋움"/>
        <family val="3"/>
        <charset val="129"/>
      </rPr>
      <t>시행령」</t>
    </r>
    <r>
      <rPr>
        <sz val="10"/>
        <rFont val="Arial"/>
        <family val="2"/>
      </rPr>
      <t xml:space="preserve"> </t>
    </r>
    <r>
      <rPr>
        <sz val="10"/>
        <rFont val="돋움"/>
        <family val="3"/>
        <charset val="129"/>
      </rPr>
      <t>제</t>
    </r>
    <r>
      <rPr>
        <sz val="10"/>
        <rFont val="Arial"/>
        <family val="2"/>
      </rPr>
      <t>20</t>
    </r>
    <r>
      <rPr>
        <sz val="10"/>
        <rFont val="돋움"/>
        <family val="3"/>
        <charset val="129"/>
      </rPr>
      <t>조</t>
    </r>
    <r>
      <rPr>
        <sz val="10"/>
        <rFont val="Arial"/>
        <family val="2"/>
      </rPr>
      <t xml:space="preserve"> </t>
    </r>
    <r>
      <rPr>
        <sz val="10"/>
        <rFont val="돋움"/>
        <family val="3"/>
        <charset val="129"/>
      </rPr>
      <t>제</t>
    </r>
    <r>
      <rPr>
        <sz val="10"/>
        <rFont val="Arial"/>
        <family val="2"/>
      </rPr>
      <t>1</t>
    </r>
    <r>
      <rPr>
        <sz val="10"/>
        <rFont val="돋움"/>
        <family val="3"/>
        <charset val="129"/>
      </rPr>
      <t>항</t>
    </r>
    <r>
      <rPr>
        <sz val="10"/>
        <rFont val="Arial"/>
        <family val="2"/>
      </rPr>
      <t xml:space="preserve"> </t>
    </r>
    <r>
      <rPr>
        <sz val="10"/>
        <rFont val="돋움"/>
        <family val="3"/>
        <charset val="129"/>
      </rPr>
      <t>제</t>
    </r>
    <r>
      <rPr>
        <sz val="10"/>
        <rFont val="Arial"/>
        <family val="2"/>
      </rPr>
      <t>4</t>
    </r>
    <r>
      <rPr>
        <sz val="10"/>
        <rFont val="돋움"/>
        <family val="3"/>
        <charset val="129"/>
      </rPr>
      <t>호</t>
    </r>
    <r>
      <rPr>
        <sz val="10"/>
        <rFont val="Arial"/>
        <family val="2"/>
      </rPr>
      <t xml:space="preserve"> </t>
    </r>
    <r>
      <rPr>
        <sz val="10"/>
        <rFont val="돋움"/>
        <family val="3"/>
        <charset val="129"/>
      </rPr>
      <t>각</t>
    </r>
    <r>
      <rPr>
        <sz val="10"/>
        <rFont val="Arial"/>
        <family val="2"/>
      </rPr>
      <t xml:space="preserve"> </t>
    </r>
    <r>
      <rPr>
        <sz val="10"/>
        <rFont val="돋움"/>
        <family val="3"/>
        <charset val="129"/>
      </rPr>
      <t>목의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임원</t>
    </r>
    <r>
      <rPr>
        <sz val="10"/>
        <rFont val="Arial"/>
        <family val="2"/>
      </rPr>
      <t xml:space="preserve">(2012.02.02 </t>
    </r>
    <r>
      <rPr>
        <sz val="10"/>
        <rFont val="돋움"/>
        <family val="3"/>
        <charset val="129"/>
      </rPr>
      <t>신설</t>
    </r>
    <r>
      <rPr>
        <sz val="10"/>
        <rFont val="Arial"/>
        <family val="2"/>
      </rPr>
      <t xml:space="preserve">) </t>
    </r>
    <phoneticPr fontId="2" type="noConversion"/>
  </si>
  <si>
    <r>
      <t xml:space="preserve">4. </t>
    </r>
    <r>
      <rPr>
        <sz val="10"/>
        <rFont val="돋움"/>
        <family val="3"/>
        <charset val="129"/>
      </rPr>
      <t>해당</t>
    </r>
    <r>
      <rPr>
        <sz val="10"/>
        <rFont val="Arial"/>
        <family val="2"/>
      </rPr>
      <t xml:space="preserve"> </t>
    </r>
    <r>
      <rPr>
        <sz val="10"/>
        <rFont val="돋움"/>
        <family val="3"/>
        <charset val="129"/>
      </rPr>
      <t>기업의</t>
    </r>
    <r>
      <rPr>
        <sz val="10"/>
        <rFont val="Arial"/>
        <family val="2"/>
      </rPr>
      <t xml:space="preserve"> </t>
    </r>
    <r>
      <rPr>
        <sz val="10"/>
        <rFont val="돋움"/>
        <family val="3"/>
        <charset val="129"/>
      </rPr>
      <t>최대주주</t>
    </r>
    <r>
      <rPr>
        <sz val="10"/>
        <rFont val="Arial"/>
        <family val="2"/>
      </rPr>
      <t xml:space="preserve"> </t>
    </r>
    <r>
      <rPr>
        <sz val="10"/>
        <rFont val="돋움"/>
        <family val="3"/>
        <charset val="129"/>
      </rPr>
      <t>또는</t>
    </r>
    <r>
      <rPr>
        <sz val="10"/>
        <rFont val="Arial"/>
        <family val="2"/>
      </rPr>
      <t xml:space="preserve"> </t>
    </r>
    <r>
      <rPr>
        <sz val="10"/>
        <rFont val="돋움"/>
        <family val="3"/>
        <charset val="129"/>
      </rPr>
      <t>최대출자자</t>
    </r>
    <r>
      <rPr>
        <sz val="10"/>
        <rFont val="Arial"/>
        <family val="2"/>
      </rPr>
      <t>(</t>
    </r>
    <r>
      <rPr>
        <sz val="10"/>
        <rFont val="돋움"/>
        <family val="3"/>
        <charset val="129"/>
      </rPr>
      <t>개인사업자의</t>
    </r>
    <r>
      <rPr>
        <sz val="10"/>
        <rFont val="Arial"/>
        <family val="2"/>
      </rPr>
      <t xml:space="preserve"> </t>
    </r>
    <r>
      <rPr>
        <sz val="10"/>
        <rFont val="돋움"/>
        <family val="3"/>
        <charset val="129"/>
      </rPr>
      <t>경우에는</t>
    </r>
    <r>
      <rPr>
        <sz val="10"/>
        <rFont val="Arial"/>
        <family val="2"/>
      </rPr>
      <t xml:space="preserve"> </t>
    </r>
    <r>
      <rPr>
        <sz val="10"/>
        <rFont val="돋움"/>
        <family val="3"/>
        <charset val="129"/>
      </rPr>
      <t>대표자를</t>
    </r>
    <r>
      <rPr>
        <sz val="10"/>
        <rFont val="Arial"/>
        <family val="2"/>
      </rPr>
      <t xml:space="preserve"> </t>
    </r>
    <r>
      <rPr>
        <sz val="10"/>
        <rFont val="돋움"/>
        <family val="3"/>
        <charset val="129"/>
      </rPr>
      <t>말한다</t>
    </r>
    <r>
      <rPr>
        <sz val="10"/>
        <rFont val="Arial"/>
        <family val="2"/>
      </rPr>
      <t>)</t>
    </r>
    <r>
      <rPr>
        <sz val="10"/>
        <rFont val="돋움"/>
        <family val="3"/>
        <charset val="129"/>
      </rPr>
      <t>와</t>
    </r>
    <r>
      <rPr>
        <sz val="10"/>
        <rFont val="Arial"/>
        <family val="2"/>
      </rPr>
      <t xml:space="preserve"> </t>
    </r>
    <r>
      <rPr>
        <sz val="10"/>
        <rFont val="돋움"/>
        <family val="3"/>
        <charset val="129"/>
      </rPr>
      <t>그</t>
    </r>
    <r>
      <rPr>
        <sz val="10"/>
        <rFont val="Arial"/>
        <family val="2"/>
      </rPr>
      <t xml:space="preserve"> </t>
    </r>
    <r>
      <rPr>
        <sz val="10"/>
        <rFont val="돋움"/>
        <family val="3"/>
        <charset val="129"/>
      </rPr>
      <t>배우자</t>
    </r>
    <r>
      <rPr>
        <sz val="10"/>
        <rFont val="Arial"/>
        <family val="2"/>
      </rPr>
      <t xml:space="preserve">(2012.02.02 </t>
    </r>
    <r>
      <rPr>
        <sz val="10"/>
        <rFont val="돋움"/>
        <family val="3"/>
        <charset val="129"/>
      </rPr>
      <t>신설</t>
    </r>
    <r>
      <rPr>
        <sz val="10"/>
        <rFont val="Arial"/>
        <family val="2"/>
      </rPr>
      <t xml:space="preserve">) </t>
    </r>
    <phoneticPr fontId="2" type="noConversion"/>
  </si>
  <si>
    <r>
      <t xml:space="preserve">5. </t>
    </r>
    <r>
      <rPr>
        <sz val="10"/>
        <rFont val="돋움"/>
        <family val="3"/>
        <charset val="129"/>
      </rPr>
      <t>제</t>
    </r>
    <r>
      <rPr>
        <sz val="10"/>
        <rFont val="Arial"/>
        <family val="2"/>
      </rPr>
      <t>4</t>
    </r>
    <r>
      <rPr>
        <sz val="10"/>
        <rFont val="돋움"/>
        <family val="3"/>
        <charset val="129"/>
      </rPr>
      <t>호에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자의</t>
    </r>
    <r>
      <rPr>
        <sz val="10"/>
        <rFont val="Arial"/>
        <family val="2"/>
      </rPr>
      <t xml:space="preserve"> </t>
    </r>
    <r>
      <rPr>
        <sz val="10"/>
        <rFont val="돋움"/>
        <family val="3"/>
        <charset val="129"/>
      </rPr>
      <t>직계존비속</t>
    </r>
    <r>
      <rPr>
        <sz val="10"/>
        <rFont val="Arial"/>
        <family val="2"/>
      </rPr>
      <t>(</t>
    </r>
    <r>
      <rPr>
        <sz val="10"/>
        <rFont val="돋움"/>
        <family val="3"/>
        <charset val="129"/>
      </rPr>
      <t>그</t>
    </r>
    <r>
      <rPr>
        <sz val="10"/>
        <rFont val="Arial"/>
        <family val="2"/>
      </rPr>
      <t xml:space="preserve"> </t>
    </r>
    <r>
      <rPr>
        <sz val="10"/>
        <rFont val="돋움"/>
        <family val="3"/>
        <charset val="129"/>
      </rPr>
      <t>배우자를</t>
    </r>
    <r>
      <rPr>
        <sz val="10"/>
        <rFont val="Arial"/>
        <family val="2"/>
      </rPr>
      <t xml:space="preserve"> </t>
    </r>
    <r>
      <rPr>
        <sz val="10"/>
        <rFont val="돋움"/>
        <family val="3"/>
        <charset val="129"/>
      </rPr>
      <t>포함한다</t>
    </r>
    <r>
      <rPr>
        <sz val="10"/>
        <rFont val="Arial"/>
        <family val="2"/>
      </rPr>
      <t xml:space="preserve">) </t>
    </r>
    <r>
      <rPr>
        <sz val="10"/>
        <rFont val="돋움"/>
        <family val="3"/>
        <charset val="129"/>
      </rPr>
      <t>및</t>
    </r>
    <r>
      <rPr>
        <sz val="10"/>
        <rFont val="Arial"/>
        <family val="2"/>
      </rPr>
      <t xml:space="preserve"> </t>
    </r>
    <r>
      <rPr>
        <sz val="10"/>
        <rFont val="돋움"/>
        <family val="3"/>
        <charset val="129"/>
      </rPr>
      <t>「국세기본법</t>
    </r>
    <r>
      <rPr>
        <sz val="10"/>
        <rFont val="Arial"/>
        <family val="2"/>
      </rPr>
      <t xml:space="preserve"> </t>
    </r>
    <r>
      <rPr>
        <sz val="10"/>
        <rFont val="돋움"/>
        <family val="3"/>
        <charset val="129"/>
      </rPr>
      <t>시행령」제</t>
    </r>
    <r>
      <rPr>
        <sz val="10"/>
        <rFont val="Arial"/>
        <family val="2"/>
      </rPr>
      <t>1</t>
    </r>
    <r>
      <rPr>
        <sz val="10"/>
        <rFont val="돋움"/>
        <family val="3"/>
        <charset val="129"/>
      </rPr>
      <t>조의</t>
    </r>
    <r>
      <rPr>
        <sz val="10"/>
        <rFont val="Arial"/>
        <family val="2"/>
      </rPr>
      <t xml:space="preserve">2 </t>
    </r>
    <r>
      <rPr>
        <sz val="10"/>
        <rFont val="돋움"/>
        <family val="3"/>
        <charset val="129"/>
      </rPr>
      <t>제</t>
    </r>
    <r>
      <rPr>
        <sz val="10"/>
        <rFont val="Arial"/>
        <family val="2"/>
      </rPr>
      <t>1</t>
    </r>
    <r>
      <rPr>
        <sz val="10"/>
        <rFont val="돋움"/>
        <family val="3"/>
        <charset val="129"/>
      </rPr>
      <t>항에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친족관계인</t>
    </r>
    <r>
      <rPr>
        <sz val="10"/>
        <rFont val="Arial"/>
        <family val="2"/>
      </rPr>
      <t xml:space="preserve"> </t>
    </r>
    <r>
      <rPr>
        <sz val="10"/>
        <rFont val="돋움"/>
        <family val="3"/>
        <charset val="129"/>
      </rPr>
      <t>사람</t>
    </r>
    <r>
      <rPr>
        <sz val="10"/>
        <rFont val="Arial"/>
        <family val="2"/>
      </rPr>
      <t xml:space="preserve">(2012.02.02 </t>
    </r>
    <r>
      <rPr>
        <sz val="10"/>
        <rFont val="돋움"/>
        <family val="3"/>
        <charset val="129"/>
      </rPr>
      <t>신설</t>
    </r>
    <r>
      <rPr>
        <sz val="10"/>
        <rFont val="Arial"/>
        <family val="2"/>
      </rPr>
      <t xml:space="preserve">) </t>
    </r>
    <phoneticPr fontId="2" type="noConversion"/>
  </si>
  <si>
    <r>
      <t xml:space="preserve">6. </t>
    </r>
    <r>
      <rPr>
        <sz val="10"/>
        <rFont val="돋움"/>
        <family val="3"/>
        <charset val="129"/>
      </rPr>
      <t>「소득세법</t>
    </r>
    <r>
      <rPr>
        <sz val="10"/>
        <rFont val="Arial"/>
        <family val="2"/>
      </rPr>
      <t xml:space="preserve"> </t>
    </r>
    <r>
      <rPr>
        <sz val="10"/>
        <rFont val="돋움"/>
        <family val="3"/>
        <charset val="129"/>
      </rPr>
      <t>시행령」</t>
    </r>
    <r>
      <rPr>
        <sz val="10"/>
        <rFont val="Arial"/>
        <family val="2"/>
      </rPr>
      <t xml:space="preserve"> </t>
    </r>
    <r>
      <rPr>
        <sz val="10"/>
        <rFont val="돋움"/>
        <family val="3"/>
        <charset val="129"/>
      </rPr>
      <t>제</t>
    </r>
    <r>
      <rPr>
        <sz val="10"/>
        <rFont val="Arial"/>
        <family val="2"/>
      </rPr>
      <t>196</t>
    </r>
    <r>
      <rPr>
        <sz val="10"/>
        <rFont val="돋움"/>
        <family val="3"/>
        <charset val="129"/>
      </rPr>
      <t>조에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근로소득원천징수부에</t>
    </r>
    <r>
      <rPr>
        <sz val="10"/>
        <rFont val="Arial"/>
        <family val="2"/>
      </rPr>
      <t xml:space="preserve"> </t>
    </r>
    <r>
      <rPr>
        <sz val="10"/>
        <rFont val="돋움"/>
        <family val="3"/>
        <charset val="129"/>
      </rPr>
      <t>의하여</t>
    </r>
    <r>
      <rPr>
        <sz val="10"/>
        <rFont val="Arial"/>
        <family val="2"/>
      </rPr>
      <t xml:space="preserve"> </t>
    </r>
    <r>
      <rPr>
        <sz val="10"/>
        <rFont val="돋움"/>
        <family val="3"/>
        <charset val="129"/>
      </rPr>
      <t>근로소득세를</t>
    </r>
    <r>
      <rPr>
        <sz val="10"/>
        <rFont val="Arial"/>
        <family val="2"/>
      </rPr>
      <t xml:space="preserve"> </t>
    </r>
    <r>
      <rPr>
        <sz val="10"/>
        <rFont val="돋움"/>
        <family val="3"/>
        <charset val="129"/>
      </rPr>
      <t>원천징수한</t>
    </r>
    <r>
      <rPr>
        <sz val="10"/>
        <rFont val="Arial"/>
        <family val="2"/>
      </rPr>
      <t xml:space="preserve"> </t>
    </r>
    <r>
      <rPr>
        <sz val="10"/>
        <rFont val="돋움"/>
        <family val="3"/>
        <charset val="129"/>
      </rPr>
      <t>사실이</t>
    </r>
    <r>
      <rPr>
        <sz val="10"/>
        <rFont val="Arial"/>
        <family val="2"/>
      </rPr>
      <t xml:space="preserve"> </t>
    </r>
    <r>
      <rPr>
        <sz val="10"/>
        <rFont val="돋움"/>
        <family val="3"/>
        <charset val="129"/>
      </rPr>
      <t>확인되지</t>
    </r>
    <r>
      <rPr>
        <sz val="10"/>
        <rFont val="Arial"/>
        <family val="2"/>
      </rPr>
      <t xml:space="preserve"> </t>
    </r>
    <r>
      <rPr>
        <sz val="10"/>
        <rFont val="돋움"/>
        <family val="3"/>
        <charset val="129"/>
      </rPr>
      <t>아니하고</t>
    </r>
    <r>
      <rPr>
        <sz val="10"/>
        <rFont val="Arial"/>
        <family val="2"/>
      </rPr>
      <t xml:space="preserve">, </t>
    </r>
    <r>
      <rPr>
        <sz val="10"/>
        <rFont val="돋움"/>
        <family val="3"/>
        <charset val="129"/>
      </rPr>
      <t>다음</t>
    </r>
    <r>
      <rPr>
        <sz val="10"/>
        <rFont val="Arial"/>
        <family val="2"/>
      </rPr>
      <t xml:space="preserve"> </t>
    </r>
    <r>
      <rPr>
        <sz val="10"/>
        <rFont val="돋움"/>
        <family val="3"/>
        <charset val="129"/>
      </rPr>
      <t>각</t>
    </r>
    <r>
      <rPr>
        <sz val="10"/>
        <rFont val="Arial"/>
        <family val="2"/>
      </rPr>
      <t xml:space="preserve"> </t>
    </r>
    <r>
      <rPr>
        <sz val="10"/>
        <rFont val="돋움"/>
        <family val="3"/>
        <charset val="129"/>
      </rPr>
      <t>목의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금액의</t>
    </r>
    <r>
      <rPr>
        <sz val="10"/>
        <rFont val="Arial"/>
        <family val="2"/>
      </rPr>
      <t xml:space="preserve"> </t>
    </r>
    <r>
      <rPr>
        <sz val="10"/>
        <rFont val="돋움"/>
        <family val="3"/>
        <charset val="129"/>
      </rPr>
      <t>납부사실도</t>
    </r>
    <r>
      <rPr>
        <sz val="10"/>
        <rFont val="Arial"/>
        <family val="2"/>
      </rPr>
      <t xml:space="preserve"> </t>
    </r>
    <r>
      <rPr>
        <sz val="10"/>
        <rFont val="돋움"/>
        <family val="3"/>
        <charset val="129"/>
      </rPr>
      <t>확인되지</t>
    </r>
    <r>
      <rPr>
        <sz val="10"/>
        <rFont val="Arial"/>
        <family val="2"/>
      </rPr>
      <t xml:space="preserve"> </t>
    </r>
    <r>
      <rPr>
        <sz val="10"/>
        <rFont val="돋움"/>
        <family val="3"/>
        <charset val="129"/>
      </rPr>
      <t>아니하는</t>
    </r>
    <r>
      <rPr>
        <sz val="10"/>
        <rFont val="Arial"/>
        <family val="2"/>
      </rPr>
      <t xml:space="preserve"> </t>
    </r>
    <r>
      <rPr>
        <sz val="10"/>
        <rFont val="돋움"/>
        <family val="3"/>
        <charset val="129"/>
      </rPr>
      <t>자</t>
    </r>
    <r>
      <rPr>
        <sz val="10"/>
        <rFont val="Arial"/>
        <family val="2"/>
      </rPr>
      <t xml:space="preserve">(2012.02.02 </t>
    </r>
    <r>
      <rPr>
        <sz val="10"/>
        <rFont val="돋움"/>
        <family val="3"/>
        <charset val="129"/>
      </rPr>
      <t>신설</t>
    </r>
    <r>
      <rPr>
        <sz val="10"/>
        <rFont val="Arial"/>
        <family val="2"/>
      </rPr>
      <t xml:space="preserve">) </t>
    </r>
    <phoneticPr fontId="2" type="noConversion"/>
  </si>
  <si>
    <r>
      <rPr>
        <sz val="10"/>
        <rFont val="돋움"/>
        <family val="3"/>
        <charset val="129"/>
      </rPr>
      <t>⑪</t>
    </r>
    <r>
      <rPr>
        <sz val="10"/>
        <rFont val="Arial"/>
        <family val="2"/>
      </rPr>
      <t xml:space="preserve"> </t>
    </r>
    <r>
      <rPr>
        <sz val="10"/>
        <rFont val="돋움"/>
        <family val="3"/>
        <charset val="129"/>
      </rPr>
      <t>제</t>
    </r>
    <r>
      <rPr>
        <sz val="10"/>
        <rFont val="Arial"/>
        <family val="2"/>
      </rPr>
      <t>7</t>
    </r>
    <r>
      <rPr>
        <sz val="10"/>
        <rFont val="돋움"/>
        <family val="3"/>
        <charset val="129"/>
      </rPr>
      <t>항과</t>
    </r>
    <r>
      <rPr>
        <sz val="10"/>
        <rFont val="Arial"/>
        <family val="2"/>
      </rPr>
      <t xml:space="preserve"> </t>
    </r>
    <r>
      <rPr>
        <sz val="10"/>
        <rFont val="돋움"/>
        <family val="3"/>
        <charset val="129"/>
      </rPr>
      <t>제</t>
    </r>
    <r>
      <rPr>
        <sz val="10"/>
        <rFont val="Arial"/>
        <family val="2"/>
      </rPr>
      <t>8</t>
    </r>
    <r>
      <rPr>
        <sz val="10"/>
        <rFont val="돋움"/>
        <family val="3"/>
        <charset val="129"/>
      </rPr>
      <t>항을</t>
    </r>
    <r>
      <rPr>
        <sz val="10"/>
        <rFont val="Arial"/>
        <family val="2"/>
      </rPr>
      <t xml:space="preserve"> </t>
    </r>
    <r>
      <rPr>
        <sz val="10"/>
        <rFont val="돋움"/>
        <family val="3"/>
        <charset val="129"/>
      </rPr>
      <t>적용할</t>
    </r>
    <r>
      <rPr>
        <sz val="10"/>
        <rFont val="Arial"/>
        <family val="2"/>
      </rPr>
      <t xml:space="preserve"> </t>
    </r>
    <r>
      <rPr>
        <sz val="10"/>
        <rFont val="돋움"/>
        <family val="3"/>
        <charset val="129"/>
      </rPr>
      <t>때</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수는</t>
    </r>
    <r>
      <rPr>
        <sz val="10"/>
        <rFont val="Arial"/>
        <family val="2"/>
      </rPr>
      <t xml:space="preserve"> </t>
    </r>
    <r>
      <rPr>
        <sz val="10"/>
        <rFont val="돋움"/>
        <family val="3"/>
        <charset val="129"/>
      </rPr>
      <t>제</t>
    </r>
    <r>
      <rPr>
        <sz val="10"/>
        <rFont val="Arial"/>
        <family val="2"/>
      </rPr>
      <t>1</t>
    </r>
    <r>
      <rPr>
        <sz val="10"/>
        <rFont val="돋움"/>
        <family val="3"/>
        <charset val="129"/>
      </rPr>
      <t>호의</t>
    </r>
    <r>
      <rPr>
        <sz val="10"/>
        <rFont val="Arial"/>
        <family val="2"/>
      </rPr>
      <t xml:space="preserve"> </t>
    </r>
    <r>
      <rPr>
        <sz val="10"/>
        <rFont val="돋움"/>
        <family val="3"/>
        <charset val="129"/>
      </rPr>
      <t>계산식에</t>
    </r>
    <r>
      <rPr>
        <sz val="10"/>
        <rFont val="Arial"/>
        <family val="2"/>
      </rPr>
      <t xml:space="preserve"> </t>
    </r>
    <r>
      <rPr>
        <sz val="10"/>
        <rFont val="돋움"/>
        <family val="3"/>
        <charset val="129"/>
      </rPr>
      <t>따라</t>
    </r>
    <r>
      <rPr>
        <sz val="10"/>
        <rFont val="Arial"/>
        <family val="2"/>
      </rPr>
      <t xml:space="preserve"> </t>
    </r>
    <r>
      <rPr>
        <sz val="10"/>
        <rFont val="돋움"/>
        <family val="3"/>
        <charset val="129"/>
      </rPr>
      <t>계산한</t>
    </r>
    <r>
      <rPr>
        <sz val="10"/>
        <rFont val="Arial"/>
        <family val="2"/>
      </rPr>
      <t xml:space="preserve"> </t>
    </r>
    <r>
      <rPr>
        <sz val="10"/>
        <rFont val="돋움"/>
        <family val="3"/>
        <charset val="129"/>
      </rPr>
      <t>수로</t>
    </r>
    <r>
      <rPr>
        <sz val="10"/>
        <rFont val="Arial"/>
        <family val="2"/>
      </rPr>
      <t xml:space="preserve"> </t>
    </r>
    <r>
      <rPr>
        <sz val="10"/>
        <rFont val="돋움"/>
        <family val="3"/>
        <charset val="129"/>
      </rPr>
      <t>한다</t>
    </r>
    <r>
      <rPr>
        <sz val="10"/>
        <rFont val="Arial"/>
        <family val="2"/>
      </rPr>
      <t xml:space="preserve">. </t>
    </r>
    <r>
      <rPr>
        <sz val="10"/>
        <rFont val="돋움"/>
        <family val="3"/>
        <charset val="129"/>
      </rPr>
      <t>이</t>
    </r>
    <r>
      <rPr>
        <sz val="10"/>
        <rFont val="Arial"/>
        <family val="2"/>
      </rPr>
      <t xml:space="preserve"> </t>
    </r>
    <r>
      <rPr>
        <sz val="10"/>
        <rFont val="돋움"/>
        <family val="3"/>
        <charset val="129"/>
      </rPr>
      <t>경우</t>
    </r>
    <r>
      <rPr>
        <sz val="10"/>
        <rFont val="Arial"/>
        <family val="2"/>
      </rPr>
      <t xml:space="preserve"> </t>
    </r>
    <r>
      <rPr>
        <sz val="10"/>
        <rFont val="돋움"/>
        <family val="3"/>
        <charset val="129"/>
      </rPr>
      <t>제</t>
    </r>
    <r>
      <rPr>
        <sz val="10"/>
        <rFont val="Arial"/>
        <family val="2"/>
      </rPr>
      <t>10</t>
    </r>
    <r>
      <rPr>
        <sz val="10"/>
        <rFont val="돋움"/>
        <family val="3"/>
        <charset val="129"/>
      </rPr>
      <t>항</t>
    </r>
    <r>
      <rPr>
        <sz val="10"/>
        <rFont val="Arial"/>
        <family val="2"/>
      </rPr>
      <t xml:space="preserve"> </t>
    </r>
    <r>
      <rPr>
        <sz val="10"/>
        <rFont val="돋움"/>
        <family val="3"/>
        <charset val="129"/>
      </rPr>
      <t>제</t>
    </r>
    <r>
      <rPr>
        <sz val="10"/>
        <rFont val="Arial"/>
        <family val="2"/>
      </rPr>
      <t>2</t>
    </r>
    <r>
      <rPr>
        <sz val="10"/>
        <rFont val="돋움"/>
        <family val="3"/>
        <charset val="129"/>
      </rPr>
      <t>호</t>
    </r>
    <r>
      <rPr>
        <sz val="10"/>
        <rFont val="Arial"/>
        <family val="2"/>
      </rPr>
      <t xml:space="preserve"> </t>
    </r>
    <r>
      <rPr>
        <sz val="10"/>
        <rFont val="돋움"/>
        <family val="3"/>
        <charset val="129"/>
      </rPr>
      <t>단서에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근로자</t>
    </r>
    <r>
      <rPr>
        <sz val="10"/>
        <rFont val="Arial"/>
        <family val="2"/>
      </rPr>
      <t xml:space="preserve"> 1</t>
    </r>
    <r>
      <rPr>
        <sz val="10"/>
        <rFont val="돋움"/>
        <family val="3"/>
        <charset val="129"/>
      </rPr>
      <t>명은</t>
    </r>
    <r>
      <rPr>
        <sz val="10"/>
        <rFont val="Arial"/>
        <family val="2"/>
      </rPr>
      <t xml:space="preserve"> 0.5</t>
    </r>
    <r>
      <rPr>
        <sz val="10"/>
        <rFont val="돋움"/>
        <family val="3"/>
        <charset val="129"/>
      </rPr>
      <t>명으로</t>
    </r>
    <r>
      <rPr>
        <sz val="10"/>
        <rFont val="Arial"/>
        <family val="2"/>
      </rPr>
      <t xml:space="preserve"> </t>
    </r>
    <r>
      <rPr>
        <sz val="10"/>
        <rFont val="돋움"/>
        <family val="3"/>
        <charset val="129"/>
      </rPr>
      <t>하여</t>
    </r>
    <r>
      <rPr>
        <sz val="10"/>
        <rFont val="Arial"/>
        <family val="2"/>
      </rPr>
      <t xml:space="preserve"> </t>
    </r>
    <r>
      <rPr>
        <sz val="10"/>
        <rFont val="돋움"/>
        <family val="3"/>
        <charset val="129"/>
      </rPr>
      <t>계산하되</t>
    </r>
    <r>
      <rPr>
        <sz val="10"/>
        <rFont val="Arial"/>
        <family val="2"/>
      </rPr>
      <t xml:space="preserve">, </t>
    </r>
    <r>
      <rPr>
        <sz val="10"/>
        <rFont val="돋움"/>
        <family val="3"/>
        <charset val="129"/>
      </rPr>
      <t>제</t>
    </r>
    <r>
      <rPr>
        <sz val="10"/>
        <rFont val="Arial"/>
        <family val="2"/>
      </rPr>
      <t>2</t>
    </r>
    <r>
      <rPr>
        <sz val="10"/>
        <rFont val="돋움"/>
        <family val="3"/>
        <charset val="129"/>
      </rPr>
      <t>호</t>
    </r>
    <r>
      <rPr>
        <sz val="10"/>
        <rFont val="Arial"/>
        <family val="2"/>
      </rPr>
      <t xml:space="preserve"> </t>
    </r>
    <r>
      <rPr>
        <sz val="10"/>
        <rFont val="돋움"/>
        <family val="3"/>
        <charset val="129"/>
      </rPr>
      <t>각</t>
    </r>
    <r>
      <rPr>
        <sz val="10"/>
        <rFont val="Arial"/>
        <family val="2"/>
      </rPr>
      <t xml:space="preserve"> </t>
    </r>
    <r>
      <rPr>
        <sz val="10"/>
        <rFont val="돋움"/>
        <family val="3"/>
        <charset val="129"/>
      </rPr>
      <t>목의</t>
    </r>
    <r>
      <rPr>
        <sz val="10"/>
        <rFont val="Arial"/>
        <family val="2"/>
      </rPr>
      <t xml:space="preserve"> </t>
    </r>
    <r>
      <rPr>
        <sz val="10"/>
        <rFont val="돋움"/>
        <family val="3"/>
        <charset val="129"/>
      </rPr>
      <t>지원요건을</t>
    </r>
    <r>
      <rPr>
        <sz val="10"/>
        <rFont val="Arial"/>
        <family val="2"/>
      </rPr>
      <t xml:space="preserve"> </t>
    </r>
    <r>
      <rPr>
        <sz val="10"/>
        <rFont val="돋움"/>
        <family val="3"/>
        <charset val="129"/>
      </rPr>
      <t>모두</t>
    </r>
    <r>
      <rPr>
        <sz val="10"/>
        <rFont val="Arial"/>
        <family val="2"/>
      </rPr>
      <t xml:space="preserve"> </t>
    </r>
    <r>
      <rPr>
        <sz val="10"/>
        <rFont val="돋움"/>
        <family val="3"/>
        <charset val="129"/>
      </rPr>
      <t>충족하는</t>
    </r>
    <r>
      <rPr>
        <sz val="10"/>
        <rFont val="Arial"/>
        <family val="2"/>
      </rPr>
      <t xml:space="preserve"> </t>
    </r>
    <r>
      <rPr>
        <sz val="10"/>
        <rFont val="돋움"/>
        <family val="3"/>
        <charset val="129"/>
      </rPr>
      <t>경우에는</t>
    </r>
    <r>
      <rPr>
        <sz val="10"/>
        <rFont val="Arial"/>
        <family val="2"/>
      </rPr>
      <t xml:space="preserve"> 0.75</t>
    </r>
    <r>
      <rPr>
        <sz val="10"/>
        <rFont val="돋움"/>
        <family val="3"/>
        <charset val="129"/>
      </rPr>
      <t>명으로</t>
    </r>
    <r>
      <rPr>
        <sz val="10"/>
        <rFont val="Arial"/>
        <family val="2"/>
      </rPr>
      <t xml:space="preserve"> </t>
    </r>
    <r>
      <rPr>
        <sz val="10"/>
        <rFont val="돋움"/>
        <family val="3"/>
        <charset val="129"/>
      </rPr>
      <t>하여</t>
    </r>
    <r>
      <rPr>
        <sz val="10"/>
        <rFont val="Arial"/>
        <family val="2"/>
      </rPr>
      <t xml:space="preserve"> </t>
    </r>
    <r>
      <rPr>
        <sz val="10"/>
        <rFont val="돋움"/>
        <family val="3"/>
        <charset val="129"/>
      </rPr>
      <t>계산한다</t>
    </r>
    <r>
      <rPr>
        <sz val="10"/>
        <rFont val="Arial"/>
        <family val="2"/>
      </rPr>
      <t xml:space="preserve">.(2015.02.03 </t>
    </r>
    <r>
      <rPr>
        <sz val="10"/>
        <rFont val="돋움"/>
        <family val="3"/>
        <charset val="129"/>
      </rPr>
      <t>개정</t>
    </r>
    <r>
      <rPr>
        <sz val="10"/>
        <rFont val="Arial"/>
        <family val="2"/>
      </rPr>
      <t xml:space="preserve">) </t>
    </r>
    <phoneticPr fontId="2" type="noConversion"/>
  </si>
  <si>
    <r>
      <t xml:space="preserve">1. </t>
    </r>
    <r>
      <rPr>
        <sz val="10"/>
        <rFont val="돋움"/>
        <family val="3"/>
        <charset val="129"/>
      </rPr>
      <t>계산식</t>
    </r>
    <r>
      <rPr>
        <sz val="10"/>
        <rFont val="Arial"/>
        <family val="2"/>
      </rPr>
      <t xml:space="preserve">(2014.02.21 </t>
    </r>
    <r>
      <rPr>
        <sz val="10"/>
        <rFont val="돋움"/>
        <family val="3"/>
        <charset val="129"/>
      </rPr>
      <t>개정</t>
    </r>
    <r>
      <rPr>
        <sz val="10"/>
        <rFont val="Arial"/>
        <family val="2"/>
      </rPr>
      <t xml:space="preserve">) </t>
    </r>
    <phoneticPr fontId="2" type="noConversion"/>
  </si>
  <si>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매월</t>
    </r>
    <r>
      <rPr>
        <sz val="10"/>
        <rFont val="Arial"/>
        <family val="2"/>
      </rPr>
      <t xml:space="preserve"> </t>
    </r>
    <r>
      <rPr>
        <sz val="10"/>
        <rFont val="돋움"/>
        <family val="3"/>
        <charset val="129"/>
      </rPr>
      <t>말</t>
    </r>
    <r>
      <rPr>
        <sz val="10"/>
        <rFont val="Arial"/>
        <family val="2"/>
      </rPr>
      <t xml:space="preserve"> </t>
    </r>
    <r>
      <rPr>
        <sz val="10"/>
        <rFont val="돋움"/>
        <family val="3"/>
        <charset val="129"/>
      </rPr>
      <t>현재</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수의</t>
    </r>
    <r>
      <rPr>
        <sz val="10"/>
        <rFont val="Arial"/>
        <family val="2"/>
      </rPr>
      <t xml:space="preserve"> </t>
    </r>
    <r>
      <rPr>
        <sz val="10"/>
        <rFont val="돋움"/>
        <family val="3"/>
        <charset val="129"/>
      </rPr>
      <t>합</t>
    </r>
    <r>
      <rPr>
        <sz val="10"/>
        <rFont val="Arial"/>
        <family val="2"/>
      </rPr>
      <t xml:space="preserve"> ÷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개월</t>
    </r>
    <r>
      <rPr>
        <sz val="10"/>
        <rFont val="Arial"/>
        <family val="2"/>
      </rPr>
      <t xml:space="preserve"> </t>
    </r>
    <r>
      <rPr>
        <sz val="10"/>
        <rFont val="돋움"/>
        <family val="3"/>
        <charset val="129"/>
      </rPr>
      <t>수</t>
    </r>
    <r>
      <rPr>
        <sz val="10"/>
        <rFont val="Arial"/>
        <family val="2"/>
      </rPr>
      <t xml:space="preserve"> </t>
    </r>
    <phoneticPr fontId="2" type="noConversion"/>
  </si>
  <si>
    <r>
      <rPr>
        <sz val="10"/>
        <rFont val="돋움"/>
        <family val="3"/>
        <charset val="129"/>
      </rPr>
      <t>⑬</t>
    </r>
    <r>
      <rPr>
        <sz val="10"/>
        <rFont val="Arial"/>
        <family val="2"/>
      </rPr>
      <t xml:space="preserve"> </t>
    </r>
    <r>
      <rPr>
        <sz val="10"/>
        <rFont val="돋움"/>
        <family val="3"/>
        <charset val="129"/>
      </rPr>
      <t>제</t>
    </r>
    <r>
      <rPr>
        <sz val="10"/>
        <rFont val="Arial"/>
        <family val="2"/>
      </rPr>
      <t>7</t>
    </r>
    <r>
      <rPr>
        <sz val="10"/>
        <rFont val="돋움"/>
        <family val="3"/>
        <charset val="129"/>
      </rPr>
      <t>항</t>
    </r>
    <r>
      <rPr>
        <sz val="10"/>
        <rFont val="Arial"/>
        <family val="2"/>
      </rPr>
      <t xml:space="preserve"> </t>
    </r>
    <r>
      <rPr>
        <sz val="10"/>
        <rFont val="돋움"/>
        <family val="3"/>
        <charset val="129"/>
      </rPr>
      <t>및</t>
    </r>
    <r>
      <rPr>
        <sz val="10"/>
        <rFont val="Arial"/>
        <family val="2"/>
      </rPr>
      <t xml:space="preserve"> </t>
    </r>
    <r>
      <rPr>
        <sz val="10"/>
        <rFont val="돋움"/>
        <family val="3"/>
        <charset val="129"/>
      </rPr>
      <t>제</t>
    </r>
    <r>
      <rPr>
        <sz val="10"/>
        <rFont val="Arial"/>
        <family val="2"/>
      </rPr>
      <t>8</t>
    </r>
    <r>
      <rPr>
        <sz val="10"/>
        <rFont val="돋움"/>
        <family val="3"/>
        <charset val="129"/>
      </rPr>
      <t>항을</t>
    </r>
    <r>
      <rPr>
        <sz val="10"/>
        <rFont val="Arial"/>
        <family val="2"/>
      </rPr>
      <t xml:space="preserve"> </t>
    </r>
    <r>
      <rPr>
        <sz val="10"/>
        <rFont val="돋움"/>
        <family val="3"/>
        <charset val="129"/>
      </rPr>
      <t>적용할</t>
    </r>
    <r>
      <rPr>
        <sz val="10"/>
        <rFont val="Arial"/>
        <family val="2"/>
      </rPr>
      <t xml:space="preserve"> </t>
    </r>
    <r>
      <rPr>
        <sz val="10"/>
        <rFont val="돋움"/>
        <family val="3"/>
        <charset val="129"/>
      </rPr>
      <t>때</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과세연도에</t>
    </r>
    <r>
      <rPr>
        <sz val="10"/>
        <rFont val="Arial"/>
        <family val="2"/>
      </rPr>
      <t xml:space="preserve"> </t>
    </r>
    <r>
      <rPr>
        <sz val="10"/>
        <rFont val="돋움"/>
        <family val="3"/>
        <charset val="129"/>
      </rPr>
      <t>창업</t>
    </r>
    <r>
      <rPr>
        <sz val="10"/>
        <rFont val="Arial"/>
        <family val="2"/>
      </rPr>
      <t xml:space="preserve"> </t>
    </r>
    <r>
      <rPr>
        <sz val="10"/>
        <rFont val="돋움"/>
        <family val="3"/>
        <charset val="129"/>
      </rPr>
      <t>등을</t>
    </r>
    <r>
      <rPr>
        <sz val="10"/>
        <rFont val="Arial"/>
        <family val="2"/>
      </rPr>
      <t xml:space="preserve"> </t>
    </r>
    <r>
      <rPr>
        <sz val="10"/>
        <rFont val="돋움"/>
        <family val="3"/>
        <charset val="129"/>
      </rPr>
      <t>한</t>
    </r>
    <r>
      <rPr>
        <sz val="10"/>
        <rFont val="Arial"/>
        <family val="2"/>
      </rPr>
      <t xml:space="preserve"> </t>
    </r>
    <r>
      <rPr>
        <sz val="10"/>
        <rFont val="돋움"/>
        <family val="3"/>
        <charset val="129"/>
      </rPr>
      <t>내국인의</t>
    </r>
    <r>
      <rPr>
        <sz val="10"/>
        <rFont val="Arial"/>
        <family val="2"/>
      </rPr>
      <t xml:space="preserve"> </t>
    </r>
    <r>
      <rPr>
        <sz val="10"/>
        <rFont val="돋움"/>
        <family val="3"/>
        <charset val="129"/>
      </rPr>
      <t>경우에는</t>
    </r>
    <r>
      <rPr>
        <sz val="10"/>
        <rFont val="Arial"/>
        <family val="2"/>
      </rPr>
      <t xml:space="preserve"> </t>
    </r>
    <r>
      <rPr>
        <sz val="10"/>
        <rFont val="돋움"/>
        <family val="3"/>
        <charset val="129"/>
      </rPr>
      <t>다음</t>
    </r>
    <r>
      <rPr>
        <sz val="10"/>
        <rFont val="Arial"/>
        <family val="2"/>
      </rPr>
      <t xml:space="preserve"> </t>
    </r>
    <r>
      <rPr>
        <sz val="10"/>
        <rFont val="돋움"/>
        <family val="3"/>
        <charset val="129"/>
      </rPr>
      <t>각</t>
    </r>
    <r>
      <rPr>
        <sz val="10"/>
        <rFont val="Arial"/>
        <family val="2"/>
      </rPr>
      <t xml:space="preserve"> </t>
    </r>
    <r>
      <rPr>
        <sz val="10"/>
        <rFont val="돋움"/>
        <family val="3"/>
        <charset val="129"/>
      </rPr>
      <t>호의</t>
    </r>
    <r>
      <rPr>
        <sz val="10"/>
        <rFont val="Arial"/>
        <family val="2"/>
      </rPr>
      <t xml:space="preserve"> </t>
    </r>
    <r>
      <rPr>
        <sz val="10"/>
        <rFont val="돋움"/>
        <family val="3"/>
        <charset val="129"/>
      </rPr>
      <t>구분에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수를</t>
    </r>
    <r>
      <rPr>
        <sz val="10"/>
        <rFont val="Arial"/>
        <family val="2"/>
      </rPr>
      <t xml:space="preserve"> </t>
    </r>
    <r>
      <rPr>
        <sz val="10"/>
        <rFont val="돋움"/>
        <family val="3"/>
        <charset val="129"/>
      </rPr>
      <t>직전</t>
    </r>
    <r>
      <rPr>
        <sz val="10"/>
        <rFont val="Arial"/>
        <family val="2"/>
      </rPr>
      <t xml:space="preserve"> </t>
    </r>
    <r>
      <rPr>
        <sz val="10"/>
        <rFont val="돋움"/>
        <family val="3"/>
        <charset val="129"/>
      </rPr>
      <t>또는</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수로</t>
    </r>
    <r>
      <rPr>
        <sz val="10"/>
        <rFont val="Arial"/>
        <family val="2"/>
      </rPr>
      <t xml:space="preserve"> </t>
    </r>
    <r>
      <rPr>
        <sz val="10"/>
        <rFont val="돋움"/>
        <family val="3"/>
        <charset val="129"/>
      </rPr>
      <t>본다</t>
    </r>
    <r>
      <rPr>
        <sz val="10"/>
        <rFont val="Arial"/>
        <family val="2"/>
      </rPr>
      <t xml:space="preserve">.(2015.02.03 </t>
    </r>
    <r>
      <rPr>
        <sz val="10"/>
        <rFont val="돋움"/>
        <family val="3"/>
        <charset val="129"/>
      </rPr>
      <t>개정</t>
    </r>
    <r>
      <rPr>
        <sz val="10"/>
        <rFont val="Arial"/>
        <family val="2"/>
      </rPr>
      <t xml:space="preserve">) </t>
    </r>
    <phoneticPr fontId="2" type="noConversion"/>
  </si>
  <si>
    <r>
      <t xml:space="preserve">1. </t>
    </r>
    <r>
      <rPr>
        <sz val="10"/>
        <rFont val="돋움"/>
        <family val="3"/>
        <charset val="129"/>
      </rPr>
      <t>창업</t>
    </r>
    <r>
      <rPr>
        <sz val="10"/>
        <rFont val="Arial"/>
        <family val="2"/>
      </rPr>
      <t>(</t>
    </r>
    <r>
      <rPr>
        <sz val="10"/>
        <rFont val="돋움"/>
        <family val="3"/>
        <charset val="129"/>
      </rPr>
      <t>법</t>
    </r>
    <r>
      <rPr>
        <sz val="10"/>
        <rFont val="Arial"/>
        <family val="2"/>
      </rPr>
      <t xml:space="preserve"> </t>
    </r>
    <r>
      <rPr>
        <sz val="10"/>
        <rFont val="돋움"/>
        <family val="3"/>
        <charset val="129"/>
      </rPr>
      <t>제</t>
    </r>
    <r>
      <rPr>
        <sz val="10"/>
        <rFont val="Arial"/>
        <family val="2"/>
      </rPr>
      <t>6</t>
    </r>
    <r>
      <rPr>
        <sz val="10"/>
        <rFont val="돋움"/>
        <family val="3"/>
        <charset val="129"/>
      </rPr>
      <t>조</t>
    </r>
    <r>
      <rPr>
        <sz val="10"/>
        <rFont val="Arial"/>
        <family val="2"/>
      </rPr>
      <t xml:space="preserve"> </t>
    </r>
    <r>
      <rPr>
        <sz val="10"/>
        <rFont val="돋움"/>
        <family val="3"/>
        <charset val="129"/>
      </rPr>
      <t>제</t>
    </r>
    <r>
      <rPr>
        <sz val="10"/>
        <rFont val="Arial"/>
        <family val="2"/>
      </rPr>
      <t>6</t>
    </r>
    <r>
      <rPr>
        <sz val="10"/>
        <rFont val="돋움"/>
        <family val="3"/>
        <charset val="129"/>
      </rPr>
      <t>항</t>
    </r>
    <r>
      <rPr>
        <sz val="10"/>
        <rFont val="Arial"/>
        <family val="2"/>
      </rPr>
      <t xml:space="preserve"> </t>
    </r>
    <r>
      <rPr>
        <sz val="10"/>
        <rFont val="돋움"/>
        <family val="3"/>
        <charset val="129"/>
      </rPr>
      <t>제</t>
    </r>
    <r>
      <rPr>
        <sz val="10"/>
        <rFont val="Arial"/>
        <family val="2"/>
      </rPr>
      <t>1</t>
    </r>
    <r>
      <rPr>
        <sz val="10"/>
        <rFont val="돋움"/>
        <family val="3"/>
        <charset val="129"/>
      </rPr>
      <t>호부터</t>
    </r>
    <r>
      <rPr>
        <sz val="10"/>
        <rFont val="Arial"/>
        <family val="2"/>
      </rPr>
      <t xml:space="preserve"> </t>
    </r>
    <r>
      <rPr>
        <sz val="10"/>
        <rFont val="돋움"/>
        <family val="3"/>
        <charset val="129"/>
      </rPr>
      <t>제</t>
    </r>
    <r>
      <rPr>
        <sz val="10"/>
        <rFont val="Arial"/>
        <family val="2"/>
      </rPr>
      <t>3</t>
    </r>
    <r>
      <rPr>
        <sz val="10"/>
        <rFont val="돋움"/>
        <family val="3"/>
        <charset val="129"/>
      </rPr>
      <t>호까지의</t>
    </r>
    <r>
      <rPr>
        <sz val="10"/>
        <rFont val="Arial"/>
        <family val="2"/>
      </rPr>
      <t xml:space="preserve"> </t>
    </r>
    <r>
      <rPr>
        <sz val="10"/>
        <rFont val="돋움"/>
        <family val="3"/>
        <charset val="129"/>
      </rPr>
      <t>규정에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경우는</t>
    </r>
    <r>
      <rPr>
        <sz val="10"/>
        <rFont val="Arial"/>
        <family val="2"/>
      </rPr>
      <t xml:space="preserve"> </t>
    </r>
    <r>
      <rPr>
        <sz val="10"/>
        <rFont val="돋움"/>
        <family val="3"/>
        <charset val="129"/>
      </rPr>
      <t>제외한다</t>
    </r>
    <r>
      <rPr>
        <sz val="10"/>
        <rFont val="Arial"/>
        <family val="2"/>
      </rPr>
      <t>)</t>
    </r>
    <r>
      <rPr>
        <sz val="10"/>
        <rFont val="돋움"/>
        <family val="3"/>
        <charset val="129"/>
      </rPr>
      <t>한</t>
    </r>
    <r>
      <rPr>
        <sz val="10"/>
        <rFont val="Arial"/>
        <family val="2"/>
      </rPr>
      <t xml:space="preserve"> </t>
    </r>
    <r>
      <rPr>
        <sz val="10"/>
        <rFont val="돋움"/>
        <family val="3"/>
        <charset val="129"/>
      </rPr>
      <t>경우의</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0(2014.02.21 </t>
    </r>
    <r>
      <rPr>
        <sz val="10"/>
        <rFont val="돋움"/>
        <family val="3"/>
        <charset val="129"/>
      </rPr>
      <t>개정</t>
    </r>
    <r>
      <rPr>
        <sz val="10"/>
        <rFont val="Arial"/>
        <family val="2"/>
      </rPr>
      <t xml:space="preserve">) </t>
    </r>
    <phoneticPr fontId="2" type="noConversion"/>
  </si>
  <si>
    <r>
      <t xml:space="preserve">2. </t>
    </r>
    <r>
      <rPr>
        <sz val="10"/>
        <rFont val="돋움"/>
        <family val="3"/>
        <charset val="129"/>
      </rPr>
      <t>법</t>
    </r>
    <r>
      <rPr>
        <sz val="10"/>
        <rFont val="Arial"/>
        <family val="2"/>
      </rPr>
      <t xml:space="preserve"> </t>
    </r>
    <r>
      <rPr>
        <sz val="10"/>
        <rFont val="돋움"/>
        <family val="3"/>
        <charset val="129"/>
      </rPr>
      <t>제</t>
    </r>
    <r>
      <rPr>
        <sz val="10"/>
        <rFont val="Arial"/>
        <family val="2"/>
      </rPr>
      <t>6</t>
    </r>
    <r>
      <rPr>
        <sz val="10"/>
        <rFont val="돋움"/>
        <family val="3"/>
        <charset val="129"/>
      </rPr>
      <t>조</t>
    </r>
    <r>
      <rPr>
        <sz val="10"/>
        <rFont val="Arial"/>
        <family val="2"/>
      </rPr>
      <t xml:space="preserve"> </t>
    </r>
    <r>
      <rPr>
        <sz val="10"/>
        <rFont val="돋움"/>
        <family val="3"/>
        <charset val="129"/>
      </rPr>
      <t>제</t>
    </r>
    <r>
      <rPr>
        <sz val="10"/>
        <rFont val="Arial"/>
        <family val="2"/>
      </rPr>
      <t>6</t>
    </r>
    <r>
      <rPr>
        <sz val="10"/>
        <rFont val="돋움"/>
        <family val="3"/>
        <charset val="129"/>
      </rPr>
      <t>항</t>
    </r>
    <r>
      <rPr>
        <sz val="10"/>
        <rFont val="Arial"/>
        <family val="2"/>
      </rPr>
      <t xml:space="preserve"> </t>
    </r>
    <r>
      <rPr>
        <sz val="10"/>
        <rFont val="돋움"/>
        <family val="3"/>
        <charset val="129"/>
      </rPr>
      <t>제</t>
    </r>
    <r>
      <rPr>
        <sz val="10"/>
        <rFont val="Arial"/>
        <family val="2"/>
      </rPr>
      <t>1</t>
    </r>
    <r>
      <rPr>
        <sz val="10"/>
        <rFont val="돋움"/>
        <family val="3"/>
        <charset val="129"/>
      </rPr>
      <t>호</t>
    </r>
    <r>
      <rPr>
        <sz val="10"/>
        <rFont val="Arial"/>
        <family val="2"/>
      </rPr>
      <t>(</t>
    </r>
    <r>
      <rPr>
        <sz val="10"/>
        <rFont val="돋움"/>
        <family val="3"/>
        <charset val="129"/>
      </rPr>
      <t>합병ㆍ분할ㆍ현물출자</t>
    </r>
    <r>
      <rPr>
        <sz val="10"/>
        <rFont val="Arial"/>
        <family val="2"/>
      </rPr>
      <t xml:space="preserve"> </t>
    </r>
    <r>
      <rPr>
        <sz val="10"/>
        <rFont val="돋움"/>
        <family val="3"/>
        <charset val="129"/>
      </rPr>
      <t>또는</t>
    </r>
    <r>
      <rPr>
        <sz val="10"/>
        <rFont val="Arial"/>
        <family val="2"/>
      </rPr>
      <t xml:space="preserve"> </t>
    </r>
    <r>
      <rPr>
        <sz val="10"/>
        <rFont val="돋움"/>
        <family val="3"/>
        <charset val="129"/>
      </rPr>
      <t>사업의</t>
    </r>
    <r>
      <rPr>
        <sz val="10"/>
        <rFont val="Arial"/>
        <family val="2"/>
      </rPr>
      <t xml:space="preserve"> </t>
    </r>
    <r>
      <rPr>
        <sz val="10"/>
        <rFont val="돋움"/>
        <family val="3"/>
        <charset val="129"/>
      </rPr>
      <t>양수</t>
    </r>
    <r>
      <rPr>
        <sz val="10"/>
        <rFont val="Arial"/>
        <family val="2"/>
      </rPr>
      <t xml:space="preserve"> </t>
    </r>
    <r>
      <rPr>
        <sz val="10"/>
        <rFont val="돋움"/>
        <family val="3"/>
        <charset val="129"/>
      </rPr>
      <t>등을</t>
    </r>
    <r>
      <rPr>
        <sz val="10"/>
        <rFont val="Arial"/>
        <family val="2"/>
      </rPr>
      <t xml:space="preserve"> </t>
    </r>
    <r>
      <rPr>
        <sz val="10"/>
        <rFont val="돋움"/>
        <family val="3"/>
        <charset val="129"/>
      </rPr>
      <t>통하여</t>
    </r>
    <r>
      <rPr>
        <sz val="10"/>
        <rFont val="Arial"/>
        <family val="2"/>
      </rPr>
      <t xml:space="preserve"> </t>
    </r>
    <r>
      <rPr>
        <sz val="10"/>
        <rFont val="돋움"/>
        <family val="3"/>
        <charset val="129"/>
      </rPr>
      <t>종전의</t>
    </r>
    <r>
      <rPr>
        <sz val="10"/>
        <rFont val="Arial"/>
        <family val="2"/>
      </rPr>
      <t xml:space="preserve"> </t>
    </r>
    <r>
      <rPr>
        <sz val="10"/>
        <rFont val="돋움"/>
        <family val="3"/>
        <charset val="129"/>
      </rPr>
      <t>사업을</t>
    </r>
    <r>
      <rPr>
        <sz val="10"/>
        <rFont val="Arial"/>
        <family val="2"/>
      </rPr>
      <t xml:space="preserve"> </t>
    </r>
    <r>
      <rPr>
        <sz val="10"/>
        <rFont val="돋움"/>
        <family val="3"/>
        <charset val="129"/>
      </rPr>
      <t>승계하는</t>
    </r>
    <r>
      <rPr>
        <sz val="10"/>
        <rFont val="Arial"/>
        <family val="2"/>
      </rPr>
      <t xml:space="preserve"> </t>
    </r>
    <r>
      <rPr>
        <sz val="10"/>
        <rFont val="돋움"/>
        <family val="3"/>
        <charset val="129"/>
      </rPr>
      <t>경우는</t>
    </r>
    <r>
      <rPr>
        <sz val="10"/>
        <rFont val="Arial"/>
        <family val="2"/>
      </rPr>
      <t xml:space="preserve"> </t>
    </r>
    <r>
      <rPr>
        <sz val="10"/>
        <rFont val="돋움"/>
        <family val="3"/>
        <charset val="129"/>
      </rPr>
      <t>제외한다</t>
    </r>
    <r>
      <rPr>
        <sz val="10"/>
        <rFont val="Arial"/>
        <family val="2"/>
      </rPr>
      <t>)</t>
    </r>
    <r>
      <rPr>
        <sz val="10"/>
        <rFont val="돋움"/>
        <family val="3"/>
        <charset val="129"/>
      </rPr>
      <t>부터</t>
    </r>
    <r>
      <rPr>
        <sz val="10"/>
        <rFont val="Arial"/>
        <family val="2"/>
      </rPr>
      <t xml:space="preserve"> </t>
    </r>
    <r>
      <rPr>
        <sz val="10"/>
        <rFont val="돋움"/>
        <family val="3"/>
        <charset val="129"/>
      </rPr>
      <t>제</t>
    </r>
    <r>
      <rPr>
        <sz val="10"/>
        <rFont val="Arial"/>
        <family val="2"/>
      </rPr>
      <t>3</t>
    </r>
    <r>
      <rPr>
        <sz val="10"/>
        <rFont val="돋움"/>
        <family val="3"/>
        <charset val="129"/>
      </rPr>
      <t>호까지의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경우의</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t>
    </r>
    <r>
      <rPr>
        <sz val="10"/>
        <rFont val="돋움"/>
        <family val="3"/>
        <charset val="129"/>
      </rPr>
      <t>종전</t>
    </r>
    <r>
      <rPr>
        <sz val="10"/>
        <rFont val="Arial"/>
        <family val="2"/>
      </rPr>
      <t xml:space="preserve"> </t>
    </r>
    <r>
      <rPr>
        <sz val="10"/>
        <rFont val="돋움"/>
        <family val="3"/>
        <charset val="129"/>
      </rPr>
      <t>사업</t>
    </r>
    <r>
      <rPr>
        <sz val="10"/>
        <rFont val="Arial"/>
        <family val="2"/>
      </rPr>
      <t xml:space="preserve">, </t>
    </r>
    <r>
      <rPr>
        <sz val="10"/>
        <rFont val="돋움"/>
        <family val="3"/>
        <charset val="129"/>
      </rPr>
      <t>법인전환</t>
    </r>
    <r>
      <rPr>
        <sz val="10"/>
        <rFont val="Arial"/>
        <family val="2"/>
      </rPr>
      <t xml:space="preserve"> </t>
    </r>
    <r>
      <rPr>
        <sz val="10"/>
        <rFont val="돋움"/>
        <family val="3"/>
        <charset val="129"/>
      </rPr>
      <t>전의</t>
    </r>
    <r>
      <rPr>
        <sz val="10"/>
        <rFont val="Arial"/>
        <family val="2"/>
      </rPr>
      <t xml:space="preserve"> </t>
    </r>
    <r>
      <rPr>
        <sz val="10"/>
        <rFont val="돋움"/>
        <family val="3"/>
        <charset val="129"/>
      </rPr>
      <t>사업</t>
    </r>
    <r>
      <rPr>
        <sz val="10"/>
        <rFont val="Arial"/>
        <family val="2"/>
      </rPr>
      <t xml:space="preserve"> </t>
    </r>
    <r>
      <rPr>
        <sz val="10"/>
        <rFont val="돋움"/>
        <family val="3"/>
        <charset val="129"/>
      </rPr>
      <t>또는</t>
    </r>
    <r>
      <rPr>
        <sz val="10"/>
        <rFont val="Arial"/>
        <family val="2"/>
      </rPr>
      <t xml:space="preserve"> </t>
    </r>
    <r>
      <rPr>
        <sz val="10"/>
        <rFont val="돋움"/>
        <family val="3"/>
        <charset val="129"/>
      </rPr>
      <t>폐업</t>
    </r>
    <r>
      <rPr>
        <sz val="10"/>
        <rFont val="Arial"/>
        <family val="2"/>
      </rPr>
      <t xml:space="preserve"> </t>
    </r>
    <r>
      <rPr>
        <sz val="10"/>
        <rFont val="돋움"/>
        <family val="3"/>
        <charset val="129"/>
      </rPr>
      <t>전의</t>
    </r>
    <r>
      <rPr>
        <sz val="10"/>
        <rFont val="Arial"/>
        <family val="2"/>
      </rPr>
      <t xml:space="preserve"> </t>
    </r>
    <r>
      <rPr>
        <sz val="10"/>
        <rFont val="돋움"/>
        <family val="3"/>
        <charset val="129"/>
      </rPr>
      <t>사업의</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(2014.02.21 </t>
    </r>
    <r>
      <rPr>
        <sz val="10"/>
        <rFont val="돋움"/>
        <family val="3"/>
        <charset val="129"/>
      </rPr>
      <t>개정</t>
    </r>
    <r>
      <rPr>
        <sz val="10"/>
        <rFont val="Arial"/>
        <family val="2"/>
      </rPr>
      <t xml:space="preserve">) </t>
    </r>
    <phoneticPr fontId="2" type="noConversion"/>
  </si>
  <si>
    <r>
      <t xml:space="preserve">3. </t>
    </r>
    <r>
      <rPr>
        <sz val="10"/>
        <rFont val="돋움"/>
        <family val="3"/>
        <charset val="129"/>
      </rPr>
      <t>다음</t>
    </r>
    <r>
      <rPr>
        <sz val="10"/>
        <rFont val="Arial"/>
        <family val="2"/>
      </rPr>
      <t xml:space="preserve"> </t>
    </r>
    <r>
      <rPr>
        <sz val="10"/>
        <rFont val="돋움"/>
        <family val="3"/>
        <charset val="129"/>
      </rPr>
      <t>각</t>
    </r>
    <r>
      <rPr>
        <sz val="10"/>
        <rFont val="Arial"/>
        <family val="2"/>
      </rPr>
      <t xml:space="preserve"> </t>
    </r>
    <r>
      <rPr>
        <sz val="10"/>
        <rFont val="돋움"/>
        <family val="3"/>
        <charset val="129"/>
      </rPr>
      <t>목의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경우의</t>
    </r>
    <r>
      <rPr>
        <sz val="10"/>
        <rFont val="Arial"/>
        <family val="2"/>
      </rPr>
      <t xml:space="preserve"> </t>
    </r>
    <r>
      <rPr>
        <sz val="10"/>
        <rFont val="돋움"/>
        <family val="3"/>
        <charset val="129"/>
      </rPr>
      <t>직전</t>
    </r>
    <r>
      <rPr>
        <sz val="10"/>
        <rFont val="Arial"/>
        <family val="2"/>
      </rPr>
      <t xml:space="preserve"> </t>
    </r>
    <r>
      <rPr>
        <sz val="10"/>
        <rFont val="돋움"/>
        <family val="3"/>
        <charset val="129"/>
      </rPr>
      <t>또는</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수는</t>
    </r>
    <r>
      <rPr>
        <sz val="10"/>
        <rFont val="Arial"/>
        <family val="2"/>
      </rPr>
      <t xml:space="preserve"> </t>
    </r>
    <r>
      <rPr>
        <sz val="10"/>
        <rFont val="돋움"/>
        <family val="3"/>
        <charset val="129"/>
      </rPr>
      <t>승계시킨</t>
    </r>
    <r>
      <rPr>
        <sz val="10"/>
        <rFont val="Arial"/>
        <family val="2"/>
      </rPr>
      <t xml:space="preserve"> </t>
    </r>
    <r>
      <rPr>
        <sz val="10"/>
        <rFont val="돋움"/>
        <family val="3"/>
        <charset val="129"/>
      </rPr>
      <t>기업의</t>
    </r>
    <r>
      <rPr>
        <sz val="10"/>
        <rFont val="Arial"/>
        <family val="2"/>
      </rPr>
      <t xml:space="preserve"> </t>
    </r>
    <r>
      <rPr>
        <sz val="10"/>
        <rFont val="돋움"/>
        <family val="3"/>
        <charset val="129"/>
      </rPr>
      <t>경우에는</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수에</t>
    </r>
    <r>
      <rPr>
        <sz val="10"/>
        <rFont val="Arial"/>
        <family val="2"/>
      </rPr>
      <t xml:space="preserve"> </t>
    </r>
    <r>
      <rPr>
        <sz val="10"/>
        <rFont val="돋움"/>
        <family val="3"/>
        <charset val="129"/>
      </rPr>
      <t>승계시킨</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수를</t>
    </r>
    <r>
      <rPr>
        <sz val="10"/>
        <rFont val="Arial"/>
        <family val="2"/>
      </rPr>
      <t xml:space="preserve"> </t>
    </r>
    <r>
      <rPr>
        <sz val="10"/>
        <rFont val="돋움"/>
        <family val="3"/>
        <charset val="129"/>
      </rPr>
      <t>뺀</t>
    </r>
    <r>
      <rPr>
        <sz val="10"/>
        <rFont val="Arial"/>
        <family val="2"/>
      </rPr>
      <t xml:space="preserve"> </t>
    </r>
    <r>
      <rPr>
        <sz val="10"/>
        <rFont val="돋움"/>
        <family val="3"/>
        <charset val="129"/>
      </rPr>
      <t>수로</t>
    </r>
    <r>
      <rPr>
        <sz val="10"/>
        <rFont val="Arial"/>
        <family val="2"/>
      </rPr>
      <t xml:space="preserve"> </t>
    </r>
    <r>
      <rPr>
        <sz val="10"/>
        <rFont val="돋움"/>
        <family val="3"/>
        <charset val="129"/>
      </rPr>
      <t>하고</t>
    </r>
    <r>
      <rPr>
        <sz val="10"/>
        <rFont val="Arial"/>
        <family val="2"/>
      </rPr>
      <t xml:space="preserve">, </t>
    </r>
    <r>
      <rPr>
        <sz val="10"/>
        <rFont val="돋움"/>
        <family val="3"/>
        <charset val="129"/>
      </rPr>
      <t>승계한</t>
    </r>
    <r>
      <rPr>
        <sz val="10"/>
        <rFont val="Arial"/>
        <family val="2"/>
      </rPr>
      <t xml:space="preserve"> </t>
    </r>
    <r>
      <rPr>
        <sz val="10"/>
        <rFont val="돋움"/>
        <family val="3"/>
        <charset val="129"/>
      </rPr>
      <t>기업의</t>
    </r>
    <r>
      <rPr>
        <sz val="10"/>
        <rFont val="Arial"/>
        <family val="2"/>
      </rPr>
      <t xml:space="preserve"> </t>
    </r>
    <r>
      <rPr>
        <sz val="10"/>
        <rFont val="돋움"/>
        <family val="3"/>
        <charset val="129"/>
      </rPr>
      <t>경우에는</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수에</t>
    </r>
    <r>
      <rPr>
        <sz val="10"/>
        <rFont val="Arial"/>
        <family val="2"/>
      </rPr>
      <t xml:space="preserve"> </t>
    </r>
    <r>
      <rPr>
        <sz val="10"/>
        <rFont val="돋움"/>
        <family val="3"/>
        <charset val="129"/>
      </rPr>
      <t>승계한</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수를</t>
    </r>
    <r>
      <rPr>
        <sz val="10"/>
        <rFont val="Arial"/>
        <family val="2"/>
      </rPr>
      <t xml:space="preserve"> </t>
    </r>
    <r>
      <rPr>
        <sz val="10"/>
        <rFont val="돋움"/>
        <family val="3"/>
        <charset val="129"/>
      </rPr>
      <t>더한</t>
    </r>
    <r>
      <rPr>
        <sz val="10"/>
        <rFont val="Arial"/>
        <family val="2"/>
      </rPr>
      <t xml:space="preserve"> </t>
    </r>
    <r>
      <rPr>
        <sz val="10"/>
        <rFont val="돋움"/>
        <family val="3"/>
        <charset val="129"/>
      </rPr>
      <t>수로</t>
    </r>
    <r>
      <rPr>
        <sz val="10"/>
        <rFont val="Arial"/>
        <family val="2"/>
      </rPr>
      <t xml:space="preserve"> </t>
    </r>
    <r>
      <rPr>
        <sz val="10"/>
        <rFont val="돋움"/>
        <family val="3"/>
        <charset val="129"/>
      </rPr>
      <t>하며</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수는</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t>
    </r>
    <r>
      <rPr>
        <sz val="10"/>
        <rFont val="Arial"/>
        <family val="2"/>
      </rPr>
      <t xml:space="preserve"> </t>
    </r>
    <r>
      <rPr>
        <sz val="10"/>
        <rFont val="돋움"/>
        <family val="3"/>
        <charset val="129"/>
      </rPr>
      <t>개시일에</t>
    </r>
    <r>
      <rPr>
        <sz val="10"/>
        <rFont val="Arial"/>
        <family val="2"/>
      </rPr>
      <t xml:space="preserve"> </t>
    </r>
    <r>
      <rPr>
        <sz val="10"/>
        <rFont val="돋움"/>
        <family val="3"/>
        <charset val="129"/>
      </rPr>
      <t>상시근로자를</t>
    </r>
    <r>
      <rPr>
        <sz val="10"/>
        <rFont val="Arial"/>
        <family val="2"/>
      </rPr>
      <t xml:space="preserve"> </t>
    </r>
    <r>
      <rPr>
        <sz val="10"/>
        <rFont val="돋움"/>
        <family val="3"/>
        <charset val="129"/>
      </rPr>
      <t>승계시키거나</t>
    </r>
    <r>
      <rPr>
        <sz val="10"/>
        <rFont val="Arial"/>
        <family val="2"/>
      </rPr>
      <t xml:space="preserve"> </t>
    </r>
    <r>
      <rPr>
        <sz val="10"/>
        <rFont val="돋움"/>
        <family val="3"/>
        <charset val="129"/>
      </rPr>
      <t>승계한</t>
    </r>
    <r>
      <rPr>
        <sz val="10"/>
        <rFont val="Arial"/>
        <family val="2"/>
      </rPr>
      <t xml:space="preserve"> </t>
    </r>
    <r>
      <rPr>
        <sz val="10"/>
        <rFont val="돋움"/>
        <family val="3"/>
        <charset val="129"/>
      </rPr>
      <t>것으로</t>
    </r>
    <r>
      <rPr>
        <sz val="10"/>
        <rFont val="Arial"/>
        <family val="2"/>
      </rPr>
      <t xml:space="preserve"> </t>
    </r>
    <r>
      <rPr>
        <sz val="10"/>
        <rFont val="돋움"/>
        <family val="3"/>
        <charset val="129"/>
      </rPr>
      <t>보아</t>
    </r>
    <r>
      <rPr>
        <sz val="10"/>
        <rFont val="Arial"/>
        <family val="2"/>
      </rPr>
      <t xml:space="preserve"> </t>
    </r>
    <r>
      <rPr>
        <sz val="10"/>
        <rFont val="돋움"/>
        <family val="3"/>
        <charset val="129"/>
      </rPr>
      <t>계산한</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수로</t>
    </r>
    <r>
      <rPr>
        <sz val="10"/>
        <rFont val="Arial"/>
        <family val="2"/>
      </rPr>
      <t xml:space="preserve"> </t>
    </r>
    <r>
      <rPr>
        <sz val="10"/>
        <rFont val="돋움"/>
        <family val="3"/>
        <charset val="129"/>
      </rPr>
      <t>한다</t>
    </r>
    <r>
      <rPr>
        <sz val="10"/>
        <rFont val="Arial"/>
        <family val="2"/>
      </rPr>
      <t xml:space="preserve">.(2014.02.21 </t>
    </r>
    <r>
      <rPr>
        <sz val="10"/>
        <rFont val="돋움"/>
        <family val="3"/>
        <charset val="129"/>
      </rPr>
      <t>개정</t>
    </r>
    <r>
      <rPr>
        <sz val="10"/>
        <rFont val="Arial"/>
        <family val="2"/>
      </rPr>
      <t xml:space="preserve">) </t>
    </r>
    <phoneticPr fontId="2" type="noConversion"/>
  </si>
  <si>
    <r>
      <rPr>
        <sz val="10"/>
        <rFont val="돋움"/>
        <family val="3"/>
        <charset val="129"/>
      </rPr>
      <t>가</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과세연도에</t>
    </r>
    <r>
      <rPr>
        <sz val="10"/>
        <rFont val="Arial"/>
        <family val="2"/>
      </rPr>
      <t xml:space="preserve"> </t>
    </r>
    <r>
      <rPr>
        <sz val="10"/>
        <rFont val="돋움"/>
        <family val="3"/>
        <charset val="129"/>
      </rPr>
      <t>합병ㆍ분할ㆍ현물출자</t>
    </r>
    <r>
      <rPr>
        <sz val="10"/>
        <rFont val="Arial"/>
        <family val="2"/>
      </rPr>
      <t xml:space="preserve"> </t>
    </r>
    <r>
      <rPr>
        <sz val="10"/>
        <rFont val="돋움"/>
        <family val="3"/>
        <charset val="129"/>
      </rPr>
      <t>또는</t>
    </r>
    <r>
      <rPr>
        <sz val="10"/>
        <rFont val="Arial"/>
        <family val="2"/>
      </rPr>
      <t xml:space="preserve"> </t>
    </r>
    <r>
      <rPr>
        <sz val="10"/>
        <rFont val="돋움"/>
        <family val="3"/>
        <charset val="129"/>
      </rPr>
      <t>사업의</t>
    </r>
    <r>
      <rPr>
        <sz val="10"/>
        <rFont val="Arial"/>
        <family val="2"/>
      </rPr>
      <t xml:space="preserve"> </t>
    </r>
    <r>
      <rPr>
        <sz val="10"/>
        <rFont val="돋움"/>
        <family val="3"/>
        <charset val="129"/>
      </rPr>
      <t>양수</t>
    </r>
    <r>
      <rPr>
        <sz val="10"/>
        <rFont val="Arial"/>
        <family val="2"/>
      </rPr>
      <t xml:space="preserve"> </t>
    </r>
    <r>
      <rPr>
        <sz val="10"/>
        <rFont val="돋움"/>
        <family val="3"/>
        <charset val="129"/>
      </rPr>
      <t>등에</t>
    </r>
    <r>
      <rPr>
        <sz val="10"/>
        <rFont val="Arial"/>
        <family val="2"/>
      </rPr>
      <t xml:space="preserve"> </t>
    </r>
    <r>
      <rPr>
        <sz val="10"/>
        <rFont val="돋움"/>
        <family val="3"/>
        <charset val="129"/>
      </rPr>
      <t>의하여</t>
    </r>
    <r>
      <rPr>
        <sz val="10"/>
        <rFont val="Arial"/>
        <family val="2"/>
      </rPr>
      <t xml:space="preserve"> </t>
    </r>
    <r>
      <rPr>
        <sz val="10"/>
        <rFont val="돋움"/>
        <family val="3"/>
        <charset val="129"/>
      </rPr>
      <t>종전의</t>
    </r>
    <r>
      <rPr>
        <sz val="10"/>
        <rFont val="Arial"/>
        <family val="2"/>
      </rPr>
      <t xml:space="preserve"> </t>
    </r>
    <r>
      <rPr>
        <sz val="10"/>
        <rFont val="돋움"/>
        <family val="3"/>
        <charset val="129"/>
      </rPr>
      <t>사업부문에서</t>
    </r>
    <r>
      <rPr>
        <sz val="10"/>
        <rFont val="Arial"/>
        <family val="2"/>
      </rPr>
      <t xml:space="preserve"> </t>
    </r>
    <r>
      <rPr>
        <sz val="10"/>
        <rFont val="돋움"/>
        <family val="3"/>
        <charset val="129"/>
      </rPr>
      <t>종사하던</t>
    </r>
    <r>
      <rPr>
        <sz val="10"/>
        <rFont val="Arial"/>
        <family val="2"/>
      </rPr>
      <t xml:space="preserve"> </t>
    </r>
    <r>
      <rPr>
        <sz val="10"/>
        <rFont val="돋움"/>
        <family val="3"/>
        <charset val="129"/>
      </rPr>
      <t>상시근로자를</t>
    </r>
    <r>
      <rPr>
        <sz val="10"/>
        <rFont val="Arial"/>
        <family val="2"/>
      </rPr>
      <t xml:space="preserve"> </t>
    </r>
    <r>
      <rPr>
        <sz val="10"/>
        <rFont val="돋움"/>
        <family val="3"/>
        <charset val="129"/>
      </rPr>
      <t>승계하는</t>
    </r>
    <r>
      <rPr>
        <sz val="10"/>
        <rFont val="Arial"/>
        <family val="2"/>
      </rPr>
      <t xml:space="preserve"> </t>
    </r>
    <r>
      <rPr>
        <sz val="10"/>
        <rFont val="돋움"/>
        <family val="3"/>
        <charset val="129"/>
      </rPr>
      <t>경우</t>
    </r>
    <r>
      <rPr>
        <sz val="10"/>
        <rFont val="Arial"/>
        <family val="2"/>
      </rPr>
      <t xml:space="preserve">(2013.02.15 </t>
    </r>
    <r>
      <rPr>
        <sz val="10"/>
        <rFont val="돋움"/>
        <family val="3"/>
        <charset val="129"/>
      </rPr>
      <t>개정</t>
    </r>
    <r>
      <rPr>
        <sz val="10"/>
        <rFont val="Arial"/>
        <family val="2"/>
      </rPr>
      <t xml:space="preserve">) </t>
    </r>
    <phoneticPr fontId="2" type="noConversion"/>
  </si>
  <si>
    <r>
      <rPr>
        <sz val="10"/>
        <rFont val="돋움"/>
        <family val="3"/>
        <charset val="129"/>
      </rPr>
      <t>나</t>
    </r>
    <r>
      <rPr>
        <sz val="10"/>
        <rFont val="Arial"/>
        <family val="2"/>
      </rPr>
      <t xml:space="preserve">. </t>
    </r>
    <r>
      <rPr>
        <sz val="10"/>
        <rFont val="돋움"/>
        <family val="3"/>
        <charset val="129"/>
      </rPr>
      <t>제</t>
    </r>
    <r>
      <rPr>
        <sz val="10"/>
        <rFont val="Arial"/>
        <family val="2"/>
      </rPr>
      <t>11</t>
    </r>
    <r>
      <rPr>
        <sz val="10"/>
        <rFont val="돋움"/>
        <family val="3"/>
        <charset val="129"/>
      </rPr>
      <t>조</t>
    </r>
    <r>
      <rPr>
        <sz val="10"/>
        <rFont val="Arial"/>
        <family val="2"/>
      </rPr>
      <t xml:space="preserve"> </t>
    </r>
    <r>
      <rPr>
        <sz val="10"/>
        <rFont val="돋움"/>
        <family val="3"/>
        <charset val="129"/>
      </rPr>
      <t>제</t>
    </r>
    <r>
      <rPr>
        <sz val="10"/>
        <rFont val="Arial"/>
        <family val="2"/>
      </rPr>
      <t>1</t>
    </r>
    <r>
      <rPr>
        <sz val="10"/>
        <rFont val="돋움"/>
        <family val="3"/>
        <charset val="129"/>
      </rPr>
      <t>항에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특수관계인으로부터</t>
    </r>
    <r>
      <rPr>
        <sz val="10"/>
        <rFont val="Arial"/>
        <family val="2"/>
      </rPr>
      <t xml:space="preserve"> </t>
    </r>
    <r>
      <rPr>
        <sz val="10"/>
        <rFont val="돋움"/>
        <family val="3"/>
        <charset val="129"/>
      </rPr>
      <t>상시근로자를</t>
    </r>
    <r>
      <rPr>
        <sz val="10"/>
        <rFont val="Arial"/>
        <family val="2"/>
      </rPr>
      <t xml:space="preserve"> </t>
    </r>
    <r>
      <rPr>
        <sz val="10"/>
        <rFont val="돋움"/>
        <family val="3"/>
        <charset val="129"/>
      </rPr>
      <t>승계하는</t>
    </r>
    <r>
      <rPr>
        <sz val="10"/>
        <rFont val="Arial"/>
        <family val="2"/>
      </rPr>
      <t xml:space="preserve"> </t>
    </r>
    <r>
      <rPr>
        <sz val="10"/>
        <rFont val="돋움"/>
        <family val="3"/>
        <charset val="129"/>
      </rPr>
      <t>경우</t>
    </r>
    <r>
      <rPr>
        <sz val="10"/>
        <rFont val="Arial"/>
        <family val="2"/>
      </rPr>
      <t xml:space="preserve">(2013.02.15 </t>
    </r>
    <r>
      <rPr>
        <sz val="10"/>
        <rFont val="돋움"/>
        <family val="3"/>
        <charset val="129"/>
      </rPr>
      <t>개정</t>
    </r>
    <r>
      <rPr>
        <sz val="10"/>
        <rFont val="Arial"/>
        <family val="2"/>
      </rPr>
      <t xml:space="preserve">) </t>
    </r>
    <phoneticPr fontId="2" type="noConversion"/>
  </si>
  <si>
    <r>
      <t xml:space="preserve">2. </t>
    </r>
    <r>
      <rPr>
        <sz val="10"/>
        <rFont val="돋움"/>
        <family val="3"/>
        <charset val="129"/>
      </rPr>
      <t>「근로기준법」</t>
    </r>
    <r>
      <rPr>
        <sz val="10"/>
        <rFont val="Arial"/>
        <family val="2"/>
      </rPr>
      <t xml:space="preserve"> </t>
    </r>
    <r>
      <rPr>
        <sz val="10"/>
        <rFont val="돋움"/>
        <family val="3"/>
        <charset val="129"/>
      </rPr>
      <t>제</t>
    </r>
    <r>
      <rPr>
        <sz val="10"/>
        <rFont val="Arial"/>
        <family val="2"/>
      </rPr>
      <t>2</t>
    </r>
    <r>
      <rPr>
        <sz val="10"/>
        <rFont val="돋움"/>
        <family val="3"/>
        <charset val="129"/>
      </rPr>
      <t>조</t>
    </r>
    <r>
      <rPr>
        <sz val="10"/>
        <rFont val="Arial"/>
        <family val="2"/>
      </rPr>
      <t xml:space="preserve"> </t>
    </r>
    <r>
      <rPr>
        <sz val="10"/>
        <rFont val="돋움"/>
        <family val="3"/>
        <charset val="129"/>
      </rPr>
      <t>제</t>
    </r>
    <r>
      <rPr>
        <sz val="10"/>
        <rFont val="Arial"/>
        <family val="2"/>
      </rPr>
      <t>1</t>
    </r>
    <r>
      <rPr>
        <sz val="10"/>
        <rFont val="돋움"/>
        <family val="3"/>
        <charset val="129"/>
      </rPr>
      <t>항</t>
    </r>
    <r>
      <rPr>
        <sz val="10"/>
        <rFont val="Arial"/>
        <family val="2"/>
      </rPr>
      <t xml:space="preserve"> </t>
    </r>
    <r>
      <rPr>
        <sz val="10"/>
        <rFont val="돋움"/>
        <family val="3"/>
        <charset val="129"/>
      </rPr>
      <t>제</t>
    </r>
    <r>
      <rPr>
        <sz val="10"/>
        <rFont val="Arial"/>
        <family val="2"/>
      </rPr>
      <t>8</t>
    </r>
    <r>
      <rPr>
        <sz val="10"/>
        <rFont val="돋움"/>
        <family val="3"/>
        <charset val="129"/>
      </rPr>
      <t>호에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단시간근로자</t>
    </r>
    <r>
      <rPr>
        <sz val="10"/>
        <rFont val="Arial"/>
        <family val="2"/>
      </rPr>
      <t xml:space="preserve">. </t>
    </r>
    <r>
      <rPr>
        <b/>
        <sz val="10"/>
        <color theme="5"/>
        <rFont val="돋움"/>
        <family val="3"/>
        <charset val="129"/>
      </rPr>
      <t>다만</t>
    </r>
    <r>
      <rPr>
        <b/>
        <sz val="10"/>
        <color theme="5"/>
        <rFont val="Arial"/>
        <family val="2"/>
      </rPr>
      <t>, 1</t>
    </r>
    <r>
      <rPr>
        <b/>
        <sz val="10"/>
        <color theme="5"/>
        <rFont val="돋움"/>
        <family val="3"/>
        <charset val="129"/>
      </rPr>
      <t>개월간의</t>
    </r>
    <r>
      <rPr>
        <b/>
        <sz val="10"/>
        <color theme="5"/>
        <rFont val="Arial"/>
        <family val="2"/>
      </rPr>
      <t xml:space="preserve"> </t>
    </r>
    <r>
      <rPr>
        <b/>
        <sz val="10"/>
        <color theme="5"/>
        <rFont val="돋움"/>
        <family val="3"/>
        <charset val="129"/>
      </rPr>
      <t>소정근로시간이</t>
    </r>
    <r>
      <rPr>
        <b/>
        <sz val="10"/>
        <color theme="5"/>
        <rFont val="Arial"/>
        <family val="2"/>
      </rPr>
      <t xml:space="preserve"> 60</t>
    </r>
    <r>
      <rPr>
        <b/>
        <sz val="10"/>
        <color theme="5"/>
        <rFont val="돋움"/>
        <family val="3"/>
        <charset val="129"/>
      </rPr>
      <t>시간</t>
    </r>
    <r>
      <rPr>
        <b/>
        <sz val="10"/>
        <color theme="5"/>
        <rFont val="Arial"/>
        <family val="2"/>
      </rPr>
      <t xml:space="preserve"> </t>
    </r>
    <r>
      <rPr>
        <b/>
        <sz val="10"/>
        <color theme="5"/>
        <rFont val="돋움"/>
        <family val="3"/>
        <charset val="129"/>
      </rPr>
      <t>이상인</t>
    </r>
    <r>
      <rPr>
        <b/>
        <sz val="10"/>
        <color theme="5"/>
        <rFont val="Arial"/>
        <family val="2"/>
      </rPr>
      <t xml:space="preserve"> </t>
    </r>
    <r>
      <rPr>
        <b/>
        <sz val="10"/>
        <color theme="5"/>
        <rFont val="돋움"/>
        <family val="3"/>
        <charset val="129"/>
      </rPr>
      <t>근로자는</t>
    </r>
    <r>
      <rPr>
        <b/>
        <sz val="10"/>
        <color theme="5"/>
        <rFont val="Arial"/>
        <family val="2"/>
      </rPr>
      <t xml:space="preserve"> </t>
    </r>
    <r>
      <rPr>
        <b/>
        <sz val="10"/>
        <color theme="5"/>
        <rFont val="돋움"/>
        <family val="3"/>
        <charset val="129"/>
      </rPr>
      <t>상시근로자로</t>
    </r>
    <r>
      <rPr>
        <b/>
        <sz val="10"/>
        <color theme="5"/>
        <rFont val="Arial"/>
        <family val="2"/>
      </rPr>
      <t xml:space="preserve"> </t>
    </r>
    <r>
      <rPr>
        <b/>
        <sz val="10"/>
        <color theme="5"/>
        <rFont val="돋움"/>
        <family val="3"/>
        <charset val="129"/>
      </rPr>
      <t>본다</t>
    </r>
    <r>
      <rPr>
        <b/>
        <sz val="10"/>
        <color theme="5"/>
        <rFont val="Arial"/>
        <family val="2"/>
      </rPr>
      <t>.</t>
    </r>
    <r>
      <rPr>
        <sz val="10"/>
        <rFont val="Arial"/>
        <family val="2"/>
      </rPr>
      <t xml:space="preserve">(2012.02.02 </t>
    </r>
    <r>
      <rPr>
        <sz val="10"/>
        <rFont val="돋움"/>
        <family val="3"/>
        <charset val="129"/>
      </rPr>
      <t>신설</t>
    </r>
    <r>
      <rPr>
        <sz val="10"/>
        <rFont val="Arial"/>
        <family val="2"/>
      </rPr>
      <t xml:space="preserve">) </t>
    </r>
    <phoneticPr fontId="2" type="noConversion"/>
  </si>
  <si>
    <r>
      <t xml:space="preserve">2. </t>
    </r>
    <r>
      <rPr>
        <b/>
        <sz val="10"/>
        <rFont val="돋움"/>
        <family val="3"/>
        <charset val="129"/>
      </rPr>
      <t>지원요건</t>
    </r>
    <r>
      <rPr>
        <b/>
        <sz val="10"/>
        <rFont val="Arial"/>
        <family val="2"/>
      </rPr>
      <t xml:space="preserve">(2014.02.21 </t>
    </r>
    <r>
      <rPr>
        <b/>
        <sz val="10"/>
        <rFont val="돋움"/>
        <family val="3"/>
        <charset val="129"/>
      </rPr>
      <t>개정</t>
    </r>
    <r>
      <rPr>
        <b/>
        <sz val="10"/>
        <rFont val="Arial"/>
        <family val="2"/>
      </rPr>
      <t xml:space="preserve">) </t>
    </r>
    <phoneticPr fontId="2" type="noConversion"/>
  </si>
  <si>
    <r>
      <rPr>
        <b/>
        <sz val="10"/>
        <rFont val="돋움"/>
        <family val="3"/>
        <charset val="129"/>
      </rPr>
      <t>가</t>
    </r>
    <r>
      <rPr>
        <b/>
        <sz val="10"/>
        <rFont val="Arial"/>
        <family val="2"/>
      </rPr>
      <t xml:space="preserve">. </t>
    </r>
    <r>
      <rPr>
        <b/>
        <sz val="10"/>
        <rFont val="돋움"/>
        <family val="3"/>
        <charset val="129"/>
      </rPr>
      <t>해당</t>
    </r>
    <r>
      <rPr>
        <b/>
        <sz val="10"/>
        <rFont val="Arial"/>
        <family val="2"/>
      </rPr>
      <t xml:space="preserve"> </t>
    </r>
    <r>
      <rPr>
        <b/>
        <sz val="10"/>
        <rFont val="돋움"/>
        <family val="3"/>
        <charset val="129"/>
      </rPr>
      <t>과세연도의</t>
    </r>
    <r>
      <rPr>
        <b/>
        <sz val="10"/>
        <rFont val="Arial"/>
        <family val="2"/>
      </rPr>
      <t xml:space="preserve"> </t>
    </r>
    <r>
      <rPr>
        <b/>
        <sz val="10"/>
        <rFont val="돋움"/>
        <family val="3"/>
        <charset val="129"/>
      </rPr>
      <t>상시근로자</t>
    </r>
    <r>
      <rPr>
        <b/>
        <sz val="10"/>
        <rFont val="Arial"/>
        <family val="2"/>
      </rPr>
      <t xml:space="preserve"> </t>
    </r>
    <r>
      <rPr>
        <b/>
        <sz val="10"/>
        <rFont val="돋움"/>
        <family val="3"/>
        <charset val="129"/>
      </rPr>
      <t>수</t>
    </r>
    <r>
      <rPr>
        <b/>
        <sz val="10"/>
        <rFont val="Arial"/>
        <family val="2"/>
      </rPr>
      <t>(</t>
    </r>
    <r>
      <rPr>
        <b/>
        <sz val="10"/>
        <rFont val="돋움"/>
        <family val="3"/>
        <charset val="129"/>
      </rPr>
      <t>제</t>
    </r>
    <r>
      <rPr>
        <b/>
        <sz val="10"/>
        <rFont val="Arial"/>
        <family val="2"/>
      </rPr>
      <t>10</t>
    </r>
    <r>
      <rPr>
        <b/>
        <sz val="10"/>
        <rFont val="돋움"/>
        <family val="3"/>
        <charset val="129"/>
      </rPr>
      <t>항</t>
    </r>
    <r>
      <rPr>
        <b/>
        <sz val="10"/>
        <rFont val="Arial"/>
        <family val="2"/>
      </rPr>
      <t xml:space="preserve"> </t>
    </r>
    <r>
      <rPr>
        <b/>
        <sz val="10"/>
        <rFont val="돋움"/>
        <family val="3"/>
        <charset val="129"/>
      </rPr>
      <t>제</t>
    </r>
    <r>
      <rPr>
        <b/>
        <sz val="10"/>
        <rFont val="Arial"/>
        <family val="2"/>
      </rPr>
      <t>2</t>
    </r>
    <r>
      <rPr>
        <b/>
        <sz val="10"/>
        <rFont val="돋움"/>
        <family val="3"/>
        <charset val="129"/>
      </rPr>
      <t>호</t>
    </r>
    <r>
      <rPr>
        <b/>
        <sz val="10"/>
        <rFont val="Arial"/>
        <family val="2"/>
      </rPr>
      <t xml:space="preserve"> </t>
    </r>
    <r>
      <rPr>
        <b/>
        <sz val="10"/>
        <rFont val="돋움"/>
        <family val="3"/>
        <charset val="129"/>
      </rPr>
      <t>단서에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근로자는</t>
    </r>
    <r>
      <rPr>
        <b/>
        <sz val="10"/>
        <rFont val="Arial"/>
        <family val="2"/>
      </rPr>
      <t xml:space="preserve"> </t>
    </r>
    <r>
      <rPr>
        <b/>
        <sz val="10"/>
        <rFont val="돋움"/>
        <family val="3"/>
        <charset val="129"/>
      </rPr>
      <t>제외한다</t>
    </r>
    <r>
      <rPr>
        <b/>
        <sz val="10"/>
        <rFont val="Arial"/>
        <family val="2"/>
      </rPr>
      <t>)</t>
    </r>
    <r>
      <rPr>
        <b/>
        <sz val="10"/>
        <rFont val="돋움"/>
        <family val="3"/>
        <charset val="129"/>
      </rPr>
      <t>가</t>
    </r>
    <r>
      <rPr>
        <b/>
        <sz val="10"/>
        <rFont val="Arial"/>
        <family val="2"/>
      </rPr>
      <t xml:space="preserve"> </t>
    </r>
    <r>
      <rPr>
        <b/>
        <sz val="10"/>
        <rFont val="돋움"/>
        <family val="3"/>
        <charset val="129"/>
      </rPr>
      <t>직전</t>
    </r>
    <r>
      <rPr>
        <b/>
        <sz val="10"/>
        <rFont val="Arial"/>
        <family val="2"/>
      </rPr>
      <t xml:space="preserve"> </t>
    </r>
    <r>
      <rPr>
        <b/>
        <sz val="10"/>
        <rFont val="돋움"/>
        <family val="3"/>
        <charset val="129"/>
      </rPr>
      <t>과세연도의</t>
    </r>
    <r>
      <rPr>
        <b/>
        <sz val="10"/>
        <rFont val="Arial"/>
        <family val="2"/>
      </rPr>
      <t xml:space="preserve"> </t>
    </r>
    <r>
      <rPr>
        <b/>
        <sz val="10"/>
        <rFont val="돋움"/>
        <family val="3"/>
        <charset val="129"/>
      </rPr>
      <t>상시근로자</t>
    </r>
    <r>
      <rPr>
        <b/>
        <sz val="10"/>
        <rFont val="Arial"/>
        <family val="2"/>
      </rPr>
      <t xml:space="preserve"> </t>
    </r>
    <r>
      <rPr>
        <b/>
        <sz val="10"/>
        <rFont val="돋움"/>
        <family val="3"/>
        <charset val="129"/>
      </rPr>
      <t>수</t>
    </r>
    <r>
      <rPr>
        <b/>
        <sz val="10"/>
        <rFont val="Arial"/>
        <family val="2"/>
      </rPr>
      <t>(</t>
    </r>
    <r>
      <rPr>
        <b/>
        <sz val="10"/>
        <rFont val="돋움"/>
        <family val="3"/>
        <charset val="129"/>
      </rPr>
      <t>제</t>
    </r>
    <r>
      <rPr>
        <b/>
        <sz val="10"/>
        <rFont val="Arial"/>
        <family val="2"/>
      </rPr>
      <t>10</t>
    </r>
    <r>
      <rPr>
        <b/>
        <sz val="10"/>
        <rFont val="돋움"/>
        <family val="3"/>
        <charset val="129"/>
      </rPr>
      <t>항</t>
    </r>
    <r>
      <rPr>
        <b/>
        <sz val="10"/>
        <rFont val="Arial"/>
        <family val="2"/>
      </rPr>
      <t xml:space="preserve"> </t>
    </r>
    <r>
      <rPr>
        <b/>
        <sz val="10"/>
        <rFont val="돋움"/>
        <family val="3"/>
        <charset val="129"/>
      </rPr>
      <t>제</t>
    </r>
    <r>
      <rPr>
        <b/>
        <sz val="10"/>
        <rFont val="Arial"/>
        <family val="2"/>
      </rPr>
      <t>2</t>
    </r>
    <r>
      <rPr>
        <b/>
        <sz val="10"/>
        <rFont val="돋움"/>
        <family val="3"/>
        <charset val="129"/>
      </rPr>
      <t>호</t>
    </r>
    <r>
      <rPr>
        <b/>
        <sz val="10"/>
        <rFont val="Arial"/>
        <family val="2"/>
      </rPr>
      <t xml:space="preserve"> </t>
    </r>
    <r>
      <rPr>
        <b/>
        <sz val="10"/>
        <rFont val="돋움"/>
        <family val="3"/>
        <charset val="129"/>
      </rPr>
      <t>단서에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근로자는</t>
    </r>
    <r>
      <rPr>
        <b/>
        <sz val="10"/>
        <rFont val="Arial"/>
        <family val="2"/>
      </rPr>
      <t xml:space="preserve"> </t>
    </r>
    <r>
      <rPr>
        <b/>
        <sz val="10"/>
        <rFont val="돋움"/>
        <family val="3"/>
        <charset val="129"/>
      </rPr>
      <t>제외한다</t>
    </r>
    <r>
      <rPr>
        <b/>
        <sz val="10"/>
        <rFont val="Arial"/>
        <family val="2"/>
      </rPr>
      <t>)</t>
    </r>
    <r>
      <rPr>
        <b/>
        <sz val="10"/>
        <rFont val="돋움"/>
        <family val="3"/>
        <charset val="129"/>
      </rPr>
      <t>보다</t>
    </r>
    <r>
      <rPr>
        <b/>
        <sz val="10"/>
        <rFont val="Arial"/>
        <family val="2"/>
      </rPr>
      <t xml:space="preserve"> </t>
    </r>
    <r>
      <rPr>
        <b/>
        <sz val="10"/>
        <rFont val="돋움"/>
        <family val="3"/>
        <charset val="129"/>
      </rPr>
      <t>감소하지</t>
    </r>
    <r>
      <rPr>
        <b/>
        <sz val="10"/>
        <rFont val="Arial"/>
        <family val="2"/>
      </rPr>
      <t xml:space="preserve"> </t>
    </r>
    <r>
      <rPr>
        <b/>
        <sz val="10"/>
        <rFont val="돋움"/>
        <family val="3"/>
        <charset val="129"/>
      </rPr>
      <t>아니하였을</t>
    </r>
    <r>
      <rPr>
        <b/>
        <sz val="10"/>
        <rFont val="Arial"/>
        <family val="2"/>
      </rPr>
      <t xml:space="preserve"> </t>
    </r>
    <r>
      <rPr>
        <b/>
        <sz val="10"/>
        <rFont val="돋움"/>
        <family val="3"/>
        <charset val="129"/>
      </rPr>
      <t>것</t>
    </r>
    <r>
      <rPr>
        <b/>
        <sz val="10"/>
        <rFont val="Arial"/>
        <family val="2"/>
      </rPr>
      <t xml:space="preserve">(2015.02.03 </t>
    </r>
    <r>
      <rPr>
        <b/>
        <sz val="10"/>
        <rFont val="돋움"/>
        <family val="3"/>
        <charset val="129"/>
      </rPr>
      <t>개정</t>
    </r>
    <r>
      <rPr>
        <b/>
        <sz val="10"/>
        <rFont val="Arial"/>
        <family val="2"/>
      </rPr>
      <t xml:space="preserve">) </t>
    </r>
    <phoneticPr fontId="2" type="noConversion"/>
  </si>
  <si>
    <r>
      <rPr>
        <b/>
        <sz val="10"/>
        <rFont val="돋움"/>
        <family val="3"/>
        <charset val="129"/>
      </rPr>
      <t>나</t>
    </r>
    <r>
      <rPr>
        <b/>
        <sz val="10"/>
        <rFont val="Arial"/>
        <family val="2"/>
      </rPr>
      <t xml:space="preserve">. </t>
    </r>
    <r>
      <rPr>
        <b/>
        <sz val="10"/>
        <rFont val="돋움"/>
        <family val="3"/>
        <charset val="129"/>
      </rPr>
      <t>기간의</t>
    </r>
    <r>
      <rPr>
        <b/>
        <sz val="10"/>
        <rFont val="Arial"/>
        <family val="2"/>
      </rPr>
      <t xml:space="preserve"> </t>
    </r>
    <r>
      <rPr>
        <b/>
        <sz val="10"/>
        <rFont val="돋움"/>
        <family val="3"/>
        <charset val="129"/>
      </rPr>
      <t>정함이</t>
    </r>
    <r>
      <rPr>
        <b/>
        <sz val="10"/>
        <rFont val="Arial"/>
        <family val="2"/>
      </rPr>
      <t xml:space="preserve"> </t>
    </r>
    <r>
      <rPr>
        <b/>
        <sz val="10"/>
        <rFont val="돋움"/>
        <family val="3"/>
        <charset val="129"/>
      </rPr>
      <t>없는</t>
    </r>
    <r>
      <rPr>
        <b/>
        <sz val="10"/>
        <rFont val="Arial"/>
        <family val="2"/>
      </rPr>
      <t xml:space="preserve"> </t>
    </r>
    <r>
      <rPr>
        <b/>
        <sz val="10"/>
        <rFont val="돋움"/>
        <family val="3"/>
        <charset val="129"/>
      </rPr>
      <t>근로계약을</t>
    </r>
    <r>
      <rPr>
        <b/>
        <sz val="10"/>
        <rFont val="Arial"/>
        <family val="2"/>
      </rPr>
      <t xml:space="preserve"> </t>
    </r>
    <r>
      <rPr>
        <b/>
        <sz val="10"/>
        <rFont val="돋움"/>
        <family val="3"/>
        <charset val="129"/>
      </rPr>
      <t>체결하였을</t>
    </r>
    <r>
      <rPr>
        <b/>
        <sz val="10"/>
        <rFont val="Arial"/>
        <family val="2"/>
      </rPr>
      <t xml:space="preserve"> </t>
    </r>
    <r>
      <rPr>
        <b/>
        <sz val="10"/>
        <rFont val="돋움"/>
        <family val="3"/>
        <charset val="129"/>
      </rPr>
      <t>것</t>
    </r>
    <r>
      <rPr>
        <b/>
        <sz val="10"/>
        <rFont val="Arial"/>
        <family val="2"/>
      </rPr>
      <t xml:space="preserve">(2014.02.21 </t>
    </r>
    <r>
      <rPr>
        <b/>
        <sz val="10"/>
        <rFont val="돋움"/>
        <family val="3"/>
        <charset val="129"/>
      </rPr>
      <t>개정</t>
    </r>
    <r>
      <rPr>
        <b/>
        <sz val="10"/>
        <rFont val="Arial"/>
        <family val="2"/>
      </rPr>
      <t xml:space="preserve">) </t>
    </r>
    <phoneticPr fontId="2" type="noConversion"/>
  </si>
  <si>
    <r>
      <rPr>
        <b/>
        <sz val="10"/>
        <rFont val="돋움"/>
        <family val="3"/>
        <charset val="129"/>
      </rPr>
      <t>다</t>
    </r>
    <r>
      <rPr>
        <b/>
        <sz val="10"/>
        <rFont val="Arial"/>
        <family val="2"/>
      </rPr>
      <t xml:space="preserve">. </t>
    </r>
    <r>
      <rPr>
        <b/>
        <sz val="10"/>
        <rFont val="돋움"/>
        <family val="3"/>
        <charset val="129"/>
      </rPr>
      <t>상시근로자와</t>
    </r>
    <r>
      <rPr>
        <b/>
        <sz val="10"/>
        <rFont val="Arial"/>
        <family val="2"/>
      </rPr>
      <t xml:space="preserve"> </t>
    </r>
    <r>
      <rPr>
        <b/>
        <sz val="10"/>
        <rFont val="돋움"/>
        <family val="3"/>
        <charset val="129"/>
      </rPr>
      <t>시간당</t>
    </r>
    <r>
      <rPr>
        <b/>
        <sz val="10"/>
        <rFont val="Arial"/>
        <family val="2"/>
      </rPr>
      <t xml:space="preserve"> </t>
    </r>
    <r>
      <rPr>
        <b/>
        <sz val="10"/>
        <rFont val="돋움"/>
        <family val="3"/>
        <charset val="129"/>
      </rPr>
      <t>임금</t>
    </r>
    <r>
      <rPr>
        <b/>
        <sz val="10"/>
        <rFont val="Arial"/>
        <family val="2"/>
      </rPr>
      <t>(</t>
    </r>
    <r>
      <rPr>
        <b/>
        <sz val="10"/>
        <rFont val="돋움"/>
        <family val="3"/>
        <charset val="129"/>
      </rPr>
      <t>「근로기준법」</t>
    </r>
    <r>
      <rPr>
        <b/>
        <sz val="10"/>
        <rFont val="Arial"/>
        <family val="2"/>
      </rPr>
      <t xml:space="preserve"> </t>
    </r>
    <r>
      <rPr>
        <b/>
        <sz val="10"/>
        <rFont val="돋움"/>
        <family val="3"/>
        <charset val="129"/>
      </rPr>
      <t>제</t>
    </r>
    <r>
      <rPr>
        <b/>
        <sz val="10"/>
        <rFont val="Arial"/>
        <family val="2"/>
      </rPr>
      <t>2</t>
    </r>
    <r>
      <rPr>
        <b/>
        <sz val="10"/>
        <rFont val="돋움"/>
        <family val="3"/>
        <charset val="129"/>
      </rPr>
      <t>조</t>
    </r>
    <r>
      <rPr>
        <b/>
        <sz val="10"/>
        <rFont val="Arial"/>
        <family val="2"/>
      </rPr>
      <t xml:space="preserve"> </t>
    </r>
    <r>
      <rPr>
        <b/>
        <sz val="10"/>
        <rFont val="돋움"/>
        <family val="3"/>
        <charset val="129"/>
      </rPr>
      <t>제</t>
    </r>
    <r>
      <rPr>
        <b/>
        <sz val="10"/>
        <rFont val="Arial"/>
        <family val="2"/>
      </rPr>
      <t>1</t>
    </r>
    <r>
      <rPr>
        <b/>
        <sz val="10"/>
        <rFont val="돋움"/>
        <family val="3"/>
        <charset val="129"/>
      </rPr>
      <t>항</t>
    </r>
    <r>
      <rPr>
        <b/>
        <sz val="10"/>
        <rFont val="Arial"/>
        <family val="2"/>
      </rPr>
      <t xml:space="preserve"> </t>
    </r>
    <r>
      <rPr>
        <b/>
        <sz val="10"/>
        <rFont val="돋움"/>
        <family val="3"/>
        <charset val="129"/>
      </rPr>
      <t>제</t>
    </r>
    <r>
      <rPr>
        <b/>
        <sz val="10"/>
        <rFont val="Arial"/>
        <family val="2"/>
      </rPr>
      <t>5</t>
    </r>
    <r>
      <rPr>
        <b/>
        <sz val="10"/>
        <rFont val="돋움"/>
        <family val="3"/>
        <charset val="129"/>
      </rPr>
      <t>호에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임금</t>
    </r>
    <r>
      <rPr>
        <b/>
        <sz val="10"/>
        <rFont val="Arial"/>
        <family val="2"/>
      </rPr>
      <t xml:space="preserve">, </t>
    </r>
    <r>
      <rPr>
        <b/>
        <sz val="10"/>
        <rFont val="돋움"/>
        <family val="3"/>
        <charset val="129"/>
      </rPr>
      <t>정기상여금</t>
    </r>
    <r>
      <rPr>
        <b/>
        <sz val="10"/>
        <rFont val="Arial"/>
        <family val="2"/>
      </rPr>
      <t>·</t>
    </r>
    <r>
      <rPr>
        <b/>
        <sz val="10"/>
        <rFont val="돋움"/>
        <family val="3"/>
        <charset val="129"/>
      </rPr>
      <t>명절상여금</t>
    </r>
    <r>
      <rPr>
        <b/>
        <sz val="10"/>
        <rFont val="Arial"/>
        <family val="2"/>
      </rPr>
      <t xml:space="preserve"> </t>
    </r>
    <r>
      <rPr>
        <b/>
        <sz val="10"/>
        <rFont val="돋움"/>
        <family val="3"/>
        <charset val="129"/>
      </rPr>
      <t>등</t>
    </r>
    <r>
      <rPr>
        <b/>
        <sz val="10"/>
        <rFont val="Arial"/>
        <family val="2"/>
      </rPr>
      <t xml:space="preserve"> </t>
    </r>
    <r>
      <rPr>
        <b/>
        <sz val="10"/>
        <rFont val="돋움"/>
        <family val="3"/>
        <charset val="129"/>
      </rPr>
      <t>정기적으로</t>
    </r>
    <r>
      <rPr>
        <b/>
        <sz val="10"/>
        <rFont val="Arial"/>
        <family val="2"/>
      </rPr>
      <t xml:space="preserve"> </t>
    </r>
    <r>
      <rPr>
        <b/>
        <sz val="10"/>
        <rFont val="돋움"/>
        <family val="3"/>
        <charset val="129"/>
      </rPr>
      <t>지급되는</t>
    </r>
    <r>
      <rPr>
        <b/>
        <sz val="10"/>
        <rFont val="Arial"/>
        <family val="2"/>
      </rPr>
      <t xml:space="preserve"> </t>
    </r>
    <r>
      <rPr>
        <b/>
        <sz val="10"/>
        <rFont val="돋움"/>
        <family val="3"/>
        <charset val="129"/>
      </rPr>
      <t>상여금과</t>
    </r>
    <r>
      <rPr>
        <b/>
        <sz val="10"/>
        <rFont val="Arial"/>
        <family val="2"/>
      </rPr>
      <t xml:space="preserve"> </t>
    </r>
    <r>
      <rPr>
        <b/>
        <sz val="10"/>
        <rFont val="돋움"/>
        <family val="3"/>
        <charset val="129"/>
      </rPr>
      <t>경영성과에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성과금을</t>
    </r>
    <r>
      <rPr>
        <b/>
        <sz val="10"/>
        <rFont val="Arial"/>
        <family val="2"/>
      </rPr>
      <t xml:space="preserve"> </t>
    </r>
    <r>
      <rPr>
        <b/>
        <sz val="10"/>
        <rFont val="돋움"/>
        <family val="3"/>
        <charset val="129"/>
      </rPr>
      <t>포함한다</t>
    </r>
    <r>
      <rPr>
        <b/>
        <sz val="10"/>
        <rFont val="Arial"/>
        <family val="2"/>
      </rPr>
      <t xml:space="preserve">), </t>
    </r>
    <r>
      <rPr>
        <b/>
        <sz val="10"/>
        <rFont val="돋움"/>
        <family val="3"/>
        <charset val="129"/>
      </rPr>
      <t>그</t>
    </r>
    <r>
      <rPr>
        <b/>
        <sz val="10"/>
        <rFont val="Arial"/>
        <family val="2"/>
      </rPr>
      <t xml:space="preserve"> </t>
    </r>
    <r>
      <rPr>
        <b/>
        <sz val="10"/>
        <rFont val="돋움"/>
        <family val="3"/>
        <charset val="129"/>
      </rPr>
      <t>밖에</t>
    </r>
    <r>
      <rPr>
        <b/>
        <sz val="10"/>
        <rFont val="Arial"/>
        <family val="2"/>
      </rPr>
      <t xml:space="preserve"> </t>
    </r>
    <r>
      <rPr>
        <b/>
        <sz val="10"/>
        <rFont val="돋움"/>
        <family val="3"/>
        <charset val="129"/>
      </rPr>
      <t>근로조건과</t>
    </r>
    <r>
      <rPr>
        <b/>
        <sz val="10"/>
        <rFont val="Arial"/>
        <family val="2"/>
      </rPr>
      <t xml:space="preserve"> </t>
    </r>
    <r>
      <rPr>
        <b/>
        <sz val="10"/>
        <rFont val="돋움"/>
        <family val="3"/>
        <charset val="129"/>
      </rPr>
      <t>복리후생</t>
    </r>
    <r>
      <rPr>
        <b/>
        <sz val="10"/>
        <rFont val="Arial"/>
        <family val="2"/>
      </rPr>
      <t xml:space="preserve"> </t>
    </r>
    <r>
      <rPr>
        <b/>
        <sz val="10"/>
        <rFont val="돋움"/>
        <family val="3"/>
        <charset val="129"/>
      </rPr>
      <t>등에</t>
    </r>
    <r>
      <rPr>
        <b/>
        <sz val="10"/>
        <rFont val="Arial"/>
        <family val="2"/>
      </rPr>
      <t xml:space="preserve"> </t>
    </r>
    <r>
      <rPr>
        <b/>
        <sz val="10"/>
        <rFont val="돋움"/>
        <family val="3"/>
        <charset val="129"/>
      </rPr>
      <t>관한</t>
    </r>
    <r>
      <rPr>
        <b/>
        <sz val="10"/>
        <rFont val="Arial"/>
        <family val="2"/>
      </rPr>
      <t xml:space="preserve"> </t>
    </r>
    <r>
      <rPr>
        <b/>
        <sz val="10"/>
        <rFont val="돋움"/>
        <family val="3"/>
        <charset val="129"/>
      </rPr>
      <t>사항에서</t>
    </r>
    <r>
      <rPr>
        <b/>
        <sz val="10"/>
        <rFont val="Arial"/>
        <family val="2"/>
      </rPr>
      <t xml:space="preserve"> </t>
    </r>
    <r>
      <rPr>
        <b/>
        <sz val="10"/>
        <rFont val="돋움"/>
        <family val="3"/>
        <charset val="129"/>
      </rPr>
      <t>「기간제</t>
    </r>
    <r>
      <rPr>
        <b/>
        <sz val="10"/>
        <rFont val="Arial"/>
        <family val="2"/>
      </rPr>
      <t xml:space="preserve"> </t>
    </r>
    <r>
      <rPr>
        <b/>
        <sz val="10"/>
        <rFont val="돋움"/>
        <family val="3"/>
        <charset val="129"/>
      </rPr>
      <t>및</t>
    </r>
    <r>
      <rPr>
        <b/>
        <sz val="10"/>
        <rFont val="Arial"/>
        <family val="2"/>
      </rPr>
      <t xml:space="preserve"> </t>
    </r>
    <r>
      <rPr>
        <b/>
        <sz val="10"/>
        <rFont val="돋움"/>
        <family val="3"/>
        <charset val="129"/>
      </rPr>
      <t>단시간근로자</t>
    </r>
    <r>
      <rPr>
        <b/>
        <sz val="10"/>
        <rFont val="Arial"/>
        <family val="2"/>
      </rPr>
      <t xml:space="preserve"> </t>
    </r>
    <r>
      <rPr>
        <b/>
        <sz val="10"/>
        <rFont val="돋움"/>
        <family val="3"/>
        <charset val="129"/>
      </rPr>
      <t>보호</t>
    </r>
    <r>
      <rPr>
        <b/>
        <sz val="10"/>
        <rFont val="Arial"/>
        <family val="2"/>
      </rPr>
      <t xml:space="preserve"> </t>
    </r>
    <r>
      <rPr>
        <b/>
        <sz val="10"/>
        <rFont val="돋움"/>
        <family val="3"/>
        <charset val="129"/>
      </rPr>
      <t>등에</t>
    </r>
    <r>
      <rPr>
        <b/>
        <sz val="10"/>
        <rFont val="Arial"/>
        <family val="2"/>
      </rPr>
      <t xml:space="preserve"> </t>
    </r>
    <r>
      <rPr>
        <b/>
        <sz val="10"/>
        <rFont val="돋움"/>
        <family val="3"/>
        <charset val="129"/>
      </rPr>
      <t>관한</t>
    </r>
    <r>
      <rPr>
        <b/>
        <sz val="10"/>
        <rFont val="Arial"/>
        <family val="2"/>
      </rPr>
      <t xml:space="preserve"> </t>
    </r>
    <r>
      <rPr>
        <b/>
        <sz val="10"/>
        <rFont val="돋움"/>
        <family val="3"/>
        <charset val="129"/>
      </rPr>
      <t>법률」</t>
    </r>
    <r>
      <rPr>
        <b/>
        <sz val="10"/>
        <rFont val="Arial"/>
        <family val="2"/>
      </rPr>
      <t xml:space="preserve"> </t>
    </r>
    <r>
      <rPr>
        <b/>
        <sz val="10"/>
        <rFont val="돋움"/>
        <family val="3"/>
        <charset val="129"/>
      </rPr>
      <t>제</t>
    </r>
    <r>
      <rPr>
        <b/>
        <sz val="10"/>
        <rFont val="Arial"/>
        <family val="2"/>
      </rPr>
      <t>2</t>
    </r>
    <r>
      <rPr>
        <b/>
        <sz val="10"/>
        <rFont val="돋움"/>
        <family val="3"/>
        <charset val="129"/>
      </rPr>
      <t>조</t>
    </r>
    <r>
      <rPr>
        <b/>
        <sz val="10"/>
        <rFont val="Arial"/>
        <family val="2"/>
      </rPr>
      <t xml:space="preserve"> </t>
    </r>
    <r>
      <rPr>
        <b/>
        <sz val="10"/>
        <rFont val="돋움"/>
        <family val="3"/>
        <charset val="129"/>
      </rPr>
      <t>제</t>
    </r>
    <r>
      <rPr>
        <b/>
        <sz val="10"/>
        <rFont val="Arial"/>
        <family val="2"/>
      </rPr>
      <t>3</t>
    </r>
    <r>
      <rPr>
        <b/>
        <sz val="10"/>
        <rFont val="돋움"/>
        <family val="3"/>
        <charset val="129"/>
      </rPr>
      <t>호에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차별적</t>
    </r>
    <r>
      <rPr>
        <b/>
        <sz val="10"/>
        <rFont val="Arial"/>
        <family val="2"/>
      </rPr>
      <t xml:space="preserve"> </t>
    </r>
    <r>
      <rPr>
        <b/>
        <sz val="10"/>
        <rFont val="돋움"/>
        <family val="3"/>
        <charset val="129"/>
      </rPr>
      <t>처우가</t>
    </r>
    <r>
      <rPr>
        <b/>
        <sz val="10"/>
        <rFont val="Arial"/>
        <family val="2"/>
      </rPr>
      <t xml:space="preserve"> </t>
    </r>
    <r>
      <rPr>
        <b/>
        <sz val="10"/>
        <rFont val="돋움"/>
        <family val="3"/>
        <charset val="129"/>
      </rPr>
      <t>없을</t>
    </r>
    <r>
      <rPr>
        <b/>
        <sz val="10"/>
        <rFont val="Arial"/>
        <family val="2"/>
      </rPr>
      <t xml:space="preserve"> </t>
    </r>
    <r>
      <rPr>
        <b/>
        <sz val="10"/>
        <rFont val="돋움"/>
        <family val="3"/>
        <charset val="129"/>
      </rPr>
      <t>것</t>
    </r>
    <r>
      <rPr>
        <b/>
        <sz val="10"/>
        <rFont val="Arial"/>
        <family val="2"/>
      </rPr>
      <t xml:space="preserve">(2014.02.21 </t>
    </r>
    <r>
      <rPr>
        <b/>
        <sz val="10"/>
        <rFont val="돋움"/>
        <family val="3"/>
        <charset val="129"/>
      </rPr>
      <t>개정</t>
    </r>
    <r>
      <rPr>
        <b/>
        <sz val="10"/>
        <rFont val="Arial"/>
        <family val="2"/>
      </rPr>
      <t xml:space="preserve">) </t>
    </r>
    <phoneticPr fontId="2" type="noConversion"/>
  </si>
  <si>
    <r>
      <rPr>
        <b/>
        <sz val="10"/>
        <rFont val="돋움"/>
        <family val="3"/>
        <charset val="129"/>
      </rPr>
      <t>라</t>
    </r>
    <r>
      <rPr>
        <b/>
        <sz val="10"/>
        <rFont val="Arial"/>
        <family val="2"/>
      </rPr>
      <t xml:space="preserve">. </t>
    </r>
    <r>
      <rPr>
        <b/>
        <sz val="10"/>
        <rFont val="돋움"/>
        <family val="3"/>
        <charset val="129"/>
      </rPr>
      <t>시간당</t>
    </r>
    <r>
      <rPr>
        <b/>
        <sz val="10"/>
        <rFont val="Arial"/>
        <family val="2"/>
      </rPr>
      <t xml:space="preserve"> </t>
    </r>
    <r>
      <rPr>
        <b/>
        <sz val="10"/>
        <rFont val="돋움"/>
        <family val="3"/>
        <charset val="129"/>
      </rPr>
      <t>임금이</t>
    </r>
    <r>
      <rPr>
        <b/>
        <sz val="10"/>
        <rFont val="Arial"/>
        <family val="2"/>
      </rPr>
      <t xml:space="preserve"> </t>
    </r>
    <r>
      <rPr>
        <b/>
        <sz val="10"/>
        <rFont val="돋움"/>
        <family val="3"/>
        <charset val="129"/>
      </rPr>
      <t>「최저임금법」</t>
    </r>
    <r>
      <rPr>
        <b/>
        <sz val="10"/>
        <rFont val="Arial"/>
        <family val="2"/>
      </rPr>
      <t xml:space="preserve"> </t>
    </r>
    <r>
      <rPr>
        <b/>
        <sz val="10"/>
        <rFont val="돋움"/>
        <family val="3"/>
        <charset val="129"/>
      </rPr>
      <t>제</t>
    </r>
    <r>
      <rPr>
        <b/>
        <sz val="10"/>
        <rFont val="Arial"/>
        <family val="2"/>
      </rPr>
      <t>5</t>
    </r>
    <r>
      <rPr>
        <b/>
        <sz val="10"/>
        <rFont val="돋움"/>
        <family val="3"/>
        <charset val="129"/>
      </rPr>
      <t>조에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최저임금액의</t>
    </r>
    <r>
      <rPr>
        <b/>
        <sz val="10"/>
        <rFont val="Arial"/>
        <family val="2"/>
      </rPr>
      <t xml:space="preserve"> 100</t>
    </r>
    <r>
      <rPr>
        <b/>
        <sz val="10"/>
        <rFont val="돋움"/>
        <family val="3"/>
        <charset val="129"/>
      </rPr>
      <t>분의</t>
    </r>
    <r>
      <rPr>
        <b/>
        <sz val="10"/>
        <rFont val="Arial"/>
        <family val="2"/>
      </rPr>
      <t xml:space="preserve"> 130(</t>
    </r>
    <r>
      <rPr>
        <b/>
        <sz val="10"/>
        <rFont val="돋움"/>
        <family val="3"/>
        <charset val="129"/>
      </rPr>
      <t>중소기업의</t>
    </r>
    <r>
      <rPr>
        <b/>
        <sz val="10"/>
        <rFont val="Arial"/>
        <family val="2"/>
      </rPr>
      <t xml:space="preserve"> </t>
    </r>
    <r>
      <rPr>
        <b/>
        <sz val="10"/>
        <rFont val="돋움"/>
        <family val="3"/>
        <charset val="129"/>
      </rPr>
      <t>경우에는</t>
    </r>
    <r>
      <rPr>
        <b/>
        <sz val="10"/>
        <rFont val="Arial"/>
        <family val="2"/>
      </rPr>
      <t xml:space="preserve"> 100</t>
    </r>
    <r>
      <rPr>
        <b/>
        <sz val="10"/>
        <rFont val="돋움"/>
        <family val="3"/>
        <charset val="129"/>
      </rPr>
      <t>분의</t>
    </r>
    <r>
      <rPr>
        <b/>
        <sz val="10"/>
        <rFont val="Arial"/>
        <family val="2"/>
      </rPr>
      <t xml:space="preserve"> 120) </t>
    </r>
    <r>
      <rPr>
        <b/>
        <sz val="10"/>
        <rFont val="돋움"/>
        <family val="3"/>
        <charset val="129"/>
      </rPr>
      <t>이상일</t>
    </r>
    <r>
      <rPr>
        <b/>
        <sz val="10"/>
        <rFont val="Arial"/>
        <family val="2"/>
      </rPr>
      <t xml:space="preserve"> </t>
    </r>
    <r>
      <rPr>
        <b/>
        <sz val="10"/>
        <rFont val="돋움"/>
        <family val="3"/>
        <charset val="129"/>
      </rPr>
      <t>것</t>
    </r>
    <r>
      <rPr>
        <b/>
        <sz val="10"/>
        <rFont val="Arial"/>
        <family val="2"/>
      </rPr>
      <t xml:space="preserve">(2016.02.05 </t>
    </r>
    <r>
      <rPr>
        <b/>
        <sz val="10"/>
        <rFont val="돋움"/>
        <family val="3"/>
        <charset val="129"/>
      </rPr>
      <t>개정</t>
    </r>
    <r>
      <rPr>
        <b/>
        <sz val="10"/>
        <rFont val="Arial"/>
        <family val="2"/>
      </rPr>
      <t xml:space="preserve">) </t>
    </r>
    <phoneticPr fontId="2" type="noConversion"/>
  </si>
  <si>
    <r>
      <rPr>
        <b/>
        <sz val="10"/>
        <rFont val="돋움"/>
        <family val="3"/>
        <charset val="129"/>
      </rPr>
      <t>가</t>
    </r>
    <r>
      <rPr>
        <b/>
        <sz val="10"/>
        <rFont val="Arial"/>
        <family val="2"/>
      </rPr>
      <t xml:space="preserve">. </t>
    </r>
    <r>
      <rPr>
        <b/>
        <sz val="10"/>
        <rFont val="돋움"/>
        <family val="3"/>
        <charset val="129"/>
      </rPr>
      <t>「국민연금법」</t>
    </r>
    <r>
      <rPr>
        <b/>
        <sz val="10"/>
        <rFont val="Arial"/>
        <family val="2"/>
      </rPr>
      <t xml:space="preserve"> </t>
    </r>
    <r>
      <rPr>
        <b/>
        <sz val="10"/>
        <rFont val="돋움"/>
        <family val="3"/>
        <charset val="129"/>
      </rPr>
      <t>제</t>
    </r>
    <r>
      <rPr>
        <b/>
        <sz val="10"/>
        <rFont val="Arial"/>
        <family val="2"/>
      </rPr>
      <t>3</t>
    </r>
    <r>
      <rPr>
        <b/>
        <sz val="10"/>
        <rFont val="돋움"/>
        <family val="3"/>
        <charset val="129"/>
      </rPr>
      <t>조</t>
    </r>
    <r>
      <rPr>
        <b/>
        <sz val="10"/>
        <rFont val="Arial"/>
        <family val="2"/>
      </rPr>
      <t xml:space="preserve"> </t>
    </r>
    <r>
      <rPr>
        <b/>
        <sz val="10"/>
        <rFont val="돋움"/>
        <family val="3"/>
        <charset val="129"/>
      </rPr>
      <t>제</t>
    </r>
    <r>
      <rPr>
        <b/>
        <sz val="10"/>
        <rFont val="Arial"/>
        <family val="2"/>
      </rPr>
      <t>1</t>
    </r>
    <r>
      <rPr>
        <b/>
        <sz val="10"/>
        <rFont val="돋움"/>
        <family val="3"/>
        <charset val="129"/>
      </rPr>
      <t>항</t>
    </r>
    <r>
      <rPr>
        <b/>
        <sz val="10"/>
        <rFont val="Arial"/>
        <family val="2"/>
      </rPr>
      <t xml:space="preserve"> </t>
    </r>
    <r>
      <rPr>
        <b/>
        <sz val="10"/>
        <rFont val="돋움"/>
        <family val="3"/>
        <charset val="129"/>
      </rPr>
      <t>제</t>
    </r>
    <r>
      <rPr>
        <b/>
        <sz val="10"/>
        <rFont val="Arial"/>
        <family val="2"/>
      </rPr>
      <t>11</t>
    </r>
    <r>
      <rPr>
        <b/>
        <sz val="10"/>
        <rFont val="돋움"/>
        <family val="3"/>
        <charset val="129"/>
      </rPr>
      <t>호</t>
    </r>
    <r>
      <rPr>
        <b/>
        <sz val="10"/>
        <rFont val="Arial"/>
        <family val="2"/>
      </rPr>
      <t xml:space="preserve"> </t>
    </r>
    <r>
      <rPr>
        <b/>
        <sz val="10"/>
        <rFont val="돋움"/>
        <family val="3"/>
        <charset val="129"/>
      </rPr>
      <t>및</t>
    </r>
    <r>
      <rPr>
        <b/>
        <sz val="10"/>
        <rFont val="Arial"/>
        <family val="2"/>
      </rPr>
      <t xml:space="preserve"> </t>
    </r>
    <r>
      <rPr>
        <b/>
        <sz val="10"/>
        <rFont val="돋움"/>
        <family val="3"/>
        <charset val="129"/>
      </rPr>
      <t>제</t>
    </r>
    <r>
      <rPr>
        <b/>
        <sz val="10"/>
        <rFont val="Arial"/>
        <family val="2"/>
      </rPr>
      <t>12</t>
    </r>
    <r>
      <rPr>
        <b/>
        <sz val="10"/>
        <rFont val="돋움"/>
        <family val="3"/>
        <charset val="129"/>
      </rPr>
      <t>호에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부담금</t>
    </r>
    <r>
      <rPr>
        <b/>
        <sz val="10"/>
        <rFont val="Arial"/>
        <family val="2"/>
      </rPr>
      <t xml:space="preserve"> </t>
    </r>
    <r>
      <rPr>
        <b/>
        <sz val="10"/>
        <rFont val="돋움"/>
        <family val="3"/>
        <charset val="129"/>
      </rPr>
      <t>및</t>
    </r>
    <r>
      <rPr>
        <b/>
        <sz val="10"/>
        <rFont val="Arial"/>
        <family val="2"/>
      </rPr>
      <t xml:space="preserve"> </t>
    </r>
    <r>
      <rPr>
        <b/>
        <sz val="10"/>
        <rFont val="돋움"/>
        <family val="3"/>
        <charset val="129"/>
      </rPr>
      <t>기여금</t>
    </r>
    <r>
      <rPr>
        <b/>
        <sz val="10"/>
        <rFont val="Arial"/>
        <family val="2"/>
      </rPr>
      <t xml:space="preserve">(2012.02.02 </t>
    </r>
    <r>
      <rPr>
        <b/>
        <sz val="10"/>
        <rFont val="돋움"/>
        <family val="3"/>
        <charset val="129"/>
      </rPr>
      <t>신설</t>
    </r>
    <r>
      <rPr>
        <b/>
        <sz val="10"/>
        <rFont val="Arial"/>
        <family val="2"/>
      </rPr>
      <t>)</t>
    </r>
    <phoneticPr fontId="2" type="noConversion"/>
  </si>
  <si>
    <r>
      <rPr>
        <b/>
        <sz val="10"/>
        <rFont val="돋움"/>
        <family val="3"/>
        <charset val="129"/>
      </rPr>
      <t>나</t>
    </r>
    <r>
      <rPr>
        <b/>
        <sz val="10"/>
        <rFont val="Arial"/>
        <family val="2"/>
      </rPr>
      <t xml:space="preserve">. </t>
    </r>
    <r>
      <rPr>
        <b/>
        <sz val="10"/>
        <rFont val="돋움"/>
        <family val="3"/>
        <charset val="129"/>
      </rPr>
      <t>「국민건강보험법」제</t>
    </r>
    <r>
      <rPr>
        <b/>
        <sz val="10"/>
        <rFont val="Arial"/>
        <family val="2"/>
      </rPr>
      <t>69</t>
    </r>
    <r>
      <rPr>
        <b/>
        <sz val="10"/>
        <rFont val="돋움"/>
        <family val="3"/>
        <charset val="129"/>
      </rPr>
      <t>조에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직장가입자의</t>
    </r>
    <r>
      <rPr>
        <b/>
        <sz val="10"/>
        <rFont val="Arial"/>
        <family val="2"/>
      </rPr>
      <t xml:space="preserve"> </t>
    </r>
    <r>
      <rPr>
        <b/>
        <sz val="10"/>
        <rFont val="돋움"/>
        <family val="3"/>
        <charset val="129"/>
      </rPr>
      <t>보험료</t>
    </r>
    <r>
      <rPr>
        <b/>
        <sz val="10"/>
        <rFont val="Arial"/>
        <family val="2"/>
      </rPr>
      <t xml:space="preserve">(2012.08.31 </t>
    </r>
    <r>
      <rPr>
        <b/>
        <sz val="10"/>
        <rFont val="돋움"/>
        <family val="3"/>
        <charset val="129"/>
      </rPr>
      <t>개정</t>
    </r>
    <r>
      <rPr>
        <b/>
        <sz val="10"/>
        <rFont val="Arial"/>
        <family val="2"/>
      </rPr>
      <t xml:space="preserve">) </t>
    </r>
    <phoneticPr fontId="2" type="noConversion"/>
  </si>
  <si>
    <t>최대주주
주식취득일</t>
    <phoneticPr fontId="2" type="noConversion"/>
  </si>
  <si>
    <t>직급</t>
    <phoneticPr fontId="2" type="noConversion"/>
  </si>
  <si>
    <t>주민등록번호</t>
    <phoneticPr fontId="2" type="noConversion"/>
  </si>
  <si>
    <t>성별</t>
    <phoneticPr fontId="2" type="noConversion"/>
  </si>
  <si>
    <t>나이
입사일 현재</t>
    <phoneticPr fontId="2" type="noConversion"/>
  </si>
  <si>
    <t>오류체크</t>
    <phoneticPr fontId="2" type="noConversion"/>
  </si>
  <si>
    <t>끝자리</t>
    <phoneticPr fontId="2" type="noConversion"/>
  </si>
  <si>
    <t>상시근로자수</t>
    <phoneticPr fontId="2" type="noConversion"/>
  </si>
  <si>
    <t>병역기간
차감 후 연령</t>
    <phoneticPr fontId="2" type="noConversion"/>
  </si>
  <si>
    <t>복무기간 연령차감</t>
    <phoneticPr fontId="2" type="noConversion"/>
  </si>
  <si>
    <r>
      <t>2013.1.1.</t>
    </r>
    <r>
      <rPr>
        <b/>
        <sz val="10"/>
        <color rgb="FFFF0000"/>
        <rFont val="돋움"/>
        <family val="3"/>
        <charset val="129"/>
      </rPr>
      <t>이후</t>
    </r>
    <r>
      <rPr>
        <b/>
        <sz val="10"/>
        <color rgb="FFFF0000"/>
        <rFont val="Arial"/>
        <family val="2"/>
      </rPr>
      <t xml:space="preserve"> </t>
    </r>
    <r>
      <rPr>
        <b/>
        <sz val="10"/>
        <color rgb="FFFF0000"/>
        <rFont val="돋움"/>
        <family val="3"/>
        <charset val="129"/>
      </rPr>
      <t>차감</t>
    </r>
    <phoneticPr fontId="2" type="noConversion"/>
  </si>
  <si>
    <t>상호:</t>
    <phoneticPr fontId="2" type="noConversion"/>
  </si>
  <si>
    <r>
      <t xml:space="preserve">청년
</t>
    </r>
    <r>
      <rPr>
        <sz val="6.5"/>
        <color indexed="8"/>
        <rFont val="굴림"/>
        <family val="3"/>
        <charset val="129"/>
      </rPr>
      <t>(만15세~만29세)</t>
    </r>
    <phoneticPr fontId="2" type="noConversion"/>
  </si>
  <si>
    <r>
      <t>1</t>
    </r>
    <r>
      <rPr>
        <sz val="10"/>
        <rFont val="돋움"/>
        <family val="3"/>
        <charset val="129"/>
      </rPr>
      <t>월</t>
    </r>
    <phoneticPr fontId="2" type="noConversion"/>
  </si>
  <si>
    <r>
      <t>2월</t>
    </r>
    <r>
      <rPr>
        <sz val="10"/>
        <rFont val="돋움"/>
        <family val="3"/>
        <charset val="129"/>
      </rPr>
      <t/>
    </r>
  </si>
  <si>
    <t>2월</t>
    <phoneticPr fontId="8" type="noConversion"/>
  </si>
  <si>
    <r>
      <t>3월</t>
    </r>
    <r>
      <rPr>
        <sz val="10"/>
        <rFont val="돋움"/>
        <family val="3"/>
        <charset val="129"/>
      </rPr>
      <t/>
    </r>
    <phoneticPr fontId="8" type="noConversion"/>
  </si>
  <si>
    <r>
      <t>4월</t>
    </r>
    <r>
      <rPr>
        <sz val="10"/>
        <rFont val="돋움"/>
        <family val="3"/>
        <charset val="129"/>
      </rPr>
      <t/>
    </r>
    <phoneticPr fontId="8" type="noConversion"/>
  </si>
  <si>
    <r>
      <t>5월</t>
    </r>
    <r>
      <rPr>
        <sz val="10"/>
        <rFont val="돋움"/>
        <family val="3"/>
        <charset val="129"/>
      </rPr>
      <t/>
    </r>
    <phoneticPr fontId="8" type="noConversion"/>
  </si>
  <si>
    <r>
      <t>6월</t>
    </r>
    <r>
      <rPr>
        <sz val="10"/>
        <rFont val="돋움"/>
        <family val="3"/>
        <charset val="129"/>
      </rPr>
      <t/>
    </r>
    <phoneticPr fontId="8" type="noConversion"/>
  </si>
  <si>
    <r>
      <t>7월</t>
    </r>
    <r>
      <rPr>
        <sz val="10"/>
        <rFont val="돋움"/>
        <family val="3"/>
        <charset val="129"/>
      </rPr>
      <t/>
    </r>
    <phoneticPr fontId="8" type="noConversion"/>
  </si>
  <si>
    <r>
      <t>8월</t>
    </r>
    <r>
      <rPr>
        <sz val="10"/>
        <rFont val="돋움"/>
        <family val="3"/>
        <charset val="129"/>
      </rPr>
      <t/>
    </r>
    <phoneticPr fontId="8" type="noConversion"/>
  </si>
  <si>
    <r>
      <t>9월</t>
    </r>
    <r>
      <rPr>
        <sz val="10"/>
        <rFont val="돋움"/>
        <family val="3"/>
        <charset val="129"/>
      </rPr>
      <t/>
    </r>
    <phoneticPr fontId="8" type="noConversion"/>
  </si>
  <si>
    <r>
      <t>10월</t>
    </r>
    <r>
      <rPr>
        <sz val="10"/>
        <rFont val="돋움"/>
        <family val="3"/>
        <charset val="129"/>
      </rPr>
      <t/>
    </r>
    <phoneticPr fontId="8" type="noConversion"/>
  </si>
  <si>
    <r>
      <t>11월</t>
    </r>
    <r>
      <rPr>
        <sz val="10"/>
        <rFont val="돋움"/>
        <family val="3"/>
        <charset val="129"/>
      </rPr>
      <t/>
    </r>
    <phoneticPr fontId="8" type="noConversion"/>
  </si>
  <si>
    <r>
      <t>12월</t>
    </r>
    <r>
      <rPr>
        <sz val="10"/>
        <rFont val="돋움"/>
        <family val="3"/>
        <charset val="129"/>
      </rPr>
      <t/>
    </r>
    <phoneticPr fontId="8" type="noConversion"/>
  </si>
  <si>
    <r>
      <t xml:space="preserve">A1 </t>
    </r>
    <r>
      <rPr>
        <sz val="10"/>
        <rFont val="돋움"/>
        <family val="3"/>
        <charset val="129"/>
      </rPr>
      <t>자리에</t>
    </r>
    <r>
      <rPr>
        <sz val="10"/>
        <rFont val="Arial"/>
        <family val="2"/>
      </rPr>
      <t xml:space="preserve"> </t>
    </r>
    <r>
      <rPr>
        <sz val="10"/>
        <rFont val="돋움"/>
        <family val="3"/>
        <charset val="129"/>
      </rPr>
      <t>사업연도</t>
    </r>
    <r>
      <rPr>
        <sz val="10"/>
        <rFont val="Arial"/>
        <family val="2"/>
      </rPr>
      <t xml:space="preserve"> </t>
    </r>
    <r>
      <rPr>
        <sz val="10"/>
        <rFont val="돋움"/>
        <family val="3"/>
        <charset val="129"/>
      </rPr>
      <t>종료일</t>
    </r>
    <r>
      <rPr>
        <sz val="10"/>
        <rFont val="Arial"/>
        <family val="2"/>
      </rPr>
      <t xml:space="preserve"> </t>
    </r>
    <r>
      <rPr>
        <sz val="10"/>
        <rFont val="돋움"/>
        <family val="3"/>
        <charset val="129"/>
      </rPr>
      <t>기재</t>
    </r>
    <phoneticPr fontId="2" type="noConversion"/>
  </si>
  <si>
    <t>210mm×297mm[백상지 80g/㎡ 또는 중질지 80g/㎡]</t>
    <phoneticPr fontId="2" type="noConversion"/>
  </si>
  <si>
    <t>귀하</t>
    <phoneticPr fontId="2" type="noConversion"/>
  </si>
  <si>
    <t>세무서장</t>
    <phoneticPr fontId="2" type="noConversion"/>
  </si>
  <si>
    <t>(서명 또는 인)</t>
    <phoneticPr fontId="2" type="noConversion"/>
  </si>
  <si>
    <t>신청인</t>
    <phoneticPr fontId="2" type="noConversion"/>
  </si>
  <si>
    <t>출합니다.</t>
    <phoneticPr fontId="2" type="noConversion"/>
  </si>
  <si>
    <t xml:space="preserve"> 「조세특례제한법 시행령」 제26조의5제11항에 따라 청년고용 증대 기업에 대한 공제세액계산서를 제</t>
    <phoneticPr fontId="2" type="noConversion"/>
  </si>
  <si>
    <r>
      <rPr>
        <sz val="11"/>
        <color theme="1"/>
        <rFont val="맑은 고딕"/>
        <family val="3"/>
        <charset val="128"/>
        <scheme val="minor"/>
      </rPr>
      <t>⑰</t>
    </r>
    <r>
      <rPr>
        <sz val="11"/>
        <color theme="1"/>
        <rFont val="맑은 고딕"/>
        <family val="2"/>
        <charset val="129"/>
        <scheme val="minor"/>
      </rPr>
      <t xml:space="preserve"> 공제세액
(⑮×</t>
    </r>
    <r>
      <rPr>
        <sz val="11"/>
        <color theme="1"/>
        <rFont val="맑은 고딕"/>
        <family val="3"/>
        <charset val="128"/>
        <scheme val="minor"/>
      </rPr>
      <t>⑯</t>
    </r>
    <r>
      <rPr>
        <sz val="11"/>
        <color theme="1"/>
        <rFont val="맑은 고딕"/>
        <family val="2"/>
        <charset val="129"/>
        <scheme val="minor"/>
      </rPr>
      <t>)</t>
    </r>
    <phoneticPr fontId="2" type="noConversion"/>
  </si>
  <si>
    <r>
      <rPr>
        <sz val="11"/>
        <color theme="1"/>
        <rFont val="맑은 고딕"/>
        <family val="3"/>
        <charset val="128"/>
        <scheme val="minor"/>
      </rPr>
      <t>⑯</t>
    </r>
    <r>
      <rPr>
        <sz val="11"/>
        <color theme="1"/>
        <rFont val="맑은 고딕"/>
        <family val="2"/>
        <charset val="129"/>
        <scheme val="minor"/>
      </rPr>
      <t xml:space="preserve"> 1인당 공제금액</t>
    </r>
    <phoneticPr fontId="2" type="noConversion"/>
  </si>
  <si>
    <t>⑮ 공제대상 인원
[Min(⑧,⑪,⑭)]</t>
    <phoneticPr fontId="2" type="noConversion"/>
  </si>
  <si>
    <t xml:space="preserve"> 4. 공제세액 계산</t>
    <phoneticPr fontId="2" type="noConversion"/>
  </si>
  <si>
    <t>⑭ 상시근로자 증가 인원
(⑫-⑬)</t>
    <phoneticPr fontId="2" type="noConversion"/>
  </si>
  <si>
    <t>⑬ 직전 과세연도
상시근로자 수</t>
    <phoneticPr fontId="2" type="noConversion"/>
  </si>
  <si>
    <t>⑫ 해당 과세연도
상시근로자 수</t>
    <phoneticPr fontId="2" type="noConversion"/>
  </si>
  <si>
    <t xml:space="preserve"> 3. 상시근로자 증가 인원</t>
    <phoneticPr fontId="2" type="noConversion"/>
  </si>
  <si>
    <t>⑪ 전체 정규직 근로자 증가 인원
(⑨-⑩)</t>
    <phoneticPr fontId="2" type="noConversion"/>
  </si>
  <si>
    <t>⑩ 직전 과세연도
전체 정규직 근로자 수</t>
    <phoneticPr fontId="2" type="noConversion"/>
  </si>
  <si>
    <t>⑨ 해당 과세연도
전체 정규직 근로자 수</t>
    <phoneticPr fontId="2" type="noConversion"/>
  </si>
  <si>
    <t xml:space="preserve"> 2. 전체 정규직 근로자 증가 인원</t>
    <phoneticPr fontId="2" type="noConversion"/>
  </si>
  <si>
    <t>⑧ 청년 정규직 근로자 증가 인원
(⑥-⑦)</t>
    <phoneticPr fontId="2" type="noConversion"/>
  </si>
  <si>
    <t>⑦ 직전 과세연도
청년 정규직 근로자 수</t>
    <phoneticPr fontId="2" type="noConversion"/>
  </si>
  <si>
    <t>⑥ 해당 과세연도
청년 정규직 근로자 수</t>
    <phoneticPr fontId="2" type="noConversion"/>
  </si>
  <si>
    <t>1. 청년 정규직 근로자 증가 인원</t>
    <phoneticPr fontId="2" type="noConversion"/>
  </si>
  <si>
    <t>❸ 공제세액 계산내용</t>
    <phoneticPr fontId="2" type="noConversion"/>
  </si>
  <si>
    <t>부터</t>
    <phoneticPr fontId="2" type="noConversion"/>
  </si>
  <si>
    <t>❷ 과세연도</t>
    <phoneticPr fontId="2" type="noConversion"/>
  </si>
  <si>
    <t>)</t>
    <phoneticPr fontId="2" type="noConversion"/>
  </si>
  <si>
    <t>(전화번호:</t>
    <phoneticPr fontId="2" type="noConversion"/>
  </si>
  <si>
    <t>⑤ 주소 또는 본점소재지</t>
    <phoneticPr fontId="2" type="noConversion"/>
  </si>
  <si>
    <t>④ 생년월일</t>
    <phoneticPr fontId="2" type="noConversion"/>
  </si>
  <si>
    <t>③ 대표자 성명</t>
    <phoneticPr fontId="2" type="noConversion"/>
  </si>
  <si>
    <t>② 사업자등록번호</t>
    <phoneticPr fontId="2" type="noConversion"/>
  </si>
  <si>
    <t>① 상호 또는 법인명</t>
    <phoneticPr fontId="2" type="noConversion"/>
  </si>
  <si>
    <t>❶ 신청인</t>
    <phoneticPr fontId="2" type="noConversion"/>
  </si>
  <si>
    <t>(앞쪽)</t>
    <phoneticPr fontId="2" type="noConversion"/>
  </si>
  <si>
    <t>청년고용 증대 기업에 대한 공제세액계산서</t>
    <phoneticPr fontId="2" type="noConversion"/>
  </si>
  <si>
    <t>■ 조세특례제한법 시행규칙[별지 제10호의5서식] (2018.03.21 개정)</t>
    <phoneticPr fontId="2" type="noConversion"/>
  </si>
  <si>
    <t>천안</t>
    <phoneticPr fontId="2" type="noConversion"/>
  </si>
  <si>
    <t>농어촌특별세</t>
    <phoneticPr fontId="2" type="noConversion"/>
  </si>
  <si>
    <t>실 공제세액</t>
    <phoneticPr fontId="2" type="noConversion"/>
  </si>
  <si>
    <t>농어촌특별세 해당</t>
    <phoneticPr fontId="2" type="noConversion"/>
  </si>
  <si>
    <t>최저한세 해당</t>
    <phoneticPr fontId="2" type="noConversion"/>
  </si>
  <si>
    <t>이후 2년 이내 인원 감소에 대한 세액 추가납부가 있다</t>
    <phoneticPr fontId="2" type="noConversion"/>
  </si>
  <si>
    <t>- 세액감면과 중복적용되며, 세액공제에서는 고용창출투자세액공제와는 중복 적용되지 않으나 그외 다른 세액공제와는 중복적용된다. (예:중소기업투자세액공제, 사회보험료세액공제 등과 중복 적용된다)</t>
    <phoneticPr fontId="2" type="noConversion"/>
  </si>
  <si>
    <t>- 2018년사업연도부터는 고용증대세액공제와 통합되어 폐지되었다.</t>
    <phoneticPr fontId="2" type="noConversion"/>
  </si>
  <si>
    <t>041-567-6764</t>
  </si>
  <si>
    <t>총급여</t>
    <phoneticPr fontId="2" type="noConversion"/>
  </si>
  <si>
    <t>청년</t>
    <phoneticPr fontId="2" type="noConversion"/>
  </si>
  <si>
    <t>청년외</t>
    <phoneticPr fontId="2" type="noConversion"/>
  </si>
  <si>
    <t>선우치과의원 아산</t>
    <phoneticPr fontId="2" type="noConversion"/>
  </si>
  <si>
    <t>충청남도 천안시 서북구 오성로 103,6층(두정동,청풍프라자)</t>
    <phoneticPr fontId="2" type="noConversion"/>
  </si>
  <si>
    <t>고용 증대 기업에 대한 공제세액계산서</t>
    <phoneticPr fontId="2" type="noConversion"/>
  </si>
  <si>
    <t>(3쪽 중 제1쪽)</t>
    <phoneticPr fontId="2" type="noConversion"/>
  </si>
  <si>
    <t>가. 1차년도 세제지원 요건 : ⑧ &gt; 0</t>
    <phoneticPr fontId="2" type="noConversion"/>
  </si>
  <si>
    <t xml:space="preserve"> 1. 상시 근로자 증가 인원</t>
    <phoneticPr fontId="2" type="noConversion"/>
  </si>
  <si>
    <t>⑧ 상시 근로자 증가 인원
(⑥-⑦)</t>
    <phoneticPr fontId="2" type="noConversion"/>
  </si>
  <si>
    <t xml:space="preserve"> 2. 청년 등 상시 근로자 증가 인원</t>
    <phoneticPr fontId="2" type="noConversion"/>
  </si>
  <si>
    <r>
      <t xml:space="preserve">⑪ </t>
    </r>
    <r>
      <rPr>
        <sz val="10"/>
        <color theme="1"/>
        <rFont val="맑은 고딕"/>
        <family val="3"/>
        <charset val="129"/>
        <scheme val="minor"/>
      </rPr>
      <t>청년 등 상시 근로자 증가 인원</t>
    </r>
    <r>
      <rPr>
        <sz val="11"/>
        <color theme="1"/>
        <rFont val="맑은 고딕"/>
        <family val="2"/>
        <charset val="129"/>
        <scheme val="minor"/>
      </rPr>
      <t xml:space="preserve">
(⑨-⑩)</t>
    </r>
    <phoneticPr fontId="2" type="noConversion"/>
  </si>
  <si>
    <t>⑭ 청년 등 상시 근로자 외 상시 
근로자 증가 인원 (⑫-⑬)</t>
    <phoneticPr fontId="2" type="noConversion"/>
  </si>
  <si>
    <t xml:space="preserve"> 4. 1차년도 세액공제액 계산</t>
    <phoneticPr fontId="2" type="noConversion"/>
  </si>
  <si>
    <t>법인
구분</t>
    <phoneticPr fontId="2" type="noConversion"/>
  </si>
  <si>
    <t>청년 등 외</t>
    <phoneticPr fontId="2" type="noConversion"/>
  </si>
  <si>
    <t>1인당
공제금액</t>
    <phoneticPr fontId="2" type="noConversion"/>
  </si>
  <si>
    <t>⑮ 1차 년도 세액공제액</t>
    <phoneticPr fontId="2" type="noConversion"/>
  </si>
  <si>
    <t>구분</t>
    <phoneticPr fontId="2" type="noConversion"/>
  </si>
  <si>
    <t>직전년도 대비
상시근로자 증가인원</t>
    <phoneticPr fontId="2" type="noConversion"/>
  </si>
  <si>
    <t>청년 등</t>
    <phoneticPr fontId="2" type="noConversion"/>
  </si>
  <si>
    <t>수도권 밖</t>
    <phoneticPr fontId="2" type="noConversion"/>
  </si>
  <si>
    <t>수도권 내</t>
    <phoneticPr fontId="2" type="noConversion"/>
  </si>
  <si>
    <t>계</t>
    <phoneticPr fontId="2" type="noConversion"/>
  </si>
  <si>
    <t>중소
기업</t>
    <phoneticPr fontId="2" type="noConversion"/>
  </si>
  <si>
    <t>중견
기업</t>
    <phoneticPr fontId="2" type="noConversion"/>
  </si>
  <si>
    <t>일반
기업</t>
    <phoneticPr fontId="2" type="noConversion"/>
  </si>
  <si>
    <r>
      <rPr>
        <sz val="11"/>
        <color theme="1"/>
        <rFont val="맑은 고딕"/>
        <family val="3"/>
        <charset val="128"/>
        <scheme val="minor"/>
      </rPr>
      <t>⑯</t>
    </r>
    <r>
      <rPr>
        <sz val="11"/>
        <color theme="1"/>
        <rFont val="맑은 고딕"/>
        <family val="2"/>
        <charset val="129"/>
        <scheme val="minor"/>
      </rPr>
      <t xml:space="preserve"> 2차년도(해당년도)
상시 근로자 수</t>
    </r>
    <phoneticPr fontId="2" type="noConversion"/>
  </si>
  <si>
    <r>
      <rPr>
        <sz val="11"/>
        <color theme="1"/>
        <rFont val="맑은 고딕"/>
        <family val="3"/>
        <charset val="128"/>
        <scheme val="minor"/>
      </rPr>
      <t>⑰</t>
    </r>
    <r>
      <rPr>
        <sz val="11"/>
        <color theme="1"/>
        <rFont val="맑은 고딕"/>
        <family val="2"/>
        <charset val="129"/>
        <scheme val="minor"/>
      </rPr>
      <t xml:space="preserve"> 1차년도 (직전년도)
상시 근로자 수</t>
    </r>
    <phoneticPr fontId="2" type="noConversion"/>
  </si>
  <si>
    <r>
      <rPr>
        <sz val="11"/>
        <color theme="1"/>
        <rFont val="맑은 고딕"/>
        <family val="3"/>
        <charset val="128"/>
        <scheme val="minor"/>
      </rPr>
      <t>⑱</t>
    </r>
    <r>
      <rPr>
        <sz val="11"/>
        <color theme="1"/>
        <rFont val="맑은 고딕"/>
        <family val="2"/>
        <charset val="129"/>
        <scheme val="minor"/>
      </rPr>
      <t xml:space="preserve"> 상시 근로자 
증가 인원(</t>
    </r>
    <r>
      <rPr>
        <sz val="11"/>
        <color theme="1"/>
        <rFont val="맑은 고딕"/>
        <family val="3"/>
        <charset val="128"/>
        <scheme val="minor"/>
      </rPr>
      <t>⑯</t>
    </r>
    <r>
      <rPr>
        <sz val="11"/>
        <color theme="1"/>
        <rFont val="맑은 고딕"/>
        <family val="2"/>
        <charset val="129"/>
        <scheme val="minor"/>
      </rPr>
      <t>-</t>
    </r>
    <r>
      <rPr>
        <sz val="11"/>
        <color theme="1"/>
        <rFont val="맑은 고딕"/>
        <family val="3"/>
        <charset val="128"/>
        <scheme val="minor"/>
      </rPr>
      <t>⑰</t>
    </r>
    <r>
      <rPr>
        <sz val="11"/>
        <color theme="1"/>
        <rFont val="맑은 고딕"/>
        <family val="2"/>
        <charset val="129"/>
        <scheme val="minor"/>
      </rPr>
      <t>)</t>
    </r>
    <phoneticPr fontId="2" type="noConversion"/>
  </si>
  <si>
    <t>1차년도(직전년도) 대비
상시근로자 감소여부</t>
    <phoneticPr fontId="2" type="noConversion"/>
  </si>
  <si>
    <t>부</t>
    <phoneticPr fontId="2" type="noConversion"/>
  </si>
  <si>
    <t>여</t>
    <phoneticPr fontId="2" type="noConversion"/>
  </si>
  <si>
    <t xml:space="preserve"> 「조세특례제한법 시행령」 제26조의7제10항에 따라 위와 같이 공제세액계산서를 제출합니다. </t>
    <phoneticPr fontId="2" type="noConversion"/>
  </si>
  <si>
    <t>작 성 방 법</t>
    <phoneticPr fontId="2" type="noConversion"/>
  </si>
  <si>
    <t>- 청년고용 증대 기업에 대한 공제세액계산서는 2018년사업연도부터는 고용증대세액공제와 통합되어 폐지되었다.</t>
    <phoneticPr fontId="2" type="noConversion"/>
  </si>
  <si>
    <t xml:space="preserve"> 1. 근로자 수는 다음과 같이 계산하되, 100분의 1 미만의 부분은 없는 것으로 합니다.</t>
    <phoneticPr fontId="2" type="noConversion"/>
  </si>
  <si>
    <t xml:space="preserve">  가. 상시근로자 수: 매월 말 현재 상시근로자 수의 합 / 과세연도의 개월 수</t>
    <phoneticPr fontId="2" type="noConversion"/>
  </si>
  <si>
    <t xml:space="preserve">  나. 청년 등 상시 근로자 수: 매월 말 현재 청년 등 상시 근로자 수의 합 / 과세연도의 개월 수</t>
    <phoneticPr fontId="2" type="noConversion"/>
  </si>
  <si>
    <t xml:space="preserve">  다. 청년 등 상시 근로자 외 상시 근로자 수: 매월 말 현재 청년 등 상시 근로자 외 상시 근로자 수의 합 / 과세연도의 개월 수</t>
    <phoneticPr fontId="2" type="noConversion"/>
  </si>
  <si>
    <t xml:space="preserve"> 2. ⑥란부터 ⑧란까지의 상시근로자란 「근로기준법」에 따라 근로계약을 체결한 내국인 근로자로서 다음의 어느 하나에 해당하는 사람을 제외한 근로자를 말합니다.</t>
    <phoneticPr fontId="2" type="noConversion"/>
  </si>
  <si>
    <t xml:space="preserve">     가. 근로계약기간이 1년 미만인 근로자. 다만, 근로계약의 연속된 갱신으로 인하여 그 근로계약의 총 기간이 1년 이상인 근로자는 상시근로자로 봅니다.</t>
    <phoneticPr fontId="2" type="noConversion"/>
  </si>
  <si>
    <t xml:space="preserve">     나. 「근로기준법」 제2조제1항제8호에 따른 단시간근로자. 다만, 1개월간의 소정근로시간이 60시간 이상인 근로자는 상시근로자로 봅니다.</t>
    <phoneticPr fontId="2" type="noConversion"/>
  </si>
  <si>
    <t xml:space="preserve">     다. 「법인세법 시행령」 제42조제1항 각 호의 어느 하나에 해당하는 임원</t>
    <phoneticPr fontId="2" type="noConversion"/>
  </si>
  <si>
    <t xml:space="preserve">     라. 해당 기업의 최대주주 또는 최대출자자(개인사업자의 경우에는 대표자를 말한다)와 그 배우자</t>
    <phoneticPr fontId="2" type="noConversion"/>
  </si>
  <si>
    <t xml:space="preserve">     마. 라목에 해당하는 자의 직계존비속(그 배우자를 포함) 및 「국세기본법 시행령」 제1조의2제1항에 따른 친족관계인 사람</t>
    <phoneticPr fontId="2" type="noConversion"/>
  </si>
  <si>
    <t xml:space="preserve">     바. 「소득세법 시행령」 제196조에 따른 근로소득원천징수부에 의하여 근로소득세를 원천징수한 사실이 확인되지 아니하고, </t>
    <phoneticPr fontId="2" type="noConversion"/>
  </si>
  <si>
    <t xml:space="preserve"> 3. ⑨란부터 ⑪란까지의 청년 등 상시 근로자란 15세 이상 29세 이하인 근로자 중 다음 각 목의 어느 하나에 해당하는 사람</t>
    <phoneticPr fontId="2" type="noConversion"/>
  </si>
  <si>
    <t xml:space="preserve">    을 제외한 근로자(해당 근로자가 병역을 이행한 경우에는 그 기간(6년을 한도로 합니다)을 현재 연령에서 빼고 계산한 연령이</t>
    <phoneticPr fontId="2" type="noConversion"/>
  </si>
  <si>
    <t xml:space="preserve">      가. 「기간제 및 단시간근로자 보호 등에 관한 법률」에 따른 기간제근로자 및 단시간근로자</t>
    <phoneticPr fontId="2" type="noConversion"/>
  </si>
  <si>
    <t xml:space="preserve">      나. 「파견근로자보호 등에 관한 법률」에 따른 파견근로자</t>
    <phoneticPr fontId="2" type="noConversion"/>
  </si>
  <si>
    <t xml:space="preserve">      다. 「청소년 보호법」 제2조제5호 각 목에 따른 업소에 근무하는 같은 조 제1호에 따른 청소년</t>
    <phoneticPr fontId="2" type="noConversion"/>
  </si>
  <si>
    <t xml:space="preserve">4. 청년 등 상시 근로자 외 상시 근로자란 상시근로자 중 청년 등 상시근로자가 아닌 상시 근로자를 말합니다. </t>
    <phoneticPr fontId="2" type="noConversion"/>
  </si>
  <si>
    <t>210mm×297mm[백상지 80g/㎡]</t>
    <phoneticPr fontId="2" type="noConversion"/>
  </si>
  <si>
    <t>(3쪽 중 제2쪽)</t>
    <phoneticPr fontId="2" type="noConversion"/>
  </si>
  <si>
    <t>① 법 제29조의5 제1항에서 "소비성서비스업 등 대통령령으로 정하는 업종"이란 제29조 제3항에 따른 소비성서비스업을 말한다.(2016.02.05 신설)</t>
    <phoneticPr fontId="2" type="noConversion"/>
  </si>
  <si>
    <t>② 법 제29조의5 제1항에서 "대통령령으로 정하는 정규직 근로자"란 「근로기준법」에 따라 근로계약을 체결한 내국인 근로자 중 다음 각 호의 어느 하나에 해당하는 사람을 제외한 근로자(이하 이 조에서 "전체 정규직 근로자"라 한다)를 말한다.(2016.02.05 신설)</t>
    <phoneticPr fontId="2" type="noConversion"/>
  </si>
  <si>
    <t>1. 「기간제 및 단시간근로자 보호 등에 관한 법률」에 따른 기간제근로자 및 단시간근로자(2016.02.05 신설)</t>
    <phoneticPr fontId="2" type="noConversion"/>
  </si>
  <si>
    <t>2. 「파견근로자보호 등에 관한 법률」에 따른 파견근로자(2016.02.05 신설)</t>
    <phoneticPr fontId="2" type="noConversion"/>
  </si>
  <si>
    <t>3. 제23조 제10항 제3호부터 제6호까지의 근로자 중 어느 하나에 해당하는 근로자(2016.02.05 신설)</t>
    <phoneticPr fontId="2" type="noConversion"/>
  </si>
  <si>
    <t>4. 「청소년 보호법」 제2조 제5호 각 목에 따른 업소에 근무하는 같은 조 제1호에 따른 청소년(2016.02.05 신설)</t>
    <phoneticPr fontId="2" type="noConversion"/>
  </si>
  <si>
    <t>③ 법 제29조의5 제1항에서 "대통령령으로 정하는 청년 정규직 근로자"란 제2항에 따른 정규직 근로자로서 15세 이상 29세 이하인 자(이하 이 조에서 "청년 정규직 근로자"라 한다)를 말한다. 다만, 해당 근로자가 제27조 제1항 제1호 각 목의 어느 하나에 해당하는 병역을 이행한 경우에는 그 기간(6년을 한도로 한다)을 현재 연령에서 빼고 계산한 연령이 29세 이하인 사람을 포함한다.(2016.02.05 신설)</t>
    <phoneticPr fontId="2" type="noConversion"/>
  </si>
  <si>
    <t>④ 법 제29조의5 제1항에서 "대통령령으로 정하는 상시근로자"란 제23조 제10항에 따른 상시근로자(이하 이 조에서 "상시근로자"라 한다)를 말한다.(2016.02.05 신설)</t>
    <phoneticPr fontId="2" type="noConversion"/>
  </si>
  <si>
    <t xml:space="preserve">⑤ 법 제29조의5 제1항에서 "대통령령으로 정하는 중견기업"이란 제10조 제1항에 따른 중견기업(이하 이 조에서 "중견기업"이라 한다)을 말한다.(2016.02.05 신설)
</t>
    <phoneticPr fontId="2" type="noConversion"/>
  </si>
  <si>
    <t>⑥ 법 제29조의5 제2항에 따라 납부하여야 할 소득세액 또는 법인세액은 제1호의 금액(해당 과세연도의 직전 2년 이내의 과세연도에 법 제29조의5 제1항에 따라 공제받은 세액의 합계액을 한도로 한다)에서 제2호의 금액을 뺀 금액(해당 금액이 음수인 경우에는 영으로 본다)으로 하며, 이를 해당 과세연도의 과세표준을 신고할 때 소득세 또는 법인세로 납부하여야 한다.(2016.02.05 신설)</t>
    <phoneticPr fontId="2" type="noConversion"/>
  </si>
  <si>
    <t>1. 법 제29조의5 제1항에 따라 공제받은 과세연도(2개 과세연도 이상 연속으로 공제받은 경우에는 공제받은 마지막 과세연도로 하며, 이하 이 조에서 "공제받은 과세연도"라 한다) 대비 해당 과세연도의 청년 정규직 근로자 감소 인원, 전체 정규직 근로자 감소 인원 또는 상시근로자 감소 인원 중 가장 큰 수에 300만원(공제받은 과세연도에 중소기업의 경우에는 1,000만원, 중견기업의 경우에는 700만원)을 곱한 금액(2017.05.08 개정)</t>
    <phoneticPr fontId="2" type="noConversion"/>
  </si>
  <si>
    <t xml:space="preserve">2. 공제받은 과세연도 대비 직전 과세연도의 청년 정규직 근로자 감소 인원, 전체 정규직 근로자 감소 인원 또는 상시근로자 감소 인원 중 가장 큰 수에 300만원(공제받은 과세연도에 중소기업의 경우에는 1,000만원, 중견기업의 경우에는 700만원)을 곱한 금액(공제받은 과세연도가 직전 과세연도인 경우에는 영으로 본다)(2017.05.08 개정)
</t>
    <phoneticPr fontId="2" type="noConversion"/>
  </si>
  <si>
    <t>⑦ 제6항을 적용할 때 공제받은 과세연도의 종료일 현재 29세 이하인 자(제3항 단서에 해당하는 자를 포함한다)는 이후 과세연도에도 29세 이하인 것으로 본다.(2016.02.05 신설)</t>
    <phoneticPr fontId="2" type="noConversion"/>
  </si>
  <si>
    <t>⑧ 법 제29조의5 제1항 및 제2항을 적용할 때 청년 정규직 근로자 수, 전체 정규직 근로자 수 또는 상시근로자 수는 다음 각 호의 구분에 따른 계산식에 따라 계산한 수(100분의 1 미만의 부분은 없는 것으로 한다)로 한다.(2016.02.05 신설)</t>
    <phoneticPr fontId="2" type="noConversion"/>
  </si>
  <si>
    <t>1. 청년 정규직 근로자 수: (2016.02.05 신설)</t>
    <phoneticPr fontId="2" type="noConversion"/>
  </si>
  <si>
    <t>해당 과세연도의 매월 말 현재 청년 정규직</t>
    <phoneticPr fontId="2" type="noConversion"/>
  </si>
  <si>
    <t xml:space="preserve">근로자 수의 합 </t>
    <phoneticPr fontId="2" type="noConversion"/>
  </si>
  <si>
    <t xml:space="preserve">해당 과세연도의 개월 수 </t>
    <phoneticPr fontId="2" type="noConversion"/>
  </si>
  <si>
    <t>2. 전체 정규직 근로자 수: (2016.02.05 신설)</t>
    <phoneticPr fontId="2" type="noConversion"/>
  </si>
  <si>
    <t xml:space="preserve"> 해당 과세연도의 매월 말 현재 전체 정규직</t>
    <phoneticPr fontId="2" type="noConversion"/>
  </si>
  <si>
    <t>3. 상시근로자 수: (2016.02.05 신설)</t>
    <phoneticPr fontId="2" type="noConversion"/>
  </si>
  <si>
    <t>해당 과세연도의 매월 말</t>
    <phoneticPr fontId="2" type="noConversion"/>
  </si>
  <si>
    <t>현재 상시근로자 수의 합</t>
    <phoneticPr fontId="2" type="noConversion"/>
  </si>
  <si>
    <t>해당 과세연도의 개월 수</t>
    <phoneticPr fontId="2" type="noConversion"/>
  </si>
  <si>
    <t>⑨ 제8항 제3호에 따른 상시근로자 수의 계산에 관하여는 제23조 제11항 각 호 외의 부분 후단 및 같은 항 제2호를 준용한다.(2016.02.05 신설)</t>
    <phoneticPr fontId="2" type="noConversion"/>
  </si>
  <si>
    <t>⑩ 제8항을 적용할 때 해당 과세연도에 창업 등을 한 내국인의 경우에는 제23조 제13항을 준용한다. 이 경우 "상시근로자 수"는 "청년 정규직 근로자 수, 전체 정규직 근로자 수 또는 상시근로자 수"로, "상시근로자"는 "청년 정규직 근로자, 전체 정규직 근로자 또는 상시근로자"로 본다.(2016.02.05 신설)</t>
    <phoneticPr fontId="2" type="noConversion"/>
  </si>
  <si>
    <t>⑪ 법 제29조의5 제1항에 따라 세액공제를 받으려는 자는 과세표준 신고와 함께 기획재정부령으로 정하는 세액공제신청서 및 공제세액계산서를 납세지 관할 세무서장에게 제출하여야 한다.(2016.02.05 신설)</t>
    <phoneticPr fontId="2" type="noConversion"/>
  </si>
  <si>
    <t xml:space="preserve">① 내국인(소비성서비스업 등 대통령령으로 정하는 업종을 경영하는 내국인은 제외한다)의 2017년 12월 31일이 속하는 과세연도까지의 기간 중 해당 과세연도의 대통령령으로 정하는 청년 정규직 근로자의 수(이하 이 조에서 “청년 정규직 근로자 수”라 한다)가 직전 과세연도의 청년 정규직 근로자 수보다 증가한 경우에는 증가한 인원 수[대통령령으로 정하는 정규직 근로자(이하 이 조에서 “전체 정규직 근로자”라 한다)의 증가한 인원 수와 대통령령으로 정하는 상시근로자(이하 이 조에서 “상시근로자”라 한다)의 증가한 인원 수 중 작은 수를 한도로 한다]에 300만원(중소기업의 경우에는 1천만원, 대통령령으로 정하는 중견기업의 경우에는 700만원)을 곱한 금액을 해당 과세연도의 소득세(사업소득에 대한 소득세만 해당한다) 또는 법인세에서 공제한다.(2017.04.18 개정) </t>
    <phoneticPr fontId="2" type="noConversion"/>
  </si>
  <si>
    <t>③ 제1항을 적용받으려는 내국인은 대통령령으로 정하는 바에 따라 세액공제신청을 하여야 한다.(2015.12.15 신설)</t>
    <phoneticPr fontId="2" type="noConversion"/>
  </si>
  <si>
    <t xml:space="preserve">④ 제1항 및 제2항을 적용할 때 청년 정규직 근로자, 전체 정규직 근로자 및 상시근로자 수의 계산방법과 그 밖에 필요한 사항은 대통령령으로 정한다.(2015.12.15 신설) </t>
    <phoneticPr fontId="2" type="noConversion"/>
  </si>
  <si>
    <r>
      <t xml:space="preserve">② 제1항에 따라 소득세 또는 법인세를 공제받은 내국인이 </t>
    </r>
    <r>
      <rPr>
        <b/>
        <u/>
        <sz val="11"/>
        <color theme="5"/>
        <rFont val="맑은 고딕"/>
        <family val="3"/>
        <charset val="129"/>
        <scheme val="minor"/>
      </rPr>
      <t>공제를 받은 과세연도의 종료일부터 2년이 되는 날이 속하는 과세연도의 종료일까지</t>
    </r>
    <r>
      <rPr>
        <sz val="11"/>
        <color theme="1"/>
        <rFont val="맑은 고딕"/>
        <family val="2"/>
        <charset val="129"/>
        <scheme val="minor"/>
      </rPr>
      <t xml:space="preserve">의 기간 중 </t>
    </r>
    <phoneticPr fontId="2" type="noConversion"/>
  </si>
  <si>
    <r>
      <t xml:space="preserve">    각 과세연도의</t>
    </r>
    <r>
      <rPr>
        <b/>
        <u/>
        <sz val="11"/>
        <color theme="5"/>
        <rFont val="맑은 고딕"/>
        <family val="3"/>
        <charset val="129"/>
        <scheme val="minor"/>
      </rPr>
      <t xml:space="preserve"> 청년 정규직 근로자 수, 전체 정규직 근로자 수 또는 상시근로자 수가 공제를 받은 과세연도보다 감소한 경우</t>
    </r>
    <r>
      <rPr>
        <sz val="11"/>
        <color theme="1"/>
        <rFont val="맑은 고딕"/>
        <family val="2"/>
        <charset val="129"/>
        <scheme val="minor"/>
      </rPr>
      <t xml:space="preserve">에는 대통령령으로 정하는 바에 따라 공제받은 세액에 상당하는 금액을 </t>
    </r>
    <r>
      <rPr>
        <b/>
        <u/>
        <sz val="11"/>
        <color theme="5"/>
        <rFont val="맑은 고딕"/>
        <family val="3"/>
        <charset val="129"/>
        <scheme val="minor"/>
      </rPr>
      <t>소득세 또는 법인세로 납부하여야 한다.</t>
    </r>
    <r>
      <rPr>
        <sz val="11"/>
        <color theme="1"/>
        <rFont val="맑은 고딕"/>
        <family val="2"/>
        <charset val="129"/>
        <scheme val="minor"/>
      </rPr>
      <t xml:space="preserve">(2015.12.15 신설) </t>
    </r>
    <phoneticPr fontId="2" type="noConversion"/>
  </si>
  <si>
    <t>조세특례제한법시행령 제26조의 7 [ 고용을 증대시킨 기업에 대한 세액공제(2018.02.13 신설) ]</t>
    <phoneticPr fontId="2" type="noConversion"/>
  </si>
  <si>
    <t>① 법 제29조의7 제1항 각 호 외의 부분에서 “소비성서비스업 등 대통령령으로 정하는 업종”이란 제29조 제3항에 따른 소비성서비스업을 말한다.(2018.02.13 신설)</t>
    <phoneticPr fontId="2" type="noConversion"/>
  </si>
  <si>
    <t>② 법 제29조의7 제1항 각 호 외의 부분에서 “대통령령으로 정하는 상시근로자”란 제23조 제10항에 따른 상시근로자(이하 이 조에서 “상시근로자”라 한다)를 말한다.(2018.02.13 신설)</t>
    <phoneticPr fontId="2" type="noConversion"/>
  </si>
  <si>
    <t>③ 법 제29조의7 제1항 제1호 각 목 외의 부분에서 “청년 정규직 근로자와 장애인 근로자 등 대통령령으로 정하는 상시근로자”란 상시근로자 중 다음 각 호의 어느 하나에 해당하는 사람(이하 이 조에서 “청년등 상시근로자”라 한다)을 말한다.(2018.02.13 신설)</t>
    <phoneticPr fontId="2" type="noConversion"/>
  </si>
  <si>
    <t>가. 「기간제 및 단시간근로자 보호 등에 관한 법률」에 따른 기간제근로자 및 단시간근로자(2018.02.13 신설)</t>
    <phoneticPr fontId="2" type="noConversion"/>
  </si>
  <si>
    <t>나. 「파견근로자보호 등에 관한 법률」에 따른 파견근로자(2018.02.13 신설)</t>
    <phoneticPr fontId="2" type="noConversion"/>
  </si>
  <si>
    <t>다. 「청소년 보호법」 제2조 제5호 각 목에 따른 업소에 근무하는 같은 조 제1호에 따른 청소년(2018.02.13 신설)</t>
    <phoneticPr fontId="2" type="noConversion"/>
  </si>
  <si>
    <t>2. 「장애인복지법 」의 적용을 받는 장애인과 「국가유공자 등 예우 및 지원에 관한 법률」에 따른 상이자(2018.02.13 신설)</t>
    <phoneticPr fontId="2" type="noConversion"/>
  </si>
  <si>
    <t>④ 법 제29조의7 제1항 제1호 각 목 외의 부분에서 “대통령령으로 정하는 중견기업”이란 제10조 제1항에 따른 중견기업을 말한다.(2018.02.13 신설)</t>
    <phoneticPr fontId="2" type="noConversion"/>
  </si>
  <si>
    <t>2. 공제받은 과세연도 대비 직전 과세연도의 상시근로자 및 청년등 상시근로자 감소 인원에 법 제29조의7 제1항 각 호의 구분에 따른 금액을 곱한 금액(공제받은 과세연도가 직전 과세연도인 경우에는 영으로 본다)(2018.02.13 신설)</t>
    <phoneticPr fontId="2" type="noConversion"/>
  </si>
  <si>
    <t>⑥ 제5항을 적용할 때 공제받은 과세연도의 종료일 현재 29세 이하인 사람(제3항 제1호 각 목 외의 부분 단서에 해당하는 사람을 포함한다)은 이후 과세연도에도 29세 이하인 것으로 본다.(2018.02.13 신설)</t>
    <phoneticPr fontId="2" type="noConversion"/>
  </si>
  <si>
    <t>1. 상시근로자 수:(2018.02.13 신설)</t>
    <phoneticPr fontId="2" type="noConversion"/>
  </si>
  <si>
    <t>해당 과세연도의 매월 말 현재 상시근로자 수의 합</t>
    <phoneticPr fontId="2" type="noConversion"/>
  </si>
  <si>
    <t>해당 과세연도의 개월 수</t>
    <phoneticPr fontId="2" type="noConversion"/>
  </si>
  <si>
    <t>2. 청년등 상시근로자 수:(2018.02.13 신설)</t>
    <phoneticPr fontId="2" type="noConversion"/>
  </si>
  <si>
    <t>⑧ 제7항에 따른 상시근로자 수의 계산에 관하여는 제23조 제11항 각 호 외의 부분 후단 및 같은 항 제2호를 준용한다.(2018.02.13 신설)</t>
    <phoneticPr fontId="2" type="noConversion"/>
  </si>
  <si>
    <t>⑨ 제7항을 적용할 때 해당 과세연도에 창업 등을 한 내국인의 경우에는 제23조 제13항을 준용한다.(2018.02.13 신설)</t>
    <phoneticPr fontId="2" type="noConversion"/>
  </si>
  <si>
    <t>⑩ 법 제29조의7 제1항 및 제2항에 따라 세액공제를 받으려는 자는 과세표준 신고와 함께 기획재정부령으로 정하는 세액공제신청서 및 공제세액계산서를 납세지 관할 세무서장에게 제출하여야 한다.(2018.02.13 신설)</t>
    <phoneticPr fontId="2" type="noConversion"/>
  </si>
  <si>
    <t xml:space="preserve">조세특례제한법 제29조의7 [ 고용을 증대시킨 기업에 대한 세액공제(2017.12.19 신설) ] 
</t>
    <phoneticPr fontId="2" type="noConversion"/>
  </si>
  <si>
    <t>2. 청년등 상시근로자 외 상시근로자의 증가한 인원 수 × 0원(중견기업의 경우에는 450만원, 중소기업의 경우에는 다음 각 목에 따른 금액)(2017.12.19 신설)</t>
    <phoneticPr fontId="2" type="noConversion"/>
  </si>
  <si>
    <t>가. 수도권 내의 지역에서 증가한 경우: 700만원(2017.12.19 신설)</t>
    <phoneticPr fontId="2" type="noConversion"/>
  </si>
  <si>
    <t>나. 수도권 밖의 지역에서 증가한 경우: 770만원(2017.12.19 신설)</t>
    <phoneticPr fontId="2" type="noConversion"/>
  </si>
  <si>
    <t>③ 삭제(2018.12.24)</t>
    <phoneticPr fontId="2" type="noConversion"/>
  </si>
  <si>
    <t>④ 제1항을 적용받으려는 내국인은 대통령령으로 정하는 바에 따라 세액공제신청을 하여야 한다.(2018.12.24 개정)</t>
    <phoneticPr fontId="2" type="noConversion"/>
  </si>
  <si>
    <t xml:space="preserve">⑤ 제1항 및 제2항을 적용할 때 청년등 상시근로자 및 전체 상시근로자 수의 계산방법과 그 밖에 필요한 사항은 대통령령으로 정한다.(2017.12.19 신설)
</t>
    <phoneticPr fontId="2" type="noConversion"/>
  </si>
  <si>
    <t>조세특례제한법시행령 제26조의 5 [ 청년고용을 증대시킨 기업에 대한 세액공제(2016.02.05 신설) ]</t>
    <phoneticPr fontId="2" type="noConversion"/>
  </si>
  <si>
    <t xml:space="preserve">조세특례제한법 제29조의5 [ 청년고용을 증대시킨 기업에 대한 세액공제 ] 
</t>
    <phoneticPr fontId="2" type="noConversion"/>
  </si>
  <si>
    <t xml:space="preserve">① 내국인(소비성서비스업 등 대통령령으로 정하는 업종을 경영하는 내국인은 제외한다. 이하 이 조에서 같다)의 2021년 12월 31일이 속하는 과세연도까지의 기간 중 해당 과세연도의 대통령령으로 정하는 상시근로자(이하 이 조에서 "상시근로자"라 한다)의 수가 </t>
    <phoneticPr fontId="2" type="noConversion"/>
  </si>
  <si>
    <t xml:space="preserve">    직전 과세연도의 상시근로자의 수보다 증가한 경우에는 다음 각 호에 따른 금액을 더한 금액을 해당 과세연도와 해당 과세연도의 종료일부터 1년[중소기업 및 대통령령으로 정하는 중견기업(이하 이 조에서 “중견기업”이라 한다)의 경우에는 2년]이 </t>
    <phoneticPr fontId="2" type="noConversion"/>
  </si>
  <si>
    <t xml:space="preserve">    되는 날이 속하는 과세연도까지  의 소득세(사업소득에 대한 소득세만 해당한다) 또는 법인세에서 공제한다.(2018.12.24 개정)</t>
    <phoneticPr fontId="2" type="noConversion"/>
  </si>
  <si>
    <t>1. 청년 정규직 근로자와 장애인 근로자 등 대통령령으로 정하는 상시근로자(이하 이 조에서 “청년등 상시근로자”라 한다)의 증가한 인원 수에 400만원[중견기업의 경우에는 800만원, 중소기업의 경우에는 1,100만원</t>
    <phoneticPr fontId="2" type="noConversion"/>
  </si>
  <si>
    <t xml:space="preserve">    (중소기업으로서 수도권 밖의 지역에서 증가한 경우에는 1,200만원)]을 곱한 금액(2018.12.24 개정)</t>
    <phoneticPr fontId="2" type="noConversion"/>
  </si>
  <si>
    <t xml:space="preserve">
② 제1항에 따라 소득세 또는 법인세를 공제받은 내국인이 공제를 받은 과세연도의 종료일부터 2년이 되는 날이 속하는 과세연도의 종료일까지의 기간 중 전체 상시근로자의 수가 공제를 받은 직전 과세연도에 비하여 감소한 경우에는 </t>
    <phoneticPr fontId="2" type="noConversion"/>
  </si>
  <si>
    <t xml:space="preserve">    감소한 과세연도부터 제1항을 적용하지 아니하고, 청년등 상시근로자의 수가 공제를 받은 직전 과세연도에 비하여 감소한 경우에는 감소한 과세연도부터 제1항 제1호를 적용하지 아니한다. </t>
    <phoneticPr fontId="2" type="noConversion"/>
  </si>
  <si>
    <t xml:space="preserve">    이 경우 대통령령으로 정하는 바에 따라 공제받은 세액에 상당하는 금액을 소득세 또는 법인세로 납부하여야 한다.(2018.12.24 개정)</t>
    <phoneticPr fontId="2" type="noConversion"/>
  </si>
  <si>
    <r>
      <t xml:space="preserve">    29세 이하인 사람을 포함)와 </t>
    </r>
    <r>
      <rPr>
        <b/>
        <u/>
        <sz val="11"/>
        <color rgb="FFFF0000"/>
        <rFont val="맑은 고딕"/>
        <family val="3"/>
        <charset val="129"/>
        <scheme val="minor"/>
      </rPr>
      <t>근로계약 체결일 현재 「장애인복지법」의 적용을 받는 장애인과 「국가유공자 등 예우 및 지원에 관한 법률」에 따른 상이자</t>
    </r>
    <r>
      <rPr>
        <sz val="11"/>
        <color theme="1"/>
        <rFont val="맑은 고딕"/>
        <family val="2"/>
        <charset val="129"/>
        <scheme val="minor"/>
      </rPr>
      <t>를 말합니다.</t>
    </r>
    <phoneticPr fontId="2" type="noConversion"/>
  </si>
  <si>
    <t xml:space="preserve">1. 15세 이상 29세 이하인 사람 중 다음 각 목의 어느 하나에 해당하는 사람을 제외한 사람. </t>
    <phoneticPr fontId="2" type="noConversion"/>
  </si>
  <si>
    <t xml:space="preserve">    다만, 해당 근로자가 제27조 제1항 제1호 각 목의 어느 하나에 해당하는 병역을 이행한 경우에는 그 기간(6년을 한도로 한다)을 현재 연령에서 빼고 계산한 연령이 29세 이하인 사람을 포함한다.(2018.02.13 신설)</t>
    <phoneticPr fontId="2" type="noConversion"/>
  </si>
  <si>
    <t xml:space="preserve">⑤ 법 제29조의7 제3항에 따라 납부하여야 할 소득세액 또는 법인세액은 제1호의 금액(해당 과세연도의 직전 2년 이내의 과세연도에 법 제29조의7 제1항 및 제2항에 따라 공제받은 세액의 합계액을 한도로 한다)에서 </t>
    <phoneticPr fontId="2" type="noConversion"/>
  </si>
  <si>
    <t xml:space="preserve">   제2호의 금액을 뺀 금액(해당 금액이 음수인 경우에는 영으로 본다)으로 하며, 이를 해당 과세연도의 과세표준을 신고할 때 소득세 또는 법인세로 납부하여야 한다.(2018.02.13 신설)</t>
    <phoneticPr fontId="2" type="noConversion"/>
  </si>
  <si>
    <t xml:space="preserve">1. 법 제29조의7 제1항 및 제2항에 따라 공제받은 과세연도(2개 과세연도 이상 연속으로 공제받은 경우에는 공제받은 마지막 과세연도로 하며, 이하 이 조에서 “공제받은 과세연도”라 한다) 대비 </t>
    <phoneticPr fontId="2" type="noConversion"/>
  </si>
  <si>
    <t xml:space="preserve">    해당 과세연도의 상시근로자 및 청년등 상시근로자 감소 인원에 법 제29조의7 제1항 각 호의 구분에 따른 금액을 곱한 금액(2018.02.13 신설)</t>
    <phoneticPr fontId="2" type="noConversion"/>
  </si>
  <si>
    <t>2018.1.1.</t>
    <phoneticPr fontId="2" type="noConversion"/>
  </si>
  <si>
    <t>이후</t>
    <phoneticPr fontId="2" type="noConversion"/>
  </si>
  <si>
    <t>입사일
(날짜형식)</t>
    <phoneticPr fontId="2" type="noConversion"/>
  </si>
  <si>
    <t>퇴사일
(날짜형식)</t>
    <phoneticPr fontId="2" type="noConversion"/>
  </si>
  <si>
    <t>주민등록번호
(-없이입력)</t>
    <phoneticPr fontId="2" type="noConversion"/>
  </si>
  <si>
    <t>입대일
(날짜형식)</t>
    <phoneticPr fontId="2" type="noConversion"/>
  </si>
  <si>
    <t>제대일
(날짜형식)</t>
    <phoneticPr fontId="2" type="noConversion"/>
  </si>
  <si>
    <t>병역기간 연령
(6년한도)</t>
    <phoneticPr fontId="2" type="noConversion"/>
  </si>
  <si>
    <t>해당연도</t>
    <phoneticPr fontId="2" type="noConversion"/>
  </si>
  <si>
    <t xml:space="preserve">         「국민연금법」 제3조제1항제11호 및 제12호에 따른 부담금 및 기여금 또는 「국민건강보험법」 제69조에 따른 직장가입자의 보험료에 해당하는 금액의 </t>
    <phoneticPr fontId="2" type="noConversion"/>
  </si>
  <si>
    <t xml:space="preserve">
② 제1항에 따라 소득세 또는 법인세를 공제받은 내국인이 공제를 받은 과세연도의 종료일부터 2년이 되는 날이 속하는 과세연도의 종료일까지의 기간 중 </t>
    <phoneticPr fontId="2" type="noConversion"/>
  </si>
  <si>
    <t xml:space="preserve">    전체 상시근로자의 수가 공제를 받은 직전 과세연도에 비하여 감소한 경우에는 감소한 과세연도부터 제1항을 적용하지 아니하고,</t>
    <phoneticPr fontId="2" type="noConversion"/>
  </si>
  <si>
    <t xml:space="preserve">    청년등 상시근로자의 수가 공제를 받은 직전 과세연도에 비하여 감소한 경우에는 감소한 과세연도부터 제1항 제1호를 적용하지 아니한다. </t>
    <phoneticPr fontId="2" type="noConversion"/>
  </si>
  <si>
    <t xml:space="preserve">           납부사실도 확인되지 아니하는 자</t>
    <phoneticPr fontId="2" type="noConversion"/>
  </si>
  <si>
    <r>
      <t>해당 과세연도의 매월 말 현재 청년</t>
    </r>
    <r>
      <rPr>
        <sz val="11"/>
        <color rgb="FFFF0000"/>
        <rFont val="맑은 고딕"/>
        <family val="3"/>
        <charset val="129"/>
        <scheme val="minor"/>
      </rPr>
      <t>등</t>
    </r>
    <r>
      <rPr>
        <sz val="11"/>
        <color theme="1"/>
        <rFont val="맑은 고딕"/>
        <family val="2"/>
        <charset val="129"/>
        <scheme val="minor"/>
      </rPr>
      <t xml:space="preserve"> 상시근로자 수의 합</t>
    </r>
    <phoneticPr fontId="2" type="noConversion"/>
  </si>
  <si>
    <r>
      <t>⑦ 법 제29조의7 제1항부터 제3항까지의 규정을 적용할 때 상시근로자 수, 청년</t>
    </r>
    <r>
      <rPr>
        <sz val="11"/>
        <color rgb="FFFF0000"/>
        <rFont val="맑은 고딕"/>
        <family val="3"/>
        <charset val="129"/>
        <scheme val="minor"/>
      </rPr>
      <t>등</t>
    </r>
    <r>
      <rPr>
        <sz val="11"/>
        <color theme="1"/>
        <rFont val="맑은 고딕"/>
        <family val="2"/>
        <charset val="129"/>
        <scheme val="minor"/>
      </rPr>
      <t xml:space="preserve"> 상시근로자 수는 다음 각 호의 구분에 따른 계산식에 따라 계산한 수(100분의 1 미만의 부분은 없는 것으로 한다)로 한다.(2018.02.13 신설)</t>
    </r>
    <phoneticPr fontId="2" type="noConversion"/>
  </si>
  <si>
    <t>★이후 2년 이내 인원 감소에 대한 세액 추가납부가 있다</t>
    <phoneticPr fontId="2" type="noConversion"/>
  </si>
  <si>
    <t>⑥ 해당 과세연도
     상시 근로자 수</t>
    <phoneticPr fontId="2" type="noConversion"/>
  </si>
  <si>
    <t>⑦ 직전 과세연도
     상시 근로자 수</t>
    <phoneticPr fontId="2" type="noConversion"/>
  </si>
  <si>
    <r>
      <t xml:space="preserve">⑨ 해당 과세연도
</t>
    </r>
    <r>
      <rPr>
        <b/>
        <sz val="11"/>
        <color theme="3"/>
        <rFont val="맑은 고딕"/>
        <family val="3"/>
        <charset val="129"/>
        <scheme val="minor"/>
      </rPr>
      <t>청년 등</t>
    </r>
    <r>
      <rPr>
        <sz val="11"/>
        <color theme="1"/>
        <rFont val="맑은 고딕"/>
        <family val="2"/>
        <charset val="129"/>
        <scheme val="minor"/>
      </rPr>
      <t xml:space="preserve"> 상시 근로자 수</t>
    </r>
    <phoneticPr fontId="2" type="noConversion"/>
  </si>
  <si>
    <r>
      <t xml:space="preserve">⑩ 직전 과세연도
</t>
    </r>
    <r>
      <rPr>
        <b/>
        <sz val="11"/>
        <color theme="3"/>
        <rFont val="맑은 고딕"/>
        <family val="3"/>
        <charset val="129"/>
        <scheme val="minor"/>
      </rPr>
      <t>청년 등</t>
    </r>
    <r>
      <rPr>
        <sz val="11"/>
        <color theme="1"/>
        <rFont val="맑은 고딕"/>
        <family val="2"/>
        <charset val="129"/>
        <scheme val="minor"/>
      </rPr>
      <t xml:space="preserve"> 상시 근로자 수</t>
    </r>
    <phoneticPr fontId="2" type="noConversion"/>
  </si>
  <si>
    <r>
      <t xml:space="preserve">⑫ 해당 과세연도 청년 등 상시 
근로자 </t>
    </r>
    <r>
      <rPr>
        <b/>
        <sz val="11"/>
        <color rgb="FFC00000"/>
        <rFont val="맑은 고딕"/>
        <family val="3"/>
        <charset val="129"/>
        <scheme val="minor"/>
      </rPr>
      <t>외</t>
    </r>
    <r>
      <rPr>
        <sz val="11"/>
        <color theme="1"/>
        <rFont val="맑은 고딕"/>
        <family val="2"/>
        <charset val="129"/>
        <scheme val="minor"/>
      </rPr>
      <t xml:space="preserve"> 상시 근로자 수</t>
    </r>
    <phoneticPr fontId="2" type="noConversion"/>
  </si>
  <si>
    <r>
      <t xml:space="preserve">⑬ 직전 과세연도 청년 등 상시 
근로자 </t>
    </r>
    <r>
      <rPr>
        <b/>
        <sz val="11"/>
        <color rgb="FFC00000"/>
        <rFont val="맑은 고딕"/>
        <family val="3"/>
        <charset val="129"/>
        <scheme val="minor"/>
      </rPr>
      <t>외</t>
    </r>
    <r>
      <rPr>
        <sz val="11"/>
        <color theme="1"/>
        <rFont val="맑은 고딕"/>
        <family val="2"/>
        <charset val="129"/>
        <scheme val="minor"/>
      </rPr>
      <t xml:space="preserve"> 상시 근로자 수</t>
    </r>
    <phoneticPr fontId="2" type="noConversion"/>
  </si>
  <si>
    <r>
      <t xml:space="preserve">1차년도(직전년도) 대비
</t>
    </r>
    <r>
      <rPr>
        <b/>
        <sz val="10"/>
        <color theme="3"/>
        <rFont val="맑은 고딕"/>
        <family val="3"/>
        <charset val="129"/>
        <scheme val="minor"/>
      </rPr>
      <t>청년 등</t>
    </r>
    <r>
      <rPr>
        <sz val="10"/>
        <color theme="1"/>
        <rFont val="맑은 고딕"/>
        <family val="3"/>
        <charset val="129"/>
        <scheme val="minor"/>
      </rPr>
      <t xml:space="preserve"> 상시근로자수 
감소여부</t>
    </r>
    <phoneticPr fontId="2" type="noConversion"/>
  </si>
  <si>
    <r>
      <t>⑲</t>
    </r>
    <r>
      <rPr>
        <sz val="9"/>
        <color theme="1"/>
        <rFont val="맑은 고딕"/>
        <family val="3"/>
        <charset val="129"/>
        <scheme val="minor"/>
      </rPr>
      <t xml:space="preserve"> 1차년도(직전년도) 
</t>
    </r>
    <r>
      <rPr>
        <b/>
        <sz val="9"/>
        <color theme="3"/>
        <rFont val="맑은 고딕"/>
        <family val="3"/>
        <charset val="129"/>
        <scheme val="minor"/>
      </rPr>
      <t>청년 등</t>
    </r>
    <r>
      <rPr>
        <sz val="9"/>
        <color theme="1"/>
        <rFont val="맑은 고딕"/>
        <family val="3"/>
        <charset val="129"/>
        <scheme val="minor"/>
      </rPr>
      <t xml:space="preserve"> 상시근로자 
증가 세액공제액</t>
    </r>
    <phoneticPr fontId="2" type="noConversion"/>
  </si>
  <si>
    <r>
      <rPr>
        <sz val="8"/>
        <color theme="1"/>
        <rFont val="맑은 고딕"/>
        <family val="3"/>
        <charset val="129"/>
        <scheme val="minor"/>
      </rPr>
      <t>(21.)</t>
    </r>
    <r>
      <rPr>
        <sz val="10"/>
        <color theme="1"/>
        <rFont val="맑은 고딕"/>
        <family val="3"/>
        <charset val="129"/>
        <scheme val="minor"/>
      </rPr>
      <t xml:space="preserve"> 2차년도 
세액공제액</t>
    </r>
    <phoneticPr fontId="2" type="noConversion"/>
  </si>
  <si>
    <t>(*다른 제도 중복 여부) 사회보험료 세액공제,각종 투자세액공제 등과 중복적용 허용</t>
    <phoneticPr fontId="2" type="noConversion"/>
  </si>
  <si>
    <t>적용대상 법인</t>
    <phoneticPr fontId="2" type="noConversion"/>
  </si>
  <si>
    <t>내국법인(소비성서비스업 등 대통령령으로 정하는 업종을 경영하는 내국법인은 제외한다)이 2021.12.31.이 속하는 사업연도까지의 기간 중에 상시근로자 수를 증가시킨 경우에 세액공제 대상이 된다(조특법 29의7 ①).</t>
    <phoneticPr fontId="2" type="noConversion"/>
  </si>
  <si>
    <t xml:space="preserve">이 경우 "소비성서비스업 등 대통령령으로 정하는 업종"이란 각 호의 어느 하나에 해당하는 사업을 말한다(조특령 26의7 ①·29 ③). </t>
    <phoneticPr fontId="2" type="noConversion"/>
  </si>
  <si>
    <t>① 호텔업 및 여관업(관광진흥법에 따른 관광숙박업은 제외한다)</t>
    <phoneticPr fontId="2" type="noConversion"/>
  </si>
  <si>
    <t>② 주점업(일반유흥주점업, 무도유흥주점업 및 식품위생법 시행령 제21조에 따른 단란주점영업만 해당하되, 관광진흥법에 따른 외국인전용유흥음식점업 및 관광유흥음식점업은 제외한다)</t>
    <phoneticPr fontId="2" type="noConversion"/>
  </si>
  <si>
    <t>③ 그밖에 오락 · 유흥 등을 목적으로 하는 사업으로서 기획재정부령으로 정하는 사업</t>
    <phoneticPr fontId="2" type="noConversion"/>
  </si>
  <si>
    <t>최저한세 해당 (조세특례제한법 제132조 제1항의 규정에 의하여 최저한세 규정이 적용된다.)</t>
    <phoneticPr fontId="2" type="noConversion"/>
  </si>
  <si>
    <t>미공제세액의 이월공제(다음 사업연도의 개시일로부터 5년 이내) 조특법 144 ①</t>
    <phoneticPr fontId="2" type="noConversion"/>
  </si>
  <si>
    <t>세액공제받은 금액의 20%에 상당하는 농어촌특별세를 법인세 신고시 별도로 신고·납부해야 한다.</t>
    <phoneticPr fontId="2" type="noConversion"/>
  </si>
  <si>
    <t xml:space="preserve">⑩ 제7항부터 제9항까지의 규정을 적용할 때 상시근로자는 「근로기준법」에 따라 근로계약을 체결한 내국인 근로자로 한다. 다만, 다음 각 호의 어느 하나에 해당하는 사람은 제외한다.(2015.02.03 개정) </t>
    <phoneticPr fontId="2" type="noConversion"/>
  </si>
  <si>
    <t xml:space="preserve">1. 근로계약기간이 1년 미만인 근로자. 다만, 근로계약의 연속된 갱신으로 인하여 그 근로계약의 총 기간이 1년 이상인 근로자는 상시근로자로 본다.(2012.02.02 신설) </t>
    <phoneticPr fontId="2" type="noConversion"/>
  </si>
  <si>
    <t>2. 「근로기준법」 제2조 제1항 제8호에 따른 단시간근로자. 다만, 1개월간의 소정근로시간이 60시간 이상인 근로자는 상시근로자로 본다.(2012.02.02 신설)</t>
    <phoneticPr fontId="2" type="noConversion"/>
  </si>
  <si>
    <t>3. 「법인세법 시행령」 제42조 제1항 각 호의 어느 하나에 해당하는 임원(2018.02.13 개정)</t>
    <phoneticPr fontId="2" type="noConversion"/>
  </si>
  <si>
    <t>4. 해당 기업의 최대주주 또는 최대출자자(개인사업자의 경우에는 대표자를 말한다)와 그 배우자(2012.02.02 신설)</t>
    <phoneticPr fontId="2" type="noConversion"/>
  </si>
  <si>
    <t>5. 제4호에 해당하는 자의 직계존비속(그 배우자를 포함한다) 및 「국세기본법 시행령」제1조의2 제1항에 따른 친족관계인 사람(2012.02.02 신설)</t>
    <phoneticPr fontId="2" type="noConversion"/>
  </si>
  <si>
    <t>6. 「소득세법 시행령」 제196조에 따른 근로소득원천징수부에 의하여 근로소득세를 원천징수한 사실이 확인되지 아니하고, 다음 각 목의 어느 하나에 해당하는 금액의 납부사실도 확인되지 아니하는 자(2012.02.02 신설)</t>
    <phoneticPr fontId="2" type="noConversion"/>
  </si>
  <si>
    <t xml:space="preserve">가. 「국민연금법」 제3조 제1항 제11호 및 제12호에 따른 부담금 및 기여금(2012.02.02 신설)
</t>
    <phoneticPr fontId="2" type="noConversion"/>
  </si>
  <si>
    <t xml:space="preserve">나. 「국민건강보험법」제69조에 따른 직장가입자의 보험료(2012.08.31 개정) </t>
    <phoneticPr fontId="2" type="noConversion"/>
  </si>
  <si>
    <t>조세특례제한법시행령 제23조 [ 고용창출투자세액공제(2010.12.30 제목개정) ]</t>
    <phoneticPr fontId="2" type="noConversion"/>
  </si>
  <si>
    <t>근로기준법
[시행 2018. 7. 1.] [법률 제15513호, 2018. 3. 20., 일부개정]</t>
    <phoneticPr fontId="2" type="noConversion"/>
  </si>
  <si>
    <t>제2조(정의) ① 이 법에서 사용하는 용어의 뜻은 다음과 같다.  &lt;개정 2018. 3. 20.&gt;</t>
    <phoneticPr fontId="2" type="noConversion"/>
  </si>
  <si>
    <t>8. "소정(所定)근로시간"이란 제50조, 제69조 본문 또는 「산업안전보건법」 제46조에 따른 근로시간의 범위에서 근로자와 사용자 사이에 정한 근로시간을 말한다.</t>
    <phoneticPr fontId="2" type="noConversion"/>
  </si>
  <si>
    <t>9. "단시간근로자"란 1주 동안의 소정근로시간이 그 사업장에서 같은 종류의 업무에 종사하는 통상 근로자의 1주 동안의 소정근로시간에 비하여 짧은 근로자를 말한다.</t>
    <phoneticPr fontId="2" type="noConversion"/>
  </si>
  <si>
    <t>2. 「근로기준법」 제2조 제1항 제9호에 따른 단시간근로자. 다만, 1개월간의 소정근로시간이 60시간 이상인 근로자는 상시근로자로 본다.(2012.02.02 신설)</t>
    <phoneticPr fontId="2" type="noConversion"/>
  </si>
  <si>
    <t>법인세법시행령 법인세법시행령 제42조 [ 접대비의 범위 ]</t>
    <phoneticPr fontId="2" type="noConversion"/>
  </si>
  <si>
    <t xml:space="preserve">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t>
    <phoneticPr fontId="2" type="noConversion"/>
  </si>
  <si>
    <t>1. 법인의 회장, 사장, 부사장, 이사장, 대표이사, 전무이사 및 상무이사 등 이사회의 구성원 전원과 청산인(2018.02.13 신설)</t>
    <phoneticPr fontId="2" type="noConversion"/>
  </si>
  <si>
    <t>2. 합명회사, 합자회사 및 유한회사의 업무집행사원 또는 이사(2018.02.13 신설)</t>
    <phoneticPr fontId="2" type="noConversion"/>
  </si>
  <si>
    <t>3. 유한책임회사의 업무집행자(2018.02.13 신설)</t>
    <phoneticPr fontId="2" type="noConversion"/>
  </si>
  <si>
    <t>4. 감사(2018.02.13 신설)</t>
    <phoneticPr fontId="2" type="noConversion"/>
  </si>
  <si>
    <t>5. 그 밖에 제1호부터 제4호까지의 규정에 준하는 직무에 종사하는 자(2018.02.13 신설)</t>
    <phoneticPr fontId="2" type="noConversion"/>
  </si>
  <si>
    <t>국세기본법시행령 제1조의 2 [ 특수관계인의 범위 ]</t>
    <phoneticPr fontId="2" type="noConversion"/>
  </si>
  <si>
    <t>① 법 제2조 제20호 가목에서 “혈족ㆍ인척 등 대통령령으로 정하는 친족관계”란 다음 각 호의 어느 하나에 해당하는 관계(이하 “친족관계”라 한다)를 말한다.(2012.02.02 신설)</t>
    <phoneticPr fontId="2" type="noConversion"/>
  </si>
  <si>
    <t>1. 6촌 이내의 혈족(2012.02.02 신설)</t>
    <phoneticPr fontId="2" type="noConversion"/>
  </si>
  <si>
    <t>2. 4촌 이내의 인척(2012.02.02 신설)</t>
    <phoneticPr fontId="2" type="noConversion"/>
  </si>
  <si>
    <t>3. 배우자(사실상의 혼인관계에 있는 자를 포함한다)(2012.02.02 신설)</t>
    <phoneticPr fontId="2" type="noConversion"/>
  </si>
  <si>
    <t>4. 친생자로서 다른 사람에게 친양자 입양된 자 및 그 배우자ㆍ직계비속(2012.02.02 신설)</t>
    <phoneticPr fontId="2" type="noConversion"/>
  </si>
  <si>
    <t>소득세법시행령 제196조 [ 근로소득세액 연말정산 ]</t>
    <phoneticPr fontId="2" type="noConversion"/>
  </si>
  <si>
    <t>① 법 제134조에 따라 매월분의 근로소득을 지급하는 원천징수의무자는 기획재정부령으로 정하는 근로소득원천징수부(이하 "근로소득원천징수부"라 한다)를 비치·기록하여야 한다. 이 경우 근로소득원천징수부를 전산처리된 테이프 또는 디스크 등으로 수록·보관하여 항시 출력이 가능한 상태에 둔 때에는 근로소득원천징수부를 비치·기록한 것으로 본다.(2010.02.18 개정)</t>
    <phoneticPr fontId="2" type="noConversion"/>
  </si>
  <si>
    <t>② 원천징수의무자는 근로소득원천징수부에 따라 해당 과세기간에 지급한 소득자별 근로소득의 합계액에서 법 및 「조세특례제한법」에 따른 소득공제를 한 금액을 과세표준으로 하여 기본세율을 적용하여 종합소득산출세액을 계산한다.(2010.02.18 개정)</t>
    <phoneticPr fontId="2" type="noConversion"/>
  </si>
  <si>
    <t>③ 원천징수의무자는 제2항의 종합소득산출세액에서 다음 각 호의 금액을 공제한 금액을 소득세로 징수한다. 다만, 다음 각 호의 금액의 합계액이 종합소득산출세액을 초과하는 경우에 그 초과하는 부분은 이를 환급하여야 한다.(2014.02.21 개정)</t>
    <phoneticPr fontId="2" type="noConversion"/>
  </si>
  <si>
    <t>1. 법 제134조 제1항의 규정에 의하여 원천징수하는 세액(가산세액을 제외한다)(1994.12.31 개정)</t>
    <phoneticPr fontId="2" type="noConversion"/>
  </si>
  <si>
    <t>2. 외국납부세액공제, 근로소득세액공제 및 특별세액공제에 따른 공제세액(2014.02.21 개정)</t>
    <phoneticPr fontId="2" type="noConversion"/>
  </si>
  <si>
    <t>④ 근로자가 원천징수의무자에 대한 근로의 제공으로 인하여 원천징수의무자 외의 자로부터 지급받는 소득(제38조 제1항 제16호에 따른 환급금을 포함한다)에 대하여는 해당 원천징수의무자가 해당 금액을 근로소득에 포함하여 연말정산하여야 한다.(2009.02.04 개정)</t>
    <phoneticPr fontId="2" type="noConversion"/>
  </si>
  <si>
    <t>제3조(정의 등) ① 이 법에서 사용하는 용어의 뜻은 다음과 같다.  &lt;개정 2011. 6. 7., 2015. 1. 28., 2016. 5. 29.&gt;</t>
    <phoneticPr fontId="2" type="noConversion"/>
  </si>
  <si>
    <t>11. "부담금"이란 사업장가입자의 사용자가 부담하는 금액을 말한다.</t>
    <phoneticPr fontId="2" type="noConversion"/>
  </si>
  <si>
    <t>12. "기여금"이란 사업장가입자가 부담하는 금액을 말한다.</t>
    <phoneticPr fontId="2" type="noConversion"/>
  </si>
  <si>
    <t>① 공단은 건강보험사업에 드는 비용에 충당하기 위하여 제77조에 따른 보험료의 납부의무자로부터 보험료를 징수한다.</t>
    <phoneticPr fontId="2" type="noConversion"/>
  </si>
  <si>
    <t>② 제1항에 따른 보험료는 가입자의 자격을 취득한 날이 속하는 달의 다음 달부터 가입자의 자격을 잃은 날의 전날이 속하는 달까지 징수한다. 다만, 가입자의 자격을 매월 1일에 취득한 경우에는 그 달부터 징수한다.</t>
    <phoneticPr fontId="2" type="noConversion"/>
  </si>
  <si>
    <t>③ 제1항 및 제2항에 따라 보험료를 징수할 때 가입자의 자격이 변동된 경우에는 변동된 날이 속하는 달의 보험료는 변동되기 전의 자격을 기준으로 징수한다. 다만, 가입자의 자격이 매월 1일에 변동된 경우에는 변동된 자격을 기준으로 징수한다.</t>
    <phoneticPr fontId="2" type="noConversion"/>
  </si>
  <si>
    <t>④ 직장가입자의 월별 보험료액은 다음 각 호에 따라 산정한 금액으로 한다.  &lt;개정 2017. 4. 18.&gt;</t>
    <phoneticPr fontId="2" type="noConversion"/>
  </si>
  <si>
    <t>1. 보수월액보험료: 제70조에 따라 산정한 보수월액에 제73조제1항 또는 제2항에 따른 보험료율을 곱하여 얻은 금액</t>
    <phoneticPr fontId="2" type="noConversion"/>
  </si>
  <si>
    <t>2. 소득월액보험료: 제71조에 따라 산정한 소득월액에 제73조제1항 또는 제2항에 따른 보험료율을 곱하여 얻은 금액</t>
    <phoneticPr fontId="2" type="noConversion"/>
  </si>
  <si>
    <t>⑤ 지역가입자의 월별 보험료액은 세대 단위로 산정하되, 지역가입자가 속한 세대의 월별 보험료액은 제72조에 따라 산정한 보험료부과점수에 제73조제3항에 따른 보험료부과점수당 금액을 곱한 금액으로 한다.</t>
    <phoneticPr fontId="2" type="noConversion"/>
  </si>
  <si>
    <t>⑥ 제4항 및 제5항에 따른 월별 보험료액은 가입자의 보험료 평균액의 일정비율에 해당하는 금액을 고려하여 대통령령으로 정하는 기준에 따라 상한 및 하한을 정한다.  &lt;신설 2017. 4. 18.&gt;</t>
    <phoneticPr fontId="2" type="noConversion"/>
  </si>
  <si>
    <t xml:space="preserve">국민연금법 [시행 2018. 9. 21.] [법률 제15522호, 2018. 3. 20., 타법개정] </t>
    <phoneticPr fontId="2" type="noConversion"/>
  </si>
  <si>
    <t>국민건강보험법   제6장 보험료 제69조(보험료)</t>
    <phoneticPr fontId="2" type="noConversion"/>
  </si>
  <si>
    <r>
      <t xml:space="preserve">청년 </t>
    </r>
    <r>
      <rPr>
        <b/>
        <sz val="10"/>
        <color rgb="FFC00000"/>
        <rFont val="굴림"/>
        <family val="3"/>
        <charset val="129"/>
      </rPr>
      <t>등</t>
    </r>
    <r>
      <rPr>
        <b/>
        <sz val="10"/>
        <color theme="3"/>
        <rFont val="굴림"/>
        <family val="3"/>
        <charset val="129"/>
      </rPr>
      <t xml:space="preserve">
근로자수</t>
    </r>
    <phoneticPr fontId="2" type="noConversion"/>
  </si>
  <si>
    <t>상      시
근로자수</t>
    <phoneticPr fontId="8" type="noConversion"/>
  </si>
  <si>
    <t>상시근로자 제외여부확인</t>
    <phoneticPr fontId="2" type="noConversion"/>
  </si>
  <si>
    <t>부</t>
    <phoneticPr fontId="2" type="noConversion"/>
  </si>
  <si>
    <r>
      <t xml:space="preserve">나. 2차년도 세제지원 요건 : </t>
    </r>
    <r>
      <rPr>
        <b/>
        <sz val="11"/>
        <color rgb="FFC00000"/>
        <rFont val="맑은 고딕"/>
        <family val="3"/>
        <charset val="128"/>
        <scheme val="minor"/>
      </rPr>
      <t>⑱</t>
    </r>
    <r>
      <rPr>
        <b/>
        <sz val="11"/>
        <color rgb="FFC00000"/>
        <rFont val="맑은 고딕"/>
        <family val="3"/>
        <charset val="129"/>
        <scheme val="minor"/>
      </rPr>
      <t xml:space="preserve"> ≥ 0</t>
    </r>
    <phoneticPr fontId="2" type="noConversion"/>
  </si>
  <si>
    <r>
      <t xml:space="preserve"> 3. 청년 등 상시 근로자 </t>
    </r>
    <r>
      <rPr>
        <b/>
        <sz val="11"/>
        <color rgb="FFFF0000"/>
        <rFont val="맑은 고딕"/>
        <family val="3"/>
        <charset val="129"/>
        <scheme val="minor"/>
      </rPr>
      <t>외</t>
    </r>
    <r>
      <rPr>
        <b/>
        <sz val="11"/>
        <color rgb="FF0070C0"/>
        <rFont val="맑은 고딕"/>
        <family val="3"/>
        <charset val="129"/>
        <scheme val="minor"/>
      </rPr>
      <t xml:space="preserve"> 상시 근로자 증가 인원</t>
    </r>
    <phoneticPr fontId="2" type="noConversion"/>
  </si>
  <si>
    <r>
      <t xml:space="preserve">청년 등 </t>
    </r>
    <r>
      <rPr>
        <sz val="11"/>
        <color rgb="FFFF0000"/>
        <rFont val="맑은 고딕"/>
        <family val="3"/>
        <charset val="129"/>
        <scheme val="minor"/>
      </rPr>
      <t>외</t>
    </r>
    <phoneticPr fontId="2" type="noConversion"/>
  </si>
  <si>
    <r>
      <t>다. 3차년도 세제지원 요건(중소,중견기업만 해당) : (24)</t>
    </r>
    <r>
      <rPr>
        <b/>
        <sz val="11"/>
        <color rgb="FFC00000"/>
        <rFont val="맑은 고딕"/>
        <family val="3"/>
        <charset val="129"/>
        <scheme val="minor"/>
      </rPr>
      <t xml:space="preserve"> ≥ 0</t>
    </r>
    <phoneticPr fontId="2" type="noConversion"/>
  </si>
  <si>
    <t>(22) 3차년도(해당년도)
상시 근로자 수</t>
    <phoneticPr fontId="2" type="noConversion"/>
  </si>
  <si>
    <t>(23) 1차년도 (전전 과세연도)
상시 근로자 수</t>
    <phoneticPr fontId="2" type="noConversion"/>
  </si>
  <si>
    <t>(24) 상시 근로자 
증가 인원( (22) - (23) )</t>
    <phoneticPr fontId="2" type="noConversion"/>
  </si>
  <si>
    <t xml:space="preserve">  2. 3차년도 세액공제액 계산(상시 근로자 감소여부)</t>
    <phoneticPr fontId="2" type="noConversion"/>
  </si>
  <si>
    <t xml:space="preserve">  1. 상시 근로자 증가 인원</t>
    <phoneticPr fontId="2" type="noConversion"/>
  </si>
  <si>
    <t xml:space="preserve">  2. 2차년도 세액공제액 계산(상시 근로자 감소여부)</t>
    <phoneticPr fontId="2" type="noConversion"/>
  </si>
  <si>
    <t>1차년도(전전년도) 대비
상시근로자 감소여부</t>
    <phoneticPr fontId="2" type="noConversion"/>
  </si>
  <si>
    <r>
      <t xml:space="preserve">1차년도(전전과세연도) 대비
</t>
    </r>
    <r>
      <rPr>
        <b/>
        <sz val="10"/>
        <color theme="3"/>
        <rFont val="맑은 고딕"/>
        <family val="3"/>
        <charset val="129"/>
        <scheme val="minor"/>
      </rPr>
      <t>청년 등</t>
    </r>
    <r>
      <rPr>
        <sz val="10"/>
        <color theme="1"/>
        <rFont val="맑은 고딕"/>
        <family val="3"/>
        <charset val="129"/>
        <scheme val="minor"/>
      </rPr>
      <t xml:space="preserve"> 상시근로자수 
감소여부</t>
    </r>
    <phoneticPr fontId="2" type="noConversion"/>
  </si>
  <si>
    <r>
      <t xml:space="preserve">(25)1차년도
(전전과세연도) 
</t>
    </r>
    <r>
      <rPr>
        <b/>
        <sz val="9"/>
        <color theme="3"/>
        <rFont val="맑은 고딕"/>
        <family val="3"/>
        <charset val="129"/>
        <scheme val="minor"/>
      </rPr>
      <t>청년 등</t>
    </r>
    <r>
      <rPr>
        <sz val="9"/>
        <color theme="1"/>
        <rFont val="맑은 고딕"/>
        <family val="3"/>
        <charset val="129"/>
        <scheme val="minor"/>
      </rPr>
      <t xml:space="preserve"> 상시근로자 
증가 세액공제액</t>
    </r>
    <phoneticPr fontId="2" type="noConversion"/>
  </si>
  <si>
    <r>
      <rPr>
        <sz val="9"/>
        <color theme="1"/>
        <rFont val="맑은 고딕"/>
        <family val="3"/>
        <charset val="129"/>
        <scheme val="minor"/>
      </rPr>
      <t>(27)</t>
    </r>
    <r>
      <rPr>
        <sz val="10"/>
        <color theme="1"/>
        <rFont val="맑은 고딕"/>
        <family val="3"/>
        <charset val="129"/>
        <scheme val="minor"/>
      </rPr>
      <t xml:space="preserve"> 3차년도 
세액공제액</t>
    </r>
    <phoneticPr fontId="2" type="noConversion"/>
  </si>
  <si>
    <t xml:space="preserve">❹ 세액공제액 : 1차년도 세액공제액⑮ + 2차년도 세액공제액(21) + 3차년도 세액공제액(27) </t>
    <phoneticPr fontId="2" type="noConversion"/>
  </si>
  <si>
    <t>예제)</t>
    <phoneticPr fontId="2" type="noConversion"/>
  </si>
  <si>
    <t>고용증대기업에 대한 공제세액</t>
    <phoneticPr fontId="2" type="noConversion"/>
  </si>
  <si>
    <t>청년 상시근로자수</t>
    <phoneticPr fontId="2" type="noConversion"/>
  </si>
  <si>
    <t>2019사업연도</t>
    <phoneticPr fontId="2" type="noConversion"/>
  </si>
  <si>
    <t>2018사업연도</t>
    <phoneticPr fontId="2" type="noConversion"/>
  </si>
  <si>
    <t>2017사업연도</t>
    <phoneticPr fontId="2" type="noConversion"/>
  </si>
  <si>
    <t>상시근로자 수 등은 다음과 같이 계산하였다.</t>
    <phoneticPr fontId="2" type="noConversion"/>
  </si>
  <si>
    <t>① 상시근로자수</t>
    <phoneticPr fontId="2" type="noConversion"/>
  </si>
  <si>
    <t>해당 사업연도의 개월 수</t>
    <phoneticPr fontId="2" type="noConversion"/>
  </si>
  <si>
    <r>
      <t xml:space="preserve">해당 사업연도의 </t>
    </r>
    <r>
      <rPr>
        <sz val="11"/>
        <color rgb="FFC00000"/>
        <rFont val="맑은 고딕"/>
        <family val="3"/>
        <charset val="129"/>
        <scheme val="minor"/>
      </rPr>
      <t>매월 말</t>
    </r>
    <r>
      <rPr>
        <sz val="11"/>
        <color theme="1"/>
        <rFont val="맑은 고딕"/>
        <family val="2"/>
        <charset val="129"/>
        <scheme val="minor"/>
      </rPr>
      <t xml:space="preserve"> 현재 상시근로자 수의 합</t>
    </r>
    <phoneticPr fontId="2" type="noConversion"/>
  </si>
  <si>
    <t>②</t>
    <phoneticPr fontId="2" type="noConversion"/>
  </si>
  <si>
    <t>청년 등 상시근로자수</t>
    <phoneticPr fontId="2" type="noConversion"/>
  </si>
  <si>
    <r>
      <t xml:space="preserve">해당 사업연도의 </t>
    </r>
    <r>
      <rPr>
        <sz val="11"/>
        <color rgb="FFC00000"/>
        <rFont val="맑은 고딕"/>
        <family val="3"/>
        <charset val="129"/>
        <scheme val="minor"/>
      </rPr>
      <t>매월 말</t>
    </r>
    <r>
      <rPr>
        <sz val="11"/>
        <color theme="1"/>
        <rFont val="맑은 고딕"/>
        <family val="2"/>
        <charset val="129"/>
        <scheme val="minor"/>
      </rPr>
      <t xml:space="preserve"> 현재 청년 등 상시근로자 수의 합</t>
    </r>
    <phoneticPr fontId="2" type="noConversion"/>
  </si>
  <si>
    <t>위 자료를 이용하여 2018사업연도와 2019사업연도의 고용증대기업에 대한 공제세액을</t>
    <phoneticPr fontId="2" type="noConversion"/>
  </si>
  <si>
    <t>계산하라</t>
    <phoneticPr fontId="2" type="noConversion"/>
  </si>
  <si>
    <t>해설</t>
    <phoneticPr fontId="2" type="noConversion"/>
  </si>
  <si>
    <t>1. 2018사업연도의 공제세액</t>
    <phoneticPr fontId="2" type="noConversion"/>
  </si>
  <si>
    <t>+ 기타 상시근로자 증가인원 x 700만원</t>
    <phoneticPr fontId="2" type="noConversion"/>
  </si>
  <si>
    <t>+ [(110.29-105.36)-(58.49-55.24)]x7,000,000원</t>
    <phoneticPr fontId="2" type="noConversion"/>
  </si>
  <si>
    <t xml:space="preserve">  =</t>
    <phoneticPr fontId="2" type="noConversion"/>
  </si>
  <si>
    <t>2. 2019사업연도의 공제세액</t>
    <phoneticPr fontId="2" type="noConversion"/>
  </si>
  <si>
    <t>고용증대기업에 대한 세액공제액 = 32,500,000원 + 11,760,000원 = 44,260,000원</t>
    <phoneticPr fontId="2" type="noConversion"/>
  </si>
  <si>
    <t>위 '1.'에 따라 법인세를 공제받은 중소기업 또는 중견기업이 공제를 받은 사업연도의 종료일부터</t>
    <phoneticPr fontId="2" type="noConversion"/>
  </si>
  <si>
    <t xml:space="preserve">1년이 되는 날이 속하는 사업연도의 종료일까지의 기간 중 전체 상시근로자 수가 공제를 받은 </t>
    <phoneticPr fontId="2" type="noConversion"/>
  </si>
  <si>
    <t>사업연도의 전체 상시근로자 수보다 감소하지 아니한 경우에는 위 '1.'의 구분에 따른 금액을</t>
    <phoneticPr fontId="2" type="noConversion"/>
  </si>
  <si>
    <t>공제받은 사업연도 종료일부터 1년이 되는 날이 속하는 사업연도의 법인세에서도 공제한다.</t>
    <phoneticPr fontId="2" type="noConversion"/>
  </si>
  <si>
    <t>(조특법 §29의 7 ②).</t>
    <phoneticPr fontId="2" type="noConversion"/>
  </si>
  <si>
    <t>조세특례제한법 제29조의 7 [ 고용을 증대시킨 기업에 대한 세액공제(2017.12.19 신설) ]</t>
    <phoneticPr fontId="2" type="noConversion"/>
  </si>
  <si>
    <t xml:space="preserve">② 제1항에 따라 소득세 또는 법인세를 공제받은 내국인이 공제를 받은 과세연도의 종료일부터 2년이 되는 날이 속하는 과세연도의 종료일까지의 기간 중 </t>
    <phoneticPr fontId="2" type="noConversion"/>
  </si>
  <si>
    <t xml:space="preserve">    전체 상시근로자의 수가 공제를 받은 직전 과세연도에 비하여 감소한 경우에는 감소한 과세연도부터 제1항을 적용하지 아니하고, </t>
    <phoneticPr fontId="2" type="noConversion"/>
  </si>
  <si>
    <t>㈜선우</t>
    <phoneticPr fontId="2" type="noConversion"/>
  </si>
  <si>
    <t>제조업을 영위하며 중소기업인 ㈜선우의 상시근로자 등에 대한 자료는 다음과 같다.</t>
    <phoneticPr fontId="2" type="noConversion"/>
  </si>
  <si>
    <t>㈜선우은 12월말 결산법인이며 수도권에 본사가 소재하고 있다.</t>
    <phoneticPr fontId="2" type="noConversion"/>
  </si>
  <si>
    <t>제13조 【고용을 증대시킨 기업에 대한 세액공제에 관한 적용례】</t>
    <phoneticPr fontId="2" type="noConversion"/>
  </si>
  <si>
    <t>제29조의7의 개정규정은 이 법 시행 이후 과세표준을 신고하는 경우부터 적용한다.</t>
    <phoneticPr fontId="2" type="noConversion"/>
  </si>
  <si>
    <t>(2018.12.24 개정)</t>
    <phoneticPr fontId="2" type="noConversion"/>
  </si>
  <si>
    <r>
      <t xml:space="preserve">    (중소기업으로서 수도권 밖의 지역에서 증가한 경우에는 </t>
    </r>
    <r>
      <rPr>
        <b/>
        <sz val="11"/>
        <color rgb="FFC00000"/>
        <rFont val="맑은 고딕"/>
        <family val="3"/>
        <charset val="129"/>
        <scheme val="minor"/>
      </rPr>
      <t>1,200</t>
    </r>
    <r>
      <rPr>
        <sz val="11"/>
        <color theme="6" tint="-0.499984740745262"/>
        <rFont val="맑은 고딕"/>
        <family val="3"/>
        <charset val="129"/>
        <scheme val="minor"/>
      </rPr>
      <t>만원</t>
    </r>
    <r>
      <rPr>
        <sz val="11"/>
        <color theme="1"/>
        <rFont val="맑은 고딕"/>
        <family val="2"/>
        <charset val="129"/>
        <scheme val="minor"/>
      </rPr>
      <t>)]을 곱한 금액</t>
    </r>
    <r>
      <rPr>
        <b/>
        <sz val="11"/>
        <color rgb="FFFF0000"/>
        <rFont val="맑은 고딕"/>
        <family val="3"/>
        <charset val="129"/>
        <scheme val="minor"/>
      </rPr>
      <t>(2018.12.24 개정)</t>
    </r>
    <phoneticPr fontId="2" type="noConversion"/>
  </si>
  <si>
    <r>
      <t xml:space="preserve">1. 청년 정규직 근로자와 장애인 근로자 등 대통령령으로 정하는 상시근로자(이하 이 조에서 “청년등 상시근로자”라 한다)의 증가한 인원 수에 </t>
    </r>
    <r>
      <rPr>
        <b/>
        <sz val="11"/>
        <color rgb="FFC00000"/>
        <rFont val="맑은 고딕"/>
        <family val="3"/>
        <charset val="129"/>
        <scheme val="minor"/>
      </rPr>
      <t>400</t>
    </r>
    <r>
      <rPr>
        <sz val="11"/>
        <color theme="1"/>
        <rFont val="맑은 고딕"/>
        <family val="2"/>
        <charset val="129"/>
        <scheme val="minor"/>
      </rPr>
      <t xml:space="preserve">만원[중견기업의 경우에는 </t>
    </r>
    <r>
      <rPr>
        <b/>
        <sz val="11"/>
        <color rgb="FFC00000"/>
        <rFont val="맑은 고딕"/>
        <family val="3"/>
        <charset val="129"/>
        <scheme val="minor"/>
      </rPr>
      <t>800</t>
    </r>
    <r>
      <rPr>
        <sz val="11"/>
        <color theme="1"/>
        <rFont val="맑은 고딕"/>
        <family val="2"/>
        <charset val="129"/>
        <scheme val="minor"/>
      </rPr>
      <t xml:space="preserve">만원, 중소기업의 경우에는 </t>
    </r>
    <r>
      <rPr>
        <b/>
        <sz val="11"/>
        <color rgb="FFC00000"/>
        <rFont val="맑은 고딕"/>
        <family val="3"/>
        <charset val="129"/>
        <scheme val="minor"/>
      </rPr>
      <t>1,100</t>
    </r>
    <r>
      <rPr>
        <sz val="11"/>
        <color theme="1"/>
        <rFont val="맑은 고딕"/>
        <family val="2"/>
        <charset val="129"/>
        <scheme val="minor"/>
      </rPr>
      <t>만원</t>
    </r>
    <phoneticPr fontId="2" type="noConversion"/>
  </si>
  <si>
    <r>
      <t>■ 조세특례제한법 시행규칙[별지 제10호의8서식] (</t>
    </r>
    <r>
      <rPr>
        <sz val="10"/>
        <color rgb="FFC00000"/>
        <rFont val="맑은 고딕"/>
        <family val="3"/>
        <charset val="129"/>
        <scheme val="minor"/>
      </rPr>
      <t>2018.12.24 개정</t>
    </r>
    <r>
      <rPr>
        <sz val="10"/>
        <color theme="1"/>
        <rFont val="맑은 고딕"/>
        <family val="2"/>
        <charset val="129"/>
        <scheme val="minor"/>
      </rPr>
      <t>)</t>
    </r>
    <phoneticPr fontId="2" type="noConversion"/>
  </si>
  <si>
    <t xml:space="preserve">(2018.12.24 개정) </t>
    <phoneticPr fontId="2" type="noConversion"/>
  </si>
  <si>
    <t>35,750,000원+11,760,000원=47,510,000원</t>
    <phoneticPr fontId="2" type="noConversion"/>
  </si>
  <si>
    <r>
      <t xml:space="preserve">고용증대기업에 대한 공제세액 = 청년 상시근로자 증가인원 x </t>
    </r>
    <r>
      <rPr>
        <sz val="11"/>
        <color rgb="FFC00000"/>
        <rFont val="맑은 고딕"/>
        <family val="3"/>
        <charset val="129"/>
        <scheme val="minor"/>
      </rPr>
      <t>1,100만원</t>
    </r>
    <phoneticPr fontId="2" type="noConversion"/>
  </si>
  <si>
    <r>
      <t>3.25x</t>
    </r>
    <r>
      <rPr>
        <sz val="11"/>
        <color rgb="FFC00000"/>
        <rFont val="맑은 고딕"/>
        <family val="3"/>
        <charset val="129"/>
        <scheme val="minor"/>
      </rPr>
      <t>11,000,000원</t>
    </r>
    <r>
      <rPr>
        <sz val="11"/>
        <color theme="1"/>
        <rFont val="맑은 고딕"/>
        <family val="2"/>
        <charset val="129"/>
        <scheme val="minor"/>
      </rPr>
      <t>+(4.93-3.25)x7,000,000원</t>
    </r>
    <phoneticPr fontId="2" type="noConversion"/>
  </si>
  <si>
    <t xml:space="preserve">  2. 2차년도 세액공제액 계산(상시 근로자 감소여부) </t>
    <phoneticPr fontId="2" type="noConversion"/>
  </si>
  <si>
    <t>(2019)</t>
    <phoneticPr fontId="2" type="noConversion"/>
  </si>
  <si>
    <t>1차년도</t>
    <phoneticPr fontId="2" type="noConversion"/>
  </si>
  <si>
    <t>2차년도</t>
    <phoneticPr fontId="2" type="noConversion"/>
  </si>
  <si>
    <t>(2020)</t>
    <phoneticPr fontId="2" type="noConversion"/>
  </si>
  <si>
    <t>(2018.12.24 개정)</t>
    <phoneticPr fontId="2" type="noConversion"/>
  </si>
  <si>
    <t>조세특례제한법부칙 [ 법률 제16009호 ]   제13조 【고용을 증대시킨 기업에 대한 세액공제에 관한 적용례】</t>
    <phoneticPr fontId="2" type="noConversion"/>
  </si>
  <si>
    <t>제1조 【시행일】</t>
    <phoneticPr fontId="2" type="noConversion"/>
  </si>
  <si>
    <t xml:space="preserve"> 이 법은 2019년 1월 1일부터 시행한다.</t>
    <phoneticPr fontId="2" type="noConversion"/>
  </si>
  <si>
    <t>제29조의7의 개정규정은 이 법 시행 이후 과세표준을 신고하는 경우부터 적용한다.</t>
    <phoneticPr fontId="2" type="noConversion"/>
  </si>
  <si>
    <t>♣ 최저한세의 적용</t>
    <phoneticPr fontId="2" type="noConversion"/>
  </si>
  <si>
    <t>♣ 미공제세액의 이월공제 5년</t>
    <phoneticPr fontId="2" type="noConversion"/>
  </si>
  <si>
    <t>♣ 세액공제받은 금액의 농어촌특별세 20% 별도로 신고 · 납부</t>
    <phoneticPr fontId="2" type="noConversion"/>
  </si>
  <si>
    <t>(6) 중복적용 허용 및 창업중소기업 추가세액감면과 중복적용의 배제</t>
    <phoneticPr fontId="2" type="noConversion"/>
  </si>
  <si>
    <t>고용을 증대시킨 기업 대한 세액공제는 여타 다른 세액감면 · 면제와 각종 투자세액공제 및 사회보험료 세액공제와 중복적용이 허용된다. (조특법 §127 ④ 본분).</t>
    <phoneticPr fontId="2" type="noConversion"/>
  </si>
  <si>
    <t>다만, 다음의 조세특례제한법 제6조 제7항(창업중소기업 등의 추가세액감면)과는 동시에 적용하지 아니한다(조특법 §127 ④ 단서).</t>
    <phoneticPr fontId="2" type="noConversion"/>
  </si>
  <si>
    <r>
      <t>⑳</t>
    </r>
    <r>
      <rPr>
        <sz val="9"/>
        <color theme="1"/>
        <rFont val="맑은 고딕"/>
        <family val="3"/>
        <charset val="129"/>
        <scheme val="minor"/>
      </rPr>
      <t xml:space="preserve"> 1차년도(직전년도) 
</t>
    </r>
    <r>
      <rPr>
        <b/>
        <sz val="9"/>
        <color theme="3"/>
        <rFont val="맑은 고딕"/>
        <family val="3"/>
        <charset val="129"/>
        <scheme val="minor"/>
      </rPr>
      <t>청년 등</t>
    </r>
    <r>
      <rPr>
        <sz val="9"/>
        <color theme="1"/>
        <rFont val="맑은 고딕"/>
        <family val="3"/>
        <charset val="129"/>
        <scheme val="minor"/>
      </rPr>
      <t xml:space="preserve"> </t>
    </r>
    <r>
      <rPr>
        <b/>
        <sz val="9"/>
        <color rgb="FFFF0000"/>
        <rFont val="맑은 고딕"/>
        <family val="3"/>
        <charset val="129"/>
        <scheme val="minor"/>
      </rPr>
      <t>외</t>
    </r>
    <r>
      <rPr>
        <sz val="9"/>
        <color theme="1"/>
        <rFont val="맑은 고딕"/>
        <family val="3"/>
        <charset val="129"/>
        <scheme val="minor"/>
      </rPr>
      <t xml:space="preserve"> 상시
근로자 증가
세액공제액</t>
    </r>
  </si>
  <si>
    <r>
      <t xml:space="preserve">(26) 1차년도
(직전과세연도) 
</t>
    </r>
    <r>
      <rPr>
        <b/>
        <sz val="9"/>
        <color theme="3"/>
        <rFont val="맑은 고딕"/>
        <family val="3"/>
        <charset val="129"/>
        <scheme val="minor"/>
      </rPr>
      <t>청년 등</t>
    </r>
    <r>
      <rPr>
        <sz val="9"/>
        <color theme="1"/>
        <rFont val="맑은 고딕"/>
        <family val="3"/>
        <charset val="129"/>
        <scheme val="minor"/>
      </rPr>
      <t xml:space="preserve"> </t>
    </r>
    <r>
      <rPr>
        <b/>
        <sz val="9"/>
        <color rgb="FFFF0000"/>
        <rFont val="맑은 고딕"/>
        <family val="3"/>
        <charset val="129"/>
        <scheme val="minor"/>
      </rPr>
      <t>외</t>
    </r>
    <r>
      <rPr>
        <sz val="9"/>
        <color theme="1"/>
        <rFont val="맑은 고딕"/>
        <family val="3"/>
        <charset val="129"/>
        <scheme val="minor"/>
      </rPr>
      <t xml:space="preserve"> 상시
근로자 증가
세액공제액</t>
    </r>
    <phoneticPr fontId="2" type="noConversion"/>
  </si>
  <si>
    <r>
      <t xml:space="preserve">① 내국인(소비성서비스업 등 대통령령으로 정하는 업종을 경영하는 내국인은 제외한다. 이하 이 조에서 같다)의 </t>
    </r>
    <r>
      <rPr>
        <b/>
        <sz val="11"/>
        <color rgb="FF002060"/>
        <rFont val="맑은 고딕"/>
        <family val="3"/>
        <charset val="129"/>
        <scheme val="minor"/>
      </rPr>
      <t>2021년 12월 31일이 속하는 과세연도까지의 기간 중</t>
    </r>
    <r>
      <rPr>
        <sz val="11"/>
        <color theme="1"/>
        <rFont val="맑은 고딕"/>
        <family val="2"/>
        <charset val="129"/>
        <scheme val="minor"/>
      </rPr>
      <t xml:space="preserve"> 해당 과세연도의 대통령령으로 정하는 상시근로자(이하 이 조에서 "상시근로자"라 한다)의 수가 </t>
    </r>
    <phoneticPr fontId="2" type="noConversion"/>
  </si>
  <si>
    <r>
      <t xml:space="preserve">② 제1항에 따라 소득세 또는 법인세를 공제받은 내국인이 공제를 받은 </t>
    </r>
    <r>
      <rPr>
        <b/>
        <u/>
        <sz val="11"/>
        <color rgb="FF002060"/>
        <rFont val="맑은 고딕"/>
        <family val="3"/>
        <charset val="129"/>
        <scheme val="minor"/>
      </rPr>
      <t>과세연도의 종료일부터 2년이 되는 날이 속하는 과세연도의 종료일</t>
    </r>
    <r>
      <rPr>
        <sz val="11"/>
        <color rgb="FFC00000"/>
        <rFont val="맑은 고딕"/>
        <family val="2"/>
        <charset val="129"/>
        <scheme val="minor"/>
      </rPr>
      <t xml:space="preserve">까지의 기간 중 </t>
    </r>
    <r>
      <rPr>
        <b/>
        <u/>
        <sz val="11"/>
        <color rgb="FF002060"/>
        <rFont val="맑은 고딕"/>
        <family val="3"/>
        <charset val="129"/>
        <scheme val="minor"/>
      </rPr>
      <t>전체 상시근로자의 수가 공제를 받은 직전 과세연도에 비하여 감소한 경우</t>
    </r>
    <r>
      <rPr>
        <sz val="11"/>
        <color rgb="FFC00000"/>
        <rFont val="맑은 고딕"/>
        <family val="2"/>
        <charset val="129"/>
        <scheme val="minor"/>
      </rPr>
      <t xml:space="preserve">에는 </t>
    </r>
    <phoneticPr fontId="2" type="noConversion"/>
  </si>
  <si>
    <r>
      <t xml:space="preserve">    </t>
    </r>
    <r>
      <rPr>
        <b/>
        <u/>
        <sz val="11"/>
        <color rgb="FF002060"/>
        <rFont val="맑은 고딕"/>
        <family val="3"/>
        <charset val="129"/>
        <scheme val="minor"/>
      </rPr>
      <t>감소한 과세연도부터 제1항을 적용하지 아니하고</t>
    </r>
    <r>
      <rPr>
        <sz val="11"/>
        <color rgb="FFC00000"/>
        <rFont val="맑은 고딕"/>
        <family val="3"/>
        <charset val="129"/>
        <scheme val="minor"/>
      </rPr>
      <t xml:space="preserve">, </t>
    </r>
    <r>
      <rPr>
        <b/>
        <u/>
        <sz val="11"/>
        <color rgb="FF002060"/>
        <rFont val="맑은 고딕"/>
        <family val="3"/>
        <charset val="129"/>
        <scheme val="minor"/>
      </rPr>
      <t>청년등 상시근로자의 수가 공제를 받은 직전 과세연도에 비하여 감소한 경우</t>
    </r>
    <r>
      <rPr>
        <sz val="11"/>
        <color rgb="FFC00000"/>
        <rFont val="맑은 고딕"/>
        <family val="3"/>
        <charset val="129"/>
        <scheme val="minor"/>
      </rPr>
      <t xml:space="preserve">에는 </t>
    </r>
    <r>
      <rPr>
        <b/>
        <u/>
        <sz val="11"/>
        <color rgb="FF002060"/>
        <rFont val="맑은 고딕"/>
        <family val="3"/>
        <charset val="129"/>
        <scheme val="minor"/>
      </rPr>
      <t xml:space="preserve">감소한 과세연도부터 제1항 제1호를 적용하지 아니한다. </t>
    </r>
    <phoneticPr fontId="2" type="noConversion"/>
  </si>
  <si>
    <r>
      <t xml:space="preserve">    </t>
    </r>
    <r>
      <rPr>
        <b/>
        <u/>
        <sz val="11"/>
        <color rgb="FFFF0000"/>
        <rFont val="맑은 고딕"/>
        <family val="3"/>
        <charset val="129"/>
        <scheme val="minor"/>
      </rPr>
      <t>이 경우 대통령령으로 정하는 바에 따라 공제받은 세액에 상당하는 금액을 소득세 또는 법인세로 납부</t>
    </r>
    <r>
      <rPr>
        <sz val="11"/>
        <color rgb="FFC00000"/>
        <rFont val="맑은 고딕"/>
        <family val="3"/>
        <charset val="129"/>
        <scheme val="minor"/>
      </rPr>
      <t>하여야 한다.(2018.12.24 개정)</t>
    </r>
    <phoneticPr fontId="2" type="noConversion"/>
  </si>
  <si>
    <r>
      <t xml:space="preserve">나. 수도권 밖의 지역에서 증가한 경우: </t>
    </r>
    <r>
      <rPr>
        <b/>
        <sz val="11"/>
        <color rgb="FFC00000"/>
        <rFont val="맑은 고딕"/>
        <family val="3"/>
        <charset val="129"/>
        <scheme val="minor"/>
      </rPr>
      <t>770</t>
    </r>
    <r>
      <rPr>
        <sz val="11"/>
        <color theme="1"/>
        <rFont val="맑은 고딕"/>
        <family val="2"/>
        <charset val="129"/>
        <scheme val="minor"/>
      </rPr>
      <t>만원(2017.12.19 신설)</t>
    </r>
    <phoneticPr fontId="2" type="noConversion"/>
  </si>
  <si>
    <r>
      <t xml:space="preserve">가. 수도권 내의 지역에서 증가한 경우: </t>
    </r>
    <r>
      <rPr>
        <b/>
        <sz val="11"/>
        <color rgb="FFC00000"/>
        <rFont val="맑은 고딕"/>
        <family val="3"/>
        <charset val="129"/>
        <scheme val="minor"/>
      </rPr>
      <t>700</t>
    </r>
    <r>
      <rPr>
        <sz val="11"/>
        <color theme="1"/>
        <rFont val="맑은 고딕"/>
        <family val="2"/>
        <charset val="129"/>
        <scheme val="minor"/>
      </rPr>
      <t>만원(2017.12.19 신설)</t>
    </r>
    <phoneticPr fontId="2" type="noConversion"/>
  </si>
  <si>
    <r>
      <t xml:space="preserve">    되는 날이 속하는 과세연도까지  의 </t>
    </r>
    <r>
      <rPr>
        <sz val="11"/>
        <color rgb="FFC00000"/>
        <rFont val="맑은 고딕"/>
        <family val="3"/>
        <charset val="129"/>
        <scheme val="minor"/>
      </rPr>
      <t>소득세</t>
    </r>
    <r>
      <rPr>
        <sz val="11"/>
        <color theme="1"/>
        <rFont val="맑은 고딕"/>
        <family val="2"/>
        <charset val="129"/>
        <scheme val="minor"/>
      </rPr>
      <t>(사업소득에 대한 소득세만 해당한다) 또는</t>
    </r>
    <r>
      <rPr>
        <sz val="11"/>
        <color rgb="FFC00000"/>
        <rFont val="맑은 고딕"/>
        <family val="3"/>
        <charset val="129"/>
        <scheme val="minor"/>
      </rPr>
      <t xml:space="preserve"> 법인세</t>
    </r>
    <r>
      <rPr>
        <sz val="11"/>
        <color theme="1"/>
        <rFont val="맑은 고딕"/>
        <family val="2"/>
        <charset val="129"/>
        <scheme val="minor"/>
      </rPr>
      <t xml:space="preserve">에서 </t>
    </r>
    <r>
      <rPr>
        <sz val="11"/>
        <color rgb="FFC00000"/>
        <rFont val="맑은 고딕"/>
        <family val="3"/>
        <charset val="129"/>
        <scheme val="minor"/>
      </rPr>
      <t>공제</t>
    </r>
    <r>
      <rPr>
        <sz val="11"/>
        <color theme="1"/>
        <rFont val="맑은 고딕"/>
        <family val="2"/>
        <charset val="129"/>
        <scheme val="minor"/>
      </rPr>
      <t>한다.(2018.12.24 개정)</t>
    </r>
    <phoneticPr fontId="2" type="noConversion"/>
  </si>
  <si>
    <r>
      <t xml:space="preserve">    </t>
    </r>
    <r>
      <rPr>
        <sz val="11"/>
        <color rgb="FFC00000"/>
        <rFont val="맑은 고딕"/>
        <family val="3"/>
        <charset val="129"/>
        <scheme val="minor"/>
      </rPr>
      <t>직전 과세연도</t>
    </r>
    <r>
      <rPr>
        <sz val="11"/>
        <color theme="1"/>
        <rFont val="맑은 고딕"/>
        <family val="2"/>
        <charset val="129"/>
        <scheme val="minor"/>
      </rPr>
      <t>의</t>
    </r>
    <r>
      <rPr>
        <sz val="11"/>
        <color rgb="FFC00000"/>
        <rFont val="맑은 고딕"/>
        <family val="3"/>
        <charset val="129"/>
        <scheme val="minor"/>
      </rPr>
      <t xml:space="preserve"> 상시근로자의 수보다</t>
    </r>
    <r>
      <rPr>
        <b/>
        <sz val="11"/>
        <color rgb="FFC00000"/>
        <rFont val="맑은 고딕"/>
        <family val="3"/>
        <charset val="129"/>
        <scheme val="minor"/>
      </rPr>
      <t xml:space="preserve"> 증가한 경우</t>
    </r>
    <r>
      <rPr>
        <sz val="11"/>
        <color theme="1"/>
        <rFont val="맑은 고딕"/>
        <family val="2"/>
        <charset val="129"/>
        <scheme val="minor"/>
      </rPr>
      <t>에는 다음 각 호에 따른 금액을 더한 금액을 해당 과세연도와 해당 과세연도의 종료일부터 1년[</t>
    </r>
    <r>
      <rPr>
        <b/>
        <sz val="11"/>
        <color rgb="FF002060"/>
        <rFont val="맑은 고딕"/>
        <family val="3"/>
        <charset val="129"/>
        <scheme val="minor"/>
      </rPr>
      <t>중소기업</t>
    </r>
    <r>
      <rPr>
        <sz val="11"/>
        <color theme="1"/>
        <rFont val="맑은 고딕"/>
        <family val="2"/>
        <charset val="129"/>
        <scheme val="minor"/>
      </rPr>
      <t xml:space="preserve"> 및 대통령령으로 정하는 </t>
    </r>
    <r>
      <rPr>
        <b/>
        <sz val="11"/>
        <color rgb="FF002060"/>
        <rFont val="맑은 고딕"/>
        <family val="3"/>
        <charset val="129"/>
        <scheme val="minor"/>
      </rPr>
      <t>중견기업</t>
    </r>
    <r>
      <rPr>
        <sz val="11"/>
        <color theme="1"/>
        <rFont val="맑은 고딕"/>
        <family val="2"/>
        <charset val="129"/>
        <scheme val="minor"/>
      </rPr>
      <t xml:space="preserve">(이하 이 조에서 “중견기업”이라 한다)의 경우에는 </t>
    </r>
    <r>
      <rPr>
        <b/>
        <u/>
        <sz val="11"/>
        <color rgb="FF002060"/>
        <rFont val="맑은 고딕"/>
        <family val="3"/>
        <charset val="129"/>
        <scheme val="minor"/>
      </rPr>
      <t>2년</t>
    </r>
    <r>
      <rPr>
        <sz val="11"/>
        <color theme="1"/>
        <rFont val="맑은 고딕"/>
        <family val="2"/>
        <charset val="129"/>
        <scheme val="minor"/>
      </rPr>
      <t xml:space="preserve">]이 </t>
    </r>
    <phoneticPr fontId="2" type="noConversion"/>
  </si>
  <si>
    <r>
      <t xml:space="preserve">2. 청년등 상시근로자 외 상시근로자의 증가한 인원 수 × 0원(중견기업의 경우에는 </t>
    </r>
    <r>
      <rPr>
        <b/>
        <sz val="11"/>
        <color rgb="FFC00000"/>
        <rFont val="맑은 고딕"/>
        <family val="3"/>
        <charset val="129"/>
        <scheme val="minor"/>
      </rPr>
      <t>450</t>
    </r>
    <r>
      <rPr>
        <sz val="11"/>
        <color theme="1"/>
        <rFont val="맑은 고딕"/>
        <family val="2"/>
        <charset val="129"/>
        <scheme val="minor"/>
      </rPr>
      <t>만원, 중소기업의 경우에는 다음 각 목에 따른 금액)(2017.12.19 신설)</t>
    </r>
    <phoneticPr fontId="2" type="noConversion"/>
  </si>
  <si>
    <r>
      <t xml:space="preserve">1. </t>
    </r>
    <r>
      <rPr>
        <b/>
        <u/>
        <sz val="11"/>
        <color rgb="FFC00000"/>
        <rFont val="맑은 고딕"/>
        <family val="3"/>
        <charset val="129"/>
        <scheme val="minor"/>
      </rPr>
      <t>15세 이상 29세 이하</t>
    </r>
    <r>
      <rPr>
        <sz val="11"/>
        <color theme="1"/>
        <rFont val="맑은 고딕"/>
        <family val="2"/>
        <charset val="129"/>
        <scheme val="minor"/>
      </rPr>
      <t xml:space="preserve">인 사람 중 </t>
    </r>
    <r>
      <rPr>
        <b/>
        <u/>
        <sz val="11"/>
        <color rgb="FF002060"/>
        <rFont val="맑은 고딕"/>
        <family val="3"/>
        <charset val="129"/>
        <scheme val="minor"/>
      </rPr>
      <t>다음 각 목의 어느 하나에 해당하는 사람을 제외</t>
    </r>
    <r>
      <rPr>
        <sz val="11"/>
        <color theme="1"/>
        <rFont val="맑은 고딕"/>
        <family val="2"/>
        <charset val="129"/>
        <scheme val="minor"/>
      </rPr>
      <t xml:space="preserve">한 사람. </t>
    </r>
    <phoneticPr fontId="2" type="noConversion"/>
  </si>
  <si>
    <r>
      <t xml:space="preserve">    다만, 해당 근로자가 제27조 제1항 제1호 각 목의 어느 하나에 해당하는 </t>
    </r>
    <r>
      <rPr>
        <sz val="11"/>
        <color rgb="FF002060"/>
        <rFont val="맑은 고딕"/>
        <family val="3"/>
        <charset val="129"/>
        <scheme val="minor"/>
      </rPr>
      <t>병역을 이행한 경우</t>
    </r>
    <r>
      <rPr>
        <sz val="11"/>
        <color theme="1"/>
        <rFont val="맑은 고딕"/>
        <family val="2"/>
        <charset val="129"/>
        <scheme val="minor"/>
      </rPr>
      <t>에는 그 기간(6년을 한도로 한다)을</t>
    </r>
    <r>
      <rPr>
        <sz val="11"/>
        <color rgb="FF002060"/>
        <rFont val="맑은 고딕"/>
        <family val="3"/>
        <charset val="129"/>
        <scheme val="minor"/>
      </rPr>
      <t xml:space="preserve"> 현재 연령에서 빼고 계산한 연령이 29세 이하인 사람을 포함</t>
    </r>
    <r>
      <rPr>
        <sz val="11"/>
        <color theme="1"/>
        <rFont val="맑은 고딕"/>
        <family val="2"/>
        <charset val="129"/>
        <scheme val="minor"/>
      </rPr>
      <t>한다.(2018.02.13 신설)</t>
    </r>
    <phoneticPr fontId="2" type="noConversion"/>
  </si>
  <si>
    <r>
      <t xml:space="preserve">⑤ 법 제29조의7 제3항에 따라 </t>
    </r>
    <r>
      <rPr>
        <b/>
        <u/>
        <sz val="11"/>
        <color rgb="FFFF0000"/>
        <rFont val="맑은 고딕"/>
        <family val="3"/>
        <charset val="129"/>
        <scheme val="minor"/>
      </rPr>
      <t>납부</t>
    </r>
    <r>
      <rPr>
        <sz val="11"/>
        <color theme="1"/>
        <rFont val="맑은 고딕"/>
        <family val="2"/>
        <charset val="129"/>
        <scheme val="minor"/>
      </rPr>
      <t xml:space="preserve">하여야 할 소득세액 또는 법인세액은 </t>
    </r>
    <r>
      <rPr>
        <b/>
        <u/>
        <sz val="11"/>
        <color rgb="FFFF0000"/>
        <rFont val="맑은 고딕"/>
        <family val="3"/>
        <charset val="129"/>
        <scheme val="minor"/>
      </rPr>
      <t>제1호의 금액(해당 과세연도의 직전 2년 이내의 과세연도에 법 제29조의7 제1항 및 제2항에 따라 공제받은 세액의 합계액을 한도로 한다)</t>
    </r>
    <r>
      <rPr>
        <sz val="11"/>
        <color theme="1"/>
        <rFont val="맑은 고딕"/>
        <family val="2"/>
        <charset val="129"/>
        <scheme val="minor"/>
      </rPr>
      <t xml:space="preserve">에서 </t>
    </r>
    <phoneticPr fontId="2" type="noConversion"/>
  </si>
  <si>
    <r>
      <t xml:space="preserve">해당 과세연도의 </t>
    </r>
    <r>
      <rPr>
        <b/>
        <sz val="11"/>
        <color rgb="FFC00000"/>
        <rFont val="맑은 고딕"/>
        <family val="3"/>
        <charset val="129"/>
        <scheme val="minor"/>
      </rPr>
      <t>매월 말 현재</t>
    </r>
    <r>
      <rPr>
        <sz val="11"/>
        <color theme="1"/>
        <rFont val="맑은 고딕"/>
        <family val="2"/>
        <charset val="129"/>
        <scheme val="minor"/>
      </rPr>
      <t xml:space="preserve"> 상시근로자 수의 합</t>
    </r>
    <phoneticPr fontId="2" type="noConversion"/>
  </si>
  <si>
    <r>
      <t xml:space="preserve">해당 과세연도의 </t>
    </r>
    <r>
      <rPr>
        <b/>
        <sz val="11"/>
        <color rgb="FFC00000"/>
        <rFont val="맑은 고딕"/>
        <family val="3"/>
        <charset val="129"/>
        <scheme val="minor"/>
      </rPr>
      <t>매월 말 현재</t>
    </r>
    <r>
      <rPr>
        <sz val="11"/>
        <color theme="1"/>
        <rFont val="맑은 고딕"/>
        <family val="2"/>
        <charset val="129"/>
        <scheme val="minor"/>
      </rPr>
      <t xml:space="preserve"> 청년</t>
    </r>
    <r>
      <rPr>
        <sz val="11"/>
        <color rgb="FFFF0000"/>
        <rFont val="맑은 고딕"/>
        <family val="3"/>
        <charset val="129"/>
        <scheme val="minor"/>
      </rPr>
      <t>등</t>
    </r>
    <r>
      <rPr>
        <sz val="11"/>
        <color theme="1"/>
        <rFont val="맑은 고딕"/>
        <family val="2"/>
        <charset val="129"/>
        <scheme val="minor"/>
      </rPr>
      <t xml:space="preserve"> 상시근로자 수의 합</t>
    </r>
    <phoneticPr fontId="2" type="noConversion"/>
  </si>
  <si>
    <r>
      <t xml:space="preserve">3. 「법인세법 시행령」 제42조 제1항 각 호의 어느 하나에 해당하는 </t>
    </r>
    <r>
      <rPr>
        <b/>
        <u/>
        <sz val="11"/>
        <color rgb="FFC00000"/>
        <rFont val="맑은 고딕"/>
        <family val="3"/>
        <charset val="129"/>
        <scheme val="minor"/>
      </rPr>
      <t>임원</t>
    </r>
    <r>
      <rPr>
        <sz val="11"/>
        <rFont val="맑은 고딕"/>
        <family val="3"/>
        <charset val="129"/>
        <scheme val="minor"/>
      </rPr>
      <t>(2018.02.13 개정)</t>
    </r>
    <phoneticPr fontId="2" type="noConversion"/>
  </si>
  <si>
    <r>
      <t xml:space="preserve">4. 해당 기업의 </t>
    </r>
    <r>
      <rPr>
        <b/>
        <u/>
        <sz val="11"/>
        <color rgb="FFC00000"/>
        <rFont val="맑은 고딕"/>
        <family val="3"/>
        <charset val="129"/>
        <scheme val="minor"/>
      </rPr>
      <t>최대주주</t>
    </r>
    <r>
      <rPr>
        <sz val="11"/>
        <rFont val="맑은 고딕"/>
        <family val="3"/>
        <charset val="129"/>
        <scheme val="minor"/>
      </rPr>
      <t xml:space="preserve"> 또는 </t>
    </r>
    <r>
      <rPr>
        <b/>
        <sz val="11"/>
        <color rgb="FFC00000"/>
        <rFont val="맑은 고딕"/>
        <family val="3"/>
        <charset val="129"/>
        <scheme val="minor"/>
      </rPr>
      <t>최대출자자</t>
    </r>
    <r>
      <rPr>
        <sz val="11"/>
        <rFont val="맑은 고딕"/>
        <family val="3"/>
        <charset val="129"/>
        <scheme val="minor"/>
      </rPr>
      <t>(</t>
    </r>
    <r>
      <rPr>
        <b/>
        <sz val="11"/>
        <color rgb="FFC00000"/>
        <rFont val="맑은 고딕"/>
        <family val="3"/>
        <charset val="129"/>
        <scheme val="minor"/>
      </rPr>
      <t>개인사업자의 경우에는 대표자</t>
    </r>
    <r>
      <rPr>
        <sz val="11"/>
        <rFont val="맑은 고딕"/>
        <family val="3"/>
        <charset val="129"/>
        <scheme val="minor"/>
      </rPr>
      <t>를 말한다)와</t>
    </r>
    <r>
      <rPr>
        <b/>
        <u/>
        <sz val="11"/>
        <color rgb="FFC00000"/>
        <rFont val="맑은 고딕"/>
        <family val="3"/>
        <charset val="129"/>
        <scheme val="minor"/>
      </rPr>
      <t xml:space="preserve"> 그 배우자</t>
    </r>
    <r>
      <rPr>
        <sz val="11"/>
        <rFont val="맑은 고딕"/>
        <family val="3"/>
        <charset val="129"/>
        <scheme val="minor"/>
      </rPr>
      <t>(2012.02.02 신설)</t>
    </r>
    <phoneticPr fontId="2" type="noConversion"/>
  </si>
  <si>
    <r>
      <t xml:space="preserve">5. </t>
    </r>
    <r>
      <rPr>
        <b/>
        <u/>
        <sz val="11"/>
        <color rgb="FFC00000"/>
        <rFont val="맑은 고딕"/>
        <family val="3"/>
        <charset val="129"/>
        <scheme val="minor"/>
      </rPr>
      <t>제4호에 해당하는 자</t>
    </r>
    <r>
      <rPr>
        <sz val="11"/>
        <rFont val="맑은 고딕"/>
        <family val="3"/>
        <charset val="129"/>
        <scheme val="minor"/>
      </rPr>
      <t xml:space="preserve">의 </t>
    </r>
    <r>
      <rPr>
        <b/>
        <u/>
        <sz val="11"/>
        <color rgb="FFC00000"/>
        <rFont val="맑은 고딕"/>
        <family val="3"/>
        <charset val="129"/>
        <scheme val="minor"/>
      </rPr>
      <t xml:space="preserve">직계존비속(그 배우자를 포함한다) </t>
    </r>
    <r>
      <rPr>
        <sz val="11"/>
        <rFont val="맑은 고딕"/>
        <family val="3"/>
        <charset val="129"/>
        <scheme val="minor"/>
      </rPr>
      <t xml:space="preserve">및 「국세기본법 시행령」제1조의2 제1항에 따른 </t>
    </r>
    <r>
      <rPr>
        <b/>
        <u/>
        <sz val="11"/>
        <color rgb="FFC00000"/>
        <rFont val="맑은 고딕"/>
        <family val="3"/>
        <charset val="129"/>
        <scheme val="minor"/>
      </rPr>
      <t>친족</t>
    </r>
    <r>
      <rPr>
        <sz val="11"/>
        <rFont val="맑은 고딕"/>
        <family val="3"/>
        <charset val="129"/>
        <scheme val="minor"/>
      </rPr>
      <t>관계인 사람(2012.02.02 신설)</t>
    </r>
    <phoneticPr fontId="2" type="noConversion"/>
  </si>
  <si>
    <r>
      <t>세액공제</t>
    </r>
    <r>
      <rPr>
        <sz val="11"/>
        <color rgb="FFC00000"/>
        <rFont val="맑은 고딕"/>
        <family val="3"/>
        <charset val="129"/>
        <scheme val="minor"/>
      </rPr>
      <t>받은</t>
    </r>
    <r>
      <rPr>
        <sz val="11"/>
        <color theme="3"/>
        <rFont val="맑은 고딕"/>
        <family val="3"/>
        <charset val="129"/>
        <scheme val="minor"/>
      </rPr>
      <t xml:space="preserve"> 금액의 20%에 상당하는 농어촌특별세를 법인세 신고시 별도로 신고·납부해야 한다.</t>
    </r>
    <phoneticPr fontId="2" type="noConversion"/>
  </si>
  <si>
    <t>3차년도</t>
    <phoneticPr fontId="2" type="noConversion"/>
  </si>
  <si>
    <t>2020사업연도</t>
    <phoneticPr fontId="2" type="noConversion"/>
  </si>
  <si>
    <r>
      <t>다. 3차년도 세제지원 요건(</t>
    </r>
    <r>
      <rPr>
        <b/>
        <sz val="11"/>
        <color rgb="FF002060"/>
        <rFont val="맑은 고딕"/>
        <family val="3"/>
        <charset val="129"/>
        <scheme val="minor"/>
      </rPr>
      <t>중소,중견기업만 해당</t>
    </r>
    <r>
      <rPr>
        <b/>
        <sz val="11"/>
        <color rgb="FFC00000"/>
        <rFont val="맑은 고딕"/>
        <family val="3"/>
        <scheme val="minor"/>
      </rPr>
      <t>) : (24)</t>
    </r>
    <r>
      <rPr>
        <b/>
        <sz val="11"/>
        <color rgb="FFC00000"/>
        <rFont val="맑은 고딕"/>
        <family val="3"/>
        <charset val="129"/>
        <scheme val="minor"/>
      </rPr>
      <t xml:space="preserve"> ≥ 0</t>
    </r>
    <phoneticPr fontId="2" type="noConversion"/>
  </si>
  <si>
    <t xml:space="preserve">2년이 되는 날이 속하는 사업연도의 종료일까지의 기간 중 전체 상시근로자 수가 공제를 받은 </t>
    <phoneticPr fontId="2" type="noConversion"/>
  </si>
  <si>
    <t>공제받은 사업연도 종료일부터 2년이 되는 날이 속하는 사업연도의 법인세에서도 공제한다.</t>
    <phoneticPr fontId="2" type="noConversion"/>
  </si>
  <si>
    <r>
      <t xml:space="preserve">② 제1항에 따라 소득세 또는 법인세를 공제받은 내국인이 공제를 받은 과세연도의 종료일부터 </t>
    </r>
    <r>
      <rPr>
        <sz val="11"/>
        <color rgb="FF002060"/>
        <rFont val="맑은 고딕"/>
        <family val="3"/>
        <charset val="129"/>
        <scheme val="minor"/>
      </rPr>
      <t>2년이 되는 날</t>
    </r>
    <r>
      <rPr>
        <sz val="11"/>
        <color rgb="FFC00000"/>
        <rFont val="맑은 고딕"/>
        <family val="2"/>
        <charset val="129"/>
        <scheme val="minor"/>
      </rPr>
      <t xml:space="preserve">이 속하는 과세연도의 종료일까지의 기간 중 전체 상시근로자의 수가 공제를 받은 직전 과세연도에 비하여 감소한 경우에는 </t>
    </r>
    <phoneticPr fontId="2" type="noConversion"/>
  </si>
  <si>
    <r>
      <t xml:space="preserve">    </t>
    </r>
    <r>
      <rPr>
        <sz val="11"/>
        <color rgb="FF002060"/>
        <rFont val="맑은 고딕"/>
        <family val="3"/>
        <charset val="129"/>
        <scheme val="minor"/>
      </rPr>
      <t>감소한 과세연도부터 제1항을 적용하지 아니하고</t>
    </r>
    <r>
      <rPr>
        <sz val="11"/>
        <color rgb="FFC00000"/>
        <rFont val="맑은 고딕"/>
        <family val="3"/>
        <charset val="129"/>
        <scheme val="minor"/>
      </rPr>
      <t xml:space="preserve">, </t>
    </r>
    <r>
      <rPr>
        <sz val="11"/>
        <color rgb="FF002060"/>
        <rFont val="맑은 고딕"/>
        <family val="3"/>
        <charset val="129"/>
        <scheme val="minor"/>
      </rPr>
      <t xml:space="preserve">청년등 상시근로자의 수가 공제를 받은 직전 과세연도에 비하여 감소한 경우에는 감소한 과세연도부터 제1항 제1호를 적용하지 아니한다. </t>
    </r>
    <phoneticPr fontId="2" type="noConversion"/>
  </si>
  <si>
    <t>2017.12.19 신설</t>
    <phoneticPr fontId="2" type="noConversion"/>
  </si>
  <si>
    <t>2018.12.24 개정 삭제</t>
    <phoneticPr fontId="2" type="noConversion"/>
  </si>
  <si>
    <t>세법상은 2018.12.24.개정 되면서 증가한 경우 "="포함여부 check!!</t>
    <phoneticPr fontId="2" type="noConversion"/>
  </si>
  <si>
    <t>세법상은 2018.12.24.개정 되면서 ①항증가한 경우 "="포함여부 check!!</t>
    <phoneticPr fontId="2" type="noConversion"/>
  </si>
  <si>
    <t>세법상은 2018.12.24.개정 되면서①항 증가한 경우 "="포함여부 check!!</t>
    <phoneticPr fontId="2" type="noConversion"/>
  </si>
  <si>
    <t>상시근로자수</t>
    <phoneticPr fontId="2" type="noConversion"/>
  </si>
  <si>
    <t>청년등근로자수</t>
    <phoneticPr fontId="2" type="noConversion"/>
  </si>
  <si>
    <t>검증</t>
    <phoneticPr fontId="2" type="noConversion"/>
  </si>
  <si>
    <t>차액</t>
    <phoneticPr fontId="2" type="noConversion"/>
  </si>
  <si>
    <r>
      <t>12</t>
    </r>
    <r>
      <rPr>
        <sz val="10"/>
        <rFont val="돋움"/>
        <family val="3"/>
        <charset val="129"/>
      </rPr>
      <t>월</t>
    </r>
    <phoneticPr fontId="2" type="noConversion"/>
  </si>
  <si>
    <t>사업연도월수</t>
    <phoneticPr fontId="2" type="noConversion"/>
  </si>
  <si>
    <t>- 청년고용 증대 기업에 대한 공제세액계산서는 2018년사업연도부터는 고용증대세액공제와 통합되어 폐지되었다. 2년간 고용감소 CHECK!! 추징</t>
    <phoneticPr fontId="2" type="noConversion"/>
  </si>
  <si>
    <t>조세특례제한법시행령 제26조의 5 [ 청년고용을 증대시킨 기업에 대한 세액공제(2016.02.05 신설) ]</t>
    <phoneticPr fontId="2" type="noConversion"/>
  </si>
  <si>
    <t xml:space="preserve">⑥ 법 제29조의5 제2항에 따라 납부하여야 할 소득세액 또는 법인세액은 제1호의 금액(해당 과세연도의 직전 2년 이내의 과세연도에 </t>
    <phoneticPr fontId="2" type="noConversion"/>
  </si>
  <si>
    <t xml:space="preserve">1. 법 제29조의5 제1항에 따라 공제받은 과세연도(2개 과세연도 이상 연속으로 공제받은 경우에는 공제받은 마지막 과세연도로 하며, </t>
    <phoneticPr fontId="2" type="noConversion"/>
  </si>
  <si>
    <t>을 곱한 금액(2017.05.08 개정)</t>
    <phoneticPr fontId="2" type="noConversion"/>
  </si>
  <si>
    <t xml:space="preserve">2. 공제받은 과세연도 대비 직전 과세연도의 청년 정규직 근로자 감소 인원, 전체 정규직 근로자 감소 인원 또는 상시근로자 감소 인원 중 </t>
    <phoneticPr fontId="2" type="noConversion"/>
  </si>
  <si>
    <t xml:space="preserve">가장 큰 수에 300만원(공제받은 과세연도에 중소기업의 경우에는 1,000만원, 중견기업의 경우에는 700만원)을 곱한 금액(공제받은 과세연도가 </t>
    <phoneticPr fontId="2" type="noConversion"/>
  </si>
  <si>
    <t>직전 과세연도인 경우에는 영으로 본다)(2017.05.08 개정)</t>
    <phoneticPr fontId="2" type="noConversion"/>
  </si>
  <si>
    <t>⑦ 제6항을 적용할 때 공제받은 과세연도의 종료일 현재 29세 이하인 자(제3항 단서에 해당하는 자를 포함한다)는 이후 과세연도에도 29세 이하인 것으로 본다.</t>
    <phoneticPr fontId="2" type="noConversion"/>
  </si>
  <si>
    <t>(2016.02.05 신설)</t>
    <phoneticPr fontId="2" type="noConversion"/>
  </si>
  <si>
    <r>
      <t xml:space="preserve">법 제29조의5 제1항에 따라 </t>
    </r>
    <r>
      <rPr>
        <b/>
        <u/>
        <sz val="11"/>
        <color rgb="FF7030A0"/>
        <rFont val="맑은 고딕"/>
        <family val="3"/>
        <charset val="129"/>
        <scheme val="minor"/>
      </rPr>
      <t>공제받은 세액의 합계액을 한도</t>
    </r>
    <r>
      <rPr>
        <sz val="11"/>
        <color theme="1"/>
        <rFont val="맑은 고딕"/>
        <family val="2"/>
        <charset val="129"/>
        <scheme val="minor"/>
      </rPr>
      <t>로 한다)에서 제2호의 금액을 뺀 금액(해당 금액이 음수인 경우에는 영으로 본다)</t>
    </r>
    <phoneticPr fontId="2" type="noConversion"/>
  </si>
  <si>
    <r>
      <t xml:space="preserve">으로 하며, 이를 해당 과세연도의 과세표준을 신고할 때 </t>
    </r>
    <r>
      <rPr>
        <b/>
        <u/>
        <sz val="11"/>
        <color rgb="FF7030A0"/>
        <rFont val="맑은 고딕"/>
        <family val="3"/>
        <charset val="129"/>
        <scheme val="minor"/>
      </rPr>
      <t>소득세 또는 법인세로 납부</t>
    </r>
    <r>
      <rPr>
        <sz val="11"/>
        <color theme="1"/>
        <rFont val="맑은 고딕"/>
        <family val="2"/>
        <charset val="129"/>
        <scheme val="minor"/>
      </rPr>
      <t>하여야 한다.(2016.02.05 신설)</t>
    </r>
    <phoneticPr fontId="2" type="noConversion"/>
  </si>
  <si>
    <r>
      <t xml:space="preserve"> </t>
    </r>
    <r>
      <rPr>
        <b/>
        <sz val="11"/>
        <color rgb="FF7030A0"/>
        <rFont val="맑은 고딕"/>
        <family val="3"/>
        <charset val="129"/>
        <scheme val="minor"/>
      </rPr>
      <t>또는 상시근로자 감소 인원 중 가장 큰 수</t>
    </r>
    <r>
      <rPr>
        <sz val="11"/>
        <color theme="1"/>
        <rFont val="맑은 고딕"/>
        <family val="2"/>
        <charset val="129"/>
        <scheme val="minor"/>
      </rPr>
      <t xml:space="preserve">에 300만원(공제받은 과세연도에 </t>
    </r>
    <r>
      <rPr>
        <b/>
        <sz val="11"/>
        <color rgb="FF7030A0"/>
        <rFont val="맑은 고딕"/>
        <family val="3"/>
        <charset val="129"/>
        <scheme val="minor"/>
      </rPr>
      <t>중소기업의 경우에는 1,000만원</t>
    </r>
    <r>
      <rPr>
        <sz val="11"/>
        <color theme="1"/>
        <rFont val="맑은 고딕"/>
        <family val="2"/>
        <charset val="129"/>
        <scheme val="minor"/>
      </rPr>
      <t>, 중견기업의 경우에는 700만원)</t>
    </r>
    <phoneticPr fontId="2" type="noConversion"/>
  </si>
  <si>
    <r>
      <t xml:space="preserve">이하 이 조에서 "공제받은 과세연도"라 한다) 대비 </t>
    </r>
    <r>
      <rPr>
        <b/>
        <sz val="11"/>
        <color rgb="FF7030A0"/>
        <rFont val="맑은 고딕"/>
        <family val="3"/>
        <charset val="129"/>
        <scheme val="minor"/>
      </rPr>
      <t>해당 과세연도</t>
    </r>
    <r>
      <rPr>
        <sz val="11"/>
        <color theme="1"/>
        <rFont val="맑은 고딕"/>
        <family val="2"/>
        <charset val="129"/>
        <scheme val="minor"/>
      </rPr>
      <t xml:space="preserve">의 </t>
    </r>
    <r>
      <rPr>
        <b/>
        <sz val="11"/>
        <color rgb="FF7030A0"/>
        <rFont val="맑은 고딕"/>
        <family val="3"/>
        <charset val="129"/>
        <scheme val="minor"/>
      </rPr>
      <t>청년 정규직 근로자 감소 인원, 전체 정규직 근로자 감소 인원</t>
    </r>
    <phoneticPr fontId="2" type="noConversion"/>
  </si>
  <si>
    <r>
      <t>청년</t>
    </r>
    <r>
      <rPr>
        <b/>
        <sz val="8"/>
        <color rgb="FFC00000"/>
        <rFont val="굴림"/>
        <family val="3"/>
        <charset val="129"/>
      </rPr>
      <t>등</t>
    </r>
    <r>
      <rPr>
        <b/>
        <sz val="8"/>
        <color indexed="8"/>
        <rFont val="굴림"/>
        <family val="3"/>
        <charset val="129"/>
      </rPr>
      <t xml:space="preserve"> 이면 1
(단, 근무중일때)
</t>
    </r>
    <r>
      <rPr>
        <b/>
        <sz val="8"/>
        <color rgb="FF0070C0"/>
        <rFont val="굴림"/>
        <family val="3"/>
        <charset val="129"/>
      </rPr>
      <t>(15세~29세)</t>
    </r>
  </si>
  <si>
    <r>
      <t>⑯</t>
    </r>
    <r>
      <rPr>
        <sz val="11"/>
        <color theme="1"/>
        <rFont val="맑은 고딕"/>
        <family val="2"/>
        <charset val="129"/>
        <scheme val="minor"/>
      </rPr>
      <t xml:space="preserve"> 2차년도(해당과세연도)
상시 근로자 수</t>
    </r>
    <phoneticPr fontId="2" type="noConversion"/>
  </si>
  <si>
    <r>
      <t>⑰</t>
    </r>
    <r>
      <rPr>
        <sz val="11"/>
        <color theme="1"/>
        <rFont val="맑은 고딕"/>
        <family val="2"/>
        <charset val="129"/>
        <scheme val="minor"/>
      </rPr>
      <t xml:space="preserve"> 1차년도 (직전과세연도)
상시 근로자 수</t>
    </r>
    <phoneticPr fontId="2" type="noConversion"/>
  </si>
  <si>
    <r>
      <t>⑳</t>
    </r>
    <r>
      <rPr>
        <sz val="9"/>
        <color theme="1"/>
        <rFont val="맑은 고딕"/>
        <family val="3"/>
        <charset val="129"/>
        <scheme val="minor"/>
      </rPr>
      <t xml:space="preserve"> 1차년도
(직전과세연도) 
</t>
    </r>
    <r>
      <rPr>
        <b/>
        <sz val="9"/>
        <color theme="3"/>
        <rFont val="맑은 고딕"/>
        <family val="3"/>
        <charset val="129"/>
        <scheme val="minor"/>
      </rPr>
      <t>청년 등</t>
    </r>
    <r>
      <rPr>
        <sz val="9"/>
        <color theme="1"/>
        <rFont val="맑은 고딕"/>
        <family val="3"/>
        <charset val="129"/>
        <scheme val="minor"/>
      </rPr>
      <t xml:space="preserve"> 외 상시
근로자 증가
세액공제액</t>
    </r>
    <phoneticPr fontId="2" type="noConversion"/>
  </si>
  <si>
    <r>
      <t>⑲</t>
    </r>
    <r>
      <rPr>
        <sz val="9"/>
        <color theme="1"/>
        <rFont val="맑은 고딕"/>
        <family val="3"/>
        <charset val="129"/>
        <scheme val="minor"/>
      </rPr>
      <t xml:space="preserve"> 1차년도
(직전과세연도) 
</t>
    </r>
    <r>
      <rPr>
        <b/>
        <sz val="9"/>
        <color theme="3"/>
        <rFont val="맑은 고딕"/>
        <family val="3"/>
        <charset val="129"/>
        <scheme val="minor"/>
      </rPr>
      <t>청년 등</t>
    </r>
    <r>
      <rPr>
        <sz val="9"/>
        <color theme="1"/>
        <rFont val="맑은 고딕"/>
        <family val="3"/>
        <charset val="129"/>
        <scheme val="minor"/>
      </rPr>
      <t xml:space="preserve"> 상시근로자 
증가 세액공제액</t>
    </r>
    <phoneticPr fontId="2" type="noConversion"/>
  </si>
  <si>
    <r>
      <t xml:space="preserve">1차년도(직전과세연도) 대비
</t>
    </r>
    <r>
      <rPr>
        <b/>
        <sz val="10"/>
        <color theme="3"/>
        <rFont val="맑은 고딕"/>
        <family val="3"/>
        <charset val="129"/>
        <scheme val="minor"/>
      </rPr>
      <t>청년 등</t>
    </r>
    <r>
      <rPr>
        <sz val="10"/>
        <color theme="1"/>
        <rFont val="맑은 고딕"/>
        <family val="3"/>
        <charset val="129"/>
        <scheme val="minor"/>
      </rPr>
      <t xml:space="preserve"> 상시근로자수 
감소여부</t>
    </r>
    <phoneticPr fontId="2" type="noConversion"/>
  </si>
  <si>
    <t>1차년도(직전과세연도) 대비
상시근로자 감소여부</t>
    <phoneticPr fontId="2" type="noConversion"/>
  </si>
  <si>
    <t>(22) 3차년도(해당과세연도)
상시 근로자 수</t>
    <phoneticPr fontId="2" type="noConversion"/>
  </si>
  <si>
    <t>1차년도(전전과세연도) 대비
상시근로자 감소여부</t>
    <phoneticPr fontId="2" type="noConversion"/>
  </si>
  <si>
    <r>
      <t>■ 조세특례제한법 시행규칙[별지 제10호의8서식] (</t>
    </r>
    <r>
      <rPr>
        <sz val="10"/>
        <color rgb="FFC00000"/>
        <rFont val="맑은 고딕"/>
        <family val="3"/>
        <charset val="129"/>
        <scheme val="minor"/>
      </rPr>
      <t>2019.03.20 개정</t>
    </r>
    <r>
      <rPr>
        <sz val="10"/>
        <color theme="1"/>
        <rFont val="맑은 고딕"/>
        <family val="2"/>
        <charset val="129"/>
        <scheme val="minor"/>
      </rPr>
      <t>)</t>
    </r>
    <phoneticPr fontId="2" type="noConversion"/>
  </si>
  <si>
    <t>까지</t>
    <phoneticPr fontId="2" type="noConversion"/>
  </si>
  <si>
    <r>
      <t xml:space="preserve">나. 2차년도 세제지원 요건 : </t>
    </r>
    <r>
      <rPr>
        <sz val="11"/>
        <color rgb="FFC00000"/>
        <rFont val="맑은 고딕"/>
        <family val="3"/>
        <charset val="128"/>
        <scheme val="minor"/>
      </rPr>
      <t>⑱</t>
    </r>
    <r>
      <rPr>
        <b/>
        <sz val="11"/>
        <color rgb="FFC00000"/>
        <rFont val="맑은 고딕"/>
        <family val="3"/>
        <charset val="129"/>
        <scheme val="minor"/>
      </rPr>
      <t xml:space="preserve"> ≥ 0</t>
    </r>
    <phoneticPr fontId="2" type="noConversion"/>
  </si>
  <si>
    <r>
      <t xml:space="preserve">(26) 1차년도
(전전과세연도) 
</t>
    </r>
    <r>
      <rPr>
        <b/>
        <sz val="9"/>
        <color theme="3"/>
        <rFont val="맑은 고딕"/>
        <family val="3"/>
        <charset val="129"/>
        <scheme val="minor"/>
      </rPr>
      <t>청년 등</t>
    </r>
    <r>
      <rPr>
        <sz val="9"/>
        <color theme="1"/>
        <rFont val="맑은 고딕"/>
        <family val="3"/>
        <charset val="129"/>
        <scheme val="minor"/>
      </rPr>
      <t xml:space="preserve"> 외 상시
근로자 증가
세액공제액</t>
    </r>
    <phoneticPr fontId="2" type="noConversion"/>
  </si>
  <si>
    <t>농특세</t>
    <phoneticPr fontId="2" type="noConversion"/>
  </si>
  <si>
    <t>실 공제세액</t>
    <phoneticPr fontId="2" type="noConversion"/>
  </si>
  <si>
    <r>
      <t>2018</t>
    </r>
    <r>
      <rPr>
        <sz val="10"/>
        <rFont val="돋움"/>
        <family val="3"/>
        <charset val="129"/>
      </rPr>
      <t>년</t>
    </r>
    <r>
      <rPr>
        <sz val="10"/>
        <rFont val="Arial"/>
        <family val="2"/>
      </rPr>
      <t xml:space="preserve"> </t>
    </r>
    <r>
      <rPr>
        <sz val="10"/>
        <rFont val="돋움"/>
        <family val="3"/>
        <charset val="129"/>
      </rPr>
      <t>귀속</t>
    </r>
    <phoneticPr fontId="2" type="noConversion"/>
  </si>
  <si>
    <r>
      <t>2017</t>
    </r>
    <r>
      <rPr>
        <sz val="10"/>
        <rFont val="돋움"/>
        <family val="3"/>
        <charset val="129"/>
      </rPr>
      <t>년</t>
    </r>
    <r>
      <rPr>
        <sz val="10"/>
        <rFont val="Arial"/>
        <family val="2"/>
      </rPr>
      <t xml:space="preserve"> </t>
    </r>
    <r>
      <rPr>
        <sz val="10"/>
        <rFont val="돋움"/>
        <family val="3"/>
        <charset val="129"/>
      </rPr>
      <t>귀속</t>
    </r>
    <phoneticPr fontId="2" type="noConversion"/>
  </si>
  <si>
    <t>세액공제</t>
    <phoneticPr fontId="2" type="noConversion"/>
  </si>
  <si>
    <r>
      <t>2019</t>
    </r>
    <r>
      <rPr>
        <sz val="10"/>
        <rFont val="돋움"/>
        <family val="3"/>
        <charset val="129"/>
      </rPr>
      <t>년</t>
    </r>
    <r>
      <rPr>
        <sz val="10"/>
        <rFont val="Arial"/>
        <family val="2"/>
      </rPr>
      <t xml:space="preserve"> </t>
    </r>
    <r>
      <rPr>
        <sz val="10"/>
        <rFont val="돋움"/>
        <family val="3"/>
        <charset val="129"/>
      </rPr>
      <t>귀속</t>
    </r>
    <phoneticPr fontId="2" type="noConversion"/>
  </si>
  <si>
    <t>■ 조세특례제한법 시행규칙 [별지 제11호의5서식] (2018.03.21 개정)</t>
    <phoneticPr fontId="2" type="noConversion"/>
  </si>
  <si>
    <t xml:space="preserve"> 1. 상시근로자 수를 계산할 때 「근로기준법」 제2조제1항제8호에 따른 단시간근로자 중 1개월간의 소정근로시간이 60시간 이상인 </t>
    <phoneticPr fontId="2" type="noConversion"/>
  </si>
  <si>
    <t>중소기업 고용증가 인원에 대한 사회보험료 세액공제</t>
    <phoneticPr fontId="2" type="noConversion"/>
  </si>
  <si>
    <t>근로자 1명은 0.5명으로 계산하되, 「조세특례제한법 시행령」 제27조의4제5항제2호 각 목의 지원요건을 모두 충족하는 상시근로</t>
    <phoneticPr fontId="2" type="noConversion"/>
  </si>
  <si>
    <t>공제세액계산서</t>
    <phoneticPr fontId="2" type="noConversion"/>
  </si>
  <si>
    <r>
      <t xml:space="preserve">자는 </t>
    </r>
    <r>
      <rPr>
        <sz val="11"/>
        <color rgb="FF000000"/>
        <rFont val="돋움"/>
        <family val="3"/>
        <charset val="129"/>
      </rPr>
      <t>0.75</t>
    </r>
    <r>
      <rPr>
        <sz val="11"/>
        <color rgb="FF000000"/>
        <rFont val="맑은 고딕"/>
        <family val="3"/>
        <charset val="129"/>
        <scheme val="minor"/>
      </rPr>
      <t>명으로 하여 계산하며</t>
    </r>
    <r>
      <rPr>
        <sz val="11"/>
        <color rgb="FF000000"/>
        <rFont val="돋움"/>
        <family val="3"/>
        <charset val="129"/>
      </rPr>
      <t xml:space="preserve">, </t>
    </r>
    <r>
      <rPr>
        <sz val="11"/>
        <color rgb="FF000000"/>
        <rFont val="맑은 고딕"/>
        <family val="3"/>
        <charset val="129"/>
        <scheme val="minor"/>
      </rPr>
      <t xml:space="preserve">상시근로자 수 중 </t>
    </r>
    <r>
      <rPr>
        <sz val="11"/>
        <color rgb="FF000000"/>
        <rFont val="돋움"/>
        <family val="3"/>
        <charset val="129"/>
      </rPr>
      <t>100</t>
    </r>
    <r>
      <rPr>
        <sz val="11"/>
        <color rgb="FF000000"/>
        <rFont val="맑은 고딕"/>
        <family val="3"/>
        <charset val="129"/>
        <scheme val="minor"/>
      </rPr>
      <t xml:space="preserve">분의 </t>
    </r>
    <r>
      <rPr>
        <sz val="11"/>
        <color rgb="FF000000"/>
        <rFont val="돋움"/>
        <family val="3"/>
        <charset val="129"/>
      </rPr>
      <t xml:space="preserve">1 </t>
    </r>
    <r>
      <rPr>
        <sz val="11"/>
        <color rgb="FF000000"/>
        <rFont val="맑은 고딕"/>
        <family val="3"/>
        <charset val="129"/>
        <scheme val="minor"/>
      </rPr>
      <t>미만은 없는 것으로 합니다</t>
    </r>
    <r>
      <rPr>
        <sz val="11"/>
        <color rgb="FF000000"/>
        <rFont val="돋움"/>
        <family val="3"/>
        <charset val="129"/>
      </rPr>
      <t>.</t>
    </r>
    <phoneticPr fontId="2" type="noConversion"/>
  </si>
  <si>
    <t>❶ 신청인</t>
  </si>
  <si>
    <t>①</t>
    <phoneticPr fontId="2" type="noConversion"/>
  </si>
  <si>
    <t>상호 또는 법인명</t>
    <phoneticPr fontId="2" type="noConversion"/>
  </si>
  <si>
    <t>사업자등록번호</t>
    <phoneticPr fontId="2" type="noConversion"/>
  </si>
  <si>
    <t xml:space="preserve">  가. 상시근로자 수: 해당 과세연도의 매월 말 현재 상시근로자 수의 합 / 해당 과세연도의 개월 수</t>
    <phoneticPr fontId="2" type="noConversion"/>
  </si>
  <si>
    <t>③</t>
    <phoneticPr fontId="2" type="noConversion"/>
  </si>
  <si>
    <t>대표자 성명</t>
    <phoneticPr fontId="2" type="noConversion"/>
  </si>
  <si>
    <t>④</t>
    <phoneticPr fontId="2" type="noConversion"/>
  </si>
  <si>
    <t xml:space="preserve">  나. 청년 및 경력단절 여성 상시근로자 수: 해당 과세연도의 매월 말 현재 청년 및 경력단절 여성 상시근로자 수의 합 / 해당 과세연도의 개월 수</t>
    <phoneticPr fontId="2" type="noConversion"/>
  </si>
  <si>
    <t>⑤</t>
    <phoneticPr fontId="2" type="noConversion"/>
  </si>
  <si>
    <t>주소 또는 본점소재지</t>
    <phoneticPr fontId="2" type="noConversion"/>
  </si>
  <si>
    <t xml:space="preserve">  다. 청년 상시근로자의 의미: 15세 이상 29세 이하인 상시근로자[「조세특례제한법 시행령」 제27조제1항 단서에 따라 병역을 이행한 </t>
    <phoneticPr fontId="2" type="noConversion"/>
  </si>
  <si>
    <t xml:space="preserve">      경우에는 그 기간(6년을 한도로 합니다)을 근로계약 체결일 현재 연령에서 빼고 계산한 연령이 29세 이하인 경우를 포함하며, 최대 </t>
    <phoneticPr fontId="2" type="noConversion"/>
  </si>
  <si>
    <t xml:space="preserve">     35세까지 가능합니다]입니다. 다만, 직전 과세연도 중 청년 상시근로자인 경우 또는 해당 과세연도 근로계약체결일 현재 청년 상시</t>
    <phoneticPr fontId="2" type="noConversion"/>
  </si>
  <si>
    <t xml:space="preserve">     근로자인 경우에는 2013. 12. 31.이 속하는 과세연도까지 청년 상시근로자로 봅니다.</t>
    <phoneticPr fontId="2" type="noConversion"/>
  </si>
  <si>
    <t>⑥</t>
    <phoneticPr fontId="2" type="noConversion"/>
  </si>
  <si>
    <r>
      <t>해당년도 공제세액 합계(</t>
    </r>
    <r>
      <rPr>
        <sz val="11"/>
        <color rgb="FF0070C0"/>
        <rFont val="맑은 고딕"/>
        <family val="3"/>
        <charset val="129"/>
        <scheme val="minor"/>
      </rPr>
      <t>⑦+</t>
    </r>
    <r>
      <rPr>
        <sz val="9"/>
        <color rgb="FF0070C0"/>
        <rFont val="맑은 고딕"/>
        <family val="3"/>
        <charset val="129"/>
        <scheme val="minor"/>
      </rPr>
      <t>21.</t>
    </r>
    <r>
      <rPr>
        <sz val="11"/>
        <color theme="1"/>
        <rFont val="맑은 고딕"/>
        <family val="2"/>
        <charset val="129"/>
        <scheme val="minor"/>
      </rPr>
      <t>)</t>
    </r>
    <phoneticPr fontId="2" type="noConversion"/>
  </si>
  <si>
    <r>
      <t xml:space="preserve">1. </t>
    </r>
    <r>
      <rPr>
        <b/>
        <sz val="10"/>
        <color rgb="FFC00000"/>
        <rFont val="돋움"/>
        <family val="3"/>
        <charset val="129"/>
      </rPr>
      <t>청년 및 경력단절 여성</t>
    </r>
    <r>
      <rPr>
        <b/>
        <sz val="10"/>
        <color theme="1"/>
        <rFont val="돋움"/>
        <family val="3"/>
        <charset val="129"/>
      </rPr>
      <t xml:space="preserve"> 상시근로자 고용증가 인원의 사회보험료 부담증가 상당액에 대한 공제세액계산</t>
    </r>
    <phoneticPr fontId="2" type="noConversion"/>
  </si>
  <si>
    <t xml:space="preserve">  라. 경력단절 여성 상시근로자의 의미: 해당 중소기업에서 1년 이상 근무한 여성이 임신․출산․육아의 사유로 퇴직한 날부터 3년 이상 </t>
    <phoneticPr fontId="2" type="noConversion"/>
  </si>
  <si>
    <t>⑦</t>
    <phoneticPr fontId="2" type="noConversion"/>
  </si>
  <si>
    <t>공제세액(⑩×⑭)</t>
    <phoneticPr fontId="2" type="noConversion"/>
  </si>
  <si>
    <t xml:space="preserve">      10년 미만의 기간 내에 해당 중소기업에서 상시근로자로 재고용하는 것을 의미합니다(「조세특례제한법 」제29조의3 제1항 각</t>
    <phoneticPr fontId="2" type="noConversion"/>
  </si>
  <si>
    <t xml:space="preserve">  가. 고용증가 인원 계산</t>
    <phoneticPr fontId="2" type="noConversion"/>
  </si>
  <si>
    <t xml:space="preserve">     호의 규정에 해당되는 자를 의미하며, 해당 중소기업의 최대주주 또는 최대출자자 등의 경우에는 제외됨).</t>
    <phoneticPr fontId="2" type="noConversion"/>
  </si>
  <si>
    <t>⑧ 해당 과세연도
청년등 상시근로자 수</t>
    <phoneticPr fontId="2" type="noConversion"/>
  </si>
  <si>
    <t>⑨ 직전 과세연도
청년등 상시근로자 수</t>
    <phoneticPr fontId="2" type="noConversion"/>
  </si>
  <si>
    <r>
      <t xml:space="preserve">⑩ 증가한 청년등 상시근로자 수
[(⑧-⑨), ⑩ </t>
    </r>
    <r>
      <rPr>
        <sz val="10.5"/>
        <color theme="1"/>
        <rFont val="맑은 고딕"/>
        <family val="3"/>
        <charset val="128"/>
      </rPr>
      <t>≦</t>
    </r>
    <r>
      <rPr>
        <sz val="10.5"/>
        <color theme="1"/>
        <rFont val="돋움"/>
        <family val="3"/>
        <charset val="129"/>
      </rPr>
      <t xml:space="preserve"> </t>
    </r>
    <r>
      <rPr>
        <sz val="10"/>
        <color theme="1"/>
        <rFont val="돋움"/>
        <family val="3"/>
        <charset val="129"/>
      </rPr>
      <t>(24)</t>
    </r>
    <r>
      <rPr>
        <sz val="10.5"/>
        <color theme="1"/>
        <rFont val="돋움"/>
        <family val="3"/>
        <charset val="129"/>
      </rPr>
      <t xml:space="preserve"> ]</t>
    </r>
    <phoneticPr fontId="2" type="noConversion"/>
  </si>
  <si>
    <t xml:space="preserve"> 2. ⑩란의 "증가한 청년등 상시근로자 수"는 24.란의 "증가한 상시근로자 수"를 한도로 합니다.</t>
    <phoneticPr fontId="2" type="noConversion"/>
  </si>
  <si>
    <t xml:space="preserve"> 3. ⑩, 26.란의 수가 음수인 경우 영으로 합니다.</t>
    <phoneticPr fontId="2" type="noConversion"/>
  </si>
  <si>
    <t xml:space="preserve">  나. 고용증가 인원 1인당 사용자의 사회보험료 부담금액</t>
    <phoneticPr fontId="2" type="noConversion"/>
  </si>
  <si>
    <r>
      <t xml:space="preserve"> 4. ⑮란부터 </t>
    </r>
    <r>
      <rPr>
        <sz val="11"/>
        <color theme="1"/>
        <rFont val="맑은 고딕"/>
        <family val="3"/>
        <charset val="128"/>
        <scheme val="minor"/>
      </rPr>
      <t>⑲</t>
    </r>
    <r>
      <rPr>
        <sz val="11"/>
        <color theme="1"/>
        <rFont val="맑은 고딕"/>
        <family val="2"/>
        <charset val="129"/>
        <scheme val="minor"/>
      </rPr>
      <t>란까지의 사회보험료율은 해당 과세연도 종료일 현재 적용되는 보험료율을 말합니다.</t>
    </r>
    <phoneticPr fontId="2" type="noConversion"/>
  </si>
  <si>
    <t>⑪ 해당 과세연도에 청년등 상시근
로자에게 지급하는「소득세법」
제20조제1항에 따른 총급여액</t>
    <phoneticPr fontId="2" type="noConversion"/>
  </si>
  <si>
    <t>⑫ 해당 과세연도
청년등 상시근로자 수(=⑧)</t>
    <phoneticPr fontId="2" type="noConversion"/>
  </si>
  <si>
    <r>
      <t>⑬ 사회보험료율
(=</t>
    </r>
    <r>
      <rPr>
        <sz val="11"/>
        <color theme="1"/>
        <rFont val="맑은 고딕"/>
        <family val="3"/>
        <charset val="128"/>
        <scheme val="minor"/>
      </rPr>
      <t>⑳</t>
    </r>
    <r>
      <rPr>
        <sz val="11"/>
        <color theme="1"/>
        <rFont val="맑은 고딕"/>
        <family val="2"/>
        <charset val="129"/>
        <scheme val="minor"/>
      </rPr>
      <t>)</t>
    </r>
    <phoneticPr fontId="2" type="noConversion"/>
  </si>
  <si>
    <t>⑭ 사회보험료
부담금
(⑪/⑫×⑬)</t>
    <phoneticPr fontId="2" type="noConversion"/>
  </si>
  <si>
    <t xml:space="preserve">    ⑮ 국민건강보험 :「국민건강보험법 시행령」 제43조의2제1항에 따른 보험료율의 2분의 1</t>
    <phoneticPr fontId="2" type="noConversion"/>
  </si>
  <si>
    <t>%</t>
    <phoneticPr fontId="2" type="noConversion"/>
  </si>
  <si>
    <r>
      <t xml:space="preserve">    </t>
    </r>
    <r>
      <rPr>
        <sz val="11"/>
        <color theme="1"/>
        <rFont val="맑은 고딕"/>
        <family val="3"/>
        <charset val="128"/>
        <scheme val="minor"/>
      </rPr>
      <t>⑯</t>
    </r>
    <r>
      <rPr>
        <sz val="11"/>
        <color theme="1"/>
        <rFont val="맑은 고딕"/>
        <family val="2"/>
        <charset val="129"/>
        <scheme val="minor"/>
      </rPr>
      <t xml:space="preserve"> 장기요양보험: ⑮란의 보험료율에 「노인장기요양보험법 시행령」제4조에 따른 장기요양보험료율을 곱한 수</t>
    </r>
    <phoneticPr fontId="2" type="noConversion"/>
  </si>
  <si>
    <t xml:space="preserve">  다. 사회보험료율</t>
    <phoneticPr fontId="2" type="noConversion"/>
  </si>
  <si>
    <r>
      <t xml:space="preserve">    </t>
    </r>
    <r>
      <rPr>
        <sz val="11"/>
        <color theme="1"/>
        <rFont val="맑은 고딕"/>
        <family val="3"/>
        <charset val="128"/>
        <scheme val="minor"/>
      </rPr>
      <t>⑰</t>
    </r>
    <r>
      <rPr>
        <sz val="11"/>
        <color theme="1"/>
        <rFont val="맑은 고딕"/>
        <family val="2"/>
        <charset val="129"/>
        <scheme val="minor"/>
      </rPr>
      <t xml:space="preserve"> 국민연금: 「국민연금법」 제88조에 따른 보험료율</t>
    </r>
    <phoneticPr fontId="2" type="noConversion"/>
  </si>
  <si>
    <t>⑮국민건강보험</t>
    <phoneticPr fontId="2" type="noConversion"/>
  </si>
  <si>
    <r>
      <rPr>
        <sz val="11"/>
        <color theme="1"/>
        <rFont val="맑은 고딕"/>
        <family val="3"/>
        <charset val="128"/>
        <scheme val="minor"/>
      </rPr>
      <t>⑯</t>
    </r>
    <r>
      <rPr>
        <sz val="11"/>
        <color theme="1"/>
        <rFont val="맑은 고딕"/>
        <family val="2"/>
        <charset val="129"/>
        <scheme val="minor"/>
      </rPr>
      <t>장기요양보험</t>
    </r>
    <phoneticPr fontId="2" type="noConversion"/>
  </si>
  <si>
    <r>
      <rPr>
        <sz val="11"/>
        <color theme="1"/>
        <rFont val="맑은 고딕"/>
        <family val="3"/>
        <charset val="128"/>
        <scheme val="minor"/>
      </rPr>
      <t>⑰</t>
    </r>
    <r>
      <rPr>
        <sz val="11"/>
        <color theme="1"/>
        <rFont val="맑은 고딕"/>
        <family val="2"/>
        <charset val="129"/>
        <scheme val="minor"/>
      </rPr>
      <t xml:space="preserve"> 국민연금</t>
    </r>
    <phoneticPr fontId="2" type="noConversion"/>
  </si>
  <si>
    <r>
      <rPr>
        <sz val="11"/>
        <color theme="1"/>
        <rFont val="맑은 고딕"/>
        <family val="3"/>
        <charset val="128"/>
        <scheme val="minor"/>
      </rPr>
      <t>⑱</t>
    </r>
    <r>
      <rPr>
        <sz val="11"/>
        <color theme="1"/>
        <rFont val="맑은 고딕"/>
        <family val="2"/>
        <charset val="129"/>
        <scheme val="minor"/>
      </rPr>
      <t xml:space="preserve"> 고용보험</t>
    </r>
    <phoneticPr fontId="2" type="noConversion"/>
  </si>
  <si>
    <r>
      <t>⑲</t>
    </r>
    <r>
      <rPr>
        <sz val="11"/>
        <color theme="1"/>
        <rFont val="맑은 고딕"/>
        <family val="2"/>
        <charset val="129"/>
        <scheme val="minor"/>
      </rPr>
      <t xml:space="preserve"> 산업재해
    보상보험</t>
    </r>
    <phoneticPr fontId="2" type="noConversion"/>
  </si>
  <si>
    <r>
      <t>⑳</t>
    </r>
    <r>
      <rPr>
        <sz val="11"/>
        <color theme="1"/>
        <rFont val="맑은 고딕"/>
        <family val="2"/>
        <charset val="129"/>
        <scheme val="minor"/>
      </rPr>
      <t xml:space="preserve"> 계
</t>
    </r>
    <r>
      <rPr>
        <sz val="9"/>
        <color theme="1"/>
        <rFont val="맑은 고딕"/>
        <family val="3"/>
        <charset val="129"/>
        <scheme val="minor"/>
      </rPr>
      <t>(⑮+</t>
    </r>
    <r>
      <rPr>
        <sz val="9"/>
        <color theme="1"/>
        <rFont val="맑은 고딕"/>
        <family val="3"/>
        <charset val="128"/>
        <scheme val="minor"/>
      </rPr>
      <t>⑯</t>
    </r>
    <r>
      <rPr>
        <sz val="9"/>
        <color theme="1"/>
        <rFont val="맑은 고딕"/>
        <family val="3"/>
        <charset val="129"/>
        <scheme val="minor"/>
      </rPr>
      <t>+</t>
    </r>
    <r>
      <rPr>
        <sz val="9"/>
        <color theme="1"/>
        <rFont val="맑은 고딕"/>
        <family val="3"/>
        <charset val="128"/>
        <scheme val="minor"/>
      </rPr>
      <t>⑰</t>
    </r>
    <r>
      <rPr>
        <sz val="9"/>
        <color theme="1"/>
        <rFont val="맑은 고딕"/>
        <family val="3"/>
        <charset val="129"/>
        <scheme val="minor"/>
      </rPr>
      <t>+</t>
    </r>
    <r>
      <rPr>
        <sz val="9"/>
        <color theme="1"/>
        <rFont val="맑은 고딕"/>
        <family val="3"/>
        <charset val="128"/>
        <scheme val="minor"/>
      </rPr>
      <t>⑱</t>
    </r>
    <r>
      <rPr>
        <sz val="9"/>
        <color theme="1"/>
        <rFont val="맑은 고딕"/>
        <family val="3"/>
        <charset val="129"/>
        <scheme val="minor"/>
      </rPr>
      <t>+</t>
    </r>
    <r>
      <rPr>
        <sz val="9"/>
        <color theme="1"/>
        <rFont val="맑은 고딕"/>
        <family val="3"/>
        <charset val="128"/>
        <scheme val="minor"/>
      </rPr>
      <t>⑲</t>
    </r>
    <r>
      <rPr>
        <sz val="9"/>
        <color theme="1"/>
        <rFont val="맑은 고딕"/>
        <family val="3"/>
        <charset val="129"/>
        <scheme val="minor"/>
      </rPr>
      <t>)</t>
    </r>
    <phoneticPr fontId="2" type="noConversion"/>
  </si>
  <si>
    <r>
      <t xml:space="preserve">    </t>
    </r>
    <r>
      <rPr>
        <sz val="11"/>
        <color theme="1"/>
        <rFont val="맑은 고딕"/>
        <family val="3"/>
        <charset val="128"/>
        <scheme val="minor"/>
      </rPr>
      <t>⑱</t>
    </r>
    <r>
      <rPr>
        <sz val="11"/>
        <color theme="1"/>
        <rFont val="맑은 고딕"/>
        <family val="2"/>
        <charset val="129"/>
        <scheme val="minor"/>
      </rPr>
      <t xml:space="preserve"> 고용보험: 「고용보험 및 산업재해보상보험의 보험료 징수 등에 관한 법률」 제13조제4항 각 호에 따른 수를 합한 수</t>
    </r>
    <phoneticPr fontId="2" type="noConversion"/>
  </si>
  <si>
    <r>
      <rPr>
        <sz val="11"/>
        <color theme="1"/>
        <rFont val="맑은 고딕"/>
        <family val="2"/>
        <charset val="129"/>
        <scheme val="minor"/>
      </rPr>
      <t xml:space="preserve">    </t>
    </r>
    <r>
      <rPr>
        <sz val="11"/>
        <color theme="1"/>
        <rFont val="맑은 고딕"/>
        <family val="3"/>
        <charset val="128"/>
        <scheme val="minor"/>
      </rPr>
      <t>⑲</t>
    </r>
    <r>
      <rPr>
        <sz val="11"/>
        <color theme="1"/>
        <rFont val="맑은 고딕"/>
        <family val="2"/>
        <charset val="129"/>
        <scheme val="minor"/>
      </rPr>
      <t xml:space="preserve"> 산업재해보상보험: 「고용보험 및 산업재해보상보험의 보험료 징수 등에 관한 법률」 제14조제3항에 따른 산재보험료율</t>
    </r>
    <phoneticPr fontId="2" type="noConversion"/>
  </si>
  <si>
    <r>
      <t xml:space="preserve">2. 청년 및 경력단절 여성 </t>
    </r>
    <r>
      <rPr>
        <b/>
        <sz val="10"/>
        <color rgb="FFFF0000"/>
        <rFont val="돋움"/>
        <family val="3"/>
        <charset val="129"/>
      </rPr>
      <t>외</t>
    </r>
    <r>
      <rPr>
        <b/>
        <sz val="10"/>
        <color theme="1"/>
        <rFont val="돋움"/>
        <family val="3"/>
        <charset val="129"/>
      </rPr>
      <t xml:space="preserve"> 상시근로자 고용증가 인원의 사회보험료 부담증가 상당액에 대한 공제세액계산</t>
    </r>
    <phoneticPr fontId="2" type="noConversion"/>
  </si>
  <si>
    <r>
      <rPr>
        <b/>
        <sz val="9"/>
        <color rgb="FF0070C0"/>
        <rFont val="맑은 고딕"/>
        <family val="3"/>
        <charset val="129"/>
        <scheme val="minor"/>
      </rPr>
      <t xml:space="preserve"> (21.)</t>
    </r>
    <r>
      <rPr>
        <sz val="9"/>
        <color theme="1"/>
        <rFont val="맑은 고딕"/>
        <family val="3"/>
        <charset val="129"/>
        <scheme val="minor"/>
      </rPr>
      <t xml:space="preserve"> 공제세액( (26.)×(30.)×</t>
    </r>
    <r>
      <rPr>
        <b/>
        <sz val="9"/>
        <color rgb="FFFF0000"/>
        <rFont val="맑은 고딕"/>
        <family val="3"/>
        <charset val="129"/>
        <scheme val="minor"/>
      </rPr>
      <t>0.5</t>
    </r>
    <r>
      <rPr>
        <sz val="9"/>
        <color theme="1"/>
        <rFont val="맑은 고딕"/>
        <family val="3"/>
        <charset val="129"/>
        <scheme val="minor"/>
      </rPr>
      <t>, 단 신성장 서비스업을 영위하는 중소기업의 경우 26.×30.×</t>
    </r>
    <r>
      <rPr>
        <b/>
        <sz val="9"/>
        <color rgb="FFFF0000"/>
        <rFont val="맑은 고딕"/>
        <family val="3"/>
        <charset val="129"/>
        <scheme val="minor"/>
      </rPr>
      <t>0.75</t>
    </r>
    <r>
      <rPr>
        <sz val="9"/>
        <color theme="1"/>
        <rFont val="맑은 고딕"/>
        <family val="3"/>
        <charset val="129"/>
        <scheme val="minor"/>
      </rPr>
      <t>)</t>
    </r>
    <phoneticPr fontId="2" type="noConversion"/>
  </si>
  <si>
    <t>22. 해당 과세연도
상시근로자 수</t>
    <phoneticPr fontId="2" type="noConversion"/>
  </si>
  <si>
    <t>23.  직전 과세연도
상시근로자 수</t>
    <phoneticPr fontId="2" type="noConversion"/>
  </si>
  <si>
    <t>24. 증가한
상시근로자 수
(22.-23.)</t>
    <phoneticPr fontId="2" type="noConversion"/>
  </si>
  <si>
    <t>25. 증가한 청년 등 상시근로자 수
(=⑩)</t>
    <phoneticPr fontId="2" type="noConversion"/>
  </si>
  <si>
    <r>
      <t xml:space="preserve">26. 증가한 청년 등 </t>
    </r>
    <r>
      <rPr>
        <sz val="11"/>
        <color rgb="FFFF0000"/>
        <rFont val="맑은 고딕"/>
        <family val="3"/>
        <charset val="129"/>
        <scheme val="minor"/>
      </rPr>
      <t>외</t>
    </r>
    <r>
      <rPr>
        <sz val="11"/>
        <color theme="1"/>
        <rFont val="맑은 고딕"/>
        <family val="2"/>
        <charset val="129"/>
        <scheme val="minor"/>
      </rPr>
      <t xml:space="preserve"> 상시근로자 수
( 24. - 25.)</t>
    </r>
    <phoneticPr fontId="2" type="noConversion"/>
  </si>
  <si>
    <r>
      <t xml:space="preserve">  5. (21)란의 신성장 서비스업을 영위하는 중소기업이란 「조세특례제한법 시행령</t>
    </r>
    <r>
      <rPr>
        <sz val="11"/>
        <color theme="1"/>
        <rFont val="맑은 고딕"/>
        <family val="3"/>
        <charset val="128"/>
        <scheme val="minor"/>
      </rPr>
      <t>｣</t>
    </r>
    <r>
      <rPr>
        <sz val="11"/>
        <color theme="1"/>
        <rFont val="맑은 고딕"/>
        <family val="2"/>
        <charset val="129"/>
        <scheme val="minor"/>
      </rPr>
      <t xml:space="preserve"> 제27조의4제5항 각 호에 따른 업종을 주된 사업으</t>
    </r>
    <phoneticPr fontId="2" type="noConversion"/>
  </si>
  <si>
    <t xml:space="preserve">    로 영위하는 중소기업을 말합니다.</t>
    <phoneticPr fontId="2" type="noConversion"/>
  </si>
  <si>
    <t>소득세법 제20조 [ 근로소득 ]</t>
    <phoneticPr fontId="2" type="noConversion"/>
  </si>
  <si>
    <r>
      <t>27. 해당 과세연도에 청년등 외 상시근로자에게 지급하는「소득세법</t>
    </r>
    <r>
      <rPr>
        <sz val="11"/>
        <color theme="1"/>
        <rFont val="맑은 고딕"/>
        <family val="3"/>
        <charset val="128"/>
        <scheme val="minor"/>
      </rPr>
      <t>｣</t>
    </r>
    <r>
      <rPr>
        <sz val="11"/>
        <color theme="1"/>
        <rFont val="맑은 고딕"/>
        <family val="2"/>
        <charset val="129"/>
        <scheme val="minor"/>
      </rPr>
      <t xml:space="preserve"> 제20조제1항에 따른 총급여액</t>
    </r>
    <phoneticPr fontId="2" type="noConversion"/>
  </si>
  <si>
    <r>
      <t xml:space="preserve">28. </t>
    </r>
    <r>
      <rPr>
        <sz val="10"/>
        <color theme="1"/>
        <rFont val="굴림"/>
        <family val="3"/>
        <charset val="129"/>
      </rPr>
      <t xml:space="preserve">해당 과세연도 상시근로자 수 
</t>
    </r>
    <r>
      <rPr>
        <b/>
        <sz val="10"/>
        <color theme="1"/>
        <rFont val="굴림"/>
        <family val="3"/>
        <charset val="129"/>
      </rPr>
      <t>-</t>
    </r>
    <r>
      <rPr>
        <sz val="10"/>
        <color theme="1"/>
        <rFont val="굴림"/>
        <family val="3"/>
        <charset val="129"/>
      </rPr>
      <t xml:space="preserve"> 해당 과세연도 청년등 상시근로자 수</t>
    </r>
    <r>
      <rPr>
        <sz val="10"/>
        <color theme="1"/>
        <rFont val="맑은 고딕"/>
        <family val="3"/>
        <charset val="129"/>
        <scheme val="minor"/>
      </rPr>
      <t xml:space="preserve"> (22.-</t>
    </r>
    <r>
      <rPr>
        <sz val="12"/>
        <color theme="1"/>
        <rFont val="맑은 고딕"/>
        <family val="3"/>
        <charset val="129"/>
        <scheme val="minor"/>
      </rPr>
      <t>⑧</t>
    </r>
    <r>
      <rPr>
        <sz val="10"/>
        <color theme="1"/>
        <rFont val="맑은 고딕"/>
        <family val="3"/>
        <charset val="129"/>
        <scheme val="minor"/>
      </rPr>
      <t>)</t>
    </r>
    <phoneticPr fontId="2" type="noConversion"/>
  </si>
  <si>
    <r>
      <t>29. 사회보험료율
(=</t>
    </r>
    <r>
      <rPr>
        <sz val="11"/>
        <color theme="1"/>
        <rFont val="맑은 고딕"/>
        <family val="3"/>
        <charset val="128"/>
        <scheme val="minor"/>
      </rPr>
      <t>⑳</t>
    </r>
    <r>
      <rPr>
        <sz val="11"/>
        <color theme="1"/>
        <rFont val="맑은 고딕"/>
        <family val="2"/>
        <charset val="129"/>
        <scheme val="minor"/>
      </rPr>
      <t>)</t>
    </r>
    <phoneticPr fontId="2" type="noConversion"/>
  </si>
  <si>
    <t>30. 사회보험료
부담금
(27./28.×29.)</t>
    <phoneticPr fontId="2" type="noConversion"/>
  </si>
  <si>
    <t>① 근로소득은 해당 과세기간에 발생한 다음 각 호의 소득으로 한다.(2009.12.31 개정)</t>
    <phoneticPr fontId="2" type="noConversion"/>
  </si>
  <si>
    <t>1. 근로를 제공함으로써 받는 봉급ㆍ급료ㆍ보수ㆍ세비ㆍ임금ㆍ상여ㆍ수당과 이와 유사한 성질의 급여(2009.12.31 개정)</t>
    <phoneticPr fontId="2" type="noConversion"/>
  </si>
  <si>
    <t>2. 법인의 주주총회ㆍ사원총회 또는 이에 준하는 의결기관의 결의에 따라 상여로 받는 소득(2009.12.31 개정)</t>
    <phoneticPr fontId="2" type="noConversion"/>
  </si>
  <si>
    <r>
      <t xml:space="preserve">3. 2차년도 세제지원 요건 :  </t>
    </r>
    <r>
      <rPr>
        <b/>
        <sz val="11"/>
        <color rgb="FF0070C0"/>
        <rFont val="돋움"/>
        <family val="3"/>
        <charset val="129"/>
      </rPr>
      <t xml:space="preserve">33. </t>
    </r>
    <r>
      <rPr>
        <sz val="11"/>
        <color rgb="FF0070C0"/>
        <rFont val="맑은 고딕"/>
        <family val="3"/>
        <charset val="128"/>
        <scheme val="minor"/>
      </rPr>
      <t>≧</t>
    </r>
    <r>
      <rPr>
        <sz val="11"/>
        <color rgb="FF0070C0"/>
        <rFont val="맑은 고딕"/>
        <family val="2"/>
        <charset val="129"/>
        <scheme val="minor"/>
      </rPr>
      <t xml:space="preserve"> 0</t>
    </r>
    <phoneticPr fontId="2" type="noConversion"/>
  </si>
  <si>
    <t>3. 「법인세법」에 따라 상여로 처분된 금액(2009.12.31 신설)</t>
    <phoneticPr fontId="2" type="noConversion"/>
  </si>
  <si>
    <t xml:space="preserve">  가. 상시 근로자 증가 인원</t>
    <phoneticPr fontId="2" type="noConversion"/>
  </si>
  <si>
    <t>4. 퇴직함으로써 받는 소득으로서 퇴직소득에 속하지 아니하는 소득(2009.12.31 신설)</t>
    <phoneticPr fontId="2" type="noConversion"/>
  </si>
  <si>
    <r>
      <t>31. 2차년도(</t>
    </r>
    <r>
      <rPr>
        <b/>
        <sz val="10.5"/>
        <color theme="1"/>
        <rFont val="돋움"/>
        <family val="3"/>
        <charset val="129"/>
      </rPr>
      <t>해당년도</t>
    </r>
    <r>
      <rPr>
        <sz val="10.5"/>
        <color theme="1"/>
        <rFont val="돋움"/>
        <family val="3"/>
        <charset val="129"/>
      </rPr>
      <t>)
상시 근로자 수</t>
    </r>
    <phoneticPr fontId="2" type="noConversion"/>
  </si>
  <si>
    <r>
      <t>32. 1차년도 (</t>
    </r>
    <r>
      <rPr>
        <b/>
        <sz val="10.5"/>
        <color theme="1"/>
        <rFont val="돋움"/>
        <family val="3"/>
        <charset val="129"/>
      </rPr>
      <t>직전년도</t>
    </r>
    <r>
      <rPr>
        <sz val="10.5"/>
        <color theme="1"/>
        <rFont val="돋움"/>
        <family val="3"/>
        <charset val="129"/>
      </rPr>
      <t>)
상시 근로자 수</t>
    </r>
    <phoneticPr fontId="2" type="noConversion"/>
  </si>
  <si>
    <r>
      <t>33. 상시 근로자 
증가 인원(31.</t>
    </r>
    <r>
      <rPr>
        <sz val="10.5"/>
        <color theme="1"/>
        <rFont val="굴림"/>
        <family val="3"/>
        <charset val="129"/>
      </rPr>
      <t>-</t>
    </r>
    <r>
      <rPr>
        <sz val="10.5"/>
        <color theme="1"/>
        <rFont val="돋움"/>
        <family val="3"/>
        <charset val="129"/>
      </rPr>
      <t xml:space="preserve"> 32.)</t>
    </r>
    <phoneticPr fontId="2" type="noConversion"/>
  </si>
  <si>
    <t>5. 종업원등 또는 대학의 교직원이 지급받는 직무발명보상금(제21조 제1항 제22호의2에 따른 직무발명보상금은 제외한다)(2016.12.20 신설)</t>
    <phoneticPr fontId="2" type="noConversion"/>
  </si>
  <si>
    <t xml:space="preserve">  나. 2차년도 세액공제액 계산(상시 근로자 감소여부)</t>
    <phoneticPr fontId="2" type="noConversion"/>
  </si>
  <si>
    <t>② 근로소득금액은 제1항 각 호의 소득의 금액의 합계액(비과세소득의 금액은 제외하며, 이하 “총급여액”이라 한다)에서 제47조에 따른 근로소득공제를 적용한 금액으로 한다.(2009.12.31 개정)</t>
    <phoneticPr fontId="2" type="noConversion"/>
  </si>
  <si>
    <t>직전년도 대비
상시근로자 감소
여부</t>
    <phoneticPr fontId="2" type="noConversion"/>
  </si>
  <si>
    <t>직전년도 대비
청년 등 상시근로자수 감소여부</t>
    <phoneticPr fontId="2" type="noConversion"/>
  </si>
  <si>
    <t>ㄱ. 직전년도 
청년 등 상시근로자 증가에 대한 
사회보험료 
세액공제액</t>
    <phoneticPr fontId="2" type="noConversion"/>
  </si>
  <si>
    <r>
      <t xml:space="preserve">ㄴ. 직전년도 
청년 등 </t>
    </r>
    <r>
      <rPr>
        <sz val="11"/>
        <color rgb="FFC00000"/>
        <rFont val="맑은 고딕"/>
        <family val="3"/>
        <charset val="129"/>
        <scheme val="minor"/>
      </rPr>
      <t>외</t>
    </r>
    <r>
      <rPr>
        <sz val="11"/>
        <color theme="1"/>
        <rFont val="맑은 고딕"/>
        <family val="2"/>
        <charset val="129"/>
        <scheme val="minor"/>
      </rPr>
      <t xml:space="preserve"> 상시
근로자 증가에 대한 사회보험료
세액공제액</t>
    </r>
  </si>
  <si>
    <r>
      <t xml:space="preserve">34. 2차년도
세액공제액
(ㄱ. </t>
    </r>
    <r>
      <rPr>
        <sz val="11"/>
        <color theme="1"/>
        <rFont val="굴림"/>
        <family val="3"/>
        <charset val="129"/>
      </rPr>
      <t>+</t>
    </r>
    <r>
      <rPr>
        <sz val="11"/>
        <color theme="1"/>
        <rFont val="맑은 고딕"/>
        <family val="2"/>
        <charset val="129"/>
        <scheme val="minor"/>
      </rPr>
      <t xml:space="preserve"> ㄴ.)</t>
    </r>
    <phoneticPr fontId="2" type="noConversion"/>
  </si>
  <si>
    <t>③ 근로소득의 범위에 관하여 필요한 사항은 대통령령으로 정한다.(2009.12.31 항번개정)</t>
    <phoneticPr fontId="2" type="noConversion"/>
  </si>
  <si>
    <t>국세청 답변</t>
    <phoneticPr fontId="2" type="noConversion"/>
  </si>
  <si>
    <t>조세특례제한법 제30조의4 제7항의 총급여액은 소득세법 제20조 제1항에 따른 급여액이라고 규정하고 있는데</t>
    <phoneticPr fontId="2" type="noConversion"/>
  </si>
  <si>
    <r>
      <t xml:space="preserve">이때 </t>
    </r>
    <r>
      <rPr>
        <b/>
        <u/>
        <sz val="11"/>
        <color rgb="FFC00000"/>
        <rFont val="맑은 고딕"/>
        <family val="3"/>
        <charset val="129"/>
        <scheme val="minor"/>
      </rPr>
      <t xml:space="preserve">총급여액이라 함은 </t>
    </r>
    <r>
      <rPr>
        <b/>
        <u/>
        <sz val="11"/>
        <color rgb="FF002060"/>
        <rFont val="맑은 고딕"/>
        <family val="3"/>
        <charset val="129"/>
        <scheme val="minor"/>
      </rPr>
      <t>비과세소득을 제외</t>
    </r>
    <r>
      <rPr>
        <b/>
        <u/>
        <sz val="11"/>
        <color rgb="FFC00000"/>
        <rFont val="맑은 고딕"/>
        <family val="3"/>
        <charset val="129"/>
        <scheme val="minor"/>
      </rPr>
      <t>하도록 하고 있으므로 비과세 소득을 제외한 총급여액을 기준으로 계산함이 타당</t>
    </r>
    <r>
      <rPr>
        <b/>
        <sz val="11"/>
        <color rgb="FFC00000"/>
        <rFont val="맑은 고딕"/>
        <family val="3"/>
        <charset val="129"/>
        <scheme val="minor"/>
      </rPr>
      <t>한 것으로 판단됩니다.</t>
    </r>
    <phoneticPr fontId="2" type="noConversion"/>
  </si>
  <si>
    <t xml:space="preserve"> 35. 세액공제액 : 해당년도 세액공제액⑥ + 2차년도 세액공제액 (34.)</t>
    <phoneticPr fontId="2" type="noConversion"/>
  </si>
  <si>
    <t xml:space="preserve">     「조세특례제한법」 제30조의4제5항에 따라 공제세액계산서를 제출합니다.</t>
    <phoneticPr fontId="2" type="noConversion"/>
  </si>
  <si>
    <t>2018.1.1.이후 중소기업에 대한 특별세액감면(조특법 §7)과는 중복적용받을 수 있다.</t>
    <phoneticPr fontId="2" type="noConversion"/>
  </si>
  <si>
    <t>최저한세의 적용</t>
    <phoneticPr fontId="2" type="noConversion"/>
  </si>
  <si>
    <t>미공제세액의 이월공제 5년</t>
    <phoneticPr fontId="2" type="noConversion"/>
  </si>
  <si>
    <t>농어촌특별세의 비과세</t>
    <phoneticPr fontId="2" type="noConversion"/>
  </si>
  <si>
    <t>첨부서류</t>
    <phoneticPr fontId="2" type="noConversion"/>
  </si>
  <si>
    <t xml:space="preserve">  없음</t>
    <phoneticPr fontId="2" type="noConversion"/>
  </si>
  <si>
    <t>수수료 
없음</t>
    <phoneticPr fontId="2" type="noConversion"/>
  </si>
  <si>
    <t>2018.1.1. 이후 공제기간 2년 확대 : *고용인원이 유지되는 경우 고용이 증가한 다음 해도 세액공제 적용</t>
    <phoneticPr fontId="2" type="noConversion"/>
  </si>
  <si>
    <t>(5) 외국인 투자기업에 대한 법인세감면의 경우 세액공제 계산</t>
    <phoneticPr fontId="2" type="noConversion"/>
  </si>
  <si>
    <t xml:space="preserve">내국법인이 조세특례제한법 제121조의 2 또는 제121조의 4에 따라 외국인투자기업에 대한 법인세를 감면 받는 경우에는 </t>
    <phoneticPr fontId="2" type="noConversion"/>
  </si>
  <si>
    <t>중소기업 사회보헙료세액공제에 해당하는 금액 중 내국인 투자자의 소유주식 또는 지분의 비율을 곱하여 계산한 금액을 공제한다.</t>
    <phoneticPr fontId="2" type="noConversion"/>
  </si>
  <si>
    <t>(조특법 §127 ③)</t>
    <phoneticPr fontId="2" type="noConversion"/>
  </si>
  <si>
    <t>(6) 고용창출투자세액공제와 중소기업 사회보험료세액공제의 중복적용의 배제</t>
    <phoneticPr fontId="2" type="noConversion"/>
  </si>
  <si>
    <t>동일한 사업연도에 고용창출투자세액공제(조특법 §26)와 중소기업 사회보험료세액공제 (조특법 §30의 4)가 동시에 적용되는 경우에는</t>
    <phoneticPr fontId="2" type="noConversion"/>
  </si>
  <si>
    <t xml:space="preserve"> 각각 그 중 하나만을 선택하여 적용받을 수 있다. (조특법 §127 ②).</t>
    <phoneticPr fontId="2" type="noConversion"/>
  </si>
  <si>
    <t xml:space="preserve">따라서 조세특례제한법 제127조 제2항에 따라 동일한 사업연도에 고용창출투자세액공제와 중소기업 사회보험료 세액공제가 동시에 에 적용되는 경우에는 </t>
    <phoneticPr fontId="2" type="noConversion"/>
  </si>
  <si>
    <t>그 중 하나만을 선택하여 적용받을 수 있는 것이나</t>
    <phoneticPr fontId="2" type="noConversion"/>
  </si>
  <si>
    <t xml:space="preserve">이월된 고용창출투자세액공제와 당기의 중소기업 사회보험료세액공제가 있는 경우에는 중복 적용이 가능하며 이 경우에는 이월된 </t>
    <phoneticPr fontId="2" type="noConversion"/>
  </si>
  <si>
    <t>고용창출투자세액공제를 먼저 공제하여야 한다.</t>
    <phoneticPr fontId="2" type="noConversion"/>
  </si>
  <si>
    <r>
      <rPr>
        <b/>
        <sz val="11"/>
        <color rgb="FF7030A0"/>
        <rFont val="맑은 고딕"/>
        <family val="3"/>
        <charset val="129"/>
        <scheme val="minor"/>
      </rPr>
      <t xml:space="preserve">(7) 대부분의 세액감면시 중소기업 사회보험료세액공제의 </t>
    </r>
    <r>
      <rPr>
        <b/>
        <sz val="11"/>
        <color rgb="FF0070C0"/>
        <rFont val="맑은 고딕"/>
        <family val="3"/>
        <charset val="129"/>
        <scheme val="minor"/>
      </rPr>
      <t>적용배제</t>
    </r>
    <phoneticPr fontId="2" type="noConversion"/>
  </si>
  <si>
    <t>내국법인이 조세특례제한법상 다음의 법인세감면을 적용받은 경우와 중소기업 사회보험료 세액공제를 동시에 적용받을 수 있는</t>
    <phoneticPr fontId="2" type="noConversion"/>
  </si>
  <si>
    <t xml:space="preserve">경우에는 그 중 하나만을 선택하여 이를 적용받을 수 있다. </t>
    <phoneticPr fontId="2" type="noConversion"/>
  </si>
  <si>
    <r>
      <t xml:space="preserve">그러나 </t>
    </r>
    <r>
      <rPr>
        <b/>
        <sz val="11"/>
        <color rgb="FF002060"/>
        <rFont val="맑은 고딕"/>
        <family val="3"/>
        <charset val="129"/>
        <scheme val="minor"/>
      </rPr>
      <t>중소기업에 대한 특별세액감면(조특법 §7)과는 중복적용받을 수 있다.*</t>
    </r>
    <r>
      <rPr>
        <b/>
        <sz val="11"/>
        <color rgb="FFFF0000"/>
        <rFont val="맑은 고딕"/>
        <family val="3"/>
        <charset val="129"/>
        <scheme val="minor"/>
      </rPr>
      <t xml:space="preserve"> (조특법 §127 ④).</t>
    </r>
    <phoneticPr fontId="2" type="noConversion"/>
  </si>
  <si>
    <r>
      <t xml:space="preserve">* 본 개정규정은 </t>
    </r>
    <r>
      <rPr>
        <b/>
        <sz val="11"/>
        <color rgb="FF002060"/>
        <rFont val="맑은 고딕"/>
        <family val="3"/>
        <charset val="129"/>
        <scheme val="minor"/>
      </rPr>
      <t>2018.1.1. 이후 개시하는 사업연도분부터 적용</t>
    </r>
    <r>
      <rPr>
        <b/>
        <sz val="11"/>
        <color rgb="FFFF0000"/>
        <rFont val="맑은 고딕"/>
        <family val="3"/>
        <charset val="129"/>
        <scheme val="minor"/>
      </rPr>
      <t>한다. (법률 제15227호, 부칙 §2 ①. 2017.12.19.).</t>
    </r>
    <phoneticPr fontId="2" type="noConversion"/>
  </si>
  <si>
    <t>① 창업중소기업 등에 대한 세액감면 (조특법 §6)</t>
    <phoneticPr fontId="2" type="noConversion"/>
  </si>
  <si>
    <t>② 연구개발특구에 입주하는 첨단기술기업 등에 대한 세액감면(조특법 §12의 2)</t>
    <phoneticPr fontId="2" type="noConversion"/>
  </si>
  <si>
    <t>③ 창업중소기업간의 통합시 세액감면승계(조특법 §31 ④)</t>
    <phoneticPr fontId="2" type="noConversion"/>
  </si>
  <si>
    <t>④ 사업전환중소기업 · 수도권과밀억제권역 외의 지역으로 이전하는 중소기업 또는 농업 회사법인의 통합시 세액감면승계 (조특법 §31 ⑤)</t>
    <phoneticPr fontId="2" type="noConversion"/>
  </si>
  <si>
    <t>⑤ 법인전환시 세액감면승계 (조특법 §32 ④)</t>
    <phoneticPr fontId="2" type="noConversion"/>
  </si>
  <si>
    <t>⑥ 사업전환중소기업에 대한 세액감면 (조특법 §33의 2)</t>
    <phoneticPr fontId="2" type="noConversion"/>
  </si>
  <si>
    <t>⑦ 공공기관의 혁신도시로 이전하는 경우의 법인세 감면 (조특법 §62 ④)</t>
    <phoneticPr fontId="2" type="noConversion"/>
  </si>
  <si>
    <t>⑧ 수도권과밀억제권역 외 지역이전 중소기업에 대한 세액감면 (조특법 §63)</t>
    <phoneticPr fontId="2" type="noConversion"/>
  </si>
  <si>
    <t>⑨ 공장 및 본사의 수도권 외의 지역이전에 대한 임시특별세액감면(조특법 §63의 2 ②)</t>
    <phoneticPr fontId="2" type="noConversion"/>
  </si>
  <si>
    <t>⑩ 농공단지 입주기업 등에 대한 세액감면 (조특법 §64)</t>
    <phoneticPr fontId="2" type="noConversion"/>
  </si>
  <si>
    <t>⑪ 영농조합법인에 대한 세액면제(조특법 §66)</t>
    <phoneticPr fontId="2" type="noConversion"/>
  </si>
  <si>
    <t>⑫ 영어조합법인에 대한 세액면제(조특법 §67)</t>
    <phoneticPr fontId="2" type="noConversion"/>
  </si>
  <si>
    <t>⑬ 농업회사법인에 대한 세액감면(조특법 §68)</t>
    <phoneticPr fontId="2" type="noConversion"/>
  </si>
  <si>
    <t>⑭ 사회적기업에 대한 세액감면 (조특법 §85의 6 ① · ②)</t>
    <phoneticPr fontId="2" type="noConversion"/>
  </si>
  <si>
    <t>⑮ 해외진출기업의 국내복귀에 대한 세액감면 (조특법 §104의 24 ①)</t>
    <phoneticPr fontId="2" type="noConversion"/>
  </si>
  <si>
    <t>16. 제주첨단과학기술단지입주기업에 대한 세액감면 (조특법 §121의 8)</t>
    <phoneticPr fontId="2" type="noConversion"/>
  </si>
  <si>
    <t>17. 제주투자진흥지구 또는 제주자유무역지역입주기업에 대한 세액감면(조특법 §121의 9 ②)</t>
    <phoneticPr fontId="2" type="noConversion"/>
  </si>
  <si>
    <t>18. 기업도시개발구역입주기업 등에 대한 법인세감면(조특법 §121의 17 ②)</t>
    <phoneticPr fontId="2" type="noConversion"/>
  </si>
  <si>
    <t>19. 아시아문화중심도시 투자진흥기구 입주기업 등에 대한 법인세감면 (조특법 §121의 20 ②)</t>
    <phoneticPr fontId="2" type="noConversion"/>
  </si>
  <si>
    <t>20. 금융중심지 창업기업 등에 대한 법인세감면(조특법 §121의 21 ②)</t>
    <phoneticPr fontId="2" type="noConversion"/>
  </si>
  <si>
    <t>21. 첨단의료복합단지 입주기업에 대한 법인세의 감면 (조특법 §121의 22 ②)</t>
    <phoneticPr fontId="2" type="noConversion"/>
  </si>
  <si>
    <r>
      <t xml:space="preserve">3. 2차년도 세제지원 요건 :  </t>
    </r>
    <r>
      <rPr>
        <b/>
        <sz val="11"/>
        <color rgb="FFFF0000"/>
        <rFont val="돋움"/>
        <family val="3"/>
        <charset val="129"/>
      </rPr>
      <t xml:space="preserve">33. </t>
    </r>
    <r>
      <rPr>
        <sz val="11"/>
        <color rgb="FFFF0000"/>
        <rFont val="맑은 고딕"/>
        <family val="3"/>
        <charset val="128"/>
        <scheme val="minor"/>
      </rPr>
      <t>≧</t>
    </r>
    <r>
      <rPr>
        <sz val="11"/>
        <color rgb="FFFF0000"/>
        <rFont val="맑은 고딕"/>
        <family val="2"/>
        <charset val="129"/>
        <scheme val="minor"/>
      </rPr>
      <t xml:space="preserve"> 0</t>
    </r>
    <phoneticPr fontId="2" type="noConversion"/>
  </si>
  <si>
    <t>문채원</t>
  </si>
  <si>
    <t>전지현</t>
  </si>
  <si>
    <t>전현무</t>
  </si>
  <si>
    <t>전현무 이장원</t>
  </si>
  <si>
    <t>이장원</t>
  </si>
  <si>
    <t>선우치과의원</t>
  </si>
  <si>
    <t>충청남도 천안시 서북구  오성로 103,6층 (두정동,청풍프라자)</t>
  </si>
  <si>
    <t>타일러</t>
  </si>
  <si>
    <t>전현무 이장원</t>
    <phoneticPr fontId="2" type="noConversion"/>
  </si>
  <si>
    <r>
      <t xml:space="preserve">⑦ 제6항을 적용할 때 공제받은 과세연도의 종료일 현재 29세 이하인 자(제3항 단서에 해당하는 자를 포함한다)는 이후 과세연도에도 </t>
    </r>
    <r>
      <rPr>
        <b/>
        <sz val="11"/>
        <color theme="3"/>
        <rFont val="맑은 고딕"/>
        <family val="3"/>
        <charset val="129"/>
        <scheme val="minor"/>
      </rPr>
      <t>29세 이하인 것으로 본다.</t>
    </r>
    <phoneticPr fontId="2" type="noConversion"/>
  </si>
  <si>
    <r>
      <t>중소기업 고용증가 인원에 대한 사회보험료 세액공제</t>
    </r>
    <r>
      <rPr>
        <b/>
        <sz val="11"/>
        <color theme="3"/>
        <rFont val="맑은 고딕"/>
        <family val="3"/>
        <charset val="129"/>
        <scheme val="minor"/>
      </rPr>
      <t xml:space="preserve"> [조특법 제30조의 4,조특령 제27조의4,조특칙 제14조의4]</t>
    </r>
    <phoneticPr fontId="2" type="noConversion"/>
  </si>
  <si>
    <t>사회보험료 세액공제 해당 세액공제를 적용받고 추후 고용인원이  감소된 것으로 인한 세액추징은 없는 것입니다.</t>
    <phoneticPr fontId="2" type="noConversion"/>
  </si>
  <si>
    <r>
      <t xml:space="preserve">2018.1.1. 이후 공제기간 2년 확대 : *고용인원이 유지되는 경우 고용이 증가한 </t>
    </r>
    <r>
      <rPr>
        <b/>
        <u/>
        <sz val="11"/>
        <color rgb="FF0070C0"/>
        <rFont val="맑은 고딕"/>
        <family val="3"/>
        <charset val="129"/>
        <scheme val="minor"/>
      </rPr>
      <t>다음 해도 세액공제 적용</t>
    </r>
    <phoneticPr fontId="2" type="noConversion"/>
  </si>
  <si>
    <t>2017년 공제받은 인원수가 감소시 작성</t>
    <phoneticPr fontId="2" type="noConversion"/>
  </si>
  <si>
    <r>
      <rPr>
        <sz val="10"/>
        <rFont val="돋움"/>
        <family val="3"/>
        <charset val="129"/>
      </rPr>
      <t>연말정산</t>
    </r>
    <r>
      <rPr>
        <sz val="10"/>
        <rFont val="Arial"/>
        <family val="2"/>
      </rPr>
      <t xml:space="preserve"> </t>
    </r>
    <r>
      <rPr>
        <sz val="10"/>
        <rFont val="돋움"/>
        <family val="3"/>
        <charset val="129"/>
      </rPr>
      <t>근로소득원천징수영수증</t>
    </r>
    <r>
      <rPr>
        <sz val="10"/>
        <rFont val="Arial"/>
        <family val="2"/>
      </rPr>
      <t xml:space="preserve"> </t>
    </r>
    <r>
      <rPr>
        <sz val="10"/>
        <rFont val="돋움"/>
        <family val="3"/>
        <charset val="129"/>
      </rPr>
      <t>총괄로</t>
    </r>
    <r>
      <rPr>
        <sz val="10"/>
        <rFont val="Arial"/>
        <family val="2"/>
      </rPr>
      <t xml:space="preserve"> </t>
    </r>
    <r>
      <rPr>
        <sz val="10"/>
        <rFont val="돋움"/>
        <family val="3"/>
        <charset val="129"/>
      </rPr>
      <t>해서</t>
    </r>
    <r>
      <rPr>
        <sz val="10"/>
        <rFont val="Arial"/>
        <family val="2"/>
      </rPr>
      <t xml:space="preserve"> 21. </t>
    </r>
    <r>
      <rPr>
        <sz val="10"/>
        <rFont val="돋움"/>
        <family val="3"/>
        <charset val="129"/>
      </rPr>
      <t>총급여</t>
    </r>
    <r>
      <rPr>
        <sz val="10"/>
        <rFont val="Arial"/>
        <family val="2"/>
      </rPr>
      <t xml:space="preserve"> </t>
    </r>
    <r>
      <rPr>
        <sz val="10"/>
        <rFont val="돋움"/>
        <family val="3"/>
        <charset val="129"/>
      </rPr>
      <t>복사</t>
    </r>
    <r>
      <rPr>
        <sz val="10"/>
        <rFont val="Arial"/>
        <family val="2"/>
      </rPr>
      <t xml:space="preserve"> </t>
    </r>
    <r>
      <rPr>
        <sz val="10"/>
        <rFont val="돋움"/>
        <family val="3"/>
        <charset val="129"/>
      </rPr>
      <t>후</t>
    </r>
    <r>
      <rPr>
        <sz val="10"/>
        <rFont val="Arial"/>
        <family val="2"/>
      </rPr>
      <t xml:space="preserve"> </t>
    </r>
    <r>
      <rPr>
        <sz val="10"/>
        <rFont val="돋움"/>
        <family val="3"/>
        <charset val="129"/>
      </rPr>
      <t>붙이기</t>
    </r>
    <r>
      <rPr>
        <sz val="10"/>
        <rFont val="Arial"/>
        <family val="2"/>
      </rPr>
      <t xml:space="preserve"> (</t>
    </r>
    <r>
      <rPr>
        <sz val="10"/>
        <rFont val="돋움"/>
        <family val="3"/>
        <charset val="129"/>
      </rPr>
      <t>단</t>
    </r>
    <r>
      <rPr>
        <sz val="10"/>
        <rFont val="Arial"/>
        <family val="2"/>
      </rPr>
      <t xml:space="preserve">, </t>
    </r>
    <r>
      <rPr>
        <sz val="10"/>
        <rFont val="돋움"/>
        <family val="3"/>
        <charset val="129"/>
      </rPr>
      <t>중도입사자</t>
    </r>
    <r>
      <rPr>
        <sz val="10"/>
        <rFont val="Arial"/>
        <family val="2"/>
      </rPr>
      <t xml:space="preserve"> </t>
    </r>
    <r>
      <rPr>
        <sz val="10"/>
        <rFont val="돋움"/>
        <family val="3"/>
        <charset val="129"/>
      </rPr>
      <t>전근무지</t>
    </r>
    <r>
      <rPr>
        <sz val="10"/>
        <rFont val="Arial"/>
        <family val="2"/>
      </rPr>
      <t xml:space="preserve"> </t>
    </r>
    <r>
      <rPr>
        <sz val="10"/>
        <rFont val="돋움"/>
        <family val="3"/>
        <charset val="129"/>
      </rPr>
      <t>총급여는</t>
    </r>
    <r>
      <rPr>
        <sz val="10"/>
        <rFont val="Arial"/>
        <family val="2"/>
      </rPr>
      <t xml:space="preserve"> </t>
    </r>
    <r>
      <rPr>
        <sz val="10"/>
        <rFont val="돋움"/>
        <family val="3"/>
        <charset val="129"/>
      </rPr>
      <t>제외해야함</t>
    </r>
    <r>
      <rPr>
        <sz val="10"/>
        <rFont val="Arial"/>
        <family val="2"/>
      </rPr>
      <t>)</t>
    </r>
    <phoneticPr fontId="2" type="noConversion"/>
  </si>
  <si>
    <t>중도입사자</t>
    <phoneticPr fontId="2" type="noConversion"/>
  </si>
  <si>
    <r>
      <rPr>
        <sz val="10"/>
        <rFont val="돋움"/>
        <family val="3"/>
        <charset val="129"/>
      </rPr>
      <t>※</t>
    </r>
    <r>
      <rPr>
        <sz val="10"/>
        <rFont val="Arial"/>
        <family val="2"/>
      </rPr>
      <t xml:space="preserve"> </t>
    </r>
    <r>
      <rPr>
        <sz val="10"/>
        <rFont val="돋움"/>
        <family val="3"/>
        <charset val="129"/>
      </rPr>
      <t>주의</t>
    </r>
    <r>
      <rPr>
        <sz val="10"/>
        <rFont val="Arial"/>
        <family val="2"/>
      </rPr>
      <t xml:space="preserve"> </t>
    </r>
    <r>
      <rPr>
        <sz val="10"/>
        <rFont val="돋움"/>
        <family val="3"/>
        <charset val="129"/>
      </rPr>
      <t>전근무지</t>
    </r>
    <r>
      <rPr>
        <sz val="10"/>
        <rFont val="Arial"/>
        <family val="2"/>
      </rPr>
      <t xml:space="preserve"> </t>
    </r>
    <r>
      <rPr>
        <sz val="10"/>
        <rFont val="돋움"/>
        <family val="3"/>
        <charset val="129"/>
      </rPr>
      <t>제외</t>
    </r>
    <phoneticPr fontId="2" type="noConversion"/>
  </si>
  <si>
    <t>비율</t>
    <phoneticPr fontId="2" type="noConversion"/>
  </si>
  <si>
    <t>청년여부</t>
    <phoneticPr fontId="2" type="noConversion"/>
  </si>
  <si>
    <t>합계금액</t>
    <phoneticPr fontId="2" type="noConversion"/>
  </si>
  <si>
    <r>
      <rPr>
        <sz val="10"/>
        <rFont val="돋움"/>
        <family val="3"/>
        <charset val="129"/>
      </rPr>
      <t>중도에</t>
    </r>
    <r>
      <rPr>
        <sz val="10"/>
        <rFont val="Arial"/>
        <family val="2"/>
      </rPr>
      <t xml:space="preserve"> </t>
    </r>
    <r>
      <rPr>
        <sz val="10"/>
        <rFont val="돋움"/>
        <family val="3"/>
        <charset val="129"/>
      </rPr>
      <t>청년에서청년외로</t>
    </r>
    <r>
      <rPr>
        <sz val="10"/>
        <rFont val="Arial"/>
        <family val="2"/>
      </rPr>
      <t xml:space="preserve"> </t>
    </r>
    <r>
      <rPr>
        <sz val="10"/>
        <rFont val="돋움"/>
        <family val="3"/>
        <charset val="129"/>
      </rPr>
      <t>바뀌면</t>
    </r>
    <r>
      <rPr>
        <sz val="10"/>
        <rFont val="Arial"/>
        <family val="2"/>
      </rPr>
      <t xml:space="preserve"> </t>
    </r>
    <r>
      <rPr>
        <sz val="10"/>
        <rFont val="돋움"/>
        <family val="3"/>
        <charset val="129"/>
      </rPr>
      <t>직접기재해야</t>
    </r>
    <r>
      <rPr>
        <sz val="10"/>
        <rFont val="Arial"/>
        <family val="2"/>
      </rPr>
      <t xml:space="preserve"> </t>
    </r>
    <r>
      <rPr>
        <sz val="10"/>
        <rFont val="돋움"/>
        <family val="3"/>
        <charset val="129"/>
      </rPr>
      <t>합니다</t>
    </r>
    <r>
      <rPr>
        <sz val="10"/>
        <rFont val="Arial"/>
        <family val="2"/>
      </rPr>
      <t>.</t>
    </r>
    <phoneticPr fontId="2" type="noConversion"/>
  </si>
  <si>
    <t>사원명</t>
    <phoneticPr fontId="2" type="noConversion"/>
  </si>
  <si>
    <r>
      <rPr>
        <sz val="6"/>
        <rFont val="돋움"/>
        <family val="3"/>
        <charset val="129"/>
      </rPr>
      <t>하단</t>
    </r>
    <r>
      <rPr>
        <sz val="6"/>
        <rFont val="Arial"/>
        <family val="2"/>
      </rPr>
      <t xml:space="preserve"> 2018</t>
    </r>
    <r>
      <rPr>
        <sz val="6"/>
        <rFont val="돋움"/>
        <family val="3"/>
        <charset val="129"/>
      </rPr>
      <t>년</t>
    </r>
    <r>
      <rPr>
        <sz val="6"/>
        <rFont val="Arial"/>
        <family val="2"/>
      </rPr>
      <t xml:space="preserve"> </t>
    </r>
    <r>
      <rPr>
        <sz val="6"/>
        <rFont val="돋움"/>
        <family val="3"/>
        <charset val="129"/>
      </rPr>
      <t>신규입사자</t>
    </r>
    <r>
      <rPr>
        <sz val="6"/>
        <rFont val="Arial"/>
        <family val="2"/>
      </rPr>
      <t xml:space="preserve"> </t>
    </r>
    <r>
      <rPr>
        <sz val="6"/>
        <rFont val="돋움"/>
        <family val="3"/>
        <charset val="129"/>
      </rPr>
      <t>전근무지</t>
    </r>
    <r>
      <rPr>
        <sz val="6"/>
        <rFont val="Arial"/>
        <family val="2"/>
      </rPr>
      <t xml:space="preserve"> </t>
    </r>
    <r>
      <rPr>
        <sz val="6"/>
        <rFont val="돋움"/>
        <family val="3"/>
        <charset val="129"/>
      </rPr>
      <t>총급여</t>
    </r>
    <r>
      <rPr>
        <sz val="6"/>
        <rFont val="Arial"/>
        <family val="2"/>
      </rPr>
      <t xml:space="preserve"> check!!</t>
    </r>
    <phoneticPr fontId="2" type="noConversion"/>
  </si>
  <si>
    <r>
      <rPr>
        <sz val="6"/>
        <rFont val="돋움"/>
        <family val="3"/>
        <charset val="129"/>
      </rPr>
      <t>하단</t>
    </r>
    <r>
      <rPr>
        <sz val="6"/>
        <rFont val="Arial"/>
        <family val="2"/>
      </rPr>
      <t xml:space="preserve"> 2017</t>
    </r>
    <r>
      <rPr>
        <sz val="6"/>
        <rFont val="돋움"/>
        <family val="3"/>
        <charset val="129"/>
      </rPr>
      <t>년</t>
    </r>
    <r>
      <rPr>
        <sz val="6"/>
        <rFont val="Arial"/>
        <family val="2"/>
      </rPr>
      <t xml:space="preserve"> </t>
    </r>
    <r>
      <rPr>
        <sz val="6"/>
        <rFont val="돋움"/>
        <family val="3"/>
        <charset val="129"/>
      </rPr>
      <t>신규입사자</t>
    </r>
    <r>
      <rPr>
        <sz val="6"/>
        <rFont val="Arial"/>
        <family val="2"/>
      </rPr>
      <t xml:space="preserve"> </t>
    </r>
    <r>
      <rPr>
        <sz val="6"/>
        <rFont val="돋움"/>
        <family val="3"/>
        <charset val="129"/>
      </rPr>
      <t>전근무지</t>
    </r>
    <r>
      <rPr>
        <sz val="6"/>
        <rFont val="Arial"/>
        <family val="2"/>
      </rPr>
      <t xml:space="preserve"> </t>
    </r>
    <r>
      <rPr>
        <sz val="6"/>
        <rFont val="돋움"/>
        <family val="3"/>
        <charset val="129"/>
      </rPr>
      <t>총급여</t>
    </r>
    <r>
      <rPr>
        <sz val="6"/>
        <rFont val="Arial"/>
        <family val="2"/>
      </rPr>
      <t xml:space="preserve"> check!!</t>
    </r>
    <phoneticPr fontId="2" type="noConversion"/>
  </si>
  <si>
    <r>
      <rPr>
        <sz val="10"/>
        <rFont val="돋움"/>
        <family val="3"/>
        <charset val="129"/>
      </rPr>
      <t>바꾸기전</t>
    </r>
    <r>
      <rPr>
        <sz val="10"/>
        <rFont val="Arial"/>
        <family val="2"/>
      </rPr>
      <t xml:space="preserve"> </t>
    </r>
    <r>
      <rPr>
        <sz val="10"/>
        <rFont val="돋움"/>
        <family val="3"/>
        <charset val="129"/>
      </rPr>
      <t>주민등록번호는</t>
    </r>
    <r>
      <rPr>
        <sz val="10"/>
        <rFont val="Arial"/>
        <family val="2"/>
      </rPr>
      <t xml:space="preserve"> </t>
    </r>
    <r>
      <rPr>
        <sz val="10"/>
        <rFont val="돋움"/>
        <family val="3"/>
        <charset val="129"/>
      </rPr>
      <t>전부</t>
    </r>
    <r>
      <rPr>
        <sz val="10"/>
        <rFont val="Arial"/>
        <family val="2"/>
      </rPr>
      <t xml:space="preserve"> </t>
    </r>
    <r>
      <rPr>
        <sz val="10"/>
        <rFont val="돋움"/>
        <family val="3"/>
        <charset val="129"/>
      </rPr>
      <t>선택하고</t>
    </r>
    <r>
      <rPr>
        <sz val="10"/>
        <rFont val="Arial"/>
        <family val="2"/>
      </rPr>
      <t xml:space="preserve"> </t>
    </r>
    <r>
      <rPr>
        <sz val="10"/>
        <rFont val="돋움"/>
        <family val="3"/>
        <charset val="129"/>
      </rPr>
      <t>셀</t>
    </r>
    <r>
      <rPr>
        <sz val="10"/>
        <rFont val="Arial"/>
        <family val="2"/>
      </rPr>
      <t xml:space="preserve"> </t>
    </r>
    <r>
      <rPr>
        <sz val="10"/>
        <rFont val="돋움"/>
        <family val="3"/>
        <charset val="129"/>
      </rPr>
      <t>속성을</t>
    </r>
    <r>
      <rPr>
        <sz val="10"/>
        <rFont val="Arial"/>
        <family val="2"/>
      </rPr>
      <t xml:space="preserve"> </t>
    </r>
    <r>
      <rPr>
        <sz val="10"/>
        <rFont val="돋움"/>
        <family val="3"/>
        <charset val="129"/>
      </rPr>
      <t>주민등록번호로</t>
    </r>
    <r>
      <rPr>
        <sz val="10"/>
        <rFont val="Arial"/>
        <family val="2"/>
      </rPr>
      <t xml:space="preserve"> </t>
    </r>
    <r>
      <rPr>
        <sz val="10"/>
        <rFont val="돋움"/>
        <family val="3"/>
        <charset val="129"/>
      </rPr>
      <t>한다음</t>
    </r>
    <r>
      <rPr>
        <sz val="10"/>
        <rFont val="Arial"/>
        <family val="2"/>
      </rPr>
      <t xml:space="preserve"> </t>
    </r>
    <r>
      <rPr>
        <sz val="10"/>
        <rFont val="돋움"/>
        <family val="3"/>
        <charset val="129"/>
      </rPr>
      <t>바꾸기</t>
    </r>
    <r>
      <rPr>
        <sz val="10"/>
        <rFont val="Arial"/>
        <family val="2"/>
      </rPr>
      <t xml:space="preserve"> </t>
    </r>
    <r>
      <rPr>
        <sz val="10"/>
        <rFont val="돋움"/>
        <family val="3"/>
        <charset val="129"/>
      </rPr>
      <t>할것</t>
    </r>
    <r>
      <rPr>
        <sz val="10"/>
        <rFont val="Arial"/>
        <family val="2"/>
      </rPr>
      <t>.</t>
    </r>
    <phoneticPr fontId="2" type="noConversion"/>
  </si>
  <si>
    <r>
      <rPr>
        <sz val="10"/>
        <rFont val="돋움"/>
        <family val="3"/>
        <charset val="129"/>
      </rPr>
      <t>입사일</t>
    </r>
    <r>
      <rPr>
        <sz val="10"/>
        <rFont val="Arial"/>
        <family val="2"/>
      </rPr>
      <t>,</t>
    </r>
    <r>
      <rPr>
        <sz val="10"/>
        <rFont val="돋움"/>
        <family val="3"/>
        <charset val="129"/>
      </rPr>
      <t>퇴사일은</t>
    </r>
    <r>
      <rPr>
        <sz val="10"/>
        <rFont val="Arial"/>
        <family val="2"/>
      </rPr>
      <t xml:space="preserve"> "/" ==&gt; "-"</t>
    </r>
    <r>
      <rPr>
        <sz val="10"/>
        <rFont val="돋움"/>
        <family val="3"/>
        <charset val="129"/>
      </rPr>
      <t>로</t>
    </r>
    <r>
      <rPr>
        <sz val="10"/>
        <rFont val="Arial"/>
        <family val="2"/>
      </rPr>
      <t xml:space="preserve"> </t>
    </r>
    <r>
      <rPr>
        <sz val="10"/>
        <rFont val="돋움"/>
        <family val="3"/>
        <charset val="129"/>
      </rPr>
      <t>바꾸기</t>
    </r>
    <r>
      <rPr>
        <sz val="10"/>
        <rFont val="Arial"/>
        <family val="2"/>
      </rPr>
      <t xml:space="preserve"> </t>
    </r>
    <r>
      <rPr>
        <sz val="10"/>
        <rFont val="돋움"/>
        <family val="3"/>
        <charset val="129"/>
      </rPr>
      <t>전</t>
    </r>
    <r>
      <rPr>
        <sz val="10"/>
        <rFont val="Arial"/>
        <family val="2"/>
      </rPr>
      <t xml:space="preserve"> </t>
    </r>
    <r>
      <rPr>
        <sz val="10"/>
        <rFont val="돋움"/>
        <family val="3"/>
        <charset val="129"/>
      </rPr>
      <t>셀</t>
    </r>
    <r>
      <rPr>
        <sz val="10"/>
        <rFont val="Arial"/>
        <family val="2"/>
      </rPr>
      <t xml:space="preserve"> </t>
    </r>
    <r>
      <rPr>
        <sz val="10"/>
        <rFont val="돋움"/>
        <family val="3"/>
        <charset val="129"/>
      </rPr>
      <t>속성을</t>
    </r>
    <r>
      <rPr>
        <sz val="10"/>
        <rFont val="Arial"/>
        <family val="2"/>
      </rPr>
      <t xml:space="preserve"> </t>
    </r>
    <r>
      <rPr>
        <sz val="10"/>
        <rFont val="돋움"/>
        <family val="3"/>
        <charset val="129"/>
      </rPr>
      <t>날짜로</t>
    </r>
    <r>
      <rPr>
        <sz val="10"/>
        <rFont val="Arial"/>
        <family val="2"/>
      </rPr>
      <t xml:space="preserve"> </t>
    </r>
    <r>
      <rPr>
        <sz val="10"/>
        <rFont val="돋움"/>
        <family val="3"/>
        <charset val="129"/>
      </rPr>
      <t>바꾸기</t>
    </r>
    <r>
      <rPr>
        <sz val="10"/>
        <rFont val="Arial"/>
        <family val="2"/>
      </rPr>
      <t xml:space="preserve"> </t>
    </r>
    <r>
      <rPr>
        <sz val="10"/>
        <rFont val="돋움"/>
        <family val="3"/>
        <charset val="129"/>
      </rPr>
      <t>할것</t>
    </r>
    <r>
      <rPr>
        <sz val="10"/>
        <rFont val="Arial"/>
        <family val="2"/>
      </rPr>
      <t>.</t>
    </r>
    <phoneticPr fontId="2" type="noConversion"/>
  </si>
  <si>
    <r>
      <t xml:space="preserve">"-" =&gt; " " empty </t>
    </r>
    <r>
      <rPr>
        <sz val="10"/>
        <rFont val="돋움"/>
        <family val="3"/>
        <charset val="129"/>
      </rPr>
      <t>바꾸기</t>
    </r>
    <r>
      <rPr>
        <sz val="10"/>
        <rFont val="Arial"/>
        <family val="2"/>
      </rPr>
      <t xml:space="preserve"> </t>
    </r>
    <r>
      <rPr>
        <sz val="10"/>
        <rFont val="돋움"/>
        <family val="3"/>
        <charset val="129"/>
      </rPr>
      <t>할</t>
    </r>
    <r>
      <rPr>
        <sz val="10"/>
        <rFont val="Arial"/>
        <family val="2"/>
      </rPr>
      <t xml:space="preserve"> </t>
    </r>
    <r>
      <rPr>
        <sz val="10"/>
        <rFont val="돋움"/>
        <family val="3"/>
        <charset val="129"/>
      </rPr>
      <t>경우</t>
    </r>
    <r>
      <rPr>
        <sz val="10"/>
        <rFont val="Arial"/>
        <family val="2"/>
      </rPr>
      <t xml:space="preserve"> </t>
    </r>
    <r>
      <rPr>
        <sz val="10"/>
        <rFont val="돋움"/>
        <family val="3"/>
        <charset val="129"/>
      </rPr>
      <t>영역지정하고</t>
    </r>
    <r>
      <rPr>
        <sz val="10"/>
        <rFont val="Arial"/>
        <family val="2"/>
      </rPr>
      <t xml:space="preserve"> </t>
    </r>
    <r>
      <rPr>
        <sz val="10"/>
        <rFont val="돋움"/>
        <family val="3"/>
        <charset val="129"/>
      </rPr>
      <t>범위를</t>
    </r>
    <r>
      <rPr>
        <sz val="10"/>
        <rFont val="Arial"/>
        <family val="2"/>
      </rPr>
      <t xml:space="preserve"> </t>
    </r>
    <r>
      <rPr>
        <sz val="10"/>
        <rFont val="돋움"/>
        <family val="3"/>
        <charset val="129"/>
      </rPr>
      <t>반드시</t>
    </r>
    <r>
      <rPr>
        <sz val="10"/>
        <rFont val="Arial"/>
        <family val="2"/>
      </rPr>
      <t xml:space="preserve"> </t>
    </r>
    <r>
      <rPr>
        <sz val="10"/>
        <rFont val="돋움"/>
        <family val="3"/>
        <charset val="129"/>
      </rPr>
      <t>시트로</t>
    </r>
    <r>
      <rPr>
        <sz val="10"/>
        <rFont val="Arial"/>
        <family val="2"/>
      </rPr>
      <t xml:space="preserve"> </t>
    </r>
    <r>
      <rPr>
        <sz val="10"/>
        <rFont val="돋움"/>
        <family val="3"/>
        <charset val="129"/>
      </rPr>
      <t>할것</t>
    </r>
    <r>
      <rPr>
        <sz val="10"/>
        <rFont val="Arial"/>
        <family val="2"/>
      </rPr>
      <t xml:space="preserve">. </t>
    </r>
    <r>
      <rPr>
        <sz val="10"/>
        <rFont val="돋움"/>
        <family val="3"/>
        <charset val="129"/>
      </rPr>
      <t>통합문서로</t>
    </r>
    <r>
      <rPr>
        <sz val="10"/>
        <rFont val="Arial"/>
        <family val="2"/>
      </rPr>
      <t xml:space="preserve"> </t>
    </r>
    <r>
      <rPr>
        <sz val="10"/>
        <rFont val="돋움"/>
        <family val="3"/>
        <charset val="129"/>
      </rPr>
      <t>하면</t>
    </r>
    <r>
      <rPr>
        <sz val="10"/>
        <rFont val="Arial"/>
        <family val="2"/>
      </rPr>
      <t xml:space="preserve"> </t>
    </r>
    <r>
      <rPr>
        <sz val="10"/>
        <rFont val="돋움"/>
        <family val="3"/>
        <charset val="129"/>
      </rPr>
      <t>전체</t>
    </r>
    <r>
      <rPr>
        <sz val="10"/>
        <rFont val="Arial"/>
        <family val="2"/>
      </rPr>
      <t xml:space="preserve"> </t>
    </r>
    <r>
      <rPr>
        <sz val="10"/>
        <rFont val="돋움"/>
        <family val="3"/>
        <charset val="129"/>
      </rPr>
      <t>통합문서가</t>
    </r>
    <r>
      <rPr>
        <sz val="10"/>
        <rFont val="Arial"/>
        <family val="2"/>
      </rPr>
      <t xml:space="preserve"> </t>
    </r>
    <r>
      <rPr>
        <sz val="10"/>
        <rFont val="돋움"/>
        <family val="3"/>
        <charset val="129"/>
      </rPr>
      <t>바뀌어짐</t>
    </r>
    <r>
      <rPr>
        <sz val="10"/>
        <rFont val="Arial"/>
        <family val="2"/>
      </rPr>
      <t>.</t>
    </r>
    <phoneticPr fontId="2" type="noConversion"/>
  </si>
  <si>
    <t>1월</t>
    <phoneticPr fontId="2" type="noConversion"/>
  </si>
  <si>
    <t>2월</t>
    <phoneticPr fontId="2" type="noConversion"/>
  </si>
  <si>
    <t>3월</t>
    <phoneticPr fontId="2" type="noConversion"/>
  </si>
  <si>
    <t>4월</t>
    <phoneticPr fontId="2" type="noConversion"/>
  </si>
  <si>
    <t>5월</t>
    <phoneticPr fontId="2" type="noConversion"/>
  </si>
  <si>
    <t>6월</t>
    <phoneticPr fontId="2" type="noConversion"/>
  </si>
  <si>
    <t>7월</t>
    <phoneticPr fontId="2" type="noConversion"/>
  </si>
  <si>
    <t>8월</t>
    <phoneticPr fontId="2" type="noConversion"/>
  </si>
  <si>
    <t>9월</t>
    <phoneticPr fontId="2" type="noConversion"/>
  </si>
  <si>
    <t>10월</t>
    <phoneticPr fontId="2" type="noConversion"/>
  </si>
  <si>
    <t>11월</t>
    <phoneticPr fontId="2" type="noConversion"/>
  </si>
  <si>
    <t>12월</t>
    <phoneticPr fontId="2" type="noConversion"/>
  </si>
  <si>
    <t>성
별</t>
    <phoneticPr fontId="2" type="noConversion"/>
  </si>
  <si>
    <t>나
이</t>
    <phoneticPr fontId="2" type="noConversion"/>
  </si>
  <si>
    <t>합계</t>
    <phoneticPr fontId="2" type="noConversion"/>
  </si>
  <si>
    <t>평균인원수</t>
    <phoneticPr fontId="2" type="noConversion"/>
  </si>
  <si>
    <t>상
시</t>
    <phoneticPr fontId="2" type="noConversion"/>
  </si>
  <si>
    <t>청
년
등</t>
    <phoneticPr fontId="2" type="noConversion"/>
  </si>
  <si>
    <t>상시
근로자수</t>
    <phoneticPr fontId="2" type="noConversion"/>
  </si>
  <si>
    <t>청년
등
근로자수</t>
    <phoneticPr fontId="2" type="noConversion"/>
  </si>
  <si>
    <t>N
O</t>
    <phoneticPr fontId="2" type="noConversion"/>
  </si>
  <si>
    <t>임원취임일
친인척여부</t>
    <phoneticPr fontId="2" type="noConversion"/>
  </si>
  <si>
    <t>총급여
ⓐ</t>
    <phoneticPr fontId="2" type="noConversion"/>
  </si>
  <si>
    <t>전근무지
총급여
ⓑ</t>
    <phoneticPr fontId="2" type="noConversion"/>
  </si>
  <si>
    <t>현재근무지
총급여
ⓒ=ⓐ-ⓑ</t>
    <phoneticPr fontId="2" type="noConversion"/>
  </si>
  <si>
    <r>
      <rPr>
        <sz val="6"/>
        <rFont val="돋움"/>
        <family val="3"/>
        <charset val="129"/>
      </rPr>
      <t>하단</t>
    </r>
    <r>
      <rPr>
        <sz val="6"/>
        <rFont val="Arial"/>
        <family val="2"/>
      </rPr>
      <t xml:space="preserve"> 2016</t>
    </r>
    <r>
      <rPr>
        <sz val="6"/>
        <rFont val="돋움"/>
        <family val="3"/>
        <charset val="129"/>
      </rPr>
      <t>년</t>
    </r>
    <r>
      <rPr>
        <sz val="6"/>
        <rFont val="Arial"/>
        <family val="2"/>
      </rPr>
      <t xml:space="preserve"> </t>
    </r>
    <r>
      <rPr>
        <sz val="6"/>
        <rFont val="돋움"/>
        <family val="3"/>
        <charset val="129"/>
      </rPr>
      <t>신규입사자</t>
    </r>
    <r>
      <rPr>
        <sz val="6"/>
        <rFont val="Arial"/>
        <family val="2"/>
      </rPr>
      <t xml:space="preserve"> </t>
    </r>
    <r>
      <rPr>
        <sz val="6"/>
        <rFont val="돋움"/>
        <family val="3"/>
        <charset val="129"/>
      </rPr>
      <t>전근무지</t>
    </r>
    <r>
      <rPr>
        <sz val="6"/>
        <rFont val="Arial"/>
        <family val="2"/>
      </rPr>
      <t xml:space="preserve"> </t>
    </r>
    <r>
      <rPr>
        <sz val="6"/>
        <rFont val="돋움"/>
        <family val="3"/>
        <charset val="129"/>
      </rPr>
      <t>총급여</t>
    </r>
    <r>
      <rPr>
        <sz val="6"/>
        <rFont val="Arial"/>
        <family val="2"/>
      </rPr>
      <t xml:space="preserve"> check!!</t>
    </r>
    <phoneticPr fontId="2" type="noConversion"/>
  </si>
  <si>
    <t>장애인
(여,부)</t>
    <phoneticPr fontId="2" type="noConversion"/>
  </si>
  <si>
    <t>상이자
(여,부)</t>
    <phoneticPr fontId="2" type="noConversion"/>
  </si>
  <si>
    <t>가.임원
(여,부)</t>
    <phoneticPr fontId="2" type="noConversion"/>
  </si>
  <si>
    <t>나.최대주주
or 그배우자
(여,부)</t>
    <phoneticPr fontId="2" type="noConversion"/>
  </si>
  <si>
    <t>다."나."의직계존비속
(그배우자포함)
(여,부)</t>
    <phoneticPr fontId="2" type="noConversion"/>
  </si>
  <si>
    <t>증가수</t>
    <phoneticPr fontId="2" type="noConversion"/>
  </si>
  <si>
    <r>
      <t>2016</t>
    </r>
    <r>
      <rPr>
        <sz val="10"/>
        <rFont val="돋움"/>
        <family val="3"/>
        <charset val="129"/>
      </rPr>
      <t>년</t>
    </r>
    <r>
      <rPr>
        <sz val="10"/>
        <rFont val="Arial"/>
        <family val="2"/>
      </rPr>
      <t xml:space="preserve"> </t>
    </r>
    <r>
      <rPr>
        <sz val="10"/>
        <rFont val="돋움"/>
        <family val="3"/>
        <charset val="129"/>
      </rPr>
      <t>귀속</t>
    </r>
    <phoneticPr fontId="2" type="noConversion"/>
  </si>
  <si>
    <t>2017년</t>
    <phoneticPr fontId="2" type="noConversion"/>
  </si>
  <si>
    <t>증가수</t>
    <phoneticPr fontId="2" type="noConversion"/>
  </si>
  <si>
    <t>2018년</t>
    <phoneticPr fontId="2" type="noConversion"/>
  </si>
  <si>
    <t>실 추징액(농특세환급)</t>
    <phoneticPr fontId="2" type="noConversion"/>
  </si>
  <si>
    <t>차액</t>
    <phoneticPr fontId="2" type="noConversion"/>
  </si>
  <si>
    <r>
      <t xml:space="preserve">⑪ 해당 과세연도에 </t>
    </r>
    <r>
      <rPr>
        <sz val="10.5"/>
        <color rgb="FFFF0000"/>
        <rFont val="돋움"/>
        <family val="3"/>
        <charset val="129"/>
      </rPr>
      <t>청년등</t>
    </r>
    <r>
      <rPr>
        <sz val="10.5"/>
        <color theme="1"/>
        <rFont val="돋움"/>
        <family val="3"/>
        <charset val="129"/>
      </rPr>
      <t xml:space="preserve"> 상시근
로자에게 지급하는「소득세법」
제20조제1항에 따른 총급여액</t>
    </r>
    <phoneticPr fontId="2" type="noConversion"/>
  </si>
  <si>
    <r>
      <t xml:space="preserve">27. 해당 과세연도에 </t>
    </r>
    <r>
      <rPr>
        <sz val="11"/>
        <color rgb="FFFF0000"/>
        <rFont val="맑은 고딕"/>
        <family val="3"/>
        <charset val="129"/>
        <scheme val="minor"/>
      </rPr>
      <t>청년등 외</t>
    </r>
    <r>
      <rPr>
        <sz val="11"/>
        <color theme="1"/>
        <rFont val="맑은 고딕"/>
        <family val="2"/>
        <charset val="129"/>
        <scheme val="minor"/>
      </rPr>
      <t xml:space="preserve"> 상시근로자에게 지급하는「소득세법</t>
    </r>
    <r>
      <rPr>
        <sz val="11"/>
        <color theme="1"/>
        <rFont val="맑은 고딕"/>
        <family val="3"/>
        <charset val="128"/>
        <scheme val="minor"/>
      </rPr>
      <t>｣</t>
    </r>
    <r>
      <rPr>
        <sz val="11"/>
        <color theme="1"/>
        <rFont val="맑은 고딕"/>
        <family val="2"/>
        <charset val="129"/>
        <scheme val="minor"/>
      </rPr>
      <t xml:space="preserve"> 제20조제1항에 따른 총급여액</t>
    </r>
    <phoneticPr fontId="2" type="noConversion"/>
  </si>
  <si>
    <t>채지안</t>
  </si>
  <si>
    <t>김민정</t>
  </si>
  <si>
    <t>조하나</t>
  </si>
  <si>
    <t>조하나(육아휴직)</t>
  </si>
  <si>
    <t>문채원(육아휴직)</t>
  </si>
  <si>
    <t>김가영</t>
  </si>
  <si>
    <t>황미나</t>
  </si>
  <si>
    <t>류주현</t>
  </si>
  <si>
    <t>오현경</t>
  </si>
  <si>
    <t>오현경(출산휴가)</t>
  </si>
  <si>
    <t>신예지</t>
  </si>
  <si>
    <t>황보</t>
  </si>
  <si>
    <t>조보아</t>
  </si>
  <si>
    <t>손예진</t>
  </si>
  <si>
    <t>전효성</t>
  </si>
  <si>
    <t>손연재</t>
  </si>
  <si>
    <t>윤보미</t>
  </si>
  <si>
    <t>취임일반드시기재</t>
    <phoneticPr fontId="2" type="noConversion"/>
  </si>
  <si>
    <t>취득일 반드시기재</t>
    <phoneticPr fontId="2" type="noConversion"/>
  </si>
  <si>
    <t>입사일
(바꾸기
날짜형식
Ctrl + F
"-" → "-"</t>
    <phoneticPr fontId="2" type="noConversion"/>
  </si>
  <si>
    <t>산재보험
상실일
(바꾸기
Ctrl + F
"-" → "-"</t>
    <phoneticPr fontId="2" type="noConversion"/>
  </si>
  <si>
    <t>임원또는
특수관계
("여","부")</t>
    <phoneticPr fontId="2" type="noConversion"/>
  </si>
  <si>
    <t>임원(이사,감사)
취임일</t>
    <phoneticPr fontId="2" type="noConversion"/>
  </si>
  <si>
    <t>최대
주주 "여" "부"
(최대주주특수관계인포함)</t>
    <phoneticPr fontId="2" type="noConversion"/>
  </si>
  <si>
    <t>최대주식
취득일</t>
    <phoneticPr fontId="2" type="noConversion"/>
  </si>
  <si>
    <t>and 빠른날</t>
    <phoneticPr fontId="2" type="noConversion"/>
  </si>
  <si>
    <r>
      <t>12월</t>
    </r>
    <r>
      <rPr>
        <sz val="10"/>
        <rFont val="돋움"/>
        <family val="3"/>
        <charset val="129"/>
      </rPr>
      <t/>
    </r>
  </si>
  <si>
    <t>계</t>
    <phoneticPr fontId="8" type="noConversion"/>
  </si>
  <si>
    <t>입사일/상실일만 영역선택하고 바꾸기 "- " →  "-" 날짜형식 인식</t>
    <phoneticPr fontId="2" type="noConversion"/>
  </si>
  <si>
    <t>임원또는
특수관계</t>
    <phoneticPr fontId="2" type="noConversion"/>
  </si>
  <si>
    <t>최대
주주여부
(최대주주특수관계인포함)</t>
    <phoneticPr fontId="2" type="noConversion"/>
  </si>
  <si>
    <r>
      <rPr>
        <sz val="10"/>
        <rFont val="돋움"/>
        <family val="3"/>
        <charset val="129"/>
      </rPr>
      <t>사원등록을</t>
    </r>
    <r>
      <rPr>
        <sz val="10"/>
        <rFont val="Arial"/>
        <family val="2"/>
      </rPr>
      <t xml:space="preserve"> </t>
    </r>
    <r>
      <rPr>
        <sz val="10"/>
        <rFont val="돋움"/>
        <family val="3"/>
        <charset val="129"/>
      </rPr>
      <t>엑셀로</t>
    </r>
    <r>
      <rPr>
        <sz val="10"/>
        <rFont val="Arial"/>
        <family val="2"/>
      </rPr>
      <t xml:space="preserve"> </t>
    </r>
    <r>
      <rPr>
        <sz val="10"/>
        <rFont val="돋움"/>
        <family val="3"/>
        <charset val="129"/>
      </rPr>
      <t>저장해서</t>
    </r>
    <r>
      <rPr>
        <sz val="10"/>
        <rFont val="Arial"/>
        <family val="2"/>
      </rPr>
      <t xml:space="preserve"> </t>
    </r>
    <r>
      <rPr>
        <sz val="10"/>
        <rFont val="돋움"/>
        <family val="3"/>
        <charset val="129"/>
      </rPr>
      <t>작성</t>
    </r>
    <phoneticPr fontId="2" type="noConversion"/>
  </si>
  <si>
    <r>
      <rPr>
        <sz val="10"/>
        <rFont val="돋움"/>
        <family val="3"/>
        <charset val="129"/>
      </rPr>
      <t>날짜</t>
    </r>
    <r>
      <rPr>
        <sz val="10"/>
        <rFont val="Arial"/>
        <family val="2"/>
      </rPr>
      <t xml:space="preserve"> </t>
    </r>
    <r>
      <rPr>
        <sz val="10"/>
        <rFont val="돋움"/>
        <family val="3"/>
        <charset val="129"/>
      </rPr>
      <t>형식이</t>
    </r>
    <r>
      <rPr>
        <sz val="10"/>
        <rFont val="Arial"/>
        <family val="2"/>
      </rPr>
      <t xml:space="preserve"> "/"</t>
    </r>
    <r>
      <rPr>
        <sz val="10"/>
        <rFont val="돋움"/>
        <family val="3"/>
        <charset val="129"/>
      </rPr>
      <t>로</t>
    </r>
    <r>
      <rPr>
        <sz val="10"/>
        <rFont val="Arial"/>
        <family val="2"/>
      </rPr>
      <t xml:space="preserve"> </t>
    </r>
    <r>
      <rPr>
        <sz val="10"/>
        <rFont val="돋움"/>
        <family val="3"/>
        <charset val="129"/>
      </rPr>
      <t>구분되어</t>
    </r>
    <r>
      <rPr>
        <sz val="10"/>
        <rFont val="Arial"/>
        <family val="2"/>
      </rPr>
      <t xml:space="preserve"> </t>
    </r>
    <r>
      <rPr>
        <sz val="10"/>
        <rFont val="돋움"/>
        <family val="3"/>
        <charset val="129"/>
      </rPr>
      <t>있으면</t>
    </r>
    <r>
      <rPr>
        <sz val="10"/>
        <rFont val="Arial"/>
        <family val="2"/>
      </rPr>
      <t xml:space="preserve"> </t>
    </r>
    <r>
      <rPr>
        <sz val="10"/>
        <rFont val="돋움"/>
        <family val="3"/>
        <charset val="129"/>
      </rPr>
      <t>바꾸기</t>
    </r>
    <r>
      <rPr>
        <sz val="10"/>
        <rFont val="Arial"/>
        <family val="2"/>
      </rPr>
      <t xml:space="preserve"> "-"</t>
    </r>
    <r>
      <rPr>
        <sz val="10"/>
        <rFont val="돋움"/>
        <family val="3"/>
        <charset val="129"/>
      </rPr>
      <t>로해서</t>
    </r>
    <r>
      <rPr>
        <sz val="10"/>
        <rFont val="Arial"/>
        <family val="2"/>
      </rPr>
      <t xml:space="preserve"> </t>
    </r>
    <r>
      <rPr>
        <sz val="10"/>
        <rFont val="돋움"/>
        <family val="3"/>
        <charset val="129"/>
      </rPr>
      <t>날짜형식으로</t>
    </r>
    <phoneticPr fontId="2" type="noConversion"/>
  </si>
  <si>
    <r>
      <t>2</t>
    </r>
    <r>
      <rPr>
        <sz val="10"/>
        <rFont val="돋움"/>
        <family val="3"/>
        <charset val="129"/>
      </rPr>
      <t>월</t>
    </r>
    <phoneticPr fontId="2" type="noConversion"/>
  </si>
  <si>
    <r>
      <rPr>
        <sz val="10"/>
        <rFont val="돋움"/>
        <family val="3"/>
        <charset val="129"/>
      </rPr>
      <t>÷</t>
    </r>
    <r>
      <rPr>
        <sz val="10"/>
        <rFont val="Arial"/>
        <family val="2"/>
      </rPr>
      <t xml:space="preserve"> 12</t>
    </r>
    <phoneticPr fontId="2" type="noConversion"/>
  </si>
  <si>
    <t>한도</t>
    <phoneticPr fontId="2" type="noConversion"/>
  </si>
  <si>
    <r>
      <rPr>
        <sz val="10"/>
        <rFont val="돋움"/>
        <family val="3"/>
        <charset val="129"/>
      </rPr>
      <t>중소기업</t>
    </r>
    <r>
      <rPr>
        <sz val="10"/>
        <rFont val="Arial"/>
        <family val="2"/>
      </rPr>
      <t xml:space="preserve"> </t>
    </r>
    <r>
      <rPr>
        <sz val="10"/>
        <rFont val="돋움"/>
        <family val="3"/>
        <charset val="129"/>
      </rPr>
      <t>감면</t>
    </r>
    <r>
      <rPr>
        <sz val="10"/>
        <rFont val="Arial"/>
        <family val="2"/>
      </rPr>
      <t xml:space="preserve"> </t>
    </r>
    <r>
      <rPr>
        <sz val="10"/>
        <rFont val="돋움"/>
        <family val="3"/>
        <charset val="129"/>
      </rPr>
      <t>한도</t>
    </r>
    <phoneticPr fontId="2" type="noConversion"/>
  </si>
  <si>
    <t>사업연도</t>
    <phoneticPr fontId="2" type="noConversion"/>
  </si>
  <si>
    <t>중소기업에 대한특별세액감면
한도계산</t>
    <phoneticPr fontId="2" type="noConversion"/>
  </si>
  <si>
    <t>법인명</t>
    <phoneticPr fontId="2" type="noConversion"/>
  </si>
  <si>
    <t>~</t>
    <phoneticPr fontId="2" type="noConversion"/>
  </si>
  <si>
    <t>⑦ 법 제7조 제5항에 따른 상시근로자의 범위 및 상시근로자 수의 계산방법에 관하여는 제23조 제10항부터 제13항까지의 규정을 준용한다.(2018.02.13 신설)</t>
    <phoneticPr fontId="2" type="noConversion"/>
  </si>
  <si>
    <t>① 상시근로자</t>
    <phoneticPr fontId="2" type="noConversion"/>
  </si>
  <si>
    <t>구         분</t>
    <phoneticPr fontId="2" type="noConversion"/>
  </si>
  <si>
    <t>※ 상시근로자 제외 : 임원(이사급 이상 직무),대표자,최대주주와 그 배우자 와 직계존비속(그 배우자 포함) 및 친족</t>
    <phoneticPr fontId="2" type="noConversion"/>
  </si>
  <si>
    <t>상시</t>
    <phoneticPr fontId="2" type="noConversion"/>
  </si>
  <si>
    <t>단시간</t>
    <phoneticPr fontId="2" type="noConversion"/>
  </si>
  <si>
    <t>=</t>
    <phoneticPr fontId="2" type="noConversion"/>
  </si>
  <si>
    <t>÷</t>
    <phoneticPr fontId="2" type="noConversion"/>
  </si>
  <si>
    <t>2019년</t>
    <phoneticPr fontId="2" type="noConversion"/>
  </si>
  <si>
    <t>감면한도</t>
    <phoneticPr fontId="2" type="noConversion"/>
  </si>
  <si>
    <t>② 1개월 60시간이상 단시간근로자</t>
    <phoneticPr fontId="2" type="noConversion"/>
  </si>
  <si>
    <t>빨간색 안 직접 기재</t>
    <phoneticPr fontId="2" type="noConversion"/>
  </si>
  <si>
    <t>2019년 60시간이상</t>
    <phoneticPr fontId="2" type="noConversion"/>
  </si>
  <si>
    <t>이 경우 제10항 제2호 단서에 따른 근로자 1명은 0.5명으로 하여 계산 제2호 각 목의 지원요건을 모두 충족하는 경우에는 0.75명으로 하여 계산한다.(2015.02.03 개정)</t>
    <phoneticPr fontId="2" type="noConversion"/>
  </si>
  <si>
    <t>근로자수</t>
    <phoneticPr fontId="2" type="noConversion"/>
  </si>
  <si>
    <t>÷1/2</t>
    <phoneticPr fontId="2" type="noConversion"/>
  </si>
  <si>
    <t>해당연도 개월수</t>
    <phoneticPr fontId="2" type="noConversion"/>
  </si>
  <si>
    <t xml:space="preserve">⑩ 제7항부터 제9항까지의 규정을 적용할 때 상시근로자는 「근로기준법」에 따라 근로계약을 체결한 내국인 근로자로 한다. </t>
    <phoneticPr fontId="2" type="noConversion"/>
  </si>
  <si>
    <t xml:space="preserve">    다만, 다음 각 호의 어느 하나에 해당하는 사람은 제외한다.(2015.02.03 개정) </t>
    <phoneticPr fontId="2" type="noConversion"/>
  </si>
  <si>
    <r>
      <t xml:space="preserve">2. 「근로기준법」 제2조 제1항 제9호에 따른 단시간근로자. </t>
    </r>
    <r>
      <rPr>
        <sz val="9"/>
        <color rgb="FFFF0000"/>
        <rFont val="맑은 고딕"/>
        <family val="3"/>
        <charset val="129"/>
        <scheme val="minor"/>
      </rPr>
      <t>다만, 1개월간의 소정근로시간이 60시간 이상인 근로자는 상시근로자로 본다</t>
    </r>
    <r>
      <rPr>
        <sz val="9"/>
        <color theme="1"/>
        <rFont val="맑은 고딕"/>
        <family val="3"/>
        <charset val="129"/>
        <scheme val="minor"/>
      </rPr>
      <t>.(2019.02.12 개정)</t>
    </r>
    <phoneticPr fontId="2" type="noConversion"/>
  </si>
  <si>
    <t>3. 「법인세법 시행령」 제40조 제1항 각 호의 어느 하나에 해당하는 임원(2019.02.12 개정)</t>
    <phoneticPr fontId="2" type="noConversion"/>
  </si>
  <si>
    <t xml:space="preserve">4. 해당 기업의 최대주주 또는 최대출자자(개인사업자의 경우에는 대표자를 말한다)와 그 배우자(2012.02.02 신설)
</t>
    <phoneticPr fontId="2" type="noConversion"/>
  </si>
  <si>
    <t xml:space="preserve">6. 「소득세법 시행령」 제196조에 따른 근로소득원천징수부에 의하여 근로소득세를 원천징수한 사실이 확인되지 아니하고, </t>
    <phoneticPr fontId="2" type="noConversion"/>
  </si>
  <si>
    <t xml:space="preserve">    다음 각 목의 어느 하나에 해당하는 금액의 납부사실도 확인되지 아니하는 자(2012.02.02 신설)</t>
    <phoneticPr fontId="2" type="noConversion"/>
  </si>
  <si>
    <t>가. 「국민연금법」 제3조 제1항 제11호 및 제12호에 따른 부담금 및 기여금(2012.02.02 신설)</t>
    <phoneticPr fontId="2" type="noConversion"/>
  </si>
  <si>
    <t>나. 「국민건강보험법」제69조에 따른 직장가입자의 보험료(2012.08.31 개정)</t>
    <phoneticPr fontId="2" type="noConversion"/>
  </si>
  <si>
    <t>조세특례제한법 제7조 [ 중소기업에 대한 특별세액감면(2000.12.29 제목개정) ]</t>
    <phoneticPr fontId="2" type="noConversion"/>
  </si>
  <si>
    <t xml:space="preserve">① 중소기업 중 다음 제1호의 감면 업종을 경영하는 기업에 대해서는 2020년 12월 31일 이전에 끝나는 과세연도까지 해당 사업장에서 발생한 소득에 대한 </t>
    <phoneticPr fontId="2" type="noConversion"/>
  </si>
  <si>
    <t xml:space="preserve">소득세 또는 법인세에 제2호의 감면 비율을 곱하여 계산한 세액상당액(제3호에 따라 계산한 금액을 한도로 한다)을 감면한다. </t>
    <phoneticPr fontId="2" type="noConversion"/>
  </si>
  <si>
    <t>다만, 내국법인의 본점 또는 주사무소가 수도권에 있는 경우에는 모든 사업장이 수도권에 있는 것으로 보고 제2호에 따른 감면 비율을 적용한다.(2017.12.19 개정)</t>
    <phoneticPr fontId="2" type="noConversion"/>
  </si>
  <si>
    <t>1. 감면업종(2008.12.26 개정)</t>
    <phoneticPr fontId="2" type="noConversion"/>
  </si>
  <si>
    <t>가. 작물재배업(2008.12.26 개정)</t>
    <phoneticPr fontId="2" type="noConversion"/>
  </si>
  <si>
    <t>나. 축산업(2008.12.26 개정)</t>
    <phoneticPr fontId="2" type="noConversion"/>
  </si>
  <si>
    <t>다. 어업(2008.12.26 개정)</t>
    <phoneticPr fontId="2" type="noConversion"/>
  </si>
  <si>
    <t>라. 광업(2008.12.26 개정)</t>
    <phoneticPr fontId="2" type="noConversion"/>
  </si>
  <si>
    <t>마. 제조업(2008.12.26 개정)</t>
    <phoneticPr fontId="2" type="noConversion"/>
  </si>
  <si>
    <t>바. 하수ㆍ폐기물 처리(재활용을 포함한다), 원료재생 및 환경복원업(2008.12.26 개정)</t>
    <phoneticPr fontId="2" type="noConversion"/>
  </si>
  <si>
    <t>사. 건설업(2008.12.26 개정)</t>
    <phoneticPr fontId="2" type="noConversion"/>
  </si>
  <si>
    <t>아. 도매 및 소매업(2008.12.26 개정)</t>
    <phoneticPr fontId="2" type="noConversion"/>
  </si>
  <si>
    <t>자. 운수업 중 여객운송업(2008.12.26 개정)</t>
    <phoneticPr fontId="2" type="noConversion"/>
  </si>
  <si>
    <t>차. 출판업(2008.12.26 개정)</t>
    <phoneticPr fontId="2" type="noConversion"/>
  </si>
  <si>
    <t>카. 영상ㆍ오디오 기록물 제작 및 배급업(비디오물 감상실 운영업은 제외한다)(2014.12.23 개정)</t>
    <phoneticPr fontId="2" type="noConversion"/>
  </si>
  <si>
    <t>타. 방송업(2008.12.26 개정)</t>
    <phoneticPr fontId="2" type="noConversion"/>
  </si>
  <si>
    <t>파. 전기통신업(2008.12.26 개정)</t>
    <phoneticPr fontId="2" type="noConversion"/>
  </si>
  <si>
    <t>하. 컴퓨터프로그래밍, 시스템 통합 및 관리업(2008.12.26 개정)</t>
    <phoneticPr fontId="2" type="noConversion"/>
  </si>
  <si>
    <t>거. 정보서비스업(블록체인 기반 암호화자산 매매 및 중개업은 제외한다)(2018.12.24 개정)</t>
    <phoneticPr fontId="2" type="noConversion"/>
  </si>
  <si>
    <t>너. 연구개발업(2008.12.26 개정)</t>
    <phoneticPr fontId="2" type="noConversion"/>
  </si>
  <si>
    <t>더. 광고업(2008.12.26 개정)</t>
    <phoneticPr fontId="2" type="noConversion"/>
  </si>
  <si>
    <t>러. 그 밖의 과학기술서비스업(2008.12.26 개정)</t>
    <phoneticPr fontId="2" type="noConversion"/>
  </si>
  <si>
    <t>머. 포장 및 충전업(2008.12.26 개정)</t>
    <phoneticPr fontId="2" type="noConversion"/>
  </si>
  <si>
    <t>버. 전문디자인업(2008.12.26 개정)</t>
    <phoneticPr fontId="2" type="noConversion"/>
  </si>
  <si>
    <t>서. 창작 및 예술관련 서비스업(자영예술가는 제외한다)(2008.12.26 개정)</t>
    <phoneticPr fontId="2" type="noConversion"/>
  </si>
  <si>
    <t>어. 대통령령으로 정하는 주문자상표부착방식에 따른 수탁생산업(受託生産業)(2010.01.01 개정)</t>
    <phoneticPr fontId="2" type="noConversion"/>
  </si>
  <si>
    <t>저. 엔지니어링사업(2008.12.26 신설)</t>
    <phoneticPr fontId="2" type="noConversion"/>
  </si>
  <si>
    <t>처. 물류산업(2008.12.26 개정)</t>
    <phoneticPr fontId="2" type="noConversion"/>
  </si>
  <si>
    <t xml:space="preserve">커. 「학원의 설립ㆍ운영 및 과외교습에 관한 법률」에 따른 직업기술분야를 교습하는 학원을 운영하는 사업 </t>
    <phoneticPr fontId="2" type="noConversion"/>
  </si>
  <si>
    <t>또는 「근로자직업능력 개발법」에 따른 직업능력개발훈련시설을 운영하는 사업(직업능력개발훈련을 주된 사업으로 하는 경우에 한한다)(2010.12.27 개정)</t>
    <phoneticPr fontId="2" type="noConversion"/>
  </si>
  <si>
    <t>터. 대통령령으로 정하는 자동차정비공장을 운영하는 사업 (2010.01.01 개정)</t>
    <phoneticPr fontId="2" type="noConversion"/>
  </si>
  <si>
    <t>퍼. 「해운법」에 따른 선박관리업(2008.12.26 개정))</t>
    <phoneticPr fontId="2" type="noConversion"/>
  </si>
  <si>
    <t>허. 「의료법」에 따른 의료기관을 운영하는 사업[의원·치과의원 및 한의원은 해당 과세연도의 수입금액(기업회계기준에 따라 계산한 매출액을 말한다)에서 「국민건강보험법」 제47조에 따라 지급받는 요양급여비용이 차지하는 비율이 100분의 80 이상으로서 해당 과세연도의 종합소득금액이 1억원 이하인 경우에 한정한다. 이하 이 조에서 “의료업”이라 한다](2016.12.20 개정)</t>
    <phoneticPr fontId="2" type="noConversion"/>
  </si>
  <si>
    <t>고. 「관광진흥법」에 따른 관광사업(카지노, 관광유흥음식점 및 외국인전용유흥음식점업은 제외한다)(2010.01.01 개정)</t>
    <phoneticPr fontId="2" type="noConversion"/>
  </si>
  <si>
    <t>노. 「노인복지법」에 따른 노인복지시설을 운영하는 사업(2008.12.26 개정)</t>
    <phoneticPr fontId="2" type="noConversion"/>
  </si>
  <si>
    <t>도. 「전시산업발전법」에 따른 전시산업(2008.12.26 개정)</t>
    <phoneticPr fontId="2" type="noConversion"/>
  </si>
  <si>
    <t>로. 인력공급 및 고용알선업(농업노동자 공급업을 포함한다) (2010.12.27 개정)</t>
    <phoneticPr fontId="2" type="noConversion"/>
  </si>
  <si>
    <t>모. 콜센터 및 텔레마케팅 서비스업 (2010.01.01 신설)</t>
    <phoneticPr fontId="2" type="noConversion"/>
  </si>
  <si>
    <t>보. 「에너지이용 합리화법」 제25조에 따른 에너지절약전문기업이 하는 사업 (2010.01.01 신설)</t>
    <phoneticPr fontId="2" type="noConversion"/>
  </si>
  <si>
    <r>
      <t>소. 「노인장기요양보험법」제31조에 따른 장기요양기관 중 재가급여를 제공하는 장기요양기관을 운영하는 사업</t>
    </r>
    <r>
      <rPr>
        <sz val="11"/>
        <rFont val="맑은 고딕"/>
        <family val="3"/>
        <charset val="129"/>
        <scheme val="minor"/>
      </rPr>
      <t>(2018.12.11 개정) &lt;노인장기요양보험법 부칙&gt; (2010.12.27 신설)</t>
    </r>
    <phoneticPr fontId="2" type="noConversion"/>
  </si>
  <si>
    <t>오. 건물 및 산업설비 청소업(2010.12.27 신설)</t>
    <phoneticPr fontId="2" type="noConversion"/>
  </si>
  <si>
    <t>조. 경비 및 경호 서비스업(2010.12.27 신설)</t>
    <phoneticPr fontId="2" type="noConversion"/>
  </si>
  <si>
    <t>초. 시장조사 및 여론조사업(2010.12.27 신설)</t>
    <phoneticPr fontId="2" type="noConversion"/>
  </si>
  <si>
    <t>코. 사회복지 서비스업(2013.01.01 신설)</t>
    <phoneticPr fontId="2" type="noConversion"/>
  </si>
  <si>
    <t>토. 무형재산권 임대업(「지식재산 기본법」 제3조 제1호에 따른 지식재산을 임대하는 경우로 한정한다)(2014.01.01 신설)</t>
    <phoneticPr fontId="2" type="noConversion"/>
  </si>
  <si>
    <t>포. 「국가과학기술 경쟁력 강화를 위한 이공계지원 특별법」 제2조 제4호 나목에 따른 연구개발지원업(2014.01.01 신설)</t>
    <phoneticPr fontId="2" type="noConversion"/>
  </si>
  <si>
    <t>호. 개인 간병 및 유사 서비스업, 사회교육시설, 직원훈련기관, 기타 기술 및 직업훈련 학원, 도서관ㆍ사적지 및 유사 여가 관련 서비스업(독서실 운영업은 제외한다)(2017.12.19 개정)</t>
    <phoneticPr fontId="2" type="noConversion"/>
  </si>
  <si>
    <t>구. 「민간임대주택에 관한 특별법」에 따른 주택임대관리업(2015.12.15 개정)</t>
    <phoneticPr fontId="2" type="noConversion"/>
  </si>
  <si>
    <t>누. 「신에너지 및 재생에너지 개발·이용·보급 촉진법」에 따른 신·재생에너지 발전사업(2014.12.23 신설)</t>
    <phoneticPr fontId="2" type="noConversion"/>
  </si>
  <si>
    <t>두. 보안시스템 서비스업(2015.12.15 신설)</t>
    <phoneticPr fontId="2" type="noConversion"/>
  </si>
  <si>
    <t>루. 임업(2016.12.20 신설)</t>
    <phoneticPr fontId="2" type="noConversion"/>
  </si>
  <si>
    <t>2. 감면비율(2004.12.31 개정)</t>
    <phoneticPr fontId="2" type="noConversion"/>
  </si>
  <si>
    <t>⑥ 법 제7조 제1항 제2호 마목에서 "대통령령으로 정하는 지식기반산업"이란 다음 각 호의 어느 하나에 해당하는 사업을 말한다.(2014.02.21 개정)</t>
    <phoneticPr fontId="2" type="noConversion"/>
  </si>
  <si>
    <t>가. 대통령령으로 정하는 소기업(이하 이 조에서 “소기업”이라 한다)이 도매 및 소매업, 의료업</t>
    <phoneticPr fontId="2" type="noConversion"/>
  </si>
  <si>
    <t>(이하 이 조에서 “도매업등”이라 한다)을 경영하는 사업장 : 100분의 10(2010.01.01 개정)</t>
    <phoneticPr fontId="2" type="noConversion"/>
  </si>
  <si>
    <t>1. 엔지니어링사업(2001.12.31 신설)</t>
    <phoneticPr fontId="2" type="noConversion"/>
  </si>
  <si>
    <t xml:space="preserve">2. 전기통신업(2010.02.18 개정) </t>
    <phoneticPr fontId="2" type="noConversion"/>
  </si>
  <si>
    <t xml:space="preserve">3. 연구개발업(2010.02.18 개정) </t>
    <phoneticPr fontId="2" type="noConversion"/>
  </si>
  <si>
    <t>4. 컴퓨터 프로그래밍, 시스템 통합 및 관리업(2010.02.18 개정)</t>
    <phoneticPr fontId="2" type="noConversion"/>
  </si>
  <si>
    <t>나. 소기업이 수도권에서 제1호에 따른 감면 업종 중 도매업등을 제외한 업종을 경영하는 사업장 : 100분의 20(2010.01.01 개정)</t>
    <phoneticPr fontId="2" type="noConversion"/>
  </si>
  <si>
    <t>5. 영화ㆍ비디오물 및 방송프로그램 제작업(2010.02.18 개정)</t>
    <phoneticPr fontId="2" type="noConversion"/>
  </si>
  <si>
    <t>6. 전문디자인업(2008.02.22 신설)</t>
    <phoneticPr fontId="2" type="noConversion"/>
  </si>
  <si>
    <t xml:space="preserve">7. 오디오물 출판 및 원판 녹음업(2010.02.18 개정) </t>
    <phoneticPr fontId="2" type="noConversion"/>
  </si>
  <si>
    <t>8. 광고업 중 광고물 문안, 도안 및 설계 등 작성업(2018.02.13 개정)</t>
    <phoneticPr fontId="2" type="noConversion"/>
  </si>
  <si>
    <t>다. 소기업이 수도권 외의 지역에서 제1호에 따른 감면 업종 중 도매업등을 제외한 업종을 경영하는 사업장 : 100분의 30(2010.01.01 개정)</t>
    <phoneticPr fontId="2" type="noConversion"/>
  </si>
  <si>
    <t xml:space="preserve">9. 소프트웨어 개발 및 공급업(2010.02.18 신설) </t>
    <phoneticPr fontId="2" type="noConversion"/>
  </si>
  <si>
    <t>10. 방송업(2010.02.18 신설)</t>
    <phoneticPr fontId="2" type="noConversion"/>
  </si>
  <si>
    <t>11. 정보서비스업(2010.02.18 신설)</t>
    <phoneticPr fontId="2" type="noConversion"/>
  </si>
  <si>
    <t>12. 서적, 잡지 및 기타 인쇄물출판업(2014.02.21 신설)</t>
    <phoneticPr fontId="2" type="noConversion"/>
  </si>
  <si>
    <t>라. 소기업을 제외한 중소기업(이하 이 조에서 “중기업”이라 한다)이 수도권 외의 지역에서 도매업등을 경영하는 사업장 : 100분의 5(2010.01.01 개정)</t>
    <phoneticPr fontId="2" type="noConversion"/>
  </si>
  <si>
    <t>13. 창작 및 예술관련 서비스업(자영예술가는 제외한다)(2014.02.21 신설)</t>
    <phoneticPr fontId="2" type="noConversion"/>
  </si>
  <si>
    <t>14. 보안시스템 서비스업(2016.02.05 신설)</t>
    <phoneticPr fontId="2" type="noConversion"/>
  </si>
  <si>
    <t>마. 중기업의 사업장으로서 수도권에서 대통령령으로 정하는 지식기반산업을 경영하는 사업장 : 100분의 10(2010.01.01 개정)</t>
    <phoneticPr fontId="2" type="noConversion"/>
  </si>
  <si>
    <t>바. 중기업이 수도권 외의 지역에서 제1호에 따른 감면 업종 중 도매업등을 제외한 업종을 경영하는 사업장 : 100분의 15(2010.01.01 개정)</t>
    <phoneticPr fontId="2" type="noConversion"/>
  </si>
  <si>
    <t>3. 감면한도: 다음 각 목의 구분에 따른 금액(2017.12.19 신설)</t>
    <phoneticPr fontId="2" type="noConversion"/>
  </si>
  <si>
    <t xml:space="preserve">가. 해당 과세연도의 상시근로자 수가 직전 과세연도의 상시근로자 수보다 감소한 경우: </t>
    <phoneticPr fontId="2" type="noConversion"/>
  </si>
  <si>
    <t>1억원에서 감소한 상시근로자 1명당 5백만원씩을 뺀 금액(해당 금액이 음수인 경우에는 영으로 한다)(2017.12.19 신설)</t>
    <phoneticPr fontId="2" type="noConversion"/>
  </si>
  <si>
    <t>나. 그 밖의 경우: 1억원(2017.12.19 신설)</t>
    <phoneticPr fontId="2" type="noConversion"/>
  </si>
  <si>
    <t xml:space="preserve">② 제1항을 적용할 때 다음 각 호의 요건을 모두 충족하는 중소기업의 경우에는 
</t>
    <phoneticPr fontId="2" type="noConversion"/>
  </si>
  <si>
    <t>제1항 제2호의 규정에도 불구하고 제1항 제2호에 따른 감면 비율에 100분의 110을 곱한 감면 비율을 적용한다.(2016.12.20 개정)</t>
    <phoneticPr fontId="2" type="noConversion"/>
  </si>
  <si>
    <t>1. 해당 과세연도 개시일 현재 10년 이상 계속하여 해당 업종을 경영한 기업일 것(2016.12.20 개정)</t>
    <phoneticPr fontId="2" type="noConversion"/>
  </si>
  <si>
    <t>2. 해당 과세연도의 종합소득금액이 1억원 이하일 것(2016.12.20 개정)</t>
    <phoneticPr fontId="2" type="noConversion"/>
  </si>
  <si>
    <t>3. 「소득세법」 제59조의4 제9항에 따른 성실사업자로서 제122조의3 제1항 제1호, 제2호 및 제4호의 요건을 모두 갖춘 자일 것(2016.12.20 개정)</t>
    <phoneticPr fontId="2" type="noConversion"/>
  </si>
  <si>
    <t xml:space="preserve">③ 중소기업이 「여객자동차 운수사업법」 제31조 제1항에 따른 자동차대여사업자로서 같은 법 제28조에 따라 등록한 자동차 중에서 </t>
    <phoneticPr fontId="2" type="noConversion"/>
  </si>
  <si>
    <t xml:space="preserve">다음 각 호의 어느 하나에 해당하는 자동차를 100분의 50 이상 보유한 경우에는 제1항에도 불구하고 </t>
    <phoneticPr fontId="2" type="noConversion"/>
  </si>
  <si>
    <t>2020년 12월 31일까지 해당 자동차대여사업에서 발생하는 소득에 대한 소득세 또는 법인세의 100분의 30에 상당하는 세액</t>
    <phoneticPr fontId="2" type="noConversion"/>
  </si>
  <si>
    <t>(제1항 제3호에 따라 계산한 금액을 한도로 한다)을 감면한다.(2018.12.24 개정)</t>
    <phoneticPr fontId="2" type="noConversion"/>
  </si>
  <si>
    <t>1. 「환경친화적 자동차의 개발 및 보급 촉진에 관한 법률」 제2조 제3호에 따른 전기자동차(2018.12.24 신설)</t>
    <phoneticPr fontId="2" type="noConversion"/>
  </si>
  <si>
    <t>2. 「환경친화적 자동차의 개발 및 보급 촉진에 관한 법률」 제2조 제6호에 따른 연료전지자동차(2018.12.24 신설)</t>
    <phoneticPr fontId="2" type="noConversion"/>
  </si>
  <si>
    <t>④ 제1항부터 제3항까지의 규정을 적용받으려는 내국인은 대통령령으로 정하는 바에 따라 감면신청을 하여야 한다.(2016.12.20 개정)</t>
    <phoneticPr fontId="2" type="noConversion"/>
  </si>
  <si>
    <t>⑤ 제1항 및 제3항을 적용할 때 상시근로자의 범위, 상시근로자 수의 계산방법과 그 밖에 필요한 사항은 대통령령으로 정한다.(2017.12.19 신설)</t>
    <phoneticPr fontId="2" type="noConversion"/>
  </si>
  <si>
    <t>조세특례제한법시행령 제6조 [ 중소기업에 대한 특별세액감면(2000.12.29 제목개정) ]</t>
    <phoneticPr fontId="2" type="noConversion"/>
  </si>
  <si>
    <t xml:space="preserve">① 법 제7조 제1항 제1호 어목에서 “대통령령으로 정하는 주문자상표부착방식에 따른 수탁생산업”이란 </t>
    <phoneticPr fontId="2" type="noConversion"/>
  </si>
  <si>
    <t>위탁자로부터 주문자상표부착방식에 따른 제품생산을 위탁받아 이를 재위탁하여 제품을 생산ㆍ공급하는 사업을 말한다.(2009.02.04 개정)</t>
    <phoneticPr fontId="2" type="noConversion"/>
  </si>
  <si>
    <t>② 법 제7조 제1항 제1호 터목에서 “대통령령으로 정하는 자동차정비공장”이란 제54조 제1항에 따른 자동차정비공장을 말한다.(2009.02.04 개정)</t>
    <phoneticPr fontId="2" type="noConversion"/>
  </si>
  <si>
    <t>조세특례제한법시행령 제54조 [ 공장의 범위 등(1999.10.30 제목개정) ]</t>
    <phoneticPr fontId="2" type="noConversion"/>
  </si>
  <si>
    <t>① 법 제60조·법 제63조 및 법 제63조의 2에서 "공장"이라 함은 제조장 또는 기획재정부령이 정하는 자동차정비공장으로서 제조 또는 사업단위로 독립된 것을 말한다.(2008.02.29 직제개정)</t>
    <phoneticPr fontId="2" type="noConversion"/>
  </si>
  <si>
    <t>조세특례제한법시행규칙 제22조 [ 자동차정비공장의 범위 ]</t>
    <phoneticPr fontId="2" type="noConversion"/>
  </si>
  <si>
    <t xml:space="preserve">영 제54조 제1항에서 "기획재정부령이 정하는 자동차정비공장"이라 함은 「자동차관리법 시행규칙」 제131조의 규정에 의한 </t>
    <phoneticPr fontId="2" type="noConversion"/>
  </si>
  <si>
    <t>자동차종합정비업 또는 소형자동차정비업의 사업장을 말한다.(2008.04.29 직제개정)</t>
    <phoneticPr fontId="2" type="noConversion"/>
  </si>
  <si>
    <t>자동차관리법 시행규칙 제131조(자동차정비업의 작업범위)</t>
    <phoneticPr fontId="2" type="noConversion"/>
  </si>
  <si>
    <t>1. 자동차종합정비업 : 모든 종류의 자동차에 대한 점검ㆍ정비 및 튜닝작업</t>
    <phoneticPr fontId="2" type="noConversion"/>
  </si>
  <si>
    <t>2. 소형자동차종합정비업 : 승용자동차ㆍ경형 및 소형의 승합ㆍ화물ㆍ특수자동차에 대한 점검ㆍ정비 및 튜닝작업</t>
    <phoneticPr fontId="2" type="noConversion"/>
  </si>
  <si>
    <t>3. 자동차전문정비업 : 별표 26에 따른 자동차전문정비업의 작업제한범위에 속하지 아니하는 구조ㆍ장치에 대한 점검ㆍ정비 및 튜닝</t>
    <phoneticPr fontId="2" type="noConversion"/>
  </si>
  <si>
    <t>4. 원동기전문정비업 : 자동차원동기의 재생정비 및 튜닝</t>
    <phoneticPr fontId="2" type="noConversion"/>
  </si>
  <si>
    <t>③ 삭제(2009.02.04)</t>
    <phoneticPr fontId="2" type="noConversion"/>
  </si>
  <si>
    <t>④ 삭제(2009.02.04)</t>
    <phoneticPr fontId="2" type="noConversion"/>
  </si>
  <si>
    <t xml:space="preserve">⑤ 법 제7조 제1항 제2호 가목에서 "대통령령으로 정하는 소기업"이란 중소기업 중 </t>
    <phoneticPr fontId="2" type="noConversion"/>
  </si>
  <si>
    <t xml:space="preserve">매출액이 업종별로 「중소기업기본법 시행령」 별표 3을 준용하여 산정한 규모 기준 이내인 기업을 말한다. </t>
    <phoneticPr fontId="2" type="noConversion"/>
  </si>
  <si>
    <t>이 경우 "평균매출액등"은 "매출액"으로 본다.(2016.02.05 개정)</t>
    <phoneticPr fontId="2" type="noConversion"/>
  </si>
  <si>
    <t xml:space="preserve">조세특례제한법시행규칙 제5조 [ 소기업의 매출액(2017.03.17 제목개정) ] </t>
    <phoneticPr fontId="2" type="noConversion"/>
  </si>
  <si>
    <t xml:space="preserve">영 제6조 제5항에 따른 매출액은 제2조 제4항에 따른 매출액으로 한다.(2017.03.17 개정)
</t>
    <phoneticPr fontId="2" type="noConversion"/>
  </si>
  <si>
    <t>조세특례제한법시행규칙 제2조 [ 중소기업의 범위 ]</t>
    <phoneticPr fontId="2" type="noConversion"/>
  </si>
  <si>
    <t xml:space="preserve">④「조세특례제한법 시행령」(이하 "영"이라 한다) 제2조 제1항 제1호에 따른 매출액은 기업회계기준에 따라 작성한 손익계산서상의 매출액으로 한다. </t>
    <phoneticPr fontId="2" type="noConversion"/>
  </si>
  <si>
    <t>다만, 창업·분할·합병의 경우 그 등기일의 다음 날(창업의 경우에는 창업일)이 속하는 과세연도의 매출액을 연간 매출액으로 환산한 금액을 말한다.(2017.03.17 개정)</t>
    <phoneticPr fontId="2" type="noConversion"/>
  </si>
  <si>
    <t>⑧ 법 제7조에 따라 소득세 또는 법인세를 감면받고자 하는 자는 과세표준신고와 함께 기획재정부령으로 정하는 세액감면신청서를 납세지 관할세무서장에게 제출하여야 한다.(2013.02.15 항번개정)</t>
    <phoneticPr fontId="2" type="noConversion"/>
  </si>
  <si>
    <t>근로기준법 제2조(정의)</t>
    <phoneticPr fontId="2" type="noConversion"/>
  </si>
  <si>
    <t>①이 법에서 사용하는 용어의 뜻은 다음과 같다. [개정 2018.3.20] [[시행일 2018.7.1]] [[시행일: 부칙참조(제15513호)]]</t>
    <phoneticPr fontId="2" type="noConversion"/>
  </si>
  <si>
    <r>
      <t>9.</t>
    </r>
    <r>
      <rPr>
        <b/>
        <u/>
        <sz val="11"/>
        <color rgb="FF7030A0"/>
        <rFont val="맑은 고딕"/>
        <family val="3"/>
        <charset val="129"/>
        <scheme val="minor"/>
      </rPr>
      <t xml:space="preserve"> “단시간근로자”란 1주 동안의 소정근로시간이 그 사업장에서 같은 종류의 업무에 종사하는 통상 근로자의 1주 동안의 소정근로시간에 비하여 짧은 근로자</t>
    </r>
    <r>
      <rPr>
        <b/>
        <sz val="11"/>
        <color rgb="FF7030A0"/>
        <rFont val="맑은 고딕"/>
        <family val="3"/>
        <charset val="129"/>
        <scheme val="minor"/>
      </rPr>
      <t>를 말한다.</t>
    </r>
    <phoneticPr fontId="2" type="noConversion"/>
  </si>
  <si>
    <t>법인세법시행령 제40조 [ 접대비의 범위(2019.02.12 조번개정) ]</t>
    <phoneticPr fontId="2" type="noConversion"/>
  </si>
  <si>
    <t xml:space="preserve">다만, 다음 각 호의 어느 하나에 해당하는 사람은 제외한다.(2015.02.03 개정) </t>
    <phoneticPr fontId="2" type="noConversion"/>
  </si>
  <si>
    <t>① 주주 또는 출자자(이하 "주주등"이라 한다)나 다음 각 호의 어느 하나에 해당하는 직무에 종사하는 자(이하 "임원"이라 한다) 또는 직원이 부담하여야 할 성질의 접대비를 법인이 지출한 것은 이를 접대비로 보지 아니한다.(2019.02.12 개정)</t>
    <phoneticPr fontId="2" type="noConversion"/>
  </si>
  <si>
    <r>
      <t xml:space="preserve">2. </t>
    </r>
    <r>
      <rPr>
        <sz val="11"/>
        <color rgb="FF7030A0"/>
        <rFont val="맑은 고딕"/>
        <family val="3"/>
        <charset val="129"/>
        <scheme val="minor"/>
      </rPr>
      <t xml:space="preserve">「근로기준법」 제2조 제1항 제9호에 따른 단시간근로자. </t>
    </r>
    <r>
      <rPr>
        <sz val="11"/>
        <color rgb="FFFF0000"/>
        <rFont val="맑은 고딕"/>
        <family val="3"/>
        <charset val="129"/>
        <scheme val="minor"/>
      </rPr>
      <t>다만, 1개월간의 소정근로시간이 60시간 이상인 근로자는 상시근로자로 본다</t>
    </r>
    <r>
      <rPr>
        <sz val="11"/>
        <color theme="1"/>
        <rFont val="맑은 고딕"/>
        <family val="2"/>
        <charset val="129"/>
        <scheme val="minor"/>
      </rPr>
      <t>.(2019.02.12 개정)</t>
    </r>
    <phoneticPr fontId="2" type="noConversion"/>
  </si>
  <si>
    <t xml:space="preserve">2. 합명회사, 합자회사 및 유한회사의 업무집행사원 또는 이사(2018.02.13 신설)
</t>
    <phoneticPr fontId="2" type="noConversion"/>
  </si>
  <si>
    <t>6. 「소득세법 시행령」 제196조에 따른 근로소득원천징수부에 의하여 근로소득세를 원천징수한 사실이 확인되지 아니하고, 다</t>
    <phoneticPr fontId="2" type="noConversion"/>
  </si>
  <si>
    <t>음 각 목의 어느 하나에 해당하는 금액의 납부사실도 확인되지 아니하는 자(2012.02.02 신설)</t>
    <phoneticPr fontId="2" type="noConversion"/>
  </si>
  <si>
    <t xml:space="preserve">2. 4촌 이내의 인척(2012.02.02 신설)
</t>
    <phoneticPr fontId="2" type="noConversion"/>
  </si>
  <si>
    <r>
      <t xml:space="preserve">⑪ 제7항과 제8항을 적용할 때 상시근로자 수는 제1호의 계산식에 따라 계산한 수로 한다. 이 경우 제10항 제2호 단서에 따른 </t>
    </r>
    <r>
      <rPr>
        <sz val="11"/>
        <color rgb="FFFF0000"/>
        <rFont val="맑은 고딕"/>
        <family val="3"/>
        <charset val="129"/>
        <scheme val="minor"/>
      </rPr>
      <t>근로자 1명은 0.5</t>
    </r>
    <r>
      <rPr>
        <sz val="11"/>
        <color theme="1"/>
        <rFont val="맑은 고딕"/>
        <family val="2"/>
        <charset val="129"/>
        <scheme val="minor"/>
      </rPr>
      <t xml:space="preserve">명으로 하여 계산하되, </t>
    </r>
    <phoneticPr fontId="2" type="noConversion"/>
  </si>
  <si>
    <r>
      <t xml:space="preserve">제2호 각 목의 </t>
    </r>
    <r>
      <rPr>
        <sz val="11"/>
        <color rgb="FF7030A0"/>
        <rFont val="맑은 고딕"/>
        <family val="3"/>
        <charset val="129"/>
        <scheme val="minor"/>
      </rPr>
      <t>지원요건</t>
    </r>
    <r>
      <rPr>
        <sz val="11"/>
        <color theme="1"/>
        <rFont val="맑은 고딕"/>
        <family val="2"/>
        <charset val="129"/>
        <scheme val="minor"/>
      </rPr>
      <t>을 모두 충족하는 경우에는</t>
    </r>
    <r>
      <rPr>
        <sz val="11"/>
        <color rgb="FFFF0000"/>
        <rFont val="맑은 고딕"/>
        <family val="3"/>
        <charset val="129"/>
        <scheme val="minor"/>
      </rPr>
      <t xml:space="preserve"> 0.75명</t>
    </r>
    <r>
      <rPr>
        <sz val="11"/>
        <color theme="1"/>
        <rFont val="맑은 고딕"/>
        <family val="2"/>
        <charset val="129"/>
        <scheme val="minor"/>
      </rPr>
      <t>으로 하여 계산한다.(2015.02.03 개정)</t>
    </r>
    <phoneticPr fontId="2" type="noConversion"/>
  </si>
  <si>
    <t xml:space="preserve">1. 계산식(2014.02.21 개정) </t>
    <phoneticPr fontId="2" type="noConversion"/>
  </si>
  <si>
    <t>상시근로자 수 = 해당 과세연도의 매월 말 현재 상시근로자 수의 합 ÷ 해당 과세연도의 개월 수</t>
    <phoneticPr fontId="2" type="noConversion"/>
  </si>
  <si>
    <t>2. 지원요건(2014.02.21 개정)</t>
    <phoneticPr fontId="2" type="noConversion"/>
  </si>
  <si>
    <t xml:space="preserve">가. 해당 과세연도의 상시근로자 수(제10항 제2호 단서에 따른 근로자는 제외한다)가 직전 과세연도의 상시근로자 수(제10항 제2호 단서에 따른 근로자는 제외한다)보다 </t>
    <phoneticPr fontId="2" type="noConversion"/>
  </si>
  <si>
    <t>감소하지 아니하였을 것(2015.02.03 개정)</t>
    <phoneticPr fontId="2" type="noConversion"/>
  </si>
  <si>
    <t>나. 기간의 정함이 없는 근로계약을 체결하였을 것(2014.02.21 개정)</t>
    <phoneticPr fontId="2" type="noConversion"/>
  </si>
  <si>
    <t xml:space="preserve">다. 상시근로자와 시간당 임금(「근로기준법」 제2조 제1항 제5호에 따른 임금, 정기상여금·명절상여금 등 정기적으로 지급되는 상여금과 경영성과에 따른 성과금을 포함한다), </t>
    <phoneticPr fontId="2" type="noConversion"/>
  </si>
  <si>
    <t>그 밖에 근로조건과 복리후생 등에 관한 사항에서 「기간제 및 단시간근로자 보호 등에 관한 법률」 제2조 제3호에 따른 차별적 처우가 없을 것(2014.02.21 개정)</t>
    <phoneticPr fontId="2" type="noConversion"/>
  </si>
  <si>
    <t>라. 시간당 임금이 「최저임금법」 제5조에 따른 최저임금액의 100분의 130(중소기업의 경우에는 100분의 120) 이상일 것(2016.02.05 개정)</t>
    <phoneticPr fontId="2" type="noConversion"/>
  </si>
  <si>
    <t xml:space="preserve">⑫ 제11항에 따라 계산한 상시근로자 수 중 100분의 1 미만 부분은 없는 것으로 한다.(2015.02.03 개정) </t>
    <phoneticPr fontId="2" type="noConversion"/>
  </si>
  <si>
    <t>⑬ 제7항 및 제8항을 적용할 때 해당 과세연도에 창업 등을 한 내국인의 경우에는 다음 각 호의 구분에 따른 수를 직전 또는 해당 과세연도의 상시근로자 수로 본다.(2015.02.03 개정)</t>
    <phoneticPr fontId="2" type="noConversion"/>
  </si>
  <si>
    <t>1. 창업(법 제6조 제10항 제1호부터 제3호까지의 규정에 해당하는 경우는 제외한다)한 경우의 직전 과세연도의 상시근로자 수: 0(2019.02.12 개정)</t>
    <phoneticPr fontId="2" type="noConversion"/>
  </si>
  <si>
    <t xml:space="preserve">2. 법 제6조 제10항 제1호(합병ㆍ분할ㆍ현물출자 또는 사업의 양수 등을 통하여 종전의 사업을 승계하는 경우는 제외한다)부터 제3호까지의 </t>
    <phoneticPr fontId="2" type="noConversion"/>
  </si>
  <si>
    <t>어느 하나에 해당하는 경우의 직전 과세연도의 상시근로자 수: 종전 사업, 법인전환 전의 사업 또는 폐업 전의 사업의 직전 과세연도 상시근로자 수(2019.02.12 개정)</t>
    <phoneticPr fontId="2" type="noConversion"/>
  </si>
  <si>
    <t xml:space="preserve">3. 다음 각 목의 어느 하나에 해당하는 경우의 직전 또는 해당 과세연도의 상시근로자 수: 직전 과세연도의 상시근로자 수는 승계시킨 기업의 경우에는 </t>
    <phoneticPr fontId="2" type="noConversion"/>
  </si>
  <si>
    <t xml:space="preserve">직전 과세연도 상시근로자 수에 승계시킨 상시근로자 수를 뺀 수로 하고, </t>
    <phoneticPr fontId="2" type="noConversion"/>
  </si>
  <si>
    <t xml:space="preserve">승계한 기업의 경우에는 직전 과세연도 상시근로자 수에 승계한 상시근로자 수를 더한 수로 하며, </t>
    <phoneticPr fontId="2" type="noConversion"/>
  </si>
  <si>
    <t>해당 과세연도의 상시근로자 수는 해당 과세연도 개시일에 상시근로자를 승계시키거나 승계한 것으로 보아 계산한 상시근로자 수로 한다.(2014.02.21 개정)</t>
    <phoneticPr fontId="2" type="noConversion"/>
  </si>
  <si>
    <t>가. 해당 과세연도에 합병ㆍ분할ㆍ현물출자 또는 사업의 양수 등에 의하여 종전의 사업부문에서 종사하던 상시근로자를 승계하는 경우(2013.02.15 개정)</t>
    <phoneticPr fontId="2" type="noConversion"/>
  </si>
  <si>
    <t>나. 제11조 제1항에 따른 특수관계인으로부터 상시근로자를 승계하는 경우(2013.02.15 개정)</t>
    <phoneticPr fontId="2" type="noConversion"/>
  </si>
  <si>
    <t>세액조정계산서</t>
    <phoneticPr fontId="2" type="noConversion"/>
  </si>
  <si>
    <t>기타분이 ▲인 경우</t>
    <phoneticPr fontId="2" type="noConversion"/>
  </si>
  <si>
    <t xml:space="preserve"> 112.과세표준</t>
    <phoneticPr fontId="2" type="noConversion"/>
  </si>
  <si>
    <t>소득구분계산서</t>
    <phoneticPr fontId="2" type="noConversion"/>
  </si>
  <si>
    <t>113.과세표준</t>
    <phoneticPr fontId="2" type="noConversion"/>
  </si>
  <si>
    <t>제조업 ④</t>
    <phoneticPr fontId="2" type="noConversion"/>
  </si>
  <si>
    <t>도매업 ④</t>
    <phoneticPr fontId="2" type="noConversion"/>
  </si>
  <si>
    <t>기타분 ⑥</t>
    <phoneticPr fontId="2" type="noConversion"/>
  </si>
  <si>
    <t>계(12)과세표준</t>
    <phoneticPr fontId="2" type="noConversion"/>
  </si>
  <si>
    <t>안분</t>
    <phoneticPr fontId="2" type="noConversion"/>
  </si>
  <si>
    <t>단수조정</t>
    <phoneticPr fontId="2" type="noConversion"/>
  </si>
  <si>
    <t>조세특례제한법 제143조 【구분경리】</t>
    <phoneticPr fontId="2" type="noConversion"/>
  </si>
  <si>
    <t xml:space="preserve">① 내국인은 이 법에 따라 세액감면을 적용받는 사업(감면비율이 2개 이상인 경우 각각의 사업을 말하며, </t>
    <phoneticPr fontId="2" type="noConversion"/>
  </si>
  <si>
    <t xml:space="preserve">   이하 이 조에서 "감면대상사업"이라 한다)과 그 밖의 사업을 겸영하는 경우에는 대통령령으로 정하는 바에 따라 구분하여 경리하여야 한다.(2010.01.01 개정)</t>
    <phoneticPr fontId="2" type="noConversion"/>
  </si>
  <si>
    <t>② 소비성서비스업과 그 밖의 사업을 함께 하는 내국인은 대통령령으로 정하는 바에 따라 자산·부채 및 손익을 각각의 사업별로 구분하여 경리하여야 한다.(2010.01.01 개정)</t>
    <phoneticPr fontId="2" type="noConversion"/>
  </si>
  <si>
    <t>③ 감면대상사업의 소득금액을 계산할 때 제1항 및 제2항에 따라 구분하여 경리한 사업 중 결손금이 발생한 경우에는</t>
    <phoneticPr fontId="2" type="noConversion"/>
  </si>
  <si>
    <t xml:space="preserve">    해당 결손금의 합계액에서 소득금액이 발생한 사업의 소득금액에 비례하여 안분계산한 금액을 공제한 금액으로 한다.(2010.01.01 신설)</t>
    <phoneticPr fontId="2" type="noConversion"/>
  </si>
  <si>
    <t>기타분은 + 이고 감면분 중 한군데 도매업이  ▲인 경우</t>
    <phoneticPr fontId="2" type="noConversion"/>
  </si>
  <si>
    <t>기타분은 + 이고 감면분 중 한군데 제조업이  ▲인 경우</t>
    <phoneticPr fontId="2" type="noConversion"/>
  </si>
  <si>
    <t>이월</t>
    <phoneticPr fontId="2" type="noConversion"/>
  </si>
  <si>
    <t>이월결손금은 이월된 당해 결손금의 범위 내에서 이월결손금이 발생한 사업의 소득에서 공제하는 것임.</t>
  </si>
  <si>
    <r>
      <t>[별지 제48호 서식] (200</t>
    </r>
    <r>
      <rPr>
        <sz val="9"/>
        <color theme="1"/>
        <rFont val="굴림"/>
        <family val="3"/>
        <charset val="129"/>
      </rPr>
      <t>8</t>
    </r>
    <r>
      <rPr>
        <sz val="9"/>
        <rFont val="굴림"/>
        <family val="3"/>
        <charset val="129"/>
      </rPr>
      <t>.3.</t>
    </r>
    <r>
      <rPr>
        <sz val="9"/>
        <color theme="1"/>
        <rFont val="굴림"/>
        <family val="3"/>
        <charset val="129"/>
      </rPr>
      <t>31</t>
    </r>
    <r>
      <rPr>
        <sz val="9"/>
        <rFont val="굴림"/>
        <family val="3"/>
        <charset val="129"/>
      </rPr>
      <t>. 개정)</t>
    </r>
    <phoneticPr fontId="328" type="noConversion"/>
  </si>
  <si>
    <t>(앞   쪽)</t>
    <phoneticPr fontId="328" type="noConversion"/>
  </si>
  <si>
    <t>사업연도</t>
    <phoneticPr fontId="328" type="noConversion"/>
  </si>
  <si>
    <t>소득구분계산서</t>
    <phoneticPr fontId="328" type="noConversion"/>
  </si>
  <si>
    <t>법인명</t>
    <phoneticPr fontId="328" type="noConversion"/>
  </si>
  <si>
    <t>사업자등록번호</t>
    <phoneticPr fontId="328" type="noConversion"/>
  </si>
  <si>
    <t>①과목</t>
    <phoneticPr fontId="328" type="noConversion"/>
  </si>
  <si>
    <t>②
구분</t>
    <phoneticPr fontId="328" type="noConversion"/>
  </si>
  <si>
    <t>코드</t>
    <phoneticPr fontId="328" type="noConversion"/>
  </si>
  <si>
    <t>③합계</t>
    <phoneticPr fontId="328" type="noConversion"/>
  </si>
  <si>
    <t>감면분 또는 합병승계사업 해당분 등</t>
    <phoneticPr fontId="328" type="noConversion"/>
  </si>
  <si>
    <t>ⓓ 기타분</t>
    <phoneticPr fontId="328" type="noConversion"/>
  </si>
  <si>
    <t>비고</t>
    <phoneticPr fontId="328" type="noConversion"/>
  </si>
  <si>
    <r>
      <t xml:space="preserve">ⓐ 제조업 -
</t>
    </r>
    <r>
      <rPr>
        <sz val="8"/>
        <color rgb="FF7030A0"/>
        <rFont val="굴림"/>
        <family val="3"/>
        <charset val="129"/>
      </rPr>
      <t>중소기업특별세액감면</t>
    </r>
    <phoneticPr fontId="2" type="noConversion"/>
  </si>
  <si>
    <r>
      <t xml:space="preserve">ⓑ도 · 소매업 -
</t>
    </r>
    <r>
      <rPr>
        <sz val="8"/>
        <color rgb="FF7030A0"/>
        <rFont val="굴림"/>
        <family val="3"/>
        <charset val="129"/>
      </rPr>
      <t>중소기업특별세액감면</t>
    </r>
    <phoneticPr fontId="2" type="noConversion"/>
  </si>
  <si>
    <t>ⓒ</t>
    <phoneticPr fontId="2" type="noConversion"/>
  </si>
  <si>
    <t>공통분 배분시 실제로는 세무조정이후의 매출액및 개별손금 비율로 수정됨.</t>
    <phoneticPr fontId="2" type="noConversion"/>
  </si>
  <si>
    <t>④금액</t>
    <phoneticPr fontId="328" type="noConversion"/>
  </si>
  <si>
    <t>⑤
비율</t>
    <phoneticPr fontId="328" type="noConversion"/>
  </si>
  <si>
    <t>⑥
금액</t>
    <phoneticPr fontId="328" type="noConversion"/>
  </si>
  <si>
    <t>⑦
비율</t>
    <phoneticPr fontId="328" type="noConversion"/>
  </si>
  <si>
    <t xml:space="preserve">  (1)매출액</t>
    <phoneticPr fontId="328" type="noConversion"/>
  </si>
  <si>
    <t>01</t>
    <phoneticPr fontId="328" type="noConversion"/>
  </si>
  <si>
    <t xml:space="preserve">  (2)매출원가</t>
    <phoneticPr fontId="328" type="noConversion"/>
  </si>
  <si>
    <t>02</t>
    <phoneticPr fontId="328" type="noConversion"/>
  </si>
  <si>
    <r>
      <t xml:space="preserve">  (3)매출총손익
     [</t>
    </r>
    <r>
      <rPr>
        <sz val="11"/>
        <color theme="1"/>
        <rFont val="맑은 고딕"/>
        <family val="2"/>
        <charset val="129"/>
        <scheme val="minor"/>
      </rPr>
      <t>(</t>
    </r>
    <r>
      <rPr>
        <sz val="9"/>
        <rFont val="굴림"/>
        <family val="3"/>
        <charset val="129"/>
      </rPr>
      <t>1</t>
    </r>
    <r>
      <rPr>
        <sz val="11"/>
        <color theme="1"/>
        <rFont val="맑은 고딕"/>
        <family val="2"/>
        <charset val="129"/>
        <scheme val="minor"/>
      </rPr>
      <t>)</t>
    </r>
    <r>
      <rPr>
        <sz val="9"/>
        <rFont val="굴림"/>
        <family val="3"/>
        <charset val="129"/>
      </rPr>
      <t>-</t>
    </r>
    <r>
      <rPr>
        <sz val="11"/>
        <color theme="1"/>
        <rFont val="맑은 고딕"/>
        <family val="2"/>
        <charset val="129"/>
        <scheme val="minor"/>
      </rPr>
      <t>(</t>
    </r>
    <r>
      <rPr>
        <sz val="9"/>
        <rFont val="굴림"/>
        <family val="3"/>
        <charset val="129"/>
      </rPr>
      <t>2</t>
    </r>
    <r>
      <rPr>
        <sz val="11"/>
        <color theme="1"/>
        <rFont val="맑은 고딕"/>
        <family val="2"/>
        <charset val="129"/>
        <scheme val="minor"/>
      </rPr>
      <t>)</t>
    </r>
    <r>
      <rPr>
        <sz val="9"/>
        <rFont val="굴림"/>
        <family val="3"/>
        <charset val="129"/>
      </rPr>
      <t>]</t>
    </r>
    <phoneticPr fontId="328" type="noConversion"/>
  </si>
  <si>
    <t>03</t>
  </si>
  <si>
    <t xml:space="preserve">  (4)판매비와
      관리비</t>
    <phoneticPr fontId="328" type="noConversion"/>
  </si>
  <si>
    <t>개별분</t>
    <phoneticPr fontId="328" type="noConversion"/>
  </si>
  <si>
    <t>04</t>
  </si>
  <si>
    <t>공통분</t>
    <phoneticPr fontId="328" type="noConversion"/>
  </si>
  <si>
    <t>05</t>
  </si>
  <si>
    <r>
      <t xml:space="preserve">개별손금비례
</t>
    </r>
    <r>
      <rPr>
        <sz val="8"/>
        <color rgb="FF7030A0"/>
        <rFont val="굴림"/>
        <family val="3"/>
        <charset val="129"/>
      </rPr>
      <t>(세무조정반영후)</t>
    </r>
    <phoneticPr fontId="2" type="noConversion"/>
  </si>
  <si>
    <t>계</t>
    <phoneticPr fontId="328" type="noConversion"/>
  </si>
  <si>
    <t>06</t>
  </si>
  <si>
    <t>공통</t>
    <phoneticPr fontId="2" type="noConversion"/>
  </si>
  <si>
    <t>개별분</t>
    <phoneticPr fontId="2" type="noConversion"/>
  </si>
  <si>
    <r>
      <t xml:space="preserve">  (5)영업손익
     [</t>
    </r>
    <r>
      <rPr>
        <sz val="11"/>
        <color theme="1"/>
        <rFont val="맑은 고딕"/>
        <family val="2"/>
        <charset val="129"/>
        <scheme val="minor"/>
      </rPr>
      <t>(</t>
    </r>
    <r>
      <rPr>
        <sz val="9"/>
        <rFont val="굴림"/>
        <family val="3"/>
        <charset val="129"/>
      </rPr>
      <t>3</t>
    </r>
    <r>
      <rPr>
        <sz val="11"/>
        <color theme="1"/>
        <rFont val="맑은 고딕"/>
        <family val="2"/>
        <charset val="129"/>
        <scheme val="minor"/>
      </rPr>
      <t>)</t>
    </r>
    <r>
      <rPr>
        <sz val="9"/>
        <rFont val="굴림"/>
        <family val="3"/>
        <charset val="129"/>
      </rPr>
      <t>-</t>
    </r>
    <r>
      <rPr>
        <sz val="11"/>
        <color theme="1"/>
        <rFont val="맑은 고딕"/>
        <family val="2"/>
        <charset val="129"/>
        <scheme val="minor"/>
      </rPr>
      <t>(</t>
    </r>
    <r>
      <rPr>
        <sz val="9"/>
        <rFont val="굴림"/>
        <family val="3"/>
        <charset val="129"/>
      </rPr>
      <t>4</t>
    </r>
    <r>
      <rPr>
        <sz val="11"/>
        <color theme="1"/>
        <rFont val="맑은 고딕"/>
        <family val="2"/>
        <charset val="129"/>
        <scheme val="minor"/>
      </rPr>
      <t>)</t>
    </r>
    <r>
      <rPr>
        <sz val="9"/>
        <rFont val="굴림"/>
        <family val="3"/>
        <charset val="129"/>
      </rPr>
      <t>]</t>
    </r>
    <phoneticPr fontId="328" type="noConversion"/>
  </si>
  <si>
    <t>07</t>
  </si>
  <si>
    <t>엉업외수익</t>
    <phoneticPr fontId="2" type="noConversion"/>
  </si>
  <si>
    <t>ⓐ
제조업
(감면(분) 사업)</t>
    <phoneticPr fontId="2" type="noConversion"/>
  </si>
  <si>
    <t>ⓑ
도소매
(감면(분) 사업)</t>
    <phoneticPr fontId="2" type="noConversion"/>
  </si>
  <si>
    <t>ⓒ
(감면(분) 사업)</t>
    <phoneticPr fontId="2" type="noConversion"/>
  </si>
  <si>
    <t>ⓓ
기타분
(기타의사업)</t>
    <phoneticPr fontId="2" type="noConversion"/>
  </si>
  <si>
    <t xml:space="preserve">  (6)영업외수익</t>
    <phoneticPr fontId="328" type="noConversion"/>
  </si>
  <si>
    <t>08</t>
  </si>
  <si>
    <t>이자수익</t>
    <phoneticPr fontId="2" type="noConversion"/>
  </si>
  <si>
    <t>외환차익</t>
    <phoneticPr fontId="2" type="noConversion"/>
  </si>
  <si>
    <t>외화환산이익</t>
    <phoneticPr fontId="2" type="noConversion"/>
  </si>
  <si>
    <t>09</t>
  </si>
  <si>
    <t>매출액비례
(세무조정
반영후)</t>
    <phoneticPr fontId="2" type="noConversion"/>
  </si>
  <si>
    <t>전기오류수정이익</t>
    <phoneticPr fontId="2" type="noConversion"/>
  </si>
  <si>
    <t>유형자산처분이익</t>
    <phoneticPr fontId="2" type="noConversion"/>
  </si>
  <si>
    <t>단기매매증권처분이익</t>
    <phoneticPr fontId="2" type="noConversion"/>
  </si>
  <si>
    <t>10</t>
  </si>
  <si>
    <t>잡이익</t>
    <phoneticPr fontId="2" type="noConversion"/>
  </si>
  <si>
    <t>배당금수익</t>
    <phoneticPr fontId="2" type="noConversion"/>
  </si>
  <si>
    <t xml:space="preserve">  (7)영업외비용</t>
    <phoneticPr fontId="328" type="noConversion"/>
  </si>
  <si>
    <t>11</t>
  </si>
  <si>
    <t>엉업외비용</t>
    <phoneticPr fontId="2" type="noConversion"/>
  </si>
  <si>
    <t>ⓐ</t>
    <phoneticPr fontId="2" type="noConversion"/>
  </si>
  <si>
    <t>ⓑ</t>
    <phoneticPr fontId="2" type="noConversion"/>
  </si>
  <si>
    <t>ⓓ</t>
    <phoneticPr fontId="2" type="noConversion"/>
  </si>
  <si>
    <t>이자비용</t>
    <phoneticPr fontId="2" type="noConversion"/>
  </si>
  <si>
    <t>외환차손</t>
    <phoneticPr fontId="2" type="noConversion"/>
  </si>
  <si>
    <t>12</t>
  </si>
  <si>
    <t>기부금</t>
    <phoneticPr fontId="2" type="noConversion"/>
  </si>
  <si>
    <t>기타의대손상각비</t>
    <phoneticPr fontId="2" type="noConversion"/>
  </si>
  <si>
    <t>외화환산손실</t>
    <phoneticPr fontId="2" type="noConversion"/>
  </si>
  <si>
    <t>13</t>
  </si>
  <si>
    <t>재고자산감모손실</t>
    <phoneticPr fontId="2" type="noConversion"/>
  </si>
  <si>
    <t>유형자산폐기손실</t>
    <phoneticPr fontId="2" type="noConversion"/>
  </si>
  <si>
    <t>구매대행손실</t>
    <phoneticPr fontId="2" type="noConversion"/>
  </si>
  <si>
    <r>
      <t xml:space="preserve">  (8)각</t>
    </r>
    <r>
      <rPr>
        <sz val="11"/>
        <color theme="1"/>
        <rFont val="맑은 고딕"/>
        <family val="2"/>
        <charset val="129"/>
        <scheme val="minor"/>
      </rPr>
      <t xml:space="preserve"> 사업연도
      소득 또는
      설정전 소득</t>
    </r>
    <r>
      <rPr>
        <sz val="9"/>
        <rFont val="굴림"/>
        <family val="3"/>
        <charset val="129"/>
      </rPr>
      <t xml:space="preserve">
     [</t>
    </r>
    <r>
      <rPr>
        <sz val="11"/>
        <color theme="1"/>
        <rFont val="맑은 고딕"/>
        <family val="2"/>
        <charset val="129"/>
        <scheme val="minor"/>
      </rPr>
      <t>(</t>
    </r>
    <r>
      <rPr>
        <sz val="9"/>
        <rFont val="굴림"/>
        <family val="3"/>
        <charset val="129"/>
      </rPr>
      <t>5</t>
    </r>
    <r>
      <rPr>
        <sz val="11"/>
        <color theme="1"/>
        <rFont val="맑은 고딕"/>
        <family val="2"/>
        <charset val="129"/>
        <scheme val="minor"/>
      </rPr>
      <t>)</t>
    </r>
    <r>
      <rPr>
        <sz val="9"/>
        <rFont val="굴림"/>
        <family val="3"/>
        <charset val="129"/>
      </rPr>
      <t>+</t>
    </r>
    <r>
      <rPr>
        <sz val="11"/>
        <color theme="1"/>
        <rFont val="맑은 고딕"/>
        <family val="2"/>
        <charset val="129"/>
        <scheme val="minor"/>
      </rPr>
      <t>(</t>
    </r>
    <r>
      <rPr>
        <sz val="9"/>
        <rFont val="굴림"/>
        <family val="3"/>
        <charset val="129"/>
      </rPr>
      <t>6</t>
    </r>
    <r>
      <rPr>
        <sz val="11"/>
        <color theme="1"/>
        <rFont val="맑은 고딕"/>
        <family val="2"/>
        <charset val="129"/>
        <scheme val="minor"/>
      </rPr>
      <t>)</t>
    </r>
    <r>
      <rPr>
        <sz val="9"/>
        <rFont val="굴림"/>
        <family val="3"/>
        <charset val="129"/>
      </rPr>
      <t>-</t>
    </r>
    <r>
      <rPr>
        <sz val="11"/>
        <color theme="1"/>
        <rFont val="맑은 고딕"/>
        <family val="2"/>
        <charset val="129"/>
        <scheme val="minor"/>
      </rPr>
      <t>(</t>
    </r>
    <r>
      <rPr>
        <sz val="9"/>
        <rFont val="굴림"/>
        <family val="3"/>
        <charset val="129"/>
      </rPr>
      <t>7</t>
    </r>
    <r>
      <rPr>
        <sz val="11"/>
        <color theme="1"/>
        <rFont val="맑은 고딕"/>
        <family val="2"/>
        <charset val="129"/>
        <scheme val="minor"/>
      </rPr>
      <t>)</t>
    </r>
    <r>
      <rPr>
        <sz val="9"/>
        <rFont val="굴림"/>
        <family val="3"/>
        <charset val="129"/>
      </rPr>
      <t>]</t>
    </r>
    <phoneticPr fontId="328" type="noConversion"/>
  </si>
  <si>
    <t>잡손실</t>
    <phoneticPr fontId="2" type="noConversion"/>
  </si>
  <si>
    <r>
      <t xml:space="preserve">  (</t>
    </r>
    <r>
      <rPr>
        <sz val="11"/>
        <color theme="1"/>
        <rFont val="맑은 고딕"/>
        <family val="2"/>
        <charset val="129"/>
        <scheme val="minor"/>
      </rPr>
      <t>9</t>
    </r>
    <r>
      <rPr>
        <sz val="9"/>
        <rFont val="굴림"/>
        <family val="3"/>
        <charset val="129"/>
      </rPr>
      <t>)이월결손금</t>
    </r>
    <phoneticPr fontId="328" type="noConversion"/>
  </si>
  <si>
    <t>22</t>
  </si>
  <si>
    <r>
      <t xml:space="preserve">  (</t>
    </r>
    <r>
      <rPr>
        <sz val="11"/>
        <color theme="1"/>
        <rFont val="맑은 고딕"/>
        <family val="2"/>
        <charset val="129"/>
        <scheme val="minor"/>
      </rPr>
      <t>10</t>
    </r>
    <r>
      <rPr>
        <sz val="9"/>
        <rFont val="굴림"/>
        <family val="3"/>
        <charset val="129"/>
      </rPr>
      <t>)비과세소득</t>
    </r>
    <phoneticPr fontId="328" type="noConversion"/>
  </si>
  <si>
    <t>23</t>
  </si>
  <si>
    <r>
      <t xml:space="preserve">  (1</t>
    </r>
    <r>
      <rPr>
        <sz val="11"/>
        <color theme="1"/>
        <rFont val="맑은 고딕"/>
        <family val="2"/>
        <charset val="129"/>
        <scheme val="minor"/>
      </rPr>
      <t>1</t>
    </r>
    <r>
      <rPr>
        <sz val="9"/>
        <rFont val="굴림"/>
        <family val="3"/>
        <charset val="129"/>
      </rPr>
      <t>)소득공제액</t>
    </r>
    <phoneticPr fontId="328" type="noConversion"/>
  </si>
  <si>
    <t>24</t>
  </si>
  <si>
    <r>
      <t xml:space="preserve">  (1</t>
    </r>
    <r>
      <rPr>
        <sz val="11"/>
        <color theme="1"/>
        <rFont val="맑은 고딕"/>
        <family val="2"/>
        <charset val="129"/>
        <scheme val="minor"/>
      </rPr>
      <t>2</t>
    </r>
    <r>
      <rPr>
        <sz val="9"/>
        <rFont val="굴림"/>
        <family val="3"/>
        <charset val="129"/>
      </rPr>
      <t>)과세표준
  [</t>
    </r>
    <r>
      <rPr>
        <sz val="11"/>
        <color theme="1"/>
        <rFont val="맑은 고딕"/>
        <family val="2"/>
        <charset val="129"/>
        <scheme val="minor"/>
      </rPr>
      <t>(8)</t>
    </r>
    <r>
      <rPr>
        <sz val="9"/>
        <rFont val="굴림"/>
        <family val="3"/>
        <charset val="129"/>
      </rPr>
      <t>-</t>
    </r>
    <r>
      <rPr>
        <sz val="11"/>
        <color theme="1"/>
        <rFont val="맑은 고딕"/>
        <family val="2"/>
        <charset val="129"/>
        <scheme val="minor"/>
      </rPr>
      <t>(9)-(10)</t>
    </r>
    <r>
      <rPr>
        <sz val="9"/>
        <rFont val="굴림"/>
        <family val="3"/>
        <charset val="129"/>
      </rPr>
      <t xml:space="preserve">-
    </t>
    </r>
    <r>
      <rPr>
        <sz val="11"/>
        <color theme="1"/>
        <rFont val="맑은 고딕"/>
        <family val="2"/>
        <charset val="129"/>
        <scheme val="minor"/>
      </rPr>
      <t>(11)</t>
    </r>
    <r>
      <rPr>
        <sz val="9"/>
        <rFont val="굴림"/>
        <family val="3"/>
        <charset val="129"/>
      </rPr>
      <t>]</t>
    </r>
    <phoneticPr fontId="328" type="noConversion"/>
  </si>
  <si>
    <t>25</t>
  </si>
  <si>
    <t>210㎜×297㎜(신문용지 54g/㎡(재활용품))</t>
    <phoneticPr fontId="328" type="noConversion"/>
  </si>
  <si>
    <r>
      <rPr>
        <sz val="10"/>
        <rFont val="돋움"/>
        <family val="3"/>
        <charset val="129"/>
      </rPr>
      <t>한국이엠에스</t>
    </r>
    <r>
      <rPr>
        <sz val="10"/>
        <rFont val="Arial"/>
        <family val="2"/>
      </rPr>
      <t xml:space="preserve"> </t>
    </r>
    <r>
      <rPr>
        <sz val="10"/>
        <rFont val="돋움"/>
        <family val="3"/>
        <charset val="129"/>
      </rPr>
      <t>광주지점</t>
    </r>
    <phoneticPr fontId="2" type="noConversion"/>
  </si>
  <si>
    <t>퇴사일
(직접기재)
or 상실일 
▲1</t>
    <phoneticPr fontId="2" type="noConversion"/>
  </si>
  <si>
    <t>조세특례제한법시행령 
제23조 [ 고용창출투자세액공제(2010.12.30 제목개정) ]</t>
    <phoneticPr fontId="2" type="noConversion"/>
  </si>
  <si>
    <t>⑩ 제7항부터 제9항까지의 규정을 적용할 때 상시근로자는 「근로기준법」에 따라 근로계약을 체결한 내국인 근로자로 한다. 다만, 다음 각 호의 어느 하나에 해당하는 사람은 제외한다.(2015.02.03 개정)</t>
    <phoneticPr fontId="2" type="noConversion"/>
  </si>
  <si>
    <t>1. 근로계약기간이 1년 미만인 근로자(근로계약의 연속된 갱신으로 인하여 그 근로계약의 총 기간이 1년 이상인 근로자는 제외한다)(2020.02.11 개정)</t>
    <phoneticPr fontId="2" type="noConversion"/>
  </si>
  <si>
    <t>2. 「근로기준법」 제2조 제1항 제9호에 따른 단시간근로자로서 1개월간의 소정근로시간이 60시간 미만인 근로자(2020.02.11 개정)</t>
    <phoneticPr fontId="2" type="noConversion"/>
  </si>
  <si>
    <t>3. 「법인세법 시행령」 제40조 제1항 각 호의 어느 하나에 해당하는 임원(2019.02.12 개정)</t>
    <phoneticPr fontId="2" type="noConversion"/>
  </si>
  <si>
    <t>4. 해당 기업의 최대주주 또는 최대출자자(개인사업자의 경우에는 대표자를 말한다)와 그 배우자(2012.02.02 신설)</t>
    <phoneticPr fontId="2" type="noConversion"/>
  </si>
  <si>
    <t>5. 제4호에 해당하는 자의 직계존비속(그 배우자를 포함한다) 및 「국세기본법 시행령」제1조의2 제1항에 따른 친족관계인 사람(2012.02.02 신설)</t>
    <phoneticPr fontId="2" type="noConversion"/>
  </si>
  <si>
    <t>가. 「국민연금법」 제3조 제1항 제11호 및 제12호에 따른 부담금 및 기여금(2012.02.02 신설)</t>
    <phoneticPr fontId="2" type="noConversion"/>
  </si>
  <si>
    <r>
      <t>나. </t>
    </r>
    <r>
      <rPr>
        <sz val="10"/>
        <color rgb="FF1090BF"/>
        <rFont val="나눔고딕"/>
        <family val="3"/>
        <charset val="129"/>
      </rPr>
      <t>「국민건강보험법」제69조</t>
    </r>
    <r>
      <rPr>
        <sz val="10"/>
        <color rgb="FF333333"/>
        <rFont val="나눔고딕"/>
        <family val="3"/>
        <charset val="129"/>
      </rPr>
      <t>에 따른 직장가입자의 보험료(</t>
    </r>
    <r>
      <rPr>
        <sz val="10"/>
        <color rgb="FF1090BF"/>
        <rFont val="나눔고딕"/>
        <family val="3"/>
        <charset val="129"/>
      </rPr>
      <t>2012.08.31 개정</t>
    </r>
    <r>
      <rPr>
        <sz val="10"/>
        <color rgb="FF333333"/>
        <rFont val="나눔고딕"/>
        <family val="3"/>
        <charset val="129"/>
      </rPr>
      <t>)</t>
    </r>
    <phoneticPr fontId="2" type="noConversion"/>
  </si>
  <si>
    <t>1. 계산식(2014.02.21 개정)</t>
    <phoneticPr fontId="2" type="noConversion"/>
  </si>
  <si>
    <t>상시근로자 수 = 해당 과세연도의 매월 말 현재 상시근로자 수의 합 ÷ 해당 과세연도의 개월 수</t>
    <phoneticPr fontId="2" type="noConversion"/>
  </si>
  <si>
    <t>2. 지원요건(2014.02.21 개정)</t>
    <phoneticPr fontId="2" type="noConversion"/>
  </si>
  <si>
    <t>가. 해당 과세연도의 상시근로자 수(제10항 제2호 단서에 따른 근로자는 제외한다)가 직전 과세연도의 상시근로자 수(제10항 제2호 단서에 따른 근로자는 제외한다)보다 감소하지 아니하였을 것(2015.02.03 개정)</t>
    <phoneticPr fontId="2" type="noConversion"/>
  </si>
  <si>
    <t>나. 기간의 정함이 없는 근로계약을 체결하였을 것(2014.02.21 개정)</t>
    <phoneticPr fontId="2" type="noConversion"/>
  </si>
  <si>
    <r>
      <t>다. 상시근로자와 시간당 임금(</t>
    </r>
    <r>
      <rPr>
        <sz val="10"/>
        <color rgb="FF1090BF"/>
        <rFont val="나눔고딕"/>
        <family val="3"/>
        <charset val="129"/>
      </rPr>
      <t>「근로기준법」 제2조 제1항 제5호</t>
    </r>
    <r>
      <rPr>
        <sz val="10"/>
        <color rgb="FF333333"/>
        <rFont val="나눔고딕"/>
        <family val="3"/>
        <charset val="129"/>
      </rPr>
      <t>에 따른 임금, 정기상여금·명절상여금 등 정기적으로 지급되는 상여금과 경영성과에 따른 성과금을 포함한다), 그 밖에 근로조건과 복리후생 등에 관한 사항에서 </t>
    </r>
    <r>
      <rPr>
        <sz val="10"/>
        <color rgb="FF1090BF"/>
        <rFont val="나눔고딕"/>
        <family val="3"/>
        <charset val="129"/>
      </rPr>
      <t>「기간제 및 단시간근로자 보호 등에 관한 법률」 제2조 제3호</t>
    </r>
    <r>
      <rPr>
        <sz val="10"/>
        <color rgb="FF333333"/>
        <rFont val="나눔고딕"/>
        <family val="3"/>
        <charset val="129"/>
      </rPr>
      <t>에 따른 차별적 처우가 없을 것(</t>
    </r>
    <r>
      <rPr>
        <sz val="10"/>
        <color rgb="FF1090BF"/>
        <rFont val="나눔고딕"/>
        <family val="3"/>
        <charset val="129"/>
      </rPr>
      <t>2014.02.21 개정</t>
    </r>
    <r>
      <rPr>
        <sz val="10"/>
        <color rgb="FF333333"/>
        <rFont val="나눔고딕"/>
        <family val="3"/>
        <charset val="129"/>
      </rPr>
      <t>)</t>
    </r>
    <phoneticPr fontId="2" type="noConversion"/>
  </si>
  <si>
    <t>라. 시간당 임금이 「최저임금법」 제5조에 따른 최저임금액의 100분의 130(중소기업의 경우에는 100분의 120) 이상일 것(2016.02.05 개정)</t>
    <phoneticPr fontId="2" type="noConversion"/>
  </si>
  <si>
    <t>⑫ 제11항에 따라 계산한 상시근로자 수 중 100분의 1 미만 부분은 없는 것으로 한다.(2015.02.03 개정)</t>
    <phoneticPr fontId="2" type="noConversion"/>
  </si>
  <si>
    <t>⑬ 제7항 및 제8항을 적용할 때 해당 과세연도에 창업 등을 한 내국인의 경우에는 다음 각 호의 구분에 따른 수를 직전 또는 해당 과세연도의 상시근로자 수로 본다.(2015.02.03 개정)</t>
    <phoneticPr fontId="2" type="noConversion"/>
  </si>
  <si>
    <t>1. 창업(법 제6조 제10항 제1호부터 제3호까지의 규정에 해당하는 경우는 제외한다)한 경우의 직전 과세연도의 상시근로자 수: 0(2019.02.12 개정)</t>
    <phoneticPr fontId="2" type="noConversion"/>
  </si>
  <si>
    <t>2. 법 제6조 제10항 제1호(합병ㆍ분할ㆍ현물출자 또는 사업의 양수 등을 통하여 종전의 사업을 승계하는 경우는 제외한다)부터 제3호까지의 어느 하나에 해당하는 경우의 직전 과세연도의 상시근로자 수: 종전 사업, 법인전환 전의 사업 또는 폐업 전의 사업의 직전 과세연도 상시근로자 수(2019.02.12 개정)</t>
    <phoneticPr fontId="2" type="noConversion"/>
  </si>
  <si>
    <t>3. 다음 각 목의 어느 하나에 해당하는 경우의 직전 또는 해당 과세연도의 상시근로자 수: 직전 과세연도의 상시근로자 수는 승계시킨 기업의 경우에는 직전 과세연도 상시근로자 수에 승계시킨 상시근로자 수를 뺀 수로 하고, 승계한 기업의 경우에는 직전 과세연도 상시근로자 수에 승계한 상시근로자 수를 더한 수로 하며, 해당 과세연도의 상시근로자 수는 해당 과세연도 개시일에 상시근로자를 승계시키거나 승계한 것으로 보아 계산한 상시근로자 수로 한다.(2014.02.21 개정)</t>
    <phoneticPr fontId="2" type="noConversion"/>
  </si>
  <si>
    <t>가. 해당 과세연도에 합병ㆍ분할ㆍ현물출자 또는 사업의 양수 등에 의하여 종전의 사업부문에서 종사하던 상시근로자를 승계하는 경우(2013.02.15 개정)</t>
    <phoneticPr fontId="2" type="noConversion"/>
  </si>
  <si>
    <t xml:space="preserve">나. 제11조[ 기술비법의 범위 등(2000.12.29 제목개정) ] 제1항에 따른 특수관계인으로부터 상시근로자를 승계하는 경우(2013.02.15 개정) </t>
    <phoneticPr fontId="2" type="noConversion"/>
  </si>
  <si>
    <t xml:space="preserve">        ① 법 제12조 제1항, 같은 조 제2항 전단 및 같은 조 제3항에서 "대통령령으로 정하는 특수관계인"이란 「법인세법 시행령」 제2조 제5항 및 「소득세법 시행령」 제98조 제1항에 따른 특수관계인을 말한다. </t>
    <phoneticPr fontId="2" type="noConversion"/>
  </si>
  <si>
    <t xml:space="preserve">      이 경우 「법인세법 시행령」 제2조 제5항 제2호의 소액주주등을 판정할 때 「법인세법 시행령」 제50조 제2항 중 "100분의 1"은 "100분의 30"으로 본다.(2019.02.12 개정)   </t>
    <phoneticPr fontId="2" type="noConversion"/>
  </si>
  <si>
    <t xml:space="preserve">⑪ 제7항과 제8항을 적용할 때 상시근로자 수는 제1호의 계산식에 따라 계산한 수로 한다. </t>
    <phoneticPr fontId="2" type="noConversion"/>
  </si>
  <si>
    <t xml:space="preserve">    다만, 다음 각 호의 어느 하나에 해당하는 사람은 제외한다.(2015.02.03 개정)</t>
    <phoneticPr fontId="2" type="noConversion"/>
  </si>
  <si>
    <t xml:space="preserve">    제40조 [ 접대비의 범위(2019.02.12 조번개정) ]</t>
    <phoneticPr fontId="2" type="noConversion"/>
  </si>
  <si>
    <t xml:space="preserve">   ① 주주 또는 출자자(이하 "주주등"이라 한다)나 다음 각 호의 어느 하나에 해당하는 직무에 종사하는 자(이하 "임원"이라 한다) 또는 직원이 부담하여야 할 성질의 접대비를 법인이 지출한 것은 이를 접대비로 보지 아니한다.(2019.02.12 개정)</t>
    <phoneticPr fontId="2" type="noConversion"/>
  </si>
  <si>
    <t xml:space="preserve">      1. 법인의 회장, 사장, 부사장, 이사장, 대표이사, 전무이사 및 상무이사 등 이사회의 구성원 전원과 청산인(2018.02.13 신설)</t>
    <phoneticPr fontId="2" type="noConversion"/>
  </si>
  <si>
    <t xml:space="preserve">      2. 합명회사, 합자회사 및 유한회사의 업무집행사원 또는 이사(2018.02.13 신설)</t>
    <phoneticPr fontId="2" type="noConversion"/>
  </si>
  <si>
    <t xml:space="preserve">      3. 유한책임회사의 업무집행자(2018.02.13 신설)</t>
    <phoneticPr fontId="2" type="noConversion"/>
  </si>
  <si>
    <t xml:space="preserve">      4. 감사(2018.02.13 신설)</t>
    <phoneticPr fontId="2" type="noConversion"/>
  </si>
  <si>
    <t xml:space="preserve">      5. 그 밖에 제1호부터 제4호까지의 규정에 준하는 직무에 종사하는 자(2018.02.13 신설)</t>
    <phoneticPr fontId="2" type="noConversion"/>
  </si>
  <si>
    <t>제1조의 2 [ 특수관계인의 범위 ]</t>
    <phoneticPr fontId="2" type="noConversion"/>
  </si>
  <si>
    <t>① 법 제2조 제20호 가목에서 “혈족ㆍ인척 등 대통령령으로 정하는 친족관계”란 다음 각 호의 어느 하나에 해당하는 관계(이하 “친족관계”라 한다)를 말한다.(2012.02.02 신설)</t>
    <phoneticPr fontId="2" type="noConversion"/>
  </si>
  <si>
    <t xml:space="preserve">    1. 6촌 이내의 혈족(2012.02.02 신설)</t>
    <phoneticPr fontId="2" type="noConversion"/>
  </si>
  <si>
    <t xml:space="preserve">    2. 4촌 이내의 인척(2012.02.02 신설)</t>
    <phoneticPr fontId="2" type="noConversion"/>
  </si>
  <si>
    <t xml:space="preserve">    3. 배우자(사실상의 혼인관계에 있는 자를 포함한다)(2012.02.02 신설)</t>
    <phoneticPr fontId="2" type="noConversion"/>
  </si>
  <si>
    <t xml:space="preserve">    4. 친생자로서 다른 사람에게 친양자 입양된 자 및 그 배우자ㆍ직계비속(2012.02.02 신설)</t>
    <phoneticPr fontId="2" type="noConversion"/>
  </si>
  <si>
    <t>6. 「소득세법 시행령」 제196조 [ 근로소득세액 연말정산 ]에 따른 근로소득원천징수부에 의하여 근로소득세를 원천징수한 사실이 확인되지 아니하고, 다음 각 목의 어느 하나에 해당하는 금액의 납부사실도 확인되지 아니하는 자(2012.02.02 신설)</t>
    <phoneticPr fontId="2" type="noConversion"/>
  </si>
  <si>
    <t>근로기준법 제2조(정의) ① 이 법에서 사용하는 용어의 뜻은 다음과 같다.</t>
    <phoneticPr fontId="2" type="noConversion"/>
  </si>
  <si>
    <t xml:space="preserve">        9. "단시간근로자"란 1주 동안의 소정근로시간이 그 사업장에서 같은 종류의 업무에 종사하는 통상 근로자의 1주 동안의 소정근로시간에 비하여 짧은 근로자를 말한다.</t>
    <phoneticPr fontId="2" type="noConversion"/>
  </si>
  <si>
    <r>
      <t xml:space="preserve">    이 경우</t>
    </r>
    <r>
      <rPr>
        <b/>
        <u/>
        <sz val="11"/>
        <color rgb="FFC00000"/>
        <rFont val="맑은 고딕"/>
        <family val="3"/>
        <charset val="129"/>
        <scheme val="minor"/>
      </rPr>
      <t xml:space="preserve"> 제10항 제2호 단서에 따른 근로자 1명은 0.5명으로 하여 계산</t>
    </r>
    <r>
      <rPr>
        <sz val="11"/>
        <color theme="1"/>
        <rFont val="맑은 고딕"/>
        <family val="2"/>
        <charset val="129"/>
        <scheme val="minor"/>
      </rPr>
      <t xml:space="preserve">하되, </t>
    </r>
    <r>
      <rPr>
        <b/>
        <u/>
        <sz val="11"/>
        <color rgb="FF0070C0"/>
        <rFont val="맑은 고딕"/>
        <family val="3"/>
        <charset val="129"/>
        <scheme val="minor"/>
      </rPr>
      <t>제2호 각 목의 지원요건을 모두 충족하는 경우에는 0.75명으로 하여 계산</t>
    </r>
    <r>
      <rPr>
        <sz val="11"/>
        <color theme="1"/>
        <rFont val="맑은 고딕"/>
        <family val="2"/>
        <charset val="129"/>
        <scheme val="minor"/>
      </rPr>
      <t>한다.(2015.02.03 개정)</t>
    </r>
    <phoneticPr fontId="2" type="noConversion"/>
  </si>
  <si>
    <t xml:space="preserve">2. 「근로기준법」 제2조 제1항 제9호에 따른 단시간근로자. </t>
    <phoneticPr fontId="2" type="noConversion"/>
  </si>
  <si>
    <t xml:space="preserve">                 2020.1.1.이후 단서 삭제됨. (2020.02.11.개정)</t>
    <phoneticPr fontId="2" type="noConversion"/>
  </si>
  <si>
    <t>(1개월간의 소정근로시간이 60시간 이상인 단시간 근로자는 상시근로자(0.5명)로 본다.)</t>
    <phoneticPr fontId="2" type="noConversion"/>
  </si>
  <si>
    <r>
      <t xml:space="preserve">⑩ 제7항부터 제9항까지의 규정을 적용할 때 </t>
    </r>
    <r>
      <rPr>
        <b/>
        <u/>
        <sz val="11"/>
        <color rgb="FFC00000"/>
        <rFont val="맑은 고딕"/>
        <family val="3"/>
        <charset val="129"/>
        <scheme val="minor"/>
      </rPr>
      <t>상시근로자</t>
    </r>
    <r>
      <rPr>
        <sz val="11"/>
        <color theme="1"/>
        <rFont val="맑은 고딕"/>
        <family val="2"/>
        <charset val="129"/>
        <scheme val="minor"/>
      </rPr>
      <t>는 「근로기준법」에 따라 근로계약을 체결한 내국인 근로자로 한다.</t>
    </r>
    <phoneticPr fontId="2" type="noConversion"/>
  </si>
  <si>
    <r>
      <rPr>
        <b/>
        <sz val="11"/>
        <color rgb="FF0070C0"/>
        <rFont val="맑은 고딕"/>
        <family val="3"/>
        <charset val="129"/>
        <scheme val="minor"/>
      </rPr>
      <t>다만,</t>
    </r>
    <r>
      <rPr>
        <sz val="11"/>
        <color theme="1"/>
        <rFont val="맑은 고딕"/>
        <family val="2"/>
        <charset val="129"/>
        <scheme val="minor"/>
      </rPr>
      <t xml:space="preserve"> </t>
    </r>
    <r>
      <rPr>
        <b/>
        <u/>
        <sz val="11"/>
        <color rgb="FFC00000"/>
        <rFont val="맑은 고딕"/>
        <family val="3"/>
        <charset val="129"/>
        <scheme val="minor"/>
      </rPr>
      <t>1개월간의 소정근로시간이 60시간 이상</t>
    </r>
    <r>
      <rPr>
        <sz val="11"/>
        <color theme="1"/>
        <rFont val="맑은 고딕"/>
        <family val="2"/>
        <charset val="129"/>
        <scheme val="minor"/>
      </rPr>
      <t>인 근로자는 상시근로자로 본다.(2019.02.12 개정)</t>
    </r>
    <phoneticPr fontId="2" type="noConversion"/>
  </si>
  <si>
    <t>.</t>
    <phoneticPr fontId="2" type="noConversion"/>
  </si>
  <si>
    <t>「조세특례제한법 시행령」부칙(2016.2.5. 대통령령 제26959호로 개정된 것) 제22조에 따라 2019.1.1.이 속하는 과세연도까지 소기업으로 보는지 여부</t>
    <phoneticPr fontId="2" type="noConversion"/>
  </si>
  <si>
    <t>* 서면-2018-법령해석법인-1463, 2018.5.24.</t>
    <phoneticPr fontId="2" type="noConversion"/>
  </si>
  <si>
    <t>법률 제13560호 조세특례제한법 일부개정법률(이하 ‘일부개정법률’) 시행일이 속하는 직전 과세연도에 「조세특례제한법 시행령(2016.2.5. 대통령령 제26959호로 개정되기 전의 것, 이하 ‘종전규정’)」</t>
    <phoneticPr fontId="2" type="noConversion"/>
  </si>
  <si>
    <t>제6조제5항에 따른 소기업에 해당하는 법인이 일부개정법률 시행일이 속하는 과세연도 이후에 같은 법 시행령(2016.2.5. 대통령령 제26959호로 개정된 것,</t>
    <phoneticPr fontId="2" type="noConversion"/>
  </si>
  <si>
    <t>이하 ‘개정 규정’)제6조제5항에 따른 소기업에 해당하지 않고, 종전규정에 따르더라도 소기업에 해당하지 않는 경우 개정 규정 부칙 제22조(소기업의 범위에 관한 경과조치)의 적용대상에 해당하지 않는 것임</t>
    <phoneticPr fontId="2" type="noConversion"/>
  </si>
  <si>
    <t>http://cafe.daum.net/transtax/Qbps/184</t>
    <phoneticPr fontId="2" type="noConversion"/>
  </si>
  <si>
    <t>제목 : 개정규정 시행일 이후 개정규정에 따라 소기업에 해당하지 않고 종전규정에 따르더라도 소기업에 해당하지 않는 경우 소기업 유예기간 적용안됨</t>
    <phoneticPr fontId="2" type="noConversion"/>
  </si>
  <si>
    <t>서면법령 법인 -1464, 2018.05.30.</t>
    <phoneticPr fontId="2" type="noConversion"/>
  </si>
  <si>
    <r>
      <t xml:space="preserve">2015 과세연도에는 종전규정에 따라 소기업에 해당하는 법인이 2016 과세연도에 </t>
    </r>
    <r>
      <rPr>
        <sz val="11"/>
        <color rgb="FFFF0000"/>
        <rFont val="맑은 고딕"/>
        <family val="3"/>
        <charset val="129"/>
        <scheme val="minor"/>
      </rPr>
      <t>종전</t>
    </r>
    <r>
      <rPr>
        <sz val="11"/>
        <color theme="1"/>
        <rFont val="맑은 고딕"/>
        <family val="2"/>
        <charset val="129"/>
        <scheme val="minor"/>
      </rPr>
      <t xml:space="preserve">규정 및 </t>
    </r>
    <r>
      <rPr>
        <sz val="11"/>
        <color rgb="FFFF0000"/>
        <rFont val="맑은 고딕"/>
        <family val="3"/>
        <charset val="129"/>
        <scheme val="minor"/>
      </rPr>
      <t>개정</t>
    </r>
    <r>
      <rPr>
        <sz val="11"/>
        <color theme="1"/>
        <rFont val="맑은 고딕"/>
        <family val="2"/>
        <charset val="129"/>
        <scheme val="minor"/>
      </rPr>
      <t xml:space="preserve">규정에 따라 </t>
    </r>
    <r>
      <rPr>
        <sz val="11"/>
        <color rgb="FFFF0000"/>
        <rFont val="맑은 고딕"/>
        <family val="3"/>
        <charset val="129"/>
        <scheme val="minor"/>
      </rPr>
      <t>소기업에 해당하지 않게된 경우</t>
    </r>
    <phoneticPr fontId="2" type="noConversion"/>
  </si>
  <si>
    <t>주민등록번호
("-"없이입력)</t>
    <phoneticPr fontId="2" type="noConversion"/>
  </si>
  <si>
    <t>직원없는 행 삭제시킬것</t>
    <phoneticPr fontId="2" type="noConversion"/>
  </si>
  <si>
    <t xml:space="preserve">■ 법인세법 시행규칙 [별지 제8호서식 부표 6](2013.02.23 개정) </t>
    <phoneticPr fontId="2" type="noConversion"/>
  </si>
  <si>
    <t>사 업
연 도</t>
    <phoneticPr fontId="2" type="noConversion"/>
  </si>
  <si>
    <t>추가납부세액계산서(6)</t>
    <phoneticPr fontId="2" type="noConversion"/>
  </si>
  <si>
    <t xml:space="preserve"> 1. 준비금환입에 대한 법인세 추가납부액</t>
    <phoneticPr fontId="2" type="noConversion"/>
  </si>
  <si>
    <t>①
구분</t>
    <phoneticPr fontId="2" type="noConversion"/>
  </si>
  <si>
    <t>②
손금산입연도</t>
    <phoneticPr fontId="2" type="noConversion"/>
  </si>
  <si>
    <t>③
추가납부대상준비금환입액</t>
    <phoneticPr fontId="2" type="noConversion"/>
  </si>
  <si>
    <t>④
공제액</t>
    <phoneticPr fontId="2" type="noConversion"/>
  </si>
  <si>
    <t>⑤
차감계
(③-④)</t>
    <phoneticPr fontId="2" type="noConversion"/>
  </si>
  <si>
    <t>⑥
법인세상당액</t>
    <phoneticPr fontId="2" type="noConversion"/>
  </si>
  <si>
    <t>⑦
이율
(일변)</t>
    <phoneticPr fontId="2" type="noConversion"/>
  </si>
  <si>
    <t>⑧
기간</t>
    <phoneticPr fontId="2" type="noConversion"/>
  </si>
  <si>
    <t>⑨법인세추가납부액
(⑥×⑦×⑧)</t>
    <phoneticPr fontId="2" type="noConversion"/>
  </si>
  <si>
    <t xml:space="preserve"> 2. 소득공제액에 대한 법인세 추가납부액</t>
    <phoneticPr fontId="2" type="noConversion"/>
  </si>
  <si>
    <t>⑩
구  분</t>
    <phoneticPr fontId="2" type="noConversion"/>
  </si>
  <si>
    <t>⑪
소득공제연도</t>
    <phoneticPr fontId="2" type="noConversion"/>
  </si>
  <si>
    <t>⑫
추가납부사유</t>
    <phoneticPr fontId="2" type="noConversion"/>
  </si>
  <si>
    <t>⑬
공제받은소득금액</t>
    <phoneticPr fontId="2" type="noConversion"/>
  </si>
  <si>
    <t>⑭
법인세상당액</t>
    <phoneticPr fontId="2" type="noConversion"/>
  </si>
  <si>
    <t>가산액</t>
    <phoneticPr fontId="2" type="noConversion"/>
  </si>
  <si>
    <t xml:space="preserve"> 법 인 세
  추가납부액
(⑭+   )</t>
    <phoneticPr fontId="2" type="noConversion"/>
  </si>
  <si>
    <t>⑮이율
(일변)</t>
    <phoneticPr fontId="2" type="noConversion"/>
  </si>
  <si>
    <t xml:space="preserve">  기간</t>
    <phoneticPr fontId="2" type="noConversion"/>
  </si>
  <si>
    <t>금액
(⑭×⑮×  )</t>
    <phoneticPr fontId="2" type="noConversion"/>
  </si>
  <si>
    <t xml:space="preserve"> 3. 공제감면세액에 대한 법인세 추가납부액</t>
    <phoneticPr fontId="2" type="noConversion"/>
  </si>
  <si>
    <t xml:space="preserve">
구  분</t>
    <phoneticPr fontId="2" type="noConversion"/>
  </si>
  <si>
    <t xml:space="preserve">
공제감면받은연도</t>
    <phoneticPr fontId="2" type="noConversion"/>
  </si>
  <si>
    <t xml:space="preserve">
추가납부
사  유</t>
    <phoneticPr fontId="2" type="noConversion"/>
  </si>
  <si>
    <t xml:space="preserve">
공제감면
세액</t>
    <phoneticPr fontId="2" type="noConversion"/>
  </si>
  <si>
    <t xml:space="preserve">   법 인 세
  추가납부액
(  +  )</t>
    <phoneticPr fontId="2" type="noConversion"/>
  </si>
  <si>
    <t xml:space="preserve">  이율
(일변)</t>
    <phoneticPr fontId="2" type="noConversion"/>
  </si>
  <si>
    <t>금액
(  ×  ×  )</t>
    <phoneticPr fontId="2" type="noConversion"/>
  </si>
  <si>
    <t>고용증대기업에대한공제세액</t>
    <phoneticPr fontId="2" type="noConversion"/>
  </si>
  <si>
    <t>고용인원 감소</t>
    <phoneticPr fontId="2" type="noConversion"/>
  </si>
  <si>
    <t xml:space="preserve"> 4. 법인세 추가납부세액 합계    (⑨ +   +   )</t>
    <phoneticPr fontId="2" type="noConversion"/>
  </si>
  <si>
    <t>안녕하십니까? 항상 국세행정에 대한 관심과 협조에 감사드립니다.</t>
    <phoneticPr fontId="2" type="noConversion"/>
  </si>
  <si>
    <t xml:space="preserve">조세특례제한법 제146조 감면세액의 추징 규정에 따라 고용창출투자세액 감면세액을 추징하는 경우 농어촌특별세는 환급받을 수 있는 것입니다.
</t>
    <phoneticPr fontId="2" type="noConversion"/>
  </si>
  <si>
    <t>농어촌특별세 환급방법은 본세의 환급의 예에 의하는 것으로</t>
    <phoneticPr fontId="2" type="noConversion"/>
  </si>
  <si>
    <t xml:space="preserve">법인세법 별지 제2호 서식 [농어촌특별세 과세표준 및 세액신고서] , 별지 제12호 서식 [농어촌특별세과세표준 및 세액조정계산서]를 작성하여 제출하면 될 것으로 보이며, </t>
    <phoneticPr fontId="2" type="noConversion"/>
  </si>
  <si>
    <t>구비서류에 대한 별도 규정은 없으며 법인세 감면세액 추징 관련 근거자료를 첨부하면 될 것으로 사료됩니다</t>
    <phoneticPr fontId="2" type="noConversion"/>
  </si>
  <si>
    <t>농어촌특별세법 제12조 【환 급】</t>
    <phoneticPr fontId="2" type="noConversion"/>
  </si>
  <si>
    <t>농어촌특별세의 과오납금등(감면을 받은 세액을 추징함에 따라 발생하는 환급금을 포함한다)에 대한 환급은 본세의 환급의 예에 의한다.</t>
    <phoneticPr fontId="2" type="noConversion"/>
  </si>
  <si>
    <t>2018년도</t>
    <phoneticPr fontId="2" type="noConversion"/>
  </si>
  <si>
    <t>상시근로자로 1.67명</t>
    <phoneticPr fontId="2" type="noConversion"/>
  </si>
  <si>
    <t>세액공제액</t>
    <phoneticPr fontId="2" type="noConversion"/>
  </si>
  <si>
    <t>실제 공제세액</t>
    <phoneticPr fontId="2" type="noConversion"/>
  </si>
  <si>
    <t>이월액</t>
    <phoneticPr fontId="2" type="noConversion"/>
  </si>
  <si>
    <t>농특세(20%) 환급 - ▲로 전자신고가 안되므로 전자신고 한 후 ▲로 입력 수기로 농어촌특별세 별도로 환급신고</t>
    <phoneticPr fontId="2" type="noConversion"/>
  </si>
  <si>
    <t>2020년 60시간이상</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</si>
</sst>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3">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24" formatCode="\$#,##0_);[Red]\(\$#,##0\)"/>
    <numFmt numFmtId="176" formatCode="#,###;\-#,###"/>
    <numFmt numFmtId="177" formatCode="0.00_ "/>
    <numFmt numFmtId="178" formatCode="000000\-0000000"/>
    <numFmt numFmtId="179" formatCode="_-* #,##0&quot;세&quot;;\-* #,##0.0_-;_-* &quot;-&quot;_-;_-@_-"/>
    <numFmt numFmtId="180" formatCode="yyyy\.mm\.dd\.;@"/>
    <numFmt numFmtId="181" formatCode="_-[$€-2]* #,##0.00_-;\-[$€-2]* #,##0.00_-;_-[$€-2]* &quot;-&quot;??_-"/>
    <numFmt numFmtId="182" formatCode="0_ "/>
    <numFmt numFmtId="183" formatCode="&quot;113-&quot;@"/>
    <numFmt numFmtId="184" formatCode="_ &quot;₩&quot;* #,##0_ ;_ &quot;₩&quot;* \-#,##0_ ;_ &quot;₩&quot;* &quot;-&quot;_ ;_ @_ "/>
    <numFmt numFmtId="185" formatCode="_-* #,##0_-;&quot;₩&quot;\!\-* #,##0_-;_-* &quot;-&quot;_-;_-@_-"/>
    <numFmt numFmtId="186" formatCode="###.#####"/>
    <numFmt numFmtId="187" formatCode="&quot;$&quot;#,##0.00_);[Red]\(&quot;$&quot;#,##0.00\)"/>
    <numFmt numFmtId="188" formatCode="_(&quot;$&quot;* #,##0_);_(&quot;$&quot;* \(#,##0\);_(&quot;$&quot;* &quot;-&quot;_);_(@_)"/>
    <numFmt numFmtId="189" formatCode="_ * #,##0_ ;_ * \-#,##0_ ;_ * &quot;-&quot;_ ;_ @_ "/>
    <numFmt numFmtId="190" formatCode="#,##0\ &quot;.&quot;;[Red]\-#,##0\ &quot;.&quot;"/>
    <numFmt numFmtId="191" formatCode="&quot;₩&quot;#,##0.00;[Red]&quot;₩&quot;&quot;₩&quot;\-#,##0.00"/>
    <numFmt numFmtId="192" formatCode="\U\$#,##0;&quot;-U$]&quot;#,##0"/>
    <numFmt numFmtId="193" formatCode="yy\-m\-d"/>
    <numFmt numFmtId="194" formatCode="_ * #,##0.00000_ ;_ * \-#,##0.00000_ ;_ * &quot;-&quot;_ ;_ @_ "/>
    <numFmt numFmtId="195" formatCode="_ &quot;₩&quot;* #,##0.00_ ;_ &quot;₩&quot;* \-#,##0.00_ ;_ &quot;₩&quot;* &quot;-&quot;??_ ;_ @_ "/>
    <numFmt numFmtId="196" formatCode="_-&quot;$&quot;* #,##0.00_-;\-&quot;$&quot;* #,##0.00_-;_-&quot;$&quot;* &quot;-&quot;??_-;_-@_-"/>
    <numFmt numFmtId="197" formatCode="_(&quot;$&quot;* #,##0.00_);_(&quot;$&quot;* \(#,##0.00\);_(&quot;$&quot;* &quot;-&quot;??_);_(@_)"/>
    <numFmt numFmtId="198" formatCode="_-* #,##0.00\ _F_-;\-* #,##0.00\ _F_-;_-* &quot;-&quot;??\ _F_-;_-@_-"/>
    <numFmt numFmtId="199" formatCode="_-* #,##0.00\ &quot;F&quot;_-;\-* #,##0.00\ &quot;F&quot;_-;_-* &quot;-&quot;??\ &quot;F&quot;_-;_-@_-"/>
    <numFmt numFmtId="200" formatCode="_(&quot;$&quot;* #,##0.00_);_(&quot;$&quot;* &quot;₩&quot;&quot;₩&quot;&quot;₩&quot;&quot;₩&quot;\(#,##0.00&quot;₩&quot;&quot;₩&quot;&quot;₩&quot;&quot;₩&quot;\);_(&quot;$&quot;* &quot;-&quot;??_);_(@_)"/>
    <numFmt numFmtId="201" formatCode="\$#,##0.00;\(\$#,##0.00\)"/>
    <numFmt numFmtId="202" formatCode="#,##0\ &quot;.&quot;;\-#,##0\ &quot;.&quot;"/>
    <numFmt numFmtId="203" formatCode="\$#,##0.0_);\(\$#,##0.0\)"/>
    <numFmt numFmtId="204" formatCode="&quot;HF-CM-&quot;0####"/>
    <numFmt numFmtId="205" formatCode="0E+00"/>
    <numFmt numFmtId="206" formatCode="\ \ @"/>
    <numFmt numFmtId="207" formatCode="_ * #,##0.00_ ;_ * \-#,##0.00_ ;_ * &quot;-&quot;??_ ;_ @_ "/>
    <numFmt numFmtId="208" formatCode="_(* #,##0.00_);_(* \(#,##0.00\);_(* &quot;-&quot;??_);_(@_)"/>
    <numFmt numFmtId="209" formatCode="_-* #,##0.000\ _F_-;\-* #,##0.000\ _F_-;_-* &quot;-&quot;??\ _F_-;_-@_-"/>
    <numFmt numFmtId="210" formatCode="General_)"/>
    <numFmt numFmtId="211" formatCode="#,##0;\-#,##0;&quot;-&quot;"/>
    <numFmt numFmtId="212" formatCode="#,##0.0_);\(#,##0.0\)"/>
    <numFmt numFmtId="213" formatCode="_(* #,##0.0000_);_(* \(#,##0.0000\);_(* &quot;-&quot;??_);_(@_)"/>
    <numFmt numFmtId="214" formatCode="#,##0.00&quot;￡&quot;_);[Red]\(#,##0.00&quot;￡&quot;\)"/>
    <numFmt numFmtId="215" formatCode="_ * #,##0_)&quot;￡&quot;_ ;_ * \(#,##0\)&quot;￡&quot;_ ;_ * &quot;-&quot;_)&quot;￡&quot;_ ;_ @_ "/>
    <numFmt numFmtId="216" formatCode="0.0%;\(0.0%\)"/>
    <numFmt numFmtId="217" formatCode="_-* #,##0.00_-;&quot;₩&quot;&quot;₩&quot;&quot;₩&quot;&quot;₩&quot;\-* #,##0.00_-;_-* &quot;-&quot;??_-;_-@_-"/>
    <numFmt numFmtId="218" formatCode="_ * #,##0.0_ ;_ * \-#,##0.0_ ;_ * &quot;-&quot;_ ;_ @_ "/>
    <numFmt numFmtId="219" formatCode="#,##0&quot;?_);\(#,##0&quot;&quot;?&quot;\)"/>
    <numFmt numFmtId="220" formatCode="&quot;₩&quot;&quot;₩&quot;&quot;₩&quot;&quot;₩&quot;&quot;₩&quot;&quot;₩&quot;\$#,##0_);[Red]&quot;₩&quot;&quot;₩&quot;&quot;₩&quot;&quot;₩&quot;&quot;₩&quot;&quot;₩&quot;\(&quot;₩&quot;&quot;₩&quot;&quot;₩&quot;&quot;₩&quot;&quot;₩&quot;&quot;₩&quot;\$#,##0&quot;₩&quot;&quot;₩&quot;&quot;₩&quot;&quot;₩&quot;&quot;₩&quot;&quot;₩&quot;\)"/>
    <numFmt numFmtId="221" formatCode="_ &quot;S/&quot;* #,##0_ ;_ &quot;S/&quot;* \-#,##0_ ;_ &quot;S/&quot;* &quot;-&quot;_ ;_ @_ "/>
    <numFmt numFmtId="222" formatCode="_ &quot;S/&quot;* #,##0.00_ ;_ &quot;S/&quot;* \-#,##0.00_ ;_ &quot;S/&quot;* &quot;-&quot;??_ ;_ @_ "/>
    <numFmt numFmtId="223" formatCode="\(#0.0\)"/>
    <numFmt numFmtId="224" formatCode="0%_);\(0%\)"/>
    <numFmt numFmtId="225" formatCode="0%_);[Red]\(0%\)"/>
    <numFmt numFmtId="226" formatCode="_ * #,##0.00_)&quot;￡&quot;_ ;_ * \(#,##0.00\)&quot;￡&quot;_ ;_ * &quot;-&quot;??_)&quot;￡&quot;_ ;_ @_ "/>
    <numFmt numFmtId="227" formatCode="_-* #,##0_-;[Red]&quot;△&quot;#,##0_-;;"/>
    <numFmt numFmtId="228" formatCode="&quot;₩&quot;#,##0.00;[Red]&quot;₩&quot;\-#,##0.00"/>
    <numFmt numFmtId="229" formatCode="&quot;₩&quot;#,##0;[Red]&quot;₩&quot;\-#,##0"/>
    <numFmt numFmtId="230" formatCode="_ &quot;₩&quot;* #,##0.00_ ;_ &quot;₩&quot;* &quot;₩&quot;\-#,##0.00_ ;_ &quot;₩&quot;* &quot;-&quot;??_ ;_ @_ "/>
    <numFmt numFmtId="231" formatCode="_-* #,##0.00_-;&quot;₩&quot;\-* #,##0.00_-;_-* &quot;-&quot;??_-;_-@_-"/>
    <numFmt numFmtId="232" formatCode="_ &quot;SFr.&quot;* #,##0_ ;_ &quot;SFr.&quot;* \-#,##0_ ;_ &quot;SFr.&quot;* &quot;-&quot;_ ;_ @_ "/>
    <numFmt numFmtId="233" formatCode="&quot;PG1130&quot;@&quot;01&quot;"/>
    <numFmt numFmtId="234" formatCode="&quot;₩&quot;#,##0;[Red]&quot;₩&quot;\!\-&quot;₩&quot;#,##0"/>
    <numFmt numFmtId="235" formatCode="#,##0;\(#,##0\);\-"/>
    <numFmt numFmtId="236" formatCode="#,##0_);\(#,##0\);\-_);@_)"/>
    <numFmt numFmtId="237" formatCode="&quot;₩&quot;#,##0;[Red]&quot;₩&quot;&quot;₩&quot;\-#,##0"/>
    <numFmt numFmtId="238" formatCode="&quot;₩&quot;#,##0.00;&quot;₩&quot;&quot;₩&quot;\-#,##0.00"/>
    <numFmt numFmtId="239" formatCode="#,##0_ "/>
    <numFmt numFmtId="240" formatCode="_ * #,##0.00_ \ ;_ * \-#,##0.00_ \ ;_ * &quot;-&quot;??_ ;\ _ @_ "/>
    <numFmt numFmtId="241" formatCode="&quot;₩&quot;#,##0;&quot;₩&quot;\-#,##0"/>
    <numFmt numFmtId="242" formatCode="yyyy&quot;년&quot;\ m&quot;월&quot;\ d&quot;일&quot;;@"/>
    <numFmt numFmtId="243" formatCode="_-* #,##0.00_-;\-* #,##0.00_-;_-* &quot;-&quot;_-;_-@_-"/>
    <numFmt numFmtId="244" formatCode="###\-##\-#####"/>
    <numFmt numFmtId="245" formatCode="_-* #,##0.00_-;\▲\ #,##0.00_-;_-* &quot;-&quot;_-;_-@_-"/>
    <numFmt numFmtId="246" formatCode="_-* #,##0.00_-;[Red]\▲\ #,##0.00_-;_-* &quot;-&quot;??_-;_-@_-"/>
    <numFmt numFmtId="247" formatCode="0.0000_ "/>
    <numFmt numFmtId="248" formatCode="0.000000"/>
    <numFmt numFmtId="249" formatCode="yyyy&quot;년&quot;\ mm&quot;월&quot;\ dd&quot;일&quot;;@"/>
    <numFmt numFmtId="250" formatCode="0.0000000_ "/>
    <numFmt numFmtId="251" formatCode="0.000_ "/>
    <numFmt numFmtId="252" formatCode="_-* #,##0.00000_-;\-* #,##0.00000_-;_-* &quot;-&quot;_-;_-@_-"/>
    <numFmt numFmtId="253" formatCode="yyyy\.mm\.dd"/>
    <numFmt numFmtId="254" formatCode="0.0000"/>
    <numFmt numFmtId="255" formatCode="_-* #,##0.00_-;[Red]\▲#,##0.00_-;_-* &quot;-&quot;_-;_-@_-"/>
    <numFmt numFmtId="256" formatCode="_-* #,##0_-;[Red]\▲#,##0_-;_-* &quot;-&quot;_-;_-@_-"/>
    <numFmt numFmtId="257" formatCode="_-* #,##0.000000_-;\-* #,##0.000000_-;_-* &quot;-&quot;_-;_-@_-"/>
    <numFmt numFmtId="258" formatCode="0.000%"/>
    <numFmt numFmtId="259" formatCode="&quot;÷&quot;#,##0_-;\-* #,##0_-;_-* &quot;-&quot;_-;_-@_-"/>
    <numFmt numFmtId="260" formatCode="#,##0&quot;개월&quot;;\-* #,##0_-;_-* &quot;-&quot;_-;_-@_-"/>
    <numFmt numFmtId="261" formatCode="_-* #,##0.0000_-;\-* #,##0.0000_-;_-* &quot;-&quot;_-;_-@_-"/>
    <numFmt numFmtId="262" formatCode="#,##0.0"/>
  </numFmts>
  <fonts count="346">
    <font>
      <sz val="11"/>
      <color theme="1"/>
      <name val="맑은 고딕"/>
      <family val="2"/>
      <charset val="129"/>
      <scheme val="minor"/>
    </font>
    <font>
      <sz val="11"/>
      <color theme="1"/>
      <name val="맑은 고딕"/>
      <family val="2"/>
      <charset val="129"/>
      <scheme val="minor"/>
    </font>
    <font>
      <sz val="8"/>
      <name val="맑은 고딕"/>
      <family val="2"/>
      <charset val="129"/>
      <scheme val="minor"/>
    </font>
    <font>
      <b/>
      <sz val="9"/>
      <color indexed="81"/>
      <name val="Tahoma"/>
      <family val="2"/>
    </font>
    <font>
      <b/>
      <sz val="9"/>
      <color indexed="81"/>
      <name val="돋움"/>
      <family val="3"/>
      <charset val="129"/>
    </font>
    <font>
      <sz val="10"/>
      <name val="Arial"/>
      <family val="2"/>
    </font>
    <font>
      <b/>
      <sz val="10"/>
      <name val="굴림"/>
      <family val="3"/>
      <charset val="129"/>
    </font>
    <font>
      <sz val="10"/>
      <name val="굴림"/>
      <family val="3"/>
      <charset val="129"/>
    </font>
    <font>
      <sz val="8"/>
      <name val="돋움"/>
      <family val="3"/>
      <charset val="129"/>
    </font>
    <font>
      <sz val="9"/>
      <color indexed="8"/>
      <name val="굴림"/>
      <family val="3"/>
      <charset val="129"/>
    </font>
    <font>
      <sz val="10"/>
      <name val="돋움"/>
      <family val="3"/>
      <charset val="129"/>
    </font>
    <font>
      <b/>
      <sz val="8"/>
      <color indexed="8"/>
      <name val="돋움체"/>
      <family val="3"/>
      <charset val="129"/>
    </font>
    <font>
      <sz val="16"/>
      <color indexed="8"/>
      <name val="굴림"/>
      <family val="3"/>
      <charset val="129"/>
    </font>
    <font>
      <b/>
      <sz val="16"/>
      <color rgb="FF7030A0"/>
      <name val="굴림"/>
      <family val="3"/>
      <charset val="129"/>
    </font>
    <font>
      <b/>
      <sz val="10"/>
      <color theme="3"/>
      <name val="굴림"/>
      <family val="3"/>
      <charset val="129"/>
    </font>
    <font>
      <b/>
      <sz val="9"/>
      <color indexed="8"/>
      <name val="굴림"/>
      <family val="3"/>
      <charset val="129"/>
    </font>
    <font>
      <b/>
      <sz val="10"/>
      <color rgb="FFFF0000"/>
      <name val="Arial"/>
      <family val="2"/>
    </font>
    <font>
      <b/>
      <sz val="11"/>
      <color theme="1"/>
      <name val="굴림"/>
      <family val="3"/>
      <charset val="129"/>
    </font>
    <font>
      <sz val="11"/>
      <color theme="1"/>
      <name val="맑은 고딕"/>
      <family val="3"/>
      <charset val="129"/>
      <scheme val="minor"/>
    </font>
    <font>
      <sz val="9"/>
      <color indexed="81"/>
      <name val="돋움"/>
      <family val="3"/>
      <charset val="129"/>
    </font>
    <font>
      <sz val="11"/>
      <color indexed="8"/>
      <name val="굴림"/>
      <family val="3"/>
      <charset val="129"/>
    </font>
    <font>
      <b/>
      <sz val="7"/>
      <color indexed="8"/>
      <name val="굴림"/>
      <family val="3"/>
      <charset val="129"/>
    </font>
    <font>
      <b/>
      <sz val="10"/>
      <color theme="5"/>
      <name val="돋움"/>
      <family val="3"/>
      <charset val="129"/>
    </font>
    <font>
      <b/>
      <sz val="10"/>
      <color theme="5"/>
      <name val="Arial"/>
      <family val="2"/>
    </font>
    <font>
      <b/>
      <sz val="10"/>
      <name val="Arial"/>
      <family val="2"/>
    </font>
    <font>
      <b/>
      <sz val="10"/>
      <name val="돋움"/>
      <family val="3"/>
      <charset val="129"/>
    </font>
    <font>
      <sz val="9"/>
      <color rgb="FF7030A0"/>
      <name val="굴림"/>
      <family val="3"/>
      <charset val="129"/>
    </font>
    <font>
      <b/>
      <sz val="8"/>
      <color indexed="8"/>
      <name val="굴림"/>
      <family val="3"/>
      <charset val="129"/>
    </font>
    <font>
      <sz val="9"/>
      <color theme="3"/>
      <name val="굴림"/>
      <family val="3"/>
      <charset val="129"/>
    </font>
    <font>
      <sz val="9"/>
      <color theme="7" tint="-0.249977111117893"/>
      <name val="굴림"/>
      <family val="3"/>
      <charset val="129"/>
    </font>
    <font>
      <b/>
      <sz val="9"/>
      <color rgb="FF7030A0"/>
      <name val="굴림"/>
      <family val="3"/>
      <charset val="129"/>
    </font>
    <font>
      <b/>
      <sz val="10"/>
      <color rgb="FFFF0000"/>
      <name val="돋움"/>
      <family val="3"/>
      <charset val="129"/>
    </font>
    <font>
      <sz val="6.5"/>
      <color indexed="8"/>
      <name val="굴림"/>
      <family val="3"/>
      <charset val="129"/>
    </font>
    <font>
      <sz val="9"/>
      <color indexed="8"/>
      <name val="바탕체"/>
      <family val="1"/>
      <charset val="129"/>
    </font>
    <font>
      <sz val="11"/>
      <color theme="1"/>
      <name val="굴림"/>
      <family val="3"/>
      <charset val="129"/>
    </font>
    <font>
      <sz val="11"/>
      <name val="돋움"/>
      <family val="3"/>
      <charset val="129"/>
    </font>
    <font>
      <sz val="12"/>
      <name val="바탕체"/>
      <family val="1"/>
    </font>
    <font>
      <sz val="10"/>
      <name val="MS Sans Serif"/>
      <family val="2"/>
    </font>
    <font>
      <sz val="11"/>
      <name val="돋움"/>
      <family val="3"/>
    </font>
    <font>
      <sz val="12"/>
      <name val="바탕체"/>
      <family val="1"/>
      <charset val="129"/>
    </font>
    <font>
      <sz val="14"/>
      <name val="??"/>
      <family val="1"/>
    </font>
    <font>
      <u/>
      <sz val="8.4"/>
      <color indexed="12"/>
      <name val="Arial"/>
      <family val="2"/>
    </font>
    <font>
      <sz val="10"/>
      <name val="Helv"/>
      <family val="2"/>
    </font>
    <font>
      <sz val="12"/>
      <name val="Arial"/>
      <family val="2"/>
    </font>
    <font>
      <sz val="12"/>
      <name val="Times New Roman"/>
      <family val="1"/>
    </font>
    <font>
      <sz val="12"/>
      <name val="돋움체"/>
      <family val="3"/>
    </font>
    <font>
      <sz val="14"/>
      <name val="¾©"/>
      <family val="3"/>
    </font>
    <font>
      <sz val="12"/>
      <name val="¾©"/>
      <family val="3"/>
    </font>
    <font>
      <sz val="10"/>
      <name val="바탕체"/>
      <family val="1"/>
    </font>
    <font>
      <sz val="11"/>
      <color indexed="8"/>
      <name val="Calibri"/>
      <family val="2"/>
    </font>
    <font>
      <sz val="11"/>
      <color indexed="8"/>
      <name val="맑은 고딕"/>
      <family val="2"/>
    </font>
    <font>
      <sz val="11"/>
      <color indexed="9"/>
      <name val="Calibri"/>
      <family val="2"/>
    </font>
    <font>
      <sz val="11"/>
      <color indexed="9"/>
      <name val="맑은 고딕"/>
      <family val="2"/>
    </font>
    <font>
      <sz val="11"/>
      <color theme="0"/>
      <name val="굴림"/>
      <family val="3"/>
      <charset val="129"/>
    </font>
    <font>
      <sz val="12"/>
      <name val="¹ÙÅÁÃ¼"/>
      <family val="1"/>
    </font>
    <font>
      <sz val="12"/>
      <name val="¨IoUAAA¡§u"/>
      <family val="1"/>
    </font>
    <font>
      <sz val="11"/>
      <name val="ⓒoUAAA¨u"/>
      <family val="1"/>
    </font>
    <font>
      <sz val="12"/>
      <name val="굴림체"/>
      <family val="3"/>
    </font>
    <font>
      <sz val="12"/>
      <name val="¹UAAA¼"/>
      <family val="1"/>
    </font>
    <font>
      <sz val="11"/>
      <name val="µ¸¿ò"/>
      <family val="3"/>
    </font>
    <font>
      <sz val="10"/>
      <name val="¹UAAA¼"/>
      <family val="1"/>
      <charset val="129"/>
    </font>
    <font>
      <sz val="11"/>
      <name val="¹ÙÅÁÃ¼"/>
      <family val="1"/>
    </font>
    <font>
      <sz val="11"/>
      <name val="¹UAAA¼"/>
      <family val="1"/>
    </font>
    <font>
      <sz val="11"/>
      <name val="μ¸¿o"/>
      <family val="3"/>
    </font>
    <font>
      <sz val="12"/>
      <name val="μ¸¿oA¼"/>
      <family val="3"/>
    </font>
    <font>
      <sz val="11"/>
      <name val="￥i￠￢￠?o"/>
      <family val="3"/>
    </font>
    <font>
      <sz val="12"/>
      <name val="µ¸¿òÃ¼"/>
      <family val="1"/>
    </font>
    <font>
      <sz val="13"/>
      <name val="±¼¸²A¼"/>
      <family val="3"/>
    </font>
    <font>
      <sz val="12"/>
      <name val="¹UAAA¼"/>
      <family val="1"/>
      <charset val="129"/>
    </font>
    <font>
      <sz val="14"/>
      <name val="μ¸¿o"/>
      <family val="3"/>
    </font>
    <font>
      <sz val="12"/>
      <name val="¹UAAA "/>
      <family val="1"/>
    </font>
    <font>
      <sz val="11"/>
      <name val="µ¸¿o"/>
      <family val="3"/>
    </font>
    <font>
      <sz val="9"/>
      <name val="Arial"/>
      <family val="2"/>
    </font>
    <font>
      <sz val="10"/>
      <name val="±¼¸²A¼"/>
      <family val="3"/>
    </font>
    <font>
      <sz val="11"/>
      <color indexed="20"/>
      <name val="Calibri"/>
      <family val="2"/>
    </font>
    <font>
      <sz val="12"/>
      <name val="Tms Rmn"/>
      <family val="1"/>
    </font>
    <font>
      <sz val="8"/>
      <color indexed="20"/>
      <name val="Tahoma"/>
      <family val="2"/>
    </font>
    <font>
      <sz val="10"/>
      <name val="Tms Rmn"/>
      <family val="1"/>
    </font>
    <font>
      <sz val="10"/>
      <name val="µ¸¿o"/>
      <family val="3"/>
    </font>
    <font>
      <sz val="12"/>
      <name val="µ¸¿oA "/>
      <family val="3"/>
    </font>
    <font>
      <sz val="12"/>
      <name val="ⓒoUAAA¨u"/>
      <family val="1"/>
    </font>
    <font>
      <sz val="12"/>
      <name val="©öUAAA¨ù"/>
      <family val="1"/>
    </font>
    <font>
      <sz val="12"/>
      <name val="￥i￠￢￠?oA¨u"/>
      <family val="3"/>
    </font>
    <font>
      <sz val="11"/>
      <name val="¡Ii¡E¡þ¡E?o"/>
      <family val="3"/>
    </font>
    <font>
      <sz val="12"/>
      <name val="±¼¸²A¼"/>
      <family val="3"/>
    </font>
    <font>
      <sz val="10"/>
      <name val="±¼¸²Ã¼"/>
      <family val="3"/>
    </font>
    <font>
      <sz val="10"/>
      <name val="±¼¸²Ã¼"/>
      <family val="3"/>
      <charset val="129"/>
    </font>
    <font>
      <sz val="10"/>
      <name val="¹ÙÅÁÃ¼"/>
      <family val="1"/>
      <charset val="129"/>
    </font>
    <font>
      <sz val="14"/>
      <name val="±¼¸²A¼"/>
      <family val="3"/>
    </font>
    <font>
      <sz val="14"/>
      <name val="±¼¸²Ã¼"/>
      <family val="3"/>
    </font>
    <font>
      <sz val="12"/>
      <name val="System"/>
      <family val="2"/>
      <charset val="129"/>
    </font>
    <font>
      <sz val="12"/>
      <name val="System"/>
      <family val="2"/>
    </font>
    <font>
      <sz val="10"/>
      <name val="¹ÙÅÁÃ¼"/>
      <family val="1"/>
    </font>
    <font>
      <sz val="10"/>
      <name val="¹UAAA¼"/>
      <family val="1"/>
    </font>
    <font>
      <sz val="12"/>
      <name val="μ¸¿o"/>
      <family val="3"/>
    </font>
    <font>
      <sz val="9"/>
      <name val="±¼¸²Ã¼"/>
      <family val="3"/>
    </font>
    <font>
      <sz val="12"/>
      <name val="±¼¸²Ã¼"/>
      <family val="3"/>
    </font>
    <font>
      <sz val="8"/>
      <name val="¹UAAA¼"/>
      <family val="1"/>
    </font>
    <font>
      <sz val="12"/>
      <name val="¹Ù"/>
      <family val="3"/>
    </font>
    <font>
      <sz val="10"/>
      <color indexed="8"/>
      <name val="Arial"/>
      <family val="2"/>
    </font>
    <font>
      <b/>
      <sz val="11"/>
      <color indexed="52"/>
      <name val="Calibri"/>
      <family val="2"/>
    </font>
    <font>
      <b/>
      <sz val="10"/>
      <name val="Helv"/>
      <family val="2"/>
    </font>
    <font>
      <b/>
      <sz val="11"/>
      <color indexed="9"/>
      <name val="Calibri"/>
      <family val="2"/>
    </font>
    <font>
      <b/>
      <sz val="8"/>
      <name val="Arial"/>
      <family val="2"/>
    </font>
    <font>
      <i/>
      <sz val="8"/>
      <color indexed="10"/>
      <name val="Tahoma"/>
      <family val="2"/>
    </font>
    <font>
      <sz val="10"/>
      <name val="Geneva"/>
      <family val="2"/>
    </font>
    <font>
      <sz val="10"/>
      <name val="Times New Roman"/>
      <family val="1"/>
    </font>
    <font>
      <sz val="10"/>
      <name val="BERNHARD"/>
      <family val="2"/>
    </font>
    <font>
      <sz val="10"/>
      <name val="MS Serif"/>
      <family val="1"/>
    </font>
    <font>
      <sz val="12"/>
      <name val="돋움체"/>
      <family val="3"/>
      <charset val="129"/>
    </font>
    <font>
      <sz val="11"/>
      <name val="??"/>
      <family val="1"/>
    </font>
    <font>
      <sz val="1"/>
      <color indexed="8"/>
      <name val="Courier"/>
      <family val="3"/>
    </font>
    <font>
      <sz val="8"/>
      <color indexed="19"/>
      <name val="Tahoma"/>
      <family val="2"/>
    </font>
    <font>
      <b/>
      <sz val="1"/>
      <color indexed="8"/>
      <name val="Courier"/>
      <family val="3"/>
    </font>
    <font>
      <sz val="10"/>
      <color indexed="16"/>
      <name val="MS Serif"/>
      <family val="1"/>
    </font>
    <font>
      <i/>
      <sz val="8"/>
      <color indexed="11"/>
      <name val="Tahoma"/>
      <family val="2"/>
    </font>
    <font>
      <i/>
      <sz val="11"/>
      <color indexed="23"/>
      <name val="Calibri"/>
      <family val="2"/>
    </font>
    <font>
      <i/>
      <sz val="8"/>
      <color indexed="12"/>
      <name val="Tahoma"/>
      <family val="2"/>
    </font>
    <font>
      <sz val="11"/>
      <color indexed="17"/>
      <name val="Calibri"/>
      <family val="2"/>
    </font>
    <font>
      <sz val="8"/>
      <name val="Arial"/>
      <family val="2"/>
    </font>
    <font>
      <b/>
      <sz val="12"/>
      <name val="Helv"/>
      <family val="2"/>
    </font>
    <font>
      <b/>
      <sz val="12"/>
      <name val="Arial"/>
      <family val="2"/>
    </font>
    <font>
      <b/>
      <sz val="15"/>
      <color indexed="56"/>
      <name val="Calibri"/>
      <family val="2"/>
    </font>
    <font>
      <b/>
      <sz val="13"/>
      <color indexed="56"/>
      <name val="Calibri"/>
      <family val="2"/>
    </font>
    <font>
      <b/>
      <sz val="11"/>
      <color indexed="56"/>
      <name val="Calibri"/>
      <family val="2"/>
    </font>
    <font>
      <b/>
      <sz val="18"/>
      <name val="Arial"/>
      <family val="2"/>
    </font>
    <font>
      <sz val="10"/>
      <color indexed="12"/>
      <name val="Arial"/>
      <family val="2"/>
    </font>
    <font>
      <sz val="11"/>
      <color indexed="62"/>
      <name val="Calibri"/>
      <family val="2"/>
    </font>
    <font>
      <sz val="8"/>
      <color indexed="8"/>
      <name val="Tahoma"/>
      <family val="2"/>
    </font>
    <font>
      <sz val="10"/>
      <name val="ＭＳ ゴシック"/>
      <family val="3"/>
      <charset val="129"/>
    </font>
    <font>
      <sz val="11"/>
      <color indexed="52"/>
      <name val="Calibri"/>
      <family val="2"/>
    </font>
    <font>
      <b/>
      <sz val="11"/>
      <name val="Helv"/>
      <family val="2"/>
    </font>
    <font>
      <sz val="11"/>
      <color indexed="60"/>
      <name val="Calibri"/>
      <family val="2"/>
    </font>
    <font>
      <sz val="7"/>
      <name val="Small Fonts"/>
      <family val="2"/>
    </font>
    <font>
      <sz val="12"/>
      <name val="Helv"/>
      <family val="2"/>
    </font>
    <font>
      <u/>
      <sz val="18"/>
      <name val="Times New Roman"/>
      <family val="1"/>
    </font>
    <font>
      <sz val="12"/>
      <name val="굴림"/>
      <family val="3"/>
      <charset val="129"/>
    </font>
    <font>
      <sz val="14"/>
      <name val="뼻뮝"/>
      <family val="1"/>
    </font>
    <font>
      <sz val="14"/>
      <name val="–¾’©"/>
      <family val="3"/>
    </font>
    <font>
      <b/>
      <sz val="11"/>
      <color indexed="63"/>
      <name val="Calibri"/>
      <family val="2"/>
    </font>
    <font>
      <i/>
      <sz val="8"/>
      <color indexed="23"/>
      <name val="Tahoma"/>
      <family val="2"/>
    </font>
    <font>
      <sz val="8"/>
      <name val="Tahoma"/>
      <family val="2"/>
    </font>
    <font>
      <sz val="8"/>
      <name val="Helv"/>
      <family val="2"/>
    </font>
    <font>
      <sz val="12"/>
      <name val="굴림체"/>
      <family val="3"/>
      <charset val="129"/>
    </font>
    <font>
      <b/>
      <sz val="8"/>
      <color indexed="8"/>
      <name val="Helv"/>
      <family val="2"/>
    </font>
    <font>
      <b/>
      <sz val="10"/>
      <color indexed="10"/>
      <name val="Arial"/>
      <family val="2"/>
    </font>
    <font>
      <b/>
      <sz val="18"/>
      <color indexed="56"/>
      <name val="Cambria"/>
      <family val="1"/>
    </font>
    <font>
      <sz val="8"/>
      <color indexed="12"/>
      <name val="Arial"/>
      <family val="2"/>
    </font>
    <font>
      <sz val="8"/>
      <color indexed="18"/>
      <name val="Tahoma"/>
      <family val="2"/>
    </font>
    <font>
      <i/>
      <sz val="8"/>
      <color indexed="8"/>
      <name val="Tahoma"/>
      <family val="2"/>
    </font>
    <font>
      <sz val="11"/>
      <color indexed="10"/>
      <name val="Calibri"/>
      <family val="2"/>
    </font>
    <font>
      <sz val="11"/>
      <color indexed="10"/>
      <name val="맑은 고딕"/>
      <family val="2"/>
    </font>
    <font>
      <sz val="11"/>
      <color rgb="FFFF0000"/>
      <name val="굴림"/>
      <family val="3"/>
      <charset val="129"/>
    </font>
    <font>
      <b/>
      <sz val="11"/>
      <color indexed="52"/>
      <name val="맑은 고딕"/>
      <family val="3"/>
    </font>
    <font>
      <b/>
      <sz val="11"/>
      <color rgb="FFFA7D00"/>
      <name val="굴림"/>
      <family val="3"/>
      <charset val="129"/>
    </font>
    <font>
      <sz val="12"/>
      <color indexed="24"/>
      <name val="바탕체"/>
      <family val="1"/>
    </font>
    <font>
      <sz val="18"/>
      <color indexed="24"/>
      <name val="바탕체"/>
      <family val="1"/>
    </font>
    <font>
      <sz val="8"/>
      <color indexed="24"/>
      <name val="바탕체"/>
      <family val="1"/>
    </font>
    <font>
      <sz val="12"/>
      <name val="Courier"/>
      <family val="3"/>
    </font>
    <font>
      <sz val="10"/>
      <name val="PragmaticaCTT"/>
      <family val="1"/>
      <charset val="2"/>
    </font>
    <font>
      <sz val="10"/>
      <name val="PragmaticaCTT"/>
      <family val="1"/>
    </font>
    <font>
      <sz val="11"/>
      <name val="굴림"/>
      <family val="3"/>
      <charset val="129"/>
    </font>
    <font>
      <sz val="11"/>
      <color indexed="20"/>
      <name val="맑은 고딕"/>
      <family val="3"/>
    </font>
    <font>
      <sz val="11"/>
      <color rgb="FF9C0006"/>
      <name val="맑은 고딕"/>
      <family val="3"/>
      <charset val="129"/>
      <scheme val="minor"/>
    </font>
    <font>
      <sz val="11"/>
      <color rgb="FF9C0006"/>
      <name val="굴림"/>
      <family val="3"/>
      <charset val="129"/>
    </font>
    <font>
      <sz val="10"/>
      <name val="돋움체"/>
      <family val="3"/>
    </font>
    <font>
      <u/>
      <sz val="11"/>
      <color indexed="36"/>
      <name val="돋움"/>
      <family val="3"/>
    </font>
    <font>
      <u/>
      <sz val="11"/>
      <color indexed="20"/>
      <name val="돋움"/>
      <family val="3"/>
      <charset val="129"/>
    </font>
    <font>
      <sz val="14"/>
      <name val="뼥?ⓒ"/>
      <family val="3"/>
    </font>
    <font>
      <sz val="14"/>
      <name val="ＭＳ 明朝"/>
      <family val="3"/>
      <charset val="255"/>
    </font>
    <font>
      <sz val="10"/>
      <name val="궁서"/>
      <family val="1"/>
    </font>
    <font>
      <sz val="11"/>
      <name val="굴림체"/>
      <family val="3"/>
      <charset val="129"/>
    </font>
    <font>
      <sz val="9"/>
      <name val="굴림"/>
      <family val="3"/>
      <charset val="129"/>
    </font>
    <font>
      <sz val="11"/>
      <color indexed="60"/>
      <name val="맑은 고딕"/>
      <family val="2"/>
    </font>
    <font>
      <sz val="11"/>
      <color rgb="FF9C6500"/>
      <name val="굴림"/>
      <family val="3"/>
      <charset val="129"/>
    </font>
    <font>
      <sz val="12"/>
      <name val="뼻뮝"/>
      <family val="1"/>
    </font>
    <font>
      <sz val="12"/>
      <name val="뼻뮝"/>
      <family val="3"/>
      <charset val="129"/>
    </font>
    <font>
      <sz val="12"/>
      <name val="宋体"/>
      <family val="3"/>
      <charset val="129"/>
    </font>
    <font>
      <i/>
      <sz val="11"/>
      <color indexed="23"/>
      <name val="맑은 고딕"/>
      <family val="2"/>
    </font>
    <font>
      <i/>
      <sz val="11"/>
      <color rgb="FF7F7F7F"/>
      <name val="굴림"/>
      <family val="3"/>
      <charset val="129"/>
    </font>
    <font>
      <b/>
      <sz val="11"/>
      <color indexed="9"/>
      <name val="맑은 고딕"/>
      <family val="2"/>
    </font>
    <font>
      <b/>
      <sz val="11"/>
      <color theme="0"/>
      <name val="굴림"/>
      <family val="3"/>
      <charset val="129"/>
    </font>
    <font>
      <sz val="11"/>
      <color indexed="8"/>
      <name val="맑은 고딕"/>
      <family val="3"/>
      <charset val="129"/>
    </font>
    <font>
      <sz val="11"/>
      <color indexed="52"/>
      <name val="맑은 고딕"/>
      <family val="3"/>
    </font>
    <font>
      <sz val="11"/>
      <color rgb="FFFA7D00"/>
      <name val="굴림"/>
      <family val="3"/>
      <charset val="129"/>
    </font>
    <font>
      <b/>
      <sz val="11"/>
      <color indexed="8"/>
      <name val="맑은 고딕"/>
      <family val="2"/>
    </font>
    <font>
      <sz val="11"/>
      <color indexed="62"/>
      <name val="맑은 고딕"/>
      <family val="2"/>
    </font>
    <font>
      <sz val="11"/>
      <color rgb="FF3F3F76"/>
      <name val="굴림"/>
      <family val="3"/>
      <charset val="129"/>
    </font>
    <font>
      <sz val="10"/>
      <color indexed="24"/>
      <name val="MS Sans Serif"/>
      <family val="2"/>
    </font>
    <font>
      <b/>
      <sz val="15"/>
      <color indexed="56"/>
      <name val="맑은 고딕"/>
      <family val="2"/>
    </font>
    <font>
      <b/>
      <sz val="15"/>
      <color theme="3"/>
      <name val="굴림"/>
      <family val="3"/>
      <charset val="129"/>
    </font>
    <font>
      <b/>
      <sz val="18"/>
      <color indexed="56"/>
      <name val="맑은 고딕"/>
      <family val="2"/>
    </font>
    <font>
      <b/>
      <sz val="13"/>
      <color indexed="56"/>
      <name val="맑은 고딕"/>
      <family val="2"/>
    </font>
    <font>
      <b/>
      <sz val="13"/>
      <color theme="3"/>
      <name val="굴림"/>
      <family val="3"/>
      <charset val="129"/>
    </font>
    <font>
      <b/>
      <sz val="11"/>
      <color indexed="56"/>
      <name val="맑은 고딕"/>
      <family val="2"/>
    </font>
    <font>
      <b/>
      <sz val="11"/>
      <color theme="3"/>
      <name val="굴림"/>
      <family val="3"/>
      <charset val="129"/>
    </font>
    <font>
      <b/>
      <sz val="18"/>
      <color theme="3"/>
      <name val="맑은 고딕"/>
      <family val="3"/>
      <charset val="129"/>
      <scheme val="major"/>
    </font>
    <font>
      <sz val="11"/>
      <color indexed="17"/>
      <name val="맑은 고딕"/>
      <family val="2"/>
    </font>
    <font>
      <sz val="11"/>
      <color rgb="FF006100"/>
      <name val="맑은 고딕"/>
      <family val="3"/>
      <charset val="129"/>
      <scheme val="minor"/>
    </font>
    <font>
      <sz val="11"/>
      <color rgb="FF006100"/>
      <name val="굴림"/>
      <family val="3"/>
      <charset val="129"/>
    </font>
    <font>
      <i/>
      <u/>
      <sz val="10"/>
      <color indexed="10"/>
      <name val="Arial"/>
      <family val="2"/>
    </font>
    <font>
      <b/>
      <sz val="11"/>
      <color indexed="63"/>
      <name val="맑은 고딕"/>
      <family val="2"/>
    </font>
    <font>
      <b/>
      <sz val="11"/>
      <color rgb="FF3F3F3F"/>
      <name val="굴림"/>
      <family val="3"/>
      <charset val="129"/>
    </font>
    <font>
      <b/>
      <sz val="18"/>
      <name val="바탕체"/>
      <family val="1"/>
    </font>
    <font>
      <sz val="11"/>
      <name val="바탕"/>
      <family val="1"/>
      <charset val="129"/>
    </font>
    <font>
      <sz val="11"/>
      <name val="ＭＳ 明朝"/>
      <family val="1"/>
      <charset val="129"/>
    </font>
    <font>
      <sz val="11"/>
      <name val="바탕체"/>
      <family val="1"/>
    </font>
    <font>
      <sz val="12"/>
      <name val="Osaka"/>
      <family val="3"/>
      <charset val="255"/>
    </font>
    <font>
      <sz val="9"/>
      <color indexed="12"/>
      <name val="굴림"/>
      <family val="3"/>
      <charset val="129"/>
    </font>
    <font>
      <u/>
      <sz val="11"/>
      <color theme="10"/>
      <name val="맑은 고딕"/>
      <family val="3"/>
      <charset val="129"/>
    </font>
    <font>
      <u/>
      <sz val="11"/>
      <color theme="10"/>
      <name val="굴림"/>
      <family val="3"/>
      <charset val="129"/>
    </font>
    <font>
      <sz val="9"/>
      <color indexed="8"/>
      <name val="ＭＳ Ｐゴシック"/>
      <family val="3"/>
      <charset val="129"/>
    </font>
    <font>
      <sz val="11"/>
      <color rgb="FFFF0000"/>
      <name val="맑은 고딕"/>
      <family val="2"/>
      <charset val="129"/>
      <scheme val="minor"/>
    </font>
    <font>
      <sz val="8"/>
      <color theme="1"/>
      <name val="맑은 고딕"/>
      <family val="2"/>
      <charset val="129"/>
      <scheme val="minor"/>
    </font>
    <font>
      <sz val="10"/>
      <color theme="1"/>
      <name val="맑은 고딕"/>
      <family val="2"/>
      <charset val="129"/>
      <scheme val="minor"/>
    </font>
    <font>
      <b/>
      <sz val="13"/>
      <color theme="1"/>
      <name val="맑은 고딕"/>
      <family val="3"/>
      <charset val="129"/>
      <scheme val="minor"/>
    </font>
    <font>
      <sz val="11"/>
      <color theme="0" tint="-0.499984740745262"/>
      <name val="맑은 고딕"/>
      <family val="2"/>
      <charset val="129"/>
      <scheme val="minor"/>
    </font>
    <font>
      <b/>
      <sz val="11"/>
      <color rgb="FF7030A0"/>
      <name val="맑은 고딕"/>
      <family val="3"/>
      <charset val="129"/>
      <scheme val="minor"/>
    </font>
    <font>
      <sz val="10"/>
      <color theme="1"/>
      <name val="돋움체"/>
      <family val="3"/>
      <charset val="129"/>
    </font>
    <font>
      <b/>
      <sz val="11"/>
      <color rgb="FF002060"/>
      <name val="맑은 고딕"/>
      <family val="3"/>
      <charset val="129"/>
      <scheme val="minor"/>
    </font>
    <font>
      <sz val="11"/>
      <color rgb="FF7030A0"/>
      <name val="맑은 고딕"/>
      <family val="2"/>
      <charset val="129"/>
      <scheme val="minor"/>
    </font>
    <font>
      <sz val="11"/>
      <color theme="1"/>
      <name val="맑은 고딕"/>
      <family val="3"/>
      <charset val="128"/>
      <scheme val="minor"/>
    </font>
    <font>
      <b/>
      <sz val="11"/>
      <color theme="1"/>
      <name val="맑은 고딕"/>
      <family val="3"/>
      <charset val="129"/>
      <scheme val="minor"/>
    </font>
    <font>
      <sz val="11"/>
      <color rgb="FF7030A0"/>
      <name val="맑은 고딕"/>
      <family val="3"/>
      <charset val="129"/>
      <scheme val="minor"/>
    </font>
    <font>
      <b/>
      <sz val="16"/>
      <color theme="1"/>
      <name val="견고딕"/>
      <family val="3"/>
      <charset val="129"/>
    </font>
    <font>
      <b/>
      <sz val="11"/>
      <color rgb="FFFF0000"/>
      <name val="맑은 고딕"/>
      <family val="3"/>
      <charset val="129"/>
      <scheme val="minor"/>
    </font>
    <font>
      <b/>
      <sz val="11"/>
      <color rgb="FF0070C0"/>
      <name val="맑은 고딕"/>
      <family val="3"/>
      <charset val="129"/>
      <scheme val="minor"/>
    </font>
    <font>
      <sz val="11"/>
      <color rgb="FF002060"/>
      <name val="맑은 고딕"/>
      <family val="2"/>
      <charset val="129"/>
      <scheme val="minor"/>
    </font>
    <font>
      <sz val="10"/>
      <color theme="1"/>
      <name val="맑은 고딕"/>
      <family val="3"/>
      <charset val="129"/>
      <scheme val="minor"/>
    </font>
    <font>
      <b/>
      <sz val="10"/>
      <color theme="1"/>
      <name val="맑은 고딕"/>
      <family val="3"/>
      <charset val="129"/>
      <scheme val="minor"/>
    </font>
    <font>
      <sz val="10"/>
      <color theme="1"/>
      <name val="맑은 고딕"/>
      <family val="3"/>
      <charset val="128"/>
      <scheme val="minor"/>
    </font>
    <font>
      <sz val="9"/>
      <color theme="1"/>
      <name val="맑은 고딕"/>
      <family val="3"/>
      <charset val="129"/>
      <scheme val="minor"/>
    </font>
    <font>
      <b/>
      <u/>
      <sz val="11"/>
      <color theme="5"/>
      <name val="맑은 고딕"/>
      <family val="3"/>
      <charset val="129"/>
      <scheme val="minor"/>
    </font>
    <font>
      <b/>
      <sz val="14"/>
      <color rgb="FF00B050"/>
      <name val="맑은 고딕"/>
      <family val="3"/>
      <charset val="129"/>
      <scheme val="minor"/>
    </font>
    <font>
      <sz val="11"/>
      <color rgb="FFC00000"/>
      <name val="맑은 고딕"/>
      <family val="2"/>
      <charset val="129"/>
      <scheme val="minor"/>
    </font>
    <font>
      <sz val="11"/>
      <color rgb="FFC00000"/>
      <name val="맑은 고딕"/>
      <family val="3"/>
      <charset val="129"/>
      <scheme val="minor"/>
    </font>
    <font>
      <sz val="11"/>
      <color rgb="FFFF0000"/>
      <name val="맑은 고딕"/>
      <family val="3"/>
      <charset val="129"/>
      <scheme val="minor"/>
    </font>
    <font>
      <b/>
      <u/>
      <sz val="11"/>
      <color rgb="FFFF0000"/>
      <name val="맑은 고딕"/>
      <family val="3"/>
      <charset val="129"/>
      <scheme val="minor"/>
    </font>
    <font>
      <b/>
      <u/>
      <sz val="11"/>
      <color rgb="FF0070C0"/>
      <name val="맑은 고딕"/>
      <family val="3"/>
      <charset val="129"/>
      <scheme val="minor"/>
    </font>
    <font>
      <sz val="11"/>
      <name val="맑은 고딕"/>
      <family val="3"/>
      <charset val="129"/>
      <scheme val="minor"/>
    </font>
    <font>
      <sz val="11"/>
      <color theme="3"/>
      <name val="맑은 고딕"/>
      <family val="3"/>
      <charset val="129"/>
      <scheme val="minor"/>
    </font>
    <font>
      <b/>
      <sz val="11"/>
      <color theme="3"/>
      <name val="맑은 고딕"/>
      <family val="3"/>
      <charset val="129"/>
      <scheme val="minor"/>
    </font>
    <font>
      <b/>
      <sz val="11"/>
      <color rgb="FFC00000"/>
      <name val="맑은 고딕"/>
      <family val="3"/>
      <charset val="129"/>
      <scheme val="minor"/>
    </font>
    <font>
      <b/>
      <sz val="10"/>
      <color theme="3"/>
      <name val="맑은 고딕"/>
      <family val="3"/>
      <charset val="129"/>
      <scheme val="minor"/>
    </font>
    <font>
      <b/>
      <sz val="9"/>
      <color theme="3"/>
      <name val="맑은 고딕"/>
      <family val="3"/>
      <charset val="129"/>
      <scheme val="minor"/>
    </font>
    <font>
      <sz val="8"/>
      <color theme="1"/>
      <name val="맑은 고딕"/>
      <family val="3"/>
      <charset val="129"/>
      <scheme val="minor"/>
    </font>
    <font>
      <b/>
      <sz val="12"/>
      <color theme="1"/>
      <name val="견고딕"/>
      <family val="3"/>
      <charset val="129"/>
    </font>
    <font>
      <b/>
      <sz val="9"/>
      <color indexed="81"/>
      <name val="맑은 고딕"/>
      <family val="2"/>
      <charset val="129"/>
    </font>
    <font>
      <b/>
      <sz val="10"/>
      <color rgb="FFC00000"/>
      <name val="굴림"/>
      <family val="3"/>
      <charset val="129"/>
    </font>
    <font>
      <b/>
      <sz val="8"/>
      <color rgb="FFC00000"/>
      <name val="굴림"/>
      <family val="3"/>
      <charset val="129"/>
    </font>
    <font>
      <b/>
      <sz val="11"/>
      <color rgb="FFC00000"/>
      <name val="맑은 고딕"/>
      <family val="3"/>
      <scheme val="minor"/>
    </font>
    <font>
      <b/>
      <sz val="11"/>
      <color rgb="FFC00000"/>
      <name val="맑은 고딕"/>
      <family val="3"/>
      <charset val="128"/>
      <scheme val="minor"/>
    </font>
    <font>
      <b/>
      <sz val="14"/>
      <color rgb="FF0070C0"/>
      <name val="맑은 고딕"/>
      <family val="3"/>
      <charset val="129"/>
      <scheme val="minor"/>
    </font>
    <font>
      <sz val="14"/>
      <color rgb="FFFF0000"/>
      <name val="맑은 고딕"/>
      <family val="2"/>
      <charset val="129"/>
      <scheme val="minor"/>
    </font>
    <font>
      <sz val="11"/>
      <color theme="6" tint="-0.499984740745262"/>
      <name val="맑은 고딕"/>
      <family val="3"/>
      <charset val="129"/>
      <scheme val="minor"/>
    </font>
    <font>
      <sz val="10"/>
      <color rgb="FFC00000"/>
      <name val="맑은 고딕"/>
      <family val="3"/>
      <charset val="129"/>
      <scheme val="minor"/>
    </font>
    <font>
      <sz val="11"/>
      <color rgb="FF0070C0"/>
      <name val="맑은 고딕"/>
      <family val="2"/>
      <charset val="129"/>
      <scheme val="minor"/>
    </font>
    <font>
      <b/>
      <sz val="12"/>
      <color rgb="FF002060"/>
      <name val="견고딕"/>
      <family val="3"/>
      <charset val="129"/>
    </font>
    <font>
      <b/>
      <sz val="9"/>
      <color rgb="FFFF0000"/>
      <name val="맑은 고딕"/>
      <family val="3"/>
      <charset val="129"/>
      <scheme val="minor"/>
    </font>
    <font>
      <sz val="11"/>
      <color rgb="FF002060"/>
      <name val="맑은 고딕"/>
      <family val="3"/>
      <charset val="129"/>
      <scheme val="minor"/>
    </font>
    <font>
      <b/>
      <u/>
      <sz val="11"/>
      <color rgb="FF002060"/>
      <name val="맑은 고딕"/>
      <family val="3"/>
      <charset val="129"/>
      <scheme val="minor"/>
    </font>
    <font>
      <b/>
      <u/>
      <sz val="11"/>
      <color rgb="FFC00000"/>
      <name val="맑은 고딕"/>
      <family val="3"/>
      <charset val="129"/>
      <scheme val="minor"/>
    </font>
    <font>
      <b/>
      <sz val="14"/>
      <color rgb="FF7030A0"/>
      <name val="맑은 고딕"/>
      <family val="3"/>
      <charset val="129"/>
      <scheme val="minor"/>
    </font>
    <font>
      <b/>
      <sz val="10"/>
      <color rgb="FF7030A0"/>
      <name val="Arial"/>
      <family val="2"/>
    </font>
    <font>
      <sz val="9"/>
      <color rgb="FF7030A0"/>
      <name val="바탕체"/>
      <family val="1"/>
      <charset val="129"/>
    </font>
    <font>
      <b/>
      <u/>
      <sz val="11"/>
      <color rgb="FF7030A0"/>
      <name val="맑은 고딕"/>
      <family val="3"/>
      <charset val="129"/>
      <scheme val="minor"/>
    </font>
    <font>
      <b/>
      <sz val="8"/>
      <color rgb="FF0070C0"/>
      <name val="굴림"/>
      <family val="3"/>
      <charset val="129"/>
    </font>
    <font>
      <b/>
      <sz val="18"/>
      <color rgb="FF002060"/>
      <name val="견고딕"/>
      <family val="3"/>
      <charset val="129"/>
    </font>
    <font>
      <sz val="11"/>
      <color rgb="FFC00000"/>
      <name val="맑은 고딕"/>
      <family val="3"/>
      <charset val="128"/>
      <scheme val="minor"/>
    </font>
    <font>
      <b/>
      <sz val="16"/>
      <color rgb="FF0070C0"/>
      <name val="견고딕"/>
      <family val="3"/>
      <charset val="129"/>
    </font>
    <font>
      <sz val="11"/>
      <color rgb="FF000000"/>
      <name val="돋움"/>
      <family val="3"/>
      <charset val="129"/>
    </font>
    <font>
      <sz val="11"/>
      <color rgb="FF000000"/>
      <name val="맑은 고딕"/>
      <family val="3"/>
      <charset val="129"/>
      <scheme val="minor"/>
    </font>
    <font>
      <b/>
      <sz val="10"/>
      <color rgb="FF000000"/>
      <name val="맑은 고딕"/>
      <family val="3"/>
      <charset val="129"/>
      <scheme val="minor"/>
    </font>
    <font>
      <sz val="11"/>
      <color rgb="FF0070C0"/>
      <name val="맑은 고딕"/>
      <family val="3"/>
      <charset val="129"/>
      <scheme val="minor"/>
    </font>
    <font>
      <sz val="9"/>
      <color rgb="FF0070C0"/>
      <name val="맑은 고딕"/>
      <family val="3"/>
      <charset val="129"/>
      <scheme val="minor"/>
    </font>
    <font>
      <b/>
      <sz val="10"/>
      <color theme="1"/>
      <name val="돋움"/>
      <family val="3"/>
      <charset val="129"/>
    </font>
    <font>
      <b/>
      <sz val="10"/>
      <color rgb="FFC00000"/>
      <name val="돋움"/>
      <family val="3"/>
      <charset val="129"/>
    </font>
    <font>
      <sz val="10.5"/>
      <color theme="1"/>
      <name val="돋움"/>
      <family val="3"/>
      <charset val="129"/>
    </font>
    <font>
      <sz val="10.5"/>
      <color theme="1"/>
      <name val="맑은 고딕"/>
      <family val="3"/>
      <charset val="128"/>
    </font>
    <font>
      <sz val="10"/>
      <color theme="1"/>
      <name val="돋움"/>
      <family val="3"/>
      <charset val="129"/>
    </font>
    <font>
      <sz val="9"/>
      <color theme="1"/>
      <name val="맑은 고딕"/>
      <family val="3"/>
      <charset val="128"/>
      <scheme val="minor"/>
    </font>
    <font>
      <b/>
      <sz val="9"/>
      <color rgb="FF0070C0"/>
      <name val="맑은 고딕"/>
      <family val="3"/>
      <charset val="129"/>
      <scheme val="minor"/>
    </font>
    <font>
      <sz val="8"/>
      <color theme="1"/>
      <name val="돋움체"/>
      <family val="3"/>
      <charset val="129"/>
    </font>
    <font>
      <sz val="10"/>
      <color theme="1"/>
      <name val="굴림"/>
      <family val="3"/>
      <charset val="129"/>
    </font>
    <font>
      <b/>
      <sz val="10"/>
      <color theme="1"/>
      <name val="굴림"/>
      <family val="3"/>
      <charset val="129"/>
    </font>
    <font>
      <sz val="12"/>
      <color theme="1"/>
      <name val="맑은 고딕"/>
      <family val="3"/>
      <charset val="129"/>
      <scheme val="minor"/>
    </font>
    <font>
      <b/>
      <sz val="11"/>
      <color theme="1"/>
      <name val="돋움"/>
      <family val="3"/>
      <charset val="129"/>
    </font>
    <font>
      <b/>
      <sz val="11"/>
      <color rgb="FF0070C0"/>
      <name val="돋움"/>
      <family val="3"/>
      <charset val="129"/>
    </font>
    <font>
      <sz val="11"/>
      <color rgb="FF0070C0"/>
      <name val="맑은 고딕"/>
      <family val="3"/>
      <charset val="128"/>
      <scheme val="minor"/>
    </font>
    <font>
      <b/>
      <sz val="10.5"/>
      <color theme="1"/>
      <name val="돋움"/>
      <family val="3"/>
      <charset val="129"/>
    </font>
    <font>
      <sz val="10.5"/>
      <color theme="1"/>
      <name val="굴림"/>
      <family val="3"/>
      <charset val="129"/>
    </font>
    <font>
      <b/>
      <sz val="11"/>
      <color theme="0" tint="-0.499984740745262"/>
      <name val="맑은 고딕"/>
      <family val="3"/>
      <charset val="129"/>
      <scheme val="minor"/>
    </font>
    <font>
      <sz val="14"/>
      <color rgb="FF7030A0"/>
      <name val="맑은 고딕"/>
      <family val="2"/>
      <charset val="129"/>
      <scheme val="minor"/>
    </font>
    <font>
      <i/>
      <sz val="11"/>
      <color rgb="FFFF0000"/>
      <name val="맑은 고딕"/>
      <family val="3"/>
      <charset val="129"/>
      <scheme val="minor"/>
    </font>
    <font>
      <b/>
      <sz val="11"/>
      <color rgb="FFFF0000"/>
      <name val="돋움"/>
      <family val="3"/>
      <charset val="129"/>
    </font>
    <font>
      <sz val="11"/>
      <color rgb="FFFF0000"/>
      <name val="맑은 고딕"/>
      <family val="3"/>
      <charset val="128"/>
      <scheme val="minor"/>
    </font>
    <font>
      <b/>
      <sz val="14"/>
      <color theme="3"/>
      <name val="맑은 고딕"/>
      <family val="3"/>
      <charset val="129"/>
      <scheme val="minor"/>
    </font>
    <font>
      <sz val="16"/>
      <color rgb="FFFF0000"/>
      <name val="맑은 고딕"/>
      <family val="2"/>
      <charset val="129"/>
      <scheme val="minor"/>
    </font>
    <font>
      <sz val="10"/>
      <name val="Arial"/>
      <family val="3"/>
      <charset val="129"/>
    </font>
    <font>
      <sz val="6"/>
      <name val="Arial"/>
      <family val="3"/>
      <charset val="129"/>
    </font>
    <font>
      <sz val="6"/>
      <name val="돋움"/>
      <family val="3"/>
      <charset val="129"/>
    </font>
    <font>
      <sz val="6"/>
      <name val="Arial"/>
      <family val="2"/>
    </font>
    <font>
      <sz val="7"/>
      <color theme="1"/>
      <name val="굴림"/>
      <family val="3"/>
      <charset val="129"/>
    </font>
    <font>
      <sz val="7"/>
      <color indexed="8"/>
      <name val="굴림"/>
      <family val="3"/>
      <charset val="129"/>
    </font>
    <font>
      <sz val="7"/>
      <color rgb="FF7030A0"/>
      <name val="굴림"/>
      <family val="3"/>
      <charset val="129"/>
    </font>
    <font>
      <sz val="7"/>
      <color theme="7" tint="-0.249977111117893"/>
      <name val="굴림"/>
      <family val="3"/>
      <charset val="129"/>
    </font>
    <font>
      <b/>
      <sz val="7"/>
      <name val="굴림"/>
      <family val="3"/>
      <charset val="129"/>
    </font>
    <font>
      <b/>
      <sz val="7"/>
      <color theme="1"/>
      <name val="굴림"/>
      <family val="3"/>
      <charset val="129"/>
    </font>
    <font>
      <b/>
      <sz val="15"/>
      <color theme="1"/>
      <name val="굴림"/>
      <family val="3"/>
      <charset val="129"/>
    </font>
    <font>
      <sz val="8"/>
      <color rgb="FFC00000"/>
      <name val="굴림"/>
      <family val="3"/>
      <charset val="129"/>
    </font>
    <font>
      <sz val="6"/>
      <color rgb="FFC00000"/>
      <name val="굴림"/>
      <family val="3"/>
      <charset val="129"/>
    </font>
    <font>
      <b/>
      <sz val="9"/>
      <color rgb="FFC00000"/>
      <name val="굴림"/>
      <family val="3"/>
      <charset val="129"/>
    </font>
    <font>
      <sz val="7.5"/>
      <color rgb="FFC00000"/>
      <name val="굴림"/>
      <family val="3"/>
      <charset val="129"/>
    </font>
    <font>
      <sz val="11"/>
      <name val="맑은 고딕"/>
      <family val="2"/>
      <charset val="129"/>
      <scheme val="minor"/>
    </font>
    <font>
      <sz val="10.5"/>
      <color rgb="FFFF0000"/>
      <name val="돋움"/>
      <family val="3"/>
      <charset val="129"/>
    </font>
    <font>
      <b/>
      <sz val="12"/>
      <color rgb="FF7030A0"/>
      <name val="Arial"/>
      <family val="2"/>
    </font>
    <font>
      <sz val="9"/>
      <color indexed="8"/>
      <name val="굴림체"/>
      <family val="3"/>
      <charset val="129"/>
    </font>
    <font>
      <i/>
      <sz val="9"/>
      <color indexed="8"/>
      <name val="굴림체"/>
      <family val="3"/>
      <charset val="129"/>
    </font>
    <font>
      <b/>
      <sz val="10"/>
      <color rgb="FF002060"/>
      <name val="Arial"/>
      <family val="2"/>
    </font>
    <font>
      <sz val="16"/>
      <color theme="1"/>
      <name val="맑은 고딕"/>
      <family val="2"/>
      <charset val="129"/>
      <scheme val="minor"/>
    </font>
    <font>
      <sz val="9"/>
      <color theme="1"/>
      <name val="맑은 고딕"/>
      <family val="2"/>
      <charset val="129"/>
      <scheme val="minor"/>
    </font>
    <font>
      <sz val="9"/>
      <color rgb="FFFF0000"/>
      <name val="맑은 고딕"/>
      <family val="3"/>
      <charset val="129"/>
      <scheme val="minor"/>
    </font>
    <font>
      <b/>
      <sz val="14"/>
      <color rgb="FF002060"/>
      <name val="맑은 고딕"/>
      <family val="3"/>
      <charset val="129"/>
      <scheme val="minor"/>
    </font>
    <font>
      <sz val="16"/>
      <name val="맑은 고딕"/>
      <family val="2"/>
      <charset val="129"/>
      <scheme val="minor"/>
    </font>
    <font>
      <sz val="16"/>
      <color rgb="FF002060"/>
      <name val="맑은 고딕"/>
      <family val="2"/>
      <charset val="129"/>
      <scheme val="minor"/>
    </font>
    <font>
      <b/>
      <sz val="12"/>
      <color rgb="FF002060"/>
      <name val="맑은 고딕"/>
      <family val="3"/>
      <charset val="129"/>
      <scheme val="minor"/>
    </font>
    <font>
      <b/>
      <sz val="11"/>
      <color theme="0"/>
      <name val="맑은 고딕"/>
      <family val="3"/>
      <charset val="129"/>
      <scheme val="minor"/>
    </font>
    <font>
      <sz val="9"/>
      <color theme="1"/>
      <name val="굴림"/>
      <family val="3"/>
      <charset val="129"/>
    </font>
    <font>
      <sz val="8"/>
      <name val="굴림"/>
      <family val="3"/>
      <charset val="129"/>
    </font>
    <font>
      <b/>
      <sz val="11"/>
      <name val="굴림"/>
      <family val="3"/>
      <charset val="129"/>
    </font>
    <font>
      <sz val="8"/>
      <color rgb="FF7030A0"/>
      <name val="굴림"/>
      <family val="3"/>
      <charset val="129"/>
    </font>
    <font>
      <sz val="9"/>
      <color rgb="FF002060"/>
      <name val="굴림"/>
      <family val="3"/>
      <charset val="129"/>
    </font>
    <font>
      <sz val="9"/>
      <color rgb="FF0070C0"/>
      <name val="굴림"/>
      <family val="3"/>
      <charset val="129"/>
    </font>
    <font>
      <sz val="9"/>
      <color rgb="FFC00000"/>
      <name val="굴림"/>
      <family val="3"/>
      <charset val="129"/>
    </font>
    <font>
      <sz val="9"/>
      <color indexed="81"/>
      <name val="굴림"/>
      <family val="3"/>
      <charset val="129"/>
    </font>
    <font>
      <sz val="10"/>
      <color rgb="FF333333"/>
      <name val="나눔고딕"/>
      <family val="3"/>
      <charset val="129"/>
    </font>
    <font>
      <sz val="10"/>
      <color rgb="FF1090BF"/>
      <name val="나눔고딕"/>
      <family val="3"/>
      <charset val="129"/>
    </font>
    <font>
      <sz val="7"/>
      <name val="Arial"/>
      <family val="2"/>
    </font>
    <font>
      <u/>
      <sz val="11"/>
      <color theme="10"/>
      <name val="맑은 고딕"/>
      <family val="2"/>
      <charset val="129"/>
      <scheme val="minor"/>
    </font>
    <font>
      <sz val="8"/>
      <color theme="1"/>
      <name val="굴림"/>
      <family val="3"/>
      <charset val="129"/>
    </font>
    <font>
      <sz val="11"/>
      <color rgb="FF7030A0"/>
      <name val="굴림"/>
      <family val="3"/>
      <charset val="129"/>
    </font>
    <font>
      <b/>
      <sz val="16"/>
      <color theme="1"/>
      <name val="굴림"/>
      <family val="3"/>
      <charset val="129"/>
    </font>
    <font>
      <b/>
      <sz val="11"/>
      <color rgb="FF002060"/>
      <name val="굴림"/>
      <family val="3"/>
      <charset val="129"/>
    </font>
    <font>
      <sz val="10"/>
      <color rgb="FF7030A0"/>
      <name val="굴림"/>
      <family val="3"/>
      <charset val="129"/>
    </font>
    <font>
      <sz val="8.5"/>
      <color rgb="FF7030A0"/>
      <name val="굴림"/>
      <family val="3"/>
      <charset val="129"/>
    </font>
    <font>
      <sz val="8.5"/>
      <color theme="1"/>
      <name val="굴림"/>
      <family val="3"/>
      <charset val="129"/>
    </font>
  </fonts>
  <fills count="85">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25"/>
      </patternFill>
    </fill>
    <fill>
      <patternFill patternType="solid">
        <fgColor theme="0"/>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2"/>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3"/>
        <bgColor indexed="64"/>
      </patternFill>
    </fill>
  </fills>
  <borders count="376">
    <border>
      <left/>
      <right/>
      <top/>
      <bottom/>
      <diagonal/>
    </border>
    <border>
      <left style="hair">
        <color auto="1"/>
      </left>
      <right style="hair">
        <color auto="1"/>
      </right>
      <top style="hair">
        <color auto="1"/>
      </top>
      <bottom style="hair">
        <color auto="1"/>
      </bottom>
      <diagonal/>
    </border>
    <border>
      <left style="hair">
        <color indexed="8"/>
      </left>
      <right style="thin">
        <color indexed="64"/>
      </right>
      <top style="thin">
        <color indexed="64"/>
      </top>
      <bottom style="hair">
        <color indexed="8"/>
      </bottom>
      <diagonal/>
    </border>
    <border>
      <left style="hair">
        <color indexed="8"/>
      </left>
      <right style="hair">
        <color indexed="8"/>
      </right>
      <top style="thin">
        <color indexed="64"/>
      </top>
      <bottom style="hair">
        <color indexed="8"/>
      </bottom>
      <diagonal/>
    </border>
    <border>
      <left style="thin">
        <color indexed="64"/>
      </left>
      <right style="hair">
        <color indexed="8"/>
      </right>
      <top style="thin">
        <color indexed="64"/>
      </top>
      <bottom style="hair">
        <color indexed="8"/>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8"/>
      </top>
      <bottom style="hair">
        <color indexed="64"/>
      </bottom>
      <diagonal/>
    </border>
    <border>
      <left/>
      <right style="hair">
        <color indexed="8"/>
      </right>
      <top style="thin">
        <color indexed="64"/>
      </top>
      <bottom style="hair">
        <color indexed="8"/>
      </bottom>
      <diagonal/>
    </border>
    <border>
      <left style="hair">
        <color indexed="8"/>
      </left>
      <right style="hair">
        <color indexed="64"/>
      </right>
      <top style="thin">
        <color indexed="64"/>
      </top>
      <bottom style="hair">
        <color indexed="8"/>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indexed="8"/>
      </left>
      <right style="medium">
        <color indexed="64"/>
      </right>
      <top style="hair">
        <color indexed="8"/>
      </top>
      <bottom style="hair">
        <color indexed="8"/>
      </bottom>
      <diagonal/>
    </border>
    <border>
      <left/>
      <right style="hair">
        <color indexed="8"/>
      </right>
      <top style="hair">
        <color indexed="8"/>
      </top>
      <bottom style="hair">
        <color indexed="8"/>
      </bottom>
      <diagonal/>
    </border>
    <border>
      <left style="medium">
        <color indexed="64"/>
      </left>
      <right style="hair">
        <color indexed="8"/>
      </right>
      <top style="hair">
        <color indexed="8"/>
      </top>
      <bottom style="hair">
        <color indexed="8"/>
      </bottom>
      <diagonal/>
    </border>
    <border>
      <left/>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ouble">
        <color indexed="64"/>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8"/>
      </right>
      <top/>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23"/>
      </left>
      <right style="hair">
        <color indexed="23"/>
      </right>
      <top style="hair">
        <color indexed="23"/>
      </top>
      <bottom style="hair">
        <color indexed="23"/>
      </bottom>
      <diagonal/>
    </border>
    <border>
      <left style="thin">
        <color indexed="8"/>
      </left>
      <right/>
      <top style="thin">
        <color indexed="8"/>
      </top>
      <bottom/>
      <diagonal/>
    </border>
    <border>
      <left/>
      <right/>
      <top style="thin">
        <color indexed="62"/>
      </top>
      <bottom style="double">
        <color indexed="62"/>
      </bottom>
      <diagonal/>
    </border>
    <border>
      <left style="medium">
        <color indexed="64"/>
      </left>
      <right style="medium">
        <color indexed="64"/>
      </right>
      <top/>
      <bottom/>
      <diagonal/>
    </border>
    <border>
      <left style="hair">
        <color indexed="8"/>
      </left>
      <right/>
      <top style="thin">
        <color indexed="64"/>
      </top>
      <bottom/>
      <diagonal/>
    </border>
    <border>
      <left style="medium">
        <color rgb="FFFF0000"/>
      </left>
      <right style="medium">
        <color rgb="FFFF0000"/>
      </right>
      <top style="hair">
        <color indexed="8"/>
      </top>
      <bottom style="hair">
        <color indexed="8"/>
      </bottom>
      <diagonal/>
    </border>
    <border>
      <left style="thick">
        <color auto="1"/>
      </left>
      <right style="thick">
        <color auto="1"/>
      </right>
      <top style="thick">
        <color auto="1"/>
      </top>
      <bottom style="thick">
        <color auto="1"/>
      </bottom>
      <diagonal/>
    </border>
    <border>
      <left style="hair">
        <color indexed="8"/>
      </left>
      <right style="hair">
        <color indexed="8"/>
      </right>
      <top/>
      <bottom style="hair">
        <color indexed="8"/>
      </bottom>
      <diagonal/>
    </border>
    <border>
      <left style="thick">
        <color rgb="FF002060"/>
      </left>
      <right/>
      <top style="thick">
        <color rgb="FF002060"/>
      </top>
      <bottom style="medium">
        <color rgb="FF002060"/>
      </bottom>
      <diagonal/>
    </border>
    <border>
      <left/>
      <right/>
      <top style="thick">
        <color rgb="FF002060"/>
      </top>
      <bottom style="medium">
        <color rgb="FF002060"/>
      </bottom>
      <diagonal/>
    </border>
    <border>
      <left/>
      <right style="thick">
        <color rgb="FF002060"/>
      </right>
      <top style="thick">
        <color rgb="FF002060"/>
      </top>
      <bottom style="medium">
        <color rgb="FF002060"/>
      </bottom>
      <diagonal/>
    </border>
    <border>
      <left style="thick">
        <color rgb="FF002060"/>
      </left>
      <right style="hair">
        <color indexed="8"/>
      </right>
      <top/>
      <bottom style="hair">
        <color indexed="8"/>
      </bottom>
      <diagonal/>
    </border>
    <border>
      <left style="thick">
        <color rgb="FF002060"/>
      </left>
      <right style="hair">
        <color indexed="8"/>
      </right>
      <top style="hair">
        <color indexed="8"/>
      </top>
      <bottom style="hair">
        <color indexed="8"/>
      </bottom>
      <diagonal/>
    </border>
    <border>
      <left style="thick">
        <color rgb="FF002060"/>
      </left>
      <right style="hair">
        <color indexed="8"/>
      </right>
      <top/>
      <bottom style="thick">
        <color rgb="FF002060"/>
      </bottom>
      <diagonal/>
    </border>
    <border>
      <left style="hair">
        <color indexed="8"/>
      </left>
      <right style="hair">
        <color indexed="8"/>
      </right>
      <top/>
      <bottom style="thick">
        <color rgb="FF002060"/>
      </bottom>
      <diagonal/>
    </border>
    <border>
      <left style="hair">
        <color indexed="8"/>
      </left>
      <right style="thick">
        <color rgb="FF002060"/>
      </right>
      <top/>
      <bottom style="thick">
        <color rgb="FF002060"/>
      </bottom>
      <diagonal/>
    </border>
    <border>
      <left style="hair">
        <color indexed="8"/>
      </left>
      <right style="thick">
        <color rgb="FF002060"/>
      </right>
      <top/>
      <bottom/>
      <diagonal/>
    </border>
    <border>
      <left style="thick">
        <color rgb="FFFF0000"/>
      </left>
      <right style="thick">
        <color rgb="FFFF0000"/>
      </right>
      <top style="hair">
        <color indexed="8"/>
      </top>
      <bottom style="hair">
        <color indexed="8"/>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hair">
        <color auto="1"/>
      </left>
      <right style="hair">
        <color auto="1"/>
      </right>
      <top style="hair">
        <color auto="1"/>
      </top>
      <bottom style="hair">
        <color auto="1"/>
      </bottom>
      <diagonal/>
    </border>
    <border>
      <left style="double">
        <color indexed="64"/>
      </left>
      <right/>
      <top/>
      <bottom style="hair">
        <color indexed="64"/>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double">
        <color indexed="64"/>
      </left>
      <right/>
      <top/>
      <bottom style="hair">
        <color indexed="64"/>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medium">
        <color rgb="FFFF0000"/>
      </left>
      <right/>
      <top style="hair">
        <color indexed="8"/>
      </top>
      <bottom style="hair">
        <color indexed="8"/>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style="hair">
        <color indexed="8"/>
      </top>
      <bottom style="hair">
        <color indexed="64"/>
      </bottom>
      <diagonal/>
    </border>
    <border>
      <left style="hair">
        <color indexed="8"/>
      </left>
      <right style="hair">
        <color indexed="8"/>
      </right>
      <top style="thin">
        <color indexed="64"/>
      </top>
      <bottom/>
      <diagonal/>
    </border>
    <border>
      <left style="medium">
        <color rgb="FFFF0000"/>
      </left>
      <right style="thin">
        <color indexed="8"/>
      </right>
      <top style="medium">
        <color rgb="FFFF0000"/>
      </top>
      <bottom style="thin">
        <color indexed="8"/>
      </bottom>
      <diagonal/>
    </border>
    <border>
      <left style="thin">
        <color indexed="64"/>
      </left>
      <right style="medium">
        <color rgb="FFFF0000"/>
      </right>
      <top style="medium">
        <color rgb="FFFF0000"/>
      </top>
      <bottom style="thin">
        <color indexed="64"/>
      </bottom>
      <diagonal/>
    </border>
    <border>
      <left style="medium">
        <color rgb="FFFF0000"/>
      </left>
      <right style="thin">
        <color indexed="8"/>
      </right>
      <top style="thin">
        <color indexed="8"/>
      </top>
      <bottom style="thin">
        <color indexed="8"/>
      </bottom>
      <diagonal/>
    </border>
    <border>
      <left style="thin">
        <color indexed="64"/>
      </left>
      <right style="medium">
        <color rgb="FFFF0000"/>
      </right>
      <top style="thin">
        <color indexed="64"/>
      </top>
      <bottom style="thin">
        <color indexed="64"/>
      </bottom>
      <diagonal/>
    </border>
    <border>
      <left style="medium">
        <color rgb="FFFF0000"/>
      </left>
      <right style="thin">
        <color indexed="8"/>
      </right>
      <top style="thin">
        <color indexed="8"/>
      </top>
      <bottom/>
      <diagonal/>
    </border>
    <border>
      <left style="medium">
        <color rgb="FFFF0000"/>
      </left>
      <right style="thin">
        <color indexed="8"/>
      </right>
      <top style="thin">
        <color indexed="8"/>
      </top>
      <bottom style="medium">
        <color rgb="FFFF0000"/>
      </bottom>
      <diagonal/>
    </border>
    <border>
      <left style="thin">
        <color indexed="64"/>
      </left>
      <right style="medium">
        <color rgb="FFFF0000"/>
      </right>
      <top style="thin">
        <color indexed="64"/>
      </top>
      <bottom style="medium">
        <color rgb="FFFF0000"/>
      </bottom>
      <diagonal/>
    </border>
    <border>
      <left style="thin">
        <color indexed="8"/>
      </left>
      <right style="medium">
        <color rgb="FFFF0000"/>
      </right>
      <top style="medium">
        <color rgb="FFFF0000"/>
      </top>
      <bottom style="thin">
        <color indexed="8"/>
      </bottom>
      <diagonal/>
    </border>
    <border>
      <left style="thin">
        <color indexed="8"/>
      </left>
      <right style="medium">
        <color rgb="FFFF0000"/>
      </right>
      <top style="thin">
        <color indexed="8"/>
      </top>
      <bottom style="thin">
        <color indexed="8"/>
      </bottom>
      <diagonal/>
    </border>
    <border>
      <left style="thin">
        <color indexed="8"/>
      </left>
      <right style="medium">
        <color rgb="FFFF0000"/>
      </right>
      <top style="thin">
        <color indexed="8"/>
      </top>
      <bottom/>
      <diagonal/>
    </border>
    <border>
      <left style="thin">
        <color indexed="8"/>
      </left>
      <right style="medium">
        <color rgb="FFFF0000"/>
      </right>
      <top style="thin">
        <color indexed="8"/>
      </top>
      <bottom style="medium">
        <color rgb="FFFF0000"/>
      </bottom>
      <diagonal/>
    </border>
    <border>
      <left style="hair">
        <color indexed="8"/>
      </left>
      <right style="thin">
        <color indexed="64"/>
      </right>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style="hair">
        <color indexed="8"/>
      </right>
      <top style="thin">
        <color indexed="64"/>
      </top>
      <bottom/>
      <diagonal/>
    </border>
    <border>
      <left style="hair">
        <color indexed="8"/>
      </left>
      <right style="medium">
        <color indexed="64"/>
      </right>
      <top style="thin">
        <color indexed="64"/>
      </top>
      <bottom/>
      <diagonal/>
    </border>
    <border>
      <left style="medium">
        <color rgb="FFC00000"/>
      </left>
      <right style="hair">
        <color indexed="8"/>
      </right>
      <top style="medium">
        <color rgb="FFC00000"/>
      </top>
      <bottom style="hair">
        <color indexed="8"/>
      </bottom>
      <diagonal/>
    </border>
    <border>
      <left style="hair">
        <color indexed="8"/>
      </left>
      <right style="medium">
        <color rgb="FFC00000"/>
      </right>
      <top style="medium">
        <color rgb="FFC00000"/>
      </top>
      <bottom style="hair">
        <color indexed="8"/>
      </bottom>
      <diagonal/>
    </border>
    <border>
      <left style="medium">
        <color rgb="FFC00000"/>
      </left>
      <right style="hair">
        <color indexed="8"/>
      </right>
      <top style="hair">
        <color indexed="8"/>
      </top>
      <bottom style="hair">
        <color indexed="8"/>
      </bottom>
      <diagonal/>
    </border>
    <border>
      <left style="hair">
        <color indexed="8"/>
      </left>
      <right style="medium">
        <color rgb="FFC00000"/>
      </right>
      <top style="hair">
        <color indexed="8"/>
      </top>
      <bottom style="hair">
        <color indexed="8"/>
      </bottom>
      <diagonal/>
    </border>
    <border>
      <left style="medium">
        <color rgb="FFC00000"/>
      </left>
      <right style="hair">
        <color indexed="8"/>
      </right>
      <top style="hair">
        <color indexed="8"/>
      </top>
      <bottom style="medium">
        <color indexed="64"/>
      </bottom>
      <diagonal/>
    </border>
    <border>
      <left style="hair">
        <color indexed="8"/>
      </left>
      <right style="medium">
        <color rgb="FFC00000"/>
      </right>
      <top style="hair">
        <color indexed="8"/>
      </top>
      <bottom style="medium">
        <color indexed="64"/>
      </bottom>
      <diagonal/>
    </border>
    <border>
      <left style="medium">
        <color rgb="FFC00000"/>
      </left>
      <right style="hair">
        <color indexed="8"/>
      </right>
      <top style="hair">
        <color indexed="8"/>
      </top>
      <bottom style="medium">
        <color rgb="FFC00000"/>
      </bottom>
      <diagonal/>
    </border>
    <border>
      <left style="hair">
        <color indexed="8"/>
      </left>
      <right style="medium">
        <color rgb="FFC00000"/>
      </right>
      <top style="hair">
        <color indexed="8"/>
      </top>
      <bottom style="medium">
        <color rgb="FFC00000"/>
      </bottom>
      <diagonal/>
    </border>
    <border>
      <left/>
      <right style="hair">
        <color indexed="8"/>
      </right>
      <top style="hair">
        <color indexed="8"/>
      </top>
      <bottom/>
      <diagonal/>
    </border>
    <border>
      <left style="hair">
        <color indexed="8"/>
      </left>
      <right/>
      <top style="hair">
        <color indexed="8"/>
      </top>
      <bottom/>
      <diagonal/>
    </border>
    <border>
      <left style="medium">
        <color indexed="64"/>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medium">
        <color rgb="FFC00000"/>
      </top>
      <bottom style="hair">
        <color indexed="8"/>
      </bottom>
      <diagonal/>
    </border>
    <border>
      <left style="medium">
        <color indexed="64"/>
      </left>
      <right style="hair">
        <color indexed="8"/>
      </right>
      <top style="medium">
        <color rgb="FFC00000"/>
      </top>
      <bottom style="hair">
        <color indexed="8"/>
      </bottom>
      <diagonal/>
    </border>
    <border>
      <left style="hair">
        <color indexed="8"/>
      </left>
      <right style="hair">
        <color indexed="8"/>
      </right>
      <top style="medium">
        <color rgb="FFC00000"/>
      </top>
      <bottom style="hair">
        <color indexed="8"/>
      </bottom>
      <diagonal/>
    </border>
    <border>
      <left style="hair">
        <color indexed="8"/>
      </left>
      <right/>
      <top style="hair">
        <color indexed="8"/>
      </top>
      <bottom style="medium">
        <color rgb="FFC00000"/>
      </bottom>
      <diagonal/>
    </border>
    <border>
      <left style="medium">
        <color indexed="64"/>
      </left>
      <right style="hair">
        <color indexed="8"/>
      </right>
      <top style="hair">
        <color indexed="8"/>
      </top>
      <bottom style="medium">
        <color rgb="FFC00000"/>
      </bottom>
      <diagonal/>
    </border>
    <border>
      <left style="hair">
        <color indexed="8"/>
      </left>
      <right style="hair">
        <color indexed="8"/>
      </right>
      <top style="hair">
        <color indexed="8"/>
      </top>
      <bottom style="medium">
        <color rgb="FFC00000"/>
      </bottom>
      <diagonal/>
    </border>
    <border>
      <left/>
      <right style="hair">
        <color indexed="8"/>
      </right>
      <top/>
      <bottom style="hair">
        <color indexed="8"/>
      </bottom>
      <diagonal/>
    </border>
    <border>
      <left style="hair">
        <color indexed="8"/>
      </left>
      <right/>
      <top/>
      <bottom style="hair">
        <color indexed="8"/>
      </bottom>
      <diagonal/>
    </border>
    <border>
      <left style="medium">
        <color indexed="64"/>
      </left>
      <right style="hair">
        <color indexed="8"/>
      </right>
      <top/>
      <bottom style="hair">
        <color indexed="8"/>
      </bottom>
      <diagonal/>
    </border>
    <border>
      <left style="hair">
        <color indexed="8"/>
      </left>
      <right style="hair">
        <color indexed="8"/>
      </right>
      <top/>
      <bottom style="hair">
        <color indexed="8"/>
      </bottom>
      <diagonal/>
    </border>
    <border>
      <left style="medium">
        <color indexed="64"/>
      </left>
      <right style="hair">
        <color indexed="8"/>
      </right>
      <top style="thin">
        <color indexed="64"/>
      </top>
      <bottom style="medium">
        <color rgb="FFC00000"/>
      </bottom>
      <diagonal/>
    </border>
    <border>
      <left style="hair">
        <color indexed="8"/>
      </left>
      <right/>
      <top style="thin">
        <color indexed="64"/>
      </top>
      <bottom style="medium">
        <color rgb="FFC00000"/>
      </bottom>
      <diagonal/>
    </border>
    <border>
      <left style="hair">
        <color indexed="8"/>
      </left>
      <right style="hair">
        <color indexed="8"/>
      </right>
      <top style="thin">
        <color indexed="64"/>
      </top>
      <bottom style="medium">
        <color rgb="FFC00000"/>
      </bottom>
      <diagonal/>
    </border>
    <border>
      <left style="hair">
        <color indexed="8"/>
      </left>
      <right style="thick">
        <color rgb="FF002060"/>
      </right>
      <top style="thin">
        <color indexed="64"/>
      </top>
      <bottom style="medium">
        <color rgb="FFC00000"/>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medium">
        <color indexed="64"/>
      </left>
      <right/>
      <top/>
      <bottom style="double">
        <color indexed="64"/>
      </bottom>
      <diagonal/>
    </border>
    <border>
      <left/>
      <right/>
      <top/>
      <bottom style="double">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top/>
      <bottom style="medium">
        <color rgb="FFFF0000"/>
      </bottom>
      <diagonal/>
    </border>
    <border>
      <left style="thin">
        <color indexed="64"/>
      </left>
      <right style="thin">
        <color indexed="64"/>
      </right>
      <top style="thin">
        <color indexed="64"/>
      </top>
      <bottom style="medium">
        <color rgb="FFFF0000"/>
      </bottom>
      <diagonal/>
    </border>
    <border>
      <left/>
      <right style="thin">
        <color indexed="64"/>
      </right>
      <top style="thin">
        <color indexed="64"/>
      </top>
      <bottom style="medium">
        <color rgb="FFFF0000"/>
      </bottom>
      <diagonal/>
    </border>
    <border>
      <left style="thin">
        <color indexed="64"/>
      </left>
      <right/>
      <top style="thin">
        <color indexed="64"/>
      </top>
      <bottom style="medium">
        <color rgb="FFFF0000"/>
      </bottom>
      <diagonal/>
    </border>
    <border>
      <left style="hair">
        <color indexed="64"/>
      </left>
      <right style="hair">
        <color indexed="64"/>
      </right>
      <top style="thin">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hair">
        <color indexed="64"/>
      </top>
      <bottom/>
      <diagonal/>
    </border>
    <border>
      <left style="hair">
        <color indexed="64"/>
      </left>
      <right/>
      <top style="medium">
        <color indexed="64"/>
      </top>
      <bottom style="hair">
        <color indexed="64"/>
      </bottom>
      <diagonal/>
    </border>
    <border>
      <left/>
      <right style="medium">
        <color indexed="64"/>
      </right>
      <top style="medium">
        <color indexed="64"/>
      </top>
      <bottom style="thin">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bottom style="hair">
        <color indexed="8"/>
      </bottom>
      <diagonal/>
    </border>
    <border>
      <left style="hair">
        <color indexed="64"/>
      </left>
      <right style="hair">
        <color indexed="64"/>
      </right>
      <top/>
      <bottom style="hair">
        <color indexed="64"/>
      </bottom>
      <diagonal/>
    </border>
    <border>
      <left style="medium">
        <color indexed="64"/>
      </left>
      <right style="hair">
        <color indexed="8"/>
      </right>
      <top/>
      <bottom style="hair">
        <color indexed="8"/>
      </bottom>
      <diagonal/>
    </border>
    <border>
      <left style="thick">
        <color rgb="FF002060"/>
      </left>
      <right style="hair">
        <color indexed="8"/>
      </right>
      <top/>
      <bottom style="hair">
        <color indexed="8"/>
      </bottom>
      <diagonal/>
    </border>
    <border>
      <left/>
      <right/>
      <top/>
      <bottom style="hair">
        <color indexed="8"/>
      </bottom>
      <diagonal/>
    </border>
    <border>
      <left style="thick">
        <color rgb="FFFF0000"/>
      </left>
      <right style="thick">
        <color rgb="FFFF0000"/>
      </right>
      <top/>
      <bottom style="hair">
        <color indexed="8"/>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8"/>
      </left>
      <right style="thin">
        <color indexed="8"/>
      </right>
      <top style="thin">
        <color indexed="8"/>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style="hair">
        <color indexed="8"/>
      </top>
      <bottom style="double">
        <color indexed="64"/>
      </bottom>
      <diagonal/>
    </border>
    <border>
      <left style="hair">
        <color indexed="64"/>
      </left>
      <right/>
      <top style="hair">
        <color indexed="64"/>
      </top>
      <bottom style="double">
        <color indexed="64"/>
      </bottom>
      <diagonal/>
    </border>
    <border>
      <left style="medium">
        <color rgb="FFFF0000"/>
      </left>
      <right style="medium">
        <color rgb="FFFF0000"/>
      </right>
      <top style="hair">
        <color indexed="8"/>
      </top>
      <bottom style="double">
        <color indexed="64"/>
      </bottom>
      <diagonal/>
    </border>
    <border>
      <left/>
      <right style="hair">
        <color indexed="8"/>
      </right>
      <top style="hair">
        <color indexed="8"/>
      </top>
      <bottom style="double">
        <color indexed="64"/>
      </bottom>
      <diagonal/>
    </border>
    <border>
      <left style="hair">
        <color indexed="8"/>
      </left>
      <right style="medium">
        <color indexed="64"/>
      </right>
      <top style="hair">
        <color indexed="8"/>
      </top>
      <bottom style="double">
        <color indexed="64"/>
      </bottom>
      <diagonal/>
    </border>
    <border>
      <left style="hair">
        <color indexed="8"/>
      </left>
      <right/>
      <top style="hair">
        <color indexed="8"/>
      </top>
      <bottom style="double">
        <color indexed="64"/>
      </bottom>
      <diagonal/>
    </border>
    <border>
      <left style="medium">
        <color indexed="64"/>
      </left>
      <right style="hair">
        <color indexed="8"/>
      </right>
      <top style="hair">
        <color indexed="8"/>
      </top>
      <bottom style="double">
        <color indexed="64"/>
      </bottom>
      <diagonal/>
    </border>
    <border>
      <left style="hair">
        <color indexed="8"/>
      </left>
      <right style="hair">
        <color indexed="8"/>
      </right>
      <top style="hair">
        <color indexed="8"/>
      </top>
      <bottom style="double">
        <color indexed="64"/>
      </bottom>
      <diagonal/>
    </border>
    <border>
      <left style="thick">
        <color rgb="FF002060"/>
      </left>
      <right style="hair">
        <color indexed="8"/>
      </right>
      <top style="hair">
        <color indexed="8"/>
      </top>
      <bottom style="double">
        <color indexed="64"/>
      </bottom>
      <diagonal/>
    </border>
    <border>
      <left/>
      <right/>
      <top style="hair">
        <color indexed="8"/>
      </top>
      <bottom style="double">
        <color indexed="64"/>
      </bottom>
      <diagonal/>
    </border>
    <border>
      <left style="thick">
        <color rgb="FFFF0000"/>
      </left>
      <right style="thick">
        <color rgb="FFFF0000"/>
      </right>
      <top style="hair">
        <color indexed="8"/>
      </top>
      <bottom style="double">
        <color indexed="64"/>
      </bottom>
      <diagonal/>
    </border>
    <border>
      <left/>
      <right style="thin">
        <color indexed="64"/>
      </right>
      <top style="thin">
        <color indexed="64"/>
      </top>
      <bottom style="double">
        <color indexed="64"/>
      </bottom>
      <diagonal/>
    </border>
    <border>
      <left style="thin">
        <color indexed="64"/>
      </left>
      <right/>
      <top style="medium">
        <color indexed="64"/>
      </top>
      <bottom style="thin">
        <color indexed="64"/>
      </bottom>
      <diagonal/>
    </border>
    <border>
      <left style="hair">
        <color indexed="64"/>
      </left>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thin">
        <color indexed="64"/>
      </right>
      <top style="medium">
        <color rgb="FFFF0000"/>
      </top>
      <bottom style="thin">
        <color indexed="64"/>
      </bottom>
      <diagonal/>
    </border>
    <border>
      <left/>
      <right/>
      <top style="medium">
        <color rgb="FFFF0000"/>
      </top>
      <bottom style="thin">
        <color indexed="64"/>
      </bottom>
      <diagonal/>
    </border>
    <border>
      <left/>
      <right style="thin">
        <color indexed="64"/>
      </right>
      <top style="medium">
        <color rgb="FFFF0000"/>
      </top>
      <bottom/>
      <diagonal/>
    </border>
    <border>
      <left/>
      <right/>
      <top style="thin">
        <color indexed="64"/>
      </top>
      <bottom style="medium">
        <color rgb="FFFF0000"/>
      </bottom>
      <diagonal/>
    </border>
    <border>
      <left style="thin">
        <color indexed="8"/>
      </left>
      <right style="thin">
        <color indexed="8"/>
      </right>
      <top style="thin">
        <color indexed="8"/>
      </top>
      <bottom/>
      <diagonal/>
    </border>
    <border>
      <left style="medium">
        <color indexed="64"/>
      </left>
      <right style="hair">
        <color indexed="8"/>
      </right>
      <top style="medium">
        <color indexed="64"/>
      </top>
      <bottom style="thin">
        <color indexed="64"/>
      </bottom>
      <diagonal/>
    </border>
    <border>
      <left style="hair">
        <color indexed="8"/>
      </left>
      <right style="hair">
        <color indexed="8"/>
      </right>
      <top style="medium">
        <color indexed="64"/>
      </top>
      <bottom style="thin">
        <color indexed="64"/>
      </bottom>
      <diagonal/>
    </border>
    <border>
      <left style="hair">
        <color indexed="8"/>
      </left>
      <right/>
      <top style="thin">
        <color indexed="64"/>
      </top>
      <bottom style="hair">
        <color indexed="8"/>
      </bottom>
      <diagonal/>
    </border>
    <border>
      <left style="medium">
        <color indexed="64"/>
      </left>
      <right style="thin">
        <color indexed="64"/>
      </right>
      <top/>
      <bottom style="thin">
        <color indexed="64"/>
      </bottom>
      <diagonal/>
    </border>
    <border>
      <left style="thin">
        <color indexed="8"/>
      </left>
      <right style="thin">
        <color indexed="8"/>
      </right>
      <top/>
      <bottom style="thin">
        <color indexed="8"/>
      </bottom>
      <diagonal/>
    </border>
    <border>
      <left/>
      <right style="thin">
        <color indexed="8"/>
      </right>
      <top style="thin">
        <color indexed="8"/>
      </top>
      <bottom style="double">
        <color indexed="64"/>
      </bottom>
      <diagonal/>
    </border>
    <border>
      <left style="thin">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top/>
      <bottom style="thin">
        <color indexed="64"/>
      </bottom>
      <diagonal/>
    </border>
    <border>
      <left style="thin">
        <color indexed="8"/>
      </left>
      <right style="thin">
        <color indexed="8"/>
      </right>
      <top/>
      <bottom style="double">
        <color indexed="64"/>
      </bottom>
      <diagonal/>
    </border>
    <border>
      <left style="thin">
        <color indexed="64"/>
      </left>
      <right style="thin">
        <color indexed="64"/>
      </right>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rgb="FFFF0000"/>
      </left>
      <right style="thin">
        <color indexed="64"/>
      </right>
      <top style="medium">
        <color rgb="FFFF0000"/>
      </top>
      <bottom style="thin">
        <color indexed="64"/>
      </bottom>
      <diagonal/>
    </border>
    <border>
      <left style="medium">
        <color rgb="FFFF0000"/>
      </left>
      <right style="thin">
        <color indexed="64"/>
      </right>
      <top style="thin">
        <color indexed="64"/>
      </top>
      <bottom style="medium">
        <color rgb="FFFF0000"/>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rgb="FF00B050"/>
      </left>
      <right style="hair">
        <color indexed="64"/>
      </right>
      <top style="thin">
        <color indexed="64"/>
      </top>
      <bottom style="hair">
        <color indexed="64"/>
      </bottom>
      <diagonal/>
    </border>
    <border>
      <left style="hair">
        <color indexed="64"/>
      </left>
      <right style="medium">
        <color rgb="FF00B050"/>
      </right>
      <top style="thin">
        <color indexed="64"/>
      </top>
      <bottom style="hair">
        <color indexed="64"/>
      </bottom>
      <diagonal/>
    </border>
    <border>
      <left/>
      <right style="hair">
        <color indexed="64"/>
      </right>
      <top style="thin">
        <color indexed="64"/>
      </top>
      <bottom style="hair">
        <color indexed="64"/>
      </bottom>
      <diagonal/>
    </border>
    <border>
      <left style="medium">
        <color rgb="FF00B050"/>
      </left>
      <right style="hair">
        <color indexed="64"/>
      </right>
      <top style="hair">
        <color indexed="64"/>
      </top>
      <bottom style="hair">
        <color indexed="64"/>
      </bottom>
      <diagonal/>
    </border>
    <border>
      <left style="thin">
        <color theme="6" tint="-0.499984740745262"/>
      </left>
      <right style="hair">
        <color indexed="64"/>
      </right>
      <top style="hair">
        <color indexed="64"/>
      </top>
      <bottom style="hair">
        <color indexed="64"/>
      </bottom>
      <diagonal/>
    </border>
    <border>
      <left style="hair">
        <color indexed="64"/>
      </left>
      <right style="thin">
        <color theme="6" tint="-0.499984740745262"/>
      </right>
      <top style="hair">
        <color indexed="64"/>
      </top>
      <bottom style="hair">
        <color indexed="64"/>
      </bottom>
      <diagonal/>
    </border>
    <border>
      <left style="hair">
        <color indexed="64"/>
      </left>
      <right style="medium">
        <color rgb="FF00B050"/>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medium">
        <color rgb="FF00B050"/>
      </left>
      <right style="hair">
        <color indexed="64"/>
      </right>
      <top style="hair">
        <color indexed="64"/>
      </top>
      <bottom style="medium">
        <color indexed="64"/>
      </bottom>
      <diagonal/>
    </border>
    <border>
      <left style="thin">
        <color theme="6" tint="-0.499984740745262"/>
      </left>
      <right style="hair">
        <color indexed="64"/>
      </right>
      <top style="hair">
        <color indexed="64"/>
      </top>
      <bottom style="medium">
        <color indexed="64"/>
      </bottom>
      <diagonal/>
    </border>
    <border>
      <left style="hair">
        <color indexed="64"/>
      </left>
      <right style="thin">
        <color theme="6" tint="-0.499984740745262"/>
      </right>
      <top style="hair">
        <color indexed="64"/>
      </top>
      <bottom style="medium">
        <color indexed="64"/>
      </bottom>
      <diagonal/>
    </border>
    <border>
      <left style="hair">
        <color indexed="64"/>
      </left>
      <right style="medium">
        <color rgb="FF00B050"/>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bottom style="hair">
        <color indexed="64"/>
      </bottom>
      <diagonal/>
    </border>
    <border>
      <left style="medium">
        <color rgb="FF00B050"/>
      </left>
      <right style="hair">
        <color indexed="64"/>
      </right>
      <top/>
      <bottom style="hair">
        <color indexed="64"/>
      </bottom>
      <diagonal/>
    </border>
    <border>
      <left style="thin">
        <color theme="6" tint="-0.499984740745262"/>
      </left>
      <right style="hair">
        <color indexed="64"/>
      </right>
      <top/>
      <bottom style="hair">
        <color indexed="64"/>
      </bottom>
      <diagonal/>
    </border>
    <border>
      <left style="hair">
        <color indexed="64"/>
      </left>
      <right style="thin">
        <color theme="6" tint="-0.499984740745262"/>
      </right>
      <top/>
      <bottom style="hair">
        <color indexed="64"/>
      </bottom>
      <diagonal/>
    </border>
    <border>
      <left/>
      <right style="hair">
        <color indexed="64"/>
      </right>
      <top/>
      <bottom style="hair">
        <color indexed="64"/>
      </bottom>
      <diagonal/>
    </border>
    <border>
      <left style="hair">
        <color indexed="64"/>
      </left>
      <right style="medium">
        <color rgb="FF00B050"/>
      </right>
      <top/>
      <bottom style="hair">
        <color indexed="64"/>
      </bottom>
      <diagonal/>
    </border>
    <border>
      <left style="medium">
        <color rgb="FF990033"/>
      </left>
      <right/>
      <top style="medium">
        <color rgb="FF990033"/>
      </top>
      <bottom/>
      <diagonal/>
    </border>
    <border>
      <left/>
      <right/>
      <top style="medium">
        <color rgb="FF990033"/>
      </top>
      <bottom/>
      <diagonal/>
    </border>
    <border>
      <left style="medium">
        <color theme="7"/>
      </left>
      <right style="medium">
        <color theme="7"/>
      </right>
      <top style="medium">
        <color theme="7"/>
      </top>
      <bottom/>
      <diagonal/>
    </border>
    <border>
      <left/>
      <right style="thin">
        <color indexed="64"/>
      </right>
      <top style="medium">
        <color rgb="FF990033"/>
      </top>
      <bottom style="thin">
        <color indexed="64"/>
      </bottom>
      <diagonal/>
    </border>
    <border>
      <left style="thin">
        <color indexed="64"/>
      </left>
      <right style="thin">
        <color indexed="64"/>
      </right>
      <top style="medium">
        <color rgb="FF990033"/>
      </top>
      <bottom style="thin">
        <color indexed="64"/>
      </bottom>
      <diagonal/>
    </border>
    <border>
      <left style="thin">
        <color indexed="64"/>
      </left>
      <right style="medium">
        <color rgb="FF990033"/>
      </right>
      <top style="medium">
        <color rgb="FF990033"/>
      </top>
      <bottom style="thin">
        <color indexed="64"/>
      </bottom>
      <diagonal/>
    </border>
    <border>
      <left style="medium">
        <color rgb="FF990033"/>
      </left>
      <right/>
      <top/>
      <bottom/>
      <diagonal/>
    </border>
    <border>
      <left style="medium">
        <color theme="7"/>
      </left>
      <right style="medium">
        <color theme="7"/>
      </right>
      <top/>
      <bottom style="thin">
        <color indexed="64"/>
      </bottom>
      <diagonal/>
    </border>
    <border>
      <left style="thin">
        <color indexed="64"/>
      </left>
      <right style="medium">
        <color rgb="FF990033"/>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medium">
        <color rgb="FF00B050"/>
      </left>
      <right/>
      <top style="hair">
        <color indexed="64"/>
      </top>
      <bottom/>
      <diagonal/>
    </border>
    <border>
      <left style="thin">
        <color theme="6" tint="-0.499984740745262"/>
      </left>
      <right/>
      <top style="hair">
        <color indexed="64"/>
      </top>
      <bottom/>
      <diagonal/>
    </border>
    <border>
      <left/>
      <right style="thin">
        <color theme="6" tint="-0.499984740745262"/>
      </right>
      <top style="hair">
        <color indexed="64"/>
      </top>
      <bottom/>
      <diagonal/>
    </border>
    <border>
      <left/>
      <right style="medium">
        <color rgb="FF00B050"/>
      </right>
      <top style="hair">
        <color indexed="64"/>
      </top>
      <bottom/>
      <diagonal/>
    </border>
    <border>
      <left/>
      <right style="thin">
        <color indexed="64"/>
      </right>
      <top style="hair">
        <color indexed="64"/>
      </top>
      <bottom/>
      <diagonal/>
    </border>
    <border>
      <left style="medium">
        <color rgb="FF990033"/>
      </left>
      <right style="thin">
        <color indexed="64"/>
      </right>
      <top style="thin">
        <color indexed="64"/>
      </top>
      <bottom style="hair">
        <color theme="3"/>
      </bottom>
      <diagonal/>
    </border>
    <border>
      <left style="thin">
        <color indexed="64"/>
      </left>
      <right/>
      <top style="thin">
        <color indexed="64"/>
      </top>
      <bottom style="hair">
        <color theme="3"/>
      </bottom>
      <diagonal/>
    </border>
    <border>
      <left style="medium">
        <color theme="7"/>
      </left>
      <right style="medium">
        <color theme="7"/>
      </right>
      <top style="thin">
        <color indexed="64"/>
      </top>
      <bottom style="hair">
        <color theme="3"/>
      </bottom>
      <diagonal/>
    </border>
    <border>
      <left/>
      <right style="thin">
        <color indexed="64"/>
      </right>
      <top style="thin">
        <color indexed="64"/>
      </top>
      <bottom style="hair">
        <color theme="3"/>
      </bottom>
      <diagonal/>
    </border>
    <border>
      <left style="thin">
        <color indexed="64"/>
      </left>
      <right style="thin">
        <color indexed="64"/>
      </right>
      <top style="thin">
        <color indexed="64"/>
      </top>
      <bottom style="hair">
        <color theme="3"/>
      </bottom>
      <diagonal/>
    </border>
    <border>
      <left style="thin">
        <color indexed="64"/>
      </left>
      <right style="medium">
        <color rgb="FF990033"/>
      </right>
      <top style="thin">
        <color indexed="64"/>
      </top>
      <bottom style="hair">
        <color theme="3"/>
      </bottom>
      <diagonal/>
    </border>
    <border>
      <left style="hair">
        <color indexed="64"/>
      </left>
      <right style="hair">
        <color indexed="64"/>
      </right>
      <top/>
      <bottom/>
      <diagonal/>
    </border>
    <border>
      <left style="medium">
        <color rgb="FF00B050"/>
      </left>
      <right/>
      <top/>
      <bottom/>
      <diagonal/>
    </border>
    <border>
      <left style="thin">
        <color theme="6" tint="-0.499984740745262"/>
      </left>
      <right/>
      <top/>
      <bottom/>
      <diagonal/>
    </border>
    <border>
      <left/>
      <right style="thin">
        <color theme="6" tint="-0.499984740745262"/>
      </right>
      <top/>
      <bottom/>
      <diagonal/>
    </border>
    <border>
      <left/>
      <right style="medium">
        <color rgb="FF00B050"/>
      </right>
      <top/>
      <bottom/>
      <diagonal/>
    </border>
    <border>
      <left style="medium">
        <color rgb="FF990033"/>
      </left>
      <right style="thin">
        <color indexed="64"/>
      </right>
      <top style="hair">
        <color theme="3"/>
      </top>
      <bottom style="hair">
        <color theme="3"/>
      </bottom>
      <diagonal/>
    </border>
    <border>
      <left style="thin">
        <color indexed="64"/>
      </left>
      <right/>
      <top style="hair">
        <color theme="3"/>
      </top>
      <bottom style="hair">
        <color theme="3"/>
      </bottom>
      <diagonal/>
    </border>
    <border>
      <left style="medium">
        <color theme="7"/>
      </left>
      <right style="medium">
        <color theme="7"/>
      </right>
      <top style="hair">
        <color theme="3"/>
      </top>
      <bottom style="hair">
        <color theme="3"/>
      </bottom>
      <diagonal/>
    </border>
    <border>
      <left/>
      <right style="thin">
        <color indexed="64"/>
      </right>
      <top style="hair">
        <color theme="3"/>
      </top>
      <bottom style="hair">
        <color theme="3"/>
      </bottom>
      <diagonal/>
    </border>
    <border>
      <left style="thin">
        <color indexed="64"/>
      </left>
      <right style="thin">
        <color indexed="64"/>
      </right>
      <top style="hair">
        <color theme="3"/>
      </top>
      <bottom style="hair">
        <color theme="3"/>
      </bottom>
      <diagonal/>
    </border>
    <border>
      <left style="thin">
        <color indexed="64"/>
      </left>
      <right style="medium">
        <color rgb="FF990033"/>
      </right>
      <top style="hair">
        <color theme="3"/>
      </top>
      <bottom style="hair">
        <color theme="3"/>
      </bottom>
      <diagonal/>
    </border>
    <border>
      <left style="hair">
        <color auto="1"/>
      </left>
      <right/>
      <top/>
      <bottom style="hair">
        <color auto="1"/>
      </bottom>
      <diagonal/>
    </border>
    <border>
      <left style="medium">
        <color rgb="FF00B050"/>
      </left>
      <right/>
      <top/>
      <bottom style="hair">
        <color indexed="64"/>
      </bottom>
      <diagonal/>
    </border>
    <border>
      <left style="thin">
        <color theme="6" tint="-0.499984740745262"/>
      </left>
      <right/>
      <top/>
      <bottom style="hair">
        <color indexed="64"/>
      </bottom>
      <diagonal/>
    </border>
    <border>
      <left/>
      <right style="thin">
        <color theme="6" tint="-0.499984740745262"/>
      </right>
      <top/>
      <bottom style="hair">
        <color indexed="64"/>
      </bottom>
      <diagonal/>
    </border>
    <border>
      <left/>
      <right style="medium">
        <color rgb="FF00B050"/>
      </right>
      <top/>
      <bottom style="hair">
        <color indexed="64"/>
      </bottom>
      <diagonal/>
    </border>
    <border>
      <left/>
      <right style="thin">
        <color indexed="64"/>
      </right>
      <top/>
      <bottom style="hair">
        <color indexed="64"/>
      </bottom>
      <diagonal/>
    </border>
    <border>
      <left style="medium">
        <color rgb="FF990033"/>
      </left>
      <right style="thin">
        <color indexed="64"/>
      </right>
      <top style="hair">
        <color theme="3"/>
      </top>
      <bottom style="thin">
        <color indexed="64"/>
      </bottom>
      <diagonal/>
    </border>
    <border>
      <left style="thin">
        <color indexed="64"/>
      </left>
      <right/>
      <top style="hair">
        <color theme="3"/>
      </top>
      <bottom style="thin">
        <color indexed="64"/>
      </bottom>
      <diagonal/>
    </border>
    <border>
      <left style="medium">
        <color theme="7"/>
      </left>
      <right style="medium">
        <color theme="7"/>
      </right>
      <top style="hair">
        <color theme="3"/>
      </top>
      <bottom style="thin">
        <color indexed="64"/>
      </bottom>
      <diagonal/>
    </border>
    <border>
      <left/>
      <right style="thin">
        <color indexed="64"/>
      </right>
      <top style="hair">
        <color theme="3"/>
      </top>
      <bottom style="thin">
        <color indexed="64"/>
      </bottom>
      <diagonal/>
    </border>
    <border>
      <left style="thin">
        <color indexed="64"/>
      </left>
      <right style="thin">
        <color indexed="64"/>
      </right>
      <top style="hair">
        <color theme="3"/>
      </top>
      <bottom style="thin">
        <color indexed="64"/>
      </bottom>
      <diagonal/>
    </border>
    <border>
      <left style="thin">
        <color indexed="64"/>
      </left>
      <right style="medium">
        <color rgb="FF990033"/>
      </right>
      <top style="hair">
        <color theme="3"/>
      </top>
      <bottom style="thin">
        <color indexed="64"/>
      </bottom>
      <diagonal/>
    </border>
    <border>
      <left style="thin">
        <color indexed="64"/>
      </left>
      <right/>
      <top/>
      <bottom style="hair">
        <color indexed="64"/>
      </bottom>
      <diagonal/>
    </border>
    <border>
      <left style="medium">
        <color rgb="FF990033"/>
      </left>
      <right/>
      <top style="thin">
        <color indexed="64"/>
      </top>
      <bottom style="medium">
        <color rgb="FF990033"/>
      </bottom>
      <diagonal/>
    </border>
    <border>
      <left/>
      <right/>
      <top style="thin">
        <color indexed="64"/>
      </top>
      <bottom style="medium">
        <color rgb="FF990033"/>
      </bottom>
      <diagonal/>
    </border>
    <border>
      <left style="medium">
        <color theme="7"/>
      </left>
      <right style="medium">
        <color theme="7"/>
      </right>
      <top style="thin">
        <color indexed="64"/>
      </top>
      <bottom style="medium">
        <color rgb="FF990033"/>
      </bottom>
      <diagonal/>
    </border>
    <border>
      <left/>
      <right style="thin">
        <color indexed="64"/>
      </right>
      <top style="thin">
        <color indexed="64"/>
      </top>
      <bottom style="medium">
        <color rgb="FF990033"/>
      </bottom>
      <diagonal/>
    </border>
    <border>
      <left style="thin">
        <color indexed="64"/>
      </left>
      <right style="thin">
        <color indexed="64"/>
      </right>
      <top style="thin">
        <color indexed="64"/>
      </top>
      <bottom style="medium">
        <color rgb="FF990033"/>
      </bottom>
      <diagonal/>
    </border>
    <border>
      <left style="thin">
        <color indexed="64"/>
      </left>
      <right style="medium">
        <color rgb="FF990033"/>
      </right>
      <top style="thin">
        <color indexed="64"/>
      </top>
      <bottom style="medium">
        <color rgb="FF990033"/>
      </bottom>
      <diagonal/>
    </border>
    <border>
      <left style="thin">
        <color indexed="64"/>
      </left>
      <right style="medium">
        <color rgb="FF990033"/>
      </right>
      <top/>
      <bottom style="thin">
        <color indexed="64"/>
      </bottom>
      <diagonal/>
    </border>
    <border>
      <left style="medium">
        <color rgb="FF990033"/>
      </left>
      <right/>
      <top style="thin">
        <color indexed="64"/>
      </top>
      <bottom style="thin">
        <color indexed="64"/>
      </bottom>
      <diagonal/>
    </border>
    <border>
      <left style="medium">
        <color theme="7"/>
      </left>
      <right style="medium">
        <color theme="7"/>
      </right>
      <top style="thin">
        <color indexed="64"/>
      </top>
      <bottom style="medium">
        <color theme="7"/>
      </bottom>
      <diagonal/>
    </border>
    <border>
      <left style="medium">
        <color rgb="FF990033"/>
      </left>
      <right/>
      <top/>
      <bottom style="medium">
        <color rgb="FF990033"/>
      </bottom>
      <diagonal/>
    </border>
    <border>
      <left/>
      <right/>
      <top/>
      <bottom style="medium">
        <color rgb="FF990033"/>
      </bottom>
      <diagonal/>
    </border>
    <border>
      <left/>
      <right style="medium">
        <color rgb="FF990033"/>
      </right>
      <top/>
      <bottom style="medium">
        <color rgb="FF990033"/>
      </bottom>
      <diagonal/>
    </border>
    <border>
      <left style="hair">
        <color indexed="64"/>
      </left>
      <right/>
      <top style="hair">
        <color indexed="64"/>
      </top>
      <bottom style="thin">
        <color indexed="64"/>
      </bottom>
      <diagonal/>
    </border>
    <border>
      <left style="medium">
        <color rgb="FF00B050"/>
      </left>
      <right style="hair">
        <color indexed="64"/>
      </right>
      <top style="hair">
        <color indexed="64"/>
      </top>
      <bottom style="thin">
        <color indexed="64"/>
      </bottom>
      <diagonal/>
    </border>
    <border>
      <left style="thin">
        <color theme="6" tint="-0.499984740745262"/>
      </left>
      <right style="hair">
        <color indexed="64"/>
      </right>
      <top style="hair">
        <color indexed="64"/>
      </top>
      <bottom style="thin">
        <color indexed="64"/>
      </bottom>
      <diagonal/>
    </border>
    <border>
      <left style="hair">
        <color indexed="64"/>
      </left>
      <right style="thin">
        <color theme="6" tint="-0.499984740745262"/>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rgb="FF00B050"/>
      </right>
      <top style="hair">
        <color indexed="64"/>
      </top>
      <bottom style="thin">
        <color indexed="64"/>
      </bottom>
      <diagonal/>
    </border>
    <border>
      <left style="thin">
        <color indexed="8"/>
      </left>
      <right/>
      <top style="thin">
        <color indexed="8"/>
      </top>
      <bottom style="thin">
        <color indexed="8"/>
      </bottom>
      <diagonal/>
    </border>
    <border>
      <left/>
      <right style="thin">
        <color indexed="8"/>
      </right>
      <top/>
      <bottom style="thin">
        <color indexed="8"/>
      </bottom>
      <diagonal/>
    </border>
    <border>
      <left style="medium">
        <color indexed="64"/>
      </left>
      <right style="hair">
        <color indexed="8"/>
      </right>
      <top style="medium">
        <color indexed="64"/>
      </top>
      <bottom/>
      <diagonal/>
    </border>
    <border>
      <left style="hair">
        <color indexed="8"/>
      </left>
      <right style="hair">
        <color indexed="8"/>
      </right>
      <top style="medium">
        <color indexed="64"/>
      </top>
      <bottom/>
      <diagonal/>
    </border>
    <border>
      <left style="thin">
        <color indexed="8"/>
      </left>
      <right style="thin">
        <color indexed="8"/>
      </right>
      <top style="thick">
        <color rgb="FFC00000"/>
      </top>
      <bottom style="thin">
        <color indexed="8"/>
      </bottom>
      <diagonal/>
    </border>
    <border>
      <left style="medium">
        <color indexed="64"/>
      </left>
      <right style="thin">
        <color indexed="64"/>
      </right>
      <top style="thick">
        <color rgb="FFC00000"/>
      </top>
      <bottom style="thin">
        <color indexed="64"/>
      </bottom>
      <diagonal/>
    </border>
    <border>
      <left style="thin">
        <color indexed="8"/>
      </left>
      <right style="thick">
        <color rgb="FFC00000"/>
      </right>
      <top style="thick">
        <color rgb="FFC00000"/>
      </top>
      <bottom style="thin">
        <color indexed="8"/>
      </bottom>
      <diagonal/>
    </border>
    <border>
      <left style="thin">
        <color indexed="8"/>
      </left>
      <right style="thick">
        <color rgb="FFC00000"/>
      </right>
      <top style="thin">
        <color indexed="8"/>
      </top>
      <bottom style="thin">
        <color indexed="8"/>
      </bottom>
      <diagonal/>
    </border>
    <border>
      <left style="medium">
        <color indexed="64"/>
      </left>
      <right style="thin">
        <color indexed="64"/>
      </right>
      <top style="thin">
        <color indexed="64"/>
      </top>
      <bottom style="thick">
        <color rgb="FFC00000"/>
      </bottom>
      <diagonal/>
    </border>
    <border>
      <left style="thin">
        <color indexed="8"/>
      </left>
      <right style="thin">
        <color indexed="8"/>
      </right>
      <top style="thin">
        <color indexed="8"/>
      </top>
      <bottom style="thick">
        <color rgb="FFC00000"/>
      </bottom>
      <diagonal/>
    </border>
    <border>
      <left style="thin">
        <color indexed="8"/>
      </left>
      <right style="thick">
        <color rgb="FFC00000"/>
      </right>
      <top style="thin">
        <color indexed="8"/>
      </top>
      <bottom style="thick">
        <color rgb="FFC00000"/>
      </bottom>
      <diagonal/>
    </border>
    <border>
      <left style="thick">
        <color rgb="FFC00000"/>
      </left>
      <right style="thin">
        <color theme="1"/>
      </right>
      <top style="thick">
        <color rgb="FFC00000"/>
      </top>
      <bottom style="thin">
        <color theme="1"/>
      </bottom>
      <diagonal/>
    </border>
    <border>
      <left style="thin">
        <color theme="1"/>
      </left>
      <right style="thin">
        <color theme="1"/>
      </right>
      <top style="thick">
        <color rgb="FFC00000"/>
      </top>
      <bottom style="thin">
        <color theme="1"/>
      </bottom>
      <diagonal/>
    </border>
    <border>
      <left style="thin">
        <color theme="1"/>
      </left>
      <right style="medium">
        <color indexed="64"/>
      </right>
      <top style="thick">
        <color rgb="FFC00000"/>
      </top>
      <bottom style="thin">
        <color theme="1"/>
      </bottom>
      <diagonal/>
    </border>
    <border>
      <left style="thick">
        <color rgb="FFC00000"/>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thick">
        <color rgb="FFC00000"/>
      </left>
      <right style="thin">
        <color theme="1"/>
      </right>
      <top style="thin">
        <color theme="1"/>
      </top>
      <bottom style="thick">
        <color rgb="FFC00000"/>
      </bottom>
      <diagonal/>
    </border>
    <border>
      <left style="thin">
        <color theme="1"/>
      </left>
      <right style="thin">
        <color theme="1"/>
      </right>
      <top style="thin">
        <color theme="1"/>
      </top>
      <bottom style="thick">
        <color rgb="FFC00000"/>
      </bottom>
      <diagonal/>
    </border>
    <border>
      <left style="thin">
        <color theme="1"/>
      </left>
      <right style="medium">
        <color indexed="64"/>
      </right>
      <top style="thin">
        <color theme="1"/>
      </top>
      <bottom style="thick">
        <color rgb="FFC00000"/>
      </bottom>
      <diagonal/>
    </border>
    <border>
      <left style="medium">
        <color indexed="64"/>
      </left>
      <right style="thin">
        <color indexed="8"/>
      </right>
      <top style="thin">
        <color indexed="64"/>
      </top>
      <bottom style="thin">
        <color indexed="64"/>
      </bottom>
      <diagonal/>
    </border>
    <border>
      <left style="thin">
        <color indexed="22"/>
      </left>
      <right style="thin">
        <color indexed="22"/>
      </right>
      <top style="thin">
        <color indexed="22"/>
      </top>
      <bottom style="double">
        <color indexed="64"/>
      </bottom>
      <diagonal/>
    </border>
    <border>
      <left style="thin">
        <color indexed="8"/>
      </left>
      <right style="thick">
        <color rgb="FFC00000"/>
      </right>
      <top style="thin">
        <color indexed="8"/>
      </top>
      <bottom style="double">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rgb="FF002060"/>
      </bottom>
      <diagonal/>
    </border>
    <border>
      <left style="hair">
        <color indexed="8"/>
      </left>
      <right style="hair">
        <color indexed="8"/>
      </right>
      <top style="medium">
        <color rgb="FF002060"/>
      </top>
      <bottom style="hair">
        <color indexed="8"/>
      </bottom>
      <diagonal/>
    </border>
  </borders>
  <cellStyleXfs count="2783">
    <xf numFmtId="0" fontId="0" fillId="0" borderId="0">
      <alignment vertical="center"/>
    </xf>
    <xf numFmtId="41" fontId="1" fillId="0" borderId="0" applyFont="0" applyFill="0" applyBorder="0" applyAlignment="0" applyProtection="0">
      <alignment vertical="center"/>
    </xf>
    <xf numFmtId="0" fontId="5" fillId="0" borderId="0"/>
    <xf numFmtId="0" fontId="1" fillId="0" borderId="0">
      <alignment vertical="center"/>
    </xf>
    <xf numFmtId="41" fontId="1" fillId="0" borderId="0" applyFont="0" applyFill="0" applyBorder="0" applyAlignment="0" applyProtection="0">
      <alignment vertical="center"/>
    </xf>
    <xf numFmtId="41" fontId="35" fillId="0" borderId="0"/>
    <xf numFmtId="0" fontId="5" fillId="0" borderId="0"/>
    <xf numFmtId="181" fontId="36" fillId="0" borderId="0"/>
    <xf numFmtId="181" fontId="36" fillId="0" borderId="0"/>
    <xf numFmtId="41" fontId="35" fillId="0" borderId="0"/>
    <xf numFmtId="24" fontId="37" fillId="0" borderId="0" applyFont="0" applyFill="0" applyBorder="0" applyAlignment="0" applyProtection="0"/>
    <xf numFmtId="182" fontId="35" fillId="0" borderId="0" applyNumberFormat="0" applyFont="0" applyFill="0" applyBorder="0" applyAlignment="0" applyProtection="0"/>
    <xf numFmtId="182" fontId="35" fillId="0" borderId="0" applyNumberFormat="0" applyFont="0" applyFill="0" applyBorder="0" applyAlignment="0" applyProtection="0"/>
    <xf numFmtId="183" fontId="35" fillId="0" borderId="0" applyNumberFormat="0" applyFont="0" applyFill="0" applyBorder="0" applyAlignment="0" applyProtection="0"/>
    <xf numFmtId="5" fontId="38" fillId="0" borderId="0" applyFont="0" applyFill="0" applyBorder="0" applyAlignment="0" applyProtection="0"/>
    <xf numFmtId="181" fontId="36" fillId="0" borderId="0"/>
    <xf numFmtId="181" fontId="36" fillId="0" borderId="0"/>
    <xf numFmtId="41" fontId="5" fillId="0" borderId="0" applyFont="0" applyFill="0" applyBorder="0" applyAlignment="0" applyProtection="0"/>
    <xf numFmtId="0" fontId="39" fillId="0" borderId="0"/>
    <xf numFmtId="181" fontId="36" fillId="0" borderId="0"/>
    <xf numFmtId="0" fontId="39" fillId="0" borderId="0"/>
    <xf numFmtId="181" fontId="36" fillId="0" borderId="0"/>
    <xf numFmtId="40" fontId="40" fillId="0" borderId="0" applyFont="0" applyFill="0" applyBorder="0" applyAlignment="0" applyProtection="0"/>
    <xf numFmtId="181" fontId="41" fillId="0" borderId="0" applyNumberFormat="0" applyFill="0" applyBorder="0" applyAlignment="0" applyProtection="0">
      <alignment vertical="top"/>
      <protection locked="0"/>
    </xf>
    <xf numFmtId="181" fontId="5" fillId="0" borderId="0" applyFont="0" applyFill="0" applyBorder="0" applyAlignment="0" applyProtection="0"/>
    <xf numFmtId="43" fontId="5" fillId="0" borderId="0" applyFont="0" applyFill="0" applyBorder="0" applyAlignment="0" applyProtection="0"/>
    <xf numFmtId="181" fontId="42" fillId="0" borderId="0"/>
    <xf numFmtId="181" fontId="42" fillId="0" borderId="0"/>
    <xf numFmtId="181" fontId="43" fillId="0" borderId="0"/>
    <xf numFmtId="181" fontId="43" fillId="0" borderId="0"/>
    <xf numFmtId="181" fontId="43" fillId="0" borderId="0"/>
    <xf numFmtId="181" fontId="43" fillId="0" borderId="0"/>
    <xf numFmtId="181" fontId="43" fillId="0" borderId="0"/>
    <xf numFmtId="181" fontId="43" fillId="0" borderId="0"/>
    <xf numFmtId="181" fontId="36" fillId="0" borderId="0" applyFont="0" applyFill="0" applyBorder="0" applyAlignment="0" applyProtection="0"/>
    <xf numFmtId="181" fontId="36" fillId="0" borderId="0" applyFont="0" applyFill="0" applyBorder="0" applyAlignment="0" applyProtection="0"/>
    <xf numFmtId="181" fontId="43" fillId="0" borderId="0"/>
    <xf numFmtId="181" fontId="43" fillId="0" borderId="0"/>
    <xf numFmtId="0" fontId="5" fillId="0" borderId="0"/>
    <xf numFmtId="181" fontId="36" fillId="0" borderId="0" applyFont="0" applyFill="0" applyBorder="0" applyAlignment="0" applyProtection="0"/>
    <xf numFmtId="181" fontId="36" fillId="0" borderId="0" applyFont="0" applyFill="0" applyBorder="0" applyAlignment="0" applyProtection="0"/>
    <xf numFmtId="181" fontId="5" fillId="0" borderId="0"/>
    <xf numFmtId="181" fontId="5" fillId="0" borderId="0"/>
    <xf numFmtId="181" fontId="5" fillId="0" borderId="0"/>
    <xf numFmtId="181" fontId="5" fillId="0" borderId="0"/>
    <xf numFmtId="181" fontId="5" fillId="0" borderId="0"/>
    <xf numFmtId="181" fontId="5" fillId="0" borderId="0"/>
    <xf numFmtId="181" fontId="42" fillId="0" borderId="0"/>
    <xf numFmtId="181" fontId="42" fillId="0" borderId="0"/>
    <xf numFmtId="184" fontId="35" fillId="0" borderId="0" applyFont="0" applyFill="0" applyBorder="0" applyAlignment="0" applyProtection="0"/>
    <xf numFmtId="181" fontId="43" fillId="0" borderId="0"/>
    <xf numFmtId="181" fontId="43" fillId="0" borderId="0"/>
    <xf numFmtId="181" fontId="5" fillId="0" borderId="0"/>
    <xf numFmtId="181" fontId="5" fillId="0" borderId="0"/>
    <xf numFmtId="181" fontId="5" fillId="0" borderId="0" applyFont="0" applyFill="0" applyBorder="0" applyAlignment="0" applyProtection="0"/>
    <xf numFmtId="181" fontId="5" fillId="0" borderId="0" applyFont="0" applyFill="0" applyBorder="0" applyAlignment="0" applyProtection="0"/>
    <xf numFmtId="181" fontId="42" fillId="0" borderId="0"/>
    <xf numFmtId="181" fontId="42" fillId="0" borderId="0"/>
    <xf numFmtId="181" fontId="42" fillId="0" borderId="0"/>
    <xf numFmtId="181" fontId="42" fillId="0" borderId="0"/>
    <xf numFmtId="181" fontId="5" fillId="0" borderId="0"/>
    <xf numFmtId="181" fontId="5" fillId="0" borderId="0"/>
    <xf numFmtId="181" fontId="5" fillId="0" borderId="0" applyFont="0" applyFill="0" applyBorder="0" applyAlignment="0" applyProtection="0"/>
    <xf numFmtId="181" fontId="5" fillId="0" borderId="0" applyFont="0" applyFill="0" applyBorder="0" applyAlignment="0" applyProtection="0"/>
    <xf numFmtId="181" fontId="43" fillId="0" borderId="0"/>
    <xf numFmtId="181"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1" fontId="5" fillId="0" borderId="0"/>
    <xf numFmtId="181" fontId="5" fillId="0" borderId="0"/>
    <xf numFmtId="41" fontId="35" fillId="0" borderId="0"/>
    <xf numFmtId="0" fontId="5" fillId="0" borderId="0"/>
    <xf numFmtId="0" fontId="5" fillId="0" borderId="0"/>
    <xf numFmtId="0" fontId="5" fillId="0" borderId="0"/>
    <xf numFmtId="41" fontId="35" fillId="0" borderId="0"/>
    <xf numFmtId="185" fontId="35" fillId="0" borderId="0"/>
    <xf numFmtId="185" fontId="35" fillId="0" borderId="0"/>
    <xf numFmtId="185" fontId="35" fillId="0" borderId="0"/>
    <xf numFmtId="181" fontId="43" fillId="0" borderId="0"/>
    <xf numFmtId="181" fontId="43" fillId="0" borderId="0"/>
    <xf numFmtId="181" fontId="5" fillId="0" borderId="0"/>
    <xf numFmtId="181" fontId="5" fillId="0" borderId="0"/>
    <xf numFmtId="181" fontId="5" fillId="0" borderId="0" applyFont="0" applyFill="0" applyBorder="0" applyAlignment="0" applyProtection="0"/>
    <xf numFmtId="181" fontId="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1" fontId="5" fillId="0" borderId="0"/>
    <xf numFmtId="181" fontId="5" fillId="0" borderId="0"/>
    <xf numFmtId="181" fontId="44" fillId="0" borderId="0"/>
    <xf numFmtId="41" fontId="5" fillId="0" borderId="0" applyFont="0" applyFill="0" applyBorder="0" applyAlignment="0" applyProtection="0"/>
    <xf numFmtId="43" fontId="5" fillId="0" borderId="0" applyFont="0" applyFill="0" applyBorder="0" applyAlignment="0" applyProtection="0"/>
    <xf numFmtId="9" fontId="5" fillId="41" borderId="0"/>
    <xf numFmtId="181" fontId="36" fillId="0" borderId="0"/>
    <xf numFmtId="181" fontId="36" fillId="0" borderId="0"/>
    <xf numFmtId="181" fontId="45" fillId="0" borderId="0"/>
    <xf numFmtId="181" fontId="45" fillId="0" borderId="0"/>
    <xf numFmtId="181" fontId="36" fillId="0" borderId="0"/>
    <xf numFmtId="181" fontId="36" fillId="0" borderId="0"/>
    <xf numFmtId="40" fontId="46" fillId="0" borderId="0" applyFont="0" applyFill="0" applyBorder="0" applyAlignment="0" applyProtection="0"/>
    <xf numFmtId="38"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7" fillId="0" borderId="0"/>
    <xf numFmtId="181" fontId="47" fillId="0" borderId="0"/>
    <xf numFmtId="1" fontId="37" fillId="0" borderId="0"/>
    <xf numFmtId="181" fontId="5" fillId="0" borderId="0"/>
    <xf numFmtId="181" fontId="5" fillId="0" borderId="0"/>
    <xf numFmtId="186" fontId="48" fillId="0" borderId="0" applyFont="0" applyFill="0" applyBorder="0" applyAlignment="0" applyProtection="0"/>
    <xf numFmtId="0" fontId="49" fillId="42" borderId="0" applyNumberFormat="0" applyBorder="0" applyAlignment="0" applyProtection="0"/>
    <xf numFmtId="0" fontId="49" fillId="43" borderId="0" applyNumberFormat="0" applyBorder="0" applyAlignment="0" applyProtection="0"/>
    <xf numFmtId="0" fontId="49" fillId="44" borderId="0" applyNumberFormat="0" applyBorder="0" applyAlignment="0" applyProtection="0"/>
    <xf numFmtId="0" fontId="49" fillId="45" borderId="0" applyNumberFormat="0" applyBorder="0" applyAlignment="0" applyProtection="0"/>
    <xf numFmtId="0" fontId="49" fillId="46" borderId="0" applyNumberFormat="0" applyBorder="0" applyAlignment="0" applyProtection="0"/>
    <xf numFmtId="0" fontId="49" fillId="47" borderId="0" applyNumberFormat="0" applyBorder="0" applyAlignment="0" applyProtection="0"/>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0" fontId="34" fillId="18"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0" fontId="34" fillId="22"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0" fontId="34" fillId="26"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0" fontId="34" fillId="30"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0" fontId="34" fillId="34"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0" fontId="34" fillId="38"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36" fillId="0" borderId="0"/>
    <xf numFmtId="181" fontId="36" fillId="0" borderId="0"/>
    <xf numFmtId="187" fontId="39" fillId="0" borderId="0" applyFont="0" applyFill="0" applyBorder="0" applyAlignment="0" applyProtection="0"/>
    <xf numFmtId="188" fontId="39" fillId="0" borderId="0" applyFont="0" applyFill="0" applyBorder="0" applyAlignment="0" applyProtection="0"/>
    <xf numFmtId="0" fontId="49" fillId="48" borderId="0" applyNumberFormat="0" applyBorder="0" applyAlignment="0" applyProtection="0"/>
    <xf numFmtId="0" fontId="49" fillId="49" borderId="0" applyNumberFormat="0" applyBorder="0" applyAlignment="0" applyProtection="0"/>
    <xf numFmtId="0" fontId="49" fillId="50" borderId="0" applyNumberFormat="0" applyBorder="0" applyAlignment="0" applyProtection="0"/>
    <xf numFmtId="0" fontId="49" fillId="45" borderId="0" applyNumberFormat="0" applyBorder="0" applyAlignment="0" applyProtection="0"/>
    <xf numFmtId="0" fontId="49" fillId="48" borderId="0" applyNumberFormat="0" applyBorder="0" applyAlignment="0" applyProtection="0"/>
    <xf numFmtId="0" fontId="49" fillId="51" borderId="0" applyNumberFormat="0" applyBorder="0" applyAlignment="0" applyProtection="0"/>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0" fontId="34" fillId="19"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0" fontId="34" fillId="23"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0" fontId="34" fillId="27"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0" fontId="34" fillId="31"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0" fontId="34" fillId="35"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0" fontId="34" fillId="39"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0" fontId="51" fillId="52"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3" borderId="0" applyNumberFormat="0" applyBorder="0" applyAlignment="0" applyProtection="0"/>
    <xf numFmtId="0" fontId="51" fillId="54" borderId="0" applyNumberFormat="0" applyBorder="0" applyAlignment="0" applyProtection="0"/>
    <xf numFmtId="0" fontId="51" fillId="55" borderId="0" applyNumberFormat="0" applyBorder="0" applyAlignment="0" applyProtection="0"/>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0" fontId="53" fillId="20"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0" fontId="53" fillId="24"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0" fontId="53" fillId="28"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0" fontId="53" fillId="32"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0" fontId="53" fillId="36"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0" fontId="53" fillId="40"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9" fontId="54" fillId="0" borderId="0" applyFont="0" applyFill="0" applyBorder="0" applyAlignment="0" applyProtection="0"/>
    <xf numFmtId="190" fontId="38" fillId="0" borderId="0" applyFont="0" applyFill="0" applyBorder="0" applyAlignment="0" applyProtection="0"/>
    <xf numFmtId="41" fontId="55" fillId="0" borderId="0" applyFont="0" applyFill="0" applyBorder="0" applyAlignment="0" applyProtection="0"/>
    <xf numFmtId="43" fontId="55" fillId="0" borderId="0" applyFont="0" applyFill="0" applyBorder="0" applyAlignment="0" applyProtection="0"/>
    <xf numFmtId="41" fontId="56" fillId="0" borderId="0" applyFont="0" applyFill="0" applyBorder="0" applyAlignment="0" applyProtection="0"/>
    <xf numFmtId="43" fontId="56" fillId="0" borderId="0" applyFont="0" applyFill="0" applyBorder="0" applyAlignment="0" applyProtection="0"/>
    <xf numFmtId="0" fontId="51" fillId="56" borderId="0" applyNumberFormat="0" applyBorder="0" applyAlignment="0" applyProtection="0"/>
    <xf numFmtId="0" fontId="51" fillId="57" borderId="0" applyNumberFormat="0" applyBorder="0" applyAlignment="0" applyProtection="0"/>
    <xf numFmtId="0" fontId="51" fillId="58" borderId="0" applyNumberFormat="0" applyBorder="0" applyAlignment="0" applyProtection="0"/>
    <xf numFmtId="0" fontId="51" fillId="53" borderId="0" applyNumberFormat="0" applyBorder="0" applyAlignment="0" applyProtection="0"/>
    <xf numFmtId="0" fontId="51" fillId="54" borderId="0" applyNumberFormat="0" applyBorder="0" applyAlignment="0" applyProtection="0"/>
    <xf numFmtId="0" fontId="51" fillId="59" borderId="0" applyNumberFormat="0" applyBorder="0" applyAlignment="0" applyProtection="0"/>
    <xf numFmtId="181" fontId="57" fillId="60" borderId="42">
      <alignment horizontal="center" vertical="center"/>
    </xf>
    <xf numFmtId="181" fontId="57" fillId="60" borderId="42">
      <alignment horizontal="center" vertical="center"/>
    </xf>
    <xf numFmtId="191" fontId="35" fillId="61" borderId="0" applyNumberFormat="0" applyProtection="0">
      <alignment horizontal="center"/>
      <protection locked="0" hidden="1"/>
    </xf>
    <xf numFmtId="181" fontId="58" fillId="0" borderId="0" applyFont="0" applyFill="0" applyBorder="0" applyAlignment="0" applyProtection="0"/>
    <xf numFmtId="181" fontId="59" fillId="0" borderId="0" applyFont="0" applyFill="0" applyBorder="0" applyAlignment="0" applyProtection="0"/>
    <xf numFmtId="184" fontId="60" fillId="0" borderId="0" applyFont="0" applyFill="0" applyBorder="0" applyAlignment="0" applyProtection="0"/>
    <xf numFmtId="188" fontId="61" fillId="0" borderId="0" applyFont="0" applyFill="0" applyBorder="0" applyAlignment="0" applyProtection="0"/>
    <xf numFmtId="181" fontId="62" fillId="0" borderId="0" applyFont="0" applyFill="0" applyBorder="0" applyAlignment="0" applyProtection="0"/>
    <xf numFmtId="42"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4"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3" fillId="0" borderId="0" applyFont="0" applyFill="0" applyBorder="0" applyAlignment="0" applyProtection="0"/>
    <xf numFmtId="184"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3" fillId="0" borderId="0" applyFont="0" applyFill="0" applyBorder="0" applyAlignment="0" applyProtection="0"/>
    <xf numFmtId="184" fontId="59" fillId="0" borderId="0" applyFont="0" applyFill="0" applyBorder="0" applyAlignment="0" applyProtection="0"/>
    <xf numFmtId="192" fontId="65" fillId="0" borderId="0" applyFont="0" applyFill="0" applyBorder="0" applyAlignment="0" applyProtection="0"/>
    <xf numFmtId="184"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4" fontId="64" fillId="0" borderId="0" applyFont="0" applyFill="0" applyBorder="0" applyAlignment="0" applyProtection="0"/>
    <xf numFmtId="184" fontId="66"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3" fillId="0" borderId="0" applyFont="0" applyFill="0" applyBorder="0" applyAlignment="0" applyProtection="0"/>
    <xf numFmtId="184" fontId="59" fillId="0" borderId="0" applyFont="0" applyFill="0" applyBorder="0" applyAlignment="0" applyProtection="0"/>
    <xf numFmtId="184" fontId="67" fillId="0" borderId="0" applyFont="0" applyFill="0" applyBorder="0" applyAlignment="0" applyProtection="0"/>
    <xf numFmtId="42" fontId="66" fillId="0" borderId="0" applyFont="0" applyFill="0" applyBorder="0" applyAlignment="0" applyProtection="0"/>
    <xf numFmtId="184" fontId="58" fillId="0" borderId="0" applyFont="0" applyFill="0" applyBorder="0" applyAlignment="0" applyProtection="0"/>
    <xf numFmtId="181" fontId="59" fillId="0" borderId="0" applyFont="0" applyFill="0" applyBorder="0" applyAlignment="0" applyProtection="0"/>
    <xf numFmtId="181" fontId="65" fillId="0" borderId="0" applyFont="0" applyFill="0" applyBorder="0" applyAlignment="0" applyProtection="0"/>
    <xf numFmtId="193" fontId="38" fillId="0" borderId="0" applyFont="0" applyFill="0" applyBorder="0" applyAlignment="0" applyProtection="0"/>
    <xf numFmtId="181" fontId="65" fillId="0" borderId="0" applyFont="0" applyFill="0" applyBorder="0" applyAlignment="0" applyProtection="0"/>
    <xf numFmtId="194" fontId="38" fillId="0" borderId="0" applyFont="0" applyFill="0" applyBorder="0" applyAlignment="0" applyProtection="0"/>
    <xf numFmtId="181" fontId="58" fillId="0" borderId="0" applyFont="0" applyFill="0" applyBorder="0" applyAlignment="0" applyProtection="0"/>
    <xf numFmtId="184" fontId="54" fillId="0" borderId="0" applyFont="0" applyFill="0" applyBorder="0" applyAlignment="0" applyProtection="0"/>
    <xf numFmtId="181" fontId="64" fillId="0" borderId="0" applyFont="0" applyFill="0" applyBorder="0" applyAlignment="0" applyProtection="0"/>
    <xf numFmtId="181" fontId="54" fillId="0" borderId="0" applyFont="0" applyFill="0" applyBorder="0" applyAlignment="0" applyProtection="0"/>
    <xf numFmtId="184" fontId="58" fillId="0" borderId="0" applyFont="0" applyFill="0" applyBorder="0" applyAlignment="0" applyProtection="0"/>
    <xf numFmtId="184" fontId="54" fillId="0" borderId="0" applyFont="0" applyFill="0" applyBorder="0" applyAlignment="0" applyProtection="0"/>
    <xf numFmtId="184" fontId="63" fillId="0" borderId="0" applyFont="0" applyFill="0" applyBorder="0" applyAlignment="0" applyProtection="0"/>
    <xf numFmtId="184" fontId="54" fillId="0" borderId="0" applyFont="0" applyFill="0" applyBorder="0" applyAlignment="0" applyProtection="0"/>
    <xf numFmtId="0" fontId="68" fillId="0" borderId="0" applyFont="0" applyFill="0" applyBorder="0" applyAlignment="0" applyProtection="0"/>
    <xf numFmtId="181" fontId="59" fillId="0" borderId="0" applyFont="0" applyFill="0" applyBorder="0" applyAlignment="0" applyProtection="0"/>
    <xf numFmtId="181" fontId="5" fillId="0" borderId="0" applyFont="0" applyFill="0" applyBorder="0" applyAlignment="0" applyProtection="0"/>
    <xf numFmtId="181" fontId="66" fillId="0" borderId="0" applyFont="0" applyFill="0" applyBorder="0" applyAlignment="0" applyProtection="0"/>
    <xf numFmtId="184" fontId="58" fillId="0" borderId="0" applyFont="0" applyFill="0" applyBorder="0" applyAlignment="0" applyProtection="0"/>
    <xf numFmtId="184" fontId="54" fillId="0" borderId="0" applyFont="0" applyFill="0" applyBorder="0" applyAlignment="0" applyProtection="0"/>
    <xf numFmtId="42" fontId="69"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4" fontId="58" fillId="0" borderId="0" applyFont="0" applyFill="0" applyBorder="0" applyAlignment="0" applyProtection="0"/>
    <xf numFmtId="181" fontId="54" fillId="0" borderId="0" applyFont="0" applyFill="0" applyBorder="0" applyAlignment="0" applyProtection="0"/>
    <xf numFmtId="184" fontId="58" fillId="0" borderId="0" applyFont="0" applyFill="0" applyBorder="0" applyAlignment="0" applyProtection="0"/>
    <xf numFmtId="184" fontId="54" fillId="0" borderId="0" applyFont="0" applyFill="0" applyBorder="0" applyAlignment="0" applyProtection="0"/>
    <xf numFmtId="42"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42"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3" fillId="0" borderId="0" applyFont="0" applyFill="0" applyBorder="0" applyAlignment="0" applyProtection="0"/>
    <xf numFmtId="184" fontId="59" fillId="0" borderId="0" applyFont="0" applyFill="0" applyBorder="0" applyAlignment="0" applyProtection="0"/>
    <xf numFmtId="181" fontId="63"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4" fontId="64" fillId="0" borderId="0" applyFont="0" applyFill="0" applyBorder="0" applyAlignment="0" applyProtection="0"/>
    <xf numFmtId="184" fontId="66" fillId="0" borderId="0" applyFont="0" applyFill="0" applyBorder="0" applyAlignment="0" applyProtection="0"/>
    <xf numFmtId="184" fontId="70" fillId="0" borderId="0" applyFont="0" applyFill="0" applyBorder="0" applyAlignment="0" applyProtection="0"/>
    <xf numFmtId="195" fontId="70" fillId="0" borderId="0" applyFont="0" applyFill="0" applyBorder="0" applyAlignment="0" applyProtection="0"/>
    <xf numFmtId="196" fontId="70" fillId="0" borderId="0" applyFont="0" applyFill="0" applyBorder="0" applyAlignment="0" applyProtection="0"/>
    <xf numFmtId="197" fontId="70" fillId="0" borderId="0" applyFont="0" applyFill="0" applyBorder="0" applyAlignment="0" applyProtection="0"/>
    <xf numFmtId="195" fontId="70" fillId="0" borderId="0" applyFont="0" applyFill="0" applyBorder="0" applyAlignment="0" applyProtection="0"/>
    <xf numFmtId="196" fontId="70"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98" fontId="70" fillId="0" borderId="0" applyFont="0" applyFill="0" applyBorder="0" applyAlignment="0" applyProtection="0"/>
    <xf numFmtId="196" fontId="70" fillId="0" borderId="0" applyFont="0" applyFill="0" applyBorder="0" applyAlignment="0" applyProtection="0"/>
    <xf numFmtId="196" fontId="70"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9"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6"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6" fontId="5" fillId="0" borderId="0" applyFont="0" applyFill="0" applyBorder="0" applyAlignment="0" applyProtection="0"/>
    <xf numFmtId="195" fontId="70" fillId="0" borderId="0" applyFont="0" applyFill="0" applyBorder="0" applyAlignment="0" applyProtection="0"/>
    <xf numFmtId="197" fontId="70" fillId="0" borderId="0" applyFont="0" applyFill="0" applyBorder="0" applyAlignment="0" applyProtection="0"/>
    <xf numFmtId="196" fontId="5" fillId="0" borderId="0" applyFont="0" applyFill="0" applyBorder="0" applyAlignment="0" applyProtection="0"/>
    <xf numFmtId="195" fontId="70" fillId="0" borderId="0" applyFont="0" applyFill="0" applyBorder="0" applyAlignment="0" applyProtection="0"/>
    <xf numFmtId="200" fontId="71"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5" fontId="5" fillId="0" borderId="0" applyFont="0" applyFill="0" applyBorder="0" applyAlignment="0" applyProtection="0"/>
    <xf numFmtId="197" fontId="72"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7"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200" fontId="71" fillId="0" borderId="0" applyFont="0" applyFill="0" applyBorder="0" applyAlignment="0" applyProtection="0"/>
    <xf numFmtId="195" fontId="70" fillId="0" borderId="0" applyFont="0" applyFill="0" applyBorder="0" applyAlignment="0" applyProtection="0"/>
    <xf numFmtId="195" fontId="43"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9"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9" fontId="5"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6" fontId="70"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5" fillId="0" borderId="0" applyFont="0" applyFill="0" applyBorder="0" applyAlignment="0" applyProtection="0"/>
    <xf numFmtId="197"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5"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60" fillId="0" borderId="0" applyFont="0" applyFill="0" applyBorder="0" applyAlignment="0" applyProtection="0"/>
    <xf numFmtId="201" fontId="38" fillId="0" borderId="0" applyFont="0" applyFill="0" applyBorder="0" applyAlignment="0" applyProtection="0"/>
    <xf numFmtId="181" fontId="62" fillId="0" borderId="0" applyFont="0" applyFill="0" applyBorder="0" applyAlignment="0" applyProtection="0"/>
    <xf numFmtId="44" fontId="59" fillId="0" borderId="0" applyFont="0" applyFill="0" applyBorder="0" applyAlignment="0" applyProtection="0"/>
    <xf numFmtId="181" fontId="63"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95" fontId="64"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63" fillId="0" borderId="0" applyFont="0" applyFill="0" applyBorder="0" applyAlignment="0" applyProtection="0"/>
    <xf numFmtId="202" fontId="38"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63" fillId="0" borderId="0" applyFont="0" applyFill="0" applyBorder="0" applyAlignment="0" applyProtection="0"/>
    <xf numFmtId="202" fontId="38" fillId="0" borderId="0" applyFont="0" applyFill="0" applyBorder="0" applyAlignment="0" applyProtection="0"/>
    <xf numFmtId="203" fontId="65" fillId="0" borderId="0" applyFont="0" applyFill="0" applyBorder="0" applyAlignment="0" applyProtection="0"/>
    <xf numFmtId="202" fontId="38" fillId="0" borderId="0" applyFont="0" applyFill="0" applyBorder="0" applyAlignment="0" applyProtection="0"/>
    <xf numFmtId="181" fontId="63" fillId="0" borderId="0" applyFont="0" applyFill="0" applyBorder="0" applyAlignment="0" applyProtection="0"/>
    <xf numFmtId="204" fontId="38" fillId="0" borderId="0" applyFont="0" applyFill="0" applyBorder="0" applyAlignment="0" applyProtection="0"/>
    <xf numFmtId="195"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95" fontId="64" fillId="0" borderId="0" applyFont="0" applyFill="0" applyBorder="0" applyAlignment="0" applyProtection="0"/>
    <xf numFmtId="202" fontId="38"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63" fillId="0" borderId="0" applyFont="0" applyFill="0" applyBorder="0" applyAlignment="0" applyProtection="0"/>
    <xf numFmtId="202" fontId="38" fillId="0" borderId="0" applyFont="0" applyFill="0" applyBorder="0" applyAlignment="0" applyProtection="0"/>
    <xf numFmtId="195" fontId="67" fillId="0" borderId="0" applyFont="0" applyFill="0" applyBorder="0" applyAlignment="0" applyProtection="0"/>
    <xf numFmtId="204" fontId="38" fillId="0" borderId="0" applyFont="0" applyFill="0" applyBorder="0" applyAlignment="0" applyProtection="0"/>
    <xf numFmtId="195" fontId="58" fillId="0" borderId="0" applyFont="0" applyFill="0" applyBorder="0" applyAlignment="0" applyProtection="0"/>
    <xf numFmtId="181" fontId="59" fillId="0" borderId="0" applyFont="0" applyFill="0" applyBorder="0" applyAlignment="0" applyProtection="0"/>
    <xf numFmtId="181" fontId="65" fillId="0" borderId="0" applyFont="0" applyFill="0" applyBorder="0" applyAlignment="0" applyProtection="0"/>
    <xf numFmtId="205" fontId="5" fillId="0" borderId="0" applyFont="0" applyFill="0" applyBorder="0" applyAlignment="0" applyProtection="0"/>
    <xf numFmtId="181" fontId="65" fillId="0" borderId="0" applyFont="0" applyFill="0" applyBorder="0" applyAlignment="0" applyProtection="0"/>
    <xf numFmtId="206" fontId="38" fillId="0" borderId="0" applyFont="0" applyFill="0" applyBorder="0" applyAlignment="0" applyProtection="0"/>
    <xf numFmtId="181" fontId="65" fillId="0" borderId="0" applyFont="0" applyFill="0" applyBorder="0" applyAlignment="0" applyProtection="0"/>
    <xf numFmtId="202" fontId="38" fillId="0" borderId="0" applyFont="0" applyFill="0" applyBorder="0" applyAlignment="0" applyProtection="0"/>
    <xf numFmtId="181" fontId="64" fillId="0" borderId="0" applyFont="0" applyFill="0" applyBorder="0" applyAlignment="0" applyProtection="0"/>
    <xf numFmtId="181" fontId="54" fillId="0" borderId="0" applyFont="0" applyFill="0" applyBorder="0" applyAlignment="0" applyProtection="0"/>
    <xf numFmtId="195" fontId="58" fillId="0" borderId="0" applyFont="0" applyFill="0" applyBorder="0" applyAlignment="0" applyProtection="0"/>
    <xf numFmtId="202" fontId="38" fillId="0" borderId="0" applyFont="0" applyFill="0" applyBorder="0" applyAlignment="0" applyProtection="0"/>
    <xf numFmtId="195" fontId="63" fillId="0" borderId="0" applyFont="0" applyFill="0" applyBorder="0" applyAlignment="0" applyProtection="0"/>
    <xf numFmtId="202" fontId="38" fillId="0" borderId="0" applyFont="0" applyFill="0" applyBorder="0" applyAlignment="0" applyProtection="0"/>
    <xf numFmtId="0" fontId="68" fillId="0" borderId="0" applyFont="0" applyFill="0" applyBorder="0" applyAlignment="0" applyProtection="0"/>
    <xf numFmtId="181" fontId="59" fillId="0" borderId="0" applyFont="0" applyFill="0" applyBorder="0" applyAlignment="0" applyProtection="0"/>
    <xf numFmtId="181" fontId="5" fillId="0" borderId="0" applyFont="0" applyFill="0" applyBorder="0" applyAlignment="0" applyProtection="0"/>
    <xf numFmtId="181" fontId="66" fillId="0" borderId="0" applyFont="0" applyFill="0" applyBorder="0" applyAlignment="0" applyProtection="0"/>
    <xf numFmtId="195" fontId="58" fillId="0" borderId="0" applyFont="0" applyFill="0" applyBorder="0" applyAlignment="0" applyProtection="0"/>
    <xf numFmtId="202" fontId="38" fillId="0" borderId="0" applyFont="0" applyFill="0" applyBorder="0" applyAlignment="0" applyProtection="0"/>
    <xf numFmtId="44" fontId="69"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58" fillId="0" borderId="0" applyFont="0" applyFill="0" applyBorder="0" applyAlignment="0" applyProtection="0"/>
    <xf numFmtId="181" fontId="54" fillId="0" borderId="0" applyFont="0" applyFill="0" applyBorder="0" applyAlignment="0" applyProtection="0"/>
    <xf numFmtId="195" fontId="58" fillId="0" borderId="0" applyFont="0" applyFill="0" applyBorder="0" applyAlignment="0" applyProtection="0"/>
    <xf numFmtId="202" fontId="38" fillId="0" borderId="0" applyFont="0" applyFill="0" applyBorder="0" applyAlignment="0" applyProtection="0"/>
    <xf numFmtId="44"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95" fontId="64" fillId="0" borderId="0" applyFont="0" applyFill="0" applyBorder="0" applyAlignment="0" applyProtection="0"/>
    <xf numFmtId="202" fontId="38" fillId="0" borderId="0" applyFont="0" applyFill="0" applyBorder="0" applyAlignment="0" applyProtection="0"/>
    <xf numFmtId="181" fontId="56" fillId="0" borderId="0" applyFont="0" applyFill="0" applyBorder="0" applyAlignment="0" applyProtection="0"/>
    <xf numFmtId="181" fontId="56" fillId="0" borderId="0" applyFont="0" applyFill="0" applyBorder="0" applyAlignment="0" applyProtection="0"/>
    <xf numFmtId="42" fontId="55" fillId="0" borderId="0" applyFont="0" applyFill="0" applyBorder="0" applyAlignment="0" applyProtection="0"/>
    <xf numFmtId="44" fontId="55" fillId="0" borderId="0" applyFont="0" applyFill="0" applyBorder="0" applyAlignment="0" applyProtection="0"/>
    <xf numFmtId="189" fontId="70" fillId="0" borderId="0" applyFont="0" applyFill="0" applyBorder="0" applyAlignment="0" applyProtection="0"/>
    <xf numFmtId="207" fontId="70" fillId="0" borderId="0" applyFont="0" applyFill="0" applyBorder="0" applyAlignment="0" applyProtection="0"/>
    <xf numFmtId="43" fontId="70" fillId="0" borderId="0" applyFont="0" applyFill="0" applyBorder="0" applyAlignment="0" applyProtection="0"/>
    <xf numFmtId="208" fontId="70" fillId="0" borderId="0" applyFont="0" applyFill="0" applyBorder="0" applyAlignment="0" applyProtection="0"/>
    <xf numFmtId="207" fontId="70" fillId="0" borderId="0" applyFont="0" applyFill="0" applyBorder="0" applyAlignment="0" applyProtection="0"/>
    <xf numFmtId="43" fontId="70"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209"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19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43"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43" fontId="5" fillId="0" borderId="0" applyFont="0" applyFill="0" applyBorder="0" applyAlignment="0" applyProtection="0"/>
    <xf numFmtId="207" fontId="70" fillId="0" borderId="0" applyFont="0" applyFill="0" applyBorder="0" applyAlignment="0" applyProtection="0"/>
    <xf numFmtId="208" fontId="70" fillId="0" borderId="0" applyFont="0" applyFill="0" applyBorder="0" applyAlignment="0" applyProtection="0"/>
    <xf numFmtId="43" fontId="5" fillId="0" borderId="0" applyFont="0" applyFill="0" applyBorder="0" applyAlignment="0" applyProtection="0"/>
    <xf numFmtId="207" fontId="70"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7" fontId="5" fillId="0" borderId="0" applyFont="0" applyFill="0" applyBorder="0" applyAlignment="0" applyProtection="0"/>
    <xf numFmtId="208" fontId="72"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8"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207" fontId="70" fillId="0" borderId="0" applyFont="0" applyFill="0" applyBorder="0" applyAlignment="0" applyProtection="0"/>
    <xf numFmtId="207" fontId="43"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19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198" fontId="5"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208" fontId="5"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208" fontId="71"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43" fontId="70"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5" fillId="0" borderId="0" applyFont="0" applyFill="0" applyBorder="0" applyAlignment="0" applyProtection="0"/>
    <xf numFmtId="208"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7"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181" fontId="58" fillId="0" borderId="0" applyFont="0" applyFill="0" applyBorder="0" applyAlignment="0" applyProtection="0"/>
    <xf numFmtId="181" fontId="59" fillId="0" borderId="0" applyFont="0" applyFill="0" applyBorder="0" applyAlignment="0" applyProtection="0"/>
    <xf numFmtId="189" fontId="60" fillId="0" borderId="0" applyFont="0" applyFill="0" applyBorder="0" applyAlignment="0" applyProtection="0"/>
    <xf numFmtId="4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9" fillId="0" borderId="0" applyFont="0" applyFill="0" applyBorder="0" applyAlignment="0" applyProtection="0"/>
    <xf numFmtId="181" fontId="73" fillId="0" borderId="0" applyFont="0" applyFill="0" applyBorder="0" applyAlignment="0" applyProtection="0"/>
    <xf numFmtId="181" fontId="66"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58" fillId="0" borderId="0" applyFont="0" applyFill="0" applyBorder="0" applyAlignment="0" applyProtection="0"/>
    <xf numFmtId="181" fontId="59" fillId="0" borderId="0" applyFont="0" applyFill="0" applyBorder="0" applyAlignment="0" applyProtection="0"/>
    <xf numFmtId="207" fontId="60" fillId="0" borderId="0" applyFont="0" applyFill="0" applyBorder="0" applyAlignment="0" applyProtection="0"/>
    <xf numFmtId="43"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54" fillId="0" borderId="0" applyFont="0" applyFill="0" applyBorder="0" applyAlignment="0" applyProtection="0"/>
    <xf numFmtId="0" fontId="68" fillId="0" borderId="0" applyFont="0" applyFill="0" applyBorder="0" applyAlignment="0" applyProtection="0"/>
    <xf numFmtId="181" fontId="59" fillId="0" borderId="0" applyFont="0" applyFill="0" applyBorder="0" applyAlignment="0" applyProtection="0"/>
    <xf numFmtId="181" fontId="73" fillId="0" borderId="0" applyFont="0" applyFill="0" applyBorder="0" applyAlignment="0" applyProtection="0"/>
    <xf numFmtId="181" fontId="66"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4" fontId="38" fillId="0" borderId="0" applyFont="0" applyFill="0" applyBorder="0" applyAlignment="0" applyProtection="0"/>
    <xf numFmtId="0" fontId="74" fillId="43" borderId="0" applyNumberFormat="0" applyBorder="0" applyAlignment="0" applyProtection="0"/>
    <xf numFmtId="181" fontId="75" fillId="0" borderId="0" applyNumberFormat="0" applyFill="0" applyBorder="0" applyAlignment="0" applyProtection="0"/>
    <xf numFmtId="181" fontId="75" fillId="0" borderId="0" applyNumberFormat="0" applyFill="0" applyBorder="0" applyAlignment="0" applyProtection="0"/>
    <xf numFmtId="181" fontId="76" fillId="0" borderId="0" applyNumberFormat="0" applyFill="0" applyBorder="0" applyProtection="0">
      <alignment horizontal="left"/>
    </xf>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70" fillId="0" borderId="0"/>
    <xf numFmtId="181" fontId="70"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0"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5" fillId="0" borderId="0"/>
    <xf numFmtId="181" fontId="5"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1" fillId="0" borderId="0"/>
    <xf numFmtId="181" fontId="71" fillId="0" borderId="0"/>
    <xf numFmtId="181" fontId="5" fillId="0" borderId="0"/>
    <xf numFmtId="181" fontId="5"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210" fontId="77"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8" fillId="0" borderId="0"/>
    <xf numFmtId="181" fontId="78" fillId="0" borderId="0"/>
    <xf numFmtId="181" fontId="71" fillId="0" borderId="0"/>
    <xf numFmtId="181" fontId="71" fillId="0" borderId="0"/>
    <xf numFmtId="181" fontId="71" fillId="0" borderId="0"/>
    <xf numFmtId="181" fontId="71" fillId="0" borderId="0"/>
    <xf numFmtId="181" fontId="71" fillId="0" borderId="0"/>
    <xf numFmtId="181" fontId="70" fillId="0" borderId="0"/>
    <xf numFmtId="181" fontId="70"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71" fillId="0" borderId="0"/>
    <xf numFmtId="181" fontId="71" fillId="0" borderId="0"/>
    <xf numFmtId="210" fontId="77" fillId="0" borderId="0"/>
    <xf numFmtId="181" fontId="70" fillId="0" borderId="0"/>
    <xf numFmtId="181" fontId="70" fillId="0" borderId="0"/>
    <xf numFmtId="181" fontId="71" fillId="0" borderId="0"/>
    <xf numFmtId="181" fontId="5" fillId="0" borderId="0"/>
    <xf numFmtId="181" fontId="5" fillId="0" borderId="0"/>
    <xf numFmtId="181" fontId="71" fillId="0" borderId="0"/>
    <xf numFmtId="181" fontId="71" fillId="0" borderId="0"/>
    <xf numFmtId="181" fontId="71" fillId="0" borderId="0"/>
    <xf numFmtId="181" fontId="71" fillId="0" borderId="0"/>
    <xf numFmtId="181" fontId="5" fillId="0" borderId="0"/>
    <xf numFmtId="181" fontId="5" fillId="0" borderId="0"/>
    <xf numFmtId="181" fontId="78" fillId="0" borderId="0"/>
    <xf numFmtId="181" fontId="78"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1"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5" fillId="0" borderId="0"/>
    <xf numFmtId="181" fontId="5" fillId="0" borderId="0"/>
    <xf numFmtId="181" fontId="71" fillId="0" borderId="0"/>
    <xf numFmtId="181" fontId="71" fillId="0" borderId="0"/>
    <xf numFmtId="181" fontId="70" fillId="0" borderId="0"/>
    <xf numFmtId="181" fontId="5" fillId="0" borderId="0"/>
    <xf numFmtId="181" fontId="5" fillId="0" borderId="0"/>
    <xf numFmtId="181" fontId="71" fillId="0" borderId="0"/>
    <xf numFmtId="181" fontId="71" fillId="0" borderId="0"/>
    <xf numFmtId="181" fontId="5" fillId="0" borderId="0"/>
    <xf numFmtId="181" fontId="5" fillId="0" borderId="0"/>
    <xf numFmtId="39" fontId="42" fillId="0" borderId="0"/>
    <xf numFmtId="181" fontId="5" fillId="0" borderId="0"/>
    <xf numFmtId="181" fontId="5" fillId="0" borderId="0"/>
    <xf numFmtId="181" fontId="5" fillId="0" borderId="0"/>
    <xf numFmtId="181" fontId="71"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70" fillId="0" borderId="0"/>
    <xf numFmtId="181" fontId="70"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5" fillId="0" borderId="0"/>
    <xf numFmtId="181" fontId="5" fillId="0" borderId="0"/>
    <xf numFmtId="181" fontId="70" fillId="0" borderId="0"/>
    <xf numFmtId="181" fontId="70" fillId="0" borderId="0"/>
    <xf numFmtId="181" fontId="5" fillId="0" borderId="0"/>
    <xf numFmtId="39" fontId="42"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71" fillId="0" borderId="0"/>
    <xf numFmtId="181" fontId="71" fillId="0" borderId="0"/>
    <xf numFmtId="181" fontId="78" fillId="0" borderId="0"/>
    <xf numFmtId="181" fontId="78"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71" fillId="0" borderId="0"/>
    <xf numFmtId="181" fontId="5" fillId="0" borderId="0"/>
    <xf numFmtId="181" fontId="5" fillId="0" borderId="0"/>
    <xf numFmtId="181" fontId="71" fillId="0" borderId="0"/>
    <xf numFmtId="181" fontId="5" fillId="0" borderId="0"/>
    <xf numFmtId="181" fontId="5"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71"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71" fillId="0" borderId="0"/>
    <xf numFmtId="181" fontId="5" fillId="0" borderId="0"/>
    <xf numFmtId="181" fontId="5" fillId="0" borderId="0"/>
    <xf numFmtId="181" fontId="71" fillId="0" borderId="0"/>
    <xf numFmtId="181" fontId="71" fillId="0" borderId="0"/>
    <xf numFmtId="181" fontId="71" fillId="0" borderId="0"/>
    <xf numFmtId="181" fontId="71" fillId="0" borderId="0"/>
    <xf numFmtId="39" fontId="42" fillId="0" borderId="0"/>
    <xf numFmtId="181" fontId="5" fillId="0" borderId="0"/>
    <xf numFmtId="181" fontId="43" fillId="0" borderId="0"/>
    <xf numFmtId="181" fontId="43" fillId="0" borderId="0"/>
    <xf numFmtId="181" fontId="79" fillId="0" borderId="0" applyFont="0"/>
    <xf numFmtId="181" fontId="70" fillId="0" borderId="0"/>
    <xf numFmtId="181" fontId="70"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39" fontId="42" fillId="0" borderId="0"/>
    <xf numFmtId="181" fontId="5" fillId="0" borderId="0"/>
    <xf numFmtId="181" fontId="5" fillId="0" borderId="0"/>
    <xf numFmtId="181" fontId="71" fillId="0" borderId="0"/>
    <xf numFmtId="181" fontId="71" fillId="0" borderId="0"/>
    <xf numFmtId="181" fontId="78" fillId="0" borderId="0"/>
    <xf numFmtId="181" fontId="78" fillId="0" borderId="0"/>
    <xf numFmtId="181" fontId="70" fillId="0" borderId="0"/>
    <xf numFmtId="181" fontId="70" fillId="0" borderId="0"/>
    <xf numFmtId="181" fontId="5" fillId="0" borderId="0"/>
    <xf numFmtId="181" fontId="5" fillId="0" borderId="0"/>
    <xf numFmtId="39" fontId="42"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80" fillId="0" borderId="0"/>
    <xf numFmtId="181" fontId="81" fillId="0" borderId="0"/>
    <xf numFmtId="181" fontId="82" fillId="0" borderId="0"/>
    <xf numFmtId="181" fontId="83" fillId="0" borderId="0"/>
    <xf numFmtId="181" fontId="84" fillId="0" borderId="0"/>
    <xf numFmtId="181" fontId="85" fillId="0" borderId="0"/>
    <xf numFmtId="181" fontId="58" fillId="0" borderId="0"/>
    <xf numFmtId="181" fontId="54" fillId="0" borderId="0"/>
    <xf numFmtId="181" fontId="58" fillId="0" borderId="0"/>
    <xf numFmtId="181" fontId="54" fillId="0" borderId="0"/>
    <xf numFmtId="0" fontId="60" fillId="0" borderId="0"/>
    <xf numFmtId="0" fontId="86" fillId="0" borderId="0"/>
    <xf numFmtId="0" fontId="60" fillId="0" borderId="0"/>
    <xf numFmtId="0" fontId="87" fillId="0" borderId="0"/>
    <xf numFmtId="181" fontId="88" fillId="0" borderId="0">
      <alignment vertical="center"/>
    </xf>
    <xf numFmtId="181" fontId="89" fillId="0" borderId="0">
      <alignment vertical="center"/>
    </xf>
    <xf numFmtId="181" fontId="88" fillId="0" borderId="0">
      <alignment vertical="center"/>
    </xf>
    <xf numFmtId="181" fontId="89" fillId="0" borderId="0">
      <alignment vertical="center"/>
    </xf>
    <xf numFmtId="181" fontId="63" fillId="0" borderId="0"/>
    <xf numFmtId="181" fontId="54" fillId="0" borderId="0"/>
    <xf numFmtId="181" fontId="58" fillId="0" borderId="0"/>
    <xf numFmtId="181" fontId="54" fillId="0" borderId="0"/>
    <xf numFmtId="181" fontId="63" fillId="0" borderId="0"/>
    <xf numFmtId="181" fontId="61" fillId="0" borderId="0"/>
    <xf numFmtId="181" fontId="58" fillId="0" borderId="0"/>
    <xf numFmtId="181" fontId="54" fillId="0" borderId="0"/>
    <xf numFmtId="181" fontId="58" fillId="0" borderId="0"/>
    <xf numFmtId="181" fontId="54" fillId="0" borderId="0"/>
    <xf numFmtId="181" fontId="58" fillId="0" borderId="0"/>
    <xf numFmtId="0" fontId="90" fillId="0" borderId="0"/>
    <xf numFmtId="181" fontId="91" fillId="0" borderId="0"/>
    <xf numFmtId="181" fontId="54" fillId="0" borderId="0"/>
    <xf numFmtId="181" fontId="58" fillId="0" borderId="0"/>
    <xf numFmtId="181" fontId="92" fillId="0" borderId="0"/>
    <xf numFmtId="181" fontId="93" fillId="0" borderId="0"/>
    <xf numFmtId="181" fontId="92" fillId="0" borderId="0"/>
    <xf numFmtId="181" fontId="93" fillId="0" borderId="0"/>
    <xf numFmtId="181" fontId="92" fillId="0" borderId="0"/>
    <xf numFmtId="181" fontId="93" fillId="0" borderId="0"/>
    <xf numFmtId="181" fontId="92" fillId="0" borderId="0"/>
    <xf numFmtId="181" fontId="93" fillId="0" borderId="0"/>
    <xf numFmtId="181" fontId="92" fillId="0" borderId="0"/>
    <xf numFmtId="181" fontId="93" fillId="0" borderId="0"/>
    <xf numFmtId="181" fontId="92" fillId="0" borderId="0"/>
    <xf numFmtId="181" fontId="63" fillId="0" borderId="0"/>
    <xf numFmtId="181" fontId="54" fillId="0" borderId="0"/>
    <xf numFmtId="181" fontId="64" fillId="0" borderId="0"/>
    <xf numFmtId="181" fontId="59" fillId="0" borderId="0"/>
    <xf numFmtId="181" fontId="63" fillId="0" borderId="0"/>
    <xf numFmtId="181" fontId="59" fillId="0" borderId="0"/>
    <xf numFmtId="181" fontId="63" fillId="0" borderId="0"/>
    <xf numFmtId="181" fontId="59" fillId="0" borderId="0"/>
    <xf numFmtId="181" fontId="94" fillId="0" borderId="0"/>
    <xf numFmtId="181" fontId="59" fillId="0" borderId="0"/>
    <xf numFmtId="181" fontId="63" fillId="0" borderId="0"/>
    <xf numFmtId="181" fontId="59" fillId="0" borderId="0"/>
    <xf numFmtId="181" fontId="63" fillId="0" borderId="0"/>
    <xf numFmtId="181" fontId="66" fillId="0" borderId="0"/>
    <xf numFmtId="181" fontId="64" fillId="0" borderId="0"/>
    <xf numFmtId="181" fontId="54" fillId="0" borderId="0"/>
    <xf numFmtId="181" fontId="58" fillId="0" borderId="0"/>
    <xf numFmtId="181" fontId="54" fillId="0" borderId="0"/>
    <xf numFmtId="181" fontId="63" fillId="0" borderId="0"/>
    <xf numFmtId="181" fontId="59" fillId="0" borderId="0"/>
    <xf numFmtId="181" fontId="63" fillId="0" borderId="0"/>
    <xf numFmtId="181" fontId="59" fillId="0" borderId="0"/>
    <xf numFmtId="181" fontId="63"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66" fillId="0" borderId="0"/>
    <xf numFmtId="181" fontId="64" fillId="0" borderId="0"/>
    <xf numFmtId="181" fontId="95" fillId="0" borderId="0"/>
    <xf numFmtId="181" fontId="58" fillId="0" borderId="0"/>
    <xf numFmtId="181" fontId="96" fillId="0" borderId="0"/>
    <xf numFmtId="181" fontId="63" fillId="0" borderId="0"/>
    <xf numFmtId="181" fontId="54" fillId="0" borderId="0"/>
    <xf numFmtId="181" fontId="58" fillId="0" borderId="0"/>
    <xf numFmtId="181" fontId="54" fillId="0" borderId="0"/>
    <xf numFmtId="181" fontId="64" fillId="0" borderId="0"/>
    <xf numFmtId="181" fontId="66" fillId="0" borderId="0"/>
    <xf numFmtId="181" fontId="64" fillId="0" borderId="0"/>
    <xf numFmtId="181" fontId="66" fillId="0" borderId="0"/>
    <xf numFmtId="181" fontId="97" fillId="0" borderId="0"/>
    <xf numFmtId="181" fontId="54" fillId="0" borderId="0"/>
    <xf numFmtId="181" fontId="58" fillId="0" borderId="0"/>
    <xf numFmtId="181" fontId="54" fillId="0" borderId="0"/>
    <xf numFmtId="181" fontId="64" fillId="0" borderId="0"/>
    <xf numFmtId="181" fontId="54" fillId="0" borderId="0"/>
    <xf numFmtId="181" fontId="63" fillId="0" borderId="0"/>
    <xf numFmtId="181" fontId="54" fillId="0" borderId="0"/>
    <xf numFmtId="181" fontId="64"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63" fillId="0" borderId="0"/>
    <xf numFmtId="181" fontId="59" fillId="0" borderId="0"/>
    <xf numFmtId="181" fontId="63" fillId="0" borderId="0"/>
    <xf numFmtId="181" fontId="59" fillId="0" borderId="0"/>
    <xf numFmtId="181" fontId="5" fillId="0" borderId="0"/>
    <xf numFmtId="181" fontId="5" fillId="0" borderId="0"/>
    <xf numFmtId="181" fontId="5" fillId="0" borderId="0"/>
    <xf numFmtId="181" fontId="5" fillId="0" borderId="0"/>
    <xf numFmtId="181" fontId="63" fillId="0" borderId="0"/>
    <xf numFmtId="181" fontId="59" fillId="0" borderId="0"/>
    <xf numFmtId="181" fontId="63" fillId="0" borderId="0"/>
    <xf numFmtId="181" fontId="59" fillId="0" borderId="0"/>
    <xf numFmtId="181" fontId="63" fillId="0" borderId="0"/>
    <xf numFmtId="181" fontId="54" fillId="0" borderId="0"/>
    <xf numFmtId="181" fontId="67" fillId="0" borderId="0"/>
    <xf numFmtId="181" fontId="54" fillId="0" borderId="0"/>
    <xf numFmtId="181" fontId="69" fillId="0" borderId="0"/>
    <xf numFmtId="0" fontId="87" fillId="0" borderId="0"/>
    <xf numFmtId="181" fontId="58" fillId="0" borderId="0"/>
    <xf numFmtId="181" fontId="59" fillId="0" borderId="0"/>
    <xf numFmtId="181" fontId="63" fillId="0" borderId="0"/>
    <xf numFmtId="181" fontId="85" fillId="0" borderId="0"/>
    <xf numFmtId="181" fontId="73" fillId="0" borderId="0"/>
    <xf numFmtId="181" fontId="85" fillId="0" borderId="0"/>
    <xf numFmtId="181" fontId="58" fillId="0" borderId="0"/>
    <xf numFmtId="181" fontId="54" fillId="0" borderId="0"/>
    <xf numFmtId="181" fontId="58" fillId="0" borderId="0"/>
    <xf numFmtId="181" fontId="54" fillId="0" borderId="0"/>
    <xf numFmtId="181" fontId="58" fillId="0" borderId="0"/>
    <xf numFmtId="181" fontId="96" fillId="0" borderId="0"/>
    <xf numFmtId="181" fontId="63" fillId="0" borderId="0"/>
    <xf numFmtId="181" fontId="85" fillId="0" borderId="0"/>
    <xf numFmtId="181" fontId="58" fillId="0" borderId="0" applyBorder="0"/>
    <xf numFmtId="181" fontId="54" fillId="0" borderId="0" applyBorder="0"/>
    <xf numFmtId="181" fontId="58" fillId="0" borderId="0" applyBorder="0"/>
    <xf numFmtId="181" fontId="54" fillId="0" borderId="0" applyBorder="0"/>
    <xf numFmtId="181" fontId="65" fillId="0" borderId="0"/>
    <xf numFmtId="181" fontId="98" fillId="0" borderId="0"/>
    <xf numFmtId="181" fontId="63" fillId="0" borderId="0"/>
    <xf numFmtId="181" fontId="59" fillId="0" borderId="0"/>
    <xf numFmtId="181" fontId="63" fillId="0" borderId="0"/>
    <xf numFmtId="181" fontId="59" fillId="0" borderId="0"/>
    <xf numFmtId="181" fontId="58" fillId="0" borderId="0"/>
    <xf numFmtId="181" fontId="54" fillId="0" borderId="0"/>
    <xf numFmtId="181" fontId="58" fillId="0" borderId="0"/>
    <xf numFmtId="181" fontId="54" fillId="0" borderId="0"/>
    <xf numFmtId="181" fontId="58" fillId="0" borderId="0"/>
    <xf numFmtId="211" fontId="99" fillId="0" borderId="0" applyFill="0" applyBorder="0" applyAlignment="0"/>
    <xf numFmtId="211" fontId="99" fillId="0" borderId="0" applyFill="0" applyBorder="0" applyAlignment="0"/>
    <xf numFmtId="181" fontId="36" fillId="0" borderId="0" applyFill="0" applyBorder="0" applyAlignment="0"/>
    <xf numFmtId="181" fontId="36" fillId="0" borderId="0" applyFill="0" applyBorder="0" applyAlignment="0"/>
    <xf numFmtId="212" fontId="42" fillId="0" borderId="0" applyFill="0" applyBorder="0" applyAlignment="0"/>
    <xf numFmtId="213" fontId="42" fillId="0" borderId="0" applyFill="0" applyBorder="0" applyAlignment="0"/>
    <xf numFmtId="214" fontId="5" fillId="0" borderId="0" applyFill="0" applyBorder="0" applyAlignment="0"/>
    <xf numFmtId="215" fontId="5" fillId="0" borderId="0" applyFill="0" applyBorder="0" applyAlignment="0"/>
    <xf numFmtId="197" fontId="42" fillId="0" borderId="0" applyFill="0" applyBorder="0" applyAlignment="0"/>
    <xf numFmtId="216" fontId="42" fillId="0" borderId="0" applyFill="0" applyBorder="0" applyAlignment="0"/>
    <xf numFmtId="212" fontId="42" fillId="0" borderId="0" applyFill="0" applyBorder="0" applyAlignment="0"/>
    <xf numFmtId="0" fontId="100" fillId="62" borderId="43" applyNumberFormat="0" applyAlignment="0" applyProtection="0"/>
    <xf numFmtId="181" fontId="5" fillId="0" borderId="0" applyFont="0"/>
    <xf numFmtId="181" fontId="5" fillId="0" borderId="0" applyFont="0"/>
    <xf numFmtId="0" fontId="101" fillId="0" borderId="0"/>
    <xf numFmtId="181" fontId="101" fillId="0" borderId="0"/>
    <xf numFmtId="181" fontId="5" fillId="0" borderId="0" applyFont="0"/>
    <xf numFmtId="181" fontId="5" fillId="0" borderId="0" applyFont="0"/>
    <xf numFmtId="181" fontId="5" fillId="0" borderId="0" applyFont="0"/>
    <xf numFmtId="181" fontId="5" fillId="0" borderId="0" applyFont="0"/>
    <xf numFmtId="181" fontId="43" fillId="0" borderId="9">
      <alignment horizontal="center"/>
    </xf>
    <xf numFmtId="181" fontId="43" fillId="0" borderId="9">
      <alignment horizontal="center"/>
    </xf>
    <xf numFmtId="0" fontId="102" fillId="63" borderId="44" applyNumberFormat="0" applyAlignment="0" applyProtection="0"/>
    <xf numFmtId="181" fontId="103" fillId="0" borderId="0" applyNumberFormat="0" applyFill="0" applyBorder="0" applyProtection="0">
      <alignment horizontal="center" wrapText="1"/>
    </xf>
    <xf numFmtId="181" fontId="103" fillId="0" borderId="0" applyNumberFormat="0" applyFill="0" applyBorder="0" applyProtection="0">
      <alignment horizontal="center" wrapText="1"/>
    </xf>
    <xf numFmtId="181" fontId="103" fillId="0" borderId="45">
      <alignment horizontal="center"/>
    </xf>
    <xf numFmtId="181" fontId="104" fillId="0" borderId="0" applyNumberFormat="0" applyFill="0" applyBorder="0" applyProtection="0">
      <alignment horizontal="right"/>
    </xf>
    <xf numFmtId="181" fontId="42" fillId="0" borderId="46"/>
    <xf numFmtId="181" fontId="42" fillId="0" borderId="46"/>
    <xf numFmtId="188" fontId="105" fillId="0" borderId="0"/>
    <xf numFmtId="188" fontId="105" fillId="0" borderId="0"/>
    <xf numFmtId="188" fontId="105" fillId="0" borderId="0"/>
    <xf numFmtId="188" fontId="105" fillId="0" borderId="0"/>
    <xf numFmtId="188" fontId="105" fillId="0" borderId="0"/>
    <xf numFmtId="188" fontId="105" fillId="0" borderId="0"/>
    <xf numFmtId="188" fontId="105" fillId="0" borderId="0"/>
    <xf numFmtId="38" fontId="37" fillId="0" borderId="0" applyFont="0" applyFill="0" applyBorder="0" applyAlignment="0" applyProtection="0"/>
    <xf numFmtId="197" fontId="42" fillId="0" borderId="0" applyFont="0" applyFill="0" applyBorder="0" applyAlignment="0" applyProtection="0"/>
    <xf numFmtId="217" fontId="35" fillId="0" borderId="0"/>
    <xf numFmtId="181" fontId="106" fillId="0" borderId="0"/>
    <xf numFmtId="207" fontId="5" fillId="0" borderId="0" applyFont="0" applyFill="0" applyBorder="0" applyAlignment="0" applyProtection="0"/>
    <xf numFmtId="0" fontId="107" fillId="0" borderId="0"/>
    <xf numFmtId="0" fontId="42" fillId="0" borderId="0"/>
    <xf numFmtId="0" fontId="107" fillId="0" borderId="0"/>
    <xf numFmtId="0" fontId="42" fillId="0" borderId="0"/>
    <xf numFmtId="181" fontId="108" fillId="0" borderId="0" applyNumberFormat="0" applyAlignment="0">
      <alignment horizontal="left"/>
    </xf>
    <xf numFmtId="181" fontId="108" fillId="0" borderId="0" applyNumberFormat="0" applyAlignment="0">
      <alignment horizontal="left"/>
    </xf>
    <xf numFmtId="181" fontId="42" fillId="0" borderId="46"/>
    <xf numFmtId="181" fontId="42" fillId="0" borderId="46"/>
    <xf numFmtId="218" fontId="35" fillId="0" borderId="0" applyFont="0" applyFill="0" applyBorder="0" applyAlignment="0" applyProtection="0"/>
    <xf numFmtId="212" fontId="42" fillId="0" borderId="0" applyFont="0" applyFill="0" applyBorder="0" applyAlignment="0" applyProtection="0"/>
    <xf numFmtId="219" fontId="109" fillId="0" borderId="0" applyFont="0" applyFill="0" applyBorder="0" applyAlignment="0" applyProtection="0"/>
    <xf numFmtId="0" fontId="39" fillId="0" borderId="0"/>
    <xf numFmtId="181" fontId="106" fillId="0" borderId="0"/>
    <xf numFmtId="12" fontId="5" fillId="0" borderId="0" applyFont="0" applyFill="0" applyProtection="0"/>
    <xf numFmtId="0" fontId="43" fillId="0" borderId="0" applyFill="0" applyBorder="0" applyAlignment="0" applyProtection="0"/>
    <xf numFmtId="181" fontId="110" fillId="0" borderId="0">
      <protection locked="0"/>
    </xf>
    <xf numFmtId="14" fontId="99" fillId="0" borderId="0" applyFill="0" applyBorder="0" applyAlignment="0"/>
    <xf numFmtId="181" fontId="110" fillId="0" borderId="0">
      <protection locked="0"/>
    </xf>
    <xf numFmtId="0" fontId="111" fillId="0" borderId="0">
      <protection locked="0"/>
    </xf>
    <xf numFmtId="220" fontId="35" fillId="0" borderId="0"/>
    <xf numFmtId="181" fontId="106" fillId="0" borderId="0"/>
    <xf numFmtId="181" fontId="112" fillId="0" borderId="0" applyNumberFormat="0" applyFill="0" applyBorder="0" applyProtection="0">
      <alignment horizontal="left"/>
    </xf>
    <xf numFmtId="0" fontId="113" fillId="0" borderId="0">
      <protection locked="0"/>
    </xf>
    <xf numFmtId="0" fontId="113" fillId="0" borderId="0">
      <protection locked="0"/>
    </xf>
    <xf numFmtId="197" fontId="42" fillId="0" borderId="0" applyFill="0" applyBorder="0" applyAlignment="0"/>
    <xf numFmtId="212" fontId="42" fillId="0" borderId="0" applyFill="0" applyBorder="0" applyAlignment="0"/>
    <xf numFmtId="197" fontId="42" fillId="0" borderId="0" applyFill="0" applyBorder="0" applyAlignment="0"/>
    <xf numFmtId="216" fontId="42" fillId="0" borderId="0" applyFill="0" applyBorder="0" applyAlignment="0"/>
    <xf numFmtId="212" fontId="42" fillId="0" borderId="0" applyFill="0" applyBorder="0" applyAlignment="0"/>
    <xf numFmtId="181" fontId="114" fillId="0" borderId="0" applyNumberFormat="0" applyAlignment="0">
      <alignment horizontal="left"/>
    </xf>
    <xf numFmtId="181" fontId="114" fillId="0" borderId="0" applyNumberFormat="0" applyAlignment="0">
      <alignment horizontal="left"/>
    </xf>
    <xf numFmtId="181" fontId="115" fillId="0" borderId="0" applyNumberFormat="0" applyFill="0" applyBorder="0" applyProtection="0">
      <alignment horizontal="right"/>
    </xf>
    <xf numFmtId="181" fontId="35" fillId="0" borderId="0" applyFont="0" applyFill="0" applyBorder="0" applyAlignment="0" applyProtection="0"/>
    <xf numFmtId="0" fontId="116" fillId="0" borderId="0" applyNumberFormat="0" applyFill="0" applyBorder="0" applyAlignment="0" applyProtection="0"/>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0" fontId="111" fillId="0" borderId="0">
      <protection locked="0"/>
    </xf>
    <xf numFmtId="2" fontId="43" fillId="0" borderId="0" applyFill="0" applyBorder="0" applyAlignment="0" applyProtection="0"/>
    <xf numFmtId="181" fontId="38" fillId="0" borderId="0">
      <protection locked="0"/>
    </xf>
    <xf numFmtId="181" fontId="117" fillId="0" borderId="0" applyNumberFormat="0" applyFill="0" applyBorder="0" applyProtection="0">
      <alignment horizontal="right"/>
    </xf>
    <xf numFmtId="0" fontId="118" fillId="44" borderId="0" applyNumberFormat="0" applyBorder="0" applyAlignment="0" applyProtection="0"/>
    <xf numFmtId="38" fontId="119" fillId="3" borderId="0" applyNumberFormat="0" applyBorder="0" applyAlignment="0" applyProtection="0"/>
    <xf numFmtId="0" fontId="120" fillId="0" borderId="0">
      <alignment horizontal="left"/>
    </xf>
    <xf numFmtId="181" fontId="120" fillId="0" borderId="0">
      <alignment horizontal="left"/>
    </xf>
    <xf numFmtId="0" fontId="121" fillId="0" borderId="47" applyNumberFormat="0" applyAlignment="0" applyProtection="0">
      <alignment horizontal="left" vertical="center"/>
    </xf>
    <xf numFmtId="181" fontId="121" fillId="0" borderId="47" applyNumberFormat="0" applyAlignment="0" applyProtection="0">
      <alignment horizontal="left" vertical="center"/>
    </xf>
    <xf numFmtId="0" fontId="121" fillId="0" borderId="7">
      <alignment horizontal="left" vertical="center"/>
    </xf>
    <xf numFmtId="181" fontId="121" fillId="0" borderId="7">
      <alignment horizontal="left" vertical="center"/>
    </xf>
    <xf numFmtId="14" fontId="24" fillId="64" borderId="48">
      <alignment horizontal="center" vertical="center" wrapText="1"/>
    </xf>
    <xf numFmtId="0" fontId="122" fillId="0" borderId="49" applyNumberFormat="0" applyFill="0" applyAlignment="0" applyProtection="0"/>
    <xf numFmtId="0" fontId="123" fillId="0" borderId="50" applyNumberFormat="0" applyFill="0" applyAlignment="0" applyProtection="0"/>
    <xf numFmtId="0" fontId="124" fillId="0" borderId="51" applyNumberFormat="0" applyFill="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181" fontId="38" fillId="0" borderId="0">
      <protection locked="0"/>
    </xf>
    <xf numFmtId="0" fontId="121" fillId="0" borderId="0" applyNumberFormat="0" applyFill="0" applyBorder="0" applyAlignment="0" applyProtection="0"/>
    <xf numFmtId="181" fontId="38" fillId="0" borderId="0">
      <protection locked="0"/>
    </xf>
    <xf numFmtId="181" fontId="126" fillId="0" borderId="52" applyNumberFormat="0" applyFill="0" applyAlignment="0" applyProtection="0"/>
    <xf numFmtId="181" fontId="126" fillId="0" borderId="52" applyNumberFormat="0" applyFill="0" applyAlignment="0" applyProtection="0"/>
    <xf numFmtId="195" fontId="39" fillId="0" borderId="0" applyFont="0" applyFill="0" applyBorder="0" applyAlignment="0" applyProtection="0"/>
    <xf numFmtId="0" fontId="127" fillId="47" borderId="43" applyNumberFormat="0" applyAlignment="0" applyProtection="0"/>
    <xf numFmtId="10" fontId="119" fillId="3" borderId="9" applyNumberFormat="0" applyBorder="0" applyAlignment="0" applyProtection="0"/>
    <xf numFmtId="181" fontId="128" fillId="0" borderId="0" applyNumberFormat="0" applyFill="0" applyBorder="0" applyProtection="0">
      <alignment horizontal="left"/>
    </xf>
    <xf numFmtId="1" fontId="129" fillId="0" borderId="0" applyProtection="0">
      <protection locked="0"/>
    </xf>
    <xf numFmtId="184" fontId="39" fillId="0" borderId="0" applyFont="0" applyFill="0" applyBorder="0" applyAlignment="0" applyProtection="0"/>
    <xf numFmtId="197" fontId="42" fillId="0" borderId="0" applyFill="0" applyBorder="0" applyAlignment="0"/>
    <xf numFmtId="212" fontId="42" fillId="0" borderId="0" applyFill="0" applyBorder="0" applyAlignment="0"/>
    <xf numFmtId="197" fontId="42" fillId="0" borderId="0" applyFill="0" applyBorder="0" applyAlignment="0"/>
    <xf numFmtId="216" fontId="42" fillId="0" borderId="0" applyFill="0" applyBorder="0" applyAlignment="0"/>
    <xf numFmtId="212" fontId="42" fillId="0" borderId="0" applyFill="0" applyBorder="0" applyAlignment="0"/>
    <xf numFmtId="0" fontId="130" fillId="0" borderId="53" applyNumberFormat="0" applyFill="0" applyAlignment="0" applyProtection="0"/>
    <xf numFmtId="189" fontId="5" fillId="0" borderId="0" applyFont="0" applyFill="0" applyBorder="0" applyAlignment="0" applyProtection="0"/>
    <xf numFmtId="207"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0" fontId="131" fillId="0" borderId="48"/>
    <xf numFmtId="181" fontId="131" fillId="0" borderId="48"/>
    <xf numFmtId="181" fontId="5" fillId="0" borderId="0" applyFont="0" applyFill="0" applyBorder="0" applyAlignment="0" applyProtection="0"/>
    <xf numFmtId="181" fontId="5" fillId="0" borderId="0" applyFont="0" applyFill="0" applyBorder="0" applyAlignment="0" applyProtection="0"/>
    <xf numFmtId="221" fontId="5" fillId="0" borderId="0" applyFont="0" applyFill="0" applyBorder="0" applyAlignment="0" applyProtection="0"/>
    <xf numFmtId="222" fontId="5" fillId="0" borderId="0" applyFont="0" applyFill="0" applyBorder="0" applyAlignment="0" applyProtection="0"/>
    <xf numFmtId="0" fontId="111" fillId="0" borderId="0">
      <protection locked="0"/>
    </xf>
    <xf numFmtId="0" fontId="132" fillId="65" borderId="0" applyNumberFormat="0" applyBorder="0" applyAlignment="0" applyProtection="0"/>
    <xf numFmtId="181" fontId="106" fillId="0" borderId="0"/>
    <xf numFmtId="181" fontId="106" fillId="0" borderId="0"/>
    <xf numFmtId="37" fontId="133" fillId="0" borderId="0"/>
    <xf numFmtId="223" fontId="35"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181" fontId="43" fillId="0" borderId="0"/>
    <xf numFmtId="181" fontId="43" fillId="0" borderId="0"/>
    <xf numFmtId="0" fontId="5" fillId="0" borderId="0"/>
    <xf numFmtId="181" fontId="135" fillId="0" borderId="0" applyFont="0" applyFill="0" applyBorder="0" applyAlignment="0" applyProtection="0">
      <alignment horizontal="centerContinuous"/>
    </xf>
    <xf numFmtId="181" fontId="135" fillId="0" borderId="0" applyFont="0" applyFill="0" applyBorder="0" applyAlignment="0" applyProtection="0">
      <alignment horizontal="centerContinuous"/>
    </xf>
    <xf numFmtId="0" fontId="136" fillId="66" borderId="54" applyNumberFormat="0" applyFont="0" applyAlignment="0" applyProtection="0"/>
    <xf numFmtId="40" fontId="137"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40" fontId="138" fillId="0" borderId="0" applyFont="0" applyFill="0" applyBorder="0" applyAlignment="0" applyProtection="0"/>
    <xf numFmtId="38" fontId="138" fillId="0" borderId="0" applyFont="0" applyFill="0" applyBorder="0" applyAlignment="0" applyProtection="0"/>
    <xf numFmtId="181" fontId="112" fillId="0" borderId="0" applyNumberFormat="0" applyFill="0" applyBorder="0" applyProtection="0">
      <alignment horizontal="left"/>
    </xf>
    <xf numFmtId="0" fontId="139" fillId="62" borderId="55" applyNumberFormat="0" applyAlignment="0" applyProtection="0"/>
    <xf numFmtId="224" fontId="5" fillId="0" borderId="0" applyFont="0" applyFill="0" applyBorder="0" applyAlignment="0" applyProtection="0"/>
    <xf numFmtId="215" fontId="5" fillId="0" borderId="0" applyFont="0" applyFill="0" applyBorder="0" applyAlignment="0" applyProtection="0"/>
    <xf numFmtId="225" fontId="5" fillId="0" borderId="0" applyFont="0" applyFill="0" applyBorder="0" applyAlignment="0" applyProtection="0"/>
    <xf numFmtId="10" fontId="5" fillId="0" borderId="0" applyFont="0" applyFill="0" applyBorder="0" applyAlignment="0" applyProtection="0"/>
    <xf numFmtId="10" fontId="105" fillId="0" borderId="0" applyFont="0" applyFill="0" applyBorder="0" applyAlignment="0" applyProtection="0"/>
    <xf numFmtId="0" fontId="111" fillId="0" borderId="0">
      <protection locked="0"/>
    </xf>
    <xf numFmtId="181" fontId="140" fillId="0" borderId="0" applyNumberFormat="0" applyFill="0" applyBorder="0" applyProtection="0">
      <alignment horizontal="right"/>
    </xf>
    <xf numFmtId="197" fontId="42" fillId="0" borderId="0" applyFill="0" applyBorder="0" applyAlignment="0"/>
    <xf numFmtId="212" fontId="42" fillId="0" borderId="0" applyFill="0" applyBorder="0" applyAlignment="0"/>
    <xf numFmtId="197" fontId="42" fillId="0" borderId="0" applyFill="0" applyBorder="0" applyAlignment="0"/>
    <xf numFmtId="216" fontId="42" fillId="0" borderId="0" applyFill="0" applyBorder="0" applyAlignment="0"/>
    <xf numFmtId="212" fontId="42" fillId="0" borderId="0" applyFill="0" applyBorder="0" applyAlignment="0"/>
    <xf numFmtId="4" fontId="141" fillId="0" borderId="0" applyFont="0" applyFill="0" applyBorder="0" applyProtection="0">
      <alignment horizontal="right"/>
    </xf>
    <xf numFmtId="207" fontId="39" fillId="0" borderId="0" applyFont="0" applyFill="0" applyBorder="0" applyAlignment="0" applyProtection="0"/>
    <xf numFmtId="14" fontId="142" fillId="0" borderId="0" applyNumberFormat="0" applyFill="0" applyBorder="0" applyAlignment="0" applyProtection="0">
      <alignment horizontal="left"/>
    </xf>
    <xf numFmtId="38" fontId="142" fillId="0" borderId="0"/>
    <xf numFmtId="184" fontId="143" fillId="0" borderId="0" applyFont="0" applyFill="0" applyBorder="0" applyAlignment="0" applyProtection="0"/>
    <xf numFmtId="181" fontId="43" fillId="0" borderId="0"/>
    <xf numFmtId="181" fontId="57" fillId="0" borderId="0">
      <alignment vertical="center"/>
    </xf>
    <xf numFmtId="181" fontId="57" fillId="0" borderId="0">
      <alignment vertical="center"/>
    </xf>
    <xf numFmtId="0" fontId="131" fillId="0" borderId="0"/>
    <xf numFmtId="181" fontId="131" fillId="0" borderId="0"/>
    <xf numFmtId="40" fontId="144" fillId="0" borderId="0" applyBorder="0">
      <alignment horizontal="right"/>
    </xf>
    <xf numFmtId="49" fontId="99" fillId="0" borderId="0" applyFill="0" applyBorder="0" applyAlignment="0"/>
    <xf numFmtId="181" fontId="5" fillId="0" borderId="0" applyFill="0" applyBorder="0" applyAlignment="0"/>
    <xf numFmtId="181" fontId="5" fillId="0" borderId="0" applyFill="0" applyBorder="0" applyAlignment="0"/>
    <xf numFmtId="226" fontId="5" fillId="0" borderId="0" applyFill="0" applyBorder="0" applyAlignment="0"/>
    <xf numFmtId="181" fontId="58" fillId="0" borderId="0"/>
    <xf numFmtId="181" fontId="58" fillId="0" borderId="0"/>
    <xf numFmtId="0" fontId="145" fillId="0" borderId="0" applyFill="0" applyBorder="0" applyProtection="0">
      <alignment horizontal="left" vertical="top"/>
    </xf>
    <xf numFmtId="181" fontId="145" fillId="0" borderId="0" applyFill="0" applyBorder="0" applyProtection="0">
      <alignment horizontal="left" vertical="top"/>
    </xf>
    <xf numFmtId="0" fontId="146" fillId="0" borderId="0" applyNumberFormat="0" applyFill="0" applyBorder="0" applyAlignment="0" applyProtection="0"/>
    <xf numFmtId="181" fontId="128" fillId="0" borderId="0" applyNumberFormat="0" applyFill="0" applyBorder="0" applyProtection="0">
      <alignment horizontal="left"/>
    </xf>
    <xf numFmtId="0" fontId="43" fillId="0" borderId="30" applyNumberFormat="0" applyFill="0" applyAlignment="0" applyProtection="0"/>
    <xf numFmtId="181" fontId="38" fillId="0" borderId="30">
      <protection locked="0"/>
    </xf>
    <xf numFmtId="37" fontId="119" fillId="67" borderId="0" applyNumberFormat="0" applyBorder="0" applyAlignment="0" applyProtection="0"/>
    <xf numFmtId="37" fontId="119" fillId="0" borderId="0"/>
    <xf numFmtId="3" fontId="147" fillId="0" borderId="52" applyProtection="0"/>
    <xf numFmtId="181" fontId="148" fillId="0" borderId="0" applyNumberFormat="0" applyFill="0" applyBorder="0" applyAlignment="0" applyProtection="0"/>
    <xf numFmtId="181" fontId="76" fillId="68" borderId="56" applyNumberFormat="0" applyAlignment="0" applyProtection="0"/>
    <xf numFmtId="181" fontId="149" fillId="0" borderId="0" applyNumberFormat="0" applyFill="0" applyBorder="0" applyProtection="0">
      <alignment horizontal="right"/>
    </xf>
    <xf numFmtId="0" fontId="150" fillId="0" borderId="0" applyNumberFormat="0" applyFill="0" applyBorder="0" applyAlignment="0" applyProtection="0"/>
    <xf numFmtId="195" fontId="39" fillId="0" borderId="0" applyFont="0" applyFill="0" applyBorder="0" applyAlignment="0" applyProtection="0"/>
    <xf numFmtId="181" fontId="36" fillId="0" borderId="0"/>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0" fontId="53" fillId="17"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0" fontId="53" fillId="21"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0" fontId="53" fillId="25"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0" fontId="53" fillId="29"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0" fontId="53" fillId="33"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0" fontId="53" fillId="37"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0" fontId="154" fillId="14" borderId="35"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2" fontId="155" fillId="0" borderId="0" applyFont="0" applyFill="0" applyBorder="0" applyAlignment="0" applyProtection="0"/>
    <xf numFmtId="181" fontId="156" fillId="0" borderId="0" applyNumberFormat="0" applyFill="0" applyBorder="0" applyAlignment="0" applyProtection="0"/>
    <xf numFmtId="181" fontId="156" fillId="0" borderId="0" applyNumberFormat="0" applyFill="0" applyBorder="0" applyAlignment="0" applyProtection="0"/>
    <xf numFmtId="181" fontId="157" fillId="0" borderId="0" applyNumberFormat="0" applyFill="0" applyBorder="0" applyAlignment="0" applyProtection="0"/>
    <xf numFmtId="181" fontId="157" fillId="0" borderId="0" applyNumberFormat="0" applyFill="0" applyBorder="0" applyAlignment="0" applyProtection="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0" fontId="159" fillId="0" borderId="0"/>
    <xf numFmtId="181" fontId="160" fillId="0" borderId="0"/>
    <xf numFmtId="227" fontId="161" fillId="67" borderId="13" applyFont="0" applyFill="0" applyBorder="0" applyProtection="0">
      <alignment horizontal="right" vertical="center" shrinkToFit="1"/>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3" fillId="11" borderId="0" applyNumberFormat="0" applyBorder="0" applyAlignment="0" applyProtection="0">
      <alignment vertical="center"/>
    </xf>
    <xf numFmtId="0" fontId="164" fillId="11"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55" fillId="0" borderId="0" applyFont="0" applyFill="0" applyBorder="0" applyAlignment="0" applyProtection="0"/>
    <xf numFmtId="181" fontId="155" fillId="0" borderId="0" applyFont="0" applyFill="0" applyBorder="0" applyAlignment="0" applyProtection="0"/>
    <xf numFmtId="181" fontId="155" fillId="0" borderId="0" applyFont="0" applyFill="0" applyBorder="0" applyAlignment="0" applyProtection="0"/>
    <xf numFmtId="181" fontId="155" fillId="0" borderId="0" applyFont="0" applyFill="0" applyBorder="0" applyAlignment="0" applyProtection="0"/>
    <xf numFmtId="38" fontId="165" fillId="0" borderId="0">
      <alignment vertical="center"/>
    </xf>
    <xf numFmtId="181" fontId="166" fillId="0" borderId="0" applyNumberFormat="0" applyFill="0" applyBorder="0" applyAlignment="0" applyProtection="0">
      <alignment vertical="top"/>
      <protection locked="0"/>
    </xf>
    <xf numFmtId="181" fontId="166"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40" fontId="168" fillId="0" borderId="0" applyFont="0" applyFill="0" applyBorder="0" applyAlignment="0" applyProtection="0"/>
    <xf numFmtId="38" fontId="168"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0" fontId="20" fillId="16" borderId="39"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168" fillId="0" borderId="0" applyFont="0" applyFill="0" applyBorder="0" applyAlignment="0" applyProtection="0"/>
    <xf numFmtId="181" fontId="168" fillId="0" borderId="0" applyFont="0" applyFill="0" applyBorder="0" applyAlignment="0" applyProtection="0"/>
    <xf numFmtId="228" fontId="5" fillId="0" borderId="0" applyFont="0" applyFill="0" applyBorder="0" applyAlignment="0" applyProtection="0"/>
    <xf numFmtId="229" fontId="5" fillId="0" borderId="0" applyFont="0" applyFill="0" applyBorder="0" applyAlignment="0" applyProtection="0"/>
    <xf numFmtId="181" fontId="169" fillId="0" borderId="0"/>
    <xf numFmtId="181" fontId="169" fillId="0" borderId="0"/>
    <xf numFmtId="230" fontId="170" fillId="0" borderId="57" applyFont="0" applyFill="0" applyBorder="0" applyAlignment="0" applyProtection="0"/>
    <xf numFmtId="231" fontId="170" fillId="0" borderId="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71" fillId="0" borderId="0" applyFont="0" applyFill="0" applyBorder="0" applyAlignment="0" applyProtection="0">
      <alignment vertical="center"/>
    </xf>
    <xf numFmtId="9" fontId="172" fillId="0" borderId="0" applyFont="0" applyFill="0" applyBorder="0" applyAlignment="0" applyProtection="0">
      <alignment vertical="center"/>
    </xf>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xf numFmtId="9" fontId="18" fillId="0" borderId="0" applyFont="0" applyFill="0" applyBorder="0" applyAlignment="0" applyProtection="0">
      <alignment vertical="center"/>
    </xf>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35" fillId="0" borderId="0" applyFont="0" applyFill="0" applyBorder="0" applyAlignment="0" applyProtection="0">
      <alignment vertical="center"/>
    </xf>
    <xf numFmtId="9" fontId="18" fillId="0" borderId="0" applyFont="0" applyFill="0" applyBorder="0" applyAlignment="0" applyProtection="0">
      <alignment vertical="center"/>
    </xf>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39" fillId="0" borderId="0" applyFont="0" applyFill="0" applyBorder="0" applyAlignment="0" applyProtection="0"/>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1" fillId="0" borderId="0" applyFont="0" applyFill="0" applyBorder="0" applyAlignment="0" applyProtection="0">
      <alignment vertical="center"/>
    </xf>
    <xf numFmtId="9" fontId="50"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0" fontId="174" fillId="12"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5" fillId="0" borderId="0"/>
    <xf numFmtId="181" fontId="175" fillId="0" borderId="0"/>
    <xf numFmtId="0" fontId="176" fillId="0" borderId="0"/>
    <xf numFmtId="0" fontId="177" fillId="0" borderId="0"/>
    <xf numFmtId="181" fontId="38" fillId="0" borderId="0" applyFont="0" applyFill="0" applyBorder="0" applyAlignment="0" applyProtection="0"/>
    <xf numFmtId="181" fontId="38" fillId="0" borderId="0" applyFont="0" applyFill="0" applyBorder="0" applyAlignment="0" applyProtection="0"/>
    <xf numFmtId="37" fontId="48" fillId="0" borderId="6" applyAlignment="0"/>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0" fontId="181" fillId="15" borderId="38"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4" fontId="35" fillId="0" borderId="0" applyFont="0" applyFill="0" applyBorder="0" applyAlignment="0" applyProtection="0"/>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71" fillId="0" borderId="0" applyFont="0" applyFill="0" applyBorder="0" applyAlignment="0" applyProtection="0">
      <alignment vertical="center"/>
    </xf>
    <xf numFmtId="41" fontId="20" fillId="0" borderId="0" applyFont="0" applyFill="0" applyBorder="0" applyAlignment="0" applyProtection="0">
      <alignment vertical="center"/>
    </xf>
    <xf numFmtId="41" fontId="38" fillId="0" borderId="0" applyFont="0" applyFill="0" applyBorder="0" applyAlignment="0" applyProtection="0"/>
    <xf numFmtId="41" fontId="38" fillId="0" borderId="0" applyFont="0" applyFill="0" applyBorder="0" applyAlignment="0" applyProtection="0">
      <alignment vertical="center"/>
    </xf>
    <xf numFmtId="41" fontId="38" fillId="0" borderId="0" applyFont="0" applyFill="0" applyBorder="0" applyAlignment="0" applyProtection="0">
      <alignment vertical="center"/>
    </xf>
    <xf numFmtId="41" fontId="38" fillId="0" borderId="0" applyFont="0" applyFill="0" applyBorder="0" applyAlignment="0" applyProtection="0">
      <alignment vertical="center"/>
    </xf>
    <xf numFmtId="41" fontId="38" fillId="0" borderId="0" applyFont="0" applyFill="0" applyBorder="0" applyAlignment="0" applyProtection="0">
      <alignment vertical="center"/>
    </xf>
    <xf numFmtId="41" fontId="182" fillId="0" borderId="0" applyFont="0" applyFill="0" applyBorder="0" applyAlignment="0" applyProtection="0">
      <alignment vertical="center"/>
    </xf>
    <xf numFmtId="41" fontId="38" fillId="0" borderId="0" applyFont="0" applyFill="0" applyBorder="0" applyAlignment="0" applyProtection="0"/>
    <xf numFmtId="41" fontId="38" fillId="0" borderId="0" applyFont="0" applyFill="0" applyBorder="0" applyAlignment="0" applyProtection="0"/>
    <xf numFmtId="41" fontId="34"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xf numFmtId="41" fontId="35"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20" fillId="0" borderId="0" applyFont="0" applyFill="0" applyBorder="0" applyAlignment="0" applyProtection="0">
      <alignment vertical="center"/>
    </xf>
    <xf numFmtId="41" fontId="18"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182" fillId="0" borderId="0" applyFont="0" applyFill="0" applyBorder="0" applyAlignment="0" applyProtection="0">
      <alignment vertical="center"/>
    </xf>
    <xf numFmtId="41" fontId="1" fillId="0" borderId="0" applyFont="0" applyFill="0" applyBorder="0" applyAlignment="0" applyProtection="0">
      <alignment vertical="center"/>
    </xf>
    <xf numFmtId="41" fontId="39" fillId="0" borderId="0" applyFont="0" applyFill="0" applyBorder="0" applyAlignment="0" applyProtection="0"/>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1" fillId="0" borderId="0" applyFont="0" applyFill="0" applyBorder="0" applyAlignment="0" applyProtection="0">
      <alignment vertical="center"/>
    </xf>
    <xf numFmtId="41" fontId="38" fillId="0" borderId="0" applyFont="0" applyFill="0" applyBorder="0" applyAlignment="0" applyProtection="0">
      <alignment vertical="center"/>
    </xf>
    <xf numFmtId="0" fontId="5" fillId="0" borderId="0"/>
    <xf numFmtId="181" fontId="43" fillId="0" borderId="0"/>
    <xf numFmtId="232" fontId="38"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0" fontId="184" fillId="0" borderId="37"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0" fontId="17" fillId="0" borderId="40"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233" fontId="39" fillId="0" borderId="0" applyFont="0" applyFill="0" applyBorder="0" applyAlignment="0" applyProtection="0"/>
    <xf numFmtId="234" fontId="35" fillId="0" borderId="0" applyFont="0" applyFill="0" applyBorder="0" applyAlignment="0" applyProtection="0"/>
    <xf numFmtId="235" fontId="38" fillId="0" borderId="0" applyFont="0" applyFill="0" applyBorder="0" applyProtection="0">
      <alignment horizontal="right"/>
    </xf>
    <xf numFmtId="236" fontId="119" fillId="0" borderId="0" applyBorder="0" applyAlignment="0">
      <alignment horizontal="right"/>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0" fontId="187" fillId="13" borderId="35"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4" fontId="188" fillId="0" borderId="0" applyFont="0" applyFill="0" applyBorder="0" applyAlignment="0" applyProtection="0"/>
    <xf numFmtId="3" fontId="188"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0" fontId="190" fillId="0" borderId="32"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0" fontId="193" fillId="0" borderId="33"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1" fillId="0" borderId="0" applyNumberFormat="0" applyFill="0" applyBorder="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0" fontId="195" fillId="0" borderId="34"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0" fontId="195"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0" fontId="196"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8" fillId="10" borderId="0" applyNumberFormat="0" applyBorder="0" applyAlignment="0" applyProtection="0">
      <alignment vertical="center"/>
    </xf>
    <xf numFmtId="0" fontId="199" fillId="10"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4" fontId="200" fillId="0" borderId="0" applyNumberFormat="0"/>
    <xf numFmtId="0" fontId="39" fillId="0" borderId="0"/>
    <xf numFmtId="181" fontId="36" fillId="0" borderId="0"/>
    <xf numFmtId="41" fontId="35" fillId="0" borderId="0" applyFont="0" applyFill="0" applyBorder="0" applyAlignment="0" applyProtection="0">
      <alignment vertical="center"/>
    </xf>
    <xf numFmtId="207" fontId="177" fillId="0" borderId="0" applyFont="0" applyFill="0" applyBorder="0" applyAlignment="0" applyProtection="0"/>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0" fontId="202" fillId="14" borderId="36"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58" fillId="0" borderId="0" applyFont="0" applyFill="0" applyBorder="0" applyAlignment="0" applyProtection="0"/>
    <xf numFmtId="181" fontId="58"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37" fontId="170" fillId="0" borderId="30"/>
    <xf numFmtId="238" fontId="170" fillId="0" borderId="0"/>
    <xf numFmtId="237" fontId="170" fillId="0" borderId="0"/>
    <xf numFmtId="207" fontId="143" fillId="0" borderId="0" applyFont="0" applyFill="0" applyBorder="0" applyAlignment="0" applyProtection="0"/>
    <xf numFmtId="239" fontId="203" fillId="0" borderId="0" applyFont="0" applyFill="0" applyBorder="0" applyAlignment="0">
      <alignment vertical="center"/>
    </xf>
    <xf numFmtId="0" fontId="39" fillId="0" borderId="0" applyFont="0" applyFill="0" applyBorder="0" applyAlignment="0" applyProtection="0"/>
    <xf numFmtId="181" fontId="45" fillId="0" borderId="0" applyFont="0" applyFill="0" applyBorder="0" applyAlignment="0" applyProtection="0"/>
    <xf numFmtId="0" fontId="204" fillId="0" borderId="1" applyNumberFormat="0" applyFont="0" applyFill="0" applyAlignment="0" applyProtection="0">
      <alignment vertical="center"/>
    </xf>
    <xf numFmtId="0" fontId="204" fillId="0" borderId="1" applyNumberFormat="0" applyFont="0" applyFill="0" applyAlignment="0" applyProtection="0">
      <alignment vertical="center"/>
    </xf>
    <xf numFmtId="228" fontId="205" fillId="0" borderId="0" applyFont="0" applyFill="0" applyBorder="0" applyAlignment="0" applyProtection="0"/>
    <xf numFmtId="42" fontId="20" fillId="0" borderId="0" applyFont="0" applyFill="0" applyBorder="0" applyAlignment="0" applyProtection="0">
      <alignment vertical="center"/>
    </xf>
    <xf numFmtId="42" fontId="1" fillId="0" borderId="0" applyFont="0" applyFill="0" applyBorder="0" applyAlignment="0" applyProtection="0">
      <alignment vertical="center"/>
    </xf>
    <xf numFmtId="0" fontId="39" fillId="0" borderId="0"/>
    <xf numFmtId="181" fontId="57" fillId="0" borderId="9">
      <alignment horizontal="center"/>
    </xf>
    <xf numFmtId="181" fontId="57" fillId="0" borderId="9">
      <alignment horizontal="center"/>
    </xf>
    <xf numFmtId="229" fontId="205" fillId="0" borderId="0" applyFont="0" applyFill="0" applyBorder="0" applyAlignment="0" applyProtection="0"/>
    <xf numFmtId="181" fontId="206" fillId="0" borderId="0">
      <alignment vertical="center"/>
      <protection locked="0"/>
    </xf>
    <xf numFmtId="181" fontId="206" fillId="0" borderId="0">
      <alignment vertical="center"/>
      <protection locked="0"/>
    </xf>
    <xf numFmtId="9" fontId="188"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34" fillId="0" borderId="0">
      <alignment vertical="center"/>
    </xf>
    <xf numFmtId="181" fontId="38" fillId="0" borderId="0">
      <alignment vertical="center"/>
    </xf>
    <xf numFmtId="181" fontId="18" fillId="0" borderId="0">
      <alignment vertical="center"/>
    </xf>
    <xf numFmtId="181" fontId="38" fillId="0" borderId="0">
      <alignment vertical="center"/>
    </xf>
    <xf numFmtId="181" fontId="18" fillId="0" borderId="0">
      <alignment vertical="center"/>
    </xf>
    <xf numFmtId="181" fontId="38" fillId="0" borderId="0">
      <alignment vertical="center"/>
    </xf>
    <xf numFmtId="181" fontId="38" fillId="0" borderId="0">
      <alignment vertical="center"/>
    </xf>
    <xf numFmtId="181" fontId="18" fillId="0" borderId="0">
      <alignment vertical="center"/>
    </xf>
    <xf numFmtId="181" fontId="38" fillId="0" borderId="0">
      <alignment vertical="center"/>
    </xf>
    <xf numFmtId="181" fontId="38" fillId="0" borderId="0">
      <alignment vertical="center"/>
    </xf>
    <xf numFmtId="181" fontId="38" fillId="0" borderId="0">
      <alignment vertical="center"/>
    </xf>
    <xf numFmtId="181" fontId="38" fillId="0" borderId="0">
      <alignment vertical="center"/>
    </xf>
    <xf numFmtId="181" fontId="18" fillId="0" borderId="0">
      <alignment vertical="center"/>
    </xf>
    <xf numFmtId="181" fontId="38" fillId="0" borderId="0">
      <alignment vertical="center"/>
    </xf>
    <xf numFmtId="181" fontId="18" fillId="0" borderId="0">
      <alignment vertical="center"/>
    </xf>
    <xf numFmtId="181" fontId="18" fillId="0" borderId="0">
      <alignment vertical="center"/>
    </xf>
    <xf numFmtId="181" fontId="18" fillId="0" borderId="0">
      <alignment vertical="center"/>
    </xf>
    <xf numFmtId="181" fontId="38" fillId="0" borderId="0">
      <alignment vertical="center"/>
    </xf>
    <xf numFmtId="181" fontId="18" fillId="0" borderId="0">
      <alignment vertical="center"/>
    </xf>
    <xf numFmtId="181" fontId="38" fillId="0" borderId="0">
      <alignment vertical="center"/>
    </xf>
    <xf numFmtId="181" fontId="38" fillId="0" borderId="0">
      <alignment vertical="center"/>
    </xf>
    <xf numFmtId="181" fontId="38" fillId="0" borderId="0">
      <alignment vertical="center"/>
    </xf>
    <xf numFmtId="181" fontId="38" fillId="0" borderId="0">
      <alignment vertical="center"/>
    </xf>
    <xf numFmtId="181" fontId="18" fillId="0" borderId="0">
      <alignment vertical="center"/>
    </xf>
    <xf numFmtId="181" fontId="38" fillId="0" borderId="0"/>
    <xf numFmtId="181" fontId="18" fillId="0" borderId="0">
      <alignment vertical="center"/>
    </xf>
    <xf numFmtId="181" fontId="18" fillId="0" borderId="0">
      <alignment vertical="center"/>
    </xf>
    <xf numFmtId="181" fontId="50" fillId="0" borderId="0">
      <alignment vertical="center"/>
    </xf>
    <xf numFmtId="0" fontId="172" fillId="0" borderId="0">
      <alignment vertical="center"/>
    </xf>
    <xf numFmtId="0" fontId="5" fillId="0" borderId="0"/>
    <xf numFmtId="181" fontId="38" fillId="0" borderId="0"/>
    <xf numFmtId="181" fontId="38" fillId="0" borderId="0"/>
    <xf numFmtId="181" fontId="38" fillId="0" borderId="0"/>
    <xf numFmtId="0" fontId="5" fillId="0" borderId="0"/>
    <xf numFmtId="0" fontId="35" fillId="0" borderId="0"/>
    <xf numFmtId="0" fontId="35" fillId="0" borderId="0">
      <alignment vertical="center"/>
    </xf>
    <xf numFmtId="0" fontId="18" fillId="0" borderId="0">
      <alignment vertical="center"/>
    </xf>
    <xf numFmtId="0" fontId="35" fillId="0" borderId="0">
      <alignment vertical="center"/>
    </xf>
    <xf numFmtId="181" fontId="18" fillId="0" borderId="0">
      <alignment vertical="center"/>
    </xf>
    <xf numFmtId="181" fontId="18" fillId="0" borderId="0">
      <alignment vertical="center"/>
    </xf>
    <xf numFmtId="181" fontId="18" fillId="0" borderId="0">
      <alignment vertical="center"/>
    </xf>
    <xf numFmtId="181" fontId="50" fillId="0" borderId="0">
      <alignment vertical="center"/>
    </xf>
    <xf numFmtId="0" fontId="34" fillId="0" borderId="0">
      <alignment vertical="center"/>
    </xf>
    <xf numFmtId="181" fontId="18" fillId="0" borderId="0">
      <alignment vertical="center"/>
    </xf>
    <xf numFmtId="181" fontId="18" fillId="0" borderId="0">
      <alignment vertical="center"/>
    </xf>
    <xf numFmtId="0" fontId="39" fillId="0" borderId="0"/>
    <xf numFmtId="0" fontId="34" fillId="0" borderId="0">
      <alignment vertical="center"/>
    </xf>
    <xf numFmtId="0" fontId="1" fillId="0" borderId="0">
      <alignment vertical="center"/>
    </xf>
    <xf numFmtId="181" fontId="18" fillId="0" borderId="0">
      <alignment vertical="center"/>
    </xf>
    <xf numFmtId="181" fontId="18" fillId="0" borderId="0">
      <alignment vertical="center"/>
    </xf>
    <xf numFmtId="181" fontId="38" fillId="0" borderId="0">
      <alignment vertical="center"/>
    </xf>
    <xf numFmtId="0" fontId="35" fillId="0" borderId="0">
      <alignment vertical="center"/>
    </xf>
    <xf numFmtId="41" fontId="45" fillId="0" borderId="59" applyBorder="0" applyAlignment="0"/>
    <xf numFmtId="181" fontId="207" fillId="0" borderId="0"/>
    <xf numFmtId="41" fontId="45" fillId="0" borderId="59" applyBorder="0" applyAlignment="0"/>
    <xf numFmtId="0" fontId="208"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181" fontId="155" fillId="0" borderId="41" applyNumberFormat="0" applyFont="0" applyFill="0" applyAlignment="0" applyProtection="0"/>
    <xf numFmtId="181" fontId="155" fillId="0" borderId="41" applyNumberFormat="0" applyFont="0" applyFill="0" applyAlignment="0" applyProtection="0"/>
    <xf numFmtId="43" fontId="211" fillId="0" borderId="0" applyFont="0" applyFill="0" applyBorder="0" applyAlignment="0" applyProtection="0"/>
    <xf numFmtId="41" fontId="211" fillId="0" borderId="0" applyFont="0" applyFill="0" applyBorder="0" applyAlignment="0" applyProtection="0"/>
    <xf numFmtId="240" fontId="38" fillId="0" borderId="0" applyFont="0" applyFill="0" applyBorder="0" applyAlignment="0" applyProtection="0"/>
    <xf numFmtId="241" fontId="155" fillId="0" borderId="0" applyFont="0" applyFill="0" applyBorder="0" applyAlignment="0" applyProtection="0"/>
    <xf numFmtId="0" fontId="204" fillId="0" borderId="80" applyNumberFormat="0" applyFont="0" applyFill="0" applyAlignment="0" applyProtection="0">
      <alignment vertical="center"/>
    </xf>
    <xf numFmtId="0" fontId="204" fillId="0" borderId="80" applyNumberFormat="0" applyFont="0" applyFill="0" applyAlignment="0" applyProtection="0">
      <alignment vertical="center"/>
    </xf>
    <xf numFmtId="0" fontId="204" fillId="0" borderId="82" applyNumberFormat="0" applyFont="0" applyFill="0" applyAlignment="0" applyProtection="0">
      <alignment vertical="center"/>
    </xf>
    <xf numFmtId="0" fontId="204" fillId="0" borderId="82" applyNumberFormat="0" applyFont="0" applyFill="0" applyAlignment="0" applyProtection="0">
      <alignment vertical="center"/>
    </xf>
    <xf numFmtId="181" fontId="57" fillId="60" borderId="79">
      <alignment horizontal="center" vertical="center"/>
    </xf>
    <xf numFmtId="181" fontId="57" fillId="60" borderId="79">
      <alignment horizontal="center" vertical="center"/>
    </xf>
    <xf numFmtId="0" fontId="204" fillId="0" borderId="81" applyNumberFormat="0" applyFont="0" applyFill="0" applyAlignment="0" applyProtection="0">
      <alignment vertical="center"/>
    </xf>
    <xf numFmtId="0" fontId="204" fillId="0" borderId="81" applyNumberFormat="0" applyFont="0" applyFill="0" applyAlignment="0" applyProtection="0">
      <alignment vertical="center"/>
    </xf>
    <xf numFmtId="0" fontId="204" fillId="0" borderId="78" applyNumberFormat="0" applyFont="0" applyFill="0" applyAlignment="0" applyProtection="0">
      <alignment vertical="center"/>
    </xf>
    <xf numFmtId="0" fontId="204" fillId="0" borderId="78" applyNumberFormat="0" applyFont="0" applyFill="0" applyAlignment="0" applyProtection="0">
      <alignment vertical="center"/>
    </xf>
    <xf numFmtId="0" fontId="204" fillId="0" borderId="84" applyNumberFormat="0" applyFont="0" applyFill="0" applyAlignment="0" applyProtection="0">
      <alignment vertical="center"/>
    </xf>
    <xf numFmtId="0" fontId="204" fillId="0" borderId="84" applyNumberFormat="0" applyFont="0" applyFill="0" applyAlignment="0" applyProtection="0">
      <alignment vertical="center"/>
    </xf>
    <xf numFmtId="0" fontId="204" fillId="0" borderId="86" applyNumberFormat="0" applyFont="0" applyFill="0" applyAlignment="0" applyProtection="0">
      <alignment vertical="center"/>
    </xf>
    <xf numFmtId="0" fontId="204" fillId="0" borderId="86" applyNumberFormat="0" applyFont="0" applyFill="0" applyAlignment="0" applyProtection="0">
      <alignment vertical="center"/>
    </xf>
    <xf numFmtId="0" fontId="204" fillId="0" borderId="88" applyNumberFormat="0" applyFont="0" applyFill="0" applyAlignment="0" applyProtection="0">
      <alignment vertical="center"/>
    </xf>
    <xf numFmtId="0" fontId="204" fillId="0" borderId="88" applyNumberFormat="0" applyFont="0" applyFill="0" applyAlignment="0" applyProtection="0">
      <alignment vertical="center"/>
    </xf>
    <xf numFmtId="0" fontId="204" fillId="0" borderId="90" applyNumberFormat="0" applyFont="0" applyFill="0" applyAlignment="0" applyProtection="0">
      <alignment vertical="center"/>
    </xf>
    <xf numFmtId="0" fontId="204" fillId="0" borderId="90" applyNumberFormat="0" applyFont="0" applyFill="0" applyAlignment="0" applyProtection="0">
      <alignment vertical="center"/>
    </xf>
    <xf numFmtId="181" fontId="57" fillId="60" borderId="83">
      <alignment horizontal="center" vertical="center"/>
    </xf>
    <xf numFmtId="181" fontId="57" fillId="60" borderId="83">
      <alignment horizontal="center" vertical="center"/>
    </xf>
    <xf numFmtId="0" fontId="204" fillId="0" borderId="89" applyNumberFormat="0" applyFont="0" applyFill="0" applyAlignment="0" applyProtection="0">
      <alignment vertical="center"/>
    </xf>
    <xf numFmtId="0" fontId="204" fillId="0" borderId="89" applyNumberFormat="0" applyFont="0" applyFill="0" applyAlignment="0" applyProtection="0">
      <alignment vertical="center"/>
    </xf>
    <xf numFmtId="0" fontId="204" fillId="0" borderId="87" applyNumberFormat="0" applyFont="0" applyFill="0" applyAlignment="0" applyProtection="0">
      <alignment vertical="center"/>
    </xf>
    <xf numFmtId="0" fontId="204" fillId="0" borderId="87" applyNumberFormat="0" applyFont="0" applyFill="0" applyAlignment="0" applyProtection="0">
      <alignment vertical="center"/>
    </xf>
    <xf numFmtId="0" fontId="204" fillId="0" borderId="85" applyNumberFormat="0" applyFont="0" applyFill="0" applyAlignment="0" applyProtection="0">
      <alignment vertical="center"/>
    </xf>
    <xf numFmtId="0" fontId="204" fillId="0" borderId="85" applyNumberFormat="0" applyFont="0" applyFill="0" applyAlignment="0" applyProtection="0">
      <alignment vertical="center"/>
    </xf>
    <xf numFmtId="0" fontId="204" fillId="0" borderId="91" applyNumberFormat="0" applyFont="0" applyFill="0" applyAlignment="0" applyProtection="0">
      <alignment vertical="center"/>
    </xf>
    <xf numFmtId="0" fontId="204" fillId="0" borderId="91" applyNumberFormat="0" applyFont="0" applyFill="0" applyAlignment="0" applyProtection="0">
      <alignment vertical="center"/>
    </xf>
    <xf numFmtId="9" fontId="1" fillId="0" borderId="0" applyFont="0" applyFill="0" applyBorder="0" applyAlignment="0" applyProtection="0">
      <alignment vertical="center"/>
    </xf>
    <xf numFmtId="0" fontId="316" fillId="0" borderId="0"/>
    <xf numFmtId="0" fontId="172" fillId="0" borderId="0">
      <alignment vertical="center"/>
    </xf>
    <xf numFmtId="0" fontId="338" fillId="0" borderId="0" applyNumberFormat="0" applyFill="0" applyBorder="0" applyAlignment="0" applyProtection="0">
      <alignment vertical="center"/>
    </xf>
  </cellStyleXfs>
  <cellXfs count="1367">
    <xf numFmtId="0" fontId="0" fillId="0" borderId="0" xfId="0">
      <alignment vertical="center"/>
    </xf>
    <xf numFmtId="0" fontId="11" fillId="3" borderId="0" xfId="2" applyFont="1" applyFill="1" applyAlignment="1">
      <alignment horizontal="center" vertical="center"/>
    </xf>
    <xf numFmtId="0" fontId="12" fillId="3" borderId="0" xfId="2" applyFont="1" applyFill="1" applyAlignment="1">
      <alignment vertical="center"/>
    </xf>
    <xf numFmtId="14" fontId="5" fillId="0" borderId="0" xfId="2" applyNumberFormat="1"/>
    <xf numFmtId="0" fontId="10" fillId="0" borderId="0" xfId="2" applyFont="1"/>
    <xf numFmtId="0" fontId="15" fillId="4" borderId="4" xfId="2" applyFont="1" applyFill="1" applyBorder="1" applyAlignment="1">
      <alignment vertical="center"/>
    </xf>
    <xf numFmtId="0" fontId="10" fillId="0" borderId="0" xfId="2" applyFont="1" applyAlignment="1">
      <alignment horizontal="right"/>
    </xf>
    <xf numFmtId="0" fontId="15" fillId="4" borderId="3" xfId="2" applyFont="1" applyFill="1" applyBorder="1" applyAlignment="1">
      <alignment horizontal="center" vertical="center"/>
    </xf>
    <xf numFmtId="0" fontId="7" fillId="0" borderId="10" xfId="2" applyFont="1" applyBorder="1" applyAlignment="1">
      <alignment horizontal="centerContinuous"/>
    </xf>
    <xf numFmtId="0" fontId="7" fillId="0" borderId="7" xfId="2" applyFont="1" applyBorder="1" applyAlignment="1">
      <alignment horizontal="centerContinuous"/>
    </xf>
    <xf numFmtId="0" fontId="20" fillId="3" borderId="0" xfId="2" applyFont="1" applyFill="1" applyAlignment="1">
      <alignment vertical="center"/>
    </xf>
    <xf numFmtId="0" fontId="24" fillId="0" borderId="0" xfId="2" applyFont="1"/>
    <xf numFmtId="0" fontId="24" fillId="0" borderId="0" xfId="2" applyFont="1" applyAlignment="1">
      <alignment horizontal="left" indent="1"/>
    </xf>
    <xf numFmtId="0" fontId="5" fillId="6" borderId="0" xfId="2" applyFill="1"/>
    <xf numFmtId="14" fontId="13" fillId="3" borderId="0" xfId="2" applyNumberFormat="1" applyFont="1" applyFill="1" applyAlignment="1">
      <alignment horizontal="centerContinuous" vertical="center"/>
    </xf>
    <xf numFmtId="178" fontId="7" fillId="0" borderId="7" xfId="2" applyNumberFormat="1" applyFont="1" applyBorder="1" applyAlignment="1">
      <alignment horizontal="centerContinuous"/>
    </xf>
    <xf numFmtId="178" fontId="5" fillId="0" borderId="0" xfId="2" applyNumberFormat="1"/>
    <xf numFmtId="178" fontId="24" fillId="0" borderId="0" xfId="2" applyNumberFormat="1" applyFont="1" applyAlignment="1">
      <alignment horizontal="left" indent="1"/>
    </xf>
    <xf numFmtId="178" fontId="24" fillId="0" borderId="0" xfId="2" applyNumberFormat="1" applyFont="1"/>
    <xf numFmtId="0" fontId="10" fillId="0" borderId="9" xfId="2" applyFont="1" applyBorder="1" applyAlignment="1">
      <alignment vertical="center"/>
    </xf>
    <xf numFmtId="0" fontId="10" fillId="0" borderId="9" xfId="2" applyFont="1" applyBorder="1" applyAlignment="1">
      <alignment vertical="center" wrapText="1"/>
    </xf>
    <xf numFmtId="0" fontId="27" fillId="4" borderId="3" xfId="2" applyFont="1" applyFill="1" applyBorder="1" applyAlignment="1">
      <alignment horizontal="center" vertical="center" wrapText="1"/>
    </xf>
    <xf numFmtId="0" fontId="5" fillId="0" borderId="0" xfId="2"/>
    <xf numFmtId="0" fontId="9" fillId="3" borderId="14" xfId="2" applyFont="1" applyFill="1" applyBorder="1" applyAlignment="1">
      <alignment horizontal="center" vertical="center"/>
    </xf>
    <xf numFmtId="176" fontId="9" fillId="3" borderId="15" xfId="2" applyNumberFormat="1" applyFont="1" applyFill="1" applyBorder="1" applyAlignment="1">
      <alignment horizontal="center" vertical="center"/>
    </xf>
    <xf numFmtId="41" fontId="28" fillId="7" borderId="15" xfId="1" applyFont="1" applyFill="1" applyBorder="1" applyAlignment="1">
      <alignment horizontal="center" vertical="center"/>
    </xf>
    <xf numFmtId="178" fontId="28" fillId="7" borderId="15" xfId="2" applyNumberFormat="1" applyFont="1" applyFill="1" applyBorder="1" applyAlignment="1">
      <alignment horizontal="center" vertical="center"/>
    </xf>
    <xf numFmtId="176" fontId="26" fillId="7" borderId="15" xfId="2" applyNumberFormat="1" applyFont="1" applyFill="1" applyBorder="1" applyAlignment="1">
      <alignment horizontal="center" vertical="center"/>
    </xf>
    <xf numFmtId="179" fontId="26" fillId="7" borderId="15" xfId="1" applyNumberFormat="1" applyFont="1" applyFill="1" applyBorder="1" applyAlignment="1">
      <alignment horizontal="center" vertical="center"/>
    </xf>
    <xf numFmtId="176" fontId="29" fillId="3" borderId="15" xfId="2" applyNumberFormat="1" applyFont="1" applyFill="1" applyBorder="1" applyAlignment="1">
      <alignment horizontal="center" vertical="center"/>
    </xf>
    <xf numFmtId="41" fontId="29" fillId="7" borderId="15" xfId="1" applyFont="1" applyFill="1" applyBorder="1" applyAlignment="1">
      <alignment horizontal="center" vertical="center"/>
    </xf>
    <xf numFmtId="178" fontId="29" fillId="7" borderId="15" xfId="2" applyNumberFormat="1" applyFont="1" applyFill="1" applyBorder="1" applyAlignment="1">
      <alignment horizontal="center" vertical="center"/>
    </xf>
    <xf numFmtId="176" fontId="29" fillId="7" borderId="15" xfId="2" applyNumberFormat="1" applyFont="1" applyFill="1" applyBorder="1" applyAlignment="1">
      <alignment horizontal="center" vertical="center"/>
    </xf>
    <xf numFmtId="179" fontId="29" fillId="7" borderId="15" xfId="1" applyNumberFormat="1" applyFont="1" applyFill="1" applyBorder="1" applyAlignment="1">
      <alignment horizontal="center" vertical="center"/>
    </xf>
    <xf numFmtId="3" fontId="5" fillId="0" borderId="0" xfId="2" applyNumberFormat="1"/>
    <xf numFmtId="179" fontId="29" fillId="7" borderId="16" xfId="1" applyNumberFormat="1" applyFont="1" applyFill="1" applyBorder="1" applyAlignment="1">
      <alignment horizontal="center" vertical="center"/>
    </xf>
    <xf numFmtId="0" fontId="27" fillId="4" borderId="18" xfId="2" applyFont="1" applyFill="1" applyBorder="1" applyAlignment="1">
      <alignment horizontal="center" vertical="center" wrapText="1"/>
    </xf>
    <xf numFmtId="0" fontId="27" fillId="4" borderId="19" xfId="2" applyFont="1" applyFill="1" applyBorder="1" applyAlignment="1">
      <alignment horizontal="center" vertical="center" wrapText="1"/>
    </xf>
    <xf numFmtId="0" fontId="7" fillId="0" borderId="5" xfId="2" applyFont="1" applyBorder="1" applyAlignment="1">
      <alignment horizontal="centerContinuous"/>
    </xf>
    <xf numFmtId="0" fontId="11" fillId="4" borderId="21" xfId="2" applyFont="1" applyFill="1" applyBorder="1" applyAlignment="1">
      <alignment horizontal="centerContinuous" vertical="center"/>
    </xf>
    <xf numFmtId="0" fontId="25" fillId="4" borderId="20" xfId="2" applyFont="1" applyFill="1" applyBorder="1" applyAlignment="1">
      <alignment horizontal="centerContinuous"/>
    </xf>
    <xf numFmtId="14" fontId="26" fillId="3" borderId="25" xfId="2" applyNumberFormat="1" applyFont="1" applyFill="1" applyBorder="1" applyAlignment="1">
      <alignment horizontal="center" vertical="center"/>
    </xf>
    <xf numFmtId="14" fontId="26" fillId="3" borderId="24" xfId="2" applyNumberFormat="1" applyFont="1" applyFill="1" applyBorder="1" applyAlignment="1">
      <alignment horizontal="center" vertical="center"/>
    </xf>
    <xf numFmtId="176" fontId="26" fillId="3" borderId="26" xfId="2" applyNumberFormat="1" applyFont="1" applyFill="1" applyBorder="1" applyAlignment="1">
      <alignment horizontal="center" vertical="center"/>
    </xf>
    <xf numFmtId="0" fontId="5" fillId="0" borderId="9" xfId="2" applyBorder="1"/>
    <xf numFmtId="0" fontId="5" fillId="2" borderId="9" xfId="2" applyFill="1" applyBorder="1"/>
    <xf numFmtId="0" fontId="7" fillId="0" borderId="7" xfId="2" applyFont="1" applyBorder="1"/>
    <xf numFmtId="3" fontId="6" fillId="8" borderId="12" xfId="1" applyNumberFormat="1" applyFont="1" applyFill="1" applyBorder="1" applyAlignment="1">
      <alignment horizontal="center"/>
    </xf>
    <xf numFmtId="3" fontId="6" fillId="8" borderId="12" xfId="2" applyNumberFormat="1" applyFont="1" applyFill="1" applyBorder="1" applyAlignment="1">
      <alignment horizontal="center"/>
    </xf>
    <xf numFmtId="0" fontId="5" fillId="0" borderId="0" xfId="2" applyAlignment="1">
      <alignment horizontal="center"/>
    </xf>
    <xf numFmtId="0" fontId="13" fillId="3" borderId="0" xfId="2" applyFont="1" applyFill="1" applyAlignment="1">
      <alignment horizontal="center" vertical="center"/>
    </xf>
    <xf numFmtId="0" fontId="15" fillId="4" borderId="60" xfId="2" applyFont="1" applyFill="1" applyBorder="1" applyAlignment="1">
      <alignment horizontal="center" vertical="center" wrapText="1"/>
    </xf>
    <xf numFmtId="3" fontId="30" fillId="69" borderId="61" xfId="1" applyNumberFormat="1" applyFont="1" applyFill="1" applyBorder="1" applyAlignment="1">
      <alignment horizontal="center" vertical="center"/>
    </xf>
    <xf numFmtId="0" fontId="6" fillId="7" borderId="25" xfId="2" applyFont="1" applyFill="1" applyBorder="1" applyAlignment="1">
      <alignment horizontal="center"/>
    </xf>
    <xf numFmtId="0" fontId="6" fillId="7" borderId="27" xfId="2" applyFont="1" applyFill="1" applyBorder="1" applyAlignment="1">
      <alignment horizontal="center"/>
    </xf>
    <xf numFmtId="0" fontId="14" fillId="0" borderId="2" xfId="2" applyFont="1" applyBorder="1" applyAlignment="1">
      <alignment horizontal="center" vertical="center" wrapText="1"/>
    </xf>
    <xf numFmtId="0" fontId="14" fillId="0" borderId="11" xfId="2" applyFont="1" applyBorder="1" applyAlignment="1">
      <alignment horizontal="center" vertical="center" wrapText="1"/>
    </xf>
    <xf numFmtId="0" fontId="5" fillId="0" borderId="8" xfId="2" applyBorder="1"/>
    <xf numFmtId="0" fontId="10" fillId="0" borderId="0" xfId="2" applyFont="1" applyAlignment="1">
      <alignment horizontal="center"/>
    </xf>
    <xf numFmtId="41" fontId="7" fillId="5" borderId="15" xfId="1" applyFont="1" applyFill="1" applyBorder="1" applyAlignment="1">
      <alignment horizontal="center"/>
    </xf>
    <xf numFmtId="41" fontId="7" fillId="5" borderId="28" xfId="1" applyFont="1" applyFill="1" applyBorder="1" applyAlignment="1">
      <alignment horizontal="center"/>
    </xf>
    <xf numFmtId="14" fontId="27" fillId="4" borderId="63" xfId="2" applyNumberFormat="1" applyFont="1" applyFill="1" applyBorder="1" applyAlignment="1">
      <alignment horizontal="center" vertical="center" wrapText="1"/>
    </xf>
    <xf numFmtId="0" fontId="14" fillId="0" borderId="67" xfId="2" applyFont="1" applyBorder="1" applyAlignment="1">
      <alignment horizontal="center" vertical="center"/>
    </xf>
    <xf numFmtId="0" fontId="6" fillId="0" borderId="68" xfId="2" applyFont="1" applyBorder="1" applyAlignment="1">
      <alignment horizontal="center"/>
    </xf>
    <xf numFmtId="14" fontId="27" fillId="4" borderId="72" xfId="2" applyNumberFormat="1" applyFont="1" applyFill="1" applyBorder="1" applyAlignment="1">
      <alignment horizontal="center" vertical="center" wrapText="1"/>
    </xf>
    <xf numFmtId="0" fontId="7" fillId="2" borderId="69" xfId="2" applyFont="1" applyFill="1" applyBorder="1" applyAlignment="1">
      <alignment horizontal="center"/>
    </xf>
    <xf numFmtId="0" fontId="7" fillId="2" borderId="70" xfId="2" applyFont="1" applyFill="1" applyBorder="1" applyAlignment="1">
      <alignment horizontal="center"/>
    </xf>
    <xf numFmtId="0" fontId="7" fillId="2" borderId="71" xfId="2" applyFont="1" applyFill="1" applyBorder="1" applyAlignment="1">
      <alignment horizontal="center"/>
    </xf>
    <xf numFmtId="177" fontId="5" fillId="2" borderId="62" xfId="2" applyNumberFormat="1" applyFill="1" applyBorder="1" applyAlignment="1">
      <alignment horizontal="center"/>
    </xf>
    <xf numFmtId="0" fontId="213" fillId="0" borderId="0" xfId="0" applyFont="1" applyAlignment="1">
      <alignment horizontal="right" vertical="center"/>
    </xf>
    <xf numFmtId="0" fontId="0" fillId="0" borderId="5" xfId="0" applyBorder="1">
      <alignment vertical="center"/>
    </xf>
    <xf numFmtId="0" fontId="214" fillId="0" borderId="0" xfId="0" applyFont="1">
      <alignment vertical="center"/>
    </xf>
    <xf numFmtId="0" fontId="215" fillId="0" borderId="0" xfId="0" applyFont="1">
      <alignment vertical="center"/>
    </xf>
    <xf numFmtId="0" fontId="218" fillId="0" borderId="0" xfId="0" applyFont="1">
      <alignment vertical="center"/>
    </xf>
    <xf numFmtId="0" fontId="0" fillId="0" borderId="7" xfId="0" applyBorder="1">
      <alignment vertical="center"/>
    </xf>
    <xf numFmtId="0" fontId="222" fillId="0" borderId="7" xfId="0" applyFont="1" applyBorder="1">
      <alignment vertical="center"/>
    </xf>
    <xf numFmtId="177" fontId="0" fillId="0" borderId="0" xfId="0" applyNumberFormat="1">
      <alignment vertical="center"/>
    </xf>
    <xf numFmtId="0" fontId="0" fillId="0" borderId="8" xfId="0" applyBorder="1">
      <alignment vertical="center"/>
    </xf>
    <xf numFmtId="0" fontId="0" fillId="0" borderId="74" xfId="0" applyBorder="1">
      <alignment vertical="center"/>
    </xf>
    <xf numFmtId="0" fontId="0" fillId="0" borderId="76" xfId="0" applyBorder="1">
      <alignment vertical="center"/>
    </xf>
    <xf numFmtId="0" fontId="0" fillId="0" borderId="6" xfId="0" applyBorder="1">
      <alignment vertical="center"/>
    </xf>
    <xf numFmtId="0" fontId="0" fillId="0" borderId="77" xfId="0" applyBorder="1">
      <alignment vertical="center"/>
    </xf>
    <xf numFmtId="0" fontId="0" fillId="0" borderId="11" xfId="0" applyBorder="1">
      <alignment vertical="center"/>
    </xf>
    <xf numFmtId="0" fontId="224" fillId="0" borderId="0" xfId="0" applyFont="1">
      <alignment vertical="center"/>
    </xf>
    <xf numFmtId="0" fontId="224" fillId="0" borderId="0" xfId="0" applyFont="1" applyAlignment="1">
      <alignment horizontal="centerContinuous" vertical="center"/>
    </xf>
    <xf numFmtId="0" fontId="6" fillId="71" borderId="73" xfId="2" applyFont="1" applyFill="1" applyBorder="1" applyAlignment="1">
      <alignment horizontal="center"/>
    </xf>
    <xf numFmtId="9" fontId="0" fillId="0" borderId="0" xfId="0" applyNumberFormat="1">
      <alignment vertical="center"/>
    </xf>
    <xf numFmtId="14" fontId="33" fillId="3" borderId="31" xfId="2686" applyNumberFormat="1" applyFont="1" applyFill="1" applyBorder="1" applyAlignment="1">
      <alignment horizontal="center" vertical="center"/>
    </xf>
    <xf numFmtId="41" fontId="0" fillId="2" borderId="9" xfId="0" applyNumberFormat="1" applyFill="1" applyBorder="1">
      <alignment vertical="center"/>
    </xf>
    <xf numFmtId="0" fontId="225" fillId="0" borderId="0" xfId="0" applyFont="1">
      <alignment vertical="center"/>
    </xf>
    <xf numFmtId="0" fontId="225" fillId="0" borderId="0" xfId="0" quotePrefix="1" applyFont="1">
      <alignment vertical="center"/>
    </xf>
    <xf numFmtId="0" fontId="226" fillId="0" borderId="0" xfId="0" applyFont="1">
      <alignment vertical="center"/>
    </xf>
    <xf numFmtId="0" fontId="33" fillId="3" borderId="31" xfId="2686" applyFont="1" applyFill="1" applyBorder="1" applyAlignment="1">
      <alignment horizontal="center" vertical="center"/>
    </xf>
    <xf numFmtId="178" fontId="33" fillId="3" borderId="9" xfId="2686" applyNumberFormat="1" applyFont="1" applyFill="1" applyBorder="1" applyAlignment="1">
      <alignment horizontal="center" vertical="center"/>
    </xf>
    <xf numFmtId="41" fontId="5" fillId="0" borderId="0" xfId="2" applyNumberFormat="1"/>
    <xf numFmtId="0" fontId="0" fillId="0" borderId="92" xfId="0" applyBorder="1">
      <alignment vertical="center"/>
    </xf>
    <xf numFmtId="0" fontId="0" fillId="0" borderId="93" xfId="0" applyBorder="1">
      <alignment vertical="center"/>
    </xf>
    <xf numFmtId="0" fontId="0" fillId="0" borderId="94" xfId="0" applyBorder="1">
      <alignment vertical="center"/>
    </xf>
    <xf numFmtId="0" fontId="0" fillId="0" borderId="95" xfId="0" applyBorder="1">
      <alignment vertical="center"/>
    </xf>
    <xf numFmtId="0" fontId="0" fillId="0" borderId="96" xfId="0" applyBorder="1">
      <alignment vertical="center"/>
    </xf>
    <xf numFmtId="0" fontId="0" fillId="0" borderId="97" xfId="0" applyBorder="1">
      <alignment vertical="center"/>
    </xf>
    <xf numFmtId="0" fontId="0" fillId="0" borderId="98" xfId="0" applyBorder="1">
      <alignment vertical="center"/>
    </xf>
    <xf numFmtId="0" fontId="0" fillId="0" borderId="99" xfId="0" applyBorder="1">
      <alignment vertical="center"/>
    </xf>
    <xf numFmtId="0" fontId="233" fillId="0" borderId="0" xfId="0" applyFont="1">
      <alignment vertical="center"/>
    </xf>
    <xf numFmtId="0" fontId="234" fillId="0" borderId="0" xfId="0" applyFont="1">
      <alignment vertical="center"/>
    </xf>
    <xf numFmtId="0" fontId="235" fillId="0" borderId="0" xfId="0" applyFont="1">
      <alignment vertical="center"/>
    </xf>
    <xf numFmtId="3" fontId="30" fillId="0" borderId="25" xfId="1" applyNumberFormat="1" applyFont="1" applyBorder="1" applyAlignment="1">
      <alignment horizontal="center" vertical="center"/>
    </xf>
    <xf numFmtId="3" fontId="30" fillId="0" borderId="28" xfId="1" applyNumberFormat="1" applyFont="1" applyBorder="1" applyAlignment="1">
      <alignment horizontal="center" vertical="center"/>
    </xf>
    <xf numFmtId="3" fontId="30" fillId="69" borderId="100" xfId="1" applyNumberFormat="1" applyFont="1" applyFill="1" applyBorder="1" applyAlignment="1">
      <alignment horizontal="center" vertical="center"/>
    </xf>
    <xf numFmtId="246" fontId="0" fillId="0" borderId="101" xfId="0" applyNumberFormat="1" applyBorder="1">
      <alignment vertical="center"/>
    </xf>
    <xf numFmtId="0" fontId="238" fillId="0" borderId="0" xfId="0" applyFont="1">
      <alignment vertical="center"/>
    </xf>
    <xf numFmtId="3" fontId="0" fillId="6" borderId="9" xfId="0" applyNumberFormat="1" applyFill="1" applyBorder="1">
      <alignment vertical="center"/>
    </xf>
    <xf numFmtId="0" fontId="246" fillId="0" borderId="0" xfId="0" applyFont="1">
      <alignment vertical="center"/>
    </xf>
    <xf numFmtId="0" fontId="240" fillId="0" borderId="0" xfId="0" applyFont="1">
      <alignment vertical="center"/>
    </xf>
    <xf numFmtId="0" fontId="0" fillId="0" borderId="0" xfId="0" applyAlignment="1">
      <alignment horizontal="left" vertical="center" indent="2"/>
    </xf>
    <xf numFmtId="0" fontId="239" fillId="0" borderId="0" xfId="0" applyFont="1">
      <alignment vertical="center"/>
    </xf>
    <xf numFmtId="0" fontId="239" fillId="0" borderId="0" xfId="0" applyFont="1" applyAlignment="1">
      <alignment horizontal="left" vertical="center" indent="1"/>
    </xf>
    <xf numFmtId="0" fontId="242" fillId="0" borderId="0" xfId="0" applyFont="1">
      <alignment vertical="center"/>
    </xf>
    <xf numFmtId="2" fontId="5" fillId="2" borderId="62" xfId="2" applyNumberFormat="1" applyFill="1" applyBorder="1" applyAlignment="1">
      <alignment horizontal="center"/>
    </xf>
    <xf numFmtId="14" fontId="24" fillId="74" borderId="64" xfId="2" applyNumberFormat="1" applyFont="1" applyFill="1" applyBorder="1" applyAlignment="1">
      <alignment horizontal="centerContinuous"/>
    </xf>
    <xf numFmtId="14" fontId="24" fillId="74" borderId="65" xfId="2" applyNumberFormat="1" applyFont="1" applyFill="1" applyBorder="1" applyAlignment="1">
      <alignment horizontal="centerContinuous"/>
    </xf>
    <xf numFmtId="14" fontId="24" fillId="74" borderId="66" xfId="2" applyNumberFormat="1" applyFont="1" applyFill="1" applyBorder="1" applyAlignment="1">
      <alignment horizontal="centerContinuous"/>
    </xf>
    <xf numFmtId="0" fontId="30" fillId="3" borderId="29" xfId="2" applyFont="1" applyFill="1" applyBorder="1" applyAlignment="1">
      <alignment horizontal="center" vertical="center"/>
    </xf>
    <xf numFmtId="0" fontId="30" fillId="3" borderId="28" xfId="2" applyFont="1" applyFill="1" applyBorder="1" applyAlignment="1">
      <alignment horizontal="center" vertical="center"/>
    </xf>
    <xf numFmtId="0" fontId="226" fillId="0" borderId="7" xfId="0" applyFont="1" applyBorder="1">
      <alignment vertical="center"/>
    </xf>
    <xf numFmtId="0" fontId="250" fillId="0" borderId="7" xfId="0" applyFont="1" applyBorder="1">
      <alignment vertical="center"/>
    </xf>
    <xf numFmtId="0" fontId="242" fillId="0" borderId="7" xfId="0" applyFont="1" applyBorder="1">
      <alignment vertical="center"/>
    </xf>
    <xf numFmtId="0" fontId="252" fillId="0" borderId="0" xfId="0" applyFont="1">
      <alignment vertical="center"/>
    </xf>
    <xf numFmtId="0" fontId="0" fillId="0" borderId="0" xfId="0" quotePrefix="1">
      <alignment vertical="center"/>
    </xf>
    <xf numFmtId="3" fontId="0" fillId="75" borderId="9" xfId="0" applyNumberFormat="1" applyFill="1" applyBorder="1">
      <alignment vertical="center"/>
    </xf>
    <xf numFmtId="0" fontId="246" fillId="0" borderId="0" xfId="0" applyFont="1" applyAlignment="1">
      <alignment horizontal="centerContinuous" vertical="center"/>
    </xf>
    <xf numFmtId="0" fontId="253" fillId="0" borderId="0" xfId="0" applyFont="1">
      <alignment vertical="center"/>
    </xf>
    <xf numFmtId="3" fontId="0" fillId="0" borderId="0" xfId="0" applyNumberFormat="1">
      <alignment vertical="center"/>
    </xf>
    <xf numFmtId="0" fontId="257" fillId="0" borderId="0" xfId="0" applyFont="1">
      <alignment vertical="center"/>
    </xf>
    <xf numFmtId="0" fontId="227" fillId="0" borderId="0" xfId="0" applyFont="1">
      <alignment vertical="center"/>
    </xf>
    <xf numFmtId="0" fontId="259" fillId="0" borderId="0" xfId="0" applyFont="1">
      <alignment vertical="center"/>
    </xf>
    <xf numFmtId="0" fontId="219" fillId="0" borderId="0" xfId="0" applyFont="1">
      <alignment vertical="center"/>
    </xf>
    <xf numFmtId="0" fontId="0" fillId="0" borderId="48" xfId="0" applyBorder="1">
      <alignment vertical="center"/>
    </xf>
    <xf numFmtId="0" fontId="219" fillId="0" borderId="7" xfId="0" applyFont="1" applyBorder="1">
      <alignment vertical="center"/>
    </xf>
    <xf numFmtId="0" fontId="235" fillId="0" borderId="0" xfId="0" applyFont="1" applyAlignment="1">
      <alignment vertical="top"/>
    </xf>
    <xf numFmtId="246" fontId="0" fillId="4" borderId="101" xfId="0" applyNumberFormat="1" applyFill="1" applyBorder="1">
      <alignment vertical="center"/>
    </xf>
    <xf numFmtId="0" fontId="214" fillId="0" borderId="7" xfId="0" applyFont="1" applyBorder="1">
      <alignment vertical="center"/>
    </xf>
    <xf numFmtId="176" fontId="9" fillId="3" borderId="16" xfId="2" applyNumberFormat="1" applyFont="1" applyFill="1" applyBorder="1" applyAlignment="1">
      <alignment horizontal="center" vertical="center"/>
    </xf>
    <xf numFmtId="176" fontId="29" fillId="3" borderId="16" xfId="2" applyNumberFormat="1" applyFont="1" applyFill="1" applyBorder="1" applyAlignment="1">
      <alignment horizontal="center" vertical="center"/>
    </xf>
    <xf numFmtId="0" fontId="15" fillId="4" borderId="111" xfId="2" applyFont="1" applyFill="1" applyBorder="1" applyAlignment="1">
      <alignment horizontal="center" vertical="center"/>
    </xf>
    <xf numFmtId="0" fontId="15" fillId="4" borderId="111" xfId="2" applyFont="1" applyFill="1" applyBorder="1" applyAlignment="1">
      <alignment horizontal="center" vertical="center" wrapText="1"/>
    </xf>
    <xf numFmtId="178" fontId="7" fillId="0" borderId="5" xfId="2" applyNumberFormat="1" applyFont="1" applyBorder="1" applyAlignment="1">
      <alignment horizontal="centerContinuous"/>
    </xf>
    <xf numFmtId="176" fontId="29" fillId="7" borderId="16" xfId="2" applyNumberFormat="1" applyFont="1" applyFill="1" applyBorder="1" applyAlignment="1">
      <alignment horizontal="center" vertical="center"/>
    </xf>
    <xf numFmtId="14" fontId="33" fillId="3" borderId="112" xfId="2686" applyNumberFormat="1" applyFont="1" applyFill="1" applyBorder="1" applyAlignment="1">
      <alignment horizontal="center" vertical="center"/>
    </xf>
    <xf numFmtId="14" fontId="33" fillId="3" borderId="119" xfId="2686" applyNumberFormat="1" applyFont="1" applyFill="1" applyBorder="1" applyAlignment="1">
      <alignment horizontal="center" vertical="center"/>
    </xf>
    <xf numFmtId="14" fontId="33" fillId="3" borderId="114" xfId="2686" applyNumberFormat="1" applyFont="1" applyFill="1" applyBorder="1" applyAlignment="1">
      <alignment horizontal="center" vertical="center"/>
    </xf>
    <xf numFmtId="14" fontId="33" fillId="3" borderId="120" xfId="2686" applyNumberFormat="1" applyFont="1" applyFill="1" applyBorder="1" applyAlignment="1">
      <alignment horizontal="center" vertical="center"/>
    </xf>
    <xf numFmtId="14" fontId="33" fillId="3" borderId="116" xfId="2686" applyNumberFormat="1" applyFont="1" applyFill="1" applyBorder="1" applyAlignment="1">
      <alignment horizontal="center" vertical="center"/>
    </xf>
    <xf numFmtId="14" fontId="33" fillId="3" borderId="121" xfId="2686" applyNumberFormat="1" applyFont="1" applyFill="1" applyBorder="1" applyAlignment="1">
      <alignment horizontal="center" vertical="center"/>
    </xf>
    <xf numFmtId="14" fontId="33" fillId="3" borderId="117" xfId="2686" applyNumberFormat="1" applyFont="1" applyFill="1" applyBorder="1" applyAlignment="1">
      <alignment horizontal="center" vertical="center"/>
    </xf>
    <xf numFmtId="14" fontId="33" fillId="3" borderId="122" xfId="2686" applyNumberFormat="1" applyFont="1" applyFill="1" applyBorder="1" applyAlignment="1">
      <alignment horizontal="center" vertical="center"/>
    </xf>
    <xf numFmtId="180" fontId="26" fillId="70" borderId="110" xfId="2" applyNumberFormat="1" applyFont="1" applyFill="1" applyBorder="1" applyAlignment="1">
      <alignment horizontal="center" vertical="center"/>
    </xf>
    <xf numFmtId="0" fontId="5" fillId="0" borderId="0" xfId="2" applyAlignment="1">
      <alignment horizontal="right"/>
    </xf>
    <xf numFmtId="0" fontId="10" fillId="0" borderId="0" xfId="2" applyFont="1" applyAlignment="1">
      <alignment horizontal="center" vertical="center"/>
    </xf>
    <xf numFmtId="3" fontId="5" fillId="70" borderId="0" xfId="2" applyNumberFormat="1" applyFill="1"/>
    <xf numFmtId="0" fontId="5" fillId="70" borderId="0" xfId="2" applyFill="1"/>
    <xf numFmtId="247" fontId="5" fillId="0" borderId="0" xfId="2" applyNumberFormat="1"/>
    <xf numFmtId="248" fontId="5" fillId="0" borderId="0" xfId="2" applyNumberFormat="1"/>
    <xf numFmtId="176" fontId="6" fillId="2" borderId="123" xfId="2" applyNumberFormat="1" applyFont="1" applyFill="1" applyBorder="1" applyAlignment="1">
      <alignment horizontal="center"/>
    </xf>
    <xf numFmtId="41" fontId="6" fillId="2" borderId="123" xfId="1" applyFont="1" applyFill="1" applyBorder="1" applyAlignment="1">
      <alignment horizontal="center"/>
    </xf>
    <xf numFmtId="3" fontId="263" fillId="0" borderId="124" xfId="1" applyNumberFormat="1" applyFont="1" applyBorder="1" applyAlignment="1">
      <alignment horizontal="center"/>
    </xf>
    <xf numFmtId="3" fontId="263" fillId="0" borderId="125" xfId="1" applyNumberFormat="1" applyFont="1" applyBorder="1" applyAlignment="1">
      <alignment horizontal="center"/>
    </xf>
    <xf numFmtId="0" fontId="264" fillId="3" borderId="112" xfId="2686" applyFont="1" applyFill="1" applyBorder="1" applyAlignment="1">
      <alignment horizontal="center" vertical="center"/>
    </xf>
    <xf numFmtId="178" fontId="264" fillId="3" borderId="113" xfId="2686" applyNumberFormat="1" applyFont="1" applyFill="1" applyBorder="1" applyAlignment="1">
      <alignment horizontal="center" vertical="center"/>
    </xf>
    <xf numFmtId="0" fontId="264" fillId="3" borderId="114" xfId="2686" applyFont="1" applyFill="1" applyBorder="1" applyAlignment="1">
      <alignment horizontal="center" vertical="center"/>
    </xf>
    <xf numFmtId="178" fontId="264" fillId="3" borderId="115" xfId="2686" applyNumberFormat="1" applyFont="1" applyFill="1" applyBorder="1" applyAlignment="1">
      <alignment horizontal="center" vertical="center"/>
    </xf>
    <xf numFmtId="0" fontId="264" fillId="3" borderId="116" xfId="2686" applyFont="1" applyFill="1" applyBorder="1" applyAlignment="1">
      <alignment horizontal="center" vertical="center"/>
    </xf>
    <xf numFmtId="0" fontId="264" fillId="3" borderId="117" xfId="2686" applyFont="1" applyFill="1" applyBorder="1" applyAlignment="1">
      <alignment horizontal="center" vertical="center"/>
    </xf>
    <xf numFmtId="178" fontId="264" fillId="3" borderId="118" xfId="2686" applyNumberFormat="1" applyFont="1" applyFill="1" applyBorder="1" applyAlignment="1">
      <alignment horizontal="center" vertical="center"/>
    </xf>
    <xf numFmtId="0" fontId="15" fillId="4" borderId="126" xfId="2" applyFont="1" applyFill="1" applyBorder="1" applyAlignment="1">
      <alignment horizontal="center" vertical="center" wrapText="1"/>
    </xf>
    <xf numFmtId="0" fontId="15" fillId="4" borderId="127" xfId="2" applyFont="1" applyFill="1" applyBorder="1" applyAlignment="1">
      <alignment horizontal="center" vertical="center" wrapText="1"/>
    </xf>
    <xf numFmtId="14" fontId="26" fillId="3" borderId="128" xfId="2" applyNumberFormat="1" applyFont="1" applyFill="1" applyBorder="1" applyAlignment="1">
      <alignment horizontal="center" vertical="center"/>
    </xf>
    <xf numFmtId="14" fontId="26" fillId="3" borderId="129" xfId="2" applyNumberFormat="1" applyFont="1" applyFill="1" applyBorder="1" applyAlignment="1">
      <alignment horizontal="center" vertical="center"/>
    </xf>
    <xf numFmtId="14" fontId="26" fillId="3" borderId="130" xfId="2" applyNumberFormat="1" applyFont="1" applyFill="1" applyBorder="1" applyAlignment="1">
      <alignment horizontal="center" vertical="center"/>
    </xf>
    <xf numFmtId="14" fontId="26" fillId="3" borderId="131" xfId="2" applyNumberFormat="1" applyFont="1" applyFill="1" applyBorder="1" applyAlignment="1">
      <alignment horizontal="center" vertical="center"/>
    </xf>
    <xf numFmtId="14" fontId="26" fillId="3" borderId="132" xfId="2" applyNumberFormat="1" applyFont="1" applyFill="1" applyBorder="1" applyAlignment="1">
      <alignment horizontal="center" vertical="center"/>
    </xf>
    <xf numFmtId="14" fontId="26" fillId="3" borderId="133" xfId="2" applyNumberFormat="1" applyFont="1" applyFill="1" applyBorder="1" applyAlignment="1">
      <alignment horizontal="center" vertical="center"/>
    </xf>
    <xf numFmtId="14" fontId="26" fillId="3" borderId="134" xfId="2" applyNumberFormat="1" applyFont="1" applyFill="1" applyBorder="1" applyAlignment="1">
      <alignment horizontal="center" vertical="center"/>
    </xf>
    <xf numFmtId="14" fontId="26" fillId="3" borderId="135" xfId="2" applyNumberFormat="1" applyFont="1" applyFill="1" applyBorder="1" applyAlignment="1">
      <alignment horizontal="center" vertical="center"/>
    </xf>
    <xf numFmtId="3" fontId="30" fillId="0" borderId="136" xfId="1" applyNumberFormat="1" applyFont="1" applyBorder="1" applyAlignment="1">
      <alignment horizontal="center" vertical="center"/>
    </xf>
    <xf numFmtId="3" fontId="30" fillId="0" borderId="137" xfId="1" applyNumberFormat="1" applyFont="1" applyBorder="1" applyAlignment="1">
      <alignment horizontal="center" vertical="center"/>
    </xf>
    <xf numFmtId="176" fontId="26" fillId="3" borderId="138" xfId="2" applyNumberFormat="1" applyFont="1" applyFill="1" applyBorder="1" applyAlignment="1">
      <alignment horizontal="center" vertical="center"/>
    </xf>
    <xf numFmtId="0" fontId="30" fillId="3" borderId="139" xfId="2" applyFont="1" applyFill="1" applyBorder="1" applyAlignment="1">
      <alignment horizontal="center" vertical="center"/>
    </xf>
    <xf numFmtId="0" fontId="30" fillId="3" borderId="137" xfId="2" applyFont="1" applyFill="1" applyBorder="1" applyAlignment="1">
      <alignment horizontal="center" vertical="center"/>
    </xf>
    <xf numFmtId="3" fontId="30" fillId="0" borderId="128" xfId="1" applyNumberFormat="1" applyFont="1" applyBorder="1" applyAlignment="1">
      <alignment horizontal="center" vertical="center"/>
    </xf>
    <xf numFmtId="3" fontId="30" fillId="0" borderId="140" xfId="1" applyNumberFormat="1" applyFont="1" applyBorder="1" applyAlignment="1">
      <alignment horizontal="center" vertical="center"/>
    </xf>
    <xf numFmtId="176" fontId="26" fillId="3" borderId="141" xfId="2" applyNumberFormat="1" applyFont="1" applyFill="1" applyBorder="1" applyAlignment="1">
      <alignment horizontal="center" vertical="center"/>
    </xf>
    <xf numFmtId="0" fontId="30" fillId="3" borderId="142" xfId="2" applyFont="1" applyFill="1" applyBorder="1" applyAlignment="1">
      <alignment horizontal="center" vertical="center"/>
    </xf>
    <xf numFmtId="0" fontId="30" fillId="3" borderId="129" xfId="2" applyFont="1" applyFill="1" applyBorder="1" applyAlignment="1">
      <alignment horizontal="center" vertical="center"/>
    </xf>
    <xf numFmtId="3" fontId="30" fillId="0" borderId="130" xfId="1" applyNumberFormat="1" applyFont="1" applyBorder="1" applyAlignment="1">
      <alignment horizontal="center" vertical="center"/>
    </xf>
    <xf numFmtId="0" fontId="30" fillId="3" borderId="131" xfId="2" applyFont="1" applyFill="1" applyBorder="1" applyAlignment="1">
      <alignment horizontal="center" vertical="center"/>
    </xf>
    <xf numFmtId="3" fontId="30" fillId="0" borderId="134" xfId="1" applyNumberFormat="1" applyFont="1" applyBorder="1" applyAlignment="1">
      <alignment horizontal="center" vertical="center"/>
    </xf>
    <xf numFmtId="3" fontId="30" fillId="0" borderId="143" xfId="1" applyNumberFormat="1" applyFont="1" applyBorder="1" applyAlignment="1">
      <alignment horizontal="center" vertical="center"/>
    </xf>
    <xf numFmtId="176" fontId="26" fillId="3" borderId="144" xfId="2" applyNumberFormat="1" applyFont="1" applyFill="1" applyBorder="1" applyAlignment="1">
      <alignment horizontal="center" vertical="center"/>
    </xf>
    <xf numFmtId="0" fontId="30" fillId="3" borderId="145" xfId="2" applyFont="1" applyFill="1" applyBorder="1" applyAlignment="1">
      <alignment horizontal="center" vertical="center"/>
    </xf>
    <xf numFmtId="0" fontId="30" fillId="3" borderId="135" xfId="2" applyFont="1" applyFill="1" applyBorder="1" applyAlignment="1">
      <alignment horizontal="center" vertical="center"/>
    </xf>
    <xf numFmtId="3" fontId="30" fillId="0" borderId="146" xfId="1" applyNumberFormat="1" applyFont="1" applyBorder="1" applyAlignment="1">
      <alignment horizontal="center" vertical="center"/>
    </xf>
    <xf numFmtId="3" fontId="30" fillId="0" borderId="147" xfId="1" applyNumberFormat="1" applyFont="1" applyBorder="1" applyAlignment="1">
      <alignment horizontal="center" vertical="center"/>
    </xf>
    <xf numFmtId="176" fontId="26" fillId="3" borderId="148" xfId="2" applyNumberFormat="1" applyFont="1" applyFill="1" applyBorder="1" applyAlignment="1">
      <alignment horizontal="center" vertical="center"/>
    </xf>
    <xf numFmtId="0" fontId="30" fillId="3" borderId="149" xfId="2" applyFont="1" applyFill="1" applyBorder="1" applyAlignment="1">
      <alignment horizontal="center" vertical="center"/>
    </xf>
    <xf numFmtId="0" fontId="30" fillId="3" borderId="147" xfId="2" applyFont="1" applyFill="1" applyBorder="1" applyAlignment="1">
      <alignment horizontal="center" vertical="center"/>
    </xf>
    <xf numFmtId="0" fontId="15" fillId="4" borderId="150" xfId="2" applyFont="1" applyFill="1" applyBorder="1" applyAlignment="1">
      <alignment horizontal="center" vertical="center"/>
    </xf>
    <xf numFmtId="0" fontId="217" fillId="0" borderId="0" xfId="0" applyFont="1">
      <alignment vertical="center"/>
    </xf>
    <xf numFmtId="0" fontId="0" fillId="0" borderId="154" xfId="0" applyBorder="1">
      <alignment vertical="center"/>
    </xf>
    <xf numFmtId="0" fontId="0" fillId="0" borderId="155" xfId="0" applyBorder="1">
      <alignment vertical="center"/>
    </xf>
    <xf numFmtId="0" fontId="0" fillId="0" borderId="156" xfId="0" applyBorder="1">
      <alignment vertical="center"/>
    </xf>
    <xf numFmtId="0" fontId="0" fillId="0" borderId="157" xfId="0" applyBorder="1">
      <alignment vertical="center"/>
    </xf>
    <xf numFmtId="0" fontId="0" fillId="0" borderId="158" xfId="0" applyBorder="1">
      <alignment vertical="center"/>
    </xf>
    <xf numFmtId="0" fontId="0" fillId="0" borderId="159" xfId="0" applyBorder="1">
      <alignment vertical="center"/>
    </xf>
    <xf numFmtId="0" fontId="0" fillId="0" borderId="160" xfId="0" applyBorder="1">
      <alignment vertical="center"/>
    </xf>
    <xf numFmtId="0" fontId="0" fillId="0" borderId="161" xfId="0" applyBorder="1">
      <alignment vertical="center"/>
    </xf>
    <xf numFmtId="0" fontId="0" fillId="0" borderId="10" xfId="0" applyBorder="1" applyAlignment="1">
      <alignment horizontal="center" vertical="center"/>
    </xf>
    <xf numFmtId="180" fontId="26" fillId="76" borderId="17" xfId="2" applyNumberFormat="1" applyFont="1" applyFill="1" applyBorder="1" applyAlignment="1">
      <alignment horizontal="center" vertical="center"/>
    </xf>
    <xf numFmtId="41" fontId="0" fillId="0" borderId="0" xfId="0" applyNumberFormat="1">
      <alignment vertical="center"/>
    </xf>
    <xf numFmtId="177" fontId="5" fillId="0" borderId="0" xfId="2" applyNumberFormat="1"/>
    <xf numFmtId="0" fontId="0" fillId="0" borderId="162" xfId="0" applyBorder="1">
      <alignment vertical="center"/>
    </xf>
    <xf numFmtId="41" fontId="0" fillId="0" borderId="163" xfId="0" applyNumberFormat="1" applyBorder="1">
      <alignment vertical="center"/>
    </xf>
    <xf numFmtId="0" fontId="0" fillId="0" borderId="163" xfId="0" applyBorder="1">
      <alignment vertical="center"/>
    </xf>
    <xf numFmtId="0" fontId="0" fillId="0" borderId="10" xfId="0" applyBorder="1" applyAlignment="1">
      <alignment horizontal="center" vertical="center"/>
    </xf>
    <xf numFmtId="0" fontId="213" fillId="0" borderId="0" xfId="0" applyFont="1">
      <alignment vertical="center"/>
    </xf>
    <xf numFmtId="0" fontId="269" fillId="0" borderId="0" xfId="0" applyFont="1" applyAlignment="1">
      <alignment horizontal="centerContinuous" vertical="center"/>
    </xf>
    <xf numFmtId="0" fontId="0" fillId="0" borderId="0" xfId="0" applyAlignment="1">
      <alignment horizontal="centerContinuous" vertical="center"/>
    </xf>
    <xf numFmtId="0" fontId="0" fillId="0" borderId="10" xfId="0" applyBorder="1">
      <alignment vertical="center"/>
    </xf>
    <xf numFmtId="0" fontId="0" fillId="0" borderId="5" xfId="0" applyBorder="1" applyAlignment="1">
      <alignment horizontal="right" vertical="center"/>
    </xf>
    <xf numFmtId="0" fontId="275" fillId="77" borderId="7" xfId="0" applyFont="1" applyFill="1" applyBorder="1">
      <alignment vertical="center"/>
    </xf>
    <xf numFmtId="0" fontId="214" fillId="77" borderId="7" xfId="0" applyFont="1" applyFill="1" applyBorder="1">
      <alignment vertical="center"/>
    </xf>
    <xf numFmtId="0" fontId="214" fillId="77" borderId="0" xfId="0" applyFont="1" applyFill="1">
      <alignment vertical="center"/>
    </xf>
    <xf numFmtId="0" fontId="222" fillId="0" borderId="0" xfId="0" applyFont="1">
      <alignment vertical="center"/>
    </xf>
    <xf numFmtId="0" fontId="219" fillId="0" borderId="8" xfId="0" applyFont="1" applyBorder="1">
      <alignment vertical="center"/>
    </xf>
    <xf numFmtId="10" fontId="227" fillId="5" borderId="7" xfId="2779" applyNumberFormat="1" applyFont="1" applyFill="1" applyBorder="1">
      <alignment vertical="center"/>
    </xf>
    <xf numFmtId="0" fontId="275" fillId="77" borderId="0" xfId="0" applyFont="1" applyFill="1">
      <alignment vertical="center"/>
    </xf>
    <xf numFmtId="0" fontId="0" fillId="77" borderId="0" xfId="0" applyFill="1">
      <alignment vertical="center"/>
    </xf>
    <xf numFmtId="0" fontId="219" fillId="5" borderId="9" xfId="0" applyFont="1" applyFill="1" applyBorder="1" applyAlignment="1">
      <alignment horizontal="center" vertical="center"/>
    </xf>
    <xf numFmtId="0" fontId="231" fillId="0" borderId="7" xfId="0" applyFont="1" applyBorder="1">
      <alignment vertical="center"/>
    </xf>
    <xf numFmtId="0" fontId="217" fillId="5" borderId="9" xfId="0" applyFont="1" applyFill="1" applyBorder="1" applyAlignment="1">
      <alignment horizontal="center" vertical="center"/>
    </xf>
    <xf numFmtId="0" fontId="282" fillId="0" borderId="0" xfId="0" applyFont="1" applyAlignment="1">
      <alignment horizontal="right" vertical="center"/>
    </xf>
    <xf numFmtId="0" fontId="213" fillId="0" borderId="5" xfId="0" applyFont="1" applyBorder="1" applyAlignment="1">
      <alignment horizontal="right" vertical="center"/>
    </xf>
    <xf numFmtId="0" fontId="219" fillId="5" borderId="164" xfId="0" applyFont="1" applyFill="1" applyBorder="1">
      <alignment vertical="center"/>
    </xf>
    <xf numFmtId="0" fontId="242" fillId="0" borderId="0" xfId="0" applyFont="1" applyAlignment="1">
      <alignment horizontal="left" vertical="center" indent="1"/>
    </xf>
    <xf numFmtId="0" fontId="286" fillId="0" borderId="7" xfId="0" applyFont="1" applyBorder="1">
      <alignment vertical="center"/>
    </xf>
    <xf numFmtId="0" fontId="0" fillId="78" borderId="10" xfId="0" applyFill="1" applyBorder="1">
      <alignment vertical="center"/>
    </xf>
    <xf numFmtId="0" fontId="0" fillId="78" borderId="7" xfId="0" applyFill="1" applyBorder="1">
      <alignment vertical="center"/>
    </xf>
    <xf numFmtId="0" fontId="0" fillId="0" borderId="0" xfId="0" applyAlignment="1">
      <alignment horizontal="right" vertical="center"/>
    </xf>
    <xf numFmtId="0" fontId="291" fillId="0" borderId="0" xfId="0" applyFont="1" applyAlignment="1">
      <alignment horizontal="left" vertical="center"/>
    </xf>
    <xf numFmtId="0" fontId="0" fillId="9" borderId="0" xfId="0" applyFill="1">
      <alignment vertical="center"/>
    </xf>
    <xf numFmtId="0" fontId="0" fillId="79" borderId="0" xfId="0" applyFill="1">
      <alignment vertical="center"/>
    </xf>
    <xf numFmtId="0" fontId="256" fillId="0" borderId="0" xfId="0" applyFont="1">
      <alignment vertical="center"/>
    </xf>
    <xf numFmtId="0" fontId="273" fillId="0" borderId="0" xfId="0" applyFont="1">
      <alignment vertical="center"/>
    </xf>
    <xf numFmtId="41" fontId="5" fillId="0" borderId="0" xfId="1" applyFont="1" applyAlignment="1"/>
    <xf numFmtId="0" fontId="293" fillId="2" borderId="0" xfId="0" applyFont="1" applyFill="1">
      <alignment vertical="center"/>
    </xf>
    <xf numFmtId="0" fontId="0" fillId="2" borderId="0" xfId="0" applyFill="1">
      <alignment vertical="center"/>
    </xf>
    <xf numFmtId="0" fontId="212" fillId="2" borderId="0" xfId="0" applyFont="1" applyFill="1">
      <alignment vertical="center"/>
    </xf>
    <xf numFmtId="0" fontId="236" fillId="2" borderId="0" xfId="0" applyFont="1" applyFill="1">
      <alignment vertical="center"/>
    </xf>
    <xf numFmtId="0" fontId="296" fillId="0" borderId="0" xfId="0" applyFont="1">
      <alignment vertical="center"/>
    </xf>
    <xf numFmtId="0" fontId="0" fillId="0" borderId="0" xfId="0" applyFill="1">
      <alignment vertical="center"/>
    </xf>
    <xf numFmtId="0" fontId="242" fillId="0" borderId="0" xfId="0" applyFont="1" applyFill="1">
      <alignment vertical="center"/>
    </xf>
    <xf numFmtId="0" fontId="220" fillId="0" borderId="0" xfId="0" applyFont="1">
      <alignment vertical="center"/>
    </xf>
    <xf numFmtId="0" fontId="0" fillId="0" borderId="168" xfId="0" applyBorder="1">
      <alignment vertical="center"/>
    </xf>
    <xf numFmtId="0" fontId="0" fillId="0" borderId="169" xfId="0" applyBorder="1">
      <alignment vertical="center"/>
    </xf>
    <xf numFmtId="0" fontId="0" fillId="0" borderId="170" xfId="0" applyBorder="1">
      <alignment vertical="center"/>
    </xf>
    <xf numFmtId="0" fontId="297" fillId="0" borderId="0" xfId="0" applyFont="1">
      <alignment vertical="center"/>
    </xf>
    <xf numFmtId="0" fontId="298" fillId="0" borderId="0" xfId="2" applyFont="1"/>
    <xf numFmtId="0" fontId="298" fillId="2" borderId="0" xfId="2" applyFont="1" applyFill="1"/>
    <xf numFmtId="0" fontId="10" fillId="0" borderId="9" xfId="2" applyFont="1" applyBorder="1" applyAlignment="1">
      <alignment horizontal="center" vertical="center"/>
    </xf>
    <xf numFmtId="0" fontId="10" fillId="0" borderId="9" xfId="2" applyFont="1" applyBorder="1" applyAlignment="1">
      <alignment horizontal="center" vertical="center" wrapText="1"/>
    </xf>
    <xf numFmtId="3" fontId="5" fillId="5" borderId="9" xfId="2" applyNumberFormat="1" applyFill="1" applyBorder="1"/>
    <xf numFmtId="3" fontId="5" fillId="5" borderId="10" xfId="2" applyNumberFormat="1" applyFill="1" applyBorder="1"/>
    <xf numFmtId="41" fontId="5" fillId="0" borderId="9" xfId="1" applyFont="1" applyBorder="1" applyAlignment="1"/>
    <xf numFmtId="41" fontId="5" fillId="5" borderId="9" xfId="1" applyFont="1" applyFill="1" applyBorder="1" applyAlignment="1"/>
    <xf numFmtId="9" fontId="5" fillId="0" borderId="9" xfId="2779" applyFont="1" applyBorder="1" applyAlignment="1"/>
    <xf numFmtId="0" fontId="5" fillId="80" borderId="0" xfId="2" applyFill="1" applyAlignment="1">
      <alignment horizontal="center"/>
    </xf>
    <xf numFmtId="9" fontId="5" fillId="0" borderId="9" xfId="2779" applyFont="1" applyBorder="1" applyAlignment="1">
      <alignment horizontal="center"/>
    </xf>
    <xf numFmtId="0" fontId="10" fillId="0" borderId="8" xfId="2" applyFont="1" applyBorder="1" applyAlignment="1">
      <alignment horizontal="center" vertical="center"/>
    </xf>
    <xf numFmtId="3" fontId="5" fillId="5" borderId="8" xfId="2" applyNumberFormat="1" applyFill="1" applyBorder="1"/>
    <xf numFmtId="3" fontId="5" fillId="0" borderId="9" xfId="2" applyNumberFormat="1" applyBorder="1"/>
    <xf numFmtId="0" fontId="5" fillId="0" borderId="9" xfId="2" applyBorder="1" applyAlignment="1">
      <alignment horizontal="center"/>
    </xf>
    <xf numFmtId="41" fontId="5" fillId="75" borderId="9" xfId="2" applyNumberFormat="1" applyFill="1" applyBorder="1"/>
    <xf numFmtId="41" fontId="24" fillId="75" borderId="9" xfId="2" applyNumberFormat="1" applyFont="1" applyFill="1" applyBorder="1"/>
    <xf numFmtId="41" fontId="5" fillId="0" borderId="12" xfId="1" applyFont="1" applyBorder="1" applyAlignment="1"/>
    <xf numFmtId="41" fontId="5" fillId="5" borderId="12" xfId="1" applyFont="1" applyFill="1" applyBorder="1" applyAlignment="1"/>
    <xf numFmtId="9" fontId="5" fillId="0" borderId="12" xfId="2779" applyFont="1" applyBorder="1" applyAlignment="1">
      <alignment horizontal="center"/>
    </xf>
    <xf numFmtId="0" fontId="5" fillId="0" borderId="12" xfId="2" applyBorder="1"/>
    <xf numFmtId="3" fontId="5" fillId="5" borderId="12" xfId="2" applyNumberFormat="1" applyFill="1" applyBorder="1"/>
    <xf numFmtId="41" fontId="5" fillId="0" borderId="172" xfId="1" applyFont="1" applyBorder="1" applyAlignment="1"/>
    <xf numFmtId="41" fontId="5" fillId="5" borderId="172" xfId="1" applyFont="1" applyFill="1" applyBorder="1" applyAlignment="1"/>
    <xf numFmtId="9" fontId="5" fillId="0" borderId="172" xfId="2779" applyFont="1" applyBorder="1" applyAlignment="1">
      <alignment horizontal="center"/>
    </xf>
    <xf numFmtId="0" fontId="5" fillId="0" borderId="172" xfId="2" applyBorder="1"/>
    <xf numFmtId="0" fontId="5" fillId="80" borderId="171" xfId="2" applyFill="1" applyBorder="1" applyAlignment="1">
      <alignment horizontal="center"/>
    </xf>
    <xf numFmtId="3" fontId="5" fillId="5" borderId="172" xfId="2" applyNumberFormat="1" applyFill="1" applyBorder="1"/>
    <xf numFmtId="41" fontId="299" fillId="0" borderId="171" xfId="1" applyFont="1" applyBorder="1" applyAlignment="1">
      <alignment horizontal="right"/>
    </xf>
    <xf numFmtId="3" fontId="5" fillId="0" borderId="12" xfId="2" applyNumberFormat="1" applyBorder="1"/>
    <xf numFmtId="9" fontId="5" fillId="0" borderId="12" xfId="2779" applyFont="1" applyBorder="1" applyAlignment="1"/>
    <xf numFmtId="0" fontId="5" fillId="0" borderId="12" xfId="2" applyBorder="1" applyAlignment="1">
      <alignment horizontal="center"/>
    </xf>
    <xf numFmtId="3" fontId="5" fillId="5" borderId="75" xfId="2" applyNumberFormat="1" applyFill="1" applyBorder="1"/>
    <xf numFmtId="3" fontId="5" fillId="5" borderId="74" xfId="2" applyNumberFormat="1" applyFill="1" applyBorder="1"/>
    <xf numFmtId="3" fontId="5" fillId="0" borderId="172" xfId="2" applyNumberFormat="1" applyBorder="1"/>
    <xf numFmtId="9" fontId="5" fillId="0" borderId="172" xfId="2779" applyFont="1" applyBorder="1" applyAlignment="1"/>
    <xf numFmtId="0" fontId="5" fillId="0" borderId="172" xfId="2" applyBorder="1" applyAlignment="1">
      <alignment horizontal="center"/>
    </xf>
    <xf numFmtId="3" fontId="5" fillId="5" borderId="173" xfId="2" applyNumberFormat="1" applyFill="1" applyBorder="1"/>
    <xf numFmtId="3" fontId="5" fillId="5" borderId="174" xfId="2" applyNumberFormat="1" applyFill="1" applyBorder="1"/>
    <xf numFmtId="178" fontId="5" fillId="0" borderId="0" xfId="2" quotePrefix="1" applyNumberFormat="1"/>
    <xf numFmtId="178" fontId="298" fillId="0" borderId="0" xfId="2" applyNumberFormat="1" applyFont="1"/>
    <xf numFmtId="0" fontId="13" fillId="3" borderId="0" xfId="2" applyFont="1" applyFill="1" applyAlignment="1">
      <alignment horizontal="center" vertical="center"/>
    </xf>
    <xf numFmtId="0" fontId="302" fillId="0" borderId="0" xfId="0" applyFont="1">
      <alignment vertical="center"/>
    </xf>
    <xf numFmtId="0" fontId="21" fillId="4" borderId="15" xfId="2" applyFont="1" applyFill="1" applyBorder="1" applyAlignment="1">
      <alignment horizontal="center" vertical="center" wrapText="1"/>
    </xf>
    <xf numFmtId="0" fontId="21" fillId="4" borderId="180" xfId="2" applyFont="1" applyFill="1" applyBorder="1" applyAlignment="1">
      <alignment horizontal="center" vertical="center" wrapText="1"/>
    </xf>
    <xf numFmtId="0" fontId="302" fillId="0" borderId="0" xfId="0" applyFont="1" applyAlignment="1">
      <alignment horizontal="center" vertical="center"/>
    </xf>
    <xf numFmtId="0" fontId="306" fillId="0" borderId="179" xfId="2" applyFont="1" applyBorder="1" applyAlignment="1">
      <alignment horizontal="center"/>
    </xf>
    <xf numFmtId="0" fontId="306" fillId="7" borderId="15" xfId="2" applyFont="1" applyFill="1" applyBorder="1" applyAlignment="1">
      <alignment horizontal="center"/>
    </xf>
    <xf numFmtId="0" fontId="306" fillId="71" borderId="180" xfId="2" applyFont="1" applyFill="1" applyBorder="1" applyAlignment="1">
      <alignment horizontal="center"/>
    </xf>
    <xf numFmtId="0" fontId="306" fillId="7" borderId="182" xfId="2" applyFont="1" applyFill="1" applyBorder="1" applyAlignment="1">
      <alignment horizontal="center"/>
    </xf>
    <xf numFmtId="0" fontId="306" fillId="71" borderId="183" xfId="2" applyFont="1" applyFill="1" applyBorder="1" applyAlignment="1">
      <alignment horizontal="center"/>
    </xf>
    <xf numFmtId="0" fontId="21" fillId="4" borderId="185" xfId="2" applyFont="1" applyFill="1" applyBorder="1" applyAlignment="1">
      <alignment horizontal="center" vertical="center" wrapText="1"/>
    </xf>
    <xf numFmtId="0" fontId="303" fillId="3" borderId="175" xfId="2686" applyFont="1" applyFill="1" applyBorder="1" applyAlignment="1">
      <alignment horizontal="center" vertical="center"/>
    </xf>
    <xf numFmtId="180" fontId="304" fillId="0" borderId="175" xfId="2" applyNumberFormat="1" applyFont="1" applyFill="1" applyBorder="1" applyAlignment="1">
      <alignment horizontal="center" vertical="center"/>
    </xf>
    <xf numFmtId="176" fontId="305" fillId="7" borderId="186" xfId="2" applyNumberFormat="1" applyFont="1" applyFill="1" applyBorder="1" applyAlignment="1">
      <alignment horizontal="center" vertical="center"/>
    </xf>
    <xf numFmtId="0" fontId="303" fillId="3" borderId="15" xfId="2686" applyFont="1" applyFill="1" applyBorder="1" applyAlignment="1">
      <alignment horizontal="center" vertical="center"/>
    </xf>
    <xf numFmtId="180" fontId="304" fillId="0" borderId="15" xfId="2" applyNumberFormat="1" applyFont="1" applyFill="1" applyBorder="1" applyAlignment="1">
      <alignment horizontal="center" vertical="center"/>
    </xf>
    <xf numFmtId="176" fontId="305" fillId="7" borderId="180" xfId="2" applyNumberFormat="1" applyFont="1" applyFill="1" applyBorder="1" applyAlignment="1">
      <alignment horizontal="center" vertical="center"/>
    </xf>
    <xf numFmtId="0" fontId="306" fillId="0" borderId="185" xfId="2" applyFont="1" applyBorder="1" applyAlignment="1">
      <alignment horizontal="center"/>
    </xf>
    <xf numFmtId="0" fontId="306" fillId="0" borderId="187" xfId="2" applyFont="1" applyBorder="1" applyAlignment="1">
      <alignment horizontal="center"/>
    </xf>
    <xf numFmtId="0" fontId="303" fillId="3" borderId="191" xfId="2" applyFont="1" applyFill="1" applyBorder="1" applyAlignment="1">
      <alignment horizontal="center" vertical="center"/>
    </xf>
    <xf numFmtId="0" fontId="303" fillId="3" borderId="179" xfId="2" applyFont="1" applyFill="1" applyBorder="1" applyAlignment="1">
      <alignment horizontal="center" vertical="center"/>
    </xf>
    <xf numFmtId="0" fontId="303" fillId="3" borderId="181" xfId="2" applyFont="1" applyFill="1" applyBorder="1" applyAlignment="1">
      <alignment horizontal="center" vertical="center"/>
    </xf>
    <xf numFmtId="0" fontId="303" fillId="3" borderId="182" xfId="2686" applyFont="1" applyFill="1" applyBorder="1" applyAlignment="1">
      <alignment horizontal="center" vertical="center"/>
    </xf>
    <xf numFmtId="180" fontId="304" fillId="0" borderId="182" xfId="2" applyNumberFormat="1" applyFont="1" applyFill="1" applyBorder="1" applyAlignment="1">
      <alignment horizontal="center" vertical="center"/>
    </xf>
    <xf numFmtId="176" fontId="305" fillId="7" borderId="183" xfId="2" applyNumberFormat="1" applyFont="1" applyFill="1" applyBorder="1" applyAlignment="1">
      <alignment horizontal="center" vertical="center"/>
    </xf>
    <xf numFmtId="253" fontId="303" fillId="0" borderId="175" xfId="2686" applyNumberFormat="1" applyFont="1" applyFill="1" applyBorder="1" applyAlignment="1">
      <alignment horizontal="center" vertical="center"/>
    </xf>
    <xf numFmtId="253" fontId="303" fillId="0" borderId="15" xfId="2686" applyNumberFormat="1" applyFont="1" applyFill="1" applyBorder="1" applyAlignment="1">
      <alignment horizontal="center" vertical="center"/>
    </xf>
    <xf numFmtId="253" fontId="303" fillId="0" borderId="182" xfId="2686" applyNumberFormat="1" applyFont="1" applyFill="1" applyBorder="1" applyAlignment="1">
      <alignment horizontal="center" vertical="center"/>
    </xf>
    <xf numFmtId="0" fontId="306" fillId="0" borderId="179" xfId="2" applyFont="1" applyFill="1" applyBorder="1" applyAlignment="1">
      <alignment horizontal="center"/>
    </xf>
    <xf numFmtId="0" fontId="306" fillId="0" borderId="180" xfId="2" applyFont="1" applyFill="1" applyBorder="1" applyAlignment="1">
      <alignment horizontal="center"/>
    </xf>
    <xf numFmtId="0" fontId="306" fillId="0" borderId="192" xfId="2" applyFont="1" applyFill="1" applyBorder="1" applyAlignment="1">
      <alignment horizontal="center"/>
    </xf>
    <xf numFmtId="0" fontId="302" fillId="2" borderId="9" xfId="0" applyFont="1" applyFill="1" applyBorder="1" applyAlignment="1">
      <alignment horizontal="center" vertical="center"/>
    </xf>
    <xf numFmtId="0" fontId="302" fillId="74" borderId="190" xfId="0" applyFont="1" applyFill="1" applyBorder="1" applyAlignment="1">
      <alignment horizontal="center" vertical="center"/>
    </xf>
    <xf numFmtId="41" fontId="302" fillId="0" borderId="190" xfId="1" applyFont="1" applyBorder="1">
      <alignment vertical="center"/>
    </xf>
    <xf numFmtId="41" fontId="302" fillId="81" borderId="9" xfId="1" applyFont="1" applyFill="1" applyBorder="1">
      <alignment vertical="center"/>
    </xf>
    <xf numFmtId="41" fontId="302" fillId="0" borderId="179" xfId="1" applyFont="1" applyBorder="1">
      <alignment vertical="center"/>
    </xf>
    <xf numFmtId="41" fontId="302" fillId="0" borderId="195" xfId="1" applyFont="1" applyBorder="1">
      <alignment vertical="center"/>
    </xf>
    <xf numFmtId="41" fontId="302" fillId="0" borderId="196" xfId="1" applyFont="1" applyBorder="1">
      <alignment vertical="center"/>
    </xf>
    <xf numFmtId="41" fontId="302" fillId="0" borderId="197" xfId="1" applyFont="1" applyBorder="1">
      <alignment vertical="center"/>
    </xf>
    <xf numFmtId="41" fontId="302" fillId="0" borderId="0" xfId="0" applyNumberFormat="1" applyFont="1">
      <alignment vertical="center"/>
    </xf>
    <xf numFmtId="2" fontId="302" fillId="0" borderId="0" xfId="0" applyNumberFormat="1" applyFont="1">
      <alignment vertical="center"/>
    </xf>
    <xf numFmtId="3" fontId="302" fillId="0" borderId="9" xfId="0" applyNumberFormat="1" applyFont="1" applyBorder="1" applyAlignment="1">
      <alignment horizontal="center" vertical="center"/>
    </xf>
    <xf numFmtId="0" fontId="302" fillId="0" borderId="9" xfId="0" applyFont="1" applyBorder="1">
      <alignment vertical="center"/>
    </xf>
    <xf numFmtId="0" fontId="302" fillId="0" borderId="9" xfId="0" applyFont="1" applyBorder="1" applyAlignment="1">
      <alignment horizontal="center" vertical="center" wrapText="1"/>
    </xf>
    <xf numFmtId="0" fontId="302" fillId="0" borderId="0" xfId="0" quotePrefix="1" applyFont="1">
      <alignment vertical="center"/>
    </xf>
    <xf numFmtId="254" fontId="302" fillId="0" borderId="9" xfId="0" applyNumberFormat="1" applyFont="1" applyBorder="1" applyAlignment="1">
      <alignment horizontal="center" vertical="center"/>
    </xf>
    <xf numFmtId="0" fontId="307" fillId="75" borderId="9" xfId="0" applyFont="1" applyFill="1" applyBorder="1" applyAlignment="1">
      <alignment horizontal="center" vertical="center"/>
    </xf>
    <xf numFmtId="243" fontId="307" fillId="0" borderId="9" xfId="1" applyNumberFormat="1" applyFont="1" applyBorder="1">
      <alignment vertical="center"/>
    </xf>
    <xf numFmtId="41" fontId="307" fillId="81" borderId="9" xfId="1" applyFont="1" applyFill="1" applyBorder="1">
      <alignment vertical="center"/>
    </xf>
    <xf numFmtId="2" fontId="307" fillId="0" borderId="9" xfId="0" applyNumberFormat="1" applyFont="1" applyBorder="1">
      <alignment vertical="center"/>
    </xf>
    <xf numFmtId="0" fontId="307" fillId="0" borderId="9" xfId="0" applyFont="1" applyBorder="1">
      <alignment vertical="center"/>
    </xf>
    <xf numFmtId="41" fontId="302" fillId="0" borderId="198" xfId="1" applyFont="1" applyBorder="1">
      <alignment vertical="center"/>
    </xf>
    <xf numFmtId="41" fontId="302" fillId="0" borderId="199" xfId="1" applyFont="1" applyBorder="1">
      <alignment vertical="center"/>
    </xf>
    <xf numFmtId="0" fontId="302" fillId="74" borderId="200" xfId="0" applyFont="1" applyFill="1" applyBorder="1" applyAlignment="1">
      <alignment horizontal="center" vertical="center"/>
    </xf>
    <xf numFmtId="0" fontId="302" fillId="74" borderId="201" xfId="0" applyFont="1" applyFill="1" applyBorder="1" applyAlignment="1">
      <alignment horizontal="center" vertical="center"/>
    </xf>
    <xf numFmtId="0" fontId="302" fillId="0" borderId="9" xfId="0" applyFont="1" applyBorder="1" applyAlignment="1">
      <alignment horizontal="left" vertical="center"/>
    </xf>
    <xf numFmtId="0" fontId="308" fillId="0" borderId="0" xfId="0" applyFont="1">
      <alignment vertical="center"/>
    </xf>
    <xf numFmtId="0" fontId="7" fillId="0" borderId="74" xfId="2" applyFont="1" applyBorder="1" applyAlignment="1">
      <alignment horizontal="centerContinuous"/>
    </xf>
    <xf numFmtId="0" fontId="7" fillId="0" borderId="5" xfId="2" applyFont="1" applyBorder="1"/>
    <xf numFmtId="0" fontId="9" fillId="3" borderId="15" xfId="2" applyFont="1" applyFill="1" applyBorder="1" applyAlignment="1">
      <alignment horizontal="center" vertical="center"/>
    </xf>
    <xf numFmtId="0" fontId="33" fillId="3" borderId="15" xfId="2686" applyFont="1" applyFill="1" applyBorder="1" applyAlignment="1">
      <alignment horizontal="center" vertical="center"/>
    </xf>
    <xf numFmtId="178" fontId="33" fillId="3" borderId="15" xfId="2686" applyNumberFormat="1" applyFont="1" applyFill="1" applyBorder="1" applyAlignment="1">
      <alignment horizontal="center" vertical="center"/>
    </xf>
    <xf numFmtId="180" fontId="26" fillId="76" borderId="15" xfId="2" applyNumberFormat="1" applyFont="1" applyFill="1" applyBorder="1" applyAlignment="1">
      <alignment horizontal="center" vertical="center"/>
    </xf>
    <xf numFmtId="14" fontId="33" fillId="3" borderId="15" xfId="2686" applyNumberFormat="1" applyFont="1" applyFill="1" applyBorder="1" applyAlignment="1">
      <alignment horizontal="center" vertical="center"/>
    </xf>
    <xf numFmtId="3" fontId="30" fillId="69" borderId="15" xfId="1" applyNumberFormat="1" applyFont="1" applyFill="1" applyBorder="1" applyAlignment="1">
      <alignment horizontal="center" vertical="center"/>
    </xf>
    <xf numFmtId="14" fontId="26" fillId="3" borderId="15" xfId="2" applyNumberFormat="1" applyFont="1" applyFill="1" applyBorder="1" applyAlignment="1">
      <alignment horizontal="center" vertical="center"/>
    </xf>
    <xf numFmtId="0" fontId="9" fillId="3" borderId="205" xfId="2" applyFont="1" applyFill="1" applyBorder="1" applyAlignment="1">
      <alignment horizontal="center" vertical="center"/>
    </xf>
    <xf numFmtId="176" fontId="29" fillId="3" borderId="205" xfId="2" applyNumberFormat="1" applyFont="1" applyFill="1" applyBorder="1" applyAlignment="1">
      <alignment horizontal="center" vertical="center"/>
    </xf>
    <xf numFmtId="0" fontId="33" fillId="3" borderId="205" xfId="2686" applyFont="1" applyFill="1" applyBorder="1" applyAlignment="1">
      <alignment horizontal="center" vertical="center"/>
    </xf>
    <xf numFmtId="178" fontId="33" fillId="3" borderId="205" xfId="2686" applyNumberFormat="1" applyFont="1" applyFill="1" applyBorder="1" applyAlignment="1">
      <alignment horizontal="center" vertical="center"/>
    </xf>
    <xf numFmtId="180" fontId="26" fillId="76" borderId="205" xfId="2" applyNumberFormat="1" applyFont="1" applyFill="1" applyBorder="1" applyAlignment="1">
      <alignment horizontal="center" vertical="center"/>
    </xf>
    <xf numFmtId="41" fontId="29" fillId="7" borderId="205" xfId="1" applyFont="1" applyFill="1" applyBorder="1" applyAlignment="1">
      <alignment horizontal="center" vertical="center"/>
    </xf>
    <xf numFmtId="178" fontId="29" fillId="7" borderId="205" xfId="2" applyNumberFormat="1" applyFont="1" applyFill="1" applyBorder="1" applyAlignment="1">
      <alignment horizontal="center" vertical="center"/>
    </xf>
    <xf numFmtId="176" fontId="29" fillId="7" borderId="205" xfId="2" applyNumberFormat="1" applyFont="1" applyFill="1" applyBorder="1" applyAlignment="1">
      <alignment horizontal="center" vertical="center"/>
    </xf>
    <xf numFmtId="14" fontId="33" fillId="3" borderId="205" xfId="2686" applyNumberFormat="1" applyFont="1" applyFill="1" applyBorder="1" applyAlignment="1">
      <alignment horizontal="center" vertical="center"/>
    </xf>
    <xf numFmtId="179" fontId="29" fillId="7" borderId="205" xfId="1" applyNumberFormat="1" applyFont="1" applyFill="1" applyBorder="1" applyAlignment="1">
      <alignment horizontal="center" vertical="center"/>
    </xf>
    <xf numFmtId="3" fontId="30" fillId="69" borderId="205" xfId="1" applyNumberFormat="1" applyFont="1" applyFill="1" applyBorder="1" applyAlignment="1">
      <alignment horizontal="center" vertical="center"/>
    </xf>
    <xf numFmtId="14" fontId="26" fillId="3" borderId="205" xfId="2" applyNumberFormat="1" applyFont="1" applyFill="1" applyBorder="1" applyAlignment="1">
      <alignment horizontal="center" vertical="center"/>
    </xf>
    <xf numFmtId="3" fontId="30" fillId="0" borderId="202" xfId="1" applyNumberFormat="1" applyFont="1" applyBorder="1" applyAlignment="1">
      <alignment horizontal="center" vertical="center"/>
    </xf>
    <xf numFmtId="3" fontId="30" fillId="0" borderId="203" xfId="1" applyNumberFormat="1" applyFont="1" applyBorder="1" applyAlignment="1">
      <alignment horizontal="center" vertical="center"/>
    </xf>
    <xf numFmtId="176" fontId="26" fillId="3" borderId="206" xfId="2" applyNumberFormat="1" applyFont="1" applyFill="1" applyBorder="1" applyAlignment="1">
      <alignment horizontal="center" vertical="center"/>
    </xf>
    <xf numFmtId="0" fontId="30" fillId="3" borderId="204" xfId="2" applyFont="1" applyFill="1" applyBorder="1" applyAlignment="1">
      <alignment horizontal="center" vertical="center"/>
    </xf>
    <xf numFmtId="0" fontId="30" fillId="3" borderId="203" xfId="2" applyFont="1" applyFill="1" applyBorder="1" applyAlignment="1">
      <alignment horizontal="center" vertical="center"/>
    </xf>
    <xf numFmtId="0" fontId="6" fillId="0" borderId="207" xfId="2" applyFont="1" applyBorder="1" applyAlignment="1">
      <alignment horizontal="center"/>
    </xf>
    <xf numFmtId="0" fontId="6" fillId="7" borderId="202" xfId="2" applyFont="1" applyFill="1" applyBorder="1" applyAlignment="1">
      <alignment horizontal="center"/>
    </xf>
    <xf numFmtId="0" fontId="6" fillId="7" borderId="208" xfId="2" applyFont="1" applyFill="1" applyBorder="1" applyAlignment="1">
      <alignment horizontal="center"/>
    </xf>
    <xf numFmtId="0" fontId="6" fillId="71" borderId="209" xfId="2" applyFont="1" applyFill="1" applyBorder="1" applyAlignment="1">
      <alignment horizontal="center"/>
    </xf>
    <xf numFmtId="41" fontId="7" fillId="5" borderId="203" xfId="1" applyFont="1" applyFill="1" applyBorder="1" applyAlignment="1">
      <alignment horizontal="center"/>
    </xf>
    <xf numFmtId="41" fontId="7" fillId="5" borderId="205" xfId="1" applyFont="1" applyFill="1" applyBorder="1" applyAlignment="1">
      <alignment horizontal="center"/>
    </xf>
    <xf numFmtId="0" fontId="5" fillId="0" borderId="75" xfId="2" applyBorder="1"/>
    <xf numFmtId="0" fontId="9" fillId="3" borderId="210" xfId="2" applyFont="1" applyFill="1" applyBorder="1" applyAlignment="1">
      <alignment horizontal="center" vertical="center"/>
    </xf>
    <xf numFmtId="176" fontId="29" fillId="3" borderId="211" xfId="2" applyNumberFormat="1" applyFont="1" applyFill="1" applyBorder="1" applyAlignment="1">
      <alignment horizontal="center" vertical="center"/>
    </xf>
    <xf numFmtId="0" fontId="33" fillId="3" borderId="212" xfId="2686" applyFont="1" applyFill="1" applyBorder="1" applyAlignment="1">
      <alignment horizontal="center" vertical="center"/>
    </xf>
    <xf numFmtId="178" fontId="33" fillId="3" borderId="213" xfId="2686" applyNumberFormat="1" applyFont="1" applyFill="1" applyBorder="1" applyAlignment="1">
      <alignment horizontal="center" vertical="center"/>
    </xf>
    <xf numFmtId="180" fontId="26" fillId="76" borderId="214" xfId="2" applyNumberFormat="1" applyFont="1" applyFill="1" applyBorder="1" applyAlignment="1">
      <alignment horizontal="center" vertical="center"/>
    </xf>
    <xf numFmtId="41" fontId="29" fillId="7" borderId="211" xfId="1" applyFont="1" applyFill="1" applyBorder="1" applyAlignment="1">
      <alignment horizontal="center" vertical="center"/>
    </xf>
    <xf numFmtId="178" fontId="29" fillId="7" borderId="211" xfId="2" applyNumberFormat="1" applyFont="1" applyFill="1" applyBorder="1" applyAlignment="1">
      <alignment horizontal="center" vertical="center"/>
    </xf>
    <xf numFmtId="176" fontId="29" fillId="7" borderId="211" xfId="2" applyNumberFormat="1" applyFont="1" applyFill="1" applyBorder="1" applyAlignment="1">
      <alignment horizontal="center" vertical="center"/>
    </xf>
    <xf numFmtId="14" fontId="33" fillId="3" borderId="212" xfId="2686" applyNumberFormat="1" applyFont="1" applyFill="1" applyBorder="1" applyAlignment="1">
      <alignment horizontal="center" vertical="center"/>
    </xf>
    <xf numFmtId="179" fontId="29" fillId="7" borderId="211" xfId="1" applyNumberFormat="1" applyFont="1" applyFill="1" applyBorder="1" applyAlignment="1">
      <alignment horizontal="center" vertical="center"/>
    </xf>
    <xf numFmtId="179" fontId="29" fillId="7" borderId="215" xfId="1" applyNumberFormat="1" applyFont="1" applyFill="1" applyBorder="1" applyAlignment="1">
      <alignment horizontal="center" vertical="center"/>
    </xf>
    <xf numFmtId="3" fontId="30" fillId="69" borderId="216" xfId="1" applyNumberFormat="1" applyFont="1" applyFill="1" applyBorder="1" applyAlignment="1">
      <alignment horizontal="center" vertical="center"/>
    </xf>
    <xf numFmtId="14" fontId="26" fillId="3" borderId="217" xfId="2" applyNumberFormat="1" applyFont="1" applyFill="1" applyBorder="1" applyAlignment="1">
      <alignment horizontal="center" vertical="center"/>
    </xf>
    <xf numFmtId="14" fontId="26" fillId="3" borderId="218" xfId="2" applyNumberFormat="1" applyFont="1" applyFill="1" applyBorder="1" applyAlignment="1">
      <alignment horizontal="center" vertical="center"/>
    </xf>
    <xf numFmtId="3" fontId="30" fillId="0" borderId="217" xfId="1" applyNumberFormat="1" applyFont="1" applyBorder="1" applyAlignment="1">
      <alignment horizontal="center" vertical="center"/>
    </xf>
    <xf numFmtId="3" fontId="30" fillId="0" borderId="219" xfId="1" applyNumberFormat="1" applyFont="1" applyBorder="1" applyAlignment="1">
      <alignment horizontal="center" vertical="center"/>
    </xf>
    <xf numFmtId="176" fontId="26" fillId="3" borderId="220" xfId="2" applyNumberFormat="1" applyFont="1" applyFill="1" applyBorder="1" applyAlignment="1">
      <alignment horizontal="center" vertical="center"/>
    </xf>
    <xf numFmtId="0" fontId="30" fillId="3" borderId="221" xfId="2" applyFont="1" applyFill="1" applyBorder="1" applyAlignment="1">
      <alignment horizontal="center" vertical="center"/>
    </xf>
    <xf numFmtId="0" fontId="30" fillId="3" borderId="219" xfId="2" applyFont="1" applyFill="1" applyBorder="1" applyAlignment="1">
      <alignment horizontal="center" vertical="center"/>
    </xf>
    <xf numFmtId="0" fontId="6" fillId="0" borderId="222" xfId="2" applyFont="1" applyBorder="1" applyAlignment="1">
      <alignment horizontal="center"/>
    </xf>
    <xf numFmtId="0" fontId="6" fillId="7" borderId="217" xfId="2" applyFont="1" applyFill="1" applyBorder="1" applyAlignment="1">
      <alignment horizontal="center"/>
    </xf>
    <xf numFmtId="0" fontId="6" fillId="7" borderId="223" xfId="2" applyFont="1" applyFill="1" applyBorder="1" applyAlignment="1">
      <alignment horizontal="center"/>
    </xf>
    <xf numFmtId="0" fontId="6" fillId="71" borderId="224" xfId="2" applyFont="1" applyFill="1" applyBorder="1" applyAlignment="1">
      <alignment horizontal="center"/>
    </xf>
    <xf numFmtId="41" fontId="7" fillId="5" borderId="219" xfId="1" applyFont="1" applyFill="1" applyBorder="1" applyAlignment="1">
      <alignment horizontal="center"/>
    </xf>
    <xf numFmtId="41" fontId="7" fillId="5" borderId="211" xfId="1" applyFont="1" applyFill="1" applyBorder="1" applyAlignment="1">
      <alignment horizontal="center"/>
    </xf>
    <xf numFmtId="0" fontId="5" fillId="0" borderId="225" xfId="2" applyBorder="1"/>
    <xf numFmtId="0" fontId="5" fillId="0" borderId="213" xfId="2" applyBorder="1"/>
    <xf numFmtId="176" fontId="305" fillId="7" borderId="227" xfId="2" applyNumberFormat="1" applyFont="1" applyFill="1" applyBorder="1" applyAlignment="1">
      <alignment horizontal="center" vertical="center"/>
    </xf>
    <xf numFmtId="0" fontId="21" fillId="4" borderId="179" xfId="2" applyFont="1" applyFill="1" applyBorder="1" applyAlignment="1">
      <alignment horizontal="center" vertical="center" wrapText="1"/>
    </xf>
    <xf numFmtId="0" fontId="302" fillId="2" borderId="228" xfId="0" applyFont="1" applyFill="1" applyBorder="1" applyAlignment="1">
      <alignment horizontal="center" vertical="center"/>
    </xf>
    <xf numFmtId="0" fontId="302" fillId="2" borderId="165" xfId="0" applyFont="1" applyFill="1" applyBorder="1" applyAlignment="1">
      <alignment horizontal="center" vertical="center"/>
    </xf>
    <xf numFmtId="0" fontId="302" fillId="2" borderId="229" xfId="0" applyFont="1" applyFill="1" applyBorder="1" applyAlignment="1">
      <alignment horizontal="center" vertical="center"/>
    </xf>
    <xf numFmtId="0" fontId="306" fillId="0" borderId="185" xfId="2" applyFont="1" applyFill="1" applyBorder="1" applyAlignment="1">
      <alignment horizontal="center"/>
    </xf>
    <xf numFmtId="0" fontId="307" fillId="75" borderId="8" xfId="0" applyFont="1" applyFill="1" applyBorder="1" applyAlignment="1">
      <alignment horizontal="center" vertical="center"/>
    </xf>
    <xf numFmtId="0" fontId="303" fillId="3" borderId="198" xfId="2" applyFont="1" applyFill="1" applyBorder="1" applyAlignment="1">
      <alignment horizontal="center" vertical="center"/>
    </xf>
    <xf numFmtId="0" fontId="303" fillId="3" borderId="205" xfId="2686" applyFont="1" applyFill="1" applyBorder="1" applyAlignment="1">
      <alignment horizontal="center" vertical="center"/>
    </xf>
    <xf numFmtId="180" fontId="304" fillId="0" borderId="205" xfId="2" applyNumberFormat="1" applyFont="1" applyFill="1" applyBorder="1" applyAlignment="1">
      <alignment horizontal="center" vertical="center"/>
    </xf>
    <xf numFmtId="253" fontId="303" fillId="0" borderId="205" xfId="2686" applyNumberFormat="1" applyFont="1" applyFill="1" applyBorder="1" applyAlignment="1">
      <alignment horizontal="center" vertical="center"/>
    </xf>
    <xf numFmtId="176" fontId="305" fillId="7" borderId="168" xfId="2" applyNumberFormat="1" applyFont="1" applyFill="1" applyBorder="1" applyAlignment="1">
      <alignment horizontal="center" vertical="center"/>
    </xf>
    <xf numFmtId="0" fontId="303" fillId="3" borderId="196" xfId="2" applyFont="1" applyFill="1" applyBorder="1" applyAlignment="1">
      <alignment horizontal="center" vertical="center"/>
    </xf>
    <xf numFmtId="0" fontId="303" fillId="3" borderId="230" xfId="2686" applyFont="1" applyFill="1" applyBorder="1" applyAlignment="1">
      <alignment horizontal="center" vertical="center"/>
    </xf>
    <xf numFmtId="180" fontId="304" fillId="0" borderId="230" xfId="2" applyNumberFormat="1" applyFont="1" applyFill="1" applyBorder="1" applyAlignment="1">
      <alignment horizontal="center" vertical="center"/>
    </xf>
    <xf numFmtId="253" fontId="303" fillId="0" borderId="230" xfId="2686" applyNumberFormat="1" applyFont="1" applyFill="1" applyBorder="1" applyAlignment="1">
      <alignment horizontal="center" vertical="center"/>
    </xf>
    <xf numFmtId="176" fontId="305" fillId="7" borderId="231" xfId="2" applyNumberFormat="1" applyFont="1" applyFill="1" applyBorder="1" applyAlignment="1">
      <alignment horizontal="center" vertical="center"/>
    </xf>
    <xf numFmtId="0" fontId="309" fillId="4" borderId="150" xfId="2" applyFont="1" applyFill="1" applyBorder="1" applyAlignment="1">
      <alignment horizontal="center" vertical="center" wrapText="1"/>
    </xf>
    <xf numFmtId="0" fontId="310" fillId="4" borderId="151" xfId="2" applyFont="1" applyFill="1" applyBorder="1" applyAlignment="1">
      <alignment horizontal="center" vertical="center" wrapText="1"/>
    </xf>
    <xf numFmtId="0" fontId="311" fillId="4" borderId="152" xfId="2" applyFont="1" applyFill="1" applyBorder="1" applyAlignment="1">
      <alignment horizontal="center" vertical="center" wrapText="1"/>
    </xf>
    <xf numFmtId="0" fontId="312" fillId="4" borderId="152" xfId="2" applyFont="1" applyFill="1" applyBorder="1" applyAlignment="1">
      <alignment horizontal="center" vertical="center" wrapText="1"/>
    </xf>
    <xf numFmtId="0" fontId="312" fillId="4" borderId="153" xfId="2" applyFont="1" applyFill="1" applyBorder="1" applyAlignment="1">
      <alignment horizontal="center" vertical="center" wrapText="1"/>
    </xf>
    <xf numFmtId="178" fontId="7" fillId="0" borderId="5" xfId="2" applyNumberFormat="1" applyFont="1" applyBorder="1" applyAlignment="1">
      <alignment horizontal="center"/>
    </xf>
    <xf numFmtId="41" fontId="5" fillId="0" borderId="232" xfId="1" applyFont="1" applyBorder="1" applyAlignment="1"/>
    <xf numFmtId="41" fontId="5" fillId="5" borderId="232" xfId="1" applyFont="1" applyFill="1" applyBorder="1" applyAlignment="1"/>
    <xf numFmtId="9" fontId="5" fillId="0" borderId="232" xfId="2779" applyFont="1" applyBorder="1" applyAlignment="1">
      <alignment horizontal="center"/>
    </xf>
    <xf numFmtId="0" fontId="5" fillId="0" borderId="232" xfId="2" applyBorder="1"/>
    <xf numFmtId="0" fontId="5" fillId="80" borderId="233" xfId="2" applyFill="1" applyBorder="1" applyAlignment="1">
      <alignment horizontal="center"/>
    </xf>
    <xf numFmtId="3" fontId="5" fillId="5" borderId="232" xfId="2" applyNumberFormat="1" applyFill="1" applyBorder="1"/>
    <xf numFmtId="41" fontId="299" fillId="0" borderId="234" xfId="1" applyFont="1" applyBorder="1" applyAlignment="1">
      <alignment horizontal="right"/>
    </xf>
    <xf numFmtId="0" fontId="10" fillId="0" borderId="9" xfId="2" applyFont="1" applyBorder="1"/>
    <xf numFmtId="177" fontId="5" fillId="0" borderId="9" xfId="2" applyNumberFormat="1" applyBorder="1"/>
    <xf numFmtId="0" fontId="10" fillId="0" borderId="9" xfId="2" applyFont="1" applyBorder="1" applyAlignment="1">
      <alignment horizontal="center"/>
    </xf>
    <xf numFmtId="3" fontId="5" fillId="0" borderId="45" xfId="2" applyNumberFormat="1" applyBorder="1"/>
    <xf numFmtId="0" fontId="5" fillId="0" borderId="45" xfId="2" applyBorder="1"/>
    <xf numFmtId="9" fontId="5" fillId="0" borderId="45" xfId="2779" applyFont="1" applyBorder="1" applyAlignment="1"/>
    <xf numFmtId="0" fontId="5" fillId="0" borderId="45" xfId="2" applyBorder="1" applyAlignment="1">
      <alignment horizontal="center"/>
    </xf>
    <xf numFmtId="3" fontId="5" fillId="5" borderId="11" xfId="2" applyNumberFormat="1" applyFill="1" applyBorder="1"/>
    <xf numFmtId="3" fontId="5" fillId="5" borderId="45" xfId="2" applyNumberFormat="1" applyFill="1" applyBorder="1"/>
    <xf numFmtId="3" fontId="5" fillId="5" borderId="77" xfId="2" applyNumberFormat="1" applyFill="1" applyBorder="1"/>
    <xf numFmtId="41" fontId="299" fillId="0" borderId="13" xfId="1" applyFont="1" applyBorder="1" applyAlignment="1">
      <alignment horizontal="right"/>
    </xf>
    <xf numFmtId="41" fontId="5" fillId="0" borderId="45" xfId="1" applyFont="1" applyBorder="1" applyAlignment="1"/>
    <xf numFmtId="41" fontId="5" fillId="5" borderId="45" xfId="1" applyFont="1" applyFill="1" applyBorder="1" applyAlignment="1"/>
    <xf numFmtId="9" fontId="5" fillId="0" borderId="45" xfId="2779" applyFont="1" applyBorder="1" applyAlignment="1">
      <alignment horizontal="center"/>
    </xf>
    <xf numFmtId="0" fontId="5" fillId="80" borderId="0" xfId="2" applyFill="1" applyBorder="1" applyAlignment="1">
      <alignment horizontal="center"/>
    </xf>
    <xf numFmtId="41" fontId="5" fillId="0" borderId="13" xfId="1" applyFont="1" applyBorder="1" applyAlignment="1"/>
    <xf numFmtId="0" fontId="5" fillId="80" borderId="235" xfId="2" applyFill="1" applyBorder="1" applyAlignment="1">
      <alignment horizontal="center"/>
    </xf>
    <xf numFmtId="2" fontId="0" fillId="0" borderId="0" xfId="0" applyNumberFormat="1">
      <alignment vertical="center"/>
    </xf>
    <xf numFmtId="0" fontId="33" fillId="3" borderId="31" xfId="2686" applyFont="1" applyFill="1" applyBorder="1" applyAlignment="1">
      <alignment horizontal="center" vertical="center"/>
    </xf>
    <xf numFmtId="0" fontId="33" fillId="3" borderId="236" xfId="2686" applyFont="1" applyFill="1" applyBorder="1" applyAlignment="1">
      <alignment horizontal="center" vertical="center"/>
    </xf>
    <xf numFmtId="14" fontId="33" fillId="3" borderId="31" xfId="2686" applyNumberFormat="1" applyFont="1" applyFill="1" applyBorder="1" applyAlignment="1">
      <alignment horizontal="center" vertical="center"/>
    </xf>
    <xf numFmtId="14" fontId="33" fillId="3" borderId="236" xfId="2686" applyNumberFormat="1" applyFont="1" applyFill="1" applyBorder="1" applyAlignment="1">
      <alignment horizontal="center" vertical="center"/>
    </xf>
    <xf numFmtId="258" fontId="0" fillId="0" borderId="0" xfId="2779" applyNumberFormat="1" applyFont="1">
      <alignment vertical="center"/>
    </xf>
    <xf numFmtId="41" fontId="0" fillId="0" borderId="0" xfId="1" applyFont="1">
      <alignment vertical="center"/>
    </xf>
    <xf numFmtId="0" fontId="13" fillId="3" borderId="0" xfId="2" applyFont="1" applyFill="1" applyAlignment="1">
      <alignment horizontal="center" vertical="center"/>
    </xf>
    <xf numFmtId="0" fontId="0" fillId="0" borderId="9" xfId="0" applyBorder="1" applyAlignment="1">
      <alignment horizontal="center" vertical="center"/>
    </xf>
    <xf numFmtId="178" fontId="33" fillId="3" borderId="31" xfId="2686" applyNumberFormat="1" applyFont="1" applyFill="1" applyBorder="1" applyAlignment="1">
      <alignment horizontal="center" vertical="center"/>
    </xf>
    <xf numFmtId="178" fontId="33" fillId="3" borderId="236" xfId="2686" applyNumberFormat="1" applyFont="1" applyFill="1" applyBorder="1" applyAlignment="1">
      <alignment horizontal="center" vertical="center"/>
    </xf>
    <xf numFmtId="14" fontId="13" fillId="3" borderId="0" xfId="2" applyNumberFormat="1" applyFont="1" applyFill="1" applyAlignment="1">
      <alignment horizontal="center" vertical="center"/>
    </xf>
    <xf numFmtId="0" fontId="10" fillId="5" borderId="9" xfId="2" applyFont="1" applyFill="1" applyBorder="1" applyAlignment="1">
      <alignment horizontal="center"/>
    </xf>
    <xf numFmtId="0" fontId="315" fillId="7" borderId="0" xfId="2" applyFont="1" applyFill="1" applyAlignment="1">
      <alignment horizontal="center"/>
    </xf>
    <xf numFmtId="0" fontId="15" fillId="82" borderId="237" xfId="2" applyFont="1" applyFill="1" applyBorder="1" applyAlignment="1">
      <alignment horizontal="center" vertical="center" wrapText="1"/>
    </xf>
    <xf numFmtId="0" fontId="15" fillId="82" borderId="238" xfId="2" applyFont="1" applyFill="1" applyBorder="1" applyAlignment="1">
      <alignment horizontal="center" vertical="center" wrapText="1"/>
    </xf>
    <xf numFmtId="0" fontId="15" fillId="74" borderId="238" xfId="2" applyFont="1" applyFill="1" applyBorder="1" applyAlignment="1">
      <alignment horizontal="center" vertical="center"/>
    </xf>
    <xf numFmtId="0" fontId="14" fillId="0" borderId="18" xfId="2" applyFont="1" applyBorder="1" applyAlignment="1">
      <alignment horizontal="center" vertical="center"/>
    </xf>
    <xf numFmtId="0" fontId="14" fillId="0" borderId="3" xfId="2" applyFont="1" applyBorder="1" applyAlignment="1">
      <alignment horizontal="center" vertical="center"/>
    </xf>
    <xf numFmtId="0" fontId="14" fillId="0" borderId="239" xfId="2" applyFont="1" applyBorder="1" applyAlignment="1">
      <alignment horizontal="center" vertical="center"/>
    </xf>
    <xf numFmtId="0" fontId="316" fillId="3" borderId="54" xfId="2780" applyFill="1" applyBorder="1" applyAlignment="1">
      <alignment horizontal="center" vertical="center" wrapText="1"/>
    </xf>
    <xf numFmtId="0" fontId="9" fillId="3" borderId="240" xfId="2" applyFont="1" applyFill="1" applyBorder="1" applyAlignment="1">
      <alignment horizontal="center" vertical="center"/>
    </xf>
    <xf numFmtId="14" fontId="264" fillId="4" borderId="31" xfId="2" applyNumberFormat="1" applyFont="1" applyFill="1" applyBorder="1" applyAlignment="1">
      <alignment horizontal="center" vertical="center"/>
    </xf>
    <xf numFmtId="14" fontId="33" fillId="74" borderId="241" xfId="2" applyNumberFormat="1" applyFont="1" applyFill="1" applyBorder="1" applyAlignment="1">
      <alignment horizontal="center" vertical="center"/>
    </xf>
    <xf numFmtId="0" fontId="9" fillId="3" borderId="189" xfId="2" applyFont="1" applyFill="1" applyBorder="1" applyAlignment="1">
      <alignment horizontal="center" vertical="center"/>
    </xf>
    <xf numFmtId="0" fontId="7" fillId="0" borderId="243" xfId="2" applyFont="1" applyBorder="1" applyAlignment="1">
      <alignment horizontal="centerContinuous"/>
    </xf>
    <xf numFmtId="0" fontId="7" fillId="0" borderId="244" xfId="2" applyFont="1" applyBorder="1" applyAlignment="1">
      <alignment horizontal="centerContinuous"/>
    </xf>
    <xf numFmtId="0" fontId="5" fillId="5" borderId="0" xfId="2" applyFill="1"/>
    <xf numFmtId="0" fontId="318" fillId="5" borderId="0" xfId="2" applyFont="1" applyFill="1"/>
    <xf numFmtId="0" fontId="15" fillId="4" borderId="4" xfId="2" applyFont="1" applyFill="1" applyBorder="1" applyAlignment="1">
      <alignment horizontal="center" vertical="center"/>
    </xf>
    <xf numFmtId="14" fontId="33" fillId="74" borderId="246" xfId="2" applyNumberFormat="1" applyFont="1" applyFill="1" applyBorder="1" applyAlignment="1">
      <alignment horizontal="center" vertical="center"/>
    </xf>
    <xf numFmtId="176" fontId="5" fillId="0" borderId="0" xfId="2" applyNumberFormat="1"/>
    <xf numFmtId="14" fontId="5" fillId="0" borderId="0" xfId="2" applyNumberFormat="1" applyAlignment="1">
      <alignment horizontal="right"/>
    </xf>
    <xf numFmtId="0" fontId="5" fillId="0" borderId="163" xfId="2" applyBorder="1"/>
    <xf numFmtId="14" fontId="5" fillId="0" borderId="163" xfId="2" applyNumberFormat="1" applyBorder="1" applyAlignment="1">
      <alignment horizontal="right"/>
    </xf>
    <xf numFmtId="0" fontId="5" fillId="5" borderId="163" xfId="2" applyFill="1" applyBorder="1"/>
    <xf numFmtId="14" fontId="5" fillId="0" borderId="9" xfId="2" applyNumberFormat="1" applyBorder="1" applyAlignment="1">
      <alignment horizontal="right"/>
    </xf>
    <xf numFmtId="256" fontId="5" fillId="0" borderId="9" xfId="2" applyNumberFormat="1" applyBorder="1"/>
    <xf numFmtId="3" fontId="5" fillId="5" borderId="0" xfId="2" applyNumberFormat="1" applyFill="1"/>
    <xf numFmtId="0" fontId="298" fillId="0" borderId="9" xfId="2" applyFont="1" applyBorder="1" applyAlignment="1">
      <alignment horizontal="center"/>
    </xf>
    <xf numFmtId="3" fontId="5" fillId="5" borderId="163" xfId="2" applyNumberFormat="1" applyFill="1" applyBorder="1"/>
    <xf numFmtId="3" fontId="318" fillId="5" borderId="0" xfId="2" applyNumberFormat="1" applyFont="1" applyFill="1"/>
    <xf numFmtId="253" fontId="220" fillId="0" borderId="45" xfId="0" applyNumberFormat="1" applyFont="1" applyBorder="1" applyAlignment="1">
      <alignment horizontal="center" vertical="center"/>
    </xf>
    <xf numFmtId="253" fontId="227" fillId="0" borderId="12" xfId="0" applyNumberFormat="1" applyFont="1" applyBorder="1" applyAlignment="1">
      <alignment horizontal="center" vertical="center"/>
    </xf>
    <xf numFmtId="0" fontId="0" fillId="7" borderId="9" xfId="0" applyFill="1" applyBorder="1" applyAlignment="1">
      <alignment horizontal="center" vertical="center"/>
    </xf>
    <xf numFmtId="14" fontId="0" fillId="7" borderId="9" xfId="0" applyNumberFormat="1" applyFill="1" applyBorder="1" applyAlignment="1">
      <alignment horizontal="center" vertical="center"/>
    </xf>
    <xf numFmtId="14" fontId="0" fillId="0" borderId="0" xfId="0" applyNumberFormat="1" applyAlignment="1">
      <alignment horizontal="left" vertical="center"/>
    </xf>
    <xf numFmtId="3" fontId="0" fillId="0" borderId="0" xfId="0" applyNumberFormat="1" applyAlignment="1">
      <alignment horizontal="center" vertical="center"/>
    </xf>
    <xf numFmtId="14" fontId="0" fillId="0" borderId="9" xfId="0" applyNumberFormat="1" applyBorder="1" applyAlignment="1">
      <alignment horizontal="center" vertical="center"/>
    </xf>
    <xf numFmtId="0" fontId="0" fillId="0" borderId="7" xfId="0" quotePrefix="1" applyBorder="1" applyAlignment="1">
      <alignment horizontal="center" vertical="center"/>
    </xf>
    <xf numFmtId="259" fontId="0" fillId="0" borderId="7" xfId="1" applyNumberFormat="1" applyFont="1" applyBorder="1" applyAlignment="1">
      <alignment horizontal="center" vertical="center"/>
    </xf>
    <xf numFmtId="260" fontId="0" fillId="0" borderId="8" xfId="1" applyNumberFormat="1" applyFont="1" applyBorder="1" applyAlignment="1">
      <alignment horizontal="center" vertical="center"/>
    </xf>
    <xf numFmtId="0" fontId="0" fillId="7" borderId="45" xfId="0" applyFill="1" applyBorder="1" applyAlignment="1">
      <alignment horizontal="center" vertical="center"/>
    </xf>
    <xf numFmtId="0" fontId="212" fillId="0" borderId="0" xfId="0" applyFont="1">
      <alignment vertical="center"/>
    </xf>
    <xf numFmtId="14" fontId="0" fillId="7" borderId="10" xfId="0" applyNumberFormat="1" applyFill="1" applyBorder="1" applyAlignment="1">
      <alignment horizontal="center" vertical="center"/>
    </xf>
    <xf numFmtId="41" fontId="220" fillId="0" borderId="251" xfId="1" applyFont="1" applyBorder="1" applyAlignment="1">
      <alignment horizontal="center" vertical="center"/>
    </xf>
    <xf numFmtId="41" fontId="220" fillId="0" borderId="232" xfId="1" applyFont="1" applyBorder="1" applyAlignment="1">
      <alignment horizontal="center" vertical="center"/>
    </xf>
    <xf numFmtId="41" fontId="220" fillId="0" borderId="113" xfId="1" applyFont="1" applyBorder="1" applyAlignment="1">
      <alignment horizontal="center" vertical="center"/>
    </xf>
    <xf numFmtId="3" fontId="0" fillId="0" borderId="8" xfId="0" applyNumberFormat="1" applyBorder="1" applyAlignment="1">
      <alignment horizontal="center" vertical="center"/>
    </xf>
    <xf numFmtId="41" fontId="220" fillId="0" borderId="252" xfId="1" applyFont="1" applyBorder="1" applyAlignment="1">
      <alignment horizontal="center" vertical="center"/>
    </xf>
    <xf numFmtId="41" fontId="220" fillId="0" borderId="172" xfId="1" applyFont="1" applyBorder="1" applyAlignment="1">
      <alignment horizontal="center" vertical="center"/>
    </xf>
    <xf numFmtId="41" fontId="220" fillId="0" borderId="118" xfId="1" applyFont="1" applyBorder="1" applyAlignment="1">
      <alignment horizontal="center" vertical="center"/>
    </xf>
    <xf numFmtId="14" fontId="320" fillId="0" borderId="0" xfId="0" applyNumberFormat="1" applyFont="1" applyAlignment="1">
      <alignment horizontal="left" vertical="center"/>
    </xf>
    <xf numFmtId="3" fontId="0" fillId="7" borderId="9" xfId="0" applyNumberFormat="1" applyFill="1" applyBorder="1" applyAlignment="1">
      <alignment horizontal="center" vertical="center"/>
    </xf>
    <xf numFmtId="0" fontId="0" fillId="0" borderId="8" xfId="0" quotePrefix="1" applyBorder="1" applyAlignment="1">
      <alignment horizontal="center" vertical="center"/>
    </xf>
    <xf numFmtId="0" fontId="231" fillId="0" borderId="0" xfId="0" applyFont="1">
      <alignment vertical="center"/>
    </xf>
    <xf numFmtId="0" fontId="231" fillId="0" borderId="0" xfId="0" applyFont="1" applyAlignment="1">
      <alignment horizontal="left" vertical="center" indent="1"/>
    </xf>
    <xf numFmtId="0" fontId="231" fillId="0" borderId="0" xfId="0" applyFont="1" applyAlignment="1">
      <alignment horizontal="left" vertical="center" indent="2"/>
    </xf>
    <xf numFmtId="0" fontId="322" fillId="0" borderId="0" xfId="0" applyFont="1">
      <alignment vertical="center"/>
    </xf>
    <xf numFmtId="0" fontId="0" fillId="4" borderId="0" xfId="0" applyFill="1">
      <alignment vertical="center"/>
    </xf>
    <xf numFmtId="0" fontId="323" fillId="0" borderId="0" xfId="0" applyFont="1">
      <alignment vertical="center"/>
    </xf>
    <xf numFmtId="261" fontId="0" fillId="0" borderId="0" xfId="1" applyNumberFormat="1" applyFont="1">
      <alignment vertical="center"/>
    </xf>
    <xf numFmtId="43" fontId="0" fillId="0" borderId="0" xfId="0" applyNumberFormat="1">
      <alignment vertical="center"/>
    </xf>
    <xf numFmtId="0" fontId="324" fillId="0" borderId="0" xfId="0" applyFont="1">
      <alignment vertical="center"/>
    </xf>
    <xf numFmtId="0" fontId="325" fillId="0" borderId="0" xfId="0" applyFont="1">
      <alignment vertical="center"/>
    </xf>
    <xf numFmtId="41" fontId="242" fillId="0" borderId="0" xfId="1" applyFont="1">
      <alignment vertical="center"/>
    </xf>
    <xf numFmtId="41" fontId="326" fillId="84" borderId="9" xfId="1" applyFont="1" applyFill="1" applyBorder="1" applyAlignment="1">
      <alignment horizontal="center" vertical="center"/>
    </xf>
    <xf numFmtId="3" fontId="217" fillId="0" borderId="9" xfId="1" applyNumberFormat="1" applyFont="1" applyBorder="1">
      <alignment vertical="center"/>
    </xf>
    <xf numFmtId="3" fontId="0" fillId="0" borderId="0" xfId="1" applyNumberFormat="1" applyFont="1">
      <alignment vertical="center"/>
    </xf>
    <xf numFmtId="41" fontId="217" fillId="0" borderId="9" xfId="1" applyFont="1" applyBorder="1">
      <alignment vertical="center"/>
    </xf>
    <xf numFmtId="41" fontId="220" fillId="0" borderId="9" xfId="1" applyFont="1" applyBorder="1">
      <alignment vertical="center"/>
    </xf>
    <xf numFmtId="3" fontId="0" fillId="80" borderId="9" xfId="1" applyNumberFormat="1" applyFont="1" applyFill="1" applyBorder="1">
      <alignment vertical="center"/>
    </xf>
    <xf numFmtId="3" fontId="0" fillId="0" borderId="9" xfId="1" applyNumberFormat="1" applyFont="1" applyBorder="1">
      <alignment vertical="center"/>
    </xf>
    <xf numFmtId="3" fontId="0" fillId="0" borderId="9" xfId="1" applyNumberFormat="1" applyFont="1" applyBorder="1" applyAlignment="1">
      <alignment horizontal="center" vertical="center"/>
    </xf>
    <xf numFmtId="262" fontId="0" fillId="75" borderId="9" xfId="1" applyNumberFormat="1" applyFont="1" applyFill="1" applyBorder="1">
      <alignment vertical="center"/>
    </xf>
    <xf numFmtId="3" fontId="0" fillId="82" borderId="9" xfId="1" applyNumberFormat="1" applyFont="1" applyFill="1" applyBorder="1">
      <alignment vertical="center"/>
    </xf>
    <xf numFmtId="262" fontId="220" fillId="0" borderId="9" xfId="1" applyNumberFormat="1" applyFont="1" applyBorder="1">
      <alignment vertical="center"/>
    </xf>
    <xf numFmtId="41" fontId="234" fillId="0" borderId="0" xfId="1" applyFont="1">
      <alignment vertical="center"/>
    </xf>
    <xf numFmtId="0" fontId="261" fillId="0" borderId="0" xfId="0" applyFont="1">
      <alignment vertical="center"/>
    </xf>
    <xf numFmtId="262" fontId="222" fillId="75" borderId="9" xfId="1" applyNumberFormat="1" applyFont="1" applyFill="1" applyBorder="1">
      <alignment vertical="center"/>
    </xf>
    <xf numFmtId="0" fontId="172" fillId="0" borderId="0" xfId="2781">
      <alignment vertical="center"/>
    </xf>
    <xf numFmtId="0" fontId="172" fillId="0" borderId="0" xfId="2781" applyAlignment="1">
      <alignment horizontal="right" vertical="center"/>
    </xf>
    <xf numFmtId="0" fontId="172" fillId="0" borderId="10" xfId="2781" applyBorder="1">
      <alignment vertical="center"/>
    </xf>
    <xf numFmtId="0" fontId="172" fillId="0" borderId="7" xfId="2781" applyBorder="1">
      <alignment vertical="center"/>
    </xf>
    <xf numFmtId="0" fontId="172" fillId="0" borderId="8" xfId="2781" applyBorder="1">
      <alignment vertical="center"/>
    </xf>
    <xf numFmtId="0" fontId="172" fillId="0" borderId="205" xfId="2781" quotePrefix="1" applyBorder="1" applyAlignment="1">
      <alignment horizontal="center" vertical="center"/>
    </xf>
    <xf numFmtId="0" fontId="172" fillId="0" borderId="15" xfId="2781" quotePrefix="1" applyBorder="1" applyAlignment="1">
      <alignment horizontal="center" vertical="center"/>
    </xf>
    <xf numFmtId="0" fontId="172" fillId="0" borderId="277" xfId="2781" applyBorder="1">
      <alignment vertical="center"/>
    </xf>
    <xf numFmtId="41" fontId="172" fillId="0" borderId="278" xfId="2781" applyNumberFormat="1" applyBorder="1">
      <alignment vertical="center"/>
    </xf>
    <xf numFmtId="0" fontId="172" fillId="0" borderId="283" xfId="2781" applyBorder="1" applyAlignment="1"/>
    <xf numFmtId="41" fontId="331" fillId="74" borderId="0" xfId="2781" applyNumberFormat="1" applyFont="1" applyFill="1">
      <alignment vertical="center"/>
    </xf>
    <xf numFmtId="0" fontId="172" fillId="70" borderId="8" xfId="2781" applyFill="1" applyBorder="1" applyAlignment="1">
      <alignment horizontal="center" vertical="center" wrapText="1"/>
    </xf>
    <xf numFmtId="0" fontId="172" fillId="70" borderId="9" xfId="2781" applyFill="1" applyBorder="1" applyAlignment="1">
      <alignment horizontal="center" vertical="center" wrapText="1"/>
    </xf>
    <xf numFmtId="0" fontId="172" fillId="70" borderId="285" xfId="2781" applyFill="1" applyBorder="1" applyAlignment="1">
      <alignment horizontal="center" vertical="center" wrapText="1"/>
    </xf>
    <xf numFmtId="0" fontId="332" fillId="0" borderId="296" xfId="2781" applyFont="1" applyBorder="1" applyAlignment="1">
      <alignment horizontal="distributed" vertical="center"/>
    </xf>
    <xf numFmtId="41" fontId="333" fillId="0" borderId="297" xfId="1" applyFont="1" applyBorder="1">
      <alignment vertical="center"/>
    </xf>
    <xf numFmtId="0" fontId="172" fillId="72" borderId="298" xfId="2781" applyFill="1" applyBorder="1">
      <alignment vertical="center"/>
    </xf>
    <xf numFmtId="0" fontId="172" fillId="72" borderId="299" xfId="2781" applyFill="1" applyBorder="1">
      <alignment vertical="center"/>
    </xf>
    <xf numFmtId="0" fontId="172" fillId="72" borderId="300" xfId="2781" applyFill="1" applyBorder="1">
      <alignment vertical="center"/>
    </xf>
    <xf numFmtId="41" fontId="26" fillId="0" borderId="301" xfId="2781" applyNumberFormat="1" applyFont="1" applyBorder="1">
      <alignment vertical="center"/>
    </xf>
    <xf numFmtId="0" fontId="332" fillId="0" borderId="307" xfId="2781" applyFont="1" applyBorder="1" applyAlignment="1">
      <alignment horizontal="distributed" vertical="center"/>
    </xf>
    <xf numFmtId="41" fontId="333" fillId="0" borderId="308" xfId="1" applyFont="1" applyBorder="1">
      <alignment vertical="center"/>
    </xf>
    <xf numFmtId="41" fontId="26" fillId="0" borderId="309" xfId="2781" applyNumberFormat="1" applyFont="1" applyBorder="1">
      <alignment vertical="center"/>
    </xf>
    <xf numFmtId="0" fontId="26" fillId="0" borderId="310" xfId="2781" applyFont="1" applyBorder="1">
      <alignment vertical="center"/>
    </xf>
    <xf numFmtId="0" fontId="26" fillId="0" borderId="311" xfId="2781" applyFont="1" applyBorder="1">
      <alignment vertical="center"/>
    </xf>
    <xf numFmtId="0" fontId="172" fillId="72" borderId="311" xfId="2781" applyFill="1" applyBorder="1">
      <alignment vertical="center"/>
    </xf>
    <xf numFmtId="0" fontId="26" fillId="0" borderId="312" xfId="2781" applyFont="1" applyBorder="1">
      <alignment vertical="center"/>
    </xf>
    <xf numFmtId="0" fontId="172" fillId="72" borderId="309" xfId="2781" applyFill="1" applyBorder="1">
      <alignment vertical="center"/>
    </xf>
    <xf numFmtId="0" fontId="172" fillId="72" borderId="310" xfId="2781" applyFill="1" applyBorder="1">
      <alignment vertical="center"/>
    </xf>
    <xf numFmtId="41" fontId="26" fillId="0" borderId="312" xfId="2781" applyNumberFormat="1" applyFont="1" applyBorder="1">
      <alignment vertical="center"/>
    </xf>
    <xf numFmtId="0" fontId="332" fillId="0" borderId="319" xfId="2781" applyFont="1" applyBorder="1" applyAlignment="1">
      <alignment horizontal="distributed" vertical="center"/>
    </xf>
    <xf numFmtId="0" fontId="333" fillId="0" borderId="320" xfId="2781" applyFont="1" applyBorder="1">
      <alignment vertical="center"/>
    </xf>
    <xf numFmtId="0" fontId="26" fillId="72" borderId="321" xfId="2781" applyFont="1" applyFill="1" applyBorder="1">
      <alignment vertical="center"/>
    </xf>
    <xf numFmtId="0" fontId="26" fillId="72" borderId="322" xfId="2781" applyFont="1" applyFill="1" applyBorder="1">
      <alignment vertical="center"/>
    </xf>
    <xf numFmtId="0" fontId="26" fillId="72" borderId="323" xfId="2781" applyFont="1" applyFill="1" applyBorder="1">
      <alignment vertical="center"/>
    </xf>
    <xf numFmtId="0" fontId="172" fillId="72" borderId="323" xfId="2781" applyFill="1" applyBorder="1">
      <alignment vertical="center"/>
    </xf>
    <xf numFmtId="0" fontId="26" fillId="0" borderId="324" xfId="2781" applyFont="1" applyBorder="1">
      <alignment vertical="center"/>
    </xf>
    <xf numFmtId="0" fontId="172" fillId="0" borderId="326" xfId="2781" applyBorder="1" applyAlignment="1">
      <alignment horizontal="center" vertical="center"/>
    </xf>
    <xf numFmtId="41" fontId="172" fillId="71" borderId="327" xfId="2781" applyNumberFormat="1" applyFill="1" applyBorder="1">
      <alignment vertical="center"/>
    </xf>
    <xf numFmtId="41" fontId="6" fillId="74" borderId="328" xfId="1" applyFont="1" applyFill="1" applyBorder="1">
      <alignment vertical="center"/>
    </xf>
    <xf numFmtId="41" fontId="172" fillId="74" borderId="329" xfId="1" applyFont="1" applyFill="1" applyBorder="1">
      <alignment vertical="center"/>
    </xf>
    <xf numFmtId="41" fontId="172" fillId="74" borderId="330" xfId="1" applyFont="1" applyFill="1" applyBorder="1">
      <alignment vertical="center"/>
    </xf>
    <xf numFmtId="41" fontId="172" fillId="74" borderId="331" xfId="1" applyFont="1" applyFill="1" applyBorder="1">
      <alignment vertical="center"/>
    </xf>
    <xf numFmtId="0" fontId="172" fillId="0" borderId="283" xfId="2781" applyBorder="1">
      <alignment vertical="center"/>
    </xf>
    <xf numFmtId="0" fontId="172" fillId="0" borderId="284" xfId="2781" applyBorder="1" applyAlignment="1">
      <alignment horizontal="center" vertical="center"/>
    </xf>
    <xf numFmtId="0" fontId="172" fillId="0" borderId="75" xfId="2781" applyBorder="1" applyAlignment="1">
      <alignment horizontal="center" vertical="center"/>
    </xf>
    <xf numFmtId="0" fontId="172" fillId="0" borderId="12" xfId="2781" applyBorder="1" applyAlignment="1">
      <alignment horizontal="center" vertical="center"/>
    </xf>
    <xf numFmtId="0" fontId="172" fillId="72" borderId="12" xfId="2781" applyFill="1" applyBorder="1" applyAlignment="1">
      <alignment horizontal="center" vertical="center"/>
    </xf>
    <xf numFmtId="0" fontId="172" fillId="0" borderId="332" xfId="2781" applyBorder="1" applyAlignment="1">
      <alignment horizontal="center" vertical="center"/>
    </xf>
    <xf numFmtId="41" fontId="26" fillId="0" borderId="298" xfId="2781" applyNumberFormat="1" applyFont="1" applyBorder="1">
      <alignment vertical="center"/>
    </xf>
    <xf numFmtId="0" fontId="26" fillId="0" borderId="299" xfId="2781" applyFont="1" applyBorder="1">
      <alignment vertical="center"/>
    </xf>
    <xf numFmtId="0" fontId="26" fillId="0" borderId="300" xfId="2781" applyFont="1" applyBorder="1">
      <alignment vertical="center"/>
    </xf>
    <xf numFmtId="0" fontId="26" fillId="0" borderId="301" xfId="2781" applyFont="1" applyBorder="1">
      <alignment vertical="center"/>
    </xf>
    <xf numFmtId="0" fontId="26" fillId="72" borderId="312" xfId="2781" applyFont="1" applyFill="1" applyBorder="1">
      <alignment vertical="center"/>
    </xf>
    <xf numFmtId="41" fontId="26" fillId="0" borderId="310" xfId="2781" applyNumberFormat="1" applyFont="1" applyBorder="1">
      <alignment vertical="center"/>
    </xf>
    <xf numFmtId="41" fontId="333" fillId="0" borderId="320" xfId="1" applyFont="1" applyBorder="1">
      <alignment vertical="center"/>
    </xf>
    <xf numFmtId="0" fontId="26" fillId="0" borderId="321" xfId="2781" applyFont="1" applyBorder="1">
      <alignment vertical="center"/>
    </xf>
    <xf numFmtId="0" fontId="26" fillId="0" borderId="322" xfId="2781" applyFont="1" applyBorder="1">
      <alignment vertical="center"/>
    </xf>
    <xf numFmtId="0" fontId="26" fillId="0" borderId="323" xfId="2781" applyFont="1" applyBorder="1">
      <alignment vertical="center"/>
    </xf>
    <xf numFmtId="0" fontId="172" fillId="0" borderId="333" xfId="2781" applyBorder="1" applyAlignment="1">
      <alignment horizontal="center" vertical="center"/>
    </xf>
    <xf numFmtId="41" fontId="172" fillId="71" borderId="7" xfId="2781" applyNumberFormat="1" applyFill="1" applyBorder="1">
      <alignment vertical="center"/>
    </xf>
    <xf numFmtId="41" fontId="6" fillId="74" borderId="334" xfId="1" applyFont="1" applyFill="1" applyBorder="1">
      <alignment vertical="center"/>
    </xf>
    <xf numFmtId="41" fontId="172" fillId="74" borderId="8" xfId="1" applyFont="1" applyFill="1" applyBorder="1">
      <alignment vertical="center"/>
    </xf>
    <xf numFmtId="41" fontId="172" fillId="74" borderId="9" xfId="1" applyFont="1" applyFill="1" applyBorder="1">
      <alignment vertical="center"/>
    </xf>
    <xf numFmtId="41" fontId="172" fillId="74" borderId="285" xfId="1" applyFont="1" applyFill="1" applyBorder="1">
      <alignment vertical="center"/>
    </xf>
    <xf numFmtId="0" fontId="172" fillId="0" borderId="335" xfId="2781" applyBorder="1">
      <alignment vertical="center"/>
    </xf>
    <xf numFmtId="41" fontId="172" fillId="0" borderId="336" xfId="2781" applyNumberFormat="1" applyBorder="1">
      <alignment vertical="center"/>
    </xf>
    <xf numFmtId="0" fontId="172" fillId="0" borderId="336" xfId="2781" applyBorder="1">
      <alignment vertical="center"/>
    </xf>
    <xf numFmtId="0" fontId="172" fillId="0" borderId="337" xfId="2781" applyBorder="1">
      <alignment vertical="center"/>
    </xf>
    <xf numFmtId="0" fontId="172" fillId="0" borderId="256" xfId="2781" quotePrefix="1" applyBorder="1" applyAlignment="1">
      <alignment horizontal="center" vertical="center"/>
    </xf>
    <xf numFmtId="178" fontId="7" fillId="0" borderId="244" xfId="2" applyNumberFormat="1" applyFont="1" applyBorder="1" applyAlignment="1">
      <alignment horizontal="centerContinuous"/>
    </xf>
    <xf numFmtId="0" fontId="33" fillId="3" borderId="31" xfId="2686" applyFont="1" applyFill="1" applyBorder="1" applyAlignment="1">
      <alignment horizontal="center" vertical="center"/>
    </xf>
    <xf numFmtId="14" fontId="33" fillId="3" borderId="31" xfId="2686" applyNumberFormat="1" applyFont="1" applyFill="1" applyBorder="1" applyAlignment="1">
      <alignment horizontal="center" vertical="center"/>
    </xf>
    <xf numFmtId="178" fontId="33" fillId="3" borderId="31" xfId="2686" applyNumberFormat="1" applyFont="1" applyFill="1" applyBorder="1" applyAlignment="1">
      <alignment horizontal="center" vertical="center"/>
    </xf>
    <xf numFmtId="0" fontId="33" fillId="3" borderId="31" xfId="2686" applyFont="1" applyFill="1" applyBorder="1" applyAlignment="1">
      <alignment horizontal="center" vertical="center"/>
    </xf>
    <xf numFmtId="14" fontId="33" fillId="3" borderId="31" xfId="2686" applyNumberFormat="1" applyFont="1" applyFill="1" applyBorder="1" applyAlignment="1">
      <alignment horizontal="center" vertical="center"/>
    </xf>
    <xf numFmtId="178" fontId="33" fillId="3" borderId="31" xfId="2686" applyNumberFormat="1" applyFont="1" applyFill="1" applyBorder="1" applyAlignment="1">
      <alignment horizontal="center" vertical="center"/>
    </xf>
    <xf numFmtId="41" fontId="0" fillId="70" borderId="9" xfId="1" applyFont="1" applyFill="1" applyBorder="1" applyAlignment="1">
      <alignment horizontal="center" vertical="center"/>
    </xf>
    <xf numFmtId="0" fontId="15" fillId="4" borderId="3" xfId="2" applyFont="1" applyFill="1" applyBorder="1" applyAlignment="1">
      <alignment horizontal="center" vertical="center" wrapText="1"/>
    </xf>
    <xf numFmtId="0" fontId="0" fillId="0" borderId="0" xfId="0" applyAlignment="1">
      <alignment vertical="center"/>
    </xf>
    <xf numFmtId="0" fontId="0" fillId="0" borderId="0" xfId="0" applyAlignment="1">
      <alignment horizontal="left" vertical="center" indent="1"/>
    </xf>
    <xf numFmtId="0" fontId="217" fillId="0" borderId="0" xfId="0" applyFont="1" applyAlignment="1">
      <alignment horizontal="left" vertical="center" indent="2"/>
    </xf>
    <xf numFmtId="0" fontId="234" fillId="0" borderId="0" xfId="0" applyFont="1" applyAlignment="1">
      <alignment horizontal="left" vertical="center" indent="1"/>
    </xf>
    <xf numFmtId="0" fontId="234" fillId="0" borderId="0" xfId="0" applyFont="1" applyAlignment="1">
      <alignment horizontal="left" vertical="center" indent="3"/>
    </xf>
    <xf numFmtId="0" fontId="217" fillId="0" borderId="0" xfId="0" applyFont="1" applyAlignment="1">
      <alignment horizontal="left" vertical="center" indent="1"/>
    </xf>
    <xf numFmtId="0" fontId="226" fillId="0" borderId="0" xfId="0" applyFont="1" applyAlignment="1">
      <alignment horizontal="left" vertical="center" indent="1"/>
    </xf>
    <xf numFmtId="0" fontId="18" fillId="0" borderId="0" xfId="0" applyFont="1">
      <alignment vertical="center"/>
    </xf>
    <xf numFmtId="3" fontId="227" fillId="70" borderId="9" xfId="0" applyNumberFormat="1" applyFont="1" applyFill="1" applyBorder="1" applyAlignment="1">
      <alignment horizontal="center" vertical="center"/>
    </xf>
    <xf numFmtId="2" fontId="0" fillId="70" borderId="9" xfId="0" applyNumberFormat="1" applyFill="1" applyBorder="1">
      <alignment vertical="center"/>
    </xf>
    <xf numFmtId="0" fontId="0" fillId="70" borderId="9" xfId="0" applyFill="1" applyBorder="1">
      <alignment vertical="center"/>
    </xf>
    <xf numFmtId="2" fontId="0" fillId="70" borderId="10" xfId="0" applyNumberFormat="1" applyFill="1" applyBorder="1">
      <alignment vertical="center"/>
    </xf>
    <xf numFmtId="3" fontId="256" fillId="70" borderId="7" xfId="0" applyNumberFormat="1" applyFont="1" applyFill="1" applyBorder="1">
      <alignment vertical="center"/>
    </xf>
    <xf numFmtId="2" fontId="226" fillId="70" borderId="10" xfId="0" applyNumberFormat="1" applyFont="1" applyFill="1" applyBorder="1">
      <alignment vertical="center"/>
    </xf>
    <xf numFmtId="260" fontId="220" fillId="0" borderId="8" xfId="1" applyNumberFormat="1" applyFont="1" applyBorder="1" applyAlignment="1">
      <alignment horizontal="center" vertical="center"/>
    </xf>
    <xf numFmtId="0" fontId="219" fillId="70" borderId="10" xfId="0" applyFont="1" applyFill="1" applyBorder="1">
      <alignment vertical="center"/>
    </xf>
    <xf numFmtId="3" fontId="0" fillId="70" borderId="9" xfId="0" applyNumberFormat="1" applyFill="1" applyBorder="1" applyAlignment="1">
      <alignment horizontal="center" vertical="center"/>
    </xf>
    <xf numFmtId="0" fontId="5" fillId="0" borderId="0" xfId="2" applyAlignment="1">
      <alignment horizontal="center" vertical="center"/>
    </xf>
    <xf numFmtId="0" fontId="33" fillId="3" borderId="344" xfId="2686" applyFont="1" applyFill="1" applyBorder="1" applyAlignment="1">
      <alignment horizontal="center" vertical="center"/>
    </xf>
    <xf numFmtId="0" fontId="33" fillId="3" borderId="57" xfId="2686" applyFont="1" applyFill="1" applyBorder="1" applyAlignment="1">
      <alignment horizontal="center" vertical="center"/>
    </xf>
    <xf numFmtId="14" fontId="33" fillId="74" borderId="345" xfId="2" applyNumberFormat="1" applyFont="1" applyFill="1" applyBorder="1" applyAlignment="1">
      <alignment horizontal="center" vertical="center"/>
    </xf>
    <xf numFmtId="14" fontId="33" fillId="74" borderId="242" xfId="2" applyNumberFormat="1" applyFont="1" applyFill="1" applyBorder="1" applyAlignment="1">
      <alignment horizontal="center" vertical="center"/>
    </xf>
    <xf numFmtId="0" fontId="15" fillId="82" borderId="346" xfId="2" applyFont="1" applyFill="1" applyBorder="1" applyAlignment="1">
      <alignment horizontal="center" vertical="center" wrapText="1"/>
    </xf>
    <xf numFmtId="0" fontId="15" fillId="82" borderId="347" xfId="2" applyFont="1" applyFill="1" applyBorder="1" applyAlignment="1">
      <alignment horizontal="center" vertical="center" wrapText="1"/>
    </xf>
    <xf numFmtId="0" fontId="27" fillId="82" borderId="347" xfId="2" applyFont="1" applyFill="1" applyBorder="1" applyAlignment="1">
      <alignment horizontal="center" vertical="center" wrapText="1"/>
    </xf>
    <xf numFmtId="0" fontId="9" fillId="3" borderId="349" xfId="2" applyFont="1" applyFill="1" applyBorder="1" applyAlignment="1">
      <alignment horizontal="center" vertical="center"/>
    </xf>
    <xf numFmtId="14" fontId="264" fillId="4" borderId="348" xfId="2" applyNumberFormat="1" applyFont="1" applyFill="1" applyBorder="1" applyAlignment="1">
      <alignment horizontal="center" vertical="center"/>
    </xf>
    <xf numFmtId="14" fontId="264" fillId="4" borderId="350" xfId="2" applyNumberFormat="1" applyFont="1" applyFill="1" applyBorder="1" applyAlignment="1">
      <alignment horizontal="center" vertical="center"/>
    </xf>
    <xf numFmtId="14" fontId="264" fillId="4" borderId="351" xfId="2" applyNumberFormat="1" applyFont="1" applyFill="1" applyBorder="1" applyAlignment="1">
      <alignment horizontal="center" vertical="center"/>
    </xf>
    <xf numFmtId="0" fontId="9" fillId="3" borderId="352" xfId="2" applyFont="1" applyFill="1" applyBorder="1" applyAlignment="1">
      <alignment horizontal="center" vertical="center"/>
    </xf>
    <xf numFmtId="14" fontId="264" fillId="4" borderId="353" xfId="2" applyNumberFormat="1" applyFont="1" applyFill="1" applyBorder="1" applyAlignment="1">
      <alignment horizontal="center" vertical="center"/>
    </xf>
    <xf numFmtId="14" fontId="264" fillId="4" borderId="354" xfId="2" applyNumberFormat="1" applyFont="1" applyFill="1" applyBorder="1" applyAlignment="1">
      <alignment horizontal="center" vertical="center"/>
    </xf>
    <xf numFmtId="0" fontId="33" fillId="3" borderId="355" xfId="2686" applyFont="1" applyFill="1" applyBorder="1" applyAlignment="1">
      <alignment horizontal="center" vertical="center"/>
    </xf>
    <xf numFmtId="178" fontId="33" fillId="3" borderId="356" xfId="2686" applyNumberFormat="1" applyFont="1" applyFill="1" applyBorder="1" applyAlignment="1">
      <alignment horizontal="center" vertical="center"/>
    </xf>
    <xf numFmtId="14" fontId="33" fillId="3" borderId="356" xfId="2686" applyNumberFormat="1" applyFont="1" applyFill="1" applyBorder="1" applyAlignment="1">
      <alignment horizontal="center" vertical="center"/>
    </xf>
    <xf numFmtId="0" fontId="317" fillId="3" borderId="356" xfId="2780" applyFont="1" applyFill="1" applyBorder="1" applyAlignment="1">
      <alignment horizontal="center" vertical="center"/>
    </xf>
    <xf numFmtId="14" fontId="33" fillId="3" borderId="357" xfId="2686" applyNumberFormat="1" applyFont="1" applyFill="1" applyBorder="1" applyAlignment="1">
      <alignment horizontal="center" vertical="center"/>
    </xf>
    <xf numFmtId="0" fontId="33" fillId="3" borderId="358" xfId="2686" applyFont="1" applyFill="1" applyBorder="1" applyAlignment="1">
      <alignment horizontal="center" vertical="center"/>
    </xf>
    <xf numFmtId="178" fontId="33" fillId="3" borderId="359" xfId="2686" applyNumberFormat="1" applyFont="1" applyFill="1" applyBorder="1" applyAlignment="1">
      <alignment horizontal="center" vertical="center"/>
    </xf>
    <xf numFmtId="14" fontId="33" fillId="3" borderId="359" xfId="2686" applyNumberFormat="1" applyFont="1" applyFill="1" applyBorder="1" applyAlignment="1">
      <alignment horizontal="center" vertical="center"/>
    </xf>
    <xf numFmtId="0" fontId="316" fillId="3" borderId="359" xfId="2780" applyFill="1" applyBorder="1" applyAlignment="1">
      <alignment horizontal="center" vertical="center"/>
    </xf>
    <xf numFmtId="14" fontId="33" fillId="3" borderId="360" xfId="2686" applyNumberFormat="1" applyFont="1" applyFill="1" applyBorder="1" applyAlignment="1">
      <alignment horizontal="center" vertical="center"/>
    </xf>
    <xf numFmtId="14" fontId="316" fillId="3" borderId="359" xfId="2780" applyNumberFormat="1" applyFill="1" applyBorder="1" applyAlignment="1">
      <alignment horizontal="center" vertical="center"/>
    </xf>
    <xf numFmtId="0" fontId="316" fillId="3" borderId="358" xfId="2780" applyFill="1" applyBorder="1" applyAlignment="1">
      <alignment horizontal="left" vertical="center"/>
    </xf>
    <xf numFmtId="0" fontId="316" fillId="3" borderId="359" xfId="2780" applyFill="1" applyBorder="1" applyAlignment="1">
      <alignment horizontal="left" vertical="center"/>
    </xf>
    <xf numFmtId="0" fontId="316" fillId="3" borderId="361" xfId="2780" applyFill="1" applyBorder="1" applyAlignment="1">
      <alignment horizontal="left" vertical="center"/>
    </xf>
    <xf numFmtId="0" fontId="316" fillId="3" borderId="362" xfId="2780" applyFill="1" applyBorder="1" applyAlignment="1">
      <alignment horizontal="left" vertical="center"/>
    </xf>
    <xf numFmtId="14" fontId="316" fillId="3" borderId="362" xfId="2780" applyNumberFormat="1" applyFill="1" applyBorder="1" applyAlignment="1">
      <alignment horizontal="center" vertical="center"/>
    </xf>
    <xf numFmtId="14" fontId="33" fillId="3" borderId="363" xfId="2686" applyNumberFormat="1" applyFont="1" applyFill="1" applyBorder="1" applyAlignment="1">
      <alignment horizontal="center" vertical="center"/>
    </xf>
    <xf numFmtId="0" fontId="9" fillId="3" borderId="364" xfId="2" applyFont="1" applyFill="1" applyBorder="1" applyAlignment="1">
      <alignment horizontal="center" vertical="center"/>
    </xf>
    <xf numFmtId="0" fontId="316" fillId="3" borderId="365" xfId="2780" applyFill="1" applyBorder="1" applyAlignment="1">
      <alignment horizontal="center" vertical="center" wrapText="1"/>
    </xf>
    <xf numFmtId="0" fontId="33" fillId="3" borderId="366" xfId="2686" applyFont="1" applyFill="1" applyBorder="1" applyAlignment="1">
      <alignment horizontal="center" vertical="center"/>
    </xf>
    <xf numFmtId="14" fontId="337" fillId="5" borderId="9" xfId="2" applyNumberFormat="1" applyFont="1" applyFill="1" applyBorder="1" applyAlignment="1">
      <alignment horizontal="center" vertical="center"/>
    </xf>
    <xf numFmtId="0" fontId="338" fillId="0" borderId="0" xfId="2782">
      <alignment vertical="center"/>
    </xf>
    <xf numFmtId="0" fontId="6" fillId="0" borderId="25" xfId="2" applyFont="1" applyBorder="1" applyAlignment="1">
      <alignment horizontal="center" vertical="center"/>
    </xf>
    <xf numFmtId="0" fontId="6" fillId="0" borderId="217" xfId="2" applyFont="1" applyBorder="1" applyAlignment="1">
      <alignment horizontal="center" vertical="center"/>
    </xf>
    <xf numFmtId="0" fontId="7" fillId="0" borderId="244" xfId="2" applyFont="1" applyBorder="1" applyAlignment="1">
      <alignment horizontal="center" vertical="center"/>
    </xf>
    <xf numFmtId="176" fontId="248" fillId="83" borderId="28" xfId="2" applyNumberFormat="1" applyFont="1" applyFill="1" applyBorder="1" applyAlignment="1">
      <alignment horizontal="center" vertical="center"/>
    </xf>
    <xf numFmtId="176" fontId="248" fillId="83" borderId="219" xfId="2" applyNumberFormat="1" applyFont="1" applyFill="1" applyBorder="1" applyAlignment="1">
      <alignment horizontal="center" vertical="center"/>
    </xf>
    <xf numFmtId="176" fontId="6" fillId="0" borderId="245" xfId="2" applyNumberFormat="1" applyFont="1" applyBorder="1" applyAlignment="1">
      <alignment horizontal="center" vertical="center"/>
    </xf>
    <xf numFmtId="0" fontId="10" fillId="0" borderId="0" xfId="2" applyFont="1" applyAlignment="1">
      <alignment horizontal="right" vertical="center"/>
    </xf>
    <xf numFmtId="3" fontId="16" fillId="0" borderId="0" xfId="1" applyNumberFormat="1" applyFont="1" applyAlignment="1">
      <alignment horizontal="center" vertical="center"/>
    </xf>
    <xf numFmtId="0" fontId="6" fillId="0" borderId="68" xfId="2" applyFont="1" applyBorder="1" applyAlignment="1">
      <alignment horizontal="center" vertical="center"/>
    </xf>
    <xf numFmtId="0" fontId="6" fillId="7" borderId="25" xfId="2" applyFont="1" applyFill="1" applyBorder="1" applyAlignment="1">
      <alignment horizontal="center" vertical="center"/>
    </xf>
    <xf numFmtId="0" fontId="6" fillId="7" borderId="27" xfId="2" applyFont="1" applyFill="1" applyBorder="1" applyAlignment="1">
      <alignment horizontal="center" vertical="center"/>
    </xf>
    <xf numFmtId="0" fontId="6" fillId="71" borderId="73" xfId="2" applyFont="1" applyFill="1" applyBorder="1" applyAlignment="1">
      <alignment horizontal="center" vertical="center"/>
    </xf>
    <xf numFmtId="41" fontId="7" fillId="5" borderId="28" xfId="1" applyFont="1" applyFill="1" applyBorder="1" applyAlignment="1">
      <alignment horizontal="center" vertical="center"/>
    </xf>
    <xf numFmtId="41" fontId="7" fillId="5" borderId="15" xfId="1" applyFont="1" applyFill="1" applyBorder="1" applyAlignment="1">
      <alignment horizontal="center" vertical="center"/>
    </xf>
    <xf numFmtId="0" fontId="5" fillId="0" borderId="8" xfId="2" applyBorder="1" applyAlignment="1">
      <alignment vertical="center"/>
    </xf>
    <xf numFmtId="0" fontId="5" fillId="0" borderId="9" xfId="2" applyBorder="1" applyAlignment="1">
      <alignment vertical="center"/>
    </xf>
    <xf numFmtId="0" fontId="7" fillId="2" borderId="69" xfId="2" applyFont="1" applyFill="1" applyBorder="1" applyAlignment="1">
      <alignment horizontal="center" vertical="center"/>
    </xf>
    <xf numFmtId="0" fontId="7" fillId="2" borderId="70" xfId="2" applyFont="1" applyFill="1" applyBorder="1" applyAlignment="1">
      <alignment horizontal="center" vertical="center"/>
    </xf>
    <xf numFmtId="0" fontId="7" fillId="2" borderId="71" xfId="2" applyFont="1" applyFill="1" applyBorder="1" applyAlignment="1">
      <alignment horizontal="center" vertical="center"/>
    </xf>
    <xf numFmtId="176" fontId="6" fillId="2" borderId="123" xfId="2" applyNumberFormat="1" applyFont="1" applyFill="1" applyBorder="1" applyAlignment="1">
      <alignment horizontal="center" vertical="center"/>
    </xf>
    <xf numFmtId="41" fontId="6" fillId="2" borderId="123" xfId="1" applyFont="1" applyFill="1" applyBorder="1" applyAlignment="1">
      <alignment horizontal="center" vertical="center"/>
    </xf>
    <xf numFmtId="0" fontId="5" fillId="2" borderId="9" xfId="2" applyFill="1" applyBorder="1" applyAlignment="1">
      <alignment vertical="center"/>
    </xf>
    <xf numFmtId="0" fontId="5" fillId="0" borderId="0" xfId="2" applyAlignment="1">
      <alignment horizontal="right" vertical="center"/>
    </xf>
    <xf numFmtId="3" fontId="263" fillId="0" borderId="124" xfId="1" applyNumberFormat="1" applyFont="1" applyBorder="1" applyAlignment="1">
      <alignment horizontal="center" vertical="center"/>
    </xf>
    <xf numFmtId="3" fontId="263" fillId="0" borderId="125" xfId="1" applyNumberFormat="1" applyFont="1" applyBorder="1" applyAlignment="1">
      <alignment horizontal="center" vertical="center"/>
    </xf>
    <xf numFmtId="0" fontId="5" fillId="0" borderId="0" xfId="2" applyAlignment="1">
      <alignment vertical="center"/>
    </xf>
    <xf numFmtId="41" fontId="5" fillId="0" borderId="0" xfId="1" applyFont="1" applyAlignment="1">
      <alignment vertical="center"/>
    </xf>
    <xf numFmtId="41" fontId="5" fillId="0" borderId="9" xfId="1" applyFont="1" applyBorder="1" applyAlignment="1">
      <alignment vertical="center"/>
    </xf>
    <xf numFmtId="41" fontId="5" fillId="5" borderId="9" xfId="1" applyFont="1" applyFill="1" applyBorder="1" applyAlignment="1">
      <alignment vertical="center"/>
    </xf>
    <xf numFmtId="9" fontId="5" fillId="0" borderId="9" xfId="2779" applyFont="1" applyBorder="1" applyAlignment="1">
      <alignment horizontal="center" vertical="center"/>
    </xf>
    <xf numFmtId="0" fontId="5" fillId="80" borderId="0" xfId="2" applyFill="1" applyAlignment="1">
      <alignment horizontal="center" vertical="center"/>
    </xf>
    <xf numFmtId="3" fontId="5" fillId="5" borderId="9" xfId="2" applyNumberFormat="1" applyFill="1" applyBorder="1" applyAlignment="1">
      <alignment vertical="center"/>
    </xf>
    <xf numFmtId="41" fontId="299" fillId="0" borderId="171" xfId="1" applyFont="1" applyBorder="1" applyAlignment="1">
      <alignment horizontal="right" vertical="center"/>
    </xf>
    <xf numFmtId="41" fontId="5" fillId="0" borderId="172" xfId="1" applyFont="1" applyBorder="1" applyAlignment="1">
      <alignment vertical="center"/>
    </xf>
    <xf numFmtId="41" fontId="5" fillId="5" borderId="172" xfId="1" applyFont="1" applyFill="1" applyBorder="1" applyAlignment="1">
      <alignment vertical="center"/>
    </xf>
    <xf numFmtId="9" fontId="5" fillId="0" borderId="172" xfId="2779" applyFont="1" applyBorder="1" applyAlignment="1">
      <alignment horizontal="center" vertical="center"/>
    </xf>
    <xf numFmtId="0" fontId="5" fillId="0" borderId="172" xfId="2" applyBorder="1" applyAlignment="1">
      <alignment vertical="center"/>
    </xf>
    <xf numFmtId="0" fontId="5" fillId="80" borderId="171" xfId="2" applyFill="1" applyBorder="1" applyAlignment="1">
      <alignment horizontal="center" vertical="center"/>
    </xf>
    <xf numFmtId="3" fontId="5" fillId="5" borderId="172" xfId="2" applyNumberFormat="1" applyFill="1" applyBorder="1" applyAlignment="1">
      <alignment vertical="center"/>
    </xf>
    <xf numFmtId="41" fontId="299" fillId="0" borderId="234" xfId="1" applyFont="1" applyBorder="1" applyAlignment="1">
      <alignment horizontal="right" vertical="center"/>
    </xf>
    <xf numFmtId="41" fontId="5" fillId="0" borderId="232" xfId="1" applyFont="1" applyBorder="1" applyAlignment="1">
      <alignment vertical="center"/>
    </xf>
    <xf numFmtId="41" fontId="5" fillId="5" borderId="232" xfId="1" applyFont="1" applyFill="1" applyBorder="1" applyAlignment="1">
      <alignment vertical="center"/>
    </xf>
    <xf numFmtId="9" fontId="5" fillId="0" borderId="232" xfId="2779" applyFont="1" applyBorder="1" applyAlignment="1">
      <alignment horizontal="center" vertical="center"/>
    </xf>
    <xf numFmtId="0" fontId="5" fillId="0" borderId="232" xfId="2" applyBorder="1" applyAlignment="1">
      <alignment vertical="center"/>
    </xf>
    <xf numFmtId="0" fontId="5" fillId="80" borderId="233" xfId="2" applyFill="1" applyBorder="1" applyAlignment="1">
      <alignment horizontal="center" vertical="center"/>
    </xf>
    <xf numFmtId="3" fontId="5" fillId="5" borderId="232" xfId="2" applyNumberFormat="1" applyFill="1" applyBorder="1" applyAlignment="1">
      <alignment vertical="center"/>
    </xf>
    <xf numFmtId="41" fontId="5" fillId="0" borderId="12" xfId="1" applyFont="1" applyBorder="1" applyAlignment="1">
      <alignment vertical="center"/>
    </xf>
    <xf numFmtId="41" fontId="5" fillId="5" borderId="12" xfId="1" applyFont="1" applyFill="1" applyBorder="1" applyAlignment="1">
      <alignment vertical="center"/>
    </xf>
    <xf numFmtId="9" fontId="5" fillId="0" borderId="12" xfId="2779" applyFont="1" applyBorder="1" applyAlignment="1">
      <alignment horizontal="center" vertical="center"/>
    </xf>
    <xf numFmtId="0" fontId="5" fillId="0" borderId="12" xfId="2" applyBorder="1" applyAlignment="1">
      <alignment vertical="center"/>
    </xf>
    <xf numFmtId="3" fontId="5" fillId="5" borderId="12" xfId="2" applyNumberFormat="1" applyFill="1" applyBorder="1" applyAlignment="1">
      <alignment vertical="center"/>
    </xf>
    <xf numFmtId="0" fontId="10" fillId="0" borderId="0" xfId="2" applyFont="1" applyAlignment="1">
      <alignment vertical="center"/>
    </xf>
    <xf numFmtId="3" fontId="5" fillId="70" borderId="0" xfId="2" applyNumberFormat="1" applyFill="1" applyAlignment="1">
      <alignment vertical="center"/>
    </xf>
    <xf numFmtId="0" fontId="5" fillId="70" borderId="0" xfId="2" applyFill="1" applyAlignment="1">
      <alignment vertical="center"/>
    </xf>
    <xf numFmtId="41" fontId="5" fillId="75" borderId="9" xfId="2" applyNumberFormat="1" applyFill="1" applyBorder="1" applyAlignment="1">
      <alignment vertical="center"/>
    </xf>
    <xf numFmtId="41" fontId="24" fillId="75" borderId="9" xfId="2" applyNumberFormat="1" applyFont="1" applyFill="1" applyBorder="1" applyAlignment="1">
      <alignment vertical="center"/>
    </xf>
    <xf numFmtId="0" fontId="31" fillId="0" borderId="0" xfId="2" applyFont="1"/>
    <xf numFmtId="0" fontId="0" fillId="2" borderId="0" xfId="0" applyNumberFormat="1" applyFill="1">
      <alignment vertical="center"/>
    </xf>
    <xf numFmtId="43" fontId="0" fillId="2" borderId="0" xfId="0" applyNumberFormat="1" applyFill="1">
      <alignment vertical="center"/>
    </xf>
    <xf numFmtId="0" fontId="339" fillId="0" borderId="0" xfId="0" applyFont="1">
      <alignment vertical="center"/>
    </xf>
    <xf numFmtId="0" fontId="34" fillId="0" borderId="0" xfId="0" applyFont="1">
      <alignment vertical="center"/>
    </xf>
    <xf numFmtId="0" fontId="34" fillId="0" borderId="21" xfId="0" applyFont="1" applyBorder="1">
      <alignment vertical="center"/>
    </xf>
    <xf numFmtId="0" fontId="342" fillId="0" borderId="7" xfId="0" applyFont="1" applyBorder="1">
      <alignment vertical="center"/>
    </xf>
    <xf numFmtId="0" fontId="34" fillId="0" borderId="7" xfId="0" applyFont="1" applyBorder="1">
      <alignment vertical="center"/>
    </xf>
    <xf numFmtId="0" fontId="283" fillId="0" borderId="0" xfId="0" applyFont="1">
      <alignment vertical="center"/>
    </xf>
    <xf numFmtId="0" fontId="339" fillId="0" borderId="0" xfId="0" applyFont="1" applyAlignment="1">
      <alignment horizontal="right" vertical="center"/>
    </xf>
    <xf numFmtId="3" fontId="34" fillId="0" borderId="9" xfId="0" applyNumberFormat="1" applyFont="1" applyBorder="1">
      <alignment vertical="center"/>
    </xf>
    <xf numFmtId="0" fontId="34" fillId="0" borderId="9" xfId="0" applyFont="1" applyBorder="1" applyAlignment="1">
      <alignment horizontal="center" vertical="center"/>
    </xf>
    <xf numFmtId="41" fontId="5" fillId="5" borderId="9" xfId="1" applyFont="1" applyFill="1" applyBorder="1" applyAlignment="1">
      <alignment horizontal="center"/>
    </xf>
    <xf numFmtId="41" fontId="5" fillId="83" borderId="9" xfId="1" applyFont="1" applyFill="1" applyBorder="1" applyAlignment="1">
      <alignment horizontal="center"/>
    </xf>
    <xf numFmtId="0" fontId="13" fillId="3" borderId="0" xfId="2" applyFont="1" applyFill="1" applyAlignment="1">
      <alignment horizontal="center" vertical="center"/>
    </xf>
    <xf numFmtId="14" fontId="27" fillId="4" borderId="0" xfId="2" applyNumberFormat="1" applyFont="1" applyFill="1" applyBorder="1" applyAlignment="1">
      <alignment horizontal="center" vertical="center" wrapText="1"/>
    </xf>
    <xf numFmtId="0" fontId="7" fillId="2" borderId="374" xfId="2" applyFont="1" applyFill="1" applyBorder="1" applyAlignment="1">
      <alignment horizontal="center" vertical="center"/>
    </xf>
    <xf numFmtId="14" fontId="27" fillId="4" borderId="375" xfId="2" applyNumberFormat="1" applyFont="1" applyFill="1" applyBorder="1" applyAlignment="1">
      <alignment horizontal="center" vertical="center" wrapText="1"/>
    </xf>
    <xf numFmtId="0" fontId="6" fillId="7" borderId="29" xfId="2" applyFont="1" applyFill="1" applyBorder="1" applyAlignment="1">
      <alignment horizontal="center" vertical="center"/>
    </xf>
    <xf numFmtId="0" fontId="6" fillId="75" borderId="27" xfId="2" applyFont="1" applyFill="1" applyBorder="1" applyAlignment="1">
      <alignment horizontal="center" vertical="center"/>
    </xf>
    <xf numFmtId="3" fontId="7" fillId="5" borderId="28" xfId="1" applyNumberFormat="1" applyFont="1" applyFill="1" applyBorder="1" applyAlignment="1">
      <alignment horizontal="center" vertical="center"/>
    </xf>
    <xf numFmtId="3" fontId="7" fillId="5" borderId="15" xfId="1" applyNumberFormat="1" applyFont="1" applyFill="1" applyBorder="1" applyAlignment="1">
      <alignment horizontal="center" vertical="center"/>
    </xf>
    <xf numFmtId="14" fontId="13" fillId="3" borderId="0" xfId="2" applyNumberFormat="1" applyFont="1" applyFill="1" applyAlignment="1">
      <alignment horizontal="center" vertical="center"/>
    </xf>
    <xf numFmtId="0" fontId="12" fillId="3" borderId="0" xfId="2" applyFont="1" applyFill="1" applyAlignment="1">
      <alignment horizontal="center" vertical="center"/>
    </xf>
    <xf numFmtId="0" fontId="319" fillId="0" borderId="76" xfId="0" applyFont="1" applyBorder="1" applyAlignment="1">
      <alignment horizontal="center" vertical="center" wrapText="1"/>
    </xf>
    <xf numFmtId="0" fontId="319" fillId="0" borderId="0" xfId="0" applyFont="1" applyAlignment="1">
      <alignment horizontal="center" vertical="center" wrapText="1"/>
    </xf>
    <xf numFmtId="0" fontId="319" fillId="0" borderId="13" xfId="0" applyFont="1" applyBorder="1" applyAlignment="1">
      <alignment horizontal="center" vertical="center" wrapText="1"/>
    </xf>
    <xf numFmtId="0" fontId="319" fillId="0" borderId="74" xfId="0" applyFont="1" applyBorder="1" applyAlignment="1">
      <alignment horizontal="center" vertical="center" wrapText="1"/>
    </xf>
    <xf numFmtId="0" fontId="319" fillId="0" borderId="5" xfId="0" applyFont="1" applyBorder="1" applyAlignment="1">
      <alignment horizontal="center" vertical="center" wrapText="1"/>
    </xf>
    <xf numFmtId="0" fontId="319" fillId="0" borderId="75" xfId="0" applyFont="1" applyBorder="1" applyAlignment="1">
      <alignment horizontal="center" vertical="center" wrapText="1"/>
    </xf>
    <xf numFmtId="0" fontId="0" fillId="0" borderId="77" xfId="0" applyBorder="1" applyAlignment="1">
      <alignment horizontal="center" vertical="center"/>
    </xf>
    <xf numFmtId="0" fontId="0" fillId="0" borderId="11" xfId="0" applyBorder="1" applyAlignment="1">
      <alignment horizontal="center" vertical="center"/>
    </xf>
    <xf numFmtId="0" fontId="0" fillId="0" borderId="74" xfId="0" applyBorder="1" applyAlignment="1">
      <alignment horizontal="center" vertical="center"/>
    </xf>
    <xf numFmtId="0" fontId="0" fillId="0" borderId="75" xfId="0" applyBorder="1" applyAlignment="1">
      <alignment horizontal="center" vertical="center"/>
    </xf>
    <xf numFmtId="0" fontId="220" fillId="0" borderId="77" xfId="0" applyFont="1" applyBorder="1" applyAlignment="1">
      <alignment horizontal="center" vertical="center"/>
    </xf>
    <xf numFmtId="0" fontId="220" fillId="0" borderId="6" xfId="0" applyFont="1" applyBorder="1" applyAlignment="1">
      <alignment horizontal="center" vertical="center"/>
    </xf>
    <xf numFmtId="0" fontId="220" fillId="0" borderId="11" xfId="0" applyFont="1" applyBorder="1" applyAlignment="1">
      <alignment horizontal="center" vertical="center"/>
    </xf>
    <xf numFmtId="0" fontId="220" fillId="0" borderId="74" xfId="0" applyFont="1" applyBorder="1" applyAlignment="1">
      <alignment horizontal="center" vertical="center"/>
    </xf>
    <xf numFmtId="0" fontId="220" fillId="0" borderId="5" xfId="0" applyFont="1" applyBorder="1" applyAlignment="1">
      <alignment horizontal="center" vertical="center"/>
    </xf>
    <xf numFmtId="0" fontId="220" fillId="0" borderId="75" xfId="0" applyFont="1" applyBorder="1" applyAlignment="1">
      <alignment horizontal="center" vertical="center"/>
    </xf>
    <xf numFmtId="253" fontId="0" fillId="0" borderId="247" xfId="0" applyNumberFormat="1" applyBorder="1" applyAlignment="1">
      <alignment horizontal="center" vertical="center"/>
    </xf>
    <xf numFmtId="0" fontId="0" fillId="0" borderId="76" xfId="0" applyBorder="1" applyAlignment="1">
      <alignment horizontal="center" vertical="center"/>
    </xf>
    <xf numFmtId="0" fontId="0" fillId="0" borderId="13" xfId="0" applyBorder="1" applyAlignment="1">
      <alignment horizontal="center" vertical="center"/>
    </xf>
    <xf numFmtId="244" fontId="220" fillId="0" borderId="77" xfId="0" applyNumberFormat="1" applyFont="1" applyBorder="1" applyAlignment="1">
      <alignment horizontal="center" vertical="center"/>
    </xf>
    <xf numFmtId="244" fontId="220" fillId="0" borderId="6" xfId="0" applyNumberFormat="1" applyFont="1" applyBorder="1" applyAlignment="1">
      <alignment horizontal="center" vertical="center"/>
    </xf>
    <xf numFmtId="244" fontId="220" fillId="0" borderId="11" xfId="0" applyNumberFormat="1" applyFont="1" applyBorder="1" applyAlignment="1">
      <alignment horizontal="center" vertical="center"/>
    </xf>
    <xf numFmtId="244" fontId="220" fillId="0" borderId="76" xfId="0" applyNumberFormat="1" applyFont="1" applyBorder="1" applyAlignment="1">
      <alignment horizontal="center" vertical="center"/>
    </xf>
    <xf numFmtId="244" fontId="220" fillId="0" borderId="0" xfId="0" applyNumberFormat="1" applyFont="1" applyAlignment="1">
      <alignment horizontal="center" vertical="center"/>
    </xf>
    <xf numFmtId="244" fontId="220" fillId="0" borderId="13" xfId="0" applyNumberFormat="1" applyFont="1" applyBorder="1" applyAlignment="1">
      <alignment horizontal="center" vertical="center"/>
    </xf>
    <xf numFmtId="244" fontId="220" fillId="0" borderId="74" xfId="0" applyNumberFormat="1" applyFont="1" applyBorder="1" applyAlignment="1">
      <alignment horizontal="center" vertical="center"/>
    </xf>
    <xf numFmtId="244" fontId="220" fillId="0" borderId="5" xfId="0" applyNumberFormat="1" applyFont="1" applyBorder="1" applyAlignment="1">
      <alignment horizontal="center" vertical="center"/>
    </xf>
    <xf numFmtId="244" fontId="220" fillId="0" borderId="75" xfId="0" applyNumberFormat="1" applyFont="1" applyBorder="1" applyAlignment="1">
      <alignment horizontal="center" vertical="center"/>
    </xf>
    <xf numFmtId="3" fontId="226" fillId="70" borderId="9" xfId="0" applyNumberFormat="1" applyFont="1" applyFill="1" applyBorder="1" applyAlignment="1">
      <alignment horizontal="center" vertical="center"/>
    </xf>
    <xf numFmtId="177" fontId="222" fillId="70" borderId="45" xfId="0" applyNumberFormat="1" applyFont="1" applyFill="1" applyBorder="1" applyAlignment="1">
      <alignment horizontal="center" vertical="center"/>
    </xf>
    <xf numFmtId="0" fontId="222" fillId="70" borderId="45" xfId="0" applyFont="1" applyFill="1" applyBorder="1" applyAlignment="1">
      <alignment horizontal="center" vertical="center"/>
    </xf>
    <xf numFmtId="3" fontId="219" fillId="4" borderId="248" xfId="0" applyNumberFormat="1" applyFont="1" applyFill="1" applyBorder="1" applyAlignment="1">
      <alignment horizontal="center" vertical="center"/>
    </xf>
    <xf numFmtId="3" fontId="219" fillId="4" borderId="249" xfId="0" applyNumberFormat="1" applyFont="1" applyFill="1" applyBorder="1" applyAlignment="1">
      <alignment horizontal="center" vertical="center"/>
    </xf>
    <xf numFmtId="3" fontId="219" fillId="4" borderId="250" xfId="0" applyNumberFormat="1" applyFont="1" applyFill="1" applyBorder="1" applyAlignment="1">
      <alignment horizontal="center" vertical="center"/>
    </xf>
    <xf numFmtId="0" fontId="0" fillId="7" borderId="10" xfId="0" applyFill="1" applyBorder="1" applyAlignment="1">
      <alignment horizontal="center" vertical="center"/>
    </xf>
    <xf numFmtId="0" fontId="0" fillId="7" borderId="8" xfId="0" applyFill="1" applyBorder="1" applyAlignment="1">
      <alignment horizontal="center" vertical="center"/>
    </xf>
    <xf numFmtId="3" fontId="214" fillId="7" borderId="9" xfId="0" applyNumberFormat="1" applyFont="1" applyFill="1" applyBorder="1" applyAlignment="1">
      <alignment horizontal="center" vertical="center"/>
    </xf>
    <xf numFmtId="3" fontId="228" fillId="7" borderId="9" xfId="0" applyNumberFormat="1" applyFont="1" applyFill="1" applyBorder="1" applyAlignment="1">
      <alignment horizontal="center" vertical="center"/>
    </xf>
    <xf numFmtId="0" fontId="31" fillId="0" borderId="0" xfId="2" applyFont="1" applyAlignment="1">
      <alignment horizontal="center" shrinkToFit="1"/>
    </xf>
    <xf numFmtId="0" fontId="13" fillId="3" borderId="0" xfId="2" applyFont="1" applyFill="1" applyAlignment="1">
      <alignment horizontal="center" vertical="center"/>
    </xf>
    <xf numFmtId="0" fontId="16" fillId="0" borderId="0" xfId="2" applyFont="1" applyAlignment="1">
      <alignment horizontal="center"/>
    </xf>
    <xf numFmtId="0" fontId="31" fillId="0" borderId="5" xfId="2" applyFont="1" applyBorder="1" applyAlignment="1">
      <alignment horizontal="center" shrinkToFit="1"/>
    </xf>
    <xf numFmtId="0" fontId="10" fillId="4" borderId="22" xfId="2" applyFont="1" applyFill="1" applyBorder="1" applyAlignment="1">
      <alignment horizontal="center"/>
    </xf>
    <xf numFmtId="0" fontId="10" fillId="4" borderId="23" xfId="2" applyFont="1" applyFill="1" applyBorder="1" applyAlignment="1">
      <alignment horizontal="center"/>
    </xf>
    <xf numFmtId="3" fontId="13" fillId="3" borderId="0" xfId="1" applyNumberFormat="1" applyFont="1" applyFill="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28" fillId="0" borderId="7" xfId="0" applyFont="1" applyBorder="1" applyAlignment="1">
      <alignment horizontal="left" vertical="center"/>
    </xf>
    <xf numFmtId="0" fontId="228" fillId="0" borderId="8" xfId="0" applyFont="1" applyBorder="1" applyAlignment="1">
      <alignment horizontal="left" vertical="center"/>
    </xf>
    <xf numFmtId="41" fontId="222" fillId="70" borderId="10" xfId="1" applyFont="1" applyFill="1" applyBorder="1" applyAlignment="1">
      <alignment horizontal="center" vertical="center"/>
    </xf>
    <xf numFmtId="41" fontId="222" fillId="70" borderId="7" xfId="1" applyFont="1" applyFill="1" applyBorder="1" applyAlignment="1">
      <alignment horizontal="center" vertical="center"/>
    </xf>
    <xf numFmtId="242" fontId="217" fillId="0" borderId="0" xfId="0" applyNumberFormat="1" applyFont="1" applyAlignment="1">
      <alignment horizontal="center" vertical="center"/>
    </xf>
    <xf numFmtId="0" fontId="227" fillId="0" borderId="0" xfId="0" applyFont="1" applyAlignment="1">
      <alignment horizontal="center" vertical="center"/>
    </xf>
    <xf numFmtId="0" fontId="216" fillId="0" borderId="0" xfId="0" applyFont="1" applyAlignment="1">
      <alignment horizontal="center" vertical="center"/>
    </xf>
    <xf numFmtId="0" fontId="217" fillId="0" borderId="0" xfId="0" applyFont="1" applyAlignment="1">
      <alignment horizontal="right" vertical="center"/>
    </xf>
    <xf numFmtId="0" fontId="229" fillId="0" borderId="10" xfId="0" applyFont="1" applyBorder="1" applyAlignment="1">
      <alignment horizontal="center" vertical="center"/>
    </xf>
    <xf numFmtId="0" fontId="229" fillId="0" borderId="7" xfId="0" applyFont="1" applyBorder="1" applyAlignment="1">
      <alignment horizontal="center" vertical="center"/>
    </xf>
    <xf numFmtId="0" fontId="229" fillId="0" borderId="8" xfId="0" applyFont="1" applyBorder="1" applyAlignment="1">
      <alignment horizontal="center" vertical="center"/>
    </xf>
    <xf numFmtId="0" fontId="0" fillId="72" borderId="10" xfId="0" applyFill="1" applyBorder="1" applyAlignment="1">
      <alignment horizontal="center" vertical="center"/>
    </xf>
    <xf numFmtId="0" fontId="0" fillId="72" borderId="7" xfId="0" applyFill="1" applyBorder="1" applyAlignment="1">
      <alignment horizontal="center" vertical="center"/>
    </xf>
    <xf numFmtId="0" fontId="0" fillId="72" borderId="8" xfId="0" applyFill="1" applyBorder="1" applyAlignment="1">
      <alignment horizontal="center" vertical="center"/>
    </xf>
    <xf numFmtId="0" fontId="0" fillId="0" borderId="10"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41" fontId="0" fillId="73" borderId="10" xfId="1" applyFont="1" applyFill="1" applyBorder="1" applyAlignment="1">
      <alignment horizontal="center" vertical="center"/>
    </xf>
    <xf numFmtId="41" fontId="0" fillId="73" borderId="7" xfId="1" applyFont="1" applyFill="1" applyBorder="1" applyAlignment="1">
      <alignment horizontal="center" vertical="center"/>
    </xf>
    <xf numFmtId="0" fontId="222" fillId="0" borderId="7" xfId="0" applyFont="1" applyBorder="1" applyAlignment="1">
      <alignment horizontal="center" vertical="center"/>
    </xf>
    <xf numFmtId="0" fontId="222" fillId="0" borderId="8" xfId="0" applyFont="1" applyBorder="1" applyAlignment="1">
      <alignment horizontal="center" vertical="center"/>
    </xf>
    <xf numFmtId="0" fontId="228" fillId="0" borderId="7" xfId="0" applyFont="1" applyBorder="1" applyAlignment="1">
      <alignment horizontal="center" vertical="center" wrapText="1"/>
    </xf>
    <xf numFmtId="0" fontId="228" fillId="0" borderId="7" xfId="0" applyFont="1" applyBorder="1" applyAlignment="1">
      <alignment horizontal="center" vertical="center"/>
    </xf>
    <xf numFmtId="0" fontId="228" fillId="0" borderId="8" xfId="0" applyFont="1" applyBorder="1" applyAlignment="1">
      <alignment horizontal="center" vertical="center"/>
    </xf>
    <xf numFmtId="0" fontId="228" fillId="0" borderId="10" xfId="0" applyFont="1" applyBorder="1" applyAlignment="1">
      <alignment horizontal="center" vertical="center" wrapText="1"/>
    </xf>
    <xf numFmtId="0" fontId="231" fillId="0" borderId="10" xfId="0" applyFont="1" applyBorder="1" applyAlignment="1">
      <alignment horizontal="center" vertical="center" wrapText="1"/>
    </xf>
    <xf numFmtId="0" fontId="222" fillId="0" borderId="6" xfId="0" applyFont="1" applyBorder="1" applyAlignment="1">
      <alignment horizontal="center" vertical="center"/>
    </xf>
    <xf numFmtId="0" fontId="222" fillId="0" borderId="11" xfId="0" applyFont="1" applyBorder="1" applyAlignment="1">
      <alignment horizontal="center" vertical="center"/>
    </xf>
    <xf numFmtId="0" fontId="222" fillId="0" borderId="5" xfId="0" applyFont="1" applyBorder="1" applyAlignment="1">
      <alignment horizontal="center" vertical="center"/>
    </xf>
    <xf numFmtId="0" fontId="222" fillId="0" borderId="75" xfId="0" applyFont="1" applyBorder="1" applyAlignment="1">
      <alignment horizontal="center" vertical="center"/>
    </xf>
    <xf numFmtId="41" fontId="0" fillId="0" borderId="10" xfId="0" applyNumberFormat="1" applyBorder="1" applyAlignment="1">
      <alignment horizontal="center" vertical="center"/>
    </xf>
    <xf numFmtId="0" fontId="0" fillId="0" borderId="8" xfId="0" applyBorder="1" applyAlignment="1">
      <alignment horizontal="center" vertical="center" wrapText="1"/>
    </xf>
    <xf numFmtId="0" fontId="0" fillId="0" borderId="9" xfId="0" applyBorder="1" applyAlignment="1">
      <alignment horizontal="center" vertical="center"/>
    </xf>
    <xf numFmtId="0" fontId="0" fillId="0" borderId="9" xfId="0" applyBorder="1" applyAlignment="1">
      <alignment horizontal="center" vertical="center" wrapText="1"/>
    </xf>
    <xf numFmtId="243" fontId="227" fillId="0" borderId="8" xfId="1" applyNumberFormat="1" applyFont="1" applyBorder="1" applyAlignment="1">
      <alignment horizontal="center" vertical="center"/>
    </xf>
    <xf numFmtId="243" fontId="227" fillId="0" borderId="9" xfId="1" applyNumberFormat="1" applyFont="1" applyBorder="1" applyAlignment="1">
      <alignment horizontal="center" vertical="center"/>
    </xf>
    <xf numFmtId="41" fontId="226" fillId="70" borderId="9" xfId="1" applyFont="1" applyFill="1" applyBorder="1" applyAlignment="1">
      <alignment horizontal="right" vertical="center"/>
    </xf>
    <xf numFmtId="41" fontId="226" fillId="70" borderId="10" xfId="1" applyFont="1" applyFill="1" applyBorder="1" applyAlignment="1">
      <alignment horizontal="right" vertical="center"/>
    </xf>
    <xf numFmtId="41" fontId="256" fillId="73" borderId="10" xfId="1" applyFont="1" applyFill="1" applyBorder="1" applyAlignment="1">
      <alignment horizontal="center" vertical="center"/>
    </xf>
    <xf numFmtId="41" fontId="256" fillId="73" borderId="7" xfId="1" applyFont="1" applyFill="1" applyBorder="1" applyAlignment="1">
      <alignment horizontal="center" vertical="center"/>
    </xf>
    <xf numFmtId="0" fontId="230" fillId="0" borderId="10" xfId="0" applyFont="1" applyBorder="1" applyAlignment="1">
      <alignment horizontal="center" vertical="center" wrapText="1"/>
    </xf>
    <xf numFmtId="41" fontId="0" fillId="0" borderId="10" xfId="1" applyFont="1" applyBorder="1" applyAlignment="1">
      <alignment horizontal="center" vertical="center"/>
    </xf>
    <xf numFmtId="41" fontId="0" fillId="0" borderId="7" xfId="1" applyFont="1" applyBorder="1" applyAlignment="1">
      <alignment horizontal="center" vertical="center"/>
    </xf>
    <xf numFmtId="41" fontId="0" fillId="0" borderId="8" xfId="1" applyFont="1" applyBorder="1" applyAlignment="1">
      <alignment horizontal="center" vertical="center"/>
    </xf>
    <xf numFmtId="0" fontId="221" fillId="0" borderId="8" xfId="0" applyFont="1" applyBorder="1" applyAlignment="1">
      <alignment horizontal="center" vertical="center" wrapText="1"/>
    </xf>
    <xf numFmtId="0" fontId="221" fillId="0" borderId="9" xfId="0" applyFont="1" applyBorder="1" applyAlignment="1">
      <alignment horizontal="center" vertical="center" wrapText="1"/>
    </xf>
    <xf numFmtId="243" fontId="226" fillId="70" borderId="9" xfId="1" applyNumberFormat="1" applyFont="1" applyFill="1" applyBorder="1" applyAlignment="1">
      <alignment horizontal="right" vertical="center"/>
    </xf>
    <xf numFmtId="243" fontId="226" fillId="70" borderId="10" xfId="1" applyNumberFormat="1" applyFont="1" applyFill="1" applyBorder="1" applyAlignment="1">
      <alignment horizontal="right" vertical="center"/>
    </xf>
    <xf numFmtId="243" fontId="227" fillId="72" borderId="10" xfId="1" applyNumberFormat="1" applyFont="1" applyFill="1" applyBorder="1" applyAlignment="1">
      <alignment horizontal="center" vertical="center"/>
    </xf>
    <xf numFmtId="243" fontId="227" fillId="72" borderId="7" xfId="1" applyNumberFormat="1" applyFont="1" applyFill="1" applyBorder="1" applyAlignment="1">
      <alignment horizontal="center" vertical="center"/>
    </xf>
    <xf numFmtId="243" fontId="227" fillId="72" borderId="8" xfId="1" applyNumberFormat="1" applyFont="1" applyFill="1" applyBorder="1" applyAlignment="1">
      <alignment horizontal="center" vertical="center"/>
    </xf>
    <xf numFmtId="41" fontId="256" fillId="72" borderId="10" xfId="1" applyFont="1" applyFill="1" applyBorder="1" applyAlignment="1">
      <alignment horizontal="center" vertical="center"/>
    </xf>
    <xf numFmtId="41" fontId="256" fillId="72" borderId="7" xfId="1" applyFont="1" applyFill="1" applyBorder="1" applyAlignment="1">
      <alignment horizontal="center" vertical="center"/>
    </xf>
    <xf numFmtId="243" fontId="227" fillId="0" borderId="10" xfId="1" applyNumberFormat="1" applyFont="1" applyBorder="1" applyAlignment="1">
      <alignment horizontal="center" vertical="center"/>
    </xf>
    <xf numFmtId="243" fontId="227" fillId="0" borderId="7" xfId="1" applyNumberFormat="1" applyFont="1" applyBorder="1" applyAlignment="1">
      <alignment horizontal="center" vertical="center"/>
    </xf>
    <xf numFmtId="243" fontId="227" fillId="73" borderId="10" xfId="1" applyNumberFormat="1" applyFont="1" applyFill="1" applyBorder="1" applyAlignment="1">
      <alignment horizontal="center" vertical="center"/>
    </xf>
    <xf numFmtId="243" fontId="227" fillId="73" borderId="7" xfId="1" applyNumberFormat="1" applyFont="1" applyFill="1" applyBorder="1" applyAlignment="1">
      <alignment horizontal="center" vertical="center"/>
    </xf>
    <xf numFmtId="243" fontId="227" fillId="73" borderId="8" xfId="1" applyNumberFormat="1" applyFont="1" applyFill="1" applyBorder="1" applyAlignment="1">
      <alignment horizontal="center" vertical="center"/>
    </xf>
    <xf numFmtId="243" fontId="227" fillId="0" borderId="102" xfId="1" applyNumberFormat="1" applyFont="1" applyBorder="1" applyAlignment="1">
      <alignment horizontal="center" vertical="center"/>
    </xf>
    <xf numFmtId="243" fontId="227" fillId="0" borderId="103" xfId="1" applyNumberFormat="1" applyFont="1" applyBorder="1" applyAlignment="1">
      <alignment horizontal="center" vertical="center"/>
    </xf>
    <xf numFmtId="243" fontId="227" fillId="0" borderId="104" xfId="1" applyNumberFormat="1" applyFont="1" applyBorder="1" applyAlignment="1">
      <alignment horizontal="center" vertical="center"/>
    </xf>
    <xf numFmtId="41" fontId="227" fillId="0" borderId="10" xfId="1" applyFont="1" applyBorder="1" applyAlignment="1">
      <alignment horizontal="center" vertical="center"/>
    </xf>
    <xf numFmtId="41" fontId="227" fillId="0" borderId="7" xfId="1" applyFont="1" applyBorder="1" applyAlignment="1">
      <alignment horizontal="center" vertical="center"/>
    </xf>
    <xf numFmtId="41" fontId="227" fillId="0" borderId="8" xfId="1" applyFont="1" applyBorder="1" applyAlignment="1">
      <alignment horizontal="center" vertical="center"/>
    </xf>
    <xf numFmtId="41" fontId="256" fillId="0" borderId="102" xfId="1" applyFont="1" applyBorder="1" applyAlignment="1">
      <alignment horizontal="center" vertical="center"/>
    </xf>
    <xf numFmtId="41" fontId="256" fillId="0" borderId="103" xfId="1" applyFont="1" applyBorder="1" applyAlignment="1">
      <alignment horizontal="center" vertical="center"/>
    </xf>
    <xf numFmtId="243" fontId="227" fillId="0" borderId="6" xfId="1" applyNumberFormat="1" applyFont="1" applyBorder="1" applyAlignment="1">
      <alignment horizontal="center" vertical="center" wrapText="1"/>
    </xf>
    <xf numFmtId="243" fontId="227" fillId="0" borderId="11" xfId="1" applyNumberFormat="1" applyFont="1" applyBorder="1" applyAlignment="1">
      <alignment horizontal="center" vertical="center"/>
    </xf>
    <xf numFmtId="243" fontId="227" fillId="0" borderId="0" xfId="1" applyNumberFormat="1" applyFont="1" applyAlignment="1">
      <alignment horizontal="center" vertical="center"/>
    </xf>
    <xf numFmtId="243" fontId="227" fillId="0" borderId="13" xfId="1" applyNumberFormat="1" applyFont="1" applyBorder="1" applyAlignment="1">
      <alignment horizontal="center" vertical="center"/>
    </xf>
    <xf numFmtId="243" fontId="227" fillId="0" borderId="5" xfId="1" applyNumberFormat="1" applyFont="1" applyBorder="1" applyAlignment="1">
      <alignment horizontal="center" vertical="center"/>
    </xf>
    <xf numFmtId="243" fontId="227" fillId="0" borderId="75" xfId="1" applyNumberFormat="1" applyFont="1" applyBorder="1" applyAlignment="1">
      <alignment horizontal="center" vertical="center"/>
    </xf>
    <xf numFmtId="41" fontId="256" fillId="0" borderId="10" xfId="1" applyFont="1" applyBorder="1" applyAlignment="1">
      <alignment horizontal="center" vertical="center"/>
    </xf>
    <xf numFmtId="41" fontId="256" fillId="0" borderId="7" xfId="1" applyFont="1" applyBorder="1" applyAlignment="1">
      <alignment horizontal="center" vertical="center"/>
    </xf>
    <xf numFmtId="0" fontId="0" fillId="0" borderId="7" xfId="0" applyBorder="1" applyAlignment="1">
      <alignment horizontal="center" vertical="center" wrapText="1"/>
    </xf>
    <xf numFmtId="0" fontId="0" fillId="0" borderId="10" xfId="0" applyBorder="1" applyAlignment="1">
      <alignment horizontal="center" vertical="center" wrapText="1"/>
    </xf>
    <xf numFmtId="243" fontId="227" fillId="0" borderId="11" xfId="1" applyNumberFormat="1" applyFont="1" applyBorder="1" applyAlignment="1">
      <alignment horizontal="center" vertical="center" wrapText="1"/>
    </xf>
    <xf numFmtId="243" fontId="227" fillId="0" borderId="0" xfId="1" applyNumberFormat="1" applyFont="1" applyAlignment="1">
      <alignment horizontal="center" vertical="center" wrapText="1"/>
    </xf>
    <xf numFmtId="243" fontId="227" fillId="0" borderId="13" xfId="1" applyNumberFormat="1" applyFont="1" applyBorder="1" applyAlignment="1">
      <alignment horizontal="center" vertical="center" wrapText="1"/>
    </xf>
    <xf numFmtId="243" fontId="227" fillId="0" borderId="5" xfId="1" applyNumberFormat="1" applyFont="1" applyBorder="1" applyAlignment="1">
      <alignment horizontal="center" vertical="center" wrapText="1"/>
    </xf>
    <xf numFmtId="243" fontId="227" fillId="0" borderId="75" xfId="1" applyNumberFormat="1" applyFont="1" applyBorder="1" applyAlignment="1">
      <alignment horizontal="center" vertical="center" wrapText="1"/>
    </xf>
    <xf numFmtId="243" fontId="227" fillId="0" borderId="77" xfId="1" applyNumberFormat="1" applyFont="1" applyBorder="1" applyAlignment="1">
      <alignment horizontal="center" vertical="center"/>
    </xf>
    <xf numFmtId="243" fontId="227" fillId="0" borderId="6" xfId="1" applyNumberFormat="1" applyFont="1" applyBorder="1" applyAlignment="1">
      <alignment horizontal="center" vertical="center"/>
    </xf>
    <xf numFmtId="243" fontId="227" fillId="0" borderId="74" xfId="1" applyNumberFormat="1" applyFont="1" applyBorder="1" applyAlignment="1">
      <alignment horizontal="center" vertical="center"/>
    </xf>
    <xf numFmtId="243" fontId="227" fillId="0" borderId="105" xfId="1" applyNumberFormat="1" applyFont="1" applyBorder="1" applyAlignment="1">
      <alignment horizontal="center" vertical="center"/>
    </xf>
    <xf numFmtId="243" fontId="227" fillId="0" borderId="106" xfId="1" applyNumberFormat="1" applyFont="1" applyBorder="1" applyAlignment="1">
      <alignment horizontal="center" vertical="center"/>
    </xf>
    <xf numFmtId="243" fontId="227" fillId="0" borderId="107" xfId="1" applyNumberFormat="1" applyFont="1" applyBorder="1" applyAlignment="1">
      <alignment horizontal="center" vertical="center"/>
    </xf>
    <xf numFmtId="41" fontId="256" fillId="0" borderId="108" xfId="1" applyFont="1" applyBorder="1" applyAlignment="1">
      <alignment horizontal="center" vertical="center"/>
    </xf>
    <xf numFmtId="41" fontId="256" fillId="0" borderId="109" xfId="1" applyFont="1" applyBorder="1" applyAlignment="1">
      <alignment horizontal="center" vertical="center"/>
    </xf>
    <xf numFmtId="41" fontId="256" fillId="0" borderId="105" xfId="1" applyFont="1" applyBorder="1" applyAlignment="1">
      <alignment horizontal="center" vertical="center"/>
    </xf>
    <xf numFmtId="41" fontId="256" fillId="0" borderId="106" xfId="1" applyFont="1" applyBorder="1" applyAlignment="1">
      <alignment horizontal="center" vertical="center"/>
    </xf>
    <xf numFmtId="243" fontId="256" fillId="70" borderId="9" xfId="1" applyNumberFormat="1" applyFont="1" applyFill="1" applyBorder="1" applyAlignment="1">
      <alignment horizontal="right" vertical="center"/>
    </xf>
    <xf numFmtId="243" fontId="256" fillId="70" borderId="10" xfId="1" applyNumberFormat="1" applyFont="1" applyFill="1" applyBorder="1" applyAlignment="1">
      <alignment horizontal="right" vertical="center"/>
    </xf>
    <xf numFmtId="242" fontId="220" fillId="0" borderId="7" xfId="0" applyNumberFormat="1" applyFont="1" applyBorder="1" applyAlignment="1">
      <alignment horizontal="center" vertical="center"/>
    </xf>
    <xf numFmtId="0" fontId="267" fillId="0" borderId="0" xfId="0" applyFont="1" applyAlignment="1">
      <alignment horizontal="center" vertical="center"/>
    </xf>
    <xf numFmtId="0" fontId="0" fillId="0" borderId="6" xfId="0" applyBorder="1" applyAlignment="1">
      <alignment horizontal="left" vertical="center"/>
    </xf>
    <xf numFmtId="0" fontId="0" fillId="0" borderId="11" xfId="0" applyBorder="1" applyAlignment="1">
      <alignment horizontal="left" vertical="center"/>
    </xf>
    <xf numFmtId="0" fontId="0" fillId="0" borderId="0" xfId="0" applyAlignment="1">
      <alignment horizontal="left" vertical="center"/>
    </xf>
    <xf numFmtId="0" fontId="0" fillId="0" borderId="13" xfId="0" applyBorder="1" applyAlignment="1">
      <alignment horizontal="left" vertical="center"/>
    </xf>
    <xf numFmtId="0" fontId="0" fillId="0" borderId="5" xfId="0" applyBorder="1" applyAlignment="1">
      <alignment horizontal="left" vertical="center"/>
    </xf>
    <xf numFmtId="0" fontId="0" fillId="0" borderId="75" xfId="0" applyBorder="1" applyAlignment="1">
      <alignment horizontal="left" vertical="center"/>
    </xf>
    <xf numFmtId="242" fontId="220" fillId="0" borderId="74" xfId="0" applyNumberFormat="1" applyFont="1" applyBorder="1" applyAlignment="1">
      <alignment horizontal="center" vertical="center"/>
    </xf>
    <xf numFmtId="242" fontId="220" fillId="0" borderId="5" xfId="0" applyNumberFormat="1" applyFont="1" applyBorder="1" applyAlignment="1">
      <alignment horizontal="center" vertical="center"/>
    </xf>
    <xf numFmtId="0" fontId="220" fillId="0" borderId="0" xfId="0" applyFont="1" applyAlignment="1">
      <alignment horizontal="left" vertical="center" wrapText="1"/>
    </xf>
    <xf numFmtId="0" fontId="220" fillId="0" borderId="0" xfId="0" applyFont="1" applyAlignment="1">
      <alignment horizontal="left" vertical="center"/>
    </xf>
    <xf numFmtId="0" fontId="220" fillId="0" borderId="5" xfId="0" applyFont="1" applyBorder="1" applyAlignment="1">
      <alignment horizontal="left" vertical="center"/>
    </xf>
    <xf numFmtId="0" fontId="223" fillId="0" borderId="5" xfId="0" applyFont="1" applyBorder="1" applyAlignment="1">
      <alignment horizontal="center" vertical="center"/>
    </xf>
    <xf numFmtId="41" fontId="34" fillId="80" borderId="9" xfId="1" applyFont="1" applyFill="1" applyBorder="1" applyAlignment="1">
      <alignment horizontal="center" vertical="center"/>
    </xf>
    <xf numFmtId="41" fontId="34" fillId="80" borderId="10" xfId="1" applyFont="1" applyFill="1" applyBorder="1" applyAlignment="1">
      <alignment horizontal="center" vertical="center"/>
    </xf>
    <xf numFmtId="41" fontId="17" fillId="0" borderId="372" xfId="0" applyNumberFormat="1" applyFont="1" applyBorder="1" applyAlignment="1">
      <alignment horizontal="center" vertical="center"/>
    </xf>
    <xf numFmtId="0" fontId="17" fillId="0" borderId="47" xfId="0" applyFont="1" applyBorder="1" applyAlignment="1">
      <alignment horizontal="center" vertical="center"/>
    </xf>
    <xf numFmtId="0" fontId="17" fillId="0" borderId="373" xfId="0" applyFont="1" applyBorder="1" applyAlignment="1">
      <alignment horizontal="center" vertical="center"/>
    </xf>
    <xf numFmtId="41" fontId="340" fillId="0" borderId="9" xfId="1" applyFont="1" applyBorder="1" applyAlignment="1">
      <alignment horizontal="center" vertical="center"/>
    </xf>
    <xf numFmtId="41" fontId="340" fillId="0" borderId="10" xfId="1" applyFont="1" applyBorder="1" applyAlignment="1">
      <alignment horizontal="center" vertical="center"/>
    </xf>
    <xf numFmtId="0" fontId="283" fillId="0" borderId="8" xfId="0" applyFont="1" applyBorder="1" applyAlignment="1">
      <alignment horizontal="center" vertical="center" wrapText="1"/>
    </xf>
    <xf numFmtId="0" fontId="283" fillId="0" borderId="9" xfId="0" applyFont="1" applyBorder="1" applyAlignment="1">
      <alignment horizontal="center" vertical="center" wrapText="1"/>
    </xf>
    <xf numFmtId="0" fontId="34" fillId="80" borderId="9" xfId="0" applyFont="1" applyFill="1" applyBorder="1" applyAlignment="1">
      <alignment horizontal="center" vertical="center"/>
    </xf>
    <xf numFmtId="41" fontId="345" fillId="80" borderId="9" xfId="0" applyNumberFormat="1" applyFont="1" applyFill="1" applyBorder="1" applyAlignment="1">
      <alignment horizontal="center" vertical="center"/>
    </xf>
    <xf numFmtId="0" fontId="345" fillId="80" borderId="9" xfId="0" applyFont="1" applyFill="1" applyBorder="1" applyAlignment="1">
      <alignment horizontal="center" vertical="center"/>
    </xf>
    <xf numFmtId="41" fontId="34" fillId="80" borderId="9" xfId="0" applyNumberFormat="1" applyFont="1" applyFill="1" applyBorder="1" applyAlignment="1">
      <alignment horizontal="center" vertical="center"/>
    </xf>
    <xf numFmtId="0" fontId="34" fillId="80" borderId="10" xfId="0" applyFont="1" applyFill="1" applyBorder="1" applyAlignment="1">
      <alignment horizontal="center" vertical="center"/>
    </xf>
    <xf numFmtId="41" fontId="26" fillId="0" borderId="8" xfId="1" applyFont="1" applyBorder="1" applyAlignment="1">
      <alignment horizontal="left" vertical="center" wrapText="1"/>
    </xf>
    <xf numFmtId="41" fontId="26" fillId="0" borderId="9" xfId="1" applyFont="1" applyBorder="1" applyAlignment="1">
      <alignment horizontal="left" vertical="center" wrapText="1"/>
    </xf>
    <xf numFmtId="49" fontId="340" fillId="0" borderId="9" xfId="1" applyNumberFormat="1" applyFont="1" applyBorder="1" applyAlignment="1">
      <alignment horizontal="center" vertical="center"/>
    </xf>
    <xf numFmtId="41" fontId="343" fillId="0" borderId="9" xfId="1" applyFont="1" applyBorder="1" applyAlignment="1">
      <alignment horizontal="center" vertical="center"/>
    </xf>
    <xf numFmtId="41" fontId="344" fillId="0" borderId="9" xfId="1" applyFont="1" applyBorder="1" applyAlignment="1">
      <alignment horizontal="center" vertical="center"/>
    </xf>
    <xf numFmtId="0" fontId="283" fillId="0" borderId="9" xfId="0" applyFont="1" applyBorder="1" applyAlignment="1">
      <alignment horizontal="center" vertical="center"/>
    </xf>
    <xf numFmtId="0" fontId="283" fillId="0" borderId="6" xfId="0" applyFont="1" applyBorder="1" applyAlignment="1">
      <alignment horizontal="center" vertical="center" wrapText="1"/>
    </xf>
    <xf numFmtId="0" fontId="283" fillId="0" borderId="11" xfId="0" applyFont="1" applyBorder="1" applyAlignment="1">
      <alignment horizontal="center" vertical="center" wrapText="1"/>
    </xf>
    <xf numFmtId="0" fontId="283" fillId="0" borderId="5" xfId="0" applyFont="1" applyBorder="1" applyAlignment="1">
      <alignment horizontal="center" vertical="center" wrapText="1"/>
    </xf>
    <xf numFmtId="0" fontId="283" fillId="0" borderId="75" xfId="0" applyFont="1" applyBorder="1" applyAlignment="1">
      <alignment horizontal="center" vertical="center" wrapText="1"/>
    </xf>
    <xf numFmtId="0" fontId="283" fillId="0" borderId="10" xfId="0" applyFont="1" applyBorder="1" applyAlignment="1">
      <alignment horizontal="center" vertical="center" wrapText="1"/>
    </xf>
    <xf numFmtId="0" fontId="283" fillId="80" borderId="9" xfId="0" applyFont="1" applyFill="1" applyBorder="1" applyAlignment="1">
      <alignment horizontal="center" vertical="center" wrapText="1"/>
    </xf>
    <xf numFmtId="0" fontId="283" fillId="80" borderId="9" xfId="0" applyFont="1" applyFill="1" applyBorder="1" applyAlignment="1">
      <alignment horizontal="center" vertical="center"/>
    </xf>
    <xf numFmtId="41" fontId="283" fillId="80" borderId="9" xfId="0" applyNumberFormat="1" applyFont="1" applyFill="1" applyBorder="1" applyAlignment="1">
      <alignment horizontal="center" vertical="center" wrapText="1"/>
    </xf>
    <xf numFmtId="0" fontId="283" fillId="80" borderId="10" xfId="0" applyFont="1" applyFill="1" applyBorder="1" applyAlignment="1">
      <alignment horizontal="center" vertical="center" wrapText="1"/>
    </xf>
    <xf numFmtId="0" fontId="283" fillId="0" borderId="10" xfId="0" applyFont="1" applyBorder="1" applyAlignment="1">
      <alignment horizontal="center" vertical="center"/>
    </xf>
    <xf numFmtId="41" fontId="343" fillId="0" borderId="9" xfId="1" applyFont="1" applyBorder="1" applyAlignment="1">
      <alignment horizontal="center" vertical="center" wrapText="1"/>
    </xf>
    <xf numFmtId="41" fontId="343" fillId="0" borderId="10" xfId="1" applyFont="1" applyBorder="1" applyAlignment="1">
      <alignment horizontal="center" vertical="center" wrapText="1"/>
    </xf>
    <xf numFmtId="41" fontId="343" fillId="0" borderId="7" xfId="1" applyFont="1" applyBorder="1" applyAlignment="1">
      <alignment horizontal="center" vertical="center" wrapText="1"/>
    </xf>
    <xf numFmtId="41" fontId="343" fillId="0" borderId="8" xfId="1" applyFont="1" applyBorder="1" applyAlignment="1">
      <alignment horizontal="center" vertical="center" wrapText="1"/>
    </xf>
    <xf numFmtId="0" fontId="283" fillId="0" borderId="367" xfId="0" applyFont="1" applyBorder="1" applyAlignment="1">
      <alignment horizontal="center" vertical="center" wrapText="1"/>
    </xf>
    <xf numFmtId="0" fontId="283" fillId="0" borderId="368" xfId="0" applyFont="1" applyBorder="1" applyAlignment="1">
      <alignment horizontal="center" vertical="center"/>
    </xf>
    <xf numFmtId="0" fontId="283" fillId="0" borderId="0" xfId="0" applyFont="1" applyAlignment="1">
      <alignment horizontal="center" vertical="center"/>
    </xf>
    <xf numFmtId="0" fontId="283" fillId="0" borderId="13" xfId="0" applyFont="1" applyBorder="1" applyAlignment="1">
      <alignment horizontal="center" vertical="center"/>
    </xf>
    <xf numFmtId="0" fontId="283" fillId="0" borderId="48" xfId="0" applyFont="1" applyBorder="1" applyAlignment="1">
      <alignment horizontal="center" vertical="center"/>
    </xf>
    <xf numFmtId="0" fontId="283" fillId="0" borderId="370" xfId="0" applyFont="1" applyBorder="1" applyAlignment="1">
      <alignment horizontal="center" vertical="center"/>
    </xf>
    <xf numFmtId="0" fontId="340" fillId="0" borderId="367" xfId="0" applyFont="1" applyBorder="1" applyAlignment="1">
      <alignment horizontal="center" vertical="center"/>
    </xf>
    <xf numFmtId="0" fontId="341" fillId="0" borderId="188" xfId="0" applyFont="1" applyBorder="1" applyAlignment="1">
      <alignment horizontal="center" vertical="center"/>
    </xf>
    <xf numFmtId="0" fontId="341" fillId="0" borderId="9" xfId="0" applyFont="1" applyBorder="1" applyAlignment="1">
      <alignment horizontal="center" vertical="center"/>
    </xf>
    <xf numFmtId="0" fontId="341" fillId="0" borderId="165" xfId="0" applyFont="1" applyBorder="1" applyAlignment="1">
      <alignment horizontal="center" vertical="center"/>
    </xf>
    <xf numFmtId="0" fontId="34" fillId="0" borderId="369" xfId="0" applyFont="1" applyBorder="1" applyAlignment="1">
      <alignment horizontal="center" vertical="center"/>
    </xf>
    <xf numFmtId="0" fontId="34" fillId="0" borderId="367" xfId="0" applyFont="1" applyBorder="1" applyAlignment="1">
      <alignment horizontal="center" vertical="center"/>
    </xf>
    <xf numFmtId="0" fontId="34" fillId="0" borderId="368" xfId="0" applyFont="1" applyBorder="1" applyAlignment="1">
      <alignment horizontal="center" vertical="center"/>
    </xf>
    <xf numFmtId="0" fontId="34" fillId="0" borderId="74" xfId="0" applyFont="1" applyBorder="1" applyAlignment="1">
      <alignment horizontal="center" vertical="center"/>
    </xf>
    <xf numFmtId="0" fontId="34" fillId="0" borderId="5" xfId="0" applyFont="1" applyBorder="1" applyAlignment="1">
      <alignment horizontal="center" vertical="center"/>
    </xf>
    <xf numFmtId="0" fontId="34" fillId="0" borderId="75" xfId="0" applyFont="1" applyBorder="1" applyAlignment="1">
      <alignment horizontal="center" vertical="center"/>
    </xf>
    <xf numFmtId="0" fontId="340" fillId="0" borderId="5" xfId="0" applyFont="1" applyBorder="1" applyAlignment="1">
      <alignment horizontal="center" vertical="center"/>
    </xf>
    <xf numFmtId="0" fontId="34" fillId="0" borderId="0" xfId="0" applyFont="1" applyAlignment="1">
      <alignment horizontal="center" vertical="center"/>
    </xf>
    <xf numFmtId="0" fontId="34" fillId="0" borderId="76" xfId="0" applyFont="1" applyBorder="1" applyAlignment="1">
      <alignment horizontal="center" vertical="center"/>
    </xf>
    <xf numFmtId="0" fontId="34" fillId="0" borderId="13" xfId="0" applyFont="1" applyBorder="1" applyAlignment="1">
      <alignment horizontal="center" vertical="center"/>
    </xf>
    <xf numFmtId="0" fontId="34" fillId="0" borderId="371" xfId="0" applyFont="1" applyBorder="1" applyAlignment="1">
      <alignment horizontal="center" vertical="center"/>
    </xf>
    <xf numFmtId="0" fontId="34" fillId="0" borderId="48" xfId="0" applyFont="1" applyBorder="1" applyAlignment="1">
      <alignment horizontal="center" vertical="center"/>
    </xf>
    <xf numFmtId="0" fontId="34" fillId="0" borderId="370" xfId="0" applyFont="1" applyBorder="1" applyAlignment="1">
      <alignment horizontal="center" vertical="center"/>
    </xf>
    <xf numFmtId="0" fontId="340" fillId="0" borderId="0" xfId="0" applyFont="1" applyAlignment="1">
      <alignment horizontal="center" vertical="center"/>
    </xf>
    <xf numFmtId="0" fontId="340" fillId="0" borderId="48" xfId="0" applyFont="1" applyBorder="1" applyAlignment="1">
      <alignment horizontal="center" vertical="center"/>
    </xf>
    <xf numFmtId="41" fontId="326" fillId="84" borderId="9" xfId="1" applyFont="1" applyFill="1" applyBorder="1" applyAlignment="1">
      <alignment horizontal="center" vertical="center"/>
    </xf>
    <xf numFmtId="0" fontId="172" fillId="0" borderId="187" xfId="2781" applyBorder="1" applyAlignment="1">
      <alignment horizontal="center" vertical="center" wrapText="1"/>
    </xf>
    <xf numFmtId="0" fontId="172" fillId="0" borderId="182" xfId="2781" applyBorder="1" applyAlignment="1">
      <alignment horizontal="center" vertical="center"/>
    </xf>
    <xf numFmtId="227" fontId="26" fillId="0" borderId="273" xfId="2307" applyFont="1" applyFill="1" applyBorder="1">
      <alignment horizontal="right" vertical="center" shrinkToFit="1"/>
    </xf>
    <xf numFmtId="227" fontId="26" fillId="0" borderId="205" xfId="2307" applyFont="1" applyFill="1" applyBorder="1">
      <alignment horizontal="right" vertical="center" shrinkToFit="1"/>
    </xf>
    <xf numFmtId="0" fontId="172" fillId="0" borderId="253" xfId="2781" applyBorder="1" applyAlignment="1">
      <alignment horizontal="center" vertical="center"/>
    </xf>
    <xf numFmtId="0" fontId="172" fillId="0" borderId="175" xfId="2781" applyBorder="1" applyAlignment="1">
      <alignment horizontal="center" vertical="center"/>
    </xf>
    <xf numFmtId="0" fontId="172" fillId="0" borderId="255" xfId="2781" applyBorder="1" applyAlignment="1">
      <alignment horizontal="center" vertical="center"/>
    </xf>
    <xf numFmtId="0" fontId="172" fillId="0" borderId="256" xfId="2781" applyBorder="1" applyAlignment="1">
      <alignment horizontal="center" vertical="center"/>
    </xf>
    <xf numFmtId="0" fontId="172" fillId="0" borderId="175" xfId="2781" applyBorder="1" applyAlignment="1">
      <alignment horizontal="center" vertical="center" wrapText="1"/>
    </xf>
    <xf numFmtId="0" fontId="172" fillId="0" borderId="256" xfId="2781" applyBorder="1" applyAlignment="1">
      <alignment horizontal="center" vertical="center" wrapText="1"/>
    </xf>
    <xf numFmtId="0" fontId="329" fillId="0" borderId="175" xfId="2781" applyFont="1" applyBorder="1" applyAlignment="1">
      <alignment horizontal="center" vertical="center"/>
    </xf>
    <xf numFmtId="0" fontId="329" fillId="0" borderId="256" xfId="2781" applyFont="1" applyBorder="1" applyAlignment="1">
      <alignment horizontal="center" vertical="center"/>
    </xf>
    <xf numFmtId="0" fontId="172" fillId="0" borderId="254" xfId="2781" applyBorder="1" applyAlignment="1">
      <alignment horizontal="center" vertical="center" wrapText="1"/>
    </xf>
    <xf numFmtId="244" fontId="172" fillId="0" borderId="256" xfId="2781" applyNumberFormat="1" applyBorder="1" applyAlignment="1">
      <alignment horizontal="center" vertical="center" wrapText="1"/>
    </xf>
    <xf numFmtId="244" fontId="172" fillId="0" borderId="197" xfId="2781" applyNumberFormat="1" applyBorder="1" applyAlignment="1">
      <alignment horizontal="center" vertical="center" wrapText="1"/>
    </xf>
    <xf numFmtId="0" fontId="172" fillId="0" borderId="259" xfId="2781" applyBorder="1" applyAlignment="1">
      <alignment horizontal="center" vertical="center"/>
    </xf>
    <xf numFmtId="0" fontId="172" fillId="0" borderId="254" xfId="2781" applyBorder="1" applyAlignment="1">
      <alignment horizontal="center" vertical="center"/>
    </xf>
    <xf numFmtId="0" fontId="172" fillId="0" borderId="185" xfId="2781" applyBorder="1" applyAlignment="1">
      <alignment horizontal="center" vertical="center"/>
    </xf>
    <xf numFmtId="0" fontId="172" fillId="0" borderId="195" xfId="2781" applyBorder="1" applyAlignment="1">
      <alignment horizontal="center" vertical="center"/>
    </xf>
    <xf numFmtId="0" fontId="172" fillId="0" borderId="187" xfId="2781" applyBorder="1" applyAlignment="1">
      <alignment horizontal="center" vertical="center"/>
    </xf>
    <xf numFmtId="0" fontId="172" fillId="0" borderId="270" xfId="2781" applyBorder="1" applyAlignment="1">
      <alignment horizontal="center" vertical="center"/>
    </xf>
    <xf numFmtId="0" fontId="26" fillId="0" borderId="260" xfId="2781" applyFont="1" applyBorder="1" applyAlignment="1">
      <alignment horizontal="center" vertical="center" wrapText="1"/>
    </xf>
    <xf numFmtId="0" fontId="26" fillId="0" borderId="15" xfId="2781" applyFont="1" applyBorder="1" applyAlignment="1">
      <alignment horizontal="center" vertical="center"/>
    </xf>
    <xf numFmtId="0" fontId="26" fillId="0" borderId="16" xfId="2781" applyFont="1" applyBorder="1" applyAlignment="1">
      <alignment horizontal="center" vertical="center"/>
    </xf>
    <xf numFmtId="0" fontId="26" fillId="0" borderId="261" xfId="2781" applyFont="1" applyBorder="1" applyAlignment="1">
      <alignment horizontal="center" vertical="center" wrapText="1"/>
    </xf>
    <xf numFmtId="0" fontId="26" fillId="0" borderId="262" xfId="2781" applyFont="1" applyBorder="1" applyAlignment="1">
      <alignment horizontal="center" vertical="center"/>
    </xf>
    <xf numFmtId="0" fontId="26" fillId="0" borderId="185" xfId="2781" applyFont="1" applyBorder="1" applyAlignment="1">
      <alignment horizontal="center" vertical="center"/>
    </xf>
    <xf numFmtId="0" fontId="26" fillId="0" borderId="263" xfId="2781" applyFont="1" applyBorder="1" applyAlignment="1">
      <alignment horizontal="center" vertical="center"/>
    </xf>
    <xf numFmtId="0" fontId="172" fillId="0" borderId="266" xfId="2781" applyBorder="1" applyAlignment="1">
      <alignment horizontal="center" vertical="center"/>
    </xf>
    <xf numFmtId="0" fontId="172" fillId="0" borderId="182" xfId="2781" applyBorder="1" applyAlignment="1">
      <alignment horizontal="center" vertical="center" wrapText="1"/>
    </xf>
    <xf numFmtId="0" fontId="172" fillId="0" borderId="265" xfId="2781" applyBorder="1" applyAlignment="1">
      <alignment horizontal="center" vertical="center"/>
    </xf>
    <xf numFmtId="0" fontId="172" fillId="0" borderId="267" xfId="2781" applyBorder="1" applyAlignment="1">
      <alignment horizontal="center" vertical="center"/>
    </xf>
    <xf numFmtId="0" fontId="172" fillId="0" borderId="268" xfId="2781" applyBorder="1" applyAlignment="1">
      <alignment horizontal="center" vertical="center"/>
    </xf>
    <xf numFmtId="0" fontId="172" fillId="0" borderId="269" xfId="2781" applyBorder="1" applyAlignment="1">
      <alignment horizontal="center" vertical="center"/>
    </xf>
    <xf numFmtId="0" fontId="172" fillId="0" borderId="14" xfId="2781" applyBorder="1" applyAlignment="1">
      <alignment horizontal="center" vertical="center"/>
    </xf>
    <xf numFmtId="0" fontId="172" fillId="0" borderId="15" xfId="2781" applyBorder="1" applyAlignment="1">
      <alignment horizontal="center" vertical="center"/>
    </xf>
    <xf numFmtId="0" fontId="172" fillId="0" borderId="264" xfId="2781" applyBorder="1" applyAlignment="1">
      <alignment horizontal="center" vertical="center"/>
    </xf>
    <xf numFmtId="0" fontId="172" fillId="0" borderId="227" xfId="2781" applyBorder="1" applyAlignment="1">
      <alignment horizontal="center" vertical="center"/>
    </xf>
    <xf numFmtId="0" fontId="172" fillId="0" borderId="16" xfId="2781" applyBorder="1" applyAlignment="1">
      <alignment horizontal="center" vertical="center"/>
    </xf>
    <xf numFmtId="0" fontId="172" fillId="0" borderId="257" xfId="2781" applyBorder="1" applyAlignment="1">
      <alignment horizontal="center" vertical="center"/>
    </xf>
    <xf numFmtId="0" fontId="172" fillId="0" borderId="258" xfId="2781" applyBorder="1" applyAlignment="1">
      <alignment horizontal="center" vertical="center"/>
    </xf>
    <xf numFmtId="10" fontId="172" fillId="80" borderId="15" xfId="2364" applyNumberFormat="1" applyFill="1" applyBorder="1" applyAlignment="1">
      <alignment horizontal="center" vertical="center" shrinkToFit="1"/>
    </xf>
    <xf numFmtId="10" fontId="172" fillId="80" borderId="262" xfId="2364" applyNumberFormat="1" applyFill="1" applyBorder="1" applyAlignment="1">
      <alignment horizontal="center" vertical="center" shrinkToFit="1"/>
    </xf>
    <xf numFmtId="227" fontId="26" fillId="0" borderId="185" xfId="2307" applyFont="1" applyFill="1" applyBorder="1">
      <alignment horizontal="right" vertical="center" shrinkToFit="1"/>
    </xf>
    <xf numFmtId="227" fontId="26" fillId="0" borderId="15" xfId="2307" applyFont="1" applyFill="1" applyBorder="1">
      <alignment horizontal="right" vertical="center" shrinkToFit="1"/>
    </xf>
    <xf numFmtId="10" fontId="172" fillId="80" borderId="263" xfId="2364" applyNumberFormat="1" applyFill="1" applyBorder="1" applyAlignment="1">
      <alignment horizontal="center" vertical="center" shrinkToFit="1"/>
    </xf>
    <xf numFmtId="10" fontId="172" fillId="80" borderId="195" xfId="2364" applyNumberFormat="1" applyFill="1" applyBorder="1" applyAlignment="1">
      <alignment horizontal="center" vertical="center" shrinkToFit="1"/>
    </xf>
    <xf numFmtId="0" fontId="26" fillId="0" borderId="195" xfId="2781" applyFont="1" applyBorder="1" applyAlignment="1">
      <alignment horizontal="center" vertical="center"/>
    </xf>
    <xf numFmtId="0" fontId="172" fillId="0" borderId="14" xfId="2781" applyBorder="1" applyAlignment="1">
      <alignment horizontal="left" vertical="center"/>
    </xf>
    <xf numFmtId="0" fontId="172" fillId="0" borderId="15" xfId="2781" applyBorder="1" applyAlignment="1">
      <alignment horizontal="left" vertical="center"/>
    </xf>
    <xf numFmtId="227" fontId="26" fillId="0" borderId="16" xfId="2307" applyFont="1" applyFill="1" applyBorder="1">
      <alignment horizontal="right" vertical="center" shrinkToFit="1"/>
    </xf>
    <xf numFmtId="227" fontId="26" fillId="0" borderId="260" xfId="2307" applyFont="1" applyFill="1" applyBorder="1">
      <alignment horizontal="right" vertical="center" shrinkToFit="1"/>
    </xf>
    <xf numFmtId="10" fontId="172" fillId="80" borderId="16" xfId="2364" applyNumberFormat="1" applyFill="1" applyBorder="1" applyAlignment="1">
      <alignment horizontal="center" vertical="center" shrinkToFit="1"/>
    </xf>
    <xf numFmtId="227" fontId="26" fillId="0" borderId="261" xfId="2307" applyFont="1" applyFill="1" applyBorder="1">
      <alignment horizontal="right" vertical="center" shrinkToFit="1"/>
    </xf>
    <xf numFmtId="10" fontId="172" fillId="80" borderId="205" xfId="2364" applyNumberFormat="1" applyFill="1" applyBorder="1" applyAlignment="1">
      <alignment horizontal="center" vertical="center" shrinkToFit="1"/>
    </xf>
    <xf numFmtId="10" fontId="172" fillId="80" borderId="274" xfId="2364" applyNumberFormat="1" applyFill="1" applyBorder="1" applyAlignment="1">
      <alignment horizontal="center" vertical="center" shrinkToFit="1"/>
    </xf>
    <xf numFmtId="227" fontId="26" fillId="0" borderId="275" xfId="2307" applyFont="1" applyFill="1" applyBorder="1">
      <alignment horizontal="right" vertical="center" shrinkToFit="1"/>
    </xf>
    <xf numFmtId="10" fontId="172" fillId="80" borderId="276" xfId="2364" applyNumberFormat="1" applyFill="1" applyBorder="1" applyAlignment="1">
      <alignment horizontal="center" vertical="center" shrinkToFit="1"/>
    </xf>
    <xf numFmtId="10" fontId="172" fillId="80" borderId="199" xfId="2364" applyNumberFormat="1" applyFill="1" applyBorder="1" applyAlignment="1">
      <alignment horizontal="center" vertical="center" shrinkToFit="1"/>
    </xf>
    <xf numFmtId="0" fontId="26" fillId="0" borderId="275" xfId="2781" applyFont="1" applyBorder="1" applyAlignment="1">
      <alignment horizontal="center" vertical="center"/>
    </xf>
    <xf numFmtId="0" fontId="26" fillId="0" borderId="199" xfId="2781" applyFont="1" applyBorder="1" applyAlignment="1">
      <alignment horizontal="center" vertical="center"/>
    </xf>
    <xf numFmtId="0" fontId="172" fillId="0" borderId="271" xfId="2781" applyBorder="1" applyAlignment="1">
      <alignment horizontal="left" vertical="center"/>
    </xf>
    <xf numFmtId="0" fontId="172" fillId="0" borderId="205" xfId="2781" applyBorder="1" applyAlignment="1">
      <alignment horizontal="left" vertical="center"/>
    </xf>
    <xf numFmtId="0" fontId="172" fillId="0" borderId="205" xfId="2781" applyBorder="1" applyAlignment="1">
      <alignment horizontal="center" vertical="center"/>
    </xf>
    <xf numFmtId="227" fontId="26" fillId="0" borderId="168" xfId="2307" applyFont="1" applyFill="1" applyBorder="1">
      <alignment horizontal="right" vertical="center" shrinkToFit="1"/>
    </xf>
    <xf numFmtId="227" fontId="26" fillId="0" borderId="272" xfId="2307" applyFont="1" applyFill="1" applyBorder="1">
      <alignment horizontal="right" vertical="center" shrinkToFit="1"/>
    </xf>
    <xf numFmtId="10" fontId="172" fillId="80" borderId="168" xfId="2364" applyNumberFormat="1" applyFill="1" applyBorder="1" applyAlignment="1">
      <alignment horizontal="center" vertical="center" shrinkToFit="1"/>
    </xf>
    <xf numFmtId="227" fontId="172" fillId="80" borderId="185" xfId="2307" applyFont="1" applyFill="1" applyBorder="1">
      <alignment horizontal="right" vertical="center" shrinkToFit="1"/>
    </xf>
    <xf numFmtId="227" fontId="172" fillId="80" borderId="15" xfId="2307" applyFont="1" applyFill="1" applyBorder="1">
      <alignment horizontal="right" vertical="center" shrinkToFit="1"/>
    </xf>
    <xf numFmtId="0" fontId="172" fillId="0" borderId="14" xfId="2781" applyBorder="1" applyAlignment="1">
      <alignment horizontal="left" vertical="center" wrapText="1"/>
    </xf>
    <xf numFmtId="227" fontId="172" fillId="80" borderId="16" xfId="2307" applyFont="1" applyFill="1" applyBorder="1">
      <alignment horizontal="right" vertical="center" shrinkToFit="1"/>
    </xf>
    <xf numFmtId="227" fontId="172" fillId="80" borderId="260" xfId="2307" applyFont="1" applyFill="1" applyBorder="1">
      <alignment horizontal="right" vertical="center" shrinkToFit="1"/>
    </xf>
    <xf numFmtId="227" fontId="172" fillId="80" borderId="261" xfId="2307" applyFont="1" applyFill="1" applyBorder="1">
      <alignment horizontal="right" vertical="center" shrinkToFit="1"/>
    </xf>
    <xf numFmtId="227" fontId="26" fillId="70" borderId="185" xfId="2307" applyFont="1" applyFill="1" applyBorder="1">
      <alignment horizontal="right" vertical="center" shrinkToFit="1"/>
    </xf>
    <xf numFmtId="227" fontId="26" fillId="70" borderId="15" xfId="2307" applyFont="1" applyFill="1" applyBorder="1">
      <alignment horizontal="right" vertical="center" shrinkToFit="1"/>
    </xf>
    <xf numFmtId="0" fontId="26" fillId="70" borderId="185" xfId="2781" applyFont="1" applyFill="1" applyBorder="1" applyAlignment="1">
      <alignment horizontal="center" vertical="center"/>
    </xf>
    <xf numFmtId="0" fontId="26" fillId="70" borderId="195" xfId="2781" applyFont="1" applyFill="1" applyBorder="1" applyAlignment="1">
      <alignment horizontal="center" vertical="center"/>
    </xf>
    <xf numFmtId="227" fontId="172" fillId="7" borderId="15" xfId="2307" applyFont="1" applyFill="1" applyBorder="1">
      <alignment horizontal="right" vertical="center" shrinkToFit="1"/>
    </xf>
    <xf numFmtId="227" fontId="172" fillId="7" borderId="16" xfId="2307" applyFont="1" applyFill="1" applyBorder="1">
      <alignment horizontal="right" vertical="center" shrinkToFit="1"/>
    </xf>
    <xf numFmtId="227" fontId="26" fillId="70" borderId="260" xfId="2307" applyFont="1" applyFill="1" applyBorder="1">
      <alignment horizontal="right" vertical="center" shrinkToFit="1"/>
    </xf>
    <xf numFmtId="227" fontId="26" fillId="70" borderId="261" xfId="2307" applyFont="1" applyFill="1" applyBorder="1">
      <alignment horizontal="right" vertical="center" shrinkToFit="1"/>
    </xf>
    <xf numFmtId="227" fontId="26" fillId="74" borderId="260" xfId="2307" applyFont="1" applyFill="1" applyBorder="1">
      <alignment horizontal="right" vertical="center" shrinkToFit="1"/>
    </xf>
    <xf numFmtId="227" fontId="26" fillId="74" borderId="15" xfId="2307" applyFont="1" applyFill="1" applyBorder="1">
      <alignment horizontal="right" vertical="center" shrinkToFit="1"/>
    </xf>
    <xf numFmtId="0" fontId="172" fillId="70" borderId="280" xfId="2781" applyFill="1" applyBorder="1" applyAlignment="1">
      <alignment horizontal="center" vertical="center"/>
    </xf>
    <xf numFmtId="0" fontId="172" fillId="70" borderId="281" xfId="2781" applyFill="1" applyBorder="1" applyAlignment="1">
      <alignment horizontal="center" vertical="center"/>
    </xf>
    <xf numFmtId="0" fontId="172" fillId="70" borderId="282" xfId="2781" applyFill="1" applyBorder="1" applyAlignment="1">
      <alignment horizontal="center" vertical="center"/>
    </xf>
    <xf numFmtId="0" fontId="26" fillId="0" borderId="185" xfId="2781" applyFont="1" applyBorder="1" applyAlignment="1">
      <alignment horizontal="center" vertical="center" wrapText="1"/>
    </xf>
    <xf numFmtId="227" fontId="26" fillId="74" borderId="261" xfId="2307" applyFont="1" applyFill="1" applyBorder="1">
      <alignment horizontal="right" vertical="center" shrinkToFit="1"/>
    </xf>
    <xf numFmtId="0" fontId="172" fillId="70" borderId="279" xfId="2781" applyFill="1" applyBorder="1" applyAlignment="1">
      <alignment horizontal="center" vertical="center"/>
    </xf>
    <xf numFmtId="0" fontId="172" fillId="70" borderId="284" xfId="2781" applyFill="1" applyBorder="1" applyAlignment="1">
      <alignment horizontal="center" vertical="center"/>
    </xf>
    <xf numFmtId="0" fontId="172" fillId="0" borderId="287" xfId="2781" applyBorder="1" applyAlignment="1">
      <alignment horizontal="center" vertical="center"/>
    </xf>
    <xf numFmtId="0" fontId="172" fillId="0" borderId="295" xfId="2781" applyBorder="1" applyAlignment="1">
      <alignment horizontal="center" vertical="center"/>
    </xf>
    <xf numFmtId="0" fontId="172" fillId="0" borderId="0" xfId="2781" applyAlignment="1">
      <alignment horizontal="center" vertical="center"/>
    </xf>
    <xf numFmtId="0" fontId="172" fillId="0" borderId="13" xfId="2781" applyBorder="1" applyAlignment="1">
      <alignment horizontal="center" vertical="center"/>
    </xf>
    <xf numFmtId="0" fontId="172" fillId="0" borderId="169" xfId="2781" applyBorder="1" applyAlignment="1">
      <alignment horizontal="center" vertical="center"/>
    </xf>
    <xf numFmtId="0" fontId="172" fillId="0" borderId="318" xfId="2781" applyBorder="1" applyAlignment="1">
      <alignment horizontal="center" vertical="center"/>
    </xf>
    <xf numFmtId="227" fontId="172" fillId="4" borderId="292" xfId="2307" applyFont="1" applyFill="1" applyBorder="1" applyAlignment="1">
      <alignment horizontal="center" vertical="center" shrinkToFit="1"/>
    </xf>
    <xf numFmtId="227" fontId="172" fillId="4" borderId="287" xfId="2307" applyFont="1" applyFill="1" applyBorder="1" applyAlignment="1">
      <alignment horizontal="center" vertical="center" shrinkToFit="1"/>
    </xf>
    <xf numFmtId="227" fontId="172" fillId="4" borderId="288" xfId="2307" applyFont="1" applyFill="1" applyBorder="1" applyAlignment="1">
      <alignment horizontal="center" vertical="center" shrinkToFit="1"/>
    </xf>
    <xf numFmtId="227" fontId="172" fillId="4" borderId="304" xfId="2307" applyFont="1" applyFill="1" applyBorder="1" applyAlignment="1">
      <alignment horizontal="center" vertical="center" shrinkToFit="1"/>
    </xf>
    <xf numFmtId="227" fontId="172" fillId="4" borderId="0" xfId="2307" applyFont="1" applyFill="1" applyBorder="1" applyAlignment="1">
      <alignment horizontal="center" vertical="center" shrinkToFit="1"/>
    </xf>
    <xf numFmtId="227" fontId="172" fillId="4" borderId="96" xfId="2307" applyFont="1" applyFill="1" applyBorder="1" applyAlignment="1">
      <alignment horizontal="center" vertical="center" shrinkToFit="1"/>
    </xf>
    <xf numFmtId="227" fontId="172" fillId="4" borderId="315" xfId="2307" applyFont="1" applyFill="1" applyBorder="1" applyAlignment="1">
      <alignment horizontal="center" vertical="center" shrinkToFit="1"/>
    </xf>
    <xf numFmtId="227" fontId="172" fillId="4" borderId="169" xfId="2307" applyFont="1" applyFill="1" applyBorder="1" applyAlignment="1">
      <alignment horizontal="center" vertical="center" shrinkToFit="1"/>
    </xf>
    <xf numFmtId="227" fontId="172" fillId="4" borderId="170" xfId="2307" applyFont="1" applyFill="1" applyBorder="1" applyAlignment="1">
      <alignment horizontal="center" vertical="center" shrinkToFit="1"/>
    </xf>
    <xf numFmtId="10" fontId="172" fillId="80" borderId="289" xfId="2364" applyNumberFormat="1" applyFill="1" applyBorder="1" applyAlignment="1">
      <alignment horizontal="center" vertical="center" shrinkToFit="1"/>
    </xf>
    <xf numFmtId="10" fontId="172" fillId="80" borderId="293" xfId="2364" applyNumberFormat="1" applyFill="1" applyBorder="1" applyAlignment="1">
      <alignment horizontal="center" vertical="center" shrinkToFit="1"/>
    </xf>
    <xf numFmtId="10" fontId="172" fillId="80" borderId="95" xfId="2364" applyNumberFormat="1" applyFill="1" applyBorder="1" applyAlignment="1">
      <alignment horizontal="center" vertical="center" shrinkToFit="1"/>
    </xf>
    <xf numFmtId="10" fontId="172" fillId="80" borderId="305" xfId="2364" applyNumberFormat="1" applyFill="1" applyBorder="1" applyAlignment="1">
      <alignment horizontal="center" vertical="center" shrinkToFit="1"/>
    </xf>
    <xf numFmtId="10" fontId="172" fillId="80" borderId="313" xfId="2364" applyNumberFormat="1" applyFill="1" applyBorder="1" applyAlignment="1">
      <alignment horizontal="center" vertical="center" shrinkToFit="1"/>
    </xf>
    <xf numFmtId="10" fontId="172" fillId="80" borderId="316" xfId="2364" applyNumberFormat="1" applyFill="1" applyBorder="1" applyAlignment="1">
      <alignment horizontal="center" vertical="center" shrinkToFit="1"/>
    </xf>
    <xf numFmtId="227" fontId="26" fillId="4" borderId="287" xfId="2307" applyFont="1" applyFill="1" applyBorder="1" applyAlignment="1">
      <alignment horizontal="center" vertical="center" shrinkToFit="1"/>
    </xf>
    <xf numFmtId="227" fontId="26" fillId="4" borderId="288" xfId="2307" applyFont="1" applyFill="1" applyBorder="1" applyAlignment="1">
      <alignment horizontal="center" vertical="center" shrinkToFit="1"/>
    </xf>
    <xf numFmtId="227" fontId="26" fillId="4" borderId="0" xfId="2307" applyFont="1" applyFill="1" applyBorder="1" applyAlignment="1">
      <alignment horizontal="center" vertical="center" shrinkToFit="1"/>
    </xf>
    <xf numFmtId="227" fontId="26" fillId="4" borderId="96" xfId="2307" applyFont="1" applyFill="1" applyBorder="1" applyAlignment="1">
      <alignment horizontal="center" vertical="center" shrinkToFit="1"/>
    </xf>
    <xf numFmtId="227" fontId="26" fillId="4" borderId="169" xfId="2307" applyFont="1" applyFill="1" applyBorder="1" applyAlignment="1">
      <alignment horizontal="center" vertical="center" shrinkToFit="1"/>
    </xf>
    <xf numFmtId="227" fontId="26" fillId="4" borderId="170" xfId="2307" applyFont="1" applyFill="1" applyBorder="1" applyAlignment="1">
      <alignment horizontal="center" vertical="center" shrinkToFit="1"/>
    </xf>
    <xf numFmtId="10" fontId="172" fillId="80" borderId="294" xfId="2364" applyNumberFormat="1" applyFill="1" applyBorder="1" applyAlignment="1">
      <alignment horizontal="center" vertical="center" shrinkToFit="1"/>
    </xf>
    <xf numFmtId="10" fontId="172" fillId="80" borderId="306" xfId="2364" applyNumberFormat="1" applyFill="1" applyBorder="1" applyAlignment="1">
      <alignment horizontal="center" vertical="center" shrinkToFit="1"/>
    </xf>
    <xf numFmtId="10" fontId="172" fillId="80" borderId="317" xfId="2364" applyNumberFormat="1" applyFill="1" applyBorder="1" applyAlignment="1">
      <alignment horizontal="center" vertical="center" shrinkToFit="1"/>
    </xf>
    <xf numFmtId="10" fontId="172" fillId="80" borderId="295" xfId="2364" applyNumberFormat="1" applyFill="1" applyBorder="1" applyAlignment="1">
      <alignment horizontal="center" vertical="center" shrinkToFit="1"/>
    </xf>
    <xf numFmtId="10" fontId="172" fillId="80" borderId="13" xfId="2364" applyNumberFormat="1" applyFill="1" applyBorder="1" applyAlignment="1">
      <alignment horizontal="center" vertical="center" shrinkToFit="1"/>
    </xf>
    <xf numFmtId="10" fontId="172" fillId="80" borderId="318" xfId="2364" applyNumberFormat="1" applyFill="1" applyBorder="1" applyAlignment="1">
      <alignment horizontal="center" vertical="center" shrinkToFit="1"/>
    </xf>
    <xf numFmtId="0" fontId="172" fillId="0" borderId="289" xfId="2781" applyBorder="1" applyAlignment="1">
      <alignment horizontal="center" vertical="center"/>
    </xf>
    <xf numFmtId="0" fontId="172" fillId="0" borderId="288" xfId="2781" applyBorder="1" applyAlignment="1">
      <alignment horizontal="center" vertical="center"/>
    </xf>
    <xf numFmtId="0" fontId="172" fillId="0" borderId="95" xfId="2781" applyBorder="1" applyAlignment="1">
      <alignment horizontal="center" vertical="center"/>
    </xf>
    <xf numFmtId="0" fontId="172" fillId="0" borderId="96" xfId="2781" applyBorder="1" applyAlignment="1">
      <alignment horizontal="center" vertical="center"/>
    </xf>
    <xf numFmtId="0" fontId="172" fillId="0" borderId="313" xfId="2781" applyBorder="1" applyAlignment="1">
      <alignment horizontal="center" vertical="center"/>
    </xf>
    <xf numFmtId="0" fontId="172" fillId="0" borderId="170" xfId="2781" applyBorder="1" applyAlignment="1">
      <alignment horizontal="center" vertical="center"/>
    </xf>
    <xf numFmtId="0" fontId="172" fillId="0" borderId="290" xfId="2781" quotePrefix="1" applyBorder="1" applyAlignment="1">
      <alignment horizontal="center" vertical="center"/>
    </xf>
    <xf numFmtId="0" fontId="172" fillId="0" borderId="302" xfId="2781" quotePrefix="1" applyBorder="1" applyAlignment="1">
      <alignment horizontal="center" vertical="center"/>
    </xf>
    <xf numFmtId="0" fontId="172" fillId="0" borderId="205" xfId="2781" quotePrefix="1" applyBorder="1" applyAlignment="1">
      <alignment horizontal="center" vertical="center"/>
    </xf>
    <xf numFmtId="227" fontId="172" fillId="7" borderId="289" xfId="2307" applyFont="1" applyFill="1" applyBorder="1" applyAlignment="1">
      <alignment horizontal="center" vertical="center" shrinkToFit="1"/>
    </xf>
    <xf numFmtId="227" fontId="172" fillId="7" borderId="287" xfId="2307" applyFont="1" applyFill="1" applyBorder="1" applyAlignment="1">
      <alignment horizontal="center" vertical="center" shrinkToFit="1"/>
    </xf>
    <xf numFmtId="227" fontId="172" fillId="7" borderId="95" xfId="2307" applyFont="1" applyFill="1" applyBorder="1" applyAlignment="1">
      <alignment horizontal="center" vertical="center" shrinkToFit="1"/>
    </xf>
    <xf numFmtId="227" fontId="172" fillId="7" borderId="0" xfId="2307" applyFont="1" applyFill="1" applyBorder="1" applyAlignment="1">
      <alignment horizontal="center" vertical="center" shrinkToFit="1"/>
    </xf>
    <xf numFmtId="227" fontId="172" fillId="7" borderId="313" xfId="2307" applyFont="1" applyFill="1" applyBorder="1" applyAlignment="1">
      <alignment horizontal="center" vertical="center" shrinkToFit="1"/>
    </xf>
    <xf numFmtId="227" fontId="172" fillId="7" borderId="169" xfId="2307" applyFont="1" applyFill="1" applyBorder="1" applyAlignment="1">
      <alignment horizontal="center" vertical="center" shrinkToFit="1"/>
    </xf>
    <xf numFmtId="227" fontId="26" fillId="4" borderId="291" xfId="2307" applyFont="1" applyFill="1" applyBorder="1" applyAlignment="1">
      <alignment horizontal="center" vertical="center" shrinkToFit="1"/>
    </xf>
    <xf numFmtId="227" fontId="26" fillId="4" borderId="303" xfId="2307" applyFont="1" applyFill="1" applyBorder="1" applyAlignment="1">
      <alignment horizontal="center" vertical="center" shrinkToFit="1"/>
    </xf>
    <xf numFmtId="227" fontId="26" fillId="4" borderId="314" xfId="2307" applyFont="1" applyFill="1" applyBorder="1" applyAlignment="1">
      <alignment horizontal="center" vertical="center" shrinkToFit="1"/>
    </xf>
    <xf numFmtId="10" fontId="172" fillId="80" borderId="287" xfId="2364" applyNumberFormat="1" applyFill="1" applyBorder="1" applyAlignment="1">
      <alignment horizontal="center" vertical="center" shrinkToFit="1"/>
    </xf>
    <xf numFmtId="10" fontId="172" fillId="80" borderId="0" xfId="2364" applyNumberFormat="1" applyFill="1" applyAlignment="1">
      <alignment horizontal="center" vertical="center" shrinkToFit="1"/>
    </xf>
    <xf numFmtId="10" fontId="172" fillId="80" borderId="169" xfId="2364" applyNumberFormat="1" applyFill="1" applyBorder="1" applyAlignment="1">
      <alignment horizontal="center" vertical="center" shrinkToFit="1"/>
    </xf>
    <xf numFmtId="227" fontId="26" fillId="0" borderId="287" xfId="2307" applyFont="1" applyFill="1" applyBorder="1" applyAlignment="1">
      <alignment horizontal="center" vertical="center" shrinkToFit="1"/>
    </xf>
    <xf numFmtId="227" fontId="26" fillId="0" borderId="288" xfId="2307" applyFont="1" applyFill="1" applyBorder="1" applyAlignment="1">
      <alignment horizontal="center" vertical="center" shrinkToFit="1"/>
    </xf>
    <xf numFmtId="227" fontId="26" fillId="0" borderId="0" xfId="2307" applyFont="1" applyFill="1" applyBorder="1" applyAlignment="1">
      <alignment horizontal="center" vertical="center" shrinkToFit="1"/>
    </xf>
    <xf numFmtId="227" fontId="26" fillId="0" borderId="96" xfId="2307" applyFont="1" applyFill="1" applyBorder="1" applyAlignment="1">
      <alignment horizontal="center" vertical="center" shrinkToFit="1"/>
    </xf>
    <xf numFmtId="227" fontId="26" fillId="0" borderId="169" xfId="2307" applyFont="1" applyFill="1" applyBorder="1" applyAlignment="1">
      <alignment horizontal="center" vertical="center" shrinkToFit="1"/>
    </xf>
    <xf numFmtId="227" fontId="26" fillId="0" borderId="170" xfId="2307" applyFont="1" applyFill="1" applyBorder="1" applyAlignment="1">
      <alignment horizontal="center" vertical="center" shrinkToFit="1"/>
    </xf>
    <xf numFmtId="0" fontId="26" fillId="0" borderId="287" xfId="2781" applyFont="1" applyBorder="1" applyAlignment="1">
      <alignment horizontal="center" vertical="center" wrapText="1"/>
    </xf>
    <xf numFmtId="0" fontId="26" fillId="0" borderId="295" xfId="2781" applyFont="1" applyBorder="1" applyAlignment="1">
      <alignment horizontal="center" vertical="center" wrapText="1"/>
    </xf>
    <xf numFmtId="0" fontId="26" fillId="0" borderId="0" xfId="2781" applyFont="1" applyAlignment="1">
      <alignment horizontal="center" vertical="center" wrapText="1"/>
    </xf>
    <xf numFmtId="0" fontId="26" fillId="0" borderId="13" xfId="2781" applyFont="1" applyBorder="1" applyAlignment="1">
      <alignment horizontal="center" vertical="center" wrapText="1"/>
    </xf>
    <xf numFmtId="0" fontId="26" fillId="0" borderId="169" xfId="2781" applyFont="1" applyBorder="1" applyAlignment="1">
      <alignment horizontal="center" vertical="center" wrapText="1"/>
    </xf>
    <xf numFmtId="0" fontId="26" fillId="0" borderId="318" xfId="2781" applyFont="1" applyBorder="1" applyAlignment="1">
      <alignment horizontal="center" vertical="center" wrapText="1"/>
    </xf>
    <xf numFmtId="227" fontId="26" fillId="74" borderId="289" xfId="2307" applyFont="1" applyFill="1" applyBorder="1" applyAlignment="1">
      <alignment horizontal="center" vertical="center" shrinkToFit="1"/>
    </xf>
    <xf numFmtId="227" fontId="26" fillId="74" borderId="287" xfId="2307" applyFont="1" applyFill="1" applyBorder="1" applyAlignment="1">
      <alignment horizontal="center" vertical="center" shrinkToFit="1"/>
    </xf>
    <xf numFmtId="227" fontId="26" fillId="74" borderId="95" xfId="2307" applyFont="1" applyFill="1" applyBorder="1" applyAlignment="1">
      <alignment horizontal="center" vertical="center" shrinkToFit="1"/>
    </xf>
    <xf numFmtId="227" fontId="26" fillId="74" borderId="0" xfId="2307" applyFont="1" applyFill="1" applyBorder="1" applyAlignment="1">
      <alignment horizontal="center" vertical="center" shrinkToFit="1"/>
    </xf>
    <xf numFmtId="227" fontId="26" fillId="74" borderId="313" xfId="2307" applyFont="1" applyFill="1" applyBorder="1" applyAlignment="1">
      <alignment horizontal="center" vertical="center" shrinkToFit="1"/>
    </xf>
    <xf numFmtId="227" fontId="26" fillId="74" borderId="169" xfId="2307" applyFont="1" applyFill="1" applyBorder="1" applyAlignment="1">
      <alignment horizontal="center" vertical="center" shrinkToFit="1"/>
    </xf>
    <xf numFmtId="227" fontId="172" fillId="80" borderId="291" xfId="2307" applyFont="1" applyFill="1" applyBorder="1" applyAlignment="1">
      <alignment horizontal="center" vertical="center" shrinkToFit="1"/>
    </xf>
    <xf numFmtId="227" fontId="172" fillId="80" borderId="287" xfId="2307" applyFont="1" applyFill="1" applyBorder="1" applyAlignment="1">
      <alignment horizontal="center" vertical="center" shrinkToFit="1"/>
    </xf>
    <xf numFmtId="227" fontId="172" fillId="80" borderId="288" xfId="2307" applyFont="1" applyFill="1" applyBorder="1" applyAlignment="1">
      <alignment horizontal="center" vertical="center" shrinkToFit="1"/>
    </xf>
    <xf numFmtId="227" fontId="172" fillId="80" borderId="303" xfId="2307" applyFont="1" applyFill="1" applyBorder="1" applyAlignment="1">
      <alignment horizontal="center" vertical="center" shrinkToFit="1"/>
    </xf>
    <xf numFmtId="227" fontId="172" fillId="80" borderId="0" xfId="2307" applyFont="1" applyFill="1" applyBorder="1" applyAlignment="1">
      <alignment horizontal="center" vertical="center" shrinkToFit="1"/>
    </xf>
    <xf numFmtId="227" fontId="172" fillId="80" borderId="96" xfId="2307" applyFont="1" applyFill="1" applyBorder="1" applyAlignment="1">
      <alignment horizontal="center" vertical="center" shrinkToFit="1"/>
    </xf>
    <xf numFmtId="227" fontId="172" fillId="80" borderId="314" xfId="2307" applyFont="1" applyFill="1" applyBorder="1" applyAlignment="1">
      <alignment horizontal="center" vertical="center" shrinkToFit="1"/>
    </xf>
    <xf numFmtId="227" fontId="172" fillId="80" borderId="169" xfId="2307" applyFont="1" applyFill="1" applyBorder="1" applyAlignment="1">
      <alignment horizontal="center" vertical="center" shrinkToFit="1"/>
    </xf>
    <xf numFmtId="227" fontId="172" fillId="80" borderId="170" xfId="2307" applyFont="1" applyFill="1" applyBorder="1" applyAlignment="1">
      <alignment horizontal="center" vertical="center" shrinkToFit="1"/>
    </xf>
    <xf numFmtId="227" fontId="172" fillId="80" borderId="292" xfId="2307" applyFont="1" applyFill="1" applyBorder="1" applyAlignment="1">
      <alignment horizontal="center" vertical="center" shrinkToFit="1"/>
    </xf>
    <xf numFmtId="227" fontId="172" fillId="80" borderId="304" xfId="2307" applyFont="1" applyFill="1" applyBorder="1" applyAlignment="1">
      <alignment horizontal="center" vertical="center" shrinkToFit="1"/>
    </xf>
    <xf numFmtId="227" fontId="172" fillId="80" borderId="315" xfId="2307" applyFont="1" applyFill="1" applyBorder="1" applyAlignment="1">
      <alignment horizontal="center" vertical="center" shrinkToFit="1"/>
    </xf>
    <xf numFmtId="0" fontId="26" fillId="0" borderId="0" xfId="2781" applyFont="1" applyAlignment="1">
      <alignment horizontal="center" vertical="center"/>
    </xf>
    <xf numFmtId="0" fontId="26" fillId="0" borderId="13" xfId="2781" applyFont="1" applyBorder="1" applyAlignment="1">
      <alignment horizontal="center" vertical="center"/>
    </xf>
    <xf numFmtId="0" fontId="26" fillId="0" borderId="169" xfId="2781" applyFont="1" applyBorder="1" applyAlignment="1">
      <alignment horizontal="center" vertical="center"/>
    </xf>
    <xf numFmtId="0" fontId="26" fillId="0" borderId="318" xfId="2781" applyFont="1" applyBorder="1" applyAlignment="1">
      <alignment horizontal="center" vertical="center"/>
    </xf>
    <xf numFmtId="227" fontId="26" fillId="4" borderId="289" xfId="2307" applyFont="1" applyFill="1" applyBorder="1" applyAlignment="1">
      <alignment horizontal="center" vertical="center" shrinkToFit="1"/>
    </xf>
    <xf numFmtId="227" fontId="26" fillId="4" borderId="95" xfId="2307" applyFont="1" applyFill="1" applyBorder="1" applyAlignment="1">
      <alignment horizontal="center" vertical="center" shrinkToFit="1"/>
    </xf>
    <xf numFmtId="227" fontId="26" fillId="4" borderId="313" xfId="2307" applyFont="1" applyFill="1" applyBorder="1" applyAlignment="1">
      <alignment horizontal="center" vertical="center" shrinkToFit="1"/>
    </xf>
    <xf numFmtId="227" fontId="26" fillId="74" borderId="291" xfId="2307" applyFont="1" applyFill="1" applyBorder="1" applyAlignment="1">
      <alignment horizontal="center" vertical="center" shrinkToFit="1"/>
    </xf>
    <xf numFmtId="227" fontId="26" fillId="74" borderId="288" xfId="2307" applyFont="1" applyFill="1" applyBorder="1" applyAlignment="1">
      <alignment horizontal="center" vertical="center" shrinkToFit="1"/>
    </xf>
    <xf numFmtId="227" fontId="26" fillId="74" borderId="303" xfId="2307" applyFont="1" applyFill="1" applyBorder="1" applyAlignment="1">
      <alignment horizontal="center" vertical="center" shrinkToFit="1"/>
    </xf>
    <xf numFmtId="227" fontId="26" fillId="74" borderId="96" xfId="2307" applyFont="1" applyFill="1" applyBorder="1" applyAlignment="1">
      <alignment horizontal="center" vertical="center" shrinkToFit="1"/>
    </xf>
    <xf numFmtId="227" fontId="26" fillId="74" borderId="314" xfId="2307" applyFont="1" applyFill="1" applyBorder="1" applyAlignment="1">
      <alignment horizontal="center" vertical="center" shrinkToFit="1"/>
    </xf>
    <xf numFmtId="227" fontId="26" fillId="74" borderId="170" xfId="2307" applyFont="1" applyFill="1" applyBorder="1" applyAlignment="1">
      <alignment horizontal="center" vertical="center" shrinkToFit="1"/>
    </xf>
    <xf numFmtId="227" fontId="26" fillId="74" borderId="292" xfId="2307" applyFont="1" applyFill="1" applyBorder="1" applyAlignment="1">
      <alignment horizontal="center" vertical="center" shrinkToFit="1"/>
    </xf>
    <xf numFmtId="227" fontId="26" fillId="74" borderId="304" xfId="2307" applyFont="1" applyFill="1" applyBorder="1" applyAlignment="1">
      <alignment horizontal="center" vertical="center" shrinkToFit="1"/>
    </xf>
    <xf numFmtId="227" fontId="26" fillId="74" borderId="315" xfId="2307" applyFont="1" applyFill="1" applyBorder="1" applyAlignment="1">
      <alignment horizontal="center" vertical="center" shrinkToFit="1"/>
    </xf>
    <xf numFmtId="0" fontId="172" fillId="0" borderId="286" xfId="2781" applyBorder="1" applyAlignment="1">
      <alignment horizontal="center" vertical="center"/>
    </xf>
    <xf numFmtId="0" fontId="172" fillId="0" borderId="76" xfId="2781" applyBorder="1" applyAlignment="1">
      <alignment horizontal="center" vertical="center"/>
    </xf>
    <xf numFmtId="0" fontId="172" fillId="0" borderId="325" xfId="2781" applyBorder="1" applyAlignment="1">
      <alignment horizontal="center" vertical="center"/>
    </xf>
    <xf numFmtId="0" fontId="26" fillId="0" borderId="287" xfId="2781" applyFont="1" applyBorder="1" applyAlignment="1">
      <alignment horizontal="center" vertical="center"/>
    </xf>
    <xf numFmtId="0" fontId="26" fillId="0" borderId="295" xfId="2781" applyFont="1" applyBorder="1" applyAlignment="1">
      <alignment horizontal="center" vertical="center"/>
    </xf>
    <xf numFmtId="227" fontId="26" fillId="4" borderId="292" xfId="2307" applyFont="1" applyFill="1" applyBorder="1" applyAlignment="1">
      <alignment horizontal="center" vertical="center" shrinkToFit="1"/>
    </xf>
    <xf numFmtId="227" fontId="26" fillId="4" borderId="304" xfId="2307" applyFont="1" applyFill="1" applyBorder="1" applyAlignment="1">
      <alignment horizontal="center" vertical="center" shrinkToFit="1"/>
    </xf>
    <xf numFmtId="227" fontId="26" fillId="4" borderId="315" xfId="2307" applyFont="1" applyFill="1" applyBorder="1" applyAlignment="1">
      <alignment horizontal="center" vertical="center" shrinkToFit="1"/>
    </xf>
    <xf numFmtId="0" fontId="172" fillId="0" borderId="286" xfId="2781" applyBorder="1" applyAlignment="1">
      <alignment horizontal="center" vertical="center" wrapText="1"/>
    </xf>
    <xf numFmtId="0" fontId="172" fillId="0" borderId="287" xfId="2781" applyBorder="1" applyAlignment="1">
      <alignment horizontal="center" vertical="center" wrapText="1"/>
    </xf>
    <xf numFmtId="0" fontId="172" fillId="0" borderId="288" xfId="2781" applyBorder="1" applyAlignment="1">
      <alignment horizontal="center" vertical="center" wrapText="1"/>
    </xf>
    <xf numFmtId="0" fontId="172" fillId="0" borderId="76" xfId="2781" applyBorder="1" applyAlignment="1">
      <alignment horizontal="center" vertical="center" wrapText="1"/>
    </xf>
    <xf numFmtId="0" fontId="172" fillId="0" borderId="0" xfId="2781" applyAlignment="1">
      <alignment horizontal="center" vertical="center" wrapText="1"/>
    </xf>
    <xf numFmtId="0" fontId="172" fillId="0" borderId="96" xfId="2781" applyBorder="1" applyAlignment="1">
      <alignment horizontal="center" vertical="center" wrapText="1"/>
    </xf>
    <xf numFmtId="0" fontId="172" fillId="0" borderId="325" xfId="2781" applyBorder="1" applyAlignment="1">
      <alignment horizontal="center" vertical="center" wrapText="1"/>
    </xf>
    <xf numFmtId="0" fontId="172" fillId="0" borderId="169" xfId="2781" applyBorder="1" applyAlignment="1">
      <alignment horizontal="center" vertical="center" wrapText="1"/>
    </xf>
    <xf numFmtId="0" fontId="172" fillId="0" borderId="170" xfId="2781" applyBorder="1" applyAlignment="1">
      <alignment horizontal="center" vertical="center" wrapText="1"/>
    </xf>
    <xf numFmtId="227" fontId="172" fillId="80" borderId="289" xfId="2307" applyFont="1" applyFill="1" applyBorder="1" applyAlignment="1">
      <alignment horizontal="center" vertical="center" shrinkToFit="1"/>
    </xf>
    <xf numFmtId="227" fontId="172" fillId="80" borderId="95" xfId="2307" applyFont="1" applyFill="1" applyBorder="1" applyAlignment="1">
      <alignment horizontal="center" vertical="center" shrinkToFit="1"/>
    </xf>
    <xf numFmtId="227" fontId="172" fillId="80" borderId="313" xfId="2307" applyFont="1" applyFill="1" applyBorder="1" applyAlignment="1">
      <alignment horizontal="center" vertical="center" shrinkToFit="1"/>
    </xf>
    <xf numFmtId="227" fontId="172" fillId="80" borderId="342" xfId="2307" applyFont="1" applyFill="1" applyBorder="1">
      <alignment horizontal="right" vertical="center" shrinkToFit="1"/>
    </xf>
    <xf numFmtId="227" fontId="172" fillId="80" borderId="256" xfId="2307" applyFont="1" applyFill="1" applyBorder="1">
      <alignment horizontal="right" vertical="center" shrinkToFit="1"/>
    </xf>
    <xf numFmtId="10" fontId="172" fillId="80" borderId="256" xfId="2364" applyNumberFormat="1" applyFill="1" applyBorder="1" applyAlignment="1">
      <alignment horizontal="center" vertical="center" shrinkToFit="1"/>
    </xf>
    <xf numFmtId="10" fontId="172" fillId="80" borderId="197" xfId="2364" applyNumberFormat="1" applyFill="1" applyBorder="1" applyAlignment="1">
      <alignment horizontal="center" vertical="center" shrinkToFit="1"/>
    </xf>
    <xf numFmtId="0" fontId="26" fillId="0" borderId="342" xfId="2781" applyFont="1" applyBorder="1" applyAlignment="1">
      <alignment horizontal="center" vertical="center"/>
    </xf>
    <xf numFmtId="0" fontId="26" fillId="0" borderId="197" xfId="2781" applyFont="1" applyBorder="1" applyAlignment="1">
      <alignment horizontal="center" vertical="center"/>
    </xf>
    <xf numFmtId="0" fontId="172" fillId="0" borderId="255" xfId="2781" applyBorder="1" applyAlignment="1">
      <alignment horizontal="left" vertical="center" wrapText="1"/>
    </xf>
    <xf numFmtId="0" fontId="172" fillId="0" borderId="256" xfId="2781" applyBorder="1" applyAlignment="1">
      <alignment horizontal="left" vertical="center"/>
    </xf>
    <xf numFmtId="227" fontId="172" fillId="80" borderId="338" xfId="2307" applyFont="1" applyFill="1" applyBorder="1">
      <alignment horizontal="right" vertical="center" shrinkToFit="1"/>
    </xf>
    <xf numFmtId="227" fontId="172" fillId="80" borderId="339" xfId="2307" applyFont="1" applyFill="1" applyBorder="1">
      <alignment horizontal="right" vertical="center" shrinkToFit="1"/>
    </xf>
    <xf numFmtId="10" fontId="172" fillId="80" borderId="338" xfId="2364" applyNumberFormat="1" applyFill="1" applyBorder="1" applyAlignment="1">
      <alignment horizontal="center" vertical="center" shrinkToFit="1"/>
    </xf>
    <xf numFmtId="227" fontId="172" fillId="80" borderId="340" xfId="2307" applyFont="1" applyFill="1" applyBorder="1">
      <alignment horizontal="right" vertical="center" shrinkToFit="1"/>
    </xf>
    <xf numFmtId="10" fontId="172" fillId="80" borderId="341" xfId="2364" applyNumberFormat="1" applyFill="1" applyBorder="1" applyAlignment="1">
      <alignment horizontal="center" vertical="center" shrinkToFit="1"/>
    </xf>
    <xf numFmtId="10" fontId="172" fillId="80" borderId="343" xfId="2364" applyNumberFormat="1" applyFill="1" applyBorder="1" applyAlignment="1">
      <alignment horizontal="center" vertical="center" shrinkToFit="1"/>
    </xf>
    <xf numFmtId="0" fontId="302" fillId="75" borderId="176" xfId="0" applyFont="1" applyFill="1" applyBorder="1" applyAlignment="1">
      <alignment horizontal="center" vertical="center"/>
    </xf>
    <xf numFmtId="0" fontId="302" fillId="75" borderId="177" xfId="0" applyFont="1" applyFill="1" applyBorder="1" applyAlignment="1">
      <alignment horizontal="center" vertical="center"/>
    </xf>
    <xf numFmtId="0" fontId="302" fillId="75" borderId="178" xfId="0" applyFont="1" applyFill="1" applyBorder="1" applyAlignment="1">
      <alignment horizontal="center" vertical="center"/>
    </xf>
    <xf numFmtId="0" fontId="21" fillId="4" borderId="22" xfId="2" applyFont="1" applyFill="1" applyBorder="1" applyAlignment="1">
      <alignment horizontal="center" vertical="center"/>
    </xf>
    <xf numFmtId="0" fontId="21" fillId="4" borderId="189" xfId="2" applyFont="1" applyFill="1" applyBorder="1" applyAlignment="1">
      <alignment horizontal="center" vertical="center"/>
    </xf>
    <xf numFmtId="0" fontId="21" fillId="4" borderId="188" xfId="2" applyFont="1" applyFill="1" applyBorder="1" applyAlignment="1">
      <alignment horizontal="center" vertical="center"/>
    </xf>
    <xf numFmtId="0" fontId="21" fillId="4" borderId="9" xfId="2" applyFont="1" applyFill="1" applyBorder="1" applyAlignment="1">
      <alignment horizontal="center" vertical="center"/>
    </xf>
    <xf numFmtId="0" fontId="21" fillId="4" borderId="188" xfId="2" applyFont="1" applyFill="1" applyBorder="1" applyAlignment="1">
      <alignment horizontal="center" vertical="center" wrapText="1"/>
    </xf>
    <xf numFmtId="0" fontId="21" fillId="4" borderId="9" xfId="2" applyFont="1" applyFill="1" applyBorder="1" applyAlignment="1">
      <alignment horizontal="center" vertical="center" wrapText="1"/>
    </xf>
    <xf numFmtId="0" fontId="21" fillId="4" borderId="226" xfId="2" applyFont="1" applyFill="1" applyBorder="1" applyAlignment="1">
      <alignment horizontal="center" vertical="center" wrapText="1"/>
    </xf>
    <xf numFmtId="0" fontId="21" fillId="4" borderId="10" xfId="2" applyFont="1" applyFill="1" applyBorder="1" applyAlignment="1">
      <alignment horizontal="center" vertical="center"/>
    </xf>
    <xf numFmtId="0" fontId="302" fillId="75" borderId="184" xfId="0" applyFont="1" applyFill="1" applyBorder="1" applyAlignment="1">
      <alignment horizontal="center" vertical="center"/>
    </xf>
    <xf numFmtId="0" fontId="302" fillId="75" borderId="193" xfId="0" applyFont="1" applyFill="1" applyBorder="1" applyAlignment="1">
      <alignment horizontal="center" vertical="center"/>
    </xf>
    <xf numFmtId="0" fontId="302" fillId="75" borderId="20" xfId="0" applyFont="1" applyFill="1" applyBorder="1" applyAlignment="1">
      <alignment horizontal="center" vertical="center"/>
    </xf>
    <xf numFmtId="0" fontId="302" fillId="75" borderId="21" xfId="0" applyFont="1" applyFill="1" applyBorder="1" applyAlignment="1">
      <alignment horizontal="center" vertical="center"/>
    </xf>
    <xf numFmtId="0" fontId="302" fillId="75" borderId="194" xfId="0" applyFont="1" applyFill="1" applyBorder="1" applyAlignment="1">
      <alignment horizontal="center" vertical="center"/>
    </xf>
    <xf numFmtId="0" fontId="302" fillId="0" borderId="9" xfId="0" applyFont="1" applyBorder="1" applyAlignment="1">
      <alignment horizontal="center" vertical="center"/>
    </xf>
    <xf numFmtId="0" fontId="307" fillId="0" borderId="6" xfId="0" applyFont="1" applyBorder="1" applyAlignment="1">
      <alignment horizontal="center" vertical="center"/>
    </xf>
    <xf numFmtId="0" fontId="307" fillId="0" borderId="11" xfId="0" applyFont="1" applyBorder="1" applyAlignment="1">
      <alignment horizontal="center" vertical="center"/>
    </xf>
    <xf numFmtId="0" fontId="307" fillId="0" borderId="0" xfId="0" applyFont="1" applyBorder="1" applyAlignment="1">
      <alignment horizontal="center" vertical="center"/>
    </xf>
    <xf numFmtId="0" fontId="307" fillId="0" borderId="13" xfId="0" applyFont="1" applyBorder="1" applyAlignment="1">
      <alignment horizontal="center" vertical="center"/>
    </xf>
    <xf numFmtId="0" fontId="21" fillId="4" borderId="23" xfId="2" applyFont="1" applyFill="1" applyBorder="1" applyAlignment="1">
      <alignment horizontal="center" vertical="center" wrapText="1"/>
    </xf>
    <xf numFmtId="0" fontId="21" fillId="4" borderId="190" xfId="2" applyFont="1" applyFill="1" applyBorder="1" applyAlignment="1">
      <alignment horizontal="center" vertical="center"/>
    </xf>
    <xf numFmtId="0" fontId="302" fillId="0" borderId="77" xfId="0" applyFont="1" applyBorder="1" applyAlignment="1">
      <alignment horizontal="center" vertical="center"/>
    </xf>
    <xf numFmtId="0" fontId="302" fillId="0" borderId="6" xfId="0" applyFont="1" applyBorder="1" applyAlignment="1">
      <alignment horizontal="center" vertical="center"/>
    </xf>
    <xf numFmtId="0" fontId="302" fillId="0" borderId="11" xfId="0" applyFont="1" applyBorder="1" applyAlignment="1">
      <alignment horizontal="center" vertical="center"/>
    </xf>
    <xf numFmtId="0" fontId="302" fillId="0" borderId="74" xfId="0" applyFont="1" applyBorder="1" applyAlignment="1">
      <alignment horizontal="center" vertical="center"/>
    </xf>
    <xf numFmtId="0" fontId="302" fillId="0" borderId="5" xfId="0" applyFont="1" applyBorder="1" applyAlignment="1">
      <alignment horizontal="center" vertical="center"/>
    </xf>
    <xf numFmtId="0" fontId="302" fillId="0" borderId="75" xfId="0" applyFont="1" applyBorder="1" applyAlignment="1">
      <alignment horizontal="center" vertical="center"/>
    </xf>
    <xf numFmtId="0" fontId="21" fillId="4" borderId="22" xfId="2" applyFont="1" applyFill="1" applyBorder="1" applyAlignment="1">
      <alignment horizontal="center" vertical="center" wrapText="1"/>
    </xf>
    <xf numFmtId="0" fontId="0" fillId="0" borderId="6" xfId="0" applyBorder="1" applyAlignment="1">
      <alignment horizontal="center"/>
    </xf>
    <xf numFmtId="243" fontId="212" fillId="70" borderId="9" xfId="1" applyNumberFormat="1" applyFont="1" applyFill="1" applyBorder="1" applyAlignment="1">
      <alignment horizontal="center" vertical="center"/>
    </xf>
    <xf numFmtId="243" fontId="212" fillId="70" borderId="10" xfId="1" applyNumberFormat="1" applyFont="1" applyFill="1" applyBorder="1" applyAlignment="1">
      <alignment horizontal="center" vertical="center"/>
    </xf>
    <xf numFmtId="41" fontId="0" fillId="70" borderId="8" xfId="1" applyFont="1" applyFill="1" applyBorder="1" applyAlignment="1">
      <alignment horizontal="center" vertical="center"/>
    </xf>
    <xf numFmtId="41" fontId="0" fillId="70" borderId="9" xfId="1" applyFont="1" applyFill="1" applyBorder="1" applyAlignment="1">
      <alignment horizontal="center" vertical="center"/>
    </xf>
    <xf numFmtId="41" fontId="220" fillId="0" borderId="9" xfId="1" applyFont="1" applyBorder="1" applyAlignment="1">
      <alignment horizontal="center" vertical="center"/>
    </xf>
    <xf numFmtId="41" fontId="219" fillId="70" borderId="9" xfId="1" applyFont="1" applyFill="1" applyBorder="1" applyAlignment="1">
      <alignment horizontal="center" vertical="center"/>
    </xf>
    <xf numFmtId="41" fontId="219" fillId="70" borderId="10" xfId="1" applyFont="1" applyFill="1" applyBorder="1" applyAlignment="1">
      <alignment horizontal="center" vertical="center"/>
    </xf>
    <xf numFmtId="0" fontId="221" fillId="0" borderId="9" xfId="0" applyFont="1" applyBorder="1" applyAlignment="1">
      <alignment horizontal="center" vertical="center"/>
    </xf>
    <xf numFmtId="41" fontId="227" fillId="5" borderId="10" xfId="0" applyNumberFormat="1" applyFont="1" applyFill="1" applyBorder="1" applyAlignment="1">
      <alignment horizontal="center" vertical="center"/>
    </xf>
    <xf numFmtId="0" fontId="227" fillId="5" borderId="7" xfId="0" applyFont="1" applyFill="1" applyBorder="1" applyAlignment="1">
      <alignment horizontal="center" vertical="center"/>
    </xf>
    <xf numFmtId="0" fontId="272" fillId="0" borderId="6" xfId="0" applyFont="1" applyBorder="1" applyAlignment="1">
      <alignment horizontal="left" vertical="center"/>
    </xf>
    <xf numFmtId="0" fontId="272" fillId="0" borderId="11" xfId="0" applyFont="1" applyBorder="1" applyAlignment="1">
      <alignment horizontal="left" vertical="center"/>
    </xf>
    <xf numFmtId="0" fontId="272" fillId="0" borderId="0" xfId="0" applyFont="1" applyAlignment="1">
      <alignment horizontal="left" vertical="center"/>
    </xf>
    <xf numFmtId="0" fontId="272" fillId="0" borderId="13" xfId="0" applyFont="1" applyBorder="1" applyAlignment="1">
      <alignment horizontal="left" vertical="center"/>
    </xf>
    <xf numFmtId="0" fontId="272" fillId="0" borderId="5" xfId="0" applyFont="1" applyBorder="1" applyAlignment="1">
      <alignment horizontal="left" vertical="center"/>
    </xf>
    <xf numFmtId="0" fontId="272" fillId="0" borderId="75" xfId="0" applyFont="1" applyBorder="1" applyAlignment="1">
      <alignment horizontal="left" vertical="center"/>
    </xf>
    <xf numFmtId="0" fontId="0" fillId="0" borderId="7" xfId="0" applyBorder="1" applyAlignment="1">
      <alignment horizontal="distributed" vertical="center"/>
    </xf>
    <xf numFmtId="0" fontId="220" fillId="0" borderId="10" xfId="0" applyFont="1" applyBorder="1" applyAlignment="1">
      <alignment horizontal="center" vertical="center"/>
    </xf>
    <xf numFmtId="0" fontId="220" fillId="0" borderId="7" xfId="0" applyFont="1" applyBorder="1" applyAlignment="1">
      <alignment horizontal="center" vertical="center"/>
    </xf>
    <xf numFmtId="0" fontId="220" fillId="0" borderId="8" xfId="0" applyFont="1" applyBorder="1" applyAlignment="1">
      <alignment horizontal="center" vertical="center"/>
    </xf>
    <xf numFmtId="244" fontId="220" fillId="0" borderId="10" xfId="0" applyNumberFormat="1" applyFont="1" applyBorder="1" applyAlignment="1">
      <alignment horizontal="center" vertical="center"/>
    </xf>
    <xf numFmtId="244" fontId="220" fillId="0" borderId="7" xfId="0" applyNumberFormat="1" applyFont="1" applyBorder="1" applyAlignment="1">
      <alignment horizontal="center" vertical="center"/>
    </xf>
    <xf numFmtId="0" fontId="0" fillId="0" borderId="6" xfId="0" applyBorder="1" applyAlignment="1">
      <alignment horizontal="distributed" vertical="center"/>
    </xf>
    <xf numFmtId="242" fontId="220" fillId="0" borderId="10" xfId="0" applyNumberFormat="1" applyFont="1" applyBorder="1" applyAlignment="1">
      <alignment horizontal="center" vertical="center"/>
    </xf>
    <xf numFmtId="0" fontId="0" fillId="0" borderId="7" xfId="0" applyBorder="1" applyAlignment="1">
      <alignment horizontal="left" vertical="center"/>
    </xf>
    <xf numFmtId="0" fontId="0" fillId="0" borderId="8" xfId="0" applyBorder="1" applyAlignment="1">
      <alignment horizontal="left" vertical="center"/>
    </xf>
    <xf numFmtId="249" fontId="220" fillId="0" borderId="7" xfId="0" applyNumberFormat="1" applyFont="1" applyBorder="1" applyAlignment="1">
      <alignment horizontal="center" vertical="center"/>
    </xf>
    <xf numFmtId="41" fontId="227" fillId="5" borderId="10" xfId="1" applyFont="1" applyFill="1" applyBorder="1" applyAlignment="1">
      <alignment horizontal="right" vertical="center"/>
    </xf>
    <xf numFmtId="41" fontId="227" fillId="5" borderId="7" xfId="1" applyFont="1" applyFill="1" applyBorder="1" applyAlignment="1">
      <alignment horizontal="right" vertical="center"/>
    </xf>
    <xf numFmtId="0" fontId="277" fillId="0" borderId="7" xfId="0" applyFont="1" applyBorder="1" applyAlignment="1">
      <alignment horizontal="center" vertical="center" wrapText="1"/>
    </xf>
    <xf numFmtId="0" fontId="277" fillId="0" borderId="7" xfId="0" applyFont="1" applyBorder="1" applyAlignment="1">
      <alignment horizontal="center" vertical="center"/>
    </xf>
    <xf numFmtId="0" fontId="277" fillId="0" borderId="8" xfId="0" applyFont="1" applyBorder="1" applyAlignment="1">
      <alignment horizontal="center" vertical="center"/>
    </xf>
    <xf numFmtId="0" fontId="277" fillId="0" borderId="10" xfId="0" applyFont="1" applyBorder="1" applyAlignment="1">
      <alignment horizontal="center" vertical="center" wrapText="1"/>
    </xf>
    <xf numFmtId="177" fontId="220" fillId="0" borderId="7" xfId="0" applyNumberFormat="1" applyFont="1" applyBorder="1" applyAlignment="1">
      <alignment horizontal="center" vertical="center"/>
    </xf>
    <xf numFmtId="177" fontId="220" fillId="0" borderId="8" xfId="0" applyNumberFormat="1" applyFont="1" applyBorder="1" applyAlignment="1">
      <alignment horizontal="center" vertical="center"/>
    </xf>
    <xf numFmtId="177" fontId="220" fillId="0" borderId="10" xfId="0" applyNumberFormat="1" applyFont="1" applyBorder="1" applyAlignment="1">
      <alignment horizontal="center" vertical="center"/>
    </xf>
    <xf numFmtId="177" fontId="227" fillId="5" borderId="10" xfId="0" applyNumberFormat="1" applyFont="1" applyFill="1" applyBorder="1" applyAlignment="1">
      <alignment horizontal="center" vertical="center"/>
    </xf>
    <xf numFmtId="177" fontId="227" fillId="5" borderId="7" xfId="0" applyNumberFormat="1" applyFont="1" applyFill="1" applyBorder="1" applyAlignment="1">
      <alignment horizontal="center" vertical="center"/>
    </xf>
    <xf numFmtId="41" fontId="220" fillId="0" borderId="7" xfId="1" applyFont="1" applyBorder="1" applyAlignment="1">
      <alignment horizontal="center" vertical="center"/>
    </xf>
    <xf numFmtId="41" fontId="220" fillId="0" borderId="8" xfId="1" applyFont="1" applyBorder="1" applyAlignment="1">
      <alignment horizontal="center" vertical="center"/>
    </xf>
    <xf numFmtId="250" fontId="220" fillId="0" borderId="10" xfId="0" applyNumberFormat="1" applyFont="1" applyBorder="1" applyAlignment="1">
      <alignment horizontal="center" vertical="center"/>
    </xf>
    <xf numFmtId="250" fontId="220" fillId="0" borderId="7" xfId="0" applyNumberFormat="1" applyFont="1" applyBorder="1" applyAlignment="1">
      <alignment horizontal="center" vertical="center"/>
    </xf>
    <xf numFmtId="41" fontId="0" fillId="5" borderId="10" xfId="1" applyFont="1" applyFill="1" applyBorder="1" applyAlignment="1">
      <alignment horizontal="center" vertical="center"/>
    </xf>
    <xf numFmtId="41" fontId="0" fillId="5" borderId="7" xfId="1" applyFont="1" applyFill="1" applyBorder="1" applyAlignment="1">
      <alignment horizontal="center" vertical="center"/>
    </xf>
    <xf numFmtId="252" fontId="227" fillId="5" borderId="10" xfId="1" applyNumberFormat="1" applyFont="1" applyFill="1" applyBorder="1" applyAlignment="1">
      <alignment horizontal="center" vertical="center"/>
    </xf>
    <xf numFmtId="252" fontId="227" fillId="5" borderId="7" xfId="1" applyNumberFormat="1" applyFont="1" applyFill="1" applyBorder="1" applyAlignment="1">
      <alignment horizontal="center" vertical="center"/>
    </xf>
    <xf numFmtId="0" fontId="221" fillId="0" borderId="10" xfId="0" applyFont="1" applyBorder="1" applyAlignment="1">
      <alignment horizontal="center" vertical="center" wrapText="1"/>
    </xf>
    <xf numFmtId="247" fontId="220" fillId="0" borderId="7" xfId="0" applyNumberFormat="1" applyFont="1" applyBorder="1" applyAlignment="1">
      <alignment horizontal="right" vertical="center"/>
    </xf>
    <xf numFmtId="0" fontId="220" fillId="0" borderId="10" xfId="0" applyFont="1" applyBorder="1" applyAlignment="1">
      <alignment horizontal="right" vertical="center"/>
    </xf>
    <xf numFmtId="0" fontId="220" fillId="0" borderId="7" xfId="0" applyFont="1" applyBorder="1" applyAlignment="1">
      <alignment horizontal="right" vertical="center"/>
    </xf>
    <xf numFmtId="251" fontId="220" fillId="0" borderId="10" xfId="0" applyNumberFormat="1" applyFont="1" applyBorder="1" applyAlignment="1">
      <alignment horizontal="right" vertical="center"/>
    </xf>
    <xf numFmtId="251" fontId="220" fillId="0" borderId="7" xfId="0" applyNumberFormat="1" applyFont="1" applyBorder="1" applyAlignment="1">
      <alignment horizontal="right" vertical="center"/>
    </xf>
    <xf numFmtId="251" fontId="212" fillId="0" borderId="10" xfId="0" applyNumberFormat="1" applyFont="1" applyBorder="1" applyAlignment="1">
      <alignment horizontal="right" vertical="center"/>
    </xf>
    <xf numFmtId="251" fontId="212" fillId="0" borderId="7" xfId="0" applyNumberFormat="1" applyFont="1" applyBorder="1" applyAlignment="1">
      <alignment horizontal="right" vertical="center"/>
    </xf>
    <xf numFmtId="0" fontId="228" fillId="0" borderId="9" xfId="0" applyFont="1" applyBorder="1" applyAlignment="1">
      <alignment horizontal="center" vertical="center" wrapText="1"/>
    </xf>
    <xf numFmtId="41" fontId="227" fillId="5" borderId="10" xfId="1" applyFont="1" applyFill="1" applyBorder="1" applyAlignment="1">
      <alignment horizontal="center" vertical="center"/>
    </xf>
    <xf numFmtId="41" fontId="227" fillId="5" borderId="7" xfId="1" applyFont="1" applyFill="1" applyBorder="1" applyAlignment="1">
      <alignment horizontal="center" vertical="center"/>
    </xf>
    <xf numFmtId="243" fontId="220" fillId="0" borderId="7" xfId="1" applyNumberFormat="1" applyFont="1" applyBorder="1" applyAlignment="1">
      <alignment horizontal="center" vertical="center"/>
    </xf>
    <xf numFmtId="243" fontId="220" fillId="0" borderId="8" xfId="1" applyNumberFormat="1" applyFont="1" applyBorder="1" applyAlignment="1">
      <alignment horizontal="center" vertical="center"/>
    </xf>
    <xf numFmtId="243" fontId="220" fillId="0" borderId="10" xfId="1" applyNumberFormat="1" applyFont="1" applyBorder="1" applyAlignment="1">
      <alignment horizontal="center" vertical="center"/>
    </xf>
    <xf numFmtId="243" fontId="227" fillId="5" borderId="10" xfId="1" applyNumberFormat="1" applyFont="1" applyFill="1" applyBorder="1" applyAlignment="1">
      <alignment horizontal="center" vertical="center"/>
    </xf>
    <xf numFmtId="243" fontId="227" fillId="5" borderId="7" xfId="1" applyNumberFormat="1" applyFont="1" applyFill="1" applyBorder="1" applyAlignment="1">
      <alignment horizontal="center" vertical="center"/>
    </xf>
    <xf numFmtId="243" fontId="227" fillId="5" borderId="8" xfId="1" applyNumberFormat="1" applyFont="1" applyFill="1" applyBorder="1" applyAlignment="1">
      <alignment horizontal="center" vertical="center"/>
    </xf>
    <xf numFmtId="4" fontId="227" fillId="5" borderId="10" xfId="1" applyNumberFormat="1" applyFont="1" applyFill="1" applyBorder="1" applyAlignment="1">
      <alignment horizontal="center" vertical="center"/>
    </xf>
    <xf numFmtId="4" fontId="227" fillId="5" borderId="7" xfId="1" applyNumberFormat="1" applyFont="1" applyFill="1" applyBorder="1" applyAlignment="1">
      <alignment horizontal="center" vertical="center"/>
    </xf>
    <xf numFmtId="4" fontId="227" fillId="5" borderId="8" xfId="1" applyNumberFormat="1" applyFont="1" applyFill="1" applyBorder="1" applyAlignment="1">
      <alignment horizontal="center" vertical="center"/>
    </xf>
    <xf numFmtId="243" fontId="219" fillId="5" borderId="10" xfId="1" applyNumberFormat="1" applyFont="1" applyFill="1" applyBorder="1" applyAlignment="1">
      <alignment horizontal="center" vertical="center"/>
    </xf>
    <xf numFmtId="243" fontId="219" fillId="5" borderId="7" xfId="1" applyNumberFormat="1" applyFont="1" applyFill="1" applyBorder="1" applyAlignment="1">
      <alignment horizontal="center" vertical="center"/>
    </xf>
    <xf numFmtId="41" fontId="220" fillId="0" borderId="164" xfId="1" applyFont="1" applyBorder="1" applyAlignment="1">
      <alignment horizontal="center" vertical="center"/>
    </xf>
    <xf numFmtId="41" fontId="220" fillId="0" borderId="165" xfId="1" applyFont="1" applyBorder="1" applyAlignment="1">
      <alignment horizontal="center" vertical="center"/>
    </xf>
    <xf numFmtId="43" fontId="220" fillId="5" borderId="165" xfId="0" applyNumberFormat="1" applyFont="1" applyFill="1" applyBorder="1" applyAlignment="1">
      <alignment horizontal="center" vertical="center"/>
    </xf>
    <xf numFmtId="0" fontId="220" fillId="5" borderId="165" xfId="0" applyFont="1" applyFill="1" applyBorder="1" applyAlignment="1">
      <alignment horizontal="center" vertical="center"/>
    </xf>
    <xf numFmtId="250" fontId="227" fillId="5" borderId="166" xfId="0" applyNumberFormat="1" applyFont="1" applyFill="1" applyBorder="1" applyAlignment="1">
      <alignment horizontal="center" vertical="center"/>
    </xf>
    <xf numFmtId="250" fontId="227" fillId="5" borderId="167" xfId="0" applyNumberFormat="1" applyFont="1" applyFill="1" applyBorder="1" applyAlignment="1">
      <alignment horizontal="center" vertical="center"/>
    </xf>
    <xf numFmtId="41" fontId="0" fillId="5" borderId="165" xfId="1" applyFont="1" applyFill="1" applyBorder="1" applyAlignment="1">
      <alignment horizontal="center" vertical="center"/>
    </xf>
    <xf numFmtId="41" fontId="0" fillId="5" borderId="166" xfId="1" applyFont="1" applyFill="1" applyBorder="1" applyAlignment="1">
      <alignment horizontal="center" vertical="center"/>
    </xf>
    <xf numFmtId="41" fontId="0" fillId="5" borderId="9" xfId="1" applyFont="1" applyFill="1" applyBorder="1" applyAlignment="1">
      <alignment horizontal="center" vertical="center"/>
    </xf>
    <xf numFmtId="0" fontId="0" fillId="78" borderId="9" xfId="0" applyFill="1" applyBorder="1" applyAlignment="1">
      <alignment horizontal="center" vertical="center"/>
    </xf>
    <xf numFmtId="0" fontId="0" fillId="0" borderId="10" xfId="0" applyBorder="1" applyAlignment="1">
      <alignment horizontal="left" vertical="center"/>
    </xf>
    <xf numFmtId="41" fontId="0" fillId="5" borderId="10" xfId="0" applyNumberFormat="1" applyFill="1" applyBorder="1" applyAlignment="1">
      <alignment horizontal="center" vertical="center"/>
    </xf>
    <xf numFmtId="0" fontId="0" fillId="5" borderId="7" xfId="0" applyFill="1" applyBorder="1" applyAlignment="1">
      <alignment horizontal="center" vertical="center"/>
    </xf>
    <xf numFmtId="0" fontId="220" fillId="0" borderId="0" xfId="0" applyFont="1" applyAlignment="1">
      <alignment horizontal="center" vertical="center"/>
    </xf>
    <xf numFmtId="0" fontId="292" fillId="0" borderId="0" xfId="0" applyFont="1" applyAlignment="1">
      <alignment horizontal="center" vertical="center"/>
    </xf>
    <xf numFmtId="256" fontId="313" fillId="70" borderId="9" xfId="1" applyNumberFormat="1" applyFont="1" applyFill="1" applyBorder="1" applyAlignment="1">
      <alignment horizontal="center" vertical="center"/>
    </xf>
    <xf numFmtId="256" fontId="313" fillId="70" borderId="10" xfId="1" applyNumberFormat="1" applyFont="1" applyFill="1" applyBorder="1" applyAlignment="1">
      <alignment horizontal="center" vertical="center"/>
    </xf>
    <xf numFmtId="255" fontId="313" fillId="70" borderId="9" xfId="1" applyNumberFormat="1" applyFont="1" applyFill="1" applyBorder="1" applyAlignment="1">
      <alignment horizontal="center" vertical="center"/>
    </xf>
    <xf numFmtId="255" fontId="313" fillId="70" borderId="10" xfId="1" applyNumberFormat="1" applyFont="1" applyFill="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257" fontId="227" fillId="5" borderId="10" xfId="1" applyNumberFormat="1" applyFont="1" applyFill="1" applyBorder="1" applyAlignment="1">
      <alignment horizontal="center" vertical="center"/>
    </xf>
    <xf numFmtId="257" fontId="227" fillId="5" borderId="7" xfId="1" applyNumberFormat="1" applyFont="1" applyFill="1" applyBorder="1" applyAlignment="1">
      <alignment horizontal="center" vertical="center"/>
    </xf>
    <xf numFmtId="256" fontId="212" fillId="70" borderId="9" xfId="1" applyNumberFormat="1" applyFont="1" applyFill="1" applyBorder="1" applyAlignment="1">
      <alignment horizontal="center" vertical="center"/>
    </xf>
    <xf numFmtId="256" fontId="212" fillId="70" borderId="10" xfId="1" applyNumberFormat="1" applyFont="1" applyFill="1" applyBorder="1" applyAlignment="1">
      <alignment horizontal="center" vertical="center"/>
    </xf>
    <xf numFmtId="255" fontId="212" fillId="70" borderId="9" xfId="1" applyNumberFormat="1" applyFont="1" applyFill="1" applyBorder="1" applyAlignment="1">
      <alignment horizontal="center" vertical="center"/>
    </xf>
    <xf numFmtId="255" fontId="212" fillId="70" borderId="10" xfId="1" applyNumberFormat="1" applyFont="1" applyFill="1" applyBorder="1" applyAlignment="1">
      <alignment horizontal="center" vertical="center"/>
    </xf>
    <xf numFmtId="243" fontId="227" fillId="7" borderId="8" xfId="1" applyNumberFormat="1" applyFont="1" applyFill="1" applyBorder="1" applyAlignment="1">
      <alignment horizontal="center" vertical="center"/>
    </xf>
    <xf numFmtId="243" fontId="227" fillId="7" borderId="9" xfId="1" applyNumberFormat="1" applyFont="1" applyFill="1" applyBorder="1" applyAlignment="1">
      <alignment horizontal="center" vertical="center"/>
    </xf>
    <xf numFmtId="245" fontId="212" fillId="70" borderId="9" xfId="1" applyNumberFormat="1" applyFont="1" applyFill="1" applyBorder="1" applyAlignment="1">
      <alignment horizontal="right" vertical="center"/>
    </xf>
    <xf numFmtId="245" fontId="212" fillId="70" borderId="10" xfId="1" applyNumberFormat="1" applyFont="1" applyFill="1" applyBorder="1" applyAlignment="1">
      <alignment horizontal="right" vertical="center"/>
    </xf>
    <xf numFmtId="41" fontId="212" fillId="72" borderId="10" xfId="1" applyFont="1" applyFill="1" applyBorder="1" applyAlignment="1">
      <alignment horizontal="center" vertical="center"/>
    </xf>
    <xf numFmtId="41" fontId="212" fillId="72" borderId="7" xfId="1" applyFont="1" applyFill="1" applyBorder="1" applyAlignment="1">
      <alignment horizontal="center" vertical="center"/>
    </xf>
    <xf numFmtId="0" fontId="242" fillId="0" borderId="7" xfId="0" quotePrefix="1" applyFont="1" applyBorder="1" applyAlignment="1">
      <alignment horizontal="center" vertical="center"/>
    </xf>
    <xf numFmtId="0" fontId="242" fillId="0" borderId="7" xfId="0" applyFont="1" applyBorder="1" applyAlignment="1">
      <alignment horizontal="center" vertical="center"/>
    </xf>
    <xf numFmtId="0" fontId="220" fillId="0" borderId="232" xfId="0" applyFont="1" applyBorder="1" applyAlignment="1">
      <alignment horizontal="center" vertical="center"/>
    </xf>
    <xf numFmtId="0" fontId="220" fillId="0" borderId="172" xfId="0" applyFont="1" applyBorder="1" applyAlignment="1">
      <alignment horizontal="center" vertical="center"/>
    </xf>
    <xf numFmtId="0" fontId="262" fillId="0" borderId="0" xfId="0" applyFont="1" applyAlignment="1">
      <alignment horizontal="right" vertical="center"/>
    </xf>
    <xf numFmtId="245" fontId="226" fillId="70" borderId="9" xfId="1" applyNumberFormat="1" applyFont="1" applyFill="1" applyBorder="1" applyAlignment="1">
      <alignment horizontal="right" vertical="center"/>
    </xf>
    <xf numFmtId="245" fontId="226" fillId="70" borderId="10" xfId="1" applyNumberFormat="1" applyFont="1" applyFill="1" applyBorder="1" applyAlignment="1">
      <alignment horizontal="right" vertical="center"/>
    </xf>
    <xf numFmtId="0" fontId="224" fillId="0" borderId="0" xfId="0" applyFont="1" applyAlignment="1">
      <alignment horizontal="center" vertical="center"/>
    </xf>
    <xf numFmtId="0" fontId="220" fillId="0" borderId="113" xfId="0" applyFont="1" applyBorder="1" applyAlignment="1">
      <alignment horizontal="center" vertical="center"/>
    </xf>
    <xf numFmtId="0" fontId="220" fillId="0" borderId="118" xfId="0" applyFont="1" applyBorder="1" applyAlignment="1">
      <alignment horizontal="center" vertical="center"/>
    </xf>
    <xf numFmtId="0" fontId="222" fillId="4" borderId="6" xfId="0" applyFont="1" applyFill="1" applyBorder="1" applyAlignment="1">
      <alignment horizontal="center" vertical="center"/>
    </xf>
    <xf numFmtId="0" fontId="222" fillId="4" borderId="11" xfId="0" applyFont="1" applyFill="1" applyBorder="1" applyAlignment="1">
      <alignment horizontal="center" vertical="center"/>
    </xf>
    <xf numFmtId="0" fontId="222" fillId="4" borderId="5" xfId="0" applyFont="1" applyFill="1" applyBorder="1" applyAlignment="1">
      <alignment horizontal="center" vertical="center"/>
    </xf>
    <xf numFmtId="0" fontId="222" fillId="4" borderId="75" xfId="0" applyFont="1" applyFill="1" applyBorder="1" applyAlignment="1">
      <alignment horizontal="center" vertical="center"/>
    </xf>
    <xf numFmtId="0" fontId="229" fillId="4" borderId="10" xfId="0" applyFont="1" applyFill="1" applyBorder="1" applyAlignment="1">
      <alignment horizontal="center" vertical="center"/>
    </xf>
    <xf numFmtId="0" fontId="229" fillId="4" borderId="7" xfId="0" applyFont="1" applyFill="1" applyBorder="1" applyAlignment="1">
      <alignment horizontal="center" vertical="center"/>
    </xf>
    <xf numFmtId="0" fontId="229" fillId="4" borderId="8" xfId="0" applyFont="1" applyFill="1" applyBorder="1" applyAlignment="1">
      <alignment horizontal="center" vertical="center"/>
    </xf>
    <xf numFmtId="41" fontId="227" fillId="0" borderId="10" xfId="0" applyNumberFormat="1" applyFont="1" applyBorder="1" applyAlignment="1">
      <alignment horizontal="center" vertical="center"/>
    </xf>
    <xf numFmtId="0" fontId="227" fillId="0" borderId="7" xfId="0" applyFont="1" applyBorder="1" applyAlignment="1">
      <alignment horizontal="center" vertical="center"/>
    </xf>
    <xf numFmtId="0" fontId="227" fillId="0" borderId="8" xfId="0" applyFont="1" applyBorder="1" applyAlignment="1">
      <alignment horizontal="center" vertical="center"/>
    </xf>
    <xf numFmtId="0" fontId="220" fillId="0" borderId="251" xfId="0" applyFont="1" applyBorder="1" applyAlignment="1">
      <alignment horizontal="center" vertical="center"/>
    </xf>
    <xf numFmtId="0" fontId="220" fillId="0" borderId="252" xfId="0" applyFont="1" applyBorder="1" applyAlignment="1">
      <alignment horizontal="center" vertical="center"/>
    </xf>
  </cellXfs>
  <cellStyles count="2783">
    <cellStyle name="-" xfId="5" xr:uid="{00000000-0005-0000-0000-000000000000}"/>
    <cellStyle name="          _x000d__x000a_shell=progman.exe_x000d__x000a_m" xfId="6" xr:uid="{00000000-0005-0000-0000-000001000000}"/>
    <cellStyle name=" FY96" xfId="7" xr:uid="{00000000-0005-0000-0000-000002000000}"/>
    <cellStyle name=" FY96 2" xfId="8" xr:uid="{00000000-0005-0000-0000-000003000000}"/>
    <cellStyle name="-#,###" xfId="9" xr:uid="{00000000-0005-0000-0000-000004000000}"/>
    <cellStyle name="$" xfId="10" xr:uid="{00000000-0005-0000-0000-000005000000}"/>
    <cellStyle name="$_db진흥" xfId="11" xr:uid="{00000000-0005-0000-0000-000006000000}"/>
    <cellStyle name="$_견적2" xfId="12" xr:uid="{00000000-0005-0000-0000-000007000000}"/>
    <cellStyle name="$_기아" xfId="13" xr:uid="{00000000-0005-0000-0000-000008000000}"/>
    <cellStyle name="%4_x0003_?투자계획 조정내역" xfId="14" xr:uid="{00000000-0005-0000-0000-000009000000}"/>
    <cellStyle name="&amp;A" xfId="15" xr:uid="{00000000-0005-0000-0000-00000A000000}"/>
    <cellStyle name="&amp;A 2" xfId="16" xr:uid="{00000000-0005-0000-0000-00000B000000}"/>
    <cellStyle name="?? [0]_VERA" xfId="17" xr:uid="{00000000-0005-0000-0000-00000C000000}"/>
    <cellStyle name="??&amp;O?&amp;H?_x0008__x000f__x0007_?_x0007__x0001__x0001_" xfId="18" xr:uid="{00000000-0005-0000-0000-00000D000000}"/>
    <cellStyle name="??&amp;O?&amp;H?_x0008__x000f__x0007_?_x0007__x0001__x0001_ 2" xfId="19" xr:uid="{00000000-0005-0000-0000-00000E000000}"/>
    <cellStyle name="??&amp;O?&amp;H?_x0008_??_x0007__x0001__x0001_" xfId="20" xr:uid="{00000000-0005-0000-0000-00000F000000}"/>
    <cellStyle name="??&amp;O?&amp;H?_x0008_??_x0007__x0001__x0001_ 2" xfId="21" xr:uid="{00000000-0005-0000-0000-000010000000}"/>
    <cellStyle name="???? [0.00]_PRODUCT DETAIL Q1can " xfId="22" xr:uid="{00000000-0005-0000-0000-000011000000}"/>
    <cellStyle name="?????_VERA" xfId="23" xr:uid="{00000000-0005-0000-0000-000012000000}"/>
    <cellStyle name="????_PRODUCT DETAIL Q3 (2) Q3 " xfId="24" xr:uid="{00000000-0005-0000-0000-000013000000}"/>
    <cellStyle name="??_VERA" xfId="25" xr:uid="{00000000-0005-0000-0000-000014000000}"/>
    <cellStyle name="_  ksnet-02 기말의 워크시트" xfId="26" xr:uid="{00000000-0005-0000-0000-000015000000}"/>
    <cellStyle name="_  ksnet-02 기말의 워크시트 2" xfId="27" xr:uid="{00000000-0005-0000-0000-000016000000}"/>
    <cellStyle name="_05년10월결산보고(본사)" xfId="28" xr:uid="{00000000-0005-0000-0000-000017000000}"/>
    <cellStyle name="_05년10월결산보고(본사) 2" xfId="29" xr:uid="{00000000-0005-0000-0000-000018000000}"/>
    <cellStyle name="_05년10월결산보고(본사)-20051115" xfId="30" xr:uid="{00000000-0005-0000-0000-000019000000}"/>
    <cellStyle name="_05년10월결산보고(본사)-20051115 2" xfId="31" xr:uid="{00000000-0005-0000-0000-00001A000000}"/>
    <cellStyle name="_05년10월결산보고(본사)-20051116" xfId="32" xr:uid="{00000000-0005-0000-0000-00001B000000}"/>
    <cellStyle name="_05년10월결산보고(본사)-20051116 2" xfId="33" xr:uid="{00000000-0005-0000-0000-00001C000000}"/>
    <cellStyle name="_05사업계획총괄-04.11.29" xfId="34" xr:uid="{00000000-0005-0000-0000-00001D000000}"/>
    <cellStyle name="_05사업계획총괄-04.11.29 2" xfId="35" xr:uid="{00000000-0005-0000-0000-00001E000000}"/>
    <cellStyle name="_11월결산(본사)" xfId="36" xr:uid="{00000000-0005-0000-0000-00001F000000}"/>
    <cellStyle name="_11월결산(본사) 2" xfId="37" xr:uid="{00000000-0005-0000-0000-000020000000}"/>
    <cellStyle name="_2005년 판매수량" xfId="38" xr:uid="{00000000-0005-0000-0000-000021000000}"/>
    <cellStyle name="_2006년 사업계획_Ver.1" xfId="39" xr:uid="{00000000-0005-0000-0000-000022000000}"/>
    <cellStyle name="_2006년 사업계획_Ver.1 2" xfId="40" xr:uid="{00000000-0005-0000-0000-000023000000}"/>
    <cellStyle name="_2262 WTB2003_이채널의 워크시트" xfId="41" xr:uid="{00000000-0005-0000-0000-000024000000}"/>
    <cellStyle name="_2262 WTB2003_이채널의 워크시트 2" xfId="42" xr:uid="{00000000-0005-0000-0000-000025000000}"/>
    <cellStyle name="_2262 WTB2003-sck의 워크시트" xfId="43" xr:uid="{00000000-0005-0000-0000-000026000000}"/>
    <cellStyle name="_2262 WTB2003-sck의 워크시트 2" xfId="44" xr:uid="{00000000-0005-0000-0000-000027000000}"/>
    <cellStyle name="_2월분 부품 출하(매출반영분) - CKD 운영팀 050308-20050314" xfId="45" xr:uid="{00000000-0005-0000-0000-000028000000}"/>
    <cellStyle name="_2월분 부품 출하(매출반영분) - CKD 운영팀 050308-20050314 2" xfId="46" xr:uid="{00000000-0005-0000-0000-000029000000}"/>
    <cellStyle name="_5316 매출채권 Control Sheet의 워크시트" xfId="47" xr:uid="{00000000-0005-0000-0000-00002A000000}"/>
    <cellStyle name="_5316 매출채권 Control Sheet의 워크시트 2" xfId="48" xr:uid="{00000000-0005-0000-0000-00002B000000}"/>
    <cellStyle name="_8월 목표관리 성과지표" xfId="49" xr:uid="{00000000-0005-0000-0000-00002C000000}"/>
    <cellStyle name="_BS-04.12.06" xfId="50" xr:uid="{00000000-0005-0000-0000-00002D000000}"/>
    <cellStyle name="_BS-04.12.06 2" xfId="51" xr:uid="{00000000-0005-0000-0000-00002E000000}"/>
    <cellStyle name="_CFS_200510" xfId="52" xr:uid="{00000000-0005-0000-0000-00002F000000}"/>
    <cellStyle name="_CFS_200510 2" xfId="53" xr:uid="{00000000-0005-0000-0000-000030000000}"/>
    <cellStyle name="_CKD cut-off" xfId="54" xr:uid="{00000000-0005-0000-0000-000031000000}"/>
    <cellStyle name="_CKD cut-off 2" xfId="55" xr:uid="{00000000-0005-0000-0000-000032000000}"/>
    <cellStyle name="_E 5 Subsequent Cash receipt test" xfId="56" xr:uid="{00000000-0005-0000-0000-000033000000}"/>
    <cellStyle name="_E 5 Subsequent Cash receipt test 2" xfId="57" xr:uid="{00000000-0005-0000-0000-000034000000}"/>
    <cellStyle name="_ER 1 Review Bad-debt allowance" xfId="58" xr:uid="{00000000-0005-0000-0000-000035000000}"/>
    <cellStyle name="_ER 1 Review Bad-debt allowance 2" xfId="59" xr:uid="{00000000-0005-0000-0000-000036000000}"/>
    <cellStyle name="_F. inventory " xfId="60" xr:uid="{00000000-0005-0000-0000-000037000000}"/>
    <cellStyle name="_F. inventory  2" xfId="61" xr:uid="{00000000-0005-0000-0000-000038000000}"/>
    <cellStyle name="_GAS2005-220" xfId="62" xr:uid="{00000000-0005-0000-0000-000039000000}"/>
    <cellStyle name="_GAS2005-220 2" xfId="63" xr:uid="{00000000-0005-0000-0000-00003A000000}"/>
    <cellStyle name="_GOF2005-092" xfId="64" xr:uid="{00000000-0005-0000-0000-00003B000000}"/>
    <cellStyle name="_GOF2005-092 2" xfId="65" xr:uid="{00000000-0005-0000-0000-00003C000000}"/>
    <cellStyle name="_laroux" xfId="66" xr:uid="{00000000-0005-0000-0000-00003D000000}"/>
    <cellStyle name="_laroux_PERSONAL" xfId="67" xr:uid="{00000000-0005-0000-0000-00003E000000}"/>
    <cellStyle name="_laroux_구매2" xfId="68" xr:uid="{00000000-0005-0000-0000-00003F000000}"/>
    <cellStyle name="_laroux_기안품의" xfId="69" xr:uid="{00000000-0005-0000-0000-000040000000}"/>
    <cellStyle name="_laroux_내건작물" xfId="70" xr:uid="{00000000-0005-0000-0000-000041000000}"/>
    <cellStyle name="_laroux_사택" xfId="71" xr:uid="{00000000-0005-0000-0000-000042000000}"/>
    <cellStyle name="_laroux_양식" xfId="72" xr:uid="{00000000-0005-0000-0000-000043000000}"/>
    <cellStyle name="_laroux_업무2" xfId="73" xr:uid="{00000000-0005-0000-0000-000044000000}"/>
    <cellStyle name="_laroux_인원사항" xfId="74" xr:uid="{00000000-0005-0000-0000-000045000000}"/>
    <cellStyle name="_laroux_자료집" xfId="75" xr:uid="{00000000-0005-0000-0000-000046000000}"/>
    <cellStyle name="_laroux_조골세포" xfId="76" xr:uid="{00000000-0005-0000-0000-000047000000}"/>
    <cellStyle name="_laroux_천연고무" xfId="77" xr:uid="{00000000-0005-0000-0000-000048000000}"/>
    <cellStyle name="_NF MASTER(040202기준) 040217_YWG BJ송부 대외문첨부" xfId="78" xr:uid="{00000000-0005-0000-0000-000049000000}"/>
    <cellStyle name="_NF MASTER(040202기준) 040217_YWG BJ송부 대외문첨부 2" xfId="79" xr:uid="{00000000-0005-0000-0000-00004A000000}"/>
    <cellStyle name="-_결산사항 (총괄. 경신철강)" xfId="80" xr:uid="{00000000-0005-0000-0000-00004B000000}"/>
    <cellStyle name="_시벨코 BACK DATA - 4월" xfId="81" xr:uid="{00000000-0005-0000-0000-00004C000000}"/>
    <cellStyle name="_시벨코 BACK DATA - 6월" xfId="82" xr:uid="{00000000-0005-0000-0000-00004D000000}"/>
    <cellStyle name="_월간납품주기분석" xfId="83" xr:uid="{00000000-0005-0000-0000-00004E000000}"/>
    <cellStyle name="-_월례회의04-1월" xfId="84" xr:uid="{00000000-0005-0000-0000-00004F000000}"/>
    <cellStyle name="-_유형자산1" xfId="85" xr:uid="{00000000-0005-0000-0000-000050000000}"/>
    <cellStyle name="-_유형자산1_결산사항 (총괄. 경신철강)" xfId="86" xr:uid="{00000000-0005-0000-0000-000051000000}"/>
    <cellStyle name="-_유형자산1_월례회의04-1월" xfId="87" xr:uid="{00000000-0005-0000-0000-000052000000}"/>
    <cellStyle name="_퇴충명세서-20050712" xfId="88" xr:uid="{00000000-0005-0000-0000-000053000000}"/>
    <cellStyle name="_퇴충명세서-20050712 2" xfId="89" xr:uid="{00000000-0005-0000-0000-000054000000}"/>
    <cellStyle name="_투자방안 및 수익성 검토(감가비 제외041112)-20041129" xfId="90" xr:uid="{00000000-0005-0000-0000-000055000000}"/>
    <cellStyle name="_투자방안 및 수익성 검토(감가비 제외041112)-20041129 2" xfId="91" xr:uid="{00000000-0005-0000-0000-000056000000}"/>
    <cellStyle name="_표지(엑셀)" xfId="92" xr:uid="{00000000-0005-0000-0000-000057000000}"/>
    <cellStyle name="_표지(엑셀) 2" xfId="93" xr:uid="{00000000-0005-0000-0000-000058000000}"/>
    <cellStyle name="_품목별 생산 CAPA(생산경영팀)" xfId="94" xr:uid="{00000000-0005-0000-0000-000059000000}"/>
    <cellStyle name="_품목별 생산 CAPA-050715" xfId="95" xr:uid="{00000000-0005-0000-0000-00005A000000}"/>
    <cellStyle name="_현금흐름표" xfId="96" xr:uid="{00000000-0005-0000-0000-00005B000000}"/>
    <cellStyle name="_현금흐름표 2" xfId="97" xr:uid="{00000000-0005-0000-0000-00005C000000}"/>
    <cellStyle name="¤@?e_TEST-1 " xfId="98" xr:uid="{00000000-0005-0000-0000-00005D000000}"/>
    <cellStyle name="¤d¤A|i[0]_RESULTS" xfId="99" xr:uid="{00000000-0005-0000-0000-00005E000000}"/>
    <cellStyle name="¤d¤A|i_RESULTS" xfId="100" xr:uid="{00000000-0005-0000-0000-00005F000000}"/>
    <cellStyle name="=C:\WINDOWS\SYSTEM32\COMMAND.COM" xfId="101" xr:uid="{00000000-0005-0000-0000-000060000000}"/>
    <cellStyle name="▬Ƃښb◄Ƃڪb◤Ƃںb☌Ƃۊb⤼Ƃۚb⥨Ƃ۪b⦈Ƃۺb⦨Ƃ܊b⧌Ƃܚb☰Ƃܪb♈Ƃܺb♬Ƃ݊b⚜Ƃݚb⛘Ƃݪb⧨Ƃݺb⨤Ƃފb⩔Ƃޚb⩸Ƃުb⪤Ƃ޺b ƂߊbÀƂߚbàƂߪbĄƂߺbĠƂࠊbļƂ" xfId="102" xr:uid="{00000000-0005-0000-0000-000061000000}"/>
    <cellStyle name="▬Ƃښb◄Ƃڪb◤Ƃںb☌Ƃۊb⤼Ƃۚb⥨Ƃ۪b⦈Ƃۺb⦨Ƃ܊b⧌Ƃܚb☰Ƃܪb♈Ƃܺb♬Ƃ݊b⚜Ƃݚb⛘Ƃݪb⧨Ƃݺb⨤Ƃފb⩔Ƃޚb⩸Ƃުb⪤Ƃ޺b ƂߊbÀƂߚbàƂߪbĄƂߺbĠƂࠊbļƂ 2" xfId="103" xr:uid="{00000000-0005-0000-0000-000062000000}"/>
    <cellStyle name="┄Ƃيb┰Ƃٚb═Ƃ٪b╼Ƃٺb▔Ƃڊb▬Ƃښb◄Ƃڪb◤Ƃںb☌Ƃۊb⤼Ƃۚb⥨Ƃ۪b⦈Ƃۺb⦨Ƃ܊b⧌Ƃܚb☰Ƃܪb♈Ƃܺb♬Ƃ݊b⚜Ƃݚb⛘Ƃݪb⧨Ƃݺb⨤Ƃފb⩔Ƃޚb⩸Ƃުb⪤Ƃ޺b Ƃ" xfId="104" xr:uid="{00000000-0005-0000-0000-000063000000}"/>
    <cellStyle name="┄Ƃيb┰Ƃٚb═Ƃ٪b╼Ƃٺb▔Ƃڊb▬Ƃښb◄Ƃڪb◤Ƃںb☌Ƃۊb⤼Ƃۚb⥨Ƃ۪b⦈Ƃۺb⦨Ƃ܊b⧌Ƃܚb☰Ƃܪb♈Ƃܺb♬Ƃ݊b⚜Ƃݚb⛘Ƃݪb⧨Ƃݺb⨤Ƃފb⩔Ƃޚb⩸Ƃުb⪤Ƃ޺b Ƃ 2" xfId="105" xr:uid="{00000000-0005-0000-0000-000064000000}"/>
    <cellStyle name="∬Ƃ؊b≈Ƃؚb≰ƂتbⓨƂغb┄Ƃيb┰Ƃٚb═Ƃ٪b╼Ƃٺb▔Ƃڊb▬Ƃښb◄Ƃڪb◤Ƃںb☌Ƃۊb⤼Ƃۚb⥨Ƃ۪b⦈Ƃۺb⦨Ƃ܊b⧌Ƃܚb☰Ƃܪb♈Ƃܺb♬Ƃ݊b⚜Ƃݚb⛘Ƃݪb⧨Ƃݺb⨤Ƃ" xfId="106" xr:uid="{00000000-0005-0000-0000-000065000000}"/>
    <cellStyle name="∬Ƃ؊b≈Ƃؚb≰ƂتbⓨƂغb┄Ƃيb┰Ƃٚb═Ƃ٪b╼Ƃٺb▔Ƃڊb▬Ƃښb◄Ƃڪb◤Ƃںb☌Ƃۊb⤼Ƃۚb⥨Ƃ۪b⦈Ƃۺb⦨Ƃ܊b⧌Ƃܚb☰Ƃܪb♈Ƃܺb♬Ƃ݊b⚜Ƃݚb⛘Ƃݪb⧨Ƃݺb⨤Ƃ 2" xfId="107" xr:uid="{00000000-0005-0000-0000-000066000000}"/>
    <cellStyle name="æØè [0.00]_PRODUCT DETAIL Q1" xfId="108" xr:uid="{00000000-0005-0000-0000-000067000000}"/>
    <cellStyle name="æØè_PRODUCT DETAIL Q1" xfId="109" xr:uid="{00000000-0005-0000-0000-000068000000}"/>
    <cellStyle name="ÊÝ [0.00]_PRODUCT DETAIL Q1" xfId="110" xr:uid="{00000000-0005-0000-0000-000069000000}"/>
    <cellStyle name="ÊÝ_PRODUCT DETAIL Q1" xfId="111" xr:uid="{00000000-0005-0000-0000-00006A000000}"/>
    <cellStyle name="W?_BOOKSHIP_½ÇÀûÇöÈ² " xfId="112" xr:uid="{00000000-0005-0000-0000-00006B000000}"/>
    <cellStyle name="W_BOOKSHIP" xfId="113" xr:uid="{00000000-0005-0000-0000-00006C000000}"/>
    <cellStyle name="0" xfId="114" xr:uid="{00000000-0005-0000-0000-00006D000000}"/>
    <cellStyle name="0뾍R_x0005_?뾍b_x0005_" xfId="115" xr:uid="{00000000-0005-0000-0000-00006E000000}"/>
    <cellStyle name="0뾍R_x0005_?뾍b_x0005_ 2" xfId="116" xr:uid="{00000000-0005-0000-0000-00006F000000}"/>
    <cellStyle name="1 000 K?_RESULTS" xfId="117" xr:uid="{00000000-0005-0000-0000-000070000000}"/>
    <cellStyle name="20% - Accent1" xfId="118" xr:uid="{00000000-0005-0000-0000-000071000000}"/>
    <cellStyle name="20% - Accent2" xfId="119" xr:uid="{00000000-0005-0000-0000-000072000000}"/>
    <cellStyle name="20% - Accent3" xfId="120" xr:uid="{00000000-0005-0000-0000-000073000000}"/>
    <cellStyle name="20% - Accent4" xfId="121" xr:uid="{00000000-0005-0000-0000-000074000000}"/>
    <cellStyle name="20% - Accent5" xfId="122" xr:uid="{00000000-0005-0000-0000-000075000000}"/>
    <cellStyle name="20% - Accent6" xfId="123" xr:uid="{00000000-0005-0000-0000-000076000000}"/>
    <cellStyle name="20% - 강조색1 10" xfId="124" xr:uid="{00000000-0005-0000-0000-000077000000}"/>
    <cellStyle name="20% - 강조색1 10 2" xfId="125" xr:uid="{00000000-0005-0000-0000-000078000000}"/>
    <cellStyle name="20% - 강조색1 11" xfId="126" xr:uid="{00000000-0005-0000-0000-000079000000}"/>
    <cellStyle name="20% - 강조색1 11 2" xfId="127" xr:uid="{00000000-0005-0000-0000-00007A000000}"/>
    <cellStyle name="20% - 강조색1 12" xfId="128" xr:uid="{00000000-0005-0000-0000-00007B000000}"/>
    <cellStyle name="20% - 강조색1 12 2" xfId="129" xr:uid="{00000000-0005-0000-0000-00007C000000}"/>
    <cellStyle name="20% - 강조색1 13" xfId="130" xr:uid="{00000000-0005-0000-0000-00007D000000}"/>
    <cellStyle name="20% - 강조색1 13 2" xfId="131" xr:uid="{00000000-0005-0000-0000-00007E000000}"/>
    <cellStyle name="20% - 강조색1 14" xfId="132" xr:uid="{00000000-0005-0000-0000-00007F000000}"/>
    <cellStyle name="20% - 강조색1 14 2" xfId="133" xr:uid="{00000000-0005-0000-0000-000080000000}"/>
    <cellStyle name="20% - 강조색1 15" xfId="134" xr:uid="{00000000-0005-0000-0000-000081000000}"/>
    <cellStyle name="20% - 강조색1 15 2" xfId="135" xr:uid="{00000000-0005-0000-0000-000082000000}"/>
    <cellStyle name="20% - 강조색1 16" xfId="136" xr:uid="{00000000-0005-0000-0000-000083000000}"/>
    <cellStyle name="20% - 강조색1 16 2" xfId="137" xr:uid="{00000000-0005-0000-0000-000084000000}"/>
    <cellStyle name="20% - 강조색1 17" xfId="138" xr:uid="{00000000-0005-0000-0000-000085000000}"/>
    <cellStyle name="20% - 강조색1 17 2" xfId="139" xr:uid="{00000000-0005-0000-0000-000086000000}"/>
    <cellStyle name="20% - 강조색1 2" xfId="140" xr:uid="{00000000-0005-0000-0000-000087000000}"/>
    <cellStyle name="20% - 강조색1 2 2" xfId="141" xr:uid="{00000000-0005-0000-0000-000088000000}"/>
    <cellStyle name="20% - 강조색1 3" xfId="142" xr:uid="{00000000-0005-0000-0000-000089000000}"/>
    <cellStyle name="20% - 강조색1 3 2" xfId="143" xr:uid="{00000000-0005-0000-0000-00008A000000}"/>
    <cellStyle name="20% - 강조색1 4" xfId="144" xr:uid="{00000000-0005-0000-0000-00008B000000}"/>
    <cellStyle name="20% - 강조색1 4 2" xfId="145" xr:uid="{00000000-0005-0000-0000-00008C000000}"/>
    <cellStyle name="20% - 강조색1 5" xfId="146" xr:uid="{00000000-0005-0000-0000-00008D000000}"/>
    <cellStyle name="20% - 강조색1 5 2" xfId="147" xr:uid="{00000000-0005-0000-0000-00008E000000}"/>
    <cellStyle name="20% - 강조색1 6" xfId="148" xr:uid="{00000000-0005-0000-0000-00008F000000}"/>
    <cellStyle name="20% - 강조색1 6 2" xfId="149" xr:uid="{00000000-0005-0000-0000-000090000000}"/>
    <cellStyle name="20% - 강조색1 7" xfId="150" xr:uid="{00000000-0005-0000-0000-000091000000}"/>
    <cellStyle name="20% - 강조색1 7 2" xfId="151" xr:uid="{00000000-0005-0000-0000-000092000000}"/>
    <cellStyle name="20% - 강조색1 8" xfId="152" xr:uid="{00000000-0005-0000-0000-000093000000}"/>
    <cellStyle name="20% - 강조색1 8 2" xfId="153" xr:uid="{00000000-0005-0000-0000-000094000000}"/>
    <cellStyle name="20% - 강조색1 9" xfId="154" xr:uid="{00000000-0005-0000-0000-000095000000}"/>
    <cellStyle name="20% - 강조색1 9 2" xfId="155" xr:uid="{00000000-0005-0000-0000-000096000000}"/>
    <cellStyle name="20% - 강조색2 10" xfId="156" xr:uid="{00000000-0005-0000-0000-000097000000}"/>
    <cellStyle name="20% - 강조색2 10 2" xfId="157" xr:uid="{00000000-0005-0000-0000-000098000000}"/>
    <cellStyle name="20% - 강조색2 11" xfId="158" xr:uid="{00000000-0005-0000-0000-000099000000}"/>
    <cellStyle name="20% - 강조색2 11 2" xfId="159" xr:uid="{00000000-0005-0000-0000-00009A000000}"/>
    <cellStyle name="20% - 강조색2 12" xfId="160" xr:uid="{00000000-0005-0000-0000-00009B000000}"/>
    <cellStyle name="20% - 강조색2 12 2" xfId="161" xr:uid="{00000000-0005-0000-0000-00009C000000}"/>
    <cellStyle name="20% - 강조색2 13" xfId="162" xr:uid="{00000000-0005-0000-0000-00009D000000}"/>
    <cellStyle name="20% - 강조색2 13 2" xfId="163" xr:uid="{00000000-0005-0000-0000-00009E000000}"/>
    <cellStyle name="20% - 강조색2 14" xfId="164" xr:uid="{00000000-0005-0000-0000-00009F000000}"/>
    <cellStyle name="20% - 강조색2 14 2" xfId="165" xr:uid="{00000000-0005-0000-0000-0000A0000000}"/>
    <cellStyle name="20% - 강조색2 15" xfId="166" xr:uid="{00000000-0005-0000-0000-0000A1000000}"/>
    <cellStyle name="20% - 강조색2 15 2" xfId="167" xr:uid="{00000000-0005-0000-0000-0000A2000000}"/>
    <cellStyle name="20% - 강조색2 16" xfId="168" xr:uid="{00000000-0005-0000-0000-0000A3000000}"/>
    <cellStyle name="20% - 강조색2 16 2" xfId="169" xr:uid="{00000000-0005-0000-0000-0000A4000000}"/>
    <cellStyle name="20% - 강조색2 17" xfId="170" xr:uid="{00000000-0005-0000-0000-0000A5000000}"/>
    <cellStyle name="20% - 강조색2 17 2" xfId="171" xr:uid="{00000000-0005-0000-0000-0000A6000000}"/>
    <cellStyle name="20% - 강조색2 2" xfId="172" xr:uid="{00000000-0005-0000-0000-0000A7000000}"/>
    <cellStyle name="20% - 강조색2 2 2" xfId="173" xr:uid="{00000000-0005-0000-0000-0000A8000000}"/>
    <cellStyle name="20% - 강조색2 3" xfId="174" xr:uid="{00000000-0005-0000-0000-0000A9000000}"/>
    <cellStyle name="20% - 강조색2 3 2" xfId="175" xr:uid="{00000000-0005-0000-0000-0000AA000000}"/>
    <cellStyle name="20% - 강조색2 4" xfId="176" xr:uid="{00000000-0005-0000-0000-0000AB000000}"/>
    <cellStyle name="20% - 강조색2 4 2" xfId="177" xr:uid="{00000000-0005-0000-0000-0000AC000000}"/>
    <cellStyle name="20% - 강조색2 5" xfId="178" xr:uid="{00000000-0005-0000-0000-0000AD000000}"/>
    <cellStyle name="20% - 강조색2 5 2" xfId="179" xr:uid="{00000000-0005-0000-0000-0000AE000000}"/>
    <cellStyle name="20% - 강조색2 6" xfId="180" xr:uid="{00000000-0005-0000-0000-0000AF000000}"/>
    <cellStyle name="20% - 강조색2 6 2" xfId="181" xr:uid="{00000000-0005-0000-0000-0000B0000000}"/>
    <cellStyle name="20% - 강조색2 7" xfId="182" xr:uid="{00000000-0005-0000-0000-0000B1000000}"/>
    <cellStyle name="20% - 강조색2 7 2" xfId="183" xr:uid="{00000000-0005-0000-0000-0000B2000000}"/>
    <cellStyle name="20% - 강조색2 8" xfId="184" xr:uid="{00000000-0005-0000-0000-0000B3000000}"/>
    <cellStyle name="20% - 강조색2 8 2" xfId="185" xr:uid="{00000000-0005-0000-0000-0000B4000000}"/>
    <cellStyle name="20% - 강조색2 9" xfId="186" xr:uid="{00000000-0005-0000-0000-0000B5000000}"/>
    <cellStyle name="20% - 강조색2 9 2" xfId="187" xr:uid="{00000000-0005-0000-0000-0000B6000000}"/>
    <cellStyle name="20% - 강조색3 10" xfId="188" xr:uid="{00000000-0005-0000-0000-0000B7000000}"/>
    <cellStyle name="20% - 강조색3 10 2" xfId="189" xr:uid="{00000000-0005-0000-0000-0000B8000000}"/>
    <cellStyle name="20% - 강조색3 11" xfId="190" xr:uid="{00000000-0005-0000-0000-0000B9000000}"/>
    <cellStyle name="20% - 강조색3 11 2" xfId="191" xr:uid="{00000000-0005-0000-0000-0000BA000000}"/>
    <cellStyle name="20% - 강조색3 12" xfId="192" xr:uid="{00000000-0005-0000-0000-0000BB000000}"/>
    <cellStyle name="20% - 강조색3 12 2" xfId="193" xr:uid="{00000000-0005-0000-0000-0000BC000000}"/>
    <cellStyle name="20% - 강조색3 13" xfId="194" xr:uid="{00000000-0005-0000-0000-0000BD000000}"/>
    <cellStyle name="20% - 강조색3 13 2" xfId="195" xr:uid="{00000000-0005-0000-0000-0000BE000000}"/>
    <cellStyle name="20% - 강조색3 14" xfId="196" xr:uid="{00000000-0005-0000-0000-0000BF000000}"/>
    <cellStyle name="20% - 강조색3 14 2" xfId="197" xr:uid="{00000000-0005-0000-0000-0000C0000000}"/>
    <cellStyle name="20% - 강조색3 15" xfId="198" xr:uid="{00000000-0005-0000-0000-0000C1000000}"/>
    <cellStyle name="20% - 강조색3 15 2" xfId="199" xr:uid="{00000000-0005-0000-0000-0000C2000000}"/>
    <cellStyle name="20% - 강조색3 16" xfId="200" xr:uid="{00000000-0005-0000-0000-0000C3000000}"/>
    <cellStyle name="20% - 강조색3 16 2" xfId="201" xr:uid="{00000000-0005-0000-0000-0000C4000000}"/>
    <cellStyle name="20% - 강조색3 17" xfId="202" xr:uid="{00000000-0005-0000-0000-0000C5000000}"/>
    <cellStyle name="20% - 강조색3 17 2" xfId="203" xr:uid="{00000000-0005-0000-0000-0000C6000000}"/>
    <cellStyle name="20% - 강조색3 2" xfId="204" xr:uid="{00000000-0005-0000-0000-0000C7000000}"/>
    <cellStyle name="20% - 강조색3 2 2" xfId="205" xr:uid="{00000000-0005-0000-0000-0000C8000000}"/>
    <cellStyle name="20% - 강조색3 3" xfId="206" xr:uid="{00000000-0005-0000-0000-0000C9000000}"/>
    <cellStyle name="20% - 강조색3 3 2" xfId="207" xr:uid="{00000000-0005-0000-0000-0000CA000000}"/>
    <cellStyle name="20% - 강조색3 4" xfId="208" xr:uid="{00000000-0005-0000-0000-0000CB000000}"/>
    <cellStyle name="20% - 강조색3 4 2" xfId="209" xr:uid="{00000000-0005-0000-0000-0000CC000000}"/>
    <cellStyle name="20% - 강조색3 5" xfId="210" xr:uid="{00000000-0005-0000-0000-0000CD000000}"/>
    <cellStyle name="20% - 강조색3 5 2" xfId="211" xr:uid="{00000000-0005-0000-0000-0000CE000000}"/>
    <cellStyle name="20% - 강조색3 6" xfId="212" xr:uid="{00000000-0005-0000-0000-0000CF000000}"/>
    <cellStyle name="20% - 강조색3 6 2" xfId="213" xr:uid="{00000000-0005-0000-0000-0000D0000000}"/>
    <cellStyle name="20% - 강조색3 7" xfId="214" xr:uid="{00000000-0005-0000-0000-0000D1000000}"/>
    <cellStyle name="20% - 강조색3 7 2" xfId="215" xr:uid="{00000000-0005-0000-0000-0000D2000000}"/>
    <cellStyle name="20% - 강조색3 8" xfId="216" xr:uid="{00000000-0005-0000-0000-0000D3000000}"/>
    <cellStyle name="20% - 강조색3 8 2" xfId="217" xr:uid="{00000000-0005-0000-0000-0000D4000000}"/>
    <cellStyle name="20% - 강조색3 9" xfId="218" xr:uid="{00000000-0005-0000-0000-0000D5000000}"/>
    <cellStyle name="20% - 강조색3 9 2" xfId="219" xr:uid="{00000000-0005-0000-0000-0000D6000000}"/>
    <cellStyle name="20% - 강조색4 10" xfId="220" xr:uid="{00000000-0005-0000-0000-0000D7000000}"/>
    <cellStyle name="20% - 강조색4 10 2" xfId="221" xr:uid="{00000000-0005-0000-0000-0000D8000000}"/>
    <cellStyle name="20% - 강조색4 11" xfId="222" xr:uid="{00000000-0005-0000-0000-0000D9000000}"/>
    <cellStyle name="20% - 강조색4 11 2" xfId="223" xr:uid="{00000000-0005-0000-0000-0000DA000000}"/>
    <cellStyle name="20% - 강조색4 12" xfId="224" xr:uid="{00000000-0005-0000-0000-0000DB000000}"/>
    <cellStyle name="20% - 강조색4 12 2" xfId="225" xr:uid="{00000000-0005-0000-0000-0000DC000000}"/>
    <cellStyle name="20% - 강조색4 13" xfId="226" xr:uid="{00000000-0005-0000-0000-0000DD000000}"/>
    <cellStyle name="20% - 강조색4 13 2" xfId="227" xr:uid="{00000000-0005-0000-0000-0000DE000000}"/>
    <cellStyle name="20% - 강조색4 14" xfId="228" xr:uid="{00000000-0005-0000-0000-0000DF000000}"/>
    <cellStyle name="20% - 강조색4 14 2" xfId="229" xr:uid="{00000000-0005-0000-0000-0000E0000000}"/>
    <cellStyle name="20% - 강조색4 15" xfId="230" xr:uid="{00000000-0005-0000-0000-0000E1000000}"/>
    <cellStyle name="20% - 강조색4 15 2" xfId="231" xr:uid="{00000000-0005-0000-0000-0000E2000000}"/>
    <cellStyle name="20% - 강조색4 16" xfId="232" xr:uid="{00000000-0005-0000-0000-0000E3000000}"/>
    <cellStyle name="20% - 강조색4 16 2" xfId="233" xr:uid="{00000000-0005-0000-0000-0000E4000000}"/>
    <cellStyle name="20% - 강조색4 17" xfId="234" xr:uid="{00000000-0005-0000-0000-0000E5000000}"/>
    <cellStyle name="20% - 강조색4 17 2" xfId="235" xr:uid="{00000000-0005-0000-0000-0000E6000000}"/>
    <cellStyle name="20% - 강조색4 2" xfId="236" xr:uid="{00000000-0005-0000-0000-0000E7000000}"/>
    <cellStyle name="20% - 강조색4 2 2" xfId="237" xr:uid="{00000000-0005-0000-0000-0000E8000000}"/>
    <cellStyle name="20% - 강조색4 3" xfId="238" xr:uid="{00000000-0005-0000-0000-0000E9000000}"/>
    <cellStyle name="20% - 강조색4 3 2" xfId="239" xr:uid="{00000000-0005-0000-0000-0000EA000000}"/>
    <cellStyle name="20% - 강조색4 4" xfId="240" xr:uid="{00000000-0005-0000-0000-0000EB000000}"/>
    <cellStyle name="20% - 강조색4 4 2" xfId="241" xr:uid="{00000000-0005-0000-0000-0000EC000000}"/>
    <cellStyle name="20% - 강조색4 5" xfId="242" xr:uid="{00000000-0005-0000-0000-0000ED000000}"/>
    <cellStyle name="20% - 강조색4 5 2" xfId="243" xr:uid="{00000000-0005-0000-0000-0000EE000000}"/>
    <cellStyle name="20% - 강조색4 6" xfId="244" xr:uid="{00000000-0005-0000-0000-0000EF000000}"/>
    <cellStyle name="20% - 강조색4 6 2" xfId="245" xr:uid="{00000000-0005-0000-0000-0000F0000000}"/>
    <cellStyle name="20% - 강조색4 7" xfId="246" xr:uid="{00000000-0005-0000-0000-0000F1000000}"/>
    <cellStyle name="20% - 강조색4 7 2" xfId="247" xr:uid="{00000000-0005-0000-0000-0000F2000000}"/>
    <cellStyle name="20% - 강조색4 8" xfId="248" xr:uid="{00000000-0005-0000-0000-0000F3000000}"/>
    <cellStyle name="20% - 강조색4 8 2" xfId="249" xr:uid="{00000000-0005-0000-0000-0000F4000000}"/>
    <cellStyle name="20% - 강조색4 9" xfId="250" xr:uid="{00000000-0005-0000-0000-0000F5000000}"/>
    <cellStyle name="20% - 강조색4 9 2" xfId="251" xr:uid="{00000000-0005-0000-0000-0000F6000000}"/>
    <cellStyle name="20% - 강조색5 10" xfId="252" xr:uid="{00000000-0005-0000-0000-0000F7000000}"/>
    <cellStyle name="20% - 강조색5 10 2" xfId="253" xr:uid="{00000000-0005-0000-0000-0000F8000000}"/>
    <cellStyle name="20% - 강조색5 11" xfId="254" xr:uid="{00000000-0005-0000-0000-0000F9000000}"/>
    <cellStyle name="20% - 강조색5 11 2" xfId="255" xr:uid="{00000000-0005-0000-0000-0000FA000000}"/>
    <cellStyle name="20% - 강조색5 12" xfId="256" xr:uid="{00000000-0005-0000-0000-0000FB000000}"/>
    <cellStyle name="20% - 강조색5 12 2" xfId="257" xr:uid="{00000000-0005-0000-0000-0000FC000000}"/>
    <cellStyle name="20% - 강조색5 13" xfId="258" xr:uid="{00000000-0005-0000-0000-0000FD000000}"/>
    <cellStyle name="20% - 강조색5 13 2" xfId="259" xr:uid="{00000000-0005-0000-0000-0000FE000000}"/>
    <cellStyle name="20% - 강조색5 14" xfId="260" xr:uid="{00000000-0005-0000-0000-0000FF000000}"/>
    <cellStyle name="20% - 강조색5 14 2" xfId="261" xr:uid="{00000000-0005-0000-0000-000000010000}"/>
    <cellStyle name="20% - 강조색5 15" xfId="262" xr:uid="{00000000-0005-0000-0000-000001010000}"/>
    <cellStyle name="20% - 강조색5 15 2" xfId="263" xr:uid="{00000000-0005-0000-0000-000002010000}"/>
    <cellStyle name="20% - 강조색5 16" xfId="264" xr:uid="{00000000-0005-0000-0000-000003010000}"/>
    <cellStyle name="20% - 강조색5 16 2" xfId="265" xr:uid="{00000000-0005-0000-0000-000004010000}"/>
    <cellStyle name="20% - 강조색5 17" xfId="266" xr:uid="{00000000-0005-0000-0000-000005010000}"/>
    <cellStyle name="20% - 강조색5 17 2" xfId="267" xr:uid="{00000000-0005-0000-0000-000006010000}"/>
    <cellStyle name="20% - 강조색5 2" xfId="268" xr:uid="{00000000-0005-0000-0000-000007010000}"/>
    <cellStyle name="20% - 강조색5 2 2" xfId="269" xr:uid="{00000000-0005-0000-0000-000008010000}"/>
    <cellStyle name="20% - 강조색5 3" xfId="270" xr:uid="{00000000-0005-0000-0000-000009010000}"/>
    <cellStyle name="20% - 강조색5 3 2" xfId="271" xr:uid="{00000000-0005-0000-0000-00000A010000}"/>
    <cellStyle name="20% - 강조색5 4" xfId="272" xr:uid="{00000000-0005-0000-0000-00000B010000}"/>
    <cellStyle name="20% - 강조색5 4 2" xfId="273" xr:uid="{00000000-0005-0000-0000-00000C010000}"/>
    <cellStyle name="20% - 강조색5 5" xfId="274" xr:uid="{00000000-0005-0000-0000-00000D010000}"/>
    <cellStyle name="20% - 강조색5 5 2" xfId="275" xr:uid="{00000000-0005-0000-0000-00000E010000}"/>
    <cellStyle name="20% - 강조색5 6" xfId="276" xr:uid="{00000000-0005-0000-0000-00000F010000}"/>
    <cellStyle name="20% - 강조색5 6 2" xfId="277" xr:uid="{00000000-0005-0000-0000-000010010000}"/>
    <cellStyle name="20% - 강조색5 7" xfId="278" xr:uid="{00000000-0005-0000-0000-000011010000}"/>
    <cellStyle name="20% - 강조색5 7 2" xfId="279" xr:uid="{00000000-0005-0000-0000-000012010000}"/>
    <cellStyle name="20% - 강조색5 8" xfId="280" xr:uid="{00000000-0005-0000-0000-000013010000}"/>
    <cellStyle name="20% - 강조색5 8 2" xfId="281" xr:uid="{00000000-0005-0000-0000-000014010000}"/>
    <cellStyle name="20% - 강조색5 9" xfId="282" xr:uid="{00000000-0005-0000-0000-000015010000}"/>
    <cellStyle name="20% - 강조색5 9 2" xfId="283" xr:uid="{00000000-0005-0000-0000-000016010000}"/>
    <cellStyle name="20% - 강조색6 10" xfId="284" xr:uid="{00000000-0005-0000-0000-000017010000}"/>
    <cellStyle name="20% - 강조색6 10 2" xfId="285" xr:uid="{00000000-0005-0000-0000-000018010000}"/>
    <cellStyle name="20% - 강조색6 11" xfId="286" xr:uid="{00000000-0005-0000-0000-000019010000}"/>
    <cellStyle name="20% - 강조색6 11 2" xfId="287" xr:uid="{00000000-0005-0000-0000-00001A010000}"/>
    <cellStyle name="20% - 강조색6 12" xfId="288" xr:uid="{00000000-0005-0000-0000-00001B010000}"/>
    <cellStyle name="20% - 강조색6 12 2" xfId="289" xr:uid="{00000000-0005-0000-0000-00001C010000}"/>
    <cellStyle name="20% - 강조색6 13" xfId="290" xr:uid="{00000000-0005-0000-0000-00001D010000}"/>
    <cellStyle name="20% - 강조색6 13 2" xfId="291" xr:uid="{00000000-0005-0000-0000-00001E010000}"/>
    <cellStyle name="20% - 강조색6 14" xfId="292" xr:uid="{00000000-0005-0000-0000-00001F010000}"/>
    <cellStyle name="20% - 강조색6 14 2" xfId="293" xr:uid="{00000000-0005-0000-0000-000020010000}"/>
    <cellStyle name="20% - 강조색6 15" xfId="294" xr:uid="{00000000-0005-0000-0000-000021010000}"/>
    <cellStyle name="20% - 강조색6 15 2" xfId="295" xr:uid="{00000000-0005-0000-0000-000022010000}"/>
    <cellStyle name="20% - 강조색6 16" xfId="296" xr:uid="{00000000-0005-0000-0000-000023010000}"/>
    <cellStyle name="20% - 강조색6 16 2" xfId="297" xr:uid="{00000000-0005-0000-0000-000024010000}"/>
    <cellStyle name="20% - 강조색6 17" xfId="298" xr:uid="{00000000-0005-0000-0000-000025010000}"/>
    <cellStyle name="20% - 강조색6 17 2" xfId="299" xr:uid="{00000000-0005-0000-0000-000026010000}"/>
    <cellStyle name="20% - 강조색6 2" xfId="300" xr:uid="{00000000-0005-0000-0000-000027010000}"/>
    <cellStyle name="20% - 강조색6 2 2" xfId="301" xr:uid="{00000000-0005-0000-0000-000028010000}"/>
    <cellStyle name="20% - 강조색6 3" xfId="302" xr:uid="{00000000-0005-0000-0000-000029010000}"/>
    <cellStyle name="20% - 강조색6 3 2" xfId="303" xr:uid="{00000000-0005-0000-0000-00002A010000}"/>
    <cellStyle name="20% - 강조색6 4" xfId="304" xr:uid="{00000000-0005-0000-0000-00002B010000}"/>
    <cellStyle name="20% - 강조색6 4 2" xfId="305" xr:uid="{00000000-0005-0000-0000-00002C010000}"/>
    <cellStyle name="20% - 강조색6 5" xfId="306" xr:uid="{00000000-0005-0000-0000-00002D010000}"/>
    <cellStyle name="20% - 강조색6 5 2" xfId="307" xr:uid="{00000000-0005-0000-0000-00002E010000}"/>
    <cellStyle name="20% - 강조색6 6" xfId="308" xr:uid="{00000000-0005-0000-0000-00002F010000}"/>
    <cellStyle name="20% - 강조색6 6 2" xfId="309" xr:uid="{00000000-0005-0000-0000-000030010000}"/>
    <cellStyle name="20% - 강조색6 7" xfId="310" xr:uid="{00000000-0005-0000-0000-000031010000}"/>
    <cellStyle name="20% - 강조색6 7 2" xfId="311" xr:uid="{00000000-0005-0000-0000-000032010000}"/>
    <cellStyle name="20% - 강조색6 8" xfId="312" xr:uid="{00000000-0005-0000-0000-000033010000}"/>
    <cellStyle name="20% - 강조색6 8 2" xfId="313" xr:uid="{00000000-0005-0000-0000-000034010000}"/>
    <cellStyle name="20% - 강조색6 9" xfId="314" xr:uid="{00000000-0005-0000-0000-000035010000}"/>
    <cellStyle name="20% - 강조색6 9 2" xfId="315" xr:uid="{00000000-0005-0000-0000-000036010000}"/>
    <cellStyle name="200" xfId="316" xr:uid="{00000000-0005-0000-0000-000037010000}"/>
    <cellStyle name="200 2" xfId="317" xr:uid="{00000000-0005-0000-0000-000038010000}"/>
    <cellStyle name="³f¹o [0]_RESULTS" xfId="318" xr:uid="{00000000-0005-0000-0000-000039010000}"/>
    <cellStyle name="³f¹o_RESULTS" xfId="319" xr:uid="{00000000-0005-0000-0000-00003A010000}"/>
    <cellStyle name="40% - Accent1" xfId="320" xr:uid="{00000000-0005-0000-0000-00003B010000}"/>
    <cellStyle name="40% - Accent2" xfId="321" xr:uid="{00000000-0005-0000-0000-00003C010000}"/>
    <cellStyle name="40% - Accent3" xfId="322" xr:uid="{00000000-0005-0000-0000-00003D010000}"/>
    <cellStyle name="40% - Accent4" xfId="323" xr:uid="{00000000-0005-0000-0000-00003E010000}"/>
    <cellStyle name="40% - Accent5" xfId="324" xr:uid="{00000000-0005-0000-0000-00003F010000}"/>
    <cellStyle name="40% - Accent6" xfId="325" xr:uid="{00000000-0005-0000-0000-000040010000}"/>
    <cellStyle name="40% - 강조색1 10" xfId="326" xr:uid="{00000000-0005-0000-0000-000041010000}"/>
    <cellStyle name="40% - 강조색1 10 2" xfId="327" xr:uid="{00000000-0005-0000-0000-000042010000}"/>
    <cellStyle name="40% - 강조색1 11" xfId="328" xr:uid="{00000000-0005-0000-0000-000043010000}"/>
    <cellStyle name="40% - 강조색1 11 2" xfId="329" xr:uid="{00000000-0005-0000-0000-000044010000}"/>
    <cellStyle name="40% - 강조색1 12" xfId="330" xr:uid="{00000000-0005-0000-0000-000045010000}"/>
    <cellStyle name="40% - 강조색1 12 2" xfId="331" xr:uid="{00000000-0005-0000-0000-000046010000}"/>
    <cellStyle name="40% - 강조색1 13" xfId="332" xr:uid="{00000000-0005-0000-0000-000047010000}"/>
    <cellStyle name="40% - 강조색1 13 2" xfId="333" xr:uid="{00000000-0005-0000-0000-000048010000}"/>
    <cellStyle name="40% - 강조색1 14" xfId="334" xr:uid="{00000000-0005-0000-0000-000049010000}"/>
    <cellStyle name="40% - 강조색1 14 2" xfId="335" xr:uid="{00000000-0005-0000-0000-00004A010000}"/>
    <cellStyle name="40% - 강조색1 15" xfId="336" xr:uid="{00000000-0005-0000-0000-00004B010000}"/>
    <cellStyle name="40% - 강조색1 15 2" xfId="337" xr:uid="{00000000-0005-0000-0000-00004C010000}"/>
    <cellStyle name="40% - 강조색1 16" xfId="338" xr:uid="{00000000-0005-0000-0000-00004D010000}"/>
    <cellStyle name="40% - 강조색1 16 2" xfId="339" xr:uid="{00000000-0005-0000-0000-00004E010000}"/>
    <cellStyle name="40% - 강조색1 17" xfId="340" xr:uid="{00000000-0005-0000-0000-00004F010000}"/>
    <cellStyle name="40% - 강조색1 17 2" xfId="341" xr:uid="{00000000-0005-0000-0000-000050010000}"/>
    <cellStyle name="40% - 강조색1 2" xfId="342" xr:uid="{00000000-0005-0000-0000-000051010000}"/>
    <cellStyle name="40% - 강조색1 2 2" xfId="343" xr:uid="{00000000-0005-0000-0000-000052010000}"/>
    <cellStyle name="40% - 강조색1 3" xfId="344" xr:uid="{00000000-0005-0000-0000-000053010000}"/>
    <cellStyle name="40% - 강조색1 3 2" xfId="345" xr:uid="{00000000-0005-0000-0000-000054010000}"/>
    <cellStyle name="40% - 강조색1 4" xfId="346" xr:uid="{00000000-0005-0000-0000-000055010000}"/>
    <cellStyle name="40% - 강조색1 4 2" xfId="347" xr:uid="{00000000-0005-0000-0000-000056010000}"/>
    <cellStyle name="40% - 강조색1 5" xfId="348" xr:uid="{00000000-0005-0000-0000-000057010000}"/>
    <cellStyle name="40% - 강조색1 5 2" xfId="349" xr:uid="{00000000-0005-0000-0000-000058010000}"/>
    <cellStyle name="40% - 강조색1 6" xfId="350" xr:uid="{00000000-0005-0000-0000-000059010000}"/>
    <cellStyle name="40% - 강조색1 6 2" xfId="351" xr:uid="{00000000-0005-0000-0000-00005A010000}"/>
    <cellStyle name="40% - 강조색1 7" xfId="352" xr:uid="{00000000-0005-0000-0000-00005B010000}"/>
    <cellStyle name="40% - 강조색1 7 2" xfId="353" xr:uid="{00000000-0005-0000-0000-00005C010000}"/>
    <cellStyle name="40% - 강조색1 8" xfId="354" xr:uid="{00000000-0005-0000-0000-00005D010000}"/>
    <cellStyle name="40% - 강조색1 8 2" xfId="355" xr:uid="{00000000-0005-0000-0000-00005E010000}"/>
    <cellStyle name="40% - 강조색1 9" xfId="356" xr:uid="{00000000-0005-0000-0000-00005F010000}"/>
    <cellStyle name="40% - 강조색1 9 2" xfId="357" xr:uid="{00000000-0005-0000-0000-000060010000}"/>
    <cellStyle name="40% - 강조색2 10" xfId="358" xr:uid="{00000000-0005-0000-0000-000061010000}"/>
    <cellStyle name="40% - 강조색2 10 2" xfId="359" xr:uid="{00000000-0005-0000-0000-000062010000}"/>
    <cellStyle name="40% - 강조색2 11" xfId="360" xr:uid="{00000000-0005-0000-0000-000063010000}"/>
    <cellStyle name="40% - 강조색2 11 2" xfId="361" xr:uid="{00000000-0005-0000-0000-000064010000}"/>
    <cellStyle name="40% - 강조색2 12" xfId="362" xr:uid="{00000000-0005-0000-0000-000065010000}"/>
    <cellStyle name="40% - 강조색2 12 2" xfId="363" xr:uid="{00000000-0005-0000-0000-000066010000}"/>
    <cellStyle name="40% - 강조색2 13" xfId="364" xr:uid="{00000000-0005-0000-0000-000067010000}"/>
    <cellStyle name="40% - 강조색2 13 2" xfId="365" xr:uid="{00000000-0005-0000-0000-000068010000}"/>
    <cellStyle name="40% - 강조색2 14" xfId="366" xr:uid="{00000000-0005-0000-0000-000069010000}"/>
    <cellStyle name="40% - 강조색2 14 2" xfId="367" xr:uid="{00000000-0005-0000-0000-00006A010000}"/>
    <cellStyle name="40% - 강조색2 15" xfId="368" xr:uid="{00000000-0005-0000-0000-00006B010000}"/>
    <cellStyle name="40% - 강조색2 15 2" xfId="369" xr:uid="{00000000-0005-0000-0000-00006C010000}"/>
    <cellStyle name="40% - 강조색2 16" xfId="370" xr:uid="{00000000-0005-0000-0000-00006D010000}"/>
    <cellStyle name="40% - 강조색2 16 2" xfId="371" xr:uid="{00000000-0005-0000-0000-00006E010000}"/>
    <cellStyle name="40% - 강조색2 17" xfId="372" xr:uid="{00000000-0005-0000-0000-00006F010000}"/>
    <cellStyle name="40% - 강조색2 17 2" xfId="373" xr:uid="{00000000-0005-0000-0000-000070010000}"/>
    <cellStyle name="40% - 강조색2 2" xfId="374" xr:uid="{00000000-0005-0000-0000-000071010000}"/>
    <cellStyle name="40% - 강조색2 2 2" xfId="375" xr:uid="{00000000-0005-0000-0000-000072010000}"/>
    <cellStyle name="40% - 강조색2 3" xfId="376" xr:uid="{00000000-0005-0000-0000-000073010000}"/>
    <cellStyle name="40% - 강조색2 3 2" xfId="377" xr:uid="{00000000-0005-0000-0000-000074010000}"/>
    <cellStyle name="40% - 강조색2 4" xfId="378" xr:uid="{00000000-0005-0000-0000-000075010000}"/>
    <cellStyle name="40% - 강조색2 4 2" xfId="379" xr:uid="{00000000-0005-0000-0000-000076010000}"/>
    <cellStyle name="40% - 강조색2 5" xfId="380" xr:uid="{00000000-0005-0000-0000-000077010000}"/>
    <cellStyle name="40% - 강조색2 5 2" xfId="381" xr:uid="{00000000-0005-0000-0000-000078010000}"/>
    <cellStyle name="40% - 강조색2 6" xfId="382" xr:uid="{00000000-0005-0000-0000-000079010000}"/>
    <cellStyle name="40% - 강조색2 6 2" xfId="383" xr:uid="{00000000-0005-0000-0000-00007A010000}"/>
    <cellStyle name="40% - 강조색2 7" xfId="384" xr:uid="{00000000-0005-0000-0000-00007B010000}"/>
    <cellStyle name="40% - 강조색2 7 2" xfId="385" xr:uid="{00000000-0005-0000-0000-00007C010000}"/>
    <cellStyle name="40% - 강조색2 8" xfId="386" xr:uid="{00000000-0005-0000-0000-00007D010000}"/>
    <cellStyle name="40% - 강조색2 8 2" xfId="387" xr:uid="{00000000-0005-0000-0000-00007E010000}"/>
    <cellStyle name="40% - 강조색2 9" xfId="388" xr:uid="{00000000-0005-0000-0000-00007F010000}"/>
    <cellStyle name="40% - 강조색2 9 2" xfId="389" xr:uid="{00000000-0005-0000-0000-000080010000}"/>
    <cellStyle name="40% - 강조색3 10" xfId="390" xr:uid="{00000000-0005-0000-0000-000081010000}"/>
    <cellStyle name="40% - 강조색3 10 2" xfId="391" xr:uid="{00000000-0005-0000-0000-000082010000}"/>
    <cellStyle name="40% - 강조색3 11" xfId="392" xr:uid="{00000000-0005-0000-0000-000083010000}"/>
    <cellStyle name="40% - 강조색3 11 2" xfId="393" xr:uid="{00000000-0005-0000-0000-000084010000}"/>
    <cellStyle name="40% - 강조색3 12" xfId="394" xr:uid="{00000000-0005-0000-0000-000085010000}"/>
    <cellStyle name="40% - 강조색3 12 2" xfId="395" xr:uid="{00000000-0005-0000-0000-000086010000}"/>
    <cellStyle name="40% - 강조색3 13" xfId="396" xr:uid="{00000000-0005-0000-0000-000087010000}"/>
    <cellStyle name="40% - 강조색3 13 2" xfId="397" xr:uid="{00000000-0005-0000-0000-000088010000}"/>
    <cellStyle name="40% - 강조색3 14" xfId="398" xr:uid="{00000000-0005-0000-0000-000089010000}"/>
    <cellStyle name="40% - 강조색3 14 2" xfId="399" xr:uid="{00000000-0005-0000-0000-00008A010000}"/>
    <cellStyle name="40% - 강조색3 15" xfId="400" xr:uid="{00000000-0005-0000-0000-00008B010000}"/>
    <cellStyle name="40% - 강조색3 15 2" xfId="401" xr:uid="{00000000-0005-0000-0000-00008C010000}"/>
    <cellStyle name="40% - 강조색3 16" xfId="402" xr:uid="{00000000-0005-0000-0000-00008D010000}"/>
    <cellStyle name="40% - 강조색3 16 2" xfId="403" xr:uid="{00000000-0005-0000-0000-00008E010000}"/>
    <cellStyle name="40% - 강조색3 17" xfId="404" xr:uid="{00000000-0005-0000-0000-00008F010000}"/>
    <cellStyle name="40% - 강조색3 17 2" xfId="405" xr:uid="{00000000-0005-0000-0000-000090010000}"/>
    <cellStyle name="40% - 강조색3 2" xfId="406" xr:uid="{00000000-0005-0000-0000-000091010000}"/>
    <cellStyle name="40% - 강조색3 2 2" xfId="407" xr:uid="{00000000-0005-0000-0000-000092010000}"/>
    <cellStyle name="40% - 강조색3 3" xfId="408" xr:uid="{00000000-0005-0000-0000-000093010000}"/>
    <cellStyle name="40% - 강조색3 3 2" xfId="409" xr:uid="{00000000-0005-0000-0000-000094010000}"/>
    <cellStyle name="40% - 강조색3 4" xfId="410" xr:uid="{00000000-0005-0000-0000-000095010000}"/>
    <cellStyle name="40% - 강조색3 4 2" xfId="411" xr:uid="{00000000-0005-0000-0000-000096010000}"/>
    <cellStyle name="40% - 강조색3 5" xfId="412" xr:uid="{00000000-0005-0000-0000-000097010000}"/>
    <cellStyle name="40% - 강조색3 5 2" xfId="413" xr:uid="{00000000-0005-0000-0000-000098010000}"/>
    <cellStyle name="40% - 강조색3 6" xfId="414" xr:uid="{00000000-0005-0000-0000-000099010000}"/>
    <cellStyle name="40% - 강조색3 6 2" xfId="415" xr:uid="{00000000-0005-0000-0000-00009A010000}"/>
    <cellStyle name="40% - 강조색3 7" xfId="416" xr:uid="{00000000-0005-0000-0000-00009B010000}"/>
    <cellStyle name="40% - 강조색3 7 2" xfId="417" xr:uid="{00000000-0005-0000-0000-00009C010000}"/>
    <cellStyle name="40% - 강조색3 8" xfId="418" xr:uid="{00000000-0005-0000-0000-00009D010000}"/>
    <cellStyle name="40% - 강조색3 8 2" xfId="419" xr:uid="{00000000-0005-0000-0000-00009E010000}"/>
    <cellStyle name="40% - 강조색3 9" xfId="420" xr:uid="{00000000-0005-0000-0000-00009F010000}"/>
    <cellStyle name="40% - 강조색3 9 2" xfId="421" xr:uid="{00000000-0005-0000-0000-0000A0010000}"/>
    <cellStyle name="40% - 강조색4 10" xfId="422" xr:uid="{00000000-0005-0000-0000-0000A1010000}"/>
    <cellStyle name="40% - 강조색4 10 2" xfId="423" xr:uid="{00000000-0005-0000-0000-0000A2010000}"/>
    <cellStyle name="40% - 강조색4 11" xfId="424" xr:uid="{00000000-0005-0000-0000-0000A3010000}"/>
    <cellStyle name="40% - 강조색4 11 2" xfId="425" xr:uid="{00000000-0005-0000-0000-0000A4010000}"/>
    <cellStyle name="40% - 강조색4 12" xfId="426" xr:uid="{00000000-0005-0000-0000-0000A5010000}"/>
    <cellStyle name="40% - 강조색4 12 2" xfId="427" xr:uid="{00000000-0005-0000-0000-0000A6010000}"/>
    <cellStyle name="40% - 강조색4 13" xfId="428" xr:uid="{00000000-0005-0000-0000-0000A7010000}"/>
    <cellStyle name="40% - 강조색4 13 2" xfId="429" xr:uid="{00000000-0005-0000-0000-0000A8010000}"/>
    <cellStyle name="40% - 강조색4 14" xfId="430" xr:uid="{00000000-0005-0000-0000-0000A9010000}"/>
    <cellStyle name="40% - 강조색4 14 2" xfId="431" xr:uid="{00000000-0005-0000-0000-0000AA010000}"/>
    <cellStyle name="40% - 강조색4 15" xfId="432" xr:uid="{00000000-0005-0000-0000-0000AB010000}"/>
    <cellStyle name="40% - 강조색4 15 2" xfId="433" xr:uid="{00000000-0005-0000-0000-0000AC010000}"/>
    <cellStyle name="40% - 강조색4 16" xfId="434" xr:uid="{00000000-0005-0000-0000-0000AD010000}"/>
    <cellStyle name="40% - 강조색4 16 2" xfId="435" xr:uid="{00000000-0005-0000-0000-0000AE010000}"/>
    <cellStyle name="40% - 강조색4 17" xfId="436" xr:uid="{00000000-0005-0000-0000-0000AF010000}"/>
    <cellStyle name="40% - 강조색4 17 2" xfId="437" xr:uid="{00000000-0005-0000-0000-0000B0010000}"/>
    <cellStyle name="40% - 강조색4 2" xfId="438" xr:uid="{00000000-0005-0000-0000-0000B1010000}"/>
    <cellStyle name="40% - 강조색4 2 2" xfId="439" xr:uid="{00000000-0005-0000-0000-0000B2010000}"/>
    <cellStyle name="40% - 강조색4 3" xfId="440" xr:uid="{00000000-0005-0000-0000-0000B3010000}"/>
    <cellStyle name="40% - 강조색4 3 2" xfId="441" xr:uid="{00000000-0005-0000-0000-0000B4010000}"/>
    <cellStyle name="40% - 강조색4 4" xfId="442" xr:uid="{00000000-0005-0000-0000-0000B5010000}"/>
    <cellStyle name="40% - 강조색4 4 2" xfId="443" xr:uid="{00000000-0005-0000-0000-0000B6010000}"/>
    <cellStyle name="40% - 강조색4 5" xfId="444" xr:uid="{00000000-0005-0000-0000-0000B7010000}"/>
    <cellStyle name="40% - 강조색4 5 2" xfId="445" xr:uid="{00000000-0005-0000-0000-0000B8010000}"/>
    <cellStyle name="40% - 강조색4 6" xfId="446" xr:uid="{00000000-0005-0000-0000-0000B9010000}"/>
    <cellStyle name="40% - 강조색4 6 2" xfId="447" xr:uid="{00000000-0005-0000-0000-0000BA010000}"/>
    <cellStyle name="40% - 강조색4 7" xfId="448" xr:uid="{00000000-0005-0000-0000-0000BB010000}"/>
    <cellStyle name="40% - 강조색4 7 2" xfId="449" xr:uid="{00000000-0005-0000-0000-0000BC010000}"/>
    <cellStyle name="40% - 강조색4 8" xfId="450" xr:uid="{00000000-0005-0000-0000-0000BD010000}"/>
    <cellStyle name="40% - 강조색4 8 2" xfId="451" xr:uid="{00000000-0005-0000-0000-0000BE010000}"/>
    <cellStyle name="40% - 강조색4 9" xfId="452" xr:uid="{00000000-0005-0000-0000-0000BF010000}"/>
    <cellStyle name="40% - 강조색4 9 2" xfId="453" xr:uid="{00000000-0005-0000-0000-0000C0010000}"/>
    <cellStyle name="40% - 강조색5 10" xfId="454" xr:uid="{00000000-0005-0000-0000-0000C1010000}"/>
    <cellStyle name="40% - 강조색5 10 2" xfId="455" xr:uid="{00000000-0005-0000-0000-0000C2010000}"/>
    <cellStyle name="40% - 강조색5 11" xfId="456" xr:uid="{00000000-0005-0000-0000-0000C3010000}"/>
    <cellStyle name="40% - 강조색5 11 2" xfId="457" xr:uid="{00000000-0005-0000-0000-0000C4010000}"/>
    <cellStyle name="40% - 강조색5 12" xfId="458" xr:uid="{00000000-0005-0000-0000-0000C5010000}"/>
    <cellStyle name="40% - 강조색5 12 2" xfId="459" xr:uid="{00000000-0005-0000-0000-0000C6010000}"/>
    <cellStyle name="40% - 강조색5 13" xfId="460" xr:uid="{00000000-0005-0000-0000-0000C7010000}"/>
    <cellStyle name="40% - 강조색5 13 2" xfId="461" xr:uid="{00000000-0005-0000-0000-0000C8010000}"/>
    <cellStyle name="40% - 강조색5 14" xfId="462" xr:uid="{00000000-0005-0000-0000-0000C9010000}"/>
    <cellStyle name="40% - 강조색5 14 2" xfId="463" xr:uid="{00000000-0005-0000-0000-0000CA010000}"/>
    <cellStyle name="40% - 강조색5 15" xfId="464" xr:uid="{00000000-0005-0000-0000-0000CB010000}"/>
    <cellStyle name="40% - 강조색5 15 2" xfId="465" xr:uid="{00000000-0005-0000-0000-0000CC010000}"/>
    <cellStyle name="40% - 강조색5 16" xfId="466" xr:uid="{00000000-0005-0000-0000-0000CD010000}"/>
    <cellStyle name="40% - 강조색5 16 2" xfId="467" xr:uid="{00000000-0005-0000-0000-0000CE010000}"/>
    <cellStyle name="40% - 강조색5 17" xfId="468" xr:uid="{00000000-0005-0000-0000-0000CF010000}"/>
    <cellStyle name="40% - 강조색5 17 2" xfId="469" xr:uid="{00000000-0005-0000-0000-0000D0010000}"/>
    <cellStyle name="40% - 강조색5 2" xfId="470" xr:uid="{00000000-0005-0000-0000-0000D1010000}"/>
    <cellStyle name="40% - 강조색5 2 2" xfId="471" xr:uid="{00000000-0005-0000-0000-0000D2010000}"/>
    <cellStyle name="40% - 강조색5 3" xfId="472" xr:uid="{00000000-0005-0000-0000-0000D3010000}"/>
    <cellStyle name="40% - 강조색5 3 2" xfId="473" xr:uid="{00000000-0005-0000-0000-0000D4010000}"/>
    <cellStyle name="40% - 강조색5 4" xfId="474" xr:uid="{00000000-0005-0000-0000-0000D5010000}"/>
    <cellStyle name="40% - 강조색5 4 2" xfId="475" xr:uid="{00000000-0005-0000-0000-0000D6010000}"/>
    <cellStyle name="40% - 강조색5 5" xfId="476" xr:uid="{00000000-0005-0000-0000-0000D7010000}"/>
    <cellStyle name="40% - 강조색5 5 2" xfId="477" xr:uid="{00000000-0005-0000-0000-0000D8010000}"/>
    <cellStyle name="40% - 강조색5 6" xfId="478" xr:uid="{00000000-0005-0000-0000-0000D9010000}"/>
    <cellStyle name="40% - 강조색5 6 2" xfId="479" xr:uid="{00000000-0005-0000-0000-0000DA010000}"/>
    <cellStyle name="40% - 강조색5 7" xfId="480" xr:uid="{00000000-0005-0000-0000-0000DB010000}"/>
    <cellStyle name="40% - 강조색5 7 2" xfId="481" xr:uid="{00000000-0005-0000-0000-0000DC010000}"/>
    <cellStyle name="40% - 강조색5 8" xfId="482" xr:uid="{00000000-0005-0000-0000-0000DD010000}"/>
    <cellStyle name="40% - 강조색5 8 2" xfId="483" xr:uid="{00000000-0005-0000-0000-0000DE010000}"/>
    <cellStyle name="40% - 강조색5 9" xfId="484" xr:uid="{00000000-0005-0000-0000-0000DF010000}"/>
    <cellStyle name="40% - 강조색5 9 2" xfId="485" xr:uid="{00000000-0005-0000-0000-0000E0010000}"/>
    <cellStyle name="40% - 강조색6 10" xfId="486" xr:uid="{00000000-0005-0000-0000-0000E1010000}"/>
    <cellStyle name="40% - 강조색6 10 2" xfId="487" xr:uid="{00000000-0005-0000-0000-0000E2010000}"/>
    <cellStyle name="40% - 강조색6 11" xfId="488" xr:uid="{00000000-0005-0000-0000-0000E3010000}"/>
    <cellStyle name="40% - 강조색6 11 2" xfId="489" xr:uid="{00000000-0005-0000-0000-0000E4010000}"/>
    <cellStyle name="40% - 강조색6 12" xfId="490" xr:uid="{00000000-0005-0000-0000-0000E5010000}"/>
    <cellStyle name="40% - 강조색6 12 2" xfId="491" xr:uid="{00000000-0005-0000-0000-0000E6010000}"/>
    <cellStyle name="40% - 강조색6 13" xfId="492" xr:uid="{00000000-0005-0000-0000-0000E7010000}"/>
    <cellStyle name="40% - 강조색6 13 2" xfId="493" xr:uid="{00000000-0005-0000-0000-0000E8010000}"/>
    <cellStyle name="40% - 강조색6 14" xfId="494" xr:uid="{00000000-0005-0000-0000-0000E9010000}"/>
    <cellStyle name="40% - 강조색6 14 2" xfId="495" xr:uid="{00000000-0005-0000-0000-0000EA010000}"/>
    <cellStyle name="40% - 강조색6 15" xfId="496" xr:uid="{00000000-0005-0000-0000-0000EB010000}"/>
    <cellStyle name="40% - 강조색6 15 2" xfId="497" xr:uid="{00000000-0005-0000-0000-0000EC010000}"/>
    <cellStyle name="40% - 강조색6 16" xfId="498" xr:uid="{00000000-0005-0000-0000-0000ED010000}"/>
    <cellStyle name="40% - 강조색6 16 2" xfId="499" xr:uid="{00000000-0005-0000-0000-0000EE010000}"/>
    <cellStyle name="40% - 강조색6 17" xfId="500" xr:uid="{00000000-0005-0000-0000-0000EF010000}"/>
    <cellStyle name="40% - 강조색6 17 2" xfId="501" xr:uid="{00000000-0005-0000-0000-0000F0010000}"/>
    <cellStyle name="40% - 강조색6 2" xfId="502" xr:uid="{00000000-0005-0000-0000-0000F1010000}"/>
    <cellStyle name="40% - 강조색6 2 2" xfId="503" xr:uid="{00000000-0005-0000-0000-0000F2010000}"/>
    <cellStyle name="40% - 강조색6 3" xfId="504" xr:uid="{00000000-0005-0000-0000-0000F3010000}"/>
    <cellStyle name="40% - 강조색6 3 2" xfId="505" xr:uid="{00000000-0005-0000-0000-0000F4010000}"/>
    <cellStyle name="40% - 강조색6 4" xfId="506" xr:uid="{00000000-0005-0000-0000-0000F5010000}"/>
    <cellStyle name="40% - 강조색6 4 2" xfId="507" xr:uid="{00000000-0005-0000-0000-0000F6010000}"/>
    <cellStyle name="40% - 강조색6 5" xfId="508" xr:uid="{00000000-0005-0000-0000-0000F7010000}"/>
    <cellStyle name="40% - 강조색6 5 2" xfId="509" xr:uid="{00000000-0005-0000-0000-0000F8010000}"/>
    <cellStyle name="40% - 강조색6 6" xfId="510" xr:uid="{00000000-0005-0000-0000-0000F9010000}"/>
    <cellStyle name="40% - 강조색6 6 2" xfId="511" xr:uid="{00000000-0005-0000-0000-0000FA010000}"/>
    <cellStyle name="40% - 강조색6 7" xfId="512" xr:uid="{00000000-0005-0000-0000-0000FB010000}"/>
    <cellStyle name="40% - 강조색6 7 2" xfId="513" xr:uid="{00000000-0005-0000-0000-0000FC010000}"/>
    <cellStyle name="40% - 강조색6 8" xfId="514" xr:uid="{00000000-0005-0000-0000-0000FD010000}"/>
    <cellStyle name="40% - 강조색6 8 2" xfId="515" xr:uid="{00000000-0005-0000-0000-0000FE010000}"/>
    <cellStyle name="40% - 강조색6 9" xfId="516" xr:uid="{00000000-0005-0000-0000-0000FF010000}"/>
    <cellStyle name="40% - 강조색6 9 2" xfId="517" xr:uid="{00000000-0005-0000-0000-000000020000}"/>
    <cellStyle name="60% - Accent1" xfId="518" xr:uid="{00000000-0005-0000-0000-000001020000}"/>
    <cellStyle name="60% - Accent2" xfId="519" xr:uid="{00000000-0005-0000-0000-000002020000}"/>
    <cellStyle name="60% - Accent3" xfId="520" xr:uid="{00000000-0005-0000-0000-000003020000}"/>
    <cellStyle name="60% - Accent4" xfId="521" xr:uid="{00000000-0005-0000-0000-000004020000}"/>
    <cellStyle name="60% - Accent5" xfId="522" xr:uid="{00000000-0005-0000-0000-000005020000}"/>
    <cellStyle name="60% - Accent6" xfId="523" xr:uid="{00000000-0005-0000-0000-000006020000}"/>
    <cellStyle name="60% - 강조색1 10" xfId="524" xr:uid="{00000000-0005-0000-0000-000007020000}"/>
    <cellStyle name="60% - 강조색1 11" xfId="525" xr:uid="{00000000-0005-0000-0000-000008020000}"/>
    <cellStyle name="60% - 강조색1 12" xfId="526" xr:uid="{00000000-0005-0000-0000-000009020000}"/>
    <cellStyle name="60% - 강조색1 13" xfId="527" xr:uid="{00000000-0005-0000-0000-00000A020000}"/>
    <cellStyle name="60% - 강조색1 14" xfId="528" xr:uid="{00000000-0005-0000-0000-00000B020000}"/>
    <cellStyle name="60% - 강조색1 15" xfId="529" xr:uid="{00000000-0005-0000-0000-00000C020000}"/>
    <cellStyle name="60% - 강조색1 16" xfId="530" xr:uid="{00000000-0005-0000-0000-00000D020000}"/>
    <cellStyle name="60% - 강조색1 17" xfId="531" xr:uid="{00000000-0005-0000-0000-00000E020000}"/>
    <cellStyle name="60% - 강조색1 2" xfId="532" xr:uid="{00000000-0005-0000-0000-00000F020000}"/>
    <cellStyle name="60% - 강조색1 3" xfId="533" xr:uid="{00000000-0005-0000-0000-000010020000}"/>
    <cellStyle name="60% - 강조색1 4" xfId="534" xr:uid="{00000000-0005-0000-0000-000011020000}"/>
    <cellStyle name="60% - 강조색1 5" xfId="535" xr:uid="{00000000-0005-0000-0000-000012020000}"/>
    <cellStyle name="60% - 강조색1 6" xfId="536" xr:uid="{00000000-0005-0000-0000-000013020000}"/>
    <cellStyle name="60% - 강조색1 7" xfId="537" xr:uid="{00000000-0005-0000-0000-000014020000}"/>
    <cellStyle name="60% - 강조색1 8" xfId="538" xr:uid="{00000000-0005-0000-0000-000015020000}"/>
    <cellStyle name="60% - 강조색1 9" xfId="539" xr:uid="{00000000-0005-0000-0000-000016020000}"/>
    <cellStyle name="60% - 강조색2 10" xfId="540" xr:uid="{00000000-0005-0000-0000-000017020000}"/>
    <cellStyle name="60% - 강조색2 11" xfId="541" xr:uid="{00000000-0005-0000-0000-000018020000}"/>
    <cellStyle name="60% - 강조색2 12" xfId="542" xr:uid="{00000000-0005-0000-0000-000019020000}"/>
    <cellStyle name="60% - 강조색2 13" xfId="543" xr:uid="{00000000-0005-0000-0000-00001A020000}"/>
    <cellStyle name="60% - 강조색2 14" xfId="544" xr:uid="{00000000-0005-0000-0000-00001B020000}"/>
    <cellStyle name="60% - 강조색2 15" xfId="545" xr:uid="{00000000-0005-0000-0000-00001C020000}"/>
    <cellStyle name="60% - 강조색2 16" xfId="546" xr:uid="{00000000-0005-0000-0000-00001D020000}"/>
    <cellStyle name="60% - 강조색2 17" xfId="547" xr:uid="{00000000-0005-0000-0000-00001E020000}"/>
    <cellStyle name="60% - 강조색2 2" xfId="548" xr:uid="{00000000-0005-0000-0000-00001F020000}"/>
    <cellStyle name="60% - 강조색2 3" xfId="549" xr:uid="{00000000-0005-0000-0000-000020020000}"/>
    <cellStyle name="60% - 강조색2 4" xfId="550" xr:uid="{00000000-0005-0000-0000-000021020000}"/>
    <cellStyle name="60% - 강조색2 5" xfId="551" xr:uid="{00000000-0005-0000-0000-000022020000}"/>
    <cellStyle name="60% - 강조색2 6" xfId="552" xr:uid="{00000000-0005-0000-0000-000023020000}"/>
    <cellStyle name="60% - 강조색2 7" xfId="553" xr:uid="{00000000-0005-0000-0000-000024020000}"/>
    <cellStyle name="60% - 강조색2 8" xfId="554" xr:uid="{00000000-0005-0000-0000-000025020000}"/>
    <cellStyle name="60% - 강조색2 9" xfId="555" xr:uid="{00000000-0005-0000-0000-000026020000}"/>
    <cellStyle name="60% - 강조색3 10" xfId="556" xr:uid="{00000000-0005-0000-0000-000027020000}"/>
    <cellStyle name="60% - 강조색3 11" xfId="557" xr:uid="{00000000-0005-0000-0000-000028020000}"/>
    <cellStyle name="60% - 강조색3 12" xfId="558" xr:uid="{00000000-0005-0000-0000-000029020000}"/>
    <cellStyle name="60% - 강조색3 13" xfId="559" xr:uid="{00000000-0005-0000-0000-00002A020000}"/>
    <cellStyle name="60% - 강조색3 14" xfId="560" xr:uid="{00000000-0005-0000-0000-00002B020000}"/>
    <cellStyle name="60% - 강조색3 15" xfId="561" xr:uid="{00000000-0005-0000-0000-00002C020000}"/>
    <cellStyle name="60% - 강조색3 16" xfId="562" xr:uid="{00000000-0005-0000-0000-00002D020000}"/>
    <cellStyle name="60% - 강조색3 17" xfId="563" xr:uid="{00000000-0005-0000-0000-00002E020000}"/>
    <cellStyle name="60% - 강조색3 2" xfId="564" xr:uid="{00000000-0005-0000-0000-00002F020000}"/>
    <cellStyle name="60% - 강조색3 3" xfId="565" xr:uid="{00000000-0005-0000-0000-000030020000}"/>
    <cellStyle name="60% - 강조색3 4" xfId="566" xr:uid="{00000000-0005-0000-0000-000031020000}"/>
    <cellStyle name="60% - 강조색3 5" xfId="567" xr:uid="{00000000-0005-0000-0000-000032020000}"/>
    <cellStyle name="60% - 강조색3 6" xfId="568" xr:uid="{00000000-0005-0000-0000-000033020000}"/>
    <cellStyle name="60% - 강조색3 7" xfId="569" xr:uid="{00000000-0005-0000-0000-000034020000}"/>
    <cellStyle name="60% - 강조색3 8" xfId="570" xr:uid="{00000000-0005-0000-0000-000035020000}"/>
    <cellStyle name="60% - 강조색3 9" xfId="571" xr:uid="{00000000-0005-0000-0000-000036020000}"/>
    <cellStyle name="60% - 강조색4 10" xfId="572" xr:uid="{00000000-0005-0000-0000-000037020000}"/>
    <cellStyle name="60% - 강조색4 11" xfId="573" xr:uid="{00000000-0005-0000-0000-000038020000}"/>
    <cellStyle name="60% - 강조색4 12" xfId="574" xr:uid="{00000000-0005-0000-0000-000039020000}"/>
    <cellStyle name="60% - 강조색4 13" xfId="575" xr:uid="{00000000-0005-0000-0000-00003A020000}"/>
    <cellStyle name="60% - 강조색4 14" xfId="576" xr:uid="{00000000-0005-0000-0000-00003B020000}"/>
    <cellStyle name="60% - 강조색4 15" xfId="577" xr:uid="{00000000-0005-0000-0000-00003C020000}"/>
    <cellStyle name="60% - 강조색4 16" xfId="578" xr:uid="{00000000-0005-0000-0000-00003D020000}"/>
    <cellStyle name="60% - 강조색4 17" xfId="579" xr:uid="{00000000-0005-0000-0000-00003E020000}"/>
    <cellStyle name="60% - 강조색4 2" xfId="580" xr:uid="{00000000-0005-0000-0000-00003F020000}"/>
    <cellStyle name="60% - 강조색4 3" xfId="581" xr:uid="{00000000-0005-0000-0000-000040020000}"/>
    <cellStyle name="60% - 강조색4 4" xfId="582" xr:uid="{00000000-0005-0000-0000-000041020000}"/>
    <cellStyle name="60% - 강조색4 5" xfId="583" xr:uid="{00000000-0005-0000-0000-000042020000}"/>
    <cellStyle name="60% - 강조색4 6" xfId="584" xr:uid="{00000000-0005-0000-0000-000043020000}"/>
    <cellStyle name="60% - 강조색4 7" xfId="585" xr:uid="{00000000-0005-0000-0000-000044020000}"/>
    <cellStyle name="60% - 강조색4 8" xfId="586" xr:uid="{00000000-0005-0000-0000-000045020000}"/>
    <cellStyle name="60% - 강조색4 9" xfId="587" xr:uid="{00000000-0005-0000-0000-000046020000}"/>
    <cellStyle name="60% - 강조색5 10" xfId="588" xr:uid="{00000000-0005-0000-0000-000047020000}"/>
    <cellStyle name="60% - 강조색5 11" xfId="589" xr:uid="{00000000-0005-0000-0000-000048020000}"/>
    <cellStyle name="60% - 강조색5 12" xfId="590" xr:uid="{00000000-0005-0000-0000-000049020000}"/>
    <cellStyle name="60% - 강조색5 13" xfId="591" xr:uid="{00000000-0005-0000-0000-00004A020000}"/>
    <cellStyle name="60% - 강조색5 14" xfId="592" xr:uid="{00000000-0005-0000-0000-00004B020000}"/>
    <cellStyle name="60% - 강조색5 15" xfId="593" xr:uid="{00000000-0005-0000-0000-00004C020000}"/>
    <cellStyle name="60% - 강조색5 16" xfId="594" xr:uid="{00000000-0005-0000-0000-00004D020000}"/>
    <cellStyle name="60% - 강조색5 17" xfId="595" xr:uid="{00000000-0005-0000-0000-00004E020000}"/>
    <cellStyle name="60% - 강조색5 2" xfId="596" xr:uid="{00000000-0005-0000-0000-00004F020000}"/>
    <cellStyle name="60% - 강조색5 3" xfId="597" xr:uid="{00000000-0005-0000-0000-000050020000}"/>
    <cellStyle name="60% - 강조색5 4" xfId="598" xr:uid="{00000000-0005-0000-0000-000051020000}"/>
    <cellStyle name="60% - 강조색5 5" xfId="599" xr:uid="{00000000-0005-0000-0000-000052020000}"/>
    <cellStyle name="60% - 강조색5 6" xfId="600" xr:uid="{00000000-0005-0000-0000-000053020000}"/>
    <cellStyle name="60% - 강조색5 7" xfId="601" xr:uid="{00000000-0005-0000-0000-000054020000}"/>
    <cellStyle name="60% - 강조색5 8" xfId="602" xr:uid="{00000000-0005-0000-0000-000055020000}"/>
    <cellStyle name="60% - 강조색5 9" xfId="603" xr:uid="{00000000-0005-0000-0000-000056020000}"/>
    <cellStyle name="60% - 강조색6 10" xfId="604" xr:uid="{00000000-0005-0000-0000-000057020000}"/>
    <cellStyle name="60% - 강조색6 11" xfId="605" xr:uid="{00000000-0005-0000-0000-000058020000}"/>
    <cellStyle name="60% - 강조색6 12" xfId="606" xr:uid="{00000000-0005-0000-0000-000059020000}"/>
    <cellStyle name="60% - 강조색6 13" xfId="607" xr:uid="{00000000-0005-0000-0000-00005A020000}"/>
    <cellStyle name="60% - 강조색6 14" xfId="608" xr:uid="{00000000-0005-0000-0000-00005B020000}"/>
    <cellStyle name="60% - 강조색6 15" xfId="609" xr:uid="{00000000-0005-0000-0000-00005C020000}"/>
    <cellStyle name="60% - 강조색6 16" xfId="610" xr:uid="{00000000-0005-0000-0000-00005D020000}"/>
    <cellStyle name="60% - 강조색6 17" xfId="611" xr:uid="{00000000-0005-0000-0000-00005E020000}"/>
    <cellStyle name="60% - 강조색6 2" xfId="612" xr:uid="{00000000-0005-0000-0000-00005F020000}"/>
    <cellStyle name="60% - 강조색6 3" xfId="613" xr:uid="{00000000-0005-0000-0000-000060020000}"/>
    <cellStyle name="60% - 강조색6 4" xfId="614" xr:uid="{00000000-0005-0000-0000-000061020000}"/>
    <cellStyle name="60% - 강조색6 5" xfId="615" xr:uid="{00000000-0005-0000-0000-000062020000}"/>
    <cellStyle name="60% - 강조색6 6" xfId="616" xr:uid="{00000000-0005-0000-0000-000063020000}"/>
    <cellStyle name="60% - 강조색6 7" xfId="617" xr:uid="{00000000-0005-0000-0000-000064020000}"/>
    <cellStyle name="60% - 강조색6 8" xfId="618" xr:uid="{00000000-0005-0000-0000-000065020000}"/>
    <cellStyle name="60% - 강조색6 9" xfId="619" xr:uid="{00000000-0005-0000-0000-000066020000}"/>
    <cellStyle name="Ä?¸¶ [0]_¸í¿¹È¸Àå°ËÅä " xfId="620" xr:uid="{00000000-0005-0000-0000-000067020000}"/>
    <cellStyle name="Ä?¸¶_¸í¿¹È¸Àå°ËÅä " xfId="621" xr:uid="{00000000-0005-0000-0000-000068020000}"/>
    <cellStyle name="A¡§¡ⓒ¡E¡þ¡EO [0]_¡§¡þ¡§¡EAO" xfId="622" xr:uid="{00000000-0005-0000-0000-000069020000}"/>
    <cellStyle name="A¡§¡ⓒ¡E¡þ¡EO_¡§¡þ¡§¡EAO" xfId="623" xr:uid="{00000000-0005-0000-0000-00006A020000}"/>
    <cellStyle name="A¨­￠￢￠O [0]_¡¾ⓒøA¡ÆAIA￠´ " xfId="624" xr:uid="{00000000-0005-0000-0000-00006B020000}"/>
    <cellStyle name="A¨­￠￢￠O_¡¾ⓒøA¡ÆAIA￠´ " xfId="625" xr:uid="{00000000-0005-0000-0000-00006C020000}"/>
    <cellStyle name="Accent1" xfId="626" xr:uid="{00000000-0005-0000-0000-00006D020000}"/>
    <cellStyle name="Accent2" xfId="627" xr:uid="{00000000-0005-0000-0000-00006E020000}"/>
    <cellStyle name="Accent3" xfId="628" xr:uid="{00000000-0005-0000-0000-00006F020000}"/>
    <cellStyle name="Accent4" xfId="629" xr:uid="{00000000-0005-0000-0000-000070020000}"/>
    <cellStyle name="Accent5" xfId="630" xr:uid="{00000000-0005-0000-0000-000071020000}"/>
    <cellStyle name="Accent6" xfId="631" xr:uid="{00000000-0005-0000-0000-000072020000}"/>
    <cellStyle name="Actual Date" xfId="632" xr:uid="{00000000-0005-0000-0000-000073020000}"/>
    <cellStyle name="Actual Date 2" xfId="633" xr:uid="{00000000-0005-0000-0000-000074020000}"/>
    <cellStyle name="Actual Date 2 2" xfId="2756" xr:uid="{00000000-0005-0000-0000-000075020000}"/>
    <cellStyle name="Actual Date 2 3" xfId="2770" xr:uid="{00000000-0005-0000-0000-000076020000}"/>
    <cellStyle name="Actual Date 3" xfId="2755" xr:uid="{00000000-0005-0000-0000-000077020000}"/>
    <cellStyle name="Actual Date 4" xfId="2769" xr:uid="{00000000-0005-0000-0000-000078020000}"/>
    <cellStyle name="add" xfId="634" xr:uid="{00000000-0005-0000-0000-000079020000}"/>
    <cellStyle name="AeE­ [0]_¡U¾EU￢ A¾COºn±³ " xfId="635" xr:uid="{00000000-0005-0000-0000-00007A020000}"/>
    <cellStyle name="ÅëÈ­ [0]_¡Ú¾ÈÜ¬ Á¾ÇÕºñ±³ " xfId="636" xr:uid="{00000000-0005-0000-0000-00007B020000}"/>
    <cellStyle name="AeE­ [0]_´eºnC￥" xfId="637" xr:uid="{00000000-0005-0000-0000-00007C020000}"/>
    <cellStyle name="ÅëÈ­ [0]_±³À°ÀÏÁ¤ " xfId="638" xr:uid="{00000000-0005-0000-0000-00007D020000}"/>
    <cellStyle name="AeE­ [0]_±³A°AIA¤ _베네주엘라비정규" xfId="639" xr:uid="{00000000-0005-0000-0000-00007E020000}"/>
    <cellStyle name="ÅëÈ­ [0]_±â¾È " xfId="640" xr:uid="{00000000-0005-0000-0000-00007F020000}"/>
    <cellStyle name="AeE­ [0]_°u¸RC×¸n_¾÷A¾º° " xfId="641" xr:uid="{00000000-0005-0000-0000-000080020000}"/>
    <cellStyle name="ÅëÈ­ [0]_¼­½ÄÃ¼01_ÅõÀÔ°èÈ¹ " xfId="642" xr:uid="{00000000-0005-0000-0000-000081020000}"/>
    <cellStyle name="AeE­ [0]_¼­½AAI¶÷_AoAO°eE¹ " xfId="643" xr:uid="{00000000-0005-0000-0000-000082020000}"/>
    <cellStyle name="ÅëÈ­ [0]_¼­½ÄÀÏ¶÷_ÅõÀÔ°èÈ¹ " xfId="644" xr:uid="{00000000-0005-0000-0000-000083020000}"/>
    <cellStyle name="AeE­ [0]_¼­½AAI¶÷_AoAO°eE¹  2" xfId="645" xr:uid="{00000000-0005-0000-0000-000084020000}"/>
    <cellStyle name="ÅëÈ­ [0]_¼­½ÄÀÏ¶÷_ÅõÀÔ°èÈ¹  2" xfId="646" xr:uid="{00000000-0005-0000-0000-000085020000}"/>
    <cellStyle name="AeE­ [0]_¼oAOCaA¤½A≫o " xfId="647" xr:uid="{00000000-0005-0000-0000-000086020000}"/>
    <cellStyle name="ÅëÈ­ [0]_1.ÆÇ¸Å½ÇÀû " xfId="648" xr:uid="{00000000-0005-0000-0000-000087020000}"/>
    <cellStyle name="AeE­ [0]_1.ÆC¸A½CAu  2" xfId="649" xr:uid="{00000000-0005-0000-0000-000088020000}"/>
    <cellStyle name="ÅëÈ­ [0]_1.ÆÇ¸Å½ÇÀû  2" xfId="650" xr:uid="{00000000-0005-0000-0000-000089020000}"/>
    <cellStyle name="AeE­ [0]_1.SUMMARY " xfId="651" xr:uid="{00000000-0005-0000-0000-00008A020000}"/>
    <cellStyle name="ÅëÈ­ [0]_1.SUMMARY " xfId="652" xr:uid="{00000000-0005-0000-0000-00008B020000}"/>
    <cellStyle name="AeE­ [0]_1.SUMMARY  2" xfId="653" xr:uid="{00000000-0005-0000-0000-00008C020000}"/>
    <cellStyle name="ÅëÈ­ [0]_1.SUMMARY  2" xfId="654" xr:uid="{00000000-0005-0000-0000-00008D020000}"/>
    <cellStyle name="AeE­ [0]_1.SUMMARY _2월분 부품 출하(매출반영분) - CKD 운영팀 050308-20050314" xfId="655" xr:uid="{00000000-0005-0000-0000-00008E020000}"/>
    <cellStyle name="ÅëÈ­ [0]_1.SUMMARY _2월분 부품 출하(매출반영분) - CKD 운영팀 050308-20050314" xfId="656" xr:uid="{00000000-0005-0000-0000-00008F020000}"/>
    <cellStyle name="AeE­ [0]_2.CONCEPT " xfId="657" xr:uid="{00000000-0005-0000-0000-000090020000}"/>
    <cellStyle name="ÅëÈ­ [0]_2.CONCEPT " xfId="658" xr:uid="{00000000-0005-0000-0000-000091020000}"/>
    <cellStyle name="AeE­ [0]_2.CONCEPT  2" xfId="659" xr:uid="{00000000-0005-0000-0000-000092020000}"/>
    <cellStyle name="ÅëÈ­ [0]_2.CONCEPT  2" xfId="660" xr:uid="{00000000-0005-0000-0000-000093020000}"/>
    <cellStyle name="AeE­ [0]_2.CONCEPT _2월분 부품 출하(매출반영분) - CKD 운영팀 050308-20050314" xfId="661" xr:uid="{00000000-0005-0000-0000-000094020000}"/>
    <cellStyle name="ÅëÈ­ [0]_2.CONCEPT _2월분 부품 출하(매출반영분) - CKD 운영팀 050308-20050314" xfId="662" xr:uid="{00000000-0005-0000-0000-000095020000}"/>
    <cellStyle name="AeE­ [0]_2000³a GRACE KDQR" xfId="663" xr:uid="{00000000-0005-0000-0000-000096020000}"/>
    <cellStyle name="ÅëÈ­ [0]_3.MSCHEDULE¿µ¹® " xfId="664" xr:uid="{00000000-0005-0000-0000-000097020000}"/>
    <cellStyle name="AeE­ [0]_3.MSCHEDULE¿μ¹R " xfId="665" xr:uid="{00000000-0005-0000-0000-000098020000}"/>
    <cellStyle name="ÅëÈ­ [0]_3PJTR°èÈ¹ " xfId="666" xr:uid="{00000000-0005-0000-0000-000099020000}"/>
    <cellStyle name="AeE­ [0]_4 " xfId="667" xr:uid="{00000000-0005-0000-0000-00009A020000}"/>
    <cellStyle name="ÅëÈ­ [0]_4 " xfId="668" xr:uid="{00000000-0005-0000-0000-00009B020000}"/>
    <cellStyle name="AeE­ [0]_4  2" xfId="669" xr:uid="{00000000-0005-0000-0000-00009C020000}"/>
    <cellStyle name="ÅëÈ­ [0]_4  2" xfId="670" xr:uid="{00000000-0005-0000-0000-00009D020000}"/>
    <cellStyle name="AeE­ [0]_4 _2월분 부품 출하(매출반영분) - CKD 운영팀 050308-20050314" xfId="671" xr:uid="{00000000-0005-0000-0000-00009E020000}"/>
    <cellStyle name="ÅëÈ­ [0]_4 _2월분 부품 출하(매출반영분) - CKD 운영팀 050308-20050314" xfId="672" xr:uid="{00000000-0005-0000-0000-00009F020000}"/>
    <cellStyle name="AeE­ [0]_5-3-3-1-1.≫y≫e±¸A¶ºÐ¼R-MAT'L¡­ " xfId="673" xr:uid="{00000000-0005-0000-0000-0000A0020000}"/>
    <cellStyle name="ÅëÈ­ [0]_6-3°æÀï·Â " xfId="674" xr:uid="{00000000-0005-0000-0000-0000A1020000}"/>
    <cellStyle name="AeE­ [0]_7.MASTER SCHEDULE " xfId="675" xr:uid="{00000000-0005-0000-0000-0000A2020000}"/>
    <cellStyle name="ÅëÈ­ [0]_7.MASTER SCHEDULE " xfId="676" xr:uid="{00000000-0005-0000-0000-0000A3020000}"/>
    <cellStyle name="AeE­ [0]_7.MASTER SCHEDULE  2" xfId="677" xr:uid="{00000000-0005-0000-0000-0000A4020000}"/>
    <cellStyle name="ÅëÈ­ [0]_7.MASTER SCHEDULE  2" xfId="678" xr:uid="{00000000-0005-0000-0000-0000A5020000}"/>
    <cellStyle name="AeE­ [0]_7.MASTER SCHEDULE _2월분 부품 출하(매출반영분) - CKD 운영팀 050308-20050314" xfId="679" xr:uid="{00000000-0005-0000-0000-0000A6020000}"/>
    <cellStyle name="ÅëÈ­ [0]_7.MASTER SCHEDULE _2월분 부품 출하(매출반영분) - CKD 운영팀 050308-20050314" xfId="680" xr:uid="{00000000-0005-0000-0000-0000A7020000}"/>
    <cellStyle name="AeE­ [0]_97MST" xfId="681" xr:uid="{00000000-0005-0000-0000-0000A8020000}"/>
    <cellStyle name="ÅëÈ­ [0]_Á¶Ä¡ÆÀº° " xfId="682" xr:uid="{00000000-0005-0000-0000-0000A9020000}"/>
    <cellStyle name="AeE­ [0]_A·ºI1" xfId="683" xr:uid="{00000000-0005-0000-0000-0000AA020000}"/>
    <cellStyle name="ÅëÈ­ [0]_ÀÎ¿ø°èÈ¹ " xfId="684" xr:uid="{00000000-0005-0000-0000-0000AB020000}"/>
    <cellStyle name="AeE­ [0]_AI¿ø°eE¹ _1¿￢±¸¼O (°￠ÆAº°) " xfId="685" xr:uid="{00000000-0005-0000-0000-0000AC020000}"/>
    <cellStyle name="ÅëÈ­ [0]_ÀÎ¿ø°èÈ¹ _1¿¬±¸¼Ò (°¢ÆÀº°) " xfId="686" xr:uid="{00000000-0005-0000-0000-0000AD020000}"/>
    <cellStyle name="AeE­ [0]_AI¿ø°eE¹ _1¿￢±¸¼O (°￠ÆAº°)  2" xfId="687" xr:uid="{00000000-0005-0000-0000-0000AE020000}"/>
    <cellStyle name="ÅëÈ­ [0]_ÀÎ¿ø°èÈ¹ _2월분 부품 출하(매출반영분) - CKD 운영팀 050308-20050314" xfId="688" xr:uid="{00000000-0005-0000-0000-0000AF020000}"/>
    <cellStyle name="AeE­ [0]_AI¿ø°eE¹ _C￥Ao _베네주엘라비정규" xfId="689" xr:uid="{00000000-0005-0000-0000-0000B0020000}"/>
    <cellStyle name="ÅëÈ­ [0]_ÀÎ¿ø¹× Á¶Á÷(96.5.2.) " xfId="690" xr:uid="{00000000-0005-0000-0000-0000B1020000}"/>
    <cellStyle name="AeE­ [0]_AN°yº¸°i-Aß°¡Ay°¨ " xfId="691" xr:uid="{00000000-0005-0000-0000-0000B2020000}"/>
    <cellStyle name="ÅëÈ­ [0]_ÃÖÁ¾ÀÏÁ¤ " xfId="692" xr:uid="{00000000-0005-0000-0000-0000B3020000}"/>
    <cellStyle name="AeE­ [0]_EF PAD " xfId="693" xr:uid="{00000000-0005-0000-0000-0000B4020000}"/>
    <cellStyle name="ÅëÈ­ [0]_EF PAD " xfId="694" xr:uid="{00000000-0005-0000-0000-0000B5020000}"/>
    <cellStyle name="AeE­ [0]_F006-1A÷ " xfId="695" xr:uid="{00000000-0005-0000-0000-0000B6020000}"/>
    <cellStyle name="ÅëÈ­ [0]_FLOW_CELSIOR " xfId="696" xr:uid="{00000000-0005-0000-0000-0000B7020000}"/>
    <cellStyle name="AeE­ [0]_INQUIRY ¿μ¾÷AßAø " xfId="697" xr:uid="{00000000-0005-0000-0000-0000B8020000}"/>
    <cellStyle name="ÅëÈ­ [0]_lx-taxi " xfId="698" xr:uid="{00000000-0005-0000-0000-0000B9020000}"/>
    <cellStyle name="AeE­ [0]_LZ BODY ¹RA|A¡" xfId="699" xr:uid="{00000000-0005-0000-0000-0000BA020000}"/>
    <cellStyle name="ÅëÈ­ [0]_MKN-M1.1 " xfId="700" xr:uid="{00000000-0005-0000-0000-0000BB020000}"/>
    <cellStyle name="AeE­ [0]_º?°æ³≫¿ª" xfId="701" xr:uid="{00000000-0005-0000-0000-0000BC020000}"/>
    <cellStyle name="ÅëÈ­ [0]_º»ºÎÁ¶Á÷ " xfId="702" xr:uid="{00000000-0005-0000-0000-0000BD020000}"/>
    <cellStyle name="AeE­ [0]_º≫≫c½AAøAI¹Y" xfId="703" xr:uid="{00000000-0005-0000-0000-0000BE020000}"/>
    <cellStyle name="ÅëÈ­ [0]_ºÐ·ù±â01_ÅõÀÔ°èÈ¹ " xfId="704" xr:uid="{00000000-0005-0000-0000-0000BF020000}"/>
    <cellStyle name="AeE­ [0]_ºÐ·u±a02_AoAO°eE¹ " xfId="705" xr:uid="{00000000-0005-0000-0000-0000C0020000}"/>
    <cellStyle name="ÅëÈ­ [0]_ºÐ·ù±â02_ÅõÀÔ°èÈ¹ " xfId="706" xr:uid="{00000000-0005-0000-0000-0000C1020000}"/>
    <cellStyle name="AeE­ [0]_ºÐ·u±a02_AoAO°eE¹  2" xfId="707" xr:uid="{00000000-0005-0000-0000-0000C2020000}"/>
    <cellStyle name="ÅëÈ­ [0]_ºÐ·ù±â02_ÅõÀÔ°èÈ¹  2" xfId="708" xr:uid="{00000000-0005-0000-0000-0000C3020000}"/>
    <cellStyle name="AeE­ [0]_ºÐ·u±a03_AoAO°eE¹ " xfId="709" xr:uid="{00000000-0005-0000-0000-0000C4020000}"/>
    <cellStyle name="ÅëÈ­ [0]_ºÐ·ù±â03_ÅõÀÔ°èÈ¹ " xfId="710" xr:uid="{00000000-0005-0000-0000-0000C5020000}"/>
    <cellStyle name="AeE­ [0]_ºÐ·u±a03_AoAO°eE¹  2" xfId="711" xr:uid="{00000000-0005-0000-0000-0000C6020000}"/>
    <cellStyle name="ÅëÈ­ [0]_ºÐ·ù±â03_ÅõÀÔ°èÈ¹  2" xfId="712" xr:uid="{00000000-0005-0000-0000-0000C7020000}"/>
    <cellStyle name="AeE­ [0]_ºÐ·u±aAØ_AoAO°eE¹ " xfId="713" xr:uid="{00000000-0005-0000-0000-0000C8020000}"/>
    <cellStyle name="ÅëÈ­ [0]_ºÐ·ù±âÁØ_ÅõÀÔ°èÈ¹ " xfId="714" xr:uid="{00000000-0005-0000-0000-0000C9020000}"/>
    <cellStyle name="AeE­ [0]_ºÐ·u±aAØ_AoAO°eE¹  2" xfId="715" xr:uid="{00000000-0005-0000-0000-0000CA020000}"/>
    <cellStyle name="ÅëÈ­ [0]_ºÐ·ù±âÁØ_ÅõÀÔ°èÈ¹  2" xfId="716" xr:uid="{00000000-0005-0000-0000-0000CB020000}"/>
    <cellStyle name="AeE­ [0]_ºÐ·u±aE￡_AoAO°eE¹ " xfId="717" xr:uid="{00000000-0005-0000-0000-0000CC020000}"/>
    <cellStyle name="ÅëÈ­ [0]_ºÐ·ù±âÈ£_ÅõÀÔ°èÈ¹ " xfId="718" xr:uid="{00000000-0005-0000-0000-0000CD020000}"/>
    <cellStyle name="AeE­ [0]_ºÐ·u±aE￡_AoAO°eE¹  2" xfId="719" xr:uid="{00000000-0005-0000-0000-0000CE020000}"/>
    <cellStyle name="ÅëÈ­ [0]_ºÐ·ù±âÈ£_ÅõÀÔ°èÈ¹  2" xfId="720" xr:uid="{00000000-0005-0000-0000-0000CF020000}"/>
    <cellStyle name="AeE­ [0]_RR1¾E " xfId="721" xr:uid="{00000000-0005-0000-0000-0000D0020000}"/>
    <cellStyle name="ÅëÈ­ [0]_SAMPLE " xfId="722" xr:uid="{00000000-0005-0000-0000-0000D1020000}"/>
    <cellStyle name="AeE­ [0]_SAMPLE _2월분 부품 출하(매출반영분) - CKD 운영팀 050308-20050314" xfId="723" xr:uid="{00000000-0005-0000-0000-0000D2020000}"/>
    <cellStyle name="ÅëÈ­ [0]_SAMPLE _2월분 부품 출하(매출반영분) - CKD 운영팀 050308-20050314" xfId="724" xr:uid="{00000000-0005-0000-0000-0000D3020000}"/>
    <cellStyle name="AeE­ [0]_Sheet1" xfId="725" xr:uid="{00000000-0005-0000-0000-0000D4020000}"/>
    <cellStyle name="ÅëÈ­ [0]_Sheet1 (2)_1.SUMMARY " xfId="726" xr:uid="{00000000-0005-0000-0000-0000D5020000}"/>
    <cellStyle name="AeE­ [0]_Sheet1 (2)_3.MSCHEDULE¿μ¹R " xfId="727" xr:uid="{00000000-0005-0000-0000-0000D6020000}"/>
    <cellStyle name="ÅëÈ­ [0]_Sheet1_±¸¸Å¿äÃ» PRESSX)P)TS)2)be " xfId="728" xr:uid="{00000000-0005-0000-0000-0000D7020000}"/>
    <cellStyle name="AeE­ [0]_Sheet1_1.SUMMARY " xfId="729" xr:uid="{00000000-0005-0000-0000-0000D8020000}"/>
    <cellStyle name="ÅëÈ­ [0]_Sheet1_1.SUMMARY " xfId="730" xr:uid="{00000000-0005-0000-0000-0000D9020000}"/>
    <cellStyle name="AeE­ [0]_Sheet1_1.SUMMARY  2" xfId="731" xr:uid="{00000000-0005-0000-0000-0000DA020000}"/>
    <cellStyle name="ÅëÈ­ [0]_Sheet1_1.SUMMARY  2" xfId="732" xr:uid="{00000000-0005-0000-0000-0000DB020000}"/>
    <cellStyle name="AeE­ [0]_Sheet1_1.SUMMARY _2월분 부품 출하(매출반영분) - CKD 운영팀 050308-20050314" xfId="733" xr:uid="{00000000-0005-0000-0000-0000DC020000}"/>
    <cellStyle name="ÅëÈ­ [0]_Sheet1_1.SUMMARY _2월분 부품 출하(매출반영분) - CKD 운영팀 050308-20050314" xfId="734" xr:uid="{00000000-0005-0000-0000-0000DD020000}"/>
    <cellStyle name="AeE­ [0]_Sheet1_3.MSCHEDULE¿μ¹R " xfId="735" xr:uid="{00000000-0005-0000-0000-0000DE020000}"/>
    <cellStyle name="ÅëÈ­ [0]_Sheet1_ÃÖÁ¾ÀÏÁ¤ " xfId="736" xr:uid="{00000000-0005-0000-0000-0000DF020000}"/>
    <cellStyle name="AeE­ [0]_Sheet1_XD AOA¾AIA¤ " xfId="737" xr:uid="{00000000-0005-0000-0000-0000E0020000}"/>
    <cellStyle name="ÅëÈ­ [0]_Sheet1_XD ÃÖÁ¾ÀÏÁ¤ " xfId="738" xr:uid="{00000000-0005-0000-0000-0000E1020000}"/>
    <cellStyle name="AeE­ [0]_Sheet1_XD AOA¾AIA¤  2" xfId="739" xr:uid="{00000000-0005-0000-0000-0000E2020000}"/>
    <cellStyle name="ÅëÈ­ [0]_Sheet1_XD ÃÖÁ¾ÀÏÁ¤  2" xfId="740" xr:uid="{00000000-0005-0000-0000-0000E3020000}"/>
    <cellStyle name="AeE­ [0]_SMG-CKD-d1.1 " xfId="741" xr:uid="{00000000-0005-0000-0000-0000E4020000}"/>
    <cellStyle name="ÅëÈ­ [0]_SMG-CKD-d1.1 " xfId="742" xr:uid="{00000000-0005-0000-0000-0000E5020000}"/>
    <cellStyle name="AeE­ [0]_SMG-CKD-d1.1  2" xfId="743" xr:uid="{00000000-0005-0000-0000-0000E6020000}"/>
    <cellStyle name="ÅëÈ­ [0]_SMG-CKD-d1.1  2" xfId="744" xr:uid="{00000000-0005-0000-0000-0000E7020000}"/>
    <cellStyle name="AeE­ [0]_SMG-CKD-d1.1 _2월분 부품 출하(매출반영분) - CKD 운영팀 050308-20050314" xfId="745" xr:uid="{00000000-0005-0000-0000-0000E8020000}"/>
    <cellStyle name="ÅëÈ­ [0]_SMG-CKD-d1.1 _2월분 부품 출하(매출반영분) - CKD 운영팀 050308-20050314" xfId="746" xr:uid="{00000000-0005-0000-0000-0000E9020000}"/>
    <cellStyle name="AeE?[0]_´eA÷´eA¶C?(HYPA)?s####" xfId="747" xr:uid="{00000000-0005-0000-0000-0000EA020000}"/>
    <cellStyle name="AeE?´eA÷´eA¶C?(HYPA))PA) (" xfId="748" xr:uid="{00000000-0005-0000-0000-0000EB020000}"/>
    <cellStyle name="AeE?´U°¡´eA " xfId="749" xr:uid="{00000000-0005-0000-0000-0000EC020000}"/>
    <cellStyle name="AeE?¸¸±aµµ·¡C?(HYPA)" xfId="750" xr:uid="{00000000-0005-0000-0000-0000ED020000}"/>
    <cellStyle name="AeE?¸nA÷µµ·" xfId="751" xr:uid="{00000000-0005-0000-0000-0000EE020000}"/>
    <cellStyle name="AeE?±Y¾×µµ·¡" xfId="752" xr:uid="{00000000-0005-0000-0000-0000EF020000}"/>
    <cellStyle name="AeE?»o¹Y±a(HYPA) (2))PA)" xfId="753" xr:uid="{00000000-0005-0000-0000-0000F0020000}"/>
    <cellStyle name="AeE?»o¹Y±a(HYPA) (2))PA) 2" xfId="754" xr:uid="{00000000-0005-0000-0000-0000F1020000}"/>
    <cellStyle name="AeE?»o¹Y±a(HYPA) (2)_»o¹Y±a(HYPA) (2)_¼OAI1¿u (ÆC¸A) (3)_x0016_" xfId="755" xr:uid="{00000000-0005-0000-0000-0000F2020000}"/>
    <cellStyle name="AeE?»y»e½CAuYPA)" xfId="756" xr:uid="{00000000-0005-0000-0000-0000F3020000}"/>
    <cellStyle name="AeE?°¡µ¿A²AuYPA)" xfId="757" xr:uid="{00000000-0005-0000-0000-0000F4020000}"/>
    <cellStyle name="AeE?°æºn7¿uÐ¸R))" xfId="758" xr:uid="{00000000-0005-0000-0000-0000F5020000}"/>
    <cellStyle name="AeE?°æºnA?¤¸R)) (" xfId="759" xr:uid="{00000000-0005-0000-0000-0000F6020000}"/>
    <cellStyle name="AeE?°ø¹R (3)YPA)" xfId="760" xr:uid="{00000000-0005-0000-0000-0000F7020000}"/>
    <cellStyle name="AeE?°ø¹R (ºÐ¸R)) (2)_P" xfId="761" xr:uid="{00000000-0005-0000-0000-0000F8020000}"/>
    <cellStyle name="AeE?°ø¹R ²AuY" xfId="762" xr:uid="{00000000-0005-0000-0000-0000F9020000}"/>
    <cellStyle name="AeE?01.06 " xfId="763" xr:uid="{00000000-0005-0000-0000-0000FA020000}"/>
    <cellStyle name="AeE?04.01 " xfId="764" xr:uid="{00000000-0005-0000-0000-0000FB020000}"/>
    <cellStyle name="AeE?05.01 " xfId="765" xr:uid="{00000000-0005-0000-0000-0000FC020000}"/>
    <cellStyle name="AeE?05.30 " xfId="766" xr:uid="{00000000-0005-0000-0000-0000FD020000}"/>
    <cellStyle name="AeE?06.27 " xfId="767" xr:uid="{00000000-0005-0000-0000-0000FE020000}"/>
    <cellStyle name="AeE?¼OAI(»y»e1-3)(2)_" xfId="768" xr:uid="{00000000-0005-0000-0000-0000FF020000}"/>
    <cellStyle name="AeE?¼OAI(ÆC¸A1-3) 2)_P" xfId="769" xr:uid="{00000000-0005-0000-0000-000000030000}"/>
    <cellStyle name="AeE?¼OAI(FEB»y»e) 2)_" xfId="770" xr:uid="{00000000-0005-0000-0000-000001030000}"/>
    <cellStyle name="AeE?¼OAI(FEBÆC¸A) 2)_P" xfId="771" xr:uid="{00000000-0005-0000-0000-000002030000}"/>
    <cellStyle name="AeE?¼OAI(MAR»y»e) 2)_" xfId="772" xr:uid="{00000000-0005-0000-0000-000003030000}"/>
    <cellStyle name="AeE?¼OAI(MARÆC¸A) 2)_" xfId="773" xr:uid="{00000000-0005-0000-0000-000004030000}"/>
    <cellStyle name="AeE?¼OAI1¿u (2)A) " xfId="774" xr:uid="{00000000-0005-0000-0000-000005030000}"/>
    <cellStyle name="AeE?¼OAI1¿u (ÆC¸A)2)_PR" xfId="775" xr:uid="{00000000-0005-0000-0000-000006030000}"/>
    <cellStyle name="AeE?¼OAI1¿uRÆC" xfId="776" xr:uid="{00000000-0005-0000-0000-000007030000}"/>
    <cellStyle name="AeE?¼OAIA?¤»cC " xfId="777" xr:uid="{00000000-0005-0000-0000-000008030000}"/>
    <cellStyle name="AeE?¼OAIA?I.95¸A)" xfId="778" xr:uid="{00000000-0005-0000-0000-000009030000}"/>
    <cellStyle name="AeE?¼OAIA?I.9972)2)" xfId="779" xr:uid="{00000000-0005-0000-0000-00000A030000}"/>
    <cellStyle name="AeE?¼OAIAO¿a»cC?)2)_" xfId="780" xr:uid="{00000000-0005-0000-0000-00000B030000}"/>
    <cellStyle name="AeE?¼OAIJAN(»y»e?°æAu)OD.SEPT" xfId="781" xr:uid="{00000000-0005-0000-0000-00000C030000}"/>
    <cellStyle name="AeE?¼OAIJAN(»y»e?°æEA) D.SEPTI" xfId="782" xr:uid="{00000000-0005-0000-0000-00000D030000}"/>
    <cellStyle name="AeE?¼OAIJAN(ÆC¸A)?°æE" xfId="783" xr:uid="{00000000-0005-0000-0000-00000E030000}"/>
    <cellStyle name="AeE?1¿u_1AN" xfId="784" xr:uid="{00000000-0005-0000-0000-00000F030000}"/>
    <cellStyle name="AeE?1¿uIJ" xfId="785" xr:uid="{00000000-0005-0000-0000-000010030000}"/>
    <cellStyle name="AeE?10¿u1A" xfId="786" xr:uid="{00000000-0005-0000-0000-000011030000}"/>
    <cellStyle name="AeE?11.41" xfId="787" xr:uid="{00000000-0005-0000-0000-000012030000}"/>
    <cellStyle name="AeE?11¿u1A" xfId="788" xr:uid="{00000000-0005-0000-0000-000013030000}"/>
    <cellStyle name="AeE?12¿u1A" xfId="789" xr:uid="{00000000-0005-0000-0000-000014030000}"/>
    <cellStyle name="AeE?2.3u" xfId="790" xr:uid="{00000000-0005-0000-0000-000015030000}"/>
    <cellStyle name="AeE?2¿u_1AN" xfId="791" xr:uid="{00000000-0005-0000-0000-000016030000}"/>
    <cellStyle name="AeE?2¿uu1" xfId="792" xr:uid="{00000000-0005-0000-0000-000017030000}"/>
    <cellStyle name="AeE?3.3_" xfId="793" xr:uid="{00000000-0005-0000-0000-000018030000}"/>
    <cellStyle name="AeE?3¿u 1A" xfId="794" xr:uid="{00000000-0005-0000-0000-000019030000}"/>
    <cellStyle name="AeE?³a?A?¤ÆC¸A)?" xfId="795" xr:uid="{00000000-0005-0000-0000-00001A030000}"/>
    <cellStyle name="AeE?4¿u  ?" xfId="796" xr:uid="{00000000-0005-0000-0000-00001B030000}"/>
    <cellStyle name="AeE?5¿u  ?" xfId="797" xr:uid="{00000000-0005-0000-0000-00001C030000}"/>
    <cellStyle name="AeE?9¿u  " xfId="798" xr:uid="{00000000-0005-0000-0000-00001D030000}"/>
    <cellStyle name="AeE?95³aAc°iÆC¸A)?°æE" xfId="799" xr:uid="{00000000-0005-0000-0000-00001E030000}"/>
    <cellStyle name="AeE?96 Factory Overhead " xfId="800" xr:uid="{00000000-0005-0000-0000-00001F030000}"/>
    <cellStyle name="AeE?96(ÆC°uºn) (2)rhea" xfId="801" xr:uid="{00000000-0005-0000-0000-000020030000}"/>
    <cellStyle name="AeE?96(ÆC°uºn) (3)rhea" xfId="802" xr:uid="{00000000-0005-0000-0000-000021030000}"/>
    <cellStyle name="AeE?96³a¹IÆC¸A¼OAI»o¼¼d D.SEPTI" xfId="803" xr:uid="{00000000-0005-0000-0000-000022030000}"/>
    <cellStyle name="AeE?97 " xfId="804" xr:uid="{00000000-0005-0000-0000-000023030000}"/>
    <cellStyle name="AeE?97PORTIONA" xfId="805" xr:uid="{00000000-0005-0000-0000-000024030000}"/>
    <cellStyle name="AeE?Ac°i?°¡°¨¼OAI»o " xfId="806" xr:uid="{00000000-0005-0000-0000-000025030000}"/>
    <cellStyle name="AeE?Ac°iº¸A?¹RA|AI»o " xfId="807" xr:uid="{00000000-0005-0000-0000-000026030000}"/>
    <cellStyle name="AeE?ALLOCATIONA" xfId="808" xr:uid="{00000000-0005-0000-0000-000027030000}"/>
    <cellStyle name="AeE?Ao±ÞAIAU¹eºI±aA?(4¿u)SEPTINGA" xfId="809" xr:uid="{00000000-0005-0000-0000-000028030000}"/>
    <cellStyle name="AeE?Ao±ÞAIAU¹eºI±aA?(5¿u)SEPTINGA" xfId="810" xr:uid="{00000000-0005-0000-0000-000029030000}"/>
    <cellStyle name="AeE?Ao±ÞAIAUONA" xfId="811" xr:uid="{00000000-0005-0000-0000-00002A030000}"/>
    <cellStyle name="AeE?AoAUA" xfId="812" xr:uid="{00000000-0005-0000-0000-00002B030000}"/>
    <cellStyle name="AeE?AprilI" xfId="813" xr:uid="{00000000-0005-0000-0000-00002C030000}"/>
    <cellStyle name="AeE?APRU" xfId="814" xr:uid="{00000000-0005-0000-0000-00002D030000}"/>
    <cellStyle name="AeE?AS400 A" xfId="815" xr:uid="{00000000-0005-0000-0000-00002E030000}"/>
    <cellStyle name="AeE?AU±Y¼oAo (2)±aA" xfId="816" xr:uid="{00000000-0005-0000-0000-00002F030000}"/>
    <cellStyle name="AeE?AU¾÷AI¼o (2)" xfId="817" xr:uid="{00000000-0005-0000-0000-000030030000}"/>
    <cellStyle name="AeE?Book2I" xfId="818" xr:uid="{00000000-0005-0000-0000-000031030000}"/>
    <cellStyle name="AeE?BOXk" xfId="819" xr:uid="{00000000-0005-0000-0000-000032030000}"/>
    <cellStyle name="AeE?BOXk 2" xfId="820" xr:uid="{00000000-0005-0000-0000-000033030000}"/>
    <cellStyle name="AeE?C?Ao (2) (" xfId="821" xr:uid="{00000000-0005-0000-0000-000034030000}"/>
    <cellStyle name="AeE?CI¹Y±a(HYPA) (3) (5" xfId="822" xr:uid="{00000000-0005-0000-0000-000035030000}"/>
    <cellStyle name="AeE?CI¹Y±a2) " xfId="823" xr:uid="{00000000-0005-0000-0000-000036030000}"/>
    <cellStyle name="AeE?CIAU¿øAIYPA" xfId="824" xr:uid="{00000000-0005-0000-0000-000037030000}"/>
    <cellStyle name="AeE?CIAU±Y¾×A??(3) (" xfId="825" xr:uid="{00000000-0005-0000-0000-000038030000}"/>
    <cellStyle name="AeE?CoE?(2)A " xfId="826" xr:uid="{00000000-0005-0000-0000-000039030000}"/>
    <cellStyle name="AeE?CoE²±Y" xfId="827" xr:uid="{00000000-0005-0000-0000-00003A030000}"/>
    <cellStyle name="AeE?COGS " xfId="828" xr:uid="{00000000-0005-0000-0000-00003B030000}"/>
    <cellStyle name="AeE?CONSOL(CLOSING))" xfId="829" xr:uid="{00000000-0005-0000-0000-00003C030000}"/>
    <cellStyle name="AeE?cover (2)O" xfId="830" xr:uid="{00000000-0005-0000-0000-00003D030000}"/>
    <cellStyle name="AeE?cover_¸¸±aµµ·¡)) (5¿u)" xfId="831" xr:uid="{00000000-0005-0000-0000-00003E030000}"/>
    <cellStyle name="AeE?COVERL" xfId="832" xr:uid="{00000000-0005-0000-0000-00003F030000}"/>
    <cellStyle name="AeE?DOMe" xfId="833" xr:uid="{00000000-0005-0000-0000-000040030000}"/>
    <cellStyle name="AeE?FAC.OVERHEAD(" xfId="834" xr:uid="{00000000-0005-0000-0000-000041030000}"/>
    <cellStyle name="AeE?Factory O.H.(°a»eeA)u)S" xfId="835" xr:uid="{00000000-0005-0000-0000-000042030000}"/>
    <cellStyle name="AeE?Factory O.H.(allo)(DEC)E" xfId="836" xr:uid="{00000000-0005-0000-0000-000043030000}"/>
    <cellStyle name="AeE?Factory O.H.Vr.Fix.AnalysisN" xfId="837" xr:uid="{00000000-0005-0000-0000-000044030000}"/>
    <cellStyle name="AeE?FACTORY OH. &amp; MISC. INC.EXPN" xfId="838" xr:uid="{00000000-0005-0000-0000-000045030000}"/>
    <cellStyle name="AeE?FACTORY OH.&amp; MISC.EXP.(JAN)N" xfId="839" xr:uid="{00000000-0005-0000-0000-000046030000}"/>
    <cellStyle name="AeE?FACTORY OVERHEAD &amp; MISC INC.EXP_¸¸±aµµ·¡EPTINGA)" xfId="840" xr:uid="{00000000-0005-0000-0000-000047030000}"/>
    <cellStyle name="AeE?FACTORY OVERHEAD &amp; MISC INC.EXP2" xfId="841" xr:uid="{00000000-0005-0000-0000-000048030000}"/>
    <cellStyle name="AeE?FACTORY OVERHEAD FOR DEC.N" xfId="842" xr:uid="{00000000-0005-0000-0000-000049030000}"/>
    <cellStyle name="AeE?FACTORY OVERHEAD FOR NOV." xfId="843" xr:uid="{00000000-0005-0000-0000-00004A030000}"/>
    <cellStyle name="AeE?FACTORY OVERHEAD(june)_¸¸±aµµ·¡_cover (" xfId="844" xr:uid="{00000000-0005-0000-0000-00004B030000}"/>
    <cellStyle name="AeE?FACTORY OVERHEAD(june)O" xfId="845" xr:uid="{00000000-0005-0000-0000-00004C030000}"/>
    <cellStyle name="AeE?FACTORY OVERHEAD.EXPe" xfId="846" xr:uid="{00000000-0005-0000-0000-00004D030000}"/>
    <cellStyle name="AeE?FACTORY OVERHEADC" xfId="847" xr:uid="{00000000-0005-0000-0000-00004E030000}"/>
    <cellStyle name="AeE?FebruaryO" xfId="848" xr:uid="{00000000-0005-0000-0000-00004F030000}"/>
    <cellStyle name="AeE?FEBT" xfId="849" xr:uid="{00000000-0005-0000-0000-000050030000}"/>
    <cellStyle name="AeE?GEN(1-5)O" xfId="850" xr:uid="{00000000-0005-0000-0000-000051030000}"/>
    <cellStyle name="AeE?Gen.Exp.Analysis(DEC))" xfId="851" xr:uid="{00000000-0005-0000-0000-000052030000}"/>
    <cellStyle name="AeE?GEN12  ." xfId="852" xr:uid="{00000000-0005-0000-0000-000053030000}"/>
    <cellStyle name="AeE?GEN12  _1n" xfId="853" xr:uid="{00000000-0005-0000-0000-000054030000}"/>
    <cellStyle name="AeE?GEN4  " xfId="854" xr:uid="{00000000-0005-0000-0000-000055030000}"/>
    <cellStyle name="AeE?GEN4 _¸¸±aµµ·¡is(DEC))" xfId="855" xr:uid="{00000000-0005-0000-0000-000056030000}"/>
    <cellStyle name="AeE?General Exp.Vr.Fix Analysis_1(" xfId="856" xr:uid="{00000000-0005-0000-0000-000057030000}"/>
    <cellStyle name="AeE?General Exp.Vr.Fix Analysisr" xfId="857" xr:uid="{00000000-0005-0000-0000-000058030000}"/>
    <cellStyle name="AeE?GRPe" xfId="858" xr:uid="{00000000-0005-0000-0000-000059030000}"/>
    <cellStyle name="AeE?HPA1298 " xfId="859" xr:uid="{00000000-0005-0000-0000-00005A030000}"/>
    <cellStyle name="AeE?HPA9812 " xfId="860" xr:uid="{00000000-0005-0000-0000-00005B030000}"/>
    <cellStyle name="AeE?INV. QTY.x" xfId="861" xr:uid="{00000000-0005-0000-0000-00005C030000}"/>
    <cellStyle name="AeE?inv.finishedV" xfId="862" xr:uid="{00000000-0005-0000-0000-00005D030000}"/>
    <cellStyle name="AeE?itemº°nis" xfId="863" xr:uid="{00000000-0005-0000-0000-00005E030000}"/>
    <cellStyle name="AeE?JAN98 " xfId="864" xr:uid="{00000000-0005-0000-0000-00005F030000}"/>
    <cellStyle name="AeE?JANm" xfId="865" xr:uid="{00000000-0005-0000-0000-000060030000}"/>
    <cellStyle name="AeE?Januaryi" xfId="866" xr:uid="{00000000-0005-0000-0000-000061030000}"/>
    <cellStyle name="AeE?Julya" xfId="867" xr:uid="{00000000-0005-0000-0000-000062030000}"/>
    <cellStyle name="AeE?Junea" xfId="868" xr:uid="{00000000-0005-0000-0000-000063030000}"/>
    <cellStyle name="AeE?LABOR.FAC.EXPr" xfId="869" xr:uid="{00000000-0005-0000-0000-000064030000}"/>
    <cellStyle name="AeE?LEADR" xfId="870" xr:uid="{00000000-0005-0000-0000-000065030000}"/>
    <cellStyle name="AeE?LINE¿i¿µ (2)Pr.F" xfId="871" xr:uid="{00000000-0005-0000-0000-000066030000}"/>
    <cellStyle name="AeE?LINE¿i¿µC.EX" xfId="872" xr:uid="{00000000-0005-0000-0000-000067030000}"/>
    <cellStyle name="AeE?MANUF. COSTSP" xfId="873" xr:uid="{00000000-0005-0000-0000-000068030000}"/>
    <cellStyle name="AeE?March." xfId="874" xr:uid="{00000000-0005-0000-0000-000069030000}"/>
    <cellStyle name="AeE?MARU" xfId="875" xr:uid="{00000000-0005-0000-0000-00006A030000}"/>
    <cellStyle name="AeE?MATERIALO" xfId="876" xr:uid="{00000000-0005-0000-0000-00006B030000}"/>
    <cellStyle name="AeE?MAYE" xfId="877" xr:uid="{00000000-0005-0000-0000-00006C030000}"/>
    <cellStyle name="AeE?MEX.PRL_¸¸±aµµ·¡ix Analy" xfId="878" xr:uid="{00000000-0005-0000-0000-00006D030000}"/>
    <cellStyle name="AeE?MEX.PRLL" xfId="879" xr:uid="{00000000-0005-0000-0000-00006E030000}"/>
    <cellStyle name="AeE?MEX1P" xfId="880" xr:uid="{00000000-0005-0000-0000-00006F030000}"/>
    <cellStyle name="AeE?mex3P" xfId="881" xr:uid="{00000000-0005-0000-0000-000070030000}"/>
    <cellStyle name="AeE?MEXICAN PAYROLL(JAN) " xfId="882" xr:uid="{00000000-0005-0000-0000-000071030000}"/>
    <cellStyle name="AeE?MHX" xfId="883" xr:uid="{00000000-0005-0000-0000-000072030000}"/>
    <cellStyle name="AeE?MONTHLY PRODO" xfId="884" xr:uid="{00000000-0005-0000-0000-000073030000}"/>
    <cellStyle name="AeE?ºI¼­º° (2)ODOLL(" xfId="885" xr:uid="{00000000-0005-0000-0000-000074030000}"/>
    <cellStyle name="AeE?ºI¼­º°Y PROD" xfId="886" xr:uid="{00000000-0005-0000-0000-000075030000}"/>
    <cellStyle name="AeE?P&amp;L~ADV. PRODL" xfId="887" xr:uid="{00000000-0005-0000-0000-000076030000}"/>
    <cellStyle name="AeE?PLAN`98(6.15)L" xfId="888" xr:uid="{00000000-0005-0000-0000-000077030000}"/>
    <cellStyle name="AeE?PLAN`98(6.15)L 2" xfId="889" xr:uid="{00000000-0005-0000-0000-000078030000}"/>
    <cellStyle name="AeE?PRD(12)(" xfId="890" xr:uid="{00000000-0005-0000-0000-000079030000}"/>
    <cellStyle name="AeE?PRD_¸¸±aµµ·¡)LL(JAN)" xfId="891" xr:uid="{00000000-0005-0000-0000-00007A030000}"/>
    <cellStyle name="AeE?PRDN" xfId="892" xr:uid="{00000000-0005-0000-0000-00007B030000}"/>
    <cellStyle name="AeE?PROD REPORT2" xfId="893" xr:uid="{00000000-0005-0000-0000-00007C030000}"/>
    <cellStyle name="AeE?PROD REPORT3)" xfId="894" xr:uid="{00000000-0005-0000-0000-00007D030000}"/>
    <cellStyle name="AeE?PROD(FEB)R" xfId="895" xr:uid="{00000000-0005-0000-0000-00007E030000}"/>
    <cellStyle name="AeE?PROD(JAN)R" xfId="896" xr:uid="{00000000-0005-0000-0000-00007F030000}"/>
    <cellStyle name="AeE?PROD.COSTING)" xfId="897" xr:uid="{00000000-0005-0000-0000-000080030000}"/>
    <cellStyle name="AeE?PROD.MAYT" xfId="898" xr:uid="{00000000-0005-0000-0000-000081030000}"/>
    <cellStyle name="AeE?REEFERA" xfId="899" xr:uid="{00000000-0005-0000-0000-000082030000}"/>
    <cellStyle name="AeE?Sheet1 (2)_¸¸±aµµ·¡) (3)sis" xfId="900" xr:uid="{00000000-0005-0000-0000-000083030000}"/>
    <cellStyle name="AeE?Sheet1 (2)N" xfId="901" xr:uid="{00000000-0005-0000-0000-000084030000}"/>
    <cellStyle name="AeE?Sheet1_12" xfId="902" xr:uid="{00000000-0005-0000-0000-000085030000}"/>
    <cellStyle name="AeE?Sheet1A" xfId="903" xr:uid="{00000000-0005-0000-0000-000086030000}"/>
    <cellStyle name="AeE?Sheet3_" xfId="904" xr:uid="{00000000-0005-0000-0000-000087030000}"/>
    <cellStyle name="AeE?Sheet4_" xfId="905" xr:uid="{00000000-0005-0000-0000-000088030000}"/>
    <cellStyle name="AeE?SUBCONTRACTOR COSTS " xfId="906" xr:uid="{00000000-0005-0000-0000-000089030000}"/>
    <cellStyle name="AeE?SUBCONTRACTOR COSTS_¸¸±aµµ·¡1(2)PA) " xfId="907" xr:uid="{00000000-0005-0000-0000-00008A030000}"/>
    <cellStyle name="AeE?SUMMARYR" xfId="908" xr:uid="{00000000-0005-0000-0000-00008B030000}"/>
    <cellStyle name="AeE?TCM" xfId="909" xr:uid="{00000000-0005-0000-0000-00008C030000}"/>
    <cellStyle name="AeE?US PAYROLL(JAN)O" xfId="910" xr:uid="{00000000-0005-0000-0000-00008D030000}"/>
    <cellStyle name="AeE?US.PRL_¸¸±aµµ·¡OSTS_cov" xfId="911" xr:uid="{00000000-0005-0000-0000-00008E030000}"/>
    <cellStyle name="AeE?US.PRLR" xfId="912" xr:uid="{00000000-0005-0000-0000-00008F030000}"/>
    <cellStyle name="AeE?V.8.(2)¿µ¾÷¿UAU±YA) (3)e" xfId="913" xr:uid="{00000000-0005-0000-0000-000090030000}"/>
    <cellStyle name="AeE?V.8.(3)ºIA·AU±YA¶´Þ¹æ¾Eer (2)PA) " xfId="914" xr:uid="{00000000-0005-0000-0000-000091030000}"/>
    <cellStyle name="AeE?V.8.(4)¿µ¾÷¿Uºn¿eA?¤¾Eer (2)PA" xfId="915" xr:uid="{00000000-0005-0000-0000-000092030000}"/>
    <cellStyle name="AeE?V.8.AU±Y¿i¿e(1.¿µ¾÷»o)Eer (2)PA" xfId="916" xr:uid="{00000000-0005-0000-0000-000093030000}"/>
    <cellStyle name="AeE?VT8" xfId="917" xr:uid="{00000000-0005-0000-0000-000094030000}"/>
    <cellStyle name="AeE?VT95³aAc°iÆC¸A»o¼¼÷»o)Eer " xfId="918" xr:uid="{00000000-0005-0000-0000-000095030000}"/>
    <cellStyle name="AeE?WARRANTY " xfId="919" xr:uid="{00000000-0005-0000-0000-000096030000}"/>
    <cellStyle name="AeE?WARRANTY_¸¸±aµµ·¡¼÷»o)Eer" xfId="920" xr:uid="{00000000-0005-0000-0000-000097030000}"/>
    <cellStyle name="AeE?warrantyA?¤A?I (2)) (3" xfId="921" xr:uid="{00000000-0005-0000-0000-000098030000}"/>
    <cellStyle name="AeE?warrantyA?¤A?I2)PA" xfId="922" xr:uid="{00000000-0005-0000-0000-000099030000}"/>
    <cellStyle name="AeE?WK1_¸¸±aµµ·¡A?I (2)" xfId="923" xr:uid="{00000000-0005-0000-0000-00009A030000}"/>
    <cellStyle name="AeE?WK1r" xfId="924" xr:uid="{00000000-0005-0000-0000-00009B030000}"/>
    <cellStyle name="AeE?WK2_" xfId="925" xr:uid="{00000000-0005-0000-0000-00009C030000}"/>
    <cellStyle name="AeE?WK3_" xfId="926" xr:uid="{00000000-0005-0000-0000-00009D030000}"/>
    <cellStyle name="AeE?WK4_" xfId="927" xr:uid="{00000000-0005-0000-0000-00009E030000}"/>
    <cellStyle name="AeE­_¡U¾EU￢ A¾COºn±³ " xfId="928" xr:uid="{00000000-0005-0000-0000-00009F030000}"/>
    <cellStyle name="ÅëÈ­_¡Ú¾ÈÜ¬ Á¾ÇÕºñ±³ " xfId="929" xr:uid="{00000000-0005-0000-0000-0000A0030000}"/>
    <cellStyle name="AeE­_´eºnC￥" xfId="930" xr:uid="{00000000-0005-0000-0000-0000A1030000}"/>
    <cellStyle name="ÅëÈ­_±³À°ÀÏÁ¤ " xfId="931" xr:uid="{00000000-0005-0000-0000-0000A2030000}"/>
    <cellStyle name="AeE­_±³A°AIA¤ _베네주엘라비정규" xfId="932" xr:uid="{00000000-0005-0000-0000-0000A3030000}"/>
    <cellStyle name="ÅëÈ­_±â¾È " xfId="933" xr:uid="{00000000-0005-0000-0000-0000A4030000}"/>
    <cellStyle name="AeE­_°u¸RC×¸n_¾÷A¾º° " xfId="934" xr:uid="{00000000-0005-0000-0000-0000A5030000}"/>
    <cellStyle name="ÅëÈ­_¼­½ÄÃ¼01_ÅõÀÔ°èÈ¹ " xfId="935" xr:uid="{00000000-0005-0000-0000-0000A6030000}"/>
    <cellStyle name="AeE­_¼­½AAI¶÷_AoAO°eE¹ " xfId="936" xr:uid="{00000000-0005-0000-0000-0000A7030000}"/>
    <cellStyle name="ÅëÈ­_¼­½ÄÀÏ¶÷_ÅõÀÔ°èÈ¹ " xfId="937" xr:uid="{00000000-0005-0000-0000-0000A8030000}"/>
    <cellStyle name="AeE­_¼­½AAI¶÷_AoAO°eE¹  2" xfId="938" xr:uid="{00000000-0005-0000-0000-0000A9030000}"/>
    <cellStyle name="ÅëÈ­_¼­½ÄÀÏ¶÷_ÅõÀÔ°èÈ¹  2" xfId="939" xr:uid="{00000000-0005-0000-0000-0000AA030000}"/>
    <cellStyle name="AeE­_¼oAOCaA¤½A≫o " xfId="940" xr:uid="{00000000-0005-0000-0000-0000AB030000}"/>
    <cellStyle name="ÅëÈ­_1.ÆÇ¸Å½ÇÀû " xfId="941" xr:uid="{00000000-0005-0000-0000-0000AC030000}"/>
    <cellStyle name="AeE­_1.ÆC¸A½CAu  2" xfId="942" xr:uid="{00000000-0005-0000-0000-0000AD030000}"/>
    <cellStyle name="ÅëÈ­_1.ÆÇ¸Å½ÇÀû  2" xfId="943" xr:uid="{00000000-0005-0000-0000-0000AE030000}"/>
    <cellStyle name="AeE­_1.SUMMARY " xfId="944" xr:uid="{00000000-0005-0000-0000-0000AF030000}"/>
    <cellStyle name="ÅëÈ­_1.SUMMARY " xfId="945" xr:uid="{00000000-0005-0000-0000-0000B0030000}"/>
    <cellStyle name="AeE­_1.SUMMARY  2" xfId="946" xr:uid="{00000000-0005-0000-0000-0000B1030000}"/>
    <cellStyle name="ÅëÈ­_1.SUMMARY  2" xfId="947" xr:uid="{00000000-0005-0000-0000-0000B2030000}"/>
    <cellStyle name="AeE­_1.SUMMARY _2월분 부품 출하(매출반영분) - CKD 운영팀 050308-20050314" xfId="948" xr:uid="{00000000-0005-0000-0000-0000B3030000}"/>
    <cellStyle name="ÅëÈ­_1.SUMMARY _2월분 부품 출하(매출반영분) - CKD 운영팀 050308-20050314" xfId="949" xr:uid="{00000000-0005-0000-0000-0000B4030000}"/>
    <cellStyle name="AeE­_2.CONCEPT " xfId="950" xr:uid="{00000000-0005-0000-0000-0000B5030000}"/>
    <cellStyle name="ÅëÈ­_2.CONCEPT " xfId="951" xr:uid="{00000000-0005-0000-0000-0000B6030000}"/>
    <cellStyle name="AeE­_2.CONCEPT  2" xfId="952" xr:uid="{00000000-0005-0000-0000-0000B7030000}"/>
    <cellStyle name="ÅëÈ­_2.CONCEPT  2" xfId="953" xr:uid="{00000000-0005-0000-0000-0000B8030000}"/>
    <cellStyle name="AeE­_2.CONCEPT _2월분 부품 출하(매출반영분) - CKD 운영팀 050308-20050314" xfId="954" xr:uid="{00000000-0005-0000-0000-0000B9030000}"/>
    <cellStyle name="ÅëÈ­_2.CONCEPT _2월분 부품 출하(매출반영분) - CKD 운영팀 050308-20050314" xfId="955" xr:uid="{00000000-0005-0000-0000-0000BA030000}"/>
    <cellStyle name="AeE­_2000³a GRACE KDQR" xfId="956" xr:uid="{00000000-0005-0000-0000-0000BB030000}"/>
    <cellStyle name="ÅëÈ­_3.MSCHEDULE¿µ¹® " xfId="957" xr:uid="{00000000-0005-0000-0000-0000BC030000}"/>
    <cellStyle name="AeE­_3.MSCHEDULE¿μ¹R " xfId="958" xr:uid="{00000000-0005-0000-0000-0000BD030000}"/>
    <cellStyle name="ÅëÈ­_³»ÀÚÀÔ°íFLOW_IPGOFLOW(LP)X)P)TS)2)be " xfId="959" xr:uid="{00000000-0005-0000-0000-0000BE030000}"/>
    <cellStyle name="AeE­_3PJTR°eE¹ " xfId="960" xr:uid="{00000000-0005-0000-0000-0000BF030000}"/>
    <cellStyle name="ÅëÈ­_3PJTR°èÈ¹ " xfId="961" xr:uid="{00000000-0005-0000-0000-0000C0030000}"/>
    <cellStyle name="AeE­_4 " xfId="962" xr:uid="{00000000-0005-0000-0000-0000C1030000}"/>
    <cellStyle name="ÅëÈ­_4 " xfId="963" xr:uid="{00000000-0005-0000-0000-0000C2030000}"/>
    <cellStyle name="AeE­_4  2" xfId="964" xr:uid="{00000000-0005-0000-0000-0000C3030000}"/>
    <cellStyle name="ÅëÈ­_4  2" xfId="965" xr:uid="{00000000-0005-0000-0000-0000C4030000}"/>
    <cellStyle name="AeE­_4 _2월분 부품 출하(매출반영분) - CKD 운영팀 050308-20050314" xfId="966" xr:uid="{00000000-0005-0000-0000-0000C5030000}"/>
    <cellStyle name="ÅëÈ­_4 _2월분 부품 출하(매출반영분) - CKD 운영팀 050308-20050314" xfId="967" xr:uid="{00000000-0005-0000-0000-0000C6030000}"/>
    <cellStyle name="AeE­_5-3-3-1-1.≫y≫e±¸A¶ºÐ¼R-MAT'L¡­ " xfId="968" xr:uid="{00000000-0005-0000-0000-0000C7030000}"/>
    <cellStyle name="ÅëÈ­_6-3°æÀï·Â " xfId="969" xr:uid="{00000000-0005-0000-0000-0000C8030000}"/>
    <cellStyle name="AeE­_7.MASTER SCHEDULE " xfId="970" xr:uid="{00000000-0005-0000-0000-0000C9030000}"/>
    <cellStyle name="ÅëÈ­_7.MASTER SCHEDULE " xfId="971" xr:uid="{00000000-0005-0000-0000-0000CA030000}"/>
    <cellStyle name="AeE­_7.MASTER SCHEDULE  2" xfId="972" xr:uid="{00000000-0005-0000-0000-0000CB030000}"/>
    <cellStyle name="ÅëÈ­_7.MASTER SCHEDULE  2" xfId="973" xr:uid="{00000000-0005-0000-0000-0000CC030000}"/>
    <cellStyle name="AeE­_7.MASTER SCHEDULE _2월분 부품 출하(매출반영분) - CKD 운영팀 050308-20050314" xfId="974" xr:uid="{00000000-0005-0000-0000-0000CD030000}"/>
    <cellStyle name="ÅëÈ­_7.MASTER SCHEDULE _2월분 부품 출하(매출반영분) - CKD 운영팀 050308-20050314" xfId="975" xr:uid="{00000000-0005-0000-0000-0000CE030000}"/>
    <cellStyle name="AeE­_97MST" xfId="976" xr:uid="{00000000-0005-0000-0000-0000CF030000}"/>
    <cellStyle name="ÅëÈ­_Á¶Ä¡ÆÀº° " xfId="977" xr:uid="{00000000-0005-0000-0000-0000D0030000}"/>
    <cellStyle name="AeE­_A·ºI1" xfId="978" xr:uid="{00000000-0005-0000-0000-0000D1030000}"/>
    <cellStyle name="ÅëÈ­_ÀÎ¿ø°èÈ¹ " xfId="979" xr:uid="{00000000-0005-0000-0000-0000D2030000}"/>
    <cellStyle name="AeE­_AI¿ø°eE¹ _1¿￢±¸¼O (°￠ÆAº°) " xfId="980" xr:uid="{00000000-0005-0000-0000-0000D3030000}"/>
    <cellStyle name="ÅëÈ­_ÀÎ¿ø°èÈ¹ _1¿¬±¸¼Ò (°¢ÆÀº°) " xfId="981" xr:uid="{00000000-0005-0000-0000-0000D4030000}"/>
    <cellStyle name="AeE­_AI¿ø°eE¹ _1¿￢±¸¼O (°￠ÆAº°)  2" xfId="982" xr:uid="{00000000-0005-0000-0000-0000D5030000}"/>
    <cellStyle name="ÅëÈ­_ÀÎ¿ø°èÈ¹ _2월분 부품 출하(매출반영분) - CKD 운영팀 050308-20050314" xfId="983" xr:uid="{00000000-0005-0000-0000-0000D6030000}"/>
    <cellStyle name="AeE­_AI¿ø°eE¹ _C￥Ao _베네주엘라비정규" xfId="984" xr:uid="{00000000-0005-0000-0000-0000D7030000}"/>
    <cellStyle name="ÅëÈ­_ÀÎ¿ø¹× Á¶Á÷(96.5.2.) " xfId="985" xr:uid="{00000000-0005-0000-0000-0000D8030000}"/>
    <cellStyle name="AeE­_AN°yº¸°i-Aß°¡Ay°¨ " xfId="986" xr:uid="{00000000-0005-0000-0000-0000D9030000}"/>
    <cellStyle name="ÅëÈ­_ÃÖÁ¾ÀÏÁ¤ " xfId="987" xr:uid="{00000000-0005-0000-0000-0000DA030000}"/>
    <cellStyle name="AeE­_EF PAD " xfId="988" xr:uid="{00000000-0005-0000-0000-0000DB030000}"/>
    <cellStyle name="ÅëÈ­_EF PAD " xfId="989" xr:uid="{00000000-0005-0000-0000-0000DC030000}"/>
    <cellStyle name="AeE­_F006-1A÷ " xfId="990" xr:uid="{00000000-0005-0000-0000-0000DD030000}"/>
    <cellStyle name="ÅëÈ­_FLOW_CELSIOR " xfId="991" xr:uid="{00000000-0005-0000-0000-0000DE030000}"/>
    <cellStyle name="AeE­_INQUIRY ¿μ¾÷AßAø " xfId="992" xr:uid="{00000000-0005-0000-0000-0000DF030000}"/>
    <cellStyle name="ÅëÈ­_lx-taxi " xfId="993" xr:uid="{00000000-0005-0000-0000-0000E0030000}"/>
    <cellStyle name="AeE­_LZ BODY ¹RA|A¡" xfId="994" xr:uid="{00000000-0005-0000-0000-0000E1030000}"/>
    <cellStyle name="ÅëÈ­_MKN-M1.1 " xfId="995" xr:uid="{00000000-0005-0000-0000-0000E2030000}"/>
    <cellStyle name="AeE­_º?°æ³≫¿ª" xfId="996" xr:uid="{00000000-0005-0000-0000-0000E3030000}"/>
    <cellStyle name="ÅëÈ­_º»ºÎÁ¶Á÷ " xfId="997" xr:uid="{00000000-0005-0000-0000-0000E4030000}"/>
    <cellStyle name="AeE­_º≫≫c½AAøAI¹Y" xfId="998" xr:uid="{00000000-0005-0000-0000-0000E5030000}"/>
    <cellStyle name="ÅëÈ­_ºÐ·ù±â01_ÅõÀÔ°èÈ¹ " xfId="999" xr:uid="{00000000-0005-0000-0000-0000E6030000}"/>
    <cellStyle name="AeE­_ºÐ·u±a02_AoAO°eE¹ " xfId="1000" xr:uid="{00000000-0005-0000-0000-0000E7030000}"/>
    <cellStyle name="ÅëÈ­_ºÐ·ù±â02_ÅõÀÔ°èÈ¹ " xfId="1001" xr:uid="{00000000-0005-0000-0000-0000E8030000}"/>
    <cellStyle name="AeE­_ºÐ·u±a02_AoAO°eE¹  2" xfId="1002" xr:uid="{00000000-0005-0000-0000-0000E9030000}"/>
    <cellStyle name="ÅëÈ­_ºÐ·ù±â02_ÅõÀÔ°èÈ¹  2" xfId="1003" xr:uid="{00000000-0005-0000-0000-0000EA030000}"/>
    <cellStyle name="AeE­_ºÐ·u±a03_AoAO°eE¹ " xfId="1004" xr:uid="{00000000-0005-0000-0000-0000EB030000}"/>
    <cellStyle name="ÅëÈ­_ºÐ·ù±â03_ÅõÀÔ°èÈ¹ " xfId="1005" xr:uid="{00000000-0005-0000-0000-0000EC030000}"/>
    <cellStyle name="AeE­_ºÐ·u±a03_AoAO°eE¹  2" xfId="1006" xr:uid="{00000000-0005-0000-0000-0000ED030000}"/>
    <cellStyle name="ÅëÈ­_ºÐ·ù±â03_ÅõÀÔ°èÈ¹  2" xfId="1007" xr:uid="{00000000-0005-0000-0000-0000EE030000}"/>
    <cellStyle name="AeE­_ºÐ·u±aAØ_AoAO°eE¹ " xfId="1008" xr:uid="{00000000-0005-0000-0000-0000EF030000}"/>
    <cellStyle name="ÅëÈ­_ºÐ·ù±âÁØ_ÅõÀÔ°èÈ¹ " xfId="1009" xr:uid="{00000000-0005-0000-0000-0000F0030000}"/>
    <cellStyle name="AeE­_ºÐ·u±aAØ_AoAO°eE¹  2" xfId="1010" xr:uid="{00000000-0005-0000-0000-0000F1030000}"/>
    <cellStyle name="ÅëÈ­_ºÐ·ù±âÁØ_ÅõÀÔ°èÈ¹  2" xfId="1011" xr:uid="{00000000-0005-0000-0000-0000F2030000}"/>
    <cellStyle name="AeE­_ºÐ·u±aE￡_AoAO°eE¹ " xfId="1012" xr:uid="{00000000-0005-0000-0000-0000F3030000}"/>
    <cellStyle name="ÅëÈ­_ºÐ·ù±âÈ£_ÅõÀÔ°èÈ¹ " xfId="1013" xr:uid="{00000000-0005-0000-0000-0000F4030000}"/>
    <cellStyle name="AeE­_ºÐ·u±aE￡_AoAO°eE¹  2" xfId="1014" xr:uid="{00000000-0005-0000-0000-0000F5030000}"/>
    <cellStyle name="ÅëÈ­_ºÐ·ù±âÈ£_ÅõÀÔ°èÈ¹  2" xfId="1015" xr:uid="{00000000-0005-0000-0000-0000F6030000}"/>
    <cellStyle name="AeE­_RR1¾E " xfId="1016" xr:uid="{00000000-0005-0000-0000-0000F7030000}"/>
    <cellStyle name="ÅëÈ­_SAMPLE " xfId="1017" xr:uid="{00000000-0005-0000-0000-0000F8030000}"/>
    <cellStyle name="AeE­_SAMPLE _2월분 부품 출하(매출반영분) - CKD 운영팀 050308-20050314" xfId="1018" xr:uid="{00000000-0005-0000-0000-0000F9030000}"/>
    <cellStyle name="ÅëÈ­_SAMPLE _2월분 부품 출하(매출반영분) - CKD 운영팀 050308-20050314" xfId="1019" xr:uid="{00000000-0005-0000-0000-0000FA030000}"/>
    <cellStyle name="AeE­_Sheet1" xfId="1020" xr:uid="{00000000-0005-0000-0000-0000FB030000}"/>
    <cellStyle name="ÅëÈ­_Sheet1 (2)_1.SUMMARY " xfId="1021" xr:uid="{00000000-0005-0000-0000-0000FC030000}"/>
    <cellStyle name="AeE­_Sheet1 (2)_3.MSCHEDULE¿μ¹R " xfId="1022" xr:uid="{00000000-0005-0000-0000-0000FD030000}"/>
    <cellStyle name="ÅëÈ­_Sheet1_1.SUMMARY " xfId="1023" xr:uid="{00000000-0005-0000-0000-0000FE030000}"/>
    <cellStyle name="AeE­_Sheet1_3.MSCHEDULE¿μ¹R " xfId="1024" xr:uid="{00000000-0005-0000-0000-0000FF030000}"/>
    <cellStyle name="ÅëÈ­_Sheet1_ÃÖÁ¾ÀÏÁ¤ " xfId="1025" xr:uid="{00000000-0005-0000-0000-000000040000}"/>
    <cellStyle name="AeE­_Sheet1_XD AOA¾AIA¤ " xfId="1026" xr:uid="{00000000-0005-0000-0000-000001040000}"/>
    <cellStyle name="ÅëÈ­_Sheet1_XD ÃÖÁ¾ÀÏÁ¤ " xfId="1027" xr:uid="{00000000-0005-0000-0000-000002040000}"/>
    <cellStyle name="AeE­_Sheet1_XD AOA¾AIA¤  2" xfId="1028" xr:uid="{00000000-0005-0000-0000-000003040000}"/>
    <cellStyle name="ÅëÈ­_Sheet1_XD ÃÖÁ¾ÀÏÁ¤  2" xfId="1029" xr:uid="{00000000-0005-0000-0000-000004040000}"/>
    <cellStyle name="AeE­_SMG-CKD-d1.1 " xfId="1030" xr:uid="{00000000-0005-0000-0000-000005040000}"/>
    <cellStyle name="ÅëÈ­_SMG-CKD-d1.1 " xfId="1031" xr:uid="{00000000-0005-0000-0000-000006040000}"/>
    <cellStyle name="AeE­_SMG-CKD-d1.1  2" xfId="1032" xr:uid="{00000000-0005-0000-0000-000007040000}"/>
    <cellStyle name="ÅëÈ­_SMG-CKD-d1.1  2" xfId="1033" xr:uid="{00000000-0005-0000-0000-000008040000}"/>
    <cellStyle name="AeE­_SMG-CKD-d1.1 _2월분 부품 출하(매출반영분) - CKD 운영팀 050308-20050314" xfId="1034" xr:uid="{00000000-0005-0000-0000-000009040000}"/>
    <cellStyle name="ÅëÈ­_SMG-CKD-d1.1 _2월분 부품 출하(매출반영분) - CKD 운영팀 050308-20050314" xfId="1035" xr:uid="{00000000-0005-0000-0000-00000A040000}"/>
    <cellStyle name="AeE¡ⓒ [0]_¡¾ⓒøA¡ÆAIA￠´ " xfId="1036" xr:uid="{00000000-0005-0000-0000-00000B040000}"/>
    <cellStyle name="AeE¡ⓒ_¡¾ⓒøA¡ÆAIA￠´ " xfId="1037" xr:uid="{00000000-0005-0000-0000-00000C040000}"/>
    <cellStyle name="AeE￠R¨I [0]_¡§¡þ¡§¡EAO" xfId="1038" xr:uid="{00000000-0005-0000-0000-00000D040000}"/>
    <cellStyle name="AeE￠R¨I_¡§¡þ¡§¡EAO" xfId="1039" xr:uid="{00000000-0005-0000-0000-00000E040000}"/>
    <cellStyle name="AÞ¸?[0]_´eA÷´eA¶C?(HYPA)) (3) (2" xfId="1040" xr:uid="{00000000-0005-0000-0000-00000F040000}"/>
    <cellStyle name="AÞ¸?´eA÷´eA¶C?(HYPA))PA) (3)" xfId="1041" xr:uid="{00000000-0005-0000-0000-000010040000}"/>
    <cellStyle name="AÞ¸?´U°¡´eA¶C?" xfId="1042" xr:uid="{00000000-0005-0000-0000-000011040000}"/>
    <cellStyle name="AÞ¸?¸¸±aµµ·¡C?(HYPA))P" xfId="1043" xr:uid="{00000000-0005-0000-0000-000012040000}"/>
    <cellStyle name="AÞ¸?¸nA÷µµ·¡C" xfId="1044" xr:uid="{00000000-0005-0000-0000-000013040000}"/>
    <cellStyle name="AÞ¸?±Y¾×µµ·¡C?" xfId="1045" xr:uid="{00000000-0005-0000-0000-000014040000}"/>
    <cellStyle name="AÞ¸?»o¹Y±a(HYPA) (2))PA) (" xfId="1046" xr:uid="{00000000-0005-0000-0000-000015040000}"/>
    <cellStyle name="AÞ¸?»o¹Y±a(HYPA) (2))PA) ( 2" xfId="1047" xr:uid="{00000000-0005-0000-0000-000016040000}"/>
    <cellStyle name="AÞ¸?»o¹Y±a(HYPA) (2)_»o¹Y±a(HYPA) (2)_¼OAI1¿u (ÆC¸A) (3)_x0016_" xfId="1048" xr:uid="{00000000-0005-0000-0000-000017040000}"/>
    <cellStyle name="AÞ¸?»y»e½CAuYPA) (" xfId="1049" xr:uid="{00000000-0005-0000-0000-000018040000}"/>
    <cellStyle name="AÞ¸?°¡µ¿A²AuYPA) (" xfId="1050" xr:uid="{00000000-0005-0000-0000-000019040000}"/>
    <cellStyle name="AÞ¸?°æºn7¿uÐ¸R)) (" xfId="1051" xr:uid="{00000000-0005-0000-0000-00001A040000}"/>
    <cellStyle name="AÞ¸?°æºnA?¤¸R)) (2)" xfId="1052" xr:uid="{00000000-0005-0000-0000-00001B040000}"/>
    <cellStyle name="AÞ¸?°ø¹R (3)YPA) (" xfId="1053" xr:uid="{00000000-0005-0000-0000-00001C040000}"/>
    <cellStyle name="AÞ¸?°ø¹R (ºÐ¸R)) (2)_PRO" xfId="1054" xr:uid="{00000000-0005-0000-0000-00001D040000}"/>
    <cellStyle name="AÞ¸?°ø¹R ²AuYPA" xfId="1055" xr:uid="{00000000-0005-0000-0000-00001E040000}"/>
    <cellStyle name="AÞ¸?01.06? " xfId="1056" xr:uid="{00000000-0005-0000-0000-00001F040000}"/>
    <cellStyle name="AÞ¸?04.01? " xfId="1057" xr:uid="{00000000-0005-0000-0000-000020040000}"/>
    <cellStyle name="AÞ¸?05.01? " xfId="1058" xr:uid="{00000000-0005-0000-0000-000021040000}"/>
    <cellStyle name="AÞ¸?05.30? " xfId="1059" xr:uid="{00000000-0005-0000-0000-000022040000}"/>
    <cellStyle name="AÞ¸?06.27? " xfId="1060" xr:uid="{00000000-0005-0000-0000-000023040000}"/>
    <cellStyle name="AÞ¸?¼OAI(»y»e1-3)(2)_PR" xfId="1061" xr:uid="{00000000-0005-0000-0000-000024040000}"/>
    <cellStyle name="AÞ¸?¼OAI(ÆC¸A1-3) 2)_PRO" xfId="1062" xr:uid="{00000000-0005-0000-0000-000025040000}"/>
    <cellStyle name="AÞ¸?¼OAI(FEB»y»e) 2)_PR" xfId="1063" xr:uid="{00000000-0005-0000-0000-000026040000}"/>
    <cellStyle name="AÞ¸?¼OAI(FEBÆC¸A) 2)_PRO" xfId="1064" xr:uid="{00000000-0005-0000-0000-000027040000}"/>
    <cellStyle name="AÞ¸?¼OAI(MAR»y»e) 2)_PR" xfId="1065" xr:uid="{00000000-0005-0000-0000-000028040000}"/>
    <cellStyle name="AÞ¸?¼OAI(MARÆC¸A) 2)_PR" xfId="1066" xr:uid="{00000000-0005-0000-0000-000029040000}"/>
    <cellStyle name="AÞ¸?¼OAI1¿u (2)A) 2)" xfId="1067" xr:uid="{00000000-0005-0000-0000-00002A040000}"/>
    <cellStyle name="AÞ¸?¼OAI1¿u (ÆC¸A)2)_PROD" xfId="1068" xr:uid="{00000000-0005-0000-0000-00002B040000}"/>
    <cellStyle name="AÞ¸?¼OAI1¿uRÆC¸A" xfId="1069" xr:uid="{00000000-0005-0000-0000-00002C040000}"/>
    <cellStyle name="AÞ¸?¼OAIA?¤»cC?)" xfId="1070" xr:uid="{00000000-0005-0000-0000-00002D040000}"/>
    <cellStyle name="AÞ¸?¼OAIA?I.95¸A)2)" xfId="1071" xr:uid="{00000000-0005-0000-0000-00002E040000}"/>
    <cellStyle name="AÞ¸?¼OAIA?I.9972)2)_P" xfId="1072" xr:uid="{00000000-0005-0000-0000-00002F040000}"/>
    <cellStyle name="AÞ¸?¼OAIAO¿a»cC?)2)_PR" xfId="1073" xr:uid="{00000000-0005-0000-0000-000030040000}"/>
    <cellStyle name="AÞ¸?¼OAIJAN(»y»e?°æAu)OD.SEPTIN" xfId="1074" xr:uid="{00000000-0005-0000-0000-000031040000}"/>
    <cellStyle name="AÞ¸?¼OAIJAN(»y»e?°æEA) D.SEPTING" xfId="1075" xr:uid="{00000000-0005-0000-0000-000032040000}"/>
    <cellStyle name="AÞ¸?¼OAIJAN(ÆC¸A)?°æEA)" xfId="1076" xr:uid="{00000000-0005-0000-0000-000033040000}"/>
    <cellStyle name="AÞ¸?1¿u_1AN( " xfId="1077" xr:uid="{00000000-0005-0000-0000-000034040000}"/>
    <cellStyle name="AÞ¸?1¿uIJAN" xfId="1078" xr:uid="{00000000-0005-0000-0000-000035040000}"/>
    <cellStyle name="AÞ¸?10¿u1AN(" xfId="1079" xr:uid="{00000000-0005-0000-0000-000036040000}"/>
    <cellStyle name="AÞ¸?11.41AN" xfId="1080" xr:uid="{00000000-0005-0000-0000-000037040000}"/>
    <cellStyle name="AÞ¸?11¿u1AN(" xfId="1081" xr:uid="{00000000-0005-0000-0000-000038040000}"/>
    <cellStyle name="AÞ¸?12¿u1AN(" xfId="1082" xr:uid="{00000000-0005-0000-0000-000039040000}"/>
    <cellStyle name="AÞ¸?2.3u1A" xfId="1083" xr:uid="{00000000-0005-0000-0000-00003A040000}"/>
    <cellStyle name="AÞ¸?2¿u_1AN( " xfId="1084" xr:uid="{00000000-0005-0000-0000-00003B040000}"/>
    <cellStyle name="AÞ¸?2¿uu1AN" xfId="1085" xr:uid="{00000000-0005-0000-0000-00003C040000}"/>
    <cellStyle name="AÞ¸?3.3_1A" xfId="1086" xr:uid="{00000000-0005-0000-0000-00003D040000}"/>
    <cellStyle name="AÞ¸?3¿u 1AN(" xfId="1087" xr:uid="{00000000-0005-0000-0000-00003E040000}"/>
    <cellStyle name="AÞ¸?³a?A?¤ÆC¸A)?°æ" xfId="1088" xr:uid="{00000000-0005-0000-0000-00003F040000}"/>
    <cellStyle name="AÞ¸?³a?A?¤ÆC¸A)?°æ 2" xfId="1089" xr:uid="{00000000-0005-0000-0000-000040040000}"/>
    <cellStyle name="AÞ¸?4¿u  ?¤Æ" xfId="1090" xr:uid="{00000000-0005-0000-0000-000041040000}"/>
    <cellStyle name="AÞ¸?5¿u  ?¤Æ" xfId="1091" xr:uid="{00000000-0005-0000-0000-000042040000}"/>
    <cellStyle name="AÞ¸?9¿u  ?" xfId="1092" xr:uid="{00000000-0005-0000-0000-000043040000}"/>
    <cellStyle name="AÞ¸?95³aAc°iÆC¸A)?°æEA)" xfId="1093" xr:uid="{00000000-0005-0000-0000-000044040000}"/>
    <cellStyle name="AÞ¸?96 Factory Overhead D." xfId="1094" xr:uid="{00000000-0005-0000-0000-000045040000}"/>
    <cellStyle name="AÞ¸?96(ÆC°uºn) (2)rhead " xfId="1095" xr:uid="{00000000-0005-0000-0000-000046040000}"/>
    <cellStyle name="AÞ¸?96(ÆC°uºn) (3)rhead " xfId="1096" xr:uid="{00000000-0005-0000-0000-000047040000}"/>
    <cellStyle name="AÞ¸?96³a¹IÆC¸A¼OAI»o¼¼d D.SEPTING" xfId="1097" xr:uid="{00000000-0005-0000-0000-000048040000}"/>
    <cellStyle name="AÞ¸?97³a " xfId="1098" xr:uid="{00000000-0005-0000-0000-000049040000}"/>
    <cellStyle name="AÞ¸?97PORTIONA¼O" xfId="1099" xr:uid="{00000000-0005-0000-0000-00004A040000}"/>
    <cellStyle name="AÞ¸?Ac°i?°¡°¨¼OAI»o¼¼d" xfId="1100" xr:uid="{00000000-0005-0000-0000-00004B040000}"/>
    <cellStyle name="AÞ¸?Ac°iº¸A?¹RA|AI»o¼¼d" xfId="1101" xr:uid="{00000000-0005-0000-0000-00004C040000}"/>
    <cellStyle name="AÞ¸?ALLOCATIONA|A" xfId="1102" xr:uid="{00000000-0005-0000-0000-00004D040000}"/>
    <cellStyle name="AÞ¸?Ao±ÞAIAU¹eºI±aA?(4¿u)SEPTINGNG2" xfId="1103" xr:uid="{00000000-0005-0000-0000-00004E040000}"/>
    <cellStyle name="AÞ¸?Ao±ÞAIAU¹eºI±aA?(5¿u)SEPTINGNG2" xfId="1104" xr:uid="{00000000-0005-0000-0000-00004F040000}"/>
    <cellStyle name="AÞ¸?Ao±ÞAIAUONA|A" xfId="1105" xr:uid="{00000000-0005-0000-0000-000050040000}"/>
    <cellStyle name="AÞ¸?AoAUAIA" xfId="1106" xr:uid="{00000000-0005-0000-0000-000051040000}"/>
    <cellStyle name="AÞ¸?AprilIAU" xfId="1107" xr:uid="{00000000-0005-0000-0000-000052040000}"/>
    <cellStyle name="AÞ¸?APRUAI" xfId="1108" xr:uid="{00000000-0005-0000-0000-000053040000}"/>
    <cellStyle name="AÞ¸?AS400 AU " xfId="1109" xr:uid="{00000000-0005-0000-0000-000054040000}"/>
    <cellStyle name="AÞ¸?AU±Y¼oAo (2)±aA?" xfId="1110" xr:uid="{00000000-0005-0000-0000-000055040000}"/>
    <cellStyle name="AÞ¸?AU¾÷AI¼o (2)±a" xfId="1111" xr:uid="{00000000-0005-0000-0000-000056040000}"/>
    <cellStyle name="AÞ¸?Book2I¼o" xfId="1112" xr:uid="{00000000-0005-0000-0000-000057040000}"/>
    <cellStyle name="AÞ¸?BOXk2I" xfId="1113" xr:uid="{00000000-0005-0000-0000-000058040000}"/>
    <cellStyle name="AÞ¸?BOXk2I 2" xfId="1114" xr:uid="{00000000-0005-0000-0000-000059040000}"/>
    <cellStyle name="AÞ¸?C?Ao (2) (2)" xfId="1115" xr:uid="{00000000-0005-0000-0000-00005A040000}"/>
    <cellStyle name="AÞ¸?CI¹Y±a(HYPA) (3) (5¿u" xfId="1116" xr:uid="{00000000-0005-0000-0000-00005B040000}"/>
    <cellStyle name="AÞ¸?CI¹Y±a2) (2" xfId="1117" xr:uid="{00000000-0005-0000-0000-00005C040000}"/>
    <cellStyle name="AÞ¸?CIAU¿øAIYPA) " xfId="1118" xr:uid="{00000000-0005-0000-0000-00005D040000}"/>
    <cellStyle name="AÞ¸?CIAU±Y¾×A??(3) (5 " xfId="1119" xr:uid="{00000000-0005-0000-0000-00005E040000}"/>
    <cellStyle name="AÞ¸?CoE?(2)A? " xfId="1120" xr:uid="{00000000-0005-0000-0000-00005F040000}"/>
    <cellStyle name="AÞ¸?CoE²±Y¾×" xfId="1121" xr:uid="{00000000-0005-0000-0000-000060040000}"/>
    <cellStyle name="AÞ¸?COGS (2" xfId="1122" xr:uid="{00000000-0005-0000-0000-000061040000}"/>
    <cellStyle name="AÞ¸?CONSOL(CLOSING)) (" xfId="1123" xr:uid="{00000000-0005-0000-0000-000062040000}"/>
    <cellStyle name="AÞ¸?cover (2)_ALLOCATIONu)S" xfId="1124" xr:uid="{00000000-0005-0000-0000-000063040000}"/>
    <cellStyle name="AÞ¸?cover (2)OSI" xfId="1125" xr:uid="{00000000-0005-0000-0000-000064040000}"/>
    <cellStyle name="AÞ¸?cover (2)OSI 2" xfId="1126" xr:uid="{00000000-0005-0000-0000-000065040000}"/>
    <cellStyle name="AÞ¸?cover_¸¸±aµµ·¡.SEPTINGSE" xfId="1127" xr:uid="{00000000-0005-0000-0000-000066040000}"/>
    <cellStyle name="AÞ¸?COVERL(C" xfId="1128" xr:uid="{00000000-0005-0000-0000-000067040000}"/>
    <cellStyle name="AÞ¸?DOMer_" xfId="1129" xr:uid="{00000000-0005-0000-0000-000068040000}"/>
    <cellStyle name="AÞ¸?FAC.OVERHEAD(2)" xfId="1130" xr:uid="{00000000-0005-0000-0000-000069040000}"/>
    <cellStyle name="AÞ¸?Factory O.H.(°a»eeA)NGSEP" xfId="1131" xr:uid="{00000000-0005-0000-0000-00006A040000}"/>
    <cellStyle name="AÞ¸?Factory O.H.(allo)(DEC)EPT" xfId="1132" xr:uid="{00000000-0005-0000-0000-00006B040000}"/>
    <cellStyle name="AÞ¸?Factory O.H.Vr.Fix.AnalysisNGN" xfId="1133" xr:uid="{00000000-0005-0000-0000-00006C040000}"/>
    <cellStyle name="AÞ¸?FACTORY OH. &amp; MISC. INC.EXPNGN" xfId="1134" xr:uid="{00000000-0005-0000-0000-00006D040000}"/>
    <cellStyle name="AÞ¸?FACTORY OH.&amp; MISC.EXP.(JAN)NGN" xfId="1135" xr:uid="{00000000-0005-0000-0000-00006E040000}"/>
    <cellStyle name="AÞ¸?FACTORY OVERHEAD &amp; MISC INC.EXP_¸¸±aµµ·¡EPTINGA) (" xfId="1136" xr:uid="{00000000-0005-0000-0000-00006F040000}"/>
    <cellStyle name="AÞ¸?FACTORY OVERHEAD &amp; MISC INC.EXP2)_" xfId="1137" xr:uid="{00000000-0005-0000-0000-000070040000}"/>
    <cellStyle name="AÞ¸?FACTORY OVERHEAD FOR DEC.NC." xfId="1138" xr:uid="{00000000-0005-0000-0000-000071040000}"/>
    <cellStyle name="AÞ¸?FACTORY OVERHEAD FOR NOV.NC" xfId="1139" xr:uid="{00000000-0005-0000-0000-000072040000}"/>
    <cellStyle name="AÞ¸?FACTORY OVERHEAD(june)_¸¸±aµµ·¡_cover (2)" xfId="1140" xr:uid="{00000000-0005-0000-0000-000073040000}"/>
    <cellStyle name="AÞ¸?FACTORY OVERHEAD(june)OV." xfId="1141" xr:uid="{00000000-0005-0000-0000-000074040000}"/>
    <cellStyle name="AÞ¸?FACTORY OVERHEAD.EXPe)_" xfId="1142" xr:uid="{00000000-0005-0000-0000-000075040000}"/>
    <cellStyle name="AÞ¸?FACTORY OVERHEADC.E" xfId="1143" xr:uid="{00000000-0005-0000-0000-000076040000}"/>
    <cellStyle name="AÞ¸?FebruaryOVE" xfId="1144" xr:uid="{00000000-0005-0000-0000-000077040000}"/>
    <cellStyle name="AÞ¸?FEBTOR" xfId="1145" xr:uid="{00000000-0005-0000-0000-000078040000}"/>
    <cellStyle name="AÞ¸?GEN(1-5)OVE" xfId="1146" xr:uid="{00000000-0005-0000-0000-000079040000}"/>
    <cellStyle name="AÞ¸?Gen.Exp.Analysis(DEC))_c" xfId="1147" xr:uid="{00000000-0005-0000-0000-00007A040000}"/>
    <cellStyle name="AÞ¸?GEN12  .An" xfId="1148" xr:uid="{00000000-0005-0000-0000-00007B040000}"/>
    <cellStyle name="AÞ¸?GEN12  _1nal" xfId="1149" xr:uid="{00000000-0005-0000-0000-00007C040000}"/>
    <cellStyle name="AÞ¸?GEN4   _" xfId="1150" xr:uid="{00000000-0005-0000-0000-00007D040000}"/>
    <cellStyle name="AÞ¸?GEN4 _¸¸±aµµ·¡is(DEC))_c" xfId="1151" xr:uid="{00000000-0005-0000-0000-00007E040000}"/>
    <cellStyle name="AÞ¸?General Exp.Vr.Fix Analysis_1EPT" xfId="1152" xr:uid="{00000000-0005-0000-0000-00007F040000}"/>
    <cellStyle name="AÞ¸?General Exp.Vr.Fix AnalysisGSE" xfId="1153" xr:uid="{00000000-0005-0000-0000-000080040000}"/>
    <cellStyle name="AÞ¸?General Exp.Vr.Fix AnalysisGSE 2" xfId="1154" xr:uid="{00000000-0005-0000-0000-000081040000}"/>
    <cellStyle name="AÞ¸?GRPera" xfId="1155" xr:uid="{00000000-0005-0000-0000-000082040000}"/>
    <cellStyle name="AÞ¸?HPA1298 Ex" xfId="1156" xr:uid="{00000000-0005-0000-0000-000083040000}"/>
    <cellStyle name="AÞ¸?HPA1298 Ex 2" xfId="1157" xr:uid="{00000000-0005-0000-0000-000084040000}"/>
    <cellStyle name="AÞ¸?HPA1298_HPAFINAL0699(final)_Hy" xfId="1158" xr:uid="{00000000-0005-0000-0000-000085040000}"/>
    <cellStyle name="AÞ¸?HPA9812_Hy" xfId="1159" xr:uid="{00000000-0005-0000-0000-000086040000}"/>
    <cellStyle name="AÞ¸?INV. QTY.ypa" xfId="1160" xr:uid="{00000000-0005-0000-0000-000087040000}"/>
    <cellStyle name="AÞ¸?inv.finished049" xfId="1161" xr:uid="{00000000-0005-0000-0000-000088040000}"/>
    <cellStyle name="AÞ¸?itemº°nishe" xfId="1162" xr:uid="{00000000-0005-0000-0000-000089040000}"/>
    <cellStyle name="AÞ¸?JAN98°ni" xfId="1163" xr:uid="{00000000-0005-0000-0000-00008A040000}"/>
    <cellStyle name="AÞ¸?JANmº°" xfId="1164" xr:uid="{00000000-0005-0000-0000-00008B040000}"/>
    <cellStyle name="AÞ¸?Januaryish" xfId="1165" xr:uid="{00000000-0005-0000-0000-00008C040000}"/>
    <cellStyle name="AÞ¸?Julyary" xfId="1166" xr:uid="{00000000-0005-0000-0000-00008D040000}"/>
    <cellStyle name="AÞ¸?Juneary" xfId="1167" xr:uid="{00000000-0005-0000-0000-00008E040000}"/>
    <cellStyle name="AÞ¸?LABOR.FAC.EXP499" xfId="1168" xr:uid="{00000000-0005-0000-0000-00008F040000}"/>
    <cellStyle name="AÞ¸?LEADR.F" xfId="1169" xr:uid="{00000000-0005-0000-0000-000090040000}"/>
    <cellStyle name="AÞ¸?LINE¿i¿µ (2)P49906" xfId="1170" xr:uid="{00000000-0005-0000-0000-000091040000}"/>
    <cellStyle name="AÞ¸?LINE¿i¿µC.EXP4" xfId="1171" xr:uid="{00000000-0005-0000-0000-000092040000}"/>
    <cellStyle name="AÞ¸?MANUF. COSTSP49" xfId="1172" xr:uid="{00000000-0005-0000-0000-000093040000}"/>
    <cellStyle name="AÞ¸?March. C" xfId="1173" xr:uid="{00000000-0005-0000-0000-000094040000}"/>
    <cellStyle name="AÞ¸?MARUF." xfId="1174" xr:uid="{00000000-0005-0000-0000-000095040000}"/>
    <cellStyle name="AÞ¸?MATERIALOST" xfId="1175" xr:uid="{00000000-0005-0000-0000-000096040000}"/>
    <cellStyle name="AÞ¸?MAYERI" xfId="1176" xr:uid="{00000000-0005-0000-0000-000097040000}"/>
    <cellStyle name="AÞ¸?MEX.PRL_¸¸±aµµ·¡0699(final" xfId="1177" xr:uid="{00000000-0005-0000-0000-000098040000}"/>
    <cellStyle name="AÞ¸?MEX.PRLLOS" xfId="1178" xr:uid="{00000000-0005-0000-0000-000099040000}"/>
    <cellStyle name="AÞ¸?MEX1PRL" xfId="1179" xr:uid="{00000000-0005-0000-0000-00009A040000}"/>
    <cellStyle name="AÞ¸?mex3PRL" xfId="1180" xr:uid="{00000000-0005-0000-0000-00009B040000}"/>
    <cellStyle name="AÞ¸?MEXICAN PAYROLL(JAN)OD." xfId="1181" xr:uid="{00000000-0005-0000-0000-00009C040000}"/>
    <cellStyle name="AÞ¸?MHXIC" xfId="1182" xr:uid="{00000000-0005-0000-0000-00009D040000}"/>
    <cellStyle name="AÞ¸?MONTHLY PRODOLL" xfId="1183" xr:uid="{00000000-0005-0000-0000-00009E040000}"/>
    <cellStyle name="AÞ¸?ºI¼­º° (2)ODOLL(JA" xfId="1184" xr:uid="{00000000-0005-0000-0000-00009F040000}"/>
    <cellStyle name="AÞ¸?ºI¼­º°Y PRODOL" xfId="1185" xr:uid="{00000000-0005-0000-0000-0000A0040000}"/>
    <cellStyle name="AÞ¸?P&amp;L~ADV. PRODLL(" xfId="1186" xr:uid="{00000000-0005-0000-0000-0000A1040000}"/>
    <cellStyle name="AÞ¸?PLAN`98(6.15)LL(" xfId="1187" xr:uid="{00000000-0005-0000-0000-0000A2040000}"/>
    <cellStyle name="AÞ¸?PLAN`98(6.15)LL( 2" xfId="1188" xr:uid="{00000000-0005-0000-0000-0000A3040000}"/>
    <cellStyle name="AÞ¸?PRD(12)(6." xfId="1189" xr:uid="{00000000-0005-0000-0000-0000A4040000}"/>
    <cellStyle name="AÞ¸?PRD_¸¸±aµµ·¡)LL(JAN)OD" xfId="1190" xr:uid="{00000000-0005-0000-0000-0000A5040000}"/>
    <cellStyle name="AÞ¸?PRDN`9" xfId="1191" xr:uid="{00000000-0005-0000-0000-0000A6040000}"/>
    <cellStyle name="AÞ¸?PROD REPORT2)_" xfId="1192" xr:uid="{00000000-0005-0000-0000-0000A7040000}"/>
    <cellStyle name="AÞ¸?PROD REPORT3)_P" xfId="1193" xr:uid="{00000000-0005-0000-0000-0000A8040000}"/>
    <cellStyle name="AÞ¸?PROD(FEB)RT3" xfId="1194" xr:uid="{00000000-0005-0000-0000-0000A9040000}"/>
    <cellStyle name="AÞ¸?PROD(JAN)RT3" xfId="1195" xr:uid="{00000000-0005-0000-0000-0000AA040000}"/>
    <cellStyle name="AÞ¸?PROD.COSTING)_P" xfId="1196" xr:uid="{00000000-0005-0000-0000-0000AB040000}"/>
    <cellStyle name="AÞ¸?PROD.MAYTIN" xfId="1197" xr:uid="{00000000-0005-0000-0000-0000AC040000}"/>
    <cellStyle name="AÞ¸?REEFERAYT" xfId="1198" xr:uid="{00000000-0005-0000-0000-0000AD040000}"/>
    <cellStyle name="AÞ¸?Sheet1 (2)_¸¸±aµµ·¡SEPTINGSEP" xfId="1199" xr:uid="{00000000-0005-0000-0000-0000AE040000}"/>
    <cellStyle name="AÞ¸?Sheet1 (2)NG)" xfId="1200" xr:uid="{00000000-0005-0000-0000-0000AF040000}"/>
    <cellStyle name="AÞ¸?Sheet1_12)_" xfId="1201" xr:uid="{00000000-0005-0000-0000-0000B0040000}"/>
    <cellStyle name="AÞ¸?Sheet1AYT" xfId="1202" xr:uid="{00000000-0005-0000-0000-0000B1040000}"/>
    <cellStyle name="AÞ¸?Sheet3_12" xfId="1203" xr:uid="{00000000-0005-0000-0000-0000B2040000}"/>
    <cellStyle name="AÞ¸?Sheet4_12" xfId="1204" xr:uid="{00000000-0005-0000-0000-0000B3040000}"/>
    <cellStyle name="AÞ¸?SUBCONTRACTOR COSTS (2" xfId="1205" xr:uid="{00000000-0005-0000-0000-0000B4040000}"/>
    <cellStyle name="AÞ¸?SUBCONTRACTOR COSTS_¸¸±aµµ·¡PTINGTING." xfId="1206" xr:uid="{00000000-0005-0000-0000-0000B5040000}"/>
    <cellStyle name="AÞ¸?SUMMARYRAC" xfId="1207" xr:uid="{00000000-0005-0000-0000-0000B6040000}"/>
    <cellStyle name="AÞ¸?TCMMA" xfId="1208" xr:uid="{00000000-0005-0000-0000-0000B7040000}"/>
    <cellStyle name="AÞ¸?US PAYROLL(JAN)OST" xfId="1209" xr:uid="{00000000-0005-0000-0000-0000B8040000}"/>
    <cellStyle name="AÞ¸?US.PRL_¸¸±aµµ·¡OSTS_cover" xfId="1210" xr:uid="{00000000-0005-0000-0000-0000B9040000}"/>
    <cellStyle name="AÞ¸?US.PRLROL" xfId="1211" xr:uid="{00000000-0005-0000-0000-0000BA040000}"/>
    <cellStyle name="AÞ¸?V.8.(2)¿µ¾÷¿UAU±YPROD.SEPT" xfId="1212" xr:uid="{00000000-0005-0000-0000-0000BB040000}"/>
    <cellStyle name="AÞ¸?V.8.(3)ºIA·AU±YA¶´Þ¹æ¾EEPTINGSEPTIN" xfId="1213" xr:uid="{00000000-0005-0000-0000-0000BC040000}"/>
    <cellStyle name="AÞ¸?V.8.(4)¿µ¾÷¿Uºn¿eA?¤¾EEPTINGSEPT" xfId="1214" xr:uid="{00000000-0005-0000-0000-0000BD040000}"/>
    <cellStyle name="AÞ¸?V.8.AU±Y¿i¿e(1.¿µ¾÷»o)EEPTINGSEPT" xfId="1215" xr:uid="{00000000-0005-0000-0000-0000BE040000}"/>
    <cellStyle name="AÞ¸?VT8.A" xfId="1216" xr:uid="{00000000-0005-0000-0000-0000BF040000}"/>
    <cellStyle name="AÞ¸?VT95³aAc°iÆC¸A»o¼¼÷»o)EEPTIN" xfId="1217" xr:uid="{00000000-0005-0000-0000-0000C0040000}"/>
    <cellStyle name="AÞ¸?WARRANTY_¸¸±aµµ·¡¼÷»o)EEPTI" xfId="1218" xr:uid="{00000000-0005-0000-0000-0000C1040000}"/>
    <cellStyle name="AÞ¸?WARRANTY°i " xfId="1219" xr:uid="{00000000-0005-0000-0000-0000C2040000}"/>
    <cellStyle name="AÞ¸?warrantyA?¤A?I (2)ROD.SE" xfId="1220" xr:uid="{00000000-0005-0000-0000-0000C3040000}"/>
    <cellStyle name="AÞ¸?warrantyA?¤A?I2)_PRO" xfId="1221" xr:uid="{00000000-0005-0000-0000-0000C4040000}"/>
    <cellStyle name="AÞ¸?WK1_¸¸±aµµ·¡A?I (2)RO" xfId="1222" xr:uid="{00000000-0005-0000-0000-0000C5040000}"/>
    <cellStyle name="AÞ¸?WK1ran" xfId="1223" xr:uid="{00000000-0005-0000-0000-0000C6040000}"/>
    <cellStyle name="AÞ¸?WK2_¸¸±aµµ·¡)_PROD.SEP" xfId="1224" xr:uid="{00000000-0005-0000-0000-0000C7040000}"/>
    <cellStyle name="AÞ¸?WK3_¸¸±aµµ·¡)_PROD.SEP" xfId="1225" xr:uid="{00000000-0005-0000-0000-0000C8040000}"/>
    <cellStyle name="AÞ¸?WK4_¸¸±aµµ·¡)_PROD.SEP" xfId="1226" xr:uid="{00000000-0005-0000-0000-0000C9040000}"/>
    <cellStyle name="AÞ¸¶ [0]_¡U¾EU￢ A¾COºn±³ " xfId="1227" xr:uid="{00000000-0005-0000-0000-0000CA040000}"/>
    <cellStyle name="ÄÞ¸¶ [0]_¡Ú¾ÈÜ¬ Á¾ÇÕºñ±³ " xfId="1228" xr:uid="{00000000-0005-0000-0000-0000CB040000}"/>
    <cellStyle name="AÞ¸¶ [0]_´eºnC￥" xfId="1229" xr:uid="{00000000-0005-0000-0000-0000CC040000}"/>
    <cellStyle name="ÄÞ¸¶ [0]_±â¾È " xfId="1230" xr:uid="{00000000-0005-0000-0000-0000CD040000}"/>
    <cellStyle name="AÞ¸¶ [0]_°u¸RC×¸n_¾÷A¾º° " xfId="1231" xr:uid="{00000000-0005-0000-0000-0000CE040000}"/>
    <cellStyle name="ÄÞ¸¶ [0]_½ÇÀûÇöÈ² " xfId="1232" xr:uid="{00000000-0005-0000-0000-0000CF040000}"/>
    <cellStyle name="AÞ¸¶ [0]_1.SUMMARY " xfId="1233" xr:uid="{00000000-0005-0000-0000-0000D0040000}"/>
    <cellStyle name="ÄÞ¸¶ [0]_1.SUMMARY " xfId="1234" xr:uid="{00000000-0005-0000-0000-0000D1040000}"/>
    <cellStyle name="AÞ¸¶ [0]_1.SUMMARY  2" xfId="1235" xr:uid="{00000000-0005-0000-0000-0000D2040000}"/>
    <cellStyle name="ÄÞ¸¶ [0]_1.SUMMARY  2" xfId="1236" xr:uid="{00000000-0005-0000-0000-0000D3040000}"/>
    <cellStyle name="AÞ¸¶ [0]_2.CONCEPT " xfId="1237" xr:uid="{00000000-0005-0000-0000-0000D4040000}"/>
    <cellStyle name="ÄÞ¸¶ [0]_2.CONCEPT " xfId="1238" xr:uid="{00000000-0005-0000-0000-0000D5040000}"/>
    <cellStyle name="AÞ¸¶ [0]_2.CONCEPT  2" xfId="1239" xr:uid="{00000000-0005-0000-0000-0000D6040000}"/>
    <cellStyle name="ÄÞ¸¶ [0]_2.CONCEPT  2" xfId="1240" xr:uid="{00000000-0005-0000-0000-0000D7040000}"/>
    <cellStyle name="AÞ¸¶ [0]_3.MSCHEDULE¿μ¹R " xfId="1241" xr:uid="{00000000-0005-0000-0000-0000D8040000}"/>
    <cellStyle name="ÄÞ¸¶ [0]_3PJTR°èÈ¹ " xfId="1242" xr:uid="{00000000-0005-0000-0000-0000D9040000}"/>
    <cellStyle name="AÞ¸¶ [0]_4 " xfId="1243" xr:uid="{00000000-0005-0000-0000-0000DA040000}"/>
    <cellStyle name="ÄÞ¸¶ [0]_4 " xfId="1244" xr:uid="{00000000-0005-0000-0000-0000DB040000}"/>
    <cellStyle name="AÞ¸¶ [0]_4  2" xfId="1245" xr:uid="{00000000-0005-0000-0000-0000DC040000}"/>
    <cellStyle name="ÄÞ¸¶ [0]_4  2" xfId="1246" xr:uid="{00000000-0005-0000-0000-0000DD040000}"/>
    <cellStyle name="AÞ¸¶ [0]_6-3°æAi·A " xfId="1247" xr:uid="{00000000-0005-0000-0000-0000DE040000}"/>
    <cellStyle name="ÄÞ¸¶ [0]_6-3°æÀï·Â " xfId="1248" xr:uid="{00000000-0005-0000-0000-0000DF040000}"/>
    <cellStyle name="AÞ¸¶ [0]_6-3°æAi·A  2" xfId="1249" xr:uid="{00000000-0005-0000-0000-0000E0040000}"/>
    <cellStyle name="ÄÞ¸¶ [0]_6-3°æÀï·Â  2" xfId="1250" xr:uid="{00000000-0005-0000-0000-0000E1040000}"/>
    <cellStyle name="AÞ¸¶ [0]_7.MASTER SCHEDULE " xfId="1251" xr:uid="{00000000-0005-0000-0000-0000E2040000}"/>
    <cellStyle name="ÄÞ¸¶ [0]_7.MASTER SCHEDULE " xfId="1252" xr:uid="{00000000-0005-0000-0000-0000E3040000}"/>
    <cellStyle name="AÞ¸¶ [0]_7.MASTER SCHEDULE  2" xfId="1253" xr:uid="{00000000-0005-0000-0000-0000E4040000}"/>
    <cellStyle name="ÄÞ¸¶ [0]_7.MASTER SCHEDULE  2" xfId="1254" xr:uid="{00000000-0005-0000-0000-0000E5040000}"/>
    <cellStyle name="AÞ¸¶ [0]_AI¿ø°eE¹ " xfId="1255" xr:uid="{00000000-0005-0000-0000-0000E6040000}"/>
    <cellStyle name="ÄÞ¸¶ [0]_ÀÎ¿ø°èÈ¹ " xfId="1256" xr:uid="{00000000-0005-0000-0000-0000E7040000}"/>
    <cellStyle name="AÞ¸¶ [0]_AI¿ø°eE¹  2" xfId="1257" xr:uid="{00000000-0005-0000-0000-0000E8040000}"/>
    <cellStyle name="ÄÞ¸¶ [0]_ÀÎ¿ø°èÈ¹  2" xfId="1258" xr:uid="{00000000-0005-0000-0000-0000E9040000}"/>
    <cellStyle name="AÞ¸¶ [0]_AN°yº¸°i-Aß°¡Ay°¨ " xfId="1259" xr:uid="{00000000-0005-0000-0000-0000EA040000}"/>
    <cellStyle name="ÄÞ¸¶ [0]_ÃÖÁ¾ÀÏÁ¤ " xfId="1260" xr:uid="{00000000-0005-0000-0000-0000EB040000}"/>
    <cellStyle name="AÞ¸¶ [0]_INQUIRY ¿μ¾÷AßAø " xfId="1261" xr:uid="{00000000-0005-0000-0000-0000EC040000}"/>
    <cellStyle name="ÄÞ¸¶ [0]_lx-taxi " xfId="1262" xr:uid="{00000000-0005-0000-0000-0000ED040000}"/>
    <cellStyle name="AÞ¸¶ [0]_M105CDT " xfId="1263" xr:uid="{00000000-0005-0000-0000-0000EE040000}"/>
    <cellStyle name="ÄÞ¸¶ [0]_MKN-M1.1 " xfId="1264" xr:uid="{00000000-0005-0000-0000-0000EF040000}"/>
    <cellStyle name="AÞ¸¶ [0]_SAMPLE " xfId="1265" xr:uid="{00000000-0005-0000-0000-0000F0040000}"/>
    <cellStyle name="ÄÞ¸¶ [0]_SAMPLE " xfId="1266" xr:uid="{00000000-0005-0000-0000-0000F1040000}"/>
    <cellStyle name="AÞ¸¶ [0]_SAMPLE  2" xfId="1267" xr:uid="{00000000-0005-0000-0000-0000F2040000}"/>
    <cellStyle name="ÄÞ¸¶ [0]_SAMPLE  2" xfId="1268" xr:uid="{00000000-0005-0000-0000-0000F3040000}"/>
    <cellStyle name="AÞ¸¶ [0]_Sheet1 (2)_1.SUMMARY " xfId="1269" xr:uid="{00000000-0005-0000-0000-0000F4040000}"/>
    <cellStyle name="ÄÞ¸¶ [0]_Sheet1 (2)_1.SUMMARY " xfId="1270" xr:uid="{00000000-0005-0000-0000-0000F5040000}"/>
    <cellStyle name="AÞ¸¶ [0]_Sheet1 (2)_1.SUMMARY  2" xfId="1271" xr:uid="{00000000-0005-0000-0000-0000F6040000}"/>
    <cellStyle name="ÄÞ¸¶ [0]_Sheet1 (2)_1.SUMMARY  2" xfId="1272" xr:uid="{00000000-0005-0000-0000-0000F7040000}"/>
    <cellStyle name="AÞ¸¶ [0]_Sheet1 (2)_3.MSCHEDULE¿μ¹R " xfId="1273" xr:uid="{00000000-0005-0000-0000-0000F8040000}"/>
    <cellStyle name="ÄÞ¸¶ [0]_Sheet1_1.SUMMARY " xfId="1274" xr:uid="{00000000-0005-0000-0000-0000F9040000}"/>
    <cellStyle name="AÞ¸¶ [0]_Sheet1_3.MSCHEDULE¿μ¹R " xfId="1275" xr:uid="{00000000-0005-0000-0000-0000FA040000}"/>
    <cellStyle name="ÄÞ¸¶ [0]_Sheet1_ÃÖÁ¾ÀÏÁ¤ " xfId="1276" xr:uid="{00000000-0005-0000-0000-0000FB040000}"/>
    <cellStyle name="AÞ¸¶ [0]_Sheet1_XD AOA¾AIA¤ " xfId="1277" xr:uid="{00000000-0005-0000-0000-0000FC040000}"/>
    <cellStyle name="ÄÞ¸¶ [0]_Sheet1_XD ÃÖÁ¾ÀÏÁ¤ " xfId="1278" xr:uid="{00000000-0005-0000-0000-0000FD040000}"/>
    <cellStyle name="AÞ¸¶ [0]_Sheet1_XD AOA¾AIA¤  2" xfId="1279" xr:uid="{00000000-0005-0000-0000-0000FE040000}"/>
    <cellStyle name="ÄÞ¸¶ [0]_Sheet1_XD ÃÖÁ¾ÀÏÁ¤  2" xfId="1280" xr:uid="{00000000-0005-0000-0000-0000FF040000}"/>
    <cellStyle name="AÞ¸¶ [0]_SMG-CKD-d1.1 " xfId="1281" xr:uid="{00000000-0005-0000-0000-000000050000}"/>
    <cellStyle name="ÄÞ¸¶ [0]_SMG-CKD-d1.1 " xfId="1282" xr:uid="{00000000-0005-0000-0000-000001050000}"/>
    <cellStyle name="AÞ¸¶ [0]_SMG-CKD-d1.1  2" xfId="1283" xr:uid="{00000000-0005-0000-0000-000002050000}"/>
    <cellStyle name="ÄÞ¸¶ [0]_SMG-CKD-d1.1  2" xfId="1284" xr:uid="{00000000-0005-0000-0000-000003050000}"/>
    <cellStyle name="AÞ¸¶_¡U¾EU￢ A¾COºn±³ " xfId="1285" xr:uid="{00000000-0005-0000-0000-000004050000}"/>
    <cellStyle name="ÄÞ¸¶_¡Ú¾ÈÜ¬ Á¾ÇÕºñ±³ " xfId="1286" xr:uid="{00000000-0005-0000-0000-000005050000}"/>
    <cellStyle name="AÞ¸¶_´eºnC￥" xfId="1287" xr:uid="{00000000-0005-0000-0000-000006050000}"/>
    <cellStyle name="ÄÞ¸¶_±â¾È " xfId="1288" xr:uid="{00000000-0005-0000-0000-000007050000}"/>
    <cellStyle name="AÞ¸¶_°u¸RC×¸n_¾÷A¾º° " xfId="1289" xr:uid="{00000000-0005-0000-0000-000008050000}"/>
    <cellStyle name="ÄÞ¸¶_½ÇÀûÇöÈ² " xfId="1290" xr:uid="{00000000-0005-0000-0000-000009050000}"/>
    <cellStyle name="AÞ¸¶_1.SUMMARY " xfId="1291" xr:uid="{00000000-0005-0000-0000-00000A050000}"/>
    <cellStyle name="ÄÞ¸¶_1.SUMMARY " xfId="1292" xr:uid="{00000000-0005-0000-0000-00000B050000}"/>
    <cellStyle name="AÞ¸¶_1.SUMMARY  2" xfId="1293" xr:uid="{00000000-0005-0000-0000-00000C050000}"/>
    <cellStyle name="ÄÞ¸¶_1.SUMMARY  2" xfId="1294" xr:uid="{00000000-0005-0000-0000-00000D050000}"/>
    <cellStyle name="AÞ¸¶_2.CONCEPT " xfId="1295" xr:uid="{00000000-0005-0000-0000-00000E050000}"/>
    <cellStyle name="ÄÞ¸¶_2.CONCEPT " xfId="1296" xr:uid="{00000000-0005-0000-0000-00000F050000}"/>
    <cellStyle name="AÞ¸¶_2.CONCEPT  2" xfId="1297" xr:uid="{00000000-0005-0000-0000-000010050000}"/>
    <cellStyle name="ÄÞ¸¶_2.CONCEPT  2" xfId="1298" xr:uid="{00000000-0005-0000-0000-000011050000}"/>
    <cellStyle name="AÞ¸¶_3.MSCHEDULE¿μ¹R " xfId="1299" xr:uid="{00000000-0005-0000-0000-000012050000}"/>
    <cellStyle name="ÄÞ¸¶_3PJTR°èÈ¹ " xfId="1300" xr:uid="{00000000-0005-0000-0000-000013050000}"/>
    <cellStyle name="AÞ¸¶_4 " xfId="1301" xr:uid="{00000000-0005-0000-0000-000014050000}"/>
    <cellStyle name="ÄÞ¸¶_4 " xfId="1302" xr:uid="{00000000-0005-0000-0000-000015050000}"/>
    <cellStyle name="AÞ¸¶_4  2" xfId="1303" xr:uid="{00000000-0005-0000-0000-000016050000}"/>
    <cellStyle name="ÄÞ¸¶_4  2" xfId="1304" xr:uid="{00000000-0005-0000-0000-000017050000}"/>
    <cellStyle name="AÞ¸¶_6-3°æAi·A " xfId="1305" xr:uid="{00000000-0005-0000-0000-000018050000}"/>
    <cellStyle name="ÄÞ¸¶_6-3°æÀï·Â " xfId="1306" xr:uid="{00000000-0005-0000-0000-000019050000}"/>
    <cellStyle name="AÞ¸¶_6-3°æAi·A  2" xfId="1307" xr:uid="{00000000-0005-0000-0000-00001A050000}"/>
    <cellStyle name="ÄÞ¸¶_6-3°æÀï·Â  2" xfId="1308" xr:uid="{00000000-0005-0000-0000-00001B050000}"/>
    <cellStyle name="AÞ¸¶_7.MASTER SCHEDULE " xfId="1309" xr:uid="{00000000-0005-0000-0000-00001C050000}"/>
    <cellStyle name="ÄÞ¸¶_7.MASTER SCHEDULE " xfId="1310" xr:uid="{00000000-0005-0000-0000-00001D050000}"/>
    <cellStyle name="AÞ¸¶_7.MASTER SCHEDULE  2" xfId="1311" xr:uid="{00000000-0005-0000-0000-00001E050000}"/>
    <cellStyle name="ÄÞ¸¶_7.MASTER SCHEDULE  2" xfId="1312" xr:uid="{00000000-0005-0000-0000-00001F050000}"/>
    <cellStyle name="AÞ¸¶_AI¿ø°eE¹ " xfId="1313" xr:uid="{00000000-0005-0000-0000-000020050000}"/>
    <cellStyle name="ÄÞ¸¶_ÀÎ¿ø°èÈ¹ " xfId="1314" xr:uid="{00000000-0005-0000-0000-000021050000}"/>
    <cellStyle name="AÞ¸¶_AI¿ø°eE¹  2" xfId="1315" xr:uid="{00000000-0005-0000-0000-000022050000}"/>
    <cellStyle name="ÄÞ¸¶_ÀÎ¿ø°èÈ¹  2" xfId="1316" xr:uid="{00000000-0005-0000-0000-000023050000}"/>
    <cellStyle name="AÞ¸¶_AN°yº¸°i-Aß°¡Ay°¨ " xfId="1317" xr:uid="{00000000-0005-0000-0000-000024050000}"/>
    <cellStyle name="ÄÞ¸¶_ÃÖÁ¾ÀÏÁ¤ " xfId="1318" xr:uid="{00000000-0005-0000-0000-000025050000}"/>
    <cellStyle name="AÞ¸¶_INQUIRY ¿μ¾÷AßAø " xfId="1319" xr:uid="{00000000-0005-0000-0000-000026050000}"/>
    <cellStyle name="ÄÞ¸¶_lx-taxi " xfId="1320" xr:uid="{00000000-0005-0000-0000-000027050000}"/>
    <cellStyle name="AÞ¸¶_M105CDT " xfId="1321" xr:uid="{00000000-0005-0000-0000-000028050000}"/>
    <cellStyle name="ÄÞ¸¶_MKN-M1.1 " xfId="1322" xr:uid="{00000000-0005-0000-0000-000029050000}"/>
    <cellStyle name="AÞ¸¶_SAMPLE " xfId="1323" xr:uid="{00000000-0005-0000-0000-00002A050000}"/>
    <cellStyle name="ÄÞ¸¶_SAMPLE " xfId="1324" xr:uid="{00000000-0005-0000-0000-00002B050000}"/>
    <cellStyle name="AÞ¸¶_SAMPLE  2" xfId="1325" xr:uid="{00000000-0005-0000-0000-00002C050000}"/>
    <cellStyle name="ÄÞ¸¶_SAMPLE  2" xfId="1326" xr:uid="{00000000-0005-0000-0000-00002D050000}"/>
    <cellStyle name="AÞ¸¶_Sheet1 (2)_1.SUMMARY " xfId="1327" xr:uid="{00000000-0005-0000-0000-00002E050000}"/>
    <cellStyle name="ÄÞ¸¶_Sheet1 (2)_1.SUMMARY " xfId="1328" xr:uid="{00000000-0005-0000-0000-00002F050000}"/>
    <cellStyle name="AÞ¸¶_Sheet1 (2)_1.SUMMARY  2" xfId="1329" xr:uid="{00000000-0005-0000-0000-000030050000}"/>
    <cellStyle name="ÄÞ¸¶_Sheet1 (2)_1.SUMMARY  2" xfId="1330" xr:uid="{00000000-0005-0000-0000-000031050000}"/>
    <cellStyle name="AÞ¸¶_Sheet1 (2)_3.MSCHEDULE¿μ¹R " xfId="1331" xr:uid="{00000000-0005-0000-0000-000032050000}"/>
    <cellStyle name="ÄÞ¸¶_Sheet1_1.SUMMARY " xfId="1332" xr:uid="{00000000-0005-0000-0000-000033050000}"/>
    <cellStyle name="AÞ¸¶_Sheet1_3.MSCHEDULE¿μ¹R " xfId="1333" xr:uid="{00000000-0005-0000-0000-000034050000}"/>
    <cellStyle name="ÄÞ¸¶_Sheet1_ÃÖÁ¾ÀÏÁ¤ " xfId="1334" xr:uid="{00000000-0005-0000-0000-000035050000}"/>
    <cellStyle name="AÞ¸¶_Sheet1_XD AOA¾AIA¤ " xfId="1335" xr:uid="{00000000-0005-0000-0000-000036050000}"/>
    <cellStyle name="ÄÞ¸¶_Sheet1_XD ÃÖÁ¾ÀÏÁ¤ " xfId="1336" xr:uid="{00000000-0005-0000-0000-000037050000}"/>
    <cellStyle name="AÞ¸¶_Sheet1_XD AOA¾AIA¤  2" xfId="1337" xr:uid="{00000000-0005-0000-0000-000038050000}"/>
    <cellStyle name="ÄÞ¸¶_Sheet1_XD ÃÖÁ¾ÀÏÁ¤  2" xfId="1338" xr:uid="{00000000-0005-0000-0000-000039050000}"/>
    <cellStyle name="AÞ¸¶_SMG-CKD-d1.1 " xfId="1339" xr:uid="{00000000-0005-0000-0000-00003A050000}"/>
    <cellStyle name="ÄÞ¸¶_SMG-CKD-d1.1 " xfId="1340" xr:uid="{00000000-0005-0000-0000-00003B050000}"/>
    <cellStyle name="AÞ¸¶_SMG-CKD-d1.1  2" xfId="1341" xr:uid="{00000000-0005-0000-0000-00003C050000}"/>
    <cellStyle name="ÄÞ¸¶_SMG-CKD-d1.1  2" xfId="1342" xr:uid="{00000000-0005-0000-0000-00003D050000}"/>
    <cellStyle name="_x0001_b" xfId="1343" xr:uid="{00000000-0005-0000-0000-00003E050000}"/>
    <cellStyle name="Bad" xfId="1344" xr:uid="{00000000-0005-0000-0000-00003F050000}"/>
    <cellStyle name="Body" xfId="1345" xr:uid="{00000000-0005-0000-0000-000040050000}"/>
    <cellStyle name="Body 2" xfId="1346" xr:uid="{00000000-0005-0000-0000-000041050000}"/>
    <cellStyle name="BuiltOpt_Content" xfId="1347" xr:uid="{00000000-0005-0000-0000-000042050000}"/>
    <cellStyle name="C?A??½ACNµµ (7¿u)PROD.SEP" xfId="1348" xr:uid="{00000000-0005-0000-0000-000043050000}"/>
    <cellStyle name="C?A??½ACNµµ (7¿u)PROD.SEP 2" xfId="1349" xr:uid="{00000000-0005-0000-0000-000044050000}"/>
    <cellStyle name="C?A?´U°¡cover" xfId="1350" xr:uid="{00000000-0005-0000-0000-000045050000}"/>
    <cellStyle name="C?A?´U°¡cover 2" xfId="1351" xr:uid="{00000000-0005-0000-0000-000046050000}"/>
    <cellStyle name="C?A?¸¸±aµµ·¡ (2))_PROD.SE" xfId="1352" xr:uid="{00000000-0005-0000-0000-000047050000}"/>
    <cellStyle name="C?A?¸¸±aµµ·¡r (2)_PRO" xfId="1353" xr:uid="{00000000-0005-0000-0000-000048050000}"/>
    <cellStyle name="C?A?¸nA÷µµ· " xfId="1354" xr:uid="{00000000-0005-0000-0000-000049050000}"/>
    <cellStyle name="C?A?¸nA÷µµ·  2" xfId="1355" xr:uid="{00000000-0005-0000-0000-00004A050000}"/>
    <cellStyle name="C?A?¿uº° (4) (7¿u" xfId="1356" xr:uid="{00000000-0005-0000-0000-00004B050000}"/>
    <cellStyle name="C?A?¿uº° (4) (7¿u 2" xfId="1357" xr:uid="{00000000-0005-0000-0000-00004C050000}"/>
    <cellStyle name="C?A?±Y¾× (4) " xfId="1358" xr:uid="{00000000-0005-0000-0000-00004D050000}"/>
    <cellStyle name="C?A?±Y¾× (4)  2" xfId="1359" xr:uid="{00000000-0005-0000-0000-00004E050000}"/>
    <cellStyle name="C?A?»o¹Y±a(HYPA) (2)OD.SE" xfId="1360" xr:uid="{00000000-0005-0000-0000-00004F050000}"/>
    <cellStyle name="C?A?»o¹Y±a(HYPA) (2)OD.SE 2" xfId="1361" xr:uid="{00000000-0005-0000-0000-000050050000}"/>
    <cellStyle name="C?A?»y»e½CAuYPA) " xfId="1362" xr:uid="{00000000-0005-0000-0000-000051050000}"/>
    <cellStyle name="C?A?»y»e½CAuYPA)  2" xfId="1363" xr:uid="{00000000-0005-0000-0000-000052050000}"/>
    <cellStyle name="C?A?°¡µ¿A²AuYPA) " xfId="1364" xr:uid="{00000000-0005-0000-0000-000053050000}"/>
    <cellStyle name="C?A?°¡µ¿A²AuYPA)  2" xfId="1365" xr:uid="{00000000-0005-0000-0000-000054050000}"/>
    <cellStyle name="C?A?°æºn7¿uÐ¸R)) " xfId="1366" xr:uid="{00000000-0005-0000-0000-000055050000}"/>
    <cellStyle name="C?A?°æºn7¿uÐ¸R))  2" xfId="1367" xr:uid="{00000000-0005-0000-0000-000056050000}"/>
    <cellStyle name="C?A?°ø¹R (ºÐ¸R)) (2)OD." xfId="1368" xr:uid="{00000000-0005-0000-0000-000057050000}"/>
    <cellStyle name="C?A?°ø¹R (ºÐ¸R)) (2)OD. 2" xfId="1369" xr:uid="{00000000-0005-0000-0000-000058050000}"/>
    <cellStyle name="C?A?°ø¹R ²AuYP" xfId="1370" xr:uid="{00000000-0005-0000-0000-000059050000}"/>
    <cellStyle name="C?A?°ø¹R ²AuYP 2" xfId="1371" xr:uid="{00000000-0005-0000-0000-00005A050000}"/>
    <cellStyle name="C?A?¼OAI(»y»e1-3)(2)OD" xfId="1372" xr:uid="{00000000-0005-0000-0000-00005B050000}"/>
    <cellStyle name="C?A?¼OAI(»y»e1-3)(2)OD 2" xfId="1373" xr:uid="{00000000-0005-0000-0000-00005C050000}"/>
    <cellStyle name="C?A?¼OAI(ÆC¸A1-3) 2)OD." xfId="1374" xr:uid="{00000000-0005-0000-0000-00005D050000}"/>
    <cellStyle name="C?A?¼OAI(ÆC¸A1-3) 2)OD. 2" xfId="1375" xr:uid="{00000000-0005-0000-0000-00005E050000}"/>
    <cellStyle name="C?A?¼OAI(FEB»y»e) 2)OD" xfId="1376" xr:uid="{00000000-0005-0000-0000-00005F050000}"/>
    <cellStyle name="C?A?¼OAI(FEB»y»e) 2)OD 2" xfId="1377" xr:uid="{00000000-0005-0000-0000-000060050000}"/>
    <cellStyle name="C?A?¼OAI(FEBÆC¸A) 2)OD." xfId="1378" xr:uid="{00000000-0005-0000-0000-000061050000}"/>
    <cellStyle name="C?A?¼OAI(FEBÆC¸A) 2)OD. 2" xfId="1379" xr:uid="{00000000-0005-0000-0000-000062050000}"/>
    <cellStyle name="C?A?¼OAI(MAR»y»e) 2)OD" xfId="1380" xr:uid="{00000000-0005-0000-0000-000063050000}"/>
    <cellStyle name="C?A?¼OAI(MAR»y»e) 2)OD 2" xfId="1381" xr:uid="{00000000-0005-0000-0000-000064050000}"/>
    <cellStyle name="C?A?¼OAI(MARÆC¸A) 2)OD" xfId="1382" xr:uid="{00000000-0005-0000-0000-000065050000}"/>
    <cellStyle name="C?A?¼OAI(MARÆC¸A) 2)OD 2" xfId="1383" xr:uid="{00000000-0005-0000-0000-000066050000}"/>
    <cellStyle name="C?A?¼OAI(RIO)C¸A" xfId="1384" xr:uid="{00000000-0005-0000-0000-000067050000}"/>
    <cellStyle name="C?A?¼OAI(RIO)C¸A 2" xfId="1385" xr:uid="{00000000-0005-0000-0000-000068050000}"/>
    <cellStyle name="C?A?¼OAI°e»e(¿uº°)2)OD.SEP" xfId="1386" xr:uid="{00000000-0005-0000-0000-000069050000}"/>
    <cellStyle name="C?A?¼OAI°e»e(¿uº°)2)OD.SEP 2" xfId="1387" xr:uid="{00000000-0005-0000-0000-00006A050000}"/>
    <cellStyle name="C?A?¼OAI°e»e¼­uº°)2)O" xfId="1388" xr:uid="{00000000-0005-0000-0000-00006B050000}"/>
    <cellStyle name="C?A?¼OAI°e»e¼­uº°)2)O 2" xfId="1389" xr:uid="{00000000-0005-0000-0000-00006C050000}"/>
    <cellStyle name="C?A?¼OAI1¿u (2)º°)2" xfId="1390" xr:uid="{00000000-0005-0000-0000-00006D050000}"/>
    <cellStyle name="C?A?¼OAI1¿u (2)º°)2 2" xfId="1391" xr:uid="{00000000-0005-0000-0000-00006E050000}"/>
    <cellStyle name="C?A?¼OAI1¿u (ÆC¸A)2)OD.S" xfId="1392" xr:uid="{00000000-0005-0000-0000-00006F050000}"/>
    <cellStyle name="C?A?¼OAI1¿u (ÆC¸A)2)OD.S 2" xfId="1393" xr:uid="{00000000-0005-0000-0000-000070050000}"/>
    <cellStyle name="C?A?¼OAI1¿ue¼­u" xfId="1394" xr:uid="{00000000-0005-0000-0000-000071050000}"/>
    <cellStyle name="C?A?¼OAI1¿ue¼­u 2" xfId="1395" xr:uid="{00000000-0005-0000-0000-000072050000}"/>
    <cellStyle name="C?A?¼OAI1-12¿u  (»y)  (3)PTING" xfId="1396" xr:uid="{00000000-0005-0000-0000-000073050000}"/>
    <cellStyle name="C?A?¼OAI1-12¿u  (»y)  (3)PTING 2" xfId="1397" xr:uid="{00000000-0005-0000-0000-000074050000}"/>
    <cellStyle name="C?A?¼OAI1-12¿u  (ÆC)  (4)PTING" xfId="1398" xr:uid="{00000000-0005-0000-0000-000075050000}"/>
    <cellStyle name="C?A?¼OAI1-12¿u  (ÆC)  (4)PTING 2" xfId="1399" xr:uid="{00000000-0005-0000-0000-000076050000}"/>
    <cellStyle name="C?A?¼OAI1-5¿u  (»y)  (2))PTIN" xfId="1400" xr:uid="{00000000-0005-0000-0000-000077050000}"/>
    <cellStyle name="C?A?¼OAI1-5¿u  (»y)  (2))PTIN 2" xfId="1401" xr:uid="{00000000-0005-0000-0000-000078050000}"/>
    <cellStyle name="C?A?¼OAI1-6¿u  (ÆC¸A±aA?PTINGSEP" xfId="1402" xr:uid="{00000000-0005-0000-0000-000079050000}"/>
    <cellStyle name="C?A?¼OAI1-6¿u  (ÆC¸A±aA?PTINGSEP 2" xfId="1403" xr:uid="{00000000-0005-0000-0000-00007A050000}"/>
    <cellStyle name="C?A?¼OAIA?¤»cC?" xfId="1404" xr:uid="{00000000-0005-0000-0000-00007B050000}"/>
    <cellStyle name="C?A?¼OAIA?¤»cC? 2" xfId="1405" xr:uid="{00000000-0005-0000-0000-00007C050000}"/>
    <cellStyle name="C?A?¼OAIA?I.95 (2)A±aA" xfId="1406" xr:uid="{00000000-0005-0000-0000-00007D050000}"/>
    <cellStyle name="C?A?¼OAIA?I.95 (2)A±aA 2" xfId="1407" xr:uid="{00000000-0005-0000-0000-00007E050000}"/>
    <cellStyle name="C?A?¼OAIA?I.95(ÆC " xfId="1408" xr:uid="{00000000-0005-0000-0000-00007F050000}"/>
    <cellStyle name="C?A?¼OAIA?I.95(ÆC  2" xfId="1409" xr:uid="{00000000-0005-0000-0000-000080050000}"/>
    <cellStyle name="C?A?¼OAIA?I.9972_¼OAI(AUG»y»e) (2)NGPTING" xfId="1410" xr:uid="{00000000-0005-0000-0000-000081050000}"/>
    <cellStyle name="C?A?¼OAIA?I.99722)A " xfId="1411" xr:uid="{00000000-0005-0000-0000-000082050000}"/>
    <cellStyle name="C?A?¼OAIA?I.99722)A  2" xfId="1412" xr:uid="{00000000-0005-0000-0000-000083050000}"/>
    <cellStyle name="C?A?¼OAIAO¿a»cC?_PROD" xfId="1413" xr:uid="{00000000-0005-0000-0000-000084050000}"/>
    <cellStyle name="C?A?¼OAIAO¿a»cC?¼OAI(AUG»y»e) (2)(JUN) (2)" xfId="1414" xr:uid="{00000000-0005-0000-0000-000085050000}"/>
    <cellStyle name="C?A?¼OAIAO¿a»cC?¼OAI(AUG»y»e) (2)(JUN) (2) 2" xfId="1415" xr:uid="{00000000-0005-0000-0000-000086050000}"/>
    <cellStyle name="C?A?¼OAIAO¿a»cC?¼OAI(JUL»y»e) (2)(JUN) (2)" xfId="1416" xr:uid="{00000000-0005-0000-0000-000087050000}"/>
    <cellStyle name="C?A?¼OAIAO¿a»cC?¼OAI(JUL»y»e) (2)(JUN) (2) 2" xfId="1417" xr:uid="{00000000-0005-0000-0000-000088050000}"/>
    <cellStyle name="C?A?¼OAIAO¿a»cC?BOOK25UL»y»e" xfId="1418" xr:uid="{00000000-0005-0000-0000-000089050000}"/>
    <cellStyle name="C?A?¼OAIAO¿a»cC?BOOK25UL»y»e 2" xfId="1419" xr:uid="{00000000-0005-0000-0000-00008A050000}"/>
    <cellStyle name="C?A?¼OAIAO¿a»cC?BOOK26UL»y»e" xfId="1420" xr:uid="{00000000-0005-0000-0000-00008B050000}"/>
    <cellStyle name="C?A?¼OAIAO¿a»cC?BOOK26UL»y»e 2" xfId="1421" xr:uid="{00000000-0005-0000-0000-00008C050000}"/>
    <cellStyle name="C?A?¼OAIAO¿a»cC?BOOK2JUL»y " xfId="1422" xr:uid="{00000000-0005-0000-0000-00008D050000}"/>
    <cellStyle name="C?A?¼OAIAO¿a»cC?BOOK2JUL»y  2" xfId="1423" xr:uid="{00000000-0005-0000-0000-00008E050000}"/>
    <cellStyle name="C?A?¼OAIAO¿a»cC?Gen.Exp.Analysis(AUG) (2))INGSE" xfId="1424" xr:uid="{00000000-0005-0000-0000-00008F050000}"/>
    <cellStyle name="C?A?¼OAIAO¿a»cC?Gen.Exp.Analysis(AUG) (2))INGSE 2" xfId="1425" xr:uid="{00000000-0005-0000-0000-000090050000}"/>
    <cellStyle name="C?A?¼OAIAO¿a»cC?Gen.Exp.Analysis(JUL) (2))INGSE" xfId="1426" xr:uid="{00000000-0005-0000-0000-000091050000}"/>
    <cellStyle name="C?A?¼OAIAO¿a»cC?Gen.Exp.Analysis(JUL) (2))INGSE 2" xfId="1427" xr:uid="{00000000-0005-0000-0000-000092050000}"/>
    <cellStyle name="C?A?¼OAIAO¿a»cC?Gen.Exp.Analysis(JUN) (2))INGSE" xfId="1428" xr:uid="{00000000-0005-0000-0000-000093050000}"/>
    <cellStyle name="C?A?¼OAIAO¿a»cC?Gen.Exp.Analysis(JUN) (2))INGSE 2" xfId="1429" xr:uid="{00000000-0005-0000-0000-000094050000}"/>
    <cellStyle name="C?A?¼OAIAO¿a»cC?HYPA9810Analys" xfId="1430" xr:uid="{00000000-0005-0000-0000-000095050000}"/>
    <cellStyle name="C?A?¼OAIAO¿a»cC?HYPA9810Analys 2" xfId="1431" xr:uid="{00000000-0005-0000-0000-000096050000}"/>
    <cellStyle name="C?A?¼OAIAO¿a»cC?HYPA9870Analy" xfId="1432" xr:uid="{00000000-0005-0000-0000-000097050000}"/>
    <cellStyle name="C?A?¼OAIAO¿a»cC?HYPA9870Analy 2" xfId="1433" xr:uid="{00000000-0005-0000-0000-000098050000}"/>
    <cellStyle name="C?A?¼OAIAO¿a»cC?HYPA9880Analy" xfId="1434" xr:uid="{00000000-0005-0000-0000-000099050000}"/>
    <cellStyle name="C?A?¼OAIAO¿a»cC?HYPA9880Analy 2" xfId="1435" xr:uid="{00000000-0005-0000-0000-00009A050000}"/>
    <cellStyle name="C?A?¼OAIAO¿a»cC?HYPA9890Analy" xfId="1436" xr:uid="{00000000-0005-0000-0000-00009B050000}"/>
    <cellStyle name="C?A?¼OAIAO¿a»cC?HYPA9890Analy 2" xfId="1437" xr:uid="{00000000-0005-0000-0000-00009C050000}"/>
    <cellStyle name="C?A?¼OAIAO¿a»cC?MEX19890An" xfId="1438" xr:uid="{00000000-0005-0000-0000-00009D050000}"/>
    <cellStyle name="C?A?¼OAIAO¿a»cC?MEX19890An 2" xfId="1439" xr:uid="{00000000-0005-0000-0000-00009E050000}"/>
    <cellStyle name="C?A?¼OAIAO¿a»cC?PROD REPORT3ysis(J" xfId="1440" xr:uid="{00000000-0005-0000-0000-00009F050000}"/>
    <cellStyle name="C?A?¼OAIAO¿a»cC?PROD REPORT3ysis(J 2" xfId="1441" xr:uid="{00000000-0005-0000-0000-0000A0050000}"/>
    <cellStyle name="C?A?¼OAIAO¿a»cC?PROD REPORTlysis(" xfId="1442" xr:uid="{00000000-0005-0000-0000-0000A1050000}"/>
    <cellStyle name="C?A?¼OAIAO¿a»cC?PROD REPORTlysis( 2" xfId="1443" xr:uid="{00000000-0005-0000-0000-0000A2050000}"/>
    <cellStyle name="C?A?¼OAIJAN(»y»e?°æAu)EPORT3ys" xfId="1444" xr:uid="{00000000-0005-0000-0000-0000A3050000}"/>
    <cellStyle name="C?A?¼OAIJAN(»y»e?°æAu)EPORT3ys 2" xfId="1445" xr:uid="{00000000-0005-0000-0000-0000A4050000}"/>
    <cellStyle name="C?A?¼OAIJAN(»y»e?°æEA) PORT3ysi" xfId="1446" xr:uid="{00000000-0005-0000-0000-0000A5050000}"/>
    <cellStyle name="C?A?¼OAIJAN(»y»e?°æEA) PORT3ysi 2" xfId="1447" xr:uid="{00000000-0005-0000-0000-0000A6050000}"/>
    <cellStyle name="C?A?¼OAIJAN(ÆC¸A)?°æEA" xfId="1448" xr:uid="{00000000-0005-0000-0000-0000A7050000}"/>
    <cellStyle name="C?A?¼OAIJAN(ÆC¸A)?°æEA 2" xfId="1449" xr:uid="{00000000-0005-0000-0000-0000A8050000}"/>
    <cellStyle name="C?A?1¿u_1AN(" xfId="1450" xr:uid="{00000000-0005-0000-0000-0000A9050000}"/>
    <cellStyle name="C?A?1¿uIJA" xfId="1451" xr:uid="{00000000-0005-0000-0000-0000AA050000}"/>
    <cellStyle name="C?A?1¿uIJA 2" xfId="1452" xr:uid="{00000000-0005-0000-0000-0000AB050000}"/>
    <cellStyle name="C?A?10¿u1AN" xfId="1453" xr:uid="{00000000-0005-0000-0000-0000AC050000}"/>
    <cellStyle name="C?A?10¿u1AN 2" xfId="1454" xr:uid="{00000000-0005-0000-0000-0000AD050000}"/>
    <cellStyle name="C?A?11¿u1AN" xfId="1455" xr:uid="{00000000-0005-0000-0000-0000AE050000}"/>
    <cellStyle name="C?A?11¿u1AN 2" xfId="1456" xr:uid="{00000000-0005-0000-0000-0000AF050000}"/>
    <cellStyle name="C?A?12¿u1AN" xfId="1457" xr:uid="{00000000-0005-0000-0000-0000B0050000}"/>
    <cellStyle name="C?A?12¿u1AN 2" xfId="1458" xr:uid="{00000000-0005-0000-0000-0000B1050000}"/>
    <cellStyle name="C?A?2¿u_1AN(" xfId="1459" xr:uid="{00000000-0005-0000-0000-0000B2050000}"/>
    <cellStyle name="C?A?2¿uu1A" xfId="1460" xr:uid="{00000000-0005-0000-0000-0000B3050000}"/>
    <cellStyle name="C?A?2¿uu1A 2" xfId="1461" xr:uid="{00000000-0005-0000-0000-0000B4050000}"/>
    <cellStyle name="C?A?3¿u 1AN" xfId="1462" xr:uid="{00000000-0005-0000-0000-0000B5050000}"/>
    <cellStyle name="C?A?3¿u 1AN 2" xfId="1463" xr:uid="{00000000-0005-0000-0000-0000B6050000}"/>
    <cellStyle name="C?A?4¿u  AN(" xfId="1464" xr:uid="{00000000-0005-0000-0000-0000B7050000}"/>
    <cellStyle name="C?A?4¿u  AN( 2" xfId="1465" xr:uid="{00000000-0005-0000-0000-0000B8050000}"/>
    <cellStyle name="C?A?5¿u  AN(" xfId="1466" xr:uid="{00000000-0005-0000-0000-0000B9050000}"/>
    <cellStyle name="C?A?5¿u  AN( 2" xfId="1467" xr:uid="{00000000-0005-0000-0000-0000BA050000}"/>
    <cellStyle name="C?A?9¿u  A" xfId="1468" xr:uid="{00000000-0005-0000-0000-0000BB050000}"/>
    <cellStyle name="C?A?9¿u  A 2" xfId="1469" xr:uid="{00000000-0005-0000-0000-0000BC050000}"/>
    <cellStyle name="C?A?96 Factory Overhead P" xfId="1470" xr:uid="{00000000-0005-0000-0000-0000BD050000}"/>
    <cellStyle name="C?A?96 Factory Overhead P 2" xfId="1471" xr:uid="{00000000-0005-0000-0000-0000BE050000}"/>
    <cellStyle name="C?A?96 Profit Projection (RC)ys" xfId="1472" xr:uid="{00000000-0005-0000-0000-0000BF050000}"/>
    <cellStyle name="C?A?96 Profit Projection (RC)ys 2" xfId="1473" xr:uid="{00000000-0005-0000-0000-0000C0050000}"/>
    <cellStyle name="C?A?96 Profit Projection (TC)ys" xfId="1474" xr:uid="{00000000-0005-0000-0000-0000C1050000}"/>
    <cellStyle name="C?A?96 Profit Projection (TC)ys 2" xfId="1475" xr:uid="{00000000-0005-0000-0000-0000C2050000}"/>
    <cellStyle name="C?A?96 Profit Projection (VT)ys" xfId="1476" xr:uid="{00000000-0005-0000-0000-0000C3050000}"/>
    <cellStyle name="C?A?96 Profit Projection (VT)ys 2" xfId="1477" xr:uid="{00000000-0005-0000-0000-0000C4050000}"/>
    <cellStyle name="C?A?96 Profit ProjectionPO" xfId="1478" xr:uid="{00000000-0005-0000-0000-0000C5050000}"/>
    <cellStyle name="C?A?96 Profit ProjectionPO 2" xfId="1479" xr:uid="{00000000-0005-0000-0000-0000C6050000}"/>
    <cellStyle name="C?A?97 INVENTORY COSTio" xfId="1480" xr:uid="{00000000-0005-0000-0000-0000C7050000}"/>
    <cellStyle name="C?A?97 INVENTORY COSTio 2" xfId="1481" xr:uid="{00000000-0005-0000-0000-0000C8050000}"/>
    <cellStyle name="C?A?97 P" xfId="1482" xr:uid="{00000000-0005-0000-0000-0000C9050000}"/>
    <cellStyle name="C?A?97 P 2" xfId="1483" xr:uid="{00000000-0005-0000-0000-0000CA050000}"/>
    <cellStyle name="C?A?97 UNIT COST C" xfId="1484" xr:uid="{00000000-0005-0000-0000-0000CB050000}"/>
    <cellStyle name="C?A?97 UNIT COST C 2" xfId="1485" xr:uid="{00000000-0005-0000-0000-0000CC050000}"/>
    <cellStyle name="C?A?97(ÆC°uºn) (2)OSTio" xfId="1486" xr:uid="{00000000-0005-0000-0000-0000CD050000}"/>
    <cellStyle name="C?A?97(ÆC°uºn) (2)OSTio 2" xfId="1487" xr:uid="{00000000-0005-0000-0000-0000CE050000}"/>
    <cellStyle name="C?A?97(ÆC°uºn) (3)OSTio" xfId="1488" xr:uid="{00000000-0005-0000-0000-0000CF050000}"/>
    <cellStyle name="C?A?97(ÆC°uºn) (3)OSTio 2" xfId="1489" xr:uid="{00000000-0005-0000-0000-0000D0050000}"/>
    <cellStyle name="C?A?97PORTION) " xfId="1490" xr:uid="{00000000-0005-0000-0000-0000D1050000}"/>
    <cellStyle name="C?A?97PORTION)  2" xfId="1491" xr:uid="{00000000-0005-0000-0000-0000D2050000}"/>
    <cellStyle name="C?A?A7P" xfId="1492" xr:uid="{00000000-0005-0000-0000-0000D3050000}"/>
    <cellStyle name="C?A?Ac°i?°¡°¨ (3)OSTi" xfId="1493" xr:uid="{00000000-0005-0000-0000-0000D4050000}"/>
    <cellStyle name="C?A?Ac°i?°¡°¨ (3)OSTi 2" xfId="1494" xr:uid="{00000000-0005-0000-0000-0000D5050000}"/>
    <cellStyle name="C?A?Ac°i?°¡°¨_¼OAI(AUG»y»e) (2)s(JUN) (2))" xfId="1495" xr:uid="{00000000-0005-0000-0000-0000D6050000}"/>
    <cellStyle name="C?A?Ac°iº¸A?¹RA|_¼OAI(AUG»y»e) (2)N) (2)2))" xfId="1496" xr:uid="{00000000-0005-0000-0000-0000D7050000}"/>
    <cellStyle name="C?A?Ac°iº¸A?¹RA|ROD RE" xfId="1497" xr:uid="{00000000-0005-0000-0000-0000D8050000}"/>
    <cellStyle name="C?A?Ac°iº¸A?¹RA|ROD RE 2" xfId="1498" xr:uid="{00000000-0005-0000-0000-0000D9050000}"/>
    <cellStyle name="C?A?ADJUSTA?" xfId="1499" xr:uid="{00000000-0005-0000-0000-0000DA050000}"/>
    <cellStyle name="C?A?ADJUSTA? 2" xfId="1500" xr:uid="{00000000-0005-0000-0000-0000DB050000}"/>
    <cellStyle name="C?A?ADJUSTED TOTALRO" xfId="1501" xr:uid="{00000000-0005-0000-0000-0000DC050000}"/>
    <cellStyle name="C?A?ADJUSTED TOTALRO 2" xfId="1502" xr:uid="{00000000-0005-0000-0000-0000DD050000}"/>
    <cellStyle name="C?A?ALLOCATION_1AL" xfId="1503" xr:uid="{00000000-0005-0000-0000-0000DE050000}"/>
    <cellStyle name="C?A?ALLOCATIONOT" xfId="1504" xr:uid="{00000000-0005-0000-0000-0000DF050000}"/>
    <cellStyle name="C?A?ALLOCATIONOT 2" xfId="1505" xr:uid="{00000000-0005-0000-0000-0000E0050000}"/>
    <cellStyle name="C?A?Ao±ÞAIAU¹eºI±aA?(4¿u)3T3ysis(J" xfId="1506" xr:uid="{00000000-0005-0000-0000-0000E1050000}"/>
    <cellStyle name="C?A?Ao±ÞAIAU¹eºI±aA?(4¿u)3T3ysis(J 2" xfId="1507" xr:uid="{00000000-0005-0000-0000-0000E2050000}"/>
    <cellStyle name="C?A?Ao±ÞAIAU¹eºI±aA?(5¿u)3T3ysis(J" xfId="1508" xr:uid="{00000000-0005-0000-0000-0000E3050000}"/>
    <cellStyle name="C?A?Ao±ÞAIAU¹eºI±aA?(5¿u)3T3ysis(J 2" xfId="1509" xr:uid="{00000000-0005-0000-0000-0000E4050000}"/>
    <cellStyle name="C?A?APR?" xfId="1510" xr:uid="{00000000-0005-0000-0000-0000E5050000}"/>
    <cellStyle name="C?A?APR? 2" xfId="1511" xr:uid="{00000000-0005-0000-0000-0000E6050000}"/>
    <cellStyle name="C?A?AprilIA" xfId="1512" xr:uid="{00000000-0005-0000-0000-0000E7050000}"/>
    <cellStyle name="C?A?AprilIA 2" xfId="1513" xr:uid="{00000000-0005-0000-0000-0000E8050000}"/>
    <cellStyle name="C?A?AS400 AU" xfId="1514" xr:uid="{00000000-0005-0000-0000-0000E9050000}"/>
    <cellStyle name="C?A?AS400 AU 2" xfId="1515" xr:uid="{00000000-0005-0000-0000-0000EA050000}"/>
    <cellStyle name="C?A?AU±Yµ¿Ca (3)±aA?" xfId="1516" xr:uid="{00000000-0005-0000-0000-0000EB050000}"/>
    <cellStyle name="C?A?AU±Y¼oAo (2)±aA " xfId="1517" xr:uid="{00000000-0005-0000-0000-0000EC050000}"/>
    <cellStyle name="C?A?AU±Y¼oAo (2)±aA  2" xfId="1518" xr:uid="{00000000-0005-0000-0000-0000ED050000}"/>
    <cellStyle name="C?A?BOOK2_PROD REPORT35 " xfId="1519" xr:uid="{00000000-0005-0000-0000-0000EE050000}"/>
    <cellStyle name="C?A?Book2¿C" xfId="1520" xr:uid="{00000000-0005-0000-0000-0000EF050000}"/>
    <cellStyle name="C?A?Book2¿C 2" xfId="1521" xr:uid="{00000000-0005-0000-0000-0000F0050000}"/>
    <cellStyle name="C?A?BOOK25PR" xfId="1522" xr:uid="{00000000-0005-0000-0000-0000F1050000}"/>
    <cellStyle name="C?A?BOOK25PR 2" xfId="1523" xr:uid="{00000000-0005-0000-0000-0000F2050000}"/>
    <cellStyle name="C?A?BOOK26PR" xfId="1524" xr:uid="{00000000-0005-0000-0000-0000F3050000}"/>
    <cellStyle name="C?A?BOOK26PR 2" xfId="1525" xr:uid="{00000000-0005-0000-0000-0000F4050000}"/>
    <cellStyle name="C?A?BOXK2" xfId="1526" xr:uid="{00000000-0005-0000-0000-0000F5050000}"/>
    <cellStyle name="C?A?BOXK2 2" xfId="1527" xr:uid="{00000000-0005-0000-0000-0000F6050000}"/>
    <cellStyle name="C?A?BREAK6P" xfId="1528" xr:uid="{00000000-0005-0000-0000-0000F7050000}"/>
    <cellStyle name="C?A?BREAK6P 2" xfId="1529" xr:uid="{00000000-0005-0000-0000-0000F8050000}"/>
    <cellStyle name="C?A?C?AoK6P" xfId="1530" xr:uid="{00000000-0005-0000-0000-0000F9050000}"/>
    <cellStyle name="C?A?C?AoK6P 2" xfId="1531" xr:uid="{00000000-0005-0000-0000-0000FA050000}"/>
    <cellStyle name="C?A?CI¹Y±a(HYPA) (3)T35 " xfId="1532" xr:uid="{00000000-0005-0000-0000-0000FB050000}"/>
    <cellStyle name="C?A?CI¹Y±a(HYPA) (3)T35  2" xfId="1533" xr:uid="{00000000-0005-0000-0000-0000FC050000}"/>
    <cellStyle name="C?A?CIAU¿øAI_¼OAI(AUG»y»e) (2)sis(JUN" xfId="1534" xr:uid="{00000000-0005-0000-0000-0000FD050000}"/>
    <cellStyle name="C?A?CIAU¿øAIYPA)" xfId="1535" xr:uid="{00000000-0005-0000-0000-0000FE050000}"/>
    <cellStyle name="C?A?CIAU¿øAIYPA) 2" xfId="1536" xr:uid="{00000000-0005-0000-0000-0000FF050000}"/>
    <cellStyle name="C?A?CIAU±Y¾×A??¼OAI(AUG»y»e) (2) (2) (2))I" xfId="1537" xr:uid="{00000000-0005-0000-0000-000000060000}"/>
    <cellStyle name="C?A?CIAU±Y¾×A??¼OAI(AUG»y»e) (2) (2) (2))I 2" xfId="1538" xr:uid="{00000000-0005-0000-0000-000001060000}"/>
    <cellStyle name="C?A?CIAU±Y¾×A??¼OAI(JUL»y»e) (2) (2) (2))I" xfId="1539" xr:uid="{00000000-0005-0000-0000-000002060000}"/>
    <cellStyle name="C?A?CIAU±Y¾×A??¼OAI(JUL»y»e) (2) (2) (2))I 2" xfId="1540" xr:uid="{00000000-0005-0000-0000-000003060000}"/>
    <cellStyle name="C?A?CIAU±Y¾×A??BOOK25UL»y»e)" xfId="1541" xr:uid="{00000000-0005-0000-0000-000004060000}"/>
    <cellStyle name="C?A?CIAU±Y¾×A??BOOK25UL»y»e) 2" xfId="1542" xr:uid="{00000000-0005-0000-0000-000005060000}"/>
    <cellStyle name="C?A?CIAU±Y¾×A??BOOK26UL»y»e)" xfId="1543" xr:uid="{00000000-0005-0000-0000-000006060000}"/>
    <cellStyle name="C?A?CIAU±Y¾×A??BOOK26UL»y»e) 2" xfId="1544" xr:uid="{00000000-0005-0000-0000-000007060000}"/>
    <cellStyle name="C?A?CIAU±Y¾×A??BOOK2JUL»y»e" xfId="1545" xr:uid="{00000000-0005-0000-0000-000008060000}"/>
    <cellStyle name="C?A?CIAU±Y¾×A??BOOK2JUL»y»e 2" xfId="1546" xr:uid="{00000000-0005-0000-0000-000009060000}"/>
    <cellStyle name="C?A?CIAU±Y¾×A??Gen.Exp.Analysis(AUG) (2))INGSEP" xfId="1547" xr:uid="{00000000-0005-0000-0000-00000A060000}"/>
    <cellStyle name="C?A?CIAU±Y¾×A??Gen.Exp.Analysis(AUG) (2))INGSEP 2" xfId="1548" xr:uid="{00000000-0005-0000-0000-00000B060000}"/>
    <cellStyle name="C?A?CIAU±Y¾×A??Gen.Exp.Analysis(JUL) (2))INGSEP" xfId="1549" xr:uid="{00000000-0005-0000-0000-00000C060000}"/>
    <cellStyle name="C?A?CIAU±Y¾×A??Gen.Exp.Analysis(JUL) (2))INGSEP 2" xfId="1550" xr:uid="{00000000-0005-0000-0000-00000D060000}"/>
    <cellStyle name="C?A?CIAU±Y¾×A??Gen.Exp.Analysis(JUN) (2))INGSEP" xfId="1551" xr:uid="{00000000-0005-0000-0000-00000E060000}"/>
    <cellStyle name="C?A?CIAU±Y¾×A??Gen.Exp.Analysis(JUN) (2))INGSEP 2" xfId="1552" xr:uid="{00000000-0005-0000-0000-00000F060000}"/>
    <cellStyle name="C?A?CIAU±Y¾×A??HYPA9810Analysi" xfId="1553" xr:uid="{00000000-0005-0000-0000-000010060000}"/>
    <cellStyle name="C?A?CIAU±Y¾×A??HYPA9810Analysi 2" xfId="1554" xr:uid="{00000000-0005-0000-0000-000011060000}"/>
    <cellStyle name="C?A?CIAU±Y¾×A??HYPA9870Analys" xfId="1555" xr:uid="{00000000-0005-0000-0000-000012060000}"/>
    <cellStyle name="C?A?CIAU±Y¾×A??HYPA9870Analys 2" xfId="1556" xr:uid="{00000000-0005-0000-0000-000013060000}"/>
    <cellStyle name="C?A?CIAU±Y¾×A??HYPA9880Analys" xfId="1557" xr:uid="{00000000-0005-0000-0000-000014060000}"/>
    <cellStyle name="C?A?CIAU±Y¾×A??HYPA9880Analys 2" xfId="1558" xr:uid="{00000000-0005-0000-0000-000015060000}"/>
    <cellStyle name="C?A?CIAU±Y¾×A??HYPA9890Analys" xfId="1559" xr:uid="{00000000-0005-0000-0000-000016060000}"/>
    <cellStyle name="C?A?CIAU±Y¾×A??HYPA9890Analys 2" xfId="1560" xr:uid="{00000000-0005-0000-0000-000017060000}"/>
    <cellStyle name="C?A?CIAU±Y¾×A??MEX19890Ana" xfId="1561" xr:uid="{00000000-0005-0000-0000-000018060000}"/>
    <cellStyle name="C?A?CIAU±Y¾×A??MEX19890Ana 2" xfId="1562" xr:uid="{00000000-0005-0000-0000-000019060000}"/>
    <cellStyle name="C?A?CIAU±Y¾×A??PROD REPORT3ysis(JU" xfId="1563" xr:uid="{00000000-0005-0000-0000-00001A060000}"/>
    <cellStyle name="C?A?CIAU±Y¾×A??PROD REPORT3ysis(JU 2" xfId="1564" xr:uid="{00000000-0005-0000-0000-00001B060000}"/>
    <cellStyle name="C?A?CIAU±Y¾×A??PROD REPORTlysis(J" xfId="1565" xr:uid="{00000000-0005-0000-0000-00001C060000}"/>
    <cellStyle name="C?A?CIAU±Y¾×A??PROD REPORTlysis(J 2" xfId="1566" xr:uid="{00000000-0005-0000-0000-00001D060000}"/>
    <cellStyle name="C?A?CIAU±Y¾×A?¤D REPOR" xfId="1567" xr:uid="{00000000-0005-0000-0000-00001E060000}"/>
    <cellStyle name="C?A?CIAU±Y¾×A?¤D REPOR 2" xfId="1568" xr:uid="{00000000-0005-0000-0000-00001F060000}"/>
    <cellStyle name="C?A?CoE?(2)_¸¸±aµµ·¡ REPORT3ys" xfId="1569" xr:uid="{00000000-0005-0000-0000-000020060000}"/>
    <cellStyle name="C?A?CoE?(2)A?" xfId="1570" xr:uid="{00000000-0005-0000-0000-000021060000}"/>
    <cellStyle name="C?A?CoE?(2)A? 2" xfId="1571" xr:uid="{00000000-0005-0000-0000-000022060000}"/>
    <cellStyle name="C?A?CoE²±Y " xfId="1572" xr:uid="{00000000-0005-0000-0000-000023060000}"/>
    <cellStyle name="C?A?CoE²±Y  2" xfId="1573" xr:uid="{00000000-0005-0000-0000-000024060000}"/>
    <cellStyle name="C?A?COGS (" xfId="1574" xr:uid="{00000000-0005-0000-0000-000025060000}"/>
    <cellStyle name="C?A?COGS ( 2" xfId="1575" xr:uid="{00000000-0005-0000-0000-000026060000}"/>
    <cellStyle name="C?A?CONSOL(CLOSING)Ao" xfId="1576" xr:uid="{00000000-0005-0000-0000-000027060000}"/>
    <cellStyle name="C?A?CONSOL(CLOSING)Ao 2" xfId="1577" xr:uid="{00000000-0005-0000-0000-000028060000}"/>
    <cellStyle name="C?A?cover (2)OS" xfId="1578" xr:uid="{00000000-0005-0000-0000-000029060000}"/>
    <cellStyle name="C?A?cover (2)OS 2" xfId="1579" xr:uid="{00000000-0005-0000-0000-00002A060000}"/>
    <cellStyle name="C?A?cover_¸¸±aµµ·¡)Ao (2)A)" xfId="1580" xr:uid="{00000000-0005-0000-0000-00002B060000}"/>
    <cellStyle name="C?A?COVERL(" xfId="1581" xr:uid="{00000000-0005-0000-0000-00002C060000}"/>
    <cellStyle name="C?A?COVERL( 2" xfId="1582" xr:uid="{00000000-0005-0000-0000-00002D060000}"/>
    <cellStyle name="C?A?DEDUCT.PLANoA" xfId="1583" xr:uid="{00000000-0005-0000-0000-00002E060000}"/>
    <cellStyle name="C?A?DEDUCT.PLANoA 2" xfId="1584" xr:uid="{00000000-0005-0000-0000-00002F060000}"/>
    <cellStyle name="C?A?Domcn&amp;ReeferAo" xfId="1585" xr:uid="{00000000-0005-0000-0000-000030060000}"/>
    <cellStyle name="C?A?Domcn&amp;ReeferAo 2" xfId="1586" xr:uid="{00000000-0005-0000-0000-000031060000}"/>
    <cellStyle name="C?A?DOMUC" xfId="1587" xr:uid="{00000000-0005-0000-0000-000032060000}"/>
    <cellStyle name="C?A?FAC.EXP.ALLO_¼OAI(AUG»y»e) (2)JUN) " xfId="1588" xr:uid="{00000000-0005-0000-0000-000033060000}"/>
    <cellStyle name="C?A?FAC.EXP.ALLOAo" xfId="1589" xr:uid="{00000000-0005-0000-0000-000034060000}"/>
    <cellStyle name="C?A?FAC.EXP.ALLOAo 2" xfId="1590" xr:uid="{00000000-0005-0000-0000-000035060000}"/>
    <cellStyle name="C?A?FAC.OVERHEAD_P" xfId="1591" xr:uid="{00000000-0005-0000-0000-000036060000}"/>
    <cellStyle name="C?A?Factory O.H.(°a»eeA)_¼OAI(AUG»y»e) (2))INGSEP" xfId="1592" xr:uid="{00000000-0005-0000-0000-000037060000}"/>
    <cellStyle name="C?A?Factory O.H.(°a»eeA)PORT" xfId="1593" xr:uid="{00000000-0005-0000-0000-000038060000}"/>
    <cellStyle name="C?A?Factory O.H.(°a»eeA)PORT 2" xfId="1594" xr:uid="{00000000-0005-0000-0000-000039060000}"/>
    <cellStyle name="C?A?Factory O.H.(allo)(DEC)OD" xfId="1595" xr:uid="{00000000-0005-0000-0000-00003A060000}"/>
    <cellStyle name="C?A?Factory O.H.(allo)(DEC)OD 2" xfId="1596" xr:uid="{00000000-0005-0000-0000-00003B060000}"/>
    <cellStyle name="C?A?Factory O.H.Vr.Fix.AnalysisEP" xfId="1597" xr:uid="{00000000-0005-0000-0000-00003C060000}"/>
    <cellStyle name="C?A?Factory O.H.Vr.Fix.AnalysisEP 2" xfId="1598" xr:uid="{00000000-0005-0000-0000-00003D060000}"/>
    <cellStyle name="C?A?FACTORY OH. &amp; MISC. INC.EXPEP" xfId="1599" xr:uid="{00000000-0005-0000-0000-00003E060000}"/>
    <cellStyle name="C?A?FACTORY OH. &amp; MISC. INC.EXPEP 2" xfId="1600" xr:uid="{00000000-0005-0000-0000-00003F060000}"/>
    <cellStyle name="C?A?FACTORY OH.&amp; MISC.EXP.(JAN)EP" xfId="1601" xr:uid="{00000000-0005-0000-0000-000040060000}"/>
    <cellStyle name="C?A?FACTORY OH.&amp; MISC.EXP.(JAN)EP 2" xfId="1602" xr:uid="{00000000-0005-0000-0000-000041060000}"/>
    <cellStyle name="C?A?FACTORY OVERHEAD &amp; MISC INC.EXP_1ys" xfId="1603" xr:uid="{00000000-0005-0000-0000-000042060000}"/>
    <cellStyle name="C?A?FACTORY OVERHEAD &amp; MISC INC.EXPT3" xfId="1604" xr:uid="{00000000-0005-0000-0000-000043060000}"/>
    <cellStyle name="C?A?FACTORY OVERHEAD &amp; MISC INC.EXPT3 2" xfId="1605" xr:uid="{00000000-0005-0000-0000-000044060000}"/>
    <cellStyle name="C?A?FACTORY OVERHEAD FOR DEC.NC" xfId="1606" xr:uid="{00000000-0005-0000-0000-000045060000}"/>
    <cellStyle name="C?A?FACTORY OVERHEAD FOR DEC.NC 2" xfId="1607" xr:uid="{00000000-0005-0000-0000-000046060000}"/>
    <cellStyle name="C?A?FACTORY OVERHEAD FOR NOV.N" xfId="1608" xr:uid="{00000000-0005-0000-0000-000047060000}"/>
    <cellStyle name="C?A?FACTORY OVERHEAD FOR NOV.N 2" xfId="1609" xr:uid="{00000000-0005-0000-0000-000048060000}"/>
    <cellStyle name="C?A?FACTORY OVERHEAD(june)OV" xfId="1610" xr:uid="{00000000-0005-0000-0000-000049060000}"/>
    <cellStyle name="C?A?FACTORY OVERHEAD(june)OV 2" xfId="1611" xr:uid="{00000000-0005-0000-0000-00004A060000}"/>
    <cellStyle name="C?A?FACTORY OVERHEAD.EXPe)" xfId="1612" xr:uid="{00000000-0005-0000-0000-00004B060000}"/>
    <cellStyle name="C?A?FACTORY OVERHEAD.EXPe) 2" xfId="1613" xr:uid="{00000000-0005-0000-0000-00004C060000}"/>
    <cellStyle name="C?A?FACTORY OVERHEADC." xfId="1614" xr:uid="{00000000-0005-0000-0000-00004D060000}"/>
    <cellStyle name="C?A?FACTORY OVERHEADC. 2" xfId="1615" xr:uid="{00000000-0005-0000-0000-00004E060000}"/>
    <cellStyle name="C?A?FebruaryOV" xfId="1616" xr:uid="{00000000-0005-0000-0000-00004F060000}"/>
    <cellStyle name="C?A?FebruaryOV 2" xfId="1617" xr:uid="{00000000-0005-0000-0000-000050060000}"/>
    <cellStyle name="C?A?FEBTO" xfId="1618" xr:uid="{00000000-0005-0000-0000-000051060000}"/>
    <cellStyle name="C?A?FEBTO 2" xfId="1619" xr:uid="{00000000-0005-0000-0000-000052060000}"/>
    <cellStyle name="C?A?GEN(1-5)OV" xfId="1620" xr:uid="{00000000-0005-0000-0000-000053060000}"/>
    <cellStyle name="C?A?GEN(1-5)OV 2" xfId="1621" xr:uid="{00000000-0005-0000-0000-000054060000}"/>
    <cellStyle name="C?A?Gen.Exp.Analysis(DEC))O" xfId="1622" xr:uid="{00000000-0005-0000-0000-000055060000}"/>
    <cellStyle name="C?A?Gen.Exp.Analysis(DEC))O 2" xfId="1623" xr:uid="{00000000-0005-0000-0000-000056060000}"/>
    <cellStyle name="C?A?GEN12  .A" xfId="1624" xr:uid="{00000000-0005-0000-0000-000057060000}"/>
    <cellStyle name="C?A?GEN12  .A 2" xfId="1625" xr:uid="{00000000-0005-0000-0000-000058060000}"/>
    <cellStyle name="C?A?GEN12  _1na" xfId="1626" xr:uid="{00000000-0005-0000-0000-000059060000}"/>
    <cellStyle name="C?A?GEN4   " xfId="1627" xr:uid="{00000000-0005-0000-0000-00005A060000}"/>
    <cellStyle name="C?A?GEN4    2" xfId="1628" xr:uid="{00000000-0005-0000-0000-00005B060000}"/>
    <cellStyle name="C?A?GEN4 _Hypa0499is" xfId="1629" xr:uid="{00000000-0005-0000-0000-00005C060000}"/>
    <cellStyle name="C?A?General Exp.Vr.Fix Analysis.E" xfId="1630" xr:uid="{00000000-0005-0000-0000-00005D060000}"/>
    <cellStyle name="C?A?General Exp.Vr.Fix Analysis.E 2" xfId="1631" xr:uid="{00000000-0005-0000-0000-00005E060000}"/>
    <cellStyle name="C?A?General Exp.Vr.Fix Analysis_1_¼OAI(AUG»y»e) (2)NGING" xfId="1632" xr:uid="{00000000-0005-0000-0000-00005F060000}"/>
    <cellStyle name="C?A?GRPer" xfId="1633" xr:uid="{00000000-0005-0000-0000-000060060000}"/>
    <cellStyle name="C?A?HPA1298 E" xfId="1634" xr:uid="{00000000-0005-0000-0000-000061060000}"/>
    <cellStyle name="C?A?HPA1298 E 2" xfId="1635" xr:uid="{00000000-0005-0000-0000-000062060000}"/>
    <cellStyle name="C?A?HPA9812 E" xfId="1636" xr:uid="{00000000-0005-0000-0000-000063060000}"/>
    <cellStyle name="C?A?HPA9812 E 2" xfId="1637" xr:uid="{00000000-0005-0000-0000-000064060000}"/>
    <cellStyle name="C?A?HYPA Jan - JuneFi" xfId="1638" xr:uid="{00000000-0005-0000-0000-000065060000}"/>
    <cellStyle name="C?A?HYPA Jan - JuneFi 2" xfId="1639" xr:uid="{00000000-0005-0000-0000-000066060000}"/>
    <cellStyle name="C?A?Hypa81" xfId="1640" xr:uid="{00000000-0005-0000-0000-000067060000}"/>
    <cellStyle name="C?A?Hypa81 2" xfId="1641" xr:uid="{00000000-0005-0000-0000-000068060000}"/>
    <cellStyle name="C?A?INV. QTY.- " xfId="1642" xr:uid="{00000000-0005-0000-0000-000069060000}"/>
    <cellStyle name="C?A?INV. QTY.-  2" xfId="1643" xr:uid="{00000000-0005-0000-0000-00006A060000}"/>
    <cellStyle name="C?A?inv.finishedun" xfId="1644" xr:uid="{00000000-0005-0000-0000-00006B060000}"/>
    <cellStyle name="C?A?inv.finishedun 2" xfId="1645" xr:uid="{00000000-0005-0000-0000-00006C060000}"/>
    <cellStyle name="C?A?ISSUE.SUMhe" xfId="1646" xr:uid="{00000000-0005-0000-0000-00006D060000}"/>
    <cellStyle name="C?A?ISSUE.SUMhe 2" xfId="1647" xr:uid="{00000000-0005-0000-0000-00006E060000}"/>
    <cellStyle name="C?A?itemº°SUMh" xfId="1648" xr:uid="{00000000-0005-0000-0000-00006F060000}"/>
    <cellStyle name="C?A?itemº°SUMh 2" xfId="1649" xr:uid="{00000000-0005-0000-0000-000070060000}"/>
    <cellStyle name="C?A?JAN98°S" xfId="1650" xr:uid="{00000000-0005-0000-0000-000071060000}"/>
    <cellStyle name="C?A?JAN98°S 2" xfId="1651" xr:uid="{00000000-0005-0000-0000-000072060000}"/>
    <cellStyle name="C?A?JANm " xfId="1652" xr:uid="{00000000-0005-0000-0000-000073060000}"/>
    <cellStyle name="C?A?JANm  2" xfId="1653" xr:uid="{00000000-0005-0000-0000-000074060000}"/>
    <cellStyle name="C?A?JanuaryUM" xfId="1654" xr:uid="{00000000-0005-0000-0000-000075060000}"/>
    <cellStyle name="C?A?JanuaryUM 2" xfId="1655" xr:uid="{00000000-0005-0000-0000-000076060000}"/>
    <cellStyle name="C?A?Julyar" xfId="1656" xr:uid="{00000000-0005-0000-0000-000077060000}"/>
    <cellStyle name="C?A?Julyar 2" xfId="1657" xr:uid="{00000000-0005-0000-0000-000078060000}"/>
    <cellStyle name="C?A?june (2)Mh" xfId="1658" xr:uid="{00000000-0005-0000-0000-000079060000}"/>
    <cellStyle name="C?A?june (2)Mh 2" xfId="1659" xr:uid="{00000000-0005-0000-0000-00007A060000}"/>
    <cellStyle name="C?A?Junear" xfId="1660" xr:uid="{00000000-0005-0000-0000-00007B060000}"/>
    <cellStyle name="C?A?Junear 2" xfId="1661" xr:uid="{00000000-0005-0000-0000-00007C060000}"/>
    <cellStyle name="C?A?LABOR COST ALLOCATIONal" xfId="1662" xr:uid="{00000000-0005-0000-0000-00007D060000}"/>
    <cellStyle name="C?A?LABOR COST ALLOCATIONal 2" xfId="1663" xr:uid="{00000000-0005-0000-0000-00007E060000}"/>
    <cellStyle name="C?A?LABOR.ALLO A" xfId="1664" xr:uid="{00000000-0005-0000-0000-00007F060000}"/>
    <cellStyle name="C?A?LABOR.ALLO A 2" xfId="1665" xr:uid="{00000000-0005-0000-0000-000080060000}"/>
    <cellStyle name="C?A?LABOR.ALLO_¼OAI(AUG»y»e) (2)1_PRO" xfId="1666" xr:uid="{00000000-0005-0000-0000-000081060000}"/>
    <cellStyle name="C?A?LABOR.FAC.EXPOD" xfId="1667" xr:uid="{00000000-0005-0000-0000-000082060000}"/>
    <cellStyle name="C?A?LABOR.FAC.EXPOD 2" xfId="1668" xr:uid="{00000000-0005-0000-0000-000083060000}"/>
    <cellStyle name="C?A?LEADR." xfId="1669" xr:uid="{00000000-0005-0000-0000-000084060000}"/>
    <cellStyle name="C?A?LEADR. 2" xfId="1670" xr:uid="{00000000-0005-0000-0000-000085060000}"/>
    <cellStyle name="C?A?LOANR." xfId="1671" xr:uid="{00000000-0005-0000-0000-000086060000}"/>
    <cellStyle name="C?A?LOANR. 2" xfId="1672" xr:uid="{00000000-0005-0000-0000-000087060000}"/>
    <cellStyle name="C?A?MANUF. COSTS_MEX1EP" xfId="1673" xr:uid="{00000000-0005-0000-0000-000088060000}"/>
    <cellStyle name="C?A?MANUF. COSTSPO" xfId="1674" xr:uid="{00000000-0005-0000-0000-000089060000}"/>
    <cellStyle name="C?A?MANUF. COSTSPO 2" xfId="1675" xr:uid="{00000000-0005-0000-0000-00008A060000}"/>
    <cellStyle name="C?A?March. " xfId="1676" xr:uid="{00000000-0005-0000-0000-00008B060000}"/>
    <cellStyle name="C?A?March.  2" xfId="1677" xr:uid="{00000000-0005-0000-0000-00008C060000}"/>
    <cellStyle name="C?A?march_1CO" xfId="1678" xr:uid="{00000000-0005-0000-0000-00008D060000}"/>
    <cellStyle name="C?A?MARUF" xfId="1679" xr:uid="{00000000-0005-0000-0000-00008E060000}"/>
    <cellStyle name="C?A?MARUF 2" xfId="1680" xr:uid="{00000000-0005-0000-0000-00008F060000}"/>
    <cellStyle name="C?A?MATERIALOS" xfId="1681" xr:uid="{00000000-0005-0000-0000-000090060000}"/>
    <cellStyle name="C?A?MATERIALOS 2" xfId="1682" xr:uid="{00000000-0005-0000-0000-000091060000}"/>
    <cellStyle name="C?A?may (2)LO" xfId="1683" xr:uid="{00000000-0005-0000-0000-000092060000}"/>
    <cellStyle name="C?A?may (2)LO 2" xfId="1684" xr:uid="{00000000-0005-0000-0000-000093060000}"/>
    <cellStyle name="C?A?MAYER" xfId="1685" xr:uid="{00000000-0005-0000-0000-000094060000}"/>
    <cellStyle name="C?A?MAYER 2" xfId="1686" xr:uid="{00000000-0005-0000-0000-000095060000}"/>
    <cellStyle name="C?A?MEX.PRLLO" xfId="1687" xr:uid="{00000000-0005-0000-0000-000096060000}"/>
    <cellStyle name="C?A?MEX.PRLLO 2" xfId="1688" xr:uid="{00000000-0005-0000-0000-000097060000}"/>
    <cellStyle name="C?A?MEX1PR" xfId="1689" xr:uid="{00000000-0005-0000-0000-000098060000}"/>
    <cellStyle name="C?A?MEX1PR 2" xfId="1690" xr:uid="{00000000-0005-0000-0000-000099060000}"/>
    <cellStyle name="C?A?mex3PR" xfId="1691" xr:uid="{00000000-0005-0000-0000-00009A060000}"/>
    <cellStyle name="C?A?mex3PR 2" xfId="1692" xr:uid="{00000000-0005-0000-0000-00009B060000}"/>
    <cellStyle name="C?A?MEXICAN PAYROLL(JAN)PO" xfId="1693" xr:uid="{00000000-0005-0000-0000-00009C060000}"/>
    <cellStyle name="C?A?MEXICAN PAYROLL(JAN)PO 2" xfId="1694" xr:uid="{00000000-0005-0000-0000-00009D060000}"/>
    <cellStyle name="C?A?MHXI" xfId="1695" xr:uid="{00000000-0005-0000-0000-00009E060000}"/>
    <cellStyle name="C?A?MHXI 2" xfId="1696" xr:uid="{00000000-0005-0000-0000-00009F060000}"/>
    <cellStyle name="C?A?MONTHLY PRODOL" xfId="1697" xr:uid="{00000000-0005-0000-0000-0000A0060000}"/>
    <cellStyle name="C?A?MONTHLY PRODOL 2" xfId="1698" xr:uid="{00000000-0005-0000-0000-0000A1060000}"/>
    <cellStyle name="C?A?OCT98LY" xfId="1699" xr:uid="{00000000-0005-0000-0000-0000A2060000}"/>
    <cellStyle name="C?A?OCT98LY 2" xfId="1700" xr:uid="{00000000-0005-0000-0000-0000A3060000}"/>
    <cellStyle name="C?A?OVERHEAD. MISCL(" xfId="1701" xr:uid="{00000000-0005-0000-0000-0000A4060000}"/>
    <cellStyle name="C?A?OVERHEAD. MISCL( 2" xfId="1702" xr:uid="{00000000-0005-0000-0000-0000A5060000}"/>
    <cellStyle name="C?A?P&amp;L~ADV. PRODCL" xfId="1703" xr:uid="{00000000-0005-0000-0000-0000A6060000}"/>
    <cellStyle name="C?A?P&amp;L~ADV. PRODCL 2" xfId="1704" xr:uid="{00000000-0005-0000-0000-0000A7060000}"/>
    <cellStyle name="C?A?PLAN`98(6.15)CL" xfId="1705" xr:uid="{00000000-0005-0000-0000-0000A8060000}"/>
    <cellStyle name="C?A?PLAN`98(6.15)CL 2" xfId="1706" xr:uid="{00000000-0005-0000-0000-0000A9060000}"/>
    <cellStyle name="C?A?PRD(12)(6" xfId="1707" xr:uid="{00000000-0005-0000-0000-0000AA060000}"/>
    <cellStyle name="C?A?PRD(12)(6 2" xfId="1708" xr:uid="{00000000-0005-0000-0000-0000AB060000}"/>
    <cellStyle name="C?A?PRDN`" xfId="1709" xr:uid="{00000000-0005-0000-0000-0000AC060000}"/>
    <cellStyle name="C?A?PRDN` 2" xfId="1710" xr:uid="{00000000-0005-0000-0000-0000AD060000}"/>
    <cellStyle name="C?A?PRO.SALE.INV._1(J" xfId="1711" xr:uid="{00000000-0005-0000-0000-0000AE060000}"/>
    <cellStyle name="C?A?PRO.SALE.INV.CL" xfId="1712" xr:uid="{00000000-0005-0000-0000-0000AF060000}"/>
    <cellStyle name="C?A?PRO.SALE.INV.CL 2" xfId="1713" xr:uid="{00000000-0005-0000-0000-0000B0060000}"/>
    <cellStyle name="C?A?PROD REPORT3._" xfId="1714" xr:uid="{00000000-0005-0000-0000-0000B1060000}"/>
    <cellStyle name="C?A?PROD REPORTV." xfId="1715" xr:uid="{00000000-0005-0000-0000-0000B2060000}"/>
    <cellStyle name="C?A?PROD REPORTV. 2" xfId="1716" xr:uid="{00000000-0005-0000-0000-0000B3060000}"/>
    <cellStyle name="C?A?PROD(FEB)RT" xfId="1717" xr:uid="{00000000-0005-0000-0000-0000B4060000}"/>
    <cellStyle name="C?A?PROD(FEB)RT 2" xfId="1718" xr:uid="{00000000-0005-0000-0000-0000B5060000}"/>
    <cellStyle name="C?A?PROD(JAN)RT" xfId="1719" xr:uid="{00000000-0005-0000-0000-0000B6060000}"/>
    <cellStyle name="C?A?PROD(JAN)RT 2" xfId="1720" xr:uid="{00000000-0005-0000-0000-0000B7060000}"/>
    <cellStyle name="C?A?PROD.COSTING._" xfId="1721" xr:uid="{00000000-0005-0000-0000-0000B8060000}"/>
    <cellStyle name="C?A?PROD.COSTRT" xfId="1722" xr:uid="{00000000-0005-0000-0000-0000B9060000}"/>
    <cellStyle name="C?A?PROD.COSTRT 2" xfId="1723" xr:uid="{00000000-0005-0000-0000-0000BA060000}"/>
    <cellStyle name="C?A?PROD.JA" xfId="1724" xr:uid="{00000000-0005-0000-0000-0000BB060000}"/>
    <cellStyle name="C?A?PROD.JA 2" xfId="1725" xr:uid="{00000000-0005-0000-0000-0000BC060000}"/>
    <cellStyle name="C?A?PROD.MAYTI" xfId="1726" xr:uid="{00000000-0005-0000-0000-0000BD060000}"/>
    <cellStyle name="C?A?PROD.MAYTI 2" xfId="1727" xr:uid="{00000000-0005-0000-0000-0000BE060000}"/>
    <cellStyle name="C?A?PROD.SALEIN" xfId="1728" xr:uid="{00000000-0005-0000-0000-0000BF060000}"/>
    <cellStyle name="C?A?PROD.SALEIN 2" xfId="1729" xr:uid="{00000000-0005-0000-0000-0000C0060000}"/>
    <cellStyle name="C?A?REEFERAL" xfId="1730" xr:uid="{00000000-0005-0000-0000-0000C1060000}"/>
    <cellStyle name="C?A?Sheet1 (2)_1._" xfId="1731" xr:uid="{00000000-0005-0000-0000-0000C2060000}"/>
    <cellStyle name="C?A?Sheet1 (2)NG" xfId="1732" xr:uid="{00000000-0005-0000-0000-0000C3060000}"/>
    <cellStyle name="C?A?Sheet1 (2)NG 2" xfId="1733" xr:uid="{00000000-0005-0000-0000-0000C4060000}"/>
    <cellStyle name="C?A?Sheet1_¸¸±aµµ·¡ONTHLY PR" xfId="1734" xr:uid="{00000000-0005-0000-0000-0000C5060000}"/>
    <cellStyle name="C?A?Sheet1AL" xfId="1735" xr:uid="{00000000-0005-0000-0000-0000C6060000}"/>
    <cellStyle name="C?A?Sheet1AL 2" xfId="1736" xr:uid="{00000000-0005-0000-0000-0000C7060000}"/>
    <cellStyle name="C?A?Sheet3_w" xfId="1737" xr:uid="{00000000-0005-0000-0000-0000C8060000}"/>
    <cellStyle name="C?A?Sheet4_w" xfId="1738" xr:uid="{00000000-0005-0000-0000-0000C9060000}"/>
    <cellStyle name="C?A?Sheet5 (2)ra" xfId="1739" xr:uid="{00000000-0005-0000-0000-0000CA060000}"/>
    <cellStyle name="C?A?Sheet5 (2)ra 2" xfId="1740" xr:uid="{00000000-0005-0000-0000-0000CB060000}"/>
    <cellStyle name="C?A?Sheet5_w" xfId="1741" xr:uid="{00000000-0005-0000-0000-0000CC060000}"/>
    <cellStyle name="C?A?SUBCONTRACTOR COSTS1-" xfId="1742" xr:uid="{00000000-0005-0000-0000-0000CD060000}"/>
    <cellStyle name="C?A?SUBCONTRACTOR COSTS1- 2" xfId="1743" xr:uid="{00000000-0005-0000-0000-0000CE060000}"/>
    <cellStyle name="C?A?SUMMARYRA" xfId="1744" xr:uid="{00000000-0005-0000-0000-0000CF060000}"/>
    <cellStyle name="C?A?SUMMARYRA 2" xfId="1745" xr:uid="{00000000-0005-0000-0000-0000D0060000}"/>
    <cellStyle name="C?A?TCMM" xfId="1746" xr:uid="{00000000-0005-0000-0000-0000D1060000}"/>
    <cellStyle name="C?A?Tgt97-Chassis C" xfId="1747" xr:uid="{00000000-0005-0000-0000-0000D2060000}"/>
    <cellStyle name="C?A?Tgt97-Chassis C 2" xfId="1748" xr:uid="{00000000-0005-0000-0000-0000D3060000}"/>
    <cellStyle name="C?A?TRANSACTION (2)OS" xfId="1749" xr:uid="{00000000-0005-0000-0000-0000D4060000}"/>
    <cellStyle name="C?A?TRANSACTION (2)OS 2" xfId="1750" xr:uid="{00000000-0005-0000-0000-0000D5060000}"/>
    <cellStyle name="C?A?TRANSACTIONis" xfId="1751" xr:uid="{00000000-0005-0000-0000-0000D6060000}"/>
    <cellStyle name="C?A?TRANSACTIONis 2" xfId="1752" xr:uid="{00000000-0005-0000-0000-0000D7060000}"/>
    <cellStyle name="C?A?US PAYROLL(JAN)OS" xfId="1753" xr:uid="{00000000-0005-0000-0000-0000D8060000}"/>
    <cellStyle name="C?A?US PAYROLL(JAN)OS 2" xfId="1754" xr:uid="{00000000-0005-0000-0000-0000D9060000}"/>
    <cellStyle name="C?A?US.PRLRO" xfId="1755" xr:uid="{00000000-0005-0000-0000-0000DA060000}"/>
    <cellStyle name="C?A?US.PRLRO 2" xfId="1756" xr:uid="{00000000-0005-0000-0000-0000DB060000}"/>
    <cellStyle name="C?A?VT.P" xfId="1757" xr:uid="{00000000-0005-0000-0000-0000DC060000}"/>
    <cellStyle name="C?A?warrantyA?¤A?I (2)_¼OAI(AUG»y»e) (2)3ysis(JU" xfId="1758" xr:uid="{00000000-0005-0000-0000-0000DD060000}"/>
    <cellStyle name="C?A?warrantyA?¤A?I (2)-3))O" xfId="1759" xr:uid="{00000000-0005-0000-0000-0000DE060000}"/>
    <cellStyle name="C?A?warrantyA?¤A?I (2)-3))O 2" xfId="1760" xr:uid="{00000000-0005-0000-0000-0000DF060000}"/>
    <cellStyle name="C?A?warrantyA?¤A?I_¼OAI(AUG»y»e) (2)sis(JUN)" xfId="1761" xr:uid="{00000000-0005-0000-0000-0000E0060000}"/>
    <cellStyle name="C?A?warrantyA?¤A?ISTS1-" xfId="1762" xr:uid="{00000000-0005-0000-0000-0000E1060000}"/>
    <cellStyle name="C?A?warrantyA?¤A?ISTS1- 2" xfId="1763" xr:uid="{00000000-0005-0000-0000-0000E2060000}"/>
    <cellStyle name="C?A?WARRANTYLL" xfId="1764" xr:uid="{00000000-0005-0000-0000-0000E3060000}"/>
    <cellStyle name="C?A?WARRANTYLL 2" xfId="1765" xr:uid="{00000000-0005-0000-0000-0000E4060000}"/>
    <cellStyle name="C?A?WIP.DETAIL_¼OAI(AUG»y»e) (2)3ysis" xfId="1766" xr:uid="{00000000-0005-0000-0000-0000E5060000}"/>
    <cellStyle name="C?A?WIP.DETAILA " xfId="1767" xr:uid="{00000000-0005-0000-0000-0000E6060000}"/>
    <cellStyle name="C?A?WIP.DETAILA  2" xfId="1768" xr:uid="{00000000-0005-0000-0000-0000E7060000}"/>
    <cellStyle name="C?A?wipra" xfId="1769" xr:uid="{00000000-0005-0000-0000-0000E8060000}"/>
    <cellStyle name="C?A?wipra 2" xfId="1770" xr:uid="{00000000-0005-0000-0000-0000E9060000}"/>
    <cellStyle name="C?A?WK1.D" xfId="1771" xr:uid="{00000000-0005-0000-0000-0000EA060000}"/>
    <cellStyle name="C?A?WK1.D 2" xfId="1772" xr:uid="{00000000-0005-0000-0000-0000EB060000}"/>
    <cellStyle name="C?A?WK2.D" xfId="1773" xr:uid="{00000000-0005-0000-0000-0000EC060000}"/>
    <cellStyle name="C?A?WK2.D 2" xfId="1774" xr:uid="{00000000-0005-0000-0000-0000ED060000}"/>
    <cellStyle name="C?A?WK3.D" xfId="1775" xr:uid="{00000000-0005-0000-0000-0000EE060000}"/>
    <cellStyle name="C?A?WK3.D 2" xfId="1776" xr:uid="{00000000-0005-0000-0000-0000EF060000}"/>
    <cellStyle name="C?A?WK4.D" xfId="1777" xr:uid="{00000000-0005-0000-0000-0000F0060000}"/>
    <cellStyle name="C?A?WK4.D 2" xfId="1778" xr:uid="{00000000-0005-0000-0000-0000F1060000}"/>
    <cellStyle name="C¡IA¨ª_¡¾a¨uE " xfId="1779" xr:uid="{00000000-0005-0000-0000-0000F2060000}"/>
    <cellStyle name="C¡ÍA¨ª_¨ùOAI(RIO)" xfId="1780" xr:uid="{00000000-0005-0000-0000-0000F3060000}"/>
    <cellStyle name="C¡IA¨ª_¨uoAOCaA￠´¨oA¡io " xfId="1781" xr:uid="{00000000-0005-0000-0000-0000F4060000}"/>
    <cellStyle name="C￠RIA¡§¨￡_¡§￠Ro￠R¨¡¡ERC￠RI" xfId="1782" xr:uid="{00000000-0005-0000-0000-0000F5060000}"/>
    <cellStyle name="C￥AØ_ 10AE " xfId="1783" xr:uid="{00000000-0005-0000-0000-0000F6060000}"/>
    <cellStyle name="Ç¥ÁØ_(Á¤º¸ºÎ¹®)¿ùº°ÀÎ¿ø°èÈ¹" xfId="1784" xr:uid="{00000000-0005-0000-0000-0000F7060000}"/>
    <cellStyle name="C￥AØ_¡ßFO AoAUºnºn±³ " xfId="1785" xr:uid="{00000000-0005-0000-0000-0000F8060000}"/>
    <cellStyle name="Ç¥ÁØ_¡ßFO ÅõÀÚºñºñ±³ " xfId="1786" xr:uid="{00000000-0005-0000-0000-0000F9060000}"/>
    <cellStyle name="C￥AØ_¡ßFO AoAUºnºn±³  2" xfId="1787" xr:uid="{00000000-0005-0000-0000-0000FA060000}"/>
    <cellStyle name="Ç¥ÁØ_¡ßFO ÅõÀÚºñºñ±³  2" xfId="1788" xr:uid="{00000000-0005-0000-0000-0000FB060000}"/>
    <cellStyle name="C￥AØ_´eºnC￥" xfId="1789" xr:uid="{00000000-0005-0000-0000-0000FC060000}"/>
    <cellStyle name="Ç¥ÁØ_´ëºñÇ¥ (2)_1_ºÎ´ëÅä°ø " xfId="1790" xr:uid="{00000000-0005-0000-0000-0000FD060000}"/>
    <cellStyle name="C￥AØ_´eºnC￥ (2)_ºI´eAa°ø " xfId="1791" xr:uid="{00000000-0005-0000-0000-0000FE060000}"/>
    <cellStyle name="Ç¥ÁØ_´ëºñÇ¥ (2)_ºÎ´ëÅä°ø " xfId="1792" xr:uid="{00000000-0005-0000-0000-0000FF060000}"/>
    <cellStyle name="C￥AØ_¸nA÷ " xfId="1793" xr:uid="{00000000-0005-0000-0000-000000070000}"/>
    <cellStyle name="Ç¥ÁØ_¸ñÂ÷ " xfId="1794" xr:uid="{00000000-0005-0000-0000-000001070000}"/>
    <cellStyle name="C￥AØ_¸nA÷  2" xfId="1795" xr:uid="{00000000-0005-0000-0000-000002070000}"/>
    <cellStyle name="Ç¥ÁØ_¸ñÂ÷  2" xfId="1796" xr:uid="{00000000-0005-0000-0000-000003070000}"/>
    <cellStyle name="C￥AØ_¿­¸° INT" xfId="1797" xr:uid="{00000000-0005-0000-0000-000004070000}"/>
    <cellStyle name="Ç¥ÁØ_¿¬±¸¼Ò °ø»çÇöÈ² " xfId="1798" xr:uid="{00000000-0005-0000-0000-000005070000}"/>
    <cellStyle name="C￥AØ_¿￢±¸¼O °ø≫cCoE² " xfId="1799" xr:uid="{00000000-0005-0000-0000-000006070000}"/>
    <cellStyle name="Ç¥ÁØ_¿µ¾÷ÇöÈ² " xfId="1800" xr:uid="{00000000-0005-0000-0000-000007070000}"/>
    <cellStyle name="C￥AØ_¿i¿μ¾E " xfId="1801" xr:uid="{00000000-0005-0000-0000-000008070000}"/>
    <cellStyle name="Ç¥ÁØ_±³À°ÀÏÁ¤ " xfId="1802" xr:uid="{00000000-0005-0000-0000-000009070000}"/>
    <cellStyle name="C￥AØ_±a¾E " xfId="1803" xr:uid="{00000000-0005-0000-0000-00000A070000}"/>
    <cellStyle name="Ç¥ÁØ_±â¾È " xfId="1804" xr:uid="{00000000-0005-0000-0000-00000B070000}"/>
    <cellStyle name="C￥AØ_±a¾E  2" xfId="1805" xr:uid="{00000000-0005-0000-0000-00000C070000}"/>
    <cellStyle name="Ç¥ÁØ_±â¾È  2" xfId="1806" xr:uid="{00000000-0005-0000-0000-00000D070000}"/>
    <cellStyle name="C￥AØ_±U¼O³a¼oº°" xfId="1807" xr:uid="{00000000-0005-0000-0000-00000E070000}"/>
    <cellStyle name="Ç¥ÁØ_»ç¾÷ºÎº° ÃÑ°è " xfId="1808" xr:uid="{00000000-0005-0000-0000-00000F070000}"/>
    <cellStyle name="C￥AØ_≫c¾÷ºIº° AN°e " xfId="1809" xr:uid="{00000000-0005-0000-0000-000010070000}"/>
    <cellStyle name="Ç¥ÁØ_°¡¼Ö¸°ÀÏÁ¤_µ?Á©ÀÏÁ¤ " xfId="1810" xr:uid="{00000000-0005-0000-0000-000011070000}"/>
    <cellStyle name="C￥AØ_°¡¼O¸°AIA¤_μðAⓒAIA¤ " xfId="1811" xr:uid="{00000000-0005-0000-0000-000012070000}"/>
    <cellStyle name="Ç¥ÁØ_°³¹ßÀÏÁ¤ " xfId="1812" xr:uid="{00000000-0005-0000-0000-000013070000}"/>
    <cellStyle name="C￥AØ_°³¹ßAIA¤  (2)_°³¹ßAIA¤ " xfId="1813" xr:uid="{00000000-0005-0000-0000-000014070000}"/>
    <cellStyle name="Ç¥ÁØ_°³¹ßÀÏÁ¤  (2)_°³¹ßÀÏÁ¤ " xfId="1814" xr:uid="{00000000-0005-0000-0000-000015070000}"/>
    <cellStyle name="C￥AØ_°³¹ßAIA¤  (2)_°³¹ßAIA¤  2" xfId="1815" xr:uid="{00000000-0005-0000-0000-000016070000}"/>
    <cellStyle name="Ç¥ÁØ_°³¹ßÀÏÁ¤  (2)_°³¹ßÀÏÁ¤  2" xfId="1816" xr:uid="{00000000-0005-0000-0000-000017070000}"/>
    <cellStyle name="C￥AØ_°³¹ßAIA¤  (2)_°³¹ßAIA¤ _NF MASTER(040202기준) 040217_YWG BJ송부 대외문첨부" xfId="1817" xr:uid="{00000000-0005-0000-0000-000018070000}"/>
    <cellStyle name="Ç¥ÁØ_°³¹ßÀÏÁ¤  (2)_°³¹ßÀÏÁ¤ _NF MASTER(040202기준) 040217_YWG BJ송부 대외문첨부" xfId="1818" xr:uid="{00000000-0005-0000-0000-000019070000}"/>
    <cellStyle name="C￥AØ_°³¹ßAIA¤  (2)_°³¹ßAIA¤ _NF MASTER(040202기준) 040217_YWG BJ송부 대외문첨부 2" xfId="1819" xr:uid="{00000000-0005-0000-0000-00001A070000}"/>
    <cellStyle name="Ç¥ÁØ_°³¹ßÀÏÁ¤  (2)_°³¹ßÀÏÁ¤ _NF MASTER(040202기준) 040217_YWG BJ송부 대외문첨부 2" xfId="1820" xr:uid="{00000000-0005-0000-0000-00001B070000}"/>
    <cellStyle name="C￥AØ_°³¹ßAIA¤  (2)_°³¹ßAIA¤ _NF MASTER(040202기준) 040217_YWG BJ송부 대외문첨부_080626 수출2부 사업계획" xfId="1821" xr:uid="{00000000-0005-0000-0000-00001C070000}"/>
    <cellStyle name="Ç¥ÁØ_°³¹ßÀÏÁ¤  (2)_°³¹ßÀÏÁ¤ _NF MASTER(040202기준) 040217_YWG BJ송부 대외문첨부_080626 수출2부 사업계획" xfId="1822" xr:uid="{00000000-0005-0000-0000-00001D070000}"/>
    <cellStyle name="C￥AØ_°u¸RC×¸n_¾÷A¾º° " xfId="1823" xr:uid="{00000000-0005-0000-0000-00001E070000}"/>
    <cellStyle name="Ç¥ÁØ_0N-HANDLING " xfId="1824" xr:uid="{00000000-0005-0000-0000-00001F070000}"/>
    <cellStyle name="C￥AØ_¼oAOCaA¤½A≫o " xfId="1825" xr:uid="{00000000-0005-0000-0000-000020070000}"/>
    <cellStyle name="Ç¥ÁØ_1.ÆÇ¸Å½ÇÀû " xfId="1826" xr:uid="{00000000-0005-0000-0000-000021070000}"/>
    <cellStyle name="C￥AØ_1.ÆC¸A½CAu _1999³a KDQR A¾CO" xfId="1827" xr:uid="{00000000-0005-0000-0000-000022070000}"/>
    <cellStyle name="Ç¥ÁØ_1.SUMMARY " xfId="1828" xr:uid="{00000000-0005-0000-0000-000023070000}"/>
    <cellStyle name="C￥AØ_1.SUMMARY _1999³a KDQR A¾CO" xfId="1829" xr:uid="{00000000-0005-0000-0000-000024070000}"/>
    <cellStyle name="Ç¥ÁØ_2.CONCEPT " xfId="1830" xr:uid="{00000000-0005-0000-0000-000025070000}"/>
    <cellStyle name="C￥AØ_2000³a GRACE KDQR" xfId="1831" xr:uid="{00000000-0005-0000-0000-000026070000}"/>
    <cellStyle name="Ç¥ÁØ_3.MSCHEDULE¿µ¹® " xfId="1832" xr:uid="{00000000-0005-0000-0000-000027070000}"/>
    <cellStyle name="C￥AØ_3.MSCHEDULE¿μ¹R " xfId="1833" xr:uid="{00000000-0005-0000-0000-000028070000}"/>
    <cellStyle name="Ç¥ÁØ_³»ÀÚÀÔ°íFLOW_IPGOFLOW(LP)X)P)TS)2)be " xfId="1834" xr:uid="{00000000-0005-0000-0000-000029070000}"/>
    <cellStyle name="C￥AØ_3PJTR°eE¹ _1999³a KDQR A¾CO" xfId="1835" xr:uid="{00000000-0005-0000-0000-00002A070000}"/>
    <cellStyle name="Ç¥ÁØ_4 " xfId="1836" xr:uid="{00000000-0005-0000-0000-00002B070000}"/>
    <cellStyle name="C￥AØ_4 _1999³a KDQR A¾CO" xfId="1837" xr:uid="{00000000-0005-0000-0000-00002C070000}"/>
    <cellStyle name="Ç¥ÁØ_5-1±¤°í " xfId="1838" xr:uid="{00000000-0005-0000-0000-00002D070000}"/>
    <cellStyle name="C￥AØ_5-3-3-1-1.≫y≫e±¸A¶ºÐ¼R-MAT'L¡­ " xfId="1839" xr:uid="{00000000-0005-0000-0000-00002E070000}"/>
    <cellStyle name="Ç¥ÁØ_6-3°æÀï·Â " xfId="1840" xr:uid="{00000000-0005-0000-0000-00002F070000}"/>
    <cellStyle name="C￥AØ_7.MASTER SCHEDULE " xfId="1841" xr:uid="{00000000-0005-0000-0000-000030070000}"/>
    <cellStyle name="Ç¥ÁØ_7.MASTER SCHEDULE " xfId="1842" xr:uid="{00000000-0005-0000-0000-000031070000}"/>
    <cellStyle name="C￥AØ_7.MASTER SCHEDULE  2" xfId="1843" xr:uid="{00000000-0005-0000-0000-000032070000}"/>
    <cellStyle name="Ç¥ÁØ_7.MASTER SCHEDULE  2" xfId="1844" xr:uid="{00000000-0005-0000-0000-000033070000}"/>
    <cellStyle name="C￥AØ_7.MASTER SCHEDULE _1999³a KDQR A¾CO" xfId="1845" xr:uid="{00000000-0005-0000-0000-000034070000}"/>
    <cellStyle name="Ç¥ÁØ_96ÀÎ¿ø°è2 " xfId="1846" xr:uid="{00000000-0005-0000-0000-000035070000}"/>
    <cellStyle name="C￥AØ_96AI¿ø°O 3 " xfId="1847" xr:uid="{00000000-0005-0000-0000-000036070000}"/>
    <cellStyle name="Ç¥ÁØ_96ÀÎ¿ø°Ô 3 " xfId="1848" xr:uid="{00000000-0005-0000-0000-000037070000}"/>
    <cellStyle name="C￥AØ_96AI¿ø°O 3  2" xfId="1849" xr:uid="{00000000-0005-0000-0000-000038070000}"/>
    <cellStyle name="Ç¥ÁØ_96ÀÎ¿ø°Ô 3  2" xfId="1850" xr:uid="{00000000-0005-0000-0000-000039070000}"/>
    <cellStyle name="C￥AØ_97³a" xfId="1851" xr:uid="{00000000-0005-0000-0000-00003A070000}"/>
    <cellStyle name="Ç¥ÁØ_Á÷¿ø½Å»ó_Á¶Á÷µµ(12.31) " xfId="1852" xr:uid="{00000000-0005-0000-0000-00003B070000}"/>
    <cellStyle name="C￥AØ_A÷¿ø½A≫o" xfId="1853" xr:uid="{00000000-0005-0000-0000-00003C070000}"/>
    <cellStyle name="Ç¥ÁØ_Á¶Ä¡ÆÀº° " xfId="1854" xr:uid="{00000000-0005-0000-0000-00003D070000}"/>
    <cellStyle name="C￥AØ_A¶A¡ÆAº° _1999³a KDQR A¾CO" xfId="1855" xr:uid="{00000000-0005-0000-0000-00003E070000}"/>
    <cellStyle name="Ç¥ÁØ_Á¶Á÷µµ(12.31) " xfId="1856" xr:uid="{00000000-0005-0000-0000-00003F070000}"/>
    <cellStyle name="C￥AØ_A¶A÷μμ" xfId="1857" xr:uid="{00000000-0005-0000-0000-000040070000}"/>
    <cellStyle name="Ç¥ÁØ_Ã·ºÎ2 " xfId="1858" xr:uid="{00000000-0005-0000-0000-000041070000}"/>
    <cellStyle name="C￥AØ_Æo°¡C￥" xfId="1859" xr:uid="{00000000-0005-0000-0000-000042070000}"/>
    <cellStyle name="Ç¥ÁØ_ÀÎ¿ø¹× Á¶Á÷(96.5.2.) " xfId="1860" xr:uid="{00000000-0005-0000-0000-000043070000}"/>
    <cellStyle name="C￥AØ_AI¿øCoE² " xfId="1861" xr:uid="{00000000-0005-0000-0000-000044070000}"/>
    <cellStyle name="Ç¥ÁØ_ÃÖÁ¾ÀÏÁ¤ " xfId="1862" xr:uid="{00000000-0005-0000-0000-000045070000}"/>
    <cellStyle name="C￥AØ_AoAUºn(ºI¼­º°,°eA¤º°) " xfId="1863" xr:uid="{00000000-0005-0000-0000-000046070000}"/>
    <cellStyle name="Ç¥ÁØ_ÅõÀÚºñ(ºÎ¼­º°,°èÁ¤º°) " xfId="1864" xr:uid="{00000000-0005-0000-0000-000047070000}"/>
    <cellStyle name="C￥AØ_AoAUºn(ºI¼­º°,°eA¤º°)  2" xfId="1865" xr:uid="{00000000-0005-0000-0000-000048070000}"/>
    <cellStyle name="Ç¥ÁØ_ÅõÀÚºñ(ºÎ¼­º°,°èÁ¤º°)  2" xfId="1866" xr:uid="{00000000-0005-0000-0000-000049070000}"/>
    <cellStyle name="C￥AØ_Aß±a≫y≫e°eE¹ " xfId="1867" xr:uid="{00000000-0005-0000-0000-00004A070000}"/>
    <cellStyle name="Ç¥ÁØ_ÀÚÀçº»ºÎ " xfId="1868" xr:uid="{00000000-0005-0000-0000-00004B070000}"/>
    <cellStyle name="C￥AØ_AUAcº≫ºI " xfId="1869" xr:uid="{00000000-0005-0000-0000-00004C070000}"/>
    <cellStyle name="Ç¥ÁØ_Áý°èÇ¥(2¿ù) " xfId="1870" xr:uid="{00000000-0005-0000-0000-00004D070000}"/>
    <cellStyle name="C￥AØ_C￥Ao _1999³a KDQR A¾CO" xfId="1871" xr:uid="{00000000-0005-0000-0000-00004E070000}"/>
    <cellStyle name="Ç¥ÁØ_ÇùÁ¶Àü_ÅõÀÔ°èÈ¹ " xfId="1872" xr:uid="{00000000-0005-0000-0000-00004F070000}"/>
    <cellStyle name="C￥AØ_DELIVERY PIPE¼³°e" xfId="1873" xr:uid="{00000000-0005-0000-0000-000050070000}"/>
    <cellStyle name="Ç¥ÁØ_EF PAD " xfId="1874" xr:uid="{00000000-0005-0000-0000-000051070000}"/>
    <cellStyle name="C￥AØ_eoCoE²" xfId="1875" xr:uid="{00000000-0005-0000-0000-000052070000}"/>
    <cellStyle name="Ç¥ÁØ_laroux_°³¹ßÀÏÁ¤ " xfId="1876" xr:uid="{00000000-0005-0000-0000-000053070000}"/>
    <cellStyle name="C￥AØ_laroux_°³¹ßAIA¤  (2)_°³¹ßAIA¤ " xfId="1877" xr:uid="{00000000-0005-0000-0000-000054070000}"/>
    <cellStyle name="Ç¥ÁØ_laroux_°³¹ßÀÏÁ¤  (2)_°³¹ßÀÏÁ¤ " xfId="1878" xr:uid="{00000000-0005-0000-0000-000055070000}"/>
    <cellStyle name="C￥AØ_laroux_°³¹ßAIA¤  (2)_°³¹ßAIA¤  2" xfId="1879" xr:uid="{00000000-0005-0000-0000-000056070000}"/>
    <cellStyle name="Ç¥ÁØ_laroux_°³¹ßÀÏÁ¤  (2)_°³¹ßÀÏÁ¤  2" xfId="1880" xr:uid="{00000000-0005-0000-0000-000057070000}"/>
    <cellStyle name="C￥AØ_laroux_°³¹ßAIA¤  (2)_°³¹ßAIA¤ _2005년 3월매출정리 (수정)" xfId="1881" xr:uid="{00000000-0005-0000-0000-000058070000}"/>
    <cellStyle name="Ç¥ÁØ_laroux_°³¹ßÀÏÁ¤  (2)_°³¹ßÀÏÁ¤ _2005년 3월매출정리 (수정)" xfId="1882" xr:uid="{00000000-0005-0000-0000-000059070000}"/>
    <cellStyle name="C￥AØ_laroux_°³¹ßAIA¤  (2)_°³¹ßAIA¤ _2005년 3월매출정리 (수정) 2" xfId="1883" xr:uid="{00000000-0005-0000-0000-00005A070000}"/>
    <cellStyle name="Ç¥ÁØ_laroux_°³¹ßÀÏÁ¤  (2)_°³¹ßÀÏÁ¤ _2005년 3월매출정리 (수정) 2" xfId="1884" xr:uid="{00000000-0005-0000-0000-00005B070000}"/>
    <cellStyle name="C￥AØ_laroux_°³¹ßAIA¤  (2)_°³¹ßAIA¤ _PNF검토(050406)" xfId="1885" xr:uid="{00000000-0005-0000-0000-00005C070000}"/>
    <cellStyle name="Ç¥ÁØ_laroux_°³¹ßÀÏÁ¤  (2)_°³¹ßÀÏÁ¤ _PNF검토(050406)" xfId="1886" xr:uid="{00000000-0005-0000-0000-00005D070000}"/>
    <cellStyle name="C￥AØ_laroux_°³¹ßAIA¤  (2)_°³¹ßAIA¤ _PNF검토(050406) 2" xfId="1887" xr:uid="{00000000-0005-0000-0000-00005E070000}"/>
    <cellStyle name="Ç¥ÁØ_laroux_°³¹ßÀÏÁ¤  (2)_°³¹ßÀÏÁ¤ _PNF검토(050406) 2" xfId="1888" xr:uid="{00000000-0005-0000-0000-00005F070000}"/>
    <cellStyle name="C￥AØ_laroux_°³¹ßAIA¤  (2)_°³¹ßAIA¤ _PNF검토(050406)_080626 수출2부 사업계획" xfId="1889" xr:uid="{00000000-0005-0000-0000-000060070000}"/>
    <cellStyle name="Ç¥ÁØ_laroux_°³¹ßÀÏÁ¤  (2)_°³¹ßÀÏÁ¤ _PNF검토(050406)_080626 수출2부 사업계획" xfId="1890" xr:uid="{00000000-0005-0000-0000-000061070000}"/>
    <cellStyle name="C￥AØ_laroux_1_°³¹ßAIA¤ " xfId="1891" xr:uid="{00000000-0005-0000-0000-000062070000}"/>
    <cellStyle name="Ç¥ÁØ_laroux_1_°³¹ßÀÏÁ¤ " xfId="1892" xr:uid="{00000000-0005-0000-0000-000063070000}"/>
    <cellStyle name="C￥AØ_laroux_1_°³¹ßAIA¤  2" xfId="1893" xr:uid="{00000000-0005-0000-0000-000064070000}"/>
    <cellStyle name="Ç¥ÁØ_laroux_1_°³¹ßÀÏÁ¤  2" xfId="1894" xr:uid="{00000000-0005-0000-0000-000065070000}"/>
    <cellStyle name="C￥AØ_laroux_2_°³¹ßAIA¤ " xfId="1895" xr:uid="{00000000-0005-0000-0000-000066070000}"/>
    <cellStyle name="Ç¥ÁØ_laroux_2_°³¹ßÀÏÁ¤ " xfId="1896" xr:uid="{00000000-0005-0000-0000-000067070000}"/>
    <cellStyle name="C￥AØ_laroux_2_°³¹ßAIA¤  2" xfId="1897" xr:uid="{00000000-0005-0000-0000-000068070000}"/>
    <cellStyle name="Ç¥ÁØ_laroux_2_°³¹ßÀÏÁ¤  2" xfId="1898" xr:uid="{00000000-0005-0000-0000-000069070000}"/>
    <cellStyle name="C￥AØ_lx-taxi " xfId="1899" xr:uid="{00000000-0005-0000-0000-00006A070000}"/>
    <cellStyle name="Ç¥ÁØ_lx-taxi " xfId="1900" xr:uid="{00000000-0005-0000-0000-00006B070000}"/>
    <cellStyle name="C￥AØ_lx-taxi  2" xfId="1901" xr:uid="{00000000-0005-0000-0000-00006C070000}"/>
    <cellStyle name="Ç¥ÁØ_lx-taxi  2" xfId="1902" xr:uid="{00000000-0005-0000-0000-00006D070000}"/>
    <cellStyle name="C￥AØ_lx-taxi _1999³a KDQR A¾CO" xfId="1903" xr:uid="{00000000-0005-0000-0000-00006E070000}"/>
    <cellStyle name="Ç¥ÁØ_MKN-M1.1 " xfId="1904" xr:uid="{00000000-0005-0000-0000-00006F070000}"/>
    <cellStyle name="C￥AØ_MST " xfId="1905" xr:uid="{00000000-0005-0000-0000-000070070000}"/>
    <cellStyle name="Ç¥ÁØ_º»ºÎÁ¶Á÷ " xfId="1906" xr:uid="{00000000-0005-0000-0000-000071070000}"/>
    <cellStyle name="C￥AØ_º≫≫c½AAøAI¹Y" xfId="1907" xr:uid="{00000000-0005-0000-0000-000072070000}"/>
    <cellStyle name="Ç¥ÁØ_ºÎ´ëÅä°ø " xfId="1908" xr:uid="{00000000-0005-0000-0000-000073070000}"/>
    <cellStyle name="C￥AØ_RR1¾E " xfId="1909" xr:uid="{00000000-0005-0000-0000-000074070000}"/>
    <cellStyle name="Ç¥ÁØ_Sheet1 (2)_1.SUMMARY " xfId="1910" xr:uid="{00000000-0005-0000-0000-000075070000}"/>
    <cellStyle name="C￥AØ_Sheet1 (2)_3.MSCHEDULE¿μ¹R " xfId="1911" xr:uid="{00000000-0005-0000-0000-000076070000}"/>
    <cellStyle name="Ç¥ÁØ_Sheet1_¿µ¾÷ÇöÈ² " xfId="1912" xr:uid="{00000000-0005-0000-0000-000077070000}"/>
    <cellStyle name="C￥AØ_Sheet1_¿μ¾÷CoE² " xfId="1913" xr:uid="{00000000-0005-0000-0000-000078070000}"/>
    <cellStyle name="Ç¥ÁØ_Sheet1_0N-HANDLING " xfId="1914" xr:uid="{00000000-0005-0000-0000-000079070000}"/>
    <cellStyle name="C￥AØ_Sheet1_1_1.SUMMARY " xfId="1915" xr:uid="{00000000-0005-0000-0000-00007A070000}"/>
    <cellStyle name="Ç¥ÁØ_Sheet1_1_1.SUMMARY " xfId="1916" xr:uid="{00000000-0005-0000-0000-00007B070000}"/>
    <cellStyle name="C￥AØ_Sheet1_1_1.SUMMARY  2" xfId="1917" xr:uid="{00000000-0005-0000-0000-00007C070000}"/>
    <cellStyle name="Ç¥ÁØ_Sheet1_1_1.SUMMARY  2" xfId="1918" xr:uid="{00000000-0005-0000-0000-00007D070000}"/>
    <cellStyle name="C￥AØ_Sheet1_1_3.MSCHEDULE¿μ¹R " xfId="1919" xr:uid="{00000000-0005-0000-0000-00007E070000}"/>
    <cellStyle name="Ç¥ÁØ_Sheet1_1_XD ÃÖÁ¾ÀÏÁ¤ " xfId="1920" xr:uid="{00000000-0005-0000-0000-00007F070000}"/>
    <cellStyle name="C￥AØ_Sheet1_3.MSCHEDULE¿μ¹R " xfId="1921" xr:uid="{00000000-0005-0000-0000-000080070000}"/>
    <cellStyle name="Ç¥ÁØ_Sheet1_Áý°èÇ¥(2¿ù) " xfId="1922" xr:uid="{00000000-0005-0000-0000-000081070000}"/>
    <cellStyle name="C￥AØ_SMG-CKD-d1.1 " xfId="1923" xr:uid="{00000000-0005-0000-0000-000082070000}"/>
    <cellStyle name="Ç¥ÁØ_SMG-CKD-d1.1 " xfId="1924" xr:uid="{00000000-0005-0000-0000-000083070000}"/>
    <cellStyle name="C￥AØ_SMG-CKD-d1.1  2" xfId="1925" xr:uid="{00000000-0005-0000-0000-000084070000}"/>
    <cellStyle name="Ç¥ÁØ_SMG-CKD-d1.1  2" xfId="1926" xr:uid="{00000000-0005-0000-0000-000085070000}"/>
    <cellStyle name="C￥AØ_VPORDER(Aeº¸)" xfId="1927" xr:uid="{00000000-0005-0000-0000-000086070000}"/>
    <cellStyle name="Ç¥ÁØ_W-AÇ¥ÁöTY(2-2) " xfId="1928" xr:uid="{00000000-0005-0000-0000-000087070000}"/>
    <cellStyle name="C￥AØ_WIPER " xfId="1929" xr:uid="{00000000-0005-0000-0000-000088070000}"/>
    <cellStyle name="Ç¥ÁØ_WIPER " xfId="1930" xr:uid="{00000000-0005-0000-0000-000089070000}"/>
    <cellStyle name="C￥AØ_WIPER  2" xfId="1931" xr:uid="{00000000-0005-0000-0000-00008A070000}"/>
    <cellStyle name="Ç¥ÁØ_WIPER  2" xfId="1932" xr:uid="{00000000-0005-0000-0000-00008B070000}"/>
    <cellStyle name="C￥AØ_XD AOA¾AIA¤ " xfId="1933" xr:uid="{00000000-0005-0000-0000-00008C070000}"/>
    <cellStyle name="Ç¥ÁØ_XD ÃÖÁ¾ÀÏÁ¤ " xfId="1934" xr:uid="{00000000-0005-0000-0000-00008D070000}"/>
    <cellStyle name="C￥AØ_XD AOA¾AIA¤  2" xfId="1935" xr:uid="{00000000-0005-0000-0000-00008E070000}"/>
    <cellStyle name="Ç¥ÁØ_XD ÃÖÁ¾ÀÏÁ¤  2" xfId="1936" xr:uid="{00000000-0005-0000-0000-00008F070000}"/>
    <cellStyle name="C￥AØ_μðAⓒAIA¤ " xfId="1937" xr:uid="{00000000-0005-0000-0000-000090070000}"/>
    <cellStyle name="Calc C?rrency (0)" xfId="1938" xr:uid="{00000000-0005-0000-0000-000091070000}"/>
    <cellStyle name="Calc C⟐rrency (0)" xfId="1939" xr:uid="{00000000-0005-0000-0000-000092070000}"/>
    <cellStyle name="Calc Currency (0)" xfId="1940" xr:uid="{00000000-0005-0000-0000-000093070000}"/>
    <cellStyle name="Calc Currency (0) 2" xfId="1941" xr:uid="{00000000-0005-0000-0000-000094070000}"/>
    <cellStyle name="Calc Currency (2)" xfId="1942" xr:uid="{00000000-0005-0000-0000-000095070000}"/>
    <cellStyle name="Calc Percent (0)" xfId="1943" xr:uid="{00000000-0005-0000-0000-000096070000}"/>
    <cellStyle name="Calc Percent (1)" xfId="1944" xr:uid="{00000000-0005-0000-0000-000097070000}"/>
    <cellStyle name="Calc Percent (2)" xfId="1945" xr:uid="{00000000-0005-0000-0000-000098070000}"/>
    <cellStyle name="Calc Units (0)" xfId="1946" xr:uid="{00000000-0005-0000-0000-000099070000}"/>
    <cellStyle name="Calc Units (1)" xfId="1947" xr:uid="{00000000-0005-0000-0000-00009A070000}"/>
    <cellStyle name="Calc Units (2)" xfId="1948" xr:uid="{00000000-0005-0000-0000-00009B070000}"/>
    <cellStyle name="Calculation" xfId="1949" xr:uid="{00000000-0005-0000-0000-00009C070000}"/>
    <cellStyle name="CanturySchoolbook" xfId="1950" xr:uid="{00000000-0005-0000-0000-00009D070000}"/>
    <cellStyle name="CanturySchoolbook 2" xfId="1951" xr:uid="{00000000-0005-0000-0000-00009E070000}"/>
    <cellStyle name="category" xfId="1952" xr:uid="{00000000-0005-0000-0000-00009F070000}"/>
    <cellStyle name="category 2" xfId="1953" xr:uid="{00000000-0005-0000-0000-0000A0070000}"/>
    <cellStyle name="CenturtSchoolbook" xfId="1954" xr:uid="{00000000-0005-0000-0000-0000A1070000}"/>
    <cellStyle name="CenturtSchoolbook 2" xfId="1955" xr:uid="{00000000-0005-0000-0000-0000A2070000}"/>
    <cellStyle name="CenturySchoolbook" xfId="1956" xr:uid="{00000000-0005-0000-0000-0000A3070000}"/>
    <cellStyle name="CenturySchoolbook 2" xfId="1957" xr:uid="{00000000-0005-0000-0000-0000A4070000}"/>
    <cellStyle name="CenturySchoolbook12" xfId="1958" xr:uid="{00000000-0005-0000-0000-0000A5070000}"/>
    <cellStyle name="CenturySchoolbook12 2" xfId="1959" xr:uid="{00000000-0005-0000-0000-0000A6070000}"/>
    <cellStyle name="Check Cell" xfId="1960" xr:uid="{00000000-0005-0000-0000-0000A7070000}"/>
    <cellStyle name="Column Heading" xfId="1961" xr:uid="{00000000-0005-0000-0000-0000A8070000}"/>
    <cellStyle name="Column Heading 2" xfId="1962" xr:uid="{00000000-0005-0000-0000-0000A9070000}"/>
    <cellStyle name="Column_Title" xfId="1963" xr:uid="{00000000-0005-0000-0000-0000AA070000}"/>
    <cellStyle name="CombinedVol_Data" xfId="1964" xr:uid="{00000000-0005-0000-0000-0000AB070000}"/>
    <cellStyle name="Comma  - Style1" xfId="1965" xr:uid="{00000000-0005-0000-0000-0000AC070000}"/>
    <cellStyle name="Comma  - Style1 2" xfId="1966" xr:uid="{00000000-0005-0000-0000-0000AD070000}"/>
    <cellStyle name="Comma  - Style2" xfId="1967" xr:uid="{00000000-0005-0000-0000-0000AE070000}"/>
    <cellStyle name="Comma  - Style3" xfId="1968" xr:uid="{00000000-0005-0000-0000-0000AF070000}"/>
    <cellStyle name="Comma  - Style4" xfId="1969" xr:uid="{00000000-0005-0000-0000-0000B0070000}"/>
    <cellStyle name="Comma  - Style5" xfId="1970" xr:uid="{00000000-0005-0000-0000-0000B1070000}"/>
    <cellStyle name="Comma  - Style6" xfId="1971" xr:uid="{00000000-0005-0000-0000-0000B2070000}"/>
    <cellStyle name="Comma  - Style7" xfId="1972" xr:uid="{00000000-0005-0000-0000-0000B3070000}"/>
    <cellStyle name="Comma  - Style8" xfId="1973" xr:uid="{00000000-0005-0000-0000-0000B4070000}"/>
    <cellStyle name="Comma [0]" xfId="1974" xr:uid="{00000000-0005-0000-0000-0000B5070000}"/>
    <cellStyle name="Comma [00]" xfId="1975" xr:uid="{00000000-0005-0000-0000-0000B6070000}"/>
    <cellStyle name="comma zerodec" xfId="1976" xr:uid="{00000000-0005-0000-0000-0000B7070000}"/>
    <cellStyle name="comma zerodec 2" xfId="1977" xr:uid="{00000000-0005-0000-0000-0000B8070000}"/>
    <cellStyle name="Comma_ SG&amp;A Bridge " xfId="1978" xr:uid="{00000000-0005-0000-0000-0000B9070000}"/>
    <cellStyle name="Comma0 - Modelo1" xfId="1979" xr:uid="{00000000-0005-0000-0000-0000BA070000}"/>
    <cellStyle name="Comma0 - Style1" xfId="1980" xr:uid="{00000000-0005-0000-0000-0000BB070000}"/>
    <cellStyle name="Comma1 - Modelo2" xfId="1981" xr:uid="{00000000-0005-0000-0000-0000BC070000}"/>
    <cellStyle name="Comma1 - Style2" xfId="1982" xr:uid="{00000000-0005-0000-0000-0000BD070000}"/>
    <cellStyle name="Copied" xfId="1983" xr:uid="{00000000-0005-0000-0000-0000BE070000}"/>
    <cellStyle name="Copied 2" xfId="1984" xr:uid="{00000000-0005-0000-0000-0000BF070000}"/>
    <cellStyle name="Curren - Style2" xfId="1985" xr:uid="{00000000-0005-0000-0000-0000C0070000}"/>
    <cellStyle name="Curren - Style2 2" xfId="1986" xr:uid="{00000000-0005-0000-0000-0000C1070000}"/>
    <cellStyle name="Currency [0]" xfId="1987" xr:uid="{00000000-0005-0000-0000-0000C2070000}"/>
    <cellStyle name="Currency [00]" xfId="1988" xr:uid="{00000000-0005-0000-0000-0000C3070000}"/>
    <cellStyle name="Currency_ SG&amp;A Bridge " xfId="1989" xr:uid="{00000000-0005-0000-0000-0000C4070000}"/>
    <cellStyle name="Currency1" xfId="1990" xr:uid="{00000000-0005-0000-0000-0000C5070000}"/>
    <cellStyle name="Currency1 2" xfId="1991" xr:uid="{00000000-0005-0000-0000-0000C6070000}"/>
    <cellStyle name="Currenѣ䀃 䴀礀䰀愀猀攀爀 " xfId="1992" xr:uid="{00000000-0005-0000-0000-0000C7070000}"/>
    <cellStyle name="Date" xfId="1993" xr:uid="{00000000-0005-0000-0000-0000C8070000}"/>
    <cellStyle name="Date 2" xfId="1994" xr:uid="{00000000-0005-0000-0000-0000C9070000}"/>
    <cellStyle name="Date Short" xfId="1995" xr:uid="{00000000-0005-0000-0000-0000CA070000}"/>
    <cellStyle name="Date_(제시)06월결산작업" xfId="1996" xr:uid="{00000000-0005-0000-0000-0000CB070000}"/>
    <cellStyle name="Dia" xfId="1997" xr:uid="{00000000-0005-0000-0000-0000CC070000}"/>
    <cellStyle name="Dollar (zero dec)" xfId="1998" xr:uid="{00000000-0005-0000-0000-0000CD070000}"/>
    <cellStyle name="Dollar (zero dec) 2" xfId="1999" xr:uid="{00000000-0005-0000-0000-0000CE070000}"/>
    <cellStyle name="Edited_Data" xfId="2000" xr:uid="{00000000-0005-0000-0000-0000CF070000}"/>
    <cellStyle name="Encabez1" xfId="2001" xr:uid="{00000000-0005-0000-0000-0000D0070000}"/>
    <cellStyle name="Encabez2" xfId="2002" xr:uid="{00000000-0005-0000-0000-0000D1070000}"/>
    <cellStyle name="Enter Currency (0)" xfId="2003" xr:uid="{00000000-0005-0000-0000-0000D2070000}"/>
    <cellStyle name="Enter Currency (2)" xfId="2004" xr:uid="{00000000-0005-0000-0000-0000D3070000}"/>
    <cellStyle name="Enter Units (0)" xfId="2005" xr:uid="{00000000-0005-0000-0000-0000D4070000}"/>
    <cellStyle name="Enter Units (1)" xfId="2006" xr:uid="{00000000-0005-0000-0000-0000D5070000}"/>
    <cellStyle name="Enter Units (2)" xfId="2007" xr:uid="{00000000-0005-0000-0000-0000D6070000}"/>
    <cellStyle name="Entered" xfId="2008" xr:uid="{00000000-0005-0000-0000-0000D7070000}"/>
    <cellStyle name="Entered 2" xfId="2009" xr:uid="{00000000-0005-0000-0000-0000D8070000}"/>
    <cellStyle name="Estimated_Data" xfId="2010" xr:uid="{00000000-0005-0000-0000-0000D9070000}"/>
    <cellStyle name="Euro" xfId="2011" xr:uid="{00000000-0005-0000-0000-0000DA070000}"/>
    <cellStyle name="Explanatory Text" xfId="2012" xr:uid="{00000000-0005-0000-0000-0000DB070000}"/>
    <cellStyle name="F2" xfId="2013" xr:uid="{00000000-0005-0000-0000-0000DC070000}"/>
    <cellStyle name="F2 2" xfId="2014" xr:uid="{00000000-0005-0000-0000-0000DD070000}"/>
    <cellStyle name="F3" xfId="2015" xr:uid="{00000000-0005-0000-0000-0000DE070000}"/>
    <cellStyle name="F3 2" xfId="2016" xr:uid="{00000000-0005-0000-0000-0000DF070000}"/>
    <cellStyle name="F4" xfId="2017" xr:uid="{00000000-0005-0000-0000-0000E0070000}"/>
    <cellStyle name="F4 2" xfId="2018" xr:uid="{00000000-0005-0000-0000-0000E1070000}"/>
    <cellStyle name="F5" xfId="2019" xr:uid="{00000000-0005-0000-0000-0000E2070000}"/>
    <cellStyle name="F5 2" xfId="2020" xr:uid="{00000000-0005-0000-0000-0000E3070000}"/>
    <cellStyle name="F6" xfId="2021" xr:uid="{00000000-0005-0000-0000-0000E4070000}"/>
    <cellStyle name="F6 2" xfId="2022" xr:uid="{00000000-0005-0000-0000-0000E5070000}"/>
    <cellStyle name="F7" xfId="2023" xr:uid="{00000000-0005-0000-0000-0000E6070000}"/>
    <cellStyle name="F7 2" xfId="2024" xr:uid="{00000000-0005-0000-0000-0000E7070000}"/>
    <cellStyle name="F8" xfId="2025" xr:uid="{00000000-0005-0000-0000-0000E8070000}"/>
    <cellStyle name="F8 2" xfId="2026" xr:uid="{00000000-0005-0000-0000-0000E9070000}"/>
    <cellStyle name="Fijo" xfId="2027" xr:uid="{00000000-0005-0000-0000-0000EA070000}"/>
    <cellStyle name="Financiero" xfId="2028" xr:uid="{00000000-0005-0000-0000-0000EB070000}"/>
    <cellStyle name="Fixed" xfId="2029" xr:uid="{00000000-0005-0000-0000-0000EC070000}"/>
    <cellStyle name="Fixed 2" xfId="2030" xr:uid="{00000000-0005-0000-0000-0000ED070000}"/>
    <cellStyle name="Forecast_Data" xfId="2031" xr:uid="{00000000-0005-0000-0000-0000EE070000}"/>
    <cellStyle name="Good" xfId="2032" xr:uid="{00000000-0005-0000-0000-0000EF070000}"/>
    <cellStyle name="Grey" xfId="2033" xr:uid="{00000000-0005-0000-0000-0000F0070000}"/>
    <cellStyle name="HEADER" xfId="2034" xr:uid="{00000000-0005-0000-0000-0000F1070000}"/>
    <cellStyle name="HEADER 2" xfId="2035" xr:uid="{00000000-0005-0000-0000-0000F2070000}"/>
    <cellStyle name="Header1" xfId="2036" xr:uid="{00000000-0005-0000-0000-0000F3070000}"/>
    <cellStyle name="Header1 2" xfId="2037" xr:uid="{00000000-0005-0000-0000-0000F4070000}"/>
    <cellStyle name="Header2" xfId="2038" xr:uid="{00000000-0005-0000-0000-0000F5070000}"/>
    <cellStyle name="Header2 2" xfId="2039" xr:uid="{00000000-0005-0000-0000-0000F6070000}"/>
    <cellStyle name="Heading" xfId="2040" xr:uid="{00000000-0005-0000-0000-0000F7070000}"/>
    <cellStyle name="Heading 1" xfId="2041" xr:uid="{00000000-0005-0000-0000-0000F8070000}"/>
    <cellStyle name="Heading 2" xfId="2042" xr:uid="{00000000-0005-0000-0000-0000F9070000}"/>
    <cellStyle name="Heading 3" xfId="2043" xr:uid="{00000000-0005-0000-0000-0000FA070000}"/>
    <cellStyle name="Heading 4" xfId="2044" xr:uid="{00000000-0005-0000-0000-0000FB070000}"/>
    <cellStyle name="HEADING1" xfId="2045" xr:uid="{00000000-0005-0000-0000-0000FC070000}"/>
    <cellStyle name="Heading1 2" xfId="2046" xr:uid="{00000000-0005-0000-0000-0000FD070000}"/>
    <cellStyle name="HEADING2" xfId="2047" xr:uid="{00000000-0005-0000-0000-0000FE070000}"/>
    <cellStyle name="Heading2 2" xfId="2048" xr:uid="{00000000-0005-0000-0000-0000FF070000}"/>
    <cellStyle name="HIGHLIGHT" xfId="2049" xr:uid="{00000000-0005-0000-0000-000000080000}"/>
    <cellStyle name="HIGHLIGHT 2" xfId="2050" xr:uid="{00000000-0005-0000-0000-000001080000}"/>
    <cellStyle name="iles|_x0005_h" xfId="2051" xr:uid="{00000000-0005-0000-0000-000002080000}"/>
    <cellStyle name="Input" xfId="2052" xr:uid="{00000000-0005-0000-0000-000003080000}"/>
    <cellStyle name="Input [yellow]" xfId="2053" xr:uid="{00000000-0005-0000-0000-000004080000}"/>
    <cellStyle name="Item_Current" xfId="2054" xr:uid="{00000000-0005-0000-0000-000005080000}"/>
    <cellStyle name="KWE標準" xfId="2055" xr:uid="{00000000-0005-0000-0000-000006080000}"/>
    <cellStyle name="les" xfId="2056" xr:uid="{00000000-0005-0000-0000-000007080000}"/>
    <cellStyle name="Link Currency (0)" xfId="2057" xr:uid="{00000000-0005-0000-0000-000008080000}"/>
    <cellStyle name="Link Currency (2)" xfId="2058" xr:uid="{00000000-0005-0000-0000-000009080000}"/>
    <cellStyle name="Link Units (0)" xfId="2059" xr:uid="{00000000-0005-0000-0000-00000A080000}"/>
    <cellStyle name="Link Units (1)" xfId="2060" xr:uid="{00000000-0005-0000-0000-00000B080000}"/>
    <cellStyle name="Link Units (2)" xfId="2061" xr:uid="{00000000-0005-0000-0000-00000C080000}"/>
    <cellStyle name="Linked Cell" xfId="2062" xr:uid="{00000000-0005-0000-0000-00000D080000}"/>
    <cellStyle name="Millares [0]_10 AVERIAS MASIVAS + ANT" xfId="2063" xr:uid="{00000000-0005-0000-0000-00000E080000}"/>
    <cellStyle name="Millares_10 AVERIAS MASIVAS + ANT" xfId="2064" xr:uid="{00000000-0005-0000-0000-00000F080000}"/>
    <cellStyle name="Milliers [0]_Arabian Spec" xfId="2065" xr:uid="{00000000-0005-0000-0000-000010080000}"/>
    <cellStyle name="Milliers_Arabian Spec" xfId="2066" xr:uid="{00000000-0005-0000-0000-000011080000}"/>
    <cellStyle name="Model" xfId="2067" xr:uid="{00000000-0005-0000-0000-000012080000}"/>
    <cellStyle name="Model 2" xfId="2068" xr:uid="{00000000-0005-0000-0000-000013080000}"/>
    <cellStyle name="Mon?aire [0]_Arabian Spec" xfId="2069" xr:uid="{00000000-0005-0000-0000-000014080000}"/>
    <cellStyle name="Mon?aire_Arabian Spec" xfId="2070" xr:uid="{00000000-0005-0000-0000-000015080000}"/>
    <cellStyle name="Moneda [0]_10 AVERIAS MASIVAS + ANT" xfId="2071" xr:uid="{00000000-0005-0000-0000-000016080000}"/>
    <cellStyle name="Moneda_10 AVERIAS MASIVAS + ANT" xfId="2072" xr:uid="{00000000-0005-0000-0000-000017080000}"/>
    <cellStyle name="Monetario" xfId="2073" xr:uid="{00000000-0005-0000-0000-000018080000}"/>
    <cellStyle name="Neutral" xfId="2074" xr:uid="{00000000-0005-0000-0000-000019080000}"/>
    <cellStyle name="New Times Roman" xfId="2075" xr:uid="{00000000-0005-0000-0000-00001A080000}"/>
    <cellStyle name="New Times Roman 2" xfId="2076" xr:uid="{00000000-0005-0000-0000-00001B080000}"/>
    <cellStyle name="no dec" xfId="2077" xr:uid="{00000000-0005-0000-0000-00001C080000}"/>
    <cellStyle name="Normal - Style1" xfId="2078" xr:uid="{00000000-0005-0000-0000-00001D080000}"/>
    <cellStyle name="Normal - Style2" xfId="2079" xr:uid="{00000000-0005-0000-0000-00001E080000}"/>
    <cellStyle name="Normal - Style2 2" xfId="2080" xr:uid="{00000000-0005-0000-0000-00001F080000}"/>
    <cellStyle name="Normal - Style3" xfId="2081" xr:uid="{00000000-0005-0000-0000-000020080000}"/>
    <cellStyle name="Normal - Style3 2" xfId="2082" xr:uid="{00000000-0005-0000-0000-000021080000}"/>
    <cellStyle name="Normal - Style4" xfId="2083" xr:uid="{00000000-0005-0000-0000-000022080000}"/>
    <cellStyle name="Normal - Style4 2" xfId="2084" xr:uid="{00000000-0005-0000-0000-000023080000}"/>
    <cellStyle name="Normal - Style5" xfId="2085" xr:uid="{00000000-0005-0000-0000-000024080000}"/>
    <cellStyle name="Normal - Style5 2" xfId="2086" xr:uid="{00000000-0005-0000-0000-000025080000}"/>
    <cellStyle name="Normal - Style6" xfId="2087" xr:uid="{00000000-0005-0000-0000-000026080000}"/>
    <cellStyle name="Normal - Style6 2" xfId="2088" xr:uid="{00000000-0005-0000-0000-000027080000}"/>
    <cellStyle name="Normal - Style7" xfId="2089" xr:uid="{00000000-0005-0000-0000-000028080000}"/>
    <cellStyle name="Normal - Style7 2" xfId="2090" xr:uid="{00000000-0005-0000-0000-000029080000}"/>
    <cellStyle name="Normal - Style8" xfId="2091" xr:uid="{00000000-0005-0000-0000-00002A080000}"/>
    <cellStyle name="Normal - Style8 2" xfId="2092" xr:uid="{00000000-0005-0000-0000-00002B080000}"/>
    <cellStyle name="Normal - 유형1" xfId="2093" xr:uid="{00000000-0005-0000-0000-00002C080000}"/>
    <cellStyle name="Normal - 유형1 2" xfId="2094" xr:uid="{00000000-0005-0000-0000-00002D080000}"/>
    <cellStyle name="Normal_ SG&amp;A Bridge" xfId="2095" xr:uid="{00000000-0005-0000-0000-00002E080000}"/>
    <cellStyle name="Normal1" xfId="2096" xr:uid="{00000000-0005-0000-0000-00002F080000}"/>
    <cellStyle name="Normal1 2" xfId="2097" xr:uid="{00000000-0005-0000-0000-000030080000}"/>
    <cellStyle name="Note" xfId="2098" xr:uid="{00000000-0005-0000-0000-000031080000}"/>
    <cellStyle name="o??귟 [0.00]_PRODUCT DETAIL Q1" xfId="2099" xr:uid="{00000000-0005-0000-0000-000032080000}"/>
    <cellStyle name="Œ…?æ맖?e [0.00]_laroux" xfId="2100" xr:uid="{00000000-0005-0000-0000-000033080000}"/>
    <cellStyle name="Œ…?æ맖?e_laroux" xfId="2101" xr:uid="{00000000-0005-0000-0000-000034080000}"/>
    <cellStyle name="Œ…‹æØ‚è [0.00]_PRODUCT DETAIL Q1" xfId="2102" xr:uid="{00000000-0005-0000-0000-000035080000}"/>
    <cellStyle name="Œ…‹æØ‚è_PRODUCT DETAIL Q1" xfId="2103" xr:uid="{00000000-0005-0000-0000-000036080000}"/>
    <cellStyle name="Option_Added_Cont_Desc" xfId="2104" xr:uid="{00000000-0005-0000-0000-000037080000}"/>
    <cellStyle name="Output" xfId="2105" xr:uid="{00000000-0005-0000-0000-000038080000}"/>
    <cellStyle name="Percent (0)" xfId="2106" xr:uid="{00000000-0005-0000-0000-000039080000}"/>
    <cellStyle name="Percent [0]" xfId="2107" xr:uid="{00000000-0005-0000-0000-00003A080000}"/>
    <cellStyle name="Percent [00]" xfId="2108" xr:uid="{00000000-0005-0000-0000-00003B080000}"/>
    <cellStyle name="Percent [2]" xfId="2109" xr:uid="{00000000-0005-0000-0000-00003C080000}"/>
    <cellStyle name="Percent_Diablos" xfId="2110" xr:uid="{00000000-0005-0000-0000-00003D080000}"/>
    <cellStyle name="Porcentaje" xfId="2111" xr:uid="{00000000-0005-0000-0000-00003E080000}"/>
    <cellStyle name="Preliminary_Data" xfId="2112" xr:uid="{00000000-0005-0000-0000-00003F080000}"/>
    <cellStyle name="PrePop Currency (0)" xfId="2113" xr:uid="{00000000-0005-0000-0000-000040080000}"/>
    <cellStyle name="PrePop Currency (2)" xfId="2114" xr:uid="{00000000-0005-0000-0000-000041080000}"/>
    <cellStyle name="PrePop Units (0)" xfId="2115" xr:uid="{00000000-0005-0000-0000-000042080000}"/>
    <cellStyle name="PrePop Units (1)" xfId="2116" xr:uid="{00000000-0005-0000-0000-000043080000}"/>
    <cellStyle name="PrePop Units (2)" xfId="2117" xr:uid="{00000000-0005-0000-0000-000044080000}"/>
    <cellStyle name="Prices_Data" xfId="2118" xr:uid="{00000000-0005-0000-0000-000045080000}"/>
    <cellStyle name="R?" xfId="2119" xr:uid="{00000000-0005-0000-0000-000046080000}"/>
    <cellStyle name="RevList" xfId="2120" xr:uid="{00000000-0005-0000-0000-000047080000}"/>
    <cellStyle name="RM" xfId="2121" xr:uid="{00000000-0005-0000-0000-000048080000}"/>
    <cellStyle name="sche|_x0005_" xfId="2122" xr:uid="{00000000-0005-0000-0000-000049080000}"/>
    <cellStyle name="Standard_Anlage" xfId="2123" xr:uid="{00000000-0005-0000-0000-00004A080000}"/>
    <cellStyle name="STFRM" xfId="2124" xr:uid="{00000000-0005-0000-0000-00004B080000}"/>
    <cellStyle name="STFRM 2" xfId="2125" xr:uid="{00000000-0005-0000-0000-00004C080000}"/>
    <cellStyle name="subhead" xfId="2126" xr:uid="{00000000-0005-0000-0000-00004D080000}"/>
    <cellStyle name="subhead 2" xfId="2127" xr:uid="{00000000-0005-0000-0000-00004E080000}"/>
    <cellStyle name="Subtotal" xfId="2128" xr:uid="{00000000-0005-0000-0000-00004F080000}"/>
    <cellStyle name="Text Indent A" xfId="2129" xr:uid="{00000000-0005-0000-0000-000050080000}"/>
    <cellStyle name="Text Indent B" xfId="2130" xr:uid="{00000000-0005-0000-0000-000051080000}"/>
    <cellStyle name="Text Indent B 2" xfId="2131" xr:uid="{00000000-0005-0000-0000-000052080000}"/>
    <cellStyle name="Text Indent C" xfId="2132" xr:uid="{00000000-0005-0000-0000-000053080000}"/>
    <cellStyle name="þ_x001d_ð'&amp;Oy?Hy9_x0008__x000f__x0007_æ_x0007__x0007__x0001__x0001_" xfId="2133" xr:uid="{00000000-0005-0000-0000-000054080000}"/>
    <cellStyle name="þ_x001d_ð'&amp;Oy?Hy9_x0008__x000f__x0007_æ_x0007__x0007__x0001__x0001_ 2" xfId="2134" xr:uid="{00000000-0005-0000-0000-000055080000}"/>
    <cellStyle name="Tickmark" xfId="2135" xr:uid="{00000000-0005-0000-0000-000056080000}"/>
    <cellStyle name="Tickmark 2" xfId="2136" xr:uid="{00000000-0005-0000-0000-000057080000}"/>
    <cellStyle name="Title" xfId="2137" xr:uid="{00000000-0005-0000-0000-000058080000}"/>
    <cellStyle name="Title 2" xfId="2138" xr:uid="{00000000-0005-0000-0000-000059080000}"/>
    <cellStyle name="Total" xfId="2139" xr:uid="{00000000-0005-0000-0000-00005A080000}"/>
    <cellStyle name="Total 2" xfId="2140" xr:uid="{00000000-0005-0000-0000-00005B080000}"/>
    <cellStyle name="Unprot" xfId="2141" xr:uid="{00000000-0005-0000-0000-00005C080000}"/>
    <cellStyle name="Unprot$" xfId="2142" xr:uid="{00000000-0005-0000-0000-00005D080000}"/>
    <cellStyle name="Unprotect" xfId="2143" xr:uid="{00000000-0005-0000-0000-00005E080000}"/>
    <cellStyle name="Vehicle_Benchmark" xfId="2144" xr:uid="{00000000-0005-0000-0000-00005F080000}"/>
    <cellStyle name="Version_Header" xfId="2145" xr:uid="{00000000-0005-0000-0000-000060080000}"/>
    <cellStyle name="Volumes_Data" xfId="2146" xr:uid="{00000000-0005-0000-0000-000061080000}"/>
    <cellStyle name="Warning Text" xfId="2147" xr:uid="{00000000-0005-0000-0000-000062080000}"/>
    <cellStyle name="XLS'|_x0005_t" xfId="2148" xr:uid="{00000000-0005-0000-0000-000063080000}"/>
    <cellStyle name="ܪb♈Ƃܺb♬Ƃ݊b⚜Ƃݚb⛘Ƃݪb⧨Ƃݺb⨤Ƃފb⩔Ƃޚb⩸Ƃުb⪤Ƃ޺b ƂߊbÀƂߚbàƂߪbĄƂߺbĠƂࠊbļƂࠚbŘƂࠪbƄƂ࠺bƤƂࡊbǈƂ࡚b׌ƂࡪbװƂࡺb؜ƂࢊbشƂ࢚bٔƂࢪbǸƂࢺbȰƂ࣊bɤƂࣚbʠƂ࣪bːƂࣺbڄƂऊbڬƂचbۘƂपb۬Ƃऺb܄ƂॊbܜƂग़bܴƂ४b݌ƂॺbݤƂঊbݼƂচbఈƂপbఠƂ঺bసƂ৊b౐Ƃ৚b౴Ƃ৪bޔƂ৺bߌƂਊbߠƂਚb߰ƂਪbࠄƂ਺bಠƂ੊bರƂਗ਼bೀƂ੪b೜Ƃ੺b೴Ƃઊb唔Ƃચb唬Ƃપb啀Ƃ઺b啐Ƃ૊b啨Ƃ૚bഄƂ૪bരƂૺbൔƂଊb൰Ƃଚb඘" xfId="2149" xr:uid="{00000000-0005-0000-0000-000064080000}"/>
    <cellStyle name="강조색1 10" xfId="2150" xr:uid="{00000000-0005-0000-0000-000065080000}"/>
    <cellStyle name="강조색1 11" xfId="2151" xr:uid="{00000000-0005-0000-0000-000066080000}"/>
    <cellStyle name="강조색1 12" xfId="2152" xr:uid="{00000000-0005-0000-0000-000067080000}"/>
    <cellStyle name="강조색1 13" xfId="2153" xr:uid="{00000000-0005-0000-0000-000068080000}"/>
    <cellStyle name="강조색1 14" xfId="2154" xr:uid="{00000000-0005-0000-0000-000069080000}"/>
    <cellStyle name="강조색1 15" xfId="2155" xr:uid="{00000000-0005-0000-0000-00006A080000}"/>
    <cellStyle name="강조색1 16" xfId="2156" xr:uid="{00000000-0005-0000-0000-00006B080000}"/>
    <cellStyle name="강조색1 17" xfId="2157" xr:uid="{00000000-0005-0000-0000-00006C080000}"/>
    <cellStyle name="강조색1 2" xfId="2158" xr:uid="{00000000-0005-0000-0000-00006D080000}"/>
    <cellStyle name="강조색1 3" xfId="2159" xr:uid="{00000000-0005-0000-0000-00006E080000}"/>
    <cellStyle name="강조색1 4" xfId="2160" xr:uid="{00000000-0005-0000-0000-00006F080000}"/>
    <cellStyle name="강조색1 5" xfId="2161" xr:uid="{00000000-0005-0000-0000-000070080000}"/>
    <cellStyle name="강조색1 6" xfId="2162" xr:uid="{00000000-0005-0000-0000-000071080000}"/>
    <cellStyle name="강조색1 7" xfId="2163" xr:uid="{00000000-0005-0000-0000-000072080000}"/>
    <cellStyle name="강조색1 8" xfId="2164" xr:uid="{00000000-0005-0000-0000-000073080000}"/>
    <cellStyle name="강조색1 9" xfId="2165" xr:uid="{00000000-0005-0000-0000-000074080000}"/>
    <cellStyle name="강조색2 10" xfId="2166" xr:uid="{00000000-0005-0000-0000-000075080000}"/>
    <cellStyle name="강조색2 11" xfId="2167" xr:uid="{00000000-0005-0000-0000-000076080000}"/>
    <cellStyle name="강조색2 12" xfId="2168" xr:uid="{00000000-0005-0000-0000-000077080000}"/>
    <cellStyle name="강조색2 13" xfId="2169" xr:uid="{00000000-0005-0000-0000-000078080000}"/>
    <cellStyle name="강조색2 14" xfId="2170" xr:uid="{00000000-0005-0000-0000-000079080000}"/>
    <cellStyle name="강조색2 15" xfId="2171" xr:uid="{00000000-0005-0000-0000-00007A080000}"/>
    <cellStyle name="강조색2 16" xfId="2172" xr:uid="{00000000-0005-0000-0000-00007B080000}"/>
    <cellStyle name="강조색2 17" xfId="2173" xr:uid="{00000000-0005-0000-0000-00007C080000}"/>
    <cellStyle name="강조색2 2" xfId="2174" xr:uid="{00000000-0005-0000-0000-00007D080000}"/>
    <cellStyle name="강조색2 3" xfId="2175" xr:uid="{00000000-0005-0000-0000-00007E080000}"/>
    <cellStyle name="강조색2 4" xfId="2176" xr:uid="{00000000-0005-0000-0000-00007F080000}"/>
    <cellStyle name="강조색2 5" xfId="2177" xr:uid="{00000000-0005-0000-0000-000080080000}"/>
    <cellStyle name="강조색2 6" xfId="2178" xr:uid="{00000000-0005-0000-0000-000081080000}"/>
    <cellStyle name="강조색2 7" xfId="2179" xr:uid="{00000000-0005-0000-0000-000082080000}"/>
    <cellStyle name="강조색2 8" xfId="2180" xr:uid="{00000000-0005-0000-0000-000083080000}"/>
    <cellStyle name="강조색2 9" xfId="2181" xr:uid="{00000000-0005-0000-0000-000084080000}"/>
    <cellStyle name="강조색3 10" xfId="2182" xr:uid="{00000000-0005-0000-0000-000085080000}"/>
    <cellStyle name="강조색3 11" xfId="2183" xr:uid="{00000000-0005-0000-0000-000086080000}"/>
    <cellStyle name="강조색3 12" xfId="2184" xr:uid="{00000000-0005-0000-0000-000087080000}"/>
    <cellStyle name="강조색3 13" xfId="2185" xr:uid="{00000000-0005-0000-0000-000088080000}"/>
    <cellStyle name="강조색3 14" xfId="2186" xr:uid="{00000000-0005-0000-0000-000089080000}"/>
    <cellStyle name="강조색3 15" xfId="2187" xr:uid="{00000000-0005-0000-0000-00008A080000}"/>
    <cellStyle name="강조색3 16" xfId="2188" xr:uid="{00000000-0005-0000-0000-00008B080000}"/>
    <cellStyle name="강조색3 17" xfId="2189" xr:uid="{00000000-0005-0000-0000-00008C080000}"/>
    <cellStyle name="강조색3 2" xfId="2190" xr:uid="{00000000-0005-0000-0000-00008D080000}"/>
    <cellStyle name="강조색3 3" xfId="2191" xr:uid="{00000000-0005-0000-0000-00008E080000}"/>
    <cellStyle name="강조색3 4" xfId="2192" xr:uid="{00000000-0005-0000-0000-00008F080000}"/>
    <cellStyle name="강조색3 5" xfId="2193" xr:uid="{00000000-0005-0000-0000-000090080000}"/>
    <cellStyle name="강조색3 6" xfId="2194" xr:uid="{00000000-0005-0000-0000-000091080000}"/>
    <cellStyle name="강조색3 7" xfId="2195" xr:uid="{00000000-0005-0000-0000-000092080000}"/>
    <cellStyle name="강조색3 8" xfId="2196" xr:uid="{00000000-0005-0000-0000-000093080000}"/>
    <cellStyle name="강조색3 9" xfId="2197" xr:uid="{00000000-0005-0000-0000-000094080000}"/>
    <cellStyle name="강조색4 10" xfId="2198" xr:uid="{00000000-0005-0000-0000-000095080000}"/>
    <cellStyle name="강조색4 11" xfId="2199" xr:uid="{00000000-0005-0000-0000-000096080000}"/>
    <cellStyle name="강조색4 12" xfId="2200" xr:uid="{00000000-0005-0000-0000-000097080000}"/>
    <cellStyle name="강조색4 13" xfId="2201" xr:uid="{00000000-0005-0000-0000-000098080000}"/>
    <cellStyle name="강조색4 14" xfId="2202" xr:uid="{00000000-0005-0000-0000-000099080000}"/>
    <cellStyle name="강조색4 15" xfId="2203" xr:uid="{00000000-0005-0000-0000-00009A080000}"/>
    <cellStyle name="강조색4 16" xfId="2204" xr:uid="{00000000-0005-0000-0000-00009B080000}"/>
    <cellStyle name="강조색4 17" xfId="2205" xr:uid="{00000000-0005-0000-0000-00009C080000}"/>
    <cellStyle name="강조색4 2" xfId="2206" xr:uid="{00000000-0005-0000-0000-00009D080000}"/>
    <cellStyle name="강조색4 3" xfId="2207" xr:uid="{00000000-0005-0000-0000-00009E080000}"/>
    <cellStyle name="강조색4 4" xfId="2208" xr:uid="{00000000-0005-0000-0000-00009F080000}"/>
    <cellStyle name="강조색4 5" xfId="2209" xr:uid="{00000000-0005-0000-0000-0000A0080000}"/>
    <cellStyle name="강조색4 6" xfId="2210" xr:uid="{00000000-0005-0000-0000-0000A1080000}"/>
    <cellStyle name="강조색4 7" xfId="2211" xr:uid="{00000000-0005-0000-0000-0000A2080000}"/>
    <cellStyle name="강조색4 8" xfId="2212" xr:uid="{00000000-0005-0000-0000-0000A3080000}"/>
    <cellStyle name="강조색4 9" xfId="2213" xr:uid="{00000000-0005-0000-0000-0000A4080000}"/>
    <cellStyle name="강조색5 10" xfId="2214" xr:uid="{00000000-0005-0000-0000-0000A5080000}"/>
    <cellStyle name="강조색5 11" xfId="2215" xr:uid="{00000000-0005-0000-0000-0000A6080000}"/>
    <cellStyle name="강조색5 12" xfId="2216" xr:uid="{00000000-0005-0000-0000-0000A7080000}"/>
    <cellStyle name="강조색5 13" xfId="2217" xr:uid="{00000000-0005-0000-0000-0000A8080000}"/>
    <cellStyle name="강조색5 14" xfId="2218" xr:uid="{00000000-0005-0000-0000-0000A9080000}"/>
    <cellStyle name="강조색5 15" xfId="2219" xr:uid="{00000000-0005-0000-0000-0000AA080000}"/>
    <cellStyle name="강조색5 16" xfId="2220" xr:uid="{00000000-0005-0000-0000-0000AB080000}"/>
    <cellStyle name="강조색5 17" xfId="2221" xr:uid="{00000000-0005-0000-0000-0000AC080000}"/>
    <cellStyle name="강조색5 2" xfId="2222" xr:uid="{00000000-0005-0000-0000-0000AD080000}"/>
    <cellStyle name="강조색5 3" xfId="2223" xr:uid="{00000000-0005-0000-0000-0000AE080000}"/>
    <cellStyle name="강조색5 4" xfId="2224" xr:uid="{00000000-0005-0000-0000-0000AF080000}"/>
    <cellStyle name="강조색5 5" xfId="2225" xr:uid="{00000000-0005-0000-0000-0000B0080000}"/>
    <cellStyle name="강조색5 6" xfId="2226" xr:uid="{00000000-0005-0000-0000-0000B1080000}"/>
    <cellStyle name="강조색5 7" xfId="2227" xr:uid="{00000000-0005-0000-0000-0000B2080000}"/>
    <cellStyle name="강조색5 8" xfId="2228" xr:uid="{00000000-0005-0000-0000-0000B3080000}"/>
    <cellStyle name="강조색5 9" xfId="2229" xr:uid="{00000000-0005-0000-0000-0000B4080000}"/>
    <cellStyle name="강조색6 10" xfId="2230" xr:uid="{00000000-0005-0000-0000-0000B5080000}"/>
    <cellStyle name="강조색6 11" xfId="2231" xr:uid="{00000000-0005-0000-0000-0000B6080000}"/>
    <cellStyle name="강조색6 12" xfId="2232" xr:uid="{00000000-0005-0000-0000-0000B7080000}"/>
    <cellStyle name="강조색6 13" xfId="2233" xr:uid="{00000000-0005-0000-0000-0000B8080000}"/>
    <cellStyle name="강조색6 14" xfId="2234" xr:uid="{00000000-0005-0000-0000-0000B9080000}"/>
    <cellStyle name="강조색6 15" xfId="2235" xr:uid="{00000000-0005-0000-0000-0000BA080000}"/>
    <cellStyle name="강조색6 16" xfId="2236" xr:uid="{00000000-0005-0000-0000-0000BB080000}"/>
    <cellStyle name="강조색6 17" xfId="2237" xr:uid="{00000000-0005-0000-0000-0000BC080000}"/>
    <cellStyle name="강조색6 2" xfId="2238" xr:uid="{00000000-0005-0000-0000-0000BD080000}"/>
    <cellStyle name="강조색6 3" xfId="2239" xr:uid="{00000000-0005-0000-0000-0000BE080000}"/>
    <cellStyle name="강조색6 4" xfId="2240" xr:uid="{00000000-0005-0000-0000-0000BF080000}"/>
    <cellStyle name="강조색6 5" xfId="2241" xr:uid="{00000000-0005-0000-0000-0000C0080000}"/>
    <cellStyle name="강조색6 6" xfId="2242" xr:uid="{00000000-0005-0000-0000-0000C1080000}"/>
    <cellStyle name="강조색6 7" xfId="2243" xr:uid="{00000000-0005-0000-0000-0000C2080000}"/>
    <cellStyle name="강조색6 8" xfId="2244" xr:uid="{00000000-0005-0000-0000-0000C3080000}"/>
    <cellStyle name="강조색6 9" xfId="2245" xr:uid="{00000000-0005-0000-0000-0000C4080000}"/>
    <cellStyle name="경고문 10" xfId="2246" xr:uid="{00000000-0005-0000-0000-0000C5080000}"/>
    <cellStyle name="경고문 11" xfId="2247" xr:uid="{00000000-0005-0000-0000-0000C6080000}"/>
    <cellStyle name="경고문 12" xfId="2248" xr:uid="{00000000-0005-0000-0000-0000C7080000}"/>
    <cellStyle name="경고문 13" xfId="2249" xr:uid="{00000000-0005-0000-0000-0000C8080000}"/>
    <cellStyle name="경고문 14" xfId="2250" xr:uid="{00000000-0005-0000-0000-0000C9080000}"/>
    <cellStyle name="경고문 15" xfId="2251" xr:uid="{00000000-0005-0000-0000-0000CA080000}"/>
    <cellStyle name="경고문 16" xfId="2252" xr:uid="{00000000-0005-0000-0000-0000CB080000}"/>
    <cellStyle name="경고문 17" xfId="2253" xr:uid="{00000000-0005-0000-0000-0000CC080000}"/>
    <cellStyle name="경고문 2" xfId="2254" xr:uid="{00000000-0005-0000-0000-0000CD080000}"/>
    <cellStyle name="경고문 3" xfId="2255" xr:uid="{00000000-0005-0000-0000-0000CE080000}"/>
    <cellStyle name="경고문 4" xfId="2256" xr:uid="{00000000-0005-0000-0000-0000CF080000}"/>
    <cellStyle name="경고문 5" xfId="2257" xr:uid="{00000000-0005-0000-0000-0000D0080000}"/>
    <cellStyle name="경고문 6" xfId="2258" xr:uid="{00000000-0005-0000-0000-0000D1080000}"/>
    <cellStyle name="경고문 7" xfId="2259" xr:uid="{00000000-0005-0000-0000-0000D2080000}"/>
    <cellStyle name="경고문 8" xfId="2260" xr:uid="{00000000-0005-0000-0000-0000D3080000}"/>
    <cellStyle name="경고문 9" xfId="2261" xr:uid="{00000000-0005-0000-0000-0000D4080000}"/>
    <cellStyle name="계산 10" xfId="2262" xr:uid="{00000000-0005-0000-0000-0000D5080000}"/>
    <cellStyle name="계산 11" xfId="2263" xr:uid="{00000000-0005-0000-0000-0000D6080000}"/>
    <cellStyle name="계산 12" xfId="2264" xr:uid="{00000000-0005-0000-0000-0000D7080000}"/>
    <cellStyle name="계산 13" xfId="2265" xr:uid="{00000000-0005-0000-0000-0000D8080000}"/>
    <cellStyle name="계산 14" xfId="2266" xr:uid="{00000000-0005-0000-0000-0000D9080000}"/>
    <cellStyle name="계산 15" xfId="2267" xr:uid="{00000000-0005-0000-0000-0000DA080000}"/>
    <cellStyle name="계산 16" xfId="2268" xr:uid="{00000000-0005-0000-0000-0000DB080000}"/>
    <cellStyle name="계산 17" xfId="2269" xr:uid="{00000000-0005-0000-0000-0000DC080000}"/>
    <cellStyle name="계산 2" xfId="2270" xr:uid="{00000000-0005-0000-0000-0000DD080000}"/>
    <cellStyle name="계산 3" xfId="2271" xr:uid="{00000000-0005-0000-0000-0000DE080000}"/>
    <cellStyle name="계산 4" xfId="2272" xr:uid="{00000000-0005-0000-0000-0000DF080000}"/>
    <cellStyle name="계산 5" xfId="2273" xr:uid="{00000000-0005-0000-0000-0000E0080000}"/>
    <cellStyle name="계산 6" xfId="2274" xr:uid="{00000000-0005-0000-0000-0000E1080000}"/>
    <cellStyle name="계산 7" xfId="2275" xr:uid="{00000000-0005-0000-0000-0000E2080000}"/>
    <cellStyle name="계산 8" xfId="2276" xr:uid="{00000000-0005-0000-0000-0000E3080000}"/>
    <cellStyle name="계산 9" xfId="2277" xr:uid="{00000000-0005-0000-0000-0000E4080000}"/>
    <cellStyle name="고정소숫점" xfId="2278" xr:uid="{00000000-0005-0000-0000-0000E5080000}"/>
    <cellStyle name="고정출력1" xfId="2279" xr:uid="{00000000-0005-0000-0000-0000E6080000}"/>
    <cellStyle name="고정출력1 2" xfId="2280" xr:uid="{00000000-0005-0000-0000-0000E7080000}"/>
    <cellStyle name="고정출력2" xfId="2281" xr:uid="{00000000-0005-0000-0000-0000E8080000}"/>
    <cellStyle name="고정출력2 2" xfId="2282" xr:uid="{00000000-0005-0000-0000-0000E9080000}"/>
    <cellStyle name="咬訌裝?INCOM1" xfId="2283" xr:uid="{00000000-0005-0000-0000-0000EA080000}"/>
    <cellStyle name="咬訌裝?INCOM1 2" xfId="2284" xr:uid="{00000000-0005-0000-0000-0000EB080000}"/>
    <cellStyle name="咬訌裝?INCOM10" xfId="2285" xr:uid="{00000000-0005-0000-0000-0000EC080000}"/>
    <cellStyle name="咬訌裝?INCOM10 2" xfId="2286" xr:uid="{00000000-0005-0000-0000-0000ED080000}"/>
    <cellStyle name="咬訌裝?INCOM2" xfId="2287" xr:uid="{00000000-0005-0000-0000-0000EE080000}"/>
    <cellStyle name="咬訌裝?INCOM2 2" xfId="2288" xr:uid="{00000000-0005-0000-0000-0000EF080000}"/>
    <cellStyle name="咬訌裝?INCOM3" xfId="2289" xr:uid="{00000000-0005-0000-0000-0000F0080000}"/>
    <cellStyle name="咬訌裝?INCOM3 2" xfId="2290" xr:uid="{00000000-0005-0000-0000-0000F1080000}"/>
    <cellStyle name="咬訌裝?INCOM4" xfId="2291" xr:uid="{00000000-0005-0000-0000-0000F2080000}"/>
    <cellStyle name="咬訌裝?INCOM4 2" xfId="2292" xr:uid="{00000000-0005-0000-0000-0000F3080000}"/>
    <cellStyle name="咬訌裝?INCOM5" xfId="2293" xr:uid="{00000000-0005-0000-0000-0000F4080000}"/>
    <cellStyle name="咬訌裝?INCOM5 2" xfId="2294" xr:uid="{00000000-0005-0000-0000-0000F5080000}"/>
    <cellStyle name="咬訌裝?INCOM6" xfId="2295" xr:uid="{00000000-0005-0000-0000-0000F6080000}"/>
    <cellStyle name="咬訌裝?INCOM6 2" xfId="2296" xr:uid="{00000000-0005-0000-0000-0000F7080000}"/>
    <cellStyle name="咬訌裝?INCOM7" xfId="2297" xr:uid="{00000000-0005-0000-0000-0000F8080000}"/>
    <cellStyle name="咬訌裝?INCOM7 2" xfId="2298" xr:uid="{00000000-0005-0000-0000-0000F9080000}"/>
    <cellStyle name="咬訌裝?INCOM8" xfId="2299" xr:uid="{00000000-0005-0000-0000-0000FA080000}"/>
    <cellStyle name="咬訌裝?INCOM8 2" xfId="2300" xr:uid="{00000000-0005-0000-0000-0000FB080000}"/>
    <cellStyle name="咬訌裝?INCOM9" xfId="2301" xr:uid="{00000000-0005-0000-0000-0000FC080000}"/>
    <cellStyle name="咬訌裝?INCOM9 2" xfId="2302" xr:uid="{00000000-0005-0000-0000-0000FD080000}"/>
    <cellStyle name="咬訌裝?PRIB11" xfId="2303" xr:uid="{00000000-0005-0000-0000-0000FE080000}"/>
    <cellStyle name="咬訌裝?PRIB11 2" xfId="2304" xr:uid="{00000000-0005-0000-0000-0000FF080000}"/>
    <cellStyle name="咬訌裝?report-2 " xfId="2305" xr:uid="{00000000-0005-0000-0000-000000090000}"/>
    <cellStyle name="咬訌裝?report-2  2" xfId="2306" xr:uid="{00000000-0005-0000-0000-000001090000}"/>
    <cellStyle name="금액" xfId="2307" xr:uid="{00000000-0005-0000-0000-000002090000}"/>
    <cellStyle name="나쁨 10" xfId="2308" xr:uid="{00000000-0005-0000-0000-000003090000}"/>
    <cellStyle name="나쁨 11" xfId="2309" xr:uid="{00000000-0005-0000-0000-000004090000}"/>
    <cellStyle name="나쁨 12" xfId="2310" xr:uid="{00000000-0005-0000-0000-000005090000}"/>
    <cellStyle name="나쁨 13" xfId="2311" xr:uid="{00000000-0005-0000-0000-000006090000}"/>
    <cellStyle name="나쁨 14" xfId="2312" xr:uid="{00000000-0005-0000-0000-000007090000}"/>
    <cellStyle name="나쁨 15" xfId="2313" xr:uid="{00000000-0005-0000-0000-000008090000}"/>
    <cellStyle name="나쁨 16" xfId="2314" xr:uid="{00000000-0005-0000-0000-000009090000}"/>
    <cellStyle name="나쁨 17" xfId="2315" xr:uid="{00000000-0005-0000-0000-00000A090000}"/>
    <cellStyle name="나쁨 18" xfId="2316" xr:uid="{00000000-0005-0000-0000-00000B090000}"/>
    <cellStyle name="나쁨 2" xfId="2317" xr:uid="{00000000-0005-0000-0000-00000C090000}"/>
    <cellStyle name="나쁨 3" xfId="2318" xr:uid="{00000000-0005-0000-0000-00000D090000}"/>
    <cellStyle name="나쁨 4" xfId="2319" xr:uid="{00000000-0005-0000-0000-00000E090000}"/>
    <cellStyle name="나쁨 5" xfId="2320" xr:uid="{00000000-0005-0000-0000-00000F090000}"/>
    <cellStyle name="나쁨 6" xfId="2321" xr:uid="{00000000-0005-0000-0000-000010090000}"/>
    <cellStyle name="나쁨 7" xfId="2322" xr:uid="{00000000-0005-0000-0000-000011090000}"/>
    <cellStyle name="나쁨 8" xfId="2323" xr:uid="{00000000-0005-0000-0000-000012090000}"/>
    <cellStyle name="나쁨 9" xfId="2324" xr:uid="{00000000-0005-0000-0000-000013090000}"/>
    <cellStyle name="날짜" xfId="2325" xr:uid="{00000000-0005-0000-0000-000014090000}"/>
    <cellStyle name="날짜 2" xfId="2326" xr:uid="{00000000-0005-0000-0000-000015090000}"/>
    <cellStyle name="달러" xfId="2327" xr:uid="{00000000-0005-0000-0000-000016090000}"/>
    <cellStyle name="달러 2" xfId="2328" xr:uid="{00000000-0005-0000-0000-000017090000}"/>
    <cellStyle name="동수" xfId="2329" xr:uid="{00000000-0005-0000-0000-000018090000}"/>
    <cellStyle name="뒤에 오는 하이퍼링크" xfId="2330" xr:uid="{00000000-0005-0000-0000-000019090000}"/>
    <cellStyle name="뒤에 오는 하이퍼링크 2" xfId="2331" xr:uid="{00000000-0005-0000-0000-00001A090000}"/>
    <cellStyle name="뒤에 오는 하이퍼링크_01-1월4주" xfId="2332" xr:uid="{00000000-0005-0000-0000-00001B090000}"/>
    <cellStyle name="똿떓죶Ø괻 [0.00]_PRODUCT DETAIL Q1" xfId="2333" xr:uid="{00000000-0005-0000-0000-00001C090000}"/>
    <cellStyle name="똿떓죶Ø괻_PRODUCT DETAIL Q1" xfId="2334" xr:uid="{00000000-0005-0000-0000-00001D090000}"/>
    <cellStyle name="똿뗦먛귟 [0.00]_guyan" xfId="2335" xr:uid="{00000000-0005-0000-0000-00001E090000}"/>
    <cellStyle name="똿뗦먛귟_guyan" xfId="2336" xr:uid="{00000000-0005-0000-0000-00001F090000}"/>
    <cellStyle name="메모 10" xfId="2337" xr:uid="{00000000-0005-0000-0000-000020090000}"/>
    <cellStyle name="메모 11" xfId="2338" xr:uid="{00000000-0005-0000-0000-000021090000}"/>
    <cellStyle name="메모 12" xfId="2339" xr:uid="{00000000-0005-0000-0000-000022090000}"/>
    <cellStyle name="메모 13" xfId="2340" xr:uid="{00000000-0005-0000-0000-000023090000}"/>
    <cellStyle name="메모 14" xfId="2341" xr:uid="{00000000-0005-0000-0000-000024090000}"/>
    <cellStyle name="메모 15" xfId="2342" xr:uid="{00000000-0005-0000-0000-000025090000}"/>
    <cellStyle name="메모 16" xfId="2343" xr:uid="{00000000-0005-0000-0000-000026090000}"/>
    <cellStyle name="메모 17" xfId="2344" xr:uid="{00000000-0005-0000-0000-000027090000}"/>
    <cellStyle name="메모 2" xfId="2345" xr:uid="{00000000-0005-0000-0000-000028090000}"/>
    <cellStyle name="메모 3" xfId="2346" xr:uid="{00000000-0005-0000-0000-000029090000}"/>
    <cellStyle name="메모 4" xfId="2347" xr:uid="{00000000-0005-0000-0000-00002A090000}"/>
    <cellStyle name="메모 5" xfId="2348" xr:uid="{00000000-0005-0000-0000-00002B090000}"/>
    <cellStyle name="메모 6" xfId="2349" xr:uid="{00000000-0005-0000-0000-00002C090000}"/>
    <cellStyle name="메모 7" xfId="2350" xr:uid="{00000000-0005-0000-0000-00002D090000}"/>
    <cellStyle name="메모 8" xfId="2351" xr:uid="{00000000-0005-0000-0000-00002E090000}"/>
    <cellStyle name="메모 9" xfId="2352" xr:uid="{00000000-0005-0000-0000-00002F090000}"/>
    <cellStyle name="묮뎋 [0.00]_PRODUCT DETAIL Q1" xfId="2353" xr:uid="{00000000-0005-0000-0000-000030090000}"/>
    <cellStyle name="묮뎋_PRODUCT DETAIL Q1" xfId="2354" xr:uid="{00000000-0005-0000-0000-000031090000}"/>
    <cellStyle name="믅됞 [0.00]_guyan" xfId="2355" xr:uid="{00000000-0005-0000-0000-000032090000}"/>
    <cellStyle name="믅됞_guyan" xfId="2356" xr:uid="{00000000-0005-0000-0000-000033090000}"/>
    <cellStyle name="未定義" xfId="2357" xr:uid="{00000000-0005-0000-0000-000034090000}"/>
    <cellStyle name="未定義 2" xfId="2358" xr:uid="{00000000-0005-0000-0000-000035090000}"/>
    <cellStyle name="백만" xfId="2359" xr:uid="{00000000-0005-0000-0000-000036090000}"/>
    <cellStyle name="백만원" xfId="2360" xr:uid="{00000000-0005-0000-0000-000037090000}"/>
    <cellStyle name="백분율" xfId="2779" builtinId="5"/>
    <cellStyle name="백분율 10" xfId="2361" xr:uid="{00000000-0005-0000-0000-000038090000}"/>
    <cellStyle name="백분율 11" xfId="2362" xr:uid="{00000000-0005-0000-0000-000039090000}"/>
    <cellStyle name="백분율 2" xfId="2363" xr:uid="{00000000-0005-0000-0000-00003A090000}"/>
    <cellStyle name="백분율 2 2" xfId="2364" xr:uid="{00000000-0005-0000-0000-00003B090000}"/>
    <cellStyle name="백분율 2 3" xfId="2365" xr:uid="{00000000-0005-0000-0000-00003C090000}"/>
    <cellStyle name="백분율 2 4" xfId="2366" xr:uid="{00000000-0005-0000-0000-00003D090000}"/>
    <cellStyle name="백분율 2 5" xfId="2367" xr:uid="{00000000-0005-0000-0000-00003E090000}"/>
    <cellStyle name="백분율 2 6" xfId="2368" xr:uid="{00000000-0005-0000-0000-00003F090000}"/>
    <cellStyle name="백분율 3" xfId="2369" xr:uid="{00000000-0005-0000-0000-000040090000}"/>
    <cellStyle name="백분율 4" xfId="2370" xr:uid="{00000000-0005-0000-0000-000041090000}"/>
    <cellStyle name="백분율 4 2" xfId="2371" xr:uid="{00000000-0005-0000-0000-000042090000}"/>
    <cellStyle name="백분율 4 2 2" xfId="2372" xr:uid="{00000000-0005-0000-0000-000043090000}"/>
    <cellStyle name="백분율 4 2 3" xfId="2373" xr:uid="{00000000-0005-0000-0000-000044090000}"/>
    <cellStyle name="백분율 5" xfId="2374" xr:uid="{00000000-0005-0000-0000-000045090000}"/>
    <cellStyle name="백분율 5 2" xfId="2375" xr:uid="{00000000-0005-0000-0000-000046090000}"/>
    <cellStyle name="백분율 5 2 2" xfId="2376" xr:uid="{00000000-0005-0000-0000-000047090000}"/>
    <cellStyle name="백분율 5 2 3" xfId="2377" xr:uid="{00000000-0005-0000-0000-000048090000}"/>
    <cellStyle name="백분율 5 3" xfId="2378" xr:uid="{00000000-0005-0000-0000-000049090000}"/>
    <cellStyle name="백분율 5 4" xfId="2379" xr:uid="{00000000-0005-0000-0000-00004A090000}"/>
    <cellStyle name="백분율 6" xfId="2380" xr:uid="{00000000-0005-0000-0000-00004B090000}"/>
    <cellStyle name="백분율 6 2" xfId="2381" xr:uid="{00000000-0005-0000-0000-00004C090000}"/>
    <cellStyle name="백분율 6 3" xfId="2382" xr:uid="{00000000-0005-0000-0000-00004D090000}"/>
    <cellStyle name="백분율 7" xfId="2383" xr:uid="{00000000-0005-0000-0000-00004E090000}"/>
    <cellStyle name="백분율 7 2" xfId="2384" xr:uid="{00000000-0005-0000-0000-00004F090000}"/>
    <cellStyle name="백분율 8" xfId="2385" xr:uid="{00000000-0005-0000-0000-000050090000}"/>
    <cellStyle name="백분율 9" xfId="2386" xr:uid="{00000000-0005-0000-0000-000051090000}"/>
    <cellStyle name="보통 10" xfId="2387" xr:uid="{00000000-0005-0000-0000-000052090000}"/>
    <cellStyle name="보통 11" xfId="2388" xr:uid="{00000000-0005-0000-0000-000053090000}"/>
    <cellStyle name="보통 12" xfId="2389" xr:uid="{00000000-0005-0000-0000-000054090000}"/>
    <cellStyle name="보통 13" xfId="2390" xr:uid="{00000000-0005-0000-0000-000055090000}"/>
    <cellStyle name="보통 14" xfId="2391" xr:uid="{00000000-0005-0000-0000-000056090000}"/>
    <cellStyle name="보통 15" xfId="2392" xr:uid="{00000000-0005-0000-0000-000057090000}"/>
    <cellStyle name="보통 16" xfId="2393" xr:uid="{00000000-0005-0000-0000-000058090000}"/>
    <cellStyle name="보통 17" xfId="2394" xr:uid="{00000000-0005-0000-0000-000059090000}"/>
    <cellStyle name="보통 2" xfId="2395" xr:uid="{00000000-0005-0000-0000-00005A090000}"/>
    <cellStyle name="보통 3" xfId="2396" xr:uid="{00000000-0005-0000-0000-00005B090000}"/>
    <cellStyle name="보통 4" xfId="2397" xr:uid="{00000000-0005-0000-0000-00005C090000}"/>
    <cellStyle name="보통 5" xfId="2398" xr:uid="{00000000-0005-0000-0000-00005D090000}"/>
    <cellStyle name="보통 6" xfId="2399" xr:uid="{00000000-0005-0000-0000-00005E090000}"/>
    <cellStyle name="보통 7" xfId="2400" xr:uid="{00000000-0005-0000-0000-00005F090000}"/>
    <cellStyle name="보통 8" xfId="2401" xr:uid="{00000000-0005-0000-0000-000060090000}"/>
    <cellStyle name="보통 9" xfId="2402" xr:uid="{00000000-0005-0000-0000-000061090000}"/>
    <cellStyle name="뷭?" xfId="2403" xr:uid="{00000000-0005-0000-0000-000062090000}"/>
    <cellStyle name="뷭? 2" xfId="2404" xr:uid="{00000000-0005-0000-0000-000063090000}"/>
    <cellStyle name="뷭?_BOOKSHIP" xfId="2405" xr:uid="{00000000-0005-0000-0000-000064090000}"/>
    <cellStyle name="常规_20期 費用實績(1" xfId="2406" xr:uid="{00000000-0005-0000-0000-000065090000}"/>
    <cellStyle name="새귑[0]_롤痰삠悧 " xfId="2407" xr:uid="{00000000-0005-0000-0000-000066090000}"/>
    <cellStyle name="새귑_롤痰삠悧 " xfId="2408" xr:uid="{00000000-0005-0000-0000-000067090000}"/>
    <cellStyle name="선택영역의 가운데로" xfId="2409" xr:uid="{00000000-0005-0000-0000-000068090000}"/>
    <cellStyle name="설명 텍스트 10" xfId="2410" xr:uid="{00000000-0005-0000-0000-000069090000}"/>
    <cellStyle name="설명 텍스트 11" xfId="2411" xr:uid="{00000000-0005-0000-0000-00006A090000}"/>
    <cellStyle name="설명 텍스트 12" xfId="2412" xr:uid="{00000000-0005-0000-0000-00006B090000}"/>
    <cellStyle name="설명 텍스트 13" xfId="2413" xr:uid="{00000000-0005-0000-0000-00006C090000}"/>
    <cellStyle name="설명 텍스트 14" xfId="2414" xr:uid="{00000000-0005-0000-0000-00006D090000}"/>
    <cellStyle name="설명 텍스트 15" xfId="2415" xr:uid="{00000000-0005-0000-0000-00006E090000}"/>
    <cellStyle name="설명 텍스트 16" xfId="2416" xr:uid="{00000000-0005-0000-0000-00006F090000}"/>
    <cellStyle name="설명 텍스트 17" xfId="2417" xr:uid="{00000000-0005-0000-0000-000070090000}"/>
    <cellStyle name="설명 텍스트 2" xfId="2418" xr:uid="{00000000-0005-0000-0000-000071090000}"/>
    <cellStyle name="설명 텍스트 3" xfId="2419" xr:uid="{00000000-0005-0000-0000-000072090000}"/>
    <cellStyle name="설명 텍스트 4" xfId="2420" xr:uid="{00000000-0005-0000-0000-000073090000}"/>
    <cellStyle name="설명 텍스트 5" xfId="2421" xr:uid="{00000000-0005-0000-0000-000074090000}"/>
    <cellStyle name="설명 텍스트 6" xfId="2422" xr:uid="{00000000-0005-0000-0000-000075090000}"/>
    <cellStyle name="설명 텍스트 7" xfId="2423" xr:uid="{00000000-0005-0000-0000-000076090000}"/>
    <cellStyle name="설명 텍스트 8" xfId="2424" xr:uid="{00000000-0005-0000-0000-000077090000}"/>
    <cellStyle name="설명 텍스트 9" xfId="2425" xr:uid="{00000000-0005-0000-0000-000078090000}"/>
    <cellStyle name="셀 확인 10" xfId="2426" xr:uid="{00000000-0005-0000-0000-000079090000}"/>
    <cellStyle name="셀 확인 11" xfId="2427" xr:uid="{00000000-0005-0000-0000-00007A090000}"/>
    <cellStyle name="셀 확인 12" xfId="2428" xr:uid="{00000000-0005-0000-0000-00007B090000}"/>
    <cellStyle name="셀 확인 13" xfId="2429" xr:uid="{00000000-0005-0000-0000-00007C090000}"/>
    <cellStyle name="셀 확인 14" xfId="2430" xr:uid="{00000000-0005-0000-0000-00007D090000}"/>
    <cellStyle name="셀 확인 15" xfId="2431" xr:uid="{00000000-0005-0000-0000-00007E090000}"/>
    <cellStyle name="셀 확인 16" xfId="2432" xr:uid="{00000000-0005-0000-0000-00007F090000}"/>
    <cellStyle name="셀 확인 17" xfId="2433" xr:uid="{00000000-0005-0000-0000-000080090000}"/>
    <cellStyle name="셀 확인 2" xfId="2434" xr:uid="{00000000-0005-0000-0000-000081090000}"/>
    <cellStyle name="셀 확인 3" xfId="2435" xr:uid="{00000000-0005-0000-0000-000082090000}"/>
    <cellStyle name="셀 확인 4" xfId="2436" xr:uid="{00000000-0005-0000-0000-000083090000}"/>
    <cellStyle name="셀 확인 5" xfId="2437" xr:uid="{00000000-0005-0000-0000-000084090000}"/>
    <cellStyle name="셀 확인 6" xfId="2438" xr:uid="{00000000-0005-0000-0000-000085090000}"/>
    <cellStyle name="셀 확인 7" xfId="2439" xr:uid="{00000000-0005-0000-0000-000086090000}"/>
    <cellStyle name="셀 확인 8" xfId="2440" xr:uid="{00000000-0005-0000-0000-000087090000}"/>
    <cellStyle name="셀 확인 9" xfId="2441" xr:uid="{00000000-0005-0000-0000-000088090000}"/>
    <cellStyle name="셈迷?XLS!check_filesche|_x0005_" xfId="2442" xr:uid="{00000000-0005-0000-0000-000089090000}"/>
    <cellStyle name="쉼표 [0]" xfId="1" builtinId="6"/>
    <cellStyle name="쉼표 [0] 10" xfId="2443" xr:uid="{00000000-0005-0000-0000-00008B090000}"/>
    <cellStyle name="쉼표 [0] 11" xfId="2444" xr:uid="{00000000-0005-0000-0000-00008C090000}"/>
    <cellStyle name="쉼표 [0] 12" xfId="2445" xr:uid="{00000000-0005-0000-0000-00008D090000}"/>
    <cellStyle name="쉼표 [0] 13" xfId="2446" xr:uid="{00000000-0005-0000-0000-00008E090000}"/>
    <cellStyle name="쉼표 [0] 14" xfId="4" xr:uid="{00000000-0005-0000-0000-00008F090000}"/>
    <cellStyle name="쉼표 [0] 2" xfId="2447" xr:uid="{00000000-0005-0000-0000-000090090000}"/>
    <cellStyle name="쉼표 [0] 2 2" xfId="2448" xr:uid="{00000000-0005-0000-0000-000091090000}"/>
    <cellStyle name="쉼표 [0] 2 2 2" xfId="2449" xr:uid="{00000000-0005-0000-0000-000092090000}"/>
    <cellStyle name="쉼표 [0] 2 2 2 2" xfId="2450" xr:uid="{00000000-0005-0000-0000-000093090000}"/>
    <cellStyle name="쉼표 [0] 2 2 3" xfId="2451" xr:uid="{00000000-0005-0000-0000-000094090000}"/>
    <cellStyle name="쉼표 [0] 2 2 4" xfId="2452" xr:uid="{00000000-0005-0000-0000-000095090000}"/>
    <cellStyle name="쉼표 [0] 2 2 5" xfId="2453" xr:uid="{00000000-0005-0000-0000-000096090000}"/>
    <cellStyle name="쉼표 [0] 2 3" xfId="2454" xr:uid="{00000000-0005-0000-0000-000097090000}"/>
    <cellStyle name="쉼표 [0] 2 4" xfId="2455" xr:uid="{00000000-0005-0000-0000-000098090000}"/>
    <cellStyle name="쉼표 [0] 2 5" xfId="2456" xr:uid="{00000000-0005-0000-0000-000099090000}"/>
    <cellStyle name="쉼표 [0] 2 6" xfId="2457" xr:uid="{00000000-0005-0000-0000-00009A090000}"/>
    <cellStyle name="쉼표 [0] 3" xfId="2458" xr:uid="{00000000-0005-0000-0000-00009B090000}"/>
    <cellStyle name="쉼표 [0] 3 2" xfId="2459" xr:uid="{00000000-0005-0000-0000-00009C090000}"/>
    <cellStyle name="쉼표 [0] 4" xfId="2460" xr:uid="{00000000-0005-0000-0000-00009D090000}"/>
    <cellStyle name="쉼표 [0] 4 2" xfId="2461" xr:uid="{00000000-0005-0000-0000-00009E090000}"/>
    <cellStyle name="쉼표 [0] 4 2 2" xfId="2462" xr:uid="{00000000-0005-0000-0000-00009F090000}"/>
    <cellStyle name="쉼표 [0] 4 3" xfId="2463" xr:uid="{00000000-0005-0000-0000-0000A0090000}"/>
    <cellStyle name="쉼표 [0] 4 4" xfId="2464" xr:uid="{00000000-0005-0000-0000-0000A1090000}"/>
    <cellStyle name="쉼표 [0] 5" xfId="2465" xr:uid="{00000000-0005-0000-0000-0000A2090000}"/>
    <cellStyle name="쉼표 [0] 5 2" xfId="2466" xr:uid="{00000000-0005-0000-0000-0000A3090000}"/>
    <cellStyle name="쉼표 [0] 5 2 2" xfId="2467" xr:uid="{00000000-0005-0000-0000-0000A4090000}"/>
    <cellStyle name="쉼표 [0] 5 2 3" xfId="2468" xr:uid="{00000000-0005-0000-0000-0000A5090000}"/>
    <cellStyle name="쉼표 [0] 5 3" xfId="2469" xr:uid="{00000000-0005-0000-0000-0000A6090000}"/>
    <cellStyle name="쉼표 [0] 5 4" xfId="2470" xr:uid="{00000000-0005-0000-0000-0000A7090000}"/>
    <cellStyle name="쉼표 [0] 6" xfId="2471" xr:uid="{00000000-0005-0000-0000-0000A8090000}"/>
    <cellStyle name="쉼표 [0] 6 2" xfId="2472" xr:uid="{00000000-0005-0000-0000-0000A9090000}"/>
    <cellStyle name="쉼표 [0] 7" xfId="2473" xr:uid="{00000000-0005-0000-0000-0000AA090000}"/>
    <cellStyle name="쉼표 [0] 7 2" xfId="2474" xr:uid="{00000000-0005-0000-0000-0000AB090000}"/>
    <cellStyle name="쉼표 [0] 7 3" xfId="2475" xr:uid="{00000000-0005-0000-0000-0000AC090000}"/>
    <cellStyle name="쉼표 [0] 8" xfId="2476" xr:uid="{00000000-0005-0000-0000-0000AD090000}"/>
    <cellStyle name="쉼표 [0] 9" xfId="2477" xr:uid="{00000000-0005-0000-0000-0000AE090000}"/>
    <cellStyle name="스타일 1" xfId="2478" xr:uid="{00000000-0005-0000-0000-0000AF090000}"/>
    <cellStyle name="스타일 1 2" xfId="2479" xr:uid="{00000000-0005-0000-0000-0000B0090000}"/>
    <cellStyle name="스타일 2" xfId="2480" xr:uid="{00000000-0005-0000-0000-0000B1090000}"/>
    <cellStyle name="스타일 3" xfId="2481" xr:uid="{00000000-0005-0000-0000-0000B2090000}"/>
    <cellStyle name="스타일 3 2" xfId="2482" xr:uid="{00000000-0005-0000-0000-0000B3090000}"/>
    <cellStyle name="연결된 셀 10" xfId="2483" xr:uid="{00000000-0005-0000-0000-0000B4090000}"/>
    <cellStyle name="연결된 셀 11" xfId="2484" xr:uid="{00000000-0005-0000-0000-0000B5090000}"/>
    <cellStyle name="연결된 셀 12" xfId="2485" xr:uid="{00000000-0005-0000-0000-0000B6090000}"/>
    <cellStyle name="연결된 셀 13" xfId="2486" xr:uid="{00000000-0005-0000-0000-0000B7090000}"/>
    <cellStyle name="연결된 셀 14" xfId="2487" xr:uid="{00000000-0005-0000-0000-0000B8090000}"/>
    <cellStyle name="연결된 셀 15" xfId="2488" xr:uid="{00000000-0005-0000-0000-0000B9090000}"/>
    <cellStyle name="연결된 셀 16" xfId="2489" xr:uid="{00000000-0005-0000-0000-0000BA090000}"/>
    <cellStyle name="연결된 셀 17" xfId="2490" xr:uid="{00000000-0005-0000-0000-0000BB090000}"/>
    <cellStyle name="연결된 셀 2" xfId="2491" xr:uid="{00000000-0005-0000-0000-0000BC090000}"/>
    <cellStyle name="연결된 셀 3" xfId="2492" xr:uid="{00000000-0005-0000-0000-0000BD090000}"/>
    <cellStyle name="연결된 셀 4" xfId="2493" xr:uid="{00000000-0005-0000-0000-0000BE090000}"/>
    <cellStyle name="연결된 셀 5" xfId="2494" xr:uid="{00000000-0005-0000-0000-0000BF090000}"/>
    <cellStyle name="연결된 셀 6" xfId="2495" xr:uid="{00000000-0005-0000-0000-0000C0090000}"/>
    <cellStyle name="연결된 셀 7" xfId="2496" xr:uid="{00000000-0005-0000-0000-0000C1090000}"/>
    <cellStyle name="연결된 셀 8" xfId="2497" xr:uid="{00000000-0005-0000-0000-0000C2090000}"/>
    <cellStyle name="연결된 셀 9" xfId="2498" xr:uid="{00000000-0005-0000-0000-0000C3090000}"/>
    <cellStyle name="요약 10" xfId="2499" xr:uid="{00000000-0005-0000-0000-0000C4090000}"/>
    <cellStyle name="요약 11" xfId="2500" xr:uid="{00000000-0005-0000-0000-0000C5090000}"/>
    <cellStyle name="요약 12" xfId="2501" xr:uid="{00000000-0005-0000-0000-0000C6090000}"/>
    <cellStyle name="요약 13" xfId="2502" xr:uid="{00000000-0005-0000-0000-0000C7090000}"/>
    <cellStyle name="요약 14" xfId="2503" xr:uid="{00000000-0005-0000-0000-0000C8090000}"/>
    <cellStyle name="요약 15" xfId="2504" xr:uid="{00000000-0005-0000-0000-0000C9090000}"/>
    <cellStyle name="요약 16" xfId="2505" xr:uid="{00000000-0005-0000-0000-0000CA090000}"/>
    <cellStyle name="요약 17" xfId="2506" xr:uid="{00000000-0005-0000-0000-0000CB090000}"/>
    <cellStyle name="요약 2" xfId="2507" xr:uid="{00000000-0005-0000-0000-0000CC090000}"/>
    <cellStyle name="요약 3" xfId="2508" xr:uid="{00000000-0005-0000-0000-0000CD090000}"/>
    <cellStyle name="요약 4" xfId="2509" xr:uid="{00000000-0005-0000-0000-0000CE090000}"/>
    <cellStyle name="요약 5" xfId="2510" xr:uid="{00000000-0005-0000-0000-0000CF090000}"/>
    <cellStyle name="요약 6" xfId="2511" xr:uid="{00000000-0005-0000-0000-0000D0090000}"/>
    <cellStyle name="요약 7" xfId="2512" xr:uid="{00000000-0005-0000-0000-0000D1090000}"/>
    <cellStyle name="요약 8" xfId="2513" xr:uid="{00000000-0005-0000-0000-0000D2090000}"/>
    <cellStyle name="요약 9" xfId="2514" xr:uid="{00000000-0005-0000-0000-0000D3090000}"/>
    <cellStyle name="원" xfId="2515" xr:uid="{00000000-0005-0000-0000-0000D4090000}"/>
    <cellStyle name="원_NCF6BB2F" xfId="2516" xr:uid="{00000000-0005-0000-0000-0000D5090000}"/>
    <cellStyle name="원통화" xfId="2517" xr:uid="{00000000-0005-0000-0000-0000D6090000}"/>
    <cellStyle name="원화" xfId="2518" xr:uid="{00000000-0005-0000-0000-0000D7090000}"/>
    <cellStyle name="입력 10" xfId="2519" xr:uid="{00000000-0005-0000-0000-0000D8090000}"/>
    <cellStyle name="입력 11" xfId="2520" xr:uid="{00000000-0005-0000-0000-0000D9090000}"/>
    <cellStyle name="입력 12" xfId="2521" xr:uid="{00000000-0005-0000-0000-0000DA090000}"/>
    <cellStyle name="입력 13" xfId="2522" xr:uid="{00000000-0005-0000-0000-0000DB090000}"/>
    <cellStyle name="입력 14" xfId="2523" xr:uid="{00000000-0005-0000-0000-0000DC090000}"/>
    <cellStyle name="입력 15" xfId="2524" xr:uid="{00000000-0005-0000-0000-0000DD090000}"/>
    <cellStyle name="입력 16" xfId="2525" xr:uid="{00000000-0005-0000-0000-0000DE090000}"/>
    <cellStyle name="입력 17" xfId="2526" xr:uid="{00000000-0005-0000-0000-0000DF090000}"/>
    <cellStyle name="입력 2" xfId="2527" xr:uid="{00000000-0005-0000-0000-0000E0090000}"/>
    <cellStyle name="입력 3" xfId="2528" xr:uid="{00000000-0005-0000-0000-0000E1090000}"/>
    <cellStyle name="입력 4" xfId="2529" xr:uid="{00000000-0005-0000-0000-0000E2090000}"/>
    <cellStyle name="입력 5" xfId="2530" xr:uid="{00000000-0005-0000-0000-0000E3090000}"/>
    <cellStyle name="입력 6" xfId="2531" xr:uid="{00000000-0005-0000-0000-0000E4090000}"/>
    <cellStyle name="입력 7" xfId="2532" xr:uid="{00000000-0005-0000-0000-0000E5090000}"/>
    <cellStyle name="입력 8" xfId="2533" xr:uid="{00000000-0005-0000-0000-0000E6090000}"/>
    <cellStyle name="입력 9" xfId="2534" xr:uid="{00000000-0005-0000-0000-0000E7090000}"/>
    <cellStyle name="자리수" xfId="2535" xr:uid="{00000000-0005-0000-0000-0000E8090000}"/>
    <cellStyle name="자리수0" xfId="2536" xr:uid="{00000000-0005-0000-0000-0000E9090000}"/>
    <cellStyle name="㘀㠀䠀" xfId="2537" xr:uid="{00000000-0005-0000-0000-0000EA090000}"/>
    <cellStyle name="㘀㠀䠀 2" xfId="2538" xr:uid="{00000000-0005-0000-0000-0000EB090000}"/>
    <cellStyle name="제목 1 10" xfId="2539" xr:uid="{00000000-0005-0000-0000-0000EC090000}"/>
    <cellStyle name="제목 1 11" xfId="2540" xr:uid="{00000000-0005-0000-0000-0000ED090000}"/>
    <cellStyle name="제목 1 12" xfId="2541" xr:uid="{00000000-0005-0000-0000-0000EE090000}"/>
    <cellStyle name="제목 1 13" xfId="2542" xr:uid="{00000000-0005-0000-0000-0000EF090000}"/>
    <cellStyle name="제목 1 14" xfId="2543" xr:uid="{00000000-0005-0000-0000-0000F0090000}"/>
    <cellStyle name="제목 1 15" xfId="2544" xr:uid="{00000000-0005-0000-0000-0000F1090000}"/>
    <cellStyle name="제목 1 16" xfId="2545" xr:uid="{00000000-0005-0000-0000-0000F2090000}"/>
    <cellStyle name="제목 1 17" xfId="2546" xr:uid="{00000000-0005-0000-0000-0000F3090000}"/>
    <cellStyle name="제목 1 2" xfId="2547" xr:uid="{00000000-0005-0000-0000-0000F4090000}"/>
    <cellStyle name="제목 1 3" xfId="2548" xr:uid="{00000000-0005-0000-0000-0000F5090000}"/>
    <cellStyle name="제목 1 4" xfId="2549" xr:uid="{00000000-0005-0000-0000-0000F6090000}"/>
    <cellStyle name="제목 1 5" xfId="2550" xr:uid="{00000000-0005-0000-0000-0000F7090000}"/>
    <cellStyle name="제목 1 6" xfId="2551" xr:uid="{00000000-0005-0000-0000-0000F8090000}"/>
    <cellStyle name="제목 1 7" xfId="2552" xr:uid="{00000000-0005-0000-0000-0000F9090000}"/>
    <cellStyle name="제목 1 8" xfId="2553" xr:uid="{00000000-0005-0000-0000-0000FA090000}"/>
    <cellStyle name="제목 1 9" xfId="2554" xr:uid="{00000000-0005-0000-0000-0000FB090000}"/>
    <cellStyle name="제목 10" xfId="2555" xr:uid="{00000000-0005-0000-0000-0000FC090000}"/>
    <cellStyle name="제목 11" xfId="2556" xr:uid="{00000000-0005-0000-0000-0000FD090000}"/>
    <cellStyle name="제목 12" xfId="2557" xr:uid="{00000000-0005-0000-0000-0000FE090000}"/>
    <cellStyle name="제목 13" xfId="2558" xr:uid="{00000000-0005-0000-0000-0000FF090000}"/>
    <cellStyle name="제목 14" xfId="2559" xr:uid="{00000000-0005-0000-0000-0000000A0000}"/>
    <cellStyle name="제목 15" xfId="2560" xr:uid="{00000000-0005-0000-0000-0000010A0000}"/>
    <cellStyle name="제목 16" xfId="2561" xr:uid="{00000000-0005-0000-0000-0000020A0000}"/>
    <cellStyle name="제목 17" xfId="2562" xr:uid="{00000000-0005-0000-0000-0000030A0000}"/>
    <cellStyle name="제목 18" xfId="2563" xr:uid="{00000000-0005-0000-0000-0000040A0000}"/>
    <cellStyle name="제목 19" xfId="2564" xr:uid="{00000000-0005-0000-0000-0000050A0000}"/>
    <cellStyle name="제목 2 10" xfId="2565" xr:uid="{00000000-0005-0000-0000-0000060A0000}"/>
    <cellStyle name="제목 2 11" xfId="2566" xr:uid="{00000000-0005-0000-0000-0000070A0000}"/>
    <cellStyle name="제목 2 12" xfId="2567" xr:uid="{00000000-0005-0000-0000-0000080A0000}"/>
    <cellStyle name="제목 2 13" xfId="2568" xr:uid="{00000000-0005-0000-0000-0000090A0000}"/>
    <cellStyle name="제목 2 14" xfId="2569" xr:uid="{00000000-0005-0000-0000-00000A0A0000}"/>
    <cellStyle name="제목 2 15" xfId="2570" xr:uid="{00000000-0005-0000-0000-00000B0A0000}"/>
    <cellStyle name="제목 2 16" xfId="2571" xr:uid="{00000000-0005-0000-0000-00000C0A0000}"/>
    <cellStyle name="제목 2 17" xfId="2572" xr:uid="{00000000-0005-0000-0000-00000D0A0000}"/>
    <cellStyle name="제목 2 2" xfId="2573" xr:uid="{00000000-0005-0000-0000-00000E0A0000}"/>
    <cellStyle name="제목 2 3" xfId="2574" xr:uid="{00000000-0005-0000-0000-00000F0A0000}"/>
    <cellStyle name="제목 2 4" xfId="2575" xr:uid="{00000000-0005-0000-0000-0000100A0000}"/>
    <cellStyle name="제목 2 5" xfId="2576" xr:uid="{00000000-0005-0000-0000-0000110A0000}"/>
    <cellStyle name="제목 2 6" xfId="2577" xr:uid="{00000000-0005-0000-0000-0000120A0000}"/>
    <cellStyle name="제목 2 7" xfId="2578" xr:uid="{00000000-0005-0000-0000-0000130A0000}"/>
    <cellStyle name="제목 2 8" xfId="2579" xr:uid="{00000000-0005-0000-0000-0000140A0000}"/>
    <cellStyle name="제목 2 9" xfId="2580" xr:uid="{00000000-0005-0000-0000-0000150A0000}"/>
    <cellStyle name="제목 20" xfId="2581" xr:uid="{00000000-0005-0000-0000-0000160A0000}"/>
    <cellStyle name="제목 3 10" xfId="2582" xr:uid="{00000000-0005-0000-0000-0000170A0000}"/>
    <cellStyle name="제목 3 11" xfId="2583" xr:uid="{00000000-0005-0000-0000-0000180A0000}"/>
    <cellStyle name="제목 3 12" xfId="2584" xr:uid="{00000000-0005-0000-0000-0000190A0000}"/>
    <cellStyle name="제목 3 13" xfId="2585" xr:uid="{00000000-0005-0000-0000-00001A0A0000}"/>
    <cellStyle name="제목 3 14" xfId="2586" xr:uid="{00000000-0005-0000-0000-00001B0A0000}"/>
    <cellStyle name="제목 3 15" xfId="2587" xr:uid="{00000000-0005-0000-0000-00001C0A0000}"/>
    <cellStyle name="제목 3 16" xfId="2588" xr:uid="{00000000-0005-0000-0000-00001D0A0000}"/>
    <cellStyle name="제목 3 17" xfId="2589" xr:uid="{00000000-0005-0000-0000-00001E0A0000}"/>
    <cellStyle name="제목 3 2" xfId="2590" xr:uid="{00000000-0005-0000-0000-00001F0A0000}"/>
    <cellStyle name="제목 3 3" xfId="2591" xr:uid="{00000000-0005-0000-0000-0000200A0000}"/>
    <cellStyle name="제목 3 4" xfId="2592" xr:uid="{00000000-0005-0000-0000-0000210A0000}"/>
    <cellStyle name="제목 3 5" xfId="2593" xr:uid="{00000000-0005-0000-0000-0000220A0000}"/>
    <cellStyle name="제목 3 6" xfId="2594" xr:uid="{00000000-0005-0000-0000-0000230A0000}"/>
    <cellStyle name="제목 3 7" xfId="2595" xr:uid="{00000000-0005-0000-0000-0000240A0000}"/>
    <cellStyle name="제목 3 8" xfId="2596" xr:uid="{00000000-0005-0000-0000-0000250A0000}"/>
    <cellStyle name="제목 3 9" xfId="2597" xr:uid="{00000000-0005-0000-0000-0000260A0000}"/>
    <cellStyle name="제목 4 10" xfId="2598" xr:uid="{00000000-0005-0000-0000-0000270A0000}"/>
    <cellStyle name="제목 4 11" xfId="2599" xr:uid="{00000000-0005-0000-0000-0000280A0000}"/>
    <cellStyle name="제목 4 12" xfId="2600" xr:uid="{00000000-0005-0000-0000-0000290A0000}"/>
    <cellStyle name="제목 4 13" xfId="2601" xr:uid="{00000000-0005-0000-0000-00002A0A0000}"/>
    <cellStyle name="제목 4 14" xfId="2602" xr:uid="{00000000-0005-0000-0000-00002B0A0000}"/>
    <cellStyle name="제목 4 15" xfId="2603" xr:uid="{00000000-0005-0000-0000-00002C0A0000}"/>
    <cellStyle name="제목 4 16" xfId="2604" xr:uid="{00000000-0005-0000-0000-00002D0A0000}"/>
    <cellStyle name="제목 4 17" xfId="2605" xr:uid="{00000000-0005-0000-0000-00002E0A0000}"/>
    <cellStyle name="제목 4 2" xfId="2606" xr:uid="{00000000-0005-0000-0000-00002F0A0000}"/>
    <cellStyle name="제목 4 3" xfId="2607" xr:uid="{00000000-0005-0000-0000-0000300A0000}"/>
    <cellStyle name="제목 4 4" xfId="2608" xr:uid="{00000000-0005-0000-0000-0000310A0000}"/>
    <cellStyle name="제목 4 5" xfId="2609" xr:uid="{00000000-0005-0000-0000-0000320A0000}"/>
    <cellStyle name="제목 4 6" xfId="2610" xr:uid="{00000000-0005-0000-0000-0000330A0000}"/>
    <cellStyle name="제목 4 7" xfId="2611" xr:uid="{00000000-0005-0000-0000-0000340A0000}"/>
    <cellStyle name="제목 4 8" xfId="2612" xr:uid="{00000000-0005-0000-0000-0000350A0000}"/>
    <cellStyle name="제목 4 9" xfId="2613" xr:uid="{00000000-0005-0000-0000-0000360A0000}"/>
    <cellStyle name="제목 5" xfId="2614" xr:uid="{00000000-0005-0000-0000-0000370A0000}"/>
    <cellStyle name="제목 6" xfId="2615" xr:uid="{00000000-0005-0000-0000-0000380A0000}"/>
    <cellStyle name="제목 7" xfId="2616" xr:uid="{00000000-0005-0000-0000-0000390A0000}"/>
    <cellStyle name="제목 8" xfId="2617" xr:uid="{00000000-0005-0000-0000-00003A0A0000}"/>
    <cellStyle name="제목 9" xfId="2618" xr:uid="{00000000-0005-0000-0000-00003B0A0000}"/>
    <cellStyle name="좋음 10" xfId="2619" xr:uid="{00000000-0005-0000-0000-00003C0A0000}"/>
    <cellStyle name="좋음 11" xfId="2620" xr:uid="{00000000-0005-0000-0000-00003D0A0000}"/>
    <cellStyle name="좋음 12" xfId="2621" xr:uid="{00000000-0005-0000-0000-00003E0A0000}"/>
    <cellStyle name="좋음 13" xfId="2622" xr:uid="{00000000-0005-0000-0000-00003F0A0000}"/>
    <cellStyle name="좋음 14" xfId="2623" xr:uid="{00000000-0005-0000-0000-0000400A0000}"/>
    <cellStyle name="좋음 15" xfId="2624" xr:uid="{00000000-0005-0000-0000-0000410A0000}"/>
    <cellStyle name="좋음 16" xfId="2625" xr:uid="{00000000-0005-0000-0000-0000420A0000}"/>
    <cellStyle name="좋음 17" xfId="2626" xr:uid="{00000000-0005-0000-0000-0000430A0000}"/>
    <cellStyle name="좋음 18" xfId="2627" xr:uid="{00000000-0005-0000-0000-0000440A0000}"/>
    <cellStyle name="좋음 2" xfId="2628" xr:uid="{00000000-0005-0000-0000-0000450A0000}"/>
    <cellStyle name="좋음 3" xfId="2629" xr:uid="{00000000-0005-0000-0000-0000460A0000}"/>
    <cellStyle name="좋음 4" xfId="2630" xr:uid="{00000000-0005-0000-0000-0000470A0000}"/>
    <cellStyle name="좋음 5" xfId="2631" xr:uid="{00000000-0005-0000-0000-0000480A0000}"/>
    <cellStyle name="좋음 6" xfId="2632" xr:uid="{00000000-0005-0000-0000-0000490A0000}"/>
    <cellStyle name="좋음 7" xfId="2633" xr:uid="{00000000-0005-0000-0000-00004A0A0000}"/>
    <cellStyle name="좋음 8" xfId="2634" xr:uid="{00000000-0005-0000-0000-00004B0A0000}"/>
    <cellStyle name="좋음 9" xfId="2635" xr:uid="{00000000-0005-0000-0000-00004C0A0000}"/>
    <cellStyle name="주의항목" xfId="2636" xr:uid="{00000000-0005-0000-0000-00004D0A0000}"/>
    <cellStyle name="지정되지 않음" xfId="2637" xr:uid="{00000000-0005-0000-0000-00004E0A0000}"/>
    <cellStyle name="지정되지 않음 2" xfId="2638" xr:uid="{00000000-0005-0000-0000-00004F0A0000}"/>
    <cellStyle name="千位分隔[0]_Sheet1" xfId="2639" xr:uid="{00000000-0005-0000-0000-0000500A0000}"/>
    <cellStyle name="千位分隔_20期 費用實績(1" xfId="2640" xr:uid="{00000000-0005-0000-0000-0000510A0000}"/>
    <cellStyle name="출력 10" xfId="2641" xr:uid="{00000000-0005-0000-0000-0000520A0000}"/>
    <cellStyle name="출력 11" xfId="2642" xr:uid="{00000000-0005-0000-0000-0000530A0000}"/>
    <cellStyle name="출력 12" xfId="2643" xr:uid="{00000000-0005-0000-0000-0000540A0000}"/>
    <cellStyle name="출력 13" xfId="2644" xr:uid="{00000000-0005-0000-0000-0000550A0000}"/>
    <cellStyle name="출력 14" xfId="2645" xr:uid="{00000000-0005-0000-0000-0000560A0000}"/>
    <cellStyle name="출력 15" xfId="2646" xr:uid="{00000000-0005-0000-0000-0000570A0000}"/>
    <cellStyle name="출력 16" xfId="2647" xr:uid="{00000000-0005-0000-0000-0000580A0000}"/>
    <cellStyle name="출력 17" xfId="2648" xr:uid="{00000000-0005-0000-0000-0000590A0000}"/>
    <cellStyle name="출력 2" xfId="2649" xr:uid="{00000000-0005-0000-0000-00005A0A0000}"/>
    <cellStyle name="출력 3" xfId="2650" xr:uid="{00000000-0005-0000-0000-00005B0A0000}"/>
    <cellStyle name="출력 4" xfId="2651" xr:uid="{00000000-0005-0000-0000-00005C0A0000}"/>
    <cellStyle name="출력 5" xfId="2652" xr:uid="{00000000-0005-0000-0000-00005D0A0000}"/>
    <cellStyle name="출력 6" xfId="2653" xr:uid="{00000000-0005-0000-0000-00005E0A0000}"/>
    <cellStyle name="출력 7" xfId="2654" xr:uid="{00000000-0005-0000-0000-00005F0A0000}"/>
    <cellStyle name="출력 8" xfId="2655" xr:uid="{00000000-0005-0000-0000-0000600A0000}"/>
    <cellStyle name="출력 9" xfId="2656" xr:uid="{00000000-0005-0000-0000-0000610A0000}"/>
    <cellStyle name="콤? [0]" xfId="2657" xr:uid="{00000000-0005-0000-0000-0000620A0000}"/>
    <cellStyle name="콤? [0] 2" xfId="2658" xr:uid="{00000000-0005-0000-0000-0000630A0000}"/>
    <cellStyle name="콤냡?&lt;_x000f_$??: `1_1 " xfId="2659" xr:uid="{00000000-0005-0000-0000-0000640A0000}"/>
    <cellStyle name="콤냡?&lt;_x000f_$??:_x0009_`1_1 " xfId="2660" xr:uid="{00000000-0005-0000-0000-0000650A0000}"/>
    <cellStyle name="콤마 [0]_  종  합  " xfId="2661" xr:uid="{00000000-0005-0000-0000-0000660A0000}"/>
    <cellStyle name="콤마 [0]-총계" xfId="2662" xr:uid="{00000000-0005-0000-0000-0000670A0000}"/>
    <cellStyle name="콤마 [0]-합계" xfId="2663" xr:uid="{00000000-0005-0000-0000-0000680A0000}"/>
    <cellStyle name="콤마 [0]-합계2" xfId="2664" xr:uid="{00000000-0005-0000-0000-0000690A0000}"/>
    <cellStyle name="콤마,_x0005__x0014_" xfId="2665" xr:uid="{00000000-0005-0000-0000-00006A0A0000}"/>
    <cellStyle name="콤마[0]" xfId="2666" xr:uid="{00000000-0005-0000-0000-00006B0A0000}"/>
    <cellStyle name="콤마_  종  합  " xfId="2667" xr:uid="{00000000-0005-0000-0000-00006C0A0000}"/>
    <cellStyle name="쾰화_증컿요인 (2(_자금운쇌 " xfId="2668" xr:uid="{00000000-0005-0000-0000-00006D0A0000}"/>
    <cellStyle name="테두리(실선)" xfId="2669" xr:uid="{00000000-0005-0000-0000-00006E0A0000}"/>
    <cellStyle name="테두리(실선) 10" xfId="2773" xr:uid="{00000000-0005-0000-0000-00006F0A0000}"/>
    <cellStyle name="테두리(실선) 11" xfId="2766" xr:uid="{00000000-0005-0000-0000-0000700A0000}"/>
    <cellStyle name="테두리(실선) 12" xfId="2771" xr:uid="{00000000-0005-0000-0000-0000710A0000}"/>
    <cellStyle name="테두리(실선) 13" xfId="2768" xr:uid="{00000000-0005-0000-0000-0000720A0000}"/>
    <cellStyle name="테두리(실선) 14" xfId="2777" xr:uid="{00000000-0005-0000-0000-0000730A0000}"/>
    <cellStyle name="테두리(실선) 2" xfId="2670" xr:uid="{00000000-0005-0000-0000-0000740A0000}"/>
    <cellStyle name="테두리(실선) 2 10" xfId="2765" xr:uid="{00000000-0005-0000-0000-0000750A0000}"/>
    <cellStyle name="테두리(실선) 2 11" xfId="2772" xr:uid="{00000000-0005-0000-0000-0000760A0000}"/>
    <cellStyle name="테두리(실선) 2 12" xfId="2767" xr:uid="{00000000-0005-0000-0000-0000770A0000}"/>
    <cellStyle name="테두리(실선) 2 13" xfId="2778" xr:uid="{00000000-0005-0000-0000-0000780A0000}"/>
    <cellStyle name="테두리(실선) 2 2" xfId="2760" xr:uid="{00000000-0005-0000-0000-0000790A0000}"/>
    <cellStyle name="테두리(실선) 2 3" xfId="2751" xr:uid="{00000000-0005-0000-0000-00007A0A0000}"/>
    <cellStyle name="테두리(실선) 2 4" xfId="2758" xr:uid="{00000000-0005-0000-0000-00007B0A0000}"/>
    <cellStyle name="테두리(실선) 2 5" xfId="2753" xr:uid="{00000000-0005-0000-0000-00007C0A0000}"/>
    <cellStyle name="테두리(실선) 2 6" xfId="2761" xr:uid="{00000000-0005-0000-0000-00007D0A0000}"/>
    <cellStyle name="테두리(실선) 2 7" xfId="2776" xr:uid="{00000000-0005-0000-0000-00007E0A0000}"/>
    <cellStyle name="테두리(실선) 2 8" xfId="2763" xr:uid="{00000000-0005-0000-0000-00007F0A0000}"/>
    <cellStyle name="테두리(실선) 2 9" xfId="2774" xr:uid="{00000000-0005-0000-0000-0000800A0000}"/>
    <cellStyle name="테두리(실선) 3" xfId="2759" xr:uid="{00000000-0005-0000-0000-0000810A0000}"/>
    <cellStyle name="테두리(실선) 4" xfId="2752" xr:uid="{00000000-0005-0000-0000-0000820A0000}"/>
    <cellStyle name="테두리(실선) 5" xfId="2757" xr:uid="{00000000-0005-0000-0000-0000830A0000}"/>
    <cellStyle name="테두리(실선) 6" xfId="2754" xr:uid="{00000000-0005-0000-0000-0000840A0000}"/>
    <cellStyle name="테두리(실선) 7" xfId="2762" xr:uid="{00000000-0005-0000-0000-0000850A0000}"/>
    <cellStyle name="테두리(실선) 8" xfId="2775" xr:uid="{00000000-0005-0000-0000-0000860A0000}"/>
    <cellStyle name="테두리(실선) 9" xfId="2764" xr:uid="{00000000-0005-0000-0000-0000870A0000}"/>
    <cellStyle name="通貨 [0.00]_正式箇所名" xfId="2671" xr:uid="{00000000-0005-0000-0000-0000880A0000}"/>
    <cellStyle name="통화 [0] 2" xfId="2672" xr:uid="{00000000-0005-0000-0000-0000890A0000}"/>
    <cellStyle name="통화 [0] 3" xfId="2673" xr:uid="{00000000-0005-0000-0000-00008A0A0000}"/>
    <cellStyle name="통화 [1]" xfId="2674" xr:uid="{00000000-0005-0000-0000-00008B0A0000}"/>
    <cellStyle name="통화 [4]" xfId="2675" xr:uid="{00000000-0005-0000-0000-00008C0A0000}"/>
    <cellStyle name="통화 [4] 2" xfId="2676" xr:uid="{00000000-0005-0000-0000-00008D0A0000}"/>
    <cellStyle name="通貨_正式箇所名" xfId="2677" xr:uid="{00000000-0005-0000-0000-00008E0A0000}"/>
    <cellStyle name="튡" xfId="2678" xr:uid="{00000000-0005-0000-0000-00008F0A0000}"/>
    <cellStyle name="튡 2" xfId="2679" xr:uid="{00000000-0005-0000-0000-0000900A0000}"/>
    <cellStyle name="퍼센트" xfId="2680" xr:uid="{00000000-0005-0000-0000-0000910A0000}"/>
    <cellStyle name="표준" xfId="0" builtinId="0"/>
    <cellStyle name="표준 10" xfId="2681" xr:uid="{00000000-0005-0000-0000-0000930A0000}"/>
    <cellStyle name="표준 11" xfId="2682" xr:uid="{00000000-0005-0000-0000-0000940A0000}"/>
    <cellStyle name="표준 12" xfId="2683" xr:uid="{00000000-0005-0000-0000-0000950A0000}"/>
    <cellStyle name="표준 13" xfId="2684" xr:uid="{00000000-0005-0000-0000-0000960A0000}"/>
    <cellStyle name="표준 14" xfId="2685" xr:uid="{00000000-0005-0000-0000-0000970A0000}"/>
    <cellStyle name="표준 15" xfId="3" xr:uid="{00000000-0005-0000-0000-0000980A0000}"/>
    <cellStyle name="표준 161" xfId="2686" xr:uid="{00000000-0005-0000-0000-0000990A0000}"/>
    <cellStyle name="표준 2" xfId="2" xr:uid="{00000000-0005-0000-0000-00009A0A0000}"/>
    <cellStyle name="표준 2 2" xfId="2687" xr:uid="{00000000-0005-0000-0000-00009B0A0000}"/>
    <cellStyle name="표준 2 2 2" xfId="2688" xr:uid="{00000000-0005-0000-0000-00009C0A0000}"/>
    <cellStyle name="표준 2 2 2 2" xfId="2689" xr:uid="{00000000-0005-0000-0000-00009D0A0000}"/>
    <cellStyle name="표준 2 2 2 2 2" xfId="2690" xr:uid="{00000000-0005-0000-0000-00009E0A0000}"/>
    <cellStyle name="표준 2 2 2 2 2 2" xfId="2691" xr:uid="{00000000-0005-0000-0000-00009F0A0000}"/>
    <cellStyle name="표준 2 2 2 2 2 2 2" xfId="2692" xr:uid="{00000000-0005-0000-0000-0000A00A0000}"/>
    <cellStyle name="표준 2 2 2 2 2 2 3" xfId="2693" xr:uid="{00000000-0005-0000-0000-0000A10A0000}"/>
    <cellStyle name="표준 2 2 2 2 2 3" xfId="2694" xr:uid="{00000000-0005-0000-0000-0000A20A0000}"/>
    <cellStyle name="표준 2 2 2 2 2 3 2" xfId="2695" xr:uid="{00000000-0005-0000-0000-0000A30A0000}"/>
    <cellStyle name="표준 2 2 2 2 2 4" xfId="2696" xr:uid="{00000000-0005-0000-0000-0000A40A0000}"/>
    <cellStyle name="표준 2 2 2 2 2 5" xfId="2697" xr:uid="{00000000-0005-0000-0000-0000A50A0000}"/>
    <cellStyle name="표준 2 2 2 2 3" xfId="2698" xr:uid="{00000000-0005-0000-0000-0000A60A0000}"/>
    <cellStyle name="표준 2 2 2 2 3 2" xfId="2699" xr:uid="{00000000-0005-0000-0000-0000A70A0000}"/>
    <cellStyle name="표준 2 2 2 2 4" xfId="2700" xr:uid="{00000000-0005-0000-0000-0000A80A0000}"/>
    <cellStyle name="표준 2 2 2 2 4 2" xfId="2701" xr:uid="{00000000-0005-0000-0000-0000A90A0000}"/>
    <cellStyle name="표준 2 2 2 2 5" xfId="2702" xr:uid="{00000000-0005-0000-0000-0000AA0A0000}"/>
    <cellStyle name="표준 2 2 2 3" xfId="2703" xr:uid="{00000000-0005-0000-0000-0000AB0A0000}"/>
    <cellStyle name="표준 2 2 2 3 2" xfId="2704" xr:uid="{00000000-0005-0000-0000-0000AC0A0000}"/>
    <cellStyle name="표준 2 2 2 4" xfId="2705" xr:uid="{00000000-0005-0000-0000-0000AD0A0000}"/>
    <cellStyle name="표준 2 2 2 4 2" xfId="2706" xr:uid="{00000000-0005-0000-0000-0000AE0A0000}"/>
    <cellStyle name="표준 2 2 2 5" xfId="2707" xr:uid="{00000000-0005-0000-0000-0000AF0A0000}"/>
    <cellStyle name="표준 2 2 3" xfId="2708" xr:uid="{00000000-0005-0000-0000-0000B00A0000}"/>
    <cellStyle name="표준 2 2 4" xfId="2709" xr:uid="{00000000-0005-0000-0000-0000B10A0000}"/>
    <cellStyle name="표준 2 2 4 2" xfId="2710" xr:uid="{00000000-0005-0000-0000-0000B20A0000}"/>
    <cellStyle name="표준 2 2 5" xfId="2711" xr:uid="{00000000-0005-0000-0000-0000B30A0000}"/>
    <cellStyle name="표준 2 2 5 2" xfId="2712" xr:uid="{00000000-0005-0000-0000-0000B40A0000}"/>
    <cellStyle name="표준 2 2 6" xfId="2713" xr:uid="{00000000-0005-0000-0000-0000B50A0000}"/>
    <cellStyle name="표준 2 2 7" xfId="2781" xr:uid="{90152698-D4D7-4399-81C0-A1075C8C5B7F}"/>
    <cellStyle name="표준 2 2_080626 수출2부 사업계획" xfId="2714" xr:uid="{00000000-0005-0000-0000-0000B60A0000}"/>
    <cellStyle name="표준 2 3" xfId="2715" xr:uid="{00000000-0005-0000-0000-0000B70A0000}"/>
    <cellStyle name="표준 2 4" xfId="2716" xr:uid="{00000000-0005-0000-0000-0000B80A0000}"/>
    <cellStyle name="표준 2 4 2" xfId="2717" xr:uid="{00000000-0005-0000-0000-0000B90A0000}"/>
    <cellStyle name="표준 2 5" xfId="2718" xr:uid="{00000000-0005-0000-0000-0000BA0A0000}"/>
    <cellStyle name="표준 2 6" xfId="2719" xr:uid="{00000000-0005-0000-0000-0000BB0A0000}"/>
    <cellStyle name="표준 3" xfId="2720" xr:uid="{00000000-0005-0000-0000-0000BC0A0000}"/>
    <cellStyle name="표준 3 2" xfId="2721" xr:uid="{00000000-0005-0000-0000-0000BD0A0000}"/>
    <cellStyle name="표준 3 3" xfId="2780" xr:uid="{21C5BDAD-AA7C-4B65-9CA7-1AA12E8B70D4}"/>
    <cellStyle name="표준 4" xfId="2722" xr:uid="{00000000-0005-0000-0000-0000BE0A0000}"/>
    <cellStyle name="표준 4 2" xfId="2723" xr:uid="{00000000-0005-0000-0000-0000BF0A0000}"/>
    <cellStyle name="표준 5" xfId="2724" xr:uid="{00000000-0005-0000-0000-0000C00A0000}"/>
    <cellStyle name="표준 5 2" xfId="2725" xr:uid="{00000000-0005-0000-0000-0000C10A0000}"/>
    <cellStyle name="표준 5 2 2" xfId="2726" xr:uid="{00000000-0005-0000-0000-0000C20A0000}"/>
    <cellStyle name="표준 5 3" xfId="2727" xr:uid="{00000000-0005-0000-0000-0000C30A0000}"/>
    <cellStyle name="표준 5_080626 수출2부 사업계획" xfId="2728" xr:uid="{00000000-0005-0000-0000-0000C40A0000}"/>
    <cellStyle name="표준 6" xfId="2729" xr:uid="{00000000-0005-0000-0000-0000C50A0000}"/>
    <cellStyle name="표준 6 2" xfId="2730" xr:uid="{00000000-0005-0000-0000-0000C60A0000}"/>
    <cellStyle name="표준 6 2 2" xfId="2731" xr:uid="{00000000-0005-0000-0000-0000C70A0000}"/>
    <cellStyle name="표준 7" xfId="2732" xr:uid="{00000000-0005-0000-0000-0000C80A0000}"/>
    <cellStyle name="표준 7 2" xfId="2733" xr:uid="{00000000-0005-0000-0000-0000C90A0000}"/>
    <cellStyle name="표준 8" xfId="2734" xr:uid="{00000000-0005-0000-0000-0000CA0A0000}"/>
    <cellStyle name="표준 8 2" xfId="2735" xr:uid="{00000000-0005-0000-0000-0000CB0A0000}"/>
    <cellStyle name="표준 8 3" xfId="2736" xr:uid="{00000000-0005-0000-0000-0000CC0A0000}"/>
    <cellStyle name="표준 9" xfId="2737" xr:uid="{00000000-0005-0000-0000-0000CD0A0000}"/>
    <cellStyle name="표준 99" xfId="2738" xr:uid="{00000000-0005-0000-0000-0000CE0A0000}"/>
    <cellStyle name="표준(22)" xfId="2739" xr:uid="{00000000-0005-0000-0000-0000CF0A0000}"/>
    <cellStyle name="標準_(01)タイムクリエイトＰＬ単年度1" xfId="2740" xr:uid="{00000000-0005-0000-0000-0000D00A0000}"/>
    <cellStyle name="표준22" xfId="2741" xr:uid="{00000000-0005-0000-0000-0000D10A0000}"/>
    <cellStyle name="하이퍼링크" xfId="2782" builtinId="8"/>
    <cellStyle name="하이퍼링크 2" xfId="2742" xr:uid="{00000000-0005-0000-0000-0000D20A0000}"/>
    <cellStyle name="하이퍼링크 3" xfId="2743" xr:uid="{00000000-0005-0000-0000-0000D30A0000}"/>
    <cellStyle name="하이퍼링크 4" xfId="2744" xr:uid="{00000000-0005-0000-0000-0000D40A0000}"/>
    <cellStyle name="합산" xfId="2745" xr:uid="{00000000-0005-0000-0000-0000D50A0000}"/>
    <cellStyle name="합산 2" xfId="2746" xr:uid="{00000000-0005-0000-0000-0000D60A0000}"/>
    <cellStyle name="桁区切り [0.00]_hr" xfId="2747" xr:uid="{00000000-0005-0000-0000-0000D70A0000}"/>
    <cellStyle name="桁区切り_hr" xfId="2748" xr:uid="{00000000-0005-0000-0000-0000D80A0000}"/>
    <cellStyle name="화폐기호" xfId="2749" xr:uid="{00000000-0005-0000-0000-0000D90A0000}"/>
    <cellStyle name="화폐기호0" xfId="2750" xr:uid="{00000000-0005-0000-0000-0000DA0A0000}"/>
  </cellStyles>
  <dxfs count="238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FFFF66"/>
        </patternFill>
      </fill>
    </dxf>
    <dxf>
      <font>
        <color rgb="FF9C0006"/>
      </font>
      <fill>
        <patternFill>
          <bgColor rgb="FFFFC7CE"/>
        </patternFill>
      </fill>
    </dxf>
    <dxf>
      <fill>
        <patternFill>
          <bgColor rgb="FFCCCC00"/>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ill>
        <patternFill>
          <bgColor rgb="FFFFFF66"/>
        </patternFill>
      </fill>
    </dxf>
    <dxf>
      <font>
        <color rgb="FF9C0006"/>
      </font>
      <fill>
        <patternFill>
          <bgColor rgb="FFFFC7CE"/>
        </patternFill>
      </fill>
    </dxf>
    <dxf>
      <fill>
        <patternFill>
          <bgColor rgb="FFCCCC00"/>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006100"/>
      </font>
      <fill>
        <patternFill>
          <bgColor rgb="FFC6EFCE"/>
        </patternFill>
      </fill>
    </dxf>
    <dxf>
      <font>
        <color rgb="FF006100"/>
      </font>
      <fill>
        <patternFill>
          <bgColor rgb="FFC6EFCE"/>
        </patternFill>
      </fill>
    </dxf>
    <dxf>
      <fill>
        <patternFill>
          <bgColor rgb="FFFFFF66"/>
        </patternFill>
      </fill>
    </dxf>
    <dxf>
      <font>
        <color rgb="FF9C0006"/>
      </font>
      <fill>
        <patternFill>
          <bgColor rgb="FFFFC7CE"/>
        </patternFill>
      </fill>
    </dxf>
    <dxf>
      <fill>
        <patternFill>
          <bgColor rgb="FFCCCC00"/>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FFFF66"/>
        </patternFill>
      </fill>
    </dxf>
    <dxf>
      <font>
        <color rgb="FF9C0006"/>
      </font>
      <fill>
        <patternFill>
          <bgColor rgb="FFFFC7CE"/>
        </patternFill>
      </fill>
    </dxf>
    <dxf>
      <fill>
        <patternFill>
          <bgColor rgb="FFCCCC00"/>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s>
  <tableStyles count="0" defaultTableStyle="TableStyleMedium9" defaultPivotStyle="PivotStyleLight16"/>
  <colors>
    <mruColors>
      <color rgb="FFCCCC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trlProps/ctrlProp1.xml><?xml version="1.0" encoding="utf-8"?>
<formControlPr xmlns="http://schemas.microsoft.com/office/spreadsheetml/2009/9/main" objectType="Drop" dropLines="2" dropStyle="combo" dx="16" fmlaLink="$AG$26" fmlaRange="$AG$27:$AG$28" noThreeD="1" sel="1" val="0"/>
</file>

<file path=xl/ctrlProps/ctrlProp2.xml><?xml version="1.0" encoding="utf-8"?>
<formControlPr xmlns="http://schemas.microsoft.com/office/spreadsheetml/2009/9/main" objectType="Drop" dropLines="2" dropStyle="combo" dx="16" fmlaLink="$AG$26" fmlaRange="$AG$27:$AG$28"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4.gif"/><Relationship Id="rId1" Type="http://schemas.openxmlformats.org/officeDocument/2006/relationships/image" Target="../media/image2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4.gif"/><Relationship Id="rId1" Type="http://schemas.openxmlformats.org/officeDocument/2006/relationships/image" Target="../media/image2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jp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jp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26</xdr:col>
      <xdr:colOff>0</xdr:colOff>
      <xdr:row>4</xdr:row>
      <xdr:rowOff>57150</xdr:rowOff>
    </xdr:from>
    <xdr:to>
      <xdr:col>32</xdr:col>
      <xdr:colOff>600733</xdr:colOff>
      <xdr:row>14</xdr:row>
      <xdr:rowOff>86021</xdr:rowOff>
    </xdr:to>
    <xdr:pic>
      <xdr:nvPicPr>
        <xdr:cNvPr id="2" name="그림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11500" y="1466850"/>
          <a:ext cx="4715533" cy="21243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40</xdr:col>
      <xdr:colOff>114300</xdr:colOff>
      <xdr:row>17</xdr:row>
      <xdr:rowOff>247650</xdr:rowOff>
    </xdr:from>
    <xdr:to>
      <xdr:col>80</xdr:col>
      <xdr:colOff>200025</xdr:colOff>
      <xdr:row>63</xdr:row>
      <xdr:rowOff>47625</xdr:rowOff>
    </xdr:to>
    <xdr:pic>
      <xdr:nvPicPr>
        <xdr:cNvPr id="2" name="그림 1" descr="청년고용증대 기업에 대한 공제세액계산서.jp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10896600" y="4076700"/>
          <a:ext cx="9610725" cy="106775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37</xdr:col>
      <xdr:colOff>228600</xdr:colOff>
      <xdr:row>57</xdr:row>
      <xdr:rowOff>19050</xdr:rowOff>
    </xdr:from>
    <xdr:to>
      <xdr:col>73</xdr:col>
      <xdr:colOff>104775</xdr:colOff>
      <xdr:row>89</xdr:row>
      <xdr:rowOff>9525</xdr:rowOff>
    </xdr:to>
    <xdr:pic>
      <xdr:nvPicPr>
        <xdr:cNvPr id="2" name="그림 1" descr="중소기업 고용증가 사회보험료.jp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tretch>
          <a:fillRect/>
        </a:stretch>
      </xdr:blipFill>
      <xdr:spPr>
        <a:xfrm>
          <a:off x="9591675" y="19107150"/>
          <a:ext cx="9410700" cy="10658475"/>
        </a:xfrm>
        <a:prstGeom prst="rect">
          <a:avLst/>
        </a:prstGeom>
      </xdr:spPr>
    </xdr:pic>
    <xdr:clientData/>
  </xdr:twoCellAnchor>
  <xdr:twoCellAnchor editAs="oneCell">
    <xdr:from>
      <xdr:col>0</xdr:col>
      <xdr:colOff>219075</xdr:colOff>
      <xdr:row>57</xdr:row>
      <xdr:rowOff>85725</xdr:rowOff>
    </xdr:from>
    <xdr:to>
      <xdr:col>13</xdr:col>
      <xdr:colOff>104775</xdr:colOff>
      <xdr:row>58</xdr:row>
      <xdr:rowOff>323850</xdr:rowOff>
    </xdr:to>
    <xdr:pic>
      <xdr:nvPicPr>
        <xdr:cNvPr id="3" name="그림 2" descr="소봉투.gif">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219075" y="19173825"/>
          <a:ext cx="2857500" cy="571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33</xdr:col>
          <xdr:colOff>295275</xdr:colOff>
          <xdr:row>26</xdr:row>
          <xdr:rowOff>0</xdr:rowOff>
        </xdr:from>
        <xdr:to>
          <xdr:col>34</xdr:col>
          <xdr:colOff>400050</xdr:colOff>
          <xdr:row>26</xdr:row>
          <xdr:rowOff>314325</xdr:rowOff>
        </xdr:to>
        <xdr:sp macro="" textlink="">
          <xdr:nvSpPr>
            <xdr:cNvPr id="84993" name="Drop Down 1" hidden="1">
              <a:extLst>
                <a:ext uri="{63B3BB69-23CF-44E3-9099-C40C66FF867C}">
                  <a14:compatExt spid="_x0000_s84993"/>
                </a:ext>
                <a:ext uri="{FF2B5EF4-FFF2-40B4-BE49-F238E27FC236}">
                  <a16:creationId xmlns:a16="http://schemas.microsoft.com/office/drawing/2014/main" id="{00000000-0008-0000-1600-0000014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3" name="그림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40</xdr:col>
      <xdr:colOff>114300</xdr:colOff>
      <xdr:row>17</xdr:row>
      <xdr:rowOff>247650</xdr:rowOff>
    </xdr:from>
    <xdr:to>
      <xdr:col>80</xdr:col>
      <xdr:colOff>200025</xdr:colOff>
      <xdr:row>63</xdr:row>
      <xdr:rowOff>47625</xdr:rowOff>
    </xdr:to>
    <xdr:pic>
      <xdr:nvPicPr>
        <xdr:cNvPr id="2" name="그림 1" descr="청년고용증대 기업에 대한 공제세액계산서.jpg">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stretch>
          <a:fillRect/>
        </a:stretch>
      </xdr:blipFill>
      <xdr:spPr>
        <a:xfrm>
          <a:off x="11372850" y="4076700"/>
          <a:ext cx="9610725" cy="10677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37</xdr:col>
      <xdr:colOff>228600</xdr:colOff>
      <xdr:row>57</xdr:row>
      <xdr:rowOff>19050</xdr:rowOff>
    </xdr:from>
    <xdr:to>
      <xdr:col>77</xdr:col>
      <xdr:colOff>114300</xdr:colOff>
      <xdr:row>89</xdr:row>
      <xdr:rowOff>9525</xdr:rowOff>
    </xdr:to>
    <xdr:pic>
      <xdr:nvPicPr>
        <xdr:cNvPr id="2" name="그림 1" descr="중소기업 고용증가 사회보험료.jpg">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9591675" y="19107150"/>
          <a:ext cx="9410700" cy="10658475"/>
        </a:xfrm>
        <a:prstGeom prst="rect">
          <a:avLst/>
        </a:prstGeom>
      </xdr:spPr>
    </xdr:pic>
    <xdr:clientData/>
  </xdr:twoCellAnchor>
  <xdr:twoCellAnchor editAs="oneCell">
    <xdr:from>
      <xdr:col>0</xdr:col>
      <xdr:colOff>219075</xdr:colOff>
      <xdr:row>57</xdr:row>
      <xdr:rowOff>85725</xdr:rowOff>
    </xdr:from>
    <xdr:to>
      <xdr:col>13</xdr:col>
      <xdr:colOff>104775</xdr:colOff>
      <xdr:row>58</xdr:row>
      <xdr:rowOff>323850</xdr:rowOff>
    </xdr:to>
    <xdr:pic>
      <xdr:nvPicPr>
        <xdr:cNvPr id="3" name="그림 2" descr="소봉투.gif">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cstate="print"/>
        <a:stretch>
          <a:fillRect/>
        </a:stretch>
      </xdr:blipFill>
      <xdr:spPr>
        <a:xfrm>
          <a:off x="219075" y="19173825"/>
          <a:ext cx="2857500" cy="571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33</xdr:col>
          <xdr:colOff>295275</xdr:colOff>
          <xdr:row>26</xdr:row>
          <xdr:rowOff>0</xdr:rowOff>
        </xdr:from>
        <xdr:to>
          <xdr:col>36</xdr:col>
          <xdr:colOff>190500</xdr:colOff>
          <xdr:row>26</xdr:row>
          <xdr:rowOff>314325</xdr:rowOff>
        </xdr:to>
        <xdr:sp macro="" textlink="">
          <xdr:nvSpPr>
            <xdr:cNvPr id="78849" name="Drop Down 1" hidden="1">
              <a:extLst>
                <a:ext uri="{63B3BB69-23CF-44E3-9099-C40C66FF867C}">
                  <a14:compatExt spid="_x0000_s78849"/>
                </a:ext>
                <a:ext uri="{FF2B5EF4-FFF2-40B4-BE49-F238E27FC236}">
                  <a16:creationId xmlns:a16="http://schemas.microsoft.com/office/drawing/2014/main" id="{00000000-0008-0000-1900-0000013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40</xdr:col>
      <xdr:colOff>114300</xdr:colOff>
      <xdr:row>17</xdr:row>
      <xdr:rowOff>247650</xdr:rowOff>
    </xdr:from>
    <xdr:to>
      <xdr:col>80</xdr:col>
      <xdr:colOff>200025</xdr:colOff>
      <xdr:row>63</xdr:row>
      <xdr:rowOff>47625</xdr:rowOff>
    </xdr:to>
    <xdr:pic>
      <xdr:nvPicPr>
        <xdr:cNvPr id="2" name="그림 1" descr="청년고용증대 기업에 대한 공제세액계산서.jpg">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stretch>
          <a:fillRect/>
        </a:stretch>
      </xdr:blipFill>
      <xdr:spPr>
        <a:xfrm>
          <a:off x="11372850" y="4076700"/>
          <a:ext cx="9610725" cy="106775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2" name="그림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25</xdr:col>
      <xdr:colOff>514350</xdr:colOff>
      <xdr:row>5</xdr:row>
      <xdr:rowOff>161925</xdr:rowOff>
    </xdr:from>
    <xdr:to>
      <xdr:col>32</xdr:col>
      <xdr:colOff>324508</xdr:colOff>
      <xdr:row>15</xdr:row>
      <xdr:rowOff>190796</xdr:rowOff>
    </xdr:to>
    <xdr:pic>
      <xdr:nvPicPr>
        <xdr:cNvPr id="2" name="그림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144500" y="1819275"/>
          <a:ext cx="4715533" cy="21243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190500</xdr:colOff>
      <xdr:row>0</xdr:row>
      <xdr:rowOff>0</xdr:rowOff>
    </xdr:from>
    <xdr:to>
      <xdr:col>22</xdr:col>
      <xdr:colOff>200601</xdr:colOff>
      <xdr:row>15</xdr:row>
      <xdr:rowOff>67091</xdr:rowOff>
    </xdr:to>
    <xdr:pic>
      <xdr:nvPicPr>
        <xdr:cNvPr id="2" name="그림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2675" y="0"/>
          <a:ext cx="4124901" cy="2981741"/>
        </a:xfrm>
        <a:prstGeom prst="rect">
          <a:avLst/>
        </a:prstGeom>
      </xdr:spPr>
    </xdr:pic>
    <xdr:clientData/>
  </xdr:twoCellAnchor>
  <xdr:twoCellAnchor>
    <xdr:from>
      <xdr:col>2</xdr:col>
      <xdr:colOff>85725</xdr:colOff>
      <xdr:row>78</xdr:row>
      <xdr:rowOff>190500</xdr:rowOff>
    </xdr:from>
    <xdr:to>
      <xdr:col>11</xdr:col>
      <xdr:colOff>152400</xdr:colOff>
      <xdr:row>84</xdr:row>
      <xdr:rowOff>104775</xdr:rowOff>
    </xdr:to>
    <xdr:cxnSp macro="">
      <xdr:nvCxnSpPr>
        <xdr:cNvPr id="4" name="직선 화살표 연결선 3">
          <a:extLst>
            <a:ext uri="{FF2B5EF4-FFF2-40B4-BE49-F238E27FC236}">
              <a16:creationId xmlns:a16="http://schemas.microsoft.com/office/drawing/2014/main" id="{00000000-0008-0000-0200-000004000000}"/>
            </a:ext>
          </a:extLst>
        </xdr:cNvPr>
        <xdr:cNvCxnSpPr/>
      </xdr:nvCxnSpPr>
      <xdr:spPr>
        <a:xfrm flipH="1">
          <a:off x="2209800" y="15621000"/>
          <a:ext cx="4781550" cy="11715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285752</xdr:colOff>
      <xdr:row>44</xdr:row>
      <xdr:rowOff>19050</xdr:rowOff>
    </xdr:from>
    <xdr:to>
      <xdr:col>18</xdr:col>
      <xdr:colOff>352425</xdr:colOff>
      <xdr:row>77</xdr:row>
      <xdr:rowOff>171450</xdr:rowOff>
    </xdr:to>
    <xdr:cxnSp macro="">
      <xdr:nvCxnSpPr>
        <xdr:cNvPr id="6" name="직선 화살표 연결선 5">
          <a:extLst>
            <a:ext uri="{FF2B5EF4-FFF2-40B4-BE49-F238E27FC236}">
              <a16:creationId xmlns:a16="http://schemas.microsoft.com/office/drawing/2014/main" id="{00000000-0008-0000-0200-000006000000}"/>
            </a:ext>
          </a:extLst>
        </xdr:cNvPr>
        <xdr:cNvCxnSpPr/>
      </xdr:nvCxnSpPr>
      <xdr:spPr>
        <a:xfrm flipH="1">
          <a:off x="3457577" y="8324850"/>
          <a:ext cx="8048623" cy="70675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28</xdr:col>
      <xdr:colOff>571500</xdr:colOff>
      <xdr:row>42</xdr:row>
      <xdr:rowOff>38100</xdr:rowOff>
    </xdr:from>
    <xdr:to>
      <xdr:col>43</xdr:col>
      <xdr:colOff>16249</xdr:colOff>
      <xdr:row>79</xdr:row>
      <xdr:rowOff>57150</xdr:rowOff>
    </xdr:to>
    <xdr:pic>
      <xdr:nvPicPr>
        <xdr:cNvPr id="5" name="그림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583275" y="7924800"/>
          <a:ext cx="9731749" cy="7772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2" name="그림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65</xdr:col>
      <xdr:colOff>9525</xdr:colOff>
      <xdr:row>0</xdr:row>
      <xdr:rowOff>0</xdr:rowOff>
    </xdr:from>
    <xdr:to>
      <xdr:col>115</xdr:col>
      <xdr:colOff>165935</xdr:colOff>
      <xdr:row>22</xdr:row>
      <xdr:rowOff>257175</xdr:rowOff>
    </xdr:to>
    <xdr:pic>
      <xdr:nvPicPr>
        <xdr:cNvPr id="2" name="그림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92025" y="0"/>
          <a:ext cx="9681410" cy="7772400"/>
        </a:xfrm>
        <a:prstGeom prst="rect">
          <a:avLst/>
        </a:prstGeom>
      </xdr:spPr>
    </xdr:pic>
    <xdr:clientData/>
  </xdr:twoCellAnchor>
  <xdr:twoCellAnchor editAs="oneCell">
    <xdr:from>
      <xdr:col>23</xdr:col>
      <xdr:colOff>161924</xdr:colOff>
      <xdr:row>14</xdr:row>
      <xdr:rowOff>100012</xdr:rowOff>
    </xdr:from>
    <xdr:to>
      <xdr:col>24</xdr:col>
      <xdr:colOff>100012</xdr:colOff>
      <xdr:row>14</xdr:row>
      <xdr:rowOff>228600</xdr:rowOff>
    </xdr:to>
    <xdr:pic>
      <xdr:nvPicPr>
        <xdr:cNvPr id="3" name="그림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43424" y="4481512"/>
          <a:ext cx="128588" cy="128588"/>
        </a:xfrm>
        <a:prstGeom prst="rect">
          <a:avLst/>
        </a:prstGeom>
      </xdr:spPr>
    </xdr:pic>
    <xdr:clientData/>
  </xdr:twoCellAnchor>
  <xdr:twoCellAnchor editAs="oneCell">
    <xdr:from>
      <xdr:col>27</xdr:col>
      <xdr:colOff>121426</xdr:colOff>
      <xdr:row>14</xdr:row>
      <xdr:rowOff>30937</xdr:rowOff>
    </xdr:from>
    <xdr:to>
      <xdr:col>28</xdr:col>
      <xdr:colOff>57151</xdr:colOff>
      <xdr:row>14</xdr:row>
      <xdr:rowOff>157162</xdr:rowOff>
    </xdr:to>
    <xdr:pic>
      <xdr:nvPicPr>
        <xdr:cNvPr id="4" name="그림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64926" y="4412437"/>
          <a:ext cx="126225" cy="126225"/>
        </a:xfrm>
        <a:prstGeom prst="rect">
          <a:avLst/>
        </a:prstGeom>
      </xdr:spPr>
    </xdr:pic>
    <xdr:clientData/>
  </xdr:twoCellAnchor>
  <xdr:twoCellAnchor editAs="oneCell">
    <xdr:from>
      <xdr:col>31</xdr:col>
      <xdr:colOff>128550</xdr:colOff>
      <xdr:row>13</xdr:row>
      <xdr:rowOff>90449</xdr:rowOff>
    </xdr:from>
    <xdr:to>
      <xdr:col>32</xdr:col>
      <xdr:colOff>70825</xdr:colOff>
      <xdr:row>13</xdr:row>
      <xdr:rowOff>219074</xdr:rowOff>
    </xdr:to>
    <xdr:pic>
      <xdr:nvPicPr>
        <xdr:cNvPr id="5" name="그림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34050" y="4195724"/>
          <a:ext cx="132775" cy="128625"/>
        </a:xfrm>
        <a:prstGeom prst="rect">
          <a:avLst/>
        </a:prstGeom>
      </xdr:spPr>
    </xdr:pic>
    <xdr:clientData/>
  </xdr:twoCellAnchor>
  <xdr:twoCellAnchor editAs="oneCell">
    <xdr:from>
      <xdr:col>1</xdr:col>
      <xdr:colOff>102336</xdr:colOff>
      <xdr:row>20</xdr:row>
      <xdr:rowOff>183301</xdr:rowOff>
    </xdr:from>
    <xdr:to>
      <xdr:col>2</xdr:col>
      <xdr:colOff>95250</xdr:colOff>
      <xdr:row>20</xdr:row>
      <xdr:rowOff>361474</xdr:rowOff>
    </xdr:to>
    <xdr:pic>
      <xdr:nvPicPr>
        <xdr:cNvPr id="6" name="그림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92836" y="6936526"/>
          <a:ext cx="183414" cy="178173"/>
        </a:xfrm>
        <a:prstGeom prst="rect">
          <a:avLst/>
        </a:prstGeom>
      </xdr:spPr>
    </xdr:pic>
    <xdr:clientData/>
  </xdr:twoCellAnchor>
  <xdr:twoCellAnchor editAs="oneCell">
    <xdr:from>
      <xdr:col>4</xdr:col>
      <xdr:colOff>190426</xdr:colOff>
      <xdr:row>20</xdr:row>
      <xdr:rowOff>95174</xdr:rowOff>
    </xdr:from>
    <xdr:to>
      <xdr:col>5</xdr:col>
      <xdr:colOff>176326</xdr:colOff>
      <xdr:row>20</xdr:row>
      <xdr:rowOff>277086</xdr:rowOff>
    </xdr:to>
    <xdr:pic>
      <xdr:nvPicPr>
        <xdr:cNvPr id="7" name="그림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52426" y="6848399"/>
          <a:ext cx="176400" cy="181912"/>
        </a:xfrm>
        <a:prstGeom prst="rect">
          <a:avLst/>
        </a:prstGeom>
      </xdr:spPr>
    </xdr:pic>
    <xdr:clientData/>
  </xdr:twoCellAnchor>
  <xdr:twoCellAnchor editAs="oneCell">
    <xdr:from>
      <xdr:col>8</xdr:col>
      <xdr:colOff>188025</xdr:colOff>
      <xdr:row>20</xdr:row>
      <xdr:rowOff>121350</xdr:rowOff>
    </xdr:from>
    <xdr:to>
      <xdr:col>9</xdr:col>
      <xdr:colOff>177525</xdr:colOff>
      <xdr:row>20</xdr:row>
      <xdr:rowOff>301350</xdr:rowOff>
    </xdr:to>
    <xdr:pic>
      <xdr:nvPicPr>
        <xdr:cNvPr id="8" name="그림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712025" y="6874575"/>
          <a:ext cx="180000" cy="180000"/>
        </a:xfrm>
        <a:prstGeom prst="rect">
          <a:avLst/>
        </a:prstGeom>
      </xdr:spPr>
    </xdr:pic>
    <xdr:clientData/>
  </xdr:twoCellAnchor>
  <xdr:twoCellAnchor editAs="oneCell">
    <xdr:from>
      <xdr:col>13</xdr:col>
      <xdr:colOff>104663</xdr:colOff>
      <xdr:row>20</xdr:row>
      <xdr:rowOff>95137</xdr:rowOff>
    </xdr:from>
    <xdr:to>
      <xdr:col>14</xdr:col>
      <xdr:colOff>83254</xdr:colOff>
      <xdr:row>20</xdr:row>
      <xdr:rowOff>275137</xdr:rowOff>
    </xdr:to>
    <xdr:pic>
      <xdr:nvPicPr>
        <xdr:cNvPr id="9" name="그림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581163" y="6848362"/>
          <a:ext cx="169091" cy="180000"/>
        </a:xfrm>
        <a:prstGeom prst="rect">
          <a:avLst/>
        </a:prstGeom>
      </xdr:spPr>
    </xdr:pic>
    <xdr:clientData/>
  </xdr:twoCellAnchor>
  <xdr:twoCellAnchor editAs="oneCell">
    <xdr:from>
      <xdr:col>16</xdr:col>
      <xdr:colOff>26064</xdr:colOff>
      <xdr:row>21</xdr:row>
      <xdr:rowOff>30824</xdr:rowOff>
    </xdr:from>
    <xdr:to>
      <xdr:col>17</xdr:col>
      <xdr:colOff>21371</xdr:colOff>
      <xdr:row>21</xdr:row>
      <xdr:rowOff>210824</xdr:rowOff>
    </xdr:to>
    <xdr:pic>
      <xdr:nvPicPr>
        <xdr:cNvPr id="10" name="그림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074064" y="7165049"/>
          <a:ext cx="185807" cy="180000"/>
        </a:xfrm>
        <a:prstGeom prst="rect">
          <a:avLst/>
        </a:prstGeom>
      </xdr:spPr>
    </xdr:pic>
    <xdr:clientData/>
  </xdr:twoCellAnchor>
  <xdr:twoCellAnchor editAs="oneCell">
    <xdr:from>
      <xdr:col>20</xdr:col>
      <xdr:colOff>4613</xdr:colOff>
      <xdr:row>21</xdr:row>
      <xdr:rowOff>109389</xdr:rowOff>
    </xdr:from>
    <xdr:to>
      <xdr:col>20</xdr:col>
      <xdr:colOff>178987</xdr:colOff>
      <xdr:row>21</xdr:row>
      <xdr:rowOff>289389</xdr:rowOff>
    </xdr:to>
    <xdr:pic>
      <xdr:nvPicPr>
        <xdr:cNvPr id="11" name="그림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4613" y="7243614"/>
          <a:ext cx="174374" cy="180000"/>
        </a:xfrm>
        <a:prstGeom prst="rect">
          <a:avLst/>
        </a:prstGeom>
      </xdr:spPr>
    </xdr:pic>
    <xdr:clientData/>
  </xdr:twoCellAnchor>
  <xdr:twoCellAnchor editAs="oneCell">
    <xdr:from>
      <xdr:col>24</xdr:col>
      <xdr:colOff>145086</xdr:colOff>
      <xdr:row>21</xdr:row>
      <xdr:rowOff>35549</xdr:rowOff>
    </xdr:from>
    <xdr:to>
      <xdr:col>25</xdr:col>
      <xdr:colOff>134586</xdr:colOff>
      <xdr:row>21</xdr:row>
      <xdr:rowOff>215549</xdr:rowOff>
    </xdr:to>
    <xdr:pic>
      <xdr:nvPicPr>
        <xdr:cNvPr id="12" name="그림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717086" y="7169774"/>
          <a:ext cx="180000" cy="180000"/>
        </a:xfrm>
        <a:prstGeom prst="rect">
          <a:avLst/>
        </a:prstGeom>
      </xdr:spPr>
    </xdr:pic>
    <xdr:clientData/>
  </xdr:twoCellAnchor>
  <xdr:twoCellAnchor editAs="oneCell">
    <xdr:from>
      <xdr:col>30</xdr:col>
      <xdr:colOff>142688</xdr:colOff>
      <xdr:row>20</xdr:row>
      <xdr:rowOff>156973</xdr:rowOff>
    </xdr:from>
    <xdr:to>
      <xdr:col>31</xdr:col>
      <xdr:colOff>115825</xdr:colOff>
      <xdr:row>20</xdr:row>
      <xdr:rowOff>336973</xdr:rowOff>
    </xdr:to>
    <xdr:pic>
      <xdr:nvPicPr>
        <xdr:cNvPr id="13" name="그림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857688" y="6910198"/>
          <a:ext cx="163637" cy="180000"/>
        </a:xfrm>
        <a:prstGeom prst="rect">
          <a:avLst/>
        </a:prstGeom>
      </xdr:spPr>
    </xdr:pic>
    <xdr:clientData/>
  </xdr:twoCellAnchor>
  <xdr:twoCellAnchor editAs="oneCell">
    <xdr:from>
      <xdr:col>10</xdr:col>
      <xdr:colOff>173626</xdr:colOff>
      <xdr:row>26</xdr:row>
      <xdr:rowOff>126001</xdr:rowOff>
    </xdr:from>
    <xdr:to>
      <xdr:col>11</xdr:col>
      <xdr:colOff>157833</xdr:colOff>
      <xdr:row>26</xdr:row>
      <xdr:rowOff>306001</xdr:rowOff>
    </xdr:to>
    <xdr:pic>
      <xdr:nvPicPr>
        <xdr:cNvPr id="14" name="그림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078626" y="9308101"/>
          <a:ext cx="174707" cy="180000"/>
        </a:xfrm>
        <a:prstGeom prst="rect">
          <a:avLst/>
        </a:prstGeom>
      </xdr:spPr>
    </xdr:pic>
    <xdr:clientData/>
  </xdr:twoCellAnchor>
  <xdr:twoCellAnchor editAs="oneCell">
    <xdr:from>
      <xdr:col>29</xdr:col>
      <xdr:colOff>166687</xdr:colOff>
      <xdr:row>14</xdr:row>
      <xdr:rowOff>176212</xdr:rowOff>
    </xdr:from>
    <xdr:to>
      <xdr:col>30</xdr:col>
      <xdr:colOff>104775</xdr:colOff>
      <xdr:row>14</xdr:row>
      <xdr:rowOff>304800</xdr:rowOff>
    </xdr:to>
    <xdr:pic>
      <xdr:nvPicPr>
        <xdr:cNvPr id="15" name="그림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91187" y="4557712"/>
          <a:ext cx="128588" cy="128588"/>
        </a:xfrm>
        <a:prstGeom prst="rect">
          <a:avLst/>
        </a:prstGeom>
      </xdr:spPr>
    </xdr:pic>
    <xdr:clientData/>
  </xdr:twoCellAnchor>
  <xdr:twoCellAnchor editAs="oneCell">
    <xdr:from>
      <xdr:col>33</xdr:col>
      <xdr:colOff>145238</xdr:colOff>
      <xdr:row>14</xdr:row>
      <xdr:rowOff>116662</xdr:rowOff>
    </xdr:from>
    <xdr:to>
      <xdr:col>34</xdr:col>
      <xdr:colOff>80963</xdr:colOff>
      <xdr:row>14</xdr:row>
      <xdr:rowOff>242887</xdr:rowOff>
    </xdr:to>
    <xdr:pic>
      <xdr:nvPicPr>
        <xdr:cNvPr id="16" name="그림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31738" y="4498162"/>
          <a:ext cx="126225" cy="126225"/>
        </a:xfrm>
        <a:prstGeom prst="rect">
          <a:avLst/>
        </a:prstGeom>
      </xdr:spPr>
    </xdr:pic>
    <xdr:clientData/>
  </xdr:twoCellAnchor>
  <xdr:twoCellAnchor editAs="oneCell">
    <xdr:from>
      <xdr:col>25</xdr:col>
      <xdr:colOff>52276</xdr:colOff>
      <xdr:row>21</xdr:row>
      <xdr:rowOff>214201</xdr:rowOff>
    </xdr:from>
    <xdr:to>
      <xdr:col>25</xdr:col>
      <xdr:colOff>153132</xdr:colOff>
      <xdr:row>21</xdr:row>
      <xdr:rowOff>321564</xdr:rowOff>
    </xdr:to>
    <xdr:pic>
      <xdr:nvPicPr>
        <xdr:cNvPr id="17" name="그림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14776" y="7348426"/>
          <a:ext cx="100856" cy="107363"/>
        </a:xfrm>
        <a:prstGeom prst="rect">
          <a:avLst/>
        </a:prstGeom>
      </xdr:spPr>
    </xdr:pic>
    <xdr:clientData/>
  </xdr:twoCellAnchor>
  <xdr:twoCellAnchor editAs="oneCell">
    <xdr:from>
      <xdr:col>26</xdr:col>
      <xdr:colOff>49877</xdr:colOff>
      <xdr:row>21</xdr:row>
      <xdr:rowOff>216561</xdr:rowOff>
    </xdr:from>
    <xdr:to>
      <xdr:col>26</xdr:col>
      <xdr:colOff>153987</xdr:colOff>
      <xdr:row>21</xdr:row>
      <xdr:rowOff>317417</xdr:rowOff>
    </xdr:to>
    <xdr:pic>
      <xdr:nvPicPr>
        <xdr:cNvPr id="18" name="그림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002877" y="7350786"/>
          <a:ext cx="104110" cy="100856"/>
        </a:xfrm>
        <a:prstGeom prst="rect">
          <a:avLst/>
        </a:prstGeom>
      </xdr:spPr>
    </xdr:pic>
    <xdr:clientData/>
  </xdr:twoCellAnchor>
  <xdr:twoCellAnchor editAs="oneCell">
    <xdr:from>
      <xdr:col>27</xdr:col>
      <xdr:colOff>47475</xdr:colOff>
      <xdr:row>21</xdr:row>
      <xdr:rowOff>218927</xdr:rowOff>
    </xdr:from>
    <xdr:to>
      <xdr:col>27</xdr:col>
      <xdr:colOff>148331</xdr:colOff>
      <xdr:row>21</xdr:row>
      <xdr:rowOff>323037</xdr:rowOff>
    </xdr:to>
    <xdr:pic>
      <xdr:nvPicPr>
        <xdr:cNvPr id="19" name="그림 1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190975" y="7353152"/>
          <a:ext cx="100856" cy="104110"/>
        </a:xfrm>
        <a:prstGeom prst="rect">
          <a:avLst/>
        </a:prstGeom>
      </xdr:spPr>
    </xdr:pic>
    <xdr:clientData/>
  </xdr:twoCellAnchor>
  <xdr:twoCellAnchor editAs="oneCell">
    <xdr:from>
      <xdr:col>31</xdr:col>
      <xdr:colOff>157051</xdr:colOff>
      <xdr:row>21</xdr:row>
      <xdr:rowOff>99901</xdr:rowOff>
    </xdr:from>
    <xdr:to>
      <xdr:col>32</xdr:col>
      <xdr:colOff>67407</xdr:colOff>
      <xdr:row>21</xdr:row>
      <xdr:rowOff>207264</xdr:rowOff>
    </xdr:to>
    <xdr:pic>
      <xdr:nvPicPr>
        <xdr:cNvPr id="20" name="그림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62551" y="7234126"/>
          <a:ext cx="100856" cy="107363"/>
        </a:xfrm>
        <a:prstGeom prst="rect">
          <a:avLst/>
        </a:prstGeom>
      </xdr:spPr>
    </xdr:pic>
    <xdr:clientData/>
  </xdr:twoCellAnchor>
  <xdr:twoCellAnchor editAs="oneCell">
    <xdr:from>
      <xdr:col>32</xdr:col>
      <xdr:colOff>140325</xdr:colOff>
      <xdr:row>21</xdr:row>
      <xdr:rowOff>106988</xdr:rowOff>
    </xdr:from>
    <xdr:to>
      <xdr:col>33</xdr:col>
      <xdr:colOff>47428</xdr:colOff>
      <xdr:row>21</xdr:row>
      <xdr:rowOff>204591</xdr:rowOff>
    </xdr:to>
    <xdr:pic>
      <xdr:nvPicPr>
        <xdr:cNvPr id="21" name="그림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36325" y="7241213"/>
          <a:ext cx="97603" cy="97603"/>
        </a:xfrm>
        <a:prstGeom prst="rect">
          <a:avLst/>
        </a:prstGeom>
      </xdr:spPr>
    </xdr:pic>
    <xdr:clientData/>
  </xdr:twoCellAnchor>
  <xdr:twoCellAnchor editAs="oneCell">
    <xdr:from>
      <xdr:col>14</xdr:col>
      <xdr:colOff>38063</xdr:colOff>
      <xdr:row>26</xdr:row>
      <xdr:rowOff>142837</xdr:rowOff>
    </xdr:from>
    <xdr:to>
      <xdr:col>14</xdr:col>
      <xdr:colOff>170838</xdr:colOff>
      <xdr:row>26</xdr:row>
      <xdr:rowOff>271462</xdr:rowOff>
    </xdr:to>
    <xdr:pic>
      <xdr:nvPicPr>
        <xdr:cNvPr id="22" name="그림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05063" y="9324937"/>
          <a:ext cx="132775" cy="128625"/>
        </a:xfrm>
        <a:prstGeom prst="rect">
          <a:avLst/>
        </a:prstGeom>
      </xdr:spPr>
    </xdr:pic>
    <xdr:clientData/>
  </xdr:twoCellAnchor>
  <xdr:twoCellAnchor editAs="oneCell">
    <xdr:from>
      <xdr:col>15</xdr:col>
      <xdr:colOff>114114</xdr:colOff>
      <xdr:row>26</xdr:row>
      <xdr:rowOff>137924</xdr:rowOff>
    </xdr:from>
    <xdr:to>
      <xdr:col>16</xdr:col>
      <xdr:colOff>49343</xdr:colOff>
      <xdr:row>26</xdr:row>
      <xdr:rowOff>276225</xdr:rowOff>
    </xdr:to>
    <xdr:pic>
      <xdr:nvPicPr>
        <xdr:cNvPr id="23" name="그림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971614" y="9320024"/>
          <a:ext cx="125729" cy="138301"/>
        </a:xfrm>
        <a:prstGeom prst="rect">
          <a:avLst/>
        </a:prstGeom>
      </xdr:spPr>
    </xdr:pic>
    <xdr:clientData/>
  </xdr:twoCellAnchor>
  <xdr:twoCellAnchor editAs="oneCell">
    <xdr:from>
      <xdr:col>51</xdr:col>
      <xdr:colOff>171450</xdr:colOff>
      <xdr:row>23</xdr:row>
      <xdr:rowOff>47625</xdr:rowOff>
    </xdr:from>
    <xdr:to>
      <xdr:col>93</xdr:col>
      <xdr:colOff>146050</xdr:colOff>
      <xdr:row>49</xdr:row>
      <xdr:rowOff>104775</xdr:rowOff>
    </xdr:to>
    <xdr:pic>
      <xdr:nvPicPr>
        <xdr:cNvPr id="24" name="그림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886950" y="7991475"/>
          <a:ext cx="7975600" cy="7772400"/>
        </a:xfrm>
        <a:prstGeom prst="rect">
          <a:avLst/>
        </a:prstGeom>
      </xdr:spPr>
    </xdr:pic>
    <xdr:clientData/>
  </xdr:twoCellAnchor>
  <xdr:twoCellAnchor editAs="oneCell">
    <xdr:from>
      <xdr:col>0</xdr:col>
      <xdr:colOff>0</xdr:colOff>
      <xdr:row>29</xdr:row>
      <xdr:rowOff>0</xdr:rowOff>
    </xdr:from>
    <xdr:to>
      <xdr:col>38</xdr:col>
      <xdr:colOff>544011</xdr:colOff>
      <xdr:row>51</xdr:row>
      <xdr:rowOff>86548</xdr:rowOff>
    </xdr:to>
    <xdr:pic>
      <xdr:nvPicPr>
        <xdr:cNvPr id="25" name="그림 24">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10325100"/>
          <a:ext cx="7783011" cy="5896798"/>
        </a:xfrm>
        <a:prstGeom prst="rect">
          <a:avLst/>
        </a:prstGeom>
      </xdr:spPr>
    </xdr:pic>
    <xdr:clientData/>
  </xdr:twoCellAnchor>
  <xdr:twoCellAnchor editAs="oneCell">
    <xdr:from>
      <xdr:col>1</xdr:col>
      <xdr:colOff>76200</xdr:colOff>
      <xdr:row>62</xdr:row>
      <xdr:rowOff>28575</xdr:rowOff>
    </xdr:from>
    <xdr:to>
      <xdr:col>41</xdr:col>
      <xdr:colOff>361950</xdr:colOff>
      <xdr:row>89</xdr:row>
      <xdr:rowOff>128336</xdr:rowOff>
    </xdr:to>
    <xdr:pic>
      <xdr:nvPicPr>
        <xdr:cNvPr id="26" name="그림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66700" y="18783300"/>
          <a:ext cx="10058400" cy="65291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27</xdr:col>
      <xdr:colOff>152400</xdr:colOff>
      <xdr:row>34</xdr:row>
      <xdr:rowOff>190500</xdr:rowOff>
    </xdr:to>
    <xdr:pic>
      <xdr:nvPicPr>
        <xdr:cNvPr id="2" name="그림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53950" y="0"/>
          <a:ext cx="9753600" cy="731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2" name="그림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2" name="그림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2" name="그림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19.bin"/><Relationship Id="rId5" Type="http://schemas.openxmlformats.org/officeDocument/2006/relationships/comments" Target="../comments16.xml"/><Relationship Id="rId4" Type="http://schemas.openxmlformats.org/officeDocument/2006/relationships/ctrlProp" Target="../ctrlProps/ctrlProp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4.xml"/><Relationship Id="rId1" Type="http://schemas.openxmlformats.org/officeDocument/2006/relationships/printerSettings" Target="../printerSettings/printerSettings22.bin"/><Relationship Id="rId5" Type="http://schemas.openxmlformats.org/officeDocument/2006/relationships/comments" Target="../comments19.xml"/><Relationship Id="rId4" Type="http://schemas.openxmlformats.org/officeDocument/2006/relationships/ctrlProp" Target="../ctrlProps/ctrlProp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cafe.daum.net/transtax/Qbps/184"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5.bin"/><Relationship Id="rId4" Type="http://schemas.openxmlformats.org/officeDocument/2006/relationships/comments" Target="../comments2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6.xml"/><Relationship Id="rId1" Type="http://schemas.openxmlformats.org/officeDocument/2006/relationships/printerSettings" Target="../printerSettings/printerSettings29.bin"/><Relationship Id="rId4" Type="http://schemas.openxmlformats.org/officeDocument/2006/relationships/comments" Target="../comments2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ABA75-0B5C-44B0-8C5C-CF050B3D5113}">
  <sheetPr>
    <tabColor rgb="FF002060"/>
    <outlinePr summaryBelow="0" summaryRight="0"/>
    <pageSetUpPr autoPageBreaks="0" fitToPage="1"/>
  </sheetPr>
  <dimension ref="A1:AA310"/>
  <sheetViews>
    <sheetView showGridLines="0" tabSelected="1" workbookViewId="0">
      <selection activeCell="C5" sqref="C5"/>
    </sheetView>
  </sheetViews>
  <sheetFormatPr defaultRowHeight="12.75" customHeight="1" outlineLevelRow="1"/>
  <cols>
    <col min="1" max="1" width="6.75" style="22" customWidth="1"/>
    <col min="2" max="2" width="7.5" style="22" customWidth="1"/>
    <col min="3" max="3" width="11" style="22" customWidth="1"/>
    <col min="4" max="4" width="12.5" style="22" customWidth="1"/>
    <col min="5" max="7" width="10" style="22" customWidth="1"/>
    <col min="8" max="11" width="10.625" style="22" customWidth="1"/>
    <col min="12" max="12" width="11.625" style="22" customWidth="1"/>
    <col min="13" max="24" width="7.125" style="22" customWidth="1"/>
    <col min="25" max="25" width="11.25" style="22" bestFit="1" customWidth="1"/>
    <col min="26" max="16384" width="9" style="22"/>
  </cols>
  <sheetData>
    <row r="1" spans="1:27" ht="20.25">
      <c r="A1" s="772">
        <v>43830</v>
      </c>
      <c r="B1" s="772"/>
      <c r="C1" s="772"/>
      <c r="D1" s="772"/>
      <c r="E1" s="772"/>
      <c r="F1" s="482"/>
      <c r="G1" s="2" t="s">
        <v>23</v>
      </c>
      <c r="H1" s="2"/>
      <c r="I1" s="2"/>
      <c r="J1" s="2"/>
      <c r="K1" s="2"/>
      <c r="L1" s="2" t="s">
        <v>67</v>
      </c>
      <c r="M1" s="773"/>
      <c r="N1" s="773"/>
      <c r="O1" s="773"/>
      <c r="P1" s="2"/>
      <c r="Q1" s="2"/>
      <c r="R1" s="2"/>
      <c r="S1" s="2"/>
      <c r="T1" s="2"/>
      <c r="U1" s="2"/>
      <c r="V1" s="2"/>
      <c r="W1" s="2"/>
      <c r="X1" s="2"/>
      <c r="Y1" s="2"/>
      <c r="AA1" s="483"/>
    </row>
    <row r="2" spans="1:27" ht="12.95" customHeight="1">
      <c r="H2" s="1"/>
      <c r="I2" s="1"/>
      <c r="J2" s="1"/>
      <c r="K2" s="1"/>
      <c r="L2" s="1"/>
      <c r="AA2" s="483" t="s">
        <v>161</v>
      </c>
    </row>
    <row r="3" spans="1:27" ht="17.25" customHeight="1" thickBot="1">
      <c r="E3" s="484">
        <f>Y310</f>
        <v>0</v>
      </c>
      <c r="F3" s="484"/>
      <c r="G3" s="4" t="s">
        <v>27</v>
      </c>
      <c r="H3" s="1"/>
      <c r="I3" s="1" t="s">
        <v>713</v>
      </c>
      <c r="J3" s="1"/>
      <c r="K3" s="1" t="s">
        <v>714</v>
      </c>
      <c r="L3" s="1"/>
      <c r="M3" s="692">
        <f>EOMONTH(A1,-11)</f>
        <v>43496</v>
      </c>
      <c r="N3" s="692">
        <f>EOMONTH($A$1,-10)</f>
        <v>43524</v>
      </c>
      <c r="O3" s="692">
        <f>EOMONTH($A$1,-9)</f>
        <v>43555</v>
      </c>
      <c r="P3" s="692">
        <f>EOMONTH($A$1,-8)</f>
        <v>43585</v>
      </c>
      <c r="Q3" s="692">
        <f>EOMONTH($A$1,-7)</f>
        <v>43616</v>
      </c>
      <c r="R3" s="692">
        <f>EOMONTH($A$1,-6)</f>
        <v>43646</v>
      </c>
      <c r="S3" s="692">
        <f>EOMONTH($A$1,-5)</f>
        <v>43677</v>
      </c>
      <c r="T3" s="692">
        <f>EOMONTH($A$1,-4)</f>
        <v>43708</v>
      </c>
      <c r="U3" s="692">
        <f>EOMONTH($A$1,-3)</f>
        <v>43738</v>
      </c>
      <c r="V3" s="692">
        <f>EOMONTH($A$1,-2)</f>
        <v>43769</v>
      </c>
      <c r="W3" s="692">
        <f>EOMONTH($A$1,-1)</f>
        <v>43799</v>
      </c>
      <c r="X3" s="692">
        <f>EOMONTH($A$1,0)</f>
        <v>43830</v>
      </c>
      <c r="Y3" s="3"/>
      <c r="AA3" s="483" t="s">
        <v>160</v>
      </c>
    </row>
    <row r="4" spans="1:27" ht="60.75" customHeight="1" thickBot="1">
      <c r="A4" s="5" t="s">
        <v>22</v>
      </c>
      <c r="B4" s="7" t="s">
        <v>21</v>
      </c>
      <c r="C4" s="144" t="s">
        <v>20</v>
      </c>
      <c r="D4" s="145" t="s">
        <v>1079</v>
      </c>
      <c r="E4" s="145" t="s">
        <v>715</v>
      </c>
      <c r="F4" s="145" t="s">
        <v>716</v>
      </c>
      <c r="G4" s="145" t="s">
        <v>1019</v>
      </c>
      <c r="H4" s="662" t="s">
        <v>717</v>
      </c>
      <c r="I4" s="663" t="s">
        <v>718</v>
      </c>
      <c r="J4" s="664" t="s">
        <v>719</v>
      </c>
      <c r="K4" s="663" t="s">
        <v>720</v>
      </c>
      <c r="L4" s="487" t="s">
        <v>721</v>
      </c>
      <c r="M4" s="488" t="s">
        <v>26</v>
      </c>
      <c r="N4" s="489" t="s">
        <v>71</v>
      </c>
      <c r="O4" s="489" t="s">
        <v>17</v>
      </c>
      <c r="P4" s="489" t="s">
        <v>16</v>
      </c>
      <c r="Q4" s="489" t="s">
        <v>15</v>
      </c>
      <c r="R4" s="489" t="s">
        <v>14</v>
      </c>
      <c r="S4" s="489" t="s">
        <v>13</v>
      </c>
      <c r="T4" s="489" t="s">
        <v>12</v>
      </c>
      <c r="U4" s="489" t="s">
        <v>11</v>
      </c>
      <c r="V4" s="489" t="s">
        <v>10</v>
      </c>
      <c r="W4" s="489" t="s">
        <v>9</v>
      </c>
      <c r="X4" s="489" t="s">
        <v>722</v>
      </c>
      <c r="Y4" s="490" t="s">
        <v>723</v>
      </c>
      <c r="AA4" s="4" t="s">
        <v>724</v>
      </c>
    </row>
    <row r="5" spans="1:27" ht="16.5" customHeight="1" thickTop="1">
      <c r="A5" s="491">
        <v>1</v>
      </c>
      <c r="B5" s="658"/>
      <c r="C5" s="672"/>
      <c r="D5" s="673"/>
      <c r="E5" s="674"/>
      <c r="F5" s="675"/>
      <c r="G5" s="676"/>
      <c r="H5" s="665"/>
      <c r="I5" s="666" t="str">
        <f>IF(H5="여",E5,"")</f>
        <v/>
      </c>
      <c r="J5" s="665"/>
      <c r="K5" s="667" t="str">
        <f>IF(J5="여",E5,"")</f>
        <v/>
      </c>
      <c r="L5" s="660" t="str">
        <f>IF(OR(I5&lt;&gt;"",K5&lt;&gt;""),MIN(I5,K5),IF(AND(I5="",K5=""),IF(OR(H5="여",J5="여"),0,"N/A")))</f>
        <v>N/A</v>
      </c>
      <c r="M5" s="694">
        <f>IF(AND($E5="",$F5=""),0,IF(AND((M$3&gt;=$E5),OR((M$3&lt;=$G5),($G5=""),($G5=-1),($G5=0))),IF($L5&gt;M$3,1,0),0))</f>
        <v>0</v>
      </c>
      <c r="N5" s="694">
        <f t="shared" ref="N5:X20" si="0">IF(AND($E5="",$F5=""),0,IF(AND((N$3&gt;=$E5),OR((N$3&lt;=$G5),($G5=""),($G5=-1),($G5=0))),IF($L5&gt;N$3,1,0),0))</f>
        <v>0</v>
      </c>
      <c r="O5" s="694">
        <f t="shared" si="0"/>
        <v>0</v>
      </c>
      <c r="P5" s="694">
        <f t="shared" si="0"/>
        <v>0</v>
      </c>
      <c r="Q5" s="694">
        <f t="shared" si="0"/>
        <v>0</v>
      </c>
      <c r="R5" s="694">
        <f t="shared" si="0"/>
        <v>0</v>
      </c>
      <c r="S5" s="694">
        <f t="shared" si="0"/>
        <v>0</v>
      </c>
      <c r="T5" s="694">
        <f t="shared" si="0"/>
        <v>0</v>
      </c>
      <c r="U5" s="694">
        <f t="shared" si="0"/>
        <v>0</v>
      </c>
      <c r="V5" s="694">
        <f t="shared" si="0"/>
        <v>0</v>
      </c>
      <c r="W5" s="694">
        <f t="shared" si="0"/>
        <v>0</v>
      </c>
      <c r="X5" s="694">
        <f t="shared" si="0"/>
        <v>0</v>
      </c>
      <c r="Y5" s="697">
        <f t="shared" ref="Y5:Y68" si="1">SUM(M5:X5)</f>
        <v>0</v>
      </c>
    </row>
    <row r="6" spans="1:27" ht="16.5" customHeight="1">
      <c r="A6" s="491">
        <f>A5+1</f>
        <v>2</v>
      </c>
      <c r="B6" s="658"/>
      <c r="C6" s="677"/>
      <c r="D6" s="678"/>
      <c r="E6" s="679"/>
      <c r="F6" s="680"/>
      <c r="G6" s="681"/>
      <c r="H6" s="495"/>
      <c r="I6" s="493" t="str">
        <f t="shared" ref="I6:I69" si="2">IF(H6="여",E6,"")</f>
        <v/>
      </c>
      <c r="J6" s="495"/>
      <c r="K6" s="668" t="str">
        <f t="shared" ref="K6:K69" si="3">IF(J6="여",E6,"")</f>
        <v/>
      </c>
      <c r="L6" s="660" t="str">
        <f t="shared" ref="L6:L69" si="4">IF(OR(I6&lt;&gt;"",K6&lt;&gt;""),MIN(I6,K6),IF(AND(I6="",K6=""),IF(OR(H6="여",J6="여"),0,"N/A")))</f>
        <v>N/A</v>
      </c>
      <c r="M6" s="694">
        <f t="shared" ref="M6:X21" si="5">IF(AND($E6="",$F6=""),0,IF(AND((M$3&gt;=$E6),OR((M$3&lt;=$G6),($G6=""),($G6=-1),($G6=0))),IF($L6&gt;M$3,1,0),0))</f>
        <v>0</v>
      </c>
      <c r="N6" s="694">
        <f t="shared" si="0"/>
        <v>0</v>
      </c>
      <c r="O6" s="694">
        <f t="shared" si="0"/>
        <v>0</v>
      </c>
      <c r="P6" s="694">
        <f t="shared" si="0"/>
        <v>0</v>
      </c>
      <c r="Q6" s="694">
        <f t="shared" si="0"/>
        <v>0</v>
      </c>
      <c r="R6" s="694">
        <f t="shared" si="0"/>
        <v>0</v>
      </c>
      <c r="S6" s="694">
        <f t="shared" si="0"/>
        <v>0</v>
      </c>
      <c r="T6" s="694">
        <f t="shared" si="0"/>
        <v>0</v>
      </c>
      <c r="U6" s="694">
        <f t="shared" si="0"/>
        <v>0</v>
      </c>
      <c r="V6" s="694">
        <f t="shared" si="0"/>
        <v>0</v>
      </c>
      <c r="W6" s="694">
        <f t="shared" si="0"/>
        <v>0</v>
      </c>
      <c r="X6" s="694">
        <f t="shared" si="0"/>
        <v>0</v>
      </c>
      <c r="Y6" s="697">
        <f t="shared" si="1"/>
        <v>0</v>
      </c>
    </row>
    <row r="7" spans="1:27" ht="16.5" customHeight="1">
      <c r="A7" s="491">
        <f t="shared" ref="A7:A70" si="6">A6+1</f>
        <v>3</v>
      </c>
      <c r="B7" s="658"/>
      <c r="C7" s="677"/>
      <c r="D7" s="678"/>
      <c r="E7" s="679"/>
      <c r="F7" s="680"/>
      <c r="G7" s="681"/>
      <c r="H7" s="495"/>
      <c r="I7" s="493" t="str">
        <f t="shared" si="2"/>
        <v/>
      </c>
      <c r="J7" s="495"/>
      <c r="K7" s="668" t="str">
        <f t="shared" si="3"/>
        <v/>
      </c>
      <c r="L7" s="660" t="str">
        <f t="shared" si="4"/>
        <v>N/A</v>
      </c>
      <c r="M7" s="694">
        <f t="shared" si="5"/>
        <v>0</v>
      </c>
      <c r="N7" s="694">
        <f t="shared" si="0"/>
        <v>0</v>
      </c>
      <c r="O7" s="694">
        <f t="shared" si="0"/>
        <v>0</v>
      </c>
      <c r="P7" s="694">
        <f t="shared" si="0"/>
        <v>0</v>
      </c>
      <c r="Q7" s="694">
        <f t="shared" si="0"/>
        <v>0</v>
      </c>
      <c r="R7" s="694">
        <f t="shared" si="0"/>
        <v>0</v>
      </c>
      <c r="S7" s="694">
        <f t="shared" si="0"/>
        <v>0</v>
      </c>
      <c r="T7" s="694">
        <f t="shared" si="0"/>
        <v>0</v>
      </c>
      <c r="U7" s="694">
        <f t="shared" si="0"/>
        <v>0</v>
      </c>
      <c r="V7" s="694">
        <f t="shared" si="0"/>
        <v>0</v>
      </c>
      <c r="W7" s="694">
        <f t="shared" si="0"/>
        <v>0</v>
      </c>
      <c r="X7" s="694">
        <f t="shared" si="0"/>
        <v>0</v>
      </c>
      <c r="Y7" s="697">
        <f t="shared" si="1"/>
        <v>0</v>
      </c>
    </row>
    <row r="8" spans="1:27" ht="16.5" customHeight="1">
      <c r="A8" s="491">
        <f t="shared" si="6"/>
        <v>4</v>
      </c>
      <c r="B8" s="658"/>
      <c r="C8" s="677"/>
      <c r="D8" s="678"/>
      <c r="E8" s="679"/>
      <c r="F8" s="680"/>
      <c r="G8" s="681"/>
      <c r="H8" s="495"/>
      <c r="I8" s="493" t="str">
        <f t="shared" si="2"/>
        <v/>
      </c>
      <c r="J8" s="495"/>
      <c r="K8" s="668" t="str">
        <f t="shared" si="3"/>
        <v/>
      </c>
      <c r="L8" s="660" t="str">
        <f t="shared" si="4"/>
        <v>N/A</v>
      </c>
      <c r="M8" s="694">
        <f t="shared" si="5"/>
        <v>0</v>
      </c>
      <c r="N8" s="694">
        <f t="shared" si="0"/>
        <v>0</v>
      </c>
      <c r="O8" s="694">
        <f t="shared" si="0"/>
        <v>0</v>
      </c>
      <c r="P8" s="694">
        <f t="shared" si="0"/>
        <v>0</v>
      </c>
      <c r="Q8" s="694">
        <f t="shared" si="0"/>
        <v>0</v>
      </c>
      <c r="R8" s="694">
        <f t="shared" si="0"/>
        <v>0</v>
      </c>
      <c r="S8" s="694">
        <f t="shared" si="0"/>
        <v>0</v>
      </c>
      <c r="T8" s="694">
        <f t="shared" si="0"/>
        <v>0</v>
      </c>
      <c r="U8" s="694">
        <f t="shared" si="0"/>
        <v>0</v>
      </c>
      <c r="V8" s="694">
        <f t="shared" si="0"/>
        <v>0</v>
      </c>
      <c r="W8" s="694">
        <f t="shared" si="0"/>
        <v>0</v>
      </c>
      <c r="X8" s="694">
        <f t="shared" si="0"/>
        <v>0</v>
      </c>
      <c r="Y8" s="697">
        <f t="shared" si="1"/>
        <v>0</v>
      </c>
    </row>
    <row r="9" spans="1:27" ht="16.5" customHeight="1">
      <c r="A9" s="491">
        <f t="shared" si="6"/>
        <v>5</v>
      </c>
      <c r="B9" s="658"/>
      <c r="C9" s="677"/>
      <c r="D9" s="678"/>
      <c r="E9" s="679"/>
      <c r="F9" s="680"/>
      <c r="G9" s="681"/>
      <c r="H9" s="495"/>
      <c r="I9" s="493" t="str">
        <f t="shared" si="2"/>
        <v/>
      </c>
      <c r="J9" s="495"/>
      <c r="K9" s="668" t="str">
        <f t="shared" si="3"/>
        <v/>
      </c>
      <c r="L9" s="660" t="str">
        <f t="shared" si="4"/>
        <v>N/A</v>
      </c>
      <c r="M9" s="694">
        <f t="shared" si="5"/>
        <v>0</v>
      </c>
      <c r="N9" s="694">
        <f t="shared" si="0"/>
        <v>0</v>
      </c>
      <c r="O9" s="694">
        <f t="shared" si="0"/>
        <v>0</v>
      </c>
      <c r="P9" s="694">
        <f t="shared" si="0"/>
        <v>0</v>
      </c>
      <c r="Q9" s="694">
        <f t="shared" si="0"/>
        <v>0</v>
      </c>
      <c r="R9" s="694">
        <f t="shared" si="0"/>
        <v>0</v>
      </c>
      <c r="S9" s="694">
        <f t="shared" si="0"/>
        <v>0</v>
      </c>
      <c r="T9" s="694">
        <f t="shared" si="0"/>
        <v>0</v>
      </c>
      <c r="U9" s="694">
        <f t="shared" si="0"/>
        <v>0</v>
      </c>
      <c r="V9" s="694">
        <f t="shared" si="0"/>
        <v>0</v>
      </c>
      <c r="W9" s="694">
        <f t="shared" si="0"/>
        <v>0</v>
      </c>
      <c r="X9" s="694">
        <f t="shared" si="0"/>
        <v>0</v>
      </c>
      <c r="Y9" s="697">
        <f t="shared" si="1"/>
        <v>0</v>
      </c>
    </row>
    <row r="10" spans="1:27" ht="16.5" customHeight="1">
      <c r="A10" s="491">
        <f t="shared" si="6"/>
        <v>6</v>
      </c>
      <c r="B10" s="658"/>
      <c r="C10" s="677"/>
      <c r="D10" s="678"/>
      <c r="E10" s="679"/>
      <c r="F10" s="680"/>
      <c r="G10" s="681"/>
      <c r="H10" s="495"/>
      <c r="I10" s="493" t="str">
        <f t="shared" si="2"/>
        <v/>
      </c>
      <c r="J10" s="495"/>
      <c r="K10" s="668" t="str">
        <f t="shared" si="3"/>
        <v/>
      </c>
      <c r="L10" s="660" t="str">
        <f t="shared" si="4"/>
        <v>N/A</v>
      </c>
      <c r="M10" s="694">
        <f t="shared" si="5"/>
        <v>0</v>
      </c>
      <c r="N10" s="694">
        <f t="shared" si="0"/>
        <v>0</v>
      </c>
      <c r="O10" s="694">
        <f t="shared" si="0"/>
        <v>0</v>
      </c>
      <c r="P10" s="694">
        <f t="shared" si="0"/>
        <v>0</v>
      </c>
      <c r="Q10" s="694">
        <f t="shared" si="0"/>
        <v>0</v>
      </c>
      <c r="R10" s="694">
        <f t="shared" si="0"/>
        <v>0</v>
      </c>
      <c r="S10" s="694">
        <f t="shared" si="0"/>
        <v>0</v>
      </c>
      <c r="T10" s="694">
        <f t="shared" si="0"/>
        <v>0</v>
      </c>
      <c r="U10" s="694">
        <f t="shared" si="0"/>
        <v>0</v>
      </c>
      <c r="V10" s="694">
        <f t="shared" si="0"/>
        <v>0</v>
      </c>
      <c r="W10" s="694">
        <f t="shared" si="0"/>
        <v>0</v>
      </c>
      <c r="X10" s="694">
        <f t="shared" si="0"/>
        <v>0</v>
      </c>
      <c r="Y10" s="697">
        <f t="shared" si="1"/>
        <v>0</v>
      </c>
    </row>
    <row r="11" spans="1:27" ht="16.5" customHeight="1">
      <c r="A11" s="491">
        <f t="shared" si="6"/>
        <v>7</v>
      </c>
      <c r="B11" s="658"/>
      <c r="C11" s="677"/>
      <c r="D11" s="678"/>
      <c r="E11" s="679"/>
      <c r="F11" s="680"/>
      <c r="G11" s="681"/>
      <c r="H11" s="495"/>
      <c r="I11" s="493" t="str">
        <f t="shared" si="2"/>
        <v/>
      </c>
      <c r="J11" s="495"/>
      <c r="K11" s="668" t="str">
        <f t="shared" si="3"/>
        <v/>
      </c>
      <c r="L11" s="660" t="str">
        <f t="shared" si="4"/>
        <v>N/A</v>
      </c>
      <c r="M11" s="694">
        <f t="shared" si="5"/>
        <v>0</v>
      </c>
      <c r="N11" s="694">
        <f t="shared" si="0"/>
        <v>0</v>
      </c>
      <c r="O11" s="694">
        <f t="shared" si="0"/>
        <v>0</v>
      </c>
      <c r="P11" s="694">
        <f t="shared" si="0"/>
        <v>0</v>
      </c>
      <c r="Q11" s="694">
        <f t="shared" si="0"/>
        <v>0</v>
      </c>
      <c r="R11" s="694">
        <f t="shared" si="0"/>
        <v>0</v>
      </c>
      <c r="S11" s="694">
        <f t="shared" si="0"/>
        <v>0</v>
      </c>
      <c r="T11" s="694">
        <f t="shared" si="0"/>
        <v>0</v>
      </c>
      <c r="U11" s="694">
        <f t="shared" si="0"/>
        <v>0</v>
      </c>
      <c r="V11" s="694">
        <f t="shared" si="0"/>
        <v>0</v>
      </c>
      <c r="W11" s="694">
        <f t="shared" si="0"/>
        <v>0</v>
      </c>
      <c r="X11" s="694">
        <f t="shared" si="0"/>
        <v>0</v>
      </c>
      <c r="Y11" s="697">
        <f t="shared" si="1"/>
        <v>0</v>
      </c>
    </row>
    <row r="12" spans="1:27" ht="16.5" customHeight="1">
      <c r="A12" s="491">
        <f t="shared" si="6"/>
        <v>8</v>
      </c>
      <c r="B12" s="658"/>
      <c r="C12" s="677"/>
      <c r="D12" s="678"/>
      <c r="E12" s="679"/>
      <c r="F12" s="680"/>
      <c r="G12" s="681"/>
      <c r="H12" s="495"/>
      <c r="I12" s="493" t="str">
        <f t="shared" si="2"/>
        <v/>
      </c>
      <c r="J12" s="495"/>
      <c r="K12" s="668" t="str">
        <f t="shared" si="3"/>
        <v/>
      </c>
      <c r="L12" s="660" t="str">
        <f t="shared" si="4"/>
        <v>N/A</v>
      </c>
      <c r="M12" s="694">
        <f t="shared" si="5"/>
        <v>0</v>
      </c>
      <c r="N12" s="694">
        <f t="shared" si="0"/>
        <v>0</v>
      </c>
      <c r="O12" s="694">
        <f t="shared" si="0"/>
        <v>0</v>
      </c>
      <c r="P12" s="694">
        <f t="shared" si="0"/>
        <v>0</v>
      </c>
      <c r="Q12" s="694">
        <f t="shared" si="0"/>
        <v>0</v>
      </c>
      <c r="R12" s="694">
        <f t="shared" si="0"/>
        <v>0</v>
      </c>
      <c r="S12" s="694">
        <f t="shared" si="0"/>
        <v>0</v>
      </c>
      <c r="T12" s="694">
        <f t="shared" si="0"/>
        <v>0</v>
      </c>
      <c r="U12" s="694">
        <f t="shared" si="0"/>
        <v>0</v>
      </c>
      <c r="V12" s="694">
        <f t="shared" si="0"/>
        <v>0</v>
      </c>
      <c r="W12" s="694">
        <f t="shared" si="0"/>
        <v>0</v>
      </c>
      <c r="X12" s="694">
        <f t="shared" si="0"/>
        <v>0</v>
      </c>
      <c r="Y12" s="697">
        <f t="shared" si="1"/>
        <v>0</v>
      </c>
    </row>
    <row r="13" spans="1:27" ht="16.5" customHeight="1">
      <c r="A13" s="491">
        <f t="shared" si="6"/>
        <v>9</v>
      </c>
      <c r="B13" s="658"/>
      <c r="C13" s="677"/>
      <c r="D13" s="678"/>
      <c r="E13" s="679"/>
      <c r="F13" s="680"/>
      <c r="G13" s="681"/>
      <c r="H13" s="495"/>
      <c r="I13" s="493" t="str">
        <f t="shared" si="2"/>
        <v/>
      </c>
      <c r="J13" s="495"/>
      <c r="K13" s="668" t="str">
        <f t="shared" si="3"/>
        <v/>
      </c>
      <c r="L13" s="660" t="str">
        <f t="shared" si="4"/>
        <v>N/A</v>
      </c>
      <c r="M13" s="694">
        <f t="shared" si="5"/>
        <v>0</v>
      </c>
      <c r="N13" s="694">
        <f t="shared" si="0"/>
        <v>0</v>
      </c>
      <c r="O13" s="694">
        <f t="shared" si="0"/>
        <v>0</v>
      </c>
      <c r="P13" s="694">
        <f t="shared" si="0"/>
        <v>0</v>
      </c>
      <c r="Q13" s="694">
        <f t="shared" si="0"/>
        <v>0</v>
      </c>
      <c r="R13" s="694">
        <f t="shared" si="0"/>
        <v>0</v>
      </c>
      <c r="S13" s="694">
        <f t="shared" si="0"/>
        <v>0</v>
      </c>
      <c r="T13" s="694">
        <f t="shared" si="0"/>
        <v>0</v>
      </c>
      <c r="U13" s="694">
        <f t="shared" si="0"/>
        <v>0</v>
      </c>
      <c r="V13" s="694">
        <f t="shared" si="0"/>
        <v>0</v>
      </c>
      <c r="W13" s="694">
        <f t="shared" si="0"/>
        <v>0</v>
      </c>
      <c r="X13" s="694">
        <f t="shared" si="0"/>
        <v>0</v>
      </c>
      <c r="Y13" s="697">
        <f t="shared" si="1"/>
        <v>0</v>
      </c>
    </row>
    <row r="14" spans="1:27" ht="16.5" customHeight="1">
      <c r="A14" s="491">
        <f t="shared" si="6"/>
        <v>10</v>
      </c>
      <c r="B14" s="659"/>
      <c r="C14" s="677"/>
      <c r="D14" s="678"/>
      <c r="E14" s="679"/>
      <c r="F14" s="680"/>
      <c r="G14" s="681"/>
      <c r="H14" s="495"/>
      <c r="I14" s="493" t="str">
        <f t="shared" si="2"/>
        <v/>
      </c>
      <c r="J14" s="495"/>
      <c r="K14" s="668" t="str">
        <f t="shared" si="3"/>
        <v/>
      </c>
      <c r="L14" s="660" t="str">
        <f t="shared" si="4"/>
        <v>N/A</v>
      </c>
      <c r="M14" s="694">
        <f t="shared" si="5"/>
        <v>0</v>
      </c>
      <c r="N14" s="694">
        <f t="shared" si="0"/>
        <v>0</v>
      </c>
      <c r="O14" s="694">
        <f t="shared" si="0"/>
        <v>0</v>
      </c>
      <c r="P14" s="694">
        <f t="shared" si="0"/>
        <v>0</v>
      </c>
      <c r="Q14" s="694">
        <f t="shared" si="0"/>
        <v>0</v>
      </c>
      <c r="R14" s="694">
        <f t="shared" si="0"/>
        <v>0</v>
      </c>
      <c r="S14" s="694">
        <f t="shared" si="0"/>
        <v>0</v>
      </c>
      <c r="T14" s="694">
        <f t="shared" si="0"/>
        <v>0</v>
      </c>
      <c r="U14" s="694">
        <f t="shared" si="0"/>
        <v>0</v>
      </c>
      <c r="V14" s="694">
        <f t="shared" si="0"/>
        <v>0</v>
      </c>
      <c r="W14" s="694">
        <f t="shared" si="0"/>
        <v>0</v>
      </c>
      <c r="X14" s="694">
        <f t="shared" si="0"/>
        <v>0</v>
      </c>
      <c r="Y14" s="697">
        <f t="shared" si="1"/>
        <v>0</v>
      </c>
    </row>
    <row r="15" spans="1:27" ht="16.5" customHeight="1">
      <c r="A15" s="491">
        <f t="shared" si="6"/>
        <v>11</v>
      </c>
      <c r="B15" s="658"/>
      <c r="C15" s="677"/>
      <c r="D15" s="678"/>
      <c r="E15" s="679"/>
      <c r="F15" s="680"/>
      <c r="G15" s="681"/>
      <c r="H15" s="495"/>
      <c r="I15" s="493" t="str">
        <f t="shared" si="2"/>
        <v/>
      </c>
      <c r="J15" s="495"/>
      <c r="K15" s="668" t="str">
        <f t="shared" si="3"/>
        <v/>
      </c>
      <c r="L15" s="660" t="str">
        <f t="shared" si="4"/>
        <v>N/A</v>
      </c>
      <c r="M15" s="694">
        <f t="shared" si="5"/>
        <v>0</v>
      </c>
      <c r="N15" s="694">
        <f t="shared" si="0"/>
        <v>0</v>
      </c>
      <c r="O15" s="694">
        <f t="shared" si="0"/>
        <v>0</v>
      </c>
      <c r="P15" s="694">
        <f t="shared" si="0"/>
        <v>0</v>
      </c>
      <c r="Q15" s="694">
        <f t="shared" si="0"/>
        <v>0</v>
      </c>
      <c r="R15" s="694">
        <f t="shared" si="0"/>
        <v>0</v>
      </c>
      <c r="S15" s="694">
        <f t="shared" si="0"/>
        <v>0</v>
      </c>
      <c r="T15" s="694">
        <f t="shared" si="0"/>
        <v>0</v>
      </c>
      <c r="U15" s="694">
        <f t="shared" si="0"/>
        <v>0</v>
      </c>
      <c r="V15" s="694">
        <f t="shared" si="0"/>
        <v>0</v>
      </c>
      <c r="W15" s="694">
        <f t="shared" si="0"/>
        <v>0</v>
      </c>
      <c r="X15" s="694">
        <f t="shared" si="0"/>
        <v>0</v>
      </c>
      <c r="Y15" s="697">
        <f t="shared" si="1"/>
        <v>0</v>
      </c>
    </row>
    <row r="16" spans="1:27" ht="16.5" customHeight="1">
      <c r="A16" s="491">
        <f t="shared" si="6"/>
        <v>12</v>
      </c>
      <c r="B16" s="658"/>
      <c r="C16" s="677"/>
      <c r="D16" s="678"/>
      <c r="E16" s="679"/>
      <c r="F16" s="680"/>
      <c r="G16" s="681"/>
      <c r="H16" s="495"/>
      <c r="I16" s="493" t="str">
        <f t="shared" si="2"/>
        <v/>
      </c>
      <c r="J16" s="495"/>
      <c r="K16" s="668" t="str">
        <f t="shared" si="3"/>
        <v/>
      </c>
      <c r="L16" s="660" t="str">
        <f t="shared" si="4"/>
        <v>N/A</v>
      </c>
      <c r="M16" s="694">
        <f t="shared" si="5"/>
        <v>0</v>
      </c>
      <c r="N16" s="694">
        <f t="shared" si="0"/>
        <v>0</v>
      </c>
      <c r="O16" s="694">
        <f t="shared" si="0"/>
        <v>0</v>
      </c>
      <c r="P16" s="694">
        <f t="shared" si="0"/>
        <v>0</v>
      </c>
      <c r="Q16" s="694">
        <f t="shared" si="0"/>
        <v>0</v>
      </c>
      <c r="R16" s="694">
        <f t="shared" si="0"/>
        <v>0</v>
      </c>
      <c r="S16" s="694">
        <f t="shared" si="0"/>
        <v>0</v>
      </c>
      <c r="T16" s="694">
        <f t="shared" si="0"/>
        <v>0</v>
      </c>
      <c r="U16" s="694">
        <f t="shared" si="0"/>
        <v>0</v>
      </c>
      <c r="V16" s="694">
        <f t="shared" si="0"/>
        <v>0</v>
      </c>
      <c r="W16" s="694">
        <f t="shared" si="0"/>
        <v>0</v>
      </c>
      <c r="X16" s="694">
        <f t="shared" si="0"/>
        <v>0</v>
      </c>
      <c r="Y16" s="697">
        <f t="shared" si="1"/>
        <v>0</v>
      </c>
    </row>
    <row r="17" spans="1:25" ht="16.5" customHeight="1">
      <c r="A17" s="491">
        <f t="shared" si="6"/>
        <v>13</v>
      </c>
      <c r="B17" s="658"/>
      <c r="C17" s="677"/>
      <c r="D17" s="678"/>
      <c r="E17" s="679"/>
      <c r="F17" s="680"/>
      <c r="G17" s="681"/>
      <c r="H17" s="495"/>
      <c r="I17" s="493" t="str">
        <f t="shared" si="2"/>
        <v/>
      </c>
      <c r="J17" s="495"/>
      <c r="K17" s="668" t="str">
        <f t="shared" si="3"/>
        <v/>
      </c>
      <c r="L17" s="660" t="str">
        <f t="shared" si="4"/>
        <v>N/A</v>
      </c>
      <c r="M17" s="694">
        <f t="shared" si="5"/>
        <v>0</v>
      </c>
      <c r="N17" s="694">
        <f t="shared" si="0"/>
        <v>0</v>
      </c>
      <c r="O17" s="694">
        <f t="shared" si="0"/>
        <v>0</v>
      </c>
      <c r="P17" s="694">
        <f t="shared" si="0"/>
        <v>0</v>
      </c>
      <c r="Q17" s="694">
        <f t="shared" si="0"/>
        <v>0</v>
      </c>
      <c r="R17" s="694">
        <f t="shared" si="0"/>
        <v>0</v>
      </c>
      <c r="S17" s="694">
        <f t="shared" si="0"/>
        <v>0</v>
      </c>
      <c r="T17" s="694">
        <f t="shared" si="0"/>
        <v>0</v>
      </c>
      <c r="U17" s="694">
        <f t="shared" si="0"/>
        <v>0</v>
      </c>
      <c r="V17" s="694">
        <f t="shared" si="0"/>
        <v>0</v>
      </c>
      <c r="W17" s="694">
        <f t="shared" si="0"/>
        <v>0</v>
      </c>
      <c r="X17" s="694">
        <f t="shared" si="0"/>
        <v>0</v>
      </c>
      <c r="Y17" s="697">
        <f t="shared" si="1"/>
        <v>0</v>
      </c>
    </row>
    <row r="18" spans="1:25" ht="16.5" customHeight="1">
      <c r="A18" s="491">
        <f t="shared" si="6"/>
        <v>14</v>
      </c>
      <c r="B18" s="658"/>
      <c r="C18" s="677"/>
      <c r="D18" s="678"/>
      <c r="E18" s="679"/>
      <c r="F18" s="680"/>
      <c r="G18" s="681"/>
      <c r="H18" s="495"/>
      <c r="I18" s="493" t="str">
        <f t="shared" si="2"/>
        <v/>
      </c>
      <c r="J18" s="495"/>
      <c r="K18" s="668" t="str">
        <f t="shared" si="3"/>
        <v/>
      </c>
      <c r="L18" s="660" t="str">
        <f t="shared" si="4"/>
        <v>N/A</v>
      </c>
      <c r="M18" s="694">
        <f t="shared" si="5"/>
        <v>0</v>
      </c>
      <c r="N18" s="694">
        <f t="shared" si="0"/>
        <v>0</v>
      </c>
      <c r="O18" s="694">
        <f t="shared" si="0"/>
        <v>0</v>
      </c>
      <c r="P18" s="694">
        <f t="shared" si="0"/>
        <v>0</v>
      </c>
      <c r="Q18" s="694">
        <f t="shared" si="0"/>
        <v>0</v>
      </c>
      <c r="R18" s="694">
        <f t="shared" si="0"/>
        <v>0</v>
      </c>
      <c r="S18" s="694">
        <f t="shared" si="0"/>
        <v>0</v>
      </c>
      <c r="T18" s="694">
        <f t="shared" si="0"/>
        <v>0</v>
      </c>
      <c r="U18" s="694">
        <f t="shared" si="0"/>
        <v>0</v>
      </c>
      <c r="V18" s="694">
        <f t="shared" si="0"/>
        <v>0</v>
      </c>
      <c r="W18" s="694">
        <f t="shared" si="0"/>
        <v>0</v>
      </c>
      <c r="X18" s="694">
        <f t="shared" si="0"/>
        <v>0</v>
      </c>
      <c r="Y18" s="697">
        <f t="shared" si="1"/>
        <v>0</v>
      </c>
    </row>
    <row r="19" spans="1:25" ht="16.5" customHeight="1">
      <c r="A19" s="491">
        <f t="shared" si="6"/>
        <v>15</v>
      </c>
      <c r="B19" s="658"/>
      <c r="C19" s="677"/>
      <c r="D19" s="678"/>
      <c r="E19" s="679"/>
      <c r="F19" s="680"/>
      <c r="G19" s="681"/>
      <c r="H19" s="495"/>
      <c r="I19" s="493" t="str">
        <f t="shared" si="2"/>
        <v/>
      </c>
      <c r="J19" s="495"/>
      <c r="K19" s="668" t="str">
        <f t="shared" si="3"/>
        <v/>
      </c>
      <c r="L19" s="660" t="str">
        <f t="shared" si="4"/>
        <v>N/A</v>
      </c>
      <c r="M19" s="694">
        <f t="shared" si="5"/>
        <v>0</v>
      </c>
      <c r="N19" s="694">
        <f t="shared" si="0"/>
        <v>0</v>
      </c>
      <c r="O19" s="694">
        <f t="shared" si="0"/>
        <v>0</v>
      </c>
      <c r="P19" s="694">
        <f t="shared" si="0"/>
        <v>0</v>
      </c>
      <c r="Q19" s="694">
        <f t="shared" si="0"/>
        <v>0</v>
      </c>
      <c r="R19" s="694">
        <f t="shared" si="0"/>
        <v>0</v>
      </c>
      <c r="S19" s="694">
        <f t="shared" si="0"/>
        <v>0</v>
      </c>
      <c r="T19" s="694">
        <f t="shared" si="0"/>
        <v>0</v>
      </c>
      <c r="U19" s="694">
        <f t="shared" si="0"/>
        <v>0</v>
      </c>
      <c r="V19" s="694">
        <f t="shared" si="0"/>
        <v>0</v>
      </c>
      <c r="W19" s="694">
        <f t="shared" si="0"/>
        <v>0</v>
      </c>
      <c r="X19" s="694">
        <f t="shared" si="0"/>
        <v>0</v>
      </c>
      <c r="Y19" s="697">
        <f t="shared" si="1"/>
        <v>0</v>
      </c>
    </row>
    <row r="20" spans="1:25" ht="16.5" customHeight="1">
      <c r="A20" s="491">
        <f t="shared" si="6"/>
        <v>16</v>
      </c>
      <c r="B20" s="658"/>
      <c r="C20" s="677"/>
      <c r="D20" s="678"/>
      <c r="E20" s="679"/>
      <c r="F20" s="680"/>
      <c r="G20" s="681"/>
      <c r="H20" s="495"/>
      <c r="I20" s="493" t="str">
        <f t="shared" si="2"/>
        <v/>
      </c>
      <c r="J20" s="495"/>
      <c r="K20" s="668" t="str">
        <f t="shared" si="3"/>
        <v/>
      </c>
      <c r="L20" s="660" t="str">
        <f t="shared" si="4"/>
        <v>N/A</v>
      </c>
      <c r="M20" s="694">
        <f t="shared" si="5"/>
        <v>0</v>
      </c>
      <c r="N20" s="694">
        <f t="shared" si="0"/>
        <v>0</v>
      </c>
      <c r="O20" s="694">
        <f t="shared" si="0"/>
        <v>0</v>
      </c>
      <c r="P20" s="694">
        <f t="shared" si="0"/>
        <v>0</v>
      </c>
      <c r="Q20" s="694">
        <f t="shared" si="0"/>
        <v>0</v>
      </c>
      <c r="R20" s="694">
        <f t="shared" si="0"/>
        <v>0</v>
      </c>
      <c r="S20" s="694">
        <f t="shared" si="0"/>
        <v>0</v>
      </c>
      <c r="T20" s="694">
        <f t="shared" si="0"/>
        <v>0</v>
      </c>
      <c r="U20" s="694">
        <f t="shared" si="0"/>
        <v>0</v>
      </c>
      <c r="V20" s="694">
        <f t="shared" si="0"/>
        <v>0</v>
      </c>
      <c r="W20" s="694">
        <f t="shared" si="0"/>
        <v>0</v>
      </c>
      <c r="X20" s="694">
        <f t="shared" si="0"/>
        <v>0</v>
      </c>
      <c r="Y20" s="697">
        <f t="shared" si="1"/>
        <v>0</v>
      </c>
    </row>
    <row r="21" spans="1:25" ht="16.5" customHeight="1">
      <c r="A21" s="491">
        <f t="shared" si="6"/>
        <v>17</v>
      </c>
      <c r="B21" s="658"/>
      <c r="C21" s="677"/>
      <c r="D21" s="678"/>
      <c r="E21" s="679"/>
      <c r="F21" s="680"/>
      <c r="G21" s="681"/>
      <c r="H21" s="495"/>
      <c r="I21" s="493" t="str">
        <f t="shared" si="2"/>
        <v/>
      </c>
      <c r="J21" s="495"/>
      <c r="K21" s="668" t="str">
        <f t="shared" si="3"/>
        <v/>
      </c>
      <c r="L21" s="660" t="str">
        <f t="shared" si="4"/>
        <v>N/A</v>
      </c>
      <c r="M21" s="694">
        <f t="shared" si="5"/>
        <v>0</v>
      </c>
      <c r="N21" s="694">
        <f t="shared" si="5"/>
        <v>0</v>
      </c>
      <c r="O21" s="694">
        <f t="shared" si="5"/>
        <v>0</v>
      </c>
      <c r="P21" s="694">
        <f t="shared" si="5"/>
        <v>0</v>
      </c>
      <c r="Q21" s="694">
        <f t="shared" si="5"/>
        <v>0</v>
      </c>
      <c r="R21" s="694">
        <f t="shared" si="5"/>
        <v>0</v>
      </c>
      <c r="S21" s="694">
        <f t="shared" si="5"/>
        <v>0</v>
      </c>
      <c r="T21" s="694">
        <f t="shared" si="5"/>
        <v>0</v>
      </c>
      <c r="U21" s="694">
        <f t="shared" si="5"/>
        <v>0</v>
      </c>
      <c r="V21" s="694">
        <f t="shared" si="5"/>
        <v>0</v>
      </c>
      <c r="W21" s="694">
        <f t="shared" si="5"/>
        <v>0</v>
      </c>
      <c r="X21" s="694">
        <f t="shared" si="5"/>
        <v>0</v>
      </c>
      <c r="Y21" s="697">
        <f t="shared" si="1"/>
        <v>0</v>
      </c>
    </row>
    <row r="22" spans="1:25" ht="16.5" customHeight="1">
      <c r="A22" s="491">
        <f t="shared" si="6"/>
        <v>18</v>
      </c>
      <c r="B22" s="658"/>
      <c r="C22" s="677"/>
      <c r="D22" s="678"/>
      <c r="E22" s="679"/>
      <c r="F22" s="680"/>
      <c r="G22" s="681"/>
      <c r="H22" s="495"/>
      <c r="I22" s="493" t="str">
        <f t="shared" si="2"/>
        <v/>
      </c>
      <c r="J22" s="495"/>
      <c r="K22" s="668" t="str">
        <f t="shared" si="3"/>
        <v/>
      </c>
      <c r="L22" s="660" t="str">
        <f t="shared" si="4"/>
        <v>N/A</v>
      </c>
      <c r="M22" s="694">
        <f t="shared" ref="M22:X43" si="7">IF(AND($E22="",$F22=""),0,IF(AND((M$3&gt;=$E22),OR((M$3&lt;=$G22),($G22=""),($G22=-1),($G22=0))),IF($L22&gt;M$3,1,0),0))</f>
        <v>0</v>
      </c>
      <c r="N22" s="694">
        <f t="shared" si="7"/>
        <v>0</v>
      </c>
      <c r="O22" s="694">
        <f t="shared" si="7"/>
        <v>0</v>
      </c>
      <c r="P22" s="694">
        <f t="shared" si="7"/>
        <v>0</v>
      </c>
      <c r="Q22" s="694">
        <f t="shared" si="7"/>
        <v>0</v>
      </c>
      <c r="R22" s="694">
        <f t="shared" si="7"/>
        <v>0</v>
      </c>
      <c r="S22" s="694">
        <f t="shared" si="7"/>
        <v>0</v>
      </c>
      <c r="T22" s="694">
        <f t="shared" si="7"/>
        <v>0</v>
      </c>
      <c r="U22" s="694">
        <f t="shared" si="7"/>
        <v>0</v>
      </c>
      <c r="V22" s="694">
        <f t="shared" si="7"/>
        <v>0</v>
      </c>
      <c r="W22" s="694">
        <f t="shared" si="7"/>
        <v>0</v>
      </c>
      <c r="X22" s="694">
        <f t="shared" si="7"/>
        <v>0</v>
      </c>
      <c r="Y22" s="697">
        <f t="shared" si="1"/>
        <v>0</v>
      </c>
    </row>
    <row r="23" spans="1:25" ht="16.5" customHeight="1">
      <c r="A23" s="491">
        <f t="shared" si="6"/>
        <v>19</v>
      </c>
      <c r="B23" s="658"/>
      <c r="C23" s="677"/>
      <c r="D23" s="678"/>
      <c r="E23" s="679"/>
      <c r="F23" s="680"/>
      <c r="G23" s="681"/>
      <c r="H23" s="495"/>
      <c r="I23" s="493" t="str">
        <f t="shared" si="2"/>
        <v/>
      </c>
      <c r="J23" s="495"/>
      <c r="K23" s="668" t="str">
        <f t="shared" si="3"/>
        <v/>
      </c>
      <c r="L23" s="660" t="str">
        <f t="shared" si="4"/>
        <v>N/A</v>
      </c>
      <c r="M23" s="694">
        <f t="shared" si="7"/>
        <v>0</v>
      </c>
      <c r="N23" s="694">
        <f t="shared" si="7"/>
        <v>0</v>
      </c>
      <c r="O23" s="694">
        <f t="shared" si="7"/>
        <v>0</v>
      </c>
      <c r="P23" s="694">
        <f t="shared" si="7"/>
        <v>0</v>
      </c>
      <c r="Q23" s="694">
        <f t="shared" si="7"/>
        <v>0</v>
      </c>
      <c r="R23" s="694">
        <f t="shared" si="7"/>
        <v>0</v>
      </c>
      <c r="S23" s="694">
        <f t="shared" si="7"/>
        <v>0</v>
      </c>
      <c r="T23" s="694">
        <f t="shared" si="7"/>
        <v>0</v>
      </c>
      <c r="U23" s="694">
        <f t="shared" si="7"/>
        <v>0</v>
      </c>
      <c r="V23" s="694">
        <f t="shared" si="7"/>
        <v>0</v>
      </c>
      <c r="W23" s="694">
        <f t="shared" si="7"/>
        <v>0</v>
      </c>
      <c r="X23" s="694">
        <f t="shared" si="7"/>
        <v>0</v>
      </c>
      <c r="Y23" s="697">
        <f t="shared" si="1"/>
        <v>0</v>
      </c>
    </row>
    <row r="24" spans="1:25" ht="16.5" customHeight="1">
      <c r="A24" s="491">
        <f t="shared" si="6"/>
        <v>20</v>
      </c>
      <c r="B24" s="659"/>
      <c r="C24" s="677"/>
      <c r="D24" s="678"/>
      <c r="E24" s="679"/>
      <c r="F24" s="680"/>
      <c r="G24" s="681"/>
      <c r="H24" s="495"/>
      <c r="I24" s="493" t="str">
        <f t="shared" si="2"/>
        <v/>
      </c>
      <c r="J24" s="495"/>
      <c r="K24" s="668" t="str">
        <f t="shared" si="3"/>
        <v/>
      </c>
      <c r="L24" s="660" t="str">
        <f t="shared" si="4"/>
        <v>N/A</v>
      </c>
      <c r="M24" s="694">
        <f t="shared" si="7"/>
        <v>0</v>
      </c>
      <c r="N24" s="694">
        <f t="shared" si="7"/>
        <v>0</v>
      </c>
      <c r="O24" s="694">
        <f t="shared" si="7"/>
        <v>0</v>
      </c>
      <c r="P24" s="694">
        <f t="shared" si="7"/>
        <v>0</v>
      </c>
      <c r="Q24" s="694">
        <f t="shared" si="7"/>
        <v>0</v>
      </c>
      <c r="R24" s="694">
        <f t="shared" si="7"/>
        <v>0</v>
      </c>
      <c r="S24" s="694">
        <f t="shared" si="7"/>
        <v>0</v>
      </c>
      <c r="T24" s="694">
        <f t="shared" si="7"/>
        <v>0</v>
      </c>
      <c r="U24" s="694">
        <f t="shared" si="7"/>
        <v>0</v>
      </c>
      <c r="V24" s="694">
        <f t="shared" si="7"/>
        <v>0</v>
      </c>
      <c r="W24" s="694">
        <f t="shared" si="7"/>
        <v>0</v>
      </c>
      <c r="X24" s="694">
        <f t="shared" si="7"/>
        <v>0</v>
      </c>
      <c r="Y24" s="697">
        <f t="shared" si="1"/>
        <v>0</v>
      </c>
    </row>
    <row r="25" spans="1:25" ht="16.5" customHeight="1">
      <c r="A25" s="491">
        <f t="shared" si="6"/>
        <v>21</v>
      </c>
      <c r="B25" s="658"/>
      <c r="C25" s="677"/>
      <c r="D25" s="678"/>
      <c r="E25" s="679"/>
      <c r="F25" s="680"/>
      <c r="G25" s="681"/>
      <c r="H25" s="495"/>
      <c r="I25" s="493" t="str">
        <f t="shared" si="2"/>
        <v/>
      </c>
      <c r="J25" s="495"/>
      <c r="K25" s="668" t="str">
        <f t="shared" si="3"/>
        <v/>
      </c>
      <c r="L25" s="660" t="str">
        <f t="shared" si="4"/>
        <v>N/A</v>
      </c>
      <c r="M25" s="694">
        <f t="shared" si="7"/>
        <v>0</v>
      </c>
      <c r="N25" s="694">
        <f t="shared" si="7"/>
        <v>0</v>
      </c>
      <c r="O25" s="694">
        <f t="shared" si="7"/>
        <v>0</v>
      </c>
      <c r="P25" s="694">
        <f t="shared" si="7"/>
        <v>0</v>
      </c>
      <c r="Q25" s="694">
        <f t="shared" si="7"/>
        <v>0</v>
      </c>
      <c r="R25" s="694">
        <f t="shared" si="7"/>
        <v>0</v>
      </c>
      <c r="S25" s="694">
        <f t="shared" si="7"/>
        <v>0</v>
      </c>
      <c r="T25" s="694">
        <f t="shared" si="7"/>
        <v>0</v>
      </c>
      <c r="U25" s="694">
        <f t="shared" si="7"/>
        <v>0</v>
      </c>
      <c r="V25" s="694">
        <f t="shared" si="7"/>
        <v>0</v>
      </c>
      <c r="W25" s="694">
        <f t="shared" si="7"/>
        <v>0</v>
      </c>
      <c r="X25" s="694">
        <f t="shared" si="7"/>
        <v>0</v>
      </c>
      <c r="Y25" s="697">
        <f t="shared" si="1"/>
        <v>0</v>
      </c>
    </row>
    <row r="26" spans="1:25" ht="16.5" customHeight="1">
      <c r="A26" s="491">
        <f t="shared" si="6"/>
        <v>22</v>
      </c>
      <c r="B26" s="658"/>
      <c r="C26" s="677"/>
      <c r="D26" s="678"/>
      <c r="E26" s="679"/>
      <c r="F26" s="680"/>
      <c r="G26" s="681"/>
      <c r="H26" s="495"/>
      <c r="I26" s="493" t="str">
        <f t="shared" si="2"/>
        <v/>
      </c>
      <c r="J26" s="495"/>
      <c r="K26" s="668" t="str">
        <f t="shared" si="3"/>
        <v/>
      </c>
      <c r="L26" s="660" t="str">
        <f t="shared" si="4"/>
        <v>N/A</v>
      </c>
      <c r="M26" s="694">
        <f t="shared" si="7"/>
        <v>0</v>
      </c>
      <c r="N26" s="694">
        <f t="shared" si="7"/>
        <v>0</v>
      </c>
      <c r="O26" s="694">
        <f t="shared" si="7"/>
        <v>0</v>
      </c>
      <c r="P26" s="694">
        <f t="shared" si="7"/>
        <v>0</v>
      </c>
      <c r="Q26" s="694">
        <f t="shared" si="7"/>
        <v>0</v>
      </c>
      <c r="R26" s="694">
        <f t="shared" si="7"/>
        <v>0</v>
      </c>
      <c r="S26" s="694">
        <f t="shared" si="7"/>
        <v>0</v>
      </c>
      <c r="T26" s="694">
        <f t="shared" si="7"/>
        <v>0</v>
      </c>
      <c r="U26" s="694">
        <f t="shared" si="7"/>
        <v>0</v>
      </c>
      <c r="V26" s="694">
        <f t="shared" si="7"/>
        <v>0</v>
      </c>
      <c r="W26" s="694">
        <f t="shared" si="7"/>
        <v>0</v>
      </c>
      <c r="X26" s="694">
        <f t="shared" si="7"/>
        <v>0</v>
      </c>
      <c r="Y26" s="697">
        <f t="shared" si="1"/>
        <v>0</v>
      </c>
    </row>
    <row r="27" spans="1:25" ht="16.5" customHeight="1">
      <c r="A27" s="491">
        <f t="shared" si="6"/>
        <v>23</v>
      </c>
      <c r="B27" s="658"/>
      <c r="C27" s="677"/>
      <c r="D27" s="678"/>
      <c r="E27" s="679"/>
      <c r="F27" s="680"/>
      <c r="G27" s="681"/>
      <c r="H27" s="495"/>
      <c r="I27" s="493" t="str">
        <f t="shared" si="2"/>
        <v/>
      </c>
      <c r="J27" s="495"/>
      <c r="K27" s="668" t="str">
        <f t="shared" si="3"/>
        <v/>
      </c>
      <c r="L27" s="660" t="str">
        <f t="shared" si="4"/>
        <v>N/A</v>
      </c>
      <c r="M27" s="694">
        <f t="shared" si="7"/>
        <v>0</v>
      </c>
      <c r="N27" s="694">
        <f t="shared" si="7"/>
        <v>0</v>
      </c>
      <c r="O27" s="694">
        <f t="shared" si="7"/>
        <v>0</v>
      </c>
      <c r="P27" s="694">
        <f t="shared" si="7"/>
        <v>0</v>
      </c>
      <c r="Q27" s="694">
        <f t="shared" si="7"/>
        <v>0</v>
      </c>
      <c r="R27" s="694">
        <f t="shared" si="7"/>
        <v>0</v>
      </c>
      <c r="S27" s="694">
        <f t="shared" si="7"/>
        <v>0</v>
      </c>
      <c r="T27" s="694">
        <f t="shared" si="7"/>
        <v>0</v>
      </c>
      <c r="U27" s="694">
        <f t="shared" si="7"/>
        <v>0</v>
      </c>
      <c r="V27" s="694">
        <f t="shared" si="7"/>
        <v>0</v>
      </c>
      <c r="W27" s="694">
        <f t="shared" si="7"/>
        <v>0</v>
      </c>
      <c r="X27" s="694">
        <f t="shared" si="7"/>
        <v>0</v>
      </c>
      <c r="Y27" s="697">
        <f t="shared" si="1"/>
        <v>0</v>
      </c>
    </row>
    <row r="28" spans="1:25" ht="16.5" customHeight="1">
      <c r="A28" s="491">
        <f t="shared" si="6"/>
        <v>24</v>
      </c>
      <c r="B28" s="658"/>
      <c r="C28" s="677"/>
      <c r="D28" s="678"/>
      <c r="E28" s="679"/>
      <c r="F28" s="680"/>
      <c r="G28" s="681"/>
      <c r="H28" s="495"/>
      <c r="I28" s="493" t="str">
        <f t="shared" si="2"/>
        <v/>
      </c>
      <c r="J28" s="495"/>
      <c r="K28" s="668" t="str">
        <f t="shared" si="3"/>
        <v/>
      </c>
      <c r="L28" s="660" t="str">
        <f t="shared" si="4"/>
        <v>N/A</v>
      </c>
      <c r="M28" s="694">
        <f t="shared" si="7"/>
        <v>0</v>
      </c>
      <c r="N28" s="694">
        <f t="shared" si="7"/>
        <v>0</v>
      </c>
      <c r="O28" s="694">
        <f t="shared" si="7"/>
        <v>0</v>
      </c>
      <c r="P28" s="694">
        <f t="shared" si="7"/>
        <v>0</v>
      </c>
      <c r="Q28" s="694">
        <f t="shared" si="7"/>
        <v>0</v>
      </c>
      <c r="R28" s="694">
        <f t="shared" si="7"/>
        <v>0</v>
      </c>
      <c r="S28" s="694">
        <f t="shared" si="7"/>
        <v>0</v>
      </c>
      <c r="T28" s="694">
        <f t="shared" si="7"/>
        <v>0</v>
      </c>
      <c r="U28" s="694">
        <f t="shared" si="7"/>
        <v>0</v>
      </c>
      <c r="V28" s="694">
        <f t="shared" si="7"/>
        <v>0</v>
      </c>
      <c r="W28" s="694">
        <f t="shared" si="7"/>
        <v>0</v>
      </c>
      <c r="X28" s="694">
        <f t="shared" si="7"/>
        <v>0</v>
      </c>
      <c r="Y28" s="697">
        <f t="shared" si="1"/>
        <v>0</v>
      </c>
    </row>
    <row r="29" spans="1:25" ht="16.5" customHeight="1">
      <c r="A29" s="491">
        <f t="shared" si="6"/>
        <v>25</v>
      </c>
      <c r="B29" s="658"/>
      <c r="C29" s="677"/>
      <c r="D29" s="678"/>
      <c r="E29" s="679"/>
      <c r="F29" s="680"/>
      <c r="G29" s="681"/>
      <c r="H29" s="495"/>
      <c r="I29" s="493" t="str">
        <f t="shared" si="2"/>
        <v/>
      </c>
      <c r="J29" s="495"/>
      <c r="K29" s="668" t="str">
        <f t="shared" si="3"/>
        <v/>
      </c>
      <c r="L29" s="660" t="str">
        <f t="shared" si="4"/>
        <v>N/A</v>
      </c>
      <c r="M29" s="694">
        <f t="shared" si="7"/>
        <v>0</v>
      </c>
      <c r="N29" s="694">
        <f t="shared" si="7"/>
        <v>0</v>
      </c>
      <c r="O29" s="694">
        <f t="shared" si="7"/>
        <v>0</v>
      </c>
      <c r="P29" s="694">
        <f t="shared" si="7"/>
        <v>0</v>
      </c>
      <c r="Q29" s="694">
        <f t="shared" si="7"/>
        <v>0</v>
      </c>
      <c r="R29" s="694">
        <f t="shared" si="7"/>
        <v>0</v>
      </c>
      <c r="S29" s="694">
        <f t="shared" si="7"/>
        <v>0</v>
      </c>
      <c r="T29" s="694">
        <f t="shared" si="7"/>
        <v>0</v>
      </c>
      <c r="U29" s="694">
        <f t="shared" si="7"/>
        <v>0</v>
      </c>
      <c r="V29" s="694">
        <f t="shared" si="7"/>
        <v>0</v>
      </c>
      <c r="W29" s="694">
        <f t="shared" si="7"/>
        <v>0</v>
      </c>
      <c r="X29" s="694">
        <f t="shared" si="7"/>
        <v>0</v>
      </c>
      <c r="Y29" s="697">
        <f t="shared" si="1"/>
        <v>0</v>
      </c>
    </row>
    <row r="30" spans="1:25" ht="16.5" customHeight="1">
      <c r="A30" s="491">
        <f t="shared" si="6"/>
        <v>26</v>
      </c>
      <c r="B30" s="658"/>
      <c r="C30" s="677"/>
      <c r="D30" s="678"/>
      <c r="E30" s="679"/>
      <c r="F30" s="680"/>
      <c r="G30" s="681"/>
      <c r="H30" s="495"/>
      <c r="I30" s="493" t="str">
        <f t="shared" si="2"/>
        <v/>
      </c>
      <c r="J30" s="495"/>
      <c r="K30" s="668" t="str">
        <f t="shared" si="3"/>
        <v/>
      </c>
      <c r="L30" s="660" t="str">
        <f t="shared" si="4"/>
        <v>N/A</v>
      </c>
      <c r="M30" s="694">
        <f t="shared" si="7"/>
        <v>0</v>
      </c>
      <c r="N30" s="694">
        <f t="shared" si="7"/>
        <v>0</v>
      </c>
      <c r="O30" s="694">
        <f t="shared" si="7"/>
        <v>0</v>
      </c>
      <c r="P30" s="694">
        <f t="shared" si="7"/>
        <v>0</v>
      </c>
      <c r="Q30" s="694">
        <f t="shared" si="7"/>
        <v>0</v>
      </c>
      <c r="R30" s="694">
        <f t="shared" si="7"/>
        <v>0</v>
      </c>
      <c r="S30" s="694">
        <f t="shared" si="7"/>
        <v>0</v>
      </c>
      <c r="T30" s="694">
        <f t="shared" si="7"/>
        <v>0</v>
      </c>
      <c r="U30" s="694">
        <f t="shared" si="7"/>
        <v>0</v>
      </c>
      <c r="V30" s="694">
        <f t="shared" si="7"/>
        <v>0</v>
      </c>
      <c r="W30" s="694">
        <f t="shared" si="7"/>
        <v>0</v>
      </c>
      <c r="X30" s="694">
        <f t="shared" si="7"/>
        <v>0</v>
      </c>
      <c r="Y30" s="697">
        <f t="shared" si="1"/>
        <v>0</v>
      </c>
    </row>
    <row r="31" spans="1:25" ht="16.5" customHeight="1">
      <c r="A31" s="491">
        <f t="shared" si="6"/>
        <v>27</v>
      </c>
      <c r="B31" s="658"/>
      <c r="C31" s="677"/>
      <c r="D31" s="678"/>
      <c r="E31" s="679"/>
      <c r="F31" s="680"/>
      <c r="G31" s="681"/>
      <c r="H31" s="495"/>
      <c r="I31" s="493" t="str">
        <f t="shared" si="2"/>
        <v/>
      </c>
      <c r="J31" s="495"/>
      <c r="K31" s="668" t="str">
        <f t="shared" si="3"/>
        <v/>
      </c>
      <c r="L31" s="660" t="str">
        <f t="shared" si="4"/>
        <v>N/A</v>
      </c>
      <c r="M31" s="694">
        <f t="shared" si="7"/>
        <v>0</v>
      </c>
      <c r="N31" s="694">
        <f t="shared" si="7"/>
        <v>0</v>
      </c>
      <c r="O31" s="694">
        <f t="shared" si="7"/>
        <v>0</v>
      </c>
      <c r="P31" s="694">
        <f t="shared" si="7"/>
        <v>0</v>
      </c>
      <c r="Q31" s="694">
        <f t="shared" si="7"/>
        <v>0</v>
      </c>
      <c r="R31" s="694">
        <f t="shared" si="7"/>
        <v>0</v>
      </c>
      <c r="S31" s="694">
        <f t="shared" si="7"/>
        <v>0</v>
      </c>
      <c r="T31" s="694">
        <f t="shared" si="7"/>
        <v>0</v>
      </c>
      <c r="U31" s="694">
        <f t="shared" si="7"/>
        <v>0</v>
      </c>
      <c r="V31" s="694">
        <f t="shared" si="7"/>
        <v>0</v>
      </c>
      <c r="W31" s="694">
        <f t="shared" si="7"/>
        <v>0</v>
      </c>
      <c r="X31" s="694">
        <f t="shared" si="7"/>
        <v>0</v>
      </c>
      <c r="Y31" s="697">
        <f t="shared" si="1"/>
        <v>0</v>
      </c>
    </row>
    <row r="32" spans="1:25" ht="16.5" customHeight="1">
      <c r="A32" s="491">
        <f t="shared" si="6"/>
        <v>28</v>
      </c>
      <c r="B32" s="658"/>
      <c r="C32" s="677"/>
      <c r="D32" s="678"/>
      <c r="E32" s="679"/>
      <c r="F32" s="682"/>
      <c r="G32" s="681"/>
      <c r="H32" s="495"/>
      <c r="I32" s="493" t="str">
        <f t="shared" si="2"/>
        <v/>
      </c>
      <c r="J32" s="495"/>
      <c r="K32" s="668" t="str">
        <f t="shared" si="3"/>
        <v/>
      </c>
      <c r="L32" s="660" t="str">
        <f t="shared" si="4"/>
        <v>N/A</v>
      </c>
      <c r="M32" s="694">
        <f t="shared" si="7"/>
        <v>0</v>
      </c>
      <c r="N32" s="694">
        <f t="shared" si="7"/>
        <v>0</v>
      </c>
      <c r="O32" s="694">
        <f t="shared" si="7"/>
        <v>0</v>
      </c>
      <c r="P32" s="694">
        <f t="shared" si="7"/>
        <v>0</v>
      </c>
      <c r="Q32" s="694">
        <f t="shared" si="7"/>
        <v>0</v>
      </c>
      <c r="R32" s="694">
        <f t="shared" si="7"/>
        <v>0</v>
      </c>
      <c r="S32" s="694">
        <f t="shared" si="7"/>
        <v>0</v>
      </c>
      <c r="T32" s="694">
        <f t="shared" si="7"/>
        <v>0</v>
      </c>
      <c r="U32" s="694">
        <f t="shared" si="7"/>
        <v>0</v>
      </c>
      <c r="V32" s="694">
        <f t="shared" si="7"/>
        <v>0</v>
      </c>
      <c r="W32" s="694">
        <f t="shared" si="7"/>
        <v>0</v>
      </c>
      <c r="X32" s="694">
        <f t="shared" si="7"/>
        <v>0</v>
      </c>
      <c r="Y32" s="697">
        <f t="shared" si="1"/>
        <v>0</v>
      </c>
    </row>
    <row r="33" spans="1:25" ht="16.5" customHeight="1">
      <c r="A33" s="491">
        <f t="shared" si="6"/>
        <v>29</v>
      </c>
      <c r="B33" s="658"/>
      <c r="C33" s="677"/>
      <c r="D33" s="678"/>
      <c r="E33" s="679"/>
      <c r="F33" s="682"/>
      <c r="G33" s="681"/>
      <c r="H33" s="689"/>
      <c r="I33" s="493" t="str">
        <f t="shared" si="2"/>
        <v/>
      </c>
      <c r="J33" s="689"/>
      <c r="K33" s="668" t="str">
        <f t="shared" si="3"/>
        <v/>
      </c>
      <c r="L33" s="660" t="str">
        <f t="shared" si="4"/>
        <v>N/A</v>
      </c>
      <c r="M33" s="694">
        <f t="shared" si="7"/>
        <v>0</v>
      </c>
      <c r="N33" s="694">
        <f t="shared" si="7"/>
        <v>0</v>
      </c>
      <c r="O33" s="694">
        <f t="shared" si="7"/>
        <v>0</v>
      </c>
      <c r="P33" s="694">
        <f t="shared" si="7"/>
        <v>0</v>
      </c>
      <c r="Q33" s="694">
        <f t="shared" si="7"/>
        <v>0</v>
      </c>
      <c r="R33" s="694">
        <f t="shared" si="7"/>
        <v>0</v>
      </c>
      <c r="S33" s="694">
        <f t="shared" si="7"/>
        <v>0</v>
      </c>
      <c r="T33" s="694">
        <f t="shared" si="7"/>
        <v>0</v>
      </c>
      <c r="U33" s="694">
        <f t="shared" si="7"/>
        <v>0</v>
      </c>
      <c r="V33" s="694">
        <f t="shared" si="7"/>
        <v>0</v>
      </c>
      <c r="W33" s="694">
        <f t="shared" si="7"/>
        <v>0</v>
      </c>
      <c r="X33" s="694">
        <f t="shared" si="7"/>
        <v>0</v>
      </c>
      <c r="Y33" s="697">
        <f t="shared" si="1"/>
        <v>0</v>
      </c>
    </row>
    <row r="34" spans="1:25" ht="16.5" customHeight="1">
      <c r="A34" s="491">
        <f t="shared" si="6"/>
        <v>30</v>
      </c>
      <c r="B34" s="659"/>
      <c r="C34" s="677"/>
      <c r="D34" s="678"/>
      <c r="E34" s="679"/>
      <c r="F34" s="680"/>
      <c r="G34" s="681"/>
      <c r="H34" s="492"/>
      <c r="I34" s="493" t="str">
        <f t="shared" si="2"/>
        <v/>
      </c>
      <c r="J34" s="492"/>
      <c r="K34" s="668" t="str">
        <f t="shared" si="3"/>
        <v/>
      </c>
      <c r="L34" s="660" t="str">
        <f t="shared" si="4"/>
        <v>N/A</v>
      </c>
      <c r="M34" s="694">
        <f t="shared" si="7"/>
        <v>0</v>
      </c>
      <c r="N34" s="694">
        <f t="shared" si="7"/>
        <v>0</v>
      </c>
      <c r="O34" s="694">
        <f t="shared" si="7"/>
        <v>0</v>
      </c>
      <c r="P34" s="694">
        <f t="shared" si="7"/>
        <v>0</v>
      </c>
      <c r="Q34" s="694">
        <f t="shared" si="7"/>
        <v>0</v>
      </c>
      <c r="R34" s="694">
        <f t="shared" si="7"/>
        <v>0</v>
      </c>
      <c r="S34" s="694">
        <f t="shared" si="7"/>
        <v>0</v>
      </c>
      <c r="T34" s="694">
        <f t="shared" si="7"/>
        <v>0</v>
      </c>
      <c r="U34" s="694">
        <f t="shared" si="7"/>
        <v>0</v>
      </c>
      <c r="V34" s="694">
        <f t="shared" si="7"/>
        <v>0</v>
      </c>
      <c r="W34" s="694">
        <f t="shared" si="7"/>
        <v>0</v>
      </c>
      <c r="X34" s="694">
        <f t="shared" si="7"/>
        <v>0</v>
      </c>
      <c r="Y34" s="697">
        <f t="shared" si="1"/>
        <v>0</v>
      </c>
    </row>
    <row r="35" spans="1:25" ht="16.5" customHeight="1">
      <c r="A35" s="491">
        <f t="shared" si="6"/>
        <v>31</v>
      </c>
      <c r="B35" s="658"/>
      <c r="C35" s="677"/>
      <c r="D35" s="678"/>
      <c r="E35" s="679"/>
      <c r="F35" s="680"/>
      <c r="G35" s="681"/>
      <c r="H35" s="495"/>
      <c r="I35" s="493" t="str">
        <f t="shared" si="2"/>
        <v/>
      </c>
      <c r="J35" s="495"/>
      <c r="K35" s="668" t="str">
        <f t="shared" si="3"/>
        <v/>
      </c>
      <c r="L35" s="660" t="str">
        <f t="shared" si="4"/>
        <v>N/A</v>
      </c>
      <c r="M35" s="694">
        <f t="shared" si="7"/>
        <v>0</v>
      </c>
      <c r="N35" s="694">
        <f t="shared" si="7"/>
        <v>0</v>
      </c>
      <c r="O35" s="694">
        <f t="shared" si="7"/>
        <v>0</v>
      </c>
      <c r="P35" s="694">
        <f t="shared" si="7"/>
        <v>0</v>
      </c>
      <c r="Q35" s="694">
        <f t="shared" si="7"/>
        <v>0</v>
      </c>
      <c r="R35" s="694">
        <f t="shared" si="7"/>
        <v>0</v>
      </c>
      <c r="S35" s="694">
        <f t="shared" si="7"/>
        <v>0</v>
      </c>
      <c r="T35" s="694">
        <f t="shared" si="7"/>
        <v>0</v>
      </c>
      <c r="U35" s="694">
        <f t="shared" si="7"/>
        <v>0</v>
      </c>
      <c r="V35" s="694">
        <f t="shared" si="7"/>
        <v>0</v>
      </c>
      <c r="W35" s="694">
        <f t="shared" si="7"/>
        <v>0</v>
      </c>
      <c r="X35" s="694">
        <f t="shared" si="7"/>
        <v>0</v>
      </c>
      <c r="Y35" s="697">
        <f t="shared" si="1"/>
        <v>0</v>
      </c>
    </row>
    <row r="36" spans="1:25" ht="16.5" customHeight="1">
      <c r="A36" s="491">
        <f t="shared" si="6"/>
        <v>32</v>
      </c>
      <c r="B36" s="658"/>
      <c r="C36" s="677"/>
      <c r="D36" s="678"/>
      <c r="E36" s="679"/>
      <c r="F36" s="680"/>
      <c r="G36" s="681"/>
      <c r="H36" s="495"/>
      <c r="I36" s="493" t="str">
        <f t="shared" si="2"/>
        <v/>
      </c>
      <c r="J36" s="495"/>
      <c r="K36" s="668" t="str">
        <f t="shared" si="3"/>
        <v/>
      </c>
      <c r="L36" s="660" t="str">
        <f t="shared" si="4"/>
        <v>N/A</v>
      </c>
      <c r="M36" s="694">
        <f t="shared" si="7"/>
        <v>0</v>
      </c>
      <c r="N36" s="694">
        <f t="shared" si="7"/>
        <v>0</v>
      </c>
      <c r="O36" s="694">
        <f t="shared" si="7"/>
        <v>0</v>
      </c>
      <c r="P36" s="694">
        <f t="shared" si="7"/>
        <v>0</v>
      </c>
      <c r="Q36" s="694">
        <f t="shared" si="7"/>
        <v>0</v>
      </c>
      <c r="R36" s="694">
        <f t="shared" si="7"/>
        <v>0</v>
      </c>
      <c r="S36" s="694">
        <f t="shared" si="7"/>
        <v>0</v>
      </c>
      <c r="T36" s="694">
        <f t="shared" si="7"/>
        <v>0</v>
      </c>
      <c r="U36" s="694">
        <f t="shared" si="7"/>
        <v>0</v>
      </c>
      <c r="V36" s="694">
        <f t="shared" si="7"/>
        <v>0</v>
      </c>
      <c r="W36" s="694">
        <f t="shared" si="7"/>
        <v>0</v>
      </c>
      <c r="X36" s="694">
        <f t="shared" si="7"/>
        <v>0</v>
      </c>
      <c r="Y36" s="697">
        <f t="shared" si="1"/>
        <v>0</v>
      </c>
    </row>
    <row r="37" spans="1:25" ht="16.5" customHeight="1">
      <c r="A37" s="491">
        <f t="shared" si="6"/>
        <v>33</v>
      </c>
      <c r="B37" s="658"/>
      <c r="C37" s="677"/>
      <c r="D37" s="678"/>
      <c r="E37" s="679"/>
      <c r="F37" s="682"/>
      <c r="G37" s="681"/>
      <c r="H37" s="495"/>
      <c r="I37" s="493" t="str">
        <f t="shared" si="2"/>
        <v/>
      </c>
      <c r="J37" s="495"/>
      <c r="K37" s="668" t="str">
        <f t="shared" si="3"/>
        <v/>
      </c>
      <c r="L37" s="660" t="str">
        <f t="shared" si="4"/>
        <v>N/A</v>
      </c>
      <c r="M37" s="694">
        <f t="shared" si="7"/>
        <v>0</v>
      </c>
      <c r="N37" s="694">
        <f t="shared" si="7"/>
        <v>0</v>
      </c>
      <c r="O37" s="694">
        <f t="shared" si="7"/>
        <v>0</v>
      </c>
      <c r="P37" s="694">
        <f t="shared" si="7"/>
        <v>0</v>
      </c>
      <c r="Q37" s="694">
        <f t="shared" si="7"/>
        <v>0</v>
      </c>
      <c r="R37" s="694">
        <f t="shared" si="7"/>
        <v>0</v>
      </c>
      <c r="S37" s="694">
        <f t="shared" si="7"/>
        <v>0</v>
      </c>
      <c r="T37" s="694">
        <f t="shared" si="7"/>
        <v>0</v>
      </c>
      <c r="U37" s="694">
        <f t="shared" si="7"/>
        <v>0</v>
      </c>
      <c r="V37" s="694">
        <f t="shared" si="7"/>
        <v>0</v>
      </c>
      <c r="W37" s="694">
        <f t="shared" si="7"/>
        <v>0</v>
      </c>
      <c r="X37" s="694">
        <f t="shared" si="7"/>
        <v>0</v>
      </c>
      <c r="Y37" s="697">
        <f t="shared" si="1"/>
        <v>0</v>
      </c>
    </row>
    <row r="38" spans="1:25" ht="16.5" customHeight="1">
      <c r="A38" s="491">
        <f t="shared" si="6"/>
        <v>34</v>
      </c>
      <c r="B38" s="658"/>
      <c r="C38" s="677"/>
      <c r="D38" s="678"/>
      <c r="E38" s="679"/>
      <c r="F38" s="682"/>
      <c r="G38" s="681"/>
      <c r="H38" s="495"/>
      <c r="I38" s="493" t="str">
        <f t="shared" si="2"/>
        <v/>
      </c>
      <c r="J38" s="495"/>
      <c r="K38" s="668" t="str">
        <f t="shared" si="3"/>
        <v/>
      </c>
      <c r="L38" s="660" t="str">
        <f t="shared" si="4"/>
        <v>N/A</v>
      </c>
      <c r="M38" s="694">
        <f t="shared" si="7"/>
        <v>0</v>
      </c>
      <c r="N38" s="694">
        <f t="shared" si="7"/>
        <v>0</v>
      </c>
      <c r="O38" s="694">
        <f t="shared" si="7"/>
        <v>0</v>
      </c>
      <c r="P38" s="694">
        <f t="shared" si="7"/>
        <v>0</v>
      </c>
      <c r="Q38" s="694">
        <f t="shared" si="7"/>
        <v>0</v>
      </c>
      <c r="R38" s="694">
        <f t="shared" si="7"/>
        <v>0</v>
      </c>
      <c r="S38" s="694">
        <f t="shared" si="7"/>
        <v>0</v>
      </c>
      <c r="T38" s="694">
        <f t="shared" si="7"/>
        <v>0</v>
      </c>
      <c r="U38" s="694">
        <f t="shared" si="7"/>
        <v>0</v>
      </c>
      <c r="V38" s="694">
        <f t="shared" si="7"/>
        <v>0</v>
      </c>
      <c r="W38" s="694">
        <f t="shared" si="7"/>
        <v>0</v>
      </c>
      <c r="X38" s="694">
        <f t="shared" si="7"/>
        <v>0</v>
      </c>
      <c r="Y38" s="697">
        <f t="shared" si="1"/>
        <v>0</v>
      </c>
    </row>
    <row r="39" spans="1:25" ht="16.5" customHeight="1">
      <c r="A39" s="491">
        <f t="shared" si="6"/>
        <v>35</v>
      </c>
      <c r="B39" s="658"/>
      <c r="C39" s="677"/>
      <c r="D39" s="678"/>
      <c r="E39" s="679"/>
      <c r="F39" s="680"/>
      <c r="G39" s="681"/>
      <c r="H39" s="495"/>
      <c r="I39" s="493" t="str">
        <f t="shared" si="2"/>
        <v/>
      </c>
      <c r="J39" s="495"/>
      <c r="K39" s="668" t="str">
        <f t="shared" si="3"/>
        <v/>
      </c>
      <c r="L39" s="660" t="str">
        <f t="shared" si="4"/>
        <v>N/A</v>
      </c>
      <c r="M39" s="694">
        <f t="shared" si="7"/>
        <v>0</v>
      </c>
      <c r="N39" s="694">
        <f t="shared" si="7"/>
        <v>0</v>
      </c>
      <c r="O39" s="694">
        <f t="shared" si="7"/>
        <v>0</v>
      </c>
      <c r="P39" s="694">
        <f t="shared" si="7"/>
        <v>0</v>
      </c>
      <c r="Q39" s="694">
        <f t="shared" si="7"/>
        <v>0</v>
      </c>
      <c r="R39" s="694">
        <f t="shared" si="7"/>
        <v>0</v>
      </c>
      <c r="S39" s="694">
        <f t="shared" si="7"/>
        <v>0</v>
      </c>
      <c r="T39" s="694">
        <f t="shared" si="7"/>
        <v>0</v>
      </c>
      <c r="U39" s="694">
        <f t="shared" si="7"/>
        <v>0</v>
      </c>
      <c r="V39" s="694">
        <f t="shared" si="7"/>
        <v>0</v>
      </c>
      <c r="W39" s="694">
        <f t="shared" si="7"/>
        <v>0</v>
      </c>
      <c r="X39" s="694">
        <f t="shared" si="7"/>
        <v>0</v>
      </c>
      <c r="Y39" s="697">
        <f t="shared" si="1"/>
        <v>0</v>
      </c>
    </row>
    <row r="40" spans="1:25" ht="16.5" customHeight="1">
      <c r="A40" s="491">
        <f t="shared" si="6"/>
        <v>36</v>
      </c>
      <c r="B40" s="658"/>
      <c r="C40" s="677"/>
      <c r="D40" s="678"/>
      <c r="E40" s="679"/>
      <c r="F40" s="682"/>
      <c r="G40" s="681"/>
      <c r="H40" s="495"/>
      <c r="I40" s="493" t="str">
        <f t="shared" si="2"/>
        <v/>
      </c>
      <c r="J40" s="495"/>
      <c r="K40" s="668" t="str">
        <f t="shared" si="3"/>
        <v/>
      </c>
      <c r="L40" s="660" t="str">
        <f t="shared" si="4"/>
        <v>N/A</v>
      </c>
      <c r="M40" s="694">
        <f t="shared" si="7"/>
        <v>0</v>
      </c>
      <c r="N40" s="694">
        <f t="shared" si="7"/>
        <v>0</v>
      </c>
      <c r="O40" s="694">
        <f t="shared" si="7"/>
        <v>0</v>
      </c>
      <c r="P40" s="694">
        <f t="shared" si="7"/>
        <v>0</v>
      </c>
      <c r="Q40" s="694">
        <f t="shared" si="7"/>
        <v>0</v>
      </c>
      <c r="R40" s="694">
        <f t="shared" si="7"/>
        <v>0</v>
      </c>
      <c r="S40" s="694">
        <f t="shared" si="7"/>
        <v>0</v>
      </c>
      <c r="T40" s="694">
        <f t="shared" si="7"/>
        <v>0</v>
      </c>
      <c r="U40" s="694">
        <f t="shared" si="7"/>
        <v>0</v>
      </c>
      <c r="V40" s="694">
        <f t="shared" si="7"/>
        <v>0</v>
      </c>
      <c r="W40" s="694">
        <f t="shared" si="7"/>
        <v>0</v>
      </c>
      <c r="X40" s="694">
        <f t="shared" si="7"/>
        <v>0</v>
      </c>
      <c r="Y40" s="697">
        <f t="shared" si="1"/>
        <v>0</v>
      </c>
    </row>
    <row r="41" spans="1:25" ht="16.5" customHeight="1">
      <c r="A41" s="491">
        <f t="shared" si="6"/>
        <v>37</v>
      </c>
      <c r="B41" s="658"/>
      <c r="C41" s="677"/>
      <c r="D41" s="678"/>
      <c r="E41" s="679"/>
      <c r="F41" s="682"/>
      <c r="G41" s="681"/>
      <c r="H41" s="495"/>
      <c r="I41" s="493" t="str">
        <f t="shared" si="2"/>
        <v/>
      </c>
      <c r="J41" s="495"/>
      <c r="K41" s="668" t="str">
        <f t="shared" si="3"/>
        <v/>
      </c>
      <c r="L41" s="660" t="str">
        <f t="shared" si="4"/>
        <v>N/A</v>
      </c>
      <c r="M41" s="694">
        <f t="shared" si="7"/>
        <v>0</v>
      </c>
      <c r="N41" s="694">
        <f t="shared" si="7"/>
        <v>0</v>
      </c>
      <c r="O41" s="694">
        <f t="shared" si="7"/>
        <v>0</v>
      </c>
      <c r="P41" s="694">
        <f t="shared" si="7"/>
        <v>0</v>
      </c>
      <c r="Q41" s="694">
        <f t="shared" si="7"/>
        <v>0</v>
      </c>
      <c r="R41" s="694">
        <f t="shared" si="7"/>
        <v>0</v>
      </c>
      <c r="S41" s="694">
        <f t="shared" si="7"/>
        <v>0</v>
      </c>
      <c r="T41" s="694">
        <f t="shared" si="7"/>
        <v>0</v>
      </c>
      <c r="U41" s="694">
        <f t="shared" si="7"/>
        <v>0</v>
      </c>
      <c r="V41" s="694">
        <f t="shared" si="7"/>
        <v>0</v>
      </c>
      <c r="W41" s="694">
        <f t="shared" si="7"/>
        <v>0</v>
      </c>
      <c r="X41" s="694">
        <f t="shared" si="7"/>
        <v>0</v>
      </c>
      <c r="Y41" s="697">
        <f t="shared" si="1"/>
        <v>0</v>
      </c>
    </row>
    <row r="42" spans="1:25" ht="16.5" customHeight="1">
      <c r="A42" s="491">
        <f t="shared" si="6"/>
        <v>38</v>
      </c>
      <c r="B42" s="658"/>
      <c r="C42" s="677"/>
      <c r="D42" s="678"/>
      <c r="E42" s="679"/>
      <c r="F42" s="680"/>
      <c r="G42" s="681"/>
      <c r="H42" s="495"/>
      <c r="I42" s="493" t="str">
        <f t="shared" si="2"/>
        <v/>
      </c>
      <c r="J42" s="495"/>
      <c r="K42" s="668" t="str">
        <f t="shared" si="3"/>
        <v/>
      </c>
      <c r="L42" s="660" t="str">
        <f t="shared" si="4"/>
        <v>N/A</v>
      </c>
      <c r="M42" s="694">
        <f t="shared" si="7"/>
        <v>0</v>
      </c>
      <c r="N42" s="694">
        <f t="shared" si="7"/>
        <v>0</v>
      </c>
      <c r="O42" s="694">
        <f t="shared" si="7"/>
        <v>0</v>
      </c>
      <c r="P42" s="694">
        <f t="shared" si="7"/>
        <v>0</v>
      </c>
      <c r="Q42" s="694">
        <f t="shared" si="7"/>
        <v>0</v>
      </c>
      <c r="R42" s="694">
        <f t="shared" si="7"/>
        <v>0</v>
      </c>
      <c r="S42" s="694">
        <f t="shared" si="7"/>
        <v>0</v>
      </c>
      <c r="T42" s="694">
        <f t="shared" si="7"/>
        <v>0</v>
      </c>
      <c r="U42" s="694">
        <f t="shared" si="7"/>
        <v>0</v>
      </c>
      <c r="V42" s="694">
        <f t="shared" si="7"/>
        <v>0</v>
      </c>
      <c r="W42" s="694">
        <f t="shared" si="7"/>
        <v>0</v>
      </c>
      <c r="X42" s="694">
        <f t="shared" si="7"/>
        <v>0</v>
      </c>
      <c r="Y42" s="697">
        <f t="shared" si="1"/>
        <v>0</v>
      </c>
    </row>
    <row r="43" spans="1:25" ht="16.5" customHeight="1">
      <c r="A43" s="491">
        <f t="shared" si="6"/>
        <v>39</v>
      </c>
      <c r="B43" s="658"/>
      <c r="C43" s="677"/>
      <c r="D43" s="678"/>
      <c r="E43" s="679"/>
      <c r="F43" s="682"/>
      <c r="G43" s="681"/>
      <c r="H43" s="495"/>
      <c r="I43" s="493" t="str">
        <f t="shared" si="2"/>
        <v/>
      </c>
      <c r="J43" s="495"/>
      <c r="K43" s="668" t="str">
        <f t="shared" si="3"/>
        <v/>
      </c>
      <c r="L43" s="660" t="str">
        <f t="shared" si="4"/>
        <v>N/A</v>
      </c>
      <c r="M43" s="694">
        <f t="shared" si="7"/>
        <v>0</v>
      </c>
      <c r="N43" s="694">
        <f t="shared" si="7"/>
        <v>0</v>
      </c>
      <c r="O43" s="694">
        <f t="shared" si="7"/>
        <v>0</v>
      </c>
      <c r="P43" s="694">
        <f t="shared" ref="N43:X66" si="8">IF(AND($E43="",$F43=""),0,IF(AND((P$3&gt;=$E43),OR((P$3&lt;=$G43),($G43=""),($G43=-1),($G43=0))),IF($L43&gt;P$3,1,0),0))</f>
        <v>0</v>
      </c>
      <c r="Q43" s="694">
        <f t="shared" si="8"/>
        <v>0</v>
      </c>
      <c r="R43" s="694">
        <f t="shared" si="8"/>
        <v>0</v>
      </c>
      <c r="S43" s="694">
        <f t="shared" si="8"/>
        <v>0</v>
      </c>
      <c r="T43" s="694">
        <f t="shared" si="8"/>
        <v>0</v>
      </c>
      <c r="U43" s="694">
        <f t="shared" si="8"/>
        <v>0</v>
      </c>
      <c r="V43" s="694">
        <f t="shared" si="8"/>
        <v>0</v>
      </c>
      <c r="W43" s="694">
        <f t="shared" si="8"/>
        <v>0</v>
      </c>
      <c r="X43" s="694">
        <f t="shared" si="8"/>
        <v>0</v>
      </c>
      <c r="Y43" s="697">
        <f t="shared" si="1"/>
        <v>0</v>
      </c>
    </row>
    <row r="44" spans="1:25" ht="16.5" customHeight="1">
      <c r="A44" s="491">
        <f t="shared" si="6"/>
        <v>40</v>
      </c>
      <c r="B44" s="659"/>
      <c r="C44" s="677"/>
      <c r="D44" s="678"/>
      <c r="E44" s="679"/>
      <c r="F44" s="680"/>
      <c r="G44" s="681"/>
      <c r="H44" s="495"/>
      <c r="I44" s="493" t="str">
        <f t="shared" si="2"/>
        <v/>
      </c>
      <c r="J44" s="495"/>
      <c r="K44" s="668" t="str">
        <f t="shared" si="3"/>
        <v/>
      </c>
      <c r="L44" s="660" t="str">
        <f t="shared" si="4"/>
        <v>N/A</v>
      </c>
      <c r="M44" s="694">
        <f t="shared" ref="M44:X107" si="9">IF(AND($E44="",$F44=""),0,IF(AND((M$3&gt;=$E44),OR((M$3&lt;=$G44),($G44=""),($G44=-1),($G44=0))),IF($L44&gt;M$3,1,0),0))</f>
        <v>0</v>
      </c>
      <c r="N44" s="694">
        <f t="shared" si="8"/>
        <v>0</v>
      </c>
      <c r="O44" s="694">
        <f t="shared" si="8"/>
        <v>0</v>
      </c>
      <c r="P44" s="694">
        <f t="shared" si="8"/>
        <v>0</v>
      </c>
      <c r="Q44" s="694">
        <f t="shared" si="8"/>
        <v>0</v>
      </c>
      <c r="R44" s="694">
        <f t="shared" si="8"/>
        <v>0</v>
      </c>
      <c r="S44" s="694">
        <f t="shared" si="8"/>
        <v>0</v>
      </c>
      <c r="T44" s="694">
        <f t="shared" si="8"/>
        <v>0</v>
      </c>
      <c r="U44" s="694">
        <f t="shared" si="8"/>
        <v>0</v>
      </c>
      <c r="V44" s="694">
        <f t="shared" si="8"/>
        <v>0</v>
      </c>
      <c r="W44" s="694">
        <f t="shared" si="8"/>
        <v>0</v>
      </c>
      <c r="X44" s="694">
        <f t="shared" si="8"/>
        <v>0</v>
      </c>
      <c r="Y44" s="697">
        <f t="shared" si="1"/>
        <v>0</v>
      </c>
    </row>
    <row r="45" spans="1:25" ht="16.5" customHeight="1">
      <c r="A45" s="491">
        <f t="shared" si="6"/>
        <v>41</v>
      </c>
      <c r="B45" s="658"/>
      <c r="C45" s="677"/>
      <c r="D45" s="678"/>
      <c r="E45" s="679"/>
      <c r="F45" s="682"/>
      <c r="G45" s="681"/>
      <c r="H45" s="495"/>
      <c r="I45" s="493" t="str">
        <f t="shared" si="2"/>
        <v/>
      </c>
      <c r="J45" s="495"/>
      <c r="K45" s="668" t="str">
        <f t="shared" si="3"/>
        <v/>
      </c>
      <c r="L45" s="660" t="str">
        <f t="shared" si="4"/>
        <v>N/A</v>
      </c>
      <c r="M45" s="694">
        <f t="shared" si="9"/>
        <v>0</v>
      </c>
      <c r="N45" s="694">
        <f t="shared" si="8"/>
        <v>0</v>
      </c>
      <c r="O45" s="694">
        <f t="shared" si="8"/>
        <v>0</v>
      </c>
      <c r="P45" s="694">
        <f t="shared" si="8"/>
        <v>0</v>
      </c>
      <c r="Q45" s="694">
        <f t="shared" si="8"/>
        <v>0</v>
      </c>
      <c r="R45" s="694">
        <f t="shared" si="8"/>
        <v>0</v>
      </c>
      <c r="S45" s="694">
        <f t="shared" si="8"/>
        <v>0</v>
      </c>
      <c r="T45" s="694">
        <f t="shared" si="8"/>
        <v>0</v>
      </c>
      <c r="U45" s="694">
        <f t="shared" si="8"/>
        <v>0</v>
      </c>
      <c r="V45" s="694">
        <f t="shared" si="8"/>
        <v>0</v>
      </c>
      <c r="W45" s="694">
        <f t="shared" si="8"/>
        <v>0</v>
      </c>
      <c r="X45" s="694">
        <f t="shared" si="8"/>
        <v>0</v>
      </c>
      <c r="Y45" s="697">
        <f t="shared" si="1"/>
        <v>0</v>
      </c>
    </row>
    <row r="46" spans="1:25" ht="16.5" customHeight="1">
      <c r="A46" s="491">
        <f t="shared" si="6"/>
        <v>42</v>
      </c>
      <c r="B46" s="658"/>
      <c r="C46" s="677"/>
      <c r="D46" s="678"/>
      <c r="E46" s="679"/>
      <c r="F46" s="682"/>
      <c r="G46" s="681"/>
      <c r="H46" s="495"/>
      <c r="I46" s="493" t="str">
        <f t="shared" si="2"/>
        <v/>
      </c>
      <c r="J46" s="495"/>
      <c r="K46" s="668" t="str">
        <f t="shared" si="3"/>
        <v/>
      </c>
      <c r="L46" s="660" t="str">
        <f t="shared" si="4"/>
        <v>N/A</v>
      </c>
      <c r="M46" s="694">
        <f t="shared" si="9"/>
        <v>0</v>
      </c>
      <c r="N46" s="694">
        <f t="shared" si="8"/>
        <v>0</v>
      </c>
      <c r="O46" s="694">
        <f t="shared" si="8"/>
        <v>0</v>
      </c>
      <c r="P46" s="694">
        <f t="shared" si="8"/>
        <v>0</v>
      </c>
      <c r="Q46" s="694">
        <f t="shared" si="8"/>
        <v>0</v>
      </c>
      <c r="R46" s="694">
        <f t="shared" si="8"/>
        <v>0</v>
      </c>
      <c r="S46" s="694">
        <f t="shared" si="8"/>
        <v>0</v>
      </c>
      <c r="T46" s="694">
        <f t="shared" si="8"/>
        <v>0</v>
      </c>
      <c r="U46" s="694">
        <f t="shared" si="8"/>
        <v>0</v>
      </c>
      <c r="V46" s="694">
        <f t="shared" si="8"/>
        <v>0</v>
      </c>
      <c r="W46" s="694">
        <f t="shared" si="8"/>
        <v>0</v>
      </c>
      <c r="X46" s="694">
        <f t="shared" si="8"/>
        <v>0</v>
      </c>
      <c r="Y46" s="697">
        <f t="shared" si="1"/>
        <v>0</v>
      </c>
    </row>
    <row r="47" spans="1:25" ht="16.5" customHeight="1">
      <c r="A47" s="491">
        <f t="shared" si="6"/>
        <v>43</v>
      </c>
      <c r="B47" s="658"/>
      <c r="C47" s="677"/>
      <c r="D47" s="678"/>
      <c r="E47" s="679"/>
      <c r="F47" s="682"/>
      <c r="G47" s="681"/>
      <c r="H47" s="495"/>
      <c r="I47" s="493" t="str">
        <f t="shared" si="2"/>
        <v/>
      </c>
      <c r="J47" s="495"/>
      <c r="K47" s="668" t="str">
        <f t="shared" si="3"/>
        <v/>
      </c>
      <c r="L47" s="660" t="str">
        <f t="shared" si="4"/>
        <v>N/A</v>
      </c>
      <c r="M47" s="694">
        <f t="shared" si="9"/>
        <v>0</v>
      </c>
      <c r="N47" s="694">
        <f t="shared" si="8"/>
        <v>0</v>
      </c>
      <c r="O47" s="694">
        <f t="shared" si="8"/>
        <v>0</v>
      </c>
      <c r="P47" s="694">
        <f t="shared" si="8"/>
        <v>0</v>
      </c>
      <c r="Q47" s="694">
        <f t="shared" si="8"/>
        <v>0</v>
      </c>
      <c r="R47" s="694">
        <f t="shared" si="8"/>
        <v>0</v>
      </c>
      <c r="S47" s="694">
        <f t="shared" si="8"/>
        <v>0</v>
      </c>
      <c r="T47" s="694">
        <f t="shared" si="8"/>
        <v>0</v>
      </c>
      <c r="U47" s="694">
        <f t="shared" si="8"/>
        <v>0</v>
      </c>
      <c r="V47" s="694">
        <f t="shared" si="8"/>
        <v>0</v>
      </c>
      <c r="W47" s="694">
        <f t="shared" si="8"/>
        <v>0</v>
      </c>
      <c r="X47" s="694">
        <f t="shared" si="8"/>
        <v>0</v>
      </c>
      <c r="Y47" s="697">
        <f t="shared" si="1"/>
        <v>0</v>
      </c>
    </row>
    <row r="48" spans="1:25" ht="16.5" customHeight="1">
      <c r="A48" s="491">
        <f t="shared" si="6"/>
        <v>44</v>
      </c>
      <c r="B48" s="658"/>
      <c r="C48" s="677"/>
      <c r="D48" s="678"/>
      <c r="E48" s="679"/>
      <c r="F48" s="682"/>
      <c r="G48" s="681"/>
      <c r="H48" s="495"/>
      <c r="I48" s="493" t="str">
        <f t="shared" si="2"/>
        <v/>
      </c>
      <c r="J48" s="495"/>
      <c r="K48" s="668" t="str">
        <f t="shared" si="3"/>
        <v/>
      </c>
      <c r="L48" s="660" t="str">
        <f t="shared" si="4"/>
        <v>N/A</v>
      </c>
      <c r="M48" s="694">
        <f t="shared" si="9"/>
        <v>0</v>
      </c>
      <c r="N48" s="694">
        <f t="shared" si="8"/>
        <v>0</v>
      </c>
      <c r="O48" s="694">
        <f t="shared" si="8"/>
        <v>0</v>
      </c>
      <c r="P48" s="694">
        <f t="shared" si="8"/>
        <v>0</v>
      </c>
      <c r="Q48" s="694">
        <f t="shared" si="8"/>
        <v>0</v>
      </c>
      <c r="R48" s="694">
        <f t="shared" si="8"/>
        <v>0</v>
      </c>
      <c r="S48" s="694">
        <f t="shared" si="8"/>
        <v>0</v>
      </c>
      <c r="T48" s="694">
        <f t="shared" si="8"/>
        <v>0</v>
      </c>
      <c r="U48" s="694">
        <f t="shared" si="8"/>
        <v>0</v>
      </c>
      <c r="V48" s="694">
        <f t="shared" si="8"/>
        <v>0</v>
      </c>
      <c r="W48" s="694">
        <f t="shared" si="8"/>
        <v>0</v>
      </c>
      <c r="X48" s="694">
        <f t="shared" si="8"/>
        <v>0</v>
      </c>
      <c r="Y48" s="697">
        <f t="shared" si="1"/>
        <v>0</v>
      </c>
    </row>
    <row r="49" spans="1:25" ht="16.5" customHeight="1">
      <c r="A49" s="491">
        <f t="shared" si="6"/>
        <v>45</v>
      </c>
      <c r="B49" s="658"/>
      <c r="C49" s="677"/>
      <c r="D49" s="678"/>
      <c r="E49" s="679"/>
      <c r="F49" s="682"/>
      <c r="G49" s="681"/>
      <c r="H49" s="495"/>
      <c r="I49" s="493" t="str">
        <f t="shared" si="2"/>
        <v/>
      </c>
      <c r="J49" s="495"/>
      <c r="K49" s="668" t="str">
        <f t="shared" si="3"/>
        <v/>
      </c>
      <c r="L49" s="660" t="str">
        <f t="shared" si="4"/>
        <v>N/A</v>
      </c>
      <c r="M49" s="694">
        <f t="shared" si="9"/>
        <v>0</v>
      </c>
      <c r="N49" s="694">
        <f t="shared" si="8"/>
        <v>0</v>
      </c>
      <c r="O49" s="694">
        <f t="shared" si="8"/>
        <v>0</v>
      </c>
      <c r="P49" s="694">
        <f t="shared" si="8"/>
        <v>0</v>
      </c>
      <c r="Q49" s="694">
        <f t="shared" si="8"/>
        <v>0</v>
      </c>
      <c r="R49" s="694">
        <f t="shared" si="8"/>
        <v>0</v>
      </c>
      <c r="S49" s="694">
        <f t="shared" si="8"/>
        <v>0</v>
      </c>
      <c r="T49" s="694">
        <f t="shared" si="8"/>
        <v>0</v>
      </c>
      <c r="U49" s="694">
        <f t="shared" si="8"/>
        <v>0</v>
      </c>
      <c r="V49" s="694">
        <f t="shared" si="8"/>
        <v>0</v>
      </c>
      <c r="W49" s="694">
        <f t="shared" si="8"/>
        <v>0</v>
      </c>
      <c r="X49" s="694">
        <f t="shared" si="8"/>
        <v>0</v>
      </c>
      <c r="Y49" s="697">
        <f t="shared" si="1"/>
        <v>0</v>
      </c>
    </row>
    <row r="50" spans="1:25" ht="16.5" customHeight="1">
      <c r="A50" s="491">
        <f t="shared" si="6"/>
        <v>46</v>
      </c>
      <c r="B50" s="658"/>
      <c r="C50" s="677"/>
      <c r="D50" s="678"/>
      <c r="E50" s="679"/>
      <c r="F50" s="682"/>
      <c r="G50" s="681"/>
      <c r="H50" s="495"/>
      <c r="I50" s="493" t="str">
        <f t="shared" si="2"/>
        <v/>
      </c>
      <c r="J50" s="495"/>
      <c r="K50" s="668" t="str">
        <f t="shared" si="3"/>
        <v/>
      </c>
      <c r="L50" s="660" t="str">
        <f t="shared" si="4"/>
        <v>N/A</v>
      </c>
      <c r="M50" s="694">
        <f t="shared" si="9"/>
        <v>0</v>
      </c>
      <c r="N50" s="694">
        <f t="shared" si="8"/>
        <v>0</v>
      </c>
      <c r="O50" s="694">
        <f t="shared" si="8"/>
        <v>0</v>
      </c>
      <c r="P50" s="694">
        <f t="shared" si="8"/>
        <v>0</v>
      </c>
      <c r="Q50" s="694">
        <f t="shared" si="8"/>
        <v>0</v>
      </c>
      <c r="R50" s="694">
        <f t="shared" si="8"/>
        <v>0</v>
      </c>
      <c r="S50" s="694">
        <f t="shared" si="8"/>
        <v>0</v>
      </c>
      <c r="T50" s="694">
        <f t="shared" si="8"/>
        <v>0</v>
      </c>
      <c r="U50" s="694">
        <f t="shared" si="8"/>
        <v>0</v>
      </c>
      <c r="V50" s="694">
        <f t="shared" si="8"/>
        <v>0</v>
      </c>
      <c r="W50" s="694">
        <f t="shared" si="8"/>
        <v>0</v>
      </c>
      <c r="X50" s="694">
        <f t="shared" si="8"/>
        <v>0</v>
      </c>
      <c r="Y50" s="697">
        <f t="shared" si="1"/>
        <v>0</v>
      </c>
    </row>
    <row r="51" spans="1:25" ht="16.5" customHeight="1">
      <c r="A51" s="491">
        <f t="shared" si="6"/>
        <v>47</v>
      </c>
      <c r="B51" s="658"/>
      <c r="C51" s="677"/>
      <c r="D51" s="678"/>
      <c r="E51" s="679"/>
      <c r="F51" s="682"/>
      <c r="G51" s="681"/>
      <c r="H51" s="495"/>
      <c r="I51" s="493" t="str">
        <f t="shared" si="2"/>
        <v/>
      </c>
      <c r="J51" s="495"/>
      <c r="K51" s="668" t="str">
        <f t="shared" si="3"/>
        <v/>
      </c>
      <c r="L51" s="660" t="str">
        <f t="shared" si="4"/>
        <v>N/A</v>
      </c>
      <c r="M51" s="694">
        <f t="shared" si="9"/>
        <v>0</v>
      </c>
      <c r="N51" s="694">
        <f t="shared" si="8"/>
        <v>0</v>
      </c>
      <c r="O51" s="694">
        <f t="shared" si="8"/>
        <v>0</v>
      </c>
      <c r="P51" s="694">
        <f t="shared" si="8"/>
        <v>0</v>
      </c>
      <c r="Q51" s="694">
        <f t="shared" si="8"/>
        <v>0</v>
      </c>
      <c r="R51" s="694">
        <f t="shared" si="8"/>
        <v>0</v>
      </c>
      <c r="S51" s="694">
        <f t="shared" si="8"/>
        <v>0</v>
      </c>
      <c r="T51" s="694">
        <f t="shared" si="8"/>
        <v>0</v>
      </c>
      <c r="U51" s="694">
        <f t="shared" si="8"/>
        <v>0</v>
      </c>
      <c r="V51" s="694">
        <f t="shared" si="8"/>
        <v>0</v>
      </c>
      <c r="W51" s="694">
        <f t="shared" si="8"/>
        <v>0</v>
      </c>
      <c r="X51" s="694">
        <f t="shared" si="8"/>
        <v>0</v>
      </c>
      <c r="Y51" s="697">
        <f t="shared" si="1"/>
        <v>0</v>
      </c>
    </row>
    <row r="52" spans="1:25" ht="16.5" customHeight="1">
      <c r="A52" s="491">
        <f t="shared" si="6"/>
        <v>48</v>
      </c>
      <c r="B52" s="658"/>
      <c r="C52" s="677"/>
      <c r="D52" s="678"/>
      <c r="E52" s="679"/>
      <c r="F52" s="680"/>
      <c r="G52" s="681"/>
      <c r="H52" s="495"/>
      <c r="I52" s="493" t="str">
        <f t="shared" si="2"/>
        <v/>
      </c>
      <c r="J52" s="495"/>
      <c r="K52" s="668" t="str">
        <f t="shared" si="3"/>
        <v/>
      </c>
      <c r="L52" s="660" t="str">
        <f t="shared" si="4"/>
        <v>N/A</v>
      </c>
      <c r="M52" s="694">
        <f t="shared" si="9"/>
        <v>0</v>
      </c>
      <c r="N52" s="694">
        <f t="shared" si="8"/>
        <v>0</v>
      </c>
      <c r="O52" s="694">
        <f t="shared" si="8"/>
        <v>0</v>
      </c>
      <c r="P52" s="694">
        <f t="shared" si="8"/>
        <v>0</v>
      </c>
      <c r="Q52" s="694">
        <f t="shared" si="8"/>
        <v>0</v>
      </c>
      <c r="R52" s="694">
        <f t="shared" si="8"/>
        <v>0</v>
      </c>
      <c r="S52" s="694">
        <f t="shared" si="8"/>
        <v>0</v>
      </c>
      <c r="T52" s="694">
        <f t="shared" si="8"/>
        <v>0</v>
      </c>
      <c r="U52" s="694">
        <f t="shared" si="8"/>
        <v>0</v>
      </c>
      <c r="V52" s="694">
        <f t="shared" si="8"/>
        <v>0</v>
      </c>
      <c r="W52" s="694">
        <f t="shared" si="8"/>
        <v>0</v>
      </c>
      <c r="X52" s="694">
        <f t="shared" si="8"/>
        <v>0</v>
      </c>
      <c r="Y52" s="697">
        <f t="shared" si="1"/>
        <v>0</v>
      </c>
    </row>
    <row r="53" spans="1:25" ht="16.5" customHeight="1">
      <c r="A53" s="491">
        <f t="shared" si="6"/>
        <v>49</v>
      </c>
      <c r="B53" s="658"/>
      <c r="C53" s="677"/>
      <c r="D53" s="678"/>
      <c r="E53" s="679"/>
      <c r="F53" s="680"/>
      <c r="G53" s="681"/>
      <c r="H53" s="495"/>
      <c r="I53" s="493" t="str">
        <f t="shared" si="2"/>
        <v/>
      </c>
      <c r="J53" s="495"/>
      <c r="K53" s="668" t="str">
        <f t="shared" si="3"/>
        <v/>
      </c>
      <c r="L53" s="660" t="str">
        <f t="shared" si="4"/>
        <v>N/A</v>
      </c>
      <c r="M53" s="694">
        <f t="shared" si="9"/>
        <v>0</v>
      </c>
      <c r="N53" s="694">
        <f t="shared" si="8"/>
        <v>0</v>
      </c>
      <c r="O53" s="694">
        <f t="shared" si="8"/>
        <v>0</v>
      </c>
      <c r="P53" s="694">
        <f t="shared" si="8"/>
        <v>0</v>
      </c>
      <c r="Q53" s="694">
        <f t="shared" si="8"/>
        <v>0</v>
      </c>
      <c r="R53" s="694">
        <f t="shared" si="8"/>
        <v>0</v>
      </c>
      <c r="S53" s="694">
        <f t="shared" si="8"/>
        <v>0</v>
      </c>
      <c r="T53" s="694">
        <f t="shared" si="8"/>
        <v>0</v>
      </c>
      <c r="U53" s="694">
        <f t="shared" si="8"/>
        <v>0</v>
      </c>
      <c r="V53" s="694">
        <f t="shared" si="8"/>
        <v>0</v>
      </c>
      <c r="W53" s="694">
        <f t="shared" si="8"/>
        <v>0</v>
      </c>
      <c r="X53" s="694">
        <f t="shared" si="8"/>
        <v>0</v>
      </c>
      <c r="Y53" s="697">
        <f t="shared" si="1"/>
        <v>0</v>
      </c>
    </row>
    <row r="54" spans="1:25" ht="16.5" customHeight="1">
      <c r="A54" s="491">
        <f t="shared" si="6"/>
        <v>50</v>
      </c>
      <c r="B54" s="659"/>
      <c r="C54" s="677"/>
      <c r="D54" s="678"/>
      <c r="E54" s="679"/>
      <c r="F54" s="682"/>
      <c r="G54" s="681"/>
      <c r="H54" s="495"/>
      <c r="I54" s="493" t="str">
        <f t="shared" si="2"/>
        <v/>
      </c>
      <c r="J54" s="495"/>
      <c r="K54" s="668" t="str">
        <f t="shared" si="3"/>
        <v/>
      </c>
      <c r="L54" s="660" t="str">
        <f t="shared" si="4"/>
        <v>N/A</v>
      </c>
      <c r="M54" s="694">
        <f t="shared" si="9"/>
        <v>0</v>
      </c>
      <c r="N54" s="694">
        <f t="shared" si="8"/>
        <v>0</v>
      </c>
      <c r="O54" s="694">
        <f t="shared" si="8"/>
        <v>0</v>
      </c>
      <c r="P54" s="694">
        <f t="shared" si="8"/>
        <v>0</v>
      </c>
      <c r="Q54" s="694">
        <f t="shared" si="8"/>
        <v>0</v>
      </c>
      <c r="R54" s="694">
        <f t="shared" si="8"/>
        <v>0</v>
      </c>
      <c r="S54" s="694">
        <f t="shared" si="8"/>
        <v>0</v>
      </c>
      <c r="T54" s="694">
        <f t="shared" si="8"/>
        <v>0</v>
      </c>
      <c r="U54" s="694">
        <f t="shared" si="8"/>
        <v>0</v>
      </c>
      <c r="V54" s="694">
        <f t="shared" si="8"/>
        <v>0</v>
      </c>
      <c r="W54" s="694">
        <f t="shared" si="8"/>
        <v>0</v>
      </c>
      <c r="X54" s="694">
        <f t="shared" si="8"/>
        <v>0</v>
      </c>
      <c r="Y54" s="697">
        <f t="shared" si="1"/>
        <v>0</v>
      </c>
    </row>
    <row r="55" spans="1:25" ht="16.5" customHeight="1">
      <c r="A55" s="491">
        <f t="shared" si="6"/>
        <v>51</v>
      </c>
      <c r="B55" s="658"/>
      <c r="C55" s="677"/>
      <c r="D55" s="678"/>
      <c r="E55" s="679"/>
      <c r="F55" s="682"/>
      <c r="G55" s="681"/>
      <c r="H55" s="495"/>
      <c r="I55" s="493" t="str">
        <f t="shared" si="2"/>
        <v/>
      </c>
      <c r="J55" s="495"/>
      <c r="K55" s="668" t="str">
        <f t="shared" si="3"/>
        <v/>
      </c>
      <c r="L55" s="660" t="str">
        <f t="shared" si="4"/>
        <v>N/A</v>
      </c>
      <c r="M55" s="694">
        <f t="shared" si="9"/>
        <v>0</v>
      </c>
      <c r="N55" s="694">
        <f t="shared" si="8"/>
        <v>0</v>
      </c>
      <c r="O55" s="694">
        <f t="shared" si="8"/>
        <v>0</v>
      </c>
      <c r="P55" s="694">
        <f t="shared" si="8"/>
        <v>0</v>
      </c>
      <c r="Q55" s="694">
        <f t="shared" si="8"/>
        <v>0</v>
      </c>
      <c r="R55" s="694">
        <f t="shared" si="8"/>
        <v>0</v>
      </c>
      <c r="S55" s="694">
        <f t="shared" si="8"/>
        <v>0</v>
      </c>
      <c r="T55" s="694">
        <f t="shared" si="8"/>
        <v>0</v>
      </c>
      <c r="U55" s="694">
        <f t="shared" si="8"/>
        <v>0</v>
      </c>
      <c r="V55" s="694">
        <f t="shared" si="8"/>
        <v>0</v>
      </c>
      <c r="W55" s="694">
        <f t="shared" si="8"/>
        <v>0</v>
      </c>
      <c r="X55" s="694">
        <f t="shared" si="8"/>
        <v>0</v>
      </c>
      <c r="Y55" s="697">
        <f t="shared" si="1"/>
        <v>0</v>
      </c>
    </row>
    <row r="56" spans="1:25" ht="16.5" customHeight="1">
      <c r="A56" s="491">
        <f t="shared" si="6"/>
        <v>52</v>
      </c>
      <c r="B56" s="658"/>
      <c r="C56" s="677"/>
      <c r="D56" s="678"/>
      <c r="E56" s="679"/>
      <c r="F56" s="680"/>
      <c r="G56" s="681"/>
      <c r="H56" s="495"/>
      <c r="I56" s="493" t="str">
        <f t="shared" si="2"/>
        <v/>
      </c>
      <c r="J56" s="495"/>
      <c r="K56" s="668" t="str">
        <f t="shared" si="3"/>
        <v/>
      </c>
      <c r="L56" s="660" t="str">
        <f t="shared" si="4"/>
        <v>N/A</v>
      </c>
      <c r="M56" s="694">
        <f t="shared" si="9"/>
        <v>0</v>
      </c>
      <c r="N56" s="694">
        <f t="shared" si="8"/>
        <v>0</v>
      </c>
      <c r="O56" s="694">
        <f t="shared" si="8"/>
        <v>0</v>
      </c>
      <c r="P56" s="694">
        <f t="shared" si="8"/>
        <v>0</v>
      </c>
      <c r="Q56" s="694">
        <f t="shared" si="8"/>
        <v>0</v>
      </c>
      <c r="R56" s="694">
        <f t="shared" si="8"/>
        <v>0</v>
      </c>
      <c r="S56" s="694">
        <f t="shared" si="8"/>
        <v>0</v>
      </c>
      <c r="T56" s="694">
        <f t="shared" si="8"/>
        <v>0</v>
      </c>
      <c r="U56" s="694">
        <f t="shared" si="8"/>
        <v>0</v>
      </c>
      <c r="V56" s="694">
        <f t="shared" si="8"/>
        <v>0</v>
      </c>
      <c r="W56" s="694">
        <f t="shared" si="8"/>
        <v>0</v>
      </c>
      <c r="X56" s="694">
        <f t="shared" si="8"/>
        <v>0</v>
      </c>
      <c r="Y56" s="697">
        <f t="shared" si="1"/>
        <v>0</v>
      </c>
    </row>
    <row r="57" spans="1:25" ht="16.5" customHeight="1">
      <c r="A57" s="491">
        <f t="shared" si="6"/>
        <v>53</v>
      </c>
      <c r="B57" s="658"/>
      <c r="C57" s="677"/>
      <c r="D57" s="678"/>
      <c r="E57" s="679"/>
      <c r="F57" s="680"/>
      <c r="G57" s="681"/>
      <c r="H57" s="495"/>
      <c r="I57" s="493" t="str">
        <f t="shared" si="2"/>
        <v/>
      </c>
      <c r="J57" s="495"/>
      <c r="K57" s="668" t="str">
        <f t="shared" si="3"/>
        <v/>
      </c>
      <c r="L57" s="660" t="str">
        <f t="shared" si="4"/>
        <v>N/A</v>
      </c>
      <c r="M57" s="694">
        <f t="shared" si="9"/>
        <v>0</v>
      </c>
      <c r="N57" s="694">
        <f t="shared" si="8"/>
        <v>0</v>
      </c>
      <c r="O57" s="694">
        <f t="shared" si="8"/>
        <v>0</v>
      </c>
      <c r="P57" s="694">
        <f t="shared" si="8"/>
        <v>0</v>
      </c>
      <c r="Q57" s="694">
        <f t="shared" si="8"/>
        <v>0</v>
      </c>
      <c r="R57" s="694">
        <f t="shared" si="8"/>
        <v>0</v>
      </c>
      <c r="S57" s="694">
        <f t="shared" si="8"/>
        <v>0</v>
      </c>
      <c r="T57" s="694">
        <f t="shared" si="8"/>
        <v>0</v>
      </c>
      <c r="U57" s="694">
        <f t="shared" si="8"/>
        <v>0</v>
      </c>
      <c r="V57" s="694">
        <f t="shared" si="8"/>
        <v>0</v>
      </c>
      <c r="W57" s="694">
        <f t="shared" si="8"/>
        <v>0</v>
      </c>
      <c r="X57" s="694">
        <f t="shared" si="8"/>
        <v>0</v>
      </c>
      <c r="Y57" s="697">
        <f t="shared" si="1"/>
        <v>0</v>
      </c>
    </row>
    <row r="58" spans="1:25" ht="16.5" customHeight="1">
      <c r="A58" s="491">
        <f t="shared" si="6"/>
        <v>54</v>
      </c>
      <c r="B58" s="658"/>
      <c r="C58" s="677"/>
      <c r="D58" s="678"/>
      <c r="E58" s="679"/>
      <c r="F58" s="680"/>
      <c r="G58" s="681"/>
      <c r="H58" s="495"/>
      <c r="I58" s="493" t="str">
        <f t="shared" si="2"/>
        <v/>
      </c>
      <c r="J58" s="495"/>
      <c r="K58" s="668" t="str">
        <f t="shared" si="3"/>
        <v/>
      </c>
      <c r="L58" s="660" t="str">
        <f t="shared" si="4"/>
        <v>N/A</v>
      </c>
      <c r="M58" s="694">
        <f t="shared" si="9"/>
        <v>0</v>
      </c>
      <c r="N58" s="694">
        <f t="shared" si="8"/>
        <v>0</v>
      </c>
      <c r="O58" s="694">
        <f t="shared" si="8"/>
        <v>0</v>
      </c>
      <c r="P58" s="694">
        <f t="shared" si="8"/>
        <v>0</v>
      </c>
      <c r="Q58" s="694">
        <f t="shared" si="8"/>
        <v>0</v>
      </c>
      <c r="R58" s="694">
        <f t="shared" si="8"/>
        <v>0</v>
      </c>
      <c r="S58" s="694">
        <f t="shared" si="8"/>
        <v>0</v>
      </c>
      <c r="T58" s="694">
        <f t="shared" si="8"/>
        <v>0</v>
      </c>
      <c r="U58" s="694">
        <f t="shared" si="8"/>
        <v>0</v>
      </c>
      <c r="V58" s="694">
        <f t="shared" si="8"/>
        <v>0</v>
      </c>
      <c r="W58" s="694">
        <f t="shared" si="8"/>
        <v>0</v>
      </c>
      <c r="X58" s="694">
        <f t="shared" si="8"/>
        <v>0</v>
      </c>
      <c r="Y58" s="697">
        <f t="shared" si="1"/>
        <v>0</v>
      </c>
    </row>
    <row r="59" spans="1:25" ht="16.5" customHeight="1">
      <c r="A59" s="491">
        <f t="shared" si="6"/>
        <v>55</v>
      </c>
      <c r="B59" s="658"/>
      <c r="C59" s="677"/>
      <c r="D59" s="678"/>
      <c r="E59" s="679"/>
      <c r="F59" s="680"/>
      <c r="G59" s="681"/>
      <c r="H59" s="495"/>
      <c r="I59" s="493" t="str">
        <f t="shared" si="2"/>
        <v/>
      </c>
      <c r="J59" s="495"/>
      <c r="K59" s="668" t="str">
        <f t="shared" si="3"/>
        <v/>
      </c>
      <c r="L59" s="660" t="str">
        <f t="shared" si="4"/>
        <v>N/A</v>
      </c>
      <c r="M59" s="694">
        <f t="shared" si="9"/>
        <v>0</v>
      </c>
      <c r="N59" s="694">
        <f t="shared" si="8"/>
        <v>0</v>
      </c>
      <c r="O59" s="694">
        <f t="shared" si="8"/>
        <v>0</v>
      </c>
      <c r="P59" s="694">
        <f t="shared" si="8"/>
        <v>0</v>
      </c>
      <c r="Q59" s="694">
        <f t="shared" si="8"/>
        <v>0</v>
      </c>
      <c r="R59" s="694">
        <f t="shared" si="8"/>
        <v>0</v>
      </c>
      <c r="S59" s="694">
        <f t="shared" si="8"/>
        <v>0</v>
      </c>
      <c r="T59" s="694">
        <f t="shared" si="8"/>
        <v>0</v>
      </c>
      <c r="U59" s="694">
        <f t="shared" si="8"/>
        <v>0</v>
      </c>
      <c r="V59" s="694">
        <f t="shared" si="8"/>
        <v>0</v>
      </c>
      <c r="W59" s="694">
        <f t="shared" si="8"/>
        <v>0</v>
      </c>
      <c r="X59" s="694">
        <f t="shared" si="8"/>
        <v>0</v>
      </c>
      <c r="Y59" s="697">
        <f t="shared" si="1"/>
        <v>0</v>
      </c>
    </row>
    <row r="60" spans="1:25" ht="16.5" customHeight="1">
      <c r="A60" s="491">
        <f t="shared" si="6"/>
        <v>56</v>
      </c>
      <c r="B60" s="658"/>
      <c r="C60" s="677"/>
      <c r="D60" s="678"/>
      <c r="E60" s="679"/>
      <c r="F60" s="680"/>
      <c r="G60" s="681"/>
      <c r="H60" s="495"/>
      <c r="I60" s="493" t="str">
        <f t="shared" si="2"/>
        <v/>
      </c>
      <c r="J60" s="495"/>
      <c r="K60" s="668" t="str">
        <f t="shared" si="3"/>
        <v/>
      </c>
      <c r="L60" s="660" t="str">
        <f t="shared" si="4"/>
        <v>N/A</v>
      </c>
      <c r="M60" s="694">
        <f t="shared" si="9"/>
        <v>0</v>
      </c>
      <c r="N60" s="694">
        <f t="shared" si="8"/>
        <v>0</v>
      </c>
      <c r="O60" s="694">
        <f t="shared" si="8"/>
        <v>0</v>
      </c>
      <c r="P60" s="694">
        <f t="shared" si="8"/>
        <v>0</v>
      </c>
      <c r="Q60" s="694">
        <f t="shared" si="8"/>
        <v>0</v>
      </c>
      <c r="R60" s="694">
        <f t="shared" si="8"/>
        <v>0</v>
      </c>
      <c r="S60" s="694">
        <f t="shared" si="8"/>
        <v>0</v>
      </c>
      <c r="T60" s="694">
        <f t="shared" si="8"/>
        <v>0</v>
      </c>
      <c r="U60" s="694">
        <f t="shared" si="8"/>
        <v>0</v>
      </c>
      <c r="V60" s="694">
        <f t="shared" si="8"/>
        <v>0</v>
      </c>
      <c r="W60" s="694">
        <f t="shared" si="8"/>
        <v>0</v>
      </c>
      <c r="X60" s="694">
        <f t="shared" si="8"/>
        <v>0</v>
      </c>
      <c r="Y60" s="697">
        <f t="shared" si="1"/>
        <v>0</v>
      </c>
    </row>
    <row r="61" spans="1:25" ht="16.5" customHeight="1">
      <c r="A61" s="491">
        <f t="shared" si="6"/>
        <v>57</v>
      </c>
      <c r="B61" s="658"/>
      <c r="C61" s="677"/>
      <c r="D61" s="678"/>
      <c r="E61" s="679"/>
      <c r="F61" s="680"/>
      <c r="G61" s="681"/>
      <c r="H61" s="495"/>
      <c r="I61" s="493" t="str">
        <f t="shared" si="2"/>
        <v/>
      </c>
      <c r="J61" s="495"/>
      <c r="K61" s="668" t="str">
        <f t="shared" si="3"/>
        <v/>
      </c>
      <c r="L61" s="660" t="str">
        <f t="shared" si="4"/>
        <v>N/A</v>
      </c>
      <c r="M61" s="694">
        <f t="shared" si="9"/>
        <v>0</v>
      </c>
      <c r="N61" s="694">
        <f t="shared" si="8"/>
        <v>0</v>
      </c>
      <c r="O61" s="694">
        <f t="shared" si="8"/>
        <v>0</v>
      </c>
      <c r="P61" s="694">
        <f t="shared" si="8"/>
        <v>0</v>
      </c>
      <c r="Q61" s="694">
        <f t="shared" si="8"/>
        <v>0</v>
      </c>
      <c r="R61" s="694">
        <f t="shared" si="8"/>
        <v>0</v>
      </c>
      <c r="S61" s="694">
        <f t="shared" si="8"/>
        <v>0</v>
      </c>
      <c r="T61" s="694">
        <f t="shared" si="8"/>
        <v>0</v>
      </c>
      <c r="U61" s="694">
        <f t="shared" si="8"/>
        <v>0</v>
      </c>
      <c r="V61" s="694">
        <f t="shared" si="8"/>
        <v>0</v>
      </c>
      <c r="W61" s="694">
        <f t="shared" si="8"/>
        <v>0</v>
      </c>
      <c r="X61" s="694">
        <f t="shared" si="8"/>
        <v>0</v>
      </c>
      <c r="Y61" s="697">
        <f t="shared" si="1"/>
        <v>0</v>
      </c>
    </row>
    <row r="62" spans="1:25" ht="16.5" customHeight="1">
      <c r="A62" s="491">
        <f t="shared" si="6"/>
        <v>58</v>
      </c>
      <c r="B62" s="658"/>
      <c r="C62" s="677"/>
      <c r="D62" s="678"/>
      <c r="E62" s="679"/>
      <c r="F62" s="680"/>
      <c r="G62" s="681"/>
      <c r="H62" s="689"/>
      <c r="I62" s="493" t="str">
        <f t="shared" si="2"/>
        <v/>
      </c>
      <c r="J62" s="689"/>
      <c r="K62" s="668" t="str">
        <f t="shared" si="3"/>
        <v/>
      </c>
      <c r="L62" s="660" t="str">
        <f t="shared" si="4"/>
        <v>N/A</v>
      </c>
      <c r="M62" s="694">
        <f t="shared" si="9"/>
        <v>0</v>
      </c>
      <c r="N62" s="694">
        <f t="shared" si="8"/>
        <v>0</v>
      </c>
      <c r="O62" s="694">
        <f t="shared" si="8"/>
        <v>0</v>
      </c>
      <c r="P62" s="694">
        <f t="shared" si="8"/>
        <v>0</v>
      </c>
      <c r="Q62" s="694">
        <f t="shared" si="8"/>
        <v>0</v>
      </c>
      <c r="R62" s="694">
        <f t="shared" si="8"/>
        <v>0</v>
      </c>
      <c r="S62" s="694">
        <f t="shared" si="8"/>
        <v>0</v>
      </c>
      <c r="T62" s="694">
        <f t="shared" si="8"/>
        <v>0</v>
      </c>
      <c r="U62" s="694">
        <f t="shared" si="8"/>
        <v>0</v>
      </c>
      <c r="V62" s="694">
        <f t="shared" si="8"/>
        <v>0</v>
      </c>
      <c r="W62" s="694">
        <f t="shared" si="8"/>
        <v>0</v>
      </c>
      <c r="X62" s="694">
        <f t="shared" si="8"/>
        <v>0</v>
      </c>
      <c r="Y62" s="697">
        <f t="shared" si="1"/>
        <v>0</v>
      </c>
    </row>
    <row r="63" spans="1:25" ht="16.5" customHeight="1">
      <c r="A63" s="491">
        <f t="shared" si="6"/>
        <v>59</v>
      </c>
      <c r="B63" s="658"/>
      <c r="C63" s="677"/>
      <c r="D63" s="678"/>
      <c r="E63" s="679"/>
      <c r="F63" s="680"/>
      <c r="G63" s="681"/>
      <c r="H63" s="492"/>
      <c r="I63" s="493" t="str">
        <f t="shared" si="2"/>
        <v/>
      </c>
      <c r="J63" s="492"/>
      <c r="K63" s="668" t="str">
        <f t="shared" si="3"/>
        <v/>
      </c>
      <c r="L63" s="660" t="str">
        <f t="shared" si="4"/>
        <v>N/A</v>
      </c>
      <c r="M63" s="694">
        <f t="shared" si="9"/>
        <v>0</v>
      </c>
      <c r="N63" s="694">
        <f t="shared" si="8"/>
        <v>0</v>
      </c>
      <c r="O63" s="694">
        <f t="shared" si="8"/>
        <v>0</v>
      </c>
      <c r="P63" s="694">
        <f t="shared" si="8"/>
        <v>0</v>
      </c>
      <c r="Q63" s="694">
        <f t="shared" si="8"/>
        <v>0</v>
      </c>
      <c r="R63" s="694">
        <f t="shared" si="8"/>
        <v>0</v>
      </c>
      <c r="S63" s="694">
        <f t="shared" si="8"/>
        <v>0</v>
      </c>
      <c r="T63" s="694">
        <f t="shared" si="8"/>
        <v>0</v>
      </c>
      <c r="U63" s="694">
        <f t="shared" si="8"/>
        <v>0</v>
      </c>
      <c r="V63" s="694">
        <f t="shared" si="8"/>
        <v>0</v>
      </c>
      <c r="W63" s="694">
        <f t="shared" si="8"/>
        <v>0</v>
      </c>
      <c r="X63" s="694">
        <f t="shared" si="8"/>
        <v>0</v>
      </c>
      <c r="Y63" s="697">
        <f t="shared" si="1"/>
        <v>0</v>
      </c>
    </row>
    <row r="64" spans="1:25" ht="16.5" customHeight="1">
      <c r="A64" s="491">
        <f t="shared" si="6"/>
        <v>60</v>
      </c>
      <c r="B64" s="659"/>
      <c r="C64" s="677"/>
      <c r="D64" s="678"/>
      <c r="E64" s="679"/>
      <c r="F64" s="680"/>
      <c r="G64" s="681"/>
      <c r="H64" s="495"/>
      <c r="I64" s="493" t="str">
        <f t="shared" si="2"/>
        <v/>
      </c>
      <c r="J64" s="495"/>
      <c r="K64" s="668" t="str">
        <f t="shared" si="3"/>
        <v/>
      </c>
      <c r="L64" s="660" t="str">
        <f t="shared" si="4"/>
        <v>N/A</v>
      </c>
      <c r="M64" s="694">
        <f t="shared" si="9"/>
        <v>0</v>
      </c>
      <c r="N64" s="694">
        <f t="shared" si="8"/>
        <v>0</v>
      </c>
      <c r="O64" s="694">
        <f t="shared" si="8"/>
        <v>0</v>
      </c>
      <c r="P64" s="694">
        <f t="shared" si="8"/>
        <v>0</v>
      </c>
      <c r="Q64" s="694">
        <f t="shared" si="8"/>
        <v>0</v>
      </c>
      <c r="R64" s="694">
        <f t="shared" si="8"/>
        <v>0</v>
      </c>
      <c r="S64" s="694">
        <f t="shared" si="8"/>
        <v>0</v>
      </c>
      <c r="T64" s="694">
        <f t="shared" si="8"/>
        <v>0</v>
      </c>
      <c r="U64" s="694">
        <f t="shared" si="8"/>
        <v>0</v>
      </c>
      <c r="V64" s="694">
        <f t="shared" si="8"/>
        <v>0</v>
      </c>
      <c r="W64" s="694">
        <f t="shared" si="8"/>
        <v>0</v>
      </c>
      <c r="X64" s="694">
        <f t="shared" si="8"/>
        <v>0</v>
      </c>
      <c r="Y64" s="697">
        <f t="shared" si="1"/>
        <v>0</v>
      </c>
    </row>
    <row r="65" spans="1:25" ht="16.5" customHeight="1">
      <c r="A65" s="491">
        <f t="shared" si="6"/>
        <v>61</v>
      </c>
      <c r="B65" s="658"/>
      <c r="C65" s="677"/>
      <c r="D65" s="678"/>
      <c r="E65" s="679"/>
      <c r="F65" s="680"/>
      <c r="G65" s="681"/>
      <c r="H65" s="495"/>
      <c r="I65" s="493" t="str">
        <f t="shared" si="2"/>
        <v/>
      </c>
      <c r="J65" s="495"/>
      <c r="K65" s="668" t="str">
        <f t="shared" si="3"/>
        <v/>
      </c>
      <c r="L65" s="660" t="str">
        <f t="shared" si="4"/>
        <v>N/A</v>
      </c>
      <c r="M65" s="694">
        <f t="shared" si="9"/>
        <v>0</v>
      </c>
      <c r="N65" s="694">
        <f t="shared" si="8"/>
        <v>0</v>
      </c>
      <c r="O65" s="694">
        <f t="shared" si="8"/>
        <v>0</v>
      </c>
      <c r="P65" s="694">
        <f t="shared" si="8"/>
        <v>0</v>
      </c>
      <c r="Q65" s="694">
        <f t="shared" si="8"/>
        <v>0</v>
      </c>
      <c r="R65" s="694">
        <f t="shared" si="8"/>
        <v>0</v>
      </c>
      <c r="S65" s="694">
        <f t="shared" si="8"/>
        <v>0</v>
      </c>
      <c r="T65" s="694">
        <f t="shared" si="8"/>
        <v>0</v>
      </c>
      <c r="U65" s="694">
        <f t="shared" si="8"/>
        <v>0</v>
      </c>
      <c r="V65" s="694">
        <f t="shared" si="8"/>
        <v>0</v>
      </c>
      <c r="W65" s="694">
        <f t="shared" si="8"/>
        <v>0</v>
      </c>
      <c r="X65" s="694">
        <f t="shared" si="8"/>
        <v>0</v>
      </c>
      <c r="Y65" s="697">
        <f t="shared" si="1"/>
        <v>0</v>
      </c>
    </row>
    <row r="66" spans="1:25" ht="16.5" customHeight="1">
      <c r="A66" s="491">
        <f t="shared" si="6"/>
        <v>62</v>
      </c>
      <c r="B66" s="658"/>
      <c r="C66" s="677"/>
      <c r="D66" s="678"/>
      <c r="E66" s="679"/>
      <c r="F66" s="680"/>
      <c r="G66" s="681"/>
      <c r="H66" s="495"/>
      <c r="I66" s="493" t="str">
        <f t="shared" si="2"/>
        <v/>
      </c>
      <c r="J66" s="495"/>
      <c r="K66" s="668" t="str">
        <f t="shared" si="3"/>
        <v/>
      </c>
      <c r="L66" s="660" t="str">
        <f t="shared" si="4"/>
        <v>N/A</v>
      </c>
      <c r="M66" s="694">
        <f t="shared" si="9"/>
        <v>0</v>
      </c>
      <c r="N66" s="694">
        <f t="shared" si="8"/>
        <v>0</v>
      </c>
      <c r="O66" s="694">
        <f t="shared" si="8"/>
        <v>0</v>
      </c>
      <c r="P66" s="694">
        <f t="shared" si="8"/>
        <v>0</v>
      </c>
      <c r="Q66" s="694">
        <f t="shared" si="8"/>
        <v>0</v>
      </c>
      <c r="R66" s="694">
        <f t="shared" ref="N66:X89" si="10">IF(AND($E66="",$F66=""),0,IF(AND((R$3&gt;=$E66),OR((R$3&lt;=$G66),($G66=""),($G66=-1),($G66=0))),IF($L66&gt;R$3,1,0),0))</f>
        <v>0</v>
      </c>
      <c r="S66" s="694">
        <f t="shared" si="10"/>
        <v>0</v>
      </c>
      <c r="T66" s="694">
        <f t="shared" si="10"/>
        <v>0</v>
      </c>
      <c r="U66" s="694">
        <f t="shared" si="10"/>
        <v>0</v>
      </c>
      <c r="V66" s="694">
        <f t="shared" si="10"/>
        <v>0</v>
      </c>
      <c r="W66" s="694">
        <f t="shared" si="10"/>
        <v>0</v>
      </c>
      <c r="X66" s="694">
        <f t="shared" si="10"/>
        <v>0</v>
      </c>
      <c r="Y66" s="697">
        <f t="shared" si="1"/>
        <v>0</v>
      </c>
    </row>
    <row r="67" spans="1:25" ht="16.5" customHeight="1">
      <c r="A67" s="491">
        <f t="shared" si="6"/>
        <v>63</v>
      </c>
      <c r="B67" s="658"/>
      <c r="C67" s="677"/>
      <c r="D67" s="678"/>
      <c r="E67" s="679"/>
      <c r="F67" s="680"/>
      <c r="G67" s="681"/>
      <c r="H67" s="495"/>
      <c r="I67" s="493" t="str">
        <f t="shared" si="2"/>
        <v/>
      </c>
      <c r="J67" s="495"/>
      <c r="K67" s="668" t="str">
        <f t="shared" si="3"/>
        <v/>
      </c>
      <c r="L67" s="660" t="str">
        <f t="shared" si="4"/>
        <v>N/A</v>
      </c>
      <c r="M67" s="694">
        <f t="shared" si="9"/>
        <v>0</v>
      </c>
      <c r="N67" s="694">
        <f t="shared" si="10"/>
        <v>0</v>
      </c>
      <c r="O67" s="694">
        <f t="shared" si="10"/>
        <v>0</v>
      </c>
      <c r="P67" s="694">
        <f t="shared" si="10"/>
        <v>0</v>
      </c>
      <c r="Q67" s="694">
        <f t="shared" si="10"/>
        <v>0</v>
      </c>
      <c r="R67" s="694">
        <f t="shared" si="10"/>
        <v>0</v>
      </c>
      <c r="S67" s="694">
        <f t="shared" si="10"/>
        <v>0</v>
      </c>
      <c r="T67" s="694">
        <f t="shared" si="10"/>
        <v>0</v>
      </c>
      <c r="U67" s="694">
        <f t="shared" si="10"/>
        <v>0</v>
      </c>
      <c r="V67" s="694">
        <f t="shared" si="10"/>
        <v>0</v>
      </c>
      <c r="W67" s="694">
        <f t="shared" si="10"/>
        <v>0</v>
      </c>
      <c r="X67" s="694">
        <f t="shared" si="10"/>
        <v>0</v>
      </c>
      <c r="Y67" s="697">
        <f t="shared" si="1"/>
        <v>0</v>
      </c>
    </row>
    <row r="68" spans="1:25" ht="16.5" customHeight="1">
      <c r="A68" s="491">
        <f t="shared" si="6"/>
        <v>64</v>
      </c>
      <c r="B68" s="658"/>
      <c r="C68" s="677"/>
      <c r="D68" s="678"/>
      <c r="E68" s="679"/>
      <c r="F68" s="680"/>
      <c r="G68" s="681"/>
      <c r="H68" s="495"/>
      <c r="I68" s="493" t="str">
        <f t="shared" si="2"/>
        <v/>
      </c>
      <c r="J68" s="495"/>
      <c r="K68" s="668" t="str">
        <f t="shared" si="3"/>
        <v/>
      </c>
      <c r="L68" s="660" t="str">
        <f t="shared" si="4"/>
        <v>N/A</v>
      </c>
      <c r="M68" s="694">
        <f t="shared" si="9"/>
        <v>0</v>
      </c>
      <c r="N68" s="694">
        <f t="shared" si="10"/>
        <v>0</v>
      </c>
      <c r="O68" s="694">
        <f t="shared" si="10"/>
        <v>0</v>
      </c>
      <c r="P68" s="694">
        <f t="shared" si="10"/>
        <v>0</v>
      </c>
      <c r="Q68" s="694">
        <f t="shared" si="10"/>
        <v>0</v>
      </c>
      <c r="R68" s="694">
        <f t="shared" si="10"/>
        <v>0</v>
      </c>
      <c r="S68" s="694">
        <f t="shared" si="10"/>
        <v>0</v>
      </c>
      <c r="T68" s="694">
        <f t="shared" si="10"/>
        <v>0</v>
      </c>
      <c r="U68" s="694">
        <f t="shared" si="10"/>
        <v>0</v>
      </c>
      <c r="V68" s="694">
        <f t="shared" si="10"/>
        <v>0</v>
      </c>
      <c r="W68" s="694">
        <f t="shared" si="10"/>
        <v>0</v>
      </c>
      <c r="X68" s="694">
        <f t="shared" si="10"/>
        <v>0</v>
      </c>
      <c r="Y68" s="697">
        <f t="shared" si="1"/>
        <v>0</v>
      </c>
    </row>
    <row r="69" spans="1:25" ht="16.5" customHeight="1">
      <c r="A69" s="491">
        <f t="shared" si="6"/>
        <v>65</v>
      </c>
      <c r="B69" s="658"/>
      <c r="C69" s="677"/>
      <c r="D69" s="678"/>
      <c r="E69" s="679"/>
      <c r="F69" s="680"/>
      <c r="G69" s="681"/>
      <c r="H69" s="495"/>
      <c r="I69" s="493" t="str">
        <f t="shared" si="2"/>
        <v/>
      </c>
      <c r="J69" s="495"/>
      <c r="K69" s="668" t="str">
        <f t="shared" si="3"/>
        <v/>
      </c>
      <c r="L69" s="660" t="str">
        <f t="shared" si="4"/>
        <v>N/A</v>
      </c>
      <c r="M69" s="694">
        <f t="shared" si="9"/>
        <v>0</v>
      </c>
      <c r="N69" s="694">
        <f t="shared" si="10"/>
        <v>0</v>
      </c>
      <c r="O69" s="694">
        <f t="shared" si="10"/>
        <v>0</v>
      </c>
      <c r="P69" s="694">
        <f t="shared" si="10"/>
        <v>0</v>
      </c>
      <c r="Q69" s="694">
        <f t="shared" si="10"/>
        <v>0</v>
      </c>
      <c r="R69" s="694">
        <f t="shared" si="10"/>
        <v>0</v>
      </c>
      <c r="S69" s="694">
        <f t="shared" si="10"/>
        <v>0</v>
      </c>
      <c r="T69" s="694">
        <f t="shared" si="10"/>
        <v>0</v>
      </c>
      <c r="U69" s="694">
        <f t="shared" si="10"/>
        <v>0</v>
      </c>
      <c r="V69" s="694">
        <f t="shared" si="10"/>
        <v>0</v>
      </c>
      <c r="W69" s="694">
        <f t="shared" si="10"/>
        <v>0</v>
      </c>
      <c r="X69" s="694">
        <f t="shared" si="10"/>
        <v>0</v>
      </c>
      <c r="Y69" s="697">
        <f t="shared" ref="Y69:Y132" si="11">SUM(M69:X69)</f>
        <v>0</v>
      </c>
    </row>
    <row r="70" spans="1:25" ht="16.5" customHeight="1">
      <c r="A70" s="491">
        <f t="shared" si="6"/>
        <v>66</v>
      </c>
      <c r="B70" s="658"/>
      <c r="C70" s="677"/>
      <c r="D70" s="678"/>
      <c r="E70" s="679"/>
      <c r="F70" s="680"/>
      <c r="G70" s="681"/>
      <c r="H70" s="495"/>
      <c r="I70" s="493" t="str">
        <f t="shared" ref="I70:I133" si="12">IF(H70="여",E70,"")</f>
        <v/>
      </c>
      <c r="J70" s="495"/>
      <c r="K70" s="668" t="str">
        <f t="shared" ref="K70:K133" si="13">IF(J70="여",E70,"")</f>
        <v/>
      </c>
      <c r="L70" s="660" t="str">
        <f t="shared" ref="L70:L133" si="14">IF(OR(I70&lt;&gt;"",K70&lt;&gt;""),MIN(I70,K70),IF(AND(I70="",K70=""),IF(OR(H70="여",J70="여"),0,"N/A")))</f>
        <v>N/A</v>
      </c>
      <c r="M70" s="694">
        <f t="shared" si="9"/>
        <v>0</v>
      </c>
      <c r="N70" s="694">
        <f t="shared" si="10"/>
        <v>0</v>
      </c>
      <c r="O70" s="694">
        <f t="shared" si="10"/>
        <v>0</v>
      </c>
      <c r="P70" s="694">
        <f t="shared" si="10"/>
        <v>0</v>
      </c>
      <c r="Q70" s="694">
        <f t="shared" si="10"/>
        <v>0</v>
      </c>
      <c r="R70" s="694">
        <f t="shared" si="10"/>
        <v>0</v>
      </c>
      <c r="S70" s="694">
        <f t="shared" si="10"/>
        <v>0</v>
      </c>
      <c r="T70" s="694">
        <f t="shared" si="10"/>
        <v>0</v>
      </c>
      <c r="U70" s="694">
        <f t="shared" si="10"/>
        <v>0</v>
      </c>
      <c r="V70" s="694">
        <f t="shared" si="10"/>
        <v>0</v>
      </c>
      <c r="W70" s="694">
        <f t="shared" si="10"/>
        <v>0</v>
      </c>
      <c r="X70" s="694">
        <f t="shared" si="10"/>
        <v>0</v>
      </c>
      <c r="Y70" s="697">
        <f t="shared" si="11"/>
        <v>0</v>
      </c>
    </row>
    <row r="71" spans="1:25" ht="16.5" customHeight="1">
      <c r="A71" s="491">
        <f t="shared" ref="A71:A134" si="15">A70+1</f>
        <v>67</v>
      </c>
      <c r="B71" s="658"/>
      <c r="C71" s="677"/>
      <c r="D71" s="678"/>
      <c r="E71" s="679"/>
      <c r="F71" s="680"/>
      <c r="G71" s="681"/>
      <c r="H71" s="495"/>
      <c r="I71" s="493" t="str">
        <f t="shared" si="12"/>
        <v/>
      </c>
      <c r="J71" s="495"/>
      <c r="K71" s="668" t="str">
        <f t="shared" si="13"/>
        <v/>
      </c>
      <c r="L71" s="660" t="str">
        <f t="shared" si="14"/>
        <v>N/A</v>
      </c>
      <c r="M71" s="694">
        <f t="shared" si="9"/>
        <v>0</v>
      </c>
      <c r="N71" s="694">
        <f t="shared" si="10"/>
        <v>0</v>
      </c>
      <c r="O71" s="694">
        <f t="shared" si="10"/>
        <v>0</v>
      </c>
      <c r="P71" s="694">
        <f t="shared" si="10"/>
        <v>0</v>
      </c>
      <c r="Q71" s="694">
        <f t="shared" si="10"/>
        <v>0</v>
      </c>
      <c r="R71" s="694">
        <f t="shared" si="10"/>
        <v>0</v>
      </c>
      <c r="S71" s="694">
        <f t="shared" si="10"/>
        <v>0</v>
      </c>
      <c r="T71" s="694">
        <f t="shared" si="10"/>
        <v>0</v>
      </c>
      <c r="U71" s="694">
        <f t="shared" si="10"/>
        <v>0</v>
      </c>
      <c r="V71" s="694">
        <f t="shared" si="10"/>
        <v>0</v>
      </c>
      <c r="W71" s="694">
        <f t="shared" si="10"/>
        <v>0</v>
      </c>
      <c r="X71" s="694">
        <f t="shared" si="10"/>
        <v>0</v>
      </c>
      <c r="Y71" s="697">
        <f t="shared" si="11"/>
        <v>0</v>
      </c>
    </row>
    <row r="72" spans="1:25" ht="16.5" customHeight="1">
      <c r="A72" s="491">
        <f t="shared" si="15"/>
        <v>68</v>
      </c>
      <c r="B72" s="658"/>
      <c r="C72" s="677"/>
      <c r="D72" s="678"/>
      <c r="E72" s="679"/>
      <c r="F72" s="682"/>
      <c r="G72" s="681"/>
      <c r="H72" s="495"/>
      <c r="I72" s="493" t="str">
        <f t="shared" si="12"/>
        <v/>
      </c>
      <c r="J72" s="495"/>
      <c r="K72" s="668" t="str">
        <f t="shared" si="13"/>
        <v/>
      </c>
      <c r="L72" s="660" t="str">
        <f t="shared" si="14"/>
        <v>N/A</v>
      </c>
      <c r="M72" s="694">
        <f t="shared" si="9"/>
        <v>0</v>
      </c>
      <c r="N72" s="694">
        <f t="shared" si="10"/>
        <v>0</v>
      </c>
      <c r="O72" s="694">
        <f t="shared" si="10"/>
        <v>0</v>
      </c>
      <c r="P72" s="694">
        <f t="shared" si="10"/>
        <v>0</v>
      </c>
      <c r="Q72" s="694">
        <f t="shared" si="10"/>
        <v>0</v>
      </c>
      <c r="R72" s="694">
        <f t="shared" si="10"/>
        <v>0</v>
      </c>
      <c r="S72" s="694">
        <f t="shared" si="10"/>
        <v>0</v>
      </c>
      <c r="T72" s="694">
        <f t="shared" si="10"/>
        <v>0</v>
      </c>
      <c r="U72" s="694">
        <f t="shared" si="10"/>
        <v>0</v>
      </c>
      <c r="V72" s="694">
        <f t="shared" si="10"/>
        <v>0</v>
      </c>
      <c r="W72" s="694">
        <f t="shared" si="10"/>
        <v>0</v>
      </c>
      <c r="X72" s="694">
        <f t="shared" si="10"/>
        <v>0</v>
      </c>
      <c r="Y72" s="697">
        <f t="shared" si="11"/>
        <v>0</v>
      </c>
    </row>
    <row r="73" spans="1:25" ht="16.5" customHeight="1">
      <c r="A73" s="491">
        <f t="shared" si="15"/>
        <v>69</v>
      </c>
      <c r="B73" s="658"/>
      <c r="C73" s="677"/>
      <c r="D73" s="678"/>
      <c r="E73" s="679"/>
      <c r="F73" s="680"/>
      <c r="G73" s="681"/>
      <c r="H73" s="495"/>
      <c r="I73" s="493" t="str">
        <f t="shared" si="12"/>
        <v/>
      </c>
      <c r="J73" s="495"/>
      <c r="K73" s="668" t="str">
        <f t="shared" si="13"/>
        <v/>
      </c>
      <c r="L73" s="660" t="str">
        <f t="shared" si="14"/>
        <v>N/A</v>
      </c>
      <c r="M73" s="694">
        <f t="shared" si="9"/>
        <v>0</v>
      </c>
      <c r="N73" s="694">
        <f t="shared" si="10"/>
        <v>0</v>
      </c>
      <c r="O73" s="694">
        <f t="shared" si="10"/>
        <v>0</v>
      </c>
      <c r="P73" s="694">
        <f t="shared" si="10"/>
        <v>0</v>
      </c>
      <c r="Q73" s="694">
        <f t="shared" si="10"/>
        <v>0</v>
      </c>
      <c r="R73" s="694">
        <f t="shared" si="10"/>
        <v>0</v>
      </c>
      <c r="S73" s="694">
        <f t="shared" si="10"/>
        <v>0</v>
      </c>
      <c r="T73" s="694">
        <f t="shared" si="10"/>
        <v>0</v>
      </c>
      <c r="U73" s="694">
        <f t="shared" si="10"/>
        <v>0</v>
      </c>
      <c r="V73" s="694">
        <f t="shared" si="10"/>
        <v>0</v>
      </c>
      <c r="W73" s="694">
        <f t="shared" si="10"/>
        <v>0</v>
      </c>
      <c r="X73" s="694">
        <f t="shared" si="10"/>
        <v>0</v>
      </c>
      <c r="Y73" s="697">
        <f t="shared" si="11"/>
        <v>0</v>
      </c>
    </row>
    <row r="74" spans="1:25" ht="16.5" customHeight="1">
      <c r="A74" s="491">
        <f t="shared" si="15"/>
        <v>70</v>
      </c>
      <c r="B74" s="659"/>
      <c r="C74" s="677"/>
      <c r="D74" s="678"/>
      <c r="E74" s="679"/>
      <c r="F74" s="682"/>
      <c r="G74" s="681"/>
      <c r="H74" s="495"/>
      <c r="I74" s="493" t="str">
        <f t="shared" si="12"/>
        <v/>
      </c>
      <c r="J74" s="495"/>
      <c r="K74" s="668" t="str">
        <f t="shared" si="13"/>
        <v/>
      </c>
      <c r="L74" s="660" t="str">
        <f t="shared" si="14"/>
        <v>N/A</v>
      </c>
      <c r="M74" s="694">
        <f t="shared" si="9"/>
        <v>0</v>
      </c>
      <c r="N74" s="694">
        <f t="shared" si="10"/>
        <v>0</v>
      </c>
      <c r="O74" s="694">
        <f t="shared" si="10"/>
        <v>0</v>
      </c>
      <c r="P74" s="694">
        <f t="shared" si="10"/>
        <v>0</v>
      </c>
      <c r="Q74" s="694">
        <f t="shared" si="10"/>
        <v>0</v>
      </c>
      <c r="R74" s="694">
        <f t="shared" si="10"/>
        <v>0</v>
      </c>
      <c r="S74" s="694">
        <f t="shared" si="10"/>
        <v>0</v>
      </c>
      <c r="T74" s="694">
        <f t="shared" si="10"/>
        <v>0</v>
      </c>
      <c r="U74" s="694">
        <f t="shared" si="10"/>
        <v>0</v>
      </c>
      <c r="V74" s="694">
        <f t="shared" si="10"/>
        <v>0</v>
      </c>
      <c r="W74" s="694">
        <f t="shared" si="10"/>
        <v>0</v>
      </c>
      <c r="X74" s="694">
        <f t="shared" si="10"/>
        <v>0</v>
      </c>
      <c r="Y74" s="697">
        <f t="shared" si="11"/>
        <v>0</v>
      </c>
    </row>
    <row r="75" spans="1:25" ht="16.5" customHeight="1">
      <c r="A75" s="491">
        <f t="shared" si="15"/>
        <v>71</v>
      </c>
      <c r="B75" s="658"/>
      <c r="C75" s="677"/>
      <c r="D75" s="678"/>
      <c r="E75" s="679"/>
      <c r="F75" s="682"/>
      <c r="G75" s="681"/>
      <c r="H75" s="495"/>
      <c r="I75" s="493" t="str">
        <f t="shared" si="12"/>
        <v/>
      </c>
      <c r="J75" s="495"/>
      <c r="K75" s="668" t="str">
        <f t="shared" si="13"/>
        <v/>
      </c>
      <c r="L75" s="660" t="str">
        <f t="shared" si="14"/>
        <v>N/A</v>
      </c>
      <c r="M75" s="694">
        <f t="shared" si="9"/>
        <v>0</v>
      </c>
      <c r="N75" s="694">
        <f t="shared" si="10"/>
        <v>0</v>
      </c>
      <c r="O75" s="694">
        <f t="shared" si="10"/>
        <v>0</v>
      </c>
      <c r="P75" s="694">
        <f t="shared" si="10"/>
        <v>0</v>
      </c>
      <c r="Q75" s="694">
        <f t="shared" si="10"/>
        <v>0</v>
      </c>
      <c r="R75" s="694">
        <f t="shared" si="10"/>
        <v>0</v>
      </c>
      <c r="S75" s="694">
        <f t="shared" si="10"/>
        <v>0</v>
      </c>
      <c r="T75" s="694">
        <f t="shared" si="10"/>
        <v>0</v>
      </c>
      <c r="U75" s="694">
        <f t="shared" si="10"/>
        <v>0</v>
      </c>
      <c r="V75" s="694">
        <f t="shared" si="10"/>
        <v>0</v>
      </c>
      <c r="W75" s="694">
        <f t="shared" si="10"/>
        <v>0</v>
      </c>
      <c r="X75" s="694">
        <f t="shared" si="10"/>
        <v>0</v>
      </c>
      <c r="Y75" s="697">
        <f t="shared" si="11"/>
        <v>0</v>
      </c>
    </row>
    <row r="76" spans="1:25" ht="16.5" customHeight="1">
      <c r="A76" s="491">
        <f t="shared" si="15"/>
        <v>72</v>
      </c>
      <c r="B76" s="658"/>
      <c r="C76" s="677"/>
      <c r="D76" s="678"/>
      <c r="E76" s="679"/>
      <c r="F76" s="682"/>
      <c r="G76" s="681"/>
      <c r="H76" s="495"/>
      <c r="I76" s="493" t="str">
        <f t="shared" si="12"/>
        <v/>
      </c>
      <c r="J76" s="495"/>
      <c r="K76" s="668" t="str">
        <f t="shared" si="13"/>
        <v/>
      </c>
      <c r="L76" s="660" t="str">
        <f t="shared" si="14"/>
        <v>N/A</v>
      </c>
      <c r="M76" s="694">
        <f t="shared" si="9"/>
        <v>0</v>
      </c>
      <c r="N76" s="694">
        <f t="shared" si="10"/>
        <v>0</v>
      </c>
      <c r="O76" s="694">
        <f t="shared" si="10"/>
        <v>0</v>
      </c>
      <c r="P76" s="694">
        <f t="shared" si="10"/>
        <v>0</v>
      </c>
      <c r="Q76" s="694">
        <f t="shared" si="10"/>
        <v>0</v>
      </c>
      <c r="R76" s="694">
        <f t="shared" si="10"/>
        <v>0</v>
      </c>
      <c r="S76" s="694">
        <f t="shared" si="10"/>
        <v>0</v>
      </c>
      <c r="T76" s="694">
        <f t="shared" si="10"/>
        <v>0</v>
      </c>
      <c r="U76" s="694">
        <f t="shared" si="10"/>
        <v>0</v>
      </c>
      <c r="V76" s="694">
        <f t="shared" si="10"/>
        <v>0</v>
      </c>
      <c r="W76" s="694">
        <f t="shared" si="10"/>
        <v>0</v>
      </c>
      <c r="X76" s="694">
        <f t="shared" si="10"/>
        <v>0</v>
      </c>
      <c r="Y76" s="697">
        <f t="shared" si="11"/>
        <v>0</v>
      </c>
    </row>
    <row r="77" spans="1:25" ht="16.5" customHeight="1">
      <c r="A77" s="491">
        <f t="shared" si="15"/>
        <v>73</v>
      </c>
      <c r="B77" s="658"/>
      <c r="C77" s="677"/>
      <c r="D77" s="678"/>
      <c r="E77" s="679"/>
      <c r="F77" s="682"/>
      <c r="G77" s="681"/>
      <c r="H77" s="495"/>
      <c r="I77" s="493" t="str">
        <f t="shared" si="12"/>
        <v/>
      </c>
      <c r="J77" s="495"/>
      <c r="K77" s="668" t="str">
        <f t="shared" si="13"/>
        <v/>
      </c>
      <c r="L77" s="660" t="str">
        <f t="shared" si="14"/>
        <v>N/A</v>
      </c>
      <c r="M77" s="694">
        <f t="shared" si="9"/>
        <v>0</v>
      </c>
      <c r="N77" s="694">
        <f t="shared" si="10"/>
        <v>0</v>
      </c>
      <c r="O77" s="694">
        <f t="shared" si="10"/>
        <v>0</v>
      </c>
      <c r="P77" s="694">
        <f t="shared" si="10"/>
        <v>0</v>
      </c>
      <c r="Q77" s="694">
        <f t="shared" si="10"/>
        <v>0</v>
      </c>
      <c r="R77" s="694">
        <f t="shared" si="10"/>
        <v>0</v>
      </c>
      <c r="S77" s="694">
        <f t="shared" si="10"/>
        <v>0</v>
      </c>
      <c r="T77" s="694">
        <f t="shared" si="10"/>
        <v>0</v>
      </c>
      <c r="U77" s="694">
        <f t="shared" si="10"/>
        <v>0</v>
      </c>
      <c r="V77" s="694">
        <f t="shared" si="10"/>
        <v>0</v>
      </c>
      <c r="W77" s="694">
        <f t="shared" si="10"/>
        <v>0</v>
      </c>
      <c r="X77" s="694">
        <f t="shared" si="10"/>
        <v>0</v>
      </c>
      <c r="Y77" s="697">
        <f t="shared" si="11"/>
        <v>0</v>
      </c>
    </row>
    <row r="78" spans="1:25" ht="16.5" customHeight="1">
      <c r="A78" s="491">
        <f t="shared" si="15"/>
        <v>74</v>
      </c>
      <c r="B78" s="658"/>
      <c r="C78" s="677"/>
      <c r="D78" s="678"/>
      <c r="E78" s="679"/>
      <c r="F78" s="682"/>
      <c r="G78" s="681"/>
      <c r="H78" s="495"/>
      <c r="I78" s="493" t="str">
        <f t="shared" si="12"/>
        <v/>
      </c>
      <c r="J78" s="495"/>
      <c r="K78" s="668" t="str">
        <f t="shared" si="13"/>
        <v/>
      </c>
      <c r="L78" s="660" t="str">
        <f t="shared" si="14"/>
        <v>N/A</v>
      </c>
      <c r="M78" s="694">
        <f t="shared" si="9"/>
        <v>0</v>
      </c>
      <c r="N78" s="694">
        <f t="shared" si="10"/>
        <v>0</v>
      </c>
      <c r="O78" s="694">
        <f t="shared" si="10"/>
        <v>0</v>
      </c>
      <c r="P78" s="694">
        <f t="shared" si="10"/>
        <v>0</v>
      </c>
      <c r="Q78" s="694">
        <f t="shared" si="10"/>
        <v>0</v>
      </c>
      <c r="R78" s="694">
        <f t="shared" si="10"/>
        <v>0</v>
      </c>
      <c r="S78" s="694">
        <f t="shared" si="10"/>
        <v>0</v>
      </c>
      <c r="T78" s="694">
        <f t="shared" si="10"/>
        <v>0</v>
      </c>
      <c r="U78" s="694">
        <f t="shared" si="10"/>
        <v>0</v>
      </c>
      <c r="V78" s="694">
        <f t="shared" si="10"/>
        <v>0</v>
      </c>
      <c r="W78" s="694">
        <f t="shared" si="10"/>
        <v>0</v>
      </c>
      <c r="X78" s="694">
        <f t="shared" si="10"/>
        <v>0</v>
      </c>
      <c r="Y78" s="697">
        <f t="shared" si="11"/>
        <v>0</v>
      </c>
    </row>
    <row r="79" spans="1:25" ht="16.5" customHeight="1">
      <c r="A79" s="491">
        <f t="shared" si="15"/>
        <v>75</v>
      </c>
      <c r="B79" s="658"/>
      <c r="C79" s="677"/>
      <c r="D79" s="678"/>
      <c r="E79" s="679"/>
      <c r="F79" s="680"/>
      <c r="G79" s="681"/>
      <c r="H79" s="495"/>
      <c r="I79" s="493" t="str">
        <f t="shared" si="12"/>
        <v/>
      </c>
      <c r="J79" s="495"/>
      <c r="K79" s="668" t="str">
        <f t="shared" si="13"/>
        <v/>
      </c>
      <c r="L79" s="660" t="str">
        <f t="shared" si="14"/>
        <v>N/A</v>
      </c>
      <c r="M79" s="694">
        <f t="shared" si="9"/>
        <v>0</v>
      </c>
      <c r="N79" s="694">
        <f t="shared" si="10"/>
        <v>0</v>
      </c>
      <c r="O79" s="694">
        <f t="shared" si="10"/>
        <v>0</v>
      </c>
      <c r="P79" s="694">
        <f t="shared" si="10"/>
        <v>0</v>
      </c>
      <c r="Q79" s="694">
        <f t="shared" si="10"/>
        <v>0</v>
      </c>
      <c r="R79" s="694">
        <f t="shared" si="10"/>
        <v>0</v>
      </c>
      <c r="S79" s="694">
        <f t="shared" si="10"/>
        <v>0</v>
      </c>
      <c r="T79" s="694">
        <f t="shared" si="10"/>
        <v>0</v>
      </c>
      <c r="U79" s="694">
        <f t="shared" si="10"/>
        <v>0</v>
      </c>
      <c r="V79" s="694">
        <f t="shared" si="10"/>
        <v>0</v>
      </c>
      <c r="W79" s="694">
        <f t="shared" si="10"/>
        <v>0</v>
      </c>
      <c r="X79" s="694">
        <f t="shared" si="10"/>
        <v>0</v>
      </c>
      <c r="Y79" s="697">
        <f t="shared" si="11"/>
        <v>0</v>
      </c>
    </row>
    <row r="80" spans="1:25" ht="16.5" customHeight="1">
      <c r="A80" s="491">
        <f t="shared" si="15"/>
        <v>76</v>
      </c>
      <c r="B80" s="658"/>
      <c r="C80" s="677"/>
      <c r="D80" s="678"/>
      <c r="E80" s="679"/>
      <c r="F80" s="682"/>
      <c r="G80" s="681"/>
      <c r="H80" s="495"/>
      <c r="I80" s="493" t="str">
        <f t="shared" si="12"/>
        <v/>
      </c>
      <c r="J80" s="495"/>
      <c r="K80" s="668" t="str">
        <f t="shared" si="13"/>
        <v/>
      </c>
      <c r="L80" s="660" t="str">
        <f t="shared" si="14"/>
        <v>N/A</v>
      </c>
      <c r="M80" s="694">
        <f t="shared" si="9"/>
        <v>0</v>
      </c>
      <c r="N80" s="694">
        <f t="shared" si="10"/>
        <v>0</v>
      </c>
      <c r="O80" s="694">
        <f t="shared" si="10"/>
        <v>0</v>
      </c>
      <c r="P80" s="694">
        <f t="shared" si="10"/>
        <v>0</v>
      </c>
      <c r="Q80" s="694">
        <f t="shared" si="10"/>
        <v>0</v>
      </c>
      <c r="R80" s="694">
        <f t="shared" si="10"/>
        <v>0</v>
      </c>
      <c r="S80" s="694">
        <f t="shared" si="10"/>
        <v>0</v>
      </c>
      <c r="T80" s="694">
        <f t="shared" si="10"/>
        <v>0</v>
      </c>
      <c r="U80" s="694">
        <f t="shared" si="10"/>
        <v>0</v>
      </c>
      <c r="V80" s="694">
        <f t="shared" si="10"/>
        <v>0</v>
      </c>
      <c r="W80" s="694">
        <f t="shared" si="10"/>
        <v>0</v>
      </c>
      <c r="X80" s="694">
        <f t="shared" si="10"/>
        <v>0</v>
      </c>
      <c r="Y80" s="697">
        <f t="shared" si="11"/>
        <v>0</v>
      </c>
    </row>
    <row r="81" spans="1:25" ht="16.5" customHeight="1">
      <c r="A81" s="491">
        <f t="shared" si="15"/>
        <v>77</v>
      </c>
      <c r="B81" s="658"/>
      <c r="C81" s="677"/>
      <c r="D81" s="678"/>
      <c r="E81" s="679"/>
      <c r="F81" s="682"/>
      <c r="G81" s="681"/>
      <c r="H81" s="495"/>
      <c r="I81" s="493" t="str">
        <f t="shared" si="12"/>
        <v/>
      </c>
      <c r="J81" s="495"/>
      <c r="K81" s="668" t="str">
        <f t="shared" si="13"/>
        <v/>
      </c>
      <c r="L81" s="660" t="str">
        <f t="shared" si="14"/>
        <v>N/A</v>
      </c>
      <c r="M81" s="694">
        <f t="shared" si="9"/>
        <v>0</v>
      </c>
      <c r="N81" s="694">
        <f t="shared" si="10"/>
        <v>0</v>
      </c>
      <c r="O81" s="694">
        <f t="shared" si="10"/>
        <v>0</v>
      </c>
      <c r="P81" s="694">
        <f t="shared" si="10"/>
        <v>0</v>
      </c>
      <c r="Q81" s="694">
        <f t="shared" si="10"/>
        <v>0</v>
      </c>
      <c r="R81" s="694">
        <f t="shared" si="10"/>
        <v>0</v>
      </c>
      <c r="S81" s="694">
        <f t="shared" si="10"/>
        <v>0</v>
      </c>
      <c r="T81" s="694">
        <f t="shared" si="10"/>
        <v>0</v>
      </c>
      <c r="U81" s="694">
        <f t="shared" si="10"/>
        <v>0</v>
      </c>
      <c r="V81" s="694">
        <f t="shared" si="10"/>
        <v>0</v>
      </c>
      <c r="W81" s="694">
        <f t="shared" si="10"/>
        <v>0</v>
      </c>
      <c r="X81" s="694">
        <f t="shared" si="10"/>
        <v>0</v>
      </c>
      <c r="Y81" s="697">
        <f t="shared" si="11"/>
        <v>0</v>
      </c>
    </row>
    <row r="82" spans="1:25" ht="16.5" customHeight="1">
      <c r="A82" s="491">
        <f t="shared" si="15"/>
        <v>78</v>
      </c>
      <c r="B82" s="658"/>
      <c r="C82" s="677"/>
      <c r="D82" s="678"/>
      <c r="E82" s="679"/>
      <c r="F82" s="682"/>
      <c r="G82" s="681"/>
      <c r="H82" s="495"/>
      <c r="I82" s="493" t="str">
        <f t="shared" si="12"/>
        <v/>
      </c>
      <c r="J82" s="495"/>
      <c r="K82" s="668" t="str">
        <f t="shared" si="13"/>
        <v/>
      </c>
      <c r="L82" s="660" t="str">
        <f t="shared" si="14"/>
        <v>N/A</v>
      </c>
      <c r="M82" s="694">
        <f t="shared" si="9"/>
        <v>0</v>
      </c>
      <c r="N82" s="694">
        <f t="shared" si="10"/>
        <v>0</v>
      </c>
      <c r="O82" s="694">
        <f t="shared" si="10"/>
        <v>0</v>
      </c>
      <c r="P82" s="694">
        <f t="shared" si="10"/>
        <v>0</v>
      </c>
      <c r="Q82" s="694">
        <f t="shared" si="10"/>
        <v>0</v>
      </c>
      <c r="R82" s="694">
        <f t="shared" si="10"/>
        <v>0</v>
      </c>
      <c r="S82" s="694">
        <f t="shared" si="10"/>
        <v>0</v>
      </c>
      <c r="T82" s="694">
        <f t="shared" si="10"/>
        <v>0</v>
      </c>
      <c r="U82" s="694">
        <f t="shared" si="10"/>
        <v>0</v>
      </c>
      <c r="V82" s="694">
        <f t="shared" si="10"/>
        <v>0</v>
      </c>
      <c r="W82" s="694">
        <f t="shared" si="10"/>
        <v>0</v>
      </c>
      <c r="X82" s="694">
        <f t="shared" si="10"/>
        <v>0</v>
      </c>
      <c r="Y82" s="697">
        <f t="shared" si="11"/>
        <v>0</v>
      </c>
    </row>
    <row r="83" spans="1:25" ht="16.5" customHeight="1">
      <c r="A83" s="491">
        <f t="shared" si="15"/>
        <v>79</v>
      </c>
      <c r="B83" s="658"/>
      <c r="C83" s="677"/>
      <c r="D83" s="678"/>
      <c r="E83" s="679"/>
      <c r="F83" s="682"/>
      <c r="G83" s="681"/>
      <c r="H83" s="495"/>
      <c r="I83" s="493" t="str">
        <f t="shared" si="12"/>
        <v/>
      </c>
      <c r="J83" s="495"/>
      <c r="K83" s="668" t="str">
        <f t="shared" si="13"/>
        <v/>
      </c>
      <c r="L83" s="660" t="str">
        <f t="shared" si="14"/>
        <v>N/A</v>
      </c>
      <c r="M83" s="694">
        <f t="shared" si="9"/>
        <v>0</v>
      </c>
      <c r="N83" s="694">
        <f t="shared" si="10"/>
        <v>0</v>
      </c>
      <c r="O83" s="694">
        <f t="shared" si="10"/>
        <v>0</v>
      </c>
      <c r="P83" s="694">
        <f t="shared" si="10"/>
        <v>0</v>
      </c>
      <c r="Q83" s="694">
        <f t="shared" si="10"/>
        <v>0</v>
      </c>
      <c r="R83" s="694">
        <f t="shared" si="10"/>
        <v>0</v>
      </c>
      <c r="S83" s="694">
        <f t="shared" si="10"/>
        <v>0</v>
      </c>
      <c r="T83" s="694">
        <f t="shared" si="10"/>
        <v>0</v>
      </c>
      <c r="U83" s="694">
        <f t="shared" si="10"/>
        <v>0</v>
      </c>
      <c r="V83" s="694">
        <f t="shared" si="10"/>
        <v>0</v>
      </c>
      <c r="W83" s="694">
        <f t="shared" si="10"/>
        <v>0</v>
      </c>
      <c r="X83" s="694">
        <f t="shared" si="10"/>
        <v>0</v>
      </c>
      <c r="Y83" s="697">
        <f t="shared" si="11"/>
        <v>0</v>
      </c>
    </row>
    <row r="84" spans="1:25" ht="16.5" customHeight="1">
      <c r="A84" s="491">
        <f t="shared" si="15"/>
        <v>80</v>
      </c>
      <c r="B84" s="659"/>
      <c r="C84" s="677"/>
      <c r="D84" s="678"/>
      <c r="E84" s="679"/>
      <c r="F84" s="680"/>
      <c r="G84" s="681"/>
      <c r="H84" s="495"/>
      <c r="I84" s="493" t="str">
        <f t="shared" si="12"/>
        <v/>
      </c>
      <c r="J84" s="495"/>
      <c r="K84" s="668" t="str">
        <f t="shared" si="13"/>
        <v/>
      </c>
      <c r="L84" s="660" t="str">
        <f t="shared" si="14"/>
        <v>N/A</v>
      </c>
      <c r="M84" s="694">
        <f t="shared" si="9"/>
        <v>0</v>
      </c>
      <c r="N84" s="694">
        <f t="shared" si="10"/>
        <v>0</v>
      </c>
      <c r="O84" s="694">
        <f t="shared" si="10"/>
        <v>0</v>
      </c>
      <c r="P84" s="694">
        <f t="shared" si="10"/>
        <v>0</v>
      </c>
      <c r="Q84" s="694">
        <f t="shared" si="10"/>
        <v>0</v>
      </c>
      <c r="R84" s="694">
        <f t="shared" si="10"/>
        <v>0</v>
      </c>
      <c r="S84" s="694">
        <f t="shared" si="10"/>
        <v>0</v>
      </c>
      <c r="T84" s="694">
        <f t="shared" si="10"/>
        <v>0</v>
      </c>
      <c r="U84" s="694">
        <f t="shared" si="10"/>
        <v>0</v>
      </c>
      <c r="V84" s="694">
        <f t="shared" si="10"/>
        <v>0</v>
      </c>
      <c r="W84" s="694">
        <f t="shared" si="10"/>
        <v>0</v>
      </c>
      <c r="X84" s="694">
        <f t="shared" si="10"/>
        <v>0</v>
      </c>
      <c r="Y84" s="697">
        <f t="shared" si="11"/>
        <v>0</v>
      </c>
    </row>
    <row r="85" spans="1:25" ht="16.5" customHeight="1">
      <c r="A85" s="491">
        <f t="shared" si="15"/>
        <v>81</v>
      </c>
      <c r="B85" s="658"/>
      <c r="C85" s="677"/>
      <c r="D85" s="678"/>
      <c r="E85" s="679"/>
      <c r="F85" s="682"/>
      <c r="G85" s="681"/>
      <c r="H85" s="495"/>
      <c r="I85" s="493" t="str">
        <f t="shared" si="12"/>
        <v/>
      </c>
      <c r="J85" s="495"/>
      <c r="K85" s="668" t="str">
        <f t="shared" si="13"/>
        <v/>
      </c>
      <c r="L85" s="660" t="str">
        <f t="shared" si="14"/>
        <v>N/A</v>
      </c>
      <c r="M85" s="694">
        <f t="shared" si="9"/>
        <v>0</v>
      </c>
      <c r="N85" s="694">
        <f t="shared" si="10"/>
        <v>0</v>
      </c>
      <c r="O85" s="694">
        <f t="shared" si="10"/>
        <v>0</v>
      </c>
      <c r="P85" s="694">
        <f t="shared" si="10"/>
        <v>0</v>
      </c>
      <c r="Q85" s="694">
        <f t="shared" si="10"/>
        <v>0</v>
      </c>
      <c r="R85" s="694">
        <f t="shared" si="10"/>
        <v>0</v>
      </c>
      <c r="S85" s="694">
        <f t="shared" si="10"/>
        <v>0</v>
      </c>
      <c r="T85" s="694">
        <f t="shared" si="10"/>
        <v>0</v>
      </c>
      <c r="U85" s="694">
        <f t="shared" si="10"/>
        <v>0</v>
      </c>
      <c r="V85" s="694">
        <f t="shared" si="10"/>
        <v>0</v>
      </c>
      <c r="W85" s="694">
        <f t="shared" si="10"/>
        <v>0</v>
      </c>
      <c r="X85" s="694">
        <f t="shared" si="10"/>
        <v>0</v>
      </c>
      <c r="Y85" s="697">
        <f t="shared" si="11"/>
        <v>0</v>
      </c>
    </row>
    <row r="86" spans="1:25" ht="16.5" customHeight="1">
      <c r="A86" s="491">
        <f t="shared" si="15"/>
        <v>82</v>
      </c>
      <c r="B86" s="658"/>
      <c r="C86" s="677"/>
      <c r="D86" s="678"/>
      <c r="E86" s="679"/>
      <c r="F86" s="682"/>
      <c r="G86" s="681"/>
      <c r="H86" s="495"/>
      <c r="I86" s="493" t="str">
        <f t="shared" si="12"/>
        <v/>
      </c>
      <c r="J86" s="495"/>
      <c r="K86" s="668" t="str">
        <f t="shared" si="13"/>
        <v/>
      </c>
      <c r="L86" s="660" t="str">
        <f t="shared" si="14"/>
        <v>N/A</v>
      </c>
      <c r="M86" s="694">
        <f t="shared" si="9"/>
        <v>0</v>
      </c>
      <c r="N86" s="694">
        <f t="shared" si="10"/>
        <v>0</v>
      </c>
      <c r="O86" s="694">
        <f t="shared" si="10"/>
        <v>0</v>
      </c>
      <c r="P86" s="694">
        <f t="shared" si="10"/>
        <v>0</v>
      </c>
      <c r="Q86" s="694">
        <f t="shared" si="10"/>
        <v>0</v>
      </c>
      <c r="R86" s="694">
        <f t="shared" si="10"/>
        <v>0</v>
      </c>
      <c r="S86" s="694">
        <f t="shared" si="10"/>
        <v>0</v>
      </c>
      <c r="T86" s="694">
        <f t="shared" si="10"/>
        <v>0</v>
      </c>
      <c r="U86" s="694">
        <f t="shared" si="10"/>
        <v>0</v>
      </c>
      <c r="V86" s="694">
        <f t="shared" si="10"/>
        <v>0</v>
      </c>
      <c r="W86" s="694">
        <f t="shared" si="10"/>
        <v>0</v>
      </c>
      <c r="X86" s="694">
        <f t="shared" si="10"/>
        <v>0</v>
      </c>
      <c r="Y86" s="697">
        <f t="shared" si="11"/>
        <v>0</v>
      </c>
    </row>
    <row r="87" spans="1:25" ht="16.5" customHeight="1">
      <c r="A87" s="491">
        <f t="shared" si="15"/>
        <v>83</v>
      </c>
      <c r="B87" s="658"/>
      <c r="C87" s="677"/>
      <c r="D87" s="678"/>
      <c r="E87" s="679"/>
      <c r="F87" s="682"/>
      <c r="G87" s="681"/>
      <c r="H87" s="495"/>
      <c r="I87" s="493" t="str">
        <f t="shared" si="12"/>
        <v/>
      </c>
      <c r="J87" s="495"/>
      <c r="K87" s="668" t="str">
        <f t="shared" si="13"/>
        <v/>
      </c>
      <c r="L87" s="660" t="str">
        <f t="shared" si="14"/>
        <v>N/A</v>
      </c>
      <c r="M87" s="694">
        <f t="shared" si="9"/>
        <v>0</v>
      </c>
      <c r="N87" s="694">
        <f t="shared" si="10"/>
        <v>0</v>
      </c>
      <c r="O87" s="694">
        <f t="shared" si="10"/>
        <v>0</v>
      </c>
      <c r="P87" s="694">
        <f t="shared" si="10"/>
        <v>0</v>
      </c>
      <c r="Q87" s="694">
        <f t="shared" si="10"/>
        <v>0</v>
      </c>
      <c r="R87" s="694">
        <f t="shared" si="10"/>
        <v>0</v>
      </c>
      <c r="S87" s="694">
        <f t="shared" si="10"/>
        <v>0</v>
      </c>
      <c r="T87" s="694">
        <f t="shared" si="10"/>
        <v>0</v>
      </c>
      <c r="U87" s="694">
        <f t="shared" si="10"/>
        <v>0</v>
      </c>
      <c r="V87" s="694">
        <f t="shared" si="10"/>
        <v>0</v>
      </c>
      <c r="W87" s="694">
        <f t="shared" si="10"/>
        <v>0</v>
      </c>
      <c r="X87" s="694">
        <f t="shared" si="10"/>
        <v>0</v>
      </c>
      <c r="Y87" s="697">
        <f t="shared" si="11"/>
        <v>0</v>
      </c>
    </row>
    <row r="88" spans="1:25" ht="16.5" customHeight="1">
      <c r="A88" s="491">
        <f t="shared" si="15"/>
        <v>84</v>
      </c>
      <c r="B88" s="658"/>
      <c r="C88" s="677"/>
      <c r="D88" s="678"/>
      <c r="E88" s="679"/>
      <c r="F88" s="682"/>
      <c r="G88" s="681"/>
      <c r="H88" s="495"/>
      <c r="I88" s="493" t="str">
        <f t="shared" si="12"/>
        <v/>
      </c>
      <c r="J88" s="495"/>
      <c r="K88" s="668" t="str">
        <f t="shared" si="13"/>
        <v/>
      </c>
      <c r="L88" s="660" t="str">
        <f t="shared" si="14"/>
        <v>N/A</v>
      </c>
      <c r="M88" s="694">
        <f t="shared" si="9"/>
        <v>0</v>
      </c>
      <c r="N88" s="694">
        <f t="shared" si="10"/>
        <v>0</v>
      </c>
      <c r="O88" s="694">
        <f t="shared" si="10"/>
        <v>0</v>
      </c>
      <c r="P88" s="694">
        <f t="shared" si="10"/>
        <v>0</v>
      </c>
      <c r="Q88" s="694">
        <f t="shared" si="10"/>
        <v>0</v>
      </c>
      <c r="R88" s="694">
        <f t="shared" si="10"/>
        <v>0</v>
      </c>
      <c r="S88" s="694">
        <f t="shared" si="10"/>
        <v>0</v>
      </c>
      <c r="T88" s="694">
        <f t="shared" si="10"/>
        <v>0</v>
      </c>
      <c r="U88" s="694">
        <f t="shared" si="10"/>
        <v>0</v>
      </c>
      <c r="V88" s="694">
        <f t="shared" si="10"/>
        <v>0</v>
      </c>
      <c r="W88" s="694">
        <f t="shared" si="10"/>
        <v>0</v>
      </c>
      <c r="X88" s="694">
        <f t="shared" si="10"/>
        <v>0</v>
      </c>
      <c r="Y88" s="697">
        <f t="shared" si="11"/>
        <v>0</v>
      </c>
    </row>
    <row r="89" spans="1:25" ht="16.5" customHeight="1">
      <c r="A89" s="491">
        <f t="shared" si="15"/>
        <v>85</v>
      </c>
      <c r="B89" s="658"/>
      <c r="C89" s="677"/>
      <c r="D89" s="678"/>
      <c r="E89" s="679"/>
      <c r="F89" s="680"/>
      <c r="G89" s="681"/>
      <c r="H89" s="495"/>
      <c r="I89" s="493" t="str">
        <f t="shared" si="12"/>
        <v/>
      </c>
      <c r="J89" s="495"/>
      <c r="K89" s="668" t="str">
        <f t="shared" si="13"/>
        <v/>
      </c>
      <c r="L89" s="660" t="str">
        <f t="shared" si="14"/>
        <v>N/A</v>
      </c>
      <c r="M89" s="694">
        <f t="shared" si="9"/>
        <v>0</v>
      </c>
      <c r="N89" s="694">
        <f t="shared" si="10"/>
        <v>0</v>
      </c>
      <c r="O89" s="694">
        <f t="shared" si="10"/>
        <v>0</v>
      </c>
      <c r="P89" s="694">
        <f t="shared" si="10"/>
        <v>0</v>
      </c>
      <c r="Q89" s="694">
        <f t="shared" si="10"/>
        <v>0</v>
      </c>
      <c r="R89" s="694">
        <f t="shared" si="10"/>
        <v>0</v>
      </c>
      <c r="S89" s="694">
        <f t="shared" si="10"/>
        <v>0</v>
      </c>
      <c r="T89" s="694">
        <f t="shared" ref="T89:X89" si="16">IF(AND($E89="",$F89=""),0,IF(AND((T$3&gt;=$E89),OR((T$3&lt;=$G89),($G89=""),($G89=-1),($G89=0))),IF($L89&gt;T$3,1,0),0))</f>
        <v>0</v>
      </c>
      <c r="U89" s="694">
        <f t="shared" si="16"/>
        <v>0</v>
      </c>
      <c r="V89" s="694">
        <f t="shared" si="16"/>
        <v>0</v>
      </c>
      <c r="W89" s="694">
        <f t="shared" si="16"/>
        <v>0</v>
      </c>
      <c r="X89" s="694">
        <f t="shared" si="16"/>
        <v>0</v>
      </c>
      <c r="Y89" s="697">
        <f t="shared" si="11"/>
        <v>0</v>
      </c>
    </row>
    <row r="90" spans="1:25" ht="16.5" customHeight="1">
      <c r="A90" s="491">
        <f t="shared" si="15"/>
        <v>86</v>
      </c>
      <c r="B90" s="658"/>
      <c r="C90" s="677"/>
      <c r="D90" s="678"/>
      <c r="E90" s="679"/>
      <c r="F90" s="680"/>
      <c r="G90" s="681"/>
      <c r="H90" s="495"/>
      <c r="I90" s="493" t="str">
        <f t="shared" si="12"/>
        <v/>
      </c>
      <c r="J90" s="495"/>
      <c r="K90" s="668" t="str">
        <f t="shared" si="13"/>
        <v/>
      </c>
      <c r="L90" s="660" t="str">
        <f t="shared" si="14"/>
        <v>N/A</v>
      </c>
      <c r="M90" s="694">
        <f t="shared" si="9"/>
        <v>0</v>
      </c>
      <c r="N90" s="694">
        <f t="shared" si="9"/>
        <v>0</v>
      </c>
      <c r="O90" s="694">
        <f t="shared" si="9"/>
        <v>0</v>
      </c>
      <c r="P90" s="694">
        <f t="shared" si="9"/>
        <v>0</v>
      </c>
      <c r="Q90" s="694">
        <f t="shared" si="9"/>
        <v>0</v>
      </c>
      <c r="R90" s="694">
        <f t="shared" si="9"/>
        <v>0</v>
      </c>
      <c r="S90" s="694">
        <f t="shared" si="9"/>
        <v>0</v>
      </c>
      <c r="T90" s="694">
        <f t="shared" si="9"/>
        <v>0</v>
      </c>
      <c r="U90" s="694">
        <f t="shared" si="9"/>
        <v>0</v>
      </c>
      <c r="V90" s="694">
        <f t="shared" si="9"/>
        <v>0</v>
      </c>
      <c r="W90" s="694">
        <f t="shared" si="9"/>
        <v>0</v>
      </c>
      <c r="X90" s="694">
        <f t="shared" si="9"/>
        <v>0</v>
      </c>
      <c r="Y90" s="697">
        <f t="shared" si="11"/>
        <v>0</v>
      </c>
    </row>
    <row r="91" spans="1:25" ht="16.5" customHeight="1">
      <c r="A91" s="491">
        <f t="shared" si="15"/>
        <v>87</v>
      </c>
      <c r="B91" s="658"/>
      <c r="C91" s="677"/>
      <c r="D91" s="678"/>
      <c r="E91" s="679"/>
      <c r="F91" s="682"/>
      <c r="G91" s="681"/>
      <c r="H91" s="689"/>
      <c r="I91" s="493" t="str">
        <f t="shared" si="12"/>
        <v/>
      </c>
      <c r="J91" s="689"/>
      <c r="K91" s="668" t="str">
        <f t="shared" si="13"/>
        <v/>
      </c>
      <c r="L91" s="660" t="str">
        <f t="shared" si="14"/>
        <v>N/A</v>
      </c>
      <c r="M91" s="694">
        <f t="shared" si="9"/>
        <v>0</v>
      </c>
      <c r="N91" s="694">
        <f t="shared" si="9"/>
        <v>0</v>
      </c>
      <c r="O91" s="694">
        <f t="shared" si="9"/>
        <v>0</v>
      </c>
      <c r="P91" s="694">
        <f t="shared" si="9"/>
        <v>0</v>
      </c>
      <c r="Q91" s="694">
        <f t="shared" si="9"/>
        <v>0</v>
      </c>
      <c r="R91" s="694">
        <f t="shared" si="9"/>
        <v>0</v>
      </c>
      <c r="S91" s="694">
        <f t="shared" si="9"/>
        <v>0</v>
      </c>
      <c r="T91" s="694">
        <f t="shared" si="9"/>
        <v>0</v>
      </c>
      <c r="U91" s="694">
        <f t="shared" si="9"/>
        <v>0</v>
      </c>
      <c r="V91" s="694">
        <f t="shared" si="9"/>
        <v>0</v>
      </c>
      <c r="W91" s="694">
        <f t="shared" si="9"/>
        <v>0</v>
      </c>
      <c r="X91" s="694">
        <f t="shared" si="9"/>
        <v>0</v>
      </c>
      <c r="Y91" s="697">
        <f t="shared" si="11"/>
        <v>0</v>
      </c>
    </row>
    <row r="92" spans="1:25" ht="16.5" customHeight="1">
      <c r="A92" s="491">
        <f t="shared" si="15"/>
        <v>88</v>
      </c>
      <c r="B92" s="658"/>
      <c r="C92" s="677"/>
      <c r="D92" s="678"/>
      <c r="E92" s="679"/>
      <c r="F92" s="680"/>
      <c r="G92" s="681"/>
      <c r="H92" s="492"/>
      <c r="I92" s="493" t="str">
        <f t="shared" si="12"/>
        <v/>
      </c>
      <c r="J92" s="492"/>
      <c r="K92" s="668" t="str">
        <f t="shared" si="13"/>
        <v/>
      </c>
      <c r="L92" s="660" t="str">
        <f t="shared" si="14"/>
        <v>N/A</v>
      </c>
      <c r="M92" s="694">
        <f t="shared" si="9"/>
        <v>0</v>
      </c>
      <c r="N92" s="694">
        <f t="shared" si="9"/>
        <v>0</v>
      </c>
      <c r="O92" s="694">
        <f t="shared" si="9"/>
        <v>0</v>
      </c>
      <c r="P92" s="694">
        <f t="shared" si="9"/>
        <v>0</v>
      </c>
      <c r="Q92" s="694">
        <f t="shared" si="9"/>
        <v>0</v>
      </c>
      <c r="R92" s="694">
        <f t="shared" si="9"/>
        <v>0</v>
      </c>
      <c r="S92" s="694">
        <f t="shared" si="9"/>
        <v>0</v>
      </c>
      <c r="T92" s="694">
        <f t="shared" si="9"/>
        <v>0</v>
      </c>
      <c r="U92" s="694">
        <f t="shared" si="9"/>
        <v>0</v>
      </c>
      <c r="V92" s="694">
        <f t="shared" si="9"/>
        <v>0</v>
      </c>
      <c r="W92" s="694">
        <f t="shared" si="9"/>
        <v>0</v>
      </c>
      <c r="X92" s="694">
        <f t="shared" si="9"/>
        <v>0</v>
      </c>
      <c r="Y92" s="697">
        <f t="shared" si="11"/>
        <v>0</v>
      </c>
    </row>
    <row r="93" spans="1:25" ht="16.5" customHeight="1">
      <c r="A93" s="491">
        <f t="shared" si="15"/>
        <v>89</v>
      </c>
      <c r="B93" s="658"/>
      <c r="C93" s="677"/>
      <c r="D93" s="678"/>
      <c r="E93" s="679"/>
      <c r="F93" s="680"/>
      <c r="G93" s="681"/>
      <c r="H93" s="495"/>
      <c r="I93" s="493" t="str">
        <f t="shared" si="12"/>
        <v/>
      </c>
      <c r="J93" s="495"/>
      <c r="K93" s="668" t="str">
        <f t="shared" si="13"/>
        <v/>
      </c>
      <c r="L93" s="660" t="str">
        <f t="shared" si="14"/>
        <v>N/A</v>
      </c>
      <c r="M93" s="694">
        <f t="shared" si="9"/>
        <v>0</v>
      </c>
      <c r="N93" s="694">
        <f t="shared" si="9"/>
        <v>0</v>
      </c>
      <c r="O93" s="694">
        <f t="shared" si="9"/>
        <v>0</v>
      </c>
      <c r="P93" s="694">
        <f t="shared" si="9"/>
        <v>0</v>
      </c>
      <c r="Q93" s="694">
        <f t="shared" si="9"/>
        <v>0</v>
      </c>
      <c r="R93" s="694">
        <f t="shared" si="9"/>
        <v>0</v>
      </c>
      <c r="S93" s="694">
        <f t="shared" si="9"/>
        <v>0</v>
      </c>
      <c r="T93" s="694">
        <f t="shared" si="9"/>
        <v>0</v>
      </c>
      <c r="U93" s="694">
        <f t="shared" si="9"/>
        <v>0</v>
      </c>
      <c r="V93" s="694">
        <f t="shared" si="9"/>
        <v>0</v>
      </c>
      <c r="W93" s="694">
        <f t="shared" si="9"/>
        <v>0</v>
      </c>
      <c r="X93" s="694">
        <f t="shared" si="9"/>
        <v>0</v>
      </c>
      <c r="Y93" s="697">
        <f t="shared" si="11"/>
        <v>0</v>
      </c>
    </row>
    <row r="94" spans="1:25" ht="16.5" customHeight="1">
      <c r="A94" s="491">
        <f t="shared" si="15"/>
        <v>90</v>
      </c>
      <c r="B94" s="659"/>
      <c r="C94" s="677"/>
      <c r="D94" s="678"/>
      <c r="E94" s="679"/>
      <c r="F94" s="680"/>
      <c r="G94" s="681"/>
      <c r="H94" s="495"/>
      <c r="I94" s="493" t="str">
        <f t="shared" si="12"/>
        <v/>
      </c>
      <c r="J94" s="495"/>
      <c r="K94" s="668" t="str">
        <f t="shared" si="13"/>
        <v/>
      </c>
      <c r="L94" s="660" t="str">
        <f t="shared" si="14"/>
        <v>N/A</v>
      </c>
      <c r="M94" s="694">
        <f t="shared" si="9"/>
        <v>0</v>
      </c>
      <c r="N94" s="694">
        <f t="shared" si="9"/>
        <v>0</v>
      </c>
      <c r="O94" s="694">
        <f t="shared" si="9"/>
        <v>0</v>
      </c>
      <c r="P94" s="694">
        <f t="shared" si="9"/>
        <v>0</v>
      </c>
      <c r="Q94" s="694">
        <f t="shared" si="9"/>
        <v>0</v>
      </c>
      <c r="R94" s="694">
        <f t="shared" si="9"/>
        <v>0</v>
      </c>
      <c r="S94" s="694">
        <f t="shared" si="9"/>
        <v>0</v>
      </c>
      <c r="T94" s="694">
        <f t="shared" si="9"/>
        <v>0</v>
      </c>
      <c r="U94" s="694">
        <f t="shared" si="9"/>
        <v>0</v>
      </c>
      <c r="V94" s="694">
        <f t="shared" si="9"/>
        <v>0</v>
      </c>
      <c r="W94" s="694">
        <f t="shared" si="9"/>
        <v>0</v>
      </c>
      <c r="X94" s="694">
        <f t="shared" si="9"/>
        <v>0</v>
      </c>
      <c r="Y94" s="697">
        <f t="shared" si="11"/>
        <v>0</v>
      </c>
    </row>
    <row r="95" spans="1:25" ht="16.5" customHeight="1">
      <c r="A95" s="491">
        <f t="shared" si="15"/>
        <v>91</v>
      </c>
      <c r="B95" s="658"/>
      <c r="C95" s="677"/>
      <c r="D95" s="678"/>
      <c r="E95" s="679"/>
      <c r="F95" s="680"/>
      <c r="G95" s="681"/>
      <c r="H95" s="495"/>
      <c r="I95" s="493" t="str">
        <f t="shared" si="12"/>
        <v/>
      </c>
      <c r="J95" s="495"/>
      <c r="K95" s="668" t="str">
        <f t="shared" si="13"/>
        <v/>
      </c>
      <c r="L95" s="660" t="str">
        <f t="shared" si="14"/>
        <v>N/A</v>
      </c>
      <c r="M95" s="694">
        <f t="shared" si="9"/>
        <v>0</v>
      </c>
      <c r="N95" s="694">
        <f t="shared" si="9"/>
        <v>0</v>
      </c>
      <c r="O95" s="694">
        <f t="shared" si="9"/>
        <v>0</v>
      </c>
      <c r="P95" s="694">
        <f t="shared" si="9"/>
        <v>0</v>
      </c>
      <c r="Q95" s="694">
        <f t="shared" si="9"/>
        <v>0</v>
      </c>
      <c r="R95" s="694">
        <f t="shared" si="9"/>
        <v>0</v>
      </c>
      <c r="S95" s="694">
        <f t="shared" si="9"/>
        <v>0</v>
      </c>
      <c r="T95" s="694">
        <f t="shared" si="9"/>
        <v>0</v>
      </c>
      <c r="U95" s="694">
        <f t="shared" si="9"/>
        <v>0</v>
      </c>
      <c r="V95" s="694">
        <f t="shared" si="9"/>
        <v>0</v>
      </c>
      <c r="W95" s="694">
        <f t="shared" si="9"/>
        <v>0</v>
      </c>
      <c r="X95" s="694">
        <f t="shared" si="9"/>
        <v>0</v>
      </c>
      <c r="Y95" s="697">
        <f t="shared" si="11"/>
        <v>0</v>
      </c>
    </row>
    <row r="96" spans="1:25" ht="16.5" customHeight="1">
      <c r="A96" s="491">
        <f t="shared" si="15"/>
        <v>92</v>
      </c>
      <c r="B96" s="658"/>
      <c r="C96" s="677"/>
      <c r="D96" s="678"/>
      <c r="E96" s="679"/>
      <c r="F96" s="680"/>
      <c r="G96" s="681"/>
      <c r="H96" s="495"/>
      <c r="I96" s="493" t="str">
        <f t="shared" si="12"/>
        <v/>
      </c>
      <c r="J96" s="495"/>
      <c r="K96" s="668" t="str">
        <f t="shared" si="13"/>
        <v/>
      </c>
      <c r="L96" s="660" t="str">
        <f t="shared" si="14"/>
        <v>N/A</v>
      </c>
      <c r="M96" s="694">
        <f t="shared" si="9"/>
        <v>0</v>
      </c>
      <c r="N96" s="694">
        <f t="shared" si="9"/>
        <v>0</v>
      </c>
      <c r="O96" s="694">
        <f t="shared" si="9"/>
        <v>0</v>
      </c>
      <c r="P96" s="694">
        <f t="shared" si="9"/>
        <v>0</v>
      </c>
      <c r="Q96" s="694">
        <f t="shared" si="9"/>
        <v>0</v>
      </c>
      <c r="R96" s="694">
        <f t="shared" si="9"/>
        <v>0</v>
      </c>
      <c r="S96" s="694">
        <f t="shared" si="9"/>
        <v>0</v>
      </c>
      <c r="T96" s="694">
        <f t="shared" si="9"/>
        <v>0</v>
      </c>
      <c r="U96" s="694">
        <f t="shared" si="9"/>
        <v>0</v>
      </c>
      <c r="V96" s="694">
        <f t="shared" si="9"/>
        <v>0</v>
      </c>
      <c r="W96" s="694">
        <f t="shared" si="9"/>
        <v>0</v>
      </c>
      <c r="X96" s="694">
        <f t="shared" si="9"/>
        <v>0</v>
      </c>
      <c r="Y96" s="697">
        <f t="shared" si="11"/>
        <v>0</v>
      </c>
    </row>
    <row r="97" spans="1:25" ht="16.5" customHeight="1">
      <c r="A97" s="491">
        <f t="shared" si="15"/>
        <v>93</v>
      </c>
      <c r="B97" s="658"/>
      <c r="C97" s="677"/>
      <c r="D97" s="678"/>
      <c r="E97" s="679"/>
      <c r="F97" s="680"/>
      <c r="G97" s="681"/>
      <c r="H97" s="495"/>
      <c r="I97" s="493" t="str">
        <f t="shared" si="12"/>
        <v/>
      </c>
      <c r="J97" s="495"/>
      <c r="K97" s="668" t="str">
        <f t="shared" si="13"/>
        <v/>
      </c>
      <c r="L97" s="660" t="str">
        <f t="shared" si="14"/>
        <v>N/A</v>
      </c>
      <c r="M97" s="694">
        <f t="shared" si="9"/>
        <v>0</v>
      </c>
      <c r="N97" s="694">
        <f t="shared" si="9"/>
        <v>0</v>
      </c>
      <c r="O97" s="694">
        <f t="shared" si="9"/>
        <v>0</v>
      </c>
      <c r="P97" s="694">
        <f t="shared" si="9"/>
        <v>0</v>
      </c>
      <c r="Q97" s="694">
        <f t="shared" si="9"/>
        <v>0</v>
      </c>
      <c r="R97" s="694">
        <f t="shared" si="9"/>
        <v>0</v>
      </c>
      <c r="S97" s="694">
        <f t="shared" si="9"/>
        <v>0</v>
      </c>
      <c r="T97" s="694">
        <f t="shared" si="9"/>
        <v>0</v>
      </c>
      <c r="U97" s="694">
        <f t="shared" si="9"/>
        <v>0</v>
      </c>
      <c r="V97" s="694">
        <f t="shared" si="9"/>
        <v>0</v>
      </c>
      <c r="W97" s="694">
        <f t="shared" si="9"/>
        <v>0</v>
      </c>
      <c r="X97" s="694">
        <f t="shared" si="9"/>
        <v>0</v>
      </c>
      <c r="Y97" s="697">
        <f t="shared" si="11"/>
        <v>0</v>
      </c>
    </row>
    <row r="98" spans="1:25" ht="16.5" customHeight="1">
      <c r="A98" s="491">
        <f t="shared" si="15"/>
        <v>94</v>
      </c>
      <c r="B98" s="658"/>
      <c r="C98" s="677"/>
      <c r="D98" s="678"/>
      <c r="E98" s="679"/>
      <c r="F98" s="680"/>
      <c r="G98" s="681"/>
      <c r="H98" s="495"/>
      <c r="I98" s="493" t="str">
        <f t="shared" si="12"/>
        <v/>
      </c>
      <c r="J98" s="495"/>
      <c r="K98" s="668" t="str">
        <f t="shared" si="13"/>
        <v/>
      </c>
      <c r="L98" s="660" t="str">
        <f t="shared" si="14"/>
        <v>N/A</v>
      </c>
      <c r="M98" s="694">
        <f t="shared" si="9"/>
        <v>0</v>
      </c>
      <c r="N98" s="694">
        <f t="shared" si="9"/>
        <v>0</v>
      </c>
      <c r="O98" s="694">
        <f t="shared" si="9"/>
        <v>0</v>
      </c>
      <c r="P98" s="694">
        <f t="shared" si="9"/>
        <v>0</v>
      </c>
      <c r="Q98" s="694">
        <f t="shared" si="9"/>
        <v>0</v>
      </c>
      <c r="R98" s="694">
        <f t="shared" si="9"/>
        <v>0</v>
      </c>
      <c r="S98" s="694">
        <f t="shared" si="9"/>
        <v>0</v>
      </c>
      <c r="T98" s="694">
        <f t="shared" si="9"/>
        <v>0</v>
      </c>
      <c r="U98" s="694">
        <f t="shared" si="9"/>
        <v>0</v>
      </c>
      <c r="V98" s="694">
        <f t="shared" si="9"/>
        <v>0</v>
      </c>
      <c r="W98" s="694">
        <f t="shared" si="9"/>
        <v>0</v>
      </c>
      <c r="X98" s="694">
        <f t="shared" si="9"/>
        <v>0</v>
      </c>
      <c r="Y98" s="697">
        <f t="shared" si="11"/>
        <v>0</v>
      </c>
    </row>
    <row r="99" spans="1:25" ht="16.5" customHeight="1">
      <c r="A99" s="491">
        <f t="shared" si="15"/>
        <v>95</v>
      </c>
      <c r="B99" s="658"/>
      <c r="C99" s="677"/>
      <c r="D99" s="678"/>
      <c r="E99" s="679"/>
      <c r="F99" s="680"/>
      <c r="G99" s="681"/>
      <c r="H99" s="495"/>
      <c r="I99" s="493" t="str">
        <f t="shared" si="12"/>
        <v/>
      </c>
      <c r="J99" s="495"/>
      <c r="K99" s="668" t="str">
        <f t="shared" si="13"/>
        <v/>
      </c>
      <c r="L99" s="660" t="str">
        <f t="shared" si="14"/>
        <v>N/A</v>
      </c>
      <c r="M99" s="694">
        <f t="shared" si="9"/>
        <v>0</v>
      </c>
      <c r="N99" s="694">
        <f t="shared" si="9"/>
        <v>0</v>
      </c>
      <c r="O99" s="694">
        <f t="shared" si="9"/>
        <v>0</v>
      </c>
      <c r="P99" s="694">
        <f t="shared" si="9"/>
        <v>0</v>
      </c>
      <c r="Q99" s="694">
        <f t="shared" si="9"/>
        <v>0</v>
      </c>
      <c r="R99" s="694">
        <f t="shared" si="9"/>
        <v>0</v>
      </c>
      <c r="S99" s="694">
        <f t="shared" si="9"/>
        <v>0</v>
      </c>
      <c r="T99" s="694">
        <f t="shared" si="9"/>
        <v>0</v>
      </c>
      <c r="U99" s="694">
        <f t="shared" si="9"/>
        <v>0</v>
      </c>
      <c r="V99" s="694">
        <f t="shared" si="9"/>
        <v>0</v>
      </c>
      <c r="W99" s="694">
        <f t="shared" si="9"/>
        <v>0</v>
      </c>
      <c r="X99" s="694">
        <f t="shared" si="9"/>
        <v>0</v>
      </c>
      <c r="Y99" s="697">
        <f t="shared" si="11"/>
        <v>0</v>
      </c>
    </row>
    <row r="100" spans="1:25" ht="16.5" customHeight="1">
      <c r="A100" s="491">
        <f t="shared" si="15"/>
        <v>96</v>
      </c>
      <c r="B100" s="658"/>
      <c r="C100" s="677"/>
      <c r="D100" s="678"/>
      <c r="E100" s="679"/>
      <c r="F100" s="680"/>
      <c r="G100" s="681"/>
      <c r="H100" s="495"/>
      <c r="I100" s="493" t="str">
        <f t="shared" si="12"/>
        <v/>
      </c>
      <c r="J100" s="495"/>
      <c r="K100" s="668" t="str">
        <f t="shared" si="13"/>
        <v/>
      </c>
      <c r="L100" s="660" t="str">
        <f t="shared" si="14"/>
        <v>N/A</v>
      </c>
      <c r="M100" s="694">
        <f t="shared" si="9"/>
        <v>0</v>
      </c>
      <c r="N100" s="694">
        <f t="shared" si="9"/>
        <v>0</v>
      </c>
      <c r="O100" s="694">
        <f t="shared" si="9"/>
        <v>0</v>
      </c>
      <c r="P100" s="694">
        <f t="shared" si="9"/>
        <v>0</v>
      </c>
      <c r="Q100" s="694">
        <f t="shared" si="9"/>
        <v>0</v>
      </c>
      <c r="R100" s="694">
        <f t="shared" si="9"/>
        <v>0</v>
      </c>
      <c r="S100" s="694">
        <f t="shared" si="9"/>
        <v>0</v>
      </c>
      <c r="T100" s="694">
        <f t="shared" si="9"/>
        <v>0</v>
      </c>
      <c r="U100" s="694">
        <f t="shared" si="9"/>
        <v>0</v>
      </c>
      <c r="V100" s="694">
        <f t="shared" si="9"/>
        <v>0</v>
      </c>
      <c r="W100" s="694">
        <f t="shared" si="9"/>
        <v>0</v>
      </c>
      <c r="X100" s="694">
        <f t="shared" si="9"/>
        <v>0</v>
      </c>
      <c r="Y100" s="697">
        <f t="shared" si="11"/>
        <v>0</v>
      </c>
    </row>
    <row r="101" spans="1:25" ht="16.5" customHeight="1">
      <c r="A101" s="491">
        <f t="shared" si="15"/>
        <v>97</v>
      </c>
      <c r="B101" s="658"/>
      <c r="C101" s="677"/>
      <c r="D101" s="678"/>
      <c r="E101" s="679"/>
      <c r="F101" s="680"/>
      <c r="G101" s="681"/>
      <c r="H101" s="495"/>
      <c r="I101" s="493" t="str">
        <f t="shared" si="12"/>
        <v/>
      </c>
      <c r="J101" s="495"/>
      <c r="K101" s="668" t="str">
        <f t="shared" si="13"/>
        <v/>
      </c>
      <c r="L101" s="660" t="str">
        <f t="shared" si="14"/>
        <v>N/A</v>
      </c>
      <c r="M101" s="694">
        <f t="shared" si="9"/>
        <v>0</v>
      </c>
      <c r="N101" s="694">
        <f t="shared" si="9"/>
        <v>0</v>
      </c>
      <c r="O101" s="694">
        <f t="shared" si="9"/>
        <v>0</v>
      </c>
      <c r="P101" s="694">
        <f t="shared" si="9"/>
        <v>0</v>
      </c>
      <c r="Q101" s="694">
        <f t="shared" si="9"/>
        <v>0</v>
      </c>
      <c r="R101" s="694">
        <f t="shared" si="9"/>
        <v>0</v>
      </c>
      <c r="S101" s="694">
        <f t="shared" si="9"/>
        <v>0</v>
      </c>
      <c r="T101" s="694">
        <f t="shared" si="9"/>
        <v>0</v>
      </c>
      <c r="U101" s="694">
        <f t="shared" si="9"/>
        <v>0</v>
      </c>
      <c r="V101" s="694">
        <f t="shared" si="9"/>
        <v>0</v>
      </c>
      <c r="W101" s="694">
        <f t="shared" si="9"/>
        <v>0</v>
      </c>
      <c r="X101" s="694">
        <f t="shared" si="9"/>
        <v>0</v>
      </c>
      <c r="Y101" s="697">
        <f t="shared" si="11"/>
        <v>0</v>
      </c>
    </row>
    <row r="102" spans="1:25" ht="16.5" customHeight="1">
      <c r="A102" s="491">
        <f t="shared" si="15"/>
        <v>98</v>
      </c>
      <c r="B102" s="658"/>
      <c r="C102" s="677"/>
      <c r="D102" s="678"/>
      <c r="E102" s="679"/>
      <c r="F102" s="680"/>
      <c r="G102" s="681"/>
      <c r="H102" s="495"/>
      <c r="I102" s="493" t="str">
        <f t="shared" si="12"/>
        <v/>
      </c>
      <c r="J102" s="495"/>
      <c r="K102" s="668" t="str">
        <f t="shared" si="13"/>
        <v/>
      </c>
      <c r="L102" s="660" t="str">
        <f t="shared" si="14"/>
        <v>N/A</v>
      </c>
      <c r="M102" s="694">
        <f t="shared" si="9"/>
        <v>0</v>
      </c>
      <c r="N102" s="694">
        <f t="shared" si="9"/>
        <v>0</v>
      </c>
      <c r="O102" s="694">
        <f t="shared" si="9"/>
        <v>0</v>
      </c>
      <c r="P102" s="694">
        <f t="shared" si="9"/>
        <v>0</v>
      </c>
      <c r="Q102" s="694">
        <f t="shared" si="9"/>
        <v>0</v>
      </c>
      <c r="R102" s="694">
        <f t="shared" si="9"/>
        <v>0</v>
      </c>
      <c r="S102" s="694">
        <f t="shared" si="9"/>
        <v>0</v>
      </c>
      <c r="T102" s="694">
        <f t="shared" si="9"/>
        <v>0</v>
      </c>
      <c r="U102" s="694">
        <f t="shared" si="9"/>
        <v>0</v>
      </c>
      <c r="V102" s="694">
        <f t="shared" si="9"/>
        <v>0</v>
      </c>
      <c r="W102" s="694">
        <f t="shared" si="9"/>
        <v>0</v>
      </c>
      <c r="X102" s="694">
        <f t="shared" si="9"/>
        <v>0</v>
      </c>
      <c r="Y102" s="697">
        <f t="shared" si="11"/>
        <v>0</v>
      </c>
    </row>
    <row r="103" spans="1:25" ht="16.5" customHeight="1">
      <c r="A103" s="491">
        <f t="shared" si="15"/>
        <v>99</v>
      </c>
      <c r="B103" s="658"/>
      <c r="C103" s="677"/>
      <c r="D103" s="678"/>
      <c r="E103" s="679"/>
      <c r="F103" s="680"/>
      <c r="G103" s="681"/>
      <c r="H103" s="495"/>
      <c r="I103" s="493" t="str">
        <f t="shared" si="12"/>
        <v/>
      </c>
      <c r="J103" s="495"/>
      <c r="K103" s="668" t="str">
        <f t="shared" si="13"/>
        <v/>
      </c>
      <c r="L103" s="660" t="str">
        <f t="shared" si="14"/>
        <v>N/A</v>
      </c>
      <c r="M103" s="694">
        <f t="shared" si="9"/>
        <v>0</v>
      </c>
      <c r="N103" s="694">
        <f t="shared" si="9"/>
        <v>0</v>
      </c>
      <c r="O103" s="694">
        <f t="shared" si="9"/>
        <v>0</v>
      </c>
      <c r="P103" s="694">
        <f t="shared" si="9"/>
        <v>0</v>
      </c>
      <c r="Q103" s="694">
        <f t="shared" si="9"/>
        <v>0</v>
      </c>
      <c r="R103" s="694">
        <f t="shared" si="9"/>
        <v>0</v>
      </c>
      <c r="S103" s="694">
        <f t="shared" si="9"/>
        <v>0</v>
      </c>
      <c r="T103" s="694">
        <f t="shared" si="9"/>
        <v>0</v>
      </c>
      <c r="U103" s="694">
        <f t="shared" si="9"/>
        <v>0</v>
      </c>
      <c r="V103" s="694">
        <f t="shared" si="9"/>
        <v>0</v>
      </c>
      <c r="W103" s="694">
        <f t="shared" si="9"/>
        <v>0</v>
      </c>
      <c r="X103" s="694">
        <f t="shared" si="9"/>
        <v>0</v>
      </c>
      <c r="Y103" s="697">
        <f t="shared" si="11"/>
        <v>0</v>
      </c>
    </row>
    <row r="104" spans="1:25" ht="16.5" customHeight="1">
      <c r="A104" s="491">
        <f t="shared" si="15"/>
        <v>100</v>
      </c>
      <c r="B104" s="659"/>
      <c r="C104" s="677"/>
      <c r="D104" s="678"/>
      <c r="E104" s="679"/>
      <c r="F104" s="680"/>
      <c r="G104" s="681"/>
      <c r="H104" s="495"/>
      <c r="I104" s="493" t="str">
        <f t="shared" si="12"/>
        <v/>
      </c>
      <c r="J104" s="495"/>
      <c r="K104" s="668" t="str">
        <f t="shared" si="13"/>
        <v/>
      </c>
      <c r="L104" s="660" t="str">
        <f t="shared" si="14"/>
        <v>N/A</v>
      </c>
      <c r="M104" s="694">
        <f t="shared" si="9"/>
        <v>0</v>
      </c>
      <c r="N104" s="694">
        <f t="shared" si="9"/>
        <v>0</v>
      </c>
      <c r="O104" s="694">
        <f t="shared" si="9"/>
        <v>0</v>
      </c>
      <c r="P104" s="694">
        <f t="shared" si="9"/>
        <v>0</v>
      </c>
      <c r="Q104" s="694">
        <f t="shared" si="9"/>
        <v>0</v>
      </c>
      <c r="R104" s="694">
        <f t="shared" si="9"/>
        <v>0</v>
      </c>
      <c r="S104" s="694">
        <f t="shared" si="9"/>
        <v>0</v>
      </c>
      <c r="T104" s="694">
        <f t="shared" si="9"/>
        <v>0</v>
      </c>
      <c r="U104" s="694">
        <f t="shared" si="9"/>
        <v>0</v>
      </c>
      <c r="V104" s="694">
        <f t="shared" si="9"/>
        <v>0</v>
      </c>
      <c r="W104" s="694">
        <f t="shared" si="9"/>
        <v>0</v>
      </c>
      <c r="X104" s="694">
        <f t="shared" si="9"/>
        <v>0</v>
      </c>
      <c r="Y104" s="697">
        <f t="shared" si="11"/>
        <v>0</v>
      </c>
    </row>
    <row r="105" spans="1:25" ht="16.5" customHeight="1" outlineLevel="1">
      <c r="A105" s="491">
        <f t="shared" si="15"/>
        <v>101</v>
      </c>
      <c r="B105" s="658"/>
      <c r="C105" s="677"/>
      <c r="D105" s="678"/>
      <c r="E105" s="679"/>
      <c r="F105" s="680"/>
      <c r="G105" s="681"/>
      <c r="H105" s="495"/>
      <c r="I105" s="493" t="str">
        <f t="shared" si="12"/>
        <v/>
      </c>
      <c r="J105" s="495"/>
      <c r="K105" s="668" t="str">
        <f t="shared" si="13"/>
        <v/>
      </c>
      <c r="L105" s="660" t="str">
        <f t="shared" si="14"/>
        <v>N/A</v>
      </c>
      <c r="M105" s="694">
        <f t="shared" si="9"/>
        <v>0</v>
      </c>
      <c r="N105" s="694">
        <f t="shared" si="9"/>
        <v>0</v>
      </c>
      <c r="O105" s="694">
        <f t="shared" si="9"/>
        <v>0</v>
      </c>
      <c r="P105" s="694">
        <f t="shared" si="9"/>
        <v>0</v>
      </c>
      <c r="Q105" s="694">
        <f t="shared" si="9"/>
        <v>0</v>
      </c>
      <c r="R105" s="694">
        <f t="shared" si="9"/>
        <v>0</v>
      </c>
      <c r="S105" s="694">
        <f t="shared" si="9"/>
        <v>0</v>
      </c>
      <c r="T105" s="694">
        <f t="shared" si="9"/>
        <v>0</v>
      </c>
      <c r="U105" s="694">
        <f t="shared" si="9"/>
        <v>0</v>
      </c>
      <c r="V105" s="694">
        <f t="shared" si="9"/>
        <v>0</v>
      </c>
      <c r="W105" s="694">
        <f t="shared" si="9"/>
        <v>0</v>
      </c>
      <c r="X105" s="694">
        <f t="shared" si="9"/>
        <v>0</v>
      </c>
      <c r="Y105" s="697">
        <f t="shared" si="11"/>
        <v>0</v>
      </c>
    </row>
    <row r="106" spans="1:25" ht="16.5" customHeight="1" outlineLevel="1">
      <c r="A106" s="491">
        <f t="shared" si="15"/>
        <v>102</v>
      </c>
      <c r="B106" s="658"/>
      <c r="C106" s="677"/>
      <c r="D106" s="678"/>
      <c r="E106" s="679"/>
      <c r="F106" s="680"/>
      <c r="G106" s="681"/>
      <c r="H106" s="495"/>
      <c r="I106" s="493" t="str">
        <f t="shared" si="12"/>
        <v/>
      </c>
      <c r="J106" s="495"/>
      <c r="K106" s="668" t="str">
        <f t="shared" si="13"/>
        <v/>
      </c>
      <c r="L106" s="660" t="str">
        <f t="shared" si="14"/>
        <v>N/A</v>
      </c>
      <c r="M106" s="694">
        <f t="shared" si="9"/>
        <v>0</v>
      </c>
      <c r="N106" s="694">
        <f t="shared" si="9"/>
        <v>0</v>
      </c>
      <c r="O106" s="694">
        <f t="shared" si="9"/>
        <v>0</v>
      </c>
      <c r="P106" s="694">
        <f t="shared" si="9"/>
        <v>0</v>
      </c>
      <c r="Q106" s="694">
        <f t="shared" si="9"/>
        <v>0</v>
      </c>
      <c r="R106" s="694">
        <f t="shared" si="9"/>
        <v>0</v>
      </c>
      <c r="S106" s="694">
        <f t="shared" si="9"/>
        <v>0</v>
      </c>
      <c r="T106" s="694">
        <f t="shared" si="9"/>
        <v>0</v>
      </c>
      <c r="U106" s="694">
        <f t="shared" si="9"/>
        <v>0</v>
      </c>
      <c r="V106" s="694">
        <f t="shared" si="9"/>
        <v>0</v>
      </c>
      <c r="W106" s="694">
        <f t="shared" si="9"/>
        <v>0</v>
      </c>
      <c r="X106" s="694">
        <f t="shared" si="9"/>
        <v>0</v>
      </c>
      <c r="Y106" s="697">
        <f t="shared" si="11"/>
        <v>0</v>
      </c>
    </row>
    <row r="107" spans="1:25" ht="16.5" customHeight="1" outlineLevel="1">
      <c r="A107" s="491">
        <f t="shared" si="15"/>
        <v>103</v>
      </c>
      <c r="B107" s="658"/>
      <c r="C107" s="677"/>
      <c r="D107" s="678"/>
      <c r="E107" s="679"/>
      <c r="F107" s="680"/>
      <c r="G107" s="681"/>
      <c r="H107" s="495"/>
      <c r="I107" s="493" t="str">
        <f t="shared" si="12"/>
        <v/>
      </c>
      <c r="J107" s="495"/>
      <c r="K107" s="668" t="str">
        <f t="shared" si="13"/>
        <v/>
      </c>
      <c r="L107" s="660" t="str">
        <f t="shared" si="14"/>
        <v>N/A</v>
      </c>
      <c r="M107" s="694">
        <f t="shared" si="9"/>
        <v>0</v>
      </c>
      <c r="N107" s="694">
        <f t="shared" si="9"/>
        <v>0</v>
      </c>
      <c r="O107" s="694">
        <f t="shared" si="9"/>
        <v>0</v>
      </c>
      <c r="P107" s="694">
        <f t="shared" si="9"/>
        <v>0</v>
      </c>
      <c r="Q107" s="694">
        <f t="shared" si="9"/>
        <v>0</v>
      </c>
      <c r="R107" s="694">
        <f t="shared" ref="N107:X130" si="17">IF(AND($E107="",$F107=""),0,IF(AND((R$3&gt;=$E107),OR((R$3&lt;=$G107),($G107=""),($G107=-1),($G107=0))),IF($L107&gt;R$3,1,0),0))</f>
        <v>0</v>
      </c>
      <c r="S107" s="694">
        <f t="shared" si="17"/>
        <v>0</v>
      </c>
      <c r="T107" s="694">
        <f t="shared" si="17"/>
        <v>0</v>
      </c>
      <c r="U107" s="694">
        <f t="shared" si="17"/>
        <v>0</v>
      </c>
      <c r="V107" s="694">
        <f t="shared" si="17"/>
        <v>0</v>
      </c>
      <c r="W107" s="694">
        <f t="shared" si="17"/>
        <v>0</v>
      </c>
      <c r="X107" s="694">
        <f t="shared" si="17"/>
        <v>0</v>
      </c>
      <c r="Y107" s="697">
        <f t="shared" si="11"/>
        <v>0</v>
      </c>
    </row>
    <row r="108" spans="1:25" ht="16.5" customHeight="1" outlineLevel="1">
      <c r="A108" s="491">
        <f t="shared" si="15"/>
        <v>104</v>
      </c>
      <c r="B108" s="658"/>
      <c r="C108" s="677"/>
      <c r="D108" s="678"/>
      <c r="E108" s="679"/>
      <c r="F108" s="680"/>
      <c r="G108" s="681"/>
      <c r="H108" s="495"/>
      <c r="I108" s="493" t="str">
        <f t="shared" si="12"/>
        <v/>
      </c>
      <c r="J108" s="495"/>
      <c r="K108" s="668" t="str">
        <f t="shared" si="13"/>
        <v/>
      </c>
      <c r="L108" s="660" t="str">
        <f t="shared" si="14"/>
        <v>N/A</v>
      </c>
      <c r="M108" s="694">
        <f t="shared" ref="M108:X150" si="18">IF(AND($E108="",$F108=""),0,IF(AND((M$3&gt;=$E108),OR((M$3&lt;=$G108),($G108=""),($G108=-1),($G108=0))),IF($L108&gt;M$3,1,0),0))</f>
        <v>0</v>
      </c>
      <c r="N108" s="694">
        <f t="shared" si="17"/>
        <v>0</v>
      </c>
      <c r="O108" s="694">
        <f t="shared" si="17"/>
        <v>0</v>
      </c>
      <c r="P108" s="694">
        <f t="shared" si="17"/>
        <v>0</v>
      </c>
      <c r="Q108" s="694">
        <f t="shared" si="17"/>
        <v>0</v>
      </c>
      <c r="R108" s="694">
        <f t="shared" si="17"/>
        <v>0</v>
      </c>
      <c r="S108" s="694">
        <f t="shared" si="17"/>
        <v>0</v>
      </c>
      <c r="T108" s="694">
        <f t="shared" si="17"/>
        <v>0</v>
      </c>
      <c r="U108" s="694">
        <f t="shared" si="17"/>
        <v>0</v>
      </c>
      <c r="V108" s="694">
        <f t="shared" si="17"/>
        <v>0</v>
      </c>
      <c r="W108" s="694">
        <f t="shared" si="17"/>
        <v>0</v>
      </c>
      <c r="X108" s="694">
        <f t="shared" si="17"/>
        <v>0</v>
      </c>
      <c r="Y108" s="697">
        <f t="shared" si="11"/>
        <v>0</v>
      </c>
    </row>
    <row r="109" spans="1:25" ht="16.5" customHeight="1" outlineLevel="1">
      <c r="A109" s="491">
        <f t="shared" si="15"/>
        <v>105</v>
      </c>
      <c r="B109" s="658"/>
      <c r="C109" s="677"/>
      <c r="D109" s="678"/>
      <c r="E109" s="679"/>
      <c r="F109" s="680"/>
      <c r="G109" s="681"/>
      <c r="H109" s="495"/>
      <c r="I109" s="493" t="str">
        <f t="shared" si="12"/>
        <v/>
      </c>
      <c r="J109" s="495"/>
      <c r="K109" s="668" t="str">
        <f t="shared" si="13"/>
        <v/>
      </c>
      <c r="L109" s="660" t="str">
        <f t="shared" si="14"/>
        <v>N/A</v>
      </c>
      <c r="M109" s="694">
        <f t="shared" si="18"/>
        <v>0</v>
      </c>
      <c r="N109" s="694">
        <f t="shared" si="17"/>
        <v>0</v>
      </c>
      <c r="O109" s="694">
        <f t="shared" si="17"/>
        <v>0</v>
      </c>
      <c r="P109" s="694">
        <f t="shared" si="17"/>
        <v>0</v>
      </c>
      <c r="Q109" s="694">
        <f t="shared" si="17"/>
        <v>0</v>
      </c>
      <c r="R109" s="694">
        <f t="shared" si="17"/>
        <v>0</v>
      </c>
      <c r="S109" s="694">
        <f t="shared" si="17"/>
        <v>0</v>
      </c>
      <c r="T109" s="694">
        <f t="shared" si="17"/>
        <v>0</v>
      </c>
      <c r="U109" s="694">
        <f t="shared" si="17"/>
        <v>0</v>
      </c>
      <c r="V109" s="694">
        <f t="shared" si="17"/>
        <v>0</v>
      </c>
      <c r="W109" s="694">
        <f t="shared" si="17"/>
        <v>0</v>
      </c>
      <c r="X109" s="694">
        <f t="shared" si="17"/>
        <v>0</v>
      </c>
      <c r="Y109" s="697">
        <f t="shared" si="11"/>
        <v>0</v>
      </c>
    </row>
    <row r="110" spans="1:25" ht="16.5" customHeight="1" outlineLevel="1">
      <c r="A110" s="491">
        <f t="shared" si="15"/>
        <v>106</v>
      </c>
      <c r="B110" s="658"/>
      <c r="C110" s="677"/>
      <c r="D110" s="678"/>
      <c r="E110" s="679"/>
      <c r="F110" s="680"/>
      <c r="G110" s="681"/>
      <c r="H110" s="495"/>
      <c r="I110" s="493" t="str">
        <f t="shared" si="12"/>
        <v/>
      </c>
      <c r="J110" s="495"/>
      <c r="K110" s="668" t="str">
        <f t="shared" si="13"/>
        <v/>
      </c>
      <c r="L110" s="660" t="str">
        <f t="shared" si="14"/>
        <v>N/A</v>
      </c>
      <c r="M110" s="694">
        <f t="shared" si="18"/>
        <v>0</v>
      </c>
      <c r="N110" s="694">
        <f t="shared" si="17"/>
        <v>0</v>
      </c>
      <c r="O110" s="694">
        <f t="shared" si="17"/>
        <v>0</v>
      </c>
      <c r="P110" s="694">
        <f t="shared" si="17"/>
        <v>0</v>
      </c>
      <c r="Q110" s="694">
        <f t="shared" si="17"/>
        <v>0</v>
      </c>
      <c r="R110" s="694">
        <f t="shared" si="17"/>
        <v>0</v>
      </c>
      <c r="S110" s="694">
        <f t="shared" si="17"/>
        <v>0</v>
      </c>
      <c r="T110" s="694">
        <f t="shared" si="17"/>
        <v>0</v>
      </c>
      <c r="U110" s="694">
        <f t="shared" si="17"/>
        <v>0</v>
      </c>
      <c r="V110" s="694">
        <f t="shared" si="17"/>
        <v>0</v>
      </c>
      <c r="W110" s="694">
        <f t="shared" si="17"/>
        <v>0</v>
      </c>
      <c r="X110" s="694">
        <f t="shared" si="17"/>
        <v>0</v>
      </c>
      <c r="Y110" s="697">
        <f t="shared" si="11"/>
        <v>0</v>
      </c>
    </row>
    <row r="111" spans="1:25" ht="16.5" customHeight="1" outlineLevel="1">
      <c r="A111" s="491">
        <f t="shared" si="15"/>
        <v>107</v>
      </c>
      <c r="B111" s="658"/>
      <c r="C111" s="677"/>
      <c r="D111" s="678"/>
      <c r="E111" s="679"/>
      <c r="F111" s="680"/>
      <c r="G111" s="681"/>
      <c r="H111" s="495"/>
      <c r="I111" s="493" t="str">
        <f t="shared" si="12"/>
        <v/>
      </c>
      <c r="J111" s="495"/>
      <c r="K111" s="668" t="str">
        <f t="shared" si="13"/>
        <v/>
      </c>
      <c r="L111" s="660" t="str">
        <f t="shared" si="14"/>
        <v>N/A</v>
      </c>
      <c r="M111" s="694">
        <f t="shared" si="18"/>
        <v>0</v>
      </c>
      <c r="N111" s="694">
        <f t="shared" si="17"/>
        <v>0</v>
      </c>
      <c r="O111" s="694">
        <f t="shared" si="17"/>
        <v>0</v>
      </c>
      <c r="P111" s="694">
        <f t="shared" si="17"/>
        <v>0</v>
      </c>
      <c r="Q111" s="694">
        <f t="shared" si="17"/>
        <v>0</v>
      </c>
      <c r="R111" s="694">
        <f t="shared" si="17"/>
        <v>0</v>
      </c>
      <c r="S111" s="694">
        <f t="shared" si="17"/>
        <v>0</v>
      </c>
      <c r="T111" s="694">
        <f t="shared" si="17"/>
        <v>0</v>
      </c>
      <c r="U111" s="694">
        <f t="shared" si="17"/>
        <v>0</v>
      </c>
      <c r="V111" s="694">
        <f t="shared" si="17"/>
        <v>0</v>
      </c>
      <c r="W111" s="694">
        <f t="shared" si="17"/>
        <v>0</v>
      </c>
      <c r="X111" s="694">
        <f t="shared" si="17"/>
        <v>0</v>
      </c>
      <c r="Y111" s="697">
        <f t="shared" si="11"/>
        <v>0</v>
      </c>
    </row>
    <row r="112" spans="1:25" ht="16.5" customHeight="1" outlineLevel="1">
      <c r="A112" s="491">
        <f t="shared" si="15"/>
        <v>108</v>
      </c>
      <c r="B112" s="658"/>
      <c r="C112" s="677"/>
      <c r="D112" s="678"/>
      <c r="E112" s="679"/>
      <c r="F112" s="680"/>
      <c r="G112" s="681"/>
      <c r="H112" s="495"/>
      <c r="I112" s="493" t="str">
        <f t="shared" si="12"/>
        <v/>
      </c>
      <c r="J112" s="495"/>
      <c r="K112" s="668" t="str">
        <f t="shared" si="13"/>
        <v/>
      </c>
      <c r="L112" s="660" t="str">
        <f t="shared" si="14"/>
        <v>N/A</v>
      </c>
      <c r="M112" s="694">
        <f t="shared" si="18"/>
        <v>0</v>
      </c>
      <c r="N112" s="694">
        <f t="shared" si="17"/>
        <v>0</v>
      </c>
      <c r="O112" s="694">
        <f t="shared" si="17"/>
        <v>0</v>
      </c>
      <c r="P112" s="694">
        <f t="shared" si="17"/>
        <v>0</v>
      </c>
      <c r="Q112" s="694">
        <f t="shared" si="17"/>
        <v>0</v>
      </c>
      <c r="R112" s="694">
        <f t="shared" si="17"/>
        <v>0</v>
      </c>
      <c r="S112" s="694">
        <f t="shared" si="17"/>
        <v>0</v>
      </c>
      <c r="T112" s="694">
        <f t="shared" si="17"/>
        <v>0</v>
      </c>
      <c r="U112" s="694">
        <f t="shared" si="17"/>
        <v>0</v>
      </c>
      <c r="V112" s="694">
        <f t="shared" si="17"/>
        <v>0</v>
      </c>
      <c r="W112" s="694">
        <f t="shared" si="17"/>
        <v>0</v>
      </c>
      <c r="X112" s="694">
        <f t="shared" si="17"/>
        <v>0</v>
      </c>
      <c r="Y112" s="697">
        <f t="shared" si="11"/>
        <v>0</v>
      </c>
    </row>
    <row r="113" spans="1:25" ht="16.5" customHeight="1" outlineLevel="1">
      <c r="A113" s="491">
        <f t="shared" si="15"/>
        <v>109</v>
      </c>
      <c r="B113" s="658"/>
      <c r="C113" s="677"/>
      <c r="D113" s="678"/>
      <c r="E113" s="679"/>
      <c r="F113" s="680"/>
      <c r="G113" s="681"/>
      <c r="H113" s="495"/>
      <c r="I113" s="493" t="str">
        <f t="shared" si="12"/>
        <v/>
      </c>
      <c r="J113" s="495"/>
      <c r="K113" s="668" t="str">
        <f t="shared" si="13"/>
        <v/>
      </c>
      <c r="L113" s="660" t="str">
        <f t="shared" si="14"/>
        <v>N/A</v>
      </c>
      <c r="M113" s="694">
        <f t="shared" si="18"/>
        <v>0</v>
      </c>
      <c r="N113" s="694">
        <f t="shared" si="17"/>
        <v>0</v>
      </c>
      <c r="O113" s="694">
        <f t="shared" si="17"/>
        <v>0</v>
      </c>
      <c r="P113" s="694">
        <f t="shared" si="17"/>
        <v>0</v>
      </c>
      <c r="Q113" s="694">
        <f t="shared" si="17"/>
        <v>0</v>
      </c>
      <c r="R113" s="694">
        <f t="shared" si="17"/>
        <v>0</v>
      </c>
      <c r="S113" s="694">
        <f t="shared" si="17"/>
        <v>0</v>
      </c>
      <c r="T113" s="694">
        <f t="shared" si="17"/>
        <v>0</v>
      </c>
      <c r="U113" s="694">
        <f t="shared" si="17"/>
        <v>0</v>
      </c>
      <c r="V113" s="694">
        <f t="shared" si="17"/>
        <v>0</v>
      </c>
      <c r="W113" s="694">
        <f t="shared" si="17"/>
        <v>0</v>
      </c>
      <c r="X113" s="694">
        <f t="shared" si="17"/>
        <v>0</v>
      </c>
      <c r="Y113" s="697">
        <f t="shared" si="11"/>
        <v>0</v>
      </c>
    </row>
    <row r="114" spans="1:25" ht="16.5" customHeight="1" outlineLevel="1">
      <c r="A114" s="491">
        <f t="shared" si="15"/>
        <v>110</v>
      </c>
      <c r="B114" s="659"/>
      <c r="C114" s="677"/>
      <c r="D114" s="678"/>
      <c r="E114" s="679"/>
      <c r="F114" s="682"/>
      <c r="G114" s="681"/>
      <c r="H114" s="495"/>
      <c r="I114" s="493" t="str">
        <f t="shared" si="12"/>
        <v/>
      </c>
      <c r="J114" s="495"/>
      <c r="K114" s="668" t="str">
        <f t="shared" si="13"/>
        <v/>
      </c>
      <c r="L114" s="660" t="str">
        <f t="shared" si="14"/>
        <v>N/A</v>
      </c>
      <c r="M114" s="694">
        <f t="shared" si="18"/>
        <v>0</v>
      </c>
      <c r="N114" s="694">
        <f t="shared" si="17"/>
        <v>0</v>
      </c>
      <c r="O114" s="694">
        <f t="shared" si="17"/>
        <v>0</v>
      </c>
      <c r="P114" s="694">
        <f t="shared" si="17"/>
        <v>0</v>
      </c>
      <c r="Q114" s="694">
        <f t="shared" si="17"/>
        <v>0</v>
      </c>
      <c r="R114" s="694">
        <f t="shared" si="17"/>
        <v>0</v>
      </c>
      <c r="S114" s="694">
        <f t="shared" si="17"/>
        <v>0</v>
      </c>
      <c r="T114" s="694">
        <f t="shared" si="17"/>
        <v>0</v>
      </c>
      <c r="U114" s="694">
        <f t="shared" si="17"/>
        <v>0</v>
      </c>
      <c r="V114" s="694">
        <f t="shared" si="17"/>
        <v>0</v>
      </c>
      <c r="W114" s="694">
        <f t="shared" si="17"/>
        <v>0</v>
      </c>
      <c r="X114" s="694">
        <f t="shared" si="17"/>
        <v>0</v>
      </c>
      <c r="Y114" s="697">
        <f t="shared" si="11"/>
        <v>0</v>
      </c>
    </row>
    <row r="115" spans="1:25" ht="16.5" customHeight="1" outlineLevel="1">
      <c r="A115" s="491">
        <f t="shared" si="15"/>
        <v>111</v>
      </c>
      <c r="B115" s="658"/>
      <c r="C115" s="677"/>
      <c r="D115" s="678"/>
      <c r="E115" s="679"/>
      <c r="F115" s="680"/>
      <c r="G115" s="681"/>
      <c r="H115" s="495"/>
      <c r="I115" s="493" t="str">
        <f t="shared" si="12"/>
        <v/>
      </c>
      <c r="J115" s="495"/>
      <c r="K115" s="668" t="str">
        <f t="shared" si="13"/>
        <v/>
      </c>
      <c r="L115" s="660" t="str">
        <f t="shared" si="14"/>
        <v>N/A</v>
      </c>
      <c r="M115" s="694">
        <f t="shared" si="18"/>
        <v>0</v>
      </c>
      <c r="N115" s="694">
        <f t="shared" si="17"/>
        <v>0</v>
      </c>
      <c r="O115" s="694">
        <f t="shared" si="17"/>
        <v>0</v>
      </c>
      <c r="P115" s="694">
        <f t="shared" si="17"/>
        <v>0</v>
      </c>
      <c r="Q115" s="694">
        <f t="shared" si="17"/>
        <v>0</v>
      </c>
      <c r="R115" s="694">
        <f t="shared" si="17"/>
        <v>0</v>
      </c>
      <c r="S115" s="694">
        <f t="shared" si="17"/>
        <v>0</v>
      </c>
      <c r="T115" s="694">
        <f t="shared" si="17"/>
        <v>0</v>
      </c>
      <c r="U115" s="694">
        <f t="shared" si="17"/>
        <v>0</v>
      </c>
      <c r="V115" s="694">
        <f t="shared" si="17"/>
        <v>0</v>
      </c>
      <c r="W115" s="694">
        <f t="shared" si="17"/>
        <v>0</v>
      </c>
      <c r="X115" s="694">
        <f t="shared" si="17"/>
        <v>0</v>
      </c>
      <c r="Y115" s="697">
        <f t="shared" si="11"/>
        <v>0</v>
      </c>
    </row>
    <row r="116" spans="1:25" ht="16.5" customHeight="1" outlineLevel="1">
      <c r="A116" s="491">
        <f t="shared" si="15"/>
        <v>112</v>
      </c>
      <c r="B116" s="658"/>
      <c r="C116" s="677"/>
      <c r="D116" s="678"/>
      <c r="E116" s="679"/>
      <c r="F116" s="680"/>
      <c r="G116" s="681"/>
      <c r="H116" s="495"/>
      <c r="I116" s="493" t="str">
        <f t="shared" si="12"/>
        <v/>
      </c>
      <c r="J116" s="495"/>
      <c r="K116" s="668" t="str">
        <f t="shared" si="13"/>
        <v/>
      </c>
      <c r="L116" s="660" t="str">
        <f t="shared" si="14"/>
        <v>N/A</v>
      </c>
      <c r="M116" s="694">
        <f t="shared" si="18"/>
        <v>0</v>
      </c>
      <c r="N116" s="694">
        <f t="shared" si="17"/>
        <v>0</v>
      </c>
      <c r="O116" s="694">
        <f t="shared" si="17"/>
        <v>0</v>
      </c>
      <c r="P116" s="694">
        <f t="shared" si="17"/>
        <v>0</v>
      </c>
      <c r="Q116" s="694">
        <f t="shared" si="17"/>
        <v>0</v>
      </c>
      <c r="R116" s="694">
        <f t="shared" si="17"/>
        <v>0</v>
      </c>
      <c r="S116" s="694">
        <f t="shared" si="17"/>
        <v>0</v>
      </c>
      <c r="T116" s="694">
        <f t="shared" si="17"/>
        <v>0</v>
      </c>
      <c r="U116" s="694">
        <f t="shared" si="17"/>
        <v>0</v>
      </c>
      <c r="V116" s="694">
        <f t="shared" si="17"/>
        <v>0</v>
      </c>
      <c r="W116" s="694">
        <f t="shared" si="17"/>
        <v>0</v>
      </c>
      <c r="X116" s="694">
        <f t="shared" si="17"/>
        <v>0</v>
      </c>
      <c r="Y116" s="697">
        <f t="shared" si="11"/>
        <v>0</v>
      </c>
    </row>
    <row r="117" spans="1:25" ht="16.5" customHeight="1" outlineLevel="1">
      <c r="A117" s="491">
        <f t="shared" si="15"/>
        <v>113</v>
      </c>
      <c r="B117" s="658"/>
      <c r="C117" s="677"/>
      <c r="D117" s="678"/>
      <c r="E117" s="679"/>
      <c r="F117" s="680"/>
      <c r="G117" s="681"/>
      <c r="H117" s="495"/>
      <c r="I117" s="493" t="str">
        <f t="shared" si="12"/>
        <v/>
      </c>
      <c r="J117" s="495"/>
      <c r="K117" s="668" t="str">
        <f t="shared" si="13"/>
        <v/>
      </c>
      <c r="L117" s="660" t="str">
        <f t="shared" si="14"/>
        <v>N/A</v>
      </c>
      <c r="M117" s="694">
        <f t="shared" si="18"/>
        <v>0</v>
      </c>
      <c r="N117" s="694">
        <f t="shared" si="17"/>
        <v>0</v>
      </c>
      <c r="O117" s="694">
        <f t="shared" si="17"/>
        <v>0</v>
      </c>
      <c r="P117" s="694">
        <f t="shared" si="17"/>
        <v>0</v>
      </c>
      <c r="Q117" s="694">
        <f t="shared" si="17"/>
        <v>0</v>
      </c>
      <c r="R117" s="694">
        <f t="shared" si="17"/>
        <v>0</v>
      </c>
      <c r="S117" s="694">
        <f t="shared" si="17"/>
        <v>0</v>
      </c>
      <c r="T117" s="694">
        <f t="shared" si="17"/>
        <v>0</v>
      </c>
      <c r="U117" s="694">
        <f t="shared" si="17"/>
        <v>0</v>
      </c>
      <c r="V117" s="694">
        <f t="shared" si="17"/>
        <v>0</v>
      </c>
      <c r="W117" s="694">
        <f t="shared" si="17"/>
        <v>0</v>
      </c>
      <c r="X117" s="694">
        <f t="shared" si="17"/>
        <v>0</v>
      </c>
      <c r="Y117" s="697">
        <f t="shared" si="11"/>
        <v>0</v>
      </c>
    </row>
    <row r="118" spans="1:25" ht="16.5" customHeight="1" outlineLevel="1">
      <c r="A118" s="491">
        <f t="shared" si="15"/>
        <v>114</v>
      </c>
      <c r="B118" s="658"/>
      <c r="C118" s="677"/>
      <c r="D118" s="678"/>
      <c r="E118" s="679"/>
      <c r="F118" s="680"/>
      <c r="G118" s="681"/>
      <c r="H118" s="495"/>
      <c r="I118" s="493" t="str">
        <f t="shared" si="12"/>
        <v/>
      </c>
      <c r="J118" s="495"/>
      <c r="K118" s="668" t="str">
        <f t="shared" si="13"/>
        <v/>
      </c>
      <c r="L118" s="660" t="str">
        <f t="shared" si="14"/>
        <v>N/A</v>
      </c>
      <c r="M118" s="694">
        <f t="shared" si="18"/>
        <v>0</v>
      </c>
      <c r="N118" s="694">
        <f t="shared" si="17"/>
        <v>0</v>
      </c>
      <c r="O118" s="694">
        <f t="shared" si="17"/>
        <v>0</v>
      </c>
      <c r="P118" s="694">
        <f t="shared" si="17"/>
        <v>0</v>
      </c>
      <c r="Q118" s="694">
        <f t="shared" si="17"/>
        <v>0</v>
      </c>
      <c r="R118" s="694">
        <f t="shared" si="17"/>
        <v>0</v>
      </c>
      <c r="S118" s="694">
        <f t="shared" si="17"/>
        <v>0</v>
      </c>
      <c r="T118" s="694">
        <f t="shared" si="17"/>
        <v>0</v>
      </c>
      <c r="U118" s="694">
        <f t="shared" si="17"/>
        <v>0</v>
      </c>
      <c r="V118" s="694">
        <f t="shared" si="17"/>
        <v>0</v>
      </c>
      <c r="W118" s="694">
        <f t="shared" si="17"/>
        <v>0</v>
      </c>
      <c r="X118" s="694">
        <f t="shared" si="17"/>
        <v>0</v>
      </c>
      <c r="Y118" s="697">
        <f t="shared" si="11"/>
        <v>0</v>
      </c>
    </row>
    <row r="119" spans="1:25" ht="16.5" customHeight="1" outlineLevel="1">
      <c r="A119" s="491">
        <f t="shared" si="15"/>
        <v>115</v>
      </c>
      <c r="B119" s="658"/>
      <c r="C119" s="677"/>
      <c r="D119" s="678"/>
      <c r="E119" s="679"/>
      <c r="F119" s="680"/>
      <c r="G119" s="681"/>
      <c r="H119" s="495"/>
      <c r="I119" s="493" t="str">
        <f t="shared" si="12"/>
        <v/>
      </c>
      <c r="J119" s="495"/>
      <c r="K119" s="668" t="str">
        <f t="shared" si="13"/>
        <v/>
      </c>
      <c r="L119" s="660" t="str">
        <f t="shared" si="14"/>
        <v>N/A</v>
      </c>
      <c r="M119" s="694">
        <f t="shared" si="18"/>
        <v>0</v>
      </c>
      <c r="N119" s="694">
        <f t="shared" si="17"/>
        <v>0</v>
      </c>
      <c r="O119" s="694">
        <f t="shared" si="17"/>
        <v>0</v>
      </c>
      <c r="P119" s="694">
        <f t="shared" si="17"/>
        <v>0</v>
      </c>
      <c r="Q119" s="694">
        <f t="shared" si="17"/>
        <v>0</v>
      </c>
      <c r="R119" s="694">
        <f t="shared" si="17"/>
        <v>0</v>
      </c>
      <c r="S119" s="694">
        <f t="shared" si="17"/>
        <v>0</v>
      </c>
      <c r="T119" s="694">
        <f t="shared" si="17"/>
        <v>0</v>
      </c>
      <c r="U119" s="694">
        <f t="shared" si="17"/>
        <v>0</v>
      </c>
      <c r="V119" s="694">
        <f t="shared" si="17"/>
        <v>0</v>
      </c>
      <c r="W119" s="694">
        <f t="shared" si="17"/>
        <v>0</v>
      </c>
      <c r="X119" s="694">
        <f t="shared" si="17"/>
        <v>0</v>
      </c>
      <c r="Y119" s="697">
        <f t="shared" si="11"/>
        <v>0</v>
      </c>
    </row>
    <row r="120" spans="1:25" ht="16.5" customHeight="1" outlineLevel="1">
      <c r="A120" s="491">
        <f t="shared" si="15"/>
        <v>116</v>
      </c>
      <c r="B120" s="658"/>
      <c r="C120" s="677"/>
      <c r="D120" s="678"/>
      <c r="E120" s="679"/>
      <c r="F120" s="682"/>
      <c r="G120" s="681"/>
      <c r="H120" s="689"/>
      <c r="I120" s="493" t="str">
        <f t="shared" si="12"/>
        <v/>
      </c>
      <c r="J120" s="689"/>
      <c r="K120" s="668" t="str">
        <f t="shared" si="13"/>
        <v/>
      </c>
      <c r="L120" s="660" t="str">
        <f t="shared" si="14"/>
        <v>N/A</v>
      </c>
      <c r="M120" s="694">
        <f t="shared" si="18"/>
        <v>0</v>
      </c>
      <c r="N120" s="694">
        <f t="shared" si="17"/>
        <v>0</v>
      </c>
      <c r="O120" s="694">
        <f t="shared" si="17"/>
        <v>0</v>
      </c>
      <c r="P120" s="694">
        <f t="shared" si="17"/>
        <v>0</v>
      </c>
      <c r="Q120" s="694">
        <f t="shared" si="17"/>
        <v>0</v>
      </c>
      <c r="R120" s="694">
        <f t="shared" si="17"/>
        <v>0</v>
      </c>
      <c r="S120" s="694">
        <f t="shared" si="17"/>
        <v>0</v>
      </c>
      <c r="T120" s="694">
        <f t="shared" si="17"/>
        <v>0</v>
      </c>
      <c r="U120" s="694">
        <f t="shared" si="17"/>
        <v>0</v>
      </c>
      <c r="V120" s="694">
        <f t="shared" si="17"/>
        <v>0</v>
      </c>
      <c r="W120" s="694">
        <f t="shared" si="17"/>
        <v>0</v>
      </c>
      <c r="X120" s="694">
        <f t="shared" si="17"/>
        <v>0</v>
      </c>
      <c r="Y120" s="697">
        <f t="shared" si="11"/>
        <v>0</v>
      </c>
    </row>
    <row r="121" spans="1:25" ht="16.5" customHeight="1" outlineLevel="1">
      <c r="A121" s="491">
        <f t="shared" si="15"/>
        <v>117</v>
      </c>
      <c r="B121" s="658"/>
      <c r="C121" s="677"/>
      <c r="D121" s="678"/>
      <c r="E121" s="679"/>
      <c r="F121" s="680"/>
      <c r="G121" s="681"/>
      <c r="H121" s="492"/>
      <c r="I121" s="493" t="str">
        <f t="shared" si="12"/>
        <v/>
      </c>
      <c r="J121" s="492"/>
      <c r="K121" s="668" t="str">
        <f t="shared" si="13"/>
        <v/>
      </c>
      <c r="L121" s="660" t="str">
        <f t="shared" si="14"/>
        <v>N/A</v>
      </c>
      <c r="M121" s="694">
        <f t="shared" si="18"/>
        <v>0</v>
      </c>
      <c r="N121" s="694">
        <f t="shared" si="17"/>
        <v>0</v>
      </c>
      <c r="O121" s="694">
        <f t="shared" si="17"/>
        <v>0</v>
      </c>
      <c r="P121" s="694">
        <f t="shared" si="17"/>
        <v>0</v>
      </c>
      <c r="Q121" s="694">
        <f t="shared" si="17"/>
        <v>0</v>
      </c>
      <c r="R121" s="694">
        <f t="shared" si="17"/>
        <v>0</v>
      </c>
      <c r="S121" s="694">
        <f t="shared" si="17"/>
        <v>0</v>
      </c>
      <c r="T121" s="694">
        <f t="shared" si="17"/>
        <v>0</v>
      </c>
      <c r="U121" s="694">
        <f t="shared" si="17"/>
        <v>0</v>
      </c>
      <c r="V121" s="694">
        <f t="shared" si="17"/>
        <v>0</v>
      </c>
      <c r="W121" s="694">
        <f t="shared" si="17"/>
        <v>0</v>
      </c>
      <c r="X121" s="694">
        <f t="shared" si="17"/>
        <v>0</v>
      </c>
      <c r="Y121" s="697">
        <f t="shared" si="11"/>
        <v>0</v>
      </c>
    </row>
    <row r="122" spans="1:25" ht="16.5" customHeight="1" outlineLevel="1">
      <c r="A122" s="491">
        <f t="shared" si="15"/>
        <v>118</v>
      </c>
      <c r="B122" s="658"/>
      <c r="C122" s="677"/>
      <c r="D122" s="678"/>
      <c r="E122" s="679"/>
      <c r="F122" s="680"/>
      <c r="G122" s="681"/>
      <c r="H122" s="495"/>
      <c r="I122" s="493" t="str">
        <f t="shared" si="12"/>
        <v/>
      </c>
      <c r="J122" s="495"/>
      <c r="K122" s="668" t="str">
        <f t="shared" si="13"/>
        <v/>
      </c>
      <c r="L122" s="660" t="str">
        <f t="shared" si="14"/>
        <v>N/A</v>
      </c>
      <c r="M122" s="694">
        <f t="shared" si="18"/>
        <v>0</v>
      </c>
      <c r="N122" s="694">
        <f t="shared" si="17"/>
        <v>0</v>
      </c>
      <c r="O122" s="694">
        <f t="shared" si="17"/>
        <v>0</v>
      </c>
      <c r="P122" s="694">
        <f t="shared" si="17"/>
        <v>0</v>
      </c>
      <c r="Q122" s="694">
        <f t="shared" si="17"/>
        <v>0</v>
      </c>
      <c r="R122" s="694">
        <f t="shared" si="17"/>
        <v>0</v>
      </c>
      <c r="S122" s="694">
        <f t="shared" si="17"/>
        <v>0</v>
      </c>
      <c r="T122" s="694">
        <f t="shared" si="17"/>
        <v>0</v>
      </c>
      <c r="U122" s="694">
        <f t="shared" si="17"/>
        <v>0</v>
      </c>
      <c r="V122" s="694">
        <f t="shared" si="17"/>
        <v>0</v>
      </c>
      <c r="W122" s="694">
        <f t="shared" si="17"/>
        <v>0</v>
      </c>
      <c r="X122" s="694">
        <f t="shared" si="17"/>
        <v>0</v>
      </c>
      <c r="Y122" s="697">
        <f t="shared" si="11"/>
        <v>0</v>
      </c>
    </row>
    <row r="123" spans="1:25" ht="16.5" customHeight="1" outlineLevel="1">
      <c r="A123" s="491">
        <f t="shared" si="15"/>
        <v>119</v>
      </c>
      <c r="B123" s="658"/>
      <c r="C123" s="677"/>
      <c r="D123" s="678"/>
      <c r="E123" s="679"/>
      <c r="F123" s="680"/>
      <c r="G123" s="681"/>
      <c r="H123" s="495"/>
      <c r="I123" s="493" t="str">
        <f t="shared" si="12"/>
        <v/>
      </c>
      <c r="J123" s="495"/>
      <c r="K123" s="668" t="str">
        <f t="shared" si="13"/>
        <v/>
      </c>
      <c r="L123" s="660" t="str">
        <f t="shared" si="14"/>
        <v>N/A</v>
      </c>
      <c r="M123" s="694">
        <f t="shared" si="18"/>
        <v>0</v>
      </c>
      <c r="N123" s="694">
        <f t="shared" si="17"/>
        <v>0</v>
      </c>
      <c r="O123" s="694">
        <f t="shared" si="17"/>
        <v>0</v>
      </c>
      <c r="P123" s="694">
        <f t="shared" si="17"/>
        <v>0</v>
      </c>
      <c r="Q123" s="694">
        <f t="shared" si="17"/>
        <v>0</v>
      </c>
      <c r="R123" s="694">
        <f t="shared" si="17"/>
        <v>0</v>
      </c>
      <c r="S123" s="694">
        <f t="shared" si="17"/>
        <v>0</v>
      </c>
      <c r="T123" s="694">
        <f t="shared" si="17"/>
        <v>0</v>
      </c>
      <c r="U123" s="694">
        <f t="shared" si="17"/>
        <v>0</v>
      </c>
      <c r="V123" s="694">
        <f t="shared" si="17"/>
        <v>0</v>
      </c>
      <c r="W123" s="694">
        <f t="shared" si="17"/>
        <v>0</v>
      </c>
      <c r="X123" s="694">
        <f t="shared" si="17"/>
        <v>0</v>
      </c>
      <c r="Y123" s="697">
        <f t="shared" si="11"/>
        <v>0</v>
      </c>
    </row>
    <row r="124" spans="1:25" ht="16.5" customHeight="1" outlineLevel="1">
      <c r="A124" s="491">
        <f t="shared" si="15"/>
        <v>120</v>
      </c>
      <c r="B124" s="659"/>
      <c r="C124" s="677"/>
      <c r="D124" s="678"/>
      <c r="E124" s="679"/>
      <c r="F124" s="680"/>
      <c r="G124" s="681"/>
      <c r="H124" s="495"/>
      <c r="I124" s="493" t="str">
        <f t="shared" si="12"/>
        <v/>
      </c>
      <c r="J124" s="495"/>
      <c r="K124" s="668" t="str">
        <f t="shared" si="13"/>
        <v/>
      </c>
      <c r="L124" s="660" t="str">
        <f t="shared" si="14"/>
        <v>N/A</v>
      </c>
      <c r="M124" s="694">
        <f t="shared" si="18"/>
        <v>0</v>
      </c>
      <c r="N124" s="694">
        <f t="shared" si="17"/>
        <v>0</v>
      </c>
      <c r="O124" s="694">
        <f t="shared" si="17"/>
        <v>0</v>
      </c>
      <c r="P124" s="694">
        <f t="shared" si="17"/>
        <v>0</v>
      </c>
      <c r="Q124" s="694">
        <f t="shared" si="17"/>
        <v>0</v>
      </c>
      <c r="R124" s="694">
        <f t="shared" si="17"/>
        <v>0</v>
      </c>
      <c r="S124" s="694">
        <f t="shared" si="17"/>
        <v>0</v>
      </c>
      <c r="T124" s="694">
        <f t="shared" si="17"/>
        <v>0</v>
      </c>
      <c r="U124" s="694">
        <f t="shared" si="17"/>
        <v>0</v>
      </c>
      <c r="V124" s="694">
        <f t="shared" si="17"/>
        <v>0</v>
      </c>
      <c r="W124" s="694">
        <f t="shared" si="17"/>
        <v>0</v>
      </c>
      <c r="X124" s="694">
        <f t="shared" si="17"/>
        <v>0</v>
      </c>
      <c r="Y124" s="697">
        <f t="shared" si="11"/>
        <v>0</v>
      </c>
    </row>
    <row r="125" spans="1:25" ht="16.5" customHeight="1" outlineLevel="1">
      <c r="A125" s="491">
        <f t="shared" si="15"/>
        <v>121</v>
      </c>
      <c r="B125" s="658"/>
      <c r="C125" s="677"/>
      <c r="D125" s="678"/>
      <c r="E125" s="679"/>
      <c r="F125" s="680"/>
      <c r="G125" s="681"/>
      <c r="H125" s="495"/>
      <c r="I125" s="493" t="str">
        <f t="shared" si="12"/>
        <v/>
      </c>
      <c r="J125" s="495"/>
      <c r="K125" s="668" t="str">
        <f t="shared" si="13"/>
        <v/>
      </c>
      <c r="L125" s="660" t="str">
        <f t="shared" si="14"/>
        <v>N/A</v>
      </c>
      <c r="M125" s="694">
        <f t="shared" si="18"/>
        <v>0</v>
      </c>
      <c r="N125" s="694">
        <f t="shared" si="17"/>
        <v>0</v>
      </c>
      <c r="O125" s="694">
        <f t="shared" si="17"/>
        <v>0</v>
      </c>
      <c r="P125" s="694">
        <f t="shared" si="17"/>
        <v>0</v>
      </c>
      <c r="Q125" s="694">
        <f t="shared" si="17"/>
        <v>0</v>
      </c>
      <c r="R125" s="694">
        <f t="shared" si="17"/>
        <v>0</v>
      </c>
      <c r="S125" s="694">
        <f t="shared" si="17"/>
        <v>0</v>
      </c>
      <c r="T125" s="694">
        <f t="shared" si="17"/>
        <v>0</v>
      </c>
      <c r="U125" s="694">
        <f t="shared" si="17"/>
        <v>0</v>
      </c>
      <c r="V125" s="694">
        <f t="shared" si="17"/>
        <v>0</v>
      </c>
      <c r="W125" s="694">
        <f t="shared" si="17"/>
        <v>0</v>
      </c>
      <c r="X125" s="694">
        <f t="shared" si="17"/>
        <v>0</v>
      </c>
      <c r="Y125" s="697">
        <f t="shared" si="11"/>
        <v>0</v>
      </c>
    </row>
    <row r="126" spans="1:25" ht="16.5" customHeight="1" outlineLevel="1">
      <c r="A126" s="491">
        <f t="shared" si="15"/>
        <v>122</v>
      </c>
      <c r="B126" s="658"/>
      <c r="C126" s="677"/>
      <c r="D126" s="678"/>
      <c r="E126" s="679"/>
      <c r="F126" s="680"/>
      <c r="G126" s="681"/>
      <c r="H126" s="495"/>
      <c r="I126" s="493" t="str">
        <f t="shared" si="12"/>
        <v/>
      </c>
      <c r="J126" s="495"/>
      <c r="K126" s="668" t="str">
        <f t="shared" si="13"/>
        <v/>
      </c>
      <c r="L126" s="660" t="str">
        <f t="shared" si="14"/>
        <v>N/A</v>
      </c>
      <c r="M126" s="694">
        <f t="shared" si="18"/>
        <v>0</v>
      </c>
      <c r="N126" s="694">
        <f t="shared" si="17"/>
        <v>0</v>
      </c>
      <c r="O126" s="694">
        <f t="shared" si="17"/>
        <v>0</v>
      </c>
      <c r="P126" s="694">
        <f t="shared" si="17"/>
        <v>0</v>
      </c>
      <c r="Q126" s="694">
        <f t="shared" si="17"/>
        <v>0</v>
      </c>
      <c r="R126" s="694">
        <f t="shared" si="17"/>
        <v>0</v>
      </c>
      <c r="S126" s="694">
        <f t="shared" si="17"/>
        <v>0</v>
      </c>
      <c r="T126" s="694">
        <f t="shared" si="17"/>
        <v>0</v>
      </c>
      <c r="U126" s="694">
        <f t="shared" si="17"/>
        <v>0</v>
      </c>
      <c r="V126" s="694">
        <f t="shared" si="17"/>
        <v>0</v>
      </c>
      <c r="W126" s="694">
        <f t="shared" si="17"/>
        <v>0</v>
      </c>
      <c r="X126" s="694">
        <f t="shared" si="17"/>
        <v>0</v>
      </c>
      <c r="Y126" s="697">
        <f t="shared" si="11"/>
        <v>0</v>
      </c>
    </row>
    <row r="127" spans="1:25" ht="16.5" customHeight="1" outlineLevel="1">
      <c r="A127" s="491">
        <f t="shared" si="15"/>
        <v>123</v>
      </c>
      <c r="B127" s="658"/>
      <c r="C127" s="677"/>
      <c r="D127" s="678"/>
      <c r="E127" s="679"/>
      <c r="F127" s="680"/>
      <c r="G127" s="681"/>
      <c r="H127" s="495"/>
      <c r="I127" s="493" t="str">
        <f t="shared" si="12"/>
        <v/>
      </c>
      <c r="J127" s="495"/>
      <c r="K127" s="668" t="str">
        <f t="shared" si="13"/>
        <v/>
      </c>
      <c r="L127" s="660" t="str">
        <f t="shared" si="14"/>
        <v>N/A</v>
      </c>
      <c r="M127" s="694">
        <f t="shared" si="18"/>
        <v>0</v>
      </c>
      <c r="N127" s="694">
        <f t="shared" si="17"/>
        <v>0</v>
      </c>
      <c r="O127" s="694">
        <f t="shared" si="17"/>
        <v>0</v>
      </c>
      <c r="P127" s="694">
        <f t="shared" si="17"/>
        <v>0</v>
      </c>
      <c r="Q127" s="694">
        <f t="shared" si="17"/>
        <v>0</v>
      </c>
      <c r="R127" s="694">
        <f t="shared" si="17"/>
        <v>0</v>
      </c>
      <c r="S127" s="694">
        <f t="shared" si="17"/>
        <v>0</v>
      </c>
      <c r="T127" s="694">
        <f t="shared" si="17"/>
        <v>0</v>
      </c>
      <c r="U127" s="694">
        <f t="shared" si="17"/>
        <v>0</v>
      </c>
      <c r="V127" s="694">
        <f t="shared" si="17"/>
        <v>0</v>
      </c>
      <c r="W127" s="694">
        <f t="shared" si="17"/>
        <v>0</v>
      </c>
      <c r="X127" s="694">
        <f t="shared" si="17"/>
        <v>0</v>
      </c>
      <c r="Y127" s="697">
        <f t="shared" si="11"/>
        <v>0</v>
      </c>
    </row>
    <row r="128" spans="1:25" ht="16.5" customHeight="1" outlineLevel="1">
      <c r="A128" s="491">
        <f t="shared" si="15"/>
        <v>124</v>
      </c>
      <c r="B128" s="658"/>
      <c r="C128" s="677"/>
      <c r="D128" s="678"/>
      <c r="E128" s="679"/>
      <c r="F128" s="680"/>
      <c r="G128" s="681"/>
      <c r="H128" s="495"/>
      <c r="I128" s="493" t="str">
        <f t="shared" si="12"/>
        <v/>
      </c>
      <c r="J128" s="495"/>
      <c r="K128" s="668" t="str">
        <f t="shared" si="13"/>
        <v/>
      </c>
      <c r="L128" s="660" t="str">
        <f t="shared" si="14"/>
        <v>N/A</v>
      </c>
      <c r="M128" s="694">
        <f t="shared" si="18"/>
        <v>0</v>
      </c>
      <c r="N128" s="694">
        <f t="shared" si="17"/>
        <v>0</v>
      </c>
      <c r="O128" s="694">
        <f t="shared" si="17"/>
        <v>0</v>
      </c>
      <c r="P128" s="694">
        <f t="shared" si="17"/>
        <v>0</v>
      </c>
      <c r="Q128" s="694">
        <f t="shared" si="17"/>
        <v>0</v>
      </c>
      <c r="R128" s="694">
        <f t="shared" si="17"/>
        <v>0</v>
      </c>
      <c r="S128" s="694">
        <f t="shared" si="17"/>
        <v>0</v>
      </c>
      <c r="T128" s="694">
        <f t="shared" si="17"/>
        <v>0</v>
      </c>
      <c r="U128" s="694">
        <f t="shared" si="17"/>
        <v>0</v>
      </c>
      <c r="V128" s="694">
        <f t="shared" si="17"/>
        <v>0</v>
      </c>
      <c r="W128" s="694">
        <f t="shared" si="17"/>
        <v>0</v>
      </c>
      <c r="X128" s="694">
        <f t="shared" si="17"/>
        <v>0</v>
      </c>
      <c r="Y128" s="697">
        <f t="shared" si="11"/>
        <v>0</v>
      </c>
    </row>
    <row r="129" spans="1:25" ht="16.5" customHeight="1" outlineLevel="1">
      <c r="A129" s="491">
        <f t="shared" si="15"/>
        <v>125</v>
      </c>
      <c r="B129" s="658"/>
      <c r="C129" s="677"/>
      <c r="D129" s="678"/>
      <c r="E129" s="679"/>
      <c r="F129" s="682"/>
      <c r="G129" s="681"/>
      <c r="H129" s="495"/>
      <c r="I129" s="493" t="str">
        <f t="shared" si="12"/>
        <v/>
      </c>
      <c r="J129" s="495"/>
      <c r="K129" s="668" t="str">
        <f t="shared" si="13"/>
        <v/>
      </c>
      <c r="L129" s="660" t="str">
        <f t="shared" si="14"/>
        <v>N/A</v>
      </c>
      <c r="M129" s="694">
        <f t="shared" si="18"/>
        <v>0</v>
      </c>
      <c r="N129" s="694">
        <f t="shared" si="17"/>
        <v>0</v>
      </c>
      <c r="O129" s="694">
        <f t="shared" si="17"/>
        <v>0</v>
      </c>
      <c r="P129" s="694">
        <f t="shared" si="17"/>
        <v>0</v>
      </c>
      <c r="Q129" s="694">
        <f t="shared" si="17"/>
        <v>0</v>
      </c>
      <c r="R129" s="694">
        <f t="shared" si="17"/>
        <v>0</v>
      </c>
      <c r="S129" s="694">
        <f t="shared" si="17"/>
        <v>0</v>
      </c>
      <c r="T129" s="694">
        <f t="shared" si="17"/>
        <v>0</v>
      </c>
      <c r="U129" s="694">
        <f t="shared" si="17"/>
        <v>0</v>
      </c>
      <c r="V129" s="694">
        <f t="shared" si="17"/>
        <v>0</v>
      </c>
      <c r="W129" s="694">
        <f t="shared" si="17"/>
        <v>0</v>
      </c>
      <c r="X129" s="694">
        <f t="shared" si="17"/>
        <v>0</v>
      </c>
      <c r="Y129" s="697">
        <f t="shared" si="11"/>
        <v>0</v>
      </c>
    </row>
    <row r="130" spans="1:25" ht="16.5" customHeight="1" outlineLevel="1">
      <c r="A130" s="491">
        <f t="shared" si="15"/>
        <v>126</v>
      </c>
      <c r="B130" s="658"/>
      <c r="C130" s="677"/>
      <c r="D130" s="678"/>
      <c r="E130" s="679"/>
      <c r="F130" s="682"/>
      <c r="G130" s="681"/>
      <c r="H130" s="495"/>
      <c r="I130" s="493" t="str">
        <f t="shared" si="12"/>
        <v/>
      </c>
      <c r="J130" s="495"/>
      <c r="K130" s="668" t="str">
        <f t="shared" si="13"/>
        <v/>
      </c>
      <c r="L130" s="660" t="str">
        <f t="shared" si="14"/>
        <v>N/A</v>
      </c>
      <c r="M130" s="694">
        <f t="shared" si="18"/>
        <v>0</v>
      </c>
      <c r="N130" s="694">
        <f t="shared" si="17"/>
        <v>0</v>
      </c>
      <c r="O130" s="694">
        <f t="shared" si="17"/>
        <v>0</v>
      </c>
      <c r="P130" s="694">
        <f t="shared" si="17"/>
        <v>0</v>
      </c>
      <c r="Q130" s="694">
        <f t="shared" si="17"/>
        <v>0</v>
      </c>
      <c r="R130" s="694">
        <f t="shared" si="17"/>
        <v>0</v>
      </c>
      <c r="S130" s="694">
        <f t="shared" si="17"/>
        <v>0</v>
      </c>
      <c r="T130" s="694">
        <f t="shared" ref="T130:X130" si="19">IF(AND($E130="",$F130=""),0,IF(AND((T$3&gt;=$E130),OR((T$3&lt;=$G130),($G130=""),($G130=-1),($G130=0))),IF($L130&gt;T$3,1,0),0))</f>
        <v>0</v>
      </c>
      <c r="U130" s="694">
        <f t="shared" si="19"/>
        <v>0</v>
      </c>
      <c r="V130" s="694">
        <f t="shared" si="19"/>
        <v>0</v>
      </c>
      <c r="W130" s="694">
        <f t="shared" si="19"/>
        <v>0</v>
      </c>
      <c r="X130" s="694">
        <f t="shared" si="19"/>
        <v>0</v>
      </c>
      <c r="Y130" s="697">
        <f t="shared" si="11"/>
        <v>0</v>
      </c>
    </row>
    <row r="131" spans="1:25" ht="16.5" customHeight="1" outlineLevel="1">
      <c r="A131" s="491">
        <f t="shared" si="15"/>
        <v>127</v>
      </c>
      <c r="B131" s="658"/>
      <c r="C131" s="677"/>
      <c r="D131" s="678"/>
      <c r="E131" s="679"/>
      <c r="F131" s="682"/>
      <c r="G131" s="681"/>
      <c r="H131" s="495"/>
      <c r="I131" s="493" t="str">
        <f t="shared" si="12"/>
        <v/>
      </c>
      <c r="J131" s="495"/>
      <c r="K131" s="668" t="str">
        <f t="shared" si="13"/>
        <v/>
      </c>
      <c r="L131" s="660" t="str">
        <f t="shared" si="14"/>
        <v>N/A</v>
      </c>
      <c r="M131" s="694">
        <f t="shared" si="18"/>
        <v>0</v>
      </c>
      <c r="N131" s="694">
        <f t="shared" si="18"/>
        <v>0</v>
      </c>
      <c r="O131" s="694">
        <f t="shared" si="18"/>
        <v>0</v>
      </c>
      <c r="P131" s="694">
        <f t="shared" si="18"/>
        <v>0</v>
      </c>
      <c r="Q131" s="694">
        <f t="shared" si="18"/>
        <v>0</v>
      </c>
      <c r="R131" s="694">
        <f t="shared" si="18"/>
        <v>0</v>
      </c>
      <c r="S131" s="694">
        <f t="shared" si="18"/>
        <v>0</v>
      </c>
      <c r="T131" s="694">
        <f t="shared" si="18"/>
        <v>0</v>
      </c>
      <c r="U131" s="694">
        <f t="shared" si="18"/>
        <v>0</v>
      </c>
      <c r="V131" s="694">
        <f t="shared" si="18"/>
        <v>0</v>
      </c>
      <c r="W131" s="694">
        <f t="shared" si="18"/>
        <v>0</v>
      </c>
      <c r="X131" s="694">
        <f t="shared" si="18"/>
        <v>0</v>
      </c>
      <c r="Y131" s="697">
        <f t="shared" si="11"/>
        <v>0</v>
      </c>
    </row>
    <row r="132" spans="1:25" ht="16.5" customHeight="1" outlineLevel="1">
      <c r="A132" s="491">
        <f t="shared" si="15"/>
        <v>128</v>
      </c>
      <c r="B132" s="658"/>
      <c r="C132" s="677"/>
      <c r="D132" s="678"/>
      <c r="E132" s="679"/>
      <c r="F132" s="680"/>
      <c r="G132" s="681"/>
      <c r="H132" s="495"/>
      <c r="I132" s="493" t="str">
        <f t="shared" si="12"/>
        <v/>
      </c>
      <c r="J132" s="495"/>
      <c r="K132" s="668" t="str">
        <f t="shared" si="13"/>
        <v/>
      </c>
      <c r="L132" s="660" t="str">
        <f t="shared" si="14"/>
        <v>N/A</v>
      </c>
      <c r="M132" s="694">
        <f t="shared" si="18"/>
        <v>0</v>
      </c>
      <c r="N132" s="694">
        <f t="shared" si="18"/>
        <v>0</v>
      </c>
      <c r="O132" s="694">
        <f t="shared" si="18"/>
        <v>0</v>
      </c>
      <c r="P132" s="694">
        <f t="shared" si="18"/>
        <v>0</v>
      </c>
      <c r="Q132" s="694">
        <f t="shared" si="18"/>
        <v>0</v>
      </c>
      <c r="R132" s="694">
        <f t="shared" si="18"/>
        <v>0</v>
      </c>
      <c r="S132" s="694">
        <f t="shared" si="18"/>
        <v>0</v>
      </c>
      <c r="T132" s="694">
        <f t="shared" si="18"/>
        <v>0</v>
      </c>
      <c r="U132" s="694">
        <f t="shared" si="18"/>
        <v>0</v>
      </c>
      <c r="V132" s="694">
        <f t="shared" si="18"/>
        <v>0</v>
      </c>
      <c r="W132" s="694">
        <f t="shared" si="18"/>
        <v>0</v>
      </c>
      <c r="X132" s="694">
        <f t="shared" si="18"/>
        <v>0</v>
      </c>
      <c r="Y132" s="697">
        <f t="shared" si="11"/>
        <v>0</v>
      </c>
    </row>
    <row r="133" spans="1:25" ht="16.5" customHeight="1" outlineLevel="1">
      <c r="A133" s="491">
        <f t="shared" si="15"/>
        <v>129</v>
      </c>
      <c r="B133" s="658"/>
      <c r="C133" s="677"/>
      <c r="D133" s="678"/>
      <c r="E133" s="679"/>
      <c r="F133" s="680"/>
      <c r="G133" s="681"/>
      <c r="H133" s="495"/>
      <c r="I133" s="493" t="str">
        <f t="shared" si="12"/>
        <v/>
      </c>
      <c r="J133" s="495"/>
      <c r="K133" s="668" t="str">
        <f t="shared" si="13"/>
        <v/>
      </c>
      <c r="L133" s="660" t="str">
        <f t="shared" si="14"/>
        <v>N/A</v>
      </c>
      <c r="M133" s="694">
        <f t="shared" si="18"/>
        <v>0</v>
      </c>
      <c r="N133" s="694">
        <f t="shared" si="18"/>
        <v>0</v>
      </c>
      <c r="O133" s="694">
        <f t="shared" si="18"/>
        <v>0</v>
      </c>
      <c r="P133" s="694">
        <f t="shared" si="18"/>
        <v>0</v>
      </c>
      <c r="Q133" s="694">
        <f t="shared" si="18"/>
        <v>0</v>
      </c>
      <c r="R133" s="694">
        <f t="shared" si="18"/>
        <v>0</v>
      </c>
      <c r="S133" s="694">
        <f t="shared" si="18"/>
        <v>0</v>
      </c>
      <c r="T133" s="694">
        <f t="shared" si="18"/>
        <v>0</v>
      </c>
      <c r="U133" s="694">
        <f t="shared" si="18"/>
        <v>0</v>
      </c>
      <c r="V133" s="694">
        <f t="shared" si="18"/>
        <v>0</v>
      </c>
      <c r="W133" s="694">
        <f t="shared" si="18"/>
        <v>0</v>
      </c>
      <c r="X133" s="694">
        <f t="shared" si="18"/>
        <v>0</v>
      </c>
      <c r="Y133" s="697">
        <f t="shared" ref="Y133:Y196" si="20">SUM(M133:X133)</f>
        <v>0</v>
      </c>
    </row>
    <row r="134" spans="1:25" ht="16.5" customHeight="1" outlineLevel="1">
      <c r="A134" s="491">
        <f t="shared" si="15"/>
        <v>130</v>
      </c>
      <c r="B134" s="659"/>
      <c r="C134" s="677"/>
      <c r="D134" s="678"/>
      <c r="E134" s="679"/>
      <c r="F134" s="680"/>
      <c r="G134" s="681"/>
      <c r="H134" s="495"/>
      <c r="I134" s="493" t="str">
        <f t="shared" ref="I134:I197" si="21">IF(H134="여",E134,"")</f>
        <v/>
      </c>
      <c r="J134" s="495"/>
      <c r="K134" s="668" t="str">
        <f t="shared" ref="K134:K197" si="22">IF(J134="여",E134,"")</f>
        <v/>
      </c>
      <c r="L134" s="660" t="str">
        <f t="shared" ref="L134:L197" si="23">IF(OR(I134&lt;&gt;"",K134&lt;&gt;""),MIN(I134,K134),IF(AND(I134="",K134=""),IF(OR(H134="여",J134="여"),0,"N/A")))</f>
        <v>N/A</v>
      </c>
      <c r="M134" s="694">
        <f t="shared" si="18"/>
        <v>0</v>
      </c>
      <c r="N134" s="694">
        <f t="shared" si="18"/>
        <v>0</v>
      </c>
      <c r="O134" s="694">
        <f t="shared" si="18"/>
        <v>0</v>
      </c>
      <c r="P134" s="694">
        <f t="shared" si="18"/>
        <v>0</v>
      </c>
      <c r="Q134" s="694">
        <f t="shared" si="18"/>
        <v>0</v>
      </c>
      <c r="R134" s="694">
        <f t="shared" si="18"/>
        <v>0</v>
      </c>
      <c r="S134" s="694">
        <f t="shared" si="18"/>
        <v>0</v>
      </c>
      <c r="T134" s="694">
        <f t="shared" si="18"/>
        <v>0</v>
      </c>
      <c r="U134" s="694">
        <f t="shared" si="18"/>
        <v>0</v>
      </c>
      <c r="V134" s="694">
        <f t="shared" si="18"/>
        <v>0</v>
      </c>
      <c r="W134" s="694">
        <f t="shared" si="18"/>
        <v>0</v>
      </c>
      <c r="X134" s="694">
        <f t="shared" si="18"/>
        <v>0</v>
      </c>
      <c r="Y134" s="697">
        <f t="shared" si="20"/>
        <v>0</v>
      </c>
    </row>
    <row r="135" spans="1:25" ht="16.5" customHeight="1" outlineLevel="1">
      <c r="A135" s="491">
        <f t="shared" ref="A135:A198" si="24">A134+1</f>
        <v>131</v>
      </c>
      <c r="B135" s="658"/>
      <c r="C135" s="677"/>
      <c r="D135" s="678"/>
      <c r="E135" s="679"/>
      <c r="F135" s="680"/>
      <c r="G135" s="681"/>
      <c r="H135" s="495"/>
      <c r="I135" s="493" t="str">
        <f t="shared" si="21"/>
        <v/>
      </c>
      <c r="J135" s="495"/>
      <c r="K135" s="668" t="str">
        <f t="shared" si="22"/>
        <v/>
      </c>
      <c r="L135" s="660" t="str">
        <f t="shared" si="23"/>
        <v>N/A</v>
      </c>
      <c r="M135" s="694">
        <f t="shared" si="18"/>
        <v>0</v>
      </c>
      <c r="N135" s="694">
        <f t="shared" si="18"/>
        <v>0</v>
      </c>
      <c r="O135" s="694">
        <f t="shared" si="18"/>
        <v>0</v>
      </c>
      <c r="P135" s="694">
        <f t="shared" si="18"/>
        <v>0</v>
      </c>
      <c r="Q135" s="694">
        <f t="shared" si="18"/>
        <v>0</v>
      </c>
      <c r="R135" s="694">
        <f t="shared" si="18"/>
        <v>0</v>
      </c>
      <c r="S135" s="694">
        <f t="shared" si="18"/>
        <v>0</v>
      </c>
      <c r="T135" s="694">
        <f t="shared" si="18"/>
        <v>0</v>
      </c>
      <c r="U135" s="694">
        <f t="shared" si="18"/>
        <v>0</v>
      </c>
      <c r="V135" s="694">
        <f t="shared" si="18"/>
        <v>0</v>
      </c>
      <c r="W135" s="694">
        <f t="shared" si="18"/>
        <v>0</v>
      </c>
      <c r="X135" s="694">
        <f t="shared" si="18"/>
        <v>0</v>
      </c>
      <c r="Y135" s="697">
        <f t="shared" si="20"/>
        <v>0</v>
      </c>
    </row>
    <row r="136" spans="1:25" ht="16.5" customHeight="1" outlineLevel="1">
      <c r="A136" s="491">
        <f t="shared" si="24"/>
        <v>132</v>
      </c>
      <c r="B136" s="658"/>
      <c r="C136" s="677"/>
      <c r="D136" s="678"/>
      <c r="E136" s="679"/>
      <c r="F136" s="680"/>
      <c r="G136" s="681"/>
      <c r="H136" s="495"/>
      <c r="I136" s="493" t="str">
        <f t="shared" si="21"/>
        <v/>
      </c>
      <c r="J136" s="495"/>
      <c r="K136" s="668" t="str">
        <f t="shared" si="22"/>
        <v/>
      </c>
      <c r="L136" s="660" t="str">
        <f t="shared" si="23"/>
        <v>N/A</v>
      </c>
      <c r="M136" s="694">
        <f t="shared" si="18"/>
        <v>0</v>
      </c>
      <c r="N136" s="694">
        <f t="shared" si="18"/>
        <v>0</v>
      </c>
      <c r="O136" s="694">
        <f t="shared" si="18"/>
        <v>0</v>
      </c>
      <c r="P136" s="694">
        <f t="shared" si="18"/>
        <v>0</v>
      </c>
      <c r="Q136" s="694">
        <f t="shared" si="18"/>
        <v>0</v>
      </c>
      <c r="R136" s="694">
        <f t="shared" si="18"/>
        <v>0</v>
      </c>
      <c r="S136" s="694">
        <f t="shared" si="18"/>
        <v>0</v>
      </c>
      <c r="T136" s="694">
        <f t="shared" si="18"/>
        <v>0</v>
      </c>
      <c r="U136" s="694">
        <f t="shared" si="18"/>
        <v>0</v>
      </c>
      <c r="V136" s="694">
        <f t="shared" si="18"/>
        <v>0</v>
      </c>
      <c r="W136" s="694">
        <f t="shared" si="18"/>
        <v>0</v>
      </c>
      <c r="X136" s="694">
        <f t="shared" si="18"/>
        <v>0</v>
      </c>
      <c r="Y136" s="697">
        <f t="shared" si="20"/>
        <v>0</v>
      </c>
    </row>
    <row r="137" spans="1:25" ht="16.5" customHeight="1" outlineLevel="1">
      <c r="A137" s="491">
        <f t="shared" si="24"/>
        <v>133</v>
      </c>
      <c r="B137" s="658"/>
      <c r="C137" s="677"/>
      <c r="D137" s="678"/>
      <c r="E137" s="679"/>
      <c r="F137" s="680"/>
      <c r="G137" s="681"/>
      <c r="H137" s="495"/>
      <c r="I137" s="493" t="str">
        <f t="shared" si="21"/>
        <v/>
      </c>
      <c r="J137" s="495"/>
      <c r="K137" s="668" t="str">
        <f t="shared" si="22"/>
        <v/>
      </c>
      <c r="L137" s="660" t="str">
        <f t="shared" si="23"/>
        <v>N/A</v>
      </c>
      <c r="M137" s="694">
        <f t="shared" si="18"/>
        <v>0</v>
      </c>
      <c r="N137" s="694">
        <f t="shared" si="18"/>
        <v>0</v>
      </c>
      <c r="O137" s="694">
        <f t="shared" si="18"/>
        <v>0</v>
      </c>
      <c r="P137" s="694">
        <f t="shared" si="18"/>
        <v>0</v>
      </c>
      <c r="Q137" s="694">
        <f t="shared" si="18"/>
        <v>0</v>
      </c>
      <c r="R137" s="694">
        <f t="shared" si="18"/>
        <v>0</v>
      </c>
      <c r="S137" s="694">
        <f t="shared" si="18"/>
        <v>0</v>
      </c>
      <c r="T137" s="694">
        <f t="shared" si="18"/>
        <v>0</v>
      </c>
      <c r="U137" s="694">
        <f t="shared" si="18"/>
        <v>0</v>
      </c>
      <c r="V137" s="694">
        <f t="shared" si="18"/>
        <v>0</v>
      </c>
      <c r="W137" s="694">
        <f t="shared" si="18"/>
        <v>0</v>
      </c>
      <c r="X137" s="694">
        <f t="shared" si="18"/>
        <v>0</v>
      </c>
      <c r="Y137" s="697">
        <f t="shared" si="20"/>
        <v>0</v>
      </c>
    </row>
    <row r="138" spans="1:25" ht="16.5" customHeight="1" outlineLevel="1">
      <c r="A138" s="491">
        <f t="shared" si="24"/>
        <v>134</v>
      </c>
      <c r="B138" s="658"/>
      <c r="C138" s="677"/>
      <c r="D138" s="678"/>
      <c r="E138" s="679"/>
      <c r="F138" s="680"/>
      <c r="G138" s="681"/>
      <c r="H138" s="495"/>
      <c r="I138" s="493" t="str">
        <f t="shared" si="21"/>
        <v/>
      </c>
      <c r="J138" s="495"/>
      <c r="K138" s="668" t="str">
        <f t="shared" si="22"/>
        <v/>
      </c>
      <c r="L138" s="660" t="str">
        <f t="shared" si="23"/>
        <v>N/A</v>
      </c>
      <c r="M138" s="694">
        <f t="shared" si="18"/>
        <v>0</v>
      </c>
      <c r="N138" s="694">
        <f t="shared" si="18"/>
        <v>0</v>
      </c>
      <c r="O138" s="694">
        <f t="shared" si="18"/>
        <v>0</v>
      </c>
      <c r="P138" s="694">
        <f t="shared" si="18"/>
        <v>0</v>
      </c>
      <c r="Q138" s="694">
        <f t="shared" si="18"/>
        <v>0</v>
      </c>
      <c r="R138" s="694">
        <f t="shared" si="18"/>
        <v>0</v>
      </c>
      <c r="S138" s="694">
        <f t="shared" si="18"/>
        <v>0</v>
      </c>
      <c r="T138" s="694">
        <f t="shared" si="18"/>
        <v>0</v>
      </c>
      <c r="U138" s="694">
        <f t="shared" si="18"/>
        <v>0</v>
      </c>
      <c r="V138" s="694">
        <f t="shared" si="18"/>
        <v>0</v>
      </c>
      <c r="W138" s="694">
        <f t="shared" si="18"/>
        <v>0</v>
      </c>
      <c r="X138" s="694">
        <f t="shared" si="18"/>
        <v>0</v>
      </c>
      <c r="Y138" s="697">
        <f t="shared" si="20"/>
        <v>0</v>
      </c>
    </row>
    <row r="139" spans="1:25" ht="16.5" customHeight="1" outlineLevel="1">
      <c r="A139" s="491">
        <f t="shared" si="24"/>
        <v>135</v>
      </c>
      <c r="B139" s="658"/>
      <c r="C139" s="677"/>
      <c r="D139" s="678"/>
      <c r="E139" s="679"/>
      <c r="F139" s="682"/>
      <c r="G139" s="681"/>
      <c r="H139" s="495"/>
      <c r="I139" s="493" t="str">
        <f t="shared" si="21"/>
        <v/>
      </c>
      <c r="J139" s="495"/>
      <c r="K139" s="668" t="str">
        <f t="shared" si="22"/>
        <v/>
      </c>
      <c r="L139" s="660" t="str">
        <f t="shared" si="23"/>
        <v>N/A</v>
      </c>
      <c r="M139" s="694">
        <f t="shared" si="18"/>
        <v>0</v>
      </c>
      <c r="N139" s="694">
        <f t="shared" si="18"/>
        <v>0</v>
      </c>
      <c r="O139" s="694">
        <f t="shared" si="18"/>
        <v>0</v>
      </c>
      <c r="P139" s="694">
        <f t="shared" si="18"/>
        <v>0</v>
      </c>
      <c r="Q139" s="694">
        <f t="shared" si="18"/>
        <v>0</v>
      </c>
      <c r="R139" s="694">
        <f t="shared" si="18"/>
        <v>0</v>
      </c>
      <c r="S139" s="694">
        <f t="shared" si="18"/>
        <v>0</v>
      </c>
      <c r="T139" s="694">
        <f t="shared" si="18"/>
        <v>0</v>
      </c>
      <c r="U139" s="694">
        <f t="shared" si="18"/>
        <v>0</v>
      </c>
      <c r="V139" s="694">
        <f t="shared" si="18"/>
        <v>0</v>
      </c>
      <c r="W139" s="694">
        <f t="shared" si="18"/>
        <v>0</v>
      </c>
      <c r="X139" s="694">
        <f t="shared" si="18"/>
        <v>0</v>
      </c>
      <c r="Y139" s="697">
        <f t="shared" si="20"/>
        <v>0</v>
      </c>
    </row>
    <row r="140" spans="1:25" ht="16.5" customHeight="1" outlineLevel="1">
      <c r="A140" s="491">
        <f t="shared" si="24"/>
        <v>136</v>
      </c>
      <c r="B140" s="658"/>
      <c r="C140" s="677"/>
      <c r="D140" s="678"/>
      <c r="E140" s="679"/>
      <c r="F140" s="682"/>
      <c r="G140" s="681"/>
      <c r="H140" s="495"/>
      <c r="I140" s="493" t="str">
        <f t="shared" si="21"/>
        <v/>
      </c>
      <c r="J140" s="495"/>
      <c r="K140" s="668" t="str">
        <f t="shared" si="22"/>
        <v/>
      </c>
      <c r="L140" s="660" t="str">
        <f t="shared" si="23"/>
        <v>N/A</v>
      </c>
      <c r="M140" s="694">
        <f t="shared" si="18"/>
        <v>0</v>
      </c>
      <c r="N140" s="694">
        <f t="shared" si="18"/>
        <v>0</v>
      </c>
      <c r="O140" s="694">
        <f t="shared" si="18"/>
        <v>0</v>
      </c>
      <c r="P140" s="694">
        <f t="shared" si="18"/>
        <v>0</v>
      </c>
      <c r="Q140" s="694">
        <f t="shared" si="18"/>
        <v>0</v>
      </c>
      <c r="R140" s="694">
        <f t="shared" si="18"/>
        <v>0</v>
      </c>
      <c r="S140" s="694">
        <f t="shared" si="18"/>
        <v>0</v>
      </c>
      <c r="T140" s="694">
        <f t="shared" si="18"/>
        <v>0</v>
      </c>
      <c r="U140" s="694">
        <f t="shared" si="18"/>
        <v>0</v>
      </c>
      <c r="V140" s="694">
        <f t="shared" si="18"/>
        <v>0</v>
      </c>
      <c r="W140" s="694">
        <f t="shared" si="18"/>
        <v>0</v>
      </c>
      <c r="X140" s="694">
        <f t="shared" si="18"/>
        <v>0</v>
      </c>
      <c r="Y140" s="697">
        <f t="shared" si="20"/>
        <v>0</v>
      </c>
    </row>
    <row r="141" spans="1:25" ht="16.5" customHeight="1" outlineLevel="1">
      <c r="A141" s="491">
        <f t="shared" si="24"/>
        <v>137</v>
      </c>
      <c r="B141" s="658"/>
      <c r="C141" s="677"/>
      <c r="D141" s="678"/>
      <c r="E141" s="679"/>
      <c r="F141" s="680"/>
      <c r="G141" s="681"/>
      <c r="H141" s="495"/>
      <c r="I141" s="493" t="str">
        <f t="shared" si="21"/>
        <v/>
      </c>
      <c r="J141" s="495"/>
      <c r="K141" s="668" t="str">
        <f t="shared" si="22"/>
        <v/>
      </c>
      <c r="L141" s="660" t="str">
        <f t="shared" si="23"/>
        <v>N/A</v>
      </c>
      <c r="M141" s="694">
        <f t="shared" si="18"/>
        <v>0</v>
      </c>
      <c r="N141" s="694">
        <f t="shared" si="18"/>
        <v>0</v>
      </c>
      <c r="O141" s="694">
        <f t="shared" si="18"/>
        <v>0</v>
      </c>
      <c r="P141" s="694">
        <f t="shared" si="18"/>
        <v>0</v>
      </c>
      <c r="Q141" s="694">
        <f t="shared" si="18"/>
        <v>0</v>
      </c>
      <c r="R141" s="694">
        <f t="shared" si="18"/>
        <v>0</v>
      </c>
      <c r="S141" s="694">
        <f t="shared" si="18"/>
        <v>0</v>
      </c>
      <c r="T141" s="694">
        <f t="shared" si="18"/>
        <v>0</v>
      </c>
      <c r="U141" s="694">
        <f t="shared" si="18"/>
        <v>0</v>
      </c>
      <c r="V141" s="694">
        <f t="shared" si="18"/>
        <v>0</v>
      </c>
      <c r="W141" s="694">
        <f t="shared" si="18"/>
        <v>0</v>
      </c>
      <c r="X141" s="694">
        <f t="shared" si="18"/>
        <v>0</v>
      </c>
      <c r="Y141" s="697">
        <f t="shared" si="20"/>
        <v>0</v>
      </c>
    </row>
    <row r="142" spans="1:25" ht="16.5" customHeight="1" outlineLevel="1">
      <c r="A142" s="491">
        <f t="shared" si="24"/>
        <v>138</v>
      </c>
      <c r="B142" s="658"/>
      <c r="C142" s="677"/>
      <c r="D142" s="678"/>
      <c r="E142" s="679"/>
      <c r="F142" s="680"/>
      <c r="G142" s="681"/>
      <c r="H142" s="495"/>
      <c r="I142" s="493" t="str">
        <f t="shared" si="21"/>
        <v/>
      </c>
      <c r="J142" s="495"/>
      <c r="K142" s="668" t="str">
        <f t="shared" si="22"/>
        <v/>
      </c>
      <c r="L142" s="660" t="str">
        <f t="shared" si="23"/>
        <v>N/A</v>
      </c>
      <c r="M142" s="694">
        <f t="shared" si="18"/>
        <v>0</v>
      </c>
      <c r="N142" s="694">
        <f t="shared" si="18"/>
        <v>0</v>
      </c>
      <c r="O142" s="694">
        <f t="shared" si="18"/>
        <v>0</v>
      </c>
      <c r="P142" s="694">
        <f t="shared" si="18"/>
        <v>0</v>
      </c>
      <c r="Q142" s="694">
        <f t="shared" si="18"/>
        <v>0</v>
      </c>
      <c r="R142" s="694">
        <f t="shared" si="18"/>
        <v>0</v>
      </c>
      <c r="S142" s="694">
        <f t="shared" si="18"/>
        <v>0</v>
      </c>
      <c r="T142" s="694">
        <f t="shared" si="18"/>
        <v>0</v>
      </c>
      <c r="U142" s="694">
        <f t="shared" si="18"/>
        <v>0</v>
      </c>
      <c r="V142" s="694">
        <f t="shared" si="18"/>
        <v>0</v>
      </c>
      <c r="W142" s="694">
        <f t="shared" si="18"/>
        <v>0</v>
      </c>
      <c r="X142" s="694">
        <f t="shared" si="18"/>
        <v>0</v>
      </c>
      <c r="Y142" s="697">
        <f t="shared" si="20"/>
        <v>0</v>
      </c>
    </row>
    <row r="143" spans="1:25" ht="16.5" customHeight="1" outlineLevel="1">
      <c r="A143" s="491">
        <f t="shared" si="24"/>
        <v>139</v>
      </c>
      <c r="B143" s="658"/>
      <c r="C143" s="677"/>
      <c r="D143" s="678"/>
      <c r="E143" s="679"/>
      <c r="F143" s="680"/>
      <c r="G143" s="681"/>
      <c r="H143" s="495"/>
      <c r="I143" s="493" t="str">
        <f t="shared" si="21"/>
        <v/>
      </c>
      <c r="J143" s="495"/>
      <c r="K143" s="668" t="str">
        <f t="shared" si="22"/>
        <v/>
      </c>
      <c r="L143" s="660" t="str">
        <f t="shared" si="23"/>
        <v>N/A</v>
      </c>
      <c r="M143" s="694">
        <f t="shared" si="18"/>
        <v>0</v>
      </c>
      <c r="N143" s="694">
        <f t="shared" si="18"/>
        <v>0</v>
      </c>
      <c r="O143" s="694">
        <f t="shared" si="18"/>
        <v>0</v>
      </c>
      <c r="P143" s="694">
        <f t="shared" si="18"/>
        <v>0</v>
      </c>
      <c r="Q143" s="694">
        <f t="shared" si="18"/>
        <v>0</v>
      </c>
      <c r="R143" s="694">
        <f t="shared" si="18"/>
        <v>0</v>
      </c>
      <c r="S143" s="694">
        <f t="shared" si="18"/>
        <v>0</v>
      </c>
      <c r="T143" s="694">
        <f t="shared" si="18"/>
        <v>0</v>
      </c>
      <c r="U143" s="694">
        <f t="shared" si="18"/>
        <v>0</v>
      </c>
      <c r="V143" s="694">
        <f t="shared" si="18"/>
        <v>0</v>
      </c>
      <c r="W143" s="694">
        <f t="shared" si="18"/>
        <v>0</v>
      </c>
      <c r="X143" s="694">
        <f t="shared" si="18"/>
        <v>0</v>
      </c>
      <c r="Y143" s="697">
        <f t="shared" si="20"/>
        <v>0</v>
      </c>
    </row>
    <row r="144" spans="1:25" ht="16.5" customHeight="1" outlineLevel="1">
      <c r="A144" s="491">
        <f t="shared" si="24"/>
        <v>140</v>
      </c>
      <c r="B144" s="659"/>
      <c r="C144" s="677"/>
      <c r="D144" s="678"/>
      <c r="E144" s="679"/>
      <c r="F144" s="682"/>
      <c r="G144" s="681"/>
      <c r="H144" s="495"/>
      <c r="I144" s="493" t="str">
        <f t="shared" si="21"/>
        <v/>
      </c>
      <c r="J144" s="495"/>
      <c r="K144" s="668" t="str">
        <f t="shared" si="22"/>
        <v/>
      </c>
      <c r="L144" s="660" t="str">
        <f t="shared" si="23"/>
        <v>N/A</v>
      </c>
      <c r="M144" s="694">
        <f t="shared" si="18"/>
        <v>0</v>
      </c>
      <c r="N144" s="694">
        <f t="shared" si="18"/>
        <v>0</v>
      </c>
      <c r="O144" s="694">
        <f t="shared" si="18"/>
        <v>0</v>
      </c>
      <c r="P144" s="694">
        <f t="shared" si="18"/>
        <v>0</v>
      </c>
      <c r="Q144" s="694">
        <f t="shared" si="18"/>
        <v>0</v>
      </c>
      <c r="R144" s="694">
        <f t="shared" si="18"/>
        <v>0</v>
      </c>
      <c r="S144" s="694">
        <f t="shared" si="18"/>
        <v>0</v>
      </c>
      <c r="T144" s="694">
        <f t="shared" si="18"/>
        <v>0</v>
      </c>
      <c r="U144" s="694">
        <f t="shared" si="18"/>
        <v>0</v>
      </c>
      <c r="V144" s="694">
        <f t="shared" si="18"/>
        <v>0</v>
      </c>
      <c r="W144" s="694">
        <f t="shared" si="18"/>
        <v>0</v>
      </c>
      <c r="X144" s="694">
        <f t="shared" si="18"/>
        <v>0</v>
      </c>
      <c r="Y144" s="697">
        <f t="shared" si="20"/>
        <v>0</v>
      </c>
    </row>
    <row r="145" spans="1:25" ht="16.5" customHeight="1" outlineLevel="1">
      <c r="A145" s="491">
        <f t="shared" si="24"/>
        <v>141</v>
      </c>
      <c r="B145" s="658"/>
      <c r="C145" s="677"/>
      <c r="D145" s="678"/>
      <c r="E145" s="679"/>
      <c r="F145" s="680"/>
      <c r="G145" s="681"/>
      <c r="H145" s="495"/>
      <c r="I145" s="493" t="str">
        <f t="shared" si="21"/>
        <v/>
      </c>
      <c r="J145" s="495"/>
      <c r="K145" s="668" t="str">
        <f t="shared" si="22"/>
        <v/>
      </c>
      <c r="L145" s="660" t="str">
        <f t="shared" si="23"/>
        <v>N/A</v>
      </c>
      <c r="M145" s="694">
        <f t="shared" si="18"/>
        <v>0</v>
      </c>
      <c r="N145" s="694">
        <f t="shared" si="18"/>
        <v>0</v>
      </c>
      <c r="O145" s="694">
        <f t="shared" si="18"/>
        <v>0</v>
      </c>
      <c r="P145" s="694">
        <f t="shared" si="18"/>
        <v>0</v>
      </c>
      <c r="Q145" s="694">
        <f t="shared" si="18"/>
        <v>0</v>
      </c>
      <c r="R145" s="694">
        <f t="shared" si="18"/>
        <v>0</v>
      </c>
      <c r="S145" s="694">
        <f t="shared" si="18"/>
        <v>0</v>
      </c>
      <c r="T145" s="694">
        <f t="shared" si="18"/>
        <v>0</v>
      </c>
      <c r="U145" s="694">
        <f t="shared" si="18"/>
        <v>0</v>
      </c>
      <c r="V145" s="694">
        <f t="shared" si="18"/>
        <v>0</v>
      </c>
      <c r="W145" s="694">
        <f t="shared" si="18"/>
        <v>0</v>
      </c>
      <c r="X145" s="694">
        <f t="shared" si="18"/>
        <v>0</v>
      </c>
      <c r="Y145" s="697">
        <f t="shared" si="20"/>
        <v>0</v>
      </c>
    </row>
    <row r="146" spans="1:25" ht="16.5" customHeight="1" outlineLevel="1">
      <c r="A146" s="491">
        <f t="shared" si="24"/>
        <v>142</v>
      </c>
      <c r="B146" s="658"/>
      <c r="C146" s="677"/>
      <c r="D146" s="678"/>
      <c r="E146" s="679"/>
      <c r="F146" s="680"/>
      <c r="G146" s="681"/>
      <c r="H146" s="495"/>
      <c r="I146" s="493" t="str">
        <f t="shared" si="21"/>
        <v/>
      </c>
      <c r="J146" s="495"/>
      <c r="K146" s="668" t="str">
        <f t="shared" si="22"/>
        <v/>
      </c>
      <c r="L146" s="660" t="str">
        <f t="shared" si="23"/>
        <v>N/A</v>
      </c>
      <c r="M146" s="694">
        <f t="shared" si="18"/>
        <v>0</v>
      </c>
      <c r="N146" s="694">
        <f t="shared" si="18"/>
        <v>0</v>
      </c>
      <c r="O146" s="694">
        <f t="shared" si="18"/>
        <v>0</v>
      </c>
      <c r="P146" s="694">
        <f t="shared" si="18"/>
        <v>0</v>
      </c>
      <c r="Q146" s="694">
        <f t="shared" si="18"/>
        <v>0</v>
      </c>
      <c r="R146" s="694">
        <f t="shared" si="18"/>
        <v>0</v>
      </c>
      <c r="S146" s="694">
        <f t="shared" si="18"/>
        <v>0</v>
      </c>
      <c r="T146" s="694">
        <f t="shared" si="18"/>
        <v>0</v>
      </c>
      <c r="U146" s="694">
        <f t="shared" si="18"/>
        <v>0</v>
      </c>
      <c r="V146" s="694">
        <f t="shared" si="18"/>
        <v>0</v>
      </c>
      <c r="W146" s="694">
        <f t="shared" si="18"/>
        <v>0</v>
      </c>
      <c r="X146" s="694">
        <f t="shared" si="18"/>
        <v>0</v>
      </c>
      <c r="Y146" s="697">
        <f t="shared" si="20"/>
        <v>0</v>
      </c>
    </row>
    <row r="147" spans="1:25" ht="16.5" customHeight="1" outlineLevel="1">
      <c r="A147" s="491">
        <f t="shared" si="24"/>
        <v>143</v>
      </c>
      <c r="B147" s="658"/>
      <c r="C147" s="677"/>
      <c r="D147" s="678"/>
      <c r="E147" s="679"/>
      <c r="F147" s="680"/>
      <c r="G147" s="681"/>
      <c r="H147" s="495"/>
      <c r="I147" s="493" t="str">
        <f t="shared" si="21"/>
        <v/>
      </c>
      <c r="J147" s="495"/>
      <c r="K147" s="668" t="str">
        <f t="shared" si="22"/>
        <v/>
      </c>
      <c r="L147" s="660" t="str">
        <f t="shared" si="23"/>
        <v>N/A</v>
      </c>
      <c r="M147" s="694">
        <f t="shared" si="18"/>
        <v>0</v>
      </c>
      <c r="N147" s="694">
        <f t="shared" si="18"/>
        <v>0</v>
      </c>
      <c r="O147" s="694">
        <f t="shared" si="18"/>
        <v>0</v>
      </c>
      <c r="P147" s="694">
        <f t="shared" si="18"/>
        <v>0</v>
      </c>
      <c r="Q147" s="694">
        <f t="shared" si="18"/>
        <v>0</v>
      </c>
      <c r="R147" s="694">
        <f t="shared" si="18"/>
        <v>0</v>
      </c>
      <c r="S147" s="694">
        <f t="shared" si="18"/>
        <v>0</v>
      </c>
      <c r="T147" s="694">
        <f t="shared" si="18"/>
        <v>0</v>
      </c>
      <c r="U147" s="694">
        <f t="shared" si="18"/>
        <v>0</v>
      </c>
      <c r="V147" s="694">
        <f t="shared" si="18"/>
        <v>0</v>
      </c>
      <c r="W147" s="694">
        <f t="shared" si="18"/>
        <v>0</v>
      </c>
      <c r="X147" s="694">
        <f t="shared" si="18"/>
        <v>0</v>
      </c>
      <c r="Y147" s="697">
        <f t="shared" si="20"/>
        <v>0</v>
      </c>
    </row>
    <row r="148" spans="1:25" ht="16.5" customHeight="1" outlineLevel="1">
      <c r="A148" s="491">
        <f t="shared" si="24"/>
        <v>144</v>
      </c>
      <c r="B148" s="658"/>
      <c r="C148" s="677"/>
      <c r="D148" s="678"/>
      <c r="E148" s="679"/>
      <c r="F148" s="680"/>
      <c r="G148" s="681"/>
      <c r="H148" s="495"/>
      <c r="I148" s="493" t="str">
        <f t="shared" si="21"/>
        <v/>
      </c>
      <c r="J148" s="495"/>
      <c r="K148" s="668" t="str">
        <f t="shared" si="22"/>
        <v/>
      </c>
      <c r="L148" s="660" t="str">
        <f t="shared" si="23"/>
        <v>N/A</v>
      </c>
      <c r="M148" s="694">
        <f t="shared" si="18"/>
        <v>0</v>
      </c>
      <c r="N148" s="694">
        <f t="shared" si="18"/>
        <v>0</v>
      </c>
      <c r="O148" s="694">
        <f t="shared" si="18"/>
        <v>0</v>
      </c>
      <c r="P148" s="694">
        <f t="shared" si="18"/>
        <v>0</v>
      </c>
      <c r="Q148" s="694">
        <f t="shared" si="18"/>
        <v>0</v>
      </c>
      <c r="R148" s="694">
        <f t="shared" si="18"/>
        <v>0</v>
      </c>
      <c r="S148" s="694">
        <f t="shared" si="18"/>
        <v>0</v>
      </c>
      <c r="T148" s="694">
        <f t="shared" si="18"/>
        <v>0</v>
      </c>
      <c r="U148" s="694">
        <f t="shared" si="18"/>
        <v>0</v>
      </c>
      <c r="V148" s="694">
        <f t="shared" si="18"/>
        <v>0</v>
      </c>
      <c r="W148" s="694">
        <f t="shared" si="18"/>
        <v>0</v>
      </c>
      <c r="X148" s="694">
        <f t="shared" si="18"/>
        <v>0</v>
      </c>
      <c r="Y148" s="697">
        <f t="shared" si="20"/>
        <v>0</v>
      </c>
    </row>
    <row r="149" spans="1:25" ht="16.5" customHeight="1" outlineLevel="1">
      <c r="A149" s="491">
        <f t="shared" si="24"/>
        <v>145</v>
      </c>
      <c r="B149" s="658"/>
      <c r="C149" s="677"/>
      <c r="D149" s="678"/>
      <c r="E149" s="679"/>
      <c r="F149" s="680"/>
      <c r="G149" s="681"/>
      <c r="H149" s="689"/>
      <c r="I149" s="493" t="str">
        <f t="shared" si="21"/>
        <v/>
      </c>
      <c r="J149" s="689"/>
      <c r="K149" s="668" t="str">
        <f t="shared" si="22"/>
        <v/>
      </c>
      <c r="L149" s="660" t="str">
        <f t="shared" si="23"/>
        <v>N/A</v>
      </c>
      <c r="M149" s="694">
        <f t="shared" si="18"/>
        <v>0</v>
      </c>
      <c r="N149" s="694">
        <f t="shared" si="18"/>
        <v>0</v>
      </c>
      <c r="O149" s="694">
        <f t="shared" si="18"/>
        <v>0</v>
      </c>
      <c r="P149" s="694">
        <f t="shared" si="18"/>
        <v>0</v>
      </c>
      <c r="Q149" s="694">
        <f t="shared" si="18"/>
        <v>0</v>
      </c>
      <c r="R149" s="694">
        <f t="shared" si="18"/>
        <v>0</v>
      </c>
      <c r="S149" s="694">
        <f t="shared" si="18"/>
        <v>0</v>
      </c>
      <c r="T149" s="694">
        <f t="shared" si="18"/>
        <v>0</v>
      </c>
      <c r="U149" s="694">
        <f t="shared" si="18"/>
        <v>0</v>
      </c>
      <c r="V149" s="694">
        <f t="shared" si="18"/>
        <v>0</v>
      </c>
      <c r="W149" s="694">
        <f t="shared" si="18"/>
        <v>0</v>
      </c>
      <c r="X149" s="694">
        <f t="shared" si="18"/>
        <v>0</v>
      </c>
      <c r="Y149" s="697">
        <f t="shared" si="20"/>
        <v>0</v>
      </c>
    </row>
    <row r="150" spans="1:25" ht="16.5" customHeight="1" outlineLevel="1">
      <c r="A150" s="491">
        <f t="shared" si="24"/>
        <v>146</v>
      </c>
      <c r="B150" s="658"/>
      <c r="C150" s="677"/>
      <c r="D150" s="678"/>
      <c r="E150" s="679"/>
      <c r="F150" s="680"/>
      <c r="G150" s="681"/>
      <c r="H150" s="492"/>
      <c r="I150" s="493" t="str">
        <f t="shared" si="21"/>
        <v/>
      </c>
      <c r="J150" s="492"/>
      <c r="K150" s="668" t="str">
        <f t="shared" si="22"/>
        <v/>
      </c>
      <c r="L150" s="660" t="str">
        <f t="shared" si="23"/>
        <v>N/A</v>
      </c>
      <c r="M150" s="694">
        <f t="shared" si="18"/>
        <v>0</v>
      </c>
      <c r="N150" s="694">
        <f t="shared" si="18"/>
        <v>0</v>
      </c>
      <c r="O150" s="694">
        <f t="shared" si="18"/>
        <v>0</v>
      </c>
      <c r="P150" s="694">
        <f t="shared" si="18"/>
        <v>0</v>
      </c>
      <c r="Q150" s="694">
        <f t="shared" ref="N150:X173" si="25">IF(AND($E150="",$F150=""),0,IF(AND((Q$3&gt;=$E150),OR((Q$3&lt;=$G150),($G150=""),($G150=-1),($G150=0))),IF($L150&gt;Q$3,1,0),0))</f>
        <v>0</v>
      </c>
      <c r="R150" s="694">
        <f t="shared" si="25"/>
        <v>0</v>
      </c>
      <c r="S150" s="694">
        <f t="shared" si="25"/>
        <v>0</v>
      </c>
      <c r="T150" s="694">
        <f t="shared" si="25"/>
        <v>0</v>
      </c>
      <c r="U150" s="694">
        <f t="shared" si="25"/>
        <v>0</v>
      </c>
      <c r="V150" s="694">
        <f t="shared" si="25"/>
        <v>0</v>
      </c>
      <c r="W150" s="694">
        <f t="shared" si="25"/>
        <v>0</v>
      </c>
      <c r="X150" s="694">
        <f t="shared" si="25"/>
        <v>0</v>
      </c>
      <c r="Y150" s="697">
        <f t="shared" si="20"/>
        <v>0</v>
      </c>
    </row>
    <row r="151" spans="1:25" ht="16.5" customHeight="1" outlineLevel="1">
      <c r="A151" s="491">
        <f t="shared" si="24"/>
        <v>147</v>
      </c>
      <c r="B151" s="658"/>
      <c r="C151" s="677"/>
      <c r="D151" s="678"/>
      <c r="E151" s="679"/>
      <c r="F151" s="680"/>
      <c r="G151" s="681"/>
      <c r="H151" s="495"/>
      <c r="I151" s="493" t="str">
        <f t="shared" si="21"/>
        <v/>
      </c>
      <c r="J151" s="495"/>
      <c r="K151" s="668" t="str">
        <f t="shared" si="22"/>
        <v/>
      </c>
      <c r="L151" s="660" t="str">
        <f t="shared" si="23"/>
        <v>N/A</v>
      </c>
      <c r="M151" s="694">
        <f t="shared" ref="M151:X214" si="26">IF(AND($E151="",$F151=""),0,IF(AND((M$3&gt;=$E151),OR((M$3&lt;=$G151),($G151=""),($G151=-1),($G151=0))),IF($L151&gt;M$3,1,0),0))</f>
        <v>0</v>
      </c>
      <c r="N151" s="694">
        <f t="shared" si="25"/>
        <v>0</v>
      </c>
      <c r="O151" s="694">
        <f t="shared" si="25"/>
        <v>0</v>
      </c>
      <c r="P151" s="694">
        <f t="shared" si="25"/>
        <v>0</v>
      </c>
      <c r="Q151" s="694">
        <f t="shared" si="25"/>
        <v>0</v>
      </c>
      <c r="R151" s="694">
        <f t="shared" si="25"/>
        <v>0</v>
      </c>
      <c r="S151" s="694">
        <f t="shared" si="25"/>
        <v>0</v>
      </c>
      <c r="T151" s="694">
        <f t="shared" si="25"/>
        <v>0</v>
      </c>
      <c r="U151" s="694">
        <f t="shared" si="25"/>
        <v>0</v>
      </c>
      <c r="V151" s="694">
        <f t="shared" si="25"/>
        <v>0</v>
      </c>
      <c r="W151" s="694">
        <f t="shared" si="25"/>
        <v>0</v>
      </c>
      <c r="X151" s="694">
        <f t="shared" si="25"/>
        <v>0</v>
      </c>
      <c r="Y151" s="697">
        <f t="shared" si="20"/>
        <v>0</v>
      </c>
    </row>
    <row r="152" spans="1:25" ht="16.5" customHeight="1" outlineLevel="1">
      <c r="A152" s="491">
        <f t="shared" si="24"/>
        <v>148</v>
      </c>
      <c r="B152" s="658"/>
      <c r="C152" s="677"/>
      <c r="D152" s="678"/>
      <c r="E152" s="679"/>
      <c r="F152" s="680"/>
      <c r="G152" s="681"/>
      <c r="H152" s="495"/>
      <c r="I152" s="493" t="str">
        <f t="shared" si="21"/>
        <v/>
      </c>
      <c r="J152" s="495"/>
      <c r="K152" s="668" t="str">
        <f t="shared" si="22"/>
        <v/>
      </c>
      <c r="L152" s="660" t="str">
        <f t="shared" si="23"/>
        <v>N/A</v>
      </c>
      <c r="M152" s="694">
        <f t="shared" si="26"/>
        <v>0</v>
      </c>
      <c r="N152" s="694">
        <f t="shared" si="25"/>
        <v>0</v>
      </c>
      <c r="O152" s="694">
        <f t="shared" si="25"/>
        <v>0</v>
      </c>
      <c r="P152" s="694">
        <f t="shared" si="25"/>
        <v>0</v>
      </c>
      <c r="Q152" s="694">
        <f t="shared" si="25"/>
        <v>0</v>
      </c>
      <c r="R152" s="694">
        <f t="shared" si="25"/>
        <v>0</v>
      </c>
      <c r="S152" s="694">
        <f t="shared" si="25"/>
        <v>0</v>
      </c>
      <c r="T152" s="694">
        <f t="shared" si="25"/>
        <v>0</v>
      </c>
      <c r="U152" s="694">
        <f t="shared" si="25"/>
        <v>0</v>
      </c>
      <c r="V152" s="694">
        <f t="shared" si="25"/>
        <v>0</v>
      </c>
      <c r="W152" s="694">
        <f t="shared" si="25"/>
        <v>0</v>
      </c>
      <c r="X152" s="694">
        <f t="shared" si="25"/>
        <v>0</v>
      </c>
      <c r="Y152" s="697">
        <f t="shared" si="20"/>
        <v>0</v>
      </c>
    </row>
    <row r="153" spans="1:25" ht="16.5" customHeight="1" outlineLevel="1">
      <c r="A153" s="491">
        <f t="shared" si="24"/>
        <v>149</v>
      </c>
      <c r="B153" s="658"/>
      <c r="C153" s="677"/>
      <c r="D153" s="678"/>
      <c r="E153" s="679"/>
      <c r="F153" s="680"/>
      <c r="G153" s="681"/>
      <c r="H153" s="495"/>
      <c r="I153" s="493" t="str">
        <f t="shared" si="21"/>
        <v/>
      </c>
      <c r="J153" s="495"/>
      <c r="K153" s="668" t="str">
        <f t="shared" si="22"/>
        <v/>
      </c>
      <c r="L153" s="660" t="str">
        <f t="shared" si="23"/>
        <v>N/A</v>
      </c>
      <c r="M153" s="694">
        <f t="shared" si="26"/>
        <v>0</v>
      </c>
      <c r="N153" s="694">
        <f t="shared" si="25"/>
        <v>0</v>
      </c>
      <c r="O153" s="694">
        <f t="shared" si="25"/>
        <v>0</v>
      </c>
      <c r="P153" s="694">
        <f t="shared" si="25"/>
        <v>0</v>
      </c>
      <c r="Q153" s="694">
        <f t="shared" si="25"/>
        <v>0</v>
      </c>
      <c r="R153" s="694">
        <f t="shared" si="25"/>
        <v>0</v>
      </c>
      <c r="S153" s="694">
        <f t="shared" si="25"/>
        <v>0</v>
      </c>
      <c r="T153" s="694">
        <f t="shared" si="25"/>
        <v>0</v>
      </c>
      <c r="U153" s="694">
        <f t="shared" si="25"/>
        <v>0</v>
      </c>
      <c r="V153" s="694">
        <f t="shared" si="25"/>
        <v>0</v>
      </c>
      <c r="W153" s="694">
        <f t="shared" si="25"/>
        <v>0</v>
      </c>
      <c r="X153" s="694">
        <f t="shared" si="25"/>
        <v>0</v>
      </c>
      <c r="Y153" s="697">
        <f t="shared" si="20"/>
        <v>0</v>
      </c>
    </row>
    <row r="154" spans="1:25" ht="16.5" customHeight="1" outlineLevel="1">
      <c r="A154" s="491">
        <f t="shared" si="24"/>
        <v>150</v>
      </c>
      <c r="B154" s="659"/>
      <c r="C154" s="677"/>
      <c r="D154" s="678"/>
      <c r="E154" s="679"/>
      <c r="F154" s="680"/>
      <c r="G154" s="681"/>
      <c r="H154" s="495"/>
      <c r="I154" s="493" t="str">
        <f t="shared" si="21"/>
        <v/>
      </c>
      <c r="J154" s="495"/>
      <c r="K154" s="668" t="str">
        <f t="shared" si="22"/>
        <v/>
      </c>
      <c r="L154" s="660" t="str">
        <f t="shared" si="23"/>
        <v>N/A</v>
      </c>
      <c r="M154" s="694">
        <f t="shared" si="26"/>
        <v>0</v>
      </c>
      <c r="N154" s="694">
        <f t="shared" si="25"/>
        <v>0</v>
      </c>
      <c r="O154" s="694">
        <f t="shared" si="25"/>
        <v>0</v>
      </c>
      <c r="P154" s="694">
        <f t="shared" si="25"/>
        <v>0</v>
      </c>
      <c r="Q154" s="694">
        <f t="shared" si="25"/>
        <v>0</v>
      </c>
      <c r="R154" s="694">
        <f t="shared" si="25"/>
        <v>0</v>
      </c>
      <c r="S154" s="694">
        <f t="shared" si="25"/>
        <v>0</v>
      </c>
      <c r="T154" s="694">
        <f t="shared" si="25"/>
        <v>0</v>
      </c>
      <c r="U154" s="694">
        <f t="shared" si="25"/>
        <v>0</v>
      </c>
      <c r="V154" s="694">
        <f t="shared" si="25"/>
        <v>0</v>
      </c>
      <c r="W154" s="694">
        <f t="shared" si="25"/>
        <v>0</v>
      </c>
      <c r="X154" s="694">
        <f t="shared" si="25"/>
        <v>0</v>
      </c>
      <c r="Y154" s="697">
        <f t="shared" si="20"/>
        <v>0</v>
      </c>
    </row>
    <row r="155" spans="1:25" ht="16.5" customHeight="1" outlineLevel="1">
      <c r="A155" s="491">
        <f t="shared" si="24"/>
        <v>151</v>
      </c>
      <c r="B155" s="658"/>
      <c r="C155" s="677"/>
      <c r="D155" s="678"/>
      <c r="E155" s="679"/>
      <c r="F155" s="680"/>
      <c r="G155" s="681"/>
      <c r="H155" s="495"/>
      <c r="I155" s="493" t="str">
        <f t="shared" si="21"/>
        <v/>
      </c>
      <c r="J155" s="495"/>
      <c r="K155" s="668" t="str">
        <f t="shared" si="22"/>
        <v/>
      </c>
      <c r="L155" s="660" t="str">
        <f t="shared" si="23"/>
        <v>N/A</v>
      </c>
      <c r="M155" s="694">
        <f t="shared" si="26"/>
        <v>0</v>
      </c>
      <c r="N155" s="694">
        <f t="shared" si="25"/>
        <v>0</v>
      </c>
      <c r="O155" s="694">
        <f t="shared" si="25"/>
        <v>0</v>
      </c>
      <c r="P155" s="694">
        <f t="shared" si="25"/>
        <v>0</v>
      </c>
      <c r="Q155" s="694">
        <f t="shared" si="25"/>
        <v>0</v>
      </c>
      <c r="R155" s="694">
        <f t="shared" si="25"/>
        <v>0</v>
      </c>
      <c r="S155" s="694">
        <f t="shared" si="25"/>
        <v>0</v>
      </c>
      <c r="T155" s="694">
        <f t="shared" si="25"/>
        <v>0</v>
      </c>
      <c r="U155" s="694">
        <f t="shared" si="25"/>
        <v>0</v>
      </c>
      <c r="V155" s="694">
        <f t="shared" si="25"/>
        <v>0</v>
      </c>
      <c r="W155" s="694">
        <f t="shared" si="25"/>
        <v>0</v>
      </c>
      <c r="X155" s="694">
        <f t="shared" si="25"/>
        <v>0</v>
      </c>
      <c r="Y155" s="697">
        <f t="shared" si="20"/>
        <v>0</v>
      </c>
    </row>
    <row r="156" spans="1:25" ht="16.5" customHeight="1" outlineLevel="1">
      <c r="A156" s="491">
        <f t="shared" si="24"/>
        <v>152</v>
      </c>
      <c r="B156" s="658"/>
      <c r="C156" s="677"/>
      <c r="D156" s="678"/>
      <c r="E156" s="679"/>
      <c r="F156" s="680"/>
      <c r="G156" s="681"/>
      <c r="H156" s="495"/>
      <c r="I156" s="493" t="str">
        <f t="shared" si="21"/>
        <v/>
      </c>
      <c r="J156" s="495"/>
      <c r="K156" s="668" t="str">
        <f t="shared" si="22"/>
        <v/>
      </c>
      <c r="L156" s="660" t="str">
        <f t="shared" si="23"/>
        <v>N/A</v>
      </c>
      <c r="M156" s="694">
        <f t="shared" si="26"/>
        <v>0</v>
      </c>
      <c r="N156" s="694">
        <f t="shared" si="25"/>
        <v>0</v>
      </c>
      <c r="O156" s="694">
        <f t="shared" si="25"/>
        <v>0</v>
      </c>
      <c r="P156" s="694">
        <f t="shared" si="25"/>
        <v>0</v>
      </c>
      <c r="Q156" s="694">
        <f t="shared" si="25"/>
        <v>0</v>
      </c>
      <c r="R156" s="694">
        <f t="shared" si="25"/>
        <v>0</v>
      </c>
      <c r="S156" s="694">
        <f t="shared" si="25"/>
        <v>0</v>
      </c>
      <c r="T156" s="694">
        <f t="shared" si="25"/>
        <v>0</v>
      </c>
      <c r="U156" s="694">
        <f t="shared" si="25"/>
        <v>0</v>
      </c>
      <c r="V156" s="694">
        <f t="shared" si="25"/>
        <v>0</v>
      </c>
      <c r="W156" s="694">
        <f t="shared" si="25"/>
        <v>0</v>
      </c>
      <c r="X156" s="694">
        <f t="shared" si="25"/>
        <v>0</v>
      </c>
      <c r="Y156" s="697">
        <f t="shared" si="20"/>
        <v>0</v>
      </c>
    </row>
    <row r="157" spans="1:25" ht="16.5" customHeight="1" outlineLevel="1">
      <c r="A157" s="491">
        <f t="shared" si="24"/>
        <v>153</v>
      </c>
      <c r="B157" s="658"/>
      <c r="C157" s="677"/>
      <c r="D157" s="678"/>
      <c r="E157" s="679"/>
      <c r="F157" s="682"/>
      <c r="G157" s="681"/>
      <c r="H157" s="495"/>
      <c r="I157" s="493" t="str">
        <f t="shared" si="21"/>
        <v/>
      </c>
      <c r="J157" s="495"/>
      <c r="K157" s="668" t="str">
        <f t="shared" si="22"/>
        <v/>
      </c>
      <c r="L157" s="660" t="str">
        <f t="shared" si="23"/>
        <v>N/A</v>
      </c>
      <c r="M157" s="694">
        <f t="shared" si="26"/>
        <v>0</v>
      </c>
      <c r="N157" s="694">
        <f t="shared" si="25"/>
        <v>0</v>
      </c>
      <c r="O157" s="694">
        <f t="shared" si="25"/>
        <v>0</v>
      </c>
      <c r="P157" s="694">
        <f t="shared" si="25"/>
        <v>0</v>
      </c>
      <c r="Q157" s="694">
        <f t="shared" si="25"/>
        <v>0</v>
      </c>
      <c r="R157" s="694">
        <f t="shared" si="25"/>
        <v>0</v>
      </c>
      <c r="S157" s="694">
        <f t="shared" si="25"/>
        <v>0</v>
      </c>
      <c r="T157" s="694">
        <f t="shared" si="25"/>
        <v>0</v>
      </c>
      <c r="U157" s="694">
        <f t="shared" si="25"/>
        <v>0</v>
      </c>
      <c r="V157" s="694">
        <f t="shared" si="25"/>
        <v>0</v>
      </c>
      <c r="W157" s="694">
        <f t="shared" si="25"/>
        <v>0</v>
      </c>
      <c r="X157" s="694">
        <f t="shared" si="25"/>
        <v>0</v>
      </c>
      <c r="Y157" s="697">
        <f t="shared" si="20"/>
        <v>0</v>
      </c>
    </row>
    <row r="158" spans="1:25" ht="16.5" customHeight="1" outlineLevel="1">
      <c r="A158" s="491">
        <f t="shared" si="24"/>
        <v>154</v>
      </c>
      <c r="B158" s="658"/>
      <c r="C158" s="677"/>
      <c r="D158" s="678"/>
      <c r="E158" s="679"/>
      <c r="F158" s="680"/>
      <c r="G158" s="681"/>
      <c r="H158" s="495"/>
      <c r="I158" s="493" t="str">
        <f t="shared" si="21"/>
        <v/>
      </c>
      <c r="J158" s="495"/>
      <c r="K158" s="668" t="str">
        <f t="shared" si="22"/>
        <v/>
      </c>
      <c r="L158" s="660" t="str">
        <f t="shared" si="23"/>
        <v>N/A</v>
      </c>
      <c r="M158" s="694">
        <f t="shared" si="26"/>
        <v>0</v>
      </c>
      <c r="N158" s="694">
        <f t="shared" si="25"/>
        <v>0</v>
      </c>
      <c r="O158" s="694">
        <f t="shared" si="25"/>
        <v>0</v>
      </c>
      <c r="P158" s="694">
        <f t="shared" si="25"/>
        <v>0</v>
      </c>
      <c r="Q158" s="694">
        <f t="shared" si="25"/>
        <v>0</v>
      </c>
      <c r="R158" s="694">
        <f t="shared" si="25"/>
        <v>0</v>
      </c>
      <c r="S158" s="694">
        <f t="shared" si="25"/>
        <v>0</v>
      </c>
      <c r="T158" s="694">
        <f t="shared" si="25"/>
        <v>0</v>
      </c>
      <c r="U158" s="694">
        <f t="shared" si="25"/>
        <v>0</v>
      </c>
      <c r="V158" s="694">
        <f t="shared" si="25"/>
        <v>0</v>
      </c>
      <c r="W158" s="694">
        <f t="shared" si="25"/>
        <v>0</v>
      </c>
      <c r="X158" s="694">
        <f t="shared" si="25"/>
        <v>0</v>
      </c>
      <c r="Y158" s="697">
        <f t="shared" si="20"/>
        <v>0</v>
      </c>
    </row>
    <row r="159" spans="1:25" ht="16.5" customHeight="1" outlineLevel="1">
      <c r="A159" s="491">
        <f t="shared" si="24"/>
        <v>155</v>
      </c>
      <c r="B159" s="658"/>
      <c r="C159" s="677"/>
      <c r="D159" s="678"/>
      <c r="E159" s="679"/>
      <c r="F159" s="680"/>
      <c r="G159" s="681"/>
      <c r="H159" s="495"/>
      <c r="I159" s="493" t="str">
        <f t="shared" si="21"/>
        <v/>
      </c>
      <c r="J159" s="495"/>
      <c r="K159" s="668" t="str">
        <f t="shared" si="22"/>
        <v/>
      </c>
      <c r="L159" s="660" t="str">
        <f t="shared" si="23"/>
        <v>N/A</v>
      </c>
      <c r="M159" s="694">
        <f t="shared" si="26"/>
        <v>0</v>
      </c>
      <c r="N159" s="694">
        <f t="shared" si="25"/>
        <v>0</v>
      </c>
      <c r="O159" s="694">
        <f t="shared" si="25"/>
        <v>0</v>
      </c>
      <c r="P159" s="694">
        <f t="shared" si="25"/>
        <v>0</v>
      </c>
      <c r="Q159" s="694">
        <f t="shared" si="25"/>
        <v>0</v>
      </c>
      <c r="R159" s="694">
        <f t="shared" si="25"/>
        <v>0</v>
      </c>
      <c r="S159" s="694">
        <f t="shared" si="25"/>
        <v>0</v>
      </c>
      <c r="T159" s="694">
        <f t="shared" si="25"/>
        <v>0</v>
      </c>
      <c r="U159" s="694">
        <f t="shared" si="25"/>
        <v>0</v>
      </c>
      <c r="V159" s="694">
        <f t="shared" si="25"/>
        <v>0</v>
      </c>
      <c r="W159" s="694">
        <f t="shared" si="25"/>
        <v>0</v>
      </c>
      <c r="X159" s="694">
        <f t="shared" si="25"/>
        <v>0</v>
      </c>
      <c r="Y159" s="697">
        <f t="shared" si="20"/>
        <v>0</v>
      </c>
    </row>
    <row r="160" spans="1:25" ht="16.5" customHeight="1" outlineLevel="1">
      <c r="A160" s="491">
        <f t="shared" si="24"/>
        <v>156</v>
      </c>
      <c r="B160" s="658"/>
      <c r="C160" s="677"/>
      <c r="D160" s="678"/>
      <c r="E160" s="679"/>
      <c r="F160" s="680"/>
      <c r="G160" s="681"/>
      <c r="H160" s="495"/>
      <c r="I160" s="493" t="str">
        <f t="shared" si="21"/>
        <v/>
      </c>
      <c r="J160" s="495"/>
      <c r="K160" s="668" t="str">
        <f t="shared" si="22"/>
        <v/>
      </c>
      <c r="L160" s="660" t="str">
        <f t="shared" si="23"/>
        <v>N/A</v>
      </c>
      <c r="M160" s="694">
        <f t="shared" si="26"/>
        <v>0</v>
      </c>
      <c r="N160" s="694">
        <f t="shared" si="25"/>
        <v>0</v>
      </c>
      <c r="O160" s="694">
        <f t="shared" si="25"/>
        <v>0</v>
      </c>
      <c r="P160" s="694">
        <f t="shared" si="25"/>
        <v>0</v>
      </c>
      <c r="Q160" s="694">
        <f t="shared" si="25"/>
        <v>0</v>
      </c>
      <c r="R160" s="694">
        <f t="shared" si="25"/>
        <v>0</v>
      </c>
      <c r="S160" s="694">
        <f t="shared" si="25"/>
        <v>0</v>
      </c>
      <c r="T160" s="694">
        <f t="shared" si="25"/>
        <v>0</v>
      </c>
      <c r="U160" s="694">
        <f t="shared" si="25"/>
        <v>0</v>
      </c>
      <c r="V160" s="694">
        <f t="shared" si="25"/>
        <v>0</v>
      </c>
      <c r="W160" s="694">
        <f t="shared" si="25"/>
        <v>0</v>
      </c>
      <c r="X160" s="694">
        <f t="shared" si="25"/>
        <v>0</v>
      </c>
      <c r="Y160" s="697">
        <f t="shared" si="20"/>
        <v>0</v>
      </c>
    </row>
    <row r="161" spans="1:25" ht="16.5" customHeight="1" outlineLevel="1">
      <c r="A161" s="491">
        <f t="shared" si="24"/>
        <v>157</v>
      </c>
      <c r="B161" s="658"/>
      <c r="C161" s="677"/>
      <c r="D161" s="678"/>
      <c r="E161" s="679"/>
      <c r="F161" s="680"/>
      <c r="G161" s="681"/>
      <c r="H161" s="495"/>
      <c r="I161" s="493" t="str">
        <f t="shared" si="21"/>
        <v/>
      </c>
      <c r="J161" s="495"/>
      <c r="K161" s="668" t="str">
        <f t="shared" si="22"/>
        <v/>
      </c>
      <c r="L161" s="660" t="str">
        <f t="shared" si="23"/>
        <v>N/A</v>
      </c>
      <c r="M161" s="694">
        <f t="shared" si="26"/>
        <v>0</v>
      </c>
      <c r="N161" s="694">
        <f t="shared" si="25"/>
        <v>0</v>
      </c>
      <c r="O161" s="694">
        <f t="shared" si="25"/>
        <v>0</v>
      </c>
      <c r="P161" s="694">
        <f t="shared" si="25"/>
        <v>0</v>
      </c>
      <c r="Q161" s="694">
        <f t="shared" si="25"/>
        <v>0</v>
      </c>
      <c r="R161" s="694">
        <f t="shared" si="25"/>
        <v>0</v>
      </c>
      <c r="S161" s="694">
        <f t="shared" si="25"/>
        <v>0</v>
      </c>
      <c r="T161" s="694">
        <f t="shared" si="25"/>
        <v>0</v>
      </c>
      <c r="U161" s="694">
        <f t="shared" si="25"/>
        <v>0</v>
      </c>
      <c r="V161" s="694">
        <f t="shared" si="25"/>
        <v>0</v>
      </c>
      <c r="W161" s="694">
        <f t="shared" si="25"/>
        <v>0</v>
      </c>
      <c r="X161" s="694">
        <f t="shared" si="25"/>
        <v>0</v>
      </c>
      <c r="Y161" s="697">
        <f t="shared" si="20"/>
        <v>0</v>
      </c>
    </row>
    <row r="162" spans="1:25" ht="16.5" customHeight="1" outlineLevel="1">
      <c r="A162" s="491">
        <f t="shared" si="24"/>
        <v>158</v>
      </c>
      <c r="B162" s="658"/>
      <c r="C162" s="677"/>
      <c r="D162" s="678"/>
      <c r="E162" s="679"/>
      <c r="F162" s="680"/>
      <c r="G162" s="681"/>
      <c r="H162" s="495"/>
      <c r="I162" s="493" t="str">
        <f t="shared" si="21"/>
        <v/>
      </c>
      <c r="J162" s="495"/>
      <c r="K162" s="668" t="str">
        <f t="shared" si="22"/>
        <v/>
      </c>
      <c r="L162" s="660" t="str">
        <f t="shared" si="23"/>
        <v>N/A</v>
      </c>
      <c r="M162" s="694">
        <f t="shared" si="26"/>
        <v>0</v>
      </c>
      <c r="N162" s="694">
        <f t="shared" si="25"/>
        <v>0</v>
      </c>
      <c r="O162" s="694">
        <f t="shared" si="25"/>
        <v>0</v>
      </c>
      <c r="P162" s="694">
        <f t="shared" si="25"/>
        <v>0</v>
      </c>
      <c r="Q162" s="694">
        <f t="shared" si="25"/>
        <v>0</v>
      </c>
      <c r="R162" s="694">
        <f t="shared" si="25"/>
        <v>0</v>
      </c>
      <c r="S162" s="694">
        <f t="shared" si="25"/>
        <v>0</v>
      </c>
      <c r="T162" s="694">
        <f t="shared" si="25"/>
        <v>0</v>
      </c>
      <c r="U162" s="694">
        <f t="shared" si="25"/>
        <v>0</v>
      </c>
      <c r="V162" s="694">
        <f t="shared" si="25"/>
        <v>0</v>
      </c>
      <c r="W162" s="694">
        <f t="shared" si="25"/>
        <v>0</v>
      </c>
      <c r="X162" s="694">
        <f t="shared" si="25"/>
        <v>0</v>
      </c>
      <c r="Y162" s="697">
        <f t="shared" si="20"/>
        <v>0</v>
      </c>
    </row>
    <row r="163" spans="1:25" ht="16.5" customHeight="1" outlineLevel="1">
      <c r="A163" s="491">
        <f t="shared" si="24"/>
        <v>159</v>
      </c>
      <c r="B163" s="658"/>
      <c r="C163" s="677"/>
      <c r="D163" s="678"/>
      <c r="E163" s="679"/>
      <c r="F163" s="680"/>
      <c r="G163" s="681"/>
      <c r="H163" s="495"/>
      <c r="I163" s="493" t="str">
        <f t="shared" si="21"/>
        <v/>
      </c>
      <c r="J163" s="495"/>
      <c r="K163" s="668" t="str">
        <f t="shared" si="22"/>
        <v/>
      </c>
      <c r="L163" s="660" t="str">
        <f t="shared" si="23"/>
        <v>N/A</v>
      </c>
      <c r="M163" s="694">
        <f t="shared" si="26"/>
        <v>0</v>
      </c>
      <c r="N163" s="694">
        <f t="shared" si="25"/>
        <v>0</v>
      </c>
      <c r="O163" s="694">
        <f t="shared" si="25"/>
        <v>0</v>
      </c>
      <c r="P163" s="694">
        <f t="shared" si="25"/>
        <v>0</v>
      </c>
      <c r="Q163" s="694">
        <f t="shared" si="25"/>
        <v>0</v>
      </c>
      <c r="R163" s="694">
        <f t="shared" si="25"/>
        <v>0</v>
      </c>
      <c r="S163" s="694">
        <f t="shared" si="25"/>
        <v>0</v>
      </c>
      <c r="T163" s="694">
        <f t="shared" si="25"/>
        <v>0</v>
      </c>
      <c r="U163" s="694">
        <f t="shared" si="25"/>
        <v>0</v>
      </c>
      <c r="V163" s="694">
        <f t="shared" si="25"/>
        <v>0</v>
      </c>
      <c r="W163" s="694">
        <f t="shared" si="25"/>
        <v>0</v>
      </c>
      <c r="X163" s="694">
        <f t="shared" si="25"/>
        <v>0</v>
      </c>
      <c r="Y163" s="697">
        <f t="shared" si="20"/>
        <v>0</v>
      </c>
    </row>
    <row r="164" spans="1:25" ht="16.5" customHeight="1" outlineLevel="1">
      <c r="A164" s="491">
        <f t="shared" si="24"/>
        <v>160</v>
      </c>
      <c r="B164" s="659"/>
      <c r="C164" s="677"/>
      <c r="D164" s="678"/>
      <c r="E164" s="679"/>
      <c r="F164" s="682"/>
      <c r="G164" s="681"/>
      <c r="H164" s="495"/>
      <c r="I164" s="493" t="str">
        <f t="shared" si="21"/>
        <v/>
      </c>
      <c r="J164" s="495"/>
      <c r="K164" s="668" t="str">
        <f t="shared" si="22"/>
        <v/>
      </c>
      <c r="L164" s="660" t="str">
        <f t="shared" si="23"/>
        <v>N/A</v>
      </c>
      <c r="M164" s="694">
        <f t="shared" si="26"/>
        <v>0</v>
      </c>
      <c r="N164" s="694">
        <f t="shared" si="25"/>
        <v>0</v>
      </c>
      <c r="O164" s="694">
        <f t="shared" si="25"/>
        <v>0</v>
      </c>
      <c r="P164" s="694">
        <f t="shared" si="25"/>
        <v>0</v>
      </c>
      <c r="Q164" s="694">
        <f t="shared" si="25"/>
        <v>0</v>
      </c>
      <c r="R164" s="694">
        <f t="shared" si="25"/>
        <v>0</v>
      </c>
      <c r="S164" s="694">
        <f t="shared" si="25"/>
        <v>0</v>
      </c>
      <c r="T164" s="694">
        <f t="shared" si="25"/>
        <v>0</v>
      </c>
      <c r="U164" s="694">
        <f t="shared" si="25"/>
        <v>0</v>
      </c>
      <c r="V164" s="694">
        <f t="shared" si="25"/>
        <v>0</v>
      </c>
      <c r="W164" s="694">
        <f t="shared" si="25"/>
        <v>0</v>
      </c>
      <c r="X164" s="694">
        <f t="shared" si="25"/>
        <v>0</v>
      </c>
      <c r="Y164" s="697">
        <f t="shared" si="20"/>
        <v>0</v>
      </c>
    </row>
    <row r="165" spans="1:25" ht="16.5" customHeight="1" outlineLevel="1">
      <c r="A165" s="491">
        <f t="shared" si="24"/>
        <v>161</v>
      </c>
      <c r="B165" s="658"/>
      <c r="C165" s="677"/>
      <c r="D165" s="678"/>
      <c r="E165" s="679"/>
      <c r="F165" s="682"/>
      <c r="G165" s="681"/>
      <c r="H165" s="495"/>
      <c r="I165" s="493" t="str">
        <f t="shared" si="21"/>
        <v/>
      </c>
      <c r="J165" s="495"/>
      <c r="K165" s="668" t="str">
        <f t="shared" si="22"/>
        <v/>
      </c>
      <c r="L165" s="660" t="str">
        <f t="shared" si="23"/>
        <v>N/A</v>
      </c>
      <c r="M165" s="694">
        <f t="shared" si="26"/>
        <v>0</v>
      </c>
      <c r="N165" s="694">
        <f t="shared" si="25"/>
        <v>0</v>
      </c>
      <c r="O165" s="694">
        <f t="shared" si="25"/>
        <v>0</v>
      </c>
      <c r="P165" s="694">
        <f t="shared" si="25"/>
        <v>0</v>
      </c>
      <c r="Q165" s="694">
        <f t="shared" si="25"/>
        <v>0</v>
      </c>
      <c r="R165" s="694">
        <f t="shared" si="25"/>
        <v>0</v>
      </c>
      <c r="S165" s="694">
        <f t="shared" si="25"/>
        <v>0</v>
      </c>
      <c r="T165" s="694">
        <f t="shared" si="25"/>
        <v>0</v>
      </c>
      <c r="U165" s="694">
        <f t="shared" si="25"/>
        <v>0</v>
      </c>
      <c r="V165" s="694">
        <f t="shared" si="25"/>
        <v>0</v>
      </c>
      <c r="W165" s="694">
        <f t="shared" si="25"/>
        <v>0</v>
      </c>
      <c r="X165" s="694">
        <f t="shared" si="25"/>
        <v>0</v>
      </c>
      <c r="Y165" s="697">
        <f t="shared" si="20"/>
        <v>0</v>
      </c>
    </row>
    <row r="166" spans="1:25" ht="16.5" customHeight="1" outlineLevel="1">
      <c r="A166" s="491">
        <f t="shared" si="24"/>
        <v>162</v>
      </c>
      <c r="B166" s="658"/>
      <c r="C166" s="677"/>
      <c r="D166" s="678"/>
      <c r="E166" s="679"/>
      <c r="F166" s="682"/>
      <c r="G166" s="681"/>
      <c r="H166" s="495"/>
      <c r="I166" s="493" t="str">
        <f t="shared" si="21"/>
        <v/>
      </c>
      <c r="J166" s="495"/>
      <c r="K166" s="668" t="str">
        <f t="shared" si="22"/>
        <v/>
      </c>
      <c r="L166" s="660" t="str">
        <f t="shared" si="23"/>
        <v>N/A</v>
      </c>
      <c r="M166" s="694">
        <f t="shared" si="26"/>
        <v>0</v>
      </c>
      <c r="N166" s="694">
        <f t="shared" si="25"/>
        <v>0</v>
      </c>
      <c r="O166" s="694">
        <f t="shared" si="25"/>
        <v>0</v>
      </c>
      <c r="P166" s="694">
        <f t="shared" si="25"/>
        <v>0</v>
      </c>
      <c r="Q166" s="694">
        <f t="shared" si="25"/>
        <v>0</v>
      </c>
      <c r="R166" s="694">
        <f t="shared" si="25"/>
        <v>0</v>
      </c>
      <c r="S166" s="694">
        <f t="shared" si="25"/>
        <v>0</v>
      </c>
      <c r="T166" s="694">
        <f t="shared" si="25"/>
        <v>0</v>
      </c>
      <c r="U166" s="694">
        <f t="shared" si="25"/>
        <v>0</v>
      </c>
      <c r="V166" s="694">
        <f t="shared" si="25"/>
        <v>0</v>
      </c>
      <c r="W166" s="694">
        <f t="shared" si="25"/>
        <v>0</v>
      </c>
      <c r="X166" s="694">
        <f t="shared" si="25"/>
        <v>0</v>
      </c>
      <c r="Y166" s="697">
        <f t="shared" si="20"/>
        <v>0</v>
      </c>
    </row>
    <row r="167" spans="1:25" ht="16.5" customHeight="1" outlineLevel="1">
      <c r="A167" s="491">
        <f t="shared" si="24"/>
        <v>163</v>
      </c>
      <c r="B167" s="658"/>
      <c r="C167" s="677"/>
      <c r="D167" s="678"/>
      <c r="E167" s="679"/>
      <c r="F167" s="682"/>
      <c r="G167" s="681"/>
      <c r="H167" s="495"/>
      <c r="I167" s="493" t="str">
        <f t="shared" si="21"/>
        <v/>
      </c>
      <c r="J167" s="495"/>
      <c r="K167" s="668" t="str">
        <f t="shared" si="22"/>
        <v/>
      </c>
      <c r="L167" s="660" t="str">
        <f t="shared" si="23"/>
        <v>N/A</v>
      </c>
      <c r="M167" s="694">
        <f t="shared" si="26"/>
        <v>0</v>
      </c>
      <c r="N167" s="694">
        <f t="shared" si="25"/>
        <v>0</v>
      </c>
      <c r="O167" s="694">
        <f t="shared" si="25"/>
        <v>0</v>
      </c>
      <c r="P167" s="694">
        <f t="shared" si="25"/>
        <v>0</v>
      </c>
      <c r="Q167" s="694">
        <f t="shared" si="25"/>
        <v>0</v>
      </c>
      <c r="R167" s="694">
        <f t="shared" si="25"/>
        <v>0</v>
      </c>
      <c r="S167" s="694">
        <f t="shared" si="25"/>
        <v>0</v>
      </c>
      <c r="T167" s="694">
        <f t="shared" si="25"/>
        <v>0</v>
      </c>
      <c r="U167" s="694">
        <f t="shared" si="25"/>
        <v>0</v>
      </c>
      <c r="V167" s="694">
        <f t="shared" si="25"/>
        <v>0</v>
      </c>
      <c r="W167" s="694">
        <f t="shared" si="25"/>
        <v>0</v>
      </c>
      <c r="X167" s="694">
        <f t="shared" si="25"/>
        <v>0</v>
      </c>
      <c r="Y167" s="697">
        <f t="shared" si="20"/>
        <v>0</v>
      </c>
    </row>
    <row r="168" spans="1:25" ht="16.5" customHeight="1" outlineLevel="1">
      <c r="A168" s="491">
        <f t="shared" si="24"/>
        <v>164</v>
      </c>
      <c r="B168" s="658"/>
      <c r="C168" s="677"/>
      <c r="D168" s="678"/>
      <c r="E168" s="679"/>
      <c r="F168" s="682"/>
      <c r="G168" s="681"/>
      <c r="H168" s="495"/>
      <c r="I168" s="493" t="str">
        <f t="shared" si="21"/>
        <v/>
      </c>
      <c r="J168" s="495"/>
      <c r="K168" s="668" t="str">
        <f t="shared" si="22"/>
        <v/>
      </c>
      <c r="L168" s="660" t="str">
        <f t="shared" si="23"/>
        <v>N/A</v>
      </c>
      <c r="M168" s="694">
        <f t="shared" si="26"/>
        <v>0</v>
      </c>
      <c r="N168" s="694">
        <f t="shared" si="25"/>
        <v>0</v>
      </c>
      <c r="O168" s="694">
        <f t="shared" si="25"/>
        <v>0</v>
      </c>
      <c r="P168" s="694">
        <f t="shared" si="25"/>
        <v>0</v>
      </c>
      <c r="Q168" s="694">
        <f t="shared" si="25"/>
        <v>0</v>
      </c>
      <c r="R168" s="694">
        <f t="shared" si="25"/>
        <v>0</v>
      </c>
      <c r="S168" s="694">
        <f t="shared" si="25"/>
        <v>0</v>
      </c>
      <c r="T168" s="694">
        <f t="shared" si="25"/>
        <v>0</v>
      </c>
      <c r="U168" s="694">
        <f t="shared" si="25"/>
        <v>0</v>
      </c>
      <c r="V168" s="694">
        <f t="shared" si="25"/>
        <v>0</v>
      </c>
      <c r="W168" s="694">
        <f t="shared" si="25"/>
        <v>0</v>
      </c>
      <c r="X168" s="694">
        <f t="shared" si="25"/>
        <v>0</v>
      </c>
      <c r="Y168" s="697">
        <f t="shared" si="20"/>
        <v>0</v>
      </c>
    </row>
    <row r="169" spans="1:25" ht="16.5" customHeight="1" outlineLevel="1">
      <c r="A169" s="491">
        <f t="shared" si="24"/>
        <v>165</v>
      </c>
      <c r="B169" s="658"/>
      <c r="C169" s="677"/>
      <c r="D169" s="678"/>
      <c r="E169" s="679"/>
      <c r="F169" s="682"/>
      <c r="G169" s="681"/>
      <c r="H169" s="495"/>
      <c r="I169" s="493" t="str">
        <f t="shared" si="21"/>
        <v/>
      </c>
      <c r="J169" s="495"/>
      <c r="K169" s="668" t="str">
        <f t="shared" si="22"/>
        <v/>
      </c>
      <c r="L169" s="660" t="str">
        <f t="shared" si="23"/>
        <v>N/A</v>
      </c>
      <c r="M169" s="694">
        <f t="shared" si="26"/>
        <v>0</v>
      </c>
      <c r="N169" s="694">
        <f t="shared" si="25"/>
        <v>0</v>
      </c>
      <c r="O169" s="694">
        <f t="shared" si="25"/>
        <v>0</v>
      </c>
      <c r="P169" s="694">
        <f t="shared" si="25"/>
        <v>0</v>
      </c>
      <c r="Q169" s="694">
        <f t="shared" si="25"/>
        <v>0</v>
      </c>
      <c r="R169" s="694">
        <f t="shared" si="25"/>
        <v>0</v>
      </c>
      <c r="S169" s="694">
        <f t="shared" si="25"/>
        <v>0</v>
      </c>
      <c r="T169" s="694">
        <f t="shared" si="25"/>
        <v>0</v>
      </c>
      <c r="U169" s="694">
        <f t="shared" si="25"/>
        <v>0</v>
      </c>
      <c r="V169" s="694">
        <f t="shared" si="25"/>
        <v>0</v>
      </c>
      <c r="W169" s="694">
        <f t="shared" si="25"/>
        <v>0</v>
      </c>
      <c r="X169" s="694">
        <f t="shared" si="25"/>
        <v>0</v>
      </c>
      <c r="Y169" s="697">
        <f t="shared" si="20"/>
        <v>0</v>
      </c>
    </row>
    <row r="170" spans="1:25" ht="16.5" customHeight="1" outlineLevel="1">
      <c r="A170" s="491">
        <f t="shared" si="24"/>
        <v>166</v>
      </c>
      <c r="B170" s="658"/>
      <c r="C170" s="677"/>
      <c r="D170" s="678"/>
      <c r="E170" s="679"/>
      <c r="F170" s="682"/>
      <c r="G170" s="681"/>
      <c r="H170" s="495"/>
      <c r="I170" s="493" t="str">
        <f t="shared" si="21"/>
        <v/>
      </c>
      <c r="J170" s="495"/>
      <c r="K170" s="668" t="str">
        <f t="shared" si="22"/>
        <v/>
      </c>
      <c r="L170" s="660" t="str">
        <f t="shared" si="23"/>
        <v>N/A</v>
      </c>
      <c r="M170" s="694">
        <f t="shared" si="26"/>
        <v>0</v>
      </c>
      <c r="N170" s="694">
        <f t="shared" si="25"/>
        <v>0</v>
      </c>
      <c r="O170" s="694">
        <f t="shared" si="25"/>
        <v>0</v>
      </c>
      <c r="P170" s="694">
        <f t="shared" si="25"/>
        <v>0</v>
      </c>
      <c r="Q170" s="694">
        <f t="shared" si="25"/>
        <v>0</v>
      </c>
      <c r="R170" s="694">
        <f t="shared" si="25"/>
        <v>0</v>
      </c>
      <c r="S170" s="694">
        <f t="shared" si="25"/>
        <v>0</v>
      </c>
      <c r="T170" s="694">
        <f t="shared" si="25"/>
        <v>0</v>
      </c>
      <c r="U170" s="694">
        <f t="shared" si="25"/>
        <v>0</v>
      </c>
      <c r="V170" s="694">
        <f t="shared" si="25"/>
        <v>0</v>
      </c>
      <c r="W170" s="694">
        <f t="shared" si="25"/>
        <v>0</v>
      </c>
      <c r="X170" s="694">
        <f t="shared" si="25"/>
        <v>0</v>
      </c>
      <c r="Y170" s="697">
        <f t="shared" si="20"/>
        <v>0</v>
      </c>
    </row>
    <row r="171" spans="1:25" ht="16.5" customHeight="1" outlineLevel="1">
      <c r="A171" s="491">
        <f t="shared" si="24"/>
        <v>167</v>
      </c>
      <c r="B171" s="658"/>
      <c r="C171" s="677"/>
      <c r="D171" s="678"/>
      <c r="E171" s="679"/>
      <c r="F171" s="682"/>
      <c r="G171" s="681"/>
      <c r="H171" s="495"/>
      <c r="I171" s="493" t="str">
        <f t="shared" si="21"/>
        <v/>
      </c>
      <c r="J171" s="495"/>
      <c r="K171" s="668" t="str">
        <f t="shared" si="22"/>
        <v/>
      </c>
      <c r="L171" s="660" t="str">
        <f t="shared" si="23"/>
        <v>N/A</v>
      </c>
      <c r="M171" s="694">
        <f t="shared" si="26"/>
        <v>0</v>
      </c>
      <c r="N171" s="694">
        <f t="shared" si="25"/>
        <v>0</v>
      </c>
      <c r="O171" s="694">
        <f t="shared" si="25"/>
        <v>0</v>
      </c>
      <c r="P171" s="694">
        <f t="shared" si="25"/>
        <v>0</v>
      </c>
      <c r="Q171" s="694">
        <f t="shared" si="25"/>
        <v>0</v>
      </c>
      <c r="R171" s="694">
        <f t="shared" si="25"/>
        <v>0</v>
      </c>
      <c r="S171" s="694">
        <f t="shared" si="25"/>
        <v>0</v>
      </c>
      <c r="T171" s="694">
        <f t="shared" si="25"/>
        <v>0</v>
      </c>
      <c r="U171" s="694">
        <f t="shared" si="25"/>
        <v>0</v>
      </c>
      <c r="V171" s="694">
        <f t="shared" si="25"/>
        <v>0</v>
      </c>
      <c r="W171" s="694">
        <f t="shared" si="25"/>
        <v>0</v>
      </c>
      <c r="X171" s="694">
        <f t="shared" si="25"/>
        <v>0</v>
      </c>
      <c r="Y171" s="697">
        <f t="shared" si="20"/>
        <v>0</v>
      </c>
    </row>
    <row r="172" spans="1:25" ht="16.5" customHeight="1" outlineLevel="1">
      <c r="A172" s="491">
        <f t="shared" si="24"/>
        <v>168</v>
      </c>
      <c r="B172" s="658"/>
      <c r="C172" s="677"/>
      <c r="D172" s="678"/>
      <c r="E172" s="679"/>
      <c r="F172" s="682"/>
      <c r="G172" s="681"/>
      <c r="H172" s="495"/>
      <c r="I172" s="493" t="str">
        <f t="shared" si="21"/>
        <v/>
      </c>
      <c r="J172" s="495"/>
      <c r="K172" s="668" t="str">
        <f t="shared" si="22"/>
        <v/>
      </c>
      <c r="L172" s="660" t="str">
        <f t="shared" si="23"/>
        <v>N/A</v>
      </c>
      <c r="M172" s="694">
        <f t="shared" si="26"/>
        <v>0</v>
      </c>
      <c r="N172" s="694">
        <f t="shared" si="25"/>
        <v>0</v>
      </c>
      <c r="O172" s="694">
        <f t="shared" si="25"/>
        <v>0</v>
      </c>
      <c r="P172" s="694">
        <f t="shared" si="25"/>
        <v>0</v>
      </c>
      <c r="Q172" s="694">
        <f t="shared" si="25"/>
        <v>0</v>
      </c>
      <c r="R172" s="694">
        <f t="shared" si="25"/>
        <v>0</v>
      </c>
      <c r="S172" s="694">
        <f t="shared" si="25"/>
        <v>0</v>
      </c>
      <c r="T172" s="694">
        <f t="shared" si="25"/>
        <v>0</v>
      </c>
      <c r="U172" s="694">
        <f t="shared" si="25"/>
        <v>0</v>
      </c>
      <c r="V172" s="694">
        <f t="shared" si="25"/>
        <v>0</v>
      </c>
      <c r="W172" s="694">
        <f t="shared" si="25"/>
        <v>0</v>
      </c>
      <c r="X172" s="694">
        <f t="shared" si="25"/>
        <v>0</v>
      </c>
      <c r="Y172" s="697">
        <f t="shared" si="20"/>
        <v>0</v>
      </c>
    </row>
    <row r="173" spans="1:25" ht="16.5" customHeight="1" outlineLevel="1">
      <c r="A173" s="491">
        <f t="shared" si="24"/>
        <v>169</v>
      </c>
      <c r="B173" s="658"/>
      <c r="C173" s="677"/>
      <c r="D173" s="678"/>
      <c r="E173" s="679"/>
      <c r="F173" s="682"/>
      <c r="G173" s="681"/>
      <c r="H173" s="495"/>
      <c r="I173" s="493" t="str">
        <f t="shared" si="21"/>
        <v/>
      </c>
      <c r="J173" s="495"/>
      <c r="K173" s="668" t="str">
        <f t="shared" si="22"/>
        <v/>
      </c>
      <c r="L173" s="660" t="str">
        <f t="shared" si="23"/>
        <v>N/A</v>
      </c>
      <c r="M173" s="694">
        <f t="shared" si="26"/>
        <v>0</v>
      </c>
      <c r="N173" s="694">
        <f t="shared" si="25"/>
        <v>0</v>
      </c>
      <c r="O173" s="694">
        <f t="shared" si="25"/>
        <v>0</v>
      </c>
      <c r="P173" s="694">
        <f t="shared" si="25"/>
        <v>0</v>
      </c>
      <c r="Q173" s="694">
        <f t="shared" si="25"/>
        <v>0</v>
      </c>
      <c r="R173" s="694">
        <f t="shared" si="25"/>
        <v>0</v>
      </c>
      <c r="S173" s="694">
        <f t="shared" ref="N173:X196" si="27">IF(AND($E173="",$F173=""),0,IF(AND((S$3&gt;=$E173),OR((S$3&lt;=$G173),($G173=""),($G173=-1),($G173=0))),IF($L173&gt;S$3,1,0),0))</f>
        <v>0</v>
      </c>
      <c r="T173" s="694">
        <f t="shared" si="27"/>
        <v>0</v>
      </c>
      <c r="U173" s="694">
        <f t="shared" si="27"/>
        <v>0</v>
      </c>
      <c r="V173" s="694">
        <f t="shared" si="27"/>
        <v>0</v>
      </c>
      <c r="W173" s="694">
        <f t="shared" si="27"/>
        <v>0</v>
      </c>
      <c r="X173" s="694">
        <f t="shared" si="27"/>
        <v>0</v>
      </c>
      <c r="Y173" s="697">
        <f t="shared" si="20"/>
        <v>0</v>
      </c>
    </row>
    <row r="174" spans="1:25" ht="16.5" customHeight="1" outlineLevel="1">
      <c r="A174" s="491">
        <f t="shared" si="24"/>
        <v>170</v>
      </c>
      <c r="B174" s="659"/>
      <c r="C174" s="677"/>
      <c r="D174" s="678"/>
      <c r="E174" s="679"/>
      <c r="F174" s="680"/>
      <c r="G174" s="681"/>
      <c r="H174" s="495"/>
      <c r="I174" s="493" t="str">
        <f t="shared" si="21"/>
        <v/>
      </c>
      <c r="J174" s="495"/>
      <c r="K174" s="668" t="str">
        <f t="shared" si="22"/>
        <v/>
      </c>
      <c r="L174" s="660" t="str">
        <f t="shared" si="23"/>
        <v>N/A</v>
      </c>
      <c r="M174" s="694">
        <f t="shared" si="26"/>
        <v>0</v>
      </c>
      <c r="N174" s="694">
        <f t="shared" si="27"/>
        <v>0</v>
      </c>
      <c r="O174" s="694">
        <f t="shared" si="27"/>
        <v>0</v>
      </c>
      <c r="P174" s="694">
        <f t="shared" si="27"/>
        <v>0</v>
      </c>
      <c r="Q174" s="694">
        <f t="shared" si="27"/>
        <v>0</v>
      </c>
      <c r="R174" s="694">
        <f t="shared" si="27"/>
        <v>0</v>
      </c>
      <c r="S174" s="694">
        <f t="shared" si="27"/>
        <v>0</v>
      </c>
      <c r="T174" s="694">
        <f t="shared" si="27"/>
        <v>0</v>
      </c>
      <c r="U174" s="694">
        <f t="shared" si="27"/>
        <v>0</v>
      </c>
      <c r="V174" s="694">
        <f t="shared" si="27"/>
        <v>0</v>
      </c>
      <c r="W174" s="694">
        <f t="shared" si="27"/>
        <v>0</v>
      </c>
      <c r="X174" s="694">
        <f t="shared" si="27"/>
        <v>0</v>
      </c>
      <c r="Y174" s="697">
        <f t="shared" si="20"/>
        <v>0</v>
      </c>
    </row>
    <row r="175" spans="1:25" ht="16.5" customHeight="1" outlineLevel="1">
      <c r="A175" s="491">
        <f t="shared" si="24"/>
        <v>171</v>
      </c>
      <c r="B175" s="658"/>
      <c r="C175" s="677"/>
      <c r="D175" s="678"/>
      <c r="E175" s="679"/>
      <c r="F175" s="682"/>
      <c r="G175" s="681"/>
      <c r="H175" s="495"/>
      <c r="I175" s="493" t="str">
        <f t="shared" si="21"/>
        <v/>
      </c>
      <c r="J175" s="495"/>
      <c r="K175" s="668" t="str">
        <f t="shared" si="22"/>
        <v/>
      </c>
      <c r="L175" s="660" t="str">
        <f t="shared" si="23"/>
        <v>N/A</v>
      </c>
      <c r="M175" s="694">
        <f t="shared" si="26"/>
        <v>0</v>
      </c>
      <c r="N175" s="694">
        <f t="shared" si="27"/>
        <v>0</v>
      </c>
      <c r="O175" s="694">
        <f t="shared" si="27"/>
        <v>0</v>
      </c>
      <c r="P175" s="694">
        <f t="shared" si="27"/>
        <v>0</v>
      </c>
      <c r="Q175" s="694">
        <f t="shared" si="27"/>
        <v>0</v>
      </c>
      <c r="R175" s="694">
        <f t="shared" si="27"/>
        <v>0</v>
      </c>
      <c r="S175" s="694">
        <f t="shared" si="27"/>
        <v>0</v>
      </c>
      <c r="T175" s="694">
        <f t="shared" si="27"/>
        <v>0</v>
      </c>
      <c r="U175" s="694">
        <f t="shared" si="27"/>
        <v>0</v>
      </c>
      <c r="V175" s="694">
        <f t="shared" si="27"/>
        <v>0</v>
      </c>
      <c r="W175" s="694">
        <f t="shared" si="27"/>
        <v>0</v>
      </c>
      <c r="X175" s="694">
        <f t="shared" si="27"/>
        <v>0</v>
      </c>
      <c r="Y175" s="697">
        <f t="shared" si="20"/>
        <v>0</v>
      </c>
    </row>
    <row r="176" spans="1:25" ht="16.5" customHeight="1" outlineLevel="1">
      <c r="A176" s="491">
        <f t="shared" si="24"/>
        <v>172</v>
      </c>
      <c r="B176" s="658"/>
      <c r="C176" s="677"/>
      <c r="D176" s="678"/>
      <c r="E176" s="679"/>
      <c r="F176" s="682"/>
      <c r="G176" s="681"/>
      <c r="H176" s="495"/>
      <c r="I176" s="493" t="str">
        <f t="shared" si="21"/>
        <v/>
      </c>
      <c r="J176" s="495"/>
      <c r="K176" s="668" t="str">
        <f t="shared" si="22"/>
        <v/>
      </c>
      <c r="L176" s="660" t="str">
        <f t="shared" si="23"/>
        <v>N/A</v>
      </c>
      <c r="M176" s="694">
        <f t="shared" si="26"/>
        <v>0</v>
      </c>
      <c r="N176" s="694">
        <f t="shared" si="27"/>
        <v>0</v>
      </c>
      <c r="O176" s="694">
        <f t="shared" si="27"/>
        <v>0</v>
      </c>
      <c r="P176" s="694">
        <f t="shared" si="27"/>
        <v>0</v>
      </c>
      <c r="Q176" s="694">
        <f t="shared" si="27"/>
        <v>0</v>
      </c>
      <c r="R176" s="694">
        <f t="shared" si="27"/>
        <v>0</v>
      </c>
      <c r="S176" s="694">
        <f t="shared" si="27"/>
        <v>0</v>
      </c>
      <c r="T176" s="694">
        <f t="shared" si="27"/>
        <v>0</v>
      </c>
      <c r="U176" s="694">
        <f t="shared" si="27"/>
        <v>0</v>
      </c>
      <c r="V176" s="694">
        <f t="shared" si="27"/>
        <v>0</v>
      </c>
      <c r="W176" s="694">
        <f t="shared" si="27"/>
        <v>0</v>
      </c>
      <c r="X176" s="694">
        <f t="shared" si="27"/>
        <v>0</v>
      </c>
      <c r="Y176" s="697">
        <f t="shared" si="20"/>
        <v>0</v>
      </c>
    </row>
    <row r="177" spans="1:25" ht="16.5" customHeight="1" outlineLevel="1">
      <c r="A177" s="491">
        <f t="shared" si="24"/>
        <v>173</v>
      </c>
      <c r="B177" s="658"/>
      <c r="C177" s="677"/>
      <c r="D177" s="678"/>
      <c r="E177" s="679"/>
      <c r="F177" s="682"/>
      <c r="G177" s="681"/>
      <c r="H177" s="495"/>
      <c r="I177" s="493" t="str">
        <f t="shared" si="21"/>
        <v/>
      </c>
      <c r="J177" s="495"/>
      <c r="K177" s="668" t="str">
        <f t="shared" si="22"/>
        <v/>
      </c>
      <c r="L177" s="660" t="str">
        <f t="shared" si="23"/>
        <v>N/A</v>
      </c>
      <c r="M177" s="694">
        <f t="shared" si="26"/>
        <v>0</v>
      </c>
      <c r="N177" s="694">
        <f t="shared" si="27"/>
        <v>0</v>
      </c>
      <c r="O177" s="694">
        <f t="shared" si="27"/>
        <v>0</v>
      </c>
      <c r="P177" s="694">
        <f t="shared" si="27"/>
        <v>0</v>
      </c>
      <c r="Q177" s="694">
        <f t="shared" si="27"/>
        <v>0</v>
      </c>
      <c r="R177" s="694">
        <f t="shared" si="27"/>
        <v>0</v>
      </c>
      <c r="S177" s="694">
        <f t="shared" si="27"/>
        <v>0</v>
      </c>
      <c r="T177" s="694">
        <f t="shared" si="27"/>
        <v>0</v>
      </c>
      <c r="U177" s="694">
        <f t="shared" si="27"/>
        <v>0</v>
      </c>
      <c r="V177" s="694">
        <f t="shared" si="27"/>
        <v>0</v>
      </c>
      <c r="W177" s="694">
        <f t="shared" si="27"/>
        <v>0</v>
      </c>
      <c r="X177" s="694">
        <f t="shared" si="27"/>
        <v>0</v>
      </c>
      <c r="Y177" s="697">
        <f t="shared" si="20"/>
        <v>0</v>
      </c>
    </row>
    <row r="178" spans="1:25" ht="16.5" customHeight="1" outlineLevel="1">
      <c r="A178" s="491">
        <f t="shared" si="24"/>
        <v>174</v>
      </c>
      <c r="B178" s="658"/>
      <c r="C178" s="677"/>
      <c r="D178" s="678"/>
      <c r="E178" s="679"/>
      <c r="F178" s="682"/>
      <c r="G178" s="681"/>
      <c r="H178" s="689"/>
      <c r="I178" s="493" t="str">
        <f t="shared" si="21"/>
        <v/>
      </c>
      <c r="J178" s="689"/>
      <c r="K178" s="668" t="str">
        <f t="shared" si="22"/>
        <v/>
      </c>
      <c r="L178" s="660" t="str">
        <f t="shared" si="23"/>
        <v>N/A</v>
      </c>
      <c r="M178" s="694">
        <f t="shared" si="26"/>
        <v>0</v>
      </c>
      <c r="N178" s="694">
        <f t="shared" si="27"/>
        <v>0</v>
      </c>
      <c r="O178" s="694">
        <f t="shared" si="27"/>
        <v>0</v>
      </c>
      <c r="P178" s="694">
        <f t="shared" si="27"/>
        <v>0</v>
      </c>
      <c r="Q178" s="694">
        <f t="shared" si="27"/>
        <v>0</v>
      </c>
      <c r="R178" s="694">
        <f t="shared" si="27"/>
        <v>0</v>
      </c>
      <c r="S178" s="694">
        <f t="shared" si="27"/>
        <v>0</v>
      </c>
      <c r="T178" s="694">
        <f t="shared" si="27"/>
        <v>0</v>
      </c>
      <c r="U178" s="694">
        <f t="shared" si="27"/>
        <v>0</v>
      </c>
      <c r="V178" s="694">
        <f t="shared" si="27"/>
        <v>0</v>
      </c>
      <c r="W178" s="694">
        <f t="shared" si="27"/>
        <v>0</v>
      </c>
      <c r="X178" s="694">
        <f t="shared" si="27"/>
        <v>0</v>
      </c>
      <c r="Y178" s="697">
        <f t="shared" si="20"/>
        <v>0</v>
      </c>
    </row>
    <row r="179" spans="1:25" ht="16.5" customHeight="1" outlineLevel="1">
      <c r="A179" s="491">
        <f t="shared" si="24"/>
        <v>175</v>
      </c>
      <c r="B179" s="658"/>
      <c r="C179" s="677"/>
      <c r="D179" s="678"/>
      <c r="E179" s="679"/>
      <c r="F179" s="682"/>
      <c r="G179" s="681"/>
      <c r="H179" s="492"/>
      <c r="I179" s="493" t="str">
        <f t="shared" si="21"/>
        <v/>
      </c>
      <c r="J179" s="492"/>
      <c r="K179" s="668" t="str">
        <f t="shared" si="22"/>
        <v/>
      </c>
      <c r="L179" s="660" t="str">
        <f t="shared" si="23"/>
        <v>N/A</v>
      </c>
      <c r="M179" s="694">
        <f t="shared" si="26"/>
        <v>0</v>
      </c>
      <c r="N179" s="694">
        <f t="shared" si="27"/>
        <v>0</v>
      </c>
      <c r="O179" s="694">
        <f t="shared" si="27"/>
        <v>0</v>
      </c>
      <c r="P179" s="694">
        <f t="shared" si="27"/>
        <v>0</v>
      </c>
      <c r="Q179" s="694">
        <f t="shared" si="27"/>
        <v>0</v>
      </c>
      <c r="R179" s="694">
        <f t="shared" si="27"/>
        <v>0</v>
      </c>
      <c r="S179" s="694">
        <f t="shared" si="27"/>
        <v>0</v>
      </c>
      <c r="T179" s="694">
        <f t="shared" si="27"/>
        <v>0</v>
      </c>
      <c r="U179" s="694">
        <f t="shared" si="27"/>
        <v>0</v>
      </c>
      <c r="V179" s="694">
        <f t="shared" si="27"/>
        <v>0</v>
      </c>
      <c r="W179" s="694">
        <f t="shared" si="27"/>
        <v>0</v>
      </c>
      <c r="X179" s="694">
        <f t="shared" si="27"/>
        <v>0</v>
      </c>
      <c r="Y179" s="697">
        <f t="shared" si="20"/>
        <v>0</v>
      </c>
    </row>
    <row r="180" spans="1:25" ht="16.5" customHeight="1" outlineLevel="1">
      <c r="A180" s="491">
        <f t="shared" si="24"/>
        <v>176</v>
      </c>
      <c r="B180" s="658"/>
      <c r="C180" s="677"/>
      <c r="D180" s="678"/>
      <c r="E180" s="679"/>
      <c r="F180" s="682"/>
      <c r="G180" s="681"/>
      <c r="H180" s="495"/>
      <c r="I180" s="493" t="str">
        <f t="shared" si="21"/>
        <v/>
      </c>
      <c r="J180" s="495"/>
      <c r="K180" s="668" t="str">
        <f t="shared" si="22"/>
        <v/>
      </c>
      <c r="L180" s="660" t="str">
        <f t="shared" si="23"/>
        <v>N/A</v>
      </c>
      <c r="M180" s="694">
        <f t="shared" si="26"/>
        <v>0</v>
      </c>
      <c r="N180" s="694">
        <f t="shared" si="27"/>
        <v>0</v>
      </c>
      <c r="O180" s="694">
        <f t="shared" si="27"/>
        <v>0</v>
      </c>
      <c r="P180" s="694">
        <f t="shared" si="27"/>
        <v>0</v>
      </c>
      <c r="Q180" s="694">
        <f t="shared" si="27"/>
        <v>0</v>
      </c>
      <c r="R180" s="694">
        <f t="shared" si="27"/>
        <v>0</v>
      </c>
      <c r="S180" s="694">
        <f t="shared" si="27"/>
        <v>0</v>
      </c>
      <c r="T180" s="694">
        <f t="shared" si="27"/>
        <v>0</v>
      </c>
      <c r="U180" s="694">
        <f t="shared" si="27"/>
        <v>0</v>
      </c>
      <c r="V180" s="694">
        <f t="shared" si="27"/>
        <v>0</v>
      </c>
      <c r="W180" s="694">
        <f t="shared" si="27"/>
        <v>0</v>
      </c>
      <c r="X180" s="694">
        <f t="shared" si="27"/>
        <v>0</v>
      </c>
      <c r="Y180" s="697">
        <f t="shared" si="20"/>
        <v>0</v>
      </c>
    </row>
    <row r="181" spans="1:25" ht="16.5" customHeight="1" outlineLevel="1">
      <c r="A181" s="491">
        <f t="shared" si="24"/>
        <v>177</v>
      </c>
      <c r="B181" s="658"/>
      <c r="C181" s="677"/>
      <c r="D181" s="678"/>
      <c r="E181" s="679"/>
      <c r="F181" s="682"/>
      <c r="G181" s="681"/>
      <c r="H181" s="495"/>
      <c r="I181" s="493" t="str">
        <f t="shared" si="21"/>
        <v/>
      </c>
      <c r="J181" s="495"/>
      <c r="K181" s="668" t="str">
        <f t="shared" si="22"/>
        <v/>
      </c>
      <c r="L181" s="660" t="str">
        <f t="shared" si="23"/>
        <v>N/A</v>
      </c>
      <c r="M181" s="694">
        <f t="shared" si="26"/>
        <v>0</v>
      </c>
      <c r="N181" s="694">
        <f t="shared" si="27"/>
        <v>0</v>
      </c>
      <c r="O181" s="694">
        <f t="shared" si="27"/>
        <v>0</v>
      </c>
      <c r="P181" s="694">
        <f t="shared" si="27"/>
        <v>0</v>
      </c>
      <c r="Q181" s="694">
        <f t="shared" si="27"/>
        <v>0</v>
      </c>
      <c r="R181" s="694">
        <f t="shared" si="27"/>
        <v>0</v>
      </c>
      <c r="S181" s="694">
        <f t="shared" si="27"/>
        <v>0</v>
      </c>
      <c r="T181" s="694">
        <f t="shared" si="27"/>
        <v>0</v>
      </c>
      <c r="U181" s="694">
        <f t="shared" si="27"/>
        <v>0</v>
      </c>
      <c r="V181" s="694">
        <f t="shared" si="27"/>
        <v>0</v>
      </c>
      <c r="W181" s="694">
        <f t="shared" si="27"/>
        <v>0</v>
      </c>
      <c r="X181" s="694">
        <f t="shared" si="27"/>
        <v>0</v>
      </c>
      <c r="Y181" s="697">
        <f t="shared" si="20"/>
        <v>0</v>
      </c>
    </row>
    <row r="182" spans="1:25" ht="16.5" customHeight="1" outlineLevel="1">
      <c r="A182" s="491">
        <f t="shared" si="24"/>
        <v>178</v>
      </c>
      <c r="B182" s="658"/>
      <c r="C182" s="677"/>
      <c r="D182" s="678"/>
      <c r="E182" s="679"/>
      <c r="F182" s="682"/>
      <c r="G182" s="681"/>
      <c r="H182" s="495"/>
      <c r="I182" s="493" t="str">
        <f t="shared" si="21"/>
        <v/>
      </c>
      <c r="J182" s="495"/>
      <c r="K182" s="668" t="str">
        <f t="shared" si="22"/>
        <v/>
      </c>
      <c r="L182" s="660" t="str">
        <f t="shared" si="23"/>
        <v>N/A</v>
      </c>
      <c r="M182" s="694">
        <f t="shared" si="26"/>
        <v>0</v>
      </c>
      <c r="N182" s="694">
        <f t="shared" si="27"/>
        <v>0</v>
      </c>
      <c r="O182" s="694">
        <f t="shared" si="27"/>
        <v>0</v>
      </c>
      <c r="P182" s="694">
        <f t="shared" si="27"/>
        <v>0</v>
      </c>
      <c r="Q182" s="694">
        <f t="shared" si="27"/>
        <v>0</v>
      </c>
      <c r="R182" s="694">
        <f t="shared" si="27"/>
        <v>0</v>
      </c>
      <c r="S182" s="694">
        <f t="shared" si="27"/>
        <v>0</v>
      </c>
      <c r="T182" s="694">
        <f t="shared" si="27"/>
        <v>0</v>
      </c>
      <c r="U182" s="694">
        <f t="shared" si="27"/>
        <v>0</v>
      </c>
      <c r="V182" s="694">
        <f t="shared" si="27"/>
        <v>0</v>
      </c>
      <c r="W182" s="694">
        <f t="shared" si="27"/>
        <v>0</v>
      </c>
      <c r="X182" s="694">
        <f t="shared" si="27"/>
        <v>0</v>
      </c>
      <c r="Y182" s="697">
        <f t="shared" si="20"/>
        <v>0</v>
      </c>
    </row>
    <row r="183" spans="1:25" ht="16.5" customHeight="1" outlineLevel="1">
      <c r="A183" s="491">
        <f t="shared" si="24"/>
        <v>179</v>
      </c>
      <c r="B183" s="658"/>
      <c r="C183" s="677"/>
      <c r="D183" s="678"/>
      <c r="E183" s="679"/>
      <c r="F183" s="682"/>
      <c r="G183" s="681"/>
      <c r="H183" s="495"/>
      <c r="I183" s="493" t="str">
        <f t="shared" si="21"/>
        <v/>
      </c>
      <c r="J183" s="495"/>
      <c r="K183" s="668" t="str">
        <f t="shared" si="22"/>
        <v/>
      </c>
      <c r="L183" s="660" t="str">
        <f t="shared" si="23"/>
        <v>N/A</v>
      </c>
      <c r="M183" s="694">
        <f t="shared" si="26"/>
        <v>0</v>
      </c>
      <c r="N183" s="694">
        <f t="shared" si="27"/>
        <v>0</v>
      </c>
      <c r="O183" s="694">
        <f t="shared" si="27"/>
        <v>0</v>
      </c>
      <c r="P183" s="694">
        <f t="shared" si="27"/>
        <v>0</v>
      </c>
      <c r="Q183" s="694">
        <f t="shared" si="27"/>
        <v>0</v>
      </c>
      <c r="R183" s="694">
        <f t="shared" si="27"/>
        <v>0</v>
      </c>
      <c r="S183" s="694">
        <f t="shared" si="27"/>
        <v>0</v>
      </c>
      <c r="T183" s="694">
        <f t="shared" si="27"/>
        <v>0</v>
      </c>
      <c r="U183" s="694">
        <f t="shared" si="27"/>
        <v>0</v>
      </c>
      <c r="V183" s="694">
        <f t="shared" si="27"/>
        <v>0</v>
      </c>
      <c r="W183" s="694">
        <f t="shared" si="27"/>
        <v>0</v>
      </c>
      <c r="X183" s="694">
        <f t="shared" si="27"/>
        <v>0</v>
      </c>
      <c r="Y183" s="697">
        <f t="shared" si="20"/>
        <v>0</v>
      </c>
    </row>
    <row r="184" spans="1:25" ht="16.5" customHeight="1" outlineLevel="1">
      <c r="A184" s="491">
        <f t="shared" si="24"/>
        <v>180</v>
      </c>
      <c r="B184" s="659"/>
      <c r="C184" s="677"/>
      <c r="D184" s="678"/>
      <c r="E184" s="679"/>
      <c r="F184" s="682"/>
      <c r="G184" s="681"/>
      <c r="H184" s="495"/>
      <c r="I184" s="493" t="str">
        <f t="shared" si="21"/>
        <v/>
      </c>
      <c r="J184" s="495"/>
      <c r="K184" s="668" t="str">
        <f t="shared" si="22"/>
        <v/>
      </c>
      <c r="L184" s="660" t="str">
        <f t="shared" si="23"/>
        <v>N/A</v>
      </c>
      <c r="M184" s="694">
        <f t="shared" si="26"/>
        <v>0</v>
      </c>
      <c r="N184" s="694">
        <f t="shared" si="27"/>
        <v>0</v>
      </c>
      <c r="O184" s="694">
        <f t="shared" si="27"/>
        <v>0</v>
      </c>
      <c r="P184" s="694">
        <f t="shared" si="27"/>
        <v>0</v>
      </c>
      <c r="Q184" s="694">
        <f t="shared" si="27"/>
        <v>0</v>
      </c>
      <c r="R184" s="694">
        <f t="shared" si="27"/>
        <v>0</v>
      </c>
      <c r="S184" s="694">
        <f t="shared" si="27"/>
        <v>0</v>
      </c>
      <c r="T184" s="694">
        <f t="shared" si="27"/>
        <v>0</v>
      </c>
      <c r="U184" s="694">
        <f t="shared" si="27"/>
        <v>0</v>
      </c>
      <c r="V184" s="694">
        <f t="shared" si="27"/>
        <v>0</v>
      </c>
      <c r="W184" s="694">
        <f t="shared" si="27"/>
        <v>0</v>
      </c>
      <c r="X184" s="694">
        <f t="shared" si="27"/>
        <v>0</v>
      </c>
      <c r="Y184" s="697">
        <f t="shared" si="20"/>
        <v>0</v>
      </c>
    </row>
    <row r="185" spans="1:25" ht="16.5" customHeight="1" outlineLevel="1">
      <c r="A185" s="491">
        <f t="shared" si="24"/>
        <v>181</v>
      </c>
      <c r="B185" s="658"/>
      <c r="C185" s="677"/>
      <c r="D185" s="678"/>
      <c r="E185" s="679"/>
      <c r="F185" s="682"/>
      <c r="G185" s="681"/>
      <c r="H185" s="495"/>
      <c r="I185" s="493" t="str">
        <f t="shared" si="21"/>
        <v/>
      </c>
      <c r="J185" s="495"/>
      <c r="K185" s="668" t="str">
        <f t="shared" si="22"/>
        <v/>
      </c>
      <c r="L185" s="660" t="str">
        <f t="shared" si="23"/>
        <v>N/A</v>
      </c>
      <c r="M185" s="694">
        <f t="shared" si="26"/>
        <v>0</v>
      </c>
      <c r="N185" s="694">
        <f t="shared" si="27"/>
        <v>0</v>
      </c>
      <c r="O185" s="694">
        <f t="shared" si="27"/>
        <v>0</v>
      </c>
      <c r="P185" s="694">
        <f t="shared" si="27"/>
        <v>0</v>
      </c>
      <c r="Q185" s="694">
        <f t="shared" si="27"/>
        <v>0</v>
      </c>
      <c r="R185" s="694">
        <f t="shared" si="27"/>
        <v>0</v>
      </c>
      <c r="S185" s="694">
        <f t="shared" si="27"/>
        <v>0</v>
      </c>
      <c r="T185" s="694">
        <f t="shared" si="27"/>
        <v>0</v>
      </c>
      <c r="U185" s="694">
        <f t="shared" si="27"/>
        <v>0</v>
      </c>
      <c r="V185" s="694">
        <f t="shared" si="27"/>
        <v>0</v>
      </c>
      <c r="W185" s="694">
        <f t="shared" si="27"/>
        <v>0</v>
      </c>
      <c r="X185" s="694">
        <f t="shared" si="27"/>
        <v>0</v>
      </c>
      <c r="Y185" s="697">
        <f t="shared" si="20"/>
        <v>0</v>
      </c>
    </row>
    <row r="186" spans="1:25" ht="16.5" customHeight="1" outlineLevel="1">
      <c r="A186" s="491">
        <f t="shared" si="24"/>
        <v>182</v>
      </c>
      <c r="B186" s="658"/>
      <c r="C186" s="677"/>
      <c r="D186" s="678"/>
      <c r="E186" s="679"/>
      <c r="F186" s="682"/>
      <c r="G186" s="681"/>
      <c r="H186" s="495"/>
      <c r="I186" s="493" t="str">
        <f t="shared" si="21"/>
        <v/>
      </c>
      <c r="J186" s="495"/>
      <c r="K186" s="668" t="str">
        <f t="shared" si="22"/>
        <v/>
      </c>
      <c r="L186" s="660" t="str">
        <f t="shared" si="23"/>
        <v>N/A</v>
      </c>
      <c r="M186" s="694">
        <f t="shared" si="26"/>
        <v>0</v>
      </c>
      <c r="N186" s="694">
        <f t="shared" si="27"/>
        <v>0</v>
      </c>
      <c r="O186" s="694">
        <f t="shared" si="27"/>
        <v>0</v>
      </c>
      <c r="P186" s="694">
        <f t="shared" si="27"/>
        <v>0</v>
      </c>
      <c r="Q186" s="694">
        <f t="shared" si="27"/>
        <v>0</v>
      </c>
      <c r="R186" s="694">
        <f t="shared" si="27"/>
        <v>0</v>
      </c>
      <c r="S186" s="694">
        <f t="shared" si="27"/>
        <v>0</v>
      </c>
      <c r="T186" s="694">
        <f t="shared" si="27"/>
        <v>0</v>
      </c>
      <c r="U186" s="694">
        <f t="shared" si="27"/>
        <v>0</v>
      </c>
      <c r="V186" s="694">
        <f t="shared" si="27"/>
        <v>0</v>
      </c>
      <c r="W186" s="694">
        <f t="shared" si="27"/>
        <v>0</v>
      </c>
      <c r="X186" s="694">
        <f t="shared" si="27"/>
        <v>0</v>
      </c>
      <c r="Y186" s="697">
        <f t="shared" si="20"/>
        <v>0</v>
      </c>
    </row>
    <row r="187" spans="1:25" ht="16.5" customHeight="1" outlineLevel="1">
      <c r="A187" s="491">
        <f t="shared" si="24"/>
        <v>183</v>
      </c>
      <c r="B187" s="658"/>
      <c r="C187" s="677"/>
      <c r="D187" s="678"/>
      <c r="E187" s="679"/>
      <c r="F187" s="682"/>
      <c r="G187" s="681"/>
      <c r="H187" s="495"/>
      <c r="I187" s="493" t="str">
        <f t="shared" si="21"/>
        <v/>
      </c>
      <c r="J187" s="495"/>
      <c r="K187" s="668" t="str">
        <f t="shared" si="22"/>
        <v/>
      </c>
      <c r="L187" s="660" t="str">
        <f t="shared" si="23"/>
        <v>N/A</v>
      </c>
      <c r="M187" s="694">
        <f t="shared" si="26"/>
        <v>0</v>
      </c>
      <c r="N187" s="694">
        <f t="shared" si="27"/>
        <v>0</v>
      </c>
      <c r="O187" s="694">
        <f t="shared" si="27"/>
        <v>0</v>
      </c>
      <c r="P187" s="694">
        <f t="shared" si="27"/>
        <v>0</v>
      </c>
      <c r="Q187" s="694">
        <f t="shared" si="27"/>
        <v>0</v>
      </c>
      <c r="R187" s="694">
        <f t="shared" si="27"/>
        <v>0</v>
      </c>
      <c r="S187" s="694">
        <f t="shared" si="27"/>
        <v>0</v>
      </c>
      <c r="T187" s="694">
        <f t="shared" si="27"/>
        <v>0</v>
      </c>
      <c r="U187" s="694">
        <f t="shared" si="27"/>
        <v>0</v>
      </c>
      <c r="V187" s="694">
        <f t="shared" si="27"/>
        <v>0</v>
      </c>
      <c r="W187" s="694">
        <f t="shared" si="27"/>
        <v>0</v>
      </c>
      <c r="X187" s="694">
        <f t="shared" si="27"/>
        <v>0</v>
      </c>
      <c r="Y187" s="697">
        <f t="shared" si="20"/>
        <v>0</v>
      </c>
    </row>
    <row r="188" spans="1:25" ht="16.5" customHeight="1" outlineLevel="1">
      <c r="A188" s="491">
        <f t="shared" si="24"/>
        <v>184</v>
      </c>
      <c r="B188" s="658"/>
      <c r="C188" s="677"/>
      <c r="D188" s="678"/>
      <c r="E188" s="679"/>
      <c r="F188" s="682"/>
      <c r="G188" s="681"/>
      <c r="H188" s="495"/>
      <c r="I188" s="493" t="str">
        <f t="shared" si="21"/>
        <v/>
      </c>
      <c r="J188" s="495"/>
      <c r="K188" s="668" t="str">
        <f t="shared" si="22"/>
        <v/>
      </c>
      <c r="L188" s="660" t="str">
        <f t="shared" si="23"/>
        <v>N/A</v>
      </c>
      <c r="M188" s="694">
        <f t="shared" si="26"/>
        <v>0</v>
      </c>
      <c r="N188" s="694">
        <f t="shared" si="27"/>
        <v>0</v>
      </c>
      <c r="O188" s="694">
        <f t="shared" si="27"/>
        <v>0</v>
      </c>
      <c r="P188" s="694">
        <f t="shared" si="27"/>
        <v>0</v>
      </c>
      <c r="Q188" s="694">
        <f t="shared" si="27"/>
        <v>0</v>
      </c>
      <c r="R188" s="694">
        <f t="shared" si="27"/>
        <v>0</v>
      </c>
      <c r="S188" s="694">
        <f t="shared" si="27"/>
        <v>0</v>
      </c>
      <c r="T188" s="694">
        <f t="shared" si="27"/>
        <v>0</v>
      </c>
      <c r="U188" s="694">
        <f t="shared" si="27"/>
        <v>0</v>
      </c>
      <c r="V188" s="694">
        <f t="shared" si="27"/>
        <v>0</v>
      </c>
      <c r="W188" s="694">
        <f t="shared" si="27"/>
        <v>0</v>
      </c>
      <c r="X188" s="694">
        <f t="shared" si="27"/>
        <v>0</v>
      </c>
      <c r="Y188" s="697">
        <f t="shared" si="20"/>
        <v>0</v>
      </c>
    </row>
    <row r="189" spans="1:25" ht="16.5" customHeight="1" outlineLevel="1">
      <c r="A189" s="491">
        <f t="shared" si="24"/>
        <v>185</v>
      </c>
      <c r="B189" s="658"/>
      <c r="C189" s="677"/>
      <c r="D189" s="678"/>
      <c r="E189" s="679"/>
      <c r="F189" s="682"/>
      <c r="G189" s="681"/>
      <c r="H189" s="495"/>
      <c r="I189" s="493" t="str">
        <f t="shared" si="21"/>
        <v/>
      </c>
      <c r="J189" s="495"/>
      <c r="K189" s="668" t="str">
        <f t="shared" si="22"/>
        <v/>
      </c>
      <c r="L189" s="660" t="str">
        <f t="shared" si="23"/>
        <v>N/A</v>
      </c>
      <c r="M189" s="694">
        <f t="shared" si="26"/>
        <v>0</v>
      </c>
      <c r="N189" s="694">
        <f t="shared" si="27"/>
        <v>0</v>
      </c>
      <c r="O189" s="694">
        <f t="shared" si="27"/>
        <v>0</v>
      </c>
      <c r="P189" s="694">
        <f t="shared" si="27"/>
        <v>0</v>
      </c>
      <c r="Q189" s="694">
        <f t="shared" si="27"/>
        <v>0</v>
      </c>
      <c r="R189" s="694">
        <f t="shared" si="27"/>
        <v>0</v>
      </c>
      <c r="S189" s="694">
        <f t="shared" si="27"/>
        <v>0</v>
      </c>
      <c r="T189" s="694">
        <f t="shared" si="27"/>
        <v>0</v>
      </c>
      <c r="U189" s="694">
        <f t="shared" si="27"/>
        <v>0</v>
      </c>
      <c r="V189" s="694">
        <f t="shared" si="27"/>
        <v>0</v>
      </c>
      <c r="W189" s="694">
        <f t="shared" si="27"/>
        <v>0</v>
      </c>
      <c r="X189" s="694">
        <f t="shared" si="27"/>
        <v>0</v>
      </c>
      <c r="Y189" s="697">
        <f t="shared" si="20"/>
        <v>0</v>
      </c>
    </row>
    <row r="190" spans="1:25" ht="16.5" customHeight="1" outlineLevel="1">
      <c r="A190" s="491">
        <f t="shared" si="24"/>
        <v>186</v>
      </c>
      <c r="B190" s="658"/>
      <c r="C190" s="677"/>
      <c r="D190" s="678"/>
      <c r="E190" s="679"/>
      <c r="F190" s="682"/>
      <c r="G190" s="681"/>
      <c r="H190" s="495"/>
      <c r="I190" s="493" t="str">
        <f t="shared" si="21"/>
        <v/>
      </c>
      <c r="J190" s="495"/>
      <c r="K190" s="668" t="str">
        <f t="shared" si="22"/>
        <v/>
      </c>
      <c r="L190" s="660" t="str">
        <f t="shared" si="23"/>
        <v>N/A</v>
      </c>
      <c r="M190" s="694">
        <f t="shared" si="26"/>
        <v>0</v>
      </c>
      <c r="N190" s="694">
        <f t="shared" si="27"/>
        <v>0</v>
      </c>
      <c r="O190" s="694">
        <f t="shared" si="27"/>
        <v>0</v>
      </c>
      <c r="P190" s="694">
        <f t="shared" si="27"/>
        <v>0</v>
      </c>
      <c r="Q190" s="694">
        <f t="shared" si="27"/>
        <v>0</v>
      </c>
      <c r="R190" s="694">
        <f t="shared" si="27"/>
        <v>0</v>
      </c>
      <c r="S190" s="694">
        <f t="shared" si="27"/>
        <v>0</v>
      </c>
      <c r="T190" s="694">
        <f t="shared" si="27"/>
        <v>0</v>
      </c>
      <c r="U190" s="694">
        <f t="shared" si="27"/>
        <v>0</v>
      </c>
      <c r="V190" s="694">
        <f t="shared" si="27"/>
        <v>0</v>
      </c>
      <c r="W190" s="694">
        <f t="shared" si="27"/>
        <v>0</v>
      </c>
      <c r="X190" s="694">
        <f t="shared" si="27"/>
        <v>0</v>
      </c>
      <c r="Y190" s="697">
        <f t="shared" si="20"/>
        <v>0</v>
      </c>
    </row>
    <row r="191" spans="1:25" ht="16.5" customHeight="1" outlineLevel="1">
      <c r="A191" s="491">
        <f t="shared" si="24"/>
        <v>187</v>
      </c>
      <c r="B191" s="658"/>
      <c r="C191" s="677"/>
      <c r="D191" s="678"/>
      <c r="E191" s="679"/>
      <c r="F191" s="682"/>
      <c r="G191" s="681"/>
      <c r="H191" s="495"/>
      <c r="I191" s="493" t="str">
        <f t="shared" si="21"/>
        <v/>
      </c>
      <c r="J191" s="495"/>
      <c r="K191" s="668" t="str">
        <f t="shared" si="22"/>
        <v/>
      </c>
      <c r="L191" s="660" t="str">
        <f t="shared" si="23"/>
        <v>N/A</v>
      </c>
      <c r="M191" s="694">
        <f t="shared" si="26"/>
        <v>0</v>
      </c>
      <c r="N191" s="694">
        <f t="shared" si="27"/>
        <v>0</v>
      </c>
      <c r="O191" s="694">
        <f t="shared" si="27"/>
        <v>0</v>
      </c>
      <c r="P191" s="694">
        <f t="shared" si="27"/>
        <v>0</v>
      </c>
      <c r="Q191" s="694">
        <f t="shared" si="27"/>
        <v>0</v>
      </c>
      <c r="R191" s="694">
        <f t="shared" si="27"/>
        <v>0</v>
      </c>
      <c r="S191" s="694">
        <f t="shared" si="27"/>
        <v>0</v>
      </c>
      <c r="T191" s="694">
        <f t="shared" si="27"/>
        <v>0</v>
      </c>
      <c r="U191" s="694">
        <f t="shared" si="27"/>
        <v>0</v>
      </c>
      <c r="V191" s="694">
        <f t="shared" si="27"/>
        <v>0</v>
      </c>
      <c r="W191" s="694">
        <f t="shared" si="27"/>
        <v>0</v>
      </c>
      <c r="X191" s="694">
        <f t="shared" si="27"/>
        <v>0</v>
      </c>
      <c r="Y191" s="697">
        <f t="shared" si="20"/>
        <v>0</v>
      </c>
    </row>
    <row r="192" spans="1:25" ht="16.5" customHeight="1" outlineLevel="1">
      <c r="A192" s="491">
        <f t="shared" si="24"/>
        <v>188</v>
      </c>
      <c r="B192" s="658"/>
      <c r="C192" s="677"/>
      <c r="D192" s="678"/>
      <c r="E192" s="679"/>
      <c r="F192" s="682"/>
      <c r="G192" s="681"/>
      <c r="H192" s="495"/>
      <c r="I192" s="493" t="str">
        <f t="shared" si="21"/>
        <v/>
      </c>
      <c r="J192" s="495"/>
      <c r="K192" s="668" t="str">
        <f t="shared" si="22"/>
        <v/>
      </c>
      <c r="L192" s="660" t="str">
        <f t="shared" si="23"/>
        <v>N/A</v>
      </c>
      <c r="M192" s="694">
        <f t="shared" si="26"/>
        <v>0</v>
      </c>
      <c r="N192" s="694">
        <f t="shared" si="27"/>
        <v>0</v>
      </c>
      <c r="O192" s="694">
        <f t="shared" si="27"/>
        <v>0</v>
      </c>
      <c r="P192" s="694">
        <f t="shared" si="27"/>
        <v>0</v>
      </c>
      <c r="Q192" s="694">
        <f t="shared" si="27"/>
        <v>0</v>
      </c>
      <c r="R192" s="694">
        <f t="shared" si="27"/>
        <v>0</v>
      </c>
      <c r="S192" s="694">
        <f t="shared" si="27"/>
        <v>0</v>
      </c>
      <c r="T192" s="694">
        <f t="shared" si="27"/>
        <v>0</v>
      </c>
      <c r="U192" s="694">
        <f t="shared" si="27"/>
        <v>0</v>
      </c>
      <c r="V192" s="694">
        <f t="shared" si="27"/>
        <v>0</v>
      </c>
      <c r="W192" s="694">
        <f t="shared" si="27"/>
        <v>0</v>
      </c>
      <c r="X192" s="694">
        <f t="shared" si="27"/>
        <v>0</v>
      </c>
      <c r="Y192" s="697">
        <f t="shared" si="20"/>
        <v>0</v>
      </c>
    </row>
    <row r="193" spans="1:25" ht="16.5" customHeight="1" outlineLevel="1">
      <c r="A193" s="491">
        <f t="shared" si="24"/>
        <v>189</v>
      </c>
      <c r="B193" s="658"/>
      <c r="C193" s="677"/>
      <c r="D193" s="678"/>
      <c r="E193" s="679"/>
      <c r="F193" s="682"/>
      <c r="G193" s="681"/>
      <c r="H193" s="495"/>
      <c r="I193" s="493" t="str">
        <f t="shared" si="21"/>
        <v/>
      </c>
      <c r="J193" s="495"/>
      <c r="K193" s="668" t="str">
        <f t="shared" si="22"/>
        <v/>
      </c>
      <c r="L193" s="660" t="str">
        <f t="shared" si="23"/>
        <v>N/A</v>
      </c>
      <c r="M193" s="694">
        <f t="shared" si="26"/>
        <v>0</v>
      </c>
      <c r="N193" s="694">
        <f t="shared" si="27"/>
        <v>0</v>
      </c>
      <c r="O193" s="694">
        <f t="shared" si="27"/>
        <v>0</v>
      </c>
      <c r="P193" s="694">
        <f t="shared" si="27"/>
        <v>0</v>
      </c>
      <c r="Q193" s="694">
        <f t="shared" si="27"/>
        <v>0</v>
      </c>
      <c r="R193" s="694">
        <f t="shared" si="27"/>
        <v>0</v>
      </c>
      <c r="S193" s="694">
        <f t="shared" si="27"/>
        <v>0</v>
      </c>
      <c r="T193" s="694">
        <f t="shared" si="27"/>
        <v>0</v>
      </c>
      <c r="U193" s="694">
        <f t="shared" si="27"/>
        <v>0</v>
      </c>
      <c r="V193" s="694">
        <f t="shared" si="27"/>
        <v>0</v>
      </c>
      <c r="W193" s="694">
        <f t="shared" si="27"/>
        <v>0</v>
      </c>
      <c r="X193" s="694">
        <f t="shared" si="27"/>
        <v>0</v>
      </c>
      <c r="Y193" s="697">
        <f t="shared" si="20"/>
        <v>0</v>
      </c>
    </row>
    <row r="194" spans="1:25" ht="16.5" customHeight="1" outlineLevel="1">
      <c r="A194" s="491">
        <f t="shared" si="24"/>
        <v>190</v>
      </c>
      <c r="B194" s="659"/>
      <c r="C194" s="677"/>
      <c r="D194" s="678"/>
      <c r="E194" s="679"/>
      <c r="F194" s="682"/>
      <c r="G194" s="681"/>
      <c r="H194" s="495"/>
      <c r="I194" s="493" t="str">
        <f t="shared" si="21"/>
        <v/>
      </c>
      <c r="J194" s="495"/>
      <c r="K194" s="668" t="str">
        <f t="shared" si="22"/>
        <v/>
      </c>
      <c r="L194" s="660" t="str">
        <f t="shared" si="23"/>
        <v>N/A</v>
      </c>
      <c r="M194" s="694">
        <f t="shared" si="26"/>
        <v>0</v>
      </c>
      <c r="N194" s="694">
        <f t="shared" si="27"/>
        <v>0</v>
      </c>
      <c r="O194" s="694">
        <f t="shared" si="27"/>
        <v>0</v>
      </c>
      <c r="P194" s="694">
        <f t="shared" si="27"/>
        <v>0</v>
      </c>
      <c r="Q194" s="694">
        <f t="shared" si="27"/>
        <v>0</v>
      </c>
      <c r="R194" s="694">
        <f t="shared" si="27"/>
        <v>0</v>
      </c>
      <c r="S194" s="694">
        <f t="shared" si="27"/>
        <v>0</v>
      </c>
      <c r="T194" s="694">
        <f t="shared" si="27"/>
        <v>0</v>
      </c>
      <c r="U194" s="694">
        <f t="shared" si="27"/>
        <v>0</v>
      </c>
      <c r="V194" s="694">
        <f t="shared" si="27"/>
        <v>0</v>
      </c>
      <c r="W194" s="694">
        <f t="shared" si="27"/>
        <v>0</v>
      </c>
      <c r="X194" s="694">
        <f t="shared" si="27"/>
        <v>0</v>
      </c>
      <c r="Y194" s="697">
        <f t="shared" si="20"/>
        <v>0</v>
      </c>
    </row>
    <row r="195" spans="1:25" ht="16.5" customHeight="1" outlineLevel="1">
      <c r="A195" s="491">
        <f t="shared" si="24"/>
        <v>191</v>
      </c>
      <c r="B195" s="658"/>
      <c r="C195" s="677"/>
      <c r="D195" s="678"/>
      <c r="E195" s="679"/>
      <c r="F195" s="680"/>
      <c r="G195" s="681"/>
      <c r="H195" s="495"/>
      <c r="I195" s="493" t="str">
        <f t="shared" si="21"/>
        <v/>
      </c>
      <c r="J195" s="495"/>
      <c r="K195" s="668" t="str">
        <f t="shared" si="22"/>
        <v/>
      </c>
      <c r="L195" s="660" t="str">
        <f t="shared" si="23"/>
        <v>N/A</v>
      </c>
      <c r="M195" s="694">
        <f t="shared" si="26"/>
        <v>0</v>
      </c>
      <c r="N195" s="694">
        <f t="shared" si="27"/>
        <v>0</v>
      </c>
      <c r="O195" s="694">
        <f t="shared" si="27"/>
        <v>0</v>
      </c>
      <c r="P195" s="694">
        <f t="shared" si="27"/>
        <v>0</v>
      </c>
      <c r="Q195" s="694">
        <f t="shared" si="27"/>
        <v>0</v>
      </c>
      <c r="R195" s="694">
        <f t="shared" si="27"/>
        <v>0</v>
      </c>
      <c r="S195" s="694">
        <f t="shared" si="27"/>
        <v>0</v>
      </c>
      <c r="T195" s="694">
        <f t="shared" si="27"/>
        <v>0</v>
      </c>
      <c r="U195" s="694">
        <f t="shared" si="27"/>
        <v>0</v>
      </c>
      <c r="V195" s="694">
        <f t="shared" si="27"/>
        <v>0</v>
      </c>
      <c r="W195" s="694">
        <f t="shared" si="27"/>
        <v>0</v>
      </c>
      <c r="X195" s="694">
        <f t="shared" si="27"/>
        <v>0</v>
      </c>
      <c r="Y195" s="697">
        <f t="shared" si="20"/>
        <v>0</v>
      </c>
    </row>
    <row r="196" spans="1:25" ht="16.5" customHeight="1" outlineLevel="1">
      <c r="A196" s="491">
        <f t="shared" si="24"/>
        <v>192</v>
      </c>
      <c r="B196" s="658"/>
      <c r="C196" s="677"/>
      <c r="D196" s="678"/>
      <c r="E196" s="679"/>
      <c r="F196" s="682"/>
      <c r="G196" s="681"/>
      <c r="H196" s="495"/>
      <c r="I196" s="493" t="str">
        <f t="shared" si="21"/>
        <v/>
      </c>
      <c r="J196" s="495"/>
      <c r="K196" s="668" t="str">
        <f t="shared" si="22"/>
        <v/>
      </c>
      <c r="L196" s="660" t="str">
        <f t="shared" si="23"/>
        <v>N/A</v>
      </c>
      <c r="M196" s="694">
        <f t="shared" si="26"/>
        <v>0</v>
      </c>
      <c r="N196" s="694">
        <f t="shared" si="27"/>
        <v>0</v>
      </c>
      <c r="O196" s="694">
        <f t="shared" si="27"/>
        <v>0</v>
      </c>
      <c r="P196" s="694">
        <f t="shared" si="27"/>
        <v>0</v>
      </c>
      <c r="Q196" s="694">
        <f t="shared" si="27"/>
        <v>0</v>
      </c>
      <c r="R196" s="694">
        <f t="shared" si="27"/>
        <v>0</v>
      </c>
      <c r="S196" s="694">
        <f t="shared" si="27"/>
        <v>0</v>
      </c>
      <c r="T196" s="694">
        <f t="shared" si="27"/>
        <v>0</v>
      </c>
      <c r="U196" s="694">
        <f t="shared" ref="U196:X196" si="28">IF(AND($E196="",$F196=""),0,IF(AND((U$3&gt;=$E196),OR((U$3&lt;=$G196),($G196=""),($G196=-1),($G196=0))),IF($L196&gt;U$3,1,0),0))</f>
        <v>0</v>
      </c>
      <c r="V196" s="694">
        <f t="shared" si="28"/>
        <v>0</v>
      </c>
      <c r="W196" s="694">
        <f t="shared" si="28"/>
        <v>0</v>
      </c>
      <c r="X196" s="694">
        <f t="shared" si="28"/>
        <v>0</v>
      </c>
      <c r="Y196" s="697">
        <f t="shared" si="20"/>
        <v>0</v>
      </c>
    </row>
    <row r="197" spans="1:25" ht="16.5" customHeight="1" outlineLevel="1">
      <c r="A197" s="491">
        <f t="shared" si="24"/>
        <v>193</v>
      </c>
      <c r="B197" s="658"/>
      <c r="C197" s="677"/>
      <c r="D197" s="678"/>
      <c r="E197" s="679"/>
      <c r="F197" s="682"/>
      <c r="G197" s="681"/>
      <c r="H197" s="495"/>
      <c r="I197" s="493" t="str">
        <f t="shared" si="21"/>
        <v/>
      </c>
      <c r="J197" s="495"/>
      <c r="K197" s="668" t="str">
        <f t="shared" si="22"/>
        <v/>
      </c>
      <c r="L197" s="660" t="str">
        <f t="shared" si="23"/>
        <v>N/A</v>
      </c>
      <c r="M197" s="694">
        <f t="shared" si="26"/>
        <v>0</v>
      </c>
      <c r="N197" s="694">
        <f t="shared" si="26"/>
        <v>0</v>
      </c>
      <c r="O197" s="694">
        <f t="shared" si="26"/>
        <v>0</v>
      </c>
      <c r="P197" s="694">
        <f t="shared" si="26"/>
        <v>0</v>
      </c>
      <c r="Q197" s="694">
        <f t="shared" si="26"/>
        <v>0</v>
      </c>
      <c r="R197" s="694">
        <f t="shared" si="26"/>
        <v>0</v>
      </c>
      <c r="S197" s="694">
        <f t="shared" si="26"/>
        <v>0</v>
      </c>
      <c r="T197" s="694">
        <f t="shared" si="26"/>
        <v>0</v>
      </c>
      <c r="U197" s="694">
        <f t="shared" si="26"/>
        <v>0</v>
      </c>
      <c r="V197" s="694">
        <f t="shared" si="26"/>
        <v>0</v>
      </c>
      <c r="W197" s="694">
        <f t="shared" si="26"/>
        <v>0</v>
      </c>
      <c r="X197" s="694">
        <f t="shared" si="26"/>
        <v>0</v>
      </c>
      <c r="Y197" s="697">
        <f t="shared" ref="Y197:Y260" si="29">SUM(M197:X197)</f>
        <v>0</v>
      </c>
    </row>
    <row r="198" spans="1:25" ht="16.5" customHeight="1" outlineLevel="1">
      <c r="A198" s="491">
        <f t="shared" si="24"/>
        <v>194</v>
      </c>
      <c r="B198" s="658"/>
      <c r="C198" s="677"/>
      <c r="D198" s="678"/>
      <c r="E198" s="679"/>
      <c r="F198" s="682"/>
      <c r="G198" s="681"/>
      <c r="H198" s="495"/>
      <c r="I198" s="493" t="str">
        <f t="shared" ref="I198:I261" si="30">IF(H198="여",E198,"")</f>
        <v/>
      </c>
      <c r="J198" s="495"/>
      <c r="K198" s="668" t="str">
        <f t="shared" ref="K198:K261" si="31">IF(J198="여",E198,"")</f>
        <v/>
      </c>
      <c r="L198" s="660" t="str">
        <f t="shared" ref="L198:L261" si="32">IF(OR(I198&lt;&gt;"",K198&lt;&gt;""),MIN(I198,K198),IF(AND(I198="",K198=""),IF(OR(H198="여",J198="여"),0,"N/A")))</f>
        <v>N/A</v>
      </c>
      <c r="M198" s="694">
        <f t="shared" si="26"/>
        <v>0</v>
      </c>
      <c r="N198" s="694">
        <f t="shared" si="26"/>
        <v>0</v>
      </c>
      <c r="O198" s="694">
        <f t="shared" si="26"/>
        <v>0</v>
      </c>
      <c r="P198" s="694">
        <f t="shared" si="26"/>
        <v>0</v>
      </c>
      <c r="Q198" s="694">
        <f t="shared" si="26"/>
        <v>0</v>
      </c>
      <c r="R198" s="694">
        <f t="shared" si="26"/>
        <v>0</v>
      </c>
      <c r="S198" s="694">
        <f t="shared" si="26"/>
        <v>0</v>
      </c>
      <c r="T198" s="694">
        <f t="shared" si="26"/>
        <v>0</v>
      </c>
      <c r="U198" s="694">
        <f t="shared" si="26"/>
        <v>0</v>
      </c>
      <c r="V198" s="694">
        <f t="shared" si="26"/>
        <v>0</v>
      </c>
      <c r="W198" s="694">
        <f t="shared" si="26"/>
        <v>0</v>
      </c>
      <c r="X198" s="694">
        <f t="shared" si="26"/>
        <v>0</v>
      </c>
      <c r="Y198" s="697">
        <f t="shared" si="29"/>
        <v>0</v>
      </c>
    </row>
    <row r="199" spans="1:25" ht="16.5" customHeight="1" outlineLevel="1">
      <c r="A199" s="491">
        <f t="shared" ref="A199:A262" si="33">A198+1</f>
        <v>195</v>
      </c>
      <c r="B199" s="658"/>
      <c r="C199" s="677"/>
      <c r="D199" s="678"/>
      <c r="E199" s="679"/>
      <c r="F199" s="682"/>
      <c r="G199" s="681"/>
      <c r="H199" s="495"/>
      <c r="I199" s="493" t="str">
        <f t="shared" si="30"/>
        <v/>
      </c>
      <c r="J199" s="495"/>
      <c r="K199" s="668" t="str">
        <f t="shared" si="31"/>
        <v/>
      </c>
      <c r="L199" s="660" t="str">
        <f t="shared" si="32"/>
        <v>N/A</v>
      </c>
      <c r="M199" s="694">
        <f t="shared" si="26"/>
        <v>0</v>
      </c>
      <c r="N199" s="694">
        <f t="shared" si="26"/>
        <v>0</v>
      </c>
      <c r="O199" s="694">
        <f t="shared" si="26"/>
        <v>0</v>
      </c>
      <c r="P199" s="694">
        <f t="shared" si="26"/>
        <v>0</v>
      </c>
      <c r="Q199" s="694">
        <f t="shared" si="26"/>
        <v>0</v>
      </c>
      <c r="R199" s="694">
        <f t="shared" si="26"/>
        <v>0</v>
      </c>
      <c r="S199" s="694">
        <f t="shared" si="26"/>
        <v>0</v>
      </c>
      <c r="T199" s="694">
        <f t="shared" si="26"/>
        <v>0</v>
      </c>
      <c r="U199" s="694">
        <f t="shared" si="26"/>
        <v>0</v>
      </c>
      <c r="V199" s="694">
        <f t="shared" si="26"/>
        <v>0</v>
      </c>
      <c r="W199" s="694">
        <f t="shared" si="26"/>
        <v>0</v>
      </c>
      <c r="X199" s="694">
        <f t="shared" si="26"/>
        <v>0</v>
      </c>
      <c r="Y199" s="697">
        <f t="shared" si="29"/>
        <v>0</v>
      </c>
    </row>
    <row r="200" spans="1:25" ht="16.5" customHeight="1" outlineLevel="1">
      <c r="A200" s="491">
        <f t="shared" si="33"/>
        <v>196</v>
      </c>
      <c r="B200" s="658"/>
      <c r="C200" s="677"/>
      <c r="D200" s="678"/>
      <c r="E200" s="679"/>
      <c r="F200" s="682"/>
      <c r="G200" s="681"/>
      <c r="H200" s="495"/>
      <c r="I200" s="493" t="str">
        <f t="shared" si="30"/>
        <v/>
      </c>
      <c r="J200" s="495"/>
      <c r="K200" s="668" t="str">
        <f t="shared" si="31"/>
        <v/>
      </c>
      <c r="L200" s="660" t="str">
        <f t="shared" si="32"/>
        <v>N/A</v>
      </c>
      <c r="M200" s="694">
        <f t="shared" si="26"/>
        <v>0</v>
      </c>
      <c r="N200" s="694">
        <f t="shared" si="26"/>
        <v>0</v>
      </c>
      <c r="O200" s="694">
        <f t="shared" si="26"/>
        <v>0</v>
      </c>
      <c r="P200" s="694">
        <f t="shared" si="26"/>
        <v>0</v>
      </c>
      <c r="Q200" s="694">
        <f t="shared" si="26"/>
        <v>0</v>
      </c>
      <c r="R200" s="694">
        <f t="shared" si="26"/>
        <v>0</v>
      </c>
      <c r="S200" s="694">
        <f t="shared" si="26"/>
        <v>0</v>
      </c>
      <c r="T200" s="694">
        <f t="shared" si="26"/>
        <v>0</v>
      </c>
      <c r="U200" s="694">
        <f t="shared" si="26"/>
        <v>0</v>
      </c>
      <c r="V200" s="694">
        <f t="shared" si="26"/>
        <v>0</v>
      </c>
      <c r="W200" s="694">
        <f t="shared" si="26"/>
        <v>0</v>
      </c>
      <c r="X200" s="694">
        <f t="shared" si="26"/>
        <v>0</v>
      </c>
      <c r="Y200" s="697">
        <f t="shared" si="29"/>
        <v>0</v>
      </c>
    </row>
    <row r="201" spans="1:25" ht="16.5" customHeight="1" outlineLevel="1">
      <c r="A201" s="491">
        <f t="shared" si="33"/>
        <v>197</v>
      </c>
      <c r="B201" s="658"/>
      <c r="C201" s="677"/>
      <c r="D201" s="678"/>
      <c r="E201" s="679"/>
      <c r="F201" s="682"/>
      <c r="G201" s="681"/>
      <c r="H201" s="495"/>
      <c r="I201" s="493" t="str">
        <f t="shared" si="30"/>
        <v/>
      </c>
      <c r="J201" s="495"/>
      <c r="K201" s="668" t="str">
        <f t="shared" si="31"/>
        <v/>
      </c>
      <c r="L201" s="660" t="str">
        <f t="shared" si="32"/>
        <v>N/A</v>
      </c>
      <c r="M201" s="694">
        <f t="shared" si="26"/>
        <v>0</v>
      </c>
      <c r="N201" s="694">
        <f t="shared" si="26"/>
        <v>0</v>
      </c>
      <c r="O201" s="694">
        <f t="shared" si="26"/>
        <v>0</v>
      </c>
      <c r="P201" s="694">
        <f t="shared" si="26"/>
        <v>0</v>
      </c>
      <c r="Q201" s="694">
        <f t="shared" si="26"/>
        <v>0</v>
      </c>
      <c r="R201" s="694">
        <f t="shared" si="26"/>
        <v>0</v>
      </c>
      <c r="S201" s="694">
        <f t="shared" si="26"/>
        <v>0</v>
      </c>
      <c r="T201" s="694">
        <f t="shared" si="26"/>
        <v>0</v>
      </c>
      <c r="U201" s="694">
        <f t="shared" si="26"/>
        <v>0</v>
      </c>
      <c r="V201" s="694">
        <f t="shared" si="26"/>
        <v>0</v>
      </c>
      <c r="W201" s="694">
        <f t="shared" si="26"/>
        <v>0</v>
      </c>
      <c r="X201" s="694">
        <f t="shared" si="26"/>
        <v>0</v>
      </c>
      <c r="Y201" s="697">
        <f t="shared" si="29"/>
        <v>0</v>
      </c>
    </row>
    <row r="202" spans="1:25" ht="16.5" customHeight="1" outlineLevel="1">
      <c r="A202" s="491">
        <f t="shared" si="33"/>
        <v>198</v>
      </c>
      <c r="B202" s="658"/>
      <c r="C202" s="677"/>
      <c r="D202" s="678"/>
      <c r="E202" s="679"/>
      <c r="F202" s="682"/>
      <c r="G202" s="681"/>
      <c r="H202" s="495"/>
      <c r="I202" s="493" t="str">
        <f t="shared" si="30"/>
        <v/>
      </c>
      <c r="J202" s="495"/>
      <c r="K202" s="668" t="str">
        <f t="shared" si="31"/>
        <v/>
      </c>
      <c r="L202" s="660" t="str">
        <f t="shared" si="32"/>
        <v>N/A</v>
      </c>
      <c r="M202" s="694">
        <f t="shared" si="26"/>
        <v>0</v>
      </c>
      <c r="N202" s="694">
        <f t="shared" si="26"/>
        <v>0</v>
      </c>
      <c r="O202" s="694">
        <f t="shared" si="26"/>
        <v>0</v>
      </c>
      <c r="P202" s="694">
        <f t="shared" si="26"/>
        <v>0</v>
      </c>
      <c r="Q202" s="694">
        <f t="shared" si="26"/>
        <v>0</v>
      </c>
      <c r="R202" s="694">
        <f t="shared" si="26"/>
        <v>0</v>
      </c>
      <c r="S202" s="694">
        <f t="shared" si="26"/>
        <v>0</v>
      </c>
      <c r="T202" s="694">
        <f t="shared" si="26"/>
        <v>0</v>
      </c>
      <c r="U202" s="694">
        <f t="shared" si="26"/>
        <v>0</v>
      </c>
      <c r="V202" s="694">
        <f t="shared" si="26"/>
        <v>0</v>
      </c>
      <c r="W202" s="694">
        <f t="shared" si="26"/>
        <v>0</v>
      </c>
      <c r="X202" s="694">
        <f t="shared" si="26"/>
        <v>0</v>
      </c>
      <c r="Y202" s="697">
        <f t="shared" si="29"/>
        <v>0</v>
      </c>
    </row>
    <row r="203" spans="1:25" ht="16.5" customHeight="1" outlineLevel="1">
      <c r="A203" s="491">
        <f t="shared" si="33"/>
        <v>199</v>
      </c>
      <c r="B203" s="658"/>
      <c r="C203" s="677"/>
      <c r="D203" s="678"/>
      <c r="E203" s="679"/>
      <c r="F203" s="682"/>
      <c r="G203" s="681"/>
      <c r="H203" s="495"/>
      <c r="I203" s="493" t="str">
        <f t="shared" si="30"/>
        <v/>
      </c>
      <c r="J203" s="495"/>
      <c r="K203" s="668" t="str">
        <f t="shared" si="31"/>
        <v/>
      </c>
      <c r="L203" s="660" t="str">
        <f t="shared" si="32"/>
        <v>N/A</v>
      </c>
      <c r="M203" s="694">
        <f t="shared" si="26"/>
        <v>0</v>
      </c>
      <c r="N203" s="694">
        <f t="shared" si="26"/>
        <v>0</v>
      </c>
      <c r="O203" s="694">
        <f t="shared" si="26"/>
        <v>0</v>
      </c>
      <c r="P203" s="694">
        <f t="shared" si="26"/>
        <v>0</v>
      </c>
      <c r="Q203" s="694">
        <f t="shared" si="26"/>
        <v>0</v>
      </c>
      <c r="R203" s="694">
        <f t="shared" si="26"/>
        <v>0</v>
      </c>
      <c r="S203" s="694">
        <f t="shared" si="26"/>
        <v>0</v>
      </c>
      <c r="T203" s="694">
        <f t="shared" si="26"/>
        <v>0</v>
      </c>
      <c r="U203" s="694">
        <f t="shared" si="26"/>
        <v>0</v>
      </c>
      <c r="V203" s="694">
        <f t="shared" si="26"/>
        <v>0</v>
      </c>
      <c r="W203" s="694">
        <f t="shared" si="26"/>
        <v>0</v>
      </c>
      <c r="X203" s="694">
        <f t="shared" si="26"/>
        <v>0</v>
      </c>
      <c r="Y203" s="697">
        <f t="shared" si="29"/>
        <v>0</v>
      </c>
    </row>
    <row r="204" spans="1:25" ht="16.5" customHeight="1" outlineLevel="1">
      <c r="A204" s="491">
        <f t="shared" si="33"/>
        <v>200</v>
      </c>
      <c r="B204" s="659"/>
      <c r="C204" s="677"/>
      <c r="D204" s="678"/>
      <c r="E204" s="679"/>
      <c r="F204" s="682"/>
      <c r="G204" s="681"/>
      <c r="H204" s="495"/>
      <c r="I204" s="493" t="str">
        <f t="shared" si="30"/>
        <v/>
      </c>
      <c r="J204" s="495"/>
      <c r="K204" s="668" t="str">
        <f t="shared" si="31"/>
        <v/>
      </c>
      <c r="L204" s="660" t="str">
        <f t="shared" si="32"/>
        <v>N/A</v>
      </c>
      <c r="M204" s="694">
        <f t="shared" si="26"/>
        <v>0</v>
      </c>
      <c r="N204" s="694">
        <f t="shared" si="26"/>
        <v>0</v>
      </c>
      <c r="O204" s="694">
        <f t="shared" si="26"/>
        <v>0</v>
      </c>
      <c r="P204" s="694">
        <f t="shared" si="26"/>
        <v>0</v>
      </c>
      <c r="Q204" s="694">
        <f t="shared" si="26"/>
        <v>0</v>
      </c>
      <c r="R204" s="694">
        <f t="shared" si="26"/>
        <v>0</v>
      </c>
      <c r="S204" s="694">
        <f t="shared" si="26"/>
        <v>0</v>
      </c>
      <c r="T204" s="694">
        <f t="shared" si="26"/>
        <v>0</v>
      </c>
      <c r="U204" s="694">
        <f t="shared" si="26"/>
        <v>0</v>
      </c>
      <c r="V204" s="694">
        <f t="shared" si="26"/>
        <v>0</v>
      </c>
      <c r="W204" s="694">
        <f t="shared" si="26"/>
        <v>0</v>
      </c>
      <c r="X204" s="694">
        <f t="shared" si="26"/>
        <v>0</v>
      </c>
      <c r="Y204" s="697">
        <f t="shared" si="29"/>
        <v>0</v>
      </c>
    </row>
    <row r="205" spans="1:25" ht="16.5" customHeight="1" outlineLevel="1">
      <c r="A205" s="491">
        <f t="shared" si="33"/>
        <v>201</v>
      </c>
      <c r="B205" s="658"/>
      <c r="C205" s="677"/>
      <c r="D205" s="678"/>
      <c r="E205" s="679"/>
      <c r="F205" s="680"/>
      <c r="G205" s="681"/>
      <c r="H205" s="495"/>
      <c r="I205" s="493" t="str">
        <f t="shared" si="30"/>
        <v/>
      </c>
      <c r="J205" s="495"/>
      <c r="K205" s="668" t="str">
        <f t="shared" si="31"/>
        <v/>
      </c>
      <c r="L205" s="660" t="str">
        <f t="shared" si="32"/>
        <v>N/A</v>
      </c>
      <c r="M205" s="694">
        <f t="shared" si="26"/>
        <v>0</v>
      </c>
      <c r="N205" s="694">
        <f t="shared" si="26"/>
        <v>0</v>
      </c>
      <c r="O205" s="694">
        <f t="shared" si="26"/>
        <v>0</v>
      </c>
      <c r="P205" s="694">
        <f t="shared" si="26"/>
        <v>0</v>
      </c>
      <c r="Q205" s="694">
        <f t="shared" si="26"/>
        <v>0</v>
      </c>
      <c r="R205" s="694">
        <f t="shared" si="26"/>
        <v>0</v>
      </c>
      <c r="S205" s="694">
        <f t="shared" si="26"/>
        <v>0</v>
      </c>
      <c r="T205" s="694">
        <f t="shared" si="26"/>
        <v>0</v>
      </c>
      <c r="U205" s="694">
        <f t="shared" si="26"/>
        <v>0</v>
      </c>
      <c r="V205" s="694">
        <f t="shared" si="26"/>
        <v>0</v>
      </c>
      <c r="W205" s="694">
        <f t="shared" si="26"/>
        <v>0</v>
      </c>
      <c r="X205" s="694">
        <f t="shared" si="26"/>
        <v>0</v>
      </c>
      <c r="Y205" s="697">
        <f t="shared" si="29"/>
        <v>0</v>
      </c>
    </row>
    <row r="206" spans="1:25" ht="16.5" customHeight="1" outlineLevel="1">
      <c r="A206" s="491">
        <f t="shared" si="33"/>
        <v>202</v>
      </c>
      <c r="B206" s="658"/>
      <c r="C206" s="677"/>
      <c r="D206" s="678"/>
      <c r="E206" s="679"/>
      <c r="F206" s="682"/>
      <c r="G206" s="681"/>
      <c r="H206" s="495"/>
      <c r="I206" s="493" t="str">
        <f t="shared" si="30"/>
        <v/>
      </c>
      <c r="J206" s="495"/>
      <c r="K206" s="668" t="str">
        <f t="shared" si="31"/>
        <v/>
      </c>
      <c r="L206" s="660" t="str">
        <f t="shared" si="32"/>
        <v>N/A</v>
      </c>
      <c r="M206" s="694">
        <f t="shared" si="26"/>
        <v>0</v>
      </c>
      <c r="N206" s="694">
        <f t="shared" si="26"/>
        <v>0</v>
      </c>
      <c r="O206" s="694">
        <f t="shared" si="26"/>
        <v>0</v>
      </c>
      <c r="P206" s="694">
        <f t="shared" si="26"/>
        <v>0</v>
      </c>
      <c r="Q206" s="694">
        <f t="shared" si="26"/>
        <v>0</v>
      </c>
      <c r="R206" s="694">
        <f t="shared" si="26"/>
        <v>0</v>
      </c>
      <c r="S206" s="694">
        <f t="shared" si="26"/>
        <v>0</v>
      </c>
      <c r="T206" s="694">
        <f t="shared" si="26"/>
        <v>0</v>
      </c>
      <c r="U206" s="694">
        <f t="shared" si="26"/>
        <v>0</v>
      </c>
      <c r="V206" s="694">
        <f t="shared" si="26"/>
        <v>0</v>
      </c>
      <c r="W206" s="694">
        <f t="shared" si="26"/>
        <v>0</v>
      </c>
      <c r="X206" s="694">
        <f t="shared" si="26"/>
        <v>0</v>
      </c>
      <c r="Y206" s="697">
        <f t="shared" si="29"/>
        <v>0</v>
      </c>
    </row>
    <row r="207" spans="1:25" ht="16.5" customHeight="1" outlineLevel="1">
      <c r="A207" s="491">
        <f t="shared" si="33"/>
        <v>203</v>
      </c>
      <c r="B207" s="658"/>
      <c r="C207" s="677"/>
      <c r="D207" s="678"/>
      <c r="E207" s="679"/>
      <c r="F207" s="680"/>
      <c r="G207" s="681"/>
      <c r="H207" s="689"/>
      <c r="I207" s="493" t="str">
        <f t="shared" si="30"/>
        <v/>
      </c>
      <c r="J207" s="689"/>
      <c r="K207" s="668" t="str">
        <f t="shared" si="31"/>
        <v/>
      </c>
      <c r="L207" s="660" t="str">
        <f t="shared" si="32"/>
        <v>N/A</v>
      </c>
      <c r="M207" s="694">
        <f t="shared" si="26"/>
        <v>0</v>
      </c>
      <c r="N207" s="694">
        <f t="shared" si="26"/>
        <v>0</v>
      </c>
      <c r="O207" s="694">
        <f t="shared" si="26"/>
        <v>0</v>
      </c>
      <c r="P207" s="694">
        <f t="shared" si="26"/>
        <v>0</v>
      </c>
      <c r="Q207" s="694">
        <f t="shared" si="26"/>
        <v>0</v>
      </c>
      <c r="R207" s="694">
        <f t="shared" si="26"/>
        <v>0</v>
      </c>
      <c r="S207" s="694">
        <f t="shared" si="26"/>
        <v>0</v>
      </c>
      <c r="T207" s="694">
        <f t="shared" si="26"/>
        <v>0</v>
      </c>
      <c r="U207" s="694">
        <f t="shared" si="26"/>
        <v>0</v>
      </c>
      <c r="V207" s="694">
        <f t="shared" si="26"/>
        <v>0</v>
      </c>
      <c r="W207" s="694">
        <f t="shared" si="26"/>
        <v>0</v>
      </c>
      <c r="X207" s="694">
        <f t="shared" si="26"/>
        <v>0</v>
      </c>
      <c r="Y207" s="697">
        <f t="shared" si="29"/>
        <v>0</v>
      </c>
    </row>
    <row r="208" spans="1:25" ht="16.5" customHeight="1" outlineLevel="1">
      <c r="A208" s="491">
        <f t="shared" si="33"/>
        <v>204</v>
      </c>
      <c r="B208" s="658"/>
      <c r="C208" s="677"/>
      <c r="D208" s="678"/>
      <c r="E208" s="679"/>
      <c r="F208" s="682"/>
      <c r="G208" s="681"/>
      <c r="H208" s="492"/>
      <c r="I208" s="493" t="str">
        <f t="shared" si="30"/>
        <v/>
      </c>
      <c r="J208" s="492"/>
      <c r="K208" s="668" t="str">
        <f t="shared" si="31"/>
        <v/>
      </c>
      <c r="L208" s="660" t="str">
        <f t="shared" si="32"/>
        <v>N/A</v>
      </c>
      <c r="M208" s="694">
        <f t="shared" si="26"/>
        <v>0</v>
      </c>
      <c r="N208" s="694">
        <f t="shared" si="26"/>
        <v>0</v>
      </c>
      <c r="O208" s="694">
        <f t="shared" si="26"/>
        <v>0</v>
      </c>
      <c r="P208" s="694">
        <f t="shared" si="26"/>
        <v>0</v>
      </c>
      <c r="Q208" s="694">
        <f t="shared" si="26"/>
        <v>0</v>
      </c>
      <c r="R208" s="694">
        <f t="shared" si="26"/>
        <v>0</v>
      </c>
      <c r="S208" s="694">
        <f t="shared" si="26"/>
        <v>0</v>
      </c>
      <c r="T208" s="694">
        <f t="shared" si="26"/>
        <v>0</v>
      </c>
      <c r="U208" s="694">
        <f t="shared" si="26"/>
        <v>0</v>
      </c>
      <c r="V208" s="694">
        <f t="shared" si="26"/>
        <v>0</v>
      </c>
      <c r="W208" s="694">
        <f t="shared" si="26"/>
        <v>0</v>
      </c>
      <c r="X208" s="694">
        <f t="shared" si="26"/>
        <v>0</v>
      </c>
      <c r="Y208" s="697">
        <f t="shared" si="29"/>
        <v>0</v>
      </c>
    </row>
    <row r="209" spans="1:25" ht="16.5" customHeight="1" outlineLevel="1">
      <c r="A209" s="491">
        <f t="shared" si="33"/>
        <v>205</v>
      </c>
      <c r="B209" s="658"/>
      <c r="C209" s="677"/>
      <c r="D209" s="678"/>
      <c r="E209" s="679"/>
      <c r="F209" s="680"/>
      <c r="G209" s="681"/>
      <c r="H209" s="495"/>
      <c r="I209" s="493" t="str">
        <f t="shared" si="30"/>
        <v/>
      </c>
      <c r="J209" s="495"/>
      <c r="K209" s="668" t="str">
        <f t="shared" si="31"/>
        <v/>
      </c>
      <c r="L209" s="660" t="str">
        <f t="shared" si="32"/>
        <v>N/A</v>
      </c>
      <c r="M209" s="694">
        <f t="shared" si="26"/>
        <v>0</v>
      </c>
      <c r="N209" s="694">
        <f t="shared" si="26"/>
        <v>0</v>
      </c>
      <c r="O209" s="694">
        <f t="shared" si="26"/>
        <v>0</v>
      </c>
      <c r="P209" s="694">
        <f t="shared" si="26"/>
        <v>0</v>
      </c>
      <c r="Q209" s="694">
        <f t="shared" si="26"/>
        <v>0</v>
      </c>
      <c r="R209" s="694">
        <f t="shared" si="26"/>
        <v>0</v>
      </c>
      <c r="S209" s="694">
        <f t="shared" si="26"/>
        <v>0</v>
      </c>
      <c r="T209" s="694">
        <f t="shared" si="26"/>
        <v>0</v>
      </c>
      <c r="U209" s="694">
        <f t="shared" si="26"/>
        <v>0</v>
      </c>
      <c r="V209" s="694">
        <f t="shared" si="26"/>
        <v>0</v>
      </c>
      <c r="W209" s="694">
        <f t="shared" si="26"/>
        <v>0</v>
      </c>
      <c r="X209" s="694">
        <f t="shared" si="26"/>
        <v>0</v>
      </c>
      <c r="Y209" s="697">
        <f t="shared" si="29"/>
        <v>0</v>
      </c>
    </row>
    <row r="210" spans="1:25" ht="16.5" customHeight="1" outlineLevel="1">
      <c r="A210" s="491">
        <f t="shared" si="33"/>
        <v>206</v>
      </c>
      <c r="B210" s="658"/>
      <c r="C210" s="677"/>
      <c r="D210" s="678"/>
      <c r="E210" s="679"/>
      <c r="F210" s="680"/>
      <c r="G210" s="681"/>
      <c r="H210" s="495"/>
      <c r="I210" s="493" t="str">
        <f t="shared" si="30"/>
        <v/>
      </c>
      <c r="J210" s="495"/>
      <c r="K210" s="668" t="str">
        <f t="shared" si="31"/>
        <v/>
      </c>
      <c r="L210" s="660" t="str">
        <f t="shared" si="32"/>
        <v>N/A</v>
      </c>
      <c r="M210" s="694">
        <f t="shared" si="26"/>
        <v>0</v>
      </c>
      <c r="N210" s="694">
        <f t="shared" si="26"/>
        <v>0</v>
      </c>
      <c r="O210" s="694">
        <f t="shared" si="26"/>
        <v>0</v>
      </c>
      <c r="P210" s="694">
        <f t="shared" si="26"/>
        <v>0</v>
      </c>
      <c r="Q210" s="694">
        <f t="shared" si="26"/>
        <v>0</v>
      </c>
      <c r="R210" s="694">
        <f t="shared" si="26"/>
        <v>0</v>
      </c>
      <c r="S210" s="694">
        <f t="shared" si="26"/>
        <v>0</v>
      </c>
      <c r="T210" s="694">
        <f t="shared" si="26"/>
        <v>0</v>
      </c>
      <c r="U210" s="694">
        <f t="shared" si="26"/>
        <v>0</v>
      </c>
      <c r="V210" s="694">
        <f t="shared" si="26"/>
        <v>0</v>
      </c>
      <c r="W210" s="694">
        <f t="shared" si="26"/>
        <v>0</v>
      </c>
      <c r="X210" s="694">
        <f t="shared" si="26"/>
        <v>0</v>
      </c>
      <c r="Y210" s="697">
        <f t="shared" si="29"/>
        <v>0</v>
      </c>
    </row>
    <row r="211" spans="1:25" ht="16.5" customHeight="1" outlineLevel="1">
      <c r="A211" s="491">
        <f t="shared" si="33"/>
        <v>207</v>
      </c>
      <c r="B211" s="658"/>
      <c r="C211" s="677"/>
      <c r="D211" s="678"/>
      <c r="E211" s="679"/>
      <c r="F211" s="680"/>
      <c r="G211" s="681"/>
      <c r="H211" s="495"/>
      <c r="I211" s="493" t="str">
        <f t="shared" si="30"/>
        <v/>
      </c>
      <c r="J211" s="495"/>
      <c r="K211" s="668" t="str">
        <f t="shared" si="31"/>
        <v/>
      </c>
      <c r="L211" s="660" t="str">
        <f t="shared" si="32"/>
        <v>N/A</v>
      </c>
      <c r="M211" s="694">
        <f t="shared" si="26"/>
        <v>0</v>
      </c>
      <c r="N211" s="694">
        <f t="shared" si="26"/>
        <v>0</v>
      </c>
      <c r="O211" s="694">
        <f t="shared" si="26"/>
        <v>0</v>
      </c>
      <c r="P211" s="694">
        <f t="shared" si="26"/>
        <v>0</v>
      </c>
      <c r="Q211" s="694">
        <f t="shared" si="26"/>
        <v>0</v>
      </c>
      <c r="R211" s="694">
        <f t="shared" si="26"/>
        <v>0</v>
      </c>
      <c r="S211" s="694">
        <f t="shared" si="26"/>
        <v>0</v>
      </c>
      <c r="T211" s="694">
        <f t="shared" si="26"/>
        <v>0</v>
      </c>
      <c r="U211" s="694">
        <f t="shared" si="26"/>
        <v>0</v>
      </c>
      <c r="V211" s="694">
        <f t="shared" si="26"/>
        <v>0</v>
      </c>
      <c r="W211" s="694">
        <f t="shared" si="26"/>
        <v>0</v>
      </c>
      <c r="X211" s="694">
        <f t="shared" si="26"/>
        <v>0</v>
      </c>
      <c r="Y211" s="697">
        <f t="shared" si="29"/>
        <v>0</v>
      </c>
    </row>
    <row r="212" spans="1:25" ht="16.5" customHeight="1" outlineLevel="1">
      <c r="A212" s="491">
        <f t="shared" si="33"/>
        <v>208</v>
      </c>
      <c r="B212" s="658"/>
      <c r="C212" s="677"/>
      <c r="D212" s="678"/>
      <c r="E212" s="679"/>
      <c r="F212" s="680"/>
      <c r="G212" s="681"/>
      <c r="H212" s="495"/>
      <c r="I212" s="493" t="str">
        <f t="shared" si="30"/>
        <v/>
      </c>
      <c r="J212" s="495"/>
      <c r="K212" s="668" t="str">
        <f t="shared" si="31"/>
        <v/>
      </c>
      <c r="L212" s="660" t="str">
        <f t="shared" si="32"/>
        <v>N/A</v>
      </c>
      <c r="M212" s="694">
        <f t="shared" si="26"/>
        <v>0</v>
      </c>
      <c r="N212" s="694">
        <f t="shared" si="26"/>
        <v>0</v>
      </c>
      <c r="O212" s="694">
        <f t="shared" si="26"/>
        <v>0</v>
      </c>
      <c r="P212" s="694">
        <f t="shared" si="26"/>
        <v>0</v>
      </c>
      <c r="Q212" s="694">
        <f t="shared" si="26"/>
        <v>0</v>
      </c>
      <c r="R212" s="694">
        <f t="shared" si="26"/>
        <v>0</v>
      </c>
      <c r="S212" s="694">
        <f t="shared" si="26"/>
        <v>0</v>
      </c>
      <c r="T212" s="694">
        <f t="shared" si="26"/>
        <v>0</v>
      </c>
      <c r="U212" s="694">
        <f t="shared" si="26"/>
        <v>0</v>
      </c>
      <c r="V212" s="694">
        <f t="shared" si="26"/>
        <v>0</v>
      </c>
      <c r="W212" s="694">
        <f t="shared" si="26"/>
        <v>0</v>
      </c>
      <c r="X212" s="694">
        <f t="shared" si="26"/>
        <v>0</v>
      </c>
      <c r="Y212" s="697">
        <f t="shared" si="29"/>
        <v>0</v>
      </c>
    </row>
    <row r="213" spans="1:25" ht="16.5" customHeight="1" outlineLevel="1">
      <c r="A213" s="491">
        <f t="shared" si="33"/>
        <v>209</v>
      </c>
      <c r="B213" s="658"/>
      <c r="C213" s="677"/>
      <c r="D213" s="678"/>
      <c r="E213" s="679"/>
      <c r="F213" s="680"/>
      <c r="G213" s="681"/>
      <c r="H213" s="495"/>
      <c r="I213" s="493" t="str">
        <f t="shared" si="30"/>
        <v/>
      </c>
      <c r="J213" s="495"/>
      <c r="K213" s="668" t="str">
        <f t="shared" si="31"/>
        <v/>
      </c>
      <c r="L213" s="660" t="str">
        <f t="shared" si="32"/>
        <v>N/A</v>
      </c>
      <c r="M213" s="694">
        <f t="shared" si="26"/>
        <v>0</v>
      </c>
      <c r="N213" s="694">
        <f t="shared" si="26"/>
        <v>0</v>
      </c>
      <c r="O213" s="694">
        <f t="shared" si="26"/>
        <v>0</v>
      </c>
      <c r="P213" s="694">
        <f t="shared" si="26"/>
        <v>0</v>
      </c>
      <c r="Q213" s="694">
        <f t="shared" si="26"/>
        <v>0</v>
      </c>
      <c r="R213" s="694">
        <f t="shared" si="26"/>
        <v>0</v>
      </c>
      <c r="S213" s="694">
        <f t="shared" si="26"/>
        <v>0</v>
      </c>
      <c r="T213" s="694">
        <f t="shared" si="26"/>
        <v>0</v>
      </c>
      <c r="U213" s="694">
        <f t="shared" si="26"/>
        <v>0</v>
      </c>
      <c r="V213" s="694">
        <f t="shared" si="26"/>
        <v>0</v>
      </c>
      <c r="W213" s="694">
        <f t="shared" si="26"/>
        <v>0</v>
      </c>
      <c r="X213" s="694">
        <f t="shared" si="26"/>
        <v>0</v>
      </c>
      <c r="Y213" s="697">
        <f t="shared" si="29"/>
        <v>0</v>
      </c>
    </row>
    <row r="214" spans="1:25" ht="16.5" customHeight="1" outlineLevel="1">
      <c r="A214" s="491">
        <f t="shared" si="33"/>
        <v>210</v>
      </c>
      <c r="B214" s="659"/>
      <c r="C214" s="677"/>
      <c r="D214" s="678"/>
      <c r="E214" s="679"/>
      <c r="F214" s="680"/>
      <c r="G214" s="681"/>
      <c r="H214" s="495"/>
      <c r="I214" s="493" t="str">
        <f t="shared" si="30"/>
        <v/>
      </c>
      <c r="J214" s="495"/>
      <c r="K214" s="668" t="str">
        <f t="shared" si="31"/>
        <v/>
      </c>
      <c r="L214" s="660" t="str">
        <f t="shared" si="32"/>
        <v>N/A</v>
      </c>
      <c r="M214" s="694">
        <f t="shared" si="26"/>
        <v>0</v>
      </c>
      <c r="N214" s="694">
        <f t="shared" si="26"/>
        <v>0</v>
      </c>
      <c r="O214" s="694">
        <f t="shared" si="26"/>
        <v>0</v>
      </c>
      <c r="P214" s="694">
        <f t="shared" si="26"/>
        <v>0</v>
      </c>
      <c r="Q214" s="694">
        <f t="shared" si="26"/>
        <v>0</v>
      </c>
      <c r="R214" s="694">
        <f t="shared" ref="N214:X237" si="34">IF(AND($E214="",$F214=""),0,IF(AND((R$3&gt;=$E214),OR((R$3&lt;=$G214),($G214=""),($G214=-1),($G214=0))),IF($L214&gt;R$3,1,0),0))</f>
        <v>0</v>
      </c>
      <c r="S214" s="694">
        <f t="shared" si="34"/>
        <v>0</v>
      </c>
      <c r="T214" s="694">
        <f t="shared" si="34"/>
        <v>0</v>
      </c>
      <c r="U214" s="694">
        <f t="shared" si="34"/>
        <v>0</v>
      </c>
      <c r="V214" s="694">
        <f t="shared" si="34"/>
        <v>0</v>
      </c>
      <c r="W214" s="694">
        <f t="shared" si="34"/>
        <v>0</v>
      </c>
      <c r="X214" s="694">
        <f t="shared" si="34"/>
        <v>0</v>
      </c>
      <c r="Y214" s="697">
        <f t="shared" si="29"/>
        <v>0</v>
      </c>
    </row>
    <row r="215" spans="1:25" ht="16.5" customHeight="1" outlineLevel="1">
      <c r="A215" s="491">
        <f t="shared" si="33"/>
        <v>211</v>
      </c>
      <c r="B215" s="658"/>
      <c r="C215" s="677"/>
      <c r="D215" s="678"/>
      <c r="E215" s="679"/>
      <c r="F215" s="680"/>
      <c r="G215" s="681"/>
      <c r="H215" s="495"/>
      <c r="I215" s="493" t="str">
        <f t="shared" si="30"/>
        <v/>
      </c>
      <c r="J215" s="495"/>
      <c r="K215" s="668" t="str">
        <f t="shared" si="31"/>
        <v/>
      </c>
      <c r="L215" s="660" t="str">
        <f t="shared" si="32"/>
        <v>N/A</v>
      </c>
      <c r="M215" s="694">
        <f t="shared" ref="M215:X257" si="35">IF(AND($E215="",$F215=""),0,IF(AND((M$3&gt;=$E215),OR((M$3&lt;=$G215),($G215=""),($G215=-1),($G215=0))),IF($L215&gt;M$3,1,0),0))</f>
        <v>0</v>
      </c>
      <c r="N215" s="694">
        <f t="shared" si="34"/>
        <v>0</v>
      </c>
      <c r="O215" s="694">
        <f t="shared" si="34"/>
        <v>0</v>
      </c>
      <c r="P215" s="694">
        <f t="shared" si="34"/>
        <v>0</v>
      </c>
      <c r="Q215" s="694">
        <f t="shared" si="34"/>
        <v>0</v>
      </c>
      <c r="R215" s="694">
        <f t="shared" si="34"/>
        <v>0</v>
      </c>
      <c r="S215" s="694">
        <f t="shared" si="34"/>
        <v>0</v>
      </c>
      <c r="T215" s="694">
        <f t="shared" si="34"/>
        <v>0</v>
      </c>
      <c r="U215" s="694">
        <f t="shared" si="34"/>
        <v>0</v>
      </c>
      <c r="V215" s="694">
        <f t="shared" si="34"/>
        <v>0</v>
      </c>
      <c r="W215" s="694">
        <f t="shared" si="34"/>
        <v>0</v>
      </c>
      <c r="X215" s="694">
        <f t="shared" si="34"/>
        <v>0</v>
      </c>
      <c r="Y215" s="697">
        <f t="shared" si="29"/>
        <v>0</v>
      </c>
    </row>
    <row r="216" spans="1:25" ht="16.5" customHeight="1" outlineLevel="1">
      <c r="A216" s="491">
        <f t="shared" si="33"/>
        <v>212</v>
      </c>
      <c r="B216" s="658"/>
      <c r="C216" s="677"/>
      <c r="D216" s="678"/>
      <c r="E216" s="679"/>
      <c r="F216" s="680"/>
      <c r="G216" s="681"/>
      <c r="H216" s="495"/>
      <c r="I216" s="493" t="str">
        <f t="shared" si="30"/>
        <v/>
      </c>
      <c r="J216" s="495"/>
      <c r="K216" s="668" t="str">
        <f t="shared" si="31"/>
        <v/>
      </c>
      <c r="L216" s="660" t="str">
        <f t="shared" si="32"/>
        <v>N/A</v>
      </c>
      <c r="M216" s="694">
        <f t="shared" si="35"/>
        <v>0</v>
      </c>
      <c r="N216" s="694">
        <f t="shared" si="34"/>
        <v>0</v>
      </c>
      <c r="O216" s="694">
        <f t="shared" si="34"/>
        <v>0</v>
      </c>
      <c r="P216" s="694">
        <f t="shared" si="34"/>
        <v>0</v>
      </c>
      <c r="Q216" s="694">
        <f t="shared" si="34"/>
        <v>0</v>
      </c>
      <c r="R216" s="694">
        <f t="shared" si="34"/>
        <v>0</v>
      </c>
      <c r="S216" s="694">
        <f t="shared" si="34"/>
        <v>0</v>
      </c>
      <c r="T216" s="694">
        <f t="shared" si="34"/>
        <v>0</v>
      </c>
      <c r="U216" s="694">
        <f t="shared" si="34"/>
        <v>0</v>
      </c>
      <c r="V216" s="694">
        <f t="shared" si="34"/>
        <v>0</v>
      </c>
      <c r="W216" s="694">
        <f t="shared" si="34"/>
        <v>0</v>
      </c>
      <c r="X216" s="694">
        <f t="shared" si="34"/>
        <v>0</v>
      </c>
      <c r="Y216" s="697">
        <f t="shared" si="29"/>
        <v>0</v>
      </c>
    </row>
    <row r="217" spans="1:25" ht="16.5" customHeight="1" outlineLevel="1">
      <c r="A217" s="491">
        <f t="shared" si="33"/>
        <v>213</v>
      </c>
      <c r="B217" s="658"/>
      <c r="C217" s="677"/>
      <c r="D217" s="678"/>
      <c r="E217" s="679"/>
      <c r="F217" s="682"/>
      <c r="G217" s="681"/>
      <c r="H217" s="495"/>
      <c r="I217" s="493" t="str">
        <f t="shared" si="30"/>
        <v/>
      </c>
      <c r="J217" s="495"/>
      <c r="K217" s="668" t="str">
        <f t="shared" si="31"/>
        <v/>
      </c>
      <c r="L217" s="660" t="str">
        <f t="shared" si="32"/>
        <v>N/A</v>
      </c>
      <c r="M217" s="694">
        <f t="shared" si="35"/>
        <v>0</v>
      </c>
      <c r="N217" s="694">
        <f t="shared" si="34"/>
        <v>0</v>
      </c>
      <c r="O217" s="694">
        <f t="shared" si="34"/>
        <v>0</v>
      </c>
      <c r="P217" s="694">
        <f t="shared" si="34"/>
        <v>0</v>
      </c>
      <c r="Q217" s="694">
        <f t="shared" si="34"/>
        <v>0</v>
      </c>
      <c r="R217" s="694">
        <f t="shared" si="34"/>
        <v>0</v>
      </c>
      <c r="S217" s="694">
        <f t="shared" si="34"/>
        <v>0</v>
      </c>
      <c r="T217" s="694">
        <f t="shared" si="34"/>
        <v>0</v>
      </c>
      <c r="U217" s="694">
        <f t="shared" si="34"/>
        <v>0</v>
      </c>
      <c r="V217" s="694">
        <f t="shared" si="34"/>
        <v>0</v>
      </c>
      <c r="W217" s="694">
        <f t="shared" si="34"/>
        <v>0</v>
      </c>
      <c r="X217" s="694">
        <f t="shared" si="34"/>
        <v>0</v>
      </c>
      <c r="Y217" s="697">
        <f t="shared" si="29"/>
        <v>0</v>
      </c>
    </row>
    <row r="218" spans="1:25" ht="16.5" customHeight="1" outlineLevel="1">
      <c r="A218" s="491">
        <f t="shared" si="33"/>
        <v>214</v>
      </c>
      <c r="B218" s="658"/>
      <c r="C218" s="677"/>
      <c r="D218" s="678"/>
      <c r="E218" s="679"/>
      <c r="F218" s="682"/>
      <c r="G218" s="681"/>
      <c r="H218" s="495"/>
      <c r="I218" s="493" t="str">
        <f t="shared" si="30"/>
        <v/>
      </c>
      <c r="J218" s="495"/>
      <c r="K218" s="668" t="str">
        <f t="shared" si="31"/>
        <v/>
      </c>
      <c r="L218" s="660" t="str">
        <f t="shared" si="32"/>
        <v>N/A</v>
      </c>
      <c r="M218" s="694">
        <f t="shared" si="35"/>
        <v>0</v>
      </c>
      <c r="N218" s="694">
        <f t="shared" si="34"/>
        <v>0</v>
      </c>
      <c r="O218" s="694">
        <f t="shared" si="34"/>
        <v>0</v>
      </c>
      <c r="P218" s="694">
        <f t="shared" si="34"/>
        <v>0</v>
      </c>
      <c r="Q218" s="694">
        <f t="shared" si="34"/>
        <v>0</v>
      </c>
      <c r="R218" s="694">
        <f t="shared" si="34"/>
        <v>0</v>
      </c>
      <c r="S218" s="694">
        <f t="shared" si="34"/>
        <v>0</v>
      </c>
      <c r="T218" s="694">
        <f t="shared" si="34"/>
        <v>0</v>
      </c>
      <c r="U218" s="694">
        <f t="shared" si="34"/>
        <v>0</v>
      </c>
      <c r="V218" s="694">
        <f t="shared" si="34"/>
        <v>0</v>
      </c>
      <c r="W218" s="694">
        <f t="shared" si="34"/>
        <v>0</v>
      </c>
      <c r="X218" s="694">
        <f t="shared" si="34"/>
        <v>0</v>
      </c>
      <c r="Y218" s="697">
        <f t="shared" si="29"/>
        <v>0</v>
      </c>
    </row>
    <row r="219" spans="1:25" ht="16.5" customHeight="1" outlineLevel="1">
      <c r="A219" s="491">
        <f t="shared" si="33"/>
        <v>215</v>
      </c>
      <c r="B219" s="658"/>
      <c r="C219" s="677"/>
      <c r="D219" s="678"/>
      <c r="E219" s="679"/>
      <c r="F219" s="682"/>
      <c r="G219" s="681"/>
      <c r="H219" s="495"/>
      <c r="I219" s="493" t="str">
        <f t="shared" si="30"/>
        <v/>
      </c>
      <c r="J219" s="495"/>
      <c r="K219" s="668" t="str">
        <f t="shared" si="31"/>
        <v/>
      </c>
      <c r="L219" s="660" t="str">
        <f t="shared" si="32"/>
        <v>N/A</v>
      </c>
      <c r="M219" s="694">
        <f t="shared" si="35"/>
        <v>0</v>
      </c>
      <c r="N219" s="694">
        <f t="shared" si="34"/>
        <v>0</v>
      </c>
      <c r="O219" s="694">
        <f t="shared" si="34"/>
        <v>0</v>
      </c>
      <c r="P219" s="694">
        <f t="shared" si="34"/>
        <v>0</v>
      </c>
      <c r="Q219" s="694">
        <f t="shared" si="34"/>
        <v>0</v>
      </c>
      <c r="R219" s="694">
        <f t="shared" si="34"/>
        <v>0</v>
      </c>
      <c r="S219" s="694">
        <f t="shared" si="34"/>
        <v>0</v>
      </c>
      <c r="T219" s="694">
        <f t="shared" si="34"/>
        <v>0</v>
      </c>
      <c r="U219" s="694">
        <f t="shared" si="34"/>
        <v>0</v>
      </c>
      <c r="V219" s="694">
        <f t="shared" si="34"/>
        <v>0</v>
      </c>
      <c r="W219" s="694">
        <f t="shared" si="34"/>
        <v>0</v>
      </c>
      <c r="X219" s="694">
        <f t="shared" si="34"/>
        <v>0</v>
      </c>
      <c r="Y219" s="697">
        <f t="shared" si="29"/>
        <v>0</v>
      </c>
    </row>
    <row r="220" spans="1:25" ht="16.5" customHeight="1" outlineLevel="1">
      <c r="A220" s="491">
        <f t="shared" si="33"/>
        <v>216</v>
      </c>
      <c r="B220" s="658"/>
      <c r="C220" s="677"/>
      <c r="D220" s="678"/>
      <c r="E220" s="679"/>
      <c r="F220" s="682"/>
      <c r="G220" s="681"/>
      <c r="H220" s="495"/>
      <c r="I220" s="493" t="str">
        <f t="shared" si="30"/>
        <v/>
      </c>
      <c r="J220" s="495"/>
      <c r="K220" s="668" t="str">
        <f t="shared" si="31"/>
        <v/>
      </c>
      <c r="L220" s="660" t="str">
        <f t="shared" si="32"/>
        <v>N/A</v>
      </c>
      <c r="M220" s="694">
        <f t="shared" si="35"/>
        <v>0</v>
      </c>
      <c r="N220" s="694">
        <f t="shared" si="34"/>
        <v>0</v>
      </c>
      <c r="O220" s="694">
        <f t="shared" si="34"/>
        <v>0</v>
      </c>
      <c r="P220" s="694">
        <f t="shared" si="34"/>
        <v>0</v>
      </c>
      <c r="Q220" s="694">
        <f t="shared" si="34"/>
        <v>0</v>
      </c>
      <c r="R220" s="694">
        <f t="shared" si="34"/>
        <v>0</v>
      </c>
      <c r="S220" s="694">
        <f t="shared" si="34"/>
        <v>0</v>
      </c>
      <c r="T220" s="694">
        <f t="shared" si="34"/>
        <v>0</v>
      </c>
      <c r="U220" s="694">
        <f t="shared" si="34"/>
        <v>0</v>
      </c>
      <c r="V220" s="694">
        <f t="shared" si="34"/>
        <v>0</v>
      </c>
      <c r="W220" s="694">
        <f t="shared" si="34"/>
        <v>0</v>
      </c>
      <c r="X220" s="694">
        <f t="shared" si="34"/>
        <v>0</v>
      </c>
      <c r="Y220" s="697">
        <f t="shared" si="29"/>
        <v>0</v>
      </c>
    </row>
    <row r="221" spans="1:25" ht="16.5" customHeight="1" outlineLevel="1">
      <c r="A221" s="491">
        <f t="shared" si="33"/>
        <v>217</v>
      </c>
      <c r="B221" s="658"/>
      <c r="C221" s="677"/>
      <c r="D221" s="678"/>
      <c r="E221" s="679"/>
      <c r="F221" s="680"/>
      <c r="G221" s="681"/>
      <c r="H221" s="495"/>
      <c r="I221" s="493" t="str">
        <f t="shared" si="30"/>
        <v/>
      </c>
      <c r="J221" s="495"/>
      <c r="K221" s="668" t="str">
        <f t="shared" si="31"/>
        <v/>
      </c>
      <c r="L221" s="660" t="str">
        <f t="shared" si="32"/>
        <v>N/A</v>
      </c>
      <c r="M221" s="694">
        <f t="shared" si="35"/>
        <v>0</v>
      </c>
      <c r="N221" s="694">
        <f t="shared" si="34"/>
        <v>0</v>
      </c>
      <c r="O221" s="694">
        <f t="shared" si="34"/>
        <v>0</v>
      </c>
      <c r="P221" s="694">
        <f t="shared" si="34"/>
        <v>0</v>
      </c>
      <c r="Q221" s="694">
        <f t="shared" si="34"/>
        <v>0</v>
      </c>
      <c r="R221" s="694">
        <f t="shared" si="34"/>
        <v>0</v>
      </c>
      <c r="S221" s="694">
        <f t="shared" si="34"/>
        <v>0</v>
      </c>
      <c r="T221" s="694">
        <f t="shared" si="34"/>
        <v>0</v>
      </c>
      <c r="U221" s="694">
        <f t="shared" si="34"/>
        <v>0</v>
      </c>
      <c r="V221" s="694">
        <f t="shared" si="34"/>
        <v>0</v>
      </c>
      <c r="W221" s="694">
        <f t="shared" si="34"/>
        <v>0</v>
      </c>
      <c r="X221" s="694">
        <f t="shared" si="34"/>
        <v>0</v>
      </c>
      <c r="Y221" s="697">
        <f t="shared" si="29"/>
        <v>0</v>
      </c>
    </row>
    <row r="222" spans="1:25" ht="16.5" customHeight="1" outlineLevel="1">
      <c r="A222" s="491">
        <f t="shared" si="33"/>
        <v>218</v>
      </c>
      <c r="B222" s="658"/>
      <c r="C222" s="677"/>
      <c r="D222" s="678"/>
      <c r="E222" s="679"/>
      <c r="F222" s="680"/>
      <c r="G222" s="681"/>
      <c r="H222" s="495"/>
      <c r="I222" s="493" t="str">
        <f t="shared" si="30"/>
        <v/>
      </c>
      <c r="J222" s="495"/>
      <c r="K222" s="668" t="str">
        <f t="shared" si="31"/>
        <v/>
      </c>
      <c r="L222" s="660" t="str">
        <f t="shared" si="32"/>
        <v>N/A</v>
      </c>
      <c r="M222" s="694">
        <f t="shared" si="35"/>
        <v>0</v>
      </c>
      <c r="N222" s="694">
        <f t="shared" si="34"/>
        <v>0</v>
      </c>
      <c r="O222" s="694">
        <f t="shared" si="34"/>
        <v>0</v>
      </c>
      <c r="P222" s="694">
        <f t="shared" si="34"/>
        <v>0</v>
      </c>
      <c r="Q222" s="694">
        <f t="shared" si="34"/>
        <v>0</v>
      </c>
      <c r="R222" s="694">
        <f t="shared" si="34"/>
        <v>0</v>
      </c>
      <c r="S222" s="694">
        <f t="shared" si="34"/>
        <v>0</v>
      </c>
      <c r="T222" s="694">
        <f t="shared" si="34"/>
        <v>0</v>
      </c>
      <c r="U222" s="694">
        <f t="shared" si="34"/>
        <v>0</v>
      </c>
      <c r="V222" s="694">
        <f t="shared" si="34"/>
        <v>0</v>
      </c>
      <c r="W222" s="694">
        <f t="shared" si="34"/>
        <v>0</v>
      </c>
      <c r="X222" s="694">
        <f t="shared" si="34"/>
        <v>0</v>
      </c>
      <c r="Y222" s="697">
        <f t="shared" si="29"/>
        <v>0</v>
      </c>
    </row>
    <row r="223" spans="1:25" ht="16.5" customHeight="1" outlineLevel="1">
      <c r="A223" s="491">
        <f t="shared" si="33"/>
        <v>219</v>
      </c>
      <c r="B223" s="658"/>
      <c r="C223" s="677"/>
      <c r="D223" s="678"/>
      <c r="E223" s="679"/>
      <c r="F223" s="682"/>
      <c r="G223" s="681"/>
      <c r="H223" s="495"/>
      <c r="I223" s="493" t="str">
        <f t="shared" si="30"/>
        <v/>
      </c>
      <c r="J223" s="495"/>
      <c r="K223" s="668" t="str">
        <f t="shared" si="31"/>
        <v/>
      </c>
      <c r="L223" s="660" t="str">
        <f t="shared" si="32"/>
        <v>N/A</v>
      </c>
      <c r="M223" s="694">
        <f t="shared" si="35"/>
        <v>0</v>
      </c>
      <c r="N223" s="694">
        <f t="shared" si="34"/>
        <v>0</v>
      </c>
      <c r="O223" s="694">
        <f t="shared" si="34"/>
        <v>0</v>
      </c>
      <c r="P223" s="694">
        <f t="shared" si="34"/>
        <v>0</v>
      </c>
      <c r="Q223" s="694">
        <f t="shared" si="34"/>
        <v>0</v>
      </c>
      <c r="R223" s="694">
        <f t="shared" si="34"/>
        <v>0</v>
      </c>
      <c r="S223" s="694">
        <f t="shared" si="34"/>
        <v>0</v>
      </c>
      <c r="T223" s="694">
        <f t="shared" si="34"/>
        <v>0</v>
      </c>
      <c r="U223" s="694">
        <f t="shared" si="34"/>
        <v>0</v>
      </c>
      <c r="V223" s="694">
        <f t="shared" si="34"/>
        <v>0</v>
      </c>
      <c r="W223" s="694">
        <f t="shared" si="34"/>
        <v>0</v>
      </c>
      <c r="X223" s="694">
        <f t="shared" si="34"/>
        <v>0</v>
      </c>
      <c r="Y223" s="697">
        <f t="shared" si="29"/>
        <v>0</v>
      </c>
    </row>
    <row r="224" spans="1:25" ht="16.5" customHeight="1" outlineLevel="1">
      <c r="A224" s="491">
        <f t="shared" si="33"/>
        <v>220</v>
      </c>
      <c r="B224" s="659"/>
      <c r="C224" s="677"/>
      <c r="D224" s="678"/>
      <c r="E224" s="679"/>
      <c r="F224" s="682"/>
      <c r="G224" s="681"/>
      <c r="H224" s="495"/>
      <c r="I224" s="493" t="str">
        <f t="shared" si="30"/>
        <v/>
      </c>
      <c r="J224" s="495"/>
      <c r="K224" s="668" t="str">
        <f t="shared" si="31"/>
        <v/>
      </c>
      <c r="L224" s="660" t="str">
        <f t="shared" si="32"/>
        <v>N/A</v>
      </c>
      <c r="M224" s="694">
        <f t="shared" si="35"/>
        <v>0</v>
      </c>
      <c r="N224" s="694">
        <f t="shared" si="34"/>
        <v>0</v>
      </c>
      <c r="O224" s="694">
        <f t="shared" si="34"/>
        <v>0</v>
      </c>
      <c r="P224" s="694">
        <f t="shared" si="34"/>
        <v>0</v>
      </c>
      <c r="Q224" s="694">
        <f t="shared" si="34"/>
        <v>0</v>
      </c>
      <c r="R224" s="694">
        <f t="shared" si="34"/>
        <v>0</v>
      </c>
      <c r="S224" s="694">
        <f t="shared" si="34"/>
        <v>0</v>
      </c>
      <c r="T224" s="694">
        <f t="shared" si="34"/>
        <v>0</v>
      </c>
      <c r="U224" s="694">
        <f t="shared" si="34"/>
        <v>0</v>
      </c>
      <c r="V224" s="694">
        <f t="shared" si="34"/>
        <v>0</v>
      </c>
      <c r="W224" s="694">
        <f t="shared" si="34"/>
        <v>0</v>
      </c>
      <c r="X224" s="694">
        <f t="shared" si="34"/>
        <v>0</v>
      </c>
      <c r="Y224" s="697">
        <f t="shared" si="29"/>
        <v>0</v>
      </c>
    </row>
    <row r="225" spans="1:25" ht="16.5" customHeight="1" outlineLevel="1">
      <c r="A225" s="491">
        <f t="shared" si="33"/>
        <v>221</v>
      </c>
      <c r="B225" s="658"/>
      <c r="C225" s="677"/>
      <c r="D225" s="678"/>
      <c r="E225" s="679"/>
      <c r="F225" s="682"/>
      <c r="G225" s="681"/>
      <c r="H225" s="495"/>
      <c r="I225" s="493" t="str">
        <f t="shared" si="30"/>
        <v/>
      </c>
      <c r="J225" s="495"/>
      <c r="K225" s="668" t="str">
        <f t="shared" si="31"/>
        <v/>
      </c>
      <c r="L225" s="660" t="str">
        <f t="shared" si="32"/>
        <v>N/A</v>
      </c>
      <c r="M225" s="694">
        <f t="shared" si="35"/>
        <v>0</v>
      </c>
      <c r="N225" s="694">
        <f t="shared" si="34"/>
        <v>0</v>
      </c>
      <c r="O225" s="694">
        <f t="shared" si="34"/>
        <v>0</v>
      </c>
      <c r="P225" s="694">
        <f t="shared" si="34"/>
        <v>0</v>
      </c>
      <c r="Q225" s="694">
        <f t="shared" si="34"/>
        <v>0</v>
      </c>
      <c r="R225" s="694">
        <f t="shared" si="34"/>
        <v>0</v>
      </c>
      <c r="S225" s="694">
        <f t="shared" si="34"/>
        <v>0</v>
      </c>
      <c r="T225" s="694">
        <f t="shared" si="34"/>
        <v>0</v>
      </c>
      <c r="U225" s="694">
        <f t="shared" si="34"/>
        <v>0</v>
      </c>
      <c r="V225" s="694">
        <f t="shared" si="34"/>
        <v>0</v>
      </c>
      <c r="W225" s="694">
        <f t="shared" si="34"/>
        <v>0</v>
      </c>
      <c r="X225" s="694">
        <f t="shared" si="34"/>
        <v>0</v>
      </c>
      <c r="Y225" s="697">
        <f t="shared" si="29"/>
        <v>0</v>
      </c>
    </row>
    <row r="226" spans="1:25" ht="16.5" customHeight="1" outlineLevel="1">
      <c r="A226" s="491">
        <f t="shared" si="33"/>
        <v>222</v>
      </c>
      <c r="B226" s="658"/>
      <c r="C226" s="677"/>
      <c r="D226" s="678"/>
      <c r="E226" s="679"/>
      <c r="F226" s="682"/>
      <c r="G226" s="681"/>
      <c r="H226" s="495"/>
      <c r="I226" s="493" t="str">
        <f t="shared" si="30"/>
        <v/>
      </c>
      <c r="J226" s="495"/>
      <c r="K226" s="668" t="str">
        <f t="shared" si="31"/>
        <v/>
      </c>
      <c r="L226" s="660" t="str">
        <f t="shared" si="32"/>
        <v>N/A</v>
      </c>
      <c r="M226" s="694">
        <f t="shared" si="35"/>
        <v>0</v>
      </c>
      <c r="N226" s="694">
        <f t="shared" si="34"/>
        <v>0</v>
      </c>
      <c r="O226" s="694">
        <f t="shared" si="34"/>
        <v>0</v>
      </c>
      <c r="P226" s="694">
        <f t="shared" si="34"/>
        <v>0</v>
      </c>
      <c r="Q226" s="694">
        <f t="shared" si="34"/>
        <v>0</v>
      </c>
      <c r="R226" s="694">
        <f t="shared" si="34"/>
        <v>0</v>
      </c>
      <c r="S226" s="694">
        <f t="shared" si="34"/>
        <v>0</v>
      </c>
      <c r="T226" s="694">
        <f t="shared" si="34"/>
        <v>0</v>
      </c>
      <c r="U226" s="694">
        <f t="shared" si="34"/>
        <v>0</v>
      </c>
      <c r="V226" s="694">
        <f t="shared" si="34"/>
        <v>0</v>
      </c>
      <c r="W226" s="694">
        <f t="shared" si="34"/>
        <v>0</v>
      </c>
      <c r="X226" s="694">
        <f t="shared" si="34"/>
        <v>0</v>
      </c>
      <c r="Y226" s="697">
        <f t="shared" si="29"/>
        <v>0</v>
      </c>
    </row>
    <row r="227" spans="1:25" ht="16.5" customHeight="1" outlineLevel="1">
      <c r="A227" s="491">
        <f t="shared" si="33"/>
        <v>223</v>
      </c>
      <c r="B227" s="658"/>
      <c r="C227" s="677"/>
      <c r="D227" s="678"/>
      <c r="E227" s="679"/>
      <c r="F227" s="682"/>
      <c r="G227" s="681"/>
      <c r="H227" s="495"/>
      <c r="I227" s="493" t="str">
        <f t="shared" si="30"/>
        <v/>
      </c>
      <c r="J227" s="495"/>
      <c r="K227" s="668" t="str">
        <f t="shared" si="31"/>
        <v/>
      </c>
      <c r="L227" s="660" t="str">
        <f t="shared" si="32"/>
        <v>N/A</v>
      </c>
      <c r="M227" s="694">
        <f t="shared" si="35"/>
        <v>0</v>
      </c>
      <c r="N227" s="694">
        <f t="shared" si="34"/>
        <v>0</v>
      </c>
      <c r="O227" s="694">
        <f t="shared" si="34"/>
        <v>0</v>
      </c>
      <c r="P227" s="694">
        <f t="shared" si="34"/>
        <v>0</v>
      </c>
      <c r="Q227" s="694">
        <f t="shared" si="34"/>
        <v>0</v>
      </c>
      <c r="R227" s="694">
        <f t="shared" si="34"/>
        <v>0</v>
      </c>
      <c r="S227" s="694">
        <f t="shared" si="34"/>
        <v>0</v>
      </c>
      <c r="T227" s="694">
        <f t="shared" si="34"/>
        <v>0</v>
      </c>
      <c r="U227" s="694">
        <f t="shared" si="34"/>
        <v>0</v>
      </c>
      <c r="V227" s="694">
        <f t="shared" si="34"/>
        <v>0</v>
      </c>
      <c r="W227" s="694">
        <f t="shared" si="34"/>
        <v>0</v>
      </c>
      <c r="X227" s="694">
        <f t="shared" si="34"/>
        <v>0</v>
      </c>
      <c r="Y227" s="697">
        <f t="shared" si="29"/>
        <v>0</v>
      </c>
    </row>
    <row r="228" spans="1:25" ht="16.5" customHeight="1" outlineLevel="1">
      <c r="A228" s="491">
        <f t="shared" si="33"/>
        <v>224</v>
      </c>
      <c r="B228" s="658"/>
      <c r="C228" s="677"/>
      <c r="D228" s="678"/>
      <c r="E228" s="679"/>
      <c r="F228" s="682"/>
      <c r="G228" s="681"/>
      <c r="H228" s="495"/>
      <c r="I228" s="493" t="str">
        <f t="shared" si="30"/>
        <v/>
      </c>
      <c r="J228" s="495"/>
      <c r="K228" s="668" t="str">
        <f t="shared" si="31"/>
        <v/>
      </c>
      <c r="L228" s="660" t="str">
        <f t="shared" si="32"/>
        <v>N/A</v>
      </c>
      <c r="M228" s="694">
        <f t="shared" si="35"/>
        <v>0</v>
      </c>
      <c r="N228" s="694">
        <f t="shared" si="34"/>
        <v>0</v>
      </c>
      <c r="O228" s="694">
        <f t="shared" si="34"/>
        <v>0</v>
      </c>
      <c r="P228" s="694">
        <f t="shared" si="34"/>
        <v>0</v>
      </c>
      <c r="Q228" s="694">
        <f t="shared" si="34"/>
        <v>0</v>
      </c>
      <c r="R228" s="694">
        <f t="shared" si="34"/>
        <v>0</v>
      </c>
      <c r="S228" s="694">
        <f t="shared" si="34"/>
        <v>0</v>
      </c>
      <c r="T228" s="694">
        <f t="shared" si="34"/>
        <v>0</v>
      </c>
      <c r="U228" s="694">
        <f t="shared" si="34"/>
        <v>0</v>
      </c>
      <c r="V228" s="694">
        <f t="shared" si="34"/>
        <v>0</v>
      </c>
      <c r="W228" s="694">
        <f t="shared" si="34"/>
        <v>0</v>
      </c>
      <c r="X228" s="694">
        <f t="shared" si="34"/>
        <v>0</v>
      </c>
      <c r="Y228" s="697">
        <f t="shared" si="29"/>
        <v>0</v>
      </c>
    </row>
    <row r="229" spans="1:25" ht="16.5" customHeight="1" outlineLevel="1">
      <c r="A229" s="491">
        <f t="shared" si="33"/>
        <v>225</v>
      </c>
      <c r="B229" s="658"/>
      <c r="C229" s="677"/>
      <c r="D229" s="678"/>
      <c r="E229" s="679"/>
      <c r="F229" s="682"/>
      <c r="G229" s="681"/>
      <c r="H229" s="495"/>
      <c r="I229" s="493" t="str">
        <f t="shared" si="30"/>
        <v/>
      </c>
      <c r="J229" s="495"/>
      <c r="K229" s="668" t="str">
        <f t="shared" si="31"/>
        <v/>
      </c>
      <c r="L229" s="660" t="str">
        <f t="shared" si="32"/>
        <v>N/A</v>
      </c>
      <c r="M229" s="694">
        <f t="shared" si="35"/>
        <v>0</v>
      </c>
      <c r="N229" s="694">
        <f t="shared" si="34"/>
        <v>0</v>
      </c>
      <c r="O229" s="694">
        <f t="shared" si="34"/>
        <v>0</v>
      </c>
      <c r="P229" s="694">
        <f t="shared" si="34"/>
        <v>0</v>
      </c>
      <c r="Q229" s="694">
        <f t="shared" si="34"/>
        <v>0</v>
      </c>
      <c r="R229" s="694">
        <f t="shared" si="34"/>
        <v>0</v>
      </c>
      <c r="S229" s="694">
        <f t="shared" si="34"/>
        <v>0</v>
      </c>
      <c r="T229" s="694">
        <f t="shared" si="34"/>
        <v>0</v>
      </c>
      <c r="U229" s="694">
        <f t="shared" si="34"/>
        <v>0</v>
      </c>
      <c r="V229" s="694">
        <f t="shared" si="34"/>
        <v>0</v>
      </c>
      <c r="W229" s="694">
        <f t="shared" si="34"/>
        <v>0</v>
      </c>
      <c r="X229" s="694">
        <f t="shared" si="34"/>
        <v>0</v>
      </c>
      <c r="Y229" s="697">
        <f t="shared" si="29"/>
        <v>0</v>
      </c>
    </row>
    <row r="230" spans="1:25" ht="16.5" customHeight="1" outlineLevel="1">
      <c r="A230" s="491">
        <f t="shared" si="33"/>
        <v>226</v>
      </c>
      <c r="B230" s="658"/>
      <c r="C230" s="677"/>
      <c r="D230" s="678"/>
      <c r="E230" s="679"/>
      <c r="F230" s="682"/>
      <c r="G230" s="681"/>
      <c r="H230" s="495"/>
      <c r="I230" s="493" t="str">
        <f t="shared" si="30"/>
        <v/>
      </c>
      <c r="J230" s="495"/>
      <c r="K230" s="668" t="str">
        <f t="shared" si="31"/>
        <v/>
      </c>
      <c r="L230" s="660" t="str">
        <f t="shared" si="32"/>
        <v>N/A</v>
      </c>
      <c r="M230" s="694">
        <f t="shared" si="35"/>
        <v>0</v>
      </c>
      <c r="N230" s="694">
        <f t="shared" si="34"/>
        <v>0</v>
      </c>
      <c r="O230" s="694">
        <f t="shared" si="34"/>
        <v>0</v>
      </c>
      <c r="P230" s="694">
        <f t="shared" si="34"/>
        <v>0</v>
      </c>
      <c r="Q230" s="694">
        <f t="shared" si="34"/>
        <v>0</v>
      </c>
      <c r="R230" s="694">
        <f t="shared" si="34"/>
        <v>0</v>
      </c>
      <c r="S230" s="694">
        <f t="shared" si="34"/>
        <v>0</v>
      </c>
      <c r="T230" s="694">
        <f t="shared" si="34"/>
        <v>0</v>
      </c>
      <c r="U230" s="694">
        <f t="shared" si="34"/>
        <v>0</v>
      </c>
      <c r="V230" s="694">
        <f t="shared" si="34"/>
        <v>0</v>
      </c>
      <c r="W230" s="694">
        <f t="shared" si="34"/>
        <v>0</v>
      </c>
      <c r="X230" s="694">
        <f t="shared" si="34"/>
        <v>0</v>
      </c>
      <c r="Y230" s="697">
        <f t="shared" si="29"/>
        <v>0</v>
      </c>
    </row>
    <row r="231" spans="1:25" ht="16.5" customHeight="1" outlineLevel="1">
      <c r="A231" s="491">
        <f t="shared" si="33"/>
        <v>227</v>
      </c>
      <c r="B231" s="658"/>
      <c r="C231" s="677"/>
      <c r="D231" s="678"/>
      <c r="E231" s="679"/>
      <c r="F231" s="682"/>
      <c r="G231" s="681"/>
      <c r="H231" s="495"/>
      <c r="I231" s="493" t="str">
        <f t="shared" si="30"/>
        <v/>
      </c>
      <c r="J231" s="495"/>
      <c r="K231" s="668" t="str">
        <f t="shared" si="31"/>
        <v/>
      </c>
      <c r="L231" s="660" t="str">
        <f t="shared" si="32"/>
        <v>N/A</v>
      </c>
      <c r="M231" s="694">
        <f t="shared" si="35"/>
        <v>0</v>
      </c>
      <c r="N231" s="694">
        <f t="shared" si="34"/>
        <v>0</v>
      </c>
      <c r="O231" s="694">
        <f t="shared" si="34"/>
        <v>0</v>
      </c>
      <c r="P231" s="694">
        <f t="shared" si="34"/>
        <v>0</v>
      </c>
      <c r="Q231" s="694">
        <f t="shared" si="34"/>
        <v>0</v>
      </c>
      <c r="R231" s="694">
        <f t="shared" si="34"/>
        <v>0</v>
      </c>
      <c r="S231" s="694">
        <f t="shared" si="34"/>
        <v>0</v>
      </c>
      <c r="T231" s="694">
        <f t="shared" si="34"/>
        <v>0</v>
      </c>
      <c r="U231" s="694">
        <f t="shared" si="34"/>
        <v>0</v>
      </c>
      <c r="V231" s="694">
        <f t="shared" si="34"/>
        <v>0</v>
      </c>
      <c r="W231" s="694">
        <f t="shared" si="34"/>
        <v>0</v>
      </c>
      <c r="X231" s="694">
        <f t="shared" si="34"/>
        <v>0</v>
      </c>
      <c r="Y231" s="697">
        <f t="shared" si="29"/>
        <v>0</v>
      </c>
    </row>
    <row r="232" spans="1:25" ht="16.5" customHeight="1" outlineLevel="1">
      <c r="A232" s="491">
        <f t="shared" si="33"/>
        <v>228</v>
      </c>
      <c r="B232" s="658"/>
      <c r="C232" s="677"/>
      <c r="D232" s="678"/>
      <c r="E232" s="679"/>
      <c r="F232" s="682"/>
      <c r="G232" s="681"/>
      <c r="H232" s="495"/>
      <c r="I232" s="493" t="str">
        <f t="shared" si="30"/>
        <v/>
      </c>
      <c r="J232" s="495"/>
      <c r="K232" s="668" t="str">
        <f t="shared" si="31"/>
        <v/>
      </c>
      <c r="L232" s="660" t="str">
        <f t="shared" si="32"/>
        <v>N/A</v>
      </c>
      <c r="M232" s="694">
        <f t="shared" si="35"/>
        <v>0</v>
      </c>
      <c r="N232" s="694">
        <f t="shared" si="34"/>
        <v>0</v>
      </c>
      <c r="O232" s="694">
        <f t="shared" si="34"/>
        <v>0</v>
      </c>
      <c r="P232" s="694">
        <f t="shared" si="34"/>
        <v>0</v>
      </c>
      <c r="Q232" s="694">
        <f t="shared" si="34"/>
        <v>0</v>
      </c>
      <c r="R232" s="694">
        <f t="shared" si="34"/>
        <v>0</v>
      </c>
      <c r="S232" s="694">
        <f t="shared" si="34"/>
        <v>0</v>
      </c>
      <c r="T232" s="694">
        <f t="shared" si="34"/>
        <v>0</v>
      </c>
      <c r="U232" s="694">
        <f t="shared" si="34"/>
        <v>0</v>
      </c>
      <c r="V232" s="694">
        <f t="shared" si="34"/>
        <v>0</v>
      </c>
      <c r="W232" s="694">
        <f t="shared" si="34"/>
        <v>0</v>
      </c>
      <c r="X232" s="694">
        <f t="shared" si="34"/>
        <v>0</v>
      </c>
      <c r="Y232" s="697">
        <f t="shared" si="29"/>
        <v>0</v>
      </c>
    </row>
    <row r="233" spans="1:25" ht="16.5" customHeight="1" outlineLevel="1">
      <c r="A233" s="491">
        <f t="shared" si="33"/>
        <v>229</v>
      </c>
      <c r="B233" s="658"/>
      <c r="C233" s="677"/>
      <c r="D233" s="678"/>
      <c r="E233" s="679"/>
      <c r="F233" s="682"/>
      <c r="G233" s="681"/>
      <c r="H233" s="495"/>
      <c r="I233" s="493" t="str">
        <f t="shared" si="30"/>
        <v/>
      </c>
      <c r="J233" s="495"/>
      <c r="K233" s="668" t="str">
        <f t="shared" si="31"/>
        <v/>
      </c>
      <c r="L233" s="660" t="str">
        <f t="shared" si="32"/>
        <v>N/A</v>
      </c>
      <c r="M233" s="694">
        <f t="shared" si="35"/>
        <v>0</v>
      </c>
      <c r="N233" s="694">
        <f t="shared" si="34"/>
        <v>0</v>
      </c>
      <c r="O233" s="694">
        <f t="shared" si="34"/>
        <v>0</v>
      </c>
      <c r="P233" s="694">
        <f t="shared" si="34"/>
        <v>0</v>
      </c>
      <c r="Q233" s="694">
        <f t="shared" si="34"/>
        <v>0</v>
      </c>
      <c r="R233" s="694">
        <f t="shared" si="34"/>
        <v>0</v>
      </c>
      <c r="S233" s="694">
        <f t="shared" si="34"/>
        <v>0</v>
      </c>
      <c r="T233" s="694">
        <f t="shared" si="34"/>
        <v>0</v>
      </c>
      <c r="U233" s="694">
        <f t="shared" si="34"/>
        <v>0</v>
      </c>
      <c r="V233" s="694">
        <f t="shared" si="34"/>
        <v>0</v>
      </c>
      <c r="W233" s="694">
        <f t="shared" si="34"/>
        <v>0</v>
      </c>
      <c r="X233" s="694">
        <f t="shared" si="34"/>
        <v>0</v>
      </c>
      <c r="Y233" s="697">
        <f t="shared" si="29"/>
        <v>0</v>
      </c>
    </row>
    <row r="234" spans="1:25" ht="16.5" customHeight="1" outlineLevel="1">
      <c r="A234" s="491">
        <f t="shared" si="33"/>
        <v>230</v>
      </c>
      <c r="B234" s="659"/>
      <c r="C234" s="677"/>
      <c r="D234" s="678"/>
      <c r="E234" s="679"/>
      <c r="F234" s="680"/>
      <c r="G234" s="681"/>
      <c r="H234" s="495"/>
      <c r="I234" s="493" t="str">
        <f t="shared" si="30"/>
        <v/>
      </c>
      <c r="J234" s="495"/>
      <c r="K234" s="668" t="str">
        <f t="shared" si="31"/>
        <v/>
      </c>
      <c r="L234" s="660" t="str">
        <f t="shared" si="32"/>
        <v>N/A</v>
      </c>
      <c r="M234" s="694">
        <f t="shared" si="35"/>
        <v>0</v>
      </c>
      <c r="N234" s="694">
        <f t="shared" si="34"/>
        <v>0</v>
      </c>
      <c r="O234" s="694">
        <f t="shared" si="34"/>
        <v>0</v>
      </c>
      <c r="P234" s="694">
        <f t="shared" si="34"/>
        <v>0</v>
      </c>
      <c r="Q234" s="694">
        <f t="shared" si="34"/>
        <v>0</v>
      </c>
      <c r="R234" s="694">
        <f t="shared" si="34"/>
        <v>0</v>
      </c>
      <c r="S234" s="694">
        <f t="shared" si="34"/>
        <v>0</v>
      </c>
      <c r="T234" s="694">
        <f t="shared" si="34"/>
        <v>0</v>
      </c>
      <c r="U234" s="694">
        <f t="shared" si="34"/>
        <v>0</v>
      </c>
      <c r="V234" s="694">
        <f t="shared" si="34"/>
        <v>0</v>
      </c>
      <c r="W234" s="694">
        <f t="shared" si="34"/>
        <v>0</v>
      </c>
      <c r="X234" s="694">
        <f t="shared" si="34"/>
        <v>0</v>
      </c>
      <c r="Y234" s="697">
        <f t="shared" si="29"/>
        <v>0</v>
      </c>
    </row>
    <row r="235" spans="1:25" ht="16.5" customHeight="1" outlineLevel="1">
      <c r="A235" s="491">
        <f t="shared" si="33"/>
        <v>231</v>
      </c>
      <c r="B235" s="658"/>
      <c r="C235" s="677"/>
      <c r="D235" s="678"/>
      <c r="E235" s="679"/>
      <c r="F235" s="682"/>
      <c r="G235" s="681"/>
      <c r="H235" s="495"/>
      <c r="I235" s="493" t="str">
        <f t="shared" si="30"/>
        <v/>
      </c>
      <c r="J235" s="495"/>
      <c r="K235" s="668" t="str">
        <f t="shared" si="31"/>
        <v/>
      </c>
      <c r="L235" s="660" t="str">
        <f t="shared" si="32"/>
        <v>N/A</v>
      </c>
      <c r="M235" s="694">
        <f t="shared" si="35"/>
        <v>0</v>
      </c>
      <c r="N235" s="694">
        <f t="shared" si="34"/>
        <v>0</v>
      </c>
      <c r="O235" s="694">
        <f t="shared" si="34"/>
        <v>0</v>
      </c>
      <c r="P235" s="694">
        <f t="shared" si="34"/>
        <v>0</v>
      </c>
      <c r="Q235" s="694">
        <f t="shared" si="34"/>
        <v>0</v>
      </c>
      <c r="R235" s="694">
        <f t="shared" si="34"/>
        <v>0</v>
      </c>
      <c r="S235" s="694">
        <f t="shared" si="34"/>
        <v>0</v>
      </c>
      <c r="T235" s="694">
        <f t="shared" si="34"/>
        <v>0</v>
      </c>
      <c r="U235" s="694">
        <f t="shared" si="34"/>
        <v>0</v>
      </c>
      <c r="V235" s="694">
        <f t="shared" si="34"/>
        <v>0</v>
      </c>
      <c r="W235" s="694">
        <f t="shared" si="34"/>
        <v>0</v>
      </c>
      <c r="X235" s="694">
        <f t="shared" si="34"/>
        <v>0</v>
      </c>
      <c r="Y235" s="697">
        <f t="shared" si="29"/>
        <v>0</v>
      </c>
    </row>
    <row r="236" spans="1:25" ht="16.5" customHeight="1" outlineLevel="1">
      <c r="A236" s="491">
        <f t="shared" si="33"/>
        <v>232</v>
      </c>
      <c r="B236" s="658"/>
      <c r="C236" s="677"/>
      <c r="D236" s="678"/>
      <c r="E236" s="679"/>
      <c r="F236" s="680"/>
      <c r="G236" s="681"/>
      <c r="H236" s="689"/>
      <c r="I236" s="493" t="str">
        <f t="shared" si="30"/>
        <v/>
      </c>
      <c r="J236" s="689"/>
      <c r="K236" s="668" t="str">
        <f t="shared" si="31"/>
        <v/>
      </c>
      <c r="L236" s="660" t="str">
        <f t="shared" si="32"/>
        <v>N/A</v>
      </c>
      <c r="M236" s="694">
        <f t="shared" si="35"/>
        <v>0</v>
      </c>
      <c r="N236" s="694">
        <f t="shared" si="34"/>
        <v>0</v>
      </c>
      <c r="O236" s="694">
        <f t="shared" si="34"/>
        <v>0</v>
      </c>
      <c r="P236" s="694">
        <f t="shared" si="34"/>
        <v>0</v>
      </c>
      <c r="Q236" s="694">
        <f t="shared" si="34"/>
        <v>0</v>
      </c>
      <c r="R236" s="694">
        <f t="shared" si="34"/>
        <v>0</v>
      </c>
      <c r="S236" s="694">
        <f t="shared" si="34"/>
        <v>0</v>
      </c>
      <c r="T236" s="694">
        <f t="shared" si="34"/>
        <v>0</v>
      </c>
      <c r="U236" s="694">
        <f t="shared" si="34"/>
        <v>0</v>
      </c>
      <c r="V236" s="694">
        <f t="shared" si="34"/>
        <v>0</v>
      </c>
      <c r="W236" s="694">
        <f t="shared" si="34"/>
        <v>0</v>
      </c>
      <c r="X236" s="694">
        <f t="shared" si="34"/>
        <v>0</v>
      </c>
      <c r="Y236" s="697">
        <f t="shared" si="29"/>
        <v>0</v>
      </c>
    </row>
    <row r="237" spans="1:25" ht="16.5" customHeight="1" outlineLevel="1">
      <c r="A237" s="491">
        <f t="shared" si="33"/>
        <v>233</v>
      </c>
      <c r="B237" s="658"/>
      <c r="C237" s="677"/>
      <c r="D237" s="678"/>
      <c r="E237" s="679"/>
      <c r="F237" s="682"/>
      <c r="G237" s="681"/>
      <c r="H237" s="492"/>
      <c r="I237" s="493" t="str">
        <f t="shared" si="30"/>
        <v/>
      </c>
      <c r="J237" s="492"/>
      <c r="K237" s="668" t="str">
        <f t="shared" si="31"/>
        <v/>
      </c>
      <c r="L237" s="660" t="str">
        <f t="shared" si="32"/>
        <v>N/A</v>
      </c>
      <c r="M237" s="694">
        <f t="shared" si="35"/>
        <v>0</v>
      </c>
      <c r="N237" s="694">
        <f t="shared" si="34"/>
        <v>0</v>
      </c>
      <c r="O237" s="694">
        <f t="shared" si="34"/>
        <v>0</v>
      </c>
      <c r="P237" s="694">
        <f t="shared" si="34"/>
        <v>0</v>
      </c>
      <c r="Q237" s="694">
        <f t="shared" si="34"/>
        <v>0</v>
      </c>
      <c r="R237" s="694">
        <f t="shared" si="34"/>
        <v>0</v>
      </c>
      <c r="S237" s="694">
        <f t="shared" si="34"/>
        <v>0</v>
      </c>
      <c r="T237" s="694">
        <f t="shared" ref="T237:X237" si="36">IF(AND($E237="",$F237=""),0,IF(AND((T$3&gt;=$E237),OR((T$3&lt;=$G237),($G237=""),($G237=-1),($G237=0))),IF($L237&gt;T$3,1,0),0))</f>
        <v>0</v>
      </c>
      <c r="U237" s="694">
        <f t="shared" si="36"/>
        <v>0</v>
      </c>
      <c r="V237" s="694">
        <f t="shared" si="36"/>
        <v>0</v>
      </c>
      <c r="W237" s="694">
        <f t="shared" si="36"/>
        <v>0</v>
      </c>
      <c r="X237" s="694">
        <f t="shared" si="36"/>
        <v>0</v>
      </c>
      <c r="Y237" s="697">
        <f t="shared" si="29"/>
        <v>0</v>
      </c>
    </row>
    <row r="238" spans="1:25" ht="16.5" customHeight="1" outlineLevel="1">
      <c r="A238" s="491">
        <f t="shared" si="33"/>
        <v>234</v>
      </c>
      <c r="B238" s="658"/>
      <c r="C238" s="677"/>
      <c r="D238" s="678"/>
      <c r="E238" s="679"/>
      <c r="F238" s="680"/>
      <c r="G238" s="681"/>
      <c r="H238" s="495"/>
      <c r="I238" s="493" t="str">
        <f t="shared" si="30"/>
        <v/>
      </c>
      <c r="J238" s="495"/>
      <c r="K238" s="668" t="str">
        <f t="shared" si="31"/>
        <v/>
      </c>
      <c r="L238" s="660" t="str">
        <f t="shared" si="32"/>
        <v>N/A</v>
      </c>
      <c r="M238" s="694">
        <f t="shared" si="35"/>
        <v>0</v>
      </c>
      <c r="N238" s="694">
        <f t="shared" si="35"/>
        <v>0</v>
      </c>
      <c r="O238" s="694">
        <f t="shared" si="35"/>
        <v>0</v>
      </c>
      <c r="P238" s="694">
        <f t="shared" si="35"/>
        <v>0</v>
      </c>
      <c r="Q238" s="694">
        <f t="shared" si="35"/>
        <v>0</v>
      </c>
      <c r="R238" s="694">
        <f t="shared" si="35"/>
        <v>0</v>
      </c>
      <c r="S238" s="694">
        <f t="shared" si="35"/>
        <v>0</v>
      </c>
      <c r="T238" s="694">
        <f t="shared" si="35"/>
        <v>0</v>
      </c>
      <c r="U238" s="694">
        <f t="shared" si="35"/>
        <v>0</v>
      </c>
      <c r="V238" s="694">
        <f t="shared" si="35"/>
        <v>0</v>
      </c>
      <c r="W238" s="694">
        <f t="shared" si="35"/>
        <v>0</v>
      </c>
      <c r="X238" s="694">
        <f t="shared" si="35"/>
        <v>0</v>
      </c>
      <c r="Y238" s="697">
        <f t="shared" si="29"/>
        <v>0</v>
      </c>
    </row>
    <row r="239" spans="1:25" ht="16.5" customHeight="1" outlineLevel="1">
      <c r="A239" s="491">
        <f t="shared" si="33"/>
        <v>235</v>
      </c>
      <c r="B239" s="658"/>
      <c r="C239" s="677"/>
      <c r="D239" s="678"/>
      <c r="E239" s="679"/>
      <c r="F239" s="680"/>
      <c r="G239" s="681"/>
      <c r="H239" s="495"/>
      <c r="I239" s="493" t="str">
        <f t="shared" si="30"/>
        <v/>
      </c>
      <c r="J239" s="495"/>
      <c r="K239" s="668" t="str">
        <f t="shared" si="31"/>
        <v/>
      </c>
      <c r="L239" s="660" t="str">
        <f t="shared" si="32"/>
        <v>N/A</v>
      </c>
      <c r="M239" s="694">
        <f t="shared" si="35"/>
        <v>0</v>
      </c>
      <c r="N239" s="694">
        <f t="shared" si="35"/>
        <v>0</v>
      </c>
      <c r="O239" s="694">
        <f t="shared" si="35"/>
        <v>0</v>
      </c>
      <c r="P239" s="694">
        <f t="shared" si="35"/>
        <v>0</v>
      </c>
      <c r="Q239" s="694">
        <f t="shared" si="35"/>
        <v>0</v>
      </c>
      <c r="R239" s="694">
        <f t="shared" si="35"/>
        <v>0</v>
      </c>
      <c r="S239" s="694">
        <f t="shared" si="35"/>
        <v>0</v>
      </c>
      <c r="T239" s="694">
        <f t="shared" si="35"/>
        <v>0</v>
      </c>
      <c r="U239" s="694">
        <f t="shared" si="35"/>
        <v>0</v>
      </c>
      <c r="V239" s="694">
        <f t="shared" si="35"/>
        <v>0</v>
      </c>
      <c r="W239" s="694">
        <f t="shared" si="35"/>
        <v>0</v>
      </c>
      <c r="X239" s="694">
        <f t="shared" si="35"/>
        <v>0</v>
      </c>
      <c r="Y239" s="697">
        <f t="shared" si="29"/>
        <v>0</v>
      </c>
    </row>
    <row r="240" spans="1:25" ht="16.5" customHeight="1" outlineLevel="1">
      <c r="A240" s="491">
        <f t="shared" si="33"/>
        <v>236</v>
      </c>
      <c r="B240" s="658"/>
      <c r="C240" s="677"/>
      <c r="D240" s="678"/>
      <c r="E240" s="679"/>
      <c r="F240" s="680"/>
      <c r="G240" s="681"/>
      <c r="H240" s="495"/>
      <c r="I240" s="493" t="str">
        <f t="shared" si="30"/>
        <v/>
      </c>
      <c r="J240" s="495"/>
      <c r="K240" s="668" t="str">
        <f t="shared" si="31"/>
        <v/>
      </c>
      <c r="L240" s="660" t="str">
        <f t="shared" si="32"/>
        <v>N/A</v>
      </c>
      <c r="M240" s="694">
        <f t="shared" si="35"/>
        <v>0</v>
      </c>
      <c r="N240" s="694">
        <f t="shared" si="35"/>
        <v>0</v>
      </c>
      <c r="O240" s="694">
        <f t="shared" si="35"/>
        <v>0</v>
      </c>
      <c r="P240" s="694">
        <f t="shared" si="35"/>
        <v>0</v>
      </c>
      <c r="Q240" s="694">
        <f t="shared" si="35"/>
        <v>0</v>
      </c>
      <c r="R240" s="694">
        <f t="shared" si="35"/>
        <v>0</v>
      </c>
      <c r="S240" s="694">
        <f t="shared" si="35"/>
        <v>0</v>
      </c>
      <c r="T240" s="694">
        <f t="shared" si="35"/>
        <v>0</v>
      </c>
      <c r="U240" s="694">
        <f t="shared" si="35"/>
        <v>0</v>
      </c>
      <c r="V240" s="694">
        <f t="shared" si="35"/>
        <v>0</v>
      </c>
      <c r="W240" s="694">
        <f t="shared" si="35"/>
        <v>0</v>
      </c>
      <c r="X240" s="694">
        <f t="shared" si="35"/>
        <v>0</v>
      </c>
      <c r="Y240" s="697">
        <f t="shared" si="29"/>
        <v>0</v>
      </c>
    </row>
    <row r="241" spans="1:25" ht="16.5" customHeight="1" outlineLevel="1">
      <c r="A241" s="491">
        <f t="shared" si="33"/>
        <v>237</v>
      </c>
      <c r="B241" s="658"/>
      <c r="C241" s="677"/>
      <c r="D241" s="678"/>
      <c r="E241" s="679"/>
      <c r="F241" s="680"/>
      <c r="G241" s="681"/>
      <c r="H241" s="495"/>
      <c r="I241" s="493" t="str">
        <f t="shared" si="30"/>
        <v/>
      </c>
      <c r="J241" s="495"/>
      <c r="K241" s="668" t="str">
        <f t="shared" si="31"/>
        <v/>
      </c>
      <c r="L241" s="660" t="str">
        <f t="shared" si="32"/>
        <v>N/A</v>
      </c>
      <c r="M241" s="694">
        <f t="shared" si="35"/>
        <v>0</v>
      </c>
      <c r="N241" s="694">
        <f t="shared" si="35"/>
        <v>0</v>
      </c>
      <c r="O241" s="694">
        <f t="shared" si="35"/>
        <v>0</v>
      </c>
      <c r="P241" s="694">
        <f t="shared" si="35"/>
        <v>0</v>
      </c>
      <c r="Q241" s="694">
        <f t="shared" si="35"/>
        <v>0</v>
      </c>
      <c r="R241" s="694">
        <f t="shared" si="35"/>
        <v>0</v>
      </c>
      <c r="S241" s="694">
        <f t="shared" si="35"/>
        <v>0</v>
      </c>
      <c r="T241" s="694">
        <f t="shared" si="35"/>
        <v>0</v>
      </c>
      <c r="U241" s="694">
        <f t="shared" si="35"/>
        <v>0</v>
      </c>
      <c r="V241" s="694">
        <f t="shared" si="35"/>
        <v>0</v>
      </c>
      <c r="W241" s="694">
        <f t="shared" si="35"/>
        <v>0</v>
      </c>
      <c r="X241" s="694">
        <f t="shared" si="35"/>
        <v>0</v>
      </c>
      <c r="Y241" s="697">
        <f t="shared" si="29"/>
        <v>0</v>
      </c>
    </row>
    <row r="242" spans="1:25" ht="16.5" customHeight="1" outlineLevel="1">
      <c r="A242" s="491">
        <f t="shared" si="33"/>
        <v>238</v>
      </c>
      <c r="B242" s="658"/>
      <c r="C242" s="677"/>
      <c r="D242" s="678"/>
      <c r="E242" s="679"/>
      <c r="F242" s="680"/>
      <c r="G242" s="681"/>
      <c r="H242" s="495"/>
      <c r="I242" s="493" t="str">
        <f t="shared" si="30"/>
        <v/>
      </c>
      <c r="J242" s="495"/>
      <c r="K242" s="668" t="str">
        <f t="shared" si="31"/>
        <v/>
      </c>
      <c r="L242" s="660" t="str">
        <f t="shared" si="32"/>
        <v>N/A</v>
      </c>
      <c r="M242" s="694">
        <f t="shared" si="35"/>
        <v>0</v>
      </c>
      <c r="N242" s="694">
        <f t="shared" si="35"/>
        <v>0</v>
      </c>
      <c r="O242" s="694">
        <f t="shared" si="35"/>
        <v>0</v>
      </c>
      <c r="P242" s="694">
        <f t="shared" si="35"/>
        <v>0</v>
      </c>
      <c r="Q242" s="694">
        <f t="shared" si="35"/>
        <v>0</v>
      </c>
      <c r="R242" s="694">
        <f t="shared" si="35"/>
        <v>0</v>
      </c>
      <c r="S242" s="694">
        <f t="shared" si="35"/>
        <v>0</v>
      </c>
      <c r="T242" s="694">
        <f t="shared" si="35"/>
        <v>0</v>
      </c>
      <c r="U242" s="694">
        <f t="shared" si="35"/>
        <v>0</v>
      </c>
      <c r="V242" s="694">
        <f t="shared" si="35"/>
        <v>0</v>
      </c>
      <c r="W242" s="694">
        <f t="shared" si="35"/>
        <v>0</v>
      </c>
      <c r="X242" s="694">
        <f t="shared" si="35"/>
        <v>0</v>
      </c>
      <c r="Y242" s="697">
        <f t="shared" si="29"/>
        <v>0</v>
      </c>
    </row>
    <row r="243" spans="1:25" ht="16.5" customHeight="1" outlineLevel="1">
      <c r="A243" s="491">
        <f t="shared" si="33"/>
        <v>239</v>
      </c>
      <c r="B243" s="658"/>
      <c r="C243" s="677"/>
      <c r="D243" s="678"/>
      <c r="E243" s="679"/>
      <c r="F243" s="680"/>
      <c r="G243" s="681"/>
      <c r="H243" s="495"/>
      <c r="I243" s="493" t="str">
        <f t="shared" si="30"/>
        <v/>
      </c>
      <c r="J243" s="495"/>
      <c r="K243" s="668" t="str">
        <f t="shared" si="31"/>
        <v/>
      </c>
      <c r="L243" s="660" t="str">
        <f t="shared" si="32"/>
        <v>N/A</v>
      </c>
      <c r="M243" s="694">
        <f t="shared" si="35"/>
        <v>0</v>
      </c>
      <c r="N243" s="694">
        <f t="shared" si="35"/>
        <v>0</v>
      </c>
      <c r="O243" s="694">
        <f t="shared" si="35"/>
        <v>0</v>
      </c>
      <c r="P243" s="694">
        <f t="shared" si="35"/>
        <v>0</v>
      </c>
      <c r="Q243" s="694">
        <f t="shared" si="35"/>
        <v>0</v>
      </c>
      <c r="R243" s="694">
        <f t="shared" si="35"/>
        <v>0</v>
      </c>
      <c r="S243" s="694">
        <f t="shared" si="35"/>
        <v>0</v>
      </c>
      <c r="T243" s="694">
        <f t="shared" si="35"/>
        <v>0</v>
      </c>
      <c r="U243" s="694">
        <f t="shared" si="35"/>
        <v>0</v>
      </c>
      <c r="V243" s="694">
        <f t="shared" si="35"/>
        <v>0</v>
      </c>
      <c r="W243" s="694">
        <f t="shared" si="35"/>
        <v>0</v>
      </c>
      <c r="X243" s="694">
        <f t="shared" si="35"/>
        <v>0</v>
      </c>
      <c r="Y243" s="697">
        <f t="shared" si="29"/>
        <v>0</v>
      </c>
    </row>
    <row r="244" spans="1:25" ht="16.5" customHeight="1" outlineLevel="1">
      <c r="A244" s="491">
        <f t="shared" si="33"/>
        <v>240</v>
      </c>
      <c r="B244" s="659"/>
      <c r="C244" s="677"/>
      <c r="D244" s="678"/>
      <c r="E244" s="679"/>
      <c r="F244" s="680"/>
      <c r="G244" s="681"/>
      <c r="H244" s="495"/>
      <c r="I244" s="493" t="str">
        <f t="shared" si="30"/>
        <v/>
      </c>
      <c r="J244" s="495"/>
      <c r="K244" s="668" t="str">
        <f t="shared" si="31"/>
        <v/>
      </c>
      <c r="L244" s="660" t="str">
        <f t="shared" si="32"/>
        <v>N/A</v>
      </c>
      <c r="M244" s="694">
        <f t="shared" si="35"/>
        <v>0</v>
      </c>
      <c r="N244" s="694">
        <f t="shared" si="35"/>
        <v>0</v>
      </c>
      <c r="O244" s="694">
        <f t="shared" si="35"/>
        <v>0</v>
      </c>
      <c r="P244" s="694">
        <f t="shared" si="35"/>
        <v>0</v>
      </c>
      <c r="Q244" s="694">
        <f t="shared" si="35"/>
        <v>0</v>
      </c>
      <c r="R244" s="694">
        <f t="shared" si="35"/>
        <v>0</v>
      </c>
      <c r="S244" s="694">
        <f t="shared" si="35"/>
        <v>0</v>
      </c>
      <c r="T244" s="694">
        <f t="shared" si="35"/>
        <v>0</v>
      </c>
      <c r="U244" s="694">
        <f t="shared" si="35"/>
        <v>0</v>
      </c>
      <c r="V244" s="694">
        <f t="shared" si="35"/>
        <v>0</v>
      </c>
      <c r="W244" s="694">
        <f t="shared" si="35"/>
        <v>0</v>
      </c>
      <c r="X244" s="694">
        <f t="shared" si="35"/>
        <v>0</v>
      </c>
      <c r="Y244" s="697">
        <f t="shared" si="29"/>
        <v>0</v>
      </c>
    </row>
    <row r="245" spans="1:25" ht="16.5" customHeight="1" outlineLevel="1">
      <c r="A245" s="491">
        <f t="shared" si="33"/>
        <v>241</v>
      </c>
      <c r="B245" s="658"/>
      <c r="C245" s="677"/>
      <c r="D245" s="678"/>
      <c r="E245" s="679"/>
      <c r="F245" s="680"/>
      <c r="G245" s="681"/>
      <c r="H245" s="495"/>
      <c r="I245" s="493" t="str">
        <f t="shared" si="30"/>
        <v/>
      </c>
      <c r="J245" s="495"/>
      <c r="K245" s="668" t="str">
        <f t="shared" si="31"/>
        <v/>
      </c>
      <c r="L245" s="660" t="str">
        <f t="shared" si="32"/>
        <v>N/A</v>
      </c>
      <c r="M245" s="694">
        <f t="shared" si="35"/>
        <v>0</v>
      </c>
      <c r="N245" s="694">
        <f t="shared" si="35"/>
        <v>0</v>
      </c>
      <c r="O245" s="694">
        <f t="shared" si="35"/>
        <v>0</v>
      </c>
      <c r="P245" s="694">
        <f t="shared" si="35"/>
        <v>0</v>
      </c>
      <c r="Q245" s="694">
        <f t="shared" si="35"/>
        <v>0</v>
      </c>
      <c r="R245" s="694">
        <f t="shared" si="35"/>
        <v>0</v>
      </c>
      <c r="S245" s="694">
        <f t="shared" si="35"/>
        <v>0</v>
      </c>
      <c r="T245" s="694">
        <f t="shared" si="35"/>
        <v>0</v>
      </c>
      <c r="U245" s="694">
        <f t="shared" si="35"/>
        <v>0</v>
      </c>
      <c r="V245" s="694">
        <f t="shared" si="35"/>
        <v>0</v>
      </c>
      <c r="W245" s="694">
        <f t="shared" si="35"/>
        <v>0</v>
      </c>
      <c r="X245" s="694">
        <f t="shared" si="35"/>
        <v>0</v>
      </c>
      <c r="Y245" s="697">
        <f t="shared" si="29"/>
        <v>0</v>
      </c>
    </row>
    <row r="246" spans="1:25" ht="16.5" customHeight="1" outlineLevel="1">
      <c r="A246" s="491">
        <f t="shared" si="33"/>
        <v>242</v>
      </c>
      <c r="B246" s="658"/>
      <c r="C246" s="677"/>
      <c r="D246" s="678"/>
      <c r="E246" s="679"/>
      <c r="F246" s="682"/>
      <c r="G246" s="681"/>
      <c r="H246" s="495"/>
      <c r="I246" s="493" t="str">
        <f t="shared" si="30"/>
        <v/>
      </c>
      <c r="J246" s="495"/>
      <c r="K246" s="668" t="str">
        <f t="shared" si="31"/>
        <v/>
      </c>
      <c r="L246" s="660" t="str">
        <f t="shared" si="32"/>
        <v>N/A</v>
      </c>
      <c r="M246" s="694">
        <f t="shared" si="35"/>
        <v>0</v>
      </c>
      <c r="N246" s="694">
        <f t="shared" si="35"/>
        <v>0</v>
      </c>
      <c r="O246" s="694">
        <f t="shared" si="35"/>
        <v>0</v>
      </c>
      <c r="P246" s="694">
        <f t="shared" si="35"/>
        <v>0</v>
      </c>
      <c r="Q246" s="694">
        <f t="shared" si="35"/>
        <v>0</v>
      </c>
      <c r="R246" s="694">
        <f t="shared" si="35"/>
        <v>0</v>
      </c>
      <c r="S246" s="694">
        <f t="shared" si="35"/>
        <v>0</v>
      </c>
      <c r="T246" s="694">
        <f t="shared" si="35"/>
        <v>0</v>
      </c>
      <c r="U246" s="694">
        <f t="shared" si="35"/>
        <v>0</v>
      </c>
      <c r="V246" s="694">
        <f t="shared" si="35"/>
        <v>0</v>
      </c>
      <c r="W246" s="694">
        <f t="shared" si="35"/>
        <v>0</v>
      </c>
      <c r="X246" s="694">
        <f t="shared" si="35"/>
        <v>0</v>
      </c>
      <c r="Y246" s="697">
        <f t="shared" si="29"/>
        <v>0</v>
      </c>
    </row>
    <row r="247" spans="1:25" ht="16.5" customHeight="1" outlineLevel="1">
      <c r="A247" s="491">
        <f t="shared" si="33"/>
        <v>243</v>
      </c>
      <c r="B247" s="658"/>
      <c r="C247" s="677"/>
      <c r="D247" s="678"/>
      <c r="E247" s="679"/>
      <c r="F247" s="682"/>
      <c r="G247" s="681"/>
      <c r="H247" s="495"/>
      <c r="I247" s="493" t="str">
        <f t="shared" si="30"/>
        <v/>
      </c>
      <c r="J247" s="495"/>
      <c r="K247" s="668" t="str">
        <f t="shared" si="31"/>
        <v/>
      </c>
      <c r="L247" s="660" t="str">
        <f t="shared" si="32"/>
        <v>N/A</v>
      </c>
      <c r="M247" s="694">
        <f t="shared" si="35"/>
        <v>0</v>
      </c>
      <c r="N247" s="694">
        <f t="shared" si="35"/>
        <v>0</v>
      </c>
      <c r="O247" s="694">
        <f t="shared" si="35"/>
        <v>0</v>
      </c>
      <c r="P247" s="694">
        <f t="shared" si="35"/>
        <v>0</v>
      </c>
      <c r="Q247" s="694">
        <f t="shared" si="35"/>
        <v>0</v>
      </c>
      <c r="R247" s="694">
        <f t="shared" si="35"/>
        <v>0</v>
      </c>
      <c r="S247" s="694">
        <f t="shared" si="35"/>
        <v>0</v>
      </c>
      <c r="T247" s="694">
        <f t="shared" si="35"/>
        <v>0</v>
      </c>
      <c r="U247" s="694">
        <f t="shared" si="35"/>
        <v>0</v>
      </c>
      <c r="V247" s="694">
        <f t="shared" si="35"/>
        <v>0</v>
      </c>
      <c r="W247" s="694">
        <f t="shared" si="35"/>
        <v>0</v>
      </c>
      <c r="X247" s="694">
        <f t="shared" si="35"/>
        <v>0</v>
      </c>
      <c r="Y247" s="697">
        <f t="shared" si="29"/>
        <v>0</v>
      </c>
    </row>
    <row r="248" spans="1:25" ht="16.5" customHeight="1" outlineLevel="1">
      <c r="A248" s="491">
        <f t="shared" si="33"/>
        <v>244</v>
      </c>
      <c r="B248" s="658"/>
      <c r="C248" s="677"/>
      <c r="D248" s="678"/>
      <c r="E248" s="679"/>
      <c r="F248" s="682"/>
      <c r="G248" s="681"/>
      <c r="H248" s="495"/>
      <c r="I248" s="493" t="str">
        <f t="shared" si="30"/>
        <v/>
      </c>
      <c r="J248" s="495"/>
      <c r="K248" s="668" t="str">
        <f t="shared" si="31"/>
        <v/>
      </c>
      <c r="L248" s="660" t="str">
        <f t="shared" si="32"/>
        <v>N/A</v>
      </c>
      <c r="M248" s="694">
        <f t="shared" si="35"/>
        <v>0</v>
      </c>
      <c r="N248" s="694">
        <f t="shared" si="35"/>
        <v>0</v>
      </c>
      <c r="O248" s="694">
        <f t="shared" si="35"/>
        <v>0</v>
      </c>
      <c r="P248" s="694">
        <f t="shared" si="35"/>
        <v>0</v>
      </c>
      <c r="Q248" s="694">
        <f t="shared" si="35"/>
        <v>0</v>
      </c>
      <c r="R248" s="694">
        <f t="shared" si="35"/>
        <v>0</v>
      </c>
      <c r="S248" s="694">
        <f t="shared" si="35"/>
        <v>0</v>
      </c>
      <c r="T248" s="694">
        <f t="shared" si="35"/>
        <v>0</v>
      </c>
      <c r="U248" s="694">
        <f t="shared" si="35"/>
        <v>0</v>
      </c>
      <c r="V248" s="694">
        <f t="shared" si="35"/>
        <v>0</v>
      </c>
      <c r="W248" s="694">
        <f t="shared" si="35"/>
        <v>0</v>
      </c>
      <c r="X248" s="694">
        <f t="shared" si="35"/>
        <v>0</v>
      </c>
      <c r="Y248" s="697">
        <f t="shared" si="29"/>
        <v>0</v>
      </c>
    </row>
    <row r="249" spans="1:25" ht="16.5" customHeight="1" outlineLevel="1">
      <c r="A249" s="491">
        <f t="shared" si="33"/>
        <v>245</v>
      </c>
      <c r="B249" s="658"/>
      <c r="C249" s="677"/>
      <c r="D249" s="678"/>
      <c r="E249" s="679"/>
      <c r="F249" s="682"/>
      <c r="G249" s="681"/>
      <c r="H249" s="495"/>
      <c r="I249" s="493" t="str">
        <f t="shared" si="30"/>
        <v/>
      </c>
      <c r="J249" s="495"/>
      <c r="K249" s="668" t="str">
        <f t="shared" si="31"/>
        <v/>
      </c>
      <c r="L249" s="660" t="str">
        <f t="shared" si="32"/>
        <v>N/A</v>
      </c>
      <c r="M249" s="694">
        <f t="shared" si="35"/>
        <v>0</v>
      </c>
      <c r="N249" s="694">
        <f t="shared" si="35"/>
        <v>0</v>
      </c>
      <c r="O249" s="694">
        <f t="shared" si="35"/>
        <v>0</v>
      </c>
      <c r="P249" s="694">
        <f t="shared" si="35"/>
        <v>0</v>
      </c>
      <c r="Q249" s="694">
        <f t="shared" si="35"/>
        <v>0</v>
      </c>
      <c r="R249" s="694">
        <f t="shared" si="35"/>
        <v>0</v>
      </c>
      <c r="S249" s="694">
        <f t="shared" si="35"/>
        <v>0</v>
      </c>
      <c r="T249" s="694">
        <f t="shared" si="35"/>
        <v>0</v>
      </c>
      <c r="U249" s="694">
        <f t="shared" si="35"/>
        <v>0</v>
      </c>
      <c r="V249" s="694">
        <f t="shared" si="35"/>
        <v>0</v>
      </c>
      <c r="W249" s="694">
        <f t="shared" si="35"/>
        <v>0</v>
      </c>
      <c r="X249" s="694">
        <f t="shared" si="35"/>
        <v>0</v>
      </c>
      <c r="Y249" s="697">
        <f t="shared" si="29"/>
        <v>0</v>
      </c>
    </row>
    <row r="250" spans="1:25" ht="16.5" customHeight="1" outlineLevel="1">
      <c r="A250" s="491">
        <f t="shared" si="33"/>
        <v>246</v>
      </c>
      <c r="B250" s="658"/>
      <c r="C250" s="677"/>
      <c r="D250" s="678"/>
      <c r="E250" s="679"/>
      <c r="F250" s="680"/>
      <c r="G250" s="681"/>
      <c r="H250" s="495"/>
      <c r="I250" s="493" t="str">
        <f t="shared" si="30"/>
        <v/>
      </c>
      <c r="J250" s="495"/>
      <c r="K250" s="668" t="str">
        <f t="shared" si="31"/>
        <v/>
      </c>
      <c r="L250" s="660" t="str">
        <f t="shared" si="32"/>
        <v>N/A</v>
      </c>
      <c r="M250" s="694">
        <f t="shared" si="35"/>
        <v>0</v>
      </c>
      <c r="N250" s="694">
        <f t="shared" si="35"/>
        <v>0</v>
      </c>
      <c r="O250" s="694">
        <f t="shared" si="35"/>
        <v>0</v>
      </c>
      <c r="P250" s="694">
        <f t="shared" si="35"/>
        <v>0</v>
      </c>
      <c r="Q250" s="694">
        <f t="shared" si="35"/>
        <v>0</v>
      </c>
      <c r="R250" s="694">
        <f t="shared" si="35"/>
        <v>0</v>
      </c>
      <c r="S250" s="694">
        <f t="shared" si="35"/>
        <v>0</v>
      </c>
      <c r="T250" s="694">
        <f t="shared" si="35"/>
        <v>0</v>
      </c>
      <c r="U250" s="694">
        <f t="shared" si="35"/>
        <v>0</v>
      </c>
      <c r="V250" s="694">
        <f t="shared" si="35"/>
        <v>0</v>
      </c>
      <c r="W250" s="694">
        <f t="shared" si="35"/>
        <v>0</v>
      </c>
      <c r="X250" s="694">
        <f t="shared" si="35"/>
        <v>0</v>
      </c>
      <c r="Y250" s="697">
        <f t="shared" si="29"/>
        <v>0</v>
      </c>
    </row>
    <row r="251" spans="1:25" ht="16.5" customHeight="1" outlineLevel="1">
      <c r="A251" s="491">
        <f t="shared" si="33"/>
        <v>247</v>
      </c>
      <c r="B251" s="658"/>
      <c r="C251" s="677"/>
      <c r="D251" s="678"/>
      <c r="E251" s="679"/>
      <c r="F251" s="680"/>
      <c r="G251" s="681"/>
      <c r="H251" s="495"/>
      <c r="I251" s="493" t="str">
        <f t="shared" si="30"/>
        <v/>
      </c>
      <c r="J251" s="495"/>
      <c r="K251" s="668" t="str">
        <f t="shared" si="31"/>
        <v/>
      </c>
      <c r="L251" s="660" t="str">
        <f t="shared" si="32"/>
        <v>N/A</v>
      </c>
      <c r="M251" s="694">
        <f t="shared" si="35"/>
        <v>0</v>
      </c>
      <c r="N251" s="694">
        <f t="shared" si="35"/>
        <v>0</v>
      </c>
      <c r="O251" s="694">
        <f t="shared" si="35"/>
        <v>0</v>
      </c>
      <c r="P251" s="694">
        <f t="shared" si="35"/>
        <v>0</v>
      </c>
      <c r="Q251" s="694">
        <f t="shared" si="35"/>
        <v>0</v>
      </c>
      <c r="R251" s="694">
        <f t="shared" si="35"/>
        <v>0</v>
      </c>
      <c r="S251" s="694">
        <f t="shared" si="35"/>
        <v>0</v>
      </c>
      <c r="T251" s="694">
        <f t="shared" si="35"/>
        <v>0</v>
      </c>
      <c r="U251" s="694">
        <f t="shared" si="35"/>
        <v>0</v>
      </c>
      <c r="V251" s="694">
        <f t="shared" si="35"/>
        <v>0</v>
      </c>
      <c r="W251" s="694">
        <f t="shared" si="35"/>
        <v>0</v>
      </c>
      <c r="X251" s="694">
        <f t="shared" si="35"/>
        <v>0</v>
      </c>
      <c r="Y251" s="697">
        <f t="shared" si="29"/>
        <v>0</v>
      </c>
    </row>
    <row r="252" spans="1:25" ht="16.5" customHeight="1" outlineLevel="1">
      <c r="A252" s="491">
        <f t="shared" si="33"/>
        <v>248</v>
      </c>
      <c r="B252" s="658"/>
      <c r="C252" s="677"/>
      <c r="D252" s="678"/>
      <c r="E252" s="679"/>
      <c r="F252" s="682"/>
      <c r="G252" s="681"/>
      <c r="H252" s="495"/>
      <c r="I252" s="493" t="str">
        <f t="shared" si="30"/>
        <v/>
      </c>
      <c r="J252" s="495"/>
      <c r="K252" s="668" t="str">
        <f t="shared" si="31"/>
        <v/>
      </c>
      <c r="L252" s="660" t="str">
        <f t="shared" si="32"/>
        <v>N/A</v>
      </c>
      <c r="M252" s="694">
        <f t="shared" si="35"/>
        <v>0</v>
      </c>
      <c r="N252" s="694">
        <f t="shared" si="35"/>
        <v>0</v>
      </c>
      <c r="O252" s="694">
        <f t="shared" si="35"/>
        <v>0</v>
      </c>
      <c r="P252" s="694">
        <f t="shared" si="35"/>
        <v>0</v>
      </c>
      <c r="Q252" s="694">
        <f t="shared" si="35"/>
        <v>0</v>
      </c>
      <c r="R252" s="694">
        <f t="shared" si="35"/>
        <v>0</v>
      </c>
      <c r="S252" s="694">
        <f t="shared" si="35"/>
        <v>0</v>
      </c>
      <c r="T252" s="694">
        <f t="shared" si="35"/>
        <v>0</v>
      </c>
      <c r="U252" s="694">
        <f t="shared" si="35"/>
        <v>0</v>
      </c>
      <c r="V252" s="694">
        <f t="shared" si="35"/>
        <v>0</v>
      </c>
      <c r="W252" s="694">
        <f t="shared" si="35"/>
        <v>0</v>
      </c>
      <c r="X252" s="694">
        <f t="shared" si="35"/>
        <v>0</v>
      </c>
      <c r="Y252" s="697">
        <f t="shared" si="29"/>
        <v>0</v>
      </c>
    </row>
    <row r="253" spans="1:25" ht="16.5" customHeight="1" outlineLevel="1">
      <c r="A253" s="491">
        <f t="shared" si="33"/>
        <v>249</v>
      </c>
      <c r="B253" s="658"/>
      <c r="C253" s="677"/>
      <c r="D253" s="678"/>
      <c r="E253" s="679"/>
      <c r="F253" s="682"/>
      <c r="G253" s="681"/>
      <c r="H253" s="495"/>
      <c r="I253" s="493" t="str">
        <f t="shared" si="30"/>
        <v/>
      </c>
      <c r="J253" s="495"/>
      <c r="K253" s="668" t="str">
        <f t="shared" si="31"/>
        <v/>
      </c>
      <c r="L253" s="660" t="str">
        <f t="shared" si="32"/>
        <v>N/A</v>
      </c>
      <c r="M253" s="694">
        <f t="shared" si="35"/>
        <v>0</v>
      </c>
      <c r="N253" s="694">
        <f t="shared" si="35"/>
        <v>0</v>
      </c>
      <c r="O253" s="694">
        <f t="shared" si="35"/>
        <v>0</v>
      </c>
      <c r="P253" s="694">
        <f t="shared" si="35"/>
        <v>0</v>
      </c>
      <c r="Q253" s="694">
        <f t="shared" si="35"/>
        <v>0</v>
      </c>
      <c r="R253" s="694">
        <f t="shared" si="35"/>
        <v>0</v>
      </c>
      <c r="S253" s="694">
        <f t="shared" si="35"/>
        <v>0</v>
      </c>
      <c r="T253" s="694">
        <f t="shared" si="35"/>
        <v>0</v>
      </c>
      <c r="U253" s="694">
        <f t="shared" si="35"/>
        <v>0</v>
      </c>
      <c r="V253" s="694">
        <f t="shared" si="35"/>
        <v>0</v>
      </c>
      <c r="W253" s="694">
        <f t="shared" si="35"/>
        <v>0</v>
      </c>
      <c r="X253" s="694">
        <f t="shared" si="35"/>
        <v>0</v>
      </c>
      <c r="Y253" s="697">
        <f t="shared" si="29"/>
        <v>0</v>
      </c>
    </row>
    <row r="254" spans="1:25" ht="16.5" customHeight="1" outlineLevel="1">
      <c r="A254" s="491">
        <f t="shared" si="33"/>
        <v>250</v>
      </c>
      <c r="B254" s="659"/>
      <c r="C254" s="677"/>
      <c r="D254" s="678"/>
      <c r="E254" s="679"/>
      <c r="F254" s="682"/>
      <c r="G254" s="681"/>
      <c r="H254" s="495"/>
      <c r="I254" s="493" t="str">
        <f t="shared" si="30"/>
        <v/>
      </c>
      <c r="J254" s="495"/>
      <c r="K254" s="668" t="str">
        <f t="shared" si="31"/>
        <v/>
      </c>
      <c r="L254" s="660" t="str">
        <f t="shared" si="32"/>
        <v>N/A</v>
      </c>
      <c r="M254" s="694">
        <f t="shared" si="35"/>
        <v>0</v>
      </c>
      <c r="N254" s="694">
        <f t="shared" si="35"/>
        <v>0</v>
      </c>
      <c r="O254" s="694">
        <f t="shared" si="35"/>
        <v>0</v>
      </c>
      <c r="P254" s="694">
        <f t="shared" si="35"/>
        <v>0</v>
      </c>
      <c r="Q254" s="694">
        <f t="shared" si="35"/>
        <v>0</v>
      </c>
      <c r="R254" s="694">
        <f t="shared" si="35"/>
        <v>0</v>
      </c>
      <c r="S254" s="694">
        <f t="shared" si="35"/>
        <v>0</v>
      </c>
      <c r="T254" s="694">
        <f t="shared" si="35"/>
        <v>0</v>
      </c>
      <c r="U254" s="694">
        <f t="shared" si="35"/>
        <v>0</v>
      </c>
      <c r="V254" s="694">
        <f t="shared" si="35"/>
        <v>0</v>
      </c>
      <c r="W254" s="694">
        <f t="shared" si="35"/>
        <v>0</v>
      </c>
      <c r="X254" s="694">
        <f t="shared" si="35"/>
        <v>0</v>
      </c>
      <c r="Y254" s="697">
        <f t="shared" si="29"/>
        <v>0</v>
      </c>
    </row>
    <row r="255" spans="1:25" ht="16.5" customHeight="1" outlineLevel="1">
      <c r="A255" s="491">
        <f t="shared" si="33"/>
        <v>251</v>
      </c>
      <c r="B255" s="658"/>
      <c r="C255" s="677"/>
      <c r="D255" s="678"/>
      <c r="E255" s="679"/>
      <c r="F255" s="682"/>
      <c r="G255" s="681"/>
      <c r="H255" s="495"/>
      <c r="I255" s="493" t="str">
        <f t="shared" si="30"/>
        <v/>
      </c>
      <c r="J255" s="495"/>
      <c r="K255" s="668" t="str">
        <f t="shared" si="31"/>
        <v/>
      </c>
      <c r="L255" s="660" t="str">
        <f t="shared" si="32"/>
        <v>N/A</v>
      </c>
      <c r="M255" s="694">
        <f t="shared" si="35"/>
        <v>0</v>
      </c>
      <c r="N255" s="694">
        <f t="shared" si="35"/>
        <v>0</v>
      </c>
      <c r="O255" s="694">
        <f t="shared" si="35"/>
        <v>0</v>
      </c>
      <c r="P255" s="694">
        <f t="shared" si="35"/>
        <v>0</v>
      </c>
      <c r="Q255" s="694">
        <f t="shared" si="35"/>
        <v>0</v>
      </c>
      <c r="R255" s="694">
        <f t="shared" si="35"/>
        <v>0</v>
      </c>
      <c r="S255" s="694">
        <f t="shared" si="35"/>
        <v>0</v>
      </c>
      <c r="T255" s="694">
        <f t="shared" si="35"/>
        <v>0</v>
      </c>
      <c r="U255" s="694">
        <f t="shared" si="35"/>
        <v>0</v>
      </c>
      <c r="V255" s="694">
        <f t="shared" si="35"/>
        <v>0</v>
      </c>
      <c r="W255" s="694">
        <f t="shared" si="35"/>
        <v>0</v>
      </c>
      <c r="X255" s="694">
        <f t="shared" si="35"/>
        <v>0</v>
      </c>
      <c r="Y255" s="697">
        <f t="shared" si="29"/>
        <v>0</v>
      </c>
    </row>
    <row r="256" spans="1:25" ht="16.5" customHeight="1" outlineLevel="1">
      <c r="A256" s="491">
        <f t="shared" si="33"/>
        <v>252</v>
      </c>
      <c r="B256" s="658"/>
      <c r="C256" s="677"/>
      <c r="D256" s="678"/>
      <c r="E256" s="679"/>
      <c r="F256" s="680"/>
      <c r="G256" s="681"/>
      <c r="H256" s="495"/>
      <c r="I256" s="493" t="str">
        <f t="shared" si="30"/>
        <v/>
      </c>
      <c r="J256" s="495"/>
      <c r="K256" s="668" t="str">
        <f t="shared" si="31"/>
        <v/>
      </c>
      <c r="L256" s="660" t="str">
        <f t="shared" si="32"/>
        <v>N/A</v>
      </c>
      <c r="M256" s="694">
        <f t="shared" si="35"/>
        <v>0</v>
      </c>
      <c r="N256" s="694">
        <f t="shared" si="35"/>
        <v>0</v>
      </c>
      <c r="O256" s="694">
        <f t="shared" si="35"/>
        <v>0</v>
      </c>
      <c r="P256" s="694">
        <f t="shared" si="35"/>
        <v>0</v>
      </c>
      <c r="Q256" s="694">
        <f t="shared" si="35"/>
        <v>0</v>
      </c>
      <c r="R256" s="694">
        <f t="shared" si="35"/>
        <v>0</v>
      </c>
      <c r="S256" s="694">
        <f t="shared" si="35"/>
        <v>0</v>
      </c>
      <c r="T256" s="694">
        <f t="shared" si="35"/>
        <v>0</v>
      </c>
      <c r="U256" s="694">
        <f t="shared" si="35"/>
        <v>0</v>
      </c>
      <c r="V256" s="694">
        <f t="shared" si="35"/>
        <v>0</v>
      </c>
      <c r="W256" s="694">
        <f t="shared" si="35"/>
        <v>0</v>
      </c>
      <c r="X256" s="694">
        <f t="shared" si="35"/>
        <v>0</v>
      </c>
      <c r="Y256" s="697">
        <f t="shared" si="29"/>
        <v>0</v>
      </c>
    </row>
    <row r="257" spans="1:25" ht="16.5" customHeight="1" outlineLevel="1">
      <c r="A257" s="491">
        <f t="shared" si="33"/>
        <v>253</v>
      </c>
      <c r="B257" s="658"/>
      <c r="C257" s="677"/>
      <c r="D257" s="678"/>
      <c r="E257" s="679"/>
      <c r="F257" s="680"/>
      <c r="G257" s="681"/>
      <c r="H257" s="495"/>
      <c r="I257" s="493" t="str">
        <f t="shared" si="30"/>
        <v/>
      </c>
      <c r="J257" s="495"/>
      <c r="K257" s="668" t="str">
        <f t="shared" si="31"/>
        <v/>
      </c>
      <c r="L257" s="660" t="str">
        <f t="shared" si="32"/>
        <v>N/A</v>
      </c>
      <c r="M257" s="694">
        <f t="shared" si="35"/>
        <v>0</v>
      </c>
      <c r="N257" s="694">
        <f t="shared" si="35"/>
        <v>0</v>
      </c>
      <c r="O257" s="694">
        <f t="shared" si="35"/>
        <v>0</v>
      </c>
      <c r="P257" s="694">
        <f t="shared" si="35"/>
        <v>0</v>
      </c>
      <c r="Q257" s="694">
        <f t="shared" ref="N257:X274" si="37">IF(AND($E257="",$F257=""),0,IF(AND((Q$3&gt;=$E257),OR((Q$3&lt;=$G257),($G257=""),($G257=-1),($G257=0))),IF($L257&gt;Q$3,1,0),0))</f>
        <v>0</v>
      </c>
      <c r="R257" s="694">
        <f t="shared" si="37"/>
        <v>0</v>
      </c>
      <c r="S257" s="694">
        <f t="shared" si="37"/>
        <v>0</v>
      </c>
      <c r="T257" s="694">
        <f t="shared" si="37"/>
        <v>0</v>
      </c>
      <c r="U257" s="694">
        <f t="shared" si="37"/>
        <v>0</v>
      </c>
      <c r="V257" s="694">
        <f t="shared" si="37"/>
        <v>0</v>
      </c>
      <c r="W257" s="694">
        <f t="shared" si="37"/>
        <v>0</v>
      </c>
      <c r="X257" s="694">
        <f t="shared" si="37"/>
        <v>0</v>
      </c>
      <c r="Y257" s="697">
        <f t="shared" si="29"/>
        <v>0</v>
      </c>
    </row>
    <row r="258" spans="1:25" ht="16.5" customHeight="1" outlineLevel="1">
      <c r="A258" s="491">
        <f t="shared" si="33"/>
        <v>254</v>
      </c>
      <c r="B258" s="658"/>
      <c r="C258" s="677"/>
      <c r="D258" s="678"/>
      <c r="E258" s="679"/>
      <c r="F258" s="680"/>
      <c r="G258" s="681"/>
      <c r="H258" s="495"/>
      <c r="I258" s="493" t="str">
        <f t="shared" si="30"/>
        <v/>
      </c>
      <c r="J258" s="495"/>
      <c r="K258" s="668" t="str">
        <f t="shared" si="31"/>
        <v/>
      </c>
      <c r="L258" s="660" t="str">
        <f t="shared" si="32"/>
        <v>N/A</v>
      </c>
      <c r="M258" s="694">
        <f t="shared" ref="M258:X294" si="38">IF(AND($E258="",$F258=""),0,IF(AND((M$3&gt;=$E258),OR((M$3&lt;=$G258),($G258=""),($G258=-1),($G258=0))),IF($L258&gt;M$3,1,0),0))</f>
        <v>0</v>
      </c>
      <c r="N258" s="694">
        <f t="shared" si="37"/>
        <v>0</v>
      </c>
      <c r="O258" s="694">
        <f t="shared" si="37"/>
        <v>0</v>
      </c>
      <c r="P258" s="694">
        <f t="shared" si="37"/>
        <v>0</v>
      </c>
      <c r="Q258" s="694">
        <f t="shared" si="37"/>
        <v>0</v>
      </c>
      <c r="R258" s="694">
        <f t="shared" si="37"/>
        <v>0</v>
      </c>
      <c r="S258" s="694">
        <f t="shared" si="37"/>
        <v>0</v>
      </c>
      <c r="T258" s="694">
        <f t="shared" si="37"/>
        <v>0</v>
      </c>
      <c r="U258" s="694">
        <f t="shared" si="37"/>
        <v>0</v>
      </c>
      <c r="V258" s="694">
        <f t="shared" si="37"/>
        <v>0</v>
      </c>
      <c r="W258" s="694">
        <f t="shared" si="37"/>
        <v>0</v>
      </c>
      <c r="X258" s="694">
        <f t="shared" si="37"/>
        <v>0</v>
      </c>
      <c r="Y258" s="697">
        <f t="shared" si="29"/>
        <v>0</v>
      </c>
    </row>
    <row r="259" spans="1:25" ht="16.5" customHeight="1" outlineLevel="1">
      <c r="A259" s="491">
        <f t="shared" si="33"/>
        <v>255</v>
      </c>
      <c r="B259" s="658"/>
      <c r="C259" s="677"/>
      <c r="D259" s="678"/>
      <c r="E259" s="679"/>
      <c r="F259" s="682"/>
      <c r="G259" s="681"/>
      <c r="H259" s="495"/>
      <c r="I259" s="493" t="str">
        <f t="shared" si="30"/>
        <v/>
      </c>
      <c r="J259" s="495"/>
      <c r="K259" s="668" t="str">
        <f t="shared" si="31"/>
        <v/>
      </c>
      <c r="L259" s="660" t="str">
        <f t="shared" si="32"/>
        <v>N/A</v>
      </c>
      <c r="M259" s="694">
        <f t="shared" si="38"/>
        <v>0</v>
      </c>
      <c r="N259" s="694">
        <f t="shared" si="37"/>
        <v>0</v>
      </c>
      <c r="O259" s="694">
        <f t="shared" si="37"/>
        <v>0</v>
      </c>
      <c r="P259" s="694">
        <f t="shared" si="37"/>
        <v>0</v>
      </c>
      <c r="Q259" s="694">
        <f t="shared" si="37"/>
        <v>0</v>
      </c>
      <c r="R259" s="694">
        <f t="shared" si="37"/>
        <v>0</v>
      </c>
      <c r="S259" s="694">
        <f t="shared" si="37"/>
        <v>0</v>
      </c>
      <c r="T259" s="694">
        <f t="shared" si="37"/>
        <v>0</v>
      </c>
      <c r="U259" s="694">
        <f t="shared" si="37"/>
        <v>0</v>
      </c>
      <c r="V259" s="694">
        <f t="shared" si="37"/>
        <v>0</v>
      </c>
      <c r="W259" s="694">
        <f t="shared" si="37"/>
        <v>0</v>
      </c>
      <c r="X259" s="694">
        <f t="shared" si="37"/>
        <v>0</v>
      </c>
      <c r="Y259" s="697">
        <f t="shared" si="29"/>
        <v>0</v>
      </c>
    </row>
    <row r="260" spans="1:25" ht="16.5" customHeight="1" outlineLevel="1">
      <c r="A260" s="491">
        <f t="shared" si="33"/>
        <v>256</v>
      </c>
      <c r="B260" s="658"/>
      <c r="C260" s="677"/>
      <c r="D260" s="678"/>
      <c r="E260" s="679"/>
      <c r="F260" s="682"/>
      <c r="G260" s="681"/>
      <c r="H260" s="689"/>
      <c r="I260" s="493" t="str">
        <f t="shared" si="30"/>
        <v/>
      </c>
      <c r="J260" s="689"/>
      <c r="K260" s="668" t="str">
        <f t="shared" si="31"/>
        <v/>
      </c>
      <c r="L260" s="660" t="str">
        <f t="shared" si="32"/>
        <v>N/A</v>
      </c>
      <c r="M260" s="694">
        <f t="shared" si="38"/>
        <v>0</v>
      </c>
      <c r="N260" s="694">
        <f t="shared" si="37"/>
        <v>0</v>
      </c>
      <c r="O260" s="694">
        <f t="shared" si="37"/>
        <v>0</v>
      </c>
      <c r="P260" s="694">
        <f t="shared" si="37"/>
        <v>0</v>
      </c>
      <c r="Q260" s="694">
        <f t="shared" si="37"/>
        <v>0</v>
      </c>
      <c r="R260" s="694">
        <f t="shared" si="37"/>
        <v>0</v>
      </c>
      <c r="S260" s="694">
        <f t="shared" si="37"/>
        <v>0</v>
      </c>
      <c r="T260" s="694">
        <f t="shared" si="37"/>
        <v>0</v>
      </c>
      <c r="U260" s="694">
        <f t="shared" si="37"/>
        <v>0</v>
      </c>
      <c r="V260" s="694">
        <f t="shared" si="37"/>
        <v>0</v>
      </c>
      <c r="W260" s="694">
        <f t="shared" si="37"/>
        <v>0</v>
      </c>
      <c r="X260" s="694">
        <f t="shared" si="37"/>
        <v>0</v>
      </c>
      <c r="Y260" s="697">
        <f t="shared" si="29"/>
        <v>0</v>
      </c>
    </row>
    <row r="261" spans="1:25" ht="16.5" customHeight="1" outlineLevel="1">
      <c r="A261" s="491">
        <f t="shared" si="33"/>
        <v>257</v>
      </c>
      <c r="B261" s="658"/>
      <c r="C261" s="677"/>
      <c r="D261" s="678"/>
      <c r="E261" s="679"/>
      <c r="F261" s="682"/>
      <c r="G261" s="681"/>
      <c r="H261" s="492"/>
      <c r="I261" s="493" t="str">
        <f t="shared" si="30"/>
        <v/>
      </c>
      <c r="J261" s="492"/>
      <c r="K261" s="668" t="str">
        <f t="shared" si="31"/>
        <v/>
      </c>
      <c r="L261" s="660" t="str">
        <f t="shared" si="32"/>
        <v>N/A</v>
      </c>
      <c r="M261" s="694">
        <f t="shared" si="38"/>
        <v>0</v>
      </c>
      <c r="N261" s="694">
        <f t="shared" si="37"/>
        <v>0</v>
      </c>
      <c r="O261" s="694">
        <f t="shared" si="37"/>
        <v>0</v>
      </c>
      <c r="P261" s="694">
        <f t="shared" si="37"/>
        <v>0</v>
      </c>
      <c r="Q261" s="694">
        <f t="shared" si="37"/>
        <v>0</v>
      </c>
      <c r="R261" s="694">
        <f t="shared" si="37"/>
        <v>0</v>
      </c>
      <c r="S261" s="694">
        <f t="shared" si="37"/>
        <v>0</v>
      </c>
      <c r="T261" s="694">
        <f t="shared" si="37"/>
        <v>0</v>
      </c>
      <c r="U261" s="694">
        <f t="shared" si="37"/>
        <v>0</v>
      </c>
      <c r="V261" s="694">
        <f t="shared" si="37"/>
        <v>0</v>
      </c>
      <c r="W261" s="694">
        <f t="shared" si="37"/>
        <v>0</v>
      </c>
      <c r="X261" s="694">
        <f t="shared" si="37"/>
        <v>0</v>
      </c>
      <c r="Y261" s="697">
        <f t="shared" ref="Y261:Y268" si="39">SUM(M261:X261)</f>
        <v>0</v>
      </c>
    </row>
    <row r="262" spans="1:25" ht="16.5" customHeight="1" outlineLevel="1">
      <c r="A262" s="491">
        <f t="shared" si="33"/>
        <v>258</v>
      </c>
      <c r="B262" s="658"/>
      <c r="C262" s="677"/>
      <c r="D262" s="678"/>
      <c r="E262" s="679"/>
      <c r="F262" s="682"/>
      <c r="G262" s="681"/>
      <c r="H262" s="495"/>
      <c r="I262" s="493" t="str">
        <f t="shared" ref="I262:I304" si="40">IF(H262="여",E262,"")</f>
        <v/>
      </c>
      <c r="J262" s="495"/>
      <c r="K262" s="668" t="str">
        <f t="shared" ref="K262:K304" si="41">IF(J262="여",E262,"")</f>
        <v/>
      </c>
      <c r="L262" s="660" t="str">
        <f t="shared" ref="L262:L304" si="42">IF(OR(I262&lt;&gt;"",K262&lt;&gt;""),MIN(I262,K262),IF(AND(I262="",K262=""),IF(OR(H262="여",J262="여"),0,"N/A")))</f>
        <v>N/A</v>
      </c>
      <c r="M262" s="694">
        <f t="shared" si="38"/>
        <v>0</v>
      </c>
      <c r="N262" s="694">
        <f t="shared" si="37"/>
        <v>0</v>
      </c>
      <c r="O262" s="694">
        <f t="shared" si="37"/>
        <v>0</v>
      </c>
      <c r="P262" s="694">
        <f t="shared" si="37"/>
        <v>0</v>
      </c>
      <c r="Q262" s="694">
        <f t="shared" si="37"/>
        <v>0</v>
      </c>
      <c r="R262" s="694">
        <f t="shared" si="37"/>
        <v>0</v>
      </c>
      <c r="S262" s="694">
        <f t="shared" si="37"/>
        <v>0</v>
      </c>
      <c r="T262" s="694">
        <f t="shared" si="37"/>
        <v>0</v>
      </c>
      <c r="U262" s="694">
        <f t="shared" si="37"/>
        <v>0</v>
      </c>
      <c r="V262" s="694">
        <f t="shared" si="37"/>
        <v>0</v>
      </c>
      <c r="W262" s="694">
        <f t="shared" si="37"/>
        <v>0</v>
      </c>
      <c r="X262" s="694">
        <f t="shared" si="37"/>
        <v>0</v>
      </c>
      <c r="Y262" s="697">
        <f t="shared" si="39"/>
        <v>0</v>
      </c>
    </row>
    <row r="263" spans="1:25" ht="16.5" customHeight="1" outlineLevel="1">
      <c r="A263" s="491">
        <f t="shared" ref="A263:A304" si="43">A262+1</f>
        <v>259</v>
      </c>
      <c r="B263" s="658"/>
      <c r="C263" s="677"/>
      <c r="D263" s="678"/>
      <c r="E263" s="679"/>
      <c r="F263" s="680"/>
      <c r="G263" s="681"/>
      <c r="H263" s="495"/>
      <c r="I263" s="493" t="str">
        <f t="shared" si="40"/>
        <v/>
      </c>
      <c r="J263" s="495"/>
      <c r="K263" s="668" t="str">
        <f t="shared" si="41"/>
        <v/>
      </c>
      <c r="L263" s="660" t="str">
        <f t="shared" si="42"/>
        <v>N/A</v>
      </c>
      <c r="M263" s="694">
        <f t="shared" si="38"/>
        <v>0</v>
      </c>
      <c r="N263" s="694">
        <f t="shared" si="37"/>
        <v>0</v>
      </c>
      <c r="O263" s="694">
        <f t="shared" si="37"/>
        <v>0</v>
      </c>
      <c r="P263" s="694">
        <f t="shared" si="37"/>
        <v>0</v>
      </c>
      <c r="Q263" s="694">
        <f t="shared" si="37"/>
        <v>0</v>
      </c>
      <c r="R263" s="694">
        <f t="shared" si="37"/>
        <v>0</v>
      </c>
      <c r="S263" s="694">
        <f t="shared" si="37"/>
        <v>0</v>
      </c>
      <c r="T263" s="694">
        <f t="shared" si="37"/>
        <v>0</v>
      </c>
      <c r="U263" s="694">
        <f t="shared" si="37"/>
        <v>0</v>
      </c>
      <c r="V263" s="694">
        <f t="shared" si="37"/>
        <v>0</v>
      </c>
      <c r="W263" s="694">
        <f t="shared" si="37"/>
        <v>0</v>
      </c>
      <c r="X263" s="694">
        <f t="shared" si="37"/>
        <v>0</v>
      </c>
      <c r="Y263" s="697">
        <f t="shared" si="39"/>
        <v>0</v>
      </c>
    </row>
    <row r="264" spans="1:25" ht="16.5" customHeight="1" outlineLevel="1">
      <c r="A264" s="491">
        <f t="shared" si="43"/>
        <v>260</v>
      </c>
      <c r="B264" s="659"/>
      <c r="C264" s="677"/>
      <c r="D264" s="678"/>
      <c r="E264" s="679"/>
      <c r="F264" s="680"/>
      <c r="G264" s="681"/>
      <c r="H264" s="495"/>
      <c r="I264" s="493" t="str">
        <f t="shared" si="40"/>
        <v/>
      </c>
      <c r="J264" s="495"/>
      <c r="K264" s="668" t="str">
        <f t="shared" si="41"/>
        <v/>
      </c>
      <c r="L264" s="660" t="str">
        <f t="shared" si="42"/>
        <v>N/A</v>
      </c>
      <c r="M264" s="694">
        <f t="shared" si="38"/>
        <v>0</v>
      </c>
      <c r="N264" s="694">
        <f t="shared" si="37"/>
        <v>0</v>
      </c>
      <c r="O264" s="694">
        <f t="shared" si="37"/>
        <v>0</v>
      </c>
      <c r="P264" s="694">
        <f t="shared" si="37"/>
        <v>0</v>
      </c>
      <c r="Q264" s="694">
        <f t="shared" si="37"/>
        <v>0</v>
      </c>
      <c r="R264" s="694">
        <f t="shared" si="37"/>
        <v>0</v>
      </c>
      <c r="S264" s="694">
        <f t="shared" si="37"/>
        <v>0</v>
      </c>
      <c r="T264" s="694">
        <f t="shared" si="37"/>
        <v>0</v>
      </c>
      <c r="U264" s="694">
        <f t="shared" si="37"/>
        <v>0</v>
      </c>
      <c r="V264" s="694">
        <f t="shared" si="37"/>
        <v>0</v>
      </c>
      <c r="W264" s="694">
        <f t="shared" si="37"/>
        <v>0</v>
      </c>
      <c r="X264" s="694">
        <f t="shared" si="37"/>
        <v>0</v>
      </c>
      <c r="Y264" s="697">
        <f t="shared" si="39"/>
        <v>0</v>
      </c>
    </row>
    <row r="265" spans="1:25" ht="16.5" customHeight="1" outlineLevel="1">
      <c r="A265" s="491">
        <f t="shared" si="43"/>
        <v>261</v>
      </c>
      <c r="B265" s="658"/>
      <c r="C265" s="677"/>
      <c r="D265" s="678"/>
      <c r="E265" s="679"/>
      <c r="F265" s="682"/>
      <c r="G265" s="681"/>
      <c r="H265" s="495"/>
      <c r="I265" s="493" t="str">
        <f t="shared" si="40"/>
        <v/>
      </c>
      <c r="J265" s="495"/>
      <c r="K265" s="668" t="str">
        <f t="shared" si="41"/>
        <v/>
      </c>
      <c r="L265" s="660" t="str">
        <f t="shared" si="42"/>
        <v>N/A</v>
      </c>
      <c r="M265" s="694">
        <f t="shared" si="38"/>
        <v>0</v>
      </c>
      <c r="N265" s="694">
        <f t="shared" si="37"/>
        <v>0</v>
      </c>
      <c r="O265" s="694">
        <f t="shared" si="37"/>
        <v>0</v>
      </c>
      <c r="P265" s="694">
        <f t="shared" si="37"/>
        <v>0</v>
      </c>
      <c r="Q265" s="694">
        <f t="shared" si="37"/>
        <v>0</v>
      </c>
      <c r="R265" s="694">
        <f t="shared" si="37"/>
        <v>0</v>
      </c>
      <c r="S265" s="694">
        <f t="shared" si="37"/>
        <v>0</v>
      </c>
      <c r="T265" s="694">
        <f t="shared" si="37"/>
        <v>0</v>
      </c>
      <c r="U265" s="694">
        <f t="shared" si="37"/>
        <v>0</v>
      </c>
      <c r="V265" s="694">
        <f t="shared" si="37"/>
        <v>0</v>
      </c>
      <c r="W265" s="694">
        <f t="shared" si="37"/>
        <v>0</v>
      </c>
      <c r="X265" s="694">
        <f t="shared" si="37"/>
        <v>0</v>
      </c>
      <c r="Y265" s="697">
        <f t="shared" si="39"/>
        <v>0</v>
      </c>
    </row>
    <row r="266" spans="1:25" ht="16.5" customHeight="1" outlineLevel="1">
      <c r="A266" s="491">
        <f t="shared" si="43"/>
        <v>262</v>
      </c>
      <c r="B266" s="658"/>
      <c r="C266" s="677"/>
      <c r="D266" s="678"/>
      <c r="E266" s="679"/>
      <c r="F266" s="682"/>
      <c r="G266" s="681"/>
      <c r="H266" s="495"/>
      <c r="I266" s="493" t="str">
        <f t="shared" si="40"/>
        <v/>
      </c>
      <c r="J266" s="495"/>
      <c r="K266" s="668" t="str">
        <f t="shared" si="41"/>
        <v/>
      </c>
      <c r="L266" s="660" t="str">
        <f t="shared" si="42"/>
        <v>N/A</v>
      </c>
      <c r="M266" s="694">
        <f t="shared" si="38"/>
        <v>0</v>
      </c>
      <c r="N266" s="694">
        <f t="shared" si="37"/>
        <v>0</v>
      </c>
      <c r="O266" s="694">
        <f t="shared" si="37"/>
        <v>0</v>
      </c>
      <c r="P266" s="694">
        <f t="shared" si="37"/>
        <v>0</v>
      </c>
      <c r="Q266" s="694">
        <f t="shared" si="37"/>
        <v>0</v>
      </c>
      <c r="R266" s="694">
        <f t="shared" si="37"/>
        <v>0</v>
      </c>
      <c r="S266" s="694">
        <f t="shared" si="37"/>
        <v>0</v>
      </c>
      <c r="T266" s="694">
        <f t="shared" si="37"/>
        <v>0</v>
      </c>
      <c r="U266" s="694">
        <f t="shared" si="37"/>
        <v>0</v>
      </c>
      <c r="V266" s="694">
        <f t="shared" si="37"/>
        <v>0</v>
      </c>
      <c r="W266" s="694">
        <f t="shared" si="37"/>
        <v>0</v>
      </c>
      <c r="X266" s="694">
        <f t="shared" si="37"/>
        <v>0</v>
      </c>
      <c r="Y266" s="697">
        <f t="shared" si="39"/>
        <v>0</v>
      </c>
    </row>
    <row r="267" spans="1:25" ht="16.5" customHeight="1" outlineLevel="1">
      <c r="A267" s="491">
        <f t="shared" si="43"/>
        <v>263</v>
      </c>
      <c r="B267" s="658"/>
      <c r="C267" s="677"/>
      <c r="D267" s="678"/>
      <c r="E267" s="679"/>
      <c r="F267" s="682"/>
      <c r="G267" s="681"/>
      <c r="H267" s="495"/>
      <c r="I267" s="493" t="str">
        <f t="shared" si="40"/>
        <v/>
      </c>
      <c r="J267" s="495"/>
      <c r="K267" s="668" t="str">
        <f t="shared" si="41"/>
        <v/>
      </c>
      <c r="L267" s="660" t="str">
        <f t="shared" si="42"/>
        <v>N/A</v>
      </c>
      <c r="M267" s="694">
        <f t="shared" si="38"/>
        <v>0</v>
      </c>
      <c r="N267" s="694">
        <f t="shared" si="37"/>
        <v>0</v>
      </c>
      <c r="O267" s="694">
        <f t="shared" si="37"/>
        <v>0</v>
      </c>
      <c r="P267" s="694">
        <f t="shared" si="37"/>
        <v>0</v>
      </c>
      <c r="Q267" s="694">
        <f t="shared" si="37"/>
        <v>0</v>
      </c>
      <c r="R267" s="694">
        <f t="shared" si="37"/>
        <v>0</v>
      </c>
      <c r="S267" s="694">
        <f t="shared" si="37"/>
        <v>0</v>
      </c>
      <c r="T267" s="694">
        <f t="shared" si="37"/>
        <v>0</v>
      </c>
      <c r="U267" s="694">
        <f t="shared" si="37"/>
        <v>0</v>
      </c>
      <c r="V267" s="694">
        <f t="shared" si="37"/>
        <v>0</v>
      </c>
      <c r="W267" s="694">
        <f t="shared" si="37"/>
        <v>0</v>
      </c>
      <c r="X267" s="694">
        <f t="shared" si="37"/>
        <v>0</v>
      </c>
      <c r="Y267" s="697">
        <f t="shared" si="39"/>
        <v>0</v>
      </c>
    </row>
    <row r="268" spans="1:25" ht="16.5" customHeight="1" outlineLevel="1">
      <c r="A268" s="491">
        <f t="shared" si="43"/>
        <v>264</v>
      </c>
      <c r="B268" s="658"/>
      <c r="C268" s="677"/>
      <c r="D268" s="678"/>
      <c r="E268" s="679"/>
      <c r="F268" s="682"/>
      <c r="G268" s="681"/>
      <c r="H268" s="495"/>
      <c r="I268" s="493" t="str">
        <f t="shared" si="40"/>
        <v/>
      </c>
      <c r="J268" s="495"/>
      <c r="K268" s="668" t="str">
        <f t="shared" si="41"/>
        <v/>
      </c>
      <c r="L268" s="660" t="str">
        <f t="shared" si="42"/>
        <v>N/A</v>
      </c>
      <c r="M268" s="694">
        <f t="shared" si="38"/>
        <v>0</v>
      </c>
      <c r="N268" s="694">
        <f t="shared" si="37"/>
        <v>0</v>
      </c>
      <c r="O268" s="694">
        <f t="shared" si="37"/>
        <v>0</v>
      </c>
      <c r="P268" s="694">
        <f t="shared" si="37"/>
        <v>0</v>
      </c>
      <c r="Q268" s="694">
        <f t="shared" si="37"/>
        <v>0</v>
      </c>
      <c r="R268" s="694">
        <f t="shared" si="37"/>
        <v>0</v>
      </c>
      <c r="S268" s="694">
        <f t="shared" si="37"/>
        <v>0</v>
      </c>
      <c r="T268" s="694">
        <f t="shared" si="37"/>
        <v>0</v>
      </c>
      <c r="U268" s="694">
        <f t="shared" si="37"/>
        <v>0</v>
      </c>
      <c r="V268" s="694">
        <f t="shared" si="37"/>
        <v>0</v>
      </c>
      <c r="W268" s="694">
        <f t="shared" si="37"/>
        <v>0</v>
      </c>
      <c r="X268" s="694">
        <f t="shared" si="37"/>
        <v>0</v>
      </c>
      <c r="Y268" s="697">
        <f t="shared" si="39"/>
        <v>0</v>
      </c>
    </row>
    <row r="269" spans="1:25" ht="16.5" customHeight="1" outlineLevel="1">
      <c r="A269" s="491">
        <f t="shared" si="43"/>
        <v>265</v>
      </c>
      <c r="B269" s="658"/>
      <c r="C269" s="677"/>
      <c r="D269" s="678"/>
      <c r="E269" s="679"/>
      <c r="F269" s="682"/>
      <c r="G269" s="681"/>
      <c r="H269" s="495"/>
      <c r="I269" s="493" t="str">
        <f t="shared" si="40"/>
        <v/>
      </c>
      <c r="J269" s="495"/>
      <c r="K269" s="668" t="str">
        <f t="shared" si="41"/>
        <v/>
      </c>
      <c r="L269" s="660" t="str">
        <f t="shared" si="42"/>
        <v>N/A</v>
      </c>
      <c r="M269" s="694">
        <f t="shared" si="38"/>
        <v>0</v>
      </c>
      <c r="N269" s="694">
        <f t="shared" si="37"/>
        <v>0</v>
      </c>
      <c r="O269" s="694">
        <f t="shared" si="37"/>
        <v>0</v>
      </c>
      <c r="P269" s="694">
        <f t="shared" si="37"/>
        <v>0</v>
      </c>
      <c r="Q269" s="694">
        <f t="shared" si="37"/>
        <v>0</v>
      </c>
      <c r="R269" s="694">
        <f t="shared" si="37"/>
        <v>0</v>
      </c>
      <c r="S269" s="694">
        <f t="shared" si="37"/>
        <v>0</v>
      </c>
      <c r="T269" s="694">
        <f t="shared" si="37"/>
        <v>0</v>
      </c>
      <c r="U269" s="694">
        <f t="shared" si="37"/>
        <v>0</v>
      </c>
      <c r="V269" s="694">
        <f t="shared" si="37"/>
        <v>0</v>
      </c>
      <c r="W269" s="694">
        <f t="shared" si="37"/>
        <v>0</v>
      </c>
      <c r="X269" s="694">
        <f t="shared" si="37"/>
        <v>0</v>
      </c>
      <c r="Y269" s="697">
        <f t="shared" ref="Y269:Y297" si="44">SUM(M269:X269)</f>
        <v>0</v>
      </c>
    </row>
    <row r="270" spans="1:25" ht="16.5" customHeight="1" outlineLevel="1">
      <c r="A270" s="491">
        <f t="shared" si="43"/>
        <v>266</v>
      </c>
      <c r="B270" s="658"/>
      <c r="C270" s="677"/>
      <c r="D270" s="678"/>
      <c r="E270" s="679"/>
      <c r="F270" s="682"/>
      <c r="G270" s="681"/>
      <c r="H270" s="495"/>
      <c r="I270" s="493" t="str">
        <f t="shared" si="40"/>
        <v/>
      </c>
      <c r="J270" s="495"/>
      <c r="K270" s="668" t="str">
        <f t="shared" si="41"/>
        <v/>
      </c>
      <c r="L270" s="660" t="str">
        <f t="shared" si="42"/>
        <v>N/A</v>
      </c>
      <c r="M270" s="694">
        <f t="shared" si="38"/>
        <v>0</v>
      </c>
      <c r="N270" s="694">
        <f t="shared" si="37"/>
        <v>0</v>
      </c>
      <c r="O270" s="694">
        <f t="shared" si="37"/>
        <v>0</v>
      </c>
      <c r="P270" s="694">
        <f t="shared" si="37"/>
        <v>0</v>
      </c>
      <c r="Q270" s="694">
        <f t="shared" si="37"/>
        <v>0</v>
      </c>
      <c r="R270" s="694">
        <f t="shared" si="37"/>
        <v>0</v>
      </c>
      <c r="S270" s="694">
        <f t="shared" si="37"/>
        <v>0</v>
      </c>
      <c r="T270" s="694">
        <f t="shared" si="37"/>
        <v>0</v>
      </c>
      <c r="U270" s="694">
        <f t="shared" si="37"/>
        <v>0</v>
      </c>
      <c r="V270" s="694">
        <f t="shared" si="37"/>
        <v>0</v>
      </c>
      <c r="W270" s="694">
        <f t="shared" si="37"/>
        <v>0</v>
      </c>
      <c r="X270" s="694">
        <f t="shared" si="37"/>
        <v>0</v>
      </c>
      <c r="Y270" s="697">
        <f t="shared" si="44"/>
        <v>0</v>
      </c>
    </row>
    <row r="271" spans="1:25" ht="16.5" customHeight="1" outlineLevel="1">
      <c r="A271" s="491">
        <f t="shared" si="43"/>
        <v>267</v>
      </c>
      <c r="B271" s="658"/>
      <c r="C271" s="677"/>
      <c r="D271" s="678"/>
      <c r="E271" s="679"/>
      <c r="F271" s="682"/>
      <c r="G271" s="681"/>
      <c r="H271" s="495"/>
      <c r="I271" s="493" t="str">
        <f t="shared" si="40"/>
        <v/>
      </c>
      <c r="J271" s="495"/>
      <c r="K271" s="668" t="str">
        <f t="shared" si="41"/>
        <v/>
      </c>
      <c r="L271" s="660" t="str">
        <f t="shared" si="42"/>
        <v>N/A</v>
      </c>
      <c r="M271" s="694">
        <f t="shared" si="38"/>
        <v>0</v>
      </c>
      <c r="N271" s="694">
        <f t="shared" si="37"/>
        <v>0</v>
      </c>
      <c r="O271" s="694">
        <f t="shared" si="37"/>
        <v>0</v>
      </c>
      <c r="P271" s="694">
        <f t="shared" si="37"/>
        <v>0</v>
      </c>
      <c r="Q271" s="694">
        <f t="shared" si="37"/>
        <v>0</v>
      </c>
      <c r="R271" s="694">
        <f t="shared" si="37"/>
        <v>0</v>
      </c>
      <c r="S271" s="694">
        <f t="shared" si="37"/>
        <v>0</v>
      </c>
      <c r="T271" s="694">
        <f t="shared" si="37"/>
        <v>0</v>
      </c>
      <c r="U271" s="694">
        <f t="shared" si="37"/>
        <v>0</v>
      </c>
      <c r="V271" s="694">
        <f t="shared" si="37"/>
        <v>0</v>
      </c>
      <c r="W271" s="694">
        <f t="shared" si="37"/>
        <v>0</v>
      </c>
      <c r="X271" s="694">
        <f t="shared" si="37"/>
        <v>0</v>
      </c>
      <c r="Y271" s="697">
        <f t="shared" si="44"/>
        <v>0</v>
      </c>
    </row>
    <row r="272" spans="1:25" ht="16.5" customHeight="1" outlineLevel="1">
      <c r="A272" s="491">
        <f t="shared" si="43"/>
        <v>268</v>
      </c>
      <c r="B272" s="658"/>
      <c r="C272" s="677"/>
      <c r="D272" s="678"/>
      <c r="E272" s="679"/>
      <c r="F272" s="682"/>
      <c r="G272" s="681"/>
      <c r="H272" s="495"/>
      <c r="I272" s="493" t="str">
        <f t="shared" si="40"/>
        <v/>
      </c>
      <c r="J272" s="495"/>
      <c r="K272" s="668" t="str">
        <f t="shared" si="41"/>
        <v/>
      </c>
      <c r="L272" s="660" t="str">
        <f t="shared" si="42"/>
        <v>N/A</v>
      </c>
      <c r="M272" s="694">
        <f t="shared" si="38"/>
        <v>0</v>
      </c>
      <c r="N272" s="694">
        <f t="shared" si="37"/>
        <v>0</v>
      </c>
      <c r="O272" s="694">
        <f t="shared" si="37"/>
        <v>0</v>
      </c>
      <c r="P272" s="694">
        <f t="shared" si="37"/>
        <v>0</v>
      </c>
      <c r="Q272" s="694">
        <f t="shared" si="37"/>
        <v>0</v>
      </c>
      <c r="R272" s="694">
        <f t="shared" si="37"/>
        <v>0</v>
      </c>
      <c r="S272" s="694">
        <f t="shared" si="37"/>
        <v>0</v>
      </c>
      <c r="T272" s="694">
        <f t="shared" si="37"/>
        <v>0</v>
      </c>
      <c r="U272" s="694">
        <f t="shared" si="37"/>
        <v>0</v>
      </c>
      <c r="V272" s="694">
        <f t="shared" si="37"/>
        <v>0</v>
      </c>
      <c r="W272" s="694">
        <f t="shared" si="37"/>
        <v>0</v>
      </c>
      <c r="X272" s="694">
        <f t="shared" si="37"/>
        <v>0</v>
      </c>
      <c r="Y272" s="697">
        <f t="shared" si="44"/>
        <v>0</v>
      </c>
    </row>
    <row r="273" spans="1:25" ht="16.5" customHeight="1" outlineLevel="1">
      <c r="A273" s="491">
        <f t="shared" si="43"/>
        <v>269</v>
      </c>
      <c r="B273" s="658"/>
      <c r="C273" s="677"/>
      <c r="D273" s="678"/>
      <c r="E273" s="679"/>
      <c r="F273" s="682"/>
      <c r="G273" s="681"/>
      <c r="H273" s="495"/>
      <c r="I273" s="493" t="str">
        <f t="shared" si="40"/>
        <v/>
      </c>
      <c r="J273" s="495"/>
      <c r="K273" s="668" t="str">
        <f t="shared" si="41"/>
        <v/>
      </c>
      <c r="L273" s="660" t="str">
        <f t="shared" si="42"/>
        <v>N/A</v>
      </c>
      <c r="M273" s="694">
        <f t="shared" si="38"/>
        <v>0</v>
      </c>
      <c r="N273" s="694">
        <f t="shared" si="37"/>
        <v>0</v>
      </c>
      <c r="O273" s="694">
        <f t="shared" si="37"/>
        <v>0</v>
      </c>
      <c r="P273" s="694">
        <f t="shared" si="37"/>
        <v>0</v>
      </c>
      <c r="Q273" s="694">
        <f t="shared" si="37"/>
        <v>0</v>
      </c>
      <c r="R273" s="694">
        <f t="shared" si="37"/>
        <v>0</v>
      </c>
      <c r="S273" s="694">
        <f t="shared" si="37"/>
        <v>0</v>
      </c>
      <c r="T273" s="694">
        <f t="shared" si="37"/>
        <v>0</v>
      </c>
      <c r="U273" s="694">
        <f t="shared" si="37"/>
        <v>0</v>
      </c>
      <c r="V273" s="694">
        <f t="shared" si="37"/>
        <v>0</v>
      </c>
      <c r="W273" s="694">
        <f t="shared" si="37"/>
        <v>0</v>
      </c>
      <c r="X273" s="694">
        <f t="shared" si="37"/>
        <v>0</v>
      </c>
      <c r="Y273" s="697">
        <f t="shared" si="44"/>
        <v>0</v>
      </c>
    </row>
    <row r="274" spans="1:25" ht="16.5" customHeight="1" outlineLevel="1">
      <c r="A274" s="491">
        <f t="shared" si="43"/>
        <v>270</v>
      </c>
      <c r="B274" s="659"/>
      <c r="C274" s="677"/>
      <c r="D274" s="678"/>
      <c r="E274" s="679"/>
      <c r="F274" s="682"/>
      <c r="G274" s="681"/>
      <c r="H274" s="495"/>
      <c r="I274" s="493" t="str">
        <f t="shared" si="40"/>
        <v/>
      </c>
      <c r="J274" s="495"/>
      <c r="K274" s="668" t="str">
        <f t="shared" si="41"/>
        <v/>
      </c>
      <c r="L274" s="660" t="str">
        <f t="shared" si="42"/>
        <v>N/A</v>
      </c>
      <c r="M274" s="694">
        <f t="shared" si="38"/>
        <v>0</v>
      </c>
      <c r="N274" s="694">
        <f t="shared" si="37"/>
        <v>0</v>
      </c>
      <c r="O274" s="694">
        <f t="shared" si="37"/>
        <v>0</v>
      </c>
      <c r="P274" s="694">
        <f t="shared" si="37"/>
        <v>0</v>
      </c>
      <c r="Q274" s="694">
        <f t="shared" si="37"/>
        <v>0</v>
      </c>
      <c r="R274" s="694">
        <f t="shared" si="37"/>
        <v>0</v>
      </c>
      <c r="S274" s="694">
        <f t="shared" si="37"/>
        <v>0</v>
      </c>
      <c r="T274" s="694">
        <f t="shared" si="37"/>
        <v>0</v>
      </c>
      <c r="U274" s="694">
        <f t="shared" si="37"/>
        <v>0</v>
      </c>
      <c r="V274" s="694">
        <f t="shared" si="37"/>
        <v>0</v>
      </c>
      <c r="W274" s="694">
        <f t="shared" si="37"/>
        <v>0</v>
      </c>
      <c r="X274" s="694">
        <f t="shared" si="37"/>
        <v>0</v>
      </c>
      <c r="Y274" s="697">
        <f t="shared" si="44"/>
        <v>0</v>
      </c>
    </row>
    <row r="275" spans="1:25" ht="16.5" customHeight="1" outlineLevel="1">
      <c r="A275" s="491">
        <f t="shared" si="43"/>
        <v>271</v>
      </c>
      <c r="B275" s="658"/>
      <c r="C275" s="677"/>
      <c r="D275" s="678"/>
      <c r="E275" s="679"/>
      <c r="F275" s="682"/>
      <c r="G275" s="681"/>
      <c r="H275" s="495"/>
      <c r="I275" s="493" t="str">
        <f t="shared" si="40"/>
        <v/>
      </c>
      <c r="J275" s="495"/>
      <c r="K275" s="668" t="str">
        <f t="shared" si="41"/>
        <v/>
      </c>
      <c r="L275" s="660" t="str">
        <f t="shared" si="42"/>
        <v>N/A</v>
      </c>
      <c r="M275" s="694">
        <f t="shared" si="38"/>
        <v>0</v>
      </c>
      <c r="N275" s="694">
        <f t="shared" si="38"/>
        <v>0</v>
      </c>
      <c r="O275" s="694">
        <f t="shared" si="38"/>
        <v>0</v>
      </c>
      <c r="P275" s="694">
        <f t="shared" si="38"/>
        <v>0</v>
      </c>
      <c r="Q275" s="694">
        <f t="shared" si="38"/>
        <v>0</v>
      </c>
      <c r="R275" s="694">
        <f t="shared" si="38"/>
        <v>0</v>
      </c>
      <c r="S275" s="694">
        <f t="shared" si="38"/>
        <v>0</v>
      </c>
      <c r="T275" s="694">
        <f t="shared" si="38"/>
        <v>0</v>
      </c>
      <c r="U275" s="694">
        <f t="shared" si="38"/>
        <v>0</v>
      </c>
      <c r="V275" s="694">
        <f t="shared" si="38"/>
        <v>0</v>
      </c>
      <c r="W275" s="694">
        <f t="shared" si="38"/>
        <v>0</v>
      </c>
      <c r="X275" s="694">
        <f t="shared" si="38"/>
        <v>0</v>
      </c>
      <c r="Y275" s="697">
        <f t="shared" si="44"/>
        <v>0</v>
      </c>
    </row>
    <row r="276" spans="1:25" ht="16.5" customHeight="1" outlineLevel="1">
      <c r="A276" s="491">
        <f t="shared" si="43"/>
        <v>272</v>
      </c>
      <c r="B276" s="658"/>
      <c r="C276" s="677"/>
      <c r="D276" s="678"/>
      <c r="E276" s="679"/>
      <c r="F276" s="680"/>
      <c r="G276" s="681"/>
      <c r="H276" s="495"/>
      <c r="I276" s="493" t="str">
        <f t="shared" si="40"/>
        <v/>
      </c>
      <c r="J276" s="495"/>
      <c r="K276" s="668" t="str">
        <f t="shared" si="41"/>
        <v/>
      </c>
      <c r="L276" s="660" t="str">
        <f t="shared" si="42"/>
        <v>N/A</v>
      </c>
      <c r="M276" s="694">
        <f t="shared" si="38"/>
        <v>0</v>
      </c>
      <c r="N276" s="694">
        <f t="shared" si="38"/>
        <v>0</v>
      </c>
      <c r="O276" s="694">
        <f t="shared" si="38"/>
        <v>0</v>
      </c>
      <c r="P276" s="694">
        <f t="shared" si="38"/>
        <v>0</v>
      </c>
      <c r="Q276" s="694">
        <f t="shared" si="38"/>
        <v>0</v>
      </c>
      <c r="R276" s="694">
        <f t="shared" si="38"/>
        <v>0</v>
      </c>
      <c r="S276" s="694">
        <f t="shared" si="38"/>
        <v>0</v>
      </c>
      <c r="T276" s="694">
        <f t="shared" si="38"/>
        <v>0</v>
      </c>
      <c r="U276" s="694">
        <f t="shared" si="38"/>
        <v>0</v>
      </c>
      <c r="V276" s="694">
        <f t="shared" si="38"/>
        <v>0</v>
      </c>
      <c r="W276" s="694">
        <f t="shared" si="38"/>
        <v>0</v>
      </c>
      <c r="X276" s="694">
        <f t="shared" si="38"/>
        <v>0</v>
      </c>
      <c r="Y276" s="697">
        <f t="shared" si="44"/>
        <v>0</v>
      </c>
    </row>
    <row r="277" spans="1:25" ht="16.5" customHeight="1" outlineLevel="1">
      <c r="A277" s="491">
        <f t="shared" si="43"/>
        <v>273</v>
      </c>
      <c r="B277" s="658"/>
      <c r="C277" s="677"/>
      <c r="D277" s="678"/>
      <c r="E277" s="679"/>
      <c r="F277" s="682"/>
      <c r="G277" s="681"/>
      <c r="H277" s="495"/>
      <c r="I277" s="493" t="str">
        <f t="shared" si="40"/>
        <v/>
      </c>
      <c r="J277" s="495"/>
      <c r="K277" s="668" t="str">
        <f t="shared" si="41"/>
        <v/>
      </c>
      <c r="L277" s="660" t="str">
        <f t="shared" si="42"/>
        <v>N/A</v>
      </c>
      <c r="M277" s="694">
        <f t="shared" si="38"/>
        <v>0</v>
      </c>
      <c r="N277" s="694">
        <f t="shared" si="38"/>
        <v>0</v>
      </c>
      <c r="O277" s="694">
        <f t="shared" si="38"/>
        <v>0</v>
      </c>
      <c r="P277" s="694">
        <f t="shared" si="38"/>
        <v>0</v>
      </c>
      <c r="Q277" s="694">
        <f t="shared" si="38"/>
        <v>0</v>
      </c>
      <c r="R277" s="694">
        <f t="shared" si="38"/>
        <v>0</v>
      </c>
      <c r="S277" s="694">
        <f t="shared" si="38"/>
        <v>0</v>
      </c>
      <c r="T277" s="694">
        <f t="shared" si="38"/>
        <v>0</v>
      </c>
      <c r="U277" s="694">
        <f t="shared" si="38"/>
        <v>0</v>
      </c>
      <c r="V277" s="694">
        <f t="shared" si="38"/>
        <v>0</v>
      </c>
      <c r="W277" s="694">
        <f t="shared" si="38"/>
        <v>0</v>
      </c>
      <c r="X277" s="694">
        <f t="shared" si="38"/>
        <v>0</v>
      </c>
      <c r="Y277" s="697">
        <f t="shared" si="44"/>
        <v>0</v>
      </c>
    </row>
    <row r="278" spans="1:25" ht="16.5" customHeight="1" outlineLevel="1">
      <c r="A278" s="491">
        <f t="shared" si="43"/>
        <v>274</v>
      </c>
      <c r="B278" s="658"/>
      <c r="C278" s="677"/>
      <c r="D278" s="678"/>
      <c r="E278" s="679"/>
      <c r="F278" s="680"/>
      <c r="G278" s="681"/>
      <c r="H278" s="495"/>
      <c r="I278" s="493" t="str">
        <f t="shared" si="40"/>
        <v/>
      </c>
      <c r="J278" s="495"/>
      <c r="K278" s="668" t="str">
        <f t="shared" si="41"/>
        <v/>
      </c>
      <c r="L278" s="660" t="str">
        <f t="shared" si="42"/>
        <v>N/A</v>
      </c>
      <c r="M278" s="694">
        <f t="shared" si="38"/>
        <v>0</v>
      </c>
      <c r="N278" s="694">
        <f t="shared" si="38"/>
        <v>0</v>
      </c>
      <c r="O278" s="694">
        <f t="shared" si="38"/>
        <v>0</v>
      </c>
      <c r="P278" s="694">
        <f t="shared" si="38"/>
        <v>0</v>
      </c>
      <c r="Q278" s="694">
        <f t="shared" si="38"/>
        <v>0</v>
      </c>
      <c r="R278" s="694">
        <f t="shared" si="38"/>
        <v>0</v>
      </c>
      <c r="S278" s="694">
        <f t="shared" si="38"/>
        <v>0</v>
      </c>
      <c r="T278" s="694">
        <f t="shared" si="38"/>
        <v>0</v>
      </c>
      <c r="U278" s="694">
        <f t="shared" si="38"/>
        <v>0</v>
      </c>
      <c r="V278" s="694">
        <f t="shared" si="38"/>
        <v>0</v>
      </c>
      <c r="W278" s="694">
        <f t="shared" si="38"/>
        <v>0</v>
      </c>
      <c r="X278" s="694">
        <f t="shared" si="38"/>
        <v>0</v>
      </c>
      <c r="Y278" s="697">
        <f t="shared" si="44"/>
        <v>0</v>
      </c>
    </row>
    <row r="279" spans="1:25" ht="16.5" customHeight="1" outlineLevel="1">
      <c r="A279" s="491">
        <f t="shared" si="43"/>
        <v>275</v>
      </c>
      <c r="B279" s="658"/>
      <c r="C279" s="677"/>
      <c r="D279" s="678"/>
      <c r="E279" s="679"/>
      <c r="F279" s="682"/>
      <c r="G279" s="681"/>
      <c r="H279" s="495"/>
      <c r="I279" s="493" t="str">
        <f t="shared" si="40"/>
        <v/>
      </c>
      <c r="J279" s="495"/>
      <c r="K279" s="668" t="str">
        <f t="shared" si="41"/>
        <v/>
      </c>
      <c r="L279" s="660" t="str">
        <f t="shared" si="42"/>
        <v>N/A</v>
      </c>
      <c r="M279" s="694">
        <f t="shared" si="38"/>
        <v>0</v>
      </c>
      <c r="N279" s="694">
        <f t="shared" si="38"/>
        <v>0</v>
      </c>
      <c r="O279" s="694">
        <f t="shared" si="38"/>
        <v>0</v>
      </c>
      <c r="P279" s="694">
        <f t="shared" si="38"/>
        <v>0</v>
      </c>
      <c r="Q279" s="694">
        <f t="shared" si="38"/>
        <v>0</v>
      </c>
      <c r="R279" s="694">
        <f t="shared" si="38"/>
        <v>0</v>
      </c>
      <c r="S279" s="694">
        <f t="shared" si="38"/>
        <v>0</v>
      </c>
      <c r="T279" s="694">
        <f t="shared" si="38"/>
        <v>0</v>
      </c>
      <c r="U279" s="694">
        <f t="shared" si="38"/>
        <v>0</v>
      </c>
      <c r="V279" s="694">
        <f t="shared" si="38"/>
        <v>0</v>
      </c>
      <c r="W279" s="694">
        <f t="shared" si="38"/>
        <v>0</v>
      </c>
      <c r="X279" s="694">
        <f t="shared" si="38"/>
        <v>0</v>
      </c>
      <c r="Y279" s="697">
        <f t="shared" si="44"/>
        <v>0</v>
      </c>
    </row>
    <row r="280" spans="1:25" ht="16.5" customHeight="1" outlineLevel="1">
      <c r="A280" s="491">
        <f t="shared" si="43"/>
        <v>276</v>
      </c>
      <c r="B280" s="658"/>
      <c r="C280" s="677"/>
      <c r="D280" s="678"/>
      <c r="E280" s="679"/>
      <c r="F280" s="680"/>
      <c r="G280" s="681"/>
      <c r="H280" s="495"/>
      <c r="I280" s="493" t="str">
        <f t="shared" si="40"/>
        <v/>
      </c>
      <c r="J280" s="495"/>
      <c r="K280" s="668" t="str">
        <f t="shared" si="41"/>
        <v/>
      </c>
      <c r="L280" s="660" t="str">
        <f t="shared" si="42"/>
        <v>N/A</v>
      </c>
      <c r="M280" s="694">
        <f t="shared" si="38"/>
        <v>0</v>
      </c>
      <c r="N280" s="694">
        <f t="shared" si="38"/>
        <v>0</v>
      </c>
      <c r="O280" s="694">
        <f t="shared" si="38"/>
        <v>0</v>
      </c>
      <c r="P280" s="694">
        <f t="shared" si="38"/>
        <v>0</v>
      </c>
      <c r="Q280" s="694">
        <f t="shared" si="38"/>
        <v>0</v>
      </c>
      <c r="R280" s="694">
        <f t="shared" si="38"/>
        <v>0</v>
      </c>
      <c r="S280" s="694">
        <f t="shared" si="38"/>
        <v>0</v>
      </c>
      <c r="T280" s="694">
        <f t="shared" si="38"/>
        <v>0</v>
      </c>
      <c r="U280" s="694">
        <f t="shared" si="38"/>
        <v>0</v>
      </c>
      <c r="V280" s="694">
        <f t="shared" si="38"/>
        <v>0</v>
      </c>
      <c r="W280" s="694">
        <f t="shared" si="38"/>
        <v>0</v>
      </c>
      <c r="X280" s="694">
        <f t="shared" si="38"/>
        <v>0</v>
      </c>
      <c r="Y280" s="697">
        <f t="shared" si="44"/>
        <v>0</v>
      </c>
    </row>
    <row r="281" spans="1:25" ht="16.5" customHeight="1" outlineLevel="1">
      <c r="A281" s="491">
        <f t="shared" si="43"/>
        <v>277</v>
      </c>
      <c r="B281" s="658"/>
      <c r="C281" s="677"/>
      <c r="D281" s="678"/>
      <c r="E281" s="679"/>
      <c r="F281" s="680"/>
      <c r="G281" s="681"/>
      <c r="H281" s="495"/>
      <c r="I281" s="493" t="str">
        <f t="shared" si="40"/>
        <v/>
      </c>
      <c r="J281" s="495"/>
      <c r="K281" s="668" t="str">
        <f t="shared" si="41"/>
        <v/>
      </c>
      <c r="L281" s="660" t="str">
        <f t="shared" si="42"/>
        <v>N/A</v>
      </c>
      <c r="M281" s="694">
        <f t="shared" si="38"/>
        <v>0</v>
      </c>
      <c r="N281" s="694">
        <f t="shared" si="38"/>
        <v>0</v>
      </c>
      <c r="O281" s="694">
        <f t="shared" si="38"/>
        <v>0</v>
      </c>
      <c r="P281" s="694">
        <f t="shared" si="38"/>
        <v>0</v>
      </c>
      <c r="Q281" s="694">
        <f t="shared" si="38"/>
        <v>0</v>
      </c>
      <c r="R281" s="694">
        <f t="shared" si="38"/>
        <v>0</v>
      </c>
      <c r="S281" s="694">
        <f t="shared" si="38"/>
        <v>0</v>
      </c>
      <c r="T281" s="694">
        <f t="shared" si="38"/>
        <v>0</v>
      </c>
      <c r="U281" s="694">
        <f t="shared" si="38"/>
        <v>0</v>
      </c>
      <c r="V281" s="694">
        <f t="shared" si="38"/>
        <v>0</v>
      </c>
      <c r="W281" s="694">
        <f t="shared" si="38"/>
        <v>0</v>
      </c>
      <c r="X281" s="694">
        <f t="shared" si="38"/>
        <v>0</v>
      </c>
      <c r="Y281" s="697">
        <f t="shared" si="44"/>
        <v>0</v>
      </c>
    </row>
    <row r="282" spans="1:25" ht="16.5" customHeight="1" outlineLevel="1">
      <c r="A282" s="491">
        <f t="shared" si="43"/>
        <v>278</v>
      </c>
      <c r="B282" s="658"/>
      <c r="C282" s="677"/>
      <c r="D282" s="678"/>
      <c r="E282" s="679"/>
      <c r="F282" s="680"/>
      <c r="G282" s="681"/>
      <c r="H282" s="495"/>
      <c r="I282" s="493" t="str">
        <f t="shared" si="40"/>
        <v/>
      </c>
      <c r="J282" s="495"/>
      <c r="K282" s="668" t="str">
        <f t="shared" si="41"/>
        <v/>
      </c>
      <c r="L282" s="660" t="str">
        <f t="shared" si="42"/>
        <v>N/A</v>
      </c>
      <c r="M282" s="694">
        <f t="shared" si="38"/>
        <v>0</v>
      </c>
      <c r="N282" s="694">
        <f t="shared" si="38"/>
        <v>0</v>
      </c>
      <c r="O282" s="694">
        <f t="shared" si="38"/>
        <v>0</v>
      </c>
      <c r="P282" s="694">
        <f t="shared" si="38"/>
        <v>0</v>
      </c>
      <c r="Q282" s="694">
        <f t="shared" si="38"/>
        <v>0</v>
      </c>
      <c r="R282" s="694">
        <f t="shared" si="38"/>
        <v>0</v>
      </c>
      <c r="S282" s="694">
        <f t="shared" si="38"/>
        <v>0</v>
      </c>
      <c r="T282" s="694">
        <f t="shared" si="38"/>
        <v>0</v>
      </c>
      <c r="U282" s="694">
        <f t="shared" si="38"/>
        <v>0</v>
      </c>
      <c r="V282" s="694">
        <f t="shared" si="38"/>
        <v>0</v>
      </c>
      <c r="W282" s="694">
        <f t="shared" si="38"/>
        <v>0</v>
      </c>
      <c r="X282" s="694">
        <f t="shared" si="38"/>
        <v>0</v>
      </c>
      <c r="Y282" s="697">
        <f t="shared" si="44"/>
        <v>0</v>
      </c>
    </row>
    <row r="283" spans="1:25" ht="16.5" customHeight="1" outlineLevel="1">
      <c r="A283" s="491">
        <f t="shared" si="43"/>
        <v>279</v>
      </c>
      <c r="B283" s="658"/>
      <c r="C283" s="677"/>
      <c r="D283" s="678"/>
      <c r="E283" s="679"/>
      <c r="F283" s="680"/>
      <c r="G283" s="681"/>
      <c r="H283" s="495"/>
      <c r="I283" s="493" t="str">
        <f t="shared" si="40"/>
        <v/>
      </c>
      <c r="J283" s="495"/>
      <c r="K283" s="668" t="str">
        <f t="shared" si="41"/>
        <v/>
      </c>
      <c r="L283" s="660" t="str">
        <f t="shared" si="42"/>
        <v>N/A</v>
      </c>
      <c r="M283" s="694">
        <f t="shared" si="38"/>
        <v>0</v>
      </c>
      <c r="N283" s="694">
        <f t="shared" si="38"/>
        <v>0</v>
      </c>
      <c r="O283" s="694">
        <f t="shared" si="38"/>
        <v>0</v>
      </c>
      <c r="P283" s="694">
        <f t="shared" si="38"/>
        <v>0</v>
      </c>
      <c r="Q283" s="694">
        <f t="shared" si="38"/>
        <v>0</v>
      </c>
      <c r="R283" s="694">
        <f t="shared" si="38"/>
        <v>0</v>
      </c>
      <c r="S283" s="694">
        <f t="shared" si="38"/>
        <v>0</v>
      </c>
      <c r="T283" s="694">
        <f t="shared" si="38"/>
        <v>0</v>
      </c>
      <c r="U283" s="694">
        <f t="shared" si="38"/>
        <v>0</v>
      </c>
      <c r="V283" s="694">
        <f t="shared" si="38"/>
        <v>0</v>
      </c>
      <c r="W283" s="694">
        <f t="shared" si="38"/>
        <v>0</v>
      </c>
      <c r="X283" s="694">
        <f t="shared" si="38"/>
        <v>0</v>
      </c>
      <c r="Y283" s="697">
        <f t="shared" si="44"/>
        <v>0</v>
      </c>
    </row>
    <row r="284" spans="1:25" ht="16.5" customHeight="1" outlineLevel="1">
      <c r="A284" s="491">
        <f t="shared" si="43"/>
        <v>280</v>
      </c>
      <c r="B284" s="659"/>
      <c r="C284" s="677"/>
      <c r="D284" s="678"/>
      <c r="E284" s="679"/>
      <c r="F284" s="680"/>
      <c r="G284" s="681"/>
      <c r="H284" s="495"/>
      <c r="I284" s="493" t="str">
        <f t="shared" si="40"/>
        <v/>
      </c>
      <c r="J284" s="495"/>
      <c r="K284" s="668" t="str">
        <f t="shared" si="41"/>
        <v/>
      </c>
      <c r="L284" s="660" t="str">
        <f t="shared" si="42"/>
        <v>N/A</v>
      </c>
      <c r="M284" s="694">
        <f t="shared" si="38"/>
        <v>0</v>
      </c>
      <c r="N284" s="694">
        <f t="shared" si="38"/>
        <v>0</v>
      </c>
      <c r="O284" s="694">
        <f t="shared" si="38"/>
        <v>0</v>
      </c>
      <c r="P284" s="694">
        <f t="shared" si="38"/>
        <v>0</v>
      </c>
      <c r="Q284" s="694">
        <f t="shared" si="38"/>
        <v>0</v>
      </c>
      <c r="R284" s="694">
        <f t="shared" si="38"/>
        <v>0</v>
      </c>
      <c r="S284" s="694">
        <f t="shared" si="38"/>
        <v>0</v>
      </c>
      <c r="T284" s="694">
        <f t="shared" si="38"/>
        <v>0</v>
      </c>
      <c r="U284" s="694">
        <f t="shared" si="38"/>
        <v>0</v>
      </c>
      <c r="V284" s="694">
        <f t="shared" si="38"/>
        <v>0</v>
      </c>
      <c r="W284" s="694">
        <f t="shared" si="38"/>
        <v>0</v>
      </c>
      <c r="X284" s="694">
        <f t="shared" si="38"/>
        <v>0</v>
      </c>
      <c r="Y284" s="697">
        <f t="shared" si="44"/>
        <v>0</v>
      </c>
    </row>
    <row r="285" spans="1:25" ht="16.5" customHeight="1" outlineLevel="1">
      <c r="A285" s="491">
        <f t="shared" si="43"/>
        <v>281</v>
      </c>
      <c r="B285" s="658"/>
      <c r="C285" s="677"/>
      <c r="D285" s="678"/>
      <c r="E285" s="679"/>
      <c r="F285" s="680"/>
      <c r="G285" s="681"/>
      <c r="H285" s="495"/>
      <c r="I285" s="493" t="str">
        <f t="shared" si="40"/>
        <v/>
      </c>
      <c r="J285" s="495"/>
      <c r="K285" s="668" t="str">
        <f t="shared" si="41"/>
        <v/>
      </c>
      <c r="L285" s="660" t="str">
        <f t="shared" si="42"/>
        <v>N/A</v>
      </c>
      <c r="M285" s="694">
        <f t="shared" si="38"/>
        <v>0</v>
      </c>
      <c r="N285" s="694">
        <f t="shared" si="38"/>
        <v>0</v>
      </c>
      <c r="O285" s="694">
        <f t="shared" si="38"/>
        <v>0</v>
      </c>
      <c r="P285" s="694">
        <f t="shared" si="38"/>
        <v>0</v>
      </c>
      <c r="Q285" s="694">
        <f t="shared" si="38"/>
        <v>0</v>
      </c>
      <c r="R285" s="694">
        <f t="shared" si="38"/>
        <v>0</v>
      </c>
      <c r="S285" s="694">
        <f t="shared" si="38"/>
        <v>0</v>
      </c>
      <c r="T285" s="694">
        <f t="shared" si="38"/>
        <v>0</v>
      </c>
      <c r="U285" s="694">
        <f t="shared" si="38"/>
        <v>0</v>
      </c>
      <c r="V285" s="694">
        <f t="shared" si="38"/>
        <v>0</v>
      </c>
      <c r="W285" s="694">
        <f t="shared" si="38"/>
        <v>0</v>
      </c>
      <c r="X285" s="694">
        <f t="shared" si="38"/>
        <v>0</v>
      </c>
      <c r="Y285" s="697">
        <f t="shared" si="44"/>
        <v>0</v>
      </c>
    </row>
    <row r="286" spans="1:25" ht="16.5" customHeight="1" outlineLevel="1">
      <c r="A286" s="491">
        <f t="shared" si="43"/>
        <v>282</v>
      </c>
      <c r="B286" s="658"/>
      <c r="C286" s="677"/>
      <c r="D286" s="678"/>
      <c r="E286" s="679"/>
      <c r="F286" s="680"/>
      <c r="G286" s="681"/>
      <c r="H286" s="495"/>
      <c r="I286" s="493" t="str">
        <f t="shared" si="40"/>
        <v/>
      </c>
      <c r="J286" s="495"/>
      <c r="K286" s="668" t="str">
        <f t="shared" si="41"/>
        <v/>
      </c>
      <c r="L286" s="660" t="str">
        <f t="shared" si="42"/>
        <v>N/A</v>
      </c>
      <c r="M286" s="694">
        <f t="shared" si="38"/>
        <v>0</v>
      </c>
      <c r="N286" s="694">
        <f t="shared" si="38"/>
        <v>0</v>
      </c>
      <c r="O286" s="694">
        <f t="shared" si="38"/>
        <v>0</v>
      </c>
      <c r="P286" s="694">
        <f t="shared" si="38"/>
        <v>0</v>
      </c>
      <c r="Q286" s="694">
        <f t="shared" si="38"/>
        <v>0</v>
      </c>
      <c r="R286" s="694">
        <f t="shared" si="38"/>
        <v>0</v>
      </c>
      <c r="S286" s="694">
        <f t="shared" si="38"/>
        <v>0</v>
      </c>
      <c r="T286" s="694">
        <f t="shared" si="38"/>
        <v>0</v>
      </c>
      <c r="U286" s="694">
        <f t="shared" si="38"/>
        <v>0</v>
      </c>
      <c r="V286" s="694">
        <f t="shared" si="38"/>
        <v>0</v>
      </c>
      <c r="W286" s="694">
        <f t="shared" si="38"/>
        <v>0</v>
      </c>
      <c r="X286" s="694">
        <f t="shared" si="38"/>
        <v>0</v>
      </c>
      <c r="Y286" s="697">
        <f t="shared" si="44"/>
        <v>0</v>
      </c>
    </row>
    <row r="287" spans="1:25" ht="16.5" customHeight="1" outlineLevel="1">
      <c r="A287" s="491">
        <f t="shared" si="43"/>
        <v>283</v>
      </c>
      <c r="B287" s="658"/>
      <c r="C287" s="677"/>
      <c r="D287" s="678"/>
      <c r="E287" s="679"/>
      <c r="F287" s="680"/>
      <c r="G287" s="681"/>
      <c r="H287" s="495"/>
      <c r="I287" s="493" t="str">
        <f t="shared" si="40"/>
        <v/>
      </c>
      <c r="J287" s="495"/>
      <c r="K287" s="668" t="str">
        <f t="shared" si="41"/>
        <v/>
      </c>
      <c r="L287" s="660" t="str">
        <f t="shared" si="42"/>
        <v>N/A</v>
      </c>
      <c r="M287" s="694">
        <f t="shared" si="38"/>
        <v>0</v>
      </c>
      <c r="N287" s="694">
        <f t="shared" si="38"/>
        <v>0</v>
      </c>
      <c r="O287" s="694">
        <f t="shared" si="38"/>
        <v>0</v>
      </c>
      <c r="P287" s="694">
        <f t="shared" si="38"/>
        <v>0</v>
      </c>
      <c r="Q287" s="694">
        <f t="shared" si="38"/>
        <v>0</v>
      </c>
      <c r="R287" s="694">
        <f t="shared" si="38"/>
        <v>0</v>
      </c>
      <c r="S287" s="694">
        <f t="shared" si="38"/>
        <v>0</v>
      </c>
      <c r="T287" s="694">
        <f t="shared" si="38"/>
        <v>0</v>
      </c>
      <c r="U287" s="694">
        <f t="shared" si="38"/>
        <v>0</v>
      </c>
      <c r="V287" s="694">
        <f t="shared" si="38"/>
        <v>0</v>
      </c>
      <c r="W287" s="694">
        <f t="shared" si="38"/>
        <v>0</v>
      </c>
      <c r="X287" s="694">
        <f t="shared" si="38"/>
        <v>0</v>
      </c>
      <c r="Y287" s="697">
        <f t="shared" si="44"/>
        <v>0</v>
      </c>
    </row>
    <row r="288" spans="1:25" ht="16.5" customHeight="1" outlineLevel="1">
      <c r="A288" s="491">
        <f t="shared" si="43"/>
        <v>284</v>
      </c>
      <c r="B288" s="658"/>
      <c r="C288" s="677"/>
      <c r="D288" s="678"/>
      <c r="E288" s="679"/>
      <c r="F288" s="682"/>
      <c r="G288" s="681"/>
      <c r="H288" s="495"/>
      <c r="I288" s="493" t="str">
        <f t="shared" si="40"/>
        <v/>
      </c>
      <c r="J288" s="495"/>
      <c r="K288" s="668" t="str">
        <f t="shared" si="41"/>
        <v/>
      </c>
      <c r="L288" s="660" t="str">
        <f t="shared" si="42"/>
        <v>N/A</v>
      </c>
      <c r="M288" s="694">
        <f t="shared" si="38"/>
        <v>0</v>
      </c>
      <c r="N288" s="694">
        <f t="shared" si="38"/>
        <v>0</v>
      </c>
      <c r="O288" s="694">
        <f t="shared" si="38"/>
        <v>0</v>
      </c>
      <c r="P288" s="694">
        <f t="shared" si="38"/>
        <v>0</v>
      </c>
      <c r="Q288" s="694">
        <f t="shared" si="38"/>
        <v>0</v>
      </c>
      <c r="R288" s="694">
        <f t="shared" si="38"/>
        <v>0</v>
      </c>
      <c r="S288" s="694">
        <f t="shared" si="38"/>
        <v>0</v>
      </c>
      <c r="T288" s="694">
        <f t="shared" si="38"/>
        <v>0</v>
      </c>
      <c r="U288" s="694">
        <f t="shared" si="38"/>
        <v>0</v>
      </c>
      <c r="V288" s="694">
        <f t="shared" si="38"/>
        <v>0</v>
      </c>
      <c r="W288" s="694">
        <f t="shared" si="38"/>
        <v>0</v>
      </c>
      <c r="X288" s="694">
        <f t="shared" si="38"/>
        <v>0</v>
      </c>
      <c r="Y288" s="697">
        <f t="shared" si="44"/>
        <v>0</v>
      </c>
    </row>
    <row r="289" spans="1:25" ht="16.5" customHeight="1" outlineLevel="1">
      <c r="A289" s="491">
        <f t="shared" si="43"/>
        <v>285</v>
      </c>
      <c r="B289" s="658"/>
      <c r="C289" s="677"/>
      <c r="D289" s="678"/>
      <c r="E289" s="679"/>
      <c r="F289" s="682"/>
      <c r="G289" s="681"/>
      <c r="H289" s="495"/>
      <c r="I289" s="493" t="str">
        <f t="shared" si="40"/>
        <v/>
      </c>
      <c r="J289" s="495"/>
      <c r="K289" s="668" t="str">
        <f t="shared" si="41"/>
        <v/>
      </c>
      <c r="L289" s="660" t="str">
        <f t="shared" si="42"/>
        <v>N/A</v>
      </c>
      <c r="M289" s="694">
        <f t="shared" si="38"/>
        <v>0</v>
      </c>
      <c r="N289" s="694">
        <f t="shared" si="38"/>
        <v>0</v>
      </c>
      <c r="O289" s="694">
        <f t="shared" si="38"/>
        <v>0</v>
      </c>
      <c r="P289" s="694">
        <f t="shared" si="38"/>
        <v>0</v>
      </c>
      <c r="Q289" s="694">
        <f t="shared" si="38"/>
        <v>0</v>
      </c>
      <c r="R289" s="694">
        <f t="shared" si="38"/>
        <v>0</v>
      </c>
      <c r="S289" s="694">
        <f t="shared" si="38"/>
        <v>0</v>
      </c>
      <c r="T289" s="694">
        <f t="shared" si="38"/>
        <v>0</v>
      </c>
      <c r="U289" s="694">
        <f t="shared" si="38"/>
        <v>0</v>
      </c>
      <c r="V289" s="694">
        <f t="shared" si="38"/>
        <v>0</v>
      </c>
      <c r="W289" s="694">
        <f t="shared" si="38"/>
        <v>0</v>
      </c>
      <c r="X289" s="694">
        <f t="shared" si="38"/>
        <v>0</v>
      </c>
      <c r="Y289" s="697">
        <f t="shared" si="44"/>
        <v>0</v>
      </c>
    </row>
    <row r="290" spans="1:25" ht="16.5" customHeight="1" outlineLevel="1">
      <c r="A290" s="491">
        <f t="shared" si="43"/>
        <v>286</v>
      </c>
      <c r="B290" s="658"/>
      <c r="C290" s="677"/>
      <c r="D290" s="678"/>
      <c r="E290" s="679"/>
      <c r="F290" s="682"/>
      <c r="G290" s="681"/>
      <c r="H290" s="495"/>
      <c r="I290" s="493" t="str">
        <f t="shared" si="40"/>
        <v/>
      </c>
      <c r="J290" s="495"/>
      <c r="K290" s="668" t="str">
        <f t="shared" si="41"/>
        <v/>
      </c>
      <c r="L290" s="660" t="str">
        <f t="shared" si="42"/>
        <v>N/A</v>
      </c>
      <c r="M290" s="694">
        <f t="shared" si="38"/>
        <v>0</v>
      </c>
      <c r="N290" s="694">
        <f t="shared" si="38"/>
        <v>0</v>
      </c>
      <c r="O290" s="694">
        <f t="shared" si="38"/>
        <v>0</v>
      </c>
      <c r="P290" s="694">
        <f t="shared" si="38"/>
        <v>0</v>
      </c>
      <c r="Q290" s="694">
        <f t="shared" si="38"/>
        <v>0</v>
      </c>
      <c r="R290" s="694">
        <f t="shared" si="38"/>
        <v>0</v>
      </c>
      <c r="S290" s="694">
        <f t="shared" si="38"/>
        <v>0</v>
      </c>
      <c r="T290" s="694">
        <f t="shared" si="38"/>
        <v>0</v>
      </c>
      <c r="U290" s="694">
        <f t="shared" si="38"/>
        <v>0</v>
      </c>
      <c r="V290" s="694">
        <f t="shared" si="38"/>
        <v>0</v>
      </c>
      <c r="W290" s="694">
        <f t="shared" si="38"/>
        <v>0</v>
      </c>
      <c r="X290" s="694">
        <f t="shared" si="38"/>
        <v>0</v>
      </c>
      <c r="Y290" s="697">
        <f t="shared" si="44"/>
        <v>0</v>
      </c>
    </row>
    <row r="291" spans="1:25" ht="16.5" customHeight="1" outlineLevel="1">
      <c r="A291" s="491">
        <f t="shared" si="43"/>
        <v>287</v>
      </c>
      <c r="B291" s="658"/>
      <c r="C291" s="677"/>
      <c r="D291" s="678"/>
      <c r="E291" s="679"/>
      <c r="F291" s="682"/>
      <c r="G291" s="681"/>
      <c r="H291" s="495"/>
      <c r="I291" s="493" t="str">
        <f t="shared" si="40"/>
        <v/>
      </c>
      <c r="J291" s="495"/>
      <c r="K291" s="668" t="str">
        <f t="shared" si="41"/>
        <v/>
      </c>
      <c r="L291" s="660" t="str">
        <f t="shared" si="42"/>
        <v>N/A</v>
      </c>
      <c r="M291" s="694">
        <f t="shared" si="38"/>
        <v>0</v>
      </c>
      <c r="N291" s="694">
        <f t="shared" si="38"/>
        <v>0</v>
      </c>
      <c r="O291" s="694">
        <f t="shared" si="38"/>
        <v>0</v>
      </c>
      <c r="P291" s="694">
        <f t="shared" si="38"/>
        <v>0</v>
      </c>
      <c r="Q291" s="694">
        <f t="shared" si="38"/>
        <v>0</v>
      </c>
      <c r="R291" s="694">
        <f t="shared" si="38"/>
        <v>0</v>
      </c>
      <c r="S291" s="694">
        <f t="shared" si="38"/>
        <v>0</v>
      </c>
      <c r="T291" s="694">
        <f t="shared" si="38"/>
        <v>0</v>
      </c>
      <c r="U291" s="694">
        <f t="shared" si="38"/>
        <v>0</v>
      </c>
      <c r="V291" s="694">
        <f t="shared" si="38"/>
        <v>0</v>
      </c>
      <c r="W291" s="694">
        <f t="shared" si="38"/>
        <v>0</v>
      </c>
      <c r="X291" s="694">
        <f t="shared" si="38"/>
        <v>0</v>
      </c>
      <c r="Y291" s="697">
        <f t="shared" si="44"/>
        <v>0</v>
      </c>
    </row>
    <row r="292" spans="1:25" ht="16.5" customHeight="1" outlineLevel="1">
      <c r="A292" s="491">
        <f t="shared" si="43"/>
        <v>288</v>
      </c>
      <c r="B292" s="658"/>
      <c r="C292" s="677"/>
      <c r="D292" s="678"/>
      <c r="E292" s="679"/>
      <c r="F292" s="680"/>
      <c r="G292" s="681"/>
      <c r="H292" s="495"/>
      <c r="I292" s="493" t="str">
        <f t="shared" si="40"/>
        <v/>
      </c>
      <c r="J292" s="495"/>
      <c r="K292" s="668" t="str">
        <f t="shared" si="41"/>
        <v/>
      </c>
      <c r="L292" s="660" t="str">
        <f t="shared" si="42"/>
        <v>N/A</v>
      </c>
      <c r="M292" s="694">
        <f t="shared" si="38"/>
        <v>0</v>
      </c>
      <c r="N292" s="694">
        <f t="shared" si="38"/>
        <v>0</v>
      </c>
      <c r="O292" s="694">
        <f t="shared" si="38"/>
        <v>0</v>
      </c>
      <c r="P292" s="694">
        <f t="shared" si="38"/>
        <v>0</v>
      </c>
      <c r="Q292" s="694">
        <f t="shared" si="38"/>
        <v>0</v>
      </c>
      <c r="R292" s="694">
        <f t="shared" si="38"/>
        <v>0</v>
      </c>
      <c r="S292" s="694">
        <f t="shared" si="38"/>
        <v>0</v>
      </c>
      <c r="T292" s="694">
        <f t="shared" si="38"/>
        <v>0</v>
      </c>
      <c r="U292" s="694">
        <f t="shared" si="38"/>
        <v>0</v>
      </c>
      <c r="V292" s="694">
        <f t="shared" si="38"/>
        <v>0</v>
      </c>
      <c r="W292" s="694">
        <f t="shared" si="38"/>
        <v>0</v>
      </c>
      <c r="X292" s="694">
        <f t="shared" si="38"/>
        <v>0</v>
      </c>
      <c r="Y292" s="697">
        <f t="shared" si="44"/>
        <v>0</v>
      </c>
    </row>
    <row r="293" spans="1:25" ht="16.5" customHeight="1" outlineLevel="1">
      <c r="A293" s="491">
        <f t="shared" si="43"/>
        <v>289</v>
      </c>
      <c r="B293" s="658"/>
      <c r="C293" s="677"/>
      <c r="D293" s="678"/>
      <c r="E293" s="679"/>
      <c r="F293" s="680"/>
      <c r="G293" s="681"/>
      <c r="H293" s="689"/>
      <c r="I293" s="493" t="str">
        <f t="shared" si="40"/>
        <v/>
      </c>
      <c r="J293" s="689"/>
      <c r="K293" s="668" t="str">
        <f t="shared" si="41"/>
        <v/>
      </c>
      <c r="L293" s="660" t="str">
        <f t="shared" si="42"/>
        <v>N/A</v>
      </c>
      <c r="M293" s="694">
        <f t="shared" si="38"/>
        <v>0</v>
      </c>
      <c r="N293" s="694">
        <f t="shared" si="38"/>
        <v>0</v>
      </c>
      <c r="O293" s="694">
        <f t="shared" si="38"/>
        <v>0</v>
      </c>
      <c r="P293" s="694">
        <f t="shared" si="38"/>
        <v>0</v>
      </c>
      <c r="Q293" s="694">
        <f t="shared" si="38"/>
        <v>0</v>
      </c>
      <c r="R293" s="694">
        <f t="shared" si="38"/>
        <v>0</v>
      </c>
      <c r="S293" s="694">
        <f t="shared" si="38"/>
        <v>0</v>
      </c>
      <c r="T293" s="694">
        <f t="shared" si="38"/>
        <v>0</v>
      </c>
      <c r="U293" s="694">
        <f t="shared" si="38"/>
        <v>0</v>
      </c>
      <c r="V293" s="694">
        <f t="shared" si="38"/>
        <v>0</v>
      </c>
      <c r="W293" s="694">
        <f t="shared" si="38"/>
        <v>0</v>
      </c>
      <c r="X293" s="694">
        <f t="shared" si="38"/>
        <v>0</v>
      </c>
      <c r="Y293" s="697">
        <f t="shared" si="44"/>
        <v>0</v>
      </c>
    </row>
    <row r="294" spans="1:25" ht="16.5" customHeight="1" outlineLevel="1">
      <c r="A294" s="491">
        <f t="shared" si="43"/>
        <v>290</v>
      </c>
      <c r="B294" s="659"/>
      <c r="C294" s="677"/>
      <c r="D294" s="678"/>
      <c r="E294" s="679"/>
      <c r="F294" s="682"/>
      <c r="G294" s="681"/>
      <c r="H294" s="492"/>
      <c r="I294" s="493" t="str">
        <f t="shared" si="40"/>
        <v/>
      </c>
      <c r="J294" s="492"/>
      <c r="K294" s="668" t="str">
        <f t="shared" si="41"/>
        <v/>
      </c>
      <c r="L294" s="660" t="str">
        <f t="shared" si="42"/>
        <v>N/A</v>
      </c>
      <c r="M294" s="694">
        <f t="shared" si="38"/>
        <v>0</v>
      </c>
      <c r="N294" s="694">
        <f t="shared" si="38"/>
        <v>0</v>
      </c>
      <c r="O294" s="694">
        <f t="shared" si="38"/>
        <v>0</v>
      </c>
      <c r="P294" s="694">
        <f t="shared" si="38"/>
        <v>0</v>
      </c>
      <c r="Q294" s="694">
        <f t="shared" si="38"/>
        <v>0</v>
      </c>
      <c r="R294" s="694">
        <f t="shared" si="38"/>
        <v>0</v>
      </c>
      <c r="S294" s="694">
        <f t="shared" si="38"/>
        <v>0</v>
      </c>
      <c r="T294" s="694">
        <f t="shared" si="38"/>
        <v>0</v>
      </c>
      <c r="U294" s="694">
        <f t="shared" si="38"/>
        <v>0</v>
      </c>
      <c r="V294" s="694">
        <f t="shared" si="38"/>
        <v>0</v>
      </c>
      <c r="W294" s="694">
        <f t="shared" ref="W294:X294" si="45">IF(AND($E294="",$F294=""),0,IF(AND((W$3&gt;=$E294),OR((W$3&lt;=$G294),($G294=""),($G294=-1),($G294=0))),IF($L294&gt;W$3,1,0),0))</f>
        <v>0</v>
      </c>
      <c r="X294" s="694">
        <f t="shared" si="45"/>
        <v>0</v>
      </c>
      <c r="Y294" s="697">
        <f t="shared" si="44"/>
        <v>0</v>
      </c>
    </row>
    <row r="295" spans="1:25" ht="16.5" customHeight="1" outlineLevel="1">
      <c r="A295" s="491">
        <f t="shared" si="43"/>
        <v>291</v>
      </c>
      <c r="B295" s="658"/>
      <c r="C295" s="677"/>
      <c r="D295" s="678"/>
      <c r="E295" s="679"/>
      <c r="F295" s="682"/>
      <c r="G295" s="681"/>
      <c r="H295" s="495"/>
      <c r="I295" s="493" t="str">
        <f t="shared" si="40"/>
        <v/>
      </c>
      <c r="J295" s="495"/>
      <c r="K295" s="668" t="str">
        <f t="shared" si="41"/>
        <v/>
      </c>
      <c r="L295" s="660" t="str">
        <f t="shared" si="42"/>
        <v>N/A</v>
      </c>
      <c r="M295" s="694">
        <f t="shared" ref="M295:X304" si="46">IF(AND($E295="",$F295=""),0,IF(AND((M$3&gt;=$E295),OR((M$3&lt;=$G295),($G295=""),($G295=-1),($G295=0))),IF($L295&gt;M$3,1,0),0))</f>
        <v>0</v>
      </c>
      <c r="N295" s="694">
        <f t="shared" si="46"/>
        <v>0</v>
      </c>
      <c r="O295" s="694">
        <f t="shared" si="46"/>
        <v>0</v>
      </c>
      <c r="P295" s="694">
        <f t="shared" si="46"/>
        <v>0</v>
      </c>
      <c r="Q295" s="694">
        <f t="shared" si="46"/>
        <v>0</v>
      </c>
      <c r="R295" s="694">
        <f t="shared" si="46"/>
        <v>0</v>
      </c>
      <c r="S295" s="694">
        <f t="shared" si="46"/>
        <v>0</v>
      </c>
      <c r="T295" s="694">
        <f t="shared" si="46"/>
        <v>0</v>
      </c>
      <c r="U295" s="694">
        <f t="shared" si="46"/>
        <v>0</v>
      </c>
      <c r="V295" s="694">
        <f t="shared" si="46"/>
        <v>0</v>
      </c>
      <c r="W295" s="694">
        <f t="shared" si="46"/>
        <v>0</v>
      </c>
      <c r="X295" s="694">
        <f t="shared" si="46"/>
        <v>0</v>
      </c>
      <c r="Y295" s="697">
        <f t="shared" si="44"/>
        <v>0</v>
      </c>
    </row>
    <row r="296" spans="1:25" ht="16.5" customHeight="1" outlineLevel="1">
      <c r="A296" s="491">
        <f t="shared" si="43"/>
        <v>292</v>
      </c>
      <c r="B296" s="658"/>
      <c r="C296" s="677"/>
      <c r="D296" s="678"/>
      <c r="E296" s="679"/>
      <c r="F296" s="682"/>
      <c r="G296" s="681"/>
      <c r="H296" s="495"/>
      <c r="I296" s="493" t="str">
        <f t="shared" si="40"/>
        <v/>
      </c>
      <c r="J296" s="495"/>
      <c r="K296" s="668" t="str">
        <f t="shared" si="41"/>
        <v/>
      </c>
      <c r="L296" s="660" t="str">
        <f t="shared" si="42"/>
        <v>N/A</v>
      </c>
      <c r="M296" s="694">
        <f t="shared" si="46"/>
        <v>0</v>
      </c>
      <c r="N296" s="694">
        <f t="shared" si="46"/>
        <v>0</v>
      </c>
      <c r="O296" s="694">
        <f t="shared" si="46"/>
        <v>0</v>
      </c>
      <c r="P296" s="694">
        <f t="shared" si="46"/>
        <v>0</v>
      </c>
      <c r="Q296" s="694">
        <f t="shared" si="46"/>
        <v>0</v>
      </c>
      <c r="R296" s="694">
        <f t="shared" si="46"/>
        <v>0</v>
      </c>
      <c r="S296" s="694">
        <f t="shared" si="46"/>
        <v>0</v>
      </c>
      <c r="T296" s="694">
        <f t="shared" si="46"/>
        <v>0</v>
      </c>
      <c r="U296" s="694">
        <f t="shared" si="46"/>
        <v>0</v>
      </c>
      <c r="V296" s="694">
        <f t="shared" si="46"/>
        <v>0</v>
      </c>
      <c r="W296" s="694">
        <f t="shared" si="46"/>
        <v>0</v>
      </c>
      <c r="X296" s="694">
        <f t="shared" si="46"/>
        <v>0</v>
      </c>
      <c r="Y296" s="697">
        <f t="shared" si="44"/>
        <v>0</v>
      </c>
    </row>
    <row r="297" spans="1:25" ht="16.5" customHeight="1" outlineLevel="1">
      <c r="A297" s="491">
        <f t="shared" si="43"/>
        <v>293</v>
      </c>
      <c r="B297" s="658"/>
      <c r="C297" s="683"/>
      <c r="D297" s="684"/>
      <c r="E297" s="682"/>
      <c r="F297" s="682"/>
      <c r="G297" s="681"/>
      <c r="H297" s="495"/>
      <c r="I297" s="493" t="str">
        <f t="shared" si="40"/>
        <v/>
      </c>
      <c r="J297" s="495"/>
      <c r="K297" s="668" t="str">
        <f t="shared" si="41"/>
        <v/>
      </c>
      <c r="L297" s="660" t="str">
        <f t="shared" si="42"/>
        <v>N/A</v>
      </c>
      <c r="M297" s="694">
        <f t="shared" si="46"/>
        <v>0</v>
      </c>
      <c r="N297" s="694">
        <f t="shared" si="46"/>
        <v>0</v>
      </c>
      <c r="O297" s="694">
        <f t="shared" si="46"/>
        <v>0</v>
      </c>
      <c r="P297" s="694">
        <f t="shared" si="46"/>
        <v>0</v>
      </c>
      <c r="Q297" s="694">
        <f t="shared" si="46"/>
        <v>0</v>
      </c>
      <c r="R297" s="694">
        <f t="shared" si="46"/>
        <v>0</v>
      </c>
      <c r="S297" s="694">
        <f t="shared" si="46"/>
        <v>0</v>
      </c>
      <c r="T297" s="694">
        <f t="shared" si="46"/>
        <v>0</v>
      </c>
      <c r="U297" s="694">
        <f t="shared" si="46"/>
        <v>0</v>
      </c>
      <c r="V297" s="694">
        <f t="shared" si="46"/>
        <v>0</v>
      </c>
      <c r="W297" s="694">
        <f t="shared" si="46"/>
        <v>0</v>
      </c>
      <c r="X297" s="694">
        <f t="shared" si="46"/>
        <v>0</v>
      </c>
      <c r="Y297" s="697">
        <f t="shared" si="44"/>
        <v>0</v>
      </c>
    </row>
    <row r="298" spans="1:25" ht="16.5" customHeight="1" outlineLevel="1">
      <c r="A298" s="491">
        <f t="shared" si="43"/>
        <v>294</v>
      </c>
      <c r="B298" s="658"/>
      <c r="C298" s="683"/>
      <c r="D298" s="684"/>
      <c r="E298" s="682"/>
      <c r="F298" s="682"/>
      <c r="G298" s="681"/>
      <c r="H298" s="495"/>
      <c r="I298" s="493" t="str">
        <f t="shared" si="40"/>
        <v/>
      </c>
      <c r="J298" s="495"/>
      <c r="K298" s="668" t="str">
        <f t="shared" si="41"/>
        <v/>
      </c>
      <c r="L298" s="660" t="str">
        <f t="shared" si="42"/>
        <v>N/A</v>
      </c>
      <c r="M298" s="694">
        <f t="shared" si="46"/>
        <v>0</v>
      </c>
      <c r="N298" s="694">
        <f t="shared" si="46"/>
        <v>0</v>
      </c>
      <c r="O298" s="694">
        <f t="shared" si="46"/>
        <v>0</v>
      </c>
      <c r="P298" s="694">
        <f t="shared" si="46"/>
        <v>0</v>
      </c>
      <c r="Q298" s="694">
        <f t="shared" si="46"/>
        <v>0</v>
      </c>
      <c r="R298" s="694">
        <f t="shared" si="46"/>
        <v>0</v>
      </c>
      <c r="S298" s="694">
        <f t="shared" si="46"/>
        <v>0</v>
      </c>
      <c r="T298" s="694">
        <f t="shared" si="46"/>
        <v>0</v>
      </c>
      <c r="U298" s="694">
        <f t="shared" si="46"/>
        <v>0</v>
      </c>
      <c r="V298" s="694">
        <f t="shared" si="46"/>
        <v>0</v>
      </c>
      <c r="W298" s="694">
        <f t="shared" si="46"/>
        <v>0</v>
      </c>
      <c r="X298" s="694">
        <f t="shared" si="46"/>
        <v>0</v>
      </c>
      <c r="Y298" s="697">
        <f t="shared" ref="Y298:Y304" si="47">SUM(M298:X298)</f>
        <v>0</v>
      </c>
    </row>
    <row r="299" spans="1:25" ht="16.5" customHeight="1" outlineLevel="1">
      <c r="A299" s="491">
        <f t="shared" si="43"/>
        <v>295</v>
      </c>
      <c r="B299" s="658"/>
      <c r="C299" s="683"/>
      <c r="D299" s="684"/>
      <c r="E299" s="682"/>
      <c r="F299" s="682"/>
      <c r="G299" s="681"/>
      <c r="H299" s="495"/>
      <c r="I299" s="493" t="str">
        <f t="shared" si="40"/>
        <v/>
      </c>
      <c r="J299" s="495"/>
      <c r="K299" s="668" t="str">
        <f t="shared" si="41"/>
        <v/>
      </c>
      <c r="L299" s="660" t="str">
        <f t="shared" si="42"/>
        <v>N/A</v>
      </c>
      <c r="M299" s="694">
        <f t="shared" si="46"/>
        <v>0</v>
      </c>
      <c r="N299" s="694">
        <f t="shared" si="46"/>
        <v>0</v>
      </c>
      <c r="O299" s="694">
        <f t="shared" si="46"/>
        <v>0</v>
      </c>
      <c r="P299" s="694">
        <f t="shared" si="46"/>
        <v>0</v>
      </c>
      <c r="Q299" s="694">
        <f t="shared" si="46"/>
        <v>0</v>
      </c>
      <c r="R299" s="694">
        <f t="shared" si="46"/>
        <v>0</v>
      </c>
      <c r="S299" s="694">
        <f t="shared" si="46"/>
        <v>0</v>
      </c>
      <c r="T299" s="694">
        <f t="shared" si="46"/>
        <v>0</v>
      </c>
      <c r="U299" s="694">
        <f t="shared" si="46"/>
        <v>0</v>
      </c>
      <c r="V299" s="694">
        <f t="shared" si="46"/>
        <v>0</v>
      </c>
      <c r="W299" s="694">
        <f t="shared" si="46"/>
        <v>0</v>
      </c>
      <c r="X299" s="694">
        <f t="shared" si="46"/>
        <v>0</v>
      </c>
      <c r="Y299" s="697">
        <f t="shared" si="47"/>
        <v>0</v>
      </c>
    </row>
    <row r="300" spans="1:25" ht="16.5" customHeight="1" outlineLevel="1">
      <c r="A300" s="491">
        <f t="shared" si="43"/>
        <v>296</v>
      </c>
      <c r="B300" s="658"/>
      <c r="C300" s="683"/>
      <c r="D300" s="684"/>
      <c r="E300" s="682"/>
      <c r="F300" s="682"/>
      <c r="G300" s="681"/>
      <c r="H300" s="495"/>
      <c r="I300" s="493" t="str">
        <f t="shared" si="40"/>
        <v/>
      </c>
      <c r="J300" s="495"/>
      <c r="K300" s="668" t="str">
        <f t="shared" si="41"/>
        <v/>
      </c>
      <c r="L300" s="660" t="str">
        <f t="shared" si="42"/>
        <v>N/A</v>
      </c>
      <c r="M300" s="694">
        <f t="shared" si="46"/>
        <v>0</v>
      </c>
      <c r="N300" s="694">
        <f t="shared" si="46"/>
        <v>0</v>
      </c>
      <c r="O300" s="694">
        <f t="shared" si="46"/>
        <v>0</v>
      </c>
      <c r="P300" s="694">
        <f t="shared" si="46"/>
        <v>0</v>
      </c>
      <c r="Q300" s="694">
        <f t="shared" si="46"/>
        <v>0</v>
      </c>
      <c r="R300" s="694">
        <f t="shared" si="46"/>
        <v>0</v>
      </c>
      <c r="S300" s="694">
        <f t="shared" si="46"/>
        <v>0</v>
      </c>
      <c r="T300" s="694">
        <f t="shared" si="46"/>
        <v>0</v>
      </c>
      <c r="U300" s="694">
        <f t="shared" si="46"/>
        <v>0</v>
      </c>
      <c r="V300" s="694">
        <f t="shared" si="46"/>
        <v>0</v>
      </c>
      <c r="W300" s="694">
        <f t="shared" si="46"/>
        <v>0</v>
      </c>
      <c r="X300" s="694">
        <f t="shared" si="46"/>
        <v>0</v>
      </c>
      <c r="Y300" s="697">
        <f t="shared" si="47"/>
        <v>0</v>
      </c>
    </row>
    <row r="301" spans="1:25" ht="16.5" customHeight="1" outlineLevel="1">
      <c r="A301" s="491">
        <f t="shared" si="43"/>
        <v>297</v>
      </c>
      <c r="B301" s="658"/>
      <c r="C301" s="683"/>
      <c r="D301" s="684"/>
      <c r="E301" s="682"/>
      <c r="F301" s="680"/>
      <c r="G301" s="681"/>
      <c r="H301" s="495"/>
      <c r="I301" s="493" t="str">
        <f t="shared" si="40"/>
        <v/>
      </c>
      <c r="J301" s="495"/>
      <c r="K301" s="668" t="str">
        <f t="shared" si="41"/>
        <v/>
      </c>
      <c r="L301" s="660" t="str">
        <f t="shared" si="42"/>
        <v>N/A</v>
      </c>
      <c r="M301" s="694">
        <f t="shared" si="46"/>
        <v>0</v>
      </c>
      <c r="N301" s="694">
        <f t="shared" si="46"/>
        <v>0</v>
      </c>
      <c r="O301" s="694">
        <f t="shared" si="46"/>
        <v>0</v>
      </c>
      <c r="P301" s="694">
        <f t="shared" si="46"/>
        <v>0</v>
      </c>
      <c r="Q301" s="694">
        <f t="shared" si="46"/>
        <v>0</v>
      </c>
      <c r="R301" s="694">
        <f t="shared" si="46"/>
        <v>0</v>
      </c>
      <c r="S301" s="694">
        <f t="shared" si="46"/>
        <v>0</v>
      </c>
      <c r="T301" s="694">
        <f t="shared" si="46"/>
        <v>0</v>
      </c>
      <c r="U301" s="694">
        <f t="shared" si="46"/>
        <v>0</v>
      </c>
      <c r="V301" s="694">
        <f t="shared" si="46"/>
        <v>0</v>
      </c>
      <c r="W301" s="694">
        <f t="shared" si="46"/>
        <v>0</v>
      </c>
      <c r="X301" s="694">
        <f t="shared" si="46"/>
        <v>0</v>
      </c>
      <c r="Y301" s="697">
        <f t="shared" si="47"/>
        <v>0</v>
      </c>
    </row>
    <row r="302" spans="1:25" ht="16.5" customHeight="1" outlineLevel="1">
      <c r="A302" s="491">
        <f t="shared" si="43"/>
        <v>298</v>
      </c>
      <c r="B302" s="658"/>
      <c r="C302" s="683"/>
      <c r="D302" s="684"/>
      <c r="E302" s="682"/>
      <c r="F302" s="680"/>
      <c r="G302" s="681"/>
      <c r="H302" s="495"/>
      <c r="I302" s="493" t="str">
        <f t="shared" si="40"/>
        <v/>
      </c>
      <c r="J302" s="495"/>
      <c r="K302" s="668" t="str">
        <f t="shared" si="41"/>
        <v/>
      </c>
      <c r="L302" s="660" t="str">
        <f t="shared" si="42"/>
        <v>N/A</v>
      </c>
      <c r="M302" s="694">
        <f t="shared" si="46"/>
        <v>0</v>
      </c>
      <c r="N302" s="694">
        <f t="shared" si="46"/>
        <v>0</v>
      </c>
      <c r="O302" s="694">
        <f t="shared" si="46"/>
        <v>0</v>
      </c>
      <c r="P302" s="694">
        <f t="shared" si="46"/>
        <v>0</v>
      </c>
      <c r="Q302" s="694">
        <f t="shared" si="46"/>
        <v>0</v>
      </c>
      <c r="R302" s="694">
        <f t="shared" si="46"/>
        <v>0</v>
      </c>
      <c r="S302" s="694">
        <f t="shared" si="46"/>
        <v>0</v>
      </c>
      <c r="T302" s="694">
        <f t="shared" si="46"/>
        <v>0</v>
      </c>
      <c r="U302" s="694">
        <f t="shared" si="46"/>
        <v>0</v>
      </c>
      <c r="V302" s="694">
        <f t="shared" si="46"/>
        <v>0</v>
      </c>
      <c r="W302" s="694">
        <f t="shared" si="46"/>
        <v>0</v>
      </c>
      <c r="X302" s="694">
        <f t="shared" si="46"/>
        <v>0</v>
      </c>
      <c r="Y302" s="697">
        <f t="shared" si="47"/>
        <v>0</v>
      </c>
    </row>
    <row r="303" spans="1:25" ht="16.5" customHeight="1" outlineLevel="1">
      <c r="A303" s="491">
        <f t="shared" si="43"/>
        <v>299</v>
      </c>
      <c r="B303" s="658"/>
      <c r="C303" s="683"/>
      <c r="D303" s="684"/>
      <c r="E303" s="682"/>
      <c r="F303" s="682"/>
      <c r="G303" s="681"/>
      <c r="H303" s="495"/>
      <c r="I303" s="493" t="str">
        <f t="shared" si="40"/>
        <v/>
      </c>
      <c r="J303" s="495"/>
      <c r="K303" s="668" t="str">
        <f t="shared" si="41"/>
        <v/>
      </c>
      <c r="L303" s="660" t="str">
        <f t="shared" si="42"/>
        <v>N/A</v>
      </c>
      <c r="M303" s="694">
        <f t="shared" si="46"/>
        <v>0</v>
      </c>
      <c r="N303" s="694">
        <f t="shared" si="46"/>
        <v>0</v>
      </c>
      <c r="O303" s="694">
        <f t="shared" si="46"/>
        <v>0</v>
      </c>
      <c r="P303" s="694">
        <f t="shared" si="46"/>
        <v>0</v>
      </c>
      <c r="Q303" s="694">
        <f t="shared" si="46"/>
        <v>0</v>
      </c>
      <c r="R303" s="694">
        <f t="shared" si="46"/>
        <v>0</v>
      </c>
      <c r="S303" s="694">
        <f t="shared" si="46"/>
        <v>0</v>
      </c>
      <c r="T303" s="694">
        <f t="shared" si="46"/>
        <v>0</v>
      </c>
      <c r="U303" s="694">
        <f t="shared" si="46"/>
        <v>0</v>
      </c>
      <c r="V303" s="694">
        <f t="shared" si="46"/>
        <v>0</v>
      </c>
      <c r="W303" s="694">
        <f t="shared" si="46"/>
        <v>0</v>
      </c>
      <c r="X303" s="694">
        <f t="shared" si="46"/>
        <v>0</v>
      </c>
      <c r="Y303" s="697">
        <f t="shared" si="47"/>
        <v>0</v>
      </c>
    </row>
    <row r="304" spans="1:25" ht="16.5" customHeight="1" outlineLevel="1" thickBot="1">
      <c r="A304" s="690">
        <f t="shared" si="43"/>
        <v>300</v>
      </c>
      <c r="B304" s="691"/>
      <c r="C304" s="685"/>
      <c r="D304" s="686"/>
      <c r="E304" s="687"/>
      <c r="F304" s="687"/>
      <c r="G304" s="688"/>
      <c r="H304" s="669"/>
      <c r="I304" s="670" t="str">
        <f t="shared" si="40"/>
        <v/>
      </c>
      <c r="J304" s="669"/>
      <c r="K304" s="671" t="str">
        <f t="shared" si="41"/>
        <v/>
      </c>
      <c r="L304" s="661" t="str">
        <f t="shared" si="42"/>
        <v>N/A</v>
      </c>
      <c r="M304" s="695">
        <f t="shared" si="46"/>
        <v>0</v>
      </c>
      <c r="N304" s="695">
        <f t="shared" si="46"/>
        <v>0</v>
      </c>
      <c r="O304" s="695">
        <f t="shared" si="46"/>
        <v>0</v>
      </c>
      <c r="P304" s="695">
        <f t="shared" si="46"/>
        <v>0</v>
      </c>
      <c r="Q304" s="695">
        <f t="shared" si="46"/>
        <v>0</v>
      </c>
      <c r="R304" s="695">
        <f t="shared" si="46"/>
        <v>0</v>
      </c>
      <c r="S304" s="695">
        <f t="shared" si="46"/>
        <v>0</v>
      </c>
      <c r="T304" s="695">
        <f t="shared" si="46"/>
        <v>0</v>
      </c>
      <c r="U304" s="695">
        <f t="shared" si="46"/>
        <v>0</v>
      </c>
      <c r="V304" s="695">
        <f t="shared" si="46"/>
        <v>0</v>
      </c>
      <c r="W304" s="695">
        <f t="shared" si="46"/>
        <v>0</v>
      </c>
      <c r="X304" s="695">
        <f t="shared" si="46"/>
        <v>0</v>
      </c>
      <c r="Y304" s="698">
        <f t="shared" si="47"/>
        <v>0</v>
      </c>
    </row>
    <row r="305" spans="1:27" ht="12.75" customHeight="1" thickTop="1">
      <c r="A305" s="496" t="s">
        <v>0</v>
      </c>
      <c r="B305" s="497"/>
      <c r="C305" s="497"/>
      <c r="D305" s="497"/>
      <c r="E305" s="497"/>
      <c r="F305" s="497"/>
      <c r="G305" s="497"/>
      <c r="H305" s="497"/>
      <c r="I305" s="497"/>
      <c r="J305" s="497"/>
      <c r="K305" s="497"/>
      <c r="L305" s="497"/>
      <c r="M305" s="696">
        <f>SUM(M5:M304)</f>
        <v>0</v>
      </c>
      <c r="N305" s="696">
        <f t="shared" ref="N305:X305" si="48">SUM(N5:N304)</f>
        <v>0</v>
      </c>
      <c r="O305" s="696">
        <f t="shared" si="48"/>
        <v>0</v>
      </c>
      <c r="P305" s="696">
        <f t="shared" si="48"/>
        <v>0</v>
      </c>
      <c r="Q305" s="696">
        <f t="shared" si="48"/>
        <v>0</v>
      </c>
      <c r="R305" s="696">
        <f t="shared" si="48"/>
        <v>0</v>
      </c>
      <c r="S305" s="696">
        <f t="shared" si="48"/>
        <v>0</v>
      </c>
      <c r="T305" s="696">
        <f t="shared" si="48"/>
        <v>0</v>
      </c>
      <c r="U305" s="696">
        <f t="shared" si="48"/>
        <v>0</v>
      </c>
      <c r="V305" s="696">
        <f t="shared" si="48"/>
        <v>0</v>
      </c>
      <c r="W305" s="696">
        <f t="shared" si="48"/>
        <v>0</v>
      </c>
      <c r="X305" s="696">
        <f t="shared" si="48"/>
        <v>0</v>
      </c>
      <c r="Y305" s="699">
        <f>SUM(Y5:Y304)</f>
        <v>0</v>
      </c>
      <c r="Z305" s="498">
        <f>SUM(M305:X305)</f>
        <v>0</v>
      </c>
      <c r="AA305" s="22" t="b">
        <f>Y305=Z305</f>
        <v>1</v>
      </c>
    </row>
    <row r="306" spans="1:27" ht="12.75" customHeight="1">
      <c r="A306" s="657" t="s">
        <v>1069</v>
      </c>
      <c r="B306" s="657" t="s">
        <v>1069</v>
      </c>
      <c r="C306" s="657" t="s">
        <v>1069</v>
      </c>
      <c r="D306" s="657" t="s">
        <v>1069</v>
      </c>
      <c r="E306" s="657" t="s">
        <v>1069</v>
      </c>
      <c r="F306" s="657" t="s">
        <v>1069</v>
      </c>
      <c r="G306" s="657" t="s">
        <v>1069</v>
      </c>
      <c r="H306" s="657" t="s">
        <v>1069</v>
      </c>
      <c r="I306" s="657" t="s">
        <v>1069</v>
      </c>
      <c r="J306" s="657" t="s">
        <v>1069</v>
      </c>
      <c r="K306" s="657" t="s">
        <v>1069</v>
      </c>
      <c r="L306" s="657" t="s">
        <v>1069</v>
      </c>
      <c r="M306" s="657" t="s">
        <v>1069</v>
      </c>
      <c r="N306" s="657" t="s">
        <v>1069</v>
      </c>
      <c r="O306" s="657" t="s">
        <v>1069</v>
      </c>
      <c r="P306" s="657" t="s">
        <v>1069</v>
      </c>
      <c r="Q306" s="657" t="s">
        <v>1069</v>
      </c>
      <c r="R306" s="657" t="s">
        <v>1069</v>
      </c>
      <c r="S306" s="657" t="s">
        <v>1069</v>
      </c>
      <c r="T306" s="657" t="s">
        <v>1069</v>
      </c>
      <c r="U306" s="657" t="s">
        <v>1069</v>
      </c>
      <c r="V306" s="657" t="s">
        <v>1069</v>
      </c>
      <c r="W306" s="657"/>
      <c r="X306" s="700" t="s">
        <v>28</v>
      </c>
      <c r="Y306" s="701">
        <v>12</v>
      </c>
    </row>
    <row r="307" spans="1:27" ht="12.75" customHeight="1">
      <c r="Y307" s="498">
        <f>Y305/Y306</f>
        <v>0</v>
      </c>
    </row>
    <row r="309" spans="1:27" ht="12.75" customHeight="1">
      <c r="X309" s="6" t="s">
        <v>29</v>
      </c>
      <c r="Y309" s="22">
        <f>1/100</f>
        <v>0.01</v>
      </c>
    </row>
    <row r="310" spans="1:27" ht="12.75" customHeight="1">
      <c r="X310" s="6" t="s">
        <v>63</v>
      </c>
      <c r="Y310" s="499">
        <f>TRUNC(Y307,2)</f>
        <v>0</v>
      </c>
      <c r="Z310" s="3" t="str">
        <f>TEXT($A$1,"YYYY")&amp;"년 상시근로자 수"</f>
        <v>2019년 상시근로자 수</v>
      </c>
    </row>
  </sheetData>
  <mergeCells count="2">
    <mergeCell ref="A1:E1"/>
    <mergeCell ref="M1:O1"/>
  </mergeCells>
  <phoneticPr fontId="2" type="noConversion"/>
  <conditionalFormatting sqref="M5:X304">
    <cfRule type="cellIs" dxfId="2382" priority="27" operator="equal">
      <formula>0</formula>
    </cfRule>
    <cfRule type="cellIs" dxfId="2381" priority="29" operator="equal">
      <formula>1</formula>
    </cfRule>
  </conditionalFormatting>
  <conditionalFormatting sqref="L5:L304">
    <cfRule type="containsText" dxfId="2380" priority="28" operator="containsText" text="여">
      <formula>NOT(ISERROR(SEARCH("여",L5)))</formula>
    </cfRule>
  </conditionalFormatting>
  <conditionalFormatting sqref="H208:H236">
    <cfRule type="containsText" dxfId="2379" priority="19" operator="containsText" text="여">
      <formula>NOT(ISERROR(SEARCH("여",H208)))</formula>
    </cfRule>
  </conditionalFormatting>
  <conditionalFormatting sqref="H286:H293">
    <cfRule type="containsText" dxfId="2378" priority="16" operator="containsText" text="여">
      <formula>NOT(ISERROR(SEARCH("여",H286)))</formula>
    </cfRule>
  </conditionalFormatting>
  <conditionalFormatting sqref="J34:J62">
    <cfRule type="containsText" dxfId="2377" priority="13" operator="containsText" text="여">
      <formula>NOT(ISERROR(SEARCH("여",J34)))</formula>
    </cfRule>
  </conditionalFormatting>
  <conditionalFormatting sqref="J121:J149">
    <cfRule type="containsText" dxfId="2376" priority="10" operator="containsText" text="여">
      <formula>NOT(ISERROR(SEARCH("여",J121)))</formula>
    </cfRule>
  </conditionalFormatting>
  <conditionalFormatting sqref="J208:J236">
    <cfRule type="containsText" dxfId="2375" priority="7" operator="containsText" text="여">
      <formula>NOT(ISERROR(SEARCH("여",J208)))</formula>
    </cfRule>
  </conditionalFormatting>
  <conditionalFormatting sqref="J286:J293">
    <cfRule type="containsText" dxfId="2374" priority="4" operator="containsText" text="여">
      <formula>NOT(ISERROR(SEARCH("여",J286)))</formula>
    </cfRule>
  </conditionalFormatting>
  <conditionalFormatting sqref="H5:H33">
    <cfRule type="containsText" dxfId="2373" priority="26" operator="containsText" text="여">
      <formula>NOT(ISERROR(SEARCH("여",H5)))</formula>
    </cfRule>
  </conditionalFormatting>
  <conditionalFormatting sqref="H34:H62">
    <cfRule type="containsText" dxfId="2372" priority="25" operator="containsText" text="여">
      <formula>NOT(ISERROR(SEARCH("여",H34)))</formula>
    </cfRule>
  </conditionalFormatting>
  <conditionalFormatting sqref="H63:H91">
    <cfRule type="containsText" dxfId="2371" priority="24" operator="containsText" text="여">
      <formula>NOT(ISERROR(SEARCH("여",H63)))</formula>
    </cfRule>
  </conditionalFormatting>
  <conditionalFormatting sqref="H92:H120">
    <cfRule type="containsText" dxfId="2370" priority="23" operator="containsText" text="여">
      <formula>NOT(ISERROR(SEARCH("여",H92)))</formula>
    </cfRule>
  </conditionalFormatting>
  <conditionalFormatting sqref="H121:H149">
    <cfRule type="containsText" dxfId="2369" priority="22" operator="containsText" text="여">
      <formula>NOT(ISERROR(SEARCH("여",H121)))</formula>
    </cfRule>
  </conditionalFormatting>
  <conditionalFormatting sqref="H150:H178">
    <cfRule type="containsText" dxfId="2368" priority="21" operator="containsText" text="여">
      <formula>NOT(ISERROR(SEARCH("여",H150)))</formula>
    </cfRule>
  </conditionalFormatting>
  <conditionalFormatting sqref="H179:H207">
    <cfRule type="containsText" dxfId="2367" priority="20" operator="containsText" text="여">
      <formula>NOT(ISERROR(SEARCH("여",H179)))</formula>
    </cfRule>
  </conditionalFormatting>
  <conditionalFormatting sqref="H237:H260">
    <cfRule type="containsText" dxfId="2366" priority="18" operator="containsText" text="여">
      <formula>NOT(ISERROR(SEARCH("여",H237)))</formula>
    </cfRule>
  </conditionalFormatting>
  <conditionalFormatting sqref="H261:H285">
    <cfRule type="containsText" dxfId="2365" priority="17" operator="containsText" text="여">
      <formula>NOT(ISERROR(SEARCH("여",H261)))</formula>
    </cfRule>
  </conditionalFormatting>
  <conditionalFormatting sqref="H294:H304">
    <cfRule type="containsText" dxfId="2364" priority="15" operator="containsText" text="여">
      <formula>NOT(ISERROR(SEARCH("여",H294)))</formula>
    </cfRule>
  </conditionalFormatting>
  <conditionalFormatting sqref="J5:J33">
    <cfRule type="containsText" dxfId="2363" priority="14" operator="containsText" text="여">
      <formula>NOT(ISERROR(SEARCH("여",J5)))</formula>
    </cfRule>
  </conditionalFormatting>
  <conditionalFormatting sqref="J63:J91">
    <cfRule type="containsText" dxfId="2362" priority="12" operator="containsText" text="여">
      <formula>NOT(ISERROR(SEARCH("여",J63)))</formula>
    </cfRule>
  </conditionalFormatting>
  <conditionalFormatting sqref="J92:J120">
    <cfRule type="containsText" dxfId="2361" priority="11" operator="containsText" text="여">
      <formula>NOT(ISERROR(SEARCH("여",J92)))</formula>
    </cfRule>
  </conditionalFormatting>
  <conditionalFormatting sqref="J150:J178">
    <cfRule type="containsText" dxfId="2360" priority="9" operator="containsText" text="여">
      <formula>NOT(ISERROR(SEARCH("여",J150)))</formula>
    </cfRule>
  </conditionalFormatting>
  <conditionalFormatting sqref="J179:J207">
    <cfRule type="containsText" dxfId="2359" priority="8" operator="containsText" text="여">
      <formula>NOT(ISERROR(SEARCH("여",J179)))</formula>
    </cfRule>
  </conditionalFormatting>
  <conditionalFormatting sqref="J237:J260">
    <cfRule type="containsText" dxfId="2358" priority="6" operator="containsText" text="여">
      <formula>NOT(ISERROR(SEARCH("여",J237)))</formula>
    </cfRule>
  </conditionalFormatting>
  <conditionalFormatting sqref="J261:J285">
    <cfRule type="containsText" dxfId="2357" priority="5" operator="containsText" text="여">
      <formula>NOT(ISERROR(SEARCH("여",J261)))</formula>
    </cfRule>
  </conditionalFormatting>
  <conditionalFormatting sqref="J294:J304">
    <cfRule type="containsText" dxfId="2356" priority="3" operator="containsText" text="여">
      <formula>NOT(ISERROR(SEARCH("여",J294)))</formula>
    </cfRule>
  </conditionalFormatting>
  <conditionalFormatting sqref="I5:I304">
    <cfRule type="containsText" dxfId="2355" priority="2" operator="containsText" text="여">
      <formula>NOT(ISERROR(SEARCH("여",I5)))</formula>
    </cfRule>
  </conditionalFormatting>
  <conditionalFormatting sqref="K5:K304">
    <cfRule type="containsText" dxfId="2354" priority="1" operator="containsText" text="여">
      <formula>NOT(ISERROR(SEARCH("여",K5)))</formula>
    </cfRule>
  </conditionalFormatting>
  <dataValidations count="1">
    <dataValidation type="list" allowBlank="1" showInputMessage="1" showErrorMessage="1" sqref="H5:H304 J5:J304" xr:uid="{65FCEA1C-1CB1-4905-8624-F7E9ED50A126}">
      <formula1>$AA$1:$AA$3</formula1>
    </dataValidation>
  </dataValidations>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98AC9-9E4D-4F09-A4EA-7EEB34297A22}">
  <dimension ref="A2:BO110"/>
  <sheetViews>
    <sheetView showGridLines="0" workbookViewId="0">
      <selection activeCell="E5" sqref="E5"/>
    </sheetView>
  </sheetViews>
  <sheetFormatPr defaultColWidth="2.625" defaultRowHeight="16.5"/>
  <sheetData>
    <row r="2" spans="2:5" ht="26.25">
      <c r="B2" s="544" t="s">
        <v>855</v>
      </c>
    </row>
    <row r="4" spans="2:5">
      <c r="C4" t="s">
        <v>856</v>
      </c>
    </row>
    <row r="5" spans="2:5">
      <c r="D5" t="s">
        <v>857</v>
      </c>
    </row>
    <row r="7" spans="2:5">
      <c r="C7" t="s">
        <v>858</v>
      </c>
    </row>
    <row r="9" spans="2:5">
      <c r="D9" t="s">
        <v>859</v>
      </c>
    </row>
    <row r="11" spans="2:5">
      <c r="D11" t="s">
        <v>860</v>
      </c>
    </row>
    <row r="13" spans="2:5">
      <c r="E13" t="s">
        <v>861</v>
      </c>
    </row>
    <row r="14" spans="2:5">
      <c r="E14" t="s">
        <v>862</v>
      </c>
    </row>
    <row r="15" spans="2:5">
      <c r="E15" t="s">
        <v>863</v>
      </c>
    </row>
    <row r="17" spans="3:6">
      <c r="E17" t="s">
        <v>864</v>
      </c>
    </row>
    <row r="19" spans="3:6">
      <c r="F19" s="207" t="s">
        <v>865</v>
      </c>
    </row>
    <row r="20" spans="3:6">
      <c r="F20" s="207" t="s">
        <v>866</v>
      </c>
    </row>
    <row r="21" spans="3:6">
      <c r="F21" t="s">
        <v>867</v>
      </c>
    </row>
    <row r="22" spans="3:6">
      <c r="F22" t="s">
        <v>868</v>
      </c>
    </row>
    <row r="24" spans="3:6">
      <c r="C24" t="s">
        <v>869</v>
      </c>
    </row>
    <row r="25" spans="3:6">
      <c r="C25" t="s">
        <v>870</v>
      </c>
    </row>
    <row r="27" spans="3:6">
      <c r="C27" t="s">
        <v>871</v>
      </c>
    </row>
    <row r="28" spans="3:6">
      <c r="D28" t="s">
        <v>872</v>
      </c>
    </row>
    <row r="29" spans="3:6">
      <c r="D29" t="s">
        <v>873</v>
      </c>
    </row>
    <row r="31" spans="3:6" ht="26.25">
      <c r="D31" s="544" t="s">
        <v>874</v>
      </c>
    </row>
    <row r="32" spans="3:6">
      <c r="E32" t="s">
        <v>875</v>
      </c>
    </row>
    <row r="34" spans="3:30" ht="26.25">
      <c r="D34" s="544" t="s">
        <v>876</v>
      </c>
    </row>
    <row r="35" spans="3:30">
      <c r="E35" t="s">
        <v>877</v>
      </c>
    </row>
    <row r="36" spans="3:30">
      <c r="F36" t="s">
        <v>878</v>
      </c>
    </row>
    <row r="38" spans="3:30">
      <c r="C38" t="s">
        <v>816</v>
      </c>
    </row>
    <row r="40" spans="3:30">
      <c r="D40" t="s">
        <v>819</v>
      </c>
      <c r="AD40" t="s">
        <v>820</v>
      </c>
    </row>
    <row r="41" spans="3:30">
      <c r="D41" t="s">
        <v>821</v>
      </c>
      <c r="AD41" t="s">
        <v>822</v>
      </c>
    </row>
    <row r="42" spans="3:30">
      <c r="D42" t="s">
        <v>824</v>
      </c>
      <c r="AD42" t="s">
        <v>825</v>
      </c>
    </row>
    <row r="43" spans="3:30">
      <c r="D43" t="s">
        <v>826</v>
      </c>
      <c r="AD43" t="s">
        <v>827</v>
      </c>
    </row>
    <row r="44" spans="3:30">
      <c r="D44" t="s">
        <v>829</v>
      </c>
      <c r="AD44" t="s">
        <v>830</v>
      </c>
    </row>
    <row r="45" spans="3:30">
      <c r="D45" t="s">
        <v>831</v>
      </c>
      <c r="AD45" t="s">
        <v>832</v>
      </c>
    </row>
    <row r="46" spans="3:30">
      <c r="D46" t="s">
        <v>834</v>
      </c>
      <c r="AD46" t="s">
        <v>835</v>
      </c>
    </row>
    <row r="48" spans="3:30">
      <c r="C48" t="s">
        <v>737</v>
      </c>
    </row>
    <row r="50" spans="1:67" ht="17.25">
      <c r="C50" t="s">
        <v>879</v>
      </c>
      <c r="BO50" s="545" t="s">
        <v>880</v>
      </c>
    </row>
    <row r="51" spans="1:67">
      <c r="BO51" t="s">
        <v>881</v>
      </c>
    </row>
    <row r="53" spans="1:67" ht="26.25">
      <c r="A53" s="544" t="s">
        <v>303</v>
      </c>
      <c r="AL53" s="207" t="s">
        <v>882</v>
      </c>
    </row>
    <row r="55" spans="1:67" ht="17.25">
      <c r="B55" t="s">
        <v>754</v>
      </c>
      <c r="BJ55" s="545" t="s">
        <v>883</v>
      </c>
    </row>
    <row r="56" spans="1:67">
      <c r="C56" t="s">
        <v>884</v>
      </c>
    </row>
    <row r="57" spans="1:67">
      <c r="BJ57" t="s">
        <v>885</v>
      </c>
    </row>
    <row r="58" spans="1:67">
      <c r="C58" t="s">
        <v>295</v>
      </c>
    </row>
    <row r="59" spans="1:67">
      <c r="BK59" t="s">
        <v>311</v>
      </c>
    </row>
    <row r="60" spans="1:67">
      <c r="C60" t="s">
        <v>886</v>
      </c>
      <c r="BK60" t="s">
        <v>887</v>
      </c>
    </row>
    <row r="61" spans="1:67">
      <c r="BK61" t="s">
        <v>313</v>
      </c>
    </row>
    <row r="62" spans="1:67">
      <c r="C62" t="s">
        <v>757</v>
      </c>
      <c r="BK62" t="s">
        <v>314</v>
      </c>
    </row>
    <row r="63" spans="1:67">
      <c r="BK63" t="s">
        <v>315</v>
      </c>
    </row>
    <row r="64" spans="1:67">
      <c r="C64" t="s">
        <v>758</v>
      </c>
    </row>
    <row r="65" spans="2:63" ht="17.25">
      <c r="BJ65" s="545" t="s">
        <v>316</v>
      </c>
    </row>
    <row r="66" spans="2:63">
      <c r="C66" t="s">
        <v>299</v>
      </c>
    </row>
    <row r="67" spans="2:63">
      <c r="BJ67" t="s">
        <v>317</v>
      </c>
    </row>
    <row r="68" spans="2:63">
      <c r="C68" t="s">
        <v>888</v>
      </c>
    </row>
    <row r="69" spans="2:63">
      <c r="D69" t="s">
        <v>889</v>
      </c>
    </row>
    <row r="70" spans="2:63">
      <c r="BK70" t="s">
        <v>318</v>
      </c>
    </row>
    <row r="71" spans="2:63">
      <c r="D71" t="s">
        <v>761</v>
      </c>
      <c r="BK71" t="s">
        <v>890</v>
      </c>
    </row>
    <row r="72" spans="2:63">
      <c r="BK72" t="s">
        <v>320</v>
      </c>
    </row>
    <row r="73" spans="2:63">
      <c r="D73" t="s">
        <v>762</v>
      </c>
      <c r="BK73" t="s">
        <v>321</v>
      </c>
    </row>
    <row r="75" spans="2:63">
      <c r="B75" t="s">
        <v>891</v>
      </c>
    </row>
    <row r="76" spans="2:63">
      <c r="C76" t="s">
        <v>892</v>
      </c>
    </row>
    <row r="78" spans="2:63">
      <c r="C78" t="s">
        <v>893</v>
      </c>
    </row>
    <row r="80" spans="2:63">
      <c r="D80" s="232" t="s">
        <v>894</v>
      </c>
    </row>
    <row r="82" spans="2:19">
      <c r="C82" s="261" t="s">
        <v>895</v>
      </c>
      <c r="D82" s="261"/>
      <c r="E82" s="261"/>
      <c r="F82" s="261"/>
      <c r="G82" s="261"/>
      <c r="H82" s="261"/>
      <c r="I82" s="261"/>
      <c r="J82" s="261"/>
      <c r="K82" s="261"/>
      <c r="L82" s="261"/>
      <c r="M82" s="261"/>
      <c r="N82" s="261"/>
      <c r="O82" s="261"/>
      <c r="P82" s="261"/>
      <c r="Q82" s="261"/>
      <c r="R82" s="261"/>
      <c r="S82" s="261"/>
    </row>
    <row r="83" spans="2:19">
      <c r="C83" s="261"/>
      <c r="D83" s="261"/>
      <c r="E83" s="261"/>
      <c r="F83" s="261"/>
      <c r="G83" s="261"/>
      <c r="H83" s="261"/>
      <c r="I83" s="261"/>
      <c r="J83" s="261"/>
      <c r="K83" s="261"/>
      <c r="L83" s="261"/>
      <c r="M83" s="261"/>
      <c r="N83" s="261"/>
      <c r="O83" s="261"/>
      <c r="P83" s="261"/>
      <c r="Q83" s="261"/>
      <c r="R83" s="261"/>
      <c r="S83" s="261"/>
    </row>
    <row r="84" spans="2:19">
      <c r="C84" s="261"/>
      <c r="D84" s="261" t="s">
        <v>896</v>
      </c>
      <c r="E84" s="261"/>
      <c r="F84" s="261"/>
      <c r="G84" s="261"/>
      <c r="H84" s="261"/>
      <c r="I84" s="261"/>
      <c r="J84" s="261"/>
      <c r="K84" s="261"/>
      <c r="L84" s="261"/>
      <c r="M84" s="261"/>
      <c r="N84" s="261"/>
      <c r="O84" s="261"/>
      <c r="P84" s="261"/>
      <c r="Q84" s="261"/>
      <c r="R84" s="261"/>
      <c r="S84" s="261"/>
    </row>
    <row r="85" spans="2:19">
      <c r="C85" s="261"/>
      <c r="D85" s="261"/>
      <c r="E85" s="261" t="s">
        <v>897</v>
      </c>
      <c r="F85" s="261"/>
      <c r="G85" s="261"/>
      <c r="H85" s="261"/>
      <c r="I85" s="261"/>
      <c r="J85" s="261"/>
      <c r="K85" s="261"/>
      <c r="L85" s="261"/>
      <c r="M85" s="261"/>
      <c r="N85" s="261"/>
      <c r="O85" s="261"/>
      <c r="P85" s="261"/>
      <c r="Q85" s="261"/>
      <c r="R85" s="261"/>
      <c r="S85" s="261"/>
    </row>
    <row r="86" spans="2:19">
      <c r="C86" s="261"/>
      <c r="D86" s="261"/>
      <c r="E86" s="261"/>
      <c r="F86" s="261"/>
      <c r="G86" s="261"/>
      <c r="H86" s="261"/>
      <c r="I86" s="261"/>
      <c r="J86" s="261"/>
      <c r="K86" s="261"/>
      <c r="L86" s="261"/>
      <c r="M86" s="261"/>
      <c r="N86" s="261"/>
      <c r="O86" s="261"/>
      <c r="P86" s="261"/>
      <c r="Q86" s="261"/>
      <c r="R86" s="261"/>
      <c r="S86" s="261"/>
    </row>
    <row r="87" spans="2:19">
      <c r="C87" s="261"/>
      <c r="D87" s="261" t="s">
        <v>898</v>
      </c>
      <c r="E87" s="261"/>
      <c r="F87" s="261"/>
      <c r="G87" s="261"/>
      <c r="H87" s="261"/>
      <c r="I87" s="261"/>
      <c r="J87" s="261"/>
      <c r="K87" s="261"/>
      <c r="L87" s="261"/>
      <c r="M87" s="261"/>
      <c r="N87" s="261"/>
      <c r="O87" s="261"/>
      <c r="P87" s="261"/>
      <c r="Q87" s="261"/>
      <c r="R87" s="261"/>
      <c r="S87" s="261"/>
    </row>
    <row r="88" spans="2:19">
      <c r="C88" s="261"/>
      <c r="D88" s="261"/>
      <c r="E88" s="261"/>
      <c r="F88" s="261"/>
      <c r="G88" s="261"/>
      <c r="H88" s="261"/>
      <c r="I88" s="261"/>
      <c r="J88" s="261"/>
      <c r="K88" s="261"/>
      <c r="L88" s="261"/>
      <c r="M88" s="261"/>
      <c r="N88" s="261"/>
      <c r="O88" s="261"/>
      <c r="P88" s="261"/>
      <c r="Q88" s="261"/>
      <c r="R88" s="261"/>
      <c r="S88" s="261"/>
    </row>
    <row r="89" spans="2:19">
      <c r="C89" s="261"/>
      <c r="D89" s="261" t="s">
        <v>899</v>
      </c>
      <c r="E89" s="261"/>
      <c r="F89" s="261"/>
      <c r="G89" s="261"/>
      <c r="H89" s="261"/>
      <c r="I89" s="261"/>
      <c r="J89" s="261"/>
      <c r="K89" s="261"/>
      <c r="L89" s="261"/>
      <c r="M89" s="261"/>
      <c r="N89" s="261"/>
      <c r="O89" s="261"/>
      <c r="P89" s="261"/>
      <c r="Q89" s="261"/>
      <c r="R89" s="261"/>
      <c r="S89" s="261"/>
    </row>
    <row r="90" spans="2:19">
      <c r="C90" s="261"/>
      <c r="D90" s="261"/>
      <c r="E90" s="261" t="s">
        <v>900</v>
      </c>
      <c r="F90" s="261"/>
      <c r="G90" s="261"/>
      <c r="H90" s="261"/>
      <c r="I90" s="261"/>
      <c r="J90" s="261"/>
      <c r="K90" s="261"/>
      <c r="L90" s="261"/>
      <c r="M90" s="261"/>
      <c r="N90" s="261"/>
      <c r="O90" s="261"/>
      <c r="P90" s="261"/>
      <c r="Q90" s="261"/>
      <c r="R90" s="261"/>
      <c r="S90" s="261"/>
    </row>
    <row r="91" spans="2:19">
      <c r="C91" s="261"/>
      <c r="D91" s="261"/>
      <c r="E91" s="261"/>
      <c r="F91" s="261"/>
      <c r="G91" s="261"/>
      <c r="H91" s="261"/>
      <c r="I91" s="261"/>
      <c r="J91" s="261"/>
      <c r="K91" s="261"/>
      <c r="L91" s="261"/>
      <c r="M91" s="261"/>
      <c r="N91" s="261"/>
      <c r="O91" s="261"/>
      <c r="P91" s="261"/>
      <c r="Q91" s="261"/>
      <c r="R91" s="261"/>
      <c r="S91" s="261"/>
    </row>
    <row r="92" spans="2:19">
      <c r="C92" s="261"/>
      <c r="D92" s="261" t="s">
        <v>901</v>
      </c>
      <c r="E92" s="261"/>
      <c r="F92" s="261"/>
      <c r="G92" s="261"/>
      <c r="H92" s="261"/>
      <c r="I92" s="261"/>
      <c r="J92" s="261"/>
      <c r="K92" s="261"/>
      <c r="L92" s="261"/>
      <c r="M92" s="261"/>
      <c r="N92" s="261"/>
      <c r="O92" s="261"/>
      <c r="P92" s="261"/>
      <c r="Q92" s="261"/>
      <c r="R92" s="261"/>
      <c r="S92" s="261"/>
    </row>
    <row r="94" spans="2:19">
      <c r="B94" t="s">
        <v>902</v>
      </c>
    </row>
    <row r="96" spans="2:19">
      <c r="B96" t="s">
        <v>903</v>
      </c>
    </row>
    <row r="98" spans="3:4">
      <c r="C98" t="s">
        <v>904</v>
      </c>
    </row>
    <row r="100" spans="3:4">
      <c r="C100" t="s">
        <v>905</v>
      </c>
    </row>
    <row r="101" spans="3:4">
      <c r="D101" t="s">
        <v>906</v>
      </c>
    </row>
    <row r="103" spans="3:4">
      <c r="C103" t="s">
        <v>907</v>
      </c>
    </row>
    <row r="104" spans="3:4">
      <c r="D104" t="s">
        <v>908</v>
      </c>
    </row>
    <row r="105" spans="3:4">
      <c r="D105" t="s">
        <v>909</v>
      </c>
    </row>
    <row r="106" spans="3:4">
      <c r="D106" t="s">
        <v>910</v>
      </c>
    </row>
    <row r="108" spans="3:4">
      <c r="D108" t="s">
        <v>911</v>
      </c>
    </row>
    <row r="110" spans="3:4">
      <c r="D110" t="s">
        <v>912</v>
      </c>
    </row>
  </sheetData>
  <phoneticPr fontId="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371F4-598C-424B-A204-040F1E064770}">
  <sheetPr>
    <tabColor rgb="FFC00000"/>
  </sheetPr>
  <dimension ref="A1:J44"/>
  <sheetViews>
    <sheetView showGridLines="0" topLeftCell="A10" workbookViewId="0">
      <selection activeCell="E5" sqref="E5"/>
    </sheetView>
  </sheetViews>
  <sheetFormatPr defaultRowHeight="16.5"/>
  <cols>
    <col min="1" max="1" width="9" style="477"/>
    <col min="2" max="2" width="15" style="549" bestFit="1" customWidth="1"/>
    <col min="3" max="3" width="9" style="549"/>
    <col min="4" max="6" width="18.5" style="549" customWidth="1"/>
    <col min="7" max="7" width="16.625" style="549" customWidth="1"/>
    <col min="8" max="8" width="14.625" style="549" bestFit="1" customWidth="1"/>
    <col min="9" max="16384" width="9" style="549"/>
  </cols>
  <sheetData>
    <row r="1" spans="2:8" s="477" customFormat="1"/>
    <row r="2" spans="2:8" s="477" customFormat="1">
      <c r="B2" s="477" t="s">
        <v>913</v>
      </c>
      <c r="D2" s="546" t="s">
        <v>914</v>
      </c>
    </row>
    <row r="3" spans="2:8" s="477" customFormat="1">
      <c r="B3" s="477" t="s">
        <v>915</v>
      </c>
      <c r="D3" s="988" t="s">
        <v>916</v>
      </c>
      <c r="E3" s="988"/>
      <c r="F3" s="988"/>
      <c r="G3" s="988"/>
      <c r="H3" s="988" t="s">
        <v>454</v>
      </c>
    </row>
    <row r="4" spans="2:8" s="477" customFormat="1">
      <c r="B4" s="547" t="s">
        <v>917</v>
      </c>
      <c r="D4" s="547" t="s">
        <v>918</v>
      </c>
      <c r="E4" s="547" t="s">
        <v>919</v>
      </c>
      <c r="F4" s="547" t="s">
        <v>920</v>
      </c>
      <c r="G4" s="547" t="s">
        <v>921</v>
      </c>
      <c r="H4" s="988"/>
    </row>
    <row r="5" spans="2:8">
      <c r="B5" s="548">
        <v>3933859129</v>
      </c>
      <c r="D5" s="550">
        <v>4079450988</v>
      </c>
      <c r="E5" s="550">
        <v>13109596</v>
      </c>
      <c r="F5" s="551">
        <v>-158701455</v>
      </c>
      <c r="G5" s="552">
        <f>SUM(D5:F5)</f>
        <v>3933859129</v>
      </c>
      <c r="H5" s="553" t="b">
        <f>B5=G5</f>
        <v>1</v>
      </c>
    </row>
    <row r="6" spans="2:8">
      <c r="H6" s="554" t="s">
        <v>455</v>
      </c>
    </row>
    <row r="7" spans="2:8">
      <c r="B7" s="554" t="s">
        <v>922</v>
      </c>
      <c r="D7" s="555">
        <f>D5+F5*(D5/(D5+E5))</f>
        <v>3921257897.3643045</v>
      </c>
      <c r="E7" s="555">
        <f>E5+F5*(E5/(D5+E5))</f>
        <v>12601231.635695655</v>
      </c>
      <c r="F7" s="556"/>
      <c r="G7" s="552">
        <f>SUM(D7:F7)</f>
        <v>3933859129</v>
      </c>
      <c r="H7" s="554">
        <f>G7-B5</f>
        <v>0</v>
      </c>
    </row>
    <row r="9" spans="2:8">
      <c r="B9" s="554" t="s">
        <v>923</v>
      </c>
      <c r="D9" s="557">
        <f>TRUNC(D7+F7*(D7/(D7+E7)),0)</f>
        <v>3921257897</v>
      </c>
      <c r="E9" s="557">
        <f>TRUNC(E7+F7*(E7/(D7+E7)),0)+1</f>
        <v>12601232</v>
      </c>
      <c r="F9" s="556"/>
      <c r="G9" s="552">
        <f>SUM(D9:F9)</f>
        <v>3933859129</v>
      </c>
      <c r="H9" s="554">
        <f>B5-G9</f>
        <v>0</v>
      </c>
    </row>
    <row r="13" spans="2:8">
      <c r="B13" s="549" t="s">
        <v>924</v>
      </c>
    </row>
    <row r="15" spans="2:8">
      <c r="B15" s="549" t="s">
        <v>925</v>
      </c>
    </row>
    <row r="16" spans="2:8">
      <c r="B16" s="549" t="s">
        <v>926</v>
      </c>
    </row>
    <row r="18" spans="2:10">
      <c r="B18" s="549" t="s">
        <v>927</v>
      </c>
    </row>
    <row r="20" spans="2:10">
      <c r="B20" s="549" t="s">
        <v>928</v>
      </c>
    </row>
    <row r="21" spans="2:10">
      <c r="B21" s="549" t="s">
        <v>929</v>
      </c>
    </row>
    <row r="24" spans="2:10">
      <c r="B24" s="477" t="s">
        <v>913</v>
      </c>
      <c r="C24" s="477"/>
      <c r="D24" s="546" t="s">
        <v>930</v>
      </c>
      <c r="E24" s="477"/>
      <c r="F24" s="477"/>
      <c r="G24" s="477"/>
      <c r="H24" s="477"/>
    </row>
    <row r="25" spans="2:10">
      <c r="B25" s="477" t="s">
        <v>915</v>
      </c>
      <c r="C25" s="477"/>
      <c r="D25" s="988" t="s">
        <v>916</v>
      </c>
      <c r="E25" s="988"/>
      <c r="F25" s="988"/>
      <c r="G25" s="988"/>
      <c r="H25" s="988" t="s">
        <v>454</v>
      </c>
    </row>
    <row r="26" spans="2:10">
      <c r="B26" s="547" t="s">
        <v>917</v>
      </c>
      <c r="C26" s="477"/>
      <c r="D26" s="547" t="s">
        <v>918</v>
      </c>
      <c r="E26" s="547" t="s">
        <v>919</v>
      </c>
      <c r="F26" s="547" t="s">
        <v>920</v>
      </c>
      <c r="G26" s="547" t="s">
        <v>921</v>
      </c>
      <c r="H26" s="988"/>
    </row>
    <row r="27" spans="2:10">
      <c r="B27" s="548">
        <v>1943952694</v>
      </c>
      <c r="D27" s="550">
        <v>1604168147</v>
      </c>
      <c r="E27" s="550">
        <v>-32043285</v>
      </c>
      <c r="F27" s="551">
        <v>371827832</v>
      </c>
      <c r="G27" s="552">
        <f>SUM(D27:F27)</f>
        <v>1943952694</v>
      </c>
      <c r="H27" s="553" t="b">
        <f>B27=G27</f>
        <v>1</v>
      </c>
    </row>
    <row r="28" spans="2:10">
      <c r="H28" s="554" t="s">
        <v>455</v>
      </c>
    </row>
    <row r="29" spans="2:10">
      <c r="B29" s="554" t="s">
        <v>922</v>
      </c>
      <c r="D29" s="555">
        <f>TRUNC(D27+(E27*D27/(D27+F27)),0)</f>
        <v>1578154522</v>
      </c>
      <c r="E29" s="555">
        <v>0</v>
      </c>
      <c r="F29" s="556">
        <f>TRUNC(F27+(E27*F27/(D27+F27)),0)</f>
        <v>365798171</v>
      </c>
      <c r="G29" s="552">
        <f>SUM(D29:F29)</f>
        <v>1943952693</v>
      </c>
      <c r="H29" s="554">
        <f>G29-B27</f>
        <v>-1</v>
      </c>
    </row>
    <row r="31" spans="2:10">
      <c r="B31" s="477" t="s">
        <v>913</v>
      </c>
      <c r="C31" s="477"/>
      <c r="D31" s="477" t="s">
        <v>931</v>
      </c>
      <c r="E31" s="477"/>
      <c r="F31" s="477"/>
      <c r="G31" s="477"/>
      <c r="H31" s="477"/>
    </row>
    <row r="32" spans="2:10">
      <c r="B32" s="477" t="s">
        <v>915</v>
      </c>
      <c r="C32" s="477"/>
      <c r="D32" s="988" t="s">
        <v>916</v>
      </c>
      <c r="E32" s="988"/>
      <c r="F32" s="988"/>
      <c r="G32" s="988"/>
      <c r="H32" s="988" t="s">
        <v>454</v>
      </c>
      <c r="J32" s="549">
        <v>891017</v>
      </c>
    </row>
    <row r="33" spans="2:8">
      <c r="B33" s="547" t="s">
        <v>917</v>
      </c>
      <c r="C33" s="477"/>
      <c r="D33" s="547" t="s">
        <v>918</v>
      </c>
      <c r="E33" s="547" t="s">
        <v>919</v>
      </c>
      <c r="F33" s="547" t="s">
        <v>920</v>
      </c>
      <c r="G33" s="547" t="s">
        <v>921</v>
      </c>
      <c r="H33" s="988"/>
    </row>
    <row r="34" spans="2:8">
      <c r="B34" s="548">
        <v>250000000</v>
      </c>
      <c r="D34" s="550">
        <v>-50000000</v>
      </c>
      <c r="E34" s="550">
        <v>200000000</v>
      </c>
      <c r="F34" s="551">
        <v>100000000</v>
      </c>
      <c r="G34" s="552">
        <f>SUM(D34:F34)</f>
        <v>250000000</v>
      </c>
      <c r="H34" s="553" t="b">
        <f>B34=G34</f>
        <v>1</v>
      </c>
    </row>
    <row r="35" spans="2:8">
      <c r="H35" s="554" t="s">
        <v>455</v>
      </c>
    </row>
    <row r="36" spans="2:8">
      <c r="B36" s="554" t="s">
        <v>922</v>
      </c>
      <c r="D36" s="555">
        <v>0</v>
      </c>
      <c r="E36" s="555">
        <f>TRUNC(E34+(D34*E34/(E34+F34)),0)</f>
        <v>166666666</v>
      </c>
      <c r="F36" s="556">
        <f>TRUNC(F34+(D34*F34/(E34+F34)),0)</f>
        <v>83333333</v>
      </c>
      <c r="G36" s="552">
        <f>SUM(D36:F36)</f>
        <v>249999999</v>
      </c>
      <c r="H36" s="554">
        <f>G36-B34</f>
        <v>-1</v>
      </c>
    </row>
    <row r="39" spans="2:8">
      <c r="B39" s="477" t="s">
        <v>913</v>
      </c>
      <c r="C39" s="477"/>
      <c r="D39" s="558" t="s">
        <v>932</v>
      </c>
      <c r="E39" s="559" t="s">
        <v>933</v>
      </c>
      <c r="F39" s="477"/>
      <c r="G39" s="477"/>
      <c r="H39" s="477"/>
    </row>
    <row r="40" spans="2:8">
      <c r="B40" s="477" t="s">
        <v>915</v>
      </c>
      <c r="C40" s="477"/>
      <c r="D40" s="988" t="s">
        <v>916</v>
      </c>
      <c r="E40" s="988"/>
      <c r="F40" s="988"/>
      <c r="G40" s="988"/>
      <c r="H40" s="988" t="s">
        <v>454</v>
      </c>
    </row>
    <row r="41" spans="2:8">
      <c r="B41" s="547" t="s">
        <v>917</v>
      </c>
      <c r="C41" s="477"/>
      <c r="D41" s="547" t="s">
        <v>918</v>
      </c>
      <c r="E41" s="547" t="s">
        <v>919</v>
      </c>
      <c r="F41" s="547" t="s">
        <v>920</v>
      </c>
      <c r="G41" s="547" t="s">
        <v>921</v>
      </c>
      <c r="H41" s="988"/>
    </row>
    <row r="42" spans="2:8">
      <c r="B42" s="548">
        <v>-292481917</v>
      </c>
      <c r="D42" s="550">
        <v>-380767410</v>
      </c>
      <c r="E42" s="550">
        <v>72617895</v>
      </c>
      <c r="F42" s="551">
        <v>15667598</v>
      </c>
      <c r="G42" s="552">
        <f>SUM(D42:F42)</f>
        <v>-292481917</v>
      </c>
      <c r="H42" s="553" t="b">
        <f>B42=G42</f>
        <v>1</v>
      </c>
    </row>
    <row r="43" spans="2:8">
      <c r="H43" s="554" t="s">
        <v>455</v>
      </c>
    </row>
    <row r="44" spans="2:8">
      <c r="B44" s="554" t="s">
        <v>922</v>
      </c>
      <c r="D44" s="560">
        <f>MAX(B42,D42)</f>
        <v>-292481917</v>
      </c>
      <c r="E44" s="555">
        <f>$D$46*E42/($E$42+$F$42)</f>
        <v>0</v>
      </c>
      <c r="F44" s="555">
        <f>$D$46*F42/($E$42+$F$42)</f>
        <v>0</v>
      </c>
      <c r="G44" s="552">
        <f>SUM(D44:F44)</f>
        <v>-292481917</v>
      </c>
      <c r="H44" s="554">
        <f>G44-B42</f>
        <v>0</v>
      </c>
    </row>
  </sheetData>
  <mergeCells count="8">
    <mergeCell ref="D40:G40"/>
    <mergeCell ref="H40:H41"/>
    <mergeCell ref="D3:G3"/>
    <mergeCell ref="H3:H4"/>
    <mergeCell ref="D25:G25"/>
    <mergeCell ref="H25:H26"/>
    <mergeCell ref="D32:G32"/>
    <mergeCell ref="H32:H33"/>
  </mergeCells>
  <phoneticPr fontId="2" type="noConversion"/>
  <conditionalFormatting sqref="D5:F5 D27:F27">
    <cfRule type="cellIs" dxfId="955" priority="3" operator="lessThan">
      <formula>0</formula>
    </cfRule>
  </conditionalFormatting>
  <conditionalFormatting sqref="D34:F34">
    <cfRule type="cellIs" dxfId="954" priority="2" operator="lessThan">
      <formula>0</formula>
    </cfRule>
  </conditionalFormatting>
  <conditionalFormatting sqref="D42:F42">
    <cfRule type="cellIs" dxfId="953" priority="1" operator="lessThan">
      <formula>0</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E04C7-792C-4A59-A14C-8187BF1A9CDF}">
  <sheetPr>
    <tabColor rgb="FF7030A0"/>
  </sheetPr>
  <dimension ref="A1:AN232"/>
  <sheetViews>
    <sheetView showGridLines="0" topLeftCell="A4" workbookViewId="0">
      <selection activeCell="AC62" sqref="AC62"/>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916" t="s">
        <v>134</v>
      </c>
      <c r="B3" s="916"/>
      <c r="C3" s="916"/>
      <c r="D3" s="916"/>
      <c r="E3" s="916"/>
      <c r="F3" s="916"/>
      <c r="G3" s="916"/>
      <c r="H3" s="916"/>
      <c r="I3" s="916"/>
      <c r="J3" s="916"/>
      <c r="K3" s="916"/>
      <c r="L3" s="916"/>
      <c r="M3" s="916"/>
      <c r="N3" s="916"/>
      <c r="O3" s="916"/>
      <c r="P3" s="916"/>
      <c r="Q3" s="916"/>
      <c r="R3" s="916"/>
      <c r="S3" s="916"/>
      <c r="T3" s="916"/>
      <c r="U3" s="916"/>
      <c r="V3" s="916"/>
      <c r="W3" s="916"/>
      <c r="X3" s="916"/>
      <c r="Y3" s="916"/>
      <c r="Z3" s="916"/>
      <c r="AA3" s="916"/>
      <c r="AB3" s="84"/>
      <c r="AC3" s="130" t="s">
        <v>396</v>
      </c>
      <c r="AD3" s="84"/>
      <c r="AE3" s="84"/>
      <c r="AF3" s="112" t="s">
        <v>284</v>
      </c>
    </row>
    <row r="4" spans="1:40" ht="3.75" customHeight="1"/>
    <row r="5" spans="1:40" ht="11.25" customHeight="1">
      <c r="AA5" s="69" t="s">
        <v>135</v>
      </c>
    </row>
    <row r="6" spans="1:40">
      <c r="A6" s="917" t="s">
        <v>116</v>
      </c>
      <c r="B6" s="917"/>
      <c r="C6" s="917"/>
      <c r="D6" s="918"/>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919"/>
      <c r="B7" s="919"/>
      <c r="C7" s="919"/>
      <c r="D7" s="920"/>
      <c r="E7" s="787" t="s">
        <v>634</v>
      </c>
      <c r="F7" s="788"/>
      <c r="G7" s="788"/>
      <c r="H7" s="788"/>
      <c r="I7" s="788"/>
      <c r="J7" s="788"/>
      <c r="K7" s="788"/>
      <c r="L7" s="788"/>
      <c r="M7" s="788"/>
      <c r="N7" s="788"/>
      <c r="O7" s="788"/>
      <c r="P7" s="788"/>
      <c r="Q7" s="788"/>
      <c r="R7" s="789"/>
      <c r="S7" s="799">
        <v>3129212345</v>
      </c>
      <c r="T7" s="800"/>
      <c r="U7" s="800"/>
      <c r="V7" s="800"/>
      <c r="W7" s="800"/>
      <c r="X7" s="800"/>
      <c r="Y7" s="800"/>
      <c r="Z7" s="800"/>
      <c r="AA7" s="800"/>
      <c r="AF7" s="89" t="s">
        <v>291</v>
      </c>
    </row>
    <row r="8" spans="1:40">
      <c r="A8" s="919"/>
      <c r="B8" s="919"/>
      <c r="C8" s="919"/>
      <c r="D8" s="920"/>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919"/>
      <c r="B9" s="919"/>
      <c r="C9" s="919"/>
      <c r="D9" s="920"/>
      <c r="E9" s="787" t="s">
        <v>632</v>
      </c>
      <c r="F9" s="788"/>
      <c r="G9" s="788"/>
      <c r="H9" s="788"/>
      <c r="I9" s="788"/>
      <c r="J9" s="788"/>
      <c r="K9" s="788"/>
      <c r="L9" s="788"/>
      <c r="M9" s="788"/>
      <c r="N9" s="788"/>
      <c r="O9" s="788"/>
      <c r="P9" s="788"/>
      <c r="Q9" s="788"/>
      <c r="R9" s="789"/>
      <c r="S9" s="923">
        <v>26961</v>
      </c>
      <c r="T9" s="924"/>
      <c r="U9" s="924"/>
      <c r="V9" s="924"/>
      <c r="W9" s="924"/>
      <c r="X9" s="924"/>
      <c r="Y9" s="924"/>
      <c r="Z9" s="924"/>
      <c r="AA9" s="924"/>
      <c r="AF9" s="90" t="s">
        <v>126</v>
      </c>
    </row>
    <row r="10" spans="1:40">
      <c r="A10" s="919"/>
      <c r="B10" s="919"/>
      <c r="C10" s="919"/>
      <c r="D10" s="920"/>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919"/>
      <c r="B11" s="919"/>
      <c r="C11" s="919"/>
      <c r="D11" s="920"/>
      <c r="E11" s="79"/>
      <c r="F11" s="925" t="s">
        <v>635</v>
      </c>
      <c r="G11" s="926"/>
      <c r="H11" s="926"/>
      <c r="I11" s="926"/>
      <c r="J11" s="926"/>
      <c r="K11" s="926"/>
      <c r="L11" s="926"/>
      <c r="M11" s="926"/>
      <c r="N11" s="926"/>
      <c r="O11" s="926"/>
      <c r="P11" s="926"/>
      <c r="Q11" s="926"/>
      <c r="AF11" t="s">
        <v>285</v>
      </c>
    </row>
    <row r="12" spans="1:40">
      <c r="A12" s="921"/>
      <c r="B12" s="921"/>
      <c r="C12" s="921"/>
      <c r="D12" s="922"/>
      <c r="E12" s="78"/>
      <c r="F12" s="927"/>
      <c r="G12" s="927"/>
      <c r="H12" s="927"/>
      <c r="I12" s="927"/>
      <c r="J12" s="927"/>
      <c r="K12" s="927"/>
      <c r="L12" s="927"/>
      <c r="M12" s="927"/>
      <c r="N12" s="927"/>
      <c r="O12" s="927"/>
      <c r="P12" s="927"/>
      <c r="Q12" s="927"/>
      <c r="R12" s="70" t="s">
        <v>110</v>
      </c>
      <c r="S12" s="70"/>
      <c r="T12" s="70"/>
      <c r="U12" s="788" t="s">
        <v>128</v>
      </c>
      <c r="V12" s="928"/>
      <c r="W12" s="928"/>
      <c r="X12" s="928"/>
      <c r="Y12" s="928"/>
      <c r="Z12" s="928"/>
      <c r="AA12" s="70" t="s">
        <v>109</v>
      </c>
      <c r="AF12" t="s">
        <v>286</v>
      </c>
    </row>
    <row r="13" spans="1:40" ht="3.75" customHeight="1"/>
    <row r="14" spans="1:40" ht="26.25" customHeight="1">
      <c r="A14" s="74" t="s">
        <v>108</v>
      </c>
      <c r="B14" s="74"/>
      <c r="C14" s="74"/>
      <c r="D14" s="74"/>
      <c r="E14" s="74"/>
      <c r="F14" s="74"/>
      <c r="G14" s="74"/>
      <c r="H14" s="77"/>
      <c r="I14" s="915">
        <v>43101</v>
      </c>
      <c r="J14" s="915"/>
      <c r="K14" s="915"/>
      <c r="L14" s="915"/>
      <c r="M14" s="915"/>
      <c r="N14" s="915"/>
      <c r="O14" s="915"/>
      <c r="P14" s="74" t="s">
        <v>107</v>
      </c>
      <c r="Q14" s="74"/>
      <c r="R14" s="915">
        <f>EOMONTH(I14,11)</f>
        <v>43465</v>
      </c>
      <c r="S14" s="915"/>
      <c r="T14" s="915"/>
      <c r="U14" s="915"/>
      <c r="V14" s="915"/>
      <c r="W14" s="915"/>
      <c r="X14" s="915"/>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F18" t="s">
        <v>290</v>
      </c>
    </row>
    <row r="19" spans="1:34" ht="37.5" customHeight="1" thickBot="1">
      <c r="A19" s="853" t="s">
        <v>275</v>
      </c>
      <c r="B19" s="854"/>
      <c r="C19" s="854"/>
      <c r="D19" s="854"/>
      <c r="E19" s="854"/>
      <c r="F19" s="854"/>
      <c r="G19" s="854"/>
      <c r="H19" s="854"/>
      <c r="I19" s="854"/>
      <c r="J19" s="855" t="s">
        <v>276</v>
      </c>
      <c r="K19" s="854"/>
      <c r="L19" s="854"/>
      <c r="M19" s="854"/>
      <c r="N19" s="854"/>
      <c r="O19" s="854"/>
      <c r="P19" s="854"/>
      <c r="Q19" s="854"/>
      <c r="R19" s="854"/>
      <c r="S19" s="855" t="s">
        <v>138</v>
      </c>
      <c r="T19" s="854"/>
      <c r="U19" s="854"/>
      <c r="V19" s="854"/>
      <c r="W19" s="854"/>
      <c r="X19" s="854"/>
      <c r="Y19" s="854"/>
      <c r="Z19" s="854"/>
      <c r="AA19" s="836"/>
      <c r="AC19" s="471" t="b">
        <f>'2017결재용'!AQ110=J20</f>
        <v>1</v>
      </c>
      <c r="AF19" t="s">
        <v>163</v>
      </c>
    </row>
    <row r="20" spans="1:34" ht="17.25" thickBot="1">
      <c r="A20" s="856">
        <f>'2018결재용'!AQ110</f>
        <v>10.41</v>
      </c>
      <c r="B20" s="857"/>
      <c r="C20" s="857"/>
      <c r="D20" s="857"/>
      <c r="E20" s="857"/>
      <c r="F20" s="857"/>
      <c r="G20" s="857"/>
      <c r="H20" s="857"/>
      <c r="I20" s="857"/>
      <c r="J20" s="857">
        <f>'고용증대 상시근로자수-2017(장애인적용)'!BS110</f>
        <v>8.5</v>
      </c>
      <c r="K20" s="857"/>
      <c r="L20" s="857"/>
      <c r="M20" s="857"/>
      <c r="N20" s="857"/>
      <c r="O20" s="857"/>
      <c r="P20" s="857"/>
      <c r="Q20" s="857"/>
      <c r="R20" s="857"/>
      <c r="S20" s="913">
        <f>IF(TRUNC(A20,2)-TRUNC(J20,2)&gt;=0,TRUNC(A20,2)-TRUNC(J20,2),0)</f>
        <v>1.9100000000000001</v>
      </c>
      <c r="T20" s="913"/>
      <c r="U20" s="913"/>
      <c r="V20" s="913"/>
      <c r="W20" s="913"/>
      <c r="X20" s="913"/>
      <c r="Y20" s="913"/>
      <c r="Z20" s="913"/>
      <c r="AA20" s="914"/>
      <c r="AC20" s="109">
        <f>TRUNC(A20,2)-TRUNC(J20,2)</f>
        <v>1.9100000000000001</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853" t="s">
        <v>277</v>
      </c>
      <c r="B22" s="854"/>
      <c r="C22" s="854"/>
      <c r="D22" s="854"/>
      <c r="E22" s="854"/>
      <c r="F22" s="854"/>
      <c r="G22" s="854"/>
      <c r="H22" s="854"/>
      <c r="I22" s="854"/>
      <c r="J22" s="855" t="s">
        <v>278</v>
      </c>
      <c r="K22" s="854"/>
      <c r="L22" s="854"/>
      <c r="M22" s="854"/>
      <c r="N22" s="854"/>
      <c r="O22" s="854"/>
      <c r="P22" s="854"/>
      <c r="Q22" s="854"/>
      <c r="R22" s="854"/>
      <c r="S22" s="855" t="s">
        <v>140</v>
      </c>
      <c r="T22" s="854"/>
      <c r="U22" s="854"/>
      <c r="V22" s="854"/>
      <c r="W22" s="854"/>
      <c r="X22" s="854"/>
      <c r="Y22" s="854"/>
      <c r="Z22" s="854"/>
      <c r="AA22" s="836"/>
      <c r="AC22" s="471" t="b">
        <f>'2017결재용'!AR110=J23</f>
        <v>1</v>
      </c>
      <c r="AF22" t="s">
        <v>167</v>
      </c>
    </row>
    <row r="23" spans="1:34" ht="17.25" thickBot="1">
      <c r="A23" s="856">
        <f>'2018결재용'!AR110</f>
        <v>8.41</v>
      </c>
      <c r="B23" s="857"/>
      <c r="C23" s="857"/>
      <c r="D23" s="857"/>
      <c r="E23" s="857"/>
      <c r="F23" s="857"/>
      <c r="G23" s="857"/>
      <c r="H23" s="857"/>
      <c r="I23" s="857"/>
      <c r="J23" s="857">
        <f>'고용증대 상시근로자수-2017(장애인적용)'!BT110</f>
        <v>6.5</v>
      </c>
      <c r="K23" s="857"/>
      <c r="L23" s="857"/>
      <c r="M23" s="857"/>
      <c r="N23" s="857"/>
      <c r="O23" s="857"/>
      <c r="P23" s="857"/>
      <c r="Q23" s="857"/>
      <c r="R23" s="857"/>
      <c r="S23" s="913">
        <f>IF(TRUNC(A23,2)-TRUNC(J23,2)&gt;=0,TRUNC(A23,2)-TRUNC(J23,2),0)</f>
        <v>1.9100000000000001</v>
      </c>
      <c r="T23" s="913"/>
      <c r="U23" s="913"/>
      <c r="V23" s="913"/>
      <c r="W23" s="913"/>
      <c r="X23" s="913"/>
      <c r="Y23" s="913"/>
      <c r="Z23" s="913"/>
      <c r="AA23" s="914"/>
      <c r="AC23" s="109">
        <f>TRUNC(A23,2)-TRUNC(J23,2)</f>
        <v>1.9100000000000001</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f>T31/2</f>
        <v>11460000</v>
      </c>
    </row>
    <row r="25" spans="1:34" ht="37.5" customHeight="1" thickBot="1">
      <c r="A25" s="853" t="s">
        <v>279</v>
      </c>
      <c r="B25" s="854"/>
      <c r="C25" s="854"/>
      <c r="D25" s="854"/>
      <c r="E25" s="854"/>
      <c r="F25" s="854"/>
      <c r="G25" s="854"/>
      <c r="H25" s="854"/>
      <c r="I25" s="854"/>
      <c r="J25" s="855" t="s">
        <v>280</v>
      </c>
      <c r="K25" s="854"/>
      <c r="L25" s="854"/>
      <c r="M25" s="854"/>
      <c r="N25" s="854"/>
      <c r="O25" s="854"/>
      <c r="P25" s="854"/>
      <c r="Q25" s="854"/>
      <c r="R25" s="854"/>
      <c r="S25" s="855" t="s">
        <v>141</v>
      </c>
      <c r="T25" s="854"/>
      <c r="U25" s="854"/>
      <c r="V25" s="854"/>
      <c r="W25" s="854"/>
      <c r="X25" s="854"/>
      <c r="Y25" s="854"/>
      <c r="Z25" s="854"/>
      <c r="AA25" s="836"/>
      <c r="AD25" t="s">
        <v>636</v>
      </c>
      <c r="AE25" s="218">
        <f>AE24*5/12</f>
        <v>4775000</v>
      </c>
      <c r="AF25" t="s">
        <v>169</v>
      </c>
    </row>
    <row r="26" spans="1:34" ht="17.25" thickBot="1">
      <c r="A26" s="856">
        <f>A20-A23</f>
        <v>2</v>
      </c>
      <c r="B26" s="857"/>
      <c r="C26" s="857"/>
      <c r="D26" s="857"/>
      <c r="E26" s="857"/>
      <c r="F26" s="857"/>
      <c r="G26" s="857"/>
      <c r="H26" s="857"/>
      <c r="I26" s="857"/>
      <c r="J26" s="857">
        <f>J20-J23</f>
        <v>2</v>
      </c>
      <c r="K26" s="857"/>
      <c r="L26" s="857"/>
      <c r="M26" s="857"/>
      <c r="N26" s="857"/>
      <c r="O26" s="857"/>
      <c r="P26" s="857"/>
      <c r="Q26" s="857"/>
      <c r="R26" s="857"/>
      <c r="S26" s="913">
        <f>IF(TRUNC(A26,2)-TRUNC(J26,2)&gt;=0,TRUNC(A26,2)-TRUNC(J26,2),0)</f>
        <v>0</v>
      </c>
      <c r="T26" s="913"/>
      <c r="U26" s="913"/>
      <c r="V26" s="913"/>
      <c r="W26" s="913"/>
      <c r="X26" s="913"/>
      <c r="Y26" s="913"/>
      <c r="Z26" s="913"/>
      <c r="AA26" s="914"/>
      <c r="AC26" s="109">
        <f>TRUNC(A26,2)-TRUNC(J26,2)</f>
        <v>0</v>
      </c>
      <c r="AD26" s="220" t="s">
        <v>633</v>
      </c>
      <c r="AE26" s="221">
        <f>AE24-AE25</f>
        <v>6685000</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f>SUM(AE24:AE26)</f>
        <v>22920000</v>
      </c>
      <c r="AF27" t="s">
        <v>171</v>
      </c>
    </row>
    <row r="28" spans="1:34" ht="37.5" customHeight="1">
      <c r="A28" s="896" t="s">
        <v>143</v>
      </c>
      <c r="B28" s="853"/>
      <c r="C28" s="836" t="s">
        <v>147</v>
      </c>
      <c r="D28" s="837"/>
      <c r="E28" s="837"/>
      <c r="F28" s="837"/>
      <c r="G28" s="837"/>
      <c r="H28" s="837"/>
      <c r="I28" s="838"/>
      <c r="J28" s="897" t="s">
        <v>148</v>
      </c>
      <c r="K28" s="837"/>
      <c r="L28" s="837"/>
      <c r="M28" s="837"/>
      <c r="N28" s="837"/>
      <c r="O28" s="838"/>
      <c r="P28" s="897" t="s">
        <v>145</v>
      </c>
      <c r="Q28" s="896"/>
      <c r="R28" s="896"/>
      <c r="S28" s="853"/>
      <c r="T28" s="836" t="s">
        <v>146</v>
      </c>
      <c r="U28" s="837"/>
      <c r="V28" s="837"/>
      <c r="W28" s="837"/>
      <c r="X28" s="837"/>
      <c r="Y28" s="837"/>
      <c r="Z28" s="837"/>
      <c r="AA28" s="837"/>
      <c r="AF28" t="s">
        <v>172</v>
      </c>
    </row>
    <row r="29" spans="1:34" ht="17.25" customHeight="1">
      <c r="A29" s="888" t="s">
        <v>153</v>
      </c>
      <c r="B29" s="898"/>
      <c r="C29" s="903" t="s">
        <v>151</v>
      </c>
      <c r="D29" s="904"/>
      <c r="E29" s="889"/>
      <c r="F29" s="880" t="s">
        <v>149</v>
      </c>
      <c r="G29" s="881"/>
      <c r="H29" s="881"/>
      <c r="I29" s="882"/>
      <c r="J29" s="880"/>
      <c r="K29" s="881"/>
      <c r="L29" s="881"/>
      <c r="M29" s="881"/>
      <c r="N29" s="881"/>
      <c r="O29" s="882"/>
      <c r="P29" s="883" t="str">
        <f>TRUNC(AC29/10000000,0)&amp;"천"&amp;RIGHT(TRUNC(AC29/1000000,0),1)&amp;"백만원"</f>
        <v>1천1백만원</v>
      </c>
      <c r="Q29" s="884"/>
      <c r="R29" s="884"/>
      <c r="S29" s="885"/>
      <c r="T29" s="886"/>
      <c r="U29" s="887"/>
      <c r="V29" s="887"/>
      <c r="W29" s="887"/>
      <c r="X29" s="887"/>
      <c r="Y29" s="887"/>
      <c r="Z29" s="887"/>
      <c r="AA29" s="887"/>
      <c r="AC29" s="111">
        <v>11000000</v>
      </c>
      <c r="AF29" t="s">
        <v>173</v>
      </c>
    </row>
    <row r="30" spans="1:34" ht="17.25" customHeight="1">
      <c r="A30" s="899"/>
      <c r="B30" s="900"/>
      <c r="C30" s="905"/>
      <c r="D30" s="892"/>
      <c r="E30" s="893"/>
      <c r="F30" s="906" t="s">
        <v>348</v>
      </c>
      <c r="G30" s="907"/>
      <c r="H30" s="907"/>
      <c r="I30" s="908"/>
      <c r="J30" s="906"/>
      <c r="K30" s="907"/>
      <c r="L30" s="907"/>
      <c r="M30" s="907"/>
      <c r="N30" s="907"/>
      <c r="O30" s="908"/>
      <c r="P30" s="883" t="str">
        <f>AC30/1000000&amp;"백만원"</f>
        <v>7백만원</v>
      </c>
      <c r="Q30" s="884"/>
      <c r="R30" s="884"/>
      <c r="S30" s="885"/>
      <c r="T30" s="911"/>
      <c r="U30" s="912"/>
      <c r="V30" s="912"/>
      <c r="W30" s="912"/>
      <c r="X30" s="912"/>
      <c r="Y30" s="912"/>
      <c r="Z30" s="912"/>
      <c r="AA30" s="912"/>
      <c r="AC30" s="111">
        <v>7000000</v>
      </c>
      <c r="AE30" t="s">
        <v>485</v>
      </c>
      <c r="AF30" t="s">
        <v>174</v>
      </c>
    </row>
    <row r="31" spans="1:34" ht="17.25" customHeight="1">
      <c r="A31" s="899"/>
      <c r="B31" s="900"/>
      <c r="C31" s="903" t="s">
        <v>150</v>
      </c>
      <c r="D31" s="904"/>
      <c r="E31" s="889"/>
      <c r="F31" s="880" t="s">
        <v>149</v>
      </c>
      <c r="G31" s="881"/>
      <c r="H31" s="881"/>
      <c r="I31" s="882"/>
      <c r="J31" s="880">
        <f>IF(S23&gt;0,S23,0)</f>
        <v>1.9100000000000001</v>
      </c>
      <c r="K31" s="881"/>
      <c r="L31" s="881"/>
      <c r="M31" s="881"/>
      <c r="N31" s="881"/>
      <c r="O31" s="882"/>
      <c r="P31" s="883" t="str">
        <f>TRUNC(AC31/10000000,0)&amp;"천"&amp;RIGHT(TRUNC(AC31/1000000,0),1)&amp;"백만원"</f>
        <v>1천2백만원</v>
      </c>
      <c r="Q31" s="884"/>
      <c r="R31" s="884"/>
      <c r="S31" s="885"/>
      <c r="T31" s="886">
        <f>J31*AC31</f>
        <v>22920000</v>
      </c>
      <c r="U31" s="887"/>
      <c r="V31" s="887"/>
      <c r="W31" s="887"/>
      <c r="X31" s="887"/>
      <c r="Y31" s="887"/>
      <c r="Z31" s="887"/>
      <c r="AA31" s="887"/>
      <c r="AC31" s="111">
        <v>12000000</v>
      </c>
      <c r="AE31" s="218">
        <f>T31*20%</f>
        <v>4584000</v>
      </c>
      <c r="AF31" t="s">
        <v>175</v>
      </c>
    </row>
    <row r="32" spans="1:34" ht="17.25" customHeight="1">
      <c r="A32" s="899"/>
      <c r="B32" s="900"/>
      <c r="C32" s="905"/>
      <c r="D32" s="892"/>
      <c r="E32" s="893"/>
      <c r="F32" s="906" t="s">
        <v>348</v>
      </c>
      <c r="G32" s="907"/>
      <c r="H32" s="907"/>
      <c r="I32" s="908"/>
      <c r="J32" s="906">
        <f>IF(S26&gt;0,S26,0)</f>
        <v>0</v>
      </c>
      <c r="K32" s="907"/>
      <c r="L32" s="907"/>
      <c r="M32" s="907"/>
      <c r="N32" s="907"/>
      <c r="O32" s="908"/>
      <c r="P32" s="883" t="str">
        <f>TRUNC(AC32/1000000,0)&amp;"백"&amp;RIGHT(TRUNC(AC32/100000,0),1)&amp;"십만원"</f>
        <v>7백7십만원</v>
      </c>
      <c r="Q32" s="884"/>
      <c r="R32" s="884"/>
      <c r="S32" s="885"/>
      <c r="T32" s="909">
        <f>J32*AC32</f>
        <v>0</v>
      </c>
      <c r="U32" s="910"/>
      <c r="V32" s="910"/>
      <c r="W32" s="910"/>
      <c r="X32" s="910"/>
      <c r="Y32" s="910"/>
      <c r="Z32" s="910"/>
      <c r="AA32" s="910"/>
      <c r="AC32" s="111">
        <v>7700000</v>
      </c>
      <c r="AF32" t="s">
        <v>267</v>
      </c>
    </row>
    <row r="33" spans="1:34" ht="17.25" customHeight="1">
      <c r="A33" s="901"/>
      <c r="B33" s="902"/>
      <c r="C33" s="875" t="s">
        <v>152</v>
      </c>
      <c r="D33" s="876"/>
      <c r="E33" s="876"/>
      <c r="F33" s="876"/>
      <c r="G33" s="876"/>
      <c r="H33" s="876"/>
      <c r="I33" s="856"/>
      <c r="J33" s="877">
        <f>SUM(J29:O32)</f>
        <v>1.9100000000000001</v>
      </c>
      <c r="K33" s="878"/>
      <c r="L33" s="878"/>
      <c r="M33" s="878"/>
      <c r="N33" s="878"/>
      <c r="O33" s="879"/>
      <c r="P33" s="870"/>
      <c r="Q33" s="871"/>
      <c r="R33" s="871"/>
      <c r="S33" s="872"/>
      <c r="T33" s="860">
        <f>SUM(T29:AA32)</f>
        <v>22920000</v>
      </c>
      <c r="U33" s="861"/>
      <c r="V33" s="861"/>
      <c r="W33" s="861"/>
      <c r="X33" s="861"/>
      <c r="Y33" s="861"/>
      <c r="Z33" s="861"/>
      <c r="AA33" s="861"/>
      <c r="AE33" s="218">
        <f>AE31/2</f>
        <v>2292000</v>
      </c>
      <c r="AF33" t="s">
        <v>271</v>
      </c>
    </row>
    <row r="34" spans="1:34" ht="17.25" customHeight="1">
      <c r="A34" s="888" t="s">
        <v>154</v>
      </c>
      <c r="B34" s="889"/>
      <c r="C34" s="875" t="s">
        <v>149</v>
      </c>
      <c r="D34" s="876"/>
      <c r="E34" s="876"/>
      <c r="F34" s="876"/>
      <c r="G34" s="876"/>
      <c r="H34" s="876"/>
      <c r="I34" s="856"/>
      <c r="J34" s="875"/>
      <c r="K34" s="876"/>
      <c r="L34" s="876"/>
      <c r="M34" s="876"/>
      <c r="N34" s="876"/>
      <c r="O34" s="856"/>
      <c r="P34" s="883" t="str">
        <f>AC34/1000000&amp;"백만원"</f>
        <v>8백만원</v>
      </c>
      <c r="Q34" s="884"/>
      <c r="R34" s="884"/>
      <c r="S34" s="885"/>
      <c r="T34" s="894"/>
      <c r="U34" s="895"/>
      <c r="V34" s="895"/>
      <c r="W34" s="895"/>
      <c r="X34" s="895"/>
      <c r="Y34" s="895"/>
      <c r="Z34" s="895"/>
      <c r="AA34" s="895"/>
      <c r="AC34" s="111">
        <v>8000000</v>
      </c>
    </row>
    <row r="35" spans="1:34" ht="17.25" customHeight="1">
      <c r="A35" s="890"/>
      <c r="B35" s="891"/>
      <c r="C35" s="875" t="s">
        <v>144</v>
      </c>
      <c r="D35" s="876"/>
      <c r="E35" s="876"/>
      <c r="F35" s="876"/>
      <c r="G35" s="876"/>
      <c r="H35" s="876"/>
      <c r="I35" s="856"/>
      <c r="J35" s="875"/>
      <c r="K35" s="876"/>
      <c r="L35" s="876"/>
      <c r="M35" s="876"/>
      <c r="N35" s="876"/>
      <c r="O35" s="856"/>
      <c r="P35" s="883" t="str">
        <f>TRUNC(AC35/1000000,0)&amp;"백"&amp;RIGHT(TRUNC(AC35/100000,0),1)&amp;"십만원"</f>
        <v>4백5십만원</v>
      </c>
      <c r="Q35" s="884"/>
      <c r="R35" s="884"/>
      <c r="S35" s="885"/>
      <c r="T35" s="894"/>
      <c r="U35" s="895"/>
      <c r="V35" s="895"/>
      <c r="W35" s="895"/>
      <c r="X35" s="895"/>
      <c r="Y35" s="895"/>
      <c r="Z35" s="895"/>
      <c r="AA35" s="895"/>
      <c r="AC35" s="111">
        <v>4500000</v>
      </c>
      <c r="AD35" t="s">
        <v>631</v>
      </c>
      <c r="AE35" s="218">
        <f>AE33</f>
        <v>2292000</v>
      </c>
      <c r="AF35" t="s">
        <v>176</v>
      </c>
    </row>
    <row r="36" spans="1:34" ht="17.25" customHeight="1">
      <c r="A36" s="892"/>
      <c r="B36" s="893"/>
      <c r="C36" s="875" t="s">
        <v>152</v>
      </c>
      <c r="D36" s="876"/>
      <c r="E36" s="876"/>
      <c r="F36" s="876"/>
      <c r="G36" s="876"/>
      <c r="H36" s="876"/>
      <c r="I36" s="856"/>
      <c r="J36" s="877">
        <f>SUM(J34:O35)</f>
        <v>0</v>
      </c>
      <c r="K36" s="878"/>
      <c r="L36" s="878"/>
      <c r="M36" s="878"/>
      <c r="N36" s="878"/>
      <c r="O36" s="879"/>
      <c r="P36" s="870"/>
      <c r="Q36" s="871"/>
      <c r="R36" s="871"/>
      <c r="S36" s="872"/>
      <c r="T36" s="860">
        <f>SUM(T34:AA35)</f>
        <v>0</v>
      </c>
      <c r="U36" s="861"/>
      <c r="V36" s="861"/>
      <c r="W36" s="861"/>
      <c r="X36" s="861"/>
      <c r="Y36" s="861"/>
      <c r="Z36" s="861"/>
      <c r="AA36" s="861"/>
      <c r="AF36" t="s">
        <v>177</v>
      </c>
    </row>
    <row r="37" spans="1:34" ht="17.25" customHeight="1">
      <c r="A37" s="888" t="s">
        <v>155</v>
      </c>
      <c r="B37" s="889"/>
      <c r="C37" s="875" t="s">
        <v>149</v>
      </c>
      <c r="D37" s="876"/>
      <c r="E37" s="876"/>
      <c r="F37" s="876"/>
      <c r="G37" s="876"/>
      <c r="H37" s="876"/>
      <c r="I37" s="856"/>
      <c r="J37" s="875"/>
      <c r="K37" s="876"/>
      <c r="L37" s="876"/>
      <c r="M37" s="876"/>
      <c r="N37" s="876"/>
      <c r="O37" s="856"/>
      <c r="P37" s="883" t="str">
        <f>AC37/1000000&amp;"백만원"</f>
        <v>4백만원</v>
      </c>
      <c r="Q37" s="884"/>
      <c r="R37" s="884"/>
      <c r="S37" s="885"/>
      <c r="T37" s="894"/>
      <c r="U37" s="895"/>
      <c r="V37" s="895"/>
      <c r="W37" s="895"/>
      <c r="X37" s="895"/>
      <c r="Y37" s="895"/>
      <c r="Z37" s="895"/>
      <c r="AA37" s="895"/>
      <c r="AC37" s="111">
        <v>4000000</v>
      </c>
      <c r="AD37" t="s">
        <v>636</v>
      </c>
      <c r="AE37" s="218">
        <f>AE35*5/12</f>
        <v>955000</v>
      </c>
      <c r="AF37" t="s">
        <v>251</v>
      </c>
    </row>
    <row r="38" spans="1:34" ht="17.25" customHeight="1" thickBot="1">
      <c r="A38" s="890"/>
      <c r="B38" s="891"/>
      <c r="C38" s="875" t="s">
        <v>144</v>
      </c>
      <c r="D38" s="876"/>
      <c r="E38" s="876"/>
      <c r="F38" s="876"/>
      <c r="G38" s="876"/>
      <c r="H38" s="876"/>
      <c r="I38" s="856"/>
      <c r="J38" s="875"/>
      <c r="K38" s="876"/>
      <c r="L38" s="876"/>
      <c r="M38" s="876"/>
      <c r="N38" s="876"/>
      <c r="O38" s="856"/>
      <c r="P38" s="870"/>
      <c r="Q38" s="871"/>
      <c r="R38" s="871"/>
      <c r="S38" s="872"/>
      <c r="T38" s="873"/>
      <c r="U38" s="874"/>
      <c r="V38" s="874"/>
      <c r="W38" s="874"/>
      <c r="X38" s="874"/>
      <c r="Y38" s="874"/>
      <c r="Z38" s="874"/>
      <c r="AA38" s="874"/>
      <c r="AD38" s="222" t="s">
        <v>633</v>
      </c>
      <c r="AE38" s="221">
        <f>AE35-AE37</f>
        <v>1337000</v>
      </c>
    </row>
    <row r="39" spans="1:34" ht="17.25" customHeight="1" thickTop="1">
      <c r="A39" s="892"/>
      <c r="B39" s="893"/>
      <c r="C39" s="875" t="s">
        <v>152</v>
      </c>
      <c r="D39" s="876"/>
      <c r="E39" s="876"/>
      <c r="F39" s="876"/>
      <c r="G39" s="876"/>
      <c r="H39" s="876"/>
      <c r="I39" s="856"/>
      <c r="J39" s="877">
        <f>SUM(J37:O38)</f>
        <v>0</v>
      </c>
      <c r="K39" s="878"/>
      <c r="L39" s="878"/>
      <c r="M39" s="878"/>
      <c r="N39" s="878"/>
      <c r="O39" s="879"/>
      <c r="P39" s="870"/>
      <c r="Q39" s="871"/>
      <c r="R39" s="871"/>
      <c r="S39" s="872"/>
      <c r="T39" s="873">
        <f>SUM(T37:AA38)</f>
        <v>0</v>
      </c>
      <c r="U39" s="874"/>
      <c r="V39" s="874"/>
      <c r="W39" s="874"/>
      <c r="X39" s="874"/>
      <c r="Y39" s="874"/>
      <c r="Z39" s="874"/>
      <c r="AA39" s="874"/>
      <c r="AE39" s="218">
        <f>SUM(AE35:AE38)</f>
        <v>4584000</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66" t="s">
        <v>473</v>
      </c>
      <c r="B44" s="854"/>
      <c r="C44" s="854"/>
      <c r="D44" s="854"/>
      <c r="E44" s="854"/>
      <c r="F44" s="854"/>
      <c r="G44" s="854"/>
      <c r="H44" s="854"/>
      <c r="I44" s="854"/>
      <c r="J44" s="867" t="s">
        <v>474</v>
      </c>
      <c r="K44" s="854"/>
      <c r="L44" s="854"/>
      <c r="M44" s="854"/>
      <c r="N44" s="854"/>
      <c r="O44" s="854"/>
      <c r="P44" s="854"/>
      <c r="Q44" s="854"/>
      <c r="R44" s="854"/>
      <c r="S44" s="867" t="s">
        <v>158</v>
      </c>
      <c r="T44" s="854"/>
      <c r="U44" s="854"/>
      <c r="V44" s="854"/>
      <c r="W44" s="854"/>
      <c r="X44" s="854"/>
      <c r="Y44" s="854"/>
      <c r="Z44" s="854"/>
      <c r="AA44" s="836"/>
      <c r="AF44" s="105" t="s">
        <v>268</v>
      </c>
      <c r="AG44" s="105"/>
    </row>
    <row r="45" spans="1:34" ht="26.25" customHeight="1" thickBot="1">
      <c r="A45" s="856">
        <f>A20</f>
        <v>10.41</v>
      </c>
      <c r="B45" s="857"/>
      <c r="C45" s="857"/>
      <c r="D45" s="857"/>
      <c r="E45" s="857"/>
      <c r="F45" s="857"/>
      <c r="G45" s="857"/>
      <c r="H45" s="857"/>
      <c r="I45" s="857"/>
      <c r="J45" s="857">
        <f>J20</f>
        <v>8.5</v>
      </c>
      <c r="K45" s="857"/>
      <c r="L45" s="857"/>
      <c r="M45" s="857"/>
      <c r="N45" s="857"/>
      <c r="O45" s="857"/>
      <c r="P45" s="857"/>
      <c r="Q45" s="857"/>
      <c r="R45" s="857"/>
      <c r="S45" s="868">
        <f>IF(TRUNC(A45,2)-TRUNC(J45,2)&gt;=0,TRUNC(A45,2)-TRUNC(J45,2),0)</f>
        <v>1.9100000000000001</v>
      </c>
      <c r="T45" s="868"/>
      <c r="U45" s="868"/>
      <c r="V45" s="868"/>
      <c r="W45" s="868"/>
      <c r="X45" s="868"/>
      <c r="Y45" s="868"/>
      <c r="Z45" s="868"/>
      <c r="AA45" s="869"/>
      <c r="AC45" s="109">
        <f>TRUNC(A45,2)-TRUNC(J45,2)</f>
        <v>1.9100000000000001</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843" t="s">
        <v>478</v>
      </c>
      <c r="B47" s="844"/>
      <c r="C47" s="844"/>
      <c r="D47" s="844"/>
      <c r="E47" s="844"/>
      <c r="F47" s="845"/>
      <c r="G47" s="846" t="s">
        <v>477</v>
      </c>
      <c r="H47" s="844"/>
      <c r="I47" s="844"/>
      <c r="J47" s="844"/>
      <c r="K47" s="844"/>
      <c r="L47" s="845"/>
      <c r="M47" s="862" t="s">
        <v>476</v>
      </c>
      <c r="N47" s="844"/>
      <c r="O47" s="844"/>
      <c r="P47" s="844"/>
      <c r="Q47" s="845"/>
      <c r="R47" s="862" t="s">
        <v>475</v>
      </c>
      <c r="S47" s="844"/>
      <c r="T47" s="844"/>
      <c r="U47" s="844"/>
      <c r="V47" s="845"/>
      <c r="W47" s="846" t="s">
        <v>283</v>
      </c>
      <c r="X47" s="844"/>
      <c r="Y47" s="844"/>
      <c r="Z47" s="844"/>
      <c r="AA47" s="844"/>
      <c r="AF47" s="139" t="s">
        <v>250</v>
      </c>
    </row>
    <row r="48" spans="1:34" ht="26.25" customHeight="1">
      <c r="A48" s="848" t="s">
        <v>160</v>
      </c>
      <c r="B48" s="848"/>
      <c r="C48" s="848"/>
      <c r="D48" s="848"/>
      <c r="E48" s="848"/>
      <c r="F48" s="849"/>
      <c r="G48" s="830" t="s">
        <v>160</v>
      </c>
      <c r="H48" s="831"/>
      <c r="I48" s="831"/>
      <c r="J48" s="831"/>
      <c r="K48" s="831"/>
      <c r="L48" s="832"/>
      <c r="M48" s="863"/>
      <c r="N48" s="864"/>
      <c r="O48" s="864"/>
      <c r="P48" s="864"/>
      <c r="Q48" s="865"/>
      <c r="R48" s="863"/>
      <c r="S48" s="864"/>
      <c r="T48" s="864"/>
      <c r="U48" s="864"/>
      <c r="V48" s="865"/>
      <c r="W48" s="860">
        <f>SUM(M48:V48)</f>
        <v>0</v>
      </c>
      <c r="X48" s="861"/>
      <c r="Y48" s="861"/>
      <c r="Z48" s="861"/>
      <c r="AA48" s="861"/>
    </row>
    <row r="49" spans="1:34" ht="26.25" customHeight="1">
      <c r="A49" s="850"/>
      <c r="B49" s="850"/>
      <c r="C49" s="850"/>
      <c r="D49" s="850"/>
      <c r="E49" s="850"/>
      <c r="F49" s="851"/>
      <c r="G49" s="830" t="s">
        <v>161</v>
      </c>
      <c r="H49" s="831"/>
      <c r="I49" s="831"/>
      <c r="J49" s="831"/>
      <c r="K49" s="831"/>
      <c r="L49" s="832"/>
      <c r="M49" s="833"/>
      <c r="N49" s="834"/>
      <c r="O49" s="834"/>
      <c r="P49" s="834"/>
      <c r="Q49" s="835"/>
      <c r="R49" s="836"/>
      <c r="S49" s="837"/>
      <c r="T49" s="837"/>
      <c r="U49" s="837"/>
      <c r="V49" s="838"/>
      <c r="W49" s="860">
        <f>SUM(R49)</f>
        <v>0</v>
      </c>
      <c r="X49" s="861"/>
      <c r="Y49" s="861"/>
      <c r="Z49" s="861"/>
      <c r="AA49" s="861"/>
      <c r="AF49" s="113" t="s">
        <v>439</v>
      </c>
    </row>
    <row r="50" spans="1:34" ht="26.25" customHeight="1">
      <c r="A50" s="841" t="s">
        <v>161</v>
      </c>
      <c r="B50" s="841"/>
      <c r="C50" s="841"/>
      <c r="D50" s="841"/>
      <c r="E50" s="841"/>
      <c r="F50" s="842"/>
      <c r="G50" s="833"/>
      <c r="H50" s="834"/>
      <c r="I50" s="834"/>
      <c r="J50" s="834"/>
      <c r="K50" s="834"/>
      <c r="L50" s="834"/>
      <c r="M50" s="834"/>
      <c r="N50" s="834"/>
      <c r="O50" s="834"/>
      <c r="P50" s="834"/>
      <c r="Q50" s="834"/>
      <c r="R50" s="834"/>
      <c r="S50" s="834"/>
      <c r="T50" s="834"/>
      <c r="U50" s="834"/>
      <c r="V50" s="834"/>
      <c r="W50" s="834"/>
      <c r="X50" s="834"/>
      <c r="Y50" s="834"/>
      <c r="Z50" s="834"/>
      <c r="AA50" s="834"/>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853" t="s">
        <v>479</v>
      </c>
      <c r="B53" s="854"/>
      <c r="C53" s="854"/>
      <c r="D53" s="854"/>
      <c r="E53" s="854"/>
      <c r="F53" s="854"/>
      <c r="G53" s="854"/>
      <c r="H53" s="854"/>
      <c r="I53" s="854"/>
      <c r="J53" s="855" t="s">
        <v>351</v>
      </c>
      <c r="K53" s="854"/>
      <c r="L53" s="854"/>
      <c r="M53" s="854"/>
      <c r="N53" s="854"/>
      <c r="O53" s="854"/>
      <c r="P53" s="854"/>
      <c r="Q53" s="854"/>
      <c r="R53" s="854"/>
      <c r="S53" s="855" t="s">
        <v>352</v>
      </c>
      <c r="T53" s="854"/>
      <c r="U53" s="854"/>
      <c r="V53" s="854"/>
      <c r="W53" s="854"/>
      <c r="X53" s="854"/>
      <c r="Y53" s="854"/>
      <c r="Z53" s="854"/>
      <c r="AA53" s="836"/>
      <c r="AF53" s="105" t="s">
        <v>268</v>
      </c>
      <c r="AG53" s="105"/>
    </row>
    <row r="54" spans="1:34" ht="26.25" customHeight="1" thickBot="1">
      <c r="A54" s="856"/>
      <c r="B54" s="857"/>
      <c r="C54" s="857"/>
      <c r="D54" s="857"/>
      <c r="E54" s="857"/>
      <c r="F54" s="857"/>
      <c r="G54" s="857"/>
      <c r="H54" s="857"/>
      <c r="I54" s="857"/>
      <c r="J54" s="857">
        <f>J29</f>
        <v>0</v>
      </c>
      <c r="K54" s="857"/>
      <c r="L54" s="857"/>
      <c r="M54" s="857"/>
      <c r="N54" s="857"/>
      <c r="O54" s="857"/>
      <c r="P54" s="857"/>
      <c r="Q54" s="857"/>
      <c r="R54" s="857"/>
      <c r="S54" s="858">
        <f>IF(TRUNC(A54,2)-TRUNC(J54,2)&gt;=0,TRUNC(A54,2)-TRUNC(J54,2),0)</f>
        <v>0</v>
      </c>
      <c r="T54" s="858"/>
      <c r="U54" s="858"/>
      <c r="V54" s="858"/>
      <c r="W54" s="858"/>
      <c r="X54" s="858"/>
      <c r="Y54" s="858"/>
      <c r="Z54" s="858"/>
      <c r="AA54" s="859"/>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843" t="s">
        <v>480</v>
      </c>
      <c r="B56" s="844"/>
      <c r="C56" s="844"/>
      <c r="D56" s="844"/>
      <c r="E56" s="844"/>
      <c r="F56" s="845"/>
      <c r="G56" s="846" t="s">
        <v>357</v>
      </c>
      <c r="H56" s="844"/>
      <c r="I56" s="844"/>
      <c r="J56" s="844"/>
      <c r="K56" s="844"/>
      <c r="L56" s="845"/>
      <c r="M56" s="847" t="s">
        <v>358</v>
      </c>
      <c r="N56" s="844"/>
      <c r="O56" s="844"/>
      <c r="P56" s="844"/>
      <c r="Q56" s="845"/>
      <c r="R56" s="847" t="s">
        <v>484</v>
      </c>
      <c r="S56" s="844"/>
      <c r="T56" s="844"/>
      <c r="U56" s="844"/>
      <c r="V56" s="845"/>
      <c r="W56" s="846" t="s">
        <v>359</v>
      </c>
      <c r="X56" s="844"/>
      <c r="Y56" s="844"/>
      <c r="Z56" s="844"/>
      <c r="AA56" s="844"/>
      <c r="AF56" s="105" t="s">
        <v>250</v>
      </c>
    </row>
    <row r="57" spans="1:34" ht="26.25" customHeight="1">
      <c r="A57" s="848" t="s">
        <v>160</v>
      </c>
      <c r="B57" s="848"/>
      <c r="C57" s="848"/>
      <c r="D57" s="848"/>
      <c r="E57" s="848"/>
      <c r="F57" s="849"/>
      <c r="G57" s="830" t="s">
        <v>160</v>
      </c>
      <c r="H57" s="831"/>
      <c r="I57" s="831"/>
      <c r="J57" s="831"/>
      <c r="K57" s="831"/>
      <c r="L57" s="832"/>
      <c r="M57" s="852"/>
      <c r="N57" s="837"/>
      <c r="O57" s="837"/>
      <c r="P57" s="837"/>
      <c r="Q57" s="838"/>
      <c r="R57" s="836"/>
      <c r="S57" s="837"/>
      <c r="T57" s="837"/>
      <c r="U57" s="837"/>
      <c r="V57" s="838"/>
      <c r="W57" s="839">
        <f>SUM(M57:V57)</f>
        <v>0</v>
      </c>
      <c r="X57" s="840"/>
      <c r="Y57" s="840"/>
      <c r="Z57" s="840"/>
      <c r="AA57" s="840"/>
      <c r="AF57" s="113" t="s">
        <v>293</v>
      </c>
    </row>
    <row r="58" spans="1:34" ht="26.25" customHeight="1">
      <c r="A58" s="850"/>
      <c r="B58" s="850"/>
      <c r="C58" s="850"/>
      <c r="D58" s="850"/>
      <c r="E58" s="850"/>
      <c r="F58" s="851"/>
      <c r="G58" s="830" t="s">
        <v>161</v>
      </c>
      <c r="H58" s="831"/>
      <c r="I58" s="831"/>
      <c r="J58" s="831"/>
      <c r="K58" s="831"/>
      <c r="L58" s="832"/>
      <c r="M58" s="833"/>
      <c r="N58" s="834"/>
      <c r="O58" s="834"/>
      <c r="P58" s="834"/>
      <c r="Q58" s="835"/>
      <c r="R58" s="836"/>
      <c r="S58" s="837"/>
      <c r="T58" s="837"/>
      <c r="U58" s="837"/>
      <c r="V58" s="838"/>
      <c r="W58" s="839">
        <f>SUM(R58)</f>
        <v>0</v>
      </c>
      <c r="X58" s="840"/>
      <c r="Y58" s="840"/>
      <c r="Z58" s="840"/>
      <c r="AA58" s="840"/>
      <c r="AC58" t="s">
        <v>121</v>
      </c>
    </row>
    <row r="59" spans="1:34" ht="26.25" customHeight="1">
      <c r="A59" s="841" t="s">
        <v>161</v>
      </c>
      <c r="B59" s="841"/>
      <c r="C59" s="841"/>
      <c r="D59" s="841"/>
      <c r="E59" s="841"/>
      <c r="F59" s="842"/>
      <c r="G59" s="833"/>
      <c r="H59" s="834"/>
      <c r="I59" s="834"/>
      <c r="J59" s="834"/>
      <c r="K59" s="834"/>
      <c r="L59" s="834"/>
      <c r="M59" s="834"/>
      <c r="N59" s="834"/>
      <c r="O59" s="834"/>
      <c r="P59" s="834"/>
      <c r="Q59" s="834"/>
      <c r="R59" s="834"/>
      <c r="S59" s="834"/>
      <c r="T59" s="834"/>
      <c r="U59" s="834"/>
      <c r="V59" s="834"/>
      <c r="W59" s="834"/>
      <c r="X59" s="834"/>
      <c r="Y59" s="834"/>
      <c r="Z59" s="834"/>
      <c r="AA59" s="834"/>
      <c r="AC59" s="88">
        <f>W60*20%</f>
        <v>4584000</v>
      </c>
      <c r="AD59" s="86">
        <v>0.2</v>
      </c>
      <c r="AE59" s="86"/>
      <c r="AF59" s="103" t="s">
        <v>303</v>
      </c>
    </row>
    <row r="60" spans="1:34" ht="26.25" customHeight="1">
      <c r="A60" s="822" t="s">
        <v>360</v>
      </c>
      <c r="B60" s="822"/>
      <c r="C60" s="822"/>
      <c r="D60" s="822"/>
      <c r="E60" s="822"/>
      <c r="F60" s="822"/>
      <c r="G60" s="822"/>
      <c r="H60" s="822"/>
      <c r="I60" s="822"/>
      <c r="J60" s="822"/>
      <c r="K60" s="822"/>
      <c r="L60" s="822"/>
      <c r="M60" s="822"/>
      <c r="N60" s="822"/>
      <c r="O60" s="822"/>
      <c r="P60" s="822"/>
      <c r="Q60" s="822"/>
      <c r="R60" s="822"/>
      <c r="S60" s="822"/>
      <c r="T60" s="822"/>
      <c r="U60" s="822"/>
      <c r="V60" s="823"/>
      <c r="W60" s="824">
        <f>SUM(T33,T36,T39,W48:AA49,W57:AA58)</f>
        <v>22920000</v>
      </c>
      <c r="X60" s="825"/>
      <c r="Y60" s="825"/>
      <c r="Z60" s="825"/>
      <c r="AA60" s="825"/>
      <c r="AF60" s="115" t="s">
        <v>294</v>
      </c>
    </row>
    <row r="61" spans="1:34">
      <c r="A61" s="73" t="s">
        <v>162</v>
      </c>
      <c r="AC61" t="s">
        <v>122</v>
      </c>
      <c r="AF61" s="116" t="s">
        <v>295</v>
      </c>
    </row>
    <row r="62" spans="1:34">
      <c r="A62" s="73"/>
      <c r="AC62" s="88">
        <f>W60-AC59</f>
        <v>18336000</v>
      </c>
      <c r="AF62" s="116" t="s">
        <v>308</v>
      </c>
    </row>
    <row r="63" spans="1:34" ht="7.5" customHeight="1">
      <c r="AF63" s="116"/>
    </row>
    <row r="64" spans="1:34">
      <c r="R64" s="826">
        <v>43555</v>
      </c>
      <c r="S64" s="826"/>
      <c r="T64" s="826"/>
      <c r="U64" s="826"/>
      <c r="V64" s="826"/>
      <c r="W64" s="826"/>
      <c r="X64" s="826"/>
      <c r="Y64" s="826"/>
      <c r="Z64" s="826"/>
      <c r="AF64" s="116" t="s">
        <v>297</v>
      </c>
    </row>
    <row r="65" spans="1:32">
      <c r="AF65" s="116" t="s">
        <v>298</v>
      </c>
    </row>
    <row r="66" spans="1:32">
      <c r="J66" s="821" t="s">
        <v>87</v>
      </c>
      <c r="K66" s="821"/>
      <c r="L66" s="821"/>
      <c r="M66" s="821"/>
      <c r="N66" s="827" t="str">
        <f>E7</f>
        <v>선우치과의원</v>
      </c>
      <c r="O66" s="827"/>
      <c r="P66" s="827"/>
      <c r="Q66" s="827"/>
      <c r="R66" s="827"/>
      <c r="S66" s="827"/>
      <c r="T66" s="827"/>
      <c r="U66" s="827"/>
      <c r="V66" s="828" t="s">
        <v>86</v>
      </c>
      <c r="W66" s="828"/>
      <c r="X66" s="828"/>
      <c r="Y66" s="828"/>
      <c r="Z66" s="828"/>
      <c r="AF66" s="116" t="s">
        <v>299</v>
      </c>
    </row>
    <row r="67" spans="1:32" ht="7.5" customHeight="1">
      <c r="V67" s="828"/>
      <c r="W67" s="828"/>
      <c r="X67" s="828"/>
      <c r="Y67" s="828"/>
      <c r="Z67" s="828"/>
      <c r="AF67" s="116"/>
    </row>
    <row r="68" spans="1:32" ht="19.5">
      <c r="A68" s="829" t="s">
        <v>120</v>
      </c>
      <c r="B68" s="829"/>
      <c r="C68" s="829"/>
      <c r="D68" s="829"/>
      <c r="E68" s="72" t="s">
        <v>85</v>
      </c>
      <c r="H68" s="71" t="s">
        <v>84</v>
      </c>
      <c r="N68" s="827" t="str">
        <f>E9</f>
        <v>전현무 이장원</v>
      </c>
      <c r="O68" s="827"/>
      <c r="P68" s="827"/>
      <c r="Q68" s="827"/>
      <c r="R68" s="827"/>
      <c r="S68" s="827"/>
      <c r="T68" s="827"/>
      <c r="U68" s="827"/>
      <c r="V68" s="828"/>
      <c r="W68" s="828"/>
      <c r="X68" s="828"/>
      <c r="Y68" s="828"/>
      <c r="Z68" s="828"/>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819" t="s">
        <v>434</v>
      </c>
      <c r="D107" s="819"/>
      <c r="E107" s="819"/>
      <c r="F107" s="819"/>
      <c r="G107" s="819"/>
      <c r="H107" s="819"/>
      <c r="I107" s="819"/>
      <c r="J107" s="819"/>
      <c r="K107" s="819"/>
      <c r="L107" s="819"/>
      <c r="M107" s="819"/>
      <c r="N107" s="819"/>
      <c r="O107" s="819"/>
      <c r="P107" s="819"/>
      <c r="Q107" s="819"/>
    </row>
    <row r="108" spans="1:19">
      <c r="C108" s="820" t="s">
        <v>207</v>
      </c>
      <c r="D108" s="820"/>
      <c r="E108" s="820"/>
      <c r="F108" s="820"/>
      <c r="G108" s="820"/>
      <c r="H108" s="820"/>
      <c r="I108" s="820"/>
      <c r="J108" s="820"/>
      <c r="K108" s="820"/>
      <c r="L108" s="820"/>
      <c r="M108" s="820"/>
      <c r="N108" s="820"/>
      <c r="O108" s="820"/>
      <c r="P108" s="820"/>
      <c r="Q108" s="820"/>
    </row>
    <row r="110" spans="1:19">
      <c r="B110" t="s">
        <v>230</v>
      </c>
    </row>
    <row r="112" spans="1:19">
      <c r="C112" s="819" t="s">
        <v>435</v>
      </c>
      <c r="D112" s="819"/>
      <c r="E112" s="819"/>
      <c r="F112" s="819"/>
      <c r="G112" s="819"/>
      <c r="H112" s="819"/>
      <c r="I112" s="819"/>
      <c r="J112" s="819"/>
      <c r="K112" s="819"/>
      <c r="L112" s="819"/>
      <c r="M112" s="819"/>
      <c r="N112" s="819"/>
      <c r="O112" s="819"/>
      <c r="P112" s="819"/>
      <c r="Q112" s="819"/>
      <c r="R112" s="819"/>
      <c r="S112" s="819"/>
    </row>
    <row r="113" spans="1:17">
      <c r="C113" s="821" t="s">
        <v>207</v>
      </c>
      <c r="D113" s="821"/>
      <c r="E113" s="821"/>
      <c r="F113" s="821"/>
      <c r="G113" s="821"/>
      <c r="H113" s="821"/>
      <c r="I113" s="821"/>
      <c r="J113" s="821"/>
      <c r="K113" s="821"/>
      <c r="L113" s="821"/>
      <c r="M113" s="821"/>
      <c r="N113" s="821"/>
      <c r="O113" s="821"/>
      <c r="P113" s="821"/>
      <c r="Q113" s="821"/>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396</v>
      </c>
    </row>
    <row r="221" spans="1:2">
      <c r="A221" t="s">
        <v>410</v>
      </c>
    </row>
    <row r="222" spans="1:2">
      <c r="A222" t="s">
        <v>411</v>
      </c>
    </row>
    <row r="223" spans="1:2">
      <c r="A223" t="s">
        <v>412</v>
      </c>
    </row>
    <row r="224" spans="1:2">
      <c r="A224" t="s">
        <v>395</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I14:O14"/>
    <mergeCell ref="R14:X14"/>
    <mergeCell ref="A19:I19"/>
    <mergeCell ref="J19:R19"/>
    <mergeCell ref="S19:AA19"/>
    <mergeCell ref="A20:I20"/>
    <mergeCell ref="J20:R20"/>
    <mergeCell ref="S20:AA20"/>
    <mergeCell ref="A3:AA3"/>
    <mergeCell ref="A6:D12"/>
    <mergeCell ref="E7:R7"/>
    <mergeCell ref="S7:AA7"/>
    <mergeCell ref="E9:R9"/>
    <mergeCell ref="S9:AA9"/>
    <mergeCell ref="F11:Q12"/>
    <mergeCell ref="U12:Z12"/>
    <mergeCell ref="A25:I25"/>
    <mergeCell ref="J25:R25"/>
    <mergeCell ref="S25:AA25"/>
    <mergeCell ref="A26:I26"/>
    <mergeCell ref="J26:R26"/>
    <mergeCell ref="S26:AA26"/>
    <mergeCell ref="A22:I22"/>
    <mergeCell ref="J22:R22"/>
    <mergeCell ref="S22:AA22"/>
    <mergeCell ref="A23:I23"/>
    <mergeCell ref="J23:R23"/>
    <mergeCell ref="S23:AA23"/>
    <mergeCell ref="A28:B28"/>
    <mergeCell ref="C28:I28"/>
    <mergeCell ref="J28:O28"/>
    <mergeCell ref="P28:S28"/>
    <mergeCell ref="T28:AA28"/>
    <mergeCell ref="A29:B33"/>
    <mergeCell ref="C29:E30"/>
    <mergeCell ref="F29:I29"/>
    <mergeCell ref="J29:O29"/>
    <mergeCell ref="P29:S29"/>
    <mergeCell ref="F32:I32"/>
    <mergeCell ref="J32:O32"/>
    <mergeCell ref="P32:S32"/>
    <mergeCell ref="T32:AA32"/>
    <mergeCell ref="C33:I33"/>
    <mergeCell ref="J33:O33"/>
    <mergeCell ref="P33:S33"/>
    <mergeCell ref="T33:AA33"/>
    <mergeCell ref="T29:AA29"/>
    <mergeCell ref="F30:I30"/>
    <mergeCell ref="J30:O30"/>
    <mergeCell ref="P30:S30"/>
    <mergeCell ref="T30:AA30"/>
    <mergeCell ref="C31:E32"/>
    <mergeCell ref="F31:I31"/>
    <mergeCell ref="J31:O31"/>
    <mergeCell ref="P31:S31"/>
    <mergeCell ref="T31:AA31"/>
    <mergeCell ref="J36:O36"/>
    <mergeCell ref="P36:S36"/>
    <mergeCell ref="T36:AA36"/>
    <mergeCell ref="A37:B39"/>
    <mergeCell ref="C37:I37"/>
    <mergeCell ref="J37:O37"/>
    <mergeCell ref="P37:S37"/>
    <mergeCell ref="T37:AA37"/>
    <mergeCell ref="C38:I38"/>
    <mergeCell ref="J38:O38"/>
    <mergeCell ref="A34:B36"/>
    <mergeCell ref="C34:I34"/>
    <mergeCell ref="J34:O34"/>
    <mergeCell ref="P34:S34"/>
    <mergeCell ref="T34:AA34"/>
    <mergeCell ref="C35:I35"/>
    <mergeCell ref="J35:O35"/>
    <mergeCell ref="P35:S35"/>
    <mergeCell ref="T35:AA35"/>
    <mergeCell ref="C36:I36"/>
    <mergeCell ref="A44:I44"/>
    <mergeCell ref="J44:R44"/>
    <mergeCell ref="S44:AA44"/>
    <mergeCell ref="A45:I45"/>
    <mergeCell ref="J45:R45"/>
    <mergeCell ref="S45:AA45"/>
    <mergeCell ref="P38:S38"/>
    <mergeCell ref="T38:AA38"/>
    <mergeCell ref="C39:I39"/>
    <mergeCell ref="J39:O39"/>
    <mergeCell ref="P39:S39"/>
    <mergeCell ref="T39:AA39"/>
    <mergeCell ref="A47:F47"/>
    <mergeCell ref="G47:L47"/>
    <mergeCell ref="M47:Q47"/>
    <mergeCell ref="R47:V47"/>
    <mergeCell ref="W47:AA47"/>
    <mergeCell ref="A48:F49"/>
    <mergeCell ref="G48:L48"/>
    <mergeCell ref="M48:Q48"/>
    <mergeCell ref="R48:V48"/>
    <mergeCell ref="W48:AA48"/>
    <mergeCell ref="A53:I53"/>
    <mergeCell ref="J53:R53"/>
    <mergeCell ref="S53:AA53"/>
    <mergeCell ref="A54:I54"/>
    <mergeCell ref="J54:R54"/>
    <mergeCell ref="S54:AA54"/>
    <mergeCell ref="G49:L49"/>
    <mergeCell ref="M49:Q49"/>
    <mergeCell ref="R49:V49"/>
    <mergeCell ref="W49:AA49"/>
    <mergeCell ref="A50:F50"/>
    <mergeCell ref="G50:AA50"/>
    <mergeCell ref="G58:L58"/>
    <mergeCell ref="M58:Q58"/>
    <mergeCell ref="R58:V58"/>
    <mergeCell ref="W58:AA58"/>
    <mergeCell ref="A59:F59"/>
    <mergeCell ref="G59:AA59"/>
    <mergeCell ref="A56:F56"/>
    <mergeCell ref="G56:L56"/>
    <mergeCell ref="M56:Q56"/>
    <mergeCell ref="R56:V56"/>
    <mergeCell ref="W56:AA56"/>
    <mergeCell ref="A57:F58"/>
    <mergeCell ref="G57:L57"/>
    <mergeCell ref="M57:Q57"/>
    <mergeCell ref="R57:V57"/>
    <mergeCell ref="W57:AA57"/>
    <mergeCell ref="C107:Q107"/>
    <mergeCell ref="C108:Q108"/>
    <mergeCell ref="C112:S112"/>
    <mergeCell ref="C113:Q113"/>
    <mergeCell ref="A60:V60"/>
    <mergeCell ref="W60:AA60"/>
    <mergeCell ref="R64:Z64"/>
    <mergeCell ref="J66:M66"/>
    <mergeCell ref="N66:U66"/>
    <mergeCell ref="V66:Z68"/>
    <mergeCell ref="A68:D68"/>
    <mergeCell ref="N68:U68"/>
  </mergeCells>
  <phoneticPr fontId="2" type="noConversion"/>
  <conditionalFormatting sqref="AC20">
    <cfRule type="cellIs" dxfId="952" priority="20" operator="lessThan">
      <formula>0</formula>
    </cfRule>
  </conditionalFormatting>
  <conditionalFormatting sqref="AC23">
    <cfRule type="cellIs" dxfId="951" priority="19" operator="lessThan">
      <formula>0</formula>
    </cfRule>
  </conditionalFormatting>
  <conditionalFormatting sqref="AC26">
    <cfRule type="cellIs" dxfId="950" priority="17" operator="equal">
      <formula>0</formula>
    </cfRule>
    <cfRule type="cellIs" dxfId="949" priority="18" operator="lessThan">
      <formula>0</formula>
    </cfRule>
  </conditionalFormatting>
  <conditionalFormatting sqref="AC45">
    <cfRule type="cellIs" dxfId="948" priority="15" operator="equal">
      <formula>0</formula>
    </cfRule>
    <cfRule type="cellIs" dxfId="947" priority="16" operator="lessThan">
      <formula>0</formula>
    </cfRule>
  </conditionalFormatting>
  <conditionalFormatting sqref="A48:F49">
    <cfRule type="cellIs" dxfId="946" priority="14" operator="greaterThan">
      <formula>$AC$45&gt;0</formula>
    </cfRule>
  </conditionalFormatting>
  <conditionalFormatting sqref="A50:F50">
    <cfRule type="cellIs" dxfId="945" priority="13" operator="lessThan">
      <formula>$AC$45&lt;0</formula>
    </cfRule>
  </conditionalFormatting>
  <conditionalFormatting sqref="G48:L48">
    <cfRule type="cellIs" dxfId="944" priority="12" operator="greaterThan">
      <formula>$S$23&gt;0</formula>
    </cfRule>
  </conditionalFormatting>
  <conditionalFormatting sqref="G49:L49">
    <cfRule type="cellIs" dxfId="943" priority="11" operator="lessThan">
      <formula>$S$23&lt;0</formula>
    </cfRule>
  </conditionalFormatting>
  <conditionalFormatting sqref="AC54">
    <cfRule type="cellIs" dxfId="942" priority="9" operator="equal">
      <formula>0</formula>
    </cfRule>
    <cfRule type="cellIs" dxfId="941" priority="10" operator="lessThan">
      <formula>0</formula>
    </cfRule>
  </conditionalFormatting>
  <conditionalFormatting sqref="A57:F58">
    <cfRule type="cellIs" dxfId="940" priority="8" operator="greaterThan">
      <formula>$AC$45&gt;0</formula>
    </cfRule>
  </conditionalFormatting>
  <conditionalFormatting sqref="A59:F59">
    <cfRule type="cellIs" dxfId="939" priority="7" operator="lessThan">
      <formula>$AC$45&lt;0</formula>
    </cfRule>
  </conditionalFormatting>
  <conditionalFormatting sqref="G57:L57">
    <cfRule type="cellIs" dxfId="938" priority="6" operator="greaterThan">
      <formula>$S$23&gt;0</formula>
    </cfRule>
  </conditionalFormatting>
  <conditionalFormatting sqref="G58:L58">
    <cfRule type="cellIs" dxfId="937" priority="5" operator="lessThan">
      <formula>$S$23&lt;0</formula>
    </cfRule>
  </conditionalFormatting>
  <conditionalFormatting sqref="AC19">
    <cfRule type="cellIs" dxfId="936" priority="2" operator="equal">
      <formula>FALSE</formula>
    </cfRule>
    <cfRule type="cellIs" dxfId="935" priority="4" operator="equal">
      <formula>TRUE</formula>
    </cfRule>
  </conditionalFormatting>
  <conditionalFormatting sqref="AC22">
    <cfRule type="cellIs" dxfId="934" priority="1" operator="equal">
      <formula>FALSE</formula>
    </cfRule>
    <cfRule type="cellIs" dxfId="933" priority="3" operator="equal">
      <formula>TRUE</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89353-A169-4C49-8269-624018EEAD86}">
  <sheetPr>
    <tabColor rgb="FFC00000"/>
    <pageSetUpPr fitToPage="1"/>
  </sheetPr>
  <dimension ref="B2:AQ41"/>
  <sheetViews>
    <sheetView showGridLines="0" showZeros="0" zoomScaleNormal="100" workbookViewId="0">
      <selection activeCell="E5" sqref="E5"/>
    </sheetView>
  </sheetViews>
  <sheetFormatPr defaultRowHeight="11.25"/>
  <cols>
    <col min="1" max="1" width="2.125" style="561" customWidth="1"/>
    <col min="2" max="8" width="3" style="561" customWidth="1"/>
    <col min="9" max="9" width="3.75" style="561" customWidth="1"/>
    <col min="10" max="13" width="3" style="561" customWidth="1"/>
    <col min="14" max="16" width="4.375" style="561" customWidth="1"/>
    <col min="17" max="18" width="3" style="561" customWidth="1"/>
    <col min="19" max="21" width="4.375" style="561" customWidth="1"/>
    <col min="22" max="23" width="3" style="561" customWidth="1"/>
    <col min="24" max="26" width="4.375" style="561" customWidth="1"/>
    <col min="27" max="28" width="3" style="561" customWidth="1"/>
    <col min="29" max="31" width="4.375" style="561" customWidth="1"/>
    <col min="32" max="33" width="3" style="561" customWidth="1"/>
    <col min="34" max="35" width="4.875" style="561" customWidth="1"/>
    <col min="36" max="36" width="3.25" style="561" customWidth="1"/>
    <col min="37" max="37" width="16.625" style="561" customWidth="1"/>
    <col min="38" max="38" width="13" style="561" customWidth="1"/>
    <col min="39" max="43" width="13.125" style="561" customWidth="1"/>
    <col min="44" max="256" width="9" style="561"/>
    <col min="257" max="257" width="2.125" style="561" customWidth="1"/>
    <col min="258" max="291" width="3" style="561" customWidth="1"/>
    <col min="292" max="512" width="9" style="561"/>
    <col min="513" max="513" width="2.125" style="561" customWidth="1"/>
    <col min="514" max="547" width="3" style="561" customWidth="1"/>
    <col min="548" max="768" width="9" style="561"/>
    <col min="769" max="769" width="2.125" style="561" customWidth="1"/>
    <col min="770" max="803" width="3" style="561" customWidth="1"/>
    <col min="804" max="1024" width="9" style="561"/>
    <col min="1025" max="1025" width="2.125" style="561" customWidth="1"/>
    <col min="1026" max="1059" width="3" style="561" customWidth="1"/>
    <col min="1060" max="1280" width="9" style="561"/>
    <col min="1281" max="1281" width="2.125" style="561" customWidth="1"/>
    <col min="1282" max="1315" width="3" style="561" customWidth="1"/>
    <col min="1316" max="1536" width="9" style="561"/>
    <col min="1537" max="1537" width="2.125" style="561" customWidth="1"/>
    <col min="1538" max="1571" width="3" style="561" customWidth="1"/>
    <col min="1572" max="1792" width="9" style="561"/>
    <col min="1793" max="1793" width="2.125" style="561" customWidth="1"/>
    <col min="1794" max="1827" width="3" style="561" customWidth="1"/>
    <col min="1828" max="2048" width="9" style="561"/>
    <col min="2049" max="2049" width="2.125" style="561" customWidth="1"/>
    <col min="2050" max="2083" width="3" style="561" customWidth="1"/>
    <col min="2084" max="2304" width="9" style="561"/>
    <col min="2305" max="2305" width="2.125" style="561" customWidth="1"/>
    <col min="2306" max="2339" width="3" style="561" customWidth="1"/>
    <col min="2340" max="2560" width="9" style="561"/>
    <col min="2561" max="2561" width="2.125" style="561" customWidth="1"/>
    <col min="2562" max="2595" width="3" style="561" customWidth="1"/>
    <col min="2596" max="2816" width="9" style="561"/>
    <col min="2817" max="2817" width="2.125" style="561" customWidth="1"/>
    <col min="2818" max="2851" width="3" style="561" customWidth="1"/>
    <col min="2852" max="3072" width="9" style="561"/>
    <col min="3073" max="3073" width="2.125" style="561" customWidth="1"/>
    <col min="3074" max="3107" width="3" style="561" customWidth="1"/>
    <col min="3108" max="3328" width="9" style="561"/>
    <col min="3329" max="3329" width="2.125" style="561" customWidth="1"/>
    <col min="3330" max="3363" width="3" style="561" customWidth="1"/>
    <col min="3364" max="3584" width="9" style="561"/>
    <col min="3585" max="3585" width="2.125" style="561" customWidth="1"/>
    <col min="3586" max="3619" width="3" style="561" customWidth="1"/>
    <col min="3620" max="3840" width="9" style="561"/>
    <col min="3841" max="3841" width="2.125" style="561" customWidth="1"/>
    <col min="3842" max="3875" width="3" style="561" customWidth="1"/>
    <col min="3876" max="4096" width="9" style="561"/>
    <col min="4097" max="4097" width="2.125" style="561" customWidth="1"/>
    <col min="4098" max="4131" width="3" style="561" customWidth="1"/>
    <col min="4132" max="4352" width="9" style="561"/>
    <col min="4353" max="4353" width="2.125" style="561" customWidth="1"/>
    <col min="4354" max="4387" width="3" style="561" customWidth="1"/>
    <col min="4388" max="4608" width="9" style="561"/>
    <col min="4609" max="4609" width="2.125" style="561" customWidth="1"/>
    <col min="4610" max="4643" width="3" style="561" customWidth="1"/>
    <col min="4644" max="4864" width="9" style="561"/>
    <col min="4865" max="4865" width="2.125" style="561" customWidth="1"/>
    <col min="4866" max="4899" width="3" style="561" customWidth="1"/>
    <col min="4900" max="5120" width="9" style="561"/>
    <col min="5121" max="5121" width="2.125" style="561" customWidth="1"/>
    <col min="5122" max="5155" width="3" style="561" customWidth="1"/>
    <col min="5156" max="5376" width="9" style="561"/>
    <col min="5377" max="5377" width="2.125" style="561" customWidth="1"/>
    <col min="5378" max="5411" width="3" style="561" customWidth="1"/>
    <col min="5412" max="5632" width="9" style="561"/>
    <col min="5633" max="5633" width="2.125" style="561" customWidth="1"/>
    <col min="5634" max="5667" width="3" style="561" customWidth="1"/>
    <col min="5668" max="5888" width="9" style="561"/>
    <col min="5889" max="5889" width="2.125" style="561" customWidth="1"/>
    <col min="5890" max="5923" width="3" style="561" customWidth="1"/>
    <col min="5924" max="6144" width="9" style="561"/>
    <col min="6145" max="6145" width="2.125" style="561" customWidth="1"/>
    <col min="6146" max="6179" width="3" style="561" customWidth="1"/>
    <col min="6180" max="6400" width="9" style="561"/>
    <col min="6401" max="6401" width="2.125" style="561" customWidth="1"/>
    <col min="6402" max="6435" width="3" style="561" customWidth="1"/>
    <col min="6436" max="6656" width="9" style="561"/>
    <col min="6657" max="6657" width="2.125" style="561" customWidth="1"/>
    <col min="6658" max="6691" width="3" style="561" customWidth="1"/>
    <col min="6692" max="6912" width="9" style="561"/>
    <col min="6913" max="6913" width="2.125" style="561" customWidth="1"/>
    <col min="6914" max="6947" width="3" style="561" customWidth="1"/>
    <col min="6948" max="7168" width="9" style="561"/>
    <col min="7169" max="7169" width="2.125" style="561" customWidth="1"/>
    <col min="7170" max="7203" width="3" style="561" customWidth="1"/>
    <col min="7204" max="7424" width="9" style="561"/>
    <col min="7425" max="7425" width="2.125" style="561" customWidth="1"/>
    <col min="7426" max="7459" width="3" style="561" customWidth="1"/>
    <col min="7460" max="7680" width="9" style="561"/>
    <col min="7681" max="7681" width="2.125" style="561" customWidth="1"/>
    <col min="7682" max="7715" width="3" style="561" customWidth="1"/>
    <col min="7716" max="7936" width="9" style="561"/>
    <col min="7937" max="7937" width="2.125" style="561" customWidth="1"/>
    <col min="7938" max="7971" width="3" style="561" customWidth="1"/>
    <col min="7972" max="8192" width="9" style="561"/>
    <col min="8193" max="8193" width="2.125" style="561" customWidth="1"/>
    <col min="8194" max="8227" width="3" style="561" customWidth="1"/>
    <col min="8228" max="8448" width="9" style="561"/>
    <col min="8449" max="8449" width="2.125" style="561" customWidth="1"/>
    <col min="8450" max="8483" width="3" style="561" customWidth="1"/>
    <col min="8484" max="8704" width="9" style="561"/>
    <col min="8705" max="8705" width="2.125" style="561" customWidth="1"/>
    <col min="8706" max="8739" width="3" style="561" customWidth="1"/>
    <col min="8740" max="8960" width="9" style="561"/>
    <col min="8961" max="8961" width="2.125" style="561" customWidth="1"/>
    <col min="8962" max="8995" width="3" style="561" customWidth="1"/>
    <col min="8996" max="9216" width="9" style="561"/>
    <col min="9217" max="9217" width="2.125" style="561" customWidth="1"/>
    <col min="9218" max="9251" width="3" style="561" customWidth="1"/>
    <col min="9252" max="9472" width="9" style="561"/>
    <col min="9473" max="9473" width="2.125" style="561" customWidth="1"/>
    <col min="9474" max="9507" width="3" style="561" customWidth="1"/>
    <col min="9508" max="9728" width="9" style="561"/>
    <col min="9729" max="9729" width="2.125" style="561" customWidth="1"/>
    <col min="9730" max="9763" width="3" style="561" customWidth="1"/>
    <col min="9764" max="9984" width="9" style="561"/>
    <col min="9985" max="9985" width="2.125" style="561" customWidth="1"/>
    <col min="9986" max="10019" width="3" style="561" customWidth="1"/>
    <col min="10020" max="10240" width="9" style="561"/>
    <col min="10241" max="10241" width="2.125" style="561" customWidth="1"/>
    <col min="10242" max="10275" width="3" style="561" customWidth="1"/>
    <col min="10276" max="10496" width="9" style="561"/>
    <col min="10497" max="10497" width="2.125" style="561" customWidth="1"/>
    <col min="10498" max="10531" width="3" style="561" customWidth="1"/>
    <col min="10532" max="10752" width="9" style="561"/>
    <col min="10753" max="10753" width="2.125" style="561" customWidth="1"/>
    <col min="10754" max="10787" width="3" style="561" customWidth="1"/>
    <col min="10788" max="11008" width="9" style="561"/>
    <col min="11009" max="11009" width="2.125" style="561" customWidth="1"/>
    <col min="11010" max="11043" width="3" style="561" customWidth="1"/>
    <col min="11044" max="11264" width="9" style="561"/>
    <col min="11265" max="11265" width="2.125" style="561" customWidth="1"/>
    <col min="11266" max="11299" width="3" style="561" customWidth="1"/>
    <col min="11300" max="11520" width="9" style="561"/>
    <col min="11521" max="11521" width="2.125" style="561" customWidth="1"/>
    <col min="11522" max="11555" width="3" style="561" customWidth="1"/>
    <col min="11556" max="11776" width="9" style="561"/>
    <col min="11777" max="11777" width="2.125" style="561" customWidth="1"/>
    <col min="11778" max="11811" width="3" style="561" customWidth="1"/>
    <col min="11812" max="12032" width="9" style="561"/>
    <col min="12033" max="12033" width="2.125" style="561" customWidth="1"/>
    <col min="12034" max="12067" width="3" style="561" customWidth="1"/>
    <col min="12068" max="12288" width="9" style="561"/>
    <col min="12289" max="12289" width="2.125" style="561" customWidth="1"/>
    <col min="12290" max="12323" width="3" style="561" customWidth="1"/>
    <col min="12324" max="12544" width="9" style="561"/>
    <col min="12545" max="12545" width="2.125" style="561" customWidth="1"/>
    <col min="12546" max="12579" width="3" style="561" customWidth="1"/>
    <col min="12580" max="12800" width="9" style="561"/>
    <col min="12801" max="12801" width="2.125" style="561" customWidth="1"/>
    <col min="12802" max="12835" width="3" style="561" customWidth="1"/>
    <col min="12836" max="13056" width="9" style="561"/>
    <col min="13057" max="13057" width="2.125" style="561" customWidth="1"/>
    <col min="13058" max="13091" width="3" style="561" customWidth="1"/>
    <col min="13092" max="13312" width="9" style="561"/>
    <col min="13313" max="13313" width="2.125" style="561" customWidth="1"/>
    <col min="13314" max="13347" width="3" style="561" customWidth="1"/>
    <col min="13348" max="13568" width="9" style="561"/>
    <col min="13569" max="13569" width="2.125" style="561" customWidth="1"/>
    <col min="13570" max="13603" width="3" style="561" customWidth="1"/>
    <col min="13604" max="13824" width="9" style="561"/>
    <col min="13825" max="13825" width="2.125" style="561" customWidth="1"/>
    <col min="13826" max="13859" width="3" style="561" customWidth="1"/>
    <col min="13860" max="14080" width="9" style="561"/>
    <col min="14081" max="14081" width="2.125" style="561" customWidth="1"/>
    <col min="14082" max="14115" width="3" style="561" customWidth="1"/>
    <col min="14116" max="14336" width="9" style="561"/>
    <col min="14337" max="14337" width="2.125" style="561" customWidth="1"/>
    <col min="14338" max="14371" width="3" style="561" customWidth="1"/>
    <col min="14372" max="14592" width="9" style="561"/>
    <col min="14593" max="14593" width="2.125" style="561" customWidth="1"/>
    <col min="14594" max="14627" width="3" style="561" customWidth="1"/>
    <col min="14628" max="14848" width="9" style="561"/>
    <col min="14849" max="14849" width="2.125" style="561" customWidth="1"/>
    <col min="14850" max="14883" width="3" style="561" customWidth="1"/>
    <col min="14884" max="15104" width="9" style="561"/>
    <col min="15105" max="15105" width="2.125" style="561" customWidth="1"/>
    <col min="15106" max="15139" width="3" style="561" customWidth="1"/>
    <col min="15140" max="15360" width="9" style="561"/>
    <col min="15361" max="15361" width="2.125" style="561" customWidth="1"/>
    <col min="15362" max="15395" width="3" style="561" customWidth="1"/>
    <col min="15396" max="15616" width="9" style="561"/>
    <col min="15617" max="15617" width="2.125" style="561" customWidth="1"/>
    <col min="15618" max="15651" width="3" style="561" customWidth="1"/>
    <col min="15652" max="15872" width="9" style="561"/>
    <col min="15873" max="15873" width="2.125" style="561" customWidth="1"/>
    <col min="15874" max="15907" width="3" style="561" customWidth="1"/>
    <col min="15908" max="16128" width="9" style="561"/>
    <col min="16129" max="16129" width="2.125" style="561" customWidth="1"/>
    <col min="16130" max="16163" width="3" style="561" customWidth="1"/>
    <col min="16164" max="16384" width="9" style="561"/>
  </cols>
  <sheetData>
    <row r="2" spans="2:43">
      <c r="B2" s="561" t="s">
        <v>934</v>
      </c>
      <c r="AI2" s="562" t="s">
        <v>935</v>
      </c>
    </row>
    <row r="3" spans="2:43" ht="39.950000000000003" customHeight="1">
      <c r="B3" s="993" t="s">
        <v>936</v>
      </c>
      <c r="C3" s="994"/>
      <c r="D3" s="994"/>
      <c r="E3" s="997"/>
      <c r="F3" s="997"/>
      <c r="G3" s="997"/>
      <c r="H3" s="997"/>
      <c r="I3" s="999" t="s">
        <v>937</v>
      </c>
      <c r="J3" s="999"/>
      <c r="K3" s="999"/>
      <c r="L3" s="999"/>
      <c r="M3" s="999"/>
      <c r="N3" s="999"/>
      <c r="O3" s="999"/>
      <c r="P3" s="999"/>
      <c r="Q3" s="999"/>
      <c r="R3" s="999"/>
      <c r="S3" s="999"/>
      <c r="T3" s="999"/>
      <c r="U3" s="999"/>
      <c r="V3" s="999"/>
      <c r="W3" s="999"/>
      <c r="X3" s="999"/>
      <c r="Y3" s="999"/>
      <c r="Z3" s="999"/>
      <c r="AA3" s="999"/>
      <c r="AB3" s="994" t="s">
        <v>938</v>
      </c>
      <c r="AC3" s="994"/>
      <c r="AD3" s="994"/>
      <c r="AE3" s="994"/>
      <c r="AF3" s="997"/>
      <c r="AG3" s="997"/>
      <c r="AH3" s="997"/>
      <c r="AI3" s="1001"/>
    </row>
    <row r="4" spans="2:43" ht="39.950000000000003" customHeight="1">
      <c r="B4" s="995"/>
      <c r="C4" s="996"/>
      <c r="D4" s="996"/>
      <c r="E4" s="998"/>
      <c r="F4" s="998"/>
      <c r="G4" s="998"/>
      <c r="H4" s="998"/>
      <c r="I4" s="1000"/>
      <c r="J4" s="1000"/>
      <c r="K4" s="1000"/>
      <c r="L4" s="1000"/>
      <c r="M4" s="1000"/>
      <c r="N4" s="1000"/>
      <c r="O4" s="1000"/>
      <c r="P4" s="1000"/>
      <c r="Q4" s="1000"/>
      <c r="R4" s="1000"/>
      <c r="S4" s="1000"/>
      <c r="T4" s="1000"/>
      <c r="U4" s="1000"/>
      <c r="V4" s="1000"/>
      <c r="W4" s="1000"/>
      <c r="X4" s="1000"/>
      <c r="Y4" s="1000"/>
      <c r="Z4" s="1000"/>
      <c r="AA4" s="1000"/>
      <c r="AB4" s="996" t="s">
        <v>939</v>
      </c>
      <c r="AC4" s="996"/>
      <c r="AD4" s="996"/>
      <c r="AE4" s="996"/>
      <c r="AF4" s="1002"/>
      <c r="AG4" s="1002"/>
      <c r="AH4" s="1002"/>
      <c r="AI4" s="1003"/>
    </row>
    <row r="5" spans="2:43">
      <c r="B5" s="563"/>
      <c r="C5" s="564"/>
      <c r="D5" s="564"/>
      <c r="E5" s="564"/>
      <c r="F5" s="564"/>
      <c r="G5" s="564"/>
      <c r="H5" s="564"/>
      <c r="I5" s="564"/>
      <c r="J5" s="564"/>
      <c r="K5" s="564"/>
      <c r="L5" s="564"/>
      <c r="M5" s="564"/>
      <c r="N5" s="564"/>
      <c r="O5" s="564"/>
      <c r="P5" s="564"/>
      <c r="Q5" s="564"/>
      <c r="R5" s="564"/>
      <c r="S5" s="564"/>
      <c r="T5" s="564"/>
      <c r="U5" s="564"/>
      <c r="V5" s="564"/>
      <c r="W5" s="564"/>
      <c r="X5" s="564"/>
      <c r="Y5" s="564"/>
      <c r="Z5" s="564"/>
      <c r="AA5" s="564"/>
      <c r="AB5" s="564"/>
      <c r="AC5" s="564"/>
      <c r="AD5" s="564"/>
      <c r="AE5" s="564"/>
      <c r="AF5" s="564"/>
      <c r="AG5" s="564"/>
      <c r="AH5" s="564"/>
      <c r="AI5" s="565"/>
    </row>
    <row r="6" spans="2:43" ht="30" customHeight="1">
      <c r="B6" s="993" t="s">
        <v>940</v>
      </c>
      <c r="C6" s="994"/>
      <c r="D6" s="994"/>
      <c r="E6" s="994"/>
      <c r="F6" s="994"/>
      <c r="G6" s="997" t="s">
        <v>941</v>
      </c>
      <c r="H6" s="994"/>
      <c r="I6" s="994" t="s">
        <v>942</v>
      </c>
      <c r="J6" s="994" t="s">
        <v>943</v>
      </c>
      <c r="K6" s="994"/>
      <c r="L6" s="994"/>
      <c r="M6" s="1026"/>
      <c r="N6" s="1028" t="s">
        <v>944</v>
      </c>
      <c r="O6" s="994"/>
      <c r="P6" s="994"/>
      <c r="Q6" s="994"/>
      <c r="R6" s="994"/>
      <c r="S6" s="994"/>
      <c r="T6" s="994"/>
      <c r="U6" s="994"/>
      <c r="V6" s="994"/>
      <c r="W6" s="994"/>
      <c r="X6" s="994"/>
      <c r="Y6" s="994"/>
      <c r="Z6" s="994"/>
      <c r="AA6" s="994"/>
      <c r="AB6" s="1029"/>
      <c r="AC6" s="1004" t="s">
        <v>945</v>
      </c>
      <c r="AD6" s="994"/>
      <c r="AE6" s="994"/>
      <c r="AF6" s="994"/>
      <c r="AG6" s="1005"/>
      <c r="AH6" s="1004" t="s">
        <v>946</v>
      </c>
      <c r="AI6" s="1005"/>
    </row>
    <row r="7" spans="2:43" ht="30" customHeight="1">
      <c r="B7" s="1023"/>
      <c r="C7" s="1024"/>
      <c r="D7" s="1024"/>
      <c r="E7" s="1024"/>
      <c r="F7" s="1024"/>
      <c r="G7" s="1024"/>
      <c r="H7" s="1024"/>
      <c r="I7" s="1024"/>
      <c r="J7" s="1024"/>
      <c r="K7" s="1024"/>
      <c r="L7" s="1024"/>
      <c r="M7" s="1027"/>
      <c r="N7" s="1010" t="s">
        <v>947</v>
      </c>
      <c r="O7" s="1011"/>
      <c r="P7" s="1011"/>
      <c r="Q7" s="1011"/>
      <c r="R7" s="1012"/>
      <c r="S7" s="1013" t="s">
        <v>948</v>
      </c>
      <c r="T7" s="1011"/>
      <c r="U7" s="1011"/>
      <c r="V7" s="1011"/>
      <c r="W7" s="1014"/>
      <c r="X7" s="1015" t="s">
        <v>949</v>
      </c>
      <c r="Y7" s="1011"/>
      <c r="Z7" s="1011"/>
      <c r="AA7" s="1011"/>
      <c r="AB7" s="1016"/>
      <c r="AC7" s="1006"/>
      <c r="AD7" s="1024"/>
      <c r="AE7" s="1024"/>
      <c r="AF7" s="1024"/>
      <c r="AG7" s="1007"/>
      <c r="AH7" s="1006"/>
      <c r="AI7" s="1007"/>
      <c r="AJ7" s="561" t="s">
        <v>950</v>
      </c>
    </row>
    <row r="8" spans="2:43" ht="30" customHeight="1" thickBot="1">
      <c r="B8" s="1025"/>
      <c r="C8" s="990"/>
      <c r="D8" s="990"/>
      <c r="E8" s="990"/>
      <c r="F8" s="990"/>
      <c r="G8" s="990"/>
      <c r="H8" s="990"/>
      <c r="I8" s="990"/>
      <c r="J8" s="990"/>
      <c r="K8" s="990"/>
      <c r="L8" s="990"/>
      <c r="M8" s="1019"/>
      <c r="N8" s="1017" t="s">
        <v>951</v>
      </c>
      <c r="O8" s="990"/>
      <c r="P8" s="990"/>
      <c r="Q8" s="1018" t="s">
        <v>952</v>
      </c>
      <c r="R8" s="1019"/>
      <c r="S8" s="1020" t="s">
        <v>951</v>
      </c>
      <c r="T8" s="990"/>
      <c r="U8" s="990"/>
      <c r="V8" s="1018" t="s">
        <v>952</v>
      </c>
      <c r="W8" s="1021"/>
      <c r="X8" s="1008" t="s">
        <v>951</v>
      </c>
      <c r="Y8" s="990"/>
      <c r="Z8" s="990"/>
      <c r="AA8" s="1018" t="s">
        <v>952</v>
      </c>
      <c r="AB8" s="1022"/>
      <c r="AC8" s="989" t="s">
        <v>953</v>
      </c>
      <c r="AD8" s="990"/>
      <c r="AE8" s="990"/>
      <c r="AF8" s="1018" t="s">
        <v>954</v>
      </c>
      <c r="AG8" s="1009"/>
      <c r="AH8" s="1008"/>
      <c r="AI8" s="1009"/>
    </row>
    <row r="9" spans="2:43" ht="51" customHeight="1">
      <c r="B9" s="1050" t="s">
        <v>955</v>
      </c>
      <c r="C9" s="1051"/>
      <c r="D9" s="1051"/>
      <c r="E9" s="1051"/>
      <c r="F9" s="1051"/>
      <c r="G9" s="1052"/>
      <c r="H9" s="1052"/>
      <c r="I9" s="566" t="s">
        <v>956</v>
      </c>
      <c r="J9" s="992">
        <v>22265772863</v>
      </c>
      <c r="K9" s="992"/>
      <c r="L9" s="992"/>
      <c r="M9" s="1053"/>
      <c r="N9" s="1054">
        <v>22020111112</v>
      </c>
      <c r="O9" s="992"/>
      <c r="P9" s="992"/>
      <c r="Q9" s="1043">
        <f>IF(ISERROR(ROUNDUP(N9/$J9,4)),0,ROUNDUP(N9/$J9,4))</f>
        <v>0.98899999999999999</v>
      </c>
      <c r="R9" s="1055"/>
      <c r="S9" s="991">
        <v>9131751</v>
      </c>
      <c r="T9" s="992"/>
      <c r="U9" s="992"/>
      <c r="V9" s="1043">
        <f>IF(ISERROR(ROUNDUP(S9/$J9,4)),0,ROUNDUP(S9/$J9,4))</f>
        <v>5.0000000000000001E-4</v>
      </c>
      <c r="W9" s="1044"/>
      <c r="X9" s="1045"/>
      <c r="Y9" s="992"/>
      <c r="Z9" s="992"/>
      <c r="AA9" s="1043">
        <f>IF(ISERROR(ROUNDUP(X9/$J9,4)),0,ROUNDUP(X9/$J9,4))</f>
        <v>0</v>
      </c>
      <c r="AB9" s="1046"/>
      <c r="AC9" s="1045">
        <f>J9-N9-S9-X9</f>
        <v>236530000</v>
      </c>
      <c r="AD9" s="992"/>
      <c r="AE9" s="992"/>
      <c r="AF9" s="1043">
        <f>IF(ISERROR(ROUNDUP(AC9/$J9,4)),0,ROUNDUP(AC9/$J9,4))</f>
        <v>1.0699999999999999E-2</v>
      </c>
      <c r="AG9" s="1047"/>
      <c r="AH9" s="1048">
        <v>0</v>
      </c>
      <c r="AI9" s="1049"/>
    </row>
    <row r="10" spans="2:43" ht="48" customHeight="1">
      <c r="B10" s="1037" t="s">
        <v>957</v>
      </c>
      <c r="C10" s="1038"/>
      <c r="D10" s="1038"/>
      <c r="E10" s="1038"/>
      <c r="F10" s="1038"/>
      <c r="G10" s="1024"/>
      <c r="H10" s="1024"/>
      <c r="I10" s="567" t="s">
        <v>958</v>
      </c>
      <c r="J10" s="1033">
        <v>16135900892</v>
      </c>
      <c r="K10" s="1033"/>
      <c r="L10" s="1033"/>
      <c r="M10" s="1039"/>
      <c r="N10" s="1040">
        <v>16100973932</v>
      </c>
      <c r="O10" s="1033"/>
      <c r="P10" s="1033"/>
      <c r="Q10" s="1030">
        <f>IF(ISERROR(ROUNDUP(N10/$J10,4)),0,ROUNDUP(N10/$J10,4))</f>
        <v>0.99790000000000001</v>
      </c>
      <c r="R10" s="1041"/>
      <c r="S10" s="1042">
        <v>34926960</v>
      </c>
      <c r="T10" s="1033"/>
      <c r="U10" s="1033"/>
      <c r="V10" s="1030">
        <f>IF(ISERROR(ROUNDUP(S10/$J10,4)),0,ROUNDUP(S10/$J10,4))</f>
        <v>2.1999999999999997E-3</v>
      </c>
      <c r="W10" s="1031"/>
      <c r="X10" s="1032"/>
      <c r="Y10" s="1033"/>
      <c r="Z10" s="1033"/>
      <c r="AA10" s="1030">
        <f>IF(ISERROR(ROUNDUP(X10/$J10,4)),0,ROUNDUP(X10/$J10,4))</f>
        <v>0</v>
      </c>
      <c r="AB10" s="1034"/>
      <c r="AC10" s="1032">
        <f>J10-N10-S10-X10</f>
        <v>0</v>
      </c>
      <c r="AD10" s="1033"/>
      <c r="AE10" s="1033"/>
      <c r="AF10" s="1030">
        <f>IF(ISERROR(ROUNDUP(AC10/$J10,4)),0,ROUNDUP(AC10/$J10,4))</f>
        <v>0</v>
      </c>
      <c r="AG10" s="1035"/>
      <c r="AH10" s="1015">
        <v>0</v>
      </c>
      <c r="AI10" s="1036"/>
    </row>
    <row r="11" spans="2:43" ht="45" customHeight="1">
      <c r="B11" s="1058" t="s">
        <v>959</v>
      </c>
      <c r="C11" s="1038"/>
      <c r="D11" s="1038"/>
      <c r="E11" s="1038"/>
      <c r="F11" s="1038"/>
      <c r="G11" s="1024"/>
      <c r="H11" s="1024"/>
      <c r="I11" s="567" t="s">
        <v>960</v>
      </c>
      <c r="J11" s="1057">
        <f t="shared" ref="J11:J40" si="0">N11+S11+X11+AC11</f>
        <v>6129871971</v>
      </c>
      <c r="K11" s="1057"/>
      <c r="L11" s="1057"/>
      <c r="M11" s="1059"/>
      <c r="N11" s="1060">
        <f>N9-N10</f>
        <v>5919137180</v>
      </c>
      <c r="O11" s="1057"/>
      <c r="P11" s="1057"/>
      <c r="Q11" s="1030">
        <f>IF(ISERROR(ROUNDUP(N11/$J11,4)),0,ROUNDUP(N11/$J11,4))</f>
        <v>0.9657</v>
      </c>
      <c r="R11" s="1041"/>
      <c r="S11" s="1061">
        <f>S9-S10</f>
        <v>-25795209</v>
      </c>
      <c r="T11" s="1057"/>
      <c r="U11" s="1057"/>
      <c r="V11" s="1030">
        <f>IF(ISERROR(ROUNDUP(S11/$J11,4)),0,ROUNDUP(S11/$J11,4))</f>
        <v>-4.3E-3</v>
      </c>
      <c r="W11" s="1031"/>
      <c r="X11" s="1056">
        <f>X9-X10</f>
        <v>0</v>
      </c>
      <c r="Y11" s="1057"/>
      <c r="Z11" s="1057"/>
      <c r="AA11" s="1030">
        <f>IF(ISERROR(ROUNDUP(X11/$J11,4)),0,ROUNDUP(X11/$J11,4))</f>
        <v>0</v>
      </c>
      <c r="AB11" s="1034"/>
      <c r="AC11" s="1056">
        <f>AC9-AC10</f>
        <v>236530000</v>
      </c>
      <c r="AD11" s="1057"/>
      <c r="AE11" s="1057"/>
      <c r="AF11" s="1030">
        <f>IF(ISERROR(ROUNDUP(AC11/$J11,4)),0,ROUNDUP(AC11/$J11,4))</f>
        <v>3.8600000000000002E-2</v>
      </c>
      <c r="AG11" s="1035"/>
      <c r="AH11" s="1015">
        <v>0</v>
      </c>
      <c r="AI11" s="1036"/>
    </row>
    <row r="12" spans="2:43" ht="42.75" customHeight="1">
      <c r="B12" s="1058" t="s">
        <v>961</v>
      </c>
      <c r="C12" s="1038"/>
      <c r="D12" s="1038"/>
      <c r="E12" s="1038"/>
      <c r="F12" s="1038"/>
      <c r="G12" s="1024" t="s">
        <v>962</v>
      </c>
      <c r="H12" s="1024"/>
      <c r="I12" s="567" t="s">
        <v>963</v>
      </c>
      <c r="J12" s="1066">
        <f>J14-J13</f>
        <v>0</v>
      </c>
      <c r="K12" s="1066"/>
      <c r="L12" s="1066"/>
      <c r="M12" s="1067"/>
      <c r="N12" s="1068"/>
      <c r="O12" s="1063"/>
      <c r="P12" s="1063"/>
      <c r="Q12" s="1030">
        <f t="shared" ref="Q12:Q39" si="1">IF(ISERROR(ROUNDUP(N12/$J12,4)),0,ROUNDUP(N12/$J12,4))</f>
        <v>0</v>
      </c>
      <c r="R12" s="1041"/>
      <c r="S12" s="1069"/>
      <c r="T12" s="1063"/>
      <c r="U12" s="1063"/>
      <c r="V12" s="1030">
        <f t="shared" ref="V12:V40" si="2">IF(ISERROR(ROUNDUP(S12/$J12,4)),0,ROUNDUP(S12/$J12,4))</f>
        <v>0</v>
      </c>
      <c r="W12" s="1031"/>
      <c r="X12" s="1062"/>
      <c r="Y12" s="1063"/>
      <c r="Z12" s="1063"/>
      <c r="AA12" s="1030">
        <f t="shared" ref="AA12:AA40" si="3">IF(ISERROR(ROUNDUP(X12/$J12,4)),0,ROUNDUP(X12/$J12,4))</f>
        <v>0</v>
      </c>
      <c r="AB12" s="1034"/>
      <c r="AC12" s="1062">
        <f>J12-N12-S12-X12</f>
        <v>0</v>
      </c>
      <c r="AD12" s="1063"/>
      <c r="AE12" s="1063"/>
      <c r="AF12" s="1030">
        <f t="shared" ref="AF12:AF40" si="4">IF(ISERROR(ROUNDUP(AC12/$J12,4)),0,ROUNDUP(AC12/$J12,4))</f>
        <v>0</v>
      </c>
      <c r="AG12" s="1035"/>
      <c r="AH12" s="1064">
        <v>0</v>
      </c>
      <c r="AI12" s="1065"/>
    </row>
    <row r="13" spans="2:43" ht="39.75" customHeight="1" thickBot="1">
      <c r="B13" s="1037"/>
      <c r="C13" s="1038"/>
      <c r="D13" s="1038"/>
      <c r="E13" s="1038"/>
      <c r="F13" s="1038"/>
      <c r="G13" s="1024" t="s">
        <v>964</v>
      </c>
      <c r="H13" s="1024"/>
      <c r="I13" s="567" t="s">
        <v>965</v>
      </c>
      <c r="J13" s="1033">
        <f>J14</f>
        <v>3643961673</v>
      </c>
      <c r="K13" s="1033"/>
      <c r="L13" s="1033"/>
      <c r="M13" s="1039"/>
      <c r="N13" s="1070">
        <f>TRUNC(J13*Q13,0)</f>
        <v>3636309353</v>
      </c>
      <c r="O13" s="1071"/>
      <c r="P13" s="1071"/>
      <c r="Q13" s="1030">
        <f>$Q$10</f>
        <v>0.99790000000000001</v>
      </c>
      <c r="R13" s="1041"/>
      <c r="S13" s="1076">
        <f>J13-N13</f>
        <v>7652320</v>
      </c>
      <c r="T13" s="1071"/>
      <c r="U13" s="1071"/>
      <c r="V13" s="1030">
        <f>$V$10</f>
        <v>2.1999999999999997E-3</v>
      </c>
      <c r="W13" s="1031"/>
      <c r="X13" s="1032"/>
      <c r="Y13" s="1033"/>
      <c r="Z13" s="1033"/>
      <c r="AA13" s="1030">
        <f t="shared" si="3"/>
        <v>0</v>
      </c>
      <c r="AB13" s="1034"/>
      <c r="AC13" s="1032">
        <f>J13-N13-S13-X13</f>
        <v>0</v>
      </c>
      <c r="AD13" s="1033"/>
      <c r="AE13" s="1033"/>
      <c r="AF13" s="1030">
        <f t="shared" si="4"/>
        <v>0</v>
      </c>
      <c r="AG13" s="1035"/>
      <c r="AH13" s="1075" t="s">
        <v>966</v>
      </c>
      <c r="AI13" s="1036"/>
    </row>
    <row r="14" spans="2:43" ht="39" customHeight="1">
      <c r="B14" s="1037"/>
      <c r="C14" s="1038"/>
      <c r="D14" s="1038"/>
      <c r="E14" s="1038"/>
      <c r="F14" s="1038"/>
      <c r="G14" s="1024" t="s">
        <v>967</v>
      </c>
      <c r="H14" s="1024"/>
      <c r="I14" s="567" t="s">
        <v>968</v>
      </c>
      <c r="J14" s="1033">
        <v>3643961673</v>
      </c>
      <c r="K14" s="1033"/>
      <c r="L14" s="1033"/>
      <c r="M14" s="1039"/>
      <c r="N14" s="1060">
        <f>N12+N13</f>
        <v>3636309353</v>
      </c>
      <c r="O14" s="1057"/>
      <c r="P14" s="1057"/>
      <c r="Q14" s="1030">
        <f t="shared" si="1"/>
        <v>0.99790000000000001</v>
      </c>
      <c r="R14" s="1041"/>
      <c r="S14" s="1061">
        <f>S12+S13</f>
        <v>7652320</v>
      </c>
      <c r="T14" s="1057"/>
      <c r="U14" s="1057"/>
      <c r="V14" s="1030">
        <f t="shared" si="2"/>
        <v>2.1999999999999997E-3</v>
      </c>
      <c r="W14" s="1031"/>
      <c r="X14" s="1056">
        <f>X12+X13</f>
        <v>0</v>
      </c>
      <c r="Y14" s="1057"/>
      <c r="Z14" s="1057"/>
      <c r="AA14" s="1030">
        <f t="shared" si="3"/>
        <v>0</v>
      </c>
      <c r="AB14" s="1034"/>
      <c r="AC14" s="1056">
        <f>AC12+AC13</f>
        <v>0</v>
      </c>
      <c r="AD14" s="1057"/>
      <c r="AE14" s="1057"/>
      <c r="AF14" s="1030">
        <f t="shared" si="4"/>
        <v>0</v>
      </c>
      <c r="AG14" s="1035"/>
      <c r="AH14" s="1015">
        <v>0</v>
      </c>
      <c r="AI14" s="1036"/>
      <c r="AK14" s="568"/>
      <c r="AL14" s="569">
        <f>AL15-AL24</f>
        <v>0</v>
      </c>
      <c r="AM14" s="1077" t="s">
        <v>969</v>
      </c>
      <c r="AN14" s="1072" t="s">
        <v>970</v>
      </c>
      <c r="AO14" s="1073"/>
      <c r="AP14" s="1073"/>
      <c r="AQ14" s="1074"/>
    </row>
    <row r="15" spans="2:43" ht="47.25" customHeight="1">
      <c r="B15" s="1058" t="s">
        <v>971</v>
      </c>
      <c r="C15" s="1038"/>
      <c r="D15" s="1038"/>
      <c r="E15" s="1038"/>
      <c r="F15" s="1038"/>
      <c r="G15" s="1024"/>
      <c r="H15" s="1024"/>
      <c r="I15" s="567" t="s">
        <v>972</v>
      </c>
      <c r="J15" s="1057">
        <f t="shared" si="0"/>
        <v>2485910298</v>
      </c>
      <c r="K15" s="1057"/>
      <c r="L15" s="1057"/>
      <c r="M15" s="1059"/>
      <c r="N15" s="1060">
        <f>N11-N14</f>
        <v>2282827827</v>
      </c>
      <c r="O15" s="1057"/>
      <c r="P15" s="1057"/>
      <c r="Q15" s="1030">
        <f t="shared" si="1"/>
        <v>0.91839999999999999</v>
      </c>
      <c r="R15" s="1041"/>
      <c r="S15" s="1061">
        <f>S11-S14</f>
        <v>-33447529</v>
      </c>
      <c r="T15" s="1057"/>
      <c r="U15" s="1057"/>
      <c r="V15" s="1030">
        <f t="shared" si="2"/>
        <v>-1.35E-2</v>
      </c>
      <c r="W15" s="1031"/>
      <c r="X15" s="1056">
        <f>X11-X14</f>
        <v>0</v>
      </c>
      <c r="Y15" s="1057"/>
      <c r="Z15" s="1057"/>
      <c r="AA15" s="1030">
        <f t="shared" si="3"/>
        <v>0</v>
      </c>
      <c r="AB15" s="1034"/>
      <c r="AC15" s="1056">
        <f>AC11-AC14</f>
        <v>236530000</v>
      </c>
      <c r="AD15" s="1057"/>
      <c r="AE15" s="1057"/>
      <c r="AF15" s="1030">
        <f t="shared" si="4"/>
        <v>9.5200000000000007E-2</v>
      </c>
      <c r="AG15" s="1035"/>
      <c r="AH15" s="1015">
        <v>0</v>
      </c>
      <c r="AI15" s="1036"/>
      <c r="AK15" s="570" t="s">
        <v>973</v>
      </c>
      <c r="AL15" s="571">
        <f>SUM(AL16:AL23)</f>
        <v>413543287</v>
      </c>
      <c r="AM15" s="1078"/>
      <c r="AN15" s="572" t="s">
        <v>974</v>
      </c>
      <c r="AO15" s="573" t="s">
        <v>975</v>
      </c>
      <c r="AP15" s="573" t="s">
        <v>976</v>
      </c>
      <c r="AQ15" s="574" t="s">
        <v>977</v>
      </c>
    </row>
    <row r="16" spans="2:43" ht="15" customHeight="1">
      <c r="B16" s="1179" t="s">
        <v>978</v>
      </c>
      <c r="C16" s="1079"/>
      <c r="D16" s="1079"/>
      <c r="E16" s="1079"/>
      <c r="F16" s="1113"/>
      <c r="G16" s="1112" t="s">
        <v>962</v>
      </c>
      <c r="H16" s="1113"/>
      <c r="I16" s="1118" t="s">
        <v>979</v>
      </c>
      <c r="J16" s="1121">
        <f>SUM(AN24:AQ24)</f>
        <v>151150710</v>
      </c>
      <c r="K16" s="1122"/>
      <c r="L16" s="1122"/>
      <c r="M16" s="1122"/>
      <c r="N16" s="1127">
        <f>AN24</f>
        <v>0</v>
      </c>
      <c r="O16" s="1100"/>
      <c r="P16" s="1101"/>
      <c r="Q16" s="1094">
        <f t="shared" si="1"/>
        <v>0</v>
      </c>
      <c r="R16" s="1130"/>
      <c r="S16" s="1085">
        <f>AO24</f>
        <v>0</v>
      </c>
      <c r="T16" s="1086"/>
      <c r="U16" s="1087"/>
      <c r="V16" s="1094">
        <f t="shared" si="2"/>
        <v>0</v>
      </c>
      <c r="W16" s="1095"/>
      <c r="X16" s="1100">
        <f>AP24</f>
        <v>0</v>
      </c>
      <c r="Y16" s="1100"/>
      <c r="Z16" s="1101"/>
      <c r="AA16" s="1094">
        <f t="shared" si="3"/>
        <v>0</v>
      </c>
      <c r="AB16" s="1106"/>
      <c r="AC16" s="1100">
        <f>AQ24</f>
        <v>151150710</v>
      </c>
      <c r="AD16" s="1100"/>
      <c r="AE16" s="1101"/>
      <c r="AF16" s="1094">
        <f t="shared" si="4"/>
        <v>1</v>
      </c>
      <c r="AG16" s="1109"/>
      <c r="AH16" s="1079"/>
      <c r="AI16" s="1080"/>
      <c r="AK16" s="575" t="s">
        <v>980</v>
      </c>
      <c r="AL16" s="576">
        <v>4210089</v>
      </c>
      <c r="AM16" s="577"/>
      <c r="AN16" s="578"/>
      <c r="AO16" s="579"/>
      <c r="AP16" s="579"/>
      <c r="AQ16" s="580">
        <f>AL16</f>
        <v>4210089</v>
      </c>
    </row>
    <row r="17" spans="2:43" ht="15" customHeight="1">
      <c r="B17" s="1180"/>
      <c r="C17" s="1081"/>
      <c r="D17" s="1081"/>
      <c r="E17" s="1081"/>
      <c r="F17" s="1115"/>
      <c r="G17" s="1114"/>
      <c r="H17" s="1115"/>
      <c r="I17" s="1119"/>
      <c r="J17" s="1123"/>
      <c r="K17" s="1124"/>
      <c r="L17" s="1124"/>
      <c r="M17" s="1124"/>
      <c r="N17" s="1128"/>
      <c r="O17" s="1102"/>
      <c r="P17" s="1103"/>
      <c r="Q17" s="1096"/>
      <c r="R17" s="1131"/>
      <c r="S17" s="1088"/>
      <c r="T17" s="1089"/>
      <c r="U17" s="1090"/>
      <c r="V17" s="1096"/>
      <c r="W17" s="1097"/>
      <c r="X17" s="1102"/>
      <c r="Y17" s="1102"/>
      <c r="Z17" s="1103"/>
      <c r="AA17" s="1096"/>
      <c r="AB17" s="1107"/>
      <c r="AC17" s="1102"/>
      <c r="AD17" s="1102"/>
      <c r="AE17" s="1103"/>
      <c r="AF17" s="1096"/>
      <c r="AG17" s="1110"/>
      <c r="AH17" s="1081"/>
      <c r="AI17" s="1082"/>
      <c r="AK17" s="581" t="s">
        <v>981</v>
      </c>
      <c r="AL17" s="582">
        <v>216422627</v>
      </c>
      <c r="AM17" s="583">
        <f>AL17</f>
        <v>216422627</v>
      </c>
      <c r="AN17" s="584"/>
      <c r="AO17" s="585"/>
      <c r="AP17" s="586"/>
      <c r="AQ17" s="587"/>
    </row>
    <row r="18" spans="2:43" ht="15" customHeight="1">
      <c r="B18" s="1180"/>
      <c r="C18" s="1081"/>
      <c r="D18" s="1081"/>
      <c r="E18" s="1081"/>
      <c r="F18" s="1115"/>
      <c r="G18" s="1116"/>
      <c r="H18" s="1117"/>
      <c r="I18" s="1120"/>
      <c r="J18" s="1125"/>
      <c r="K18" s="1126"/>
      <c r="L18" s="1126"/>
      <c r="M18" s="1126"/>
      <c r="N18" s="1129"/>
      <c r="O18" s="1104"/>
      <c r="P18" s="1105"/>
      <c r="Q18" s="1098"/>
      <c r="R18" s="1132"/>
      <c r="S18" s="1091"/>
      <c r="T18" s="1092"/>
      <c r="U18" s="1093"/>
      <c r="V18" s="1098"/>
      <c r="W18" s="1099"/>
      <c r="X18" s="1104"/>
      <c r="Y18" s="1104"/>
      <c r="Z18" s="1105"/>
      <c r="AA18" s="1098"/>
      <c r="AB18" s="1108"/>
      <c r="AC18" s="1104"/>
      <c r="AD18" s="1104"/>
      <c r="AE18" s="1105"/>
      <c r="AF18" s="1098"/>
      <c r="AG18" s="1111"/>
      <c r="AH18" s="1083"/>
      <c r="AI18" s="1084"/>
      <c r="AK18" s="581" t="s">
        <v>982</v>
      </c>
      <c r="AL18" s="582">
        <v>45969950</v>
      </c>
      <c r="AM18" s="583">
        <f>AL18</f>
        <v>45969950</v>
      </c>
      <c r="AN18" s="584"/>
      <c r="AO18" s="585"/>
      <c r="AP18" s="586"/>
      <c r="AQ18" s="587"/>
    </row>
    <row r="19" spans="2:43" ht="15" customHeight="1">
      <c r="B19" s="1180"/>
      <c r="C19" s="1081"/>
      <c r="D19" s="1081"/>
      <c r="E19" s="1081"/>
      <c r="F19" s="1115"/>
      <c r="G19" s="1112" t="s">
        <v>964</v>
      </c>
      <c r="H19" s="1113"/>
      <c r="I19" s="1118" t="s">
        <v>983</v>
      </c>
      <c r="J19" s="1167">
        <f>AM24</f>
        <v>262392577</v>
      </c>
      <c r="K19" s="1100"/>
      <c r="L19" s="1100"/>
      <c r="M19" s="1100"/>
      <c r="N19" s="1170">
        <f>TRUNC(J19*Q19,0)</f>
        <v>259506258</v>
      </c>
      <c r="O19" s="1146"/>
      <c r="P19" s="1171"/>
      <c r="Q19" s="1094">
        <f>Q9</f>
        <v>0.98899999999999999</v>
      </c>
      <c r="R19" s="1130"/>
      <c r="S19" s="1176">
        <f>J19-N19</f>
        <v>2886319</v>
      </c>
      <c r="T19" s="1146"/>
      <c r="U19" s="1171"/>
      <c r="V19" s="1094">
        <f>V9</f>
        <v>5.0000000000000001E-4</v>
      </c>
      <c r="W19" s="1095"/>
      <c r="X19" s="1133"/>
      <c r="Y19" s="1133"/>
      <c r="Z19" s="1134"/>
      <c r="AA19" s="1094">
        <f t="shared" si="3"/>
        <v>0</v>
      </c>
      <c r="AB19" s="1106"/>
      <c r="AC19" s="1133">
        <f>J19-N19-S19-X19</f>
        <v>0</v>
      </c>
      <c r="AD19" s="1133"/>
      <c r="AE19" s="1134"/>
      <c r="AF19" s="1094">
        <f t="shared" si="4"/>
        <v>0</v>
      </c>
      <c r="AG19" s="1109"/>
      <c r="AH19" s="1139" t="s">
        <v>984</v>
      </c>
      <c r="AI19" s="1140"/>
      <c r="AK19" s="581" t="s">
        <v>985</v>
      </c>
      <c r="AL19" s="582">
        <v>0</v>
      </c>
      <c r="AM19" s="588"/>
      <c r="AN19" s="589"/>
      <c r="AO19" s="586"/>
      <c r="AP19" s="586"/>
      <c r="AQ19" s="590">
        <f>AL19</f>
        <v>0</v>
      </c>
    </row>
    <row r="20" spans="2:43" ht="15" customHeight="1">
      <c r="B20" s="1180"/>
      <c r="C20" s="1081"/>
      <c r="D20" s="1081"/>
      <c r="E20" s="1081"/>
      <c r="F20" s="1115"/>
      <c r="G20" s="1114"/>
      <c r="H20" s="1115"/>
      <c r="I20" s="1119"/>
      <c r="J20" s="1168"/>
      <c r="K20" s="1102"/>
      <c r="L20" s="1102"/>
      <c r="M20" s="1102"/>
      <c r="N20" s="1172"/>
      <c r="O20" s="1148"/>
      <c r="P20" s="1173"/>
      <c r="Q20" s="1096"/>
      <c r="R20" s="1131"/>
      <c r="S20" s="1177"/>
      <c r="T20" s="1148"/>
      <c r="U20" s="1173"/>
      <c r="V20" s="1096"/>
      <c r="W20" s="1097"/>
      <c r="X20" s="1135"/>
      <c r="Y20" s="1135"/>
      <c r="Z20" s="1136"/>
      <c r="AA20" s="1096"/>
      <c r="AB20" s="1107"/>
      <c r="AC20" s="1135"/>
      <c r="AD20" s="1135"/>
      <c r="AE20" s="1136"/>
      <c r="AF20" s="1096"/>
      <c r="AG20" s="1110"/>
      <c r="AH20" s="1141"/>
      <c r="AI20" s="1142"/>
      <c r="AK20" s="581" t="s">
        <v>986</v>
      </c>
      <c r="AL20" s="582">
        <v>95235113</v>
      </c>
      <c r="AM20" s="588"/>
      <c r="AN20" s="589"/>
      <c r="AO20" s="586"/>
      <c r="AP20" s="586"/>
      <c r="AQ20" s="590">
        <f>AL20</f>
        <v>95235113</v>
      </c>
    </row>
    <row r="21" spans="2:43" ht="15" customHeight="1">
      <c r="B21" s="1180"/>
      <c r="C21" s="1081"/>
      <c r="D21" s="1081"/>
      <c r="E21" s="1081"/>
      <c r="F21" s="1115"/>
      <c r="G21" s="1116"/>
      <c r="H21" s="1117"/>
      <c r="I21" s="1120"/>
      <c r="J21" s="1169"/>
      <c r="K21" s="1104"/>
      <c r="L21" s="1104"/>
      <c r="M21" s="1104"/>
      <c r="N21" s="1174"/>
      <c r="O21" s="1150"/>
      <c r="P21" s="1175"/>
      <c r="Q21" s="1098"/>
      <c r="R21" s="1132"/>
      <c r="S21" s="1178"/>
      <c r="T21" s="1150"/>
      <c r="U21" s="1175"/>
      <c r="V21" s="1098"/>
      <c r="W21" s="1099"/>
      <c r="X21" s="1137"/>
      <c r="Y21" s="1137"/>
      <c r="Z21" s="1138"/>
      <c r="AA21" s="1098"/>
      <c r="AB21" s="1108"/>
      <c r="AC21" s="1137"/>
      <c r="AD21" s="1137"/>
      <c r="AE21" s="1138"/>
      <c r="AF21" s="1098"/>
      <c r="AG21" s="1111"/>
      <c r="AH21" s="1143"/>
      <c r="AI21" s="1144"/>
      <c r="AK21" s="581" t="s">
        <v>987</v>
      </c>
      <c r="AL21" s="582">
        <v>0</v>
      </c>
      <c r="AM21" s="588"/>
      <c r="AN21" s="589"/>
      <c r="AO21" s="586"/>
      <c r="AP21" s="586"/>
      <c r="AQ21" s="590">
        <f>AL21</f>
        <v>0</v>
      </c>
    </row>
    <row r="22" spans="2:43" ht="15" customHeight="1">
      <c r="B22" s="1180"/>
      <c r="C22" s="1081"/>
      <c r="D22" s="1081"/>
      <c r="E22" s="1081"/>
      <c r="F22" s="1115"/>
      <c r="G22" s="1112" t="s">
        <v>967</v>
      </c>
      <c r="H22" s="1113"/>
      <c r="I22" s="1118" t="s">
        <v>988</v>
      </c>
      <c r="J22" s="1145">
        <f>AL15</f>
        <v>413543287</v>
      </c>
      <c r="K22" s="1146"/>
      <c r="L22" s="1146"/>
      <c r="M22" s="1146"/>
      <c r="N22" s="1151">
        <f>N16+N19</f>
        <v>259506258</v>
      </c>
      <c r="O22" s="1152"/>
      <c r="P22" s="1153"/>
      <c r="Q22" s="1094">
        <f t="shared" si="1"/>
        <v>0.62759999999999994</v>
      </c>
      <c r="R22" s="1130"/>
      <c r="S22" s="1160">
        <f>S16+S19</f>
        <v>2886319</v>
      </c>
      <c r="T22" s="1152"/>
      <c r="U22" s="1153"/>
      <c r="V22" s="1094">
        <f t="shared" si="2"/>
        <v>7.0000000000000001E-3</v>
      </c>
      <c r="W22" s="1095"/>
      <c r="X22" s="1152">
        <f>X16+X19</f>
        <v>0</v>
      </c>
      <c r="Y22" s="1152"/>
      <c r="Z22" s="1153"/>
      <c r="AA22" s="1094">
        <f t="shared" si="3"/>
        <v>0</v>
      </c>
      <c r="AB22" s="1106"/>
      <c r="AC22" s="1152">
        <f>AC16+AC19</f>
        <v>151150710</v>
      </c>
      <c r="AD22" s="1152"/>
      <c r="AE22" s="1153"/>
      <c r="AF22" s="1094">
        <f t="shared" si="4"/>
        <v>0.36559999999999998</v>
      </c>
      <c r="AG22" s="1109"/>
      <c r="AH22" s="1163"/>
      <c r="AI22" s="1164"/>
      <c r="AK22" s="581" t="s">
        <v>989</v>
      </c>
      <c r="AL22" s="582">
        <v>51705508</v>
      </c>
      <c r="AM22" s="588"/>
      <c r="AN22" s="589"/>
      <c r="AO22" s="586"/>
      <c r="AP22" s="586"/>
      <c r="AQ22" s="590">
        <f>AL22</f>
        <v>51705508</v>
      </c>
    </row>
    <row r="23" spans="2:43" ht="15" customHeight="1">
      <c r="B23" s="1180"/>
      <c r="C23" s="1081"/>
      <c r="D23" s="1081"/>
      <c r="E23" s="1081"/>
      <c r="F23" s="1115"/>
      <c r="G23" s="1114"/>
      <c r="H23" s="1115"/>
      <c r="I23" s="1119"/>
      <c r="J23" s="1147"/>
      <c r="K23" s="1148"/>
      <c r="L23" s="1148"/>
      <c r="M23" s="1148"/>
      <c r="N23" s="1154"/>
      <c r="O23" s="1155"/>
      <c r="P23" s="1156"/>
      <c r="Q23" s="1096"/>
      <c r="R23" s="1131"/>
      <c r="S23" s="1161"/>
      <c r="T23" s="1155"/>
      <c r="U23" s="1156"/>
      <c r="V23" s="1096"/>
      <c r="W23" s="1097"/>
      <c r="X23" s="1155"/>
      <c r="Y23" s="1155"/>
      <c r="Z23" s="1156"/>
      <c r="AA23" s="1096"/>
      <c r="AB23" s="1107"/>
      <c r="AC23" s="1155"/>
      <c r="AD23" s="1155"/>
      <c r="AE23" s="1156"/>
      <c r="AF23" s="1096"/>
      <c r="AG23" s="1110"/>
      <c r="AH23" s="1163"/>
      <c r="AI23" s="1164"/>
      <c r="AK23" s="591" t="s">
        <v>990</v>
      </c>
      <c r="AL23" s="592"/>
      <c r="AM23" s="593"/>
      <c r="AN23" s="594"/>
      <c r="AO23" s="595"/>
      <c r="AP23" s="596"/>
      <c r="AQ23" s="597">
        <f>AL23</f>
        <v>0</v>
      </c>
    </row>
    <row r="24" spans="2:43" ht="15" customHeight="1" thickBot="1">
      <c r="B24" s="1181"/>
      <c r="C24" s="1083"/>
      <c r="D24" s="1083"/>
      <c r="E24" s="1083"/>
      <c r="F24" s="1117"/>
      <c r="G24" s="1116"/>
      <c r="H24" s="1117"/>
      <c r="I24" s="1120"/>
      <c r="J24" s="1149"/>
      <c r="K24" s="1150"/>
      <c r="L24" s="1150"/>
      <c r="M24" s="1150"/>
      <c r="N24" s="1157"/>
      <c r="O24" s="1158"/>
      <c r="P24" s="1159"/>
      <c r="Q24" s="1098"/>
      <c r="R24" s="1132"/>
      <c r="S24" s="1162"/>
      <c r="T24" s="1158"/>
      <c r="U24" s="1159"/>
      <c r="V24" s="1098"/>
      <c r="W24" s="1099"/>
      <c r="X24" s="1158"/>
      <c r="Y24" s="1158"/>
      <c r="Z24" s="1159"/>
      <c r="AA24" s="1098"/>
      <c r="AB24" s="1108"/>
      <c r="AC24" s="1158"/>
      <c r="AD24" s="1158"/>
      <c r="AE24" s="1159"/>
      <c r="AF24" s="1098"/>
      <c r="AG24" s="1111"/>
      <c r="AH24" s="1165"/>
      <c r="AI24" s="1166"/>
      <c r="AK24" s="598" t="s">
        <v>152</v>
      </c>
      <c r="AL24" s="599">
        <f>SUM(AM24:AQ24)</f>
        <v>413543287</v>
      </c>
      <c r="AM24" s="600">
        <f>SUM(AM16:AM23)</f>
        <v>262392577</v>
      </c>
      <c r="AN24" s="601">
        <f t="shared" ref="AN24:AQ24" si="5">SUM(AN16:AN23)</f>
        <v>0</v>
      </c>
      <c r="AO24" s="602">
        <f t="shared" si="5"/>
        <v>0</v>
      </c>
      <c r="AP24" s="602">
        <f t="shared" si="5"/>
        <v>0</v>
      </c>
      <c r="AQ24" s="603">
        <f t="shared" si="5"/>
        <v>151150710</v>
      </c>
    </row>
    <row r="25" spans="2:43" ht="15" customHeight="1">
      <c r="B25" s="1179" t="s">
        <v>991</v>
      </c>
      <c r="C25" s="1079"/>
      <c r="D25" s="1079"/>
      <c r="E25" s="1079"/>
      <c r="F25" s="1113"/>
      <c r="G25" s="1112" t="s">
        <v>962</v>
      </c>
      <c r="H25" s="1113"/>
      <c r="I25" s="1118" t="s">
        <v>992</v>
      </c>
      <c r="J25" s="1121">
        <f>SUM(AM36:AQ36)</f>
        <v>1009398135</v>
      </c>
      <c r="K25" s="1122"/>
      <c r="L25" s="1122"/>
      <c r="M25" s="1122"/>
      <c r="N25" s="1127">
        <f>AN36</f>
        <v>400297462</v>
      </c>
      <c r="O25" s="1100"/>
      <c r="P25" s="1101"/>
      <c r="Q25" s="1094">
        <f t="shared" si="1"/>
        <v>0.39660000000000001</v>
      </c>
      <c r="R25" s="1130"/>
      <c r="S25" s="1184">
        <f>AO36</f>
        <v>0</v>
      </c>
      <c r="T25" s="1100"/>
      <c r="U25" s="1101"/>
      <c r="V25" s="1094">
        <f t="shared" si="2"/>
        <v>0</v>
      </c>
      <c r="W25" s="1095"/>
      <c r="X25" s="1100">
        <f>AP36</f>
        <v>0</v>
      </c>
      <c r="Y25" s="1100"/>
      <c r="Z25" s="1101"/>
      <c r="AA25" s="1094">
        <f t="shared" si="3"/>
        <v>0</v>
      </c>
      <c r="AB25" s="1106"/>
      <c r="AC25" s="1100">
        <f>AQ36</f>
        <v>19921317</v>
      </c>
      <c r="AD25" s="1100"/>
      <c r="AE25" s="1101"/>
      <c r="AF25" s="1094">
        <f t="shared" si="4"/>
        <v>1.9799999999999998E-2</v>
      </c>
      <c r="AG25" s="1109"/>
      <c r="AH25" s="1182">
        <v>0</v>
      </c>
      <c r="AI25" s="1183"/>
      <c r="AK25" s="604" t="s">
        <v>993</v>
      </c>
      <c r="AL25" s="571">
        <f>SUM(AL26:AL35)</f>
        <v>1009398135</v>
      </c>
      <c r="AM25" s="605" t="s">
        <v>969</v>
      </c>
      <c r="AN25" s="606" t="s">
        <v>994</v>
      </c>
      <c r="AO25" s="607" t="s">
        <v>995</v>
      </c>
      <c r="AP25" s="608" t="s">
        <v>949</v>
      </c>
      <c r="AQ25" s="609" t="s">
        <v>996</v>
      </c>
    </row>
    <row r="26" spans="2:43" ht="15" customHeight="1">
      <c r="B26" s="1180"/>
      <c r="C26" s="1081"/>
      <c r="D26" s="1081"/>
      <c r="E26" s="1081"/>
      <c r="F26" s="1115"/>
      <c r="G26" s="1114"/>
      <c r="H26" s="1115"/>
      <c r="I26" s="1119"/>
      <c r="J26" s="1123"/>
      <c r="K26" s="1124"/>
      <c r="L26" s="1124"/>
      <c r="M26" s="1124"/>
      <c r="N26" s="1128"/>
      <c r="O26" s="1102"/>
      <c r="P26" s="1103"/>
      <c r="Q26" s="1096"/>
      <c r="R26" s="1131"/>
      <c r="S26" s="1185"/>
      <c r="T26" s="1102"/>
      <c r="U26" s="1103"/>
      <c r="V26" s="1096"/>
      <c r="W26" s="1097"/>
      <c r="X26" s="1102"/>
      <c r="Y26" s="1102"/>
      <c r="Z26" s="1103"/>
      <c r="AA26" s="1096"/>
      <c r="AB26" s="1107"/>
      <c r="AC26" s="1102"/>
      <c r="AD26" s="1102"/>
      <c r="AE26" s="1103"/>
      <c r="AF26" s="1096"/>
      <c r="AG26" s="1110"/>
      <c r="AH26" s="1163"/>
      <c r="AI26" s="1164"/>
      <c r="AK26" s="575" t="s">
        <v>997</v>
      </c>
      <c r="AL26" s="576">
        <v>331527315</v>
      </c>
      <c r="AM26" s="610">
        <f>AL26</f>
        <v>331527315</v>
      </c>
      <c r="AN26" s="611"/>
      <c r="AO26" s="612"/>
      <c r="AP26" s="579"/>
      <c r="AQ26" s="613"/>
    </row>
    <row r="27" spans="2:43" ht="15" customHeight="1">
      <c r="B27" s="1180"/>
      <c r="C27" s="1081"/>
      <c r="D27" s="1081"/>
      <c r="E27" s="1081"/>
      <c r="F27" s="1115"/>
      <c r="G27" s="1116"/>
      <c r="H27" s="1117"/>
      <c r="I27" s="1120"/>
      <c r="J27" s="1125"/>
      <c r="K27" s="1126"/>
      <c r="L27" s="1126"/>
      <c r="M27" s="1126"/>
      <c r="N27" s="1129"/>
      <c r="O27" s="1104"/>
      <c r="P27" s="1105"/>
      <c r="Q27" s="1098"/>
      <c r="R27" s="1132"/>
      <c r="S27" s="1186"/>
      <c r="T27" s="1104"/>
      <c r="U27" s="1105"/>
      <c r="V27" s="1098"/>
      <c r="W27" s="1099"/>
      <c r="X27" s="1104"/>
      <c r="Y27" s="1104"/>
      <c r="Z27" s="1105"/>
      <c r="AA27" s="1098"/>
      <c r="AB27" s="1108"/>
      <c r="AC27" s="1104"/>
      <c r="AD27" s="1104"/>
      <c r="AE27" s="1105"/>
      <c r="AF27" s="1098"/>
      <c r="AG27" s="1111"/>
      <c r="AH27" s="1165"/>
      <c r="AI27" s="1166"/>
      <c r="AK27" s="581" t="s">
        <v>998</v>
      </c>
      <c r="AL27" s="582">
        <v>174377372</v>
      </c>
      <c r="AM27" s="583">
        <f>AL27</f>
        <v>174377372</v>
      </c>
      <c r="AN27" s="584"/>
      <c r="AO27" s="585"/>
      <c r="AP27" s="586"/>
      <c r="AQ27" s="587"/>
    </row>
    <row r="28" spans="2:43" ht="15" customHeight="1">
      <c r="B28" s="1180"/>
      <c r="C28" s="1081"/>
      <c r="D28" s="1081"/>
      <c r="E28" s="1081"/>
      <c r="F28" s="1115"/>
      <c r="G28" s="1112" t="s">
        <v>964</v>
      </c>
      <c r="H28" s="1113"/>
      <c r="I28" s="1118" t="s">
        <v>999</v>
      </c>
      <c r="J28" s="1167">
        <f>AM36</f>
        <v>589179356</v>
      </c>
      <c r="K28" s="1100"/>
      <c r="L28" s="1100"/>
      <c r="M28" s="1100"/>
      <c r="N28" s="1170">
        <f>TRUNC(J28*Q28,0)</f>
        <v>587942079</v>
      </c>
      <c r="O28" s="1146"/>
      <c r="P28" s="1171"/>
      <c r="Q28" s="1094">
        <f>$Q$10</f>
        <v>0.99790000000000001</v>
      </c>
      <c r="R28" s="1130"/>
      <c r="S28" s="1176">
        <f>J28-N28</f>
        <v>1237277</v>
      </c>
      <c r="T28" s="1146"/>
      <c r="U28" s="1171"/>
      <c r="V28" s="1094">
        <f>$V$10</f>
        <v>2.1999999999999997E-3</v>
      </c>
      <c r="W28" s="1095"/>
      <c r="X28" s="1133"/>
      <c r="Y28" s="1133"/>
      <c r="Z28" s="1134"/>
      <c r="AA28" s="1094">
        <f t="shared" si="3"/>
        <v>0</v>
      </c>
      <c r="AB28" s="1106"/>
      <c r="AC28" s="1133">
        <f>J28-N28-S28-X28</f>
        <v>0</v>
      </c>
      <c r="AD28" s="1133"/>
      <c r="AE28" s="1134"/>
      <c r="AF28" s="1094">
        <f t="shared" si="4"/>
        <v>0</v>
      </c>
      <c r="AG28" s="1109"/>
      <c r="AH28" s="1139" t="s">
        <v>966</v>
      </c>
      <c r="AI28" s="1140"/>
      <c r="AK28" s="581" t="s">
        <v>1000</v>
      </c>
      <c r="AL28" s="582">
        <v>11200000</v>
      </c>
      <c r="AM28" s="583">
        <f>AL28</f>
        <v>11200000</v>
      </c>
      <c r="AN28" s="589"/>
      <c r="AO28" s="586"/>
      <c r="AP28" s="586"/>
      <c r="AQ28" s="587"/>
    </row>
    <row r="29" spans="2:43" ht="15" customHeight="1">
      <c r="B29" s="1180"/>
      <c r="C29" s="1081"/>
      <c r="D29" s="1081"/>
      <c r="E29" s="1081"/>
      <c r="F29" s="1115"/>
      <c r="G29" s="1114"/>
      <c r="H29" s="1115"/>
      <c r="I29" s="1119"/>
      <c r="J29" s="1168"/>
      <c r="K29" s="1102"/>
      <c r="L29" s="1102"/>
      <c r="M29" s="1102"/>
      <c r="N29" s="1172"/>
      <c r="O29" s="1148"/>
      <c r="P29" s="1173"/>
      <c r="Q29" s="1096"/>
      <c r="R29" s="1131"/>
      <c r="S29" s="1177"/>
      <c r="T29" s="1148"/>
      <c r="U29" s="1173"/>
      <c r="V29" s="1096"/>
      <c r="W29" s="1097"/>
      <c r="X29" s="1135"/>
      <c r="Y29" s="1135"/>
      <c r="Z29" s="1136"/>
      <c r="AA29" s="1096"/>
      <c r="AB29" s="1107"/>
      <c r="AC29" s="1135"/>
      <c r="AD29" s="1135"/>
      <c r="AE29" s="1136"/>
      <c r="AF29" s="1096"/>
      <c r="AG29" s="1110"/>
      <c r="AH29" s="1141"/>
      <c r="AI29" s="1142"/>
      <c r="AK29" s="581" t="s">
        <v>1001</v>
      </c>
      <c r="AL29" s="582">
        <v>52391891</v>
      </c>
      <c r="AM29" s="583">
        <f>AL29</f>
        <v>52391891</v>
      </c>
      <c r="AN29" s="584"/>
      <c r="AO29" s="585"/>
      <c r="AP29" s="586"/>
      <c r="AQ29" s="587"/>
    </row>
    <row r="30" spans="2:43" ht="15" customHeight="1">
      <c r="B30" s="1180"/>
      <c r="C30" s="1081"/>
      <c r="D30" s="1081"/>
      <c r="E30" s="1081"/>
      <c r="F30" s="1115"/>
      <c r="G30" s="1116"/>
      <c r="H30" s="1117"/>
      <c r="I30" s="1120"/>
      <c r="J30" s="1169"/>
      <c r="K30" s="1104"/>
      <c r="L30" s="1104"/>
      <c r="M30" s="1104"/>
      <c r="N30" s="1174"/>
      <c r="O30" s="1150"/>
      <c r="P30" s="1175"/>
      <c r="Q30" s="1098"/>
      <c r="R30" s="1132"/>
      <c r="S30" s="1178"/>
      <c r="T30" s="1150"/>
      <c r="U30" s="1175"/>
      <c r="V30" s="1098"/>
      <c r="W30" s="1099"/>
      <c r="X30" s="1137"/>
      <c r="Y30" s="1137"/>
      <c r="Z30" s="1138"/>
      <c r="AA30" s="1098"/>
      <c r="AB30" s="1108"/>
      <c r="AC30" s="1137"/>
      <c r="AD30" s="1137"/>
      <c r="AE30" s="1138"/>
      <c r="AF30" s="1098"/>
      <c r="AG30" s="1111"/>
      <c r="AH30" s="1143"/>
      <c r="AI30" s="1144"/>
      <c r="AK30" s="581" t="s">
        <v>1002</v>
      </c>
      <c r="AL30" s="582">
        <v>19682778</v>
      </c>
      <c r="AM30" s="583">
        <f>AL30</f>
        <v>19682778</v>
      </c>
      <c r="AN30" s="584"/>
      <c r="AO30" s="585"/>
      <c r="AP30" s="586"/>
      <c r="AQ30" s="587"/>
    </row>
    <row r="31" spans="2:43" ht="15" customHeight="1">
      <c r="B31" s="1180"/>
      <c r="C31" s="1081"/>
      <c r="D31" s="1081"/>
      <c r="E31" s="1081"/>
      <c r="F31" s="1115"/>
      <c r="G31" s="1112" t="s">
        <v>967</v>
      </c>
      <c r="H31" s="1113"/>
      <c r="I31" s="1118" t="s">
        <v>1003</v>
      </c>
      <c r="J31" s="1145">
        <f>AL25</f>
        <v>1009398135</v>
      </c>
      <c r="K31" s="1146"/>
      <c r="L31" s="1146"/>
      <c r="M31" s="1146"/>
      <c r="N31" s="1151">
        <f>N25+N28</f>
        <v>988239541</v>
      </c>
      <c r="O31" s="1152"/>
      <c r="P31" s="1153"/>
      <c r="Q31" s="1094">
        <f t="shared" si="1"/>
        <v>0.97909999999999997</v>
      </c>
      <c r="R31" s="1130"/>
      <c r="S31" s="1160">
        <f>S25+S28</f>
        <v>1237277</v>
      </c>
      <c r="T31" s="1152"/>
      <c r="U31" s="1153"/>
      <c r="V31" s="1094">
        <f t="shared" si="2"/>
        <v>1.2999999999999999E-3</v>
      </c>
      <c r="W31" s="1095"/>
      <c r="X31" s="1152">
        <f>X25+X28</f>
        <v>0</v>
      </c>
      <c r="Y31" s="1152"/>
      <c r="Z31" s="1153"/>
      <c r="AA31" s="1094">
        <f t="shared" si="3"/>
        <v>0</v>
      </c>
      <c r="AB31" s="1106"/>
      <c r="AC31" s="1152">
        <f>AC25+AC28</f>
        <v>19921317</v>
      </c>
      <c r="AD31" s="1152"/>
      <c r="AE31" s="1153"/>
      <c r="AF31" s="1094">
        <f t="shared" si="4"/>
        <v>1.9799999999999998E-2</v>
      </c>
      <c r="AG31" s="1109"/>
      <c r="AH31" s="1182">
        <v>0</v>
      </c>
      <c r="AI31" s="1183"/>
      <c r="AK31" s="581" t="s">
        <v>1004</v>
      </c>
      <c r="AL31" s="582">
        <v>0</v>
      </c>
      <c r="AM31" s="588"/>
      <c r="AN31" s="584"/>
      <c r="AO31" s="585"/>
      <c r="AP31" s="586"/>
      <c r="AQ31" s="614"/>
    </row>
    <row r="32" spans="2:43" ht="15" customHeight="1">
      <c r="B32" s="1180"/>
      <c r="C32" s="1081"/>
      <c r="D32" s="1081"/>
      <c r="E32" s="1081"/>
      <c r="F32" s="1115"/>
      <c r="G32" s="1114"/>
      <c r="H32" s="1115"/>
      <c r="I32" s="1119"/>
      <c r="J32" s="1147"/>
      <c r="K32" s="1148"/>
      <c r="L32" s="1148"/>
      <c r="M32" s="1148"/>
      <c r="N32" s="1154"/>
      <c r="O32" s="1155"/>
      <c r="P32" s="1156"/>
      <c r="Q32" s="1096"/>
      <c r="R32" s="1131"/>
      <c r="S32" s="1161"/>
      <c r="T32" s="1155"/>
      <c r="U32" s="1156"/>
      <c r="V32" s="1096"/>
      <c r="W32" s="1097"/>
      <c r="X32" s="1155"/>
      <c r="Y32" s="1155"/>
      <c r="Z32" s="1156"/>
      <c r="AA32" s="1096"/>
      <c r="AB32" s="1107"/>
      <c r="AC32" s="1155"/>
      <c r="AD32" s="1155"/>
      <c r="AE32" s="1156"/>
      <c r="AF32" s="1096"/>
      <c r="AG32" s="1110"/>
      <c r="AH32" s="1163"/>
      <c r="AI32" s="1164"/>
      <c r="AK32" s="581" t="s">
        <v>1005</v>
      </c>
      <c r="AL32" s="582">
        <v>0</v>
      </c>
      <c r="AM32" s="588"/>
      <c r="AN32" s="589"/>
      <c r="AO32" s="586"/>
      <c r="AP32" s="586"/>
      <c r="AQ32" s="590">
        <f>AL32</f>
        <v>0</v>
      </c>
    </row>
    <row r="33" spans="2:43" ht="15" customHeight="1">
      <c r="B33" s="1181"/>
      <c r="C33" s="1083"/>
      <c r="D33" s="1083"/>
      <c r="E33" s="1083"/>
      <c r="F33" s="1117"/>
      <c r="G33" s="1116"/>
      <c r="H33" s="1117"/>
      <c r="I33" s="1120"/>
      <c r="J33" s="1149"/>
      <c r="K33" s="1150"/>
      <c r="L33" s="1150"/>
      <c r="M33" s="1150"/>
      <c r="N33" s="1157"/>
      <c r="O33" s="1158"/>
      <c r="P33" s="1159"/>
      <c r="Q33" s="1098"/>
      <c r="R33" s="1132"/>
      <c r="S33" s="1162"/>
      <c r="T33" s="1158"/>
      <c r="U33" s="1159"/>
      <c r="V33" s="1098"/>
      <c r="W33" s="1099"/>
      <c r="X33" s="1158"/>
      <c r="Y33" s="1158"/>
      <c r="Z33" s="1159"/>
      <c r="AA33" s="1098"/>
      <c r="AB33" s="1108"/>
      <c r="AC33" s="1158"/>
      <c r="AD33" s="1158"/>
      <c r="AE33" s="1159"/>
      <c r="AF33" s="1098"/>
      <c r="AG33" s="1111"/>
      <c r="AH33" s="1165"/>
      <c r="AI33" s="1166"/>
      <c r="AK33" s="581" t="s">
        <v>1006</v>
      </c>
      <c r="AL33" s="582">
        <v>400297462</v>
      </c>
      <c r="AM33" s="588"/>
      <c r="AN33" s="615">
        <f>AL33</f>
        <v>400297462</v>
      </c>
      <c r="AO33" s="585"/>
      <c r="AP33" s="586"/>
      <c r="AQ33" s="587"/>
    </row>
    <row r="34" spans="2:43" ht="15" customHeight="1">
      <c r="B34" s="1187" t="s">
        <v>1007</v>
      </c>
      <c r="C34" s="1188"/>
      <c r="D34" s="1188"/>
      <c r="E34" s="1188"/>
      <c r="F34" s="1189"/>
      <c r="G34" s="1112"/>
      <c r="H34" s="1113"/>
      <c r="I34" s="1118">
        <v>21</v>
      </c>
      <c r="J34" s="1196">
        <f t="shared" si="0"/>
        <v>1890055450</v>
      </c>
      <c r="K34" s="1152"/>
      <c r="L34" s="1152"/>
      <c r="M34" s="1152"/>
      <c r="N34" s="1151">
        <f>N15+N22-N31</f>
        <v>1554094544</v>
      </c>
      <c r="O34" s="1152"/>
      <c r="P34" s="1153"/>
      <c r="Q34" s="1094">
        <f t="shared" si="1"/>
        <v>0.82230000000000003</v>
      </c>
      <c r="R34" s="1130"/>
      <c r="S34" s="1160">
        <f>S15+S22-S31</f>
        <v>-31798487</v>
      </c>
      <c r="T34" s="1152"/>
      <c r="U34" s="1153"/>
      <c r="V34" s="1094">
        <f t="shared" si="2"/>
        <v>-1.6899999999999998E-2</v>
      </c>
      <c r="W34" s="1095"/>
      <c r="X34" s="1152">
        <f>X15+X22-X31</f>
        <v>0</v>
      </c>
      <c r="Y34" s="1152"/>
      <c r="Z34" s="1153"/>
      <c r="AA34" s="1094">
        <f t="shared" si="3"/>
        <v>0</v>
      </c>
      <c r="AB34" s="1106"/>
      <c r="AC34" s="1152">
        <f>AC15+AC22-AC31</f>
        <v>367759393</v>
      </c>
      <c r="AD34" s="1152"/>
      <c r="AE34" s="1153"/>
      <c r="AF34" s="1094">
        <f t="shared" si="4"/>
        <v>0.1946</v>
      </c>
      <c r="AG34" s="1109"/>
      <c r="AH34" s="1182">
        <v>0</v>
      </c>
      <c r="AI34" s="1183"/>
      <c r="AK34" s="581" t="s">
        <v>1008</v>
      </c>
      <c r="AL34" s="582">
        <v>19921317</v>
      </c>
      <c r="AM34" s="588"/>
      <c r="AN34" s="589"/>
      <c r="AO34" s="586"/>
      <c r="AP34" s="586"/>
      <c r="AQ34" s="590">
        <f>AL34</f>
        <v>19921317</v>
      </c>
    </row>
    <row r="35" spans="2:43" ht="15" customHeight="1">
      <c r="B35" s="1190"/>
      <c r="C35" s="1191"/>
      <c r="D35" s="1191"/>
      <c r="E35" s="1191"/>
      <c r="F35" s="1192"/>
      <c r="G35" s="1114"/>
      <c r="H35" s="1115"/>
      <c r="I35" s="1119"/>
      <c r="J35" s="1197"/>
      <c r="K35" s="1155"/>
      <c r="L35" s="1155"/>
      <c r="M35" s="1155"/>
      <c r="N35" s="1154"/>
      <c r="O35" s="1155"/>
      <c r="P35" s="1156"/>
      <c r="Q35" s="1096"/>
      <c r="R35" s="1131"/>
      <c r="S35" s="1161"/>
      <c r="T35" s="1155"/>
      <c r="U35" s="1156"/>
      <c r="V35" s="1096"/>
      <c r="W35" s="1097"/>
      <c r="X35" s="1155"/>
      <c r="Y35" s="1155"/>
      <c r="Z35" s="1156"/>
      <c r="AA35" s="1096"/>
      <c r="AB35" s="1107"/>
      <c r="AC35" s="1155"/>
      <c r="AD35" s="1155"/>
      <c r="AE35" s="1156"/>
      <c r="AF35" s="1096"/>
      <c r="AG35" s="1110"/>
      <c r="AH35" s="1163"/>
      <c r="AI35" s="1164"/>
      <c r="AK35" s="591"/>
      <c r="AL35" s="616"/>
      <c r="AM35" s="617"/>
      <c r="AN35" s="618"/>
      <c r="AO35" s="619"/>
      <c r="AP35" s="596"/>
      <c r="AQ35" s="597"/>
    </row>
    <row r="36" spans="2:43" ht="15" customHeight="1" thickBot="1">
      <c r="B36" s="1193"/>
      <c r="C36" s="1194"/>
      <c r="D36" s="1194"/>
      <c r="E36" s="1194"/>
      <c r="F36" s="1195"/>
      <c r="G36" s="1116"/>
      <c r="H36" s="1117"/>
      <c r="I36" s="1120"/>
      <c r="J36" s="1198"/>
      <c r="K36" s="1158"/>
      <c r="L36" s="1158"/>
      <c r="M36" s="1158"/>
      <c r="N36" s="1157"/>
      <c r="O36" s="1158"/>
      <c r="P36" s="1159"/>
      <c r="Q36" s="1098"/>
      <c r="R36" s="1132"/>
      <c r="S36" s="1162"/>
      <c r="T36" s="1158"/>
      <c r="U36" s="1159"/>
      <c r="V36" s="1098"/>
      <c r="W36" s="1099"/>
      <c r="X36" s="1158"/>
      <c r="Y36" s="1158"/>
      <c r="Z36" s="1159"/>
      <c r="AA36" s="1098"/>
      <c r="AB36" s="1108"/>
      <c r="AC36" s="1158"/>
      <c r="AD36" s="1158"/>
      <c r="AE36" s="1159"/>
      <c r="AF36" s="1098"/>
      <c r="AG36" s="1111"/>
      <c r="AH36" s="1165"/>
      <c r="AI36" s="1166"/>
      <c r="AK36" s="620" t="s">
        <v>152</v>
      </c>
      <c r="AL36" s="621">
        <f>SUM(AM36:AQ36)</f>
        <v>1009398135</v>
      </c>
      <c r="AM36" s="622">
        <f>SUM(AM26:AM35)</f>
        <v>589179356</v>
      </c>
      <c r="AN36" s="623">
        <f t="shared" ref="AN36:AQ36" si="6">SUM(AN26:AN35)</f>
        <v>400297462</v>
      </c>
      <c r="AO36" s="624">
        <f t="shared" si="6"/>
        <v>0</v>
      </c>
      <c r="AP36" s="624">
        <f t="shared" si="6"/>
        <v>0</v>
      </c>
      <c r="AQ36" s="625">
        <f t="shared" si="6"/>
        <v>19921317</v>
      </c>
    </row>
    <row r="37" spans="2:43" ht="45.75" customHeight="1" thickBot="1">
      <c r="B37" s="1037" t="s">
        <v>1009</v>
      </c>
      <c r="C37" s="1038"/>
      <c r="D37" s="1038"/>
      <c r="E37" s="1038"/>
      <c r="F37" s="1038"/>
      <c r="G37" s="1024"/>
      <c r="H37" s="1024"/>
      <c r="I37" s="567" t="s">
        <v>1010</v>
      </c>
      <c r="J37" s="1057">
        <f t="shared" si="0"/>
        <v>0</v>
      </c>
      <c r="K37" s="1057"/>
      <c r="L37" s="1057"/>
      <c r="M37" s="1059"/>
      <c r="N37" s="1040"/>
      <c r="O37" s="1033"/>
      <c r="P37" s="1033"/>
      <c r="Q37" s="1030">
        <f t="shared" si="1"/>
        <v>0</v>
      </c>
      <c r="R37" s="1041"/>
      <c r="S37" s="1042"/>
      <c r="T37" s="1033"/>
      <c r="U37" s="1033"/>
      <c r="V37" s="1030">
        <f t="shared" si="2"/>
        <v>0</v>
      </c>
      <c r="W37" s="1031"/>
      <c r="X37" s="1032"/>
      <c r="Y37" s="1033"/>
      <c r="Z37" s="1033"/>
      <c r="AA37" s="1030">
        <f t="shared" si="3"/>
        <v>0</v>
      </c>
      <c r="AB37" s="1034"/>
      <c r="AC37" s="1032"/>
      <c r="AD37" s="1033"/>
      <c r="AE37" s="1033"/>
      <c r="AF37" s="1030">
        <f t="shared" si="4"/>
        <v>0</v>
      </c>
      <c r="AG37" s="1035"/>
      <c r="AH37" s="1015">
        <v>0</v>
      </c>
      <c r="AI37" s="1036"/>
      <c r="AK37" s="626"/>
      <c r="AL37" s="627">
        <f>AL25-AL36</f>
        <v>0</v>
      </c>
      <c r="AM37" s="628"/>
      <c r="AN37" s="628"/>
      <c r="AO37" s="628"/>
      <c r="AP37" s="628"/>
      <c r="AQ37" s="629"/>
    </row>
    <row r="38" spans="2:43" ht="46.5" customHeight="1">
      <c r="B38" s="1037" t="s">
        <v>1011</v>
      </c>
      <c r="C38" s="1038"/>
      <c r="D38" s="1038"/>
      <c r="E38" s="1038"/>
      <c r="F38" s="1038"/>
      <c r="G38" s="1024"/>
      <c r="H38" s="1024"/>
      <c r="I38" s="567" t="s">
        <v>1012</v>
      </c>
      <c r="J38" s="1057">
        <f t="shared" si="0"/>
        <v>0</v>
      </c>
      <c r="K38" s="1057"/>
      <c r="L38" s="1057"/>
      <c r="M38" s="1059"/>
      <c r="N38" s="1040"/>
      <c r="O38" s="1033"/>
      <c r="P38" s="1033"/>
      <c r="Q38" s="1030">
        <f t="shared" si="1"/>
        <v>0</v>
      </c>
      <c r="R38" s="1041"/>
      <c r="S38" s="1042"/>
      <c r="T38" s="1033"/>
      <c r="U38" s="1033"/>
      <c r="V38" s="1030">
        <f t="shared" si="2"/>
        <v>0</v>
      </c>
      <c r="W38" s="1031"/>
      <c r="X38" s="1032"/>
      <c r="Y38" s="1033"/>
      <c r="Z38" s="1033"/>
      <c r="AA38" s="1030">
        <f t="shared" si="3"/>
        <v>0</v>
      </c>
      <c r="AB38" s="1034"/>
      <c r="AC38" s="1032"/>
      <c r="AD38" s="1033"/>
      <c r="AE38" s="1033"/>
      <c r="AF38" s="1030">
        <f t="shared" si="4"/>
        <v>0</v>
      </c>
      <c r="AG38" s="1035"/>
      <c r="AH38" s="1015">
        <v>0</v>
      </c>
      <c r="AI38" s="1036"/>
    </row>
    <row r="39" spans="2:43" ht="44.25" customHeight="1">
      <c r="B39" s="1037" t="s">
        <v>1013</v>
      </c>
      <c r="C39" s="1038"/>
      <c r="D39" s="1038"/>
      <c r="E39" s="1038"/>
      <c r="F39" s="1038"/>
      <c r="G39" s="1024"/>
      <c r="H39" s="1024"/>
      <c r="I39" s="567" t="s">
        <v>1014</v>
      </c>
      <c r="J39" s="1057">
        <f t="shared" si="0"/>
        <v>0</v>
      </c>
      <c r="K39" s="1057"/>
      <c r="L39" s="1057"/>
      <c r="M39" s="1059"/>
      <c r="N39" s="1040"/>
      <c r="O39" s="1033"/>
      <c r="P39" s="1033"/>
      <c r="Q39" s="1030">
        <f t="shared" si="1"/>
        <v>0</v>
      </c>
      <c r="R39" s="1041"/>
      <c r="S39" s="1042"/>
      <c r="T39" s="1033"/>
      <c r="U39" s="1033"/>
      <c r="V39" s="1030">
        <f t="shared" si="2"/>
        <v>0</v>
      </c>
      <c r="W39" s="1031"/>
      <c r="X39" s="1032"/>
      <c r="Y39" s="1033"/>
      <c r="Z39" s="1033"/>
      <c r="AA39" s="1030">
        <f t="shared" si="3"/>
        <v>0</v>
      </c>
      <c r="AB39" s="1034"/>
      <c r="AC39" s="1032"/>
      <c r="AD39" s="1033"/>
      <c r="AE39" s="1033"/>
      <c r="AF39" s="1030">
        <f t="shared" si="4"/>
        <v>0</v>
      </c>
      <c r="AG39" s="1035"/>
      <c r="AH39" s="1015">
        <v>0</v>
      </c>
      <c r="AI39" s="1036"/>
    </row>
    <row r="40" spans="2:43" ht="52.5" customHeight="1">
      <c r="B40" s="1205" t="s">
        <v>1015</v>
      </c>
      <c r="C40" s="1206"/>
      <c r="D40" s="1206"/>
      <c r="E40" s="1206"/>
      <c r="F40" s="1206"/>
      <c r="G40" s="996"/>
      <c r="H40" s="996"/>
      <c r="I40" s="630" t="s">
        <v>1016</v>
      </c>
      <c r="J40" s="1200">
        <f t="shared" si="0"/>
        <v>1890055450</v>
      </c>
      <c r="K40" s="1200"/>
      <c r="L40" s="1200"/>
      <c r="M40" s="1207"/>
      <c r="N40" s="1208">
        <f>N34-N37-N38-N39</f>
        <v>1554094544</v>
      </c>
      <c r="O40" s="1200"/>
      <c r="P40" s="1200"/>
      <c r="Q40" s="1201">
        <f>IF(ISERROR(ROUNDUP(N40/$J40,4)),0,ROUNDUP(N40/$J40,4))</f>
        <v>0.82230000000000003</v>
      </c>
      <c r="R40" s="1209"/>
      <c r="S40" s="1210">
        <f>S34-S37-S38-S39</f>
        <v>-31798487</v>
      </c>
      <c r="T40" s="1200"/>
      <c r="U40" s="1200"/>
      <c r="V40" s="1201">
        <f t="shared" si="2"/>
        <v>-1.6899999999999998E-2</v>
      </c>
      <c r="W40" s="1211"/>
      <c r="X40" s="1199">
        <f>X34-X37-X38-X39</f>
        <v>0</v>
      </c>
      <c r="Y40" s="1200"/>
      <c r="Z40" s="1200"/>
      <c r="AA40" s="1201">
        <f t="shared" si="3"/>
        <v>0</v>
      </c>
      <c r="AB40" s="1212"/>
      <c r="AC40" s="1199">
        <f>AC34-AC37-AC38-AC39</f>
        <v>367759393</v>
      </c>
      <c r="AD40" s="1200"/>
      <c r="AE40" s="1200"/>
      <c r="AF40" s="1201">
        <f t="shared" si="4"/>
        <v>0.1946</v>
      </c>
      <c r="AG40" s="1202"/>
      <c r="AH40" s="1203">
        <v>0</v>
      </c>
      <c r="AI40" s="1204"/>
    </row>
    <row r="41" spans="2:43">
      <c r="AI41" s="562" t="s">
        <v>1017</v>
      </c>
    </row>
  </sheetData>
  <mergeCells count="244">
    <mergeCell ref="B39:F39"/>
    <mergeCell ref="G39:H39"/>
    <mergeCell ref="J39:M39"/>
    <mergeCell ref="N39:P39"/>
    <mergeCell ref="Q39:R39"/>
    <mergeCell ref="AC40:AE40"/>
    <mergeCell ref="AF40:AG40"/>
    <mergeCell ref="AH40:AI40"/>
    <mergeCell ref="AH39:AI39"/>
    <mergeCell ref="B40:F40"/>
    <mergeCell ref="G40:H40"/>
    <mergeCell ref="J40:M40"/>
    <mergeCell ref="N40:P40"/>
    <mergeCell ref="Q40:R40"/>
    <mergeCell ref="S40:U40"/>
    <mergeCell ref="V40:W40"/>
    <mergeCell ref="X40:Z40"/>
    <mergeCell ref="AA40:AB40"/>
    <mergeCell ref="S39:U39"/>
    <mergeCell ref="V39:W39"/>
    <mergeCell ref="X39:Z39"/>
    <mergeCell ref="AA39:AB39"/>
    <mergeCell ref="AC39:AE39"/>
    <mergeCell ref="AF39:AG39"/>
    <mergeCell ref="N34:P36"/>
    <mergeCell ref="Q34:R36"/>
    <mergeCell ref="AC37:AE37"/>
    <mergeCell ref="AF37:AG37"/>
    <mergeCell ref="AH37:AI37"/>
    <mergeCell ref="B38:F38"/>
    <mergeCell ref="G38:H38"/>
    <mergeCell ref="J38:M38"/>
    <mergeCell ref="N38:P38"/>
    <mergeCell ref="Q38:R38"/>
    <mergeCell ref="S38:U38"/>
    <mergeCell ref="V38:W38"/>
    <mergeCell ref="X38:Z38"/>
    <mergeCell ref="AA38:AB38"/>
    <mergeCell ref="AC38:AE38"/>
    <mergeCell ref="AF38:AG38"/>
    <mergeCell ref="AH38:AI38"/>
    <mergeCell ref="AA28:AB30"/>
    <mergeCell ref="AC28:AE30"/>
    <mergeCell ref="AF28:AG30"/>
    <mergeCell ref="AH28:AI30"/>
    <mergeCell ref="AH34:AI36"/>
    <mergeCell ref="B37:F37"/>
    <mergeCell ref="G37:H37"/>
    <mergeCell ref="J37:M37"/>
    <mergeCell ref="N37:P37"/>
    <mergeCell ref="Q37:R37"/>
    <mergeCell ref="S37:U37"/>
    <mergeCell ref="V37:W37"/>
    <mergeCell ref="X37:Z37"/>
    <mergeCell ref="AA37:AB37"/>
    <mergeCell ref="S34:U36"/>
    <mergeCell ref="V34:W36"/>
    <mergeCell ref="X34:Z36"/>
    <mergeCell ref="AA34:AB36"/>
    <mergeCell ref="AC34:AE36"/>
    <mergeCell ref="AF34:AG36"/>
    <mergeCell ref="B34:F36"/>
    <mergeCell ref="G34:H36"/>
    <mergeCell ref="I34:I36"/>
    <mergeCell ref="J34:M36"/>
    <mergeCell ref="Q31:R33"/>
    <mergeCell ref="S31:U33"/>
    <mergeCell ref="AF25:AG27"/>
    <mergeCell ref="AH25:AI27"/>
    <mergeCell ref="G28:H30"/>
    <mergeCell ref="I28:I30"/>
    <mergeCell ref="J28:M30"/>
    <mergeCell ref="N28:P30"/>
    <mergeCell ref="Q28:R30"/>
    <mergeCell ref="S28:U30"/>
    <mergeCell ref="V28:W30"/>
    <mergeCell ref="X28:Z30"/>
    <mergeCell ref="Q25:R27"/>
    <mergeCell ref="S25:U27"/>
    <mergeCell ref="V25:W27"/>
    <mergeCell ref="X25:Z27"/>
    <mergeCell ref="AA25:AB27"/>
    <mergeCell ref="AC25:AE27"/>
    <mergeCell ref="V31:W33"/>
    <mergeCell ref="X31:Z33"/>
    <mergeCell ref="AA31:AB33"/>
    <mergeCell ref="AC31:AE33"/>
    <mergeCell ref="AF31:AG33"/>
    <mergeCell ref="AH31:AI33"/>
    <mergeCell ref="B25:F33"/>
    <mergeCell ref="G25:H27"/>
    <mergeCell ref="I25:I27"/>
    <mergeCell ref="J25:M27"/>
    <mergeCell ref="N25:P27"/>
    <mergeCell ref="B16:F24"/>
    <mergeCell ref="G31:H33"/>
    <mergeCell ref="I31:I33"/>
    <mergeCell ref="J31:M33"/>
    <mergeCell ref="N31:P33"/>
    <mergeCell ref="AC19:AE21"/>
    <mergeCell ref="AF19:AG21"/>
    <mergeCell ref="AH19:AI21"/>
    <mergeCell ref="G22:H24"/>
    <mergeCell ref="I22:I24"/>
    <mergeCell ref="J22:M24"/>
    <mergeCell ref="N22:P24"/>
    <mergeCell ref="Q22:R24"/>
    <mergeCell ref="S22:U24"/>
    <mergeCell ref="V22:W24"/>
    <mergeCell ref="X22:Z24"/>
    <mergeCell ref="AA22:AB24"/>
    <mergeCell ref="AC22:AE24"/>
    <mergeCell ref="AF22:AG24"/>
    <mergeCell ref="AH22:AI24"/>
    <mergeCell ref="G19:H21"/>
    <mergeCell ref="I19:I21"/>
    <mergeCell ref="J19:M21"/>
    <mergeCell ref="N19:P21"/>
    <mergeCell ref="Q19:R21"/>
    <mergeCell ref="S19:U21"/>
    <mergeCell ref="V19:W21"/>
    <mergeCell ref="X19:Z21"/>
    <mergeCell ref="AA19:AB21"/>
    <mergeCell ref="S16:U18"/>
    <mergeCell ref="V16:W18"/>
    <mergeCell ref="X16:Z18"/>
    <mergeCell ref="AA16:AB18"/>
    <mergeCell ref="AC16:AE18"/>
    <mergeCell ref="AF16:AG18"/>
    <mergeCell ref="G16:H18"/>
    <mergeCell ref="I16:I18"/>
    <mergeCell ref="J16:M18"/>
    <mergeCell ref="N16:P18"/>
    <mergeCell ref="Q16:R18"/>
    <mergeCell ref="X15:Z15"/>
    <mergeCell ref="AA15:AB15"/>
    <mergeCell ref="AC15:AE15"/>
    <mergeCell ref="AF15:AG15"/>
    <mergeCell ref="AH15:AI15"/>
    <mergeCell ref="AF14:AG14"/>
    <mergeCell ref="AH14:AI14"/>
    <mergeCell ref="AM14:AM15"/>
    <mergeCell ref="AH16:AI18"/>
    <mergeCell ref="AN14:AQ14"/>
    <mergeCell ref="B15:F15"/>
    <mergeCell ref="G15:H15"/>
    <mergeCell ref="J15:M15"/>
    <mergeCell ref="N15:P15"/>
    <mergeCell ref="Q15:R15"/>
    <mergeCell ref="S15:U15"/>
    <mergeCell ref="AH13:AI13"/>
    <mergeCell ref="G14:H14"/>
    <mergeCell ref="J14:M14"/>
    <mergeCell ref="N14:P14"/>
    <mergeCell ref="Q14:R14"/>
    <mergeCell ref="S14:U14"/>
    <mergeCell ref="V14:W14"/>
    <mergeCell ref="X14:Z14"/>
    <mergeCell ref="AA14:AB14"/>
    <mergeCell ref="AC14:AE14"/>
    <mergeCell ref="S13:U13"/>
    <mergeCell ref="V13:W13"/>
    <mergeCell ref="X13:Z13"/>
    <mergeCell ref="AA13:AB13"/>
    <mergeCell ref="AC13:AE13"/>
    <mergeCell ref="AF13:AG13"/>
    <mergeCell ref="V15:W15"/>
    <mergeCell ref="V12:W12"/>
    <mergeCell ref="X12:Z12"/>
    <mergeCell ref="AA12:AB12"/>
    <mergeCell ref="AC12:AE12"/>
    <mergeCell ref="AF12:AG12"/>
    <mergeCell ref="AH12:AI12"/>
    <mergeCell ref="B12:F14"/>
    <mergeCell ref="G12:H12"/>
    <mergeCell ref="J12:M12"/>
    <mergeCell ref="N12:P12"/>
    <mergeCell ref="Q12:R12"/>
    <mergeCell ref="S12:U12"/>
    <mergeCell ref="G13:H13"/>
    <mergeCell ref="J13:M13"/>
    <mergeCell ref="N13:P13"/>
    <mergeCell ref="Q13:R13"/>
    <mergeCell ref="Q9:R9"/>
    <mergeCell ref="V11:W11"/>
    <mergeCell ref="X11:Z11"/>
    <mergeCell ref="AA11:AB11"/>
    <mergeCell ref="AC11:AE11"/>
    <mergeCell ref="AF11:AG11"/>
    <mergeCell ref="AH11:AI11"/>
    <mergeCell ref="B11:F11"/>
    <mergeCell ref="G11:H11"/>
    <mergeCell ref="J11:M11"/>
    <mergeCell ref="N11:P11"/>
    <mergeCell ref="Q11:R11"/>
    <mergeCell ref="S11:U11"/>
    <mergeCell ref="AC6:AG7"/>
    <mergeCell ref="AF8:AG8"/>
    <mergeCell ref="V10:W10"/>
    <mergeCell ref="X10:Z10"/>
    <mergeCell ref="AA10:AB10"/>
    <mergeCell ref="AC10:AE10"/>
    <mergeCell ref="AF10:AG10"/>
    <mergeCell ref="AH10:AI10"/>
    <mergeCell ref="B10:F10"/>
    <mergeCell ref="G10:H10"/>
    <mergeCell ref="J10:M10"/>
    <mergeCell ref="N10:P10"/>
    <mergeCell ref="Q10:R10"/>
    <mergeCell ref="S10:U10"/>
    <mergeCell ref="V9:W9"/>
    <mergeCell ref="X9:Z9"/>
    <mergeCell ref="AA9:AB9"/>
    <mergeCell ref="AC9:AE9"/>
    <mergeCell ref="AF9:AG9"/>
    <mergeCell ref="AH9:AI9"/>
    <mergeCell ref="B9:F9"/>
    <mergeCell ref="G9:H9"/>
    <mergeCell ref="J9:M9"/>
    <mergeCell ref="N9:P9"/>
    <mergeCell ref="AC8:AE8"/>
    <mergeCell ref="S9:U9"/>
    <mergeCell ref="B3:D4"/>
    <mergeCell ref="E3:H4"/>
    <mergeCell ref="I3:AA4"/>
    <mergeCell ref="AB3:AE3"/>
    <mergeCell ref="AF3:AI3"/>
    <mergeCell ref="AB4:AE4"/>
    <mergeCell ref="AF4:AI4"/>
    <mergeCell ref="AH6:AI8"/>
    <mergeCell ref="N7:R7"/>
    <mergeCell ref="S7:W7"/>
    <mergeCell ref="X7:AB7"/>
    <mergeCell ref="N8:P8"/>
    <mergeCell ref="Q8:R8"/>
    <mergeCell ref="S8:U8"/>
    <mergeCell ref="V8:W8"/>
    <mergeCell ref="X8:Z8"/>
    <mergeCell ref="AA8:AB8"/>
    <mergeCell ref="B6:F8"/>
    <mergeCell ref="G6:H8"/>
    <mergeCell ref="I6:I8"/>
    <mergeCell ref="J6:M8"/>
    <mergeCell ref="N6:AB6"/>
  </mergeCells>
  <phoneticPr fontId="2" type="noConversion"/>
  <conditionalFormatting sqref="AL14">
    <cfRule type="cellIs" dxfId="932" priority="5" operator="equal">
      <formula>0</formula>
    </cfRule>
    <cfRule type="cellIs" dxfId="931" priority="6" operator="lessThan">
      <formula>0</formula>
    </cfRule>
    <cfRule type="cellIs" dxfId="930" priority="7" operator="greaterThan">
      <formula>" - "</formula>
    </cfRule>
    <cfRule type="cellIs" dxfId="929" priority="8" operator="equal">
      <formula>" - "</formula>
    </cfRule>
  </conditionalFormatting>
  <conditionalFormatting sqref="AL37">
    <cfRule type="cellIs" dxfId="928" priority="1" operator="equal">
      <formula>0</formula>
    </cfRule>
    <cfRule type="cellIs" dxfId="927" priority="2" operator="lessThan">
      <formula>0</formula>
    </cfRule>
    <cfRule type="cellIs" dxfId="926" priority="3" operator="greaterThan">
      <formula>" - "</formula>
    </cfRule>
    <cfRule type="cellIs" dxfId="925" priority="4" operator="equal">
      <formula>" - "</formula>
    </cfRule>
  </conditionalFormatting>
  <printOptions horizontalCentered="1"/>
  <pageMargins left="0.39370078740157483" right="0.39370078740157483" top="0.59055118110236227" bottom="0.39370078740157483" header="0.51181102362204722" footer="0.51181102362204722"/>
  <pageSetup paperSize="9" scale="74" orientation="portrait" blackAndWhite="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outlinePr summaryBelow="0" summaryRight="0"/>
    <pageSetUpPr autoPageBreaks="0" fitToPage="1"/>
  </sheetPr>
  <dimension ref="A1:CH141"/>
  <sheetViews>
    <sheetView showGridLines="0" workbookViewId="0">
      <pane xSplit="3" ySplit="4" topLeftCell="D5" activePane="bottomRight" state="frozen"/>
      <selection pane="topRight" activeCell="D1" sqref="D1"/>
      <selection pane="bottomLeft" activeCell="A5" sqref="A5"/>
      <selection pane="bottomRight" activeCell="U105" sqref="U105"/>
    </sheetView>
  </sheetViews>
  <sheetFormatPr defaultRowHeight="12.75" customHeight="1"/>
  <cols>
    <col min="1" max="1" width="4.625" style="22" customWidth="1"/>
    <col min="2" max="2" width="10.5" style="22" hidden="1" customWidth="1"/>
    <col min="3" max="3" width="13.875" style="22" customWidth="1"/>
    <col min="4" max="4" width="13.75" style="16" bestFit="1" customWidth="1"/>
    <col min="5" max="5" width="12.25" style="16" customWidth="1"/>
    <col min="6" max="6" width="4.875" style="16" customWidth="1"/>
    <col min="7" max="7" width="12.25" style="16" customWidth="1"/>
    <col min="8" max="8" width="7.625" style="22" bestFit="1"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21" width="7.5" style="22" bestFit="1" customWidth="1"/>
    <col min="22" max="22" width="13.375" style="22" customWidth="1"/>
    <col min="23" max="23" width="9.5" style="22" bestFit="1" customWidth="1"/>
    <col min="24" max="24" width="9.5" style="22" customWidth="1"/>
    <col min="25" max="26" width="12" style="22" customWidth="1"/>
    <col min="27" max="27" width="9.5" style="22" bestFit="1" customWidth="1"/>
    <col min="28" max="28" width="9.5" style="22" customWidth="1"/>
    <col min="29" max="30" width="12" style="22" customWidth="1"/>
    <col min="31" max="31" width="9.5" style="22" bestFit="1" customWidth="1"/>
    <col min="32" max="32" width="9.5" style="22" customWidth="1"/>
    <col min="33" max="34" width="12" style="22" customWidth="1"/>
    <col min="35" max="35" width="9.5" style="22" bestFit="1" customWidth="1"/>
    <col min="36" max="36" width="9.5" style="22" customWidth="1"/>
    <col min="37" max="38" width="12" style="22" customWidth="1"/>
    <col min="39" max="39" width="9.5" style="22" bestFit="1" customWidth="1"/>
    <col min="40" max="40" width="9.5" style="22" customWidth="1"/>
    <col min="41" max="42" width="12" style="22" customWidth="1"/>
    <col min="43" max="43" width="9.5" style="22" bestFit="1" customWidth="1"/>
    <col min="44" max="44" width="9.5" style="22" customWidth="1"/>
    <col min="45" max="46" width="12" style="22" customWidth="1"/>
    <col min="47" max="47" width="9.5" style="22" bestFit="1" customWidth="1"/>
    <col min="48" max="48" width="9.5" style="22" customWidth="1"/>
    <col min="49" max="50" width="12" style="22" customWidth="1"/>
    <col min="51" max="51" width="9.5" style="22" bestFit="1" customWidth="1"/>
    <col min="52" max="52" width="9.5" style="22" customWidth="1"/>
    <col min="53" max="54" width="12" style="22" customWidth="1"/>
    <col min="55" max="55" width="9.5" style="22" bestFit="1" customWidth="1"/>
    <col min="56" max="56" width="9.5" style="22" customWidth="1"/>
    <col min="57" max="58" width="12" style="22" customWidth="1"/>
    <col min="59" max="59" width="9.5" style="22" bestFit="1" customWidth="1"/>
    <col min="60" max="60" width="9.5" style="22" customWidth="1"/>
    <col min="61" max="62" width="12" style="22" customWidth="1"/>
    <col min="63" max="63" width="9.5" style="22" bestFit="1" customWidth="1"/>
    <col min="64" max="64" width="9.5" style="22" customWidth="1"/>
    <col min="65" max="66" width="12" style="22" customWidth="1"/>
    <col min="67" max="68" width="11.125" style="22" customWidth="1"/>
    <col min="69" max="70" width="12" style="22" customWidth="1"/>
    <col min="71" max="71" width="11.25" style="22" bestFit="1" customWidth="1"/>
    <col min="72" max="72" width="11.25" style="22" customWidth="1"/>
    <col min="73" max="76" width="9" style="22"/>
    <col min="77" max="77" width="10.875" style="22" customWidth="1"/>
    <col min="78" max="78" width="9" style="22"/>
    <col min="79" max="79" width="11.5" style="22" customWidth="1"/>
    <col min="80" max="82" width="9" style="22"/>
    <col min="83" max="85" width="11.25" style="22" customWidth="1"/>
    <col min="86" max="16384" width="9" style="22"/>
  </cols>
  <sheetData>
    <row r="1" spans="1:86" ht="20.25">
      <c r="A1" s="14">
        <v>42735</v>
      </c>
      <c r="B1" s="14"/>
      <c r="C1" s="14"/>
      <c r="D1" s="14"/>
      <c r="E1" s="14"/>
      <c r="F1" s="14"/>
      <c r="G1" s="14"/>
      <c r="H1" s="14"/>
      <c r="I1" s="14"/>
      <c r="J1" s="2" t="s">
        <v>23</v>
      </c>
      <c r="K1" s="2"/>
      <c r="L1" s="2"/>
      <c r="M1" s="2"/>
      <c r="N1" s="2"/>
      <c r="O1" s="2"/>
      <c r="P1" s="2"/>
      <c r="Q1" s="812" t="s">
        <v>266</v>
      </c>
      <c r="R1" s="812"/>
      <c r="S1" s="14"/>
      <c r="T1" s="2"/>
      <c r="U1" s="2"/>
      <c r="V1" s="2" t="s">
        <v>67</v>
      </c>
      <c r="W1" s="813"/>
      <c r="X1" s="813"/>
      <c r="Y1" s="813"/>
      <c r="Z1" s="813"/>
      <c r="AA1" s="813"/>
      <c r="AB1" s="813"/>
      <c r="AC1" s="813"/>
      <c r="AD1" s="813"/>
      <c r="AE1" s="813"/>
      <c r="AF1" s="50"/>
      <c r="AG1" s="50"/>
      <c r="AH1" s="50"/>
      <c r="AI1" s="2"/>
      <c r="AJ1" s="2"/>
      <c r="AK1" s="50"/>
      <c r="AL1" s="50"/>
      <c r="AM1" s="10" t="s">
        <v>31</v>
      </c>
      <c r="AN1" s="10"/>
      <c r="AO1" s="50"/>
      <c r="AP1" s="50"/>
      <c r="AQ1" s="2"/>
      <c r="AR1" s="2"/>
      <c r="AS1" s="50"/>
      <c r="AT1" s="50"/>
      <c r="AU1" s="2"/>
      <c r="AV1" s="2"/>
      <c r="AW1" s="50"/>
      <c r="AX1" s="50"/>
      <c r="BA1" s="50"/>
      <c r="BB1" s="50"/>
      <c r="BC1" s="2"/>
      <c r="BD1" s="2"/>
      <c r="BE1" s="50"/>
      <c r="BF1" s="50"/>
      <c r="BG1" s="2"/>
      <c r="BH1" s="2"/>
      <c r="BI1" s="50"/>
      <c r="BJ1" s="50"/>
      <c r="BK1" s="2"/>
      <c r="BL1" s="2"/>
      <c r="BM1" s="50"/>
      <c r="BN1" s="50"/>
      <c r="BO1" s="2"/>
      <c r="BP1" s="2"/>
      <c r="BQ1" s="50"/>
      <c r="BR1" s="50"/>
      <c r="BS1" s="2"/>
      <c r="BT1" s="2"/>
      <c r="BY1" s="266" t="s">
        <v>643</v>
      </c>
    </row>
    <row r="2" spans="1:86" ht="12.95" customHeight="1" thickBot="1">
      <c r="D2" s="22"/>
      <c r="E2" s="22"/>
      <c r="F2" s="22"/>
      <c r="G2" s="22"/>
      <c r="O2" s="814" t="s">
        <v>66</v>
      </c>
      <c r="P2" s="814"/>
      <c r="Q2" s="815" t="s">
        <v>258</v>
      </c>
      <c r="R2" s="815"/>
      <c r="T2" s="1"/>
      <c r="U2" s="1"/>
      <c r="V2" s="1"/>
      <c r="BY2" s="4" t="s">
        <v>644</v>
      </c>
    </row>
    <row r="3" spans="1:86" ht="12.95" customHeight="1" thickTop="1" thickBot="1">
      <c r="D3" s="22"/>
      <c r="E3" s="22" t="s">
        <v>82</v>
      </c>
      <c r="F3" s="22"/>
      <c r="G3" s="22"/>
      <c r="I3" s="22">
        <f>BS110</f>
        <v>6.58</v>
      </c>
      <c r="J3" s="4" t="s">
        <v>27</v>
      </c>
      <c r="K3" s="4"/>
      <c r="L3" s="4"/>
      <c r="M3" s="4"/>
      <c r="N3" s="4"/>
      <c r="O3" s="816" t="s">
        <v>65</v>
      </c>
      <c r="P3" s="817"/>
      <c r="Q3" s="815" t="s">
        <v>259</v>
      </c>
      <c r="R3" s="815"/>
      <c r="S3" s="40" t="s">
        <v>344</v>
      </c>
      <c r="T3" s="39"/>
      <c r="U3" s="39"/>
      <c r="V3" s="39"/>
      <c r="W3" s="119">
        <f>EOMONTH(A1,-11)</f>
        <v>42400</v>
      </c>
      <c r="X3" s="120"/>
      <c r="Y3" s="120"/>
      <c r="Z3" s="121"/>
      <c r="AA3" s="119">
        <f>EOMONTH($A$1,-10)</f>
        <v>42429</v>
      </c>
      <c r="AB3" s="120"/>
      <c r="AC3" s="120"/>
      <c r="AD3" s="121"/>
      <c r="AE3" s="119">
        <f>EOMONTH($A$1,-9)</f>
        <v>42460</v>
      </c>
      <c r="AF3" s="120"/>
      <c r="AG3" s="120"/>
      <c r="AH3" s="121"/>
      <c r="AI3" s="119">
        <f>EOMONTH($A$1,-8)</f>
        <v>42490</v>
      </c>
      <c r="AJ3" s="120"/>
      <c r="AK3" s="120"/>
      <c r="AL3" s="121"/>
      <c r="AM3" s="119">
        <f>EOMONTH($A$1,-7)</f>
        <v>42521</v>
      </c>
      <c r="AN3" s="120"/>
      <c r="AO3" s="120"/>
      <c r="AP3" s="121"/>
      <c r="AQ3" s="119">
        <f>EOMONTH($A$1,-6)</f>
        <v>42551</v>
      </c>
      <c r="AR3" s="120"/>
      <c r="AS3" s="120"/>
      <c r="AT3" s="121"/>
      <c r="AU3" s="119">
        <f>EOMONTH($A$1,-5)</f>
        <v>42582</v>
      </c>
      <c r="AV3" s="120"/>
      <c r="AW3" s="120"/>
      <c r="AX3" s="121"/>
      <c r="AY3" s="119">
        <f>EOMONTH($A$1,-4)</f>
        <v>42613</v>
      </c>
      <c r="AZ3" s="120"/>
      <c r="BA3" s="120"/>
      <c r="BB3" s="121"/>
      <c r="BC3" s="119">
        <f>EOMONTH($A$1,-3)</f>
        <v>42643</v>
      </c>
      <c r="BD3" s="120"/>
      <c r="BE3" s="120"/>
      <c r="BF3" s="121"/>
      <c r="BG3" s="119">
        <f>EOMONTH($A$1,-2)</f>
        <v>42674</v>
      </c>
      <c r="BH3" s="120"/>
      <c r="BI3" s="120"/>
      <c r="BJ3" s="121"/>
      <c r="BK3" s="119">
        <f>EOMONTH($A$1,-1)</f>
        <v>42704</v>
      </c>
      <c r="BL3" s="120"/>
      <c r="BM3" s="120"/>
      <c r="BN3" s="121"/>
      <c r="BO3" s="119">
        <f>EOMONTH($A$1,0)</f>
        <v>42735</v>
      </c>
      <c r="BP3" s="120"/>
      <c r="BQ3" s="120"/>
      <c r="BR3" s="121"/>
      <c r="BS3" s="3"/>
      <c r="BT3" s="3"/>
      <c r="BU3" s="58" t="s">
        <v>24</v>
      </c>
      <c r="BY3" s="267" t="s">
        <v>645</v>
      </c>
    </row>
    <row r="4" spans="1:86" ht="36" customHeight="1" thickBot="1">
      <c r="A4" s="5" t="s">
        <v>22</v>
      </c>
      <c r="B4" s="7" t="s">
        <v>21</v>
      </c>
      <c r="C4" s="7" t="s">
        <v>20</v>
      </c>
      <c r="D4" s="7" t="s">
        <v>58</v>
      </c>
      <c r="E4" s="7" t="s">
        <v>30</v>
      </c>
      <c r="F4" s="7" t="s">
        <v>62</v>
      </c>
      <c r="G4" s="7" t="s">
        <v>61</v>
      </c>
      <c r="H4" s="7" t="s">
        <v>59</v>
      </c>
      <c r="I4" s="7" t="s">
        <v>19</v>
      </c>
      <c r="J4" s="7" t="s">
        <v>18</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2016.01.31현재 나이</v>
      </c>
      <c r="Y4" s="61" t="str">
        <f>TEXT(W3,"yyyy.mm.dd")&amp;"현재 군복무 차감 나이"</f>
        <v>2016.01.31현재 군복무 차감 나이</v>
      </c>
      <c r="Z4" s="64" t="s">
        <v>472</v>
      </c>
      <c r="AA4" s="62" t="s">
        <v>71</v>
      </c>
      <c r="AB4" s="61" t="str">
        <f>TEXT(AA3,"yyyy.mm.dd")&amp;"현재 나이"</f>
        <v>2016.02.29현재 나이</v>
      </c>
      <c r="AC4" s="61" t="str">
        <f>TEXT(AA3,"yyyy.mm.dd")&amp;"현재 군복무 차감 나이"</f>
        <v>2016.02.29현재 군복무 차감 나이</v>
      </c>
      <c r="AD4" s="64" t="s">
        <v>472</v>
      </c>
      <c r="AE4" s="62" t="s">
        <v>72</v>
      </c>
      <c r="AF4" s="61" t="str">
        <f>TEXT(AE3,"yyyy.mm.dd")&amp;"현재 나이"</f>
        <v>2016.03.31현재 나이</v>
      </c>
      <c r="AG4" s="61" t="str">
        <f>TEXT(AE3,"yyyy.mm.dd")&amp;"현재 군복무 차감 나이"</f>
        <v>2016.03.31현재 군복무 차감 나이</v>
      </c>
      <c r="AH4" s="64" t="s">
        <v>472</v>
      </c>
      <c r="AI4" s="62" t="s">
        <v>73</v>
      </c>
      <c r="AJ4" s="61" t="str">
        <f>TEXT(AI3,"yyyy.mm.dd")&amp;"현재 나이"</f>
        <v>2016.04.30현재 나이</v>
      </c>
      <c r="AK4" s="61" t="str">
        <f>TEXT(AI3,"yyyy.mm.dd")&amp;"현재 군복무 차감 나이"</f>
        <v>2016.04.30현재 군복무 차감 나이</v>
      </c>
      <c r="AL4" s="64" t="s">
        <v>472</v>
      </c>
      <c r="AM4" s="62" t="s">
        <v>74</v>
      </c>
      <c r="AN4" s="61" t="str">
        <f>TEXT(AM3,"yyyy.mm.dd")&amp;"현재 나이"</f>
        <v>2016.05.31현재 나이</v>
      </c>
      <c r="AO4" s="61" t="str">
        <f>TEXT(AM3,"yyyy.mm.dd")&amp;"현재 군복무 차감 나이"</f>
        <v>2016.05.31현재 군복무 차감 나이</v>
      </c>
      <c r="AP4" s="64" t="s">
        <v>472</v>
      </c>
      <c r="AQ4" s="62" t="s">
        <v>75</v>
      </c>
      <c r="AR4" s="61" t="str">
        <f>TEXT(AQ3,"yyyy.mm.dd")&amp;"현재 나이"</f>
        <v>2016.06.30현재 나이</v>
      </c>
      <c r="AS4" s="61" t="str">
        <f>TEXT(AQ3,"yyyy.mm.dd")&amp;"현재 군복무 차감 나이"</f>
        <v>2016.06.30현재 군복무 차감 나이</v>
      </c>
      <c r="AT4" s="64" t="s">
        <v>472</v>
      </c>
      <c r="AU4" s="62" t="s">
        <v>76</v>
      </c>
      <c r="AV4" s="61" t="str">
        <f>TEXT(AU3,"yyyy.mm.dd")&amp;"현재 나이"</f>
        <v>2016.07.31현재 나이</v>
      </c>
      <c r="AW4" s="61" t="str">
        <f>TEXT(AU3,"yyyy.mm.dd")&amp;"현재 군복무 차감 나이"</f>
        <v>2016.07.31현재 군복무 차감 나이</v>
      </c>
      <c r="AX4" s="64" t="s">
        <v>472</v>
      </c>
      <c r="AY4" s="62" t="s">
        <v>77</v>
      </c>
      <c r="AZ4" s="61" t="str">
        <f>TEXT(AY3,"yyyy.mm.dd")&amp;"현재 나이"</f>
        <v>2016.08.31현재 나이</v>
      </c>
      <c r="BA4" s="61" t="str">
        <f>TEXT(AY3,"yyyy.mm.dd")&amp;"현재 군복무 차감 나이"</f>
        <v>2016.08.31현재 군복무 차감 나이</v>
      </c>
      <c r="BB4" s="64" t="s">
        <v>472</v>
      </c>
      <c r="BC4" s="62" t="s">
        <v>78</v>
      </c>
      <c r="BD4" s="61" t="str">
        <f>TEXT(BC3,"yyyy.mm.dd")&amp;"현재 나이"</f>
        <v>2016.09.30현재 나이</v>
      </c>
      <c r="BE4" s="61" t="str">
        <f>TEXT(BC3,"yyyy.mm.dd")&amp;"현재 군복무 차감 나이"</f>
        <v>2016.09.30현재 군복무 차감 나이</v>
      </c>
      <c r="BF4" s="64" t="s">
        <v>472</v>
      </c>
      <c r="BG4" s="62" t="s">
        <v>79</v>
      </c>
      <c r="BH4" s="61" t="str">
        <f>TEXT(BG3,"yyyy.mm.dd")&amp;"현재 나이"</f>
        <v>2016.10.31현재 나이</v>
      </c>
      <c r="BI4" s="61" t="str">
        <f>TEXT(BG3,"yyyy.mm.dd")&amp;"현재 군복무 차감 나이"</f>
        <v>2016.10.31현재 군복무 차감 나이</v>
      </c>
      <c r="BJ4" s="64" t="s">
        <v>472</v>
      </c>
      <c r="BK4" s="62" t="s">
        <v>80</v>
      </c>
      <c r="BL4" s="61" t="str">
        <f>TEXT(BK3,"yyyy.mm.dd")&amp;"현재 나이"</f>
        <v>2016.11.30현재 나이</v>
      </c>
      <c r="BM4" s="61" t="str">
        <f>TEXT(BK3,"yyyy.mm.dd")&amp;"현재 군복무 차감 나이"</f>
        <v>2016.11.30현재 군복무 차감 나이</v>
      </c>
      <c r="BN4" s="64" t="s">
        <v>472</v>
      </c>
      <c r="BO4" s="62" t="s">
        <v>81</v>
      </c>
      <c r="BP4" s="61" t="str">
        <f>TEXT(BO3,"yyyy.mm.dd")&amp;"현재 나이"</f>
        <v>2016.12.31현재 나이</v>
      </c>
      <c r="BQ4" s="61" t="str">
        <f>TEXT(BO3,"yyyy.mm.dd")&amp;"현재 군복무 차감 나이"</f>
        <v>2016.12.31현재 군복무 차감 나이</v>
      </c>
      <c r="BR4" s="64" t="s">
        <v>472</v>
      </c>
      <c r="BS4" s="55" t="s">
        <v>343</v>
      </c>
      <c r="BT4" s="56" t="s">
        <v>342</v>
      </c>
      <c r="BU4" s="269" t="s">
        <v>677</v>
      </c>
      <c r="BV4" s="269" t="s">
        <v>56</v>
      </c>
      <c r="BW4" s="4"/>
      <c r="BY4" s="269" t="s">
        <v>678</v>
      </c>
      <c r="BZ4" s="269" t="s">
        <v>679</v>
      </c>
      <c r="CA4" s="269" t="s">
        <v>680</v>
      </c>
      <c r="CB4" s="268" t="s">
        <v>646</v>
      </c>
      <c r="CC4" s="268" t="s">
        <v>647</v>
      </c>
      <c r="CD4" s="268" t="s">
        <v>650</v>
      </c>
      <c r="CE4" s="277" t="s">
        <v>130</v>
      </c>
      <c r="CF4" s="269" t="s">
        <v>131</v>
      </c>
      <c r="CG4" s="268" t="s">
        <v>648</v>
      </c>
      <c r="CH4" s="268" t="s">
        <v>24</v>
      </c>
    </row>
    <row r="5" spans="1:86" ht="16.5" customHeight="1">
      <c r="A5" s="23">
        <v>1</v>
      </c>
      <c r="B5" s="24"/>
      <c r="C5" s="92" t="s">
        <v>696</v>
      </c>
      <c r="D5" s="93">
        <v>9102192123458</v>
      </c>
      <c r="E5" s="217">
        <f t="shared" ref="E5:E12" si="0">IF(OR(MID(D5,LEN(CLEAN(D5))-6,1)&lt;="2",MID(D5,LEN(CLEAN(D5))-6,1)="5",MID(D5,LEN(CLEAN(D5))-6,1)="6"),DATE(MID(D5,1,2),MID(D5,3,2),MID(D5,5,2)),CHOOSE(14-LEN(CLEAN(D5)),DATE(MID(D5,1,2)+100,MID(D5,3,2),MID(D5,5,2)),DATE(MID(D5,1,1)+100,MID(D5,2,2),MID(D5,4,2)),DATE(2000,MID(D5,1,2),MID(D5,3,2)),DATE(2000,MID(D5,1,1),MID(D5,2,2))))</f>
        <v>33288</v>
      </c>
      <c r="F5" s="25">
        <f t="shared" ref="F5:F12" si="1">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26" t="str">
        <f t="shared" ref="G5:G12" si="2">IF(INT(RIGHT(D5,1))=F5,"OK","주민오류")</f>
        <v>OK</v>
      </c>
      <c r="H5" s="27" t="str">
        <f t="shared" ref="H5:H12" si="3">CHOOSE(14-LEN(CLEAN(D5)),CHOOSE(MID(D5,7,1),"남","여","남","여","남","여","남","여","남","여"),CHOOSE(MID(D5,6,1),"남","여","남","여","남","여","남","여","남","여"),CHOOSE(MID(D5,5,1),"남","여","남","여","남","여","남","여","남","여"),CHOOSE(MID(D5,4,1),"남","여","남","여","남","여","남","여","남","여"),CHOOSE(MID(D5,3,1),"남","여","남","여","남","여","남","여","남","여"))</f>
        <v>여</v>
      </c>
      <c r="I5" s="87">
        <v>41548</v>
      </c>
      <c r="J5" s="87"/>
      <c r="K5" s="28">
        <f t="shared" ref="K5:K12" si="4">DATEDIF(IF(OR(MID(D5,LEN(CLEAN(D5))-6,1)&lt;="2",MID(D5,LEN(CLEAN(D5))-6,1)="5",MID(D5,LEN(CLEAN(D5))-6,1)="6"),DATE(MID(D5,1,2),MID(D5,3,2),MID(D5,5,2)),CHOOSE(14-LEN(CLEAN(D5)), DATE(MID(D5,1,2)+100,MID(D5,3,2),MID(D5,5,2)), DATE(MID(D5,1,1)+100,MID(D5,2,2),MID(D5,4,2)),DATE(2000,MID(D5,1,2),MID(D5,3,2)),DATE(2000,MID(D5,1,1),MID(D5,2,2)))),I5,"y")</f>
        <v>22</v>
      </c>
      <c r="L5" s="33">
        <f t="shared" ref="L5:L12" si="5">IF(P5="",0,DATEDIF(O5,P5+1,"Y")&amp;"년 "&amp;DATEDIF(O5,P5+1,"YM")&amp;"월 "&amp;IF(OR(AND(TEXT(O5,"dd")="01",TEXT(EOMONTH(P5,0),"dd")=TEXT(P5,"dd")),TEXT(TEXT(P5,"dd")+1,"dd")=TEXT(O5,"dd")),"",DATEDIF(O5,P5,"MD")+1&amp;"일"))</f>
        <v>0</v>
      </c>
      <c r="M5" s="35" t="str">
        <f t="shared" ref="M5:M12" si="6">TEXT(DATE(YEAR(I5-E5),MONTH(I5-E5),DAY(I5-E5))-DATE(YEAR(P5-O5),MONTH(P5-O5),DAY(P5-O5)),"yy년")&amp;VALUE(TEXT(DATE(YEAR(I5-E5),MONTH(I5-E5),DAY(I5-E5))-DATE(YEAR(P5-O5),MONTH(P5-O5),DAY(P5-O5)),"mm")-1)&amp;TEXT(DATE(YEAR(I5-E5),MONTH(I5-E5),DAY(I5-E5))-DATE(YEAR(P5-O5),MONTH(P5-O5),DAY(P5-O5)),"월dd일")</f>
        <v>22년7월12일</v>
      </c>
      <c r="N5" s="52"/>
      <c r="O5" s="41"/>
      <c r="P5" s="42"/>
      <c r="Q5" s="201" t="s">
        <v>160</v>
      </c>
      <c r="R5" s="202" t="s">
        <v>160</v>
      </c>
      <c r="S5" s="203"/>
      <c r="T5" s="122" t="s">
        <v>160</v>
      </c>
      <c r="U5" s="204" t="s">
        <v>160</v>
      </c>
      <c r="V5" s="205" t="s">
        <v>160</v>
      </c>
      <c r="W5" s="63">
        <f>IF($D5="",0,IF(AND((W$3&gt;=$I5),OR((W$3&lt;=$J5),($J5=""),($J5=0)),$T5="부",$U5="부",$V5="부"),1,0))</f>
        <v>1</v>
      </c>
      <c r="X5" s="53">
        <f>IF($D5="",0,DATEDIF(IF(OR(MID($D5,LEN(CLEAN($D5))-6,1)&lt;="2",MID($D5,LEN(CLEAN($D5))-6,1)="5",MID($D5,LEN(CLEAN($D5))-6,1)="6"),DATE(MID($D5,1,2),MID($D5,3,2),MID($D5,5,2)),CHOOSE(14-LEN(CLEAN($D5)), DATE(MID($D5,1,2)+100,MID($D5,3,2),MID($D5,5,2)), DATE(MID($D5,1,1)+100,MID($D5,2,2),MID($D5,4,2)),DATE(2000,MID($D5,1,2),MID($D5,3,2)),DATE(2000,MID($D5,1,1),MID($D5,2,2)))),W$3,"y"))</f>
        <v>24</v>
      </c>
      <c r="Y5" s="54" t="str">
        <f>IF($D5="","",TEXT(DATE(YEAR(W$3-$E5),MONTH(W$3-$E5),DAY(W$3-$E5))-DATE(YEAR($P5-$O5),MONTH($P5-$O5),DAY($P5-$O5)),"yy년")&amp;VALUE(TEXT(DATE(YEAR(W$3-$E5),MONTH(W$3-$E5),DAY(W$3-$E5))-DATE(YEAR($P5-$O5),MONTH($P5-$O5),DAY($P5-$O5)),"mm")-1)&amp;TEXT(DATE(YEAR(W$3-$E5),MONTH(W$3-$E5),DAY(W$3-$E5))-DATE(YEAR($P5-$O5),MONTH($P5-$O5),DAY($P5-$O5)),"월dd일"))</f>
        <v>24년11월11일</v>
      </c>
      <c r="Z5" s="85">
        <f>IF($D5="",0,IF(OR(AND(W5=1,OR($Q5="여",$R5="여")),AND(W5=1,AND(X5&gt;=15,X5&lt;=29))),1,0))</f>
        <v>1</v>
      </c>
      <c r="AA5" s="63">
        <f>IF($D5="",0,IF(AND((AA$3&gt;=$I5),OR((AA$3&lt;=$J5),($J5=""),($J5=0)),$T5="부",$U5="부",$V5="부"),1,0))</f>
        <v>1</v>
      </c>
      <c r="AB5" s="53">
        <f>IF($D5="",0,DATEDIF(IF(OR(MID($D5,LEN(CLEAN($D5))-6,1)&lt;="2",MID($D5,LEN(CLEAN($D5))-6,1)="5",MID($D5,LEN(CLEAN($D5))-6,1)="6"),DATE(MID($D5,1,2),MID($D5,3,2),MID($D5,5,2)),CHOOSE(14-LEN(CLEAN($D5)), DATE(MID($D5,1,2)+100,MID($D5,3,2),MID($D5,5,2)), DATE(MID($D5,1,1)+100,MID($D5,2,2),MID($D5,4,2)),DATE(2000,MID($D5,1,2),MID($D5,3,2)),DATE(2000,MID($D5,1,1),MID($D5,2,2)))),AA$3,"y"))</f>
        <v>25</v>
      </c>
      <c r="AC5" s="54" t="str">
        <f>IF($D5="","",TEXT(DATE(YEAR(AA$3-$E5),MONTH(AA$3-$E5),DAY(AA$3-$E5))-DATE(YEAR($P5-$O5),MONTH($P5-$O5),DAY($P5-$O5)),"yy년")&amp;VALUE(TEXT(DATE(YEAR(AA$3-$E5),MONTH(AA$3-$E5),DAY(AA$3-$E5))-DATE(YEAR($P5-$O5),MONTH($P5-$O5),DAY($P5-$O5)),"mm")-1)&amp;TEXT(DATE(YEAR(AA$3-$E5),MONTH(AA$3-$E5),DAY(AA$3-$E5))-DATE(YEAR($P5-$O5),MONTH($P5-$O5),DAY($P5-$O5)),"월dd일"))</f>
        <v>25년0월09일</v>
      </c>
      <c r="AD5" s="85">
        <f>IF($D5="",0,IF(OR(AND(AA5=1,OR($Q5="여",$R5="여")),AND(AA5=1,AND(AB5&gt;=15,AB5&lt;=29))),1,0))</f>
        <v>1</v>
      </c>
      <c r="AE5" s="63">
        <f>IF($D5="",0,IF(AND((AE$3&gt;=$I5),OR((AE$3&lt;=$J5),($J5=""),($J5=0)),$T5="부",$U5="부",$V5="부"),1,0))</f>
        <v>1</v>
      </c>
      <c r="AF5" s="53">
        <f>IF($D5="",0,DATEDIF(IF(OR(MID($D5,LEN(CLEAN($D5))-6,1)&lt;="2",MID($D5,LEN(CLEAN($D5))-6,1)="5",MID($D5,LEN(CLEAN($D5))-6,1)="6"),DATE(MID($D5,1,2),MID($D5,3,2),MID($D5,5,2)),CHOOSE(14-LEN(CLEAN($D5)), DATE(MID($D5,1,2)+100,MID($D5,3,2),MID($D5,5,2)), DATE(MID($D5,1,1)+100,MID($D5,2,2),MID($D5,4,2)),DATE(2000,MID($D5,1,2),MID($D5,3,2)),DATE(2000,MID($D5,1,1),MID($D5,2,2)))),AE$3,"y"))</f>
        <v>25</v>
      </c>
      <c r="AG5" s="54" t="str">
        <f>IF($D5="","",TEXT(DATE(YEAR(AE$3-$E5),MONTH(AE$3-$E5),DAY(AE$3-$E5))-DATE(YEAR($P5-$O5),MONTH($P5-$O5),DAY($P5-$O5)),"yy년")&amp;VALUE(TEXT(DATE(YEAR(AE$3-$E5),MONTH(AE$3-$E5),DAY(AE$3-$E5))-DATE(YEAR($P5-$O5),MONTH($P5-$O5),DAY($P5-$O5)),"mm")-1)&amp;TEXT(DATE(YEAR(AE$3-$E5),MONTH(AE$3-$E5),DAY(AE$3-$E5))-DATE(YEAR($P5-$O5),MONTH($P5-$O5),DAY($P5-$O5)),"월dd일"))</f>
        <v>25년1월09일</v>
      </c>
      <c r="AH5" s="85">
        <f>IF($D5="",0,IF(OR(AND(AE5=1,OR($Q5="여",$R5="여")),AND(AE5=1,AND(AF5&gt;=15,AF5&lt;=29))),1,0))</f>
        <v>1</v>
      </c>
      <c r="AI5" s="63">
        <f>IF($D5="",0,IF(AND((AI$3&gt;=$I5),OR((AI$3&lt;=$J5),($J5=""),($J5=0)),$T5="부",$U5="부",$V5="부"),1,0))</f>
        <v>1</v>
      </c>
      <c r="AJ5" s="53">
        <f>IF($D5="",0,DATEDIF(IF(OR(MID($D5,LEN(CLEAN($D5))-6,1)&lt;="2",MID($D5,LEN(CLEAN($D5))-6,1)="5",MID($D5,LEN(CLEAN($D5))-6,1)="6"),DATE(MID($D5,1,2),MID($D5,3,2),MID($D5,5,2)),CHOOSE(14-LEN(CLEAN($D5)), DATE(MID($D5,1,2)+100,MID($D5,3,2),MID($D5,5,2)), DATE(MID($D5,1,1)+100,MID($D5,2,2),MID($D5,4,2)),DATE(2000,MID($D5,1,2),MID($D5,3,2)),DATE(2000,MID($D5,1,1),MID($D5,2,2)))),AI$3,"y"))</f>
        <v>25</v>
      </c>
      <c r="AK5" s="54" t="str">
        <f>IF($D5="","",TEXT(DATE(YEAR(AI$3-$E5),MONTH(AI$3-$E5),DAY(AI$3-$E5))-DATE(YEAR($P5-$O5),MONTH($P5-$O5),DAY($P5-$O5)),"yy년")&amp;VALUE(TEXT(DATE(YEAR(AI$3-$E5),MONTH(AI$3-$E5),DAY(AI$3-$E5))-DATE(YEAR($P5-$O5),MONTH($P5-$O5),DAY($P5-$O5)),"mm")-1)&amp;TEXT(DATE(YEAR(AI$3-$E5),MONTH(AI$3-$E5),DAY(AI$3-$E5))-DATE(YEAR($P5-$O5),MONTH($P5-$O5),DAY($P5-$O5)),"월dd일"))</f>
        <v>25년2월11일</v>
      </c>
      <c r="AL5" s="85">
        <f>IF($D5="",0,IF(OR(AND(AI5=1,OR($Q5="여",$R5="여")),AND(AI5=1,AND(AJ5&gt;=15,AJ5&lt;=29))),1,0))</f>
        <v>1</v>
      </c>
      <c r="AM5" s="63">
        <f>IF($D5="",0,IF(AND((AM$3&gt;=$I5),OR((AM$3&lt;=$J5),($J5=""),($J5=0)),$T5="부",$U5="부",$V5="부"),1,0))</f>
        <v>1</v>
      </c>
      <c r="AN5" s="53">
        <f>IF($D5="",0,DATEDIF(IF(OR(MID($D5,LEN(CLEAN($D5))-6,1)&lt;="2",MID($D5,LEN(CLEAN($D5))-6,1)="5",MID($D5,LEN(CLEAN($D5))-6,1)="6"),DATE(MID($D5,1,2),MID($D5,3,2),MID($D5,5,2)),CHOOSE(14-LEN(CLEAN($D5)), DATE(MID($D5,1,2)+100,MID($D5,3,2),MID($D5,5,2)), DATE(MID($D5,1,1)+100,MID($D5,2,2),MID($D5,4,2)),DATE(2000,MID($D5,1,2),MID($D5,3,2)),DATE(2000,MID($D5,1,1),MID($D5,2,2)))),AM$3,"y"))</f>
        <v>25</v>
      </c>
      <c r="AO5" s="54" t="str">
        <f>IF($D5="","",TEXT(DATE(YEAR(AM$3-$E5),MONTH(AM$3-$E5),DAY(AM$3-$E5))-DATE(YEAR($P5-$O5),MONTH($P5-$O5),DAY($P5-$O5)),"yy년")&amp;VALUE(TEXT(DATE(YEAR(AM$3-$E5),MONTH(AM$3-$E5),DAY(AM$3-$E5))-DATE(YEAR($P5-$O5),MONTH($P5-$O5),DAY($P5-$O5)),"mm")-1)&amp;TEXT(DATE(YEAR(AM$3-$E5),MONTH(AM$3-$E5),DAY(AM$3-$E5))-DATE(YEAR($P5-$O5),MONTH($P5-$O5),DAY($P5-$O5)),"월dd일"))</f>
        <v>25년3월11일</v>
      </c>
      <c r="AP5" s="85">
        <f>IF($D5="",0,IF(OR(AND(AM5=1,OR($Q5="여",$R5="여")),AND(AM5=1,AND(AN5&gt;=15,AN5&lt;=29))),1,0))</f>
        <v>1</v>
      </c>
      <c r="AQ5" s="63">
        <f>IF($D5="",0,IF(AND((AQ$3&gt;=$I5),OR((AQ$3&lt;=$J5),($J5=""),($J5=0)),$T5="부",$U5="부",$V5="부"),1,0))</f>
        <v>1</v>
      </c>
      <c r="AR5" s="53">
        <f>IF($D5="",0,DATEDIF(IF(OR(MID($D5,LEN(CLEAN($D5))-6,1)&lt;="2",MID($D5,LEN(CLEAN($D5))-6,1)="5",MID($D5,LEN(CLEAN($D5))-6,1)="6"),DATE(MID($D5,1,2),MID($D5,3,2),MID($D5,5,2)),CHOOSE(14-LEN(CLEAN($D5)), DATE(MID($D5,1,2)+100,MID($D5,3,2),MID($D5,5,2)), DATE(MID($D5,1,1)+100,MID($D5,2,2),MID($D5,4,2)),DATE(2000,MID($D5,1,2),MID($D5,3,2)),DATE(2000,MID($D5,1,1),MID($D5,2,2)))),AQ$3,"y"))</f>
        <v>25</v>
      </c>
      <c r="AS5" s="54" t="str">
        <f>IF($D5="","",TEXT(DATE(YEAR(AQ$3-$E5),MONTH(AQ$3-$E5),DAY(AQ$3-$E5))-DATE(YEAR($P5-$O5),MONTH($P5-$O5),DAY($P5-$O5)),"yy년")&amp;VALUE(TEXT(DATE(YEAR(AQ$3-$E5),MONTH(AQ$3-$E5),DAY(AQ$3-$E5))-DATE(YEAR($P5-$O5),MONTH($P5-$O5),DAY($P5-$O5)),"mm")-1)&amp;TEXT(DATE(YEAR(AQ$3-$E5),MONTH(AQ$3-$E5),DAY(AQ$3-$E5))-DATE(YEAR($P5-$O5),MONTH($P5-$O5),DAY($P5-$O5)),"월dd일"))</f>
        <v>25년4월11일</v>
      </c>
      <c r="AT5" s="85">
        <f>IF($D5="",0,IF(OR(AND(AQ5=1,OR($Q5="여",$R5="여")),AND(AQ5=1,AND(AR5&gt;=15,AR5&lt;=29))),1,0))</f>
        <v>1</v>
      </c>
      <c r="AU5" s="63">
        <f>IF($D5="",0,IF(AND((AU$3&gt;=$I5),OR((AU$3&lt;=$J5),($J5=""),($J5=0)),$T5="부",$U5="부",$V5="부"),1,0))</f>
        <v>1</v>
      </c>
      <c r="AV5" s="53">
        <f>IF($D5="",0,DATEDIF(IF(OR(MID($D5,LEN(CLEAN($D5))-6,1)&lt;="2",MID($D5,LEN(CLEAN($D5))-6,1)="5",MID($D5,LEN(CLEAN($D5))-6,1)="6"),DATE(MID($D5,1,2),MID($D5,3,2),MID($D5,5,2)),CHOOSE(14-LEN(CLEAN($D5)), DATE(MID($D5,1,2)+100,MID($D5,3,2),MID($D5,5,2)), DATE(MID($D5,1,1)+100,MID($D5,2,2),MID($D5,4,2)),DATE(2000,MID($D5,1,2),MID($D5,3,2)),DATE(2000,MID($D5,1,1),MID($D5,2,2)))),AU$3,"y"))</f>
        <v>25</v>
      </c>
      <c r="AW5" s="54" t="str">
        <f>IF($D5="","",TEXT(DATE(YEAR(AU$3-$E5),MONTH(AU$3-$E5),DAY(AU$3-$E5))-DATE(YEAR($P5-$O5),MONTH($P5-$O5),DAY($P5-$O5)),"yy년")&amp;VALUE(TEXT(DATE(YEAR(AU$3-$E5),MONTH(AU$3-$E5),DAY(AU$3-$E5))-DATE(YEAR($P5-$O5),MONTH($P5-$O5),DAY($P5-$O5)),"mm")-1)&amp;TEXT(DATE(YEAR(AU$3-$E5),MONTH(AU$3-$E5),DAY(AU$3-$E5))-DATE(YEAR($P5-$O5),MONTH($P5-$O5),DAY($P5-$O5)),"월dd일"))</f>
        <v>25년5월11일</v>
      </c>
      <c r="AX5" s="85">
        <f>IF($D5="",0,IF(OR(AND(AU5=1,OR($Q5="여",$R5="여")),AND(AU5=1,AND(AV5&gt;=15,AV5&lt;=29))),1,0))</f>
        <v>1</v>
      </c>
      <c r="AY5" s="63">
        <f>IF($D5="",0,IF(AND((AY$3&gt;=$I5),OR((AY$3&lt;=$J5),($J5=""),($J5=0)),$T5="부",$U5="부",$V5="부"),1,0))</f>
        <v>1</v>
      </c>
      <c r="AZ5" s="53">
        <f>IF($D5="",0,DATEDIF(IF(OR(MID($D5,LEN(CLEAN($D5))-6,1)&lt;="2",MID($D5,LEN(CLEAN($D5))-6,1)="5",MID($D5,LEN(CLEAN($D5))-6,1)="6"),DATE(MID($D5,1,2),MID($D5,3,2),MID($D5,5,2)),CHOOSE(14-LEN(CLEAN($D5)), DATE(MID($D5,1,2)+100,MID($D5,3,2),MID($D5,5,2)), DATE(MID($D5,1,1)+100,MID($D5,2,2),MID($D5,4,2)),DATE(2000,MID($D5,1,2),MID($D5,3,2)),DATE(2000,MID($D5,1,1),MID($D5,2,2)))),AY$3,"y"))</f>
        <v>25</v>
      </c>
      <c r="BA5" s="54" t="str">
        <f>IF($D5="","",TEXT(DATE(YEAR(AY$3-$E5),MONTH(AY$3-$E5),DAY(AY$3-$E5))-DATE(YEAR($P5-$O5),MONTH($P5-$O5),DAY($P5-$O5)),"yy년")&amp;VALUE(TEXT(DATE(YEAR(AY$3-$E5),MONTH(AY$3-$E5),DAY(AY$3-$E5))-DATE(YEAR($P5-$O5),MONTH($P5-$O5),DAY($P5-$O5)),"mm")-1)&amp;TEXT(DATE(YEAR(AY$3-$E5),MONTH(AY$3-$E5),DAY(AY$3-$E5))-DATE(YEAR($P5-$O5),MONTH($P5-$O5),DAY($P5-$O5)),"월dd일"))</f>
        <v>25년6월12일</v>
      </c>
      <c r="BB5" s="85">
        <f>IF($D5="",0,IF(OR(AND(AY5=1,OR($Q5="여",$R5="여")),AND(AY5=1,AND(AZ5&gt;=15,AZ5&lt;=29))),1,0))</f>
        <v>1</v>
      </c>
      <c r="BC5" s="63">
        <f>IF($D5="",0,IF(AND((BC$3&gt;=$I5),OR((BC$3&lt;=$J5),($J5=""),($J5=0)),$T5="부",$U5="부",$V5="부"),1,0))</f>
        <v>1</v>
      </c>
      <c r="BD5" s="53">
        <f>IF($D5="",0,DATEDIF(IF(OR(MID($D5,LEN(CLEAN($D5))-6,1)&lt;="2",MID($D5,LEN(CLEAN($D5))-6,1)="5",MID($D5,LEN(CLEAN($D5))-6,1)="6"),DATE(MID($D5,1,2),MID($D5,3,2),MID($D5,5,2)),CHOOSE(14-LEN(CLEAN($D5)), DATE(MID($D5,1,2)+100,MID($D5,3,2),MID($D5,5,2)), DATE(MID($D5,1,1)+100,MID($D5,2,2),MID($D5,4,2)),DATE(2000,MID($D5,1,2),MID($D5,3,2)),DATE(2000,MID($D5,1,1),MID($D5,2,2)))),BC$3,"y"))</f>
        <v>25</v>
      </c>
      <c r="BE5" s="54" t="str">
        <f>IF($D5="","",TEXT(DATE(YEAR(BC$3-$E5),MONTH(BC$3-$E5),DAY(BC$3-$E5))-DATE(YEAR($P5-$O5),MONTH($P5-$O5),DAY($P5-$O5)),"yy년")&amp;VALUE(TEXT(DATE(YEAR(BC$3-$E5),MONTH(BC$3-$E5),DAY(BC$3-$E5))-DATE(YEAR($P5-$O5),MONTH($P5-$O5),DAY($P5-$O5)),"mm")-1)&amp;TEXT(DATE(YEAR(BC$3-$E5),MONTH(BC$3-$E5),DAY(BC$3-$E5))-DATE(YEAR($P5-$O5),MONTH($P5-$O5),DAY($P5-$O5)),"월dd일"))</f>
        <v>25년7월11일</v>
      </c>
      <c r="BF5" s="85">
        <f>IF($D5="",0,IF(OR(AND(BC5=1,OR($Q5="여",$R5="여")),AND(BC5=1,AND(BD5&gt;=15,BD5&lt;=29))),1,0))</f>
        <v>1</v>
      </c>
      <c r="BG5" s="63">
        <f>IF($D5="",0,IF(AND((BG$3&gt;=$I5),OR((BG$3&lt;=$J5),($J5=""),($J5=0)),$T5="부",$U5="부",$V5="부"),1,0))</f>
        <v>1</v>
      </c>
      <c r="BH5" s="53">
        <f>IF($D5="",0,DATEDIF(IF(OR(MID($D5,LEN(CLEAN($D5))-6,1)&lt;="2",MID($D5,LEN(CLEAN($D5))-6,1)="5",MID($D5,LEN(CLEAN($D5))-6,1)="6"),DATE(MID($D5,1,2),MID($D5,3,2),MID($D5,5,2)),CHOOSE(14-LEN(CLEAN($D5)), DATE(MID($D5,1,2)+100,MID($D5,3,2),MID($D5,5,2)), DATE(MID($D5,1,1)+100,MID($D5,2,2),MID($D5,4,2)),DATE(2000,MID($D5,1,2),MID($D5,3,2)),DATE(2000,MID($D5,1,1),MID($D5,2,2)))),BG$3,"y"))</f>
        <v>25</v>
      </c>
      <c r="BI5" s="54" t="str">
        <f>IF($D5="","",TEXT(DATE(YEAR(BG$3-$E5),MONTH(BG$3-$E5),DAY(BG$3-$E5))-DATE(YEAR($P5-$O5),MONTH($P5-$O5),DAY($P5-$O5)),"yy년")&amp;VALUE(TEXT(DATE(YEAR(BG$3-$E5),MONTH(BG$3-$E5),DAY(BG$3-$E5))-DATE(YEAR($P5-$O5),MONTH($P5-$O5),DAY($P5-$O5)),"mm")-1)&amp;TEXT(DATE(YEAR(BG$3-$E5),MONTH(BG$3-$E5),DAY(BG$3-$E5))-DATE(YEAR($P5-$O5),MONTH($P5-$O5),DAY($P5-$O5)),"월dd일"))</f>
        <v>25년8월11일</v>
      </c>
      <c r="BJ5" s="85">
        <f>IF($D5="",0,IF(OR(AND(BG5=1,OR($Q5="여",$R5="여")),AND(BG5=1,AND(BH5&gt;=15,BH5&lt;=29))),1,0))</f>
        <v>1</v>
      </c>
      <c r="BK5" s="63">
        <f>IF($D5="",0,IF(AND((BK$3&gt;=$I5),OR((BK$3&lt;=$J5),($J5=""),($J5=0)),$T5="부",$U5="부",$V5="부"),1,0))</f>
        <v>1</v>
      </c>
      <c r="BL5" s="53">
        <f>IF($D5="",0,DATEDIF(IF(OR(MID($D5,LEN(CLEAN($D5))-6,1)&lt;="2",MID($D5,LEN(CLEAN($D5))-6,1)="5",MID($D5,LEN(CLEAN($D5))-6,1)="6"),DATE(MID($D5,1,2),MID($D5,3,2),MID($D5,5,2)),CHOOSE(14-LEN(CLEAN($D5)), DATE(MID($D5,1,2)+100,MID($D5,3,2),MID($D5,5,2)), DATE(MID($D5,1,1)+100,MID($D5,2,2),MID($D5,4,2)),DATE(2000,MID($D5,1,2),MID($D5,3,2)),DATE(2000,MID($D5,1,1),MID($D5,2,2)))),BK$3,"y"))</f>
        <v>25</v>
      </c>
      <c r="BM5" s="54" t="str">
        <f>IF($D5="","",TEXT(DATE(YEAR(BK$3-$E5),MONTH(BK$3-$E5),DAY(BK$3-$E5))-DATE(YEAR($P5-$O5),MONTH($P5-$O5),DAY($P5-$O5)),"yy년")&amp;VALUE(TEXT(DATE(YEAR(BK$3-$E5),MONTH(BK$3-$E5),DAY(BK$3-$E5))-DATE(YEAR($P5-$O5),MONTH($P5-$O5),DAY($P5-$O5)),"mm")-1)&amp;TEXT(DATE(YEAR(BK$3-$E5),MONTH(BK$3-$E5),DAY(BK$3-$E5))-DATE(YEAR($P5-$O5),MONTH($P5-$O5),DAY($P5-$O5)),"월dd일"))</f>
        <v>25년9월11일</v>
      </c>
      <c r="BN5" s="85">
        <f>IF($D5="",0,IF(OR(AND(BK5=1,OR($Q5="여",$R5="여")),AND(BK5=1,AND(BL5&gt;=15,BL5&lt;=29))),1,0))</f>
        <v>1</v>
      </c>
      <c r="BO5" s="63">
        <f>IF($D5="",0,IF(AND((BO$3&gt;=$I5),OR((BO$3&lt;=$J5),($J5=""),($J5=0)),$T5="부",$U5="부",$V5="부"),1,0))</f>
        <v>1</v>
      </c>
      <c r="BP5" s="53">
        <f>IF($D5="",0,DATEDIF(IF(OR(MID($D5,LEN(CLEAN($D5))-6,1)&lt;="2",MID($D5,LEN(CLEAN($D5))-6,1)="5",MID($D5,LEN(CLEAN($D5))-6,1)="6"),DATE(MID($D5,1,2),MID($D5,3,2),MID($D5,5,2)),CHOOSE(14-LEN(CLEAN($D5)), DATE(MID($D5,1,2)+100,MID($D5,3,2),MID($D5,5,2)), DATE(MID($D5,1,1)+100,MID($D5,2,2),MID($D5,4,2)),DATE(2000,MID($D5,1,2),MID($D5,3,2)),DATE(2000,MID($D5,1,1),MID($D5,2,2)))),BO$3,"y"))</f>
        <v>25</v>
      </c>
      <c r="BQ5" s="54" t="str">
        <f>IF($D5="","",TEXT(DATE(YEAR(BO$3-$E5),MONTH(BO$3-$E5),DAY(BO$3-$E5))-DATE(YEAR($P5-$O5),MONTH($P5-$O5),DAY($P5-$O5)),"yy년")&amp;VALUE(TEXT(DATE(YEAR(BO$3-$E5),MONTH(BO$3-$E5),DAY(BO$3-$E5))-DATE(YEAR($P5-$O5),MONTH($P5-$O5),DAY($P5-$O5)),"mm")-1)&amp;TEXT(DATE(YEAR(BO$3-$E5),MONTH(BO$3-$E5),DAY(BO$3-$E5))-DATE(YEAR($P5-$O5),MONTH($P5-$O5),DAY($P5-$O5)),"월dd일"))</f>
        <v>25년10월11일</v>
      </c>
      <c r="BR5" s="85">
        <f>IF($D5="",0,IF(OR(AND(BO5=1,OR($Q5="여",$R5="여")),AND(BO5=1,AND(BP5&gt;=15,BP5&lt;=29))),1,0))</f>
        <v>1</v>
      </c>
      <c r="BS5" s="60">
        <f t="shared" ref="BS5:BS68" si="7">SUM(W5,AA5,AE5,AI5,AM5,AQ5,AU5,AY5,BC5,BG5,BK5,BO5)</f>
        <v>12</v>
      </c>
      <c r="BT5" s="59">
        <f t="shared" ref="BT5:BT68" si="8">SUM(Z5,AD5,AH5,AL5,AP5,AT5,AX5,BB5,BF5,BJ5,BN5,BR5)</f>
        <v>12</v>
      </c>
      <c r="BU5" s="57"/>
      <c r="BV5" s="44"/>
      <c r="BY5" s="279">
        <v>25690313</v>
      </c>
      <c r="BZ5" s="44">
        <v>0</v>
      </c>
      <c r="CA5" s="279">
        <f>BY5-BZ5</f>
        <v>25690313</v>
      </c>
      <c r="CB5" s="274">
        <f>IF(BS5=0,0,BT5/BS5)</f>
        <v>1</v>
      </c>
      <c r="CC5" s="280" t="str">
        <f>IF(CB5=100%,"청년",IF(CB5=0%,"청년외","확인"))</f>
        <v>청년</v>
      </c>
      <c r="CD5" s="280" t="str">
        <f t="shared" ref="CD5:CD13" si="9">C5</f>
        <v>채지안</v>
      </c>
      <c r="CE5" s="278">
        <f>IF($CC5=CE$4,$CA5,0)</f>
        <v>25690313</v>
      </c>
      <c r="CF5" s="270">
        <f>IF($CC5=CF$4,$CA5,0)</f>
        <v>0</v>
      </c>
      <c r="CG5" s="271">
        <f>SUM(CE5:CF5)</f>
        <v>25690313</v>
      </c>
      <c r="CH5" s="44"/>
    </row>
    <row r="6" spans="1:86" ht="16.5" customHeight="1">
      <c r="A6" s="23">
        <f t="shared" ref="A6:A69" si="10">A5+1</f>
        <v>2</v>
      </c>
      <c r="B6" s="29"/>
      <c r="C6" s="92" t="s">
        <v>697</v>
      </c>
      <c r="D6" s="93">
        <v>9009022123459</v>
      </c>
      <c r="E6" s="217">
        <f t="shared" si="0"/>
        <v>33118</v>
      </c>
      <c r="F6" s="30">
        <f t="shared" si="1"/>
        <v>9</v>
      </c>
      <c r="G6" s="31" t="str">
        <f t="shared" si="2"/>
        <v>OK</v>
      </c>
      <c r="H6" s="32" t="str">
        <f t="shared" si="3"/>
        <v>여</v>
      </c>
      <c r="I6" s="87">
        <v>41548</v>
      </c>
      <c r="J6" s="87">
        <v>42636</v>
      </c>
      <c r="K6" s="33">
        <f t="shared" si="4"/>
        <v>23</v>
      </c>
      <c r="L6" s="33">
        <f t="shared" si="5"/>
        <v>0</v>
      </c>
      <c r="M6" s="35" t="str">
        <f t="shared" si="6"/>
        <v>23년0월29일</v>
      </c>
      <c r="N6" s="52"/>
      <c r="O6" s="41"/>
      <c r="P6" s="42"/>
      <c r="Q6" s="106" t="s">
        <v>160</v>
      </c>
      <c r="R6" s="107" t="s">
        <v>160</v>
      </c>
      <c r="S6" s="43"/>
      <c r="T6" s="122" t="s">
        <v>160</v>
      </c>
      <c r="U6" s="122" t="s">
        <v>160</v>
      </c>
      <c r="V6" s="123" t="s">
        <v>160</v>
      </c>
      <c r="W6" s="63">
        <f t="shared" ref="W6:W69" si="11">IF($D6="",0,IF(AND((W$3&gt;=$I6),OR((W$3&lt;=$J6),($J6=""),($J6=0)),$T6="부",$U6="부",$V6="부"),1,0))</f>
        <v>1</v>
      </c>
      <c r="X6" s="53">
        <f t="shared" ref="X6:X69" si="12">IF($D6="",0,DATEDIF(IF(OR(MID($D6,LEN(CLEAN($D6))-6,1)&lt;="2",MID($D6,LEN(CLEAN($D6))-6,1)="5",MID($D6,LEN(CLEAN($D6))-6,1)="6"),DATE(MID($D6,1,2),MID($D6,3,2),MID($D6,5,2)),CHOOSE(14-LEN(CLEAN($D6)), DATE(MID($D6,1,2)+100,MID($D6,3,2),MID($D6,5,2)), DATE(MID($D6,1,1)+100,MID($D6,2,2),MID($D6,4,2)),DATE(2000,MID($D6,1,2),MID($D6,3,2)),DATE(2000,MID($D6,1,1),MID($D6,2,2)))),W$3,"y"))</f>
        <v>25</v>
      </c>
      <c r="Y6" s="54" t="str">
        <f t="shared" ref="Y6:Y69" si="13">IF($D6="","",TEXT(DATE(YEAR(W$3-$E6),MONTH(W$3-$E6),DAY(W$3-$E6))-DATE(YEAR($P6-$O6),MONTH($P6-$O6),DAY($P6-$O6)),"yy년")&amp;VALUE(TEXT(DATE(YEAR(W$3-$E6),MONTH(W$3-$E6),DAY(W$3-$E6))-DATE(YEAR($P6-$O6),MONTH($P6-$O6),DAY($P6-$O6)),"mm")-1)&amp;TEXT(DATE(YEAR(W$3-$E6),MONTH(W$3-$E6),DAY(W$3-$E6))-DATE(YEAR($P6-$O6),MONTH($P6-$O6),DAY($P6-$O6)),"월dd일"))</f>
        <v>25년4월30일</v>
      </c>
      <c r="Z6" s="85">
        <f t="shared" ref="Z6:Z69" si="14">IF($D6="",0,IF(OR(AND(W6=1,OR($Q6="여",$R6="여")),AND(W6=1,AND(X6&gt;=15,X6&lt;=29))),1,0))</f>
        <v>1</v>
      </c>
      <c r="AA6" s="63">
        <f t="shared" ref="AA6:AA69" si="15">IF($D6="",0,IF(AND((AA$3&gt;=$I6),OR((AA$3&lt;=$J6),($J6=""),($J6=0)),$T6="부",$U6="부",$V6="부"),1,0))</f>
        <v>1</v>
      </c>
      <c r="AB6" s="53">
        <f t="shared" ref="AB6:AB69" si="16">IF($D6="",0,DATEDIF(IF(OR(MID($D6,LEN(CLEAN($D6))-6,1)&lt;="2",MID($D6,LEN(CLEAN($D6))-6,1)="5",MID($D6,LEN(CLEAN($D6))-6,1)="6"),DATE(MID($D6,1,2),MID($D6,3,2),MID($D6,5,2)),CHOOSE(14-LEN(CLEAN($D6)), DATE(MID($D6,1,2)+100,MID($D6,3,2),MID($D6,5,2)), DATE(MID($D6,1,1)+100,MID($D6,2,2),MID($D6,4,2)),DATE(2000,MID($D6,1,2),MID($D6,3,2)),DATE(2000,MID($D6,1,1),MID($D6,2,2)))),AA$3,"y"))</f>
        <v>25</v>
      </c>
      <c r="AC6" s="54" t="str">
        <f t="shared" ref="AC6:AC69" si="17">IF($D6="","",TEXT(DATE(YEAR(AA$3-$E6),MONTH(AA$3-$E6),DAY(AA$3-$E6))-DATE(YEAR($P6-$O6),MONTH($P6-$O6),DAY($P6-$O6)),"yy년")&amp;VALUE(TEXT(DATE(YEAR(AA$3-$E6),MONTH(AA$3-$E6),DAY(AA$3-$E6))-DATE(YEAR($P6-$O6),MONTH($P6-$O6),DAY($P6-$O6)),"mm")-1)&amp;TEXT(DATE(YEAR(AA$3-$E6),MONTH(AA$3-$E6),DAY(AA$3-$E6))-DATE(YEAR($P6-$O6),MONTH($P6-$O6),DAY($P6-$O6)),"월dd일"))</f>
        <v>25년5월28일</v>
      </c>
      <c r="AD6" s="85">
        <f t="shared" ref="AD6:AD69" si="18">IF($D6="",0,IF(OR(AND(AA6=1,OR($Q6="여",$R6="여")),AND(AA6=1,AND(AB6&gt;=15,AB6&lt;=29))),1,0))</f>
        <v>1</v>
      </c>
      <c r="AE6" s="63">
        <f t="shared" ref="AE6:AE69" si="19">IF($D6="",0,IF(AND((AE$3&gt;=$I6),OR((AE$3&lt;=$J6),($J6=""),($J6=0)),$T6="부",$U6="부",$V6="부"),1,0))</f>
        <v>1</v>
      </c>
      <c r="AF6" s="53">
        <f t="shared" ref="AF6:AF69" si="20">IF($D6="",0,DATEDIF(IF(OR(MID($D6,LEN(CLEAN($D6))-6,1)&lt;="2",MID($D6,LEN(CLEAN($D6))-6,1)="5",MID($D6,LEN(CLEAN($D6))-6,1)="6"),DATE(MID($D6,1,2),MID($D6,3,2),MID($D6,5,2)),CHOOSE(14-LEN(CLEAN($D6)), DATE(MID($D6,1,2)+100,MID($D6,3,2),MID($D6,5,2)), DATE(MID($D6,1,1)+100,MID($D6,2,2),MID($D6,4,2)),DATE(2000,MID($D6,1,2),MID($D6,3,2)),DATE(2000,MID($D6,1,1),MID($D6,2,2)))),AE$3,"y"))</f>
        <v>25</v>
      </c>
      <c r="AG6" s="54" t="str">
        <f t="shared" ref="AG6:AG69" si="21">IF($D6="","",TEXT(DATE(YEAR(AE$3-$E6),MONTH(AE$3-$E6),DAY(AE$3-$E6))-DATE(YEAR($P6-$O6),MONTH($P6-$O6),DAY($P6-$O6)),"yy년")&amp;VALUE(TEXT(DATE(YEAR(AE$3-$E6),MONTH(AE$3-$E6),DAY(AE$3-$E6))-DATE(YEAR($P6-$O6),MONTH($P6-$O6),DAY($P6-$O6)),"mm")-1)&amp;TEXT(DATE(YEAR(AE$3-$E6),MONTH(AE$3-$E6),DAY(AE$3-$E6))-DATE(YEAR($P6-$O6),MONTH($P6-$O6),DAY($P6-$O6)),"월dd일"))</f>
        <v>25년6월29일</v>
      </c>
      <c r="AH6" s="85">
        <f t="shared" ref="AH6:AH69" si="22">IF($D6="",0,IF(OR(AND(AE6=1,OR($Q6="여",$R6="여")),AND(AE6=1,AND(AF6&gt;=15,AF6&lt;=29))),1,0))</f>
        <v>1</v>
      </c>
      <c r="AI6" s="63">
        <f t="shared" ref="AI6:AI69" si="23">IF($D6="",0,IF(AND((AI$3&gt;=$I6),OR((AI$3&lt;=$J6),($J6=""),($J6=0)),$T6="부",$U6="부",$V6="부"),1,0))</f>
        <v>1</v>
      </c>
      <c r="AJ6" s="53">
        <f t="shared" ref="AJ6:AJ69" si="24">IF($D6="",0,DATEDIF(IF(OR(MID($D6,LEN(CLEAN($D6))-6,1)&lt;="2",MID($D6,LEN(CLEAN($D6))-6,1)="5",MID($D6,LEN(CLEAN($D6))-6,1)="6"),DATE(MID($D6,1,2),MID($D6,3,2),MID($D6,5,2)),CHOOSE(14-LEN(CLEAN($D6)), DATE(MID($D6,1,2)+100,MID($D6,3,2),MID($D6,5,2)), DATE(MID($D6,1,1)+100,MID($D6,2,2),MID($D6,4,2)),DATE(2000,MID($D6,1,2),MID($D6,3,2)),DATE(2000,MID($D6,1,1),MID($D6,2,2)))),AI$3,"y"))</f>
        <v>25</v>
      </c>
      <c r="AK6" s="54" t="str">
        <f t="shared" ref="AK6:AK69" si="25">IF($D6="","",TEXT(DATE(YEAR(AI$3-$E6),MONTH(AI$3-$E6),DAY(AI$3-$E6))-DATE(YEAR($P6-$O6),MONTH($P6-$O6),DAY($P6-$O6)),"yy년")&amp;VALUE(TEXT(DATE(YEAR(AI$3-$E6),MONTH(AI$3-$E6),DAY(AI$3-$E6))-DATE(YEAR($P6-$O6),MONTH($P6-$O6),DAY($P6-$O6)),"mm")-1)&amp;TEXT(DATE(YEAR(AI$3-$E6),MONTH(AI$3-$E6),DAY(AI$3-$E6))-DATE(YEAR($P6-$O6),MONTH($P6-$O6),DAY($P6-$O6)),"월dd일"))</f>
        <v>25년7월28일</v>
      </c>
      <c r="AL6" s="85">
        <f t="shared" ref="AL6:AL69" si="26">IF($D6="",0,IF(OR(AND(AI6=1,OR($Q6="여",$R6="여")),AND(AI6=1,AND(AJ6&gt;=15,AJ6&lt;=29))),1,0))</f>
        <v>1</v>
      </c>
      <c r="AM6" s="63">
        <f t="shared" ref="AM6:AM69" si="27">IF($D6="",0,IF(AND((AM$3&gt;=$I6),OR((AM$3&lt;=$J6),($J6=""),($J6=0)),$T6="부",$U6="부",$V6="부"),1,0))</f>
        <v>1</v>
      </c>
      <c r="AN6" s="53">
        <f t="shared" ref="AN6:AN69" si="28">IF($D6="",0,DATEDIF(IF(OR(MID($D6,LEN(CLEAN($D6))-6,1)&lt;="2",MID($D6,LEN(CLEAN($D6))-6,1)="5",MID($D6,LEN(CLEAN($D6))-6,1)="6"),DATE(MID($D6,1,2),MID($D6,3,2),MID($D6,5,2)),CHOOSE(14-LEN(CLEAN($D6)), DATE(MID($D6,1,2)+100,MID($D6,3,2),MID($D6,5,2)), DATE(MID($D6,1,1)+100,MID($D6,2,2),MID($D6,4,2)),DATE(2000,MID($D6,1,2),MID($D6,3,2)),DATE(2000,MID($D6,1,1),MID($D6,2,2)))),AM$3,"y"))</f>
        <v>25</v>
      </c>
      <c r="AO6" s="54" t="str">
        <f t="shared" ref="AO6:AO69" si="29">IF($D6="","",TEXT(DATE(YEAR(AM$3-$E6),MONTH(AM$3-$E6),DAY(AM$3-$E6))-DATE(YEAR($P6-$O6),MONTH($P6-$O6),DAY($P6-$O6)),"yy년")&amp;VALUE(TEXT(DATE(YEAR(AM$3-$E6),MONTH(AM$3-$E6),DAY(AM$3-$E6))-DATE(YEAR($P6-$O6),MONTH($P6-$O6),DAY($P6-$O6)),"mm")-1)&amp;TEXT(DATE(YEAR(AM$3-$E6),MONTH(AM$3-$E6),DAY(AM$3-$E6))-DATE(YEAR($P6-$O6),MONTH($P6-$O6),DAY($P6-$O6)),"월dd일"))</f>
        <v>25년8월28일</v>
      </c>
      <c r="AP6" s="85">
        <f t="shared" ref="AP6:AP69" si="30">IF($D6="",0,IF(OR(AND(AM6=1,OR($Q6="여",$R6="여")),AND(AM6=1,AND(AN6&gt;=15,AN6&lt;=29))),1,0))</f>
        <v>1</v>
      </c>
      <c r="AQ6" s="63">
        <f t="shared" ref="AQ6:AQ69" si="31">IF($D6="",0,IF(AND((AQ$3&gt;=$I6),OR((AQ$3&lt;=$J6),($J6=""),($J6=0)),$T6="부",$U6="부",$V6="부"),1,0))</f>
        <v>1</v>
      </c>
      <c r="AR6" s="53">
        <f t="shared" ref="AR6:AR69" si="32">IF($D6="",0,DATEDIF(IF(OR(MID($D6,LEN(CLEAN($D6))-6,1)&lt;="2",MID($D6,LEN(CLEAN($D6))-6,1)="5",MID($D6,LEN(CLEAN($D6))-6,1)="6"),DATE(MID($D6,1,2),MID($D6,3,2),MID($D6,5,2)),CHOOSE(14-LEN(CLEAN($D6)), DATE(MID($D6,1,2)+100,MID($D6,3,2),MID($D6,5,2)), DATE(MID($D6,1,1)+100,MID($D6,2,2),MID($D6,4,2)),DATE(2000,MID($D6,1,2),MID($D6,3,2)),DATE(2000,MID($D6,1,1),MID($D6,2,2)))),AQ$3,"y"))</f>
        <v>25</v>
      </c>
      <c r="AS6" s="54" t="str">
        <f t="shared" ref="AS6:AS69" si="33">IF($D6="","",TEXT(DATE(YEAR(AQ$3-$E6),MONTH(AQ$3-$E6),DAY(AQ$3-$E6))-DATE(YEAR($P6-$O6),MONTH($P6-$O6),DAY($P6-$O6)),"yy년")&amp;VALUE(TEXT(DATE(YEAR(AQ$3-$E6),MONTH(AQ$3-$E6),DAY(AQ$3-$E6))-DATE(YEAR($P6-$O6),MONTH($P6-$O6),DAY($P6-$O6)),"mm")-1)&amp;TEXT(DATE(YEAR(AQ$3-$E6),MONTH(AQ$3-$E6),DAY(AQ$3-$E6))-DATE(YEAR($P6-$O6),MONTH($P6-$O6),DAY($P6-$O6)),"월dd일"))</f>
        <v>25년9월28일</v>
      </c>
      <c r="AT6" s="85">
        <f t="shared" ref="AT6:AT69" si="34">IF($D6="",0,IF(OR(AND(AQ6=1,OR($Q6="여",$R6="여")),AND(AQ6=1,AND(AR6&gt;=15,AR6&lt;=29))),1,0))</f>
        <v>1</v>
      </c>
      <c r="AU6" s="63">
        <f t="shared" ref="AU6:AU69" si="35">IF($D6="",0,IF(AND((AU$3&gt;=$I6),OR((AU$3&lt;=$J6),($J6=""),($J6=0)),$T6="부",$U6="부",$V6="부"),1,0))</f>
        <v>1</v>
      </c>
      <c r="AV6" s="53">
        <f t="shared" ref="AV6:AV69" si="36">IF($D6="",0,DATEDIF(IF(OR(MID($D6,LEN(CLEAN($D6))-6,1)&lt;="2",MID($D6,LEN(CLEAN($D6))-6,1)="5",MID($D6,LEN(CLEAN($D6))-6,1)="6"),DATE(MID($D6,1,2),MID($D6,3,2),MID($D6,5,2)),CHOOSE(14-LEN(CLEAN($D6)), DATE(MID($D6,1,2)+100,MID($D6,3,2),MID($D6,5,2)), DATE(MID($D6,1,1)+100,MID($D6,2,2),MID($D6,4,2)),DATE(2000,MID($D6,1,2),MID($D6,3,2)),DATE(2000,MID($D6,1,1),MID($D6,2,2)))),AU$3,"y"))</f>
        <v>25</v>
      </c>
      <c r="AW6" s="54" t="str">
        <f t="shared" ref="AW6:AW69" si="37">IF($D6="","",TEXT(DATE(YEAR(AU$3-$E6),MONTH(AU$3-$E6),DAY(AU$3-$E6))-DATE(YEAR($P6-$O6),MONTH($P6-$O6),DAY($P6-$O6)),"yy년")&amp;VALUE(TEXT(DATE(YEAR(AU$3-$E6),MONTH(AU$3-$E6),DAY(AU$3-$E6))-DATE(YEAR($P6-$O6),MONTH($P6-$O6),DAY($P6-$O6)),"mm")-1)&amp;TEXT(DATE(YEAR(AU$3-$E6),MONTH(AU$3-$E6),DAY(AU$3-$E6))-DATE(YEAR($P6-$O6),MONTH($P6-$O6),DAY($P6-$O6)),"월dd일"))</f>
        <v>25년10월28일</v>
      </c>
      <c r="AX6" s="85">
        <f t="shared" ref="AX6:AX69" si="38">IF($D6="",0,IF(OR(AND(AU6=1,OR($Q6="여",$R6="여")),AND(AU6=1,AND(AV6&gt;=15,AV6&lt;=29))),1,0))</f>
        <v>1</v>
      </c>
      <c r="AY6" s="63">
        <f t="shared" ref="AY6:AY69" si="39">IF($D6="",0,IF(AND((AY$3&gt;=$I6),OR((AY$3&lt;=$J6),($J6=""),($J6=0)),$T6="부",$U6="부",$V6="부"),1,0))</f>
        <v>1</v>
      </c>
      <c r="AZ6" s="53">
        <f t="shared" ref="AZ6:AZ69" si="40">IF($D6="",0,DATEDIF(IF(OR(MID($D6,LEN(CLEAN($D6))-6,1)&lt;="2",MID($D6,LEN(CLEAN($D6))-6,1)="5",MID($D6,LEN(CLEAN($D6))-6,1)="6"),DATE(MID($D6,1,2),MID($D6,3,2),MID($D6,5,2)),CHOOSE(14-LEN(CLEAN($D6)), DATE(MID($D6,1,2)+100,MID($D6,3,2),MID($D6,5,2)), DATE(MID($D6,1,1)+100,MID($D6,2,2),MID($D6,4,2)),DATE(2000,MID($D6,1,2),MID($D6,3,2)),DATE(2000,MID($D6,1,1),MID($D6,2,2)))),AY$3,"y"))</f>
        <v>25</v>
      </c>
      <c r="BA6" s="54" t="str">
        <f t="shared" ref="BA6:BA69" si="41">IF($D6="","",TEXT(DATE(YEAR(AY$3-$E6),MONTH(AY$3-$E6),DAY(AY$3-$E6))-DATE(YEAR($P6-$O6),MONTH($P6-$O6),DAY($P6-$O6)),"yy년")&amp;VALUE(TEXT(DATE(YEAR(AY$3-$E6),MONTH(AY$3-$E6),DAY(AY$3-$E6))-DATE(YEAR($P6-$O6),MONTH($P6-$O6),DAY($P6-$O6)),"mm")-1)&amp;TEXT(DATE(YEAR(AY$3-$E6),MONTH(AY$3-$E6),DAY(AY$3-$E6))-DATE(YEAR($P6-$O6),MONTH($P6-$O6),DAY($P6-$O6)),"월dd일"))</f>
        <v>25년11월29일</v>
      </c>
      <c r="BB6" s="85">
        <f t="shared" ref="BB6:BB69" si="42">IF($D6="",0,IF(OR(AND(AY6=1,OR($Q6="여",$R6="여")),AND(AY6=1,AND(AZ6&gt;=15,AZ6&lt;=29))),1,0))</f>
        <v>1</v>
      </c>
      <c r="BC6" s="63">
        <f t="shared" ref="BC6:BC69" si="43">IF($D6="",0,IF(AND((BC$3&gt;=$I6),OR((BC$3&lt;=$J6),($J6=""),($J6=0)),$T6="부",$U6="부",$V6="부"),1,0))</f>
        <v>0</v>
      </c>
      <c r="BD6" s="53">
        <f t="shared" ref="BD6:BD69" si="44">IF($D6="",0,DATEDIF(IF(OR(MID($D6,LEN(CLEAN($D6))-6,1)&lt;="2",MID($D6,LEN(CLEAN($D6))-6,1)="5",MID($D6,LEN(CLEAN($D6))-6,1)="6"),DATE(MID($D6,1,2),MID($D6,3,2),MID($D6,5,2)),CHOOSE(14-LEN(CLEAN($D6)), DATE(MID($D6,1,2)+100,MID($D6,3,2),MID($D6,5,2)), DATE(MID($D6,1,1)+100,MID($D6,2,2),MID($D6,4,2)),DATE(2000,MID($D6,1,2),MID($D6,3,2)),DATE(2000,MID($D6,1,1),MID($D6,2,2)))),BC$3,"y"))</f>
        <v>26</v>
      </c>
      <c r="BE6" s="54" t="str">
        <f t="shared" ref="BE6:BE69" si="45">IF($D6="","",TEXT(DATE(YEAR(BC$3-$E6),MONTH(BC$3-$E6),DAY(BC$3-$E6))-DATE(YEAR($P6-$O6),MONTH($P6-$O6),DAY($P6-$O6)),"yy년")&amp;VALUE(TEXT(DATE(YEAR(BC$3-$E6),MONTH(BC$3-$E6),DAY(BC$3-$E6))-DATE(YEAR($P6-$O6),MONTH($P6-$O6),DAY($P6-$O6)),"mm")-1)&amp;TEXT(DATE(YEAR(BC$3-$E6),MONTH(BC$3-$E6),DAY(BC$3-$E6))-DATE(YEAR($P6-$O6),MONTH($P6-$O6),DAY($P6-$O6)),"월dd일"))</f>
        <v>26년0월28일</v>
      </c>
      <c r="BF6" s="85">
        <f t="shared" ref="BF6:BF69" si="46">IF($D6="",0,IF(OR(AND(BC6=1,OR($Q6="여",$R6="여")),AND(BC6=1,AND(BD6&gt;=15,BD6&lt;=29))),1,0))</f>
        <v>0</v>
      </c>
      <c r="BG6" s="63">
        <f t="shared" ref="BG6:BG69" si="47">IF($D6="",0,IF(AND((BG$3&gt;=$I6),OR((BG$3&lt;=$J6),($J6=""),($J6=0)),$T6="부",$U6="부",$V6="부"),1,0))</f>
        <v>0</v>
      </c>
      <c r="BH6" s="53">
        <f t="shared" ref="BH6:BH69" si="48">IF($D6="",0,DATEDIF(IF(OR(MID($D6,LEN(CLEAN($D6))-6,1)&lt;="2",MID($D6,LEN(CLEAN($D6))-6,1)="5",MID($D6,LEN(CLEAN($D6))-6,1)="6"),DATE(MID($D6,1,2),MID($D6,3,2),MID($D6,5,2)),CHOOSE(14-LEN(CLEAN($D6)), DATE(MID($D6,1,2)+100,MID($D6,3,2),MID($D6,5,2)), DATE(MID($D6,1,1)+100,MID($D6,2,2),MID($D6,4,2)),DATE(2000,MID($D6,1,2),MID($D6,3,2)),DATE(2000,MID($D6,1,1),MID($D6,2,2)))),BG$3,"y"))</f>
        <v>26</v>
      </c>
      <c r="BI6" s="54" t="str">
        <f t="shared" ref="BI6:BI69" si="49">IF($D6="","",TEXT(DATE(YEAR(BG$3-$E6),MONTH(BG$3-$E6),DAY(BG$3-$E6))-DATE(YEAR($P6-$O6),MONTH($P6-$O6),DAY($P6-$O6)),"yy년")&amp;VALUE(TEXT(DATE(YEAR(BG$3-$E6),MONTH(BG$3-$E6),DAY(BG$3-$E6))-DATE(YEAR($P6-$O6),MONTH($P6-$O6),DAY($P6-$O6)),"mm")-1)&amp;TEXT(DATE(YEAR(BG$3-$E6),MONTH(BG$3-$E6),DAY(BG$3-$E6))-DATE(YEAR($P6-$O6),MONTH($P6-$O6),DAY($P6-$O6)),"월dd일"))</f>
        <v>26년1월28일</v>
      </c>
      <c r="BJ6" s="85">
        <f t="shared" ref="BJ6:BJ69" si="50">IF($D6="",0,IF(OR(AND(BG6=1,OR($Q6="여",$R6="여")),AND(BG6=1,AND(BH6&gt;=15,BH6&lt;=29))),1,0))</f>
        <v>0</v>
      </c>
      <c r="BK6" s="63">
        <f t="shared" ref="BK6:BK69" si="51">IF($D6="",0,IF(AND((BK$3&gt;=$I6),OR((BK$3&lt;=$J6),($J6=""),($J6=0)),$T6="부",$U6="부",$V6="부"),1,0))</f>
        <v>0</v>
      </c>
      <c r="BL6" s="53">
        <f t="shared" ref="BL6:BL69" si="52">IF($D6="",0,DATEDIF(IF(OR(MID($D6,LEN(CLEAN($D6))-6,1)&lt;="2",MID($D6,LEN(CLEAN($D6))-6,1)="5",MID($D6,LEN(CLEAN($D6))-6,1)="6"),DATE(MID($D6,1,2),MID($D6,3,2),MID($D6,5,2)),CHOOSE(14-LEN(CLEAN($D6)), DATE(MID($D6,1,2)+100,MID($D6,3,2),MID($D6,5,2)), DATE(MID($D6,1,1)+100,MID($D6,2,2),MID($D6,4,2)),DATE(2000,MID($D6,1,2),MID($D6,3,2)),DATE(2000,MID($D6,1,1),MID($D6,2,2)))),BK$3,"y"))</f>
        <v>26</v>
      </c>
      <c r="BM6" s="54" t="str">
        <f t="shared" ref="BM6:BM69" si="53">IF($D6="","",TEXT(DATE(YEAR(BK$3-$E6),MONTH(BK$3-$E6),DAY(BK$3-$E6))-DATE(YEAR($P6-$O6),MONTH($P6-$O6),DAY($P6-$O6)),"yy년")&amp;VALUE(TEXT(DATE(YEAR(BK$3-$E6),MONTH(BK$3-$E6),DAY(BK$3-$E6))-DATE(YEAR($P6-$O6),MONTH($P6-$O6),DAY($P6-$O6)),"mm")-1)&amp;TEXT(DATE(YEAR(BK$3-$E6),MONTH(BK$3-$E6),DAY(BK$3-$E6))-DATE(YEAR($P6-$O6),MONTH($P6-$O6),DAY($P6-$O6)),"월dd일"))</f>
        <v>26년2월30일</v>
      </c>
      <c r="BN6" s="85">
        <f t="shared" ref="BN6:BN69" si="54">IF($D6="",0,IF(OR(AND(BK6=1,OR($Q6="여",$R6="여")),AND(BK6=1,AND(BL6&gt;=15,BL6&lt;=29))),1,0))</f>
        <v>0</v>
      </c>
      <c r="BO6" s="63">
        <f t="shared" ref="BO6:BO69" si="55">IF($D6="",0,IF(AND((BO$3&gt;=$I6),OR((BO$3&lt;=$J6),($J6=""),($J6=0)),$T6="부",$U6="부",$V6="부"),1,0))</f>
        <v>0</v>
      </c>
      <c r="BP6" s="53">
        <f t="shared" ref="BP6:BP69" si="56">IF($D6="",0,DATEDIF(IF(OR(MID($D6,LEN(CLEAN($D6))-6,1)&lt;="2",MID($D6,LEN(CLEAN($D6))-6,1)="5",MID($D6,LEN(CLEAN($D6))-6,1)="6"),DATE(MID($D6,1,2),MID($D6,3,2),MID($D6,5,2)),CHOOSE(14-LEN(CLEAN($D6)), DATE(MID($D6,1,2)+100,MID($D6,3,2),MID($D6,5,2)), DATE(MID($D6,1,1)+100,MID($D6,2,2),MID($D6,4,2)),DATE(2000,MID($D6,1,2),MID($D6,3,2)),DATE(2000,MID($D6,1,1),MID($D6,2,2)))),BO$3,"y"))</f>
        <v>26</v>
      </c>
      <c r="BQ6" s="54" t="str">
        <f t="shared" ref="BQ6:BQ69" si="57">IF($D6="","",TEXT(DATE(YEAR(BO$3-$E6),MONTH(BO$3-$E6),DAY(BO$3-$E6))-DATE(YEAR($P6-$O6),MONTH($P6-$O6),DAY($P6-$O6)),"yy년")&amp;VALUE(TEXT(DATE(YEAR(BO$3-$E6),MONTH(BO$3-$E6),DAY(BO$3-$E6))-DATE(YEAR($P6-$O6),MONTH($P6-$O6),DAY($P6-$O6)),"mm")-1)&amp;TEXT(DATE(YEAR(BO$3-$E6),MONTH(BO$3-$E6),DAY(BO$3-$E6))-DATE(YEAR($P6-$O6),MONTH($P6-$O6),DAY($P6-$O6)),"월dd일"))</f>
        <v>26년3월30일</v>
      </c>
      <c r="BR6" s="85">
        <f t="shared" ref="BR6:BR69" si="58">IF($D6="",0,IF(OR(AND(BO6=1,OR($Q6="여",$R6="여")),AND(BO6=1,AND(BP6&gt;=15,BP6&lt;=29))),1,0))</f>
        <v>0</v>
      </c>
      <c r="BS6" s="60">
        <f t="shared" si="7"/>
        <v>8</v>
      </c>
      <c r="BT6" s="59">
        <f t="shared" si="8"/>
        <v>8</v>
      </c>
      <c r="BU6" s="57"/>
      <c r="BV6" s="44"/>
      <c r="BY6" s="279">
        <v>17270028</v>
      </c>
      <c r="BZ6" s="44">
        <v>0</v>
      </c>
      <c r="CA6" s="279">
        <f t="shared" ref="CA6:CA69" si="59">BY6-BZ6</f>
        <v>17270028</v>
      </c>
      <c r="CB6" s="274">
        <f t="shared" ref="CB6:CB12" si="60">IF(BS6=0,0,BT6/BS6)</f>
        <v>1</v>
      </c>
      <c r="CC6" s="280" t="str">
        <f t="shared" ref="CC6:CC13" si="61">IF(CB6=100%,"청년",IF(CB6=0%,"청년외","확인"))</f>
        <v>청년</v>
      </c>
      <c r="CD6" s="280" t="str">
        <f t="shared" si="9"/>
        <v>김민정</v>
      </c>
      <c r="CE6" s="278">
        <f t="shared" ref="CE6:CF13" si="62">IF($CC6=CE$4,$CA6,0)</f>
        <v>17270028</v>
      </c>
      <c r="CF6" s="270">
        <f t="shared" si="62"/>
        <v>0</v>
      </c>
      <c r="CG6" s="271">
        <f t="shared" ref="CG6:CG13" si="63">SUM(CE6:CF6)</f>
        <v>17270028</v>
      </c>
      <c r="CH6" s="44"/>
    </row>
    <row r="7" spans="1:86" ht="16.5" customHeight="1">
      <c r="A7" s="23">
        <f t="shared" si="10"/>
        <v>3</v>
      </c>
      <c r="B7" s="29"/>
      <c r="C7" s="92" t="s">
        <v>698</v>
      </c>
      <c r="D7" s="93">
        <v>8601072123459</v>
      </c>
      <c r="E7" s="217">
        <f t="shared" si="0"/>
        <v>31419</v>
      </c>
      <c r="F7" s="30">
        <f t="shared" si="1"/>
        <v>9</v>
      </c>
      <c r="G7" s="31" t="str">
        <f t="shared" si="2"/>
        <v>OK</v>
      </c>
      <c r="H7" s="32" t="str">
        <f t="shared" si="3"/>
        <v>여</v>
      </c>
      <c r="I7" s="87">
        <v>41548</v>
      </c>
      <c r="J7" s="87"/>
      <c r="K7" s="33">
        <f t="shared" si="4"/>
        <v>27</v>
      </c>
      <c r="L7" s="33">
        <f t="shared" si="5"/>
        <v>0</v>
      </c>
      <c r="M7" s="35" t="str">
        <f t="shared" si="6"/>
        <v>27년8월24일</v>
      </c>
      <c r="N7" s="52"/>
      <c r="O7" s="41"/>
      <c r="P7" s="42"/>
      <c r="Q7" s="106" t="s">
        <v>160</v>
      </c>
      <c r="R7" s="107" t="s">
        <v>160</v>
      </c>
      <c r="S7" s="43"/>
      <c r="T7" s="122" t="s">
        <v>160</v>
      </c>
      <c r="U7" s="122" t="s">
        <v>160</v>
      </c>
      <c r="V7" s="123" t="s">
        <v>160</v>
      </c>
      <c r="W7" s="63">
        <f t="shared" si="11"/>
        <v>1</v>
      </c>
      <c r="X7" s="53">
        <f t="shared" si="12"/>
        <v>30</v>
      </c>
      <c r="Y7" s="54" t="str">
        <f t="shared" si="13"/>
        <v>30년0월23일</v>
      </c>
      <c r="Z7" s="85">
        <f t="shared" si="14"/>
        <v>0</v>
      </c>
      <c r="AA7" s="63">
        <f t="shared" si="15"/>
        <v>1</v>
      </c>
      <c r="AB7" s="53">
        <f t="shared" si="16"/>
        <v>30</v>
      </c>
      <c r="AC7" s="54" t="str">
        <f t="shared" si="17"/>
        <v>30년1월21일</v>
      </c>
      <c r="AD7" s="85">
        <f t="shared" si="18"/>
        <v>0</v>
      </c>
      <c r="AE7" s="63">
        <f t="shared" si="19"/>
        <v>1</v>
      </c>
      <c r="AF7" s="53">
        <f t="shared" si="20"/>
        <v>30</v>
      </c>
      <c r="AG7" s="54" t="str">
        <f t="shared" si="21"/>
        <v>30년2월24일</v>
      </c>
      <c r="AH7" s="85">
        <f t="shared" si="22"/>
        <v>0</v>
      </c>
      <c r="AI7" s="63">
        <f t="shared" si="23"/>
        <v>1</v>
      </c>
      <c r="AJ7" s="53">
        <f t="shared" si="24"/>
        <v>30</v>
      </c>
      <c r="AK7" s="54" t="str">
        <f t="shared" si="25"/>
        <v>30년3월23일</v>
      </c>
      <c r="AL7" s="85">
        <f t="shared" si="26"/>
        <v>0</v>
      </c>
      <c r="AM7" s="63">
        <f t="shared" si="27"/>
        <v>1</v>
      </c>
      <c r="AN7" s="53">
        <f t="shared" si="28"/>
        <v>30</v>
      </c>
      <c r="AO7" s="54" t="str">
        <f t="shared" si="29"/>
        <v>30년4월24일</v>
      </c>
      <c r="AP7" s="85">
        <f t="shared" si="30"/>
        <v>0</v>
      </c>
      <c r="AQ7" s="63">
        <f t="shared" si="31"/>
        <v>1</v>
      </c>
      <c r="AR7" s="53">
        <f t="shared" si="32"/>
        <v>30</v>
      </c>
      <c r="AS7" s="54" t="str">
        <f t="shared" si="33"/>
        <v>30년5월23일</v>
      </c>
      <c r="AT7" s="85">
        <f t="shared" si="34"/>
        <v>0</v>
      </c>
      <c r="AU7" s="63">
        <f t="shared" si="35"/>
        <v>1</v>
      </c>
      <c r="AV7" s="53">
        <f t="shared" si="36"/>
        <v>30</v>
      </c>
      <c r="AW7" s="54" t="str">
        <f t="shared" si="37"/>
        <v>30년6월24일</v>
      </c>
      <c r="AX7" s="85">
        <f t="shared" si="38"/>
        <v>0</v>
      </c>
      <c r="AY7" s="63">
        <f t="shared" si="39"/>
        <v>1</v>
      </c>
      <c r="AZ7" s="53">
        <f t="shared" si="40"/>
        <v>30</v>
      </c>
      <c r="BA7" s="54" t="str">
        <f t="shared" si="41"/>
        <v>30년7월24일</v>
      </c>
      <c r="BB7" s="85">
        <f t="shared" si="42"/>
        <v>0</v>
      </c>
      <c r="BC7" s="63">
        <f t="shared" si="43"/>
        <v>1</v>
      </c>
      <c r="BD7" s="53">
        <f t="shared" si="44"/>
        <v>30</v>
      </c>
      <c r="BE7" s="54" t="str">
        <f t="shared" si="45"/>
        <v>30년8월23일</v>
      </c>
      <c r="BF7" s="85">
        <f t="shared" si="46"/>
        <v>0</v>
      </c>
      <c r="BG7" s="63">
        <f t="shared" si="47"/>
        <v>1</v>
      </c>
      <c r="BH7" s="53">
        <f t="shared" si="48"/>
        <v>30</v>
      </c>
      <c r="BI7" s="54" t="str">
        <f t="shared" si="49"/>
        <v>30년9월24일</v>
      </c>
      <c r="BJ7" s="85">
        <f t="shared" si="50"/>
        <v>0</v>
      </c>
      <c r="BK7" s="63">
        <f t="shared" si="51"/>
        <v>1</v>
      </c>
      <c r="BL7" s="53">
        <f t="shared" si="52"/>
        <v>30</v>
      </c>
      <c r="BM7" s="54" t="str">
        <f t="shared" si="53"/>
        <v>30년10월23일</v>
      </c>
      <c r="BN7" s="85">
        <f t="shared" si="54"/>
        <v>0</v>
      </c>
      <c r="BO7" s="63">
        <f t="shared" si="55"/>
        <v>1</v>
      </c>
      <c r="BP7" s="53">
        <f t="shared" si="56"/>
        <v>30</v>
      </c>
      <c r="BQ7" s="54" t="str">
        <f t="shared" si="57"/>
        <v>30년11월24일</v>
      </c>
      <c r="BR7" s="85">
        <f t="shared" si="58"/>
        <v>0</v>
      </c>
      <c r="BS7" s="60">
        <f t="shared" si="7"/>
        <v>12</v>
      </c>
      <c r="BT7" s="59">
        <f t="shared" si="8"/>
        <v>0</v>
      </c>
      <c r="BU7" s="57"/>
      <c r="BV7" s="44"/>
      <c r="BY7" s="279">
        <v>29730954</v>
      </c>
      <c r="BZ7" s="44">
        <v>0</v>
      </c>
      <c r="CA7" s="279">
        <f t="shared" si="59"/>
        <v>29730954</v>
      </c>
      <c r="CB7" s="274">
        <f t="shared" si="60"/>
        <v>0</v>
      </c>
      <c r="CC7" s="280" t="str">
        <f t="shared" si="61"/>
        <v>청년외</v>
      </c>
      <c r="CD7" s="280" t="str">
        <f t="shared" si="9"/>
        <v>조하나</v>
      </c>
      <c r="CE7" s="278">
        <f t="shared" si="62"/>
        <v>0</v>
      </c>
      <c r="CF7" s="270">
        <f t="shared" si="62"/>
        <v>29730954</v>
      </c>
      <c r="CG7" s="271">
        <f t="shared" si="63"/>
        <v>29730954</v>
      </c>
      <c r="CH7" s="44"/>
    </row>
    <row r="8" spans="1:86" ht="16.5" customHeight="1">
      <c r="A8" s="23">
        <f t="shared" si="10"/>
        <v>4</v>
      </c>
      <c r="B8" s="29"/>
      <c r="C8" s="92" t="s">
        <v>629</v>
      </c>
      <c r="D8" s="93">
        <v>9103282123454</v>
      </c>
      <c r="E8" s="217">
        <f t="shared" si="0"/>
        <v>33325</v>
      </c>
      <c r="F8" s="30">
        <f t="shared" si="1"/>
        <v>4</v>
      </c>
      <c r="G8" s="31" t="str">
        <f t="shared" si="2"/>
        <v>OK</v>
      </c>
      <c r="H8" s="32" t="str">
        <f t="shared" si="3"/>
        <v>여</v>
      </c>
      <c r="I8" s="87">
        <v>41548</v>
      </c>
      <c r="J8" s="87"/>
      <c r="K8" s="33">
        <f t="shared" si="4"/>
        <v>22</v>
      </c>
      <c r="L8" s="33">
        <f t="shared" si="5"/>
        <v>0</v>
      </c>
      <c r="M8" s="35" t="str">
        <f t="shared" si="6"/>
        <v>22년6월06일</v>
      </c>
      <c r="N8" s="52"/>
      <c r="O8" s="41"/>
      <c r="P8" s="42"/>
      <c r="Q8" s="106" t="s">
        <v>160</v>
      </c>
      <c r="R8" s="107" t="s">
        <v>160</v>
      </c>
      <c r="S8" s="43"/>
      <c r="T8" s="122" t="s">
        <v>160</v>
      </c>
      <c r="U8" s="122" t="s">
        <v>160</v>
      </c>
      <c r="V8" s="123" t="s">
        <v>160</v>
      </c>
      <c r="W8" s="63">
        <f t="shared" si="11"/>
        <v>1</v>
      </c>
      <c r="X8" s="53">
        <f t="shared" si="12"/>
        <v>24</v>
      </c>
      <c r="Y8" s="54" t="str">
        <f t="shared" si="13"/>
        <v>24년10월04일</v>
      </c>
      <c r="Z8" s="85">
        <f t="shared" si="14"/>
        <v>1</v>
      </c>
      <c r="AA8" s="63">
        <f t="shared" si="15"/>
        <v>1</v>
      </c>
      <c r="AB8" s="53">
        <f t="shared" si="16"/>
        <v>24</v>
      </c>
      <c r="AC8" s="54" t="str">
        <f t="shared" si="17"/>
        <v>24년11월03일</v>
      </c>
      <c r="AD8" s="85">
        <f t="shared" si="18"/>
        <v>1</v>
      </c>
      <c r="AE8" s="63">
        <f t="shared" si="19"/>
        <v>1</v>
      </c>
      <c r="AF8" s="53">
        <f t="shared" si="20"/>
        <v>25</v>
      </c>
      <c r="AG8" s="54" t="str">
        <f t="shared" si="21"/>
        <v>25년0월03일</v>
      </c>
      <c r="AH8" s="85">
        <f t="shared" si="22"/>
        <v>1</v>
      </c>
      <c r="AI8" s="63">
        <f t="shared" si="23"/>
        <v>1</v>
      </c>
      <c r="AJ8" s="53">
        <f t="shared" si="24"/>
        <v>25</v>
      </c>
      <c r="AK8" s="54" t="str">
        <f t="shared" si="25"/>
        <v>25년1월02일</v>
      </c>
      <c r="AL8" s="85">
        <f t="shared" si="26"/>
        <v>1</v>
      </c>
      <c r="AM8" s="63">
        <f t="shared" si="27"/>
        <v>1</v>
      </c>
      <c r="AN8" s="53">
        <f t="shared" si="28"/>
        <v>25</v>
      </c>
      <c r="AO8" s="54" t="str">
        <f t="shared" si="29"/>
        <v>25년2월05일</v>
      </c>
      <c r="AP8" s="85">
        <f t="shared" si="30"/>
        <v>1</v>
      </c>
      <c r="AQ8" s="63">
        <f t="shared" si="31"/>
        <v>1</v>
      </c>
      <c r="AR8" s="53">
        <f t="shared" si="32"/>
        <v>25</v>
      </c>
      <c r="AS8" s="54" t="str">
        <f t="shared" si="33"/>
        <v>25년3월04일</v>
      </c>
      <c r="AT8" s="85">
        <f t="shared" si="34"/>
        <v>1</v>
      </c>
      <c r="AU8" s="63">
        <f t="shared" si="35"/>
        <v>1</v>
      </c>
      <c r="AV8" s="53">
        <f t="shared" si="36"/>
        <v>25</v>
      </c>
      <c r="AW8" s="54" t="str">
        <f t="shared" si="37"/>
        <v>25년4월05일</v>
      </c>
      <c r="AX8" s="85">
        <f t="shared" si="38"/>
        <v>1</v>
      </c>
      <c r="AY8" s="63">
        <f t="shared" si="39"/>
        <v>1</v>
      </c>
      <c r="AZ8" s="53">
        <f t="shared" si="40"/>
        <v>25</v>
      </c>
      <c r="BA8" s="54" t="str">
        <f t="shared" si="41"/>
        <v>25년5월05일</v>
      </c>
      <c r="BB8" s="85">
        <f t="shared" si="42"/>
        <v>1</v>
      </c>
      <c r="BC8" s="63">
        <f t="shared" si="43"/>
        <v>1</v>
      </c>
      <c r="BD8" s="53">
        <f t="shared" si="44"/>
        <v>25</v>
      </c>
      <c r="BE8" s="54" t="str">
        <f t="shared" si="45"/>
        <v>25년6월05일</v>
      </c>
      <c r="BF8" s="85">
        <f t="shared" si="46"/>
        <v>1</v>
      </c>
      <c r="BG8" s="63">
        <f t="shared" si="47"/>
        <v>1</v>
      </c>
      <c r="BH8" s="53">
        <f t="shared" si="48"/>
        <v>25</v>
      </c>
      <c r="BI8" s="54" t="str">
        <f t="shared" si="49"/>
        <v>25년7월05일</v>
      </c>
      <c r="BJ8" s="85">
        <f t="shared" si="50"/>
        <v>1</v>
      </c>
      <c r="BK8" s="63">
        <f t="shared" si="51"/>
        <v>1</v>
      </c>
      <c r="BL8" s="53">
        <f t="shared" si="52"/>
        <v>25</v>
      </c>
      <c r="BM8" s="54" t="str">
        <f t="shared" si="53"/>
        <v>25년8월04일</v>
      </c>
      <c r="BN8" s="85">
        <f t="shared" si="54"/>
        <v>1</v>
      </c>
      <c r="BO8" s="63">
        <f t="shared" si="55"/>
        <v>1</v>
      </c>
      <c r="BP8" s="53">
        <f t="shared" si="56"/>
        <v>25</v>
      </c>
      <c r="BQ8" s="54" t="str">
        <f t="shared" si="57"/>
        <v>25년9월05일</v>
      </c>
      <c r="BR8" s="85">
        <f t="shared" si="58"/>
        <v>1</v>
      </c>
      <c r="BS8" s="60">
        <f t="shared" si="7"/>
        <v>12</v>
      </c>
      <c r="BT8" s="59">
        <f t="shared" si="8"/>
        <v>12</v>
      </c>
      <c r="BU8" s="57"/>
      <c r="BV8" s="44"/>
      <c r="BY8" s="279">
        <v>23115032</v>
      </c>
      <c r="BZ8" s="44">
        <v>0</v>
      </c>
      <c r="CA8" s="279">
        <f t="shared" si="59"/>
        <v>23115032</v>
      </c>
      <c r="CB8" s="274">
        <f t="shared" si="60"/>
        <v>1</v>
      </c>
      <c r="CC8" s="280" t="str">
        <f t="shared" si="61"/>
        <v>청년</v>
      </c>
      <c r="CD8" s="280" t="str">
        <f t="shared" si="9"/>
        <v>문채원</v>
      </c>
      <c r="CE8" s="278">
        <f t="shared" si="62"/>
        <v>23115032</v>
      </c>
      <c r="CF8" s="270">
        <f t="shared" si="62"/>
        <v>0</v>
      </c>
      <c r="CG8" s="271">
        <f t="shared" si="63"/>
        <v>23115032</v>
      </c>
      <c r="CH8" s="44"/>
    </row>
    <row r="9" spans="1:86" ht="16.5" customHeight="1">
      <c r="A9" s="23">
        <f t="shared" si="10"/>
        <v>5</v>
      </c>
      <c r="B9" s="29"/>
      <c r="C9" s="92" t="s">
        <v>701</v>
      </c>
      <c r="D9" s="93">
        <v>9206282123458</v>
      </c>
      <c r="E9" s="217">
        <f t="shared" si="0"/>
        <v>33783</v>
      </c>
      <c r="F9" s="30">
        <f t="shared" si="1"/>
        <v>8</v>
      </c>
      <c r="G9" s="31" t="str">
        <f t="shared" si="2"/>
        <v>OK</v>
      </c>
      <c r="H9" s="32" t="str">
        <f t="shared" si="3"/>
        <v>여</v>
      </c>
      <c r="I9" s="87">
        <v>41662</v>
      </c>
      <c r="J9" s="87"/>
      <c r="K9" s="33">
        <f t="shared" si="4"/>
        <v>21</v>
      </c>
      <c r="L9" s="33">
        <f t="shared" si="5"/>
        <v>0</v>
      </c>
      <c r="M9" s="35" t="str">
        <f t="shared" si="6"/>
        <v>21년6월27일</v>
      </c>
      <c r="N9" s="52"/>
      <c r="O9" s="41"/>
      <c r="P9" s="42"/>
      <c r="Q9" s="106" t="s">
        <v>160</v>
      </c>
      <c r="R9" s="107" t="s">
        <v>160</v>
      </c>
      <c r="S9" s="43"/>
      <c r="T9" s="122" t="s">
        <v>160</v>
      </c>
      <c r="U9" s="122" t="s">
        <v>160</v>
      </c>
      <c r="V9" s="123" t="s">
        <v>160</v>
      </c>
      <c r="W9" s="63">
        <f t="shared" si="11"/>
        <v>1</v>
      </c>
      <c r="X9" s="53">
        <f t="shared" si="12"/>
        <v>23</v>
      </c>
      <c r="Y9" s="54" t="str">
        <f t="shared" si="13"/>
        <v>23년7월04일</v>
      </c>
      <c r="Z9" s="85">
        <f t="shared" si="14"/>
        <v>1</v>
      </c>
      <c r="AA9" s="63">
        <f t="shared" si="15"/>
        <v>1</v>
      </c>
      <c r="AB9" s="53">
        <f t="shared" si="16"/>
        <v>23</v>
      </c>
      <c r="AC9" s="54" t="str">
        <f t="shared" si="17"/>
        <v>23년8월02일</v>
      </c>
      <c r="AD9" s="85">
        <f t="shared" si="18"/>
        <v>1</v>
      </c>
      <c r="AE9" s="63">
        <f t="shared" si="19"/>
        <v>1</v>
      </c>
      <c r="AF9" s="53">
        <f t="shared" si="20"/>
        <v>23</v>
      </c>
      <c r="AG9" s="54" t="str">
        <f t="shared" si="21"/>
        <v>23년9월03일</v>
      </c>
      <c r="AH9" s="85">
        <f t="shared" si="22"/>
        <v>1</v>
      </c>
      <c r="AI9" s="63">
        <f t="shared" si="23"/>
        <v>1</v>
      </c>
      <c r="AJ9" s="53">
        <f t="shared" si="24"/>
        <v>23</v>
      </c>
      <c r="AK9" s="54" t="str">
        <f t="shared" si="25"/>
        <v>23년10월02일</v>
      </c>
      <c r="AL9" s="85">
        <f t="shared" si="26"/>
        <v>1</v>
      </c>
      <c r="AM9" s="63">
        <f t="shared" si="27"/>
        <v>1</v>
      </c>
      <c r="AN9" s="53">
        <f t="shared" si="28"/>
        <v>23</v>
      </c>
      <c r="AO9" s="54" t="str">
        <f t="shared" si="29"/>
        <v>23년11월03일</v>
      </c>
      <c r="AP9" s="85">
        <f t="shared" si="30"/>
        <v>1</v>
      </c>
      <c r="AQ9" s="63">
        <f t="shared" si="31"/>
        <v>1</v>
      </c>
      <c r="AR9" s="53">
        <f t="shared" si="32"/>
        <v>24</v>
      </c>
      <c r="AS9" s="54" t="str">
        <f t="shared" si="33"/>
        <v>24년0월02일</v>
      </c>
      <c r="AT9" s="85">
        <f t="shared" si="34"/>
        <v>1</v>
      </c>
      <c r="AU9" s="63">
        <f t="shared" si="35"/>
        <v>1</v>
      </c>
      <c r="AV9" s="53">
        <f t="shared" si="36"/>
        <v>24</v>
      </c>
      <c r="AW9" s="54" t="str">
        <f t="shared" si="37"/>
        <v>24년1월02일</v>
      </c>
      <c r="AX9" s="85">
        <f t="shared" si="38"/>
        <v>1</v>
      </c>
      <c r="AY9" s="63">
        <f t="shared" si="39"/>
        <v>1</v>
      </c>
      <c r="AZ9" s="53">
        <f t="shared" si="40"/>
        <v>24</v>
      </c>
      <c r="BA9" s="54" t="str">
        <f t="shared" si="41"/>
        <v>24년2월04일</v>
      </c>
      <c r="BB9" s="85">
        <f t="shared" si="42"/>
        <v>1</v>
      </c>
      <c r="BC9" s="63">
        <f t="shared" si="43"/>
        <v>1</v>
      </c>
      <c r="BD9" s="53">
        <f t="shared" si="44"/>
        <v>24</v>
      </c>
      <c r="BE9" s="54" t="str">
        <f t="shared" si="45"/>
        <v>24년3월03일</v>
      </c>
      <c r="BF9" s="85">
        <f t="shared" si="46"/>
        <v>1</v>
      </c>
      <c r="BG9" s="63">
        <f t="shared" si="47"/>
        <v>1</v>
      </c>
      <c r="BH9" s="53">
        <f t="shared" si="48"/>
        <v>24</v>
      </c>
      <c r="BI9" s="54" t="str">
        <f t="shared" si="49"/>
        <v>24년4월04일</v>
      </c>
      <c r="BJ9" s="85">
        <f t="shared" si="50"/>
        <v>1</v>
      </c>
      <c r="BK9" s="63">
        <f t="shared" si="51"/>
        <v>1</v>
      </c>
      <c r="BL9" s="53">
        <f t="shared" si="52"/>
        <v>24</v>
      </c>
      <c r="BM9" s="54" t="str">
        <f t="shared" si="53"/>
        <v>24년5월03일</v>
      </c>
      <c r="BN9" s="85">
        <f t="shared" si="54"/>
        <v>1</v>
      </c>
      <c r="BO9" s="63">
        <f t="shared" si="55"/>
        <v>1</v>
      </c>
      <c r="BP9" s="53">
        <f t="shared" si="56"/>
        <v>24</v>
      </c>
      <c r="BQ9" s="54" t="str">
        <f t="shared" si="57"/>
        <v>24년6월04일</v>
      </c>
      <c r="BR9" s="85">
        <f t="shared" si="58"/>
        <v>1</v>
      </c>
      <c r="BS9" s="60">
        <f t="shared" si="7"/>
        <v>12</v>
      </c>
      <c r="BT9" s="59">
        <f t="shared" si="8"/>
        <v>12</v>
      </c>
      <c r="BU9" s="57"/>
      <c r="BV9" s="44"/>
      <c r="BY9" s="279">
        <v>21489670</v>
      </c>
      <c r="BZ9" s="44">
        <v>0</v>
      </c>
      <c r="CA9" s="279">
        <f t="shared" si="59"/>
        <v>21489670</v>
      </c>
      <c r="CB9" s="274">
        <f t="shared" si="60"/>
        <v>1</v>
      </c>
      <c r="CC9" s="280" t="str">
        <f t="shared" si="61"/>
        <v>청년</v>
      </c>
      <c r="CD9" s="280" t="str">
        <f t="shared" si="9"/>
        <v>김가영</v>
      </c>
      <c r="CE9" s="278">
        <f t="shared" si="62"/>
        <v>21489670</v>
      </c>
      <c r="CF9" s="270">
        <f t="shared" si="62"/>
        <v>0</v>
      </c>
      <c r="CG9" s="271">
        <f t="shared" si="63"/>
        <v>21489670</v>
      </c>
      <c r="CH9" s="44"/>
    </row>
    <row r="10" spans="1:86" ht="16.5" customHeight="1">
      <c r="A10" s="23">
        <f t="shared" si="10"/>
        <v>6</v>
      </c>
      <c r="B10" s="29"/>
      <c r="C10" s="92" t="s">
        <v>702</v>
      </c>
      <c r="D10" s="93">
        <v>9309202123452</v>
      </c>
      <c r="E10" s="217">
        <f t="shared" si="0"/>
        <v>34232</v>
      </c>
      <c r="F10" s="30">
        <f t="shared" si="1"/>
        <v>2</v>
      </c>
      <c r="G10" s="31" t="str">
        <f t="shared" si="2"/>
        <v>OK</v>
      </c>
      <c r="H10" s="32" t="str">
        <f t="shared" si="3"/>
        <v>여</v>
      </c>
      <c r="I10" s="87">
        <v>42044</v>
      </c>
      <c r="J10" s="87">
        <v>42411</v>
      </c>
      <c r="K10" s="33">
        <f t="shared" si="4"/>
        <v>21</v>
      </c>
      <c r="L10" s="33">
        <f t="shared" si="5"/>
        <v>0</v>
      </c>
      <c r="M10" s="35" t="str">
        <f t="shared" si="6"/>
        <v>21년4월21일</v>
      </c>
      <c r="N10" s="52"/>
      <c r="O10" s="41"/>
      <c r="P10" s="42"/>
      <c r="Q10" s="106" t="s">
        <v>160</v>
      </c>
      <c r="R10" s="107" t="s">
        <v>160</v>
      </c>
      <c r="S10" s="43"/>
      <c r="T10" s="122" t="s">
        <v>160</v>
      </c>
      <c r="U10" s="122" t="s">
        <v>160</v>
      </c>
      <c r="V10" s="123" t="s">
        <v>160</v>
      </c>
      <c r="W10" s="63">
        <f t="shared" si="11"/>
        <v>1</v>
      </c>
      <c r="X10" s="53">
        <f t="shared" si="12"/>
        <v>22</v>
      </c>
      <c r="Y10" s="54" t="str">
        <f t="shared" si="13"/>
        <v>22년4월12일</v>
      </c>
      <c r="Z10" s="85">
        <f t="shared" si="14"/>
        <v>1</v>
      </c>
      <c r="AA10" s="63">
        <f t="shared" si="15"/>
        <v>0</v>
      </c>
      <c r="AB10" s="53">
        <f t="shared" si="16"/>
        <v>22</v>
      </c>
      <c r="AC10" s="54" t="str">
        <f t="shared" si="17"/>
        <v>22년5월10일</v>
      </c>
      <c r="AD10" s="85">
        <f t="shared" si="18"/>
        <v>0</v>
      </c>
      <c r="AE10" s="63">
        <f t="shared" si="19"/>
        <v>0</v>
      </c>
      <c r="AF10" s="53">
        <f t="shared" si="20"/>
        <v>22</v>
      </c>
      <c r="AG10" s="54" t="str">
        <f t="shared" si="21"/>
        <v>22년6월11일</v>
      </c>
      <c r="AH10" s="85">
        <f t="shared" si="22"/>
        <v>0</v>
      </c>
      <c r="AI10" s="63">
        <f t="shared" si="23"/>
        <v>0</v>
      </c>
      <c r="AJ10" s="53">
        <f t="shared" si="24"/>
        <v>22</v>
      </c>
      <c r="AK10" s="54" t="str">
        <f t="shared" si="25"/>
        <v>22년7월10일</v>
      </c>
      <c r="AL10" s="85">
        <f t="shared" si="26"/>
        <v>0</v>
      </c>
      <c r="AM10" s="63">
        <f t="shared" si="27"/>
        <v>0</v>
      </c>
      <c r="AN10" s="53">
        <f t="shared" si="28"/>
        <v>22</v>
      </c>
      <c r="AO10" s="54" t="str">
        <f t="shared" si="29"/>
        <v>22년8월10일</v>
      </c>
      <c r="AP10" s="85">
        <f t="shared" si="30"/>
        <v>0</v>
      </c>
      <c r="AQ10" s="63">
        <f t="shared" si="31"/>
        <v>0</v>
      </c>
      <c r="AR10" s="53">
        <f t="shared" si="32"/>
        <v>22</v>
      </c>
      <c r="AS10" s="54" t="str">
        <f t="shared" si="33"/>
        <v>22년9월10일</v>
      </c>
      <c r="AT10" s="85">
        <f t="shared" si="34"/>
        <v>0</v>
      </c>
      <c r="AU10" s="63">
        <f t="shared" si="35"/>
        <v>0</v>
      </c>
      <c r="AV10" s="53">
        <f t="shared" si="36"/>
        <v>22</v>
      </c>
      <c r="AW10" s="54" t="str">
        <f t="shared" si="37"/>
        <v>22년10월10일</v>
      </c>
      <c r="AX10" s="85">
        <f t="shared" si="38"/>
        <v>0</v>
      </c>
      <c r="AY10" s="63">
        <f t="shared" si="39"/>
        <v>0</v>
      </c>
      <c r="AZ10" s="53">
        <f t="shared" si="40"/>
        <v>22</v>
      </c>
      <c r="BA10" s="54" t="str">
        <f t="shared" si="41"/>
        <v>22년11월11일</v>
      </c>
      <c r="BB10" s="85">
        <f t="shared" si="42"/>
        <v>0</v>
      </c>
      <c r="BC10" s="63">
        <f t="shared" si="43"/>
        <v>0</v>
      </c>
      <c r="BD10" s="53">
        <f t="shared" si="44"/>
        <v>23</v>
      </c>
      <c r="BE10" s="54" t="str">
        <f t="shared" si="45"/>
        <v>23년0월10일</v>
      </c>
      <c r="BF10" s="85">
        <f t="shared" si="46"/>
        <v>0</v>
      </c>
      <c r="BG10" s="63">
        <f t="shared" si="47"/>
        <v>0</v>
      </c>
      <c r="BH10" s="53">
        <f t="shared" si="48"/>
        <v>23</v>
      </c>
      <c r="BI10" s="54" t="str">
        <f t="shared" si="49"/>
        <v>23년1월10일</v>
      </c>
      <c r="BJ10" s="85">
        <f t="shared" si="50"/>
        <v>0</v>
      </c>
      <c r="BK10" s="63">
        <f t="shared" si="51"/>
        <v>0</v>
      </c>
      <c r="BL10" s="53">
        <f t="shared" si="52"/>
        <v>23</v>
      </c>
      <c r="BM10" s="54" t="str">
        <f t="shared" si="53"/>
        <v>23년2월12일</v>
      </c>
      <c r="BN10" s="85">
        <f t="shared" si="54"/>
        <v>0</v>
      </c>
      <c r="BO10" s="63">
        <f t="shared" si="55"/>
        <v>0</v>
      </c>
      <c r="BP10" s="53">
        <f t="shared" si="56"/>
        <v>23</v>
      </c>
      <c r="BQ10" s="54" t="str">
        <f t="shared" si="57"/>
        <v>23년3월12일</v>
      </c>
      <c r="BR10" s="85">
        <f t="shared" si="58"/>
        <v>0</v>
      </c>
      <c r="BS10" s="60">
        <f t="shared" si="7"/>
        <v>1</v>
      </c>
      <c r="BT10" s="59">
        <f t="shared" si="8"/>
        <v>1</v>
      </c>
      <c r="BU10" s="57"/>
      <c r="BV10" s="44"/>
      <c r="BX10" s="464"/>
      <c r="BY10" s="457">
        <v>1972500</v>
      </c>
      <c r="BZ10" s="458">
        <v>0</v>
      </c>
      <c r="CA10" s="457">
        <f t="shared" si="59"/>
        <v>1972500</v>
      </c>
      <c r="CB10" s="459">
        <f t="shared" si="60"/>
        <v>1</v>
      </c>
      <c r="CC10" s="460" t="str">
        <f t="shared" si="61"/>
        <v>청년</v>
      </c>
      <c r="CD10" s="460" t="str">
        <f t="shared" si="9"/>
        <v>황미나</v>
      </c>
      <c r="CE10" s="461">
        <f t="shared" si="62"/>
        <v>1972500</v>
      </c>
      <c r="CF10" s="462">
        <f t="shared" si="62"/>
        <v>0</v>
      </c>
      <c r="CG10" s="463">
        <f t="shared" si="63"/>
        <v>1972500</v>
      </c>
      <c r="CH10" s="458"/>
    </row>
    <row r="11" spans="1:86" ht="16.5" customHeight="1" thickBot="1">
      <c r="A11" s="23">
        <f t="shared" si="10"/>
        <v>7</v>
      </c>
      <c r="B11" s="29"/>
      <c r="C11" s="92" t="s">
        <v>703</v>
      </c>
      <c r="D11" s="93">
        <v>6409102123451</v>
      </c>
      <c r="E11" s="217">
        <f t="shared" si="0"/>
        <v>23630</v>
      </c>
      <c r="F11" s="30">
        <f t="shared" si="1"/>
        <v>1</v>
      </c>
      <c r="G11" s="31" t="str">
        <f t="shared" si="2"/>
        <v>OK</v>
      </c>
      <c r="H11" s="32" t="str">
        <f t="shared" si="3"/>
        <v>여</v>
      </c>
      <c r="I11" s="87">
        <v>42278</v>
      </c>
      <c r="J11" s="87"/>
      <c r="K11" s="33">
        <f t="shared" si="4"/>
        <v>51</v>
      </c>
      <c r="L11" s="33">
        <f t="shared" si="5"/>
        <v>0</v>
      </c>
      <c r="M11" s="35" t="str">
        <f t="shared" si="6"/>
        <v>51년0월20일</v>
      </c>
      <c r="N11" s="52"/>
      <c r="O11" s="41"/>
      <c r="P11" s="42"/>
      <c r="Q11" s="106" t="s">
        <v>160</v>
      </c>
      <c r="R11" s="107" t="s">
        <v>160</v>
      </c>
      <c r="S11" s="43"/>
      <c r="T11" s="122" t="s">
        <v>160</v>
      </c>
      <c r="U11" s="122" t="s">
        <v>160</v>
      </c>
      <c r="V11" s="123" t="s">
        <v>160</v>
      </c>
      <c r="W11" s="63">
        <f t="shared" si="11"/>
        <v>1</v>
      </c>
      <c r="X11" s="53">
        <f t="shared" si="12"/>
        <v>51</v>
      </c>
      <c r="Y11" s="54" t="str">
        <f t="shared" si="13"/>
        <v>51년4월22일</v>
      </c>
      <c r="Z11" s="85">
        <f t="shared" si="14"/>
        <v>0</v>
      </c>
      <c r="AA11" s="63">
        <f t="shared" si="15"/>
        <v>1</v>
      </c>
      <c r="AB11" s="53">
        <f t="shared" si="16"/>
        <v>51</v>
      </c>
      <c r="AC11" s="54" t="str">
        <f t="shared" si="17"/>
        <v>51년5월20일</v>
      </c>
      <c r="AD11" s="85">
        <f t="shared" si="18"/>
        <v>0</v>
      </c>
      <c r="AE11" s="63">
        <f t="shared" si="19"/>
        <v>1</v>
      </c>
      <c r="AF11" s="53">
        <f t="shared" si="20"/>
        <v>51</v>
      </c>
      <c r="AG11" s="54" t="str">
        <f t="shared" si="21"/>
        <v>51년6월21일</v>
      </c>
      <c r="AH11" s="85">
        <f t="shared" si="22"/>
        <v>0</v>
      </c>
      <c r="AI11" s="63">
        <f t="shared" si="23"/>
        <v>1</v>
      </c>
      <c r="AJ11" s="53">
        <f t="shared" si="24"/>
        <v>51</v>
      </c>
      <c r="AK11" s="54" t="str">
        <f t="shared" si="25"/>
        <v>51년7월20일</v>
      </c>
      <c r="AL11" s="85">
        <f t="shared" si="26"/>
        <v>0</v>
      </c>
      <c r="AM11" s="63">
        <f t="shared" si="27"/>
        <v>1</v>
      </c>
      <c r="AN11" s="53">
        <f t="shared" si="28"/>
        <v>51</v>
      </c>
      <c r="AO11" s="54" t="str">
        <f t="shared" si="29"/>
        <v>51년8월20일</v>
      </c>
      <c r="AP11" s="85">
        <f t="shared" si="30"/>
        <v>0</v>
      </c>
      <c r="AQ11" s="63">
        <f t="shared" si="31"/>
        <v>1</v>
      </c>
      <c r="AR11" s="53">
        <f t="shared" si="32"/>
        <v>51</v>
      </c>
      <c r="AS11" s="54" t="str">
        <f t="shared" si="33"/>
        <v>51년9월20일</v>
      </c>
      <c r="AT11" s="85">
        <f t="shared" si="34"/>
        <v>0</v>
      </c>
      <c r="AU11" s="63">
        <f t="shared" si="35"/>
        <v>1</v>
      </c>
      <c r="AV11" s="53">
        <f t="shared" si="36"/>
        <v>51</v>
      </c>
      <c r="AW11" s="54" t="str">
        <f t="shared" si="37"/>
        <v>51년10월20일</v>
      </c>
      <c r="AX11" s="85">
        <f t="shared" si="38"/>
        <v>0</v>
      </c>
      <c r="AY11" s="63">
        <f t="shared" si="39"/>
        <v>1</v>
      </c>
      <c r="AZ11" s="53">
        <f t="shared" si="40"/>
        <v>51</v>
      </c>
      <c r="BA11" s="54" t="str">
        <f t="shared" si="41"/>
        <v>51년11월21일</v>
      </c>
      <c r="BB11" s="85">
        <f t="shared" si="42"/>
        <v>0</v>
      </c>
      <c r="BC11" s="63">
        <f t="shared" si="43"/>
        <v>1</v>
      </c>
      <c r="BD11" s="53">
        <f t="shared" si="44"/>
        <v>52</v>
      </c>
      <c r="BE11" s="54" t="str">
        <f t="shared" si="45"/>
        <v>52년0월20일</v>
      </c>
      <c r="BF11" s="85">
        <f t="shared" si="46"/>
        <v>0</v>
      </c>
      <c r="BG11" s="63">
        <f t="shared" si="47"/>
        <v>1</v>
      </c>
      <c r="BH11" s="53">
        <f t="shared" si="48"/>
        <v>52</v>
      </c>
      <c r="BI11" s="54" t="str">
        <f t="shared" si="49"/>
        <v>52년1월20일</v>
      </c>
      <c r="BJ11" s="85">
        <f t="shared" si="50"/>
        <v>0</v>
      </c>
      <c r="BK11" s="63">
        <f t="shared" si="51"/>
        <v>1</v>
      </c>
      <c r="BL11" s="53">
        <f t="shared" si="52"/>
        <v>52</v>
      </c>
      <c r="BM11" s="54" t="str">
        <f t="shared" si="53"/>
        <v>52년2월21일</v>
      </c>
      <c r="BN11" s="85">
        <f t="shared" si="54"/>
        <v>0</v>
      </c>
      <c r="BO11" s="63">
        <f t="shared" si="55"/>
        <v>1</v>
      </c>
      <c r="BP11" s="53">
        <f t="shared" si="56"/>
        <v>52</v>
      </c>
      <c r="BQ11" s="54" t="str">
        <f t="shared" si="57"/>
        <v>52년3월21일</v>
      </c>
      <c r="BR11" s="85">
        <f t="shared" si="58"/>
        <v>0</v>
      </c>
      <c r="BS11" s="60">
        <f t="shared" si="7"/>
        <v>12</v>
      </c>
      <c r="BT11" s="59">
        <f t="shared" si="8"/>
        <v>0</v>
      </c>
      <c r="BU11" s="57"/>
      <c r="BV11" s="44"/>
      <c r="BX11" s="294" t="s">
        <v>681</v>
      </c>
      <c r="BY11" s="300">
        <v>6000000</v>
      </c>
      <c r="BZ11" s="291">
        <v>0</v>
      </c>
      <c r="CA11" s="300">
        <f t="shared" si="59"/>
        <v>6000000</v>
      </c>
      <c r="CB11" s="301">
        <f t="shared" si="60"/>
        <v>0</v>
      </c>
      <c r="CC11" s="302" t="str">
        <f t="shared" si="61"/>
        <v>청년외</v>
      </c>
      <c r="CD11" s="302" t="str">
        <f t="shared" si="9"/>
        <v>류주현</v>
      </c>
      <c r="CE11" s="303">
        <f t="shared" si="62"/>
        <v>0</v>
      </c>
      <c r="CF11" s="293">
        <f t="shared" si="62"/>
        <v>6000000</v>
      </c>
      <c r="CG11" s="304">
        <f t="shared" si="63"/>
        <v>6000000</v>
      </c>
      <c r="CH11" s="291"/>
    </row>
    <row r="12" spans="1:86" ht="16.5" customHeight="1" thickBot="1">
      <c r="A12" s="397">
        <f t="shared" si="10"/>
        <v>8</v>
      </c>
      <c r="B12" s="398"/>
      <c r="C12" s="399" t="s">
        <v>704</v>
      </c>
      <c r="D12" s="400">
        <v>9203232123453</v>
      </c>
      <c r="E12" s="401">
        <f t="shared" si="0"/>
        <v>33686</v>
      </c>
      <c r="F12" s="402">
        <f t="shared" si="1"/>
        <v>3</v>
      </c>
      <c r="G12" s="403" t="str">
        <f t="shared" si="2"/>
        <v>OK</v>
      </c>
      <c r="H12" s="404" t="str">
        <f t="shared" si="3"/>
        <v>여</v>
      </c>
      <c r="I12" s="405">
        <v>42450</v>
      </c>
      <c r="J12" s="405"/>
      <c r="K12" s="406">
        <f t="shared" si="4"/>
        <v>23</v>
      </c>
      <c r="L12" s="406">
        <f t="shared" si="5"/>
        <v>0</v>
      </c>
      <c r="M12" s="407" t="str">
        <f t="shared" si="6"/>
        <v>23년11월29일</v>
      </c>
      <c r="N12" s="408"/>
      <c r="O12" s="409"/>
      <c r="P12" s="410"/>
      <c r="Q12" s="411" t="s">
        <v>160</v>
      </c>
      <c r="R12" s="412" t="s">
        <v>160</v>
      </c>
      <c r="S12" s="413"/>
      <c r="T12" s="414" t="s">
        <v>160</v>
      </c>
      <c r="U12" s="414" t="s">
        <v>160</v>
      </c>
      <c r="V12" s="415" t="s">
        <v>160</v>
      </c>
      <c r="W12" s="416">
        <f t="shared" si="11"/>
        <v>0</v>
      </c>
      <c r="X12" s="417">
        <f t="shared" si="12"/>
        <v>23</v>
      </c>
      <c r="Y12" s="418" t="str">
        <f t="shared" si="13"/>
        <v>23년10월09일</v>
      </c>
      <c r="Z12" s="419">
        <f t="shared" si="14"/>
        <v>0</v>
      </c>
      <c r="AA12" s="416">
        <f t="shared" si="15"/>
        <v>0</v>
      </c>
      <c r="AB12" s="417">
        <f t="shared" si="16"/>
        <v>23</v>
      </c>
      <c r="AC12" s="418" t="str">
        <f t="shared" si="17"/>
        <v>23년11월08일</v>
      </c>
      <c r="AD12" s="419">
        <f t="shared" si="18"/>
        <v>0</v>
      </c>
      <c r="AE12" s="416">
        <f t="shared" si="19"/>
        <v>1</v>
      </c>
      <c r="AF12" s="417">
        <f t="shared" si="20"/>
        <v>24</v>
      </c>
      <c r="AG12" s="418" t="str">
        <f t="shared" si="21"/>
        <v>24년0월08일</v>
      </c>
      <c r="AH12" s="419">
        <f t="shared" si="22"/>
        <v>1</v>
      </c>
      <c r="AI12" s="416">
        <f t="shared" si="23"/>
        <v>1</v>
      </c>
      <c r="AJ12" s="417">
        <f t="shared" si="24"/>
        <v>24</v>
      </c>
      <c r="AK12" s="418" t="str">
        <f t="shared" si="25"/>
        <v>24년1월07일</v>
      </c>
      <c r="AL12" s="419">
        <f t="shared" si="26"/>
        <v>1</v>
      </c>
      <c r="AM12" s="416">
        <f t="shared" si="27"/>
        <v>1</v>
      </c>
      <c r="AN12" s="417">
        <f t="shared" si="28"/>
        <v>24</v>
      </c>
      <c r="AO12" s="418" t="str">
        <f t="shared" si="29"/>
        <v>24년2월09일</v>
      </c>
      <c r="AP12" s="419">
        <f t="shared" si="30"/>
        <v>1</v>
      </c>
      <c r="AQ12" s="416">
        <f t="shared" si="31"/>
        <v>1</v>
      </c>
      <c r="AR12" s="417">
        <f t="shared" si="32"/>
        <v>24</v>
      </c>
      <c r="AS12" s="418" t="str">
        <f t="shared" si="33"/>
        <v>24년3월08일</v>
      </c>
      <c r="AT12" s="419">
        <f t="shared" si="34"/>
        <v>1</v>
      </c>
      <c r="AU12" s="416">
        <f t="shared" si="35"/>
        <v>1</v>
      </c>
      <c r="AV12" s="417">
        <f t="shared" si="36"/>
        <v>24</v>
      </c>
      <c r="AW12" s="418" t="str">
        <f t="shared" si="37"/>
        <v>24년4월09일</v>
      </c>
      <c r="AX12" s="419">
        <f t="shared" si="38"/>
        <v>1</v>
      </c>
      <c r="AY12" s="416">
        <f t="shared" si="39"/>
        <v>1</v>
      </c>
      <c r="AZ12" s="417">
        <f t="shared" si="40"/>
        <v>24</v>
      </c>
      <c r="BA12" s="418" t="str">
        <f t="shared" si="41"/>
        <v>24년5월09일</v>
      </c>
      <c r="BB12" s="419">
        <f t="shared" si="42"/>
        <v>1</v>
      </c>
      <c r="BC12" s="416">
        <f t="shared" si="43"/>
        <v>1</v>
      </c>
      <c r="BD12" s="417">
        <f t="shared" si="44"/>
        <v>24</v>
      </c>
      <c r="BE12" s="418" t="str">
        <f t="shared" si="45"/>
        <v>24년6월09일</v>
      </c>
      <c r="BF12" s="419">
        <f t="shared" si="46"/>
        <v>1</v>
      </c>
      <c r="BG12" s="416">
        <f t="shared" si="47"/>
        <v>1</v>
      </c>
      <c r="BH12" s="417">
        <f t="shared" si="48"/>
        <v>24</v>
      </c>
      <c r="BI12" s="418" t="str">
        <f t="shared" si="49"/>
        <v>24년7월09일</v>
      </c>
      <c r="BJ12" s="419">
        <f t="shared" si="50"/>
        <v>1</v>
      </c>
      <c r="BK12" s="416">
        <f t="shared" si="51"/>
        <v>1</v>
      </c>
      <c r="BL12" s="417">
        <f t="shared" si="52"/>
        <v>24</v>
      </c>
      <c r="BM12" s="418" t="str">
        <f t="shared" si="53"/>
        <v>24년8월08일</v>
      </c>
      <c r="BN12" s="419">
        <f t="shared" si="54"/>
        <v>1</v>
      </c>
      <c r="BO12" s="416">
        <f t="shared" si="55"/>
        <v>1</v>
      </c>
      <c r="BP12" s="417">
        <f t="shared" si="56"/>
        <v>24</v>
      </c>
      <c r="BQ12" s="418" t="str">
        <f t="shared" si="57"/>
        <v>24년9월09일</v>
      </c>
      <c r="BR12" s="419">
        <f t="shared" si="58"/>
        <v>1</v>
      </c>
      <c r="BS12" s="420">
        <f t="shared" si="7"/>
        <v>10</v>
      </c>
      <c r="BT12" s="421">
        <f t="shared" si="8"/>
        <v>10</v>
      </c>
      <c r="BU12" s="422"/>
      <c r="BV12" s="423"/>
      <c r="BY12" s="295">
        <v>17410298</v>
      </c>
      <c r="BZ12" s="286">
        <v>0</v>
      </c>
      <c r="CA12" s="295">
        <f t="shared" si="59"/>
        <v>17410298</v>
      </c>
      <c r="CB12" s="296">
        <f t="shared" si="60"/>
        <v>1</v>
      </c>
      <c r="CC12" s="297" t="str">
        <f t="shared" si="61"/>
        <v>청년</v>
      </c>
      <c r="CD12" s="297" t="str">
        <f t="shared" si="9"/>
        <v>오현경</v>
      </c>
      <c r="CE12" s="298">
        <f t="shared" si="62"/>
        <v>17410298</v>
      </c>
      <c r="CF12" s="287">
        <f t="shared" si="62"/>
        <v>0</v>
      </c>
      <c r="CG12" s="299">
        <f t="shared" si="63"/>
        <v>17410298</v>
      </c>
      <c r="CH12" s="286"/>
    </row>
    <row r="13" spans="1:86" ht="16.5" hidden="1" customHeight="1" thickTop="1">
      <c r="A13" s="373">
        <f t="shared" si="10"/>
        <v>9</v>
      </c>
      <c r="B13" s="374"/>
      <c r="C13" s="375"/>
      <c r="D13" s="376"/>
      <c r="E13" s="377"/>
      <c r="F13" s="378"/>
      <c r="G13" s="379"/>
      <c r="H13" s="380"/>
      <c r="I13" s="381"/>
      <c r="J13" s="381"/>
      <c r="K13" s="382"/>
      <c r="L13" s="382"/>
      <c r="M13" s="382"/>
      <c r="N13" s="383"/>
      <c r="O13" s="384"/>
      <c r="P13" s="384"/>
      <c r="Q13" s="385" t="s">
        <v>160</v>
      </c>
      <c r="R13" s="386" t="s">
        <v>160</v>
      </c>
      <c r="S13" s="387"/>
      <c r="T13" s="388" t="s">
        <v>160</v>
      </c>
      <c r="U13" s="388" t="s">
        <v>160</v>
      </c>
      <c r="V13" s="389" t="s">
        <v>160</v>
      </c>
      <c r="W13" s="390">
        <f t="shared" si="11"/>
        <v>0</v>
      </c>
      <c r="X13" s="391">
        <f t="shared" si="12"/>
        <v>0</v>
      </c>
      <c r="Y13" s="392" t="str">
        <f t="shared" si="13"/>
        <v/>
      </c>
      <c r="Z13" s="393">
        <f t="shared" si="14"/>
        <v>0</v>
      </c>
      <c r="AA13" s="390">
        <f t="shared" si="15"/>
        <v>0</v>
      </c>
      <c r="AB13" s="391">
        <f t="shared" si="16"/>
        <v>0</v>
      </c>
      <c r="AC13" s="392" t="str">
        <f t="shared" si="17"/>
        <v/>
      </c>
      <c r="AD13" s="393">
        <f t="shared" si="18"/>
        <v>0</v>
      </c>
      <c r="AE13" s="390">
        <f t="shared" si="19"/>
        <v>0</v>
      </c>
      <c r="AF13" s="391">
        <f t="shared" si="20"/>
        <v>0</v>
      </c>
      <c r="AG13" s="392" t="str">
        <f t="shared" si="21"/>
        <v/>
      </c>
      <c r="AH13" s="393">
        <f t="shared" si="22"/>
        <v>0</v>
      </c>
      <c r="AI13" s="390">
        <f t="shared" si="23"/>
        <v>0</v>
      </c>
      <c r="AJ13" s="391">
        <f t="shared" si="24"/>
        <v>0</v>
      </c>
      <c r="AK13" s="392" t="str">
        <f t="shared" si="25"/>
        <v/>
      </c>
      <c r="AL13" s="393">
        <f t="shared" si="26"/>
        <v>0</v>
      </c>
      <c r="AM13" s="390">
        <f t="shared" si="27"/>
        <v>0</v>
      </c>
      <c r="AN13" s="391">
        <f t="shared" si="28"/>
        <v>0</v>
      </c>
      <c r="AO13" s="392" t="str">
        <f t="shared" si="29"/>
        <v/>
      </c>
      <c r="AP13" s="393">
        <f t="shared" si="30"/>
        <v>0</v>
      </c>
      <c r="AQ13" s="390">
        <f t="shared" si="31"/>
        <v>0</v>
      </c>
      <c r="AR13" s="391">
        <f t="shared" si="32"/>
        <v>0</v>
      </c>
      <c r="AS13" s="392" t="str">
        <f t="shared" si="33"/>
        <v/>
      </c>
      <c r="AT13" s="393">
        <f t="shared" si="34"/>
        <v>0</v>
      </c>
      <c r="AU13" s="390">
        <f t="shared" si="35"/>
        <v>0</v>
      </c>
      <c r="AV13" s="391">
        <f t="shared" si="36"/>
        <v>0</v>
      </c>
      <c r="AW13" s="392" t="str">
        <f t="shared" si="37"/>
        <v/>
      </c>
      <c r="AX13" s="393">
        <f t="shared" si="38"/>
        <v>0</v>
      </c>
      <c r="AY13" s="390">
        <f t="shared" si="39"/>
        <v>0</v>
      </c>
      <c r="AZ13" s="391">
        <f t="shared" si="40"/>
        <v>0</v>
      </c>
      <c r="BA13" s="392" t="str">
        <f t="shared" si="41"/>
        <v/>
      </c>
      <c r="BB13" s="393">
        <f t="shared" si="42"/>
        <v>0</v>
      </c>
      <c r="BC13" s="390">
        <f t="shared" si="43"/>
        <v>0</v>
      </c>
      <c r="BD13" s="391">
        <f t="shared" si="44"/>
        <v>0</v>
      </c>
      <c r="BE13" s="392" t="str">
        <f t="shared" si="45"/>
        <v/>
      </c>
      <c r="BF13" s="393">
        <f t="shared" si="46"/>
        <v>0</v>
      </c>
      <c r="BG13" s="390">
        <f t="shared" si="47"/>
        <v>0</v>
      </c>
      <c r="BH13" s="391">
        <f t="shared" si="48"/>
        <v>0</v>
      </c>
      <c r="BI13" s="392" t="str">
        <f t="shared" si="49"/>
        <v/>
      </c>
      <c r="BJ13" s="393">
        <f t="shared" si="50"/>
        <v>0</v>
      </c>
      <c r="BK13" s="390">
        <f t="shared" si="51"/>
        <v>0</v>
      </c>
      <c r="BL13" s="391">
        <f t="shared" si="52"/>
        <v>0</v>
      </c>
      <c r="BM13" s="392" t="str">
        <f t="shared" si="53"/>
        <v/>
      </c>
      <c r="BN13" s="393">
        <f t="shared" si="54"/>
        <v>0</v>
      </c>
      <c r="BO13" s="390">
        <f t="shared" si="55"/>
        <v>0</v>
      </c>
      <c r="BP13" s="391">
        <f t="shared" si="56"/>
        <v>0</v>
      </c>
      <c r="BQ13" s="392" t="str">
        <f t="shared" si="57"/>
        <v/>
      </c>
      <c r="BR13" s="393">
        <f t="shared" si="58"/>
        <v>0</v>
      </c>
      <c r="BS13" s="394">
        <f t="shared" si="7"/>
        <v>0</v>
      </c>
      <c r="BT13" s="395">
        <f t="shared" si="8"/>
        <v>0</v>
      </c>
      <c r="BU13" s="396"/>
      <c r="BV13" s="286"/>
      <c r="BY13" s="279"/>
      <c r="BZ13" s="44"/>
      <c r="CA13" s="279">
        <f t="shared" si="59"/>
        <v>0</v>
      </c>
      <c r="CB13" s="274">
        <f t="shared" ref="CB13" si="64">IF(BR13=0,0,BS13/BR13)</f>
        <v>0</v>
      </c>
      <c r="CC13" s="280" t="str">
        <f t="shared" si="61"/>
        <v>청년외</v>
      </c>
      <c r="CD13" s="280">
        <f t="shared" si="9"/>
        <v>0</v>
      </c>
      <c r="CE13" s="278">
        <f t="shared" si="62"/>
        <v>0</v>
      </c>
      <c r="CF13" s="270">
        <f t="shared" si="62"/>
        <v>0</v>
      </c>
      <c r="CG13" s="271">
        <f t="shared" si="63"/>
        <v>0</v>
      </c>
      <c r="CH13" s="44"/>
    </row>
    <row r="14" spans="1:86" ht="16.5" hidden="1" customHeight="1">
      <c r="A14" s="366">
        <f t="shared" si="10"/>
        <v>10</v>
      </c>
      <c r="B14" s="29"/>
      <c r="C14" s="367"/>
      <c r="D14" s="368"/>
      <c r="E14" s="369"/>
      <c r="F14" s="30"/>
      <c r="G14" s="31"/>
      <c r="H14" s="32"/>
      <c r="I14" s="370"/>
      <c r="J14" s="370"/>
      <c r="K14" s="33"/>
      <c r="L14" s="33"/>
      <c r="M14" s="33"/>
      <c r="N14" s="371"/>
      <c r="O14" s="372"/>
      <c r="P14" s="372"/>
      <c r="Q14" s="106" t="s">
        <v>160</v>
      </c>
      <c r="R14" s="107" t="s">
        <v>160</v>
      </c>
      <c r="S14" s="43"/>
      <c r="T14" s="122" t="s">
        <v>160</v>
      </c>
      <c r="U14" s="122" t="s">
        <v>160</v>
      </c>
      <c r="V14" s="123" t="s">
        <v>160</v>
      </c>
      <c r="W14" s="63">
        <f t="shared" si="11"/>
        <v>0</v>
      </c>
      <c r="X14" s="53">
        <f t="shared" si="12"/>
        <v>0</v>
      </c>
      <c r="Y14" s="54" t="str">
        <f t="shared" si="13"/>
        <v/>
      </c>
      <c r="Z14" s="85">
        <f t="shared" si="14"/>
        <v>0</v>
      </c>
      <c r="AA14" s="63">
        <f t="shared" si="15"/>
        <v>0</v>
      </c>
      <c r="AB14" s="53">
        <f t="shared" si="16"/>
        <v>0</v>
      </c>
      <c r="AC14" s="54" t="str">
        <f t="shared" si="17"/>
        <v/>
      </c>
      <c r="AD14" s="85">
        <f t="shared" si="18"/>
        <v>0</v>
      </c>
      <c r="AE14" s="63">
        <f t="shared" si="19"/>
        <v>0</v>
      </c>
      <c r="AF14" s="53">
        <f t="shared" si="20"/>
        <v>0</v>
      </c>
      <c r="AG14" s="54" t="str">
        <f t="shared" si="21"/>
        <v/>
      </c>
      <c r="AH14" s="85">
        <f t="shared" si="22"/>
        <v>0</v>
      </c>
      <c r="AI14" s="63">
        <f t="shared" si="23"/>
        <v>0</v>
      </c>
      <c r="AJ14" s="53">
        <f t="shared" si="24"/>
        <v>0</v>
      </c>
      <c r="AK14" s="54" t="str">
        <f t="shared" si="25"/>
        <v/>
      </c>
      <c r="AL14" s="85">
        <f t="shared" si="26"/>
        <v>0</v>
      </c>
      <c r="AM14" s="63">
        <f t="shared" si="27"/>
        <v>0</v>
      </c>
      <c r="AN14" s="53">
        <f t="shared" si="28"/>
        <v>0</v>
      </c>
      <c r="AO14" s="54" t="str">
        <f t="shared" si="29"/>
        <v/>
      </c>
      <c r="AP14" s="85">
        <f t="shared" si="30"/>
        <v>0</v>
      </c>
      <c r="AQ14" s="63">
        <f t="shared" si="31"/>
        <v>0</v>
      </c>
      <c r="AR14" s="53">
        <f t="shared" si="32"/>
        <v>0</v>
      </c>
      <c r="AS14" s="54" t="str">
        <f t="shared" si="33"/>
        <v/>
      </c>
      <c r="AT14" s="85">
        <f t="shared" si="34"/>
        <v>0</v>
      </c>
      <c r="AU14" s="63">
        <f t="shared" si="35"/>
        <v>0</v>
      </c>
      <c r="AV14" s="53">
        <f t="shared" si="36"/>
        <v>0</v>
      </c>
      <c r="AW14" s="54" t="str">
        <f t="shared" si="37"/>
        <v/>
      </c>
      <c r="AX14" s="85">
        <f t="shared" si="38"/>
        <v>0</v>
      </c>
      <c r="AY14" s="63">
        <f t="shared" si="39"/>
        <v>0</v>
      </c>
      <c r="AZ14" s="53">
        <f t="shared" si="40"/>
        <v>0</v>
      </c>
      <c r="BA14" s="54" t="str">
        <f t="shared" si="41"/>
        <v/>
      </c>
      <c r="BB14" s="85">
        <f t="shared" si="42"/>
        <v>0</v>
      </c>
      <c r="BC14" s="63">
        <f t="shared" si="43"/>
        <v>0</v>
      </c>
      <c r="BD14" s="53">
        <f t="shared" si="44"/>
        <v>0</v>
      </c>
      <c r="BE14" s="54" t="str">
        <f t="shared" si="45"/>
        <v/>
      </c>
      <c r="BF14" s="85">
        <f t="shared" si="46"/>
        <v>0</v>
      </c>
      <c r="BG14" s="63">
        <f t="shared" si="47"/>
        <v>0</v>
      </c>
      <c r="BH14" s="53">
        <f t="shared" si="48"/>
        <v>0</v>
      </c>
      <c r="BI14" s="54" t="str">
        <f t="shared" si="49"/>
        <v/>
      </c>
      <c r="BJ14" s="85">
        <f t="shared" si="50"/>
        <v>0</v>
      </c>
      <c r="BK14" s="63">
        <f t="shared" si="51"/>
        <v>0</v>
      </c>
      <c r="BL14" s="53">
        <f t="shared" si="52"/>
        <v>0</v>
      </c>
      <c r="BM14" s="54" t="str">
        <f t="shared" si="53"/>
        <v/>
      </c>
      <c r="BN14" s="85">
        <f t="shared" si="54"/>
        <v>0</v>
      </c>
      <c r="BO14" s="63">
        <f t="shared" si="55"/>
        <v>0</v>
      </c>
      <c r="BP14" s="53">
        <f t="shared" si="56"/>
        <v>0</v>
      </c>
      <c r="BQ14" s="54" t="str">
        <f t="shared" si="57"/>
        <v/>
      </c>
      <c r="BR14" s="85">
        <f t="shared" si="58"/>
        <v>0</v>
      </c>
      <c r="BS14" s="60">
        <f t="shared" si="7"/>
        <v>0</v>
      </c>
      <c r="BT14" s="59">
        <f t="shared" si="8"/>
        <v>0</v>
      </c>
      <c r="BU14" s="57"/>
      <c r="BV14" s="44"/>
      <c r="BY14" s="44"/>
      <c r="BZ14" s="44"/>
      <c r="CA14" s="279">
        <f t="shared" si="59"/>
        <v>0</v>
      </c>
      <c r="CB14" s="44"/>
      <c r="CC14" s="44"/>
      <c r="CD14" s="44"/>
    </row>
    <row r="15" spans="1:86" ht="16.5" hidden="1" customHeight="1">
      <c r="A15" s="366">
        <f t="shared" si="10"/>
        <v>11</v>
      </c>
      <c r="B15" s="29"/>
      <c r="C15" s="367"/>
      <c r="D15" s="368"/>
      <c r="E15" s="369"/>
      <c r="F15" s="30"/>
      <c r="G15" s="31"/>
      <c r="H15" s="32"/>
      <c r="I15" s="370"/>
      <c r="J15" s="370"/>
      <c r="K15" s="33"/>
      <c r="L15" s="33"/>
      <c r="M15" s="33"/>
      <c r="N15" s="371"/>
      <c r="O15" s="372"/>
      <c r="P15" s="372"/>
      <c r="Q15" s="106" t="s">
        <v>160</v>
      </c>
      <c r="R15" s="107" t="s">
        <v>160</v>
      </c>
      <c r="S15" s="43"/>
      <c r="T15" s="122" t="s">
        <v>160</v>
      </c>
      <c r="U15" s="122" t="s">
        <v>160</v>
      </c>
      <c r="V15" s="123" t="s">
        <v>160</v>
      </c>
      <c r="W15" s="63">
        <f t="shared" si="11"/>
        <v>0</v>
      </c>
      <c r="X15" s="53">
        <f t="shared" si="12"/>
        <v>0</v>
      </c>
      <c r="Y15" s="54" t="str">
        <f t="shared" si="13"/>
        <v/>
      </c>
      <c r="Z15" s="85">
        <f t="shared" si="14"/>
        <v>0</v>
      </c>
      <c r="AA15" s="63">
        <f t="shared" si="15"/>
        <v>0</v>
      </c>
      <c r="AB15" s="53">
        <f t="shared" si="16"/>
        <v>0</v>
      </c>
      <c r="AC15" s="54" t="str">
        <f t="shared" si="17"/>
        <v/>
      </c>
      <c r="AD15" s="85">
        <f t="shared" si="18"/>
        <v>0</v>
      </c>
      <c r="AE15" s="63">
        <f t="shared" si="19"/>
        <v>0</v>
      </c>
      <c r="AF15" s="53">
        <f t="shared" si="20"/>
        <v>0</v>
      </c>
      <c r="AG15" s="54" t="str">
        <f t="shared" si="21"/>
        <v/>
      </c>
      <c r="AH15" s="85">
        <f t="shared" si="22"/>
        <v>0</v>
      </c>
      <c r="AI15" s="63">
        <f t="shared" si="23"/>
        <v>0</v>
      </c>
      <c r="AJ15" s="53">
        <f t="shared" si="24"/>
        <v>0</v>
      </c>
      <c r="AK15" s="54" t="str">
        <f t="shared" si="25"/>
        <v/>
      </c>
      <c r="AL15" s="85">
        <f t="shared" si="26"/>
        <v>0</v>
      </c>
      <c r="AM15" s="63">
        <f t="shared" si="27"/>
        <v>0</v>
      </c>
      <c r="AN15" s="53">
        <f t="shared" si="28"/>
        <v>0</v>
      </c>
      <c r="AO15" s="54" t="str">
        <f t="shared" si="29"/>
        <v/>
      </c>
      <c r="AP15" s="85">
        <f t="shared" si="30"/>
        <v>0</v>
      </c>
      <c r="AQ15" s="63">
        <f t="shared" si="31"/>
        <v>0</v>
      </c>
      <c r="AR15" s="53">
        <f t="shared" si="32"/>
        <v>0</v>
      </c>
      <c r="AS15" s="54" t="str">
        <f t="shared" si="33"/>
        <v/>
      </c>
      <c r="AT15" s="85">
        <f t="shared" si="34"/>
        <v>0</v>
      </c>
      <c r="AU15" s="63">
        <f t="shared" si="35"/>
        <v>0</v>
      </c>
      <c r="AV15" s="53">
        <f t="shared" si="36"/>
        <v>0</v>
      </c>
      <c r="AW15" s="54" t="str">
        <f t="shared" si="37"/>
        <v/>
      </c>
      <c r="AX15" s="85">
        <f t="shared" si="38"/>
        <v>0</v>
      </c>
      <c r="AY15" s="63">
        <f t="shared" si="39"/>
        <v>0</v>
      </c>
      <c r="AZ15" s="53">
        <f t="shared" si="40"/>
        <v>0</v>
      </c>
      <c r="BA15" s="54" t="str">
        <f t="shared" si="41"/>
        <v/>
      </c>
      <c r="BB15" s="85">
        <f t="shared" si="42"/>
        <v>0</v>
      </c>
      <c r="BC15" s="63">
        <f t="shared" si="43"/>
        <v>0</v>
      </c>
      <c r="BD15" s="53">
        <f t="shared" si="44"/>
        <v>0</v>
      </c>
      <c r="BE15" s="54" t="str">
        <f t="shared" si="45"/>
        <v/>
      </c>
      <c r="BF15" s="85">
        <f t="shared" si="46"/>
        <v>0</v>
      </c>
      <c r="BG15" s="63">
        <f t="shared" si="47"/>
        <v>0</v>
      </c>
      <c r="BH15" s="53">
        <f t="shared" si="48"/>
        <v>0</v>
      </c>
      <c r="BI15" s="54" t="str">
        <f t="shared" si="49"/>
        <v/>
      </c>
      <c r="BJ15" s="85">
        <f t="shared" si="50"/>
        <v>0</v>
      </c>
      <c r="BK15" s="63">
        <f t="shared" si="51"/>
        <v>0</v>
      </c>
      <c r="BL15" s="53">
        <f t="shared" si="52"/>
        <v>0</v>
      </c>
      <c r="BM15" s="54" t="str">
        <f t="shared" si="53"/>
        <v/>
      </c>
      <c r="BN15" s="85">
        <f t="shared" si="54"/>
        <v>0</v>
      </c>
      <c r="BO15" s="63">
        <f t="shared" si="55"/>
        <v>0</v>
      </c>
      <c r="BP15" s="53">
        <f t="shared" si="56"/>
        <v>0</v>
      </c>
      <c r="BQ15" s="54" t="str">
        <f t="shared" si="57"/>
        <v/>
      </c>
      <c r="BR15" s="85">
        <f t="shared" si="58"/>
        <v>0</v>
      </c>
      <c r="BS15" s="60">
        <f t="shared" si="7"/>
        <v>0</v>
      </c>
      <c r="BT15" s="59">
        <f t="shared" si="8"/>
        <v>0</v>
      </c>
      <c r="BU15" s="57"/>
      <c r="BV15" s="44"/>
      <c r="BY15" s="44"/>
      <c r="BZ15" s="44"/>
      <c r="CA15" s="279">
        <f t="shared" si="59"/>
        <v>0</v>
      </c>
      <c r="CB15" s="44"/>
      <c r="CC15" s="44"/>
      <c r="CD15" s="44"/>
    </row>
    <row r="16" spans="1:86" ht="16.5" hidden="1" customHeight="1">
      <c r="A16" s="366">
        <f t="shared" si="10"/>
        <v>12</v>
      </c>
      <c r="B16" s="29"/>
      <c r="C16" s="367"/>
      <c r="D16" s="368"/>
      <c r="E16" s="369"/>
      <c r="F16" s="30"/>
      <c r="G16" s="31"/>
      <c r="H16" s="32"/>
      <c r="I16" s="370"/>
      <c r="J16" s="370"/>
      <c r="K16" s="33"/>
      <c r="L16" s="33"/>
      <c r="M16" s="33"/>
      <c r="N16" s="371"/>
      <c r="O16" s="372"/>
      <c r="P16" s="372"/>
      <c r="Q16" s="106" t="s">
        <v>160</v>
      </c>
      <c r="R16" s="107" t="s">
        <v>160</v>
      </c>
      <c r="S16" s="43"/>
      <c r="T16" s="122" t="s">
        <v>160</v>
      </c>
      <c r="U16" s="122" t="s">
        <v>160</v>
      </c>
      <c r="V16" s="123" t="s">
        <v>160</v>
      </c>
      <c r="W16" s="63">
        <f t="shared" si="11"/>
        <v>0</v>
      </c>
      <c r="X16" s="53">
        <f t="shared" si="12"/>
        <v>0</v>
      </c>
      <c r="Y16" s="54" t="str">
        <f t="shared" si="13"/>
        <v/>
      </c>
      <c r="Z16" s="85">
        <f t="shared" si="14"/>
        <v>0</v>
      </c>
      <c r="AA16" s="63">
        <f t="shared" si="15"/>
        <v>0</v>
      </c>
      <c r="AB16" s="53">
        <f t="shared" si="16"/>
        <v>0</v>
      </c>
      <c r="AC16" s="54" t="str">
        <f t="shared" si="17"/>
        <v/>
      </c>
      <c r="AD16" s="85">
        <f t="shared" si="18"/>
        <v>0</v>
      </c>
      <c r="AE16" s="63">
        <f t="shared" si="19"/>
        <v>0</v>
      </c>
      <c r="AF16" s="53">
        <f t="shared" si="20"/>
        <v>0</v>
      </c>
      <c r="AG16" s="54" t="str">
        <f t="shared" si="21"/>
        <v/>
      </c>
      <c r="AH16" s="85">
        <f t="shared" si="22"/>
        <v>0</v>
      </c>
      <c r="AI16" s="63">
        <f t="shared" si="23"/>
        <v>0</v>
      </c>
      <c r="AJ16" s="53">
        <f t="shared" si="24"/>
        <v>0</v>
      </c>
      <c r="AK16" s="54" t="str">
        <f t="shared" si="25"/>
        <v/>
      </c>
      <c r="AL16" s="85">
        <f t="shared" si="26"/>
        <v>0</v>
      </c>
      <c r="AM16" s="63">
        <f t="shared" si="27"/>
        <v>0</v>
      </c>
      <c r="AN16" s="53">
        <f t="shared" si="28"/>
        <v>0</v>
      </c>
      <c r="AO16" s="54" t="str">
        <f t="shared" si="29"/>
        <v/>
      </c>
      <c r="AP16" s="85">
        <f t="shared" si="30"/>
        <v>0</v>
      </c>
      <c r="AQ16" s="63">
        <f t="shared" si="31"/>
        <v>0</v>
      </c>
      <c r="AR16" s="53">
        <f t="shared" si="32"/>
        <v>0</v>
      </c>
      <c r="AS16" s="54" t="str">
        <f t="shared" si="33"/>
        <v/>
      </c>
      <c r="AT16" s="85">
        <f t="shared" si="34"/>
        <v>0</v>
      </c>
      <c r="AU16" s="63">
        <f t="shared" si="35"/>
        <v>0</v>
      </c>
      <c r="AV16" s="53">
        <f t="shared" si="36"/>
        <v>0</v>
      </c>
      <c r="AW16" s="54" t="str">
        <f t="shared" si="37"/>
        <v/>
      </c>
      <c r="AX16" s="85">
        <f t="shared" si="38"/>
        <v>0</v>
      </c>
      <c r="AY16" s="63">
        <f t="shared" si="39"/>
        <v>0</v>
      </c>
      <c r="AZ16" s="53">
        <f t="shared" si="40"/>
        <v>0</v>
      </c>
      <c r="BA16" s="54" t="str">
        <f t="shared" si="41"/>
        <v/>
      </c>
      <c r="BB16" s="85">
        <f t="shared" si="42"/>
        <v>0</v>
      </c>
      <c r="BC16" s="63">
        <f t="shared" si="43"/>
        <v>0</v>
      </c>
      <c r="BD16" s="53">
        <f t="shared" si="44"/>
        <v>0</v>
      </c>
      <c r="BE16" s="54" t="str">
        <f t="shared" si="45"/>
        <v/>
      </c>
      <c r="BF16" s="85">
        <f t="shared" si="46"/>
        <v>0</v>
      </c>
      <c r="BG16" s="63">
        <f t="shared" si="47"/>
        <v>0</v>
      </c>
      <c r="BH16" s="53">
        <f t="shared" si="48"/>
        <v>0</v>
      </c>
      <c r="BI16" s="54" t="str">
        <f t="shared" si="49"/>
        <v/>
      </c>
      <c r="BJ16" s="85">
        <f t="shared" si="50"/>
        <v>0</v>
      </c>
      <c r="BK16" s="63">
        <f t="shared" si="51"/>
        <v>0</v>
      </c>
      <c r="BL16" s="53">
        <f t="shared" si="52"/>
        <v>0</v>
      </c>
      <c r="BM16" s="54" t="str">
        <f t="shared" si="53"/>
        <v/>
      </c>
      <c r="BN16" s="85">
        <f t="shared" si="54"/>
        <v>0</v>
      </c>
      <c r="BO16" s="63">
        <f t="shared" si="55"/>
        <v>0</v>
      </c>
      <c r="BP16" s="53">
        <f t="shared" si="56"/>
        <v>0</v>
      </c>
      <c r="BQ16" s="54" t="str">
        <f t="shared" si="57"/>
        <v/>
      </c>
      <c r="BR16" s="85">
        <f t="shared" si="58"/>
        <v>0</v>
      </c>
      <c r="BS16" s="60">
        <f t="shared" si="7"/>
        <v>0</v>
      </c>
      <c r="BT16" s="59">
        <f t="shared" si="8"/>
        <v>0</v>
      </c>
      <c r="BU16" s="57"/>
      <c r="BV16" s="44"/>
      <c r="BY16" s="44"/>
      <c r="BZ16" s="44"/>
      <c r="CA16" s="279">
        <f t="shared" si="59"/>
        <v>0</v>
      </c>
      <c r="CB16" s="44"/>
      <c r="CC16" s="44"/>
      <c r="CD16" s="44"/>
    </row>
    <row r="17" spans="1:82" ht="16.5" hidden="1" customHeight="1">
      <c r="A17" s="366">
        <f t="shared" si="10"/>
        <v>13</v>
      </c>
      <c r="B17" s="29"/>
      <c r="C17" s="367"/>
      <c r="D17" s="368"/>
      <c r="E17" s="369"/>
      <c r="F17" s="30"/>
      <c r="G17" s="31"/>
      <c r="H17" s="32"/>
      <c r="I17" s="370"/>
      <c r="J17" s="370"/>
      <c r="K17" s="33"/>
      <c r="L17" s="33"/>
      <c r="M17" s="33"/>
      <c r="N17" s="371"/>
      <c r="O17" s="372"/>
      <c r="P17" s="372"/>
      <c r="Q17" s="106" t="s">
        <v>160</v>
      </c>
      <c r="R17" s="107" t="s">
        <v>160</v>
      </c>
      <c r="S17" s="43"/>
      <c r="T17" s="122" t="s">
        <v>160</v>
      </c>
      <c r="U17" s="122" t="s">
        <v>160</v>
      </c>
      <c r="V17" s="123" t="s">
        <v>160</v>
      </c>
      <c r="W17" s="63">
        <f t="shared" si="11"/>
        <v>0</v>
      </c>
      <c r="X17" s="53">
        <f t="shared" si="12"/>
        <v>0</v>
      </c>
      <c r="Y17" s="54" t="str">
        <f t="shared" si="13"/>
        <v/>
      </c>
      <c r="Z17" s="85">
        <f t="shared" si="14"/>
        <v>0</v>
      </c>
      <c r="AA17" s="63">
        <f t="shared" si="15"/>
        <v>0</v>
      </c>
      <c r="AB17" s="53">
        <f t="shared" si="16"/>
        <v>0</v>
      </c>
      <c r="AC17" s="54" t="str">
        <f t="shared" si="17"/>
        <v/>
      </c>
      <c r="AD17" s="85">
        <f t="shared" si="18"/>
        <v>0</v>
      </c>
      <c r="AE17" s="63">
        <f t="shared" si="19"/>
        <v>0</v>
      </c>
      <c r="AF17" s="53">
        <f t="shared" si="20"/>
        <v>0</v>
      </c>
      <c r="AG17" s="54" t="str">
        <f t="shared" si="21"/>
        <v/>
      </c>
      <c r="AH17" s="85">
        <f t="shared" si="22"/>
        <v>0</v>
      </c>
      <c r="AI17" s="63">
        <f t="shared" si="23"/>
        <v>0</v>
      </c>
      <c r="AJ17" s="53">
        <f t="shared" si="24"/>
        <v>0</v>
      </c>
      <c r="AK17" s="54" t="str">
        <f t="shared" si="25"/>
        <v/>
      </c>
      <c r="AL17" s="85">
        <f t="shared" si="26"/>
        <v>0</v>
      </c>
      <c r="AM17" s="63">
        <f t="shared" si="27"/>
        <v>0</v>
      </c>
      <c r="AN17" s="53">
        <f t="shared" si="28"/>
        <v>0</v>
      </c>
      <c r="AO17" s="54" t="str">
        <f t="shared" si="29"/>
        <v/>
      </c>
      <c r="AP17" s="85">
        <f t="shared" si="30"/>
        <v>0</v>
      </c>
      <c r="AQ17" s="63">
        <f t="shared" si="31"/>
        <v>0</v>
      </c>
      <c r="AR17" s="53">
        <f t="shared" si="32"/>
        <v>0</v>
      </c>
      <c r="AS17" s="54" t="str">
        <f t="shared" si="33"/>
        <v/>
      </c>
      <c r="AT17" s="85">
        <f t="shared" si="34"/>
        <v>0</v>
      </c>
      <c r="AU17" s="63">
        <f t="shared" si="35"/>
        <v>0</v>
      </c>
      <c r="AV17" s="53">
        <f t="shared" si="36"/>
        <v>0</v>
      </c>
      <c r="AW17" s="54" t="str">
        <f t="shared" si="37"/>
        <v/>
      </c>
      <c r="AX17" s="85">
        <f t="shared" si="38"/>
        <v>0</v>
      </c>
      <c r="AY17" s="63">
        <f t="shared" si="39"/>
        <v>0</v>
      </c>
      <c r="AZ17" s="53">
        <f t="shared" si="40"/>
        <v>0</v>
      </c>
      <c r="BA17" s="54" t="str">
        <f t="shared" si="41"/>
        <v/>
      </c>
      <c r="BB17" s="85">
        <f t="shared" si="42"/>
        <v>0</v>
      </c>
      <c r="BC17" s="63">
        <f t="shared" si="43"/>
        <v>0</v>
      </c>
      <c r="BD17" s="53">
        <f t="shared" si="44"/>
        <v>0</v>
      </c>
      <c r="BE17" s="54" t="str">
        <f t="shared" si="45"/>
        <v/>
      </c>
      <c r="BF17" s="85">
        <f t="shared" si="46"/>
        <v>0</v>
      </c>
      <c r="BG17" s="63">
        <f t="shared" si="47"/>
        <v>0</v>
      </c>
      <c r="BH17" s="53">
        <f t="shared" si="48"/>
        <v>0</v>
      </c>
      <c r="BI17" s="54" t="str">
        <f t="shared" si="49"/>
        <v/>
      </c>
      <c r="BJ17" s="85">
        <f t="shared" si="50"/>
        <v>0</v>
      </c>
      <c r="BK17" s="63">
        <f t="shared" si="51"/>
        <v>0</v>
      </c>
      <c r="BL17" s="53">
        <f t="shared" si="52"/>
        <v>0</v>
      </c>
      <c r="BM17" s="54" t="str">
        <f t="shared" si="53"/>
        <v/>
      </c>
      <c r="BN17" s="85">
        <f t="shared" si="54"/>
        <v>0</v>
      </c>
      <c r="BO17" s="63">
        <f t="shared" si="55"/>
        <v>0</v>
      </c>
      <c r="BP17" s="53">
        <f t="shared" si="56"/>
        <v>0</v>
      </c>
      <c r="BQ17" s="54" t="str">
        <f t="shared" si="57"/>
        <v/>
      </c>
      <c r="BR17" s="85">
        <f t="shared" si="58"/>
        <v>0</v>
      </c>
      <c r="BS17" s="60">
        <f t="shared" si="7"/>
        <v>0</v>
      </c>
      <c r="BT17" s="59">
        <f t="shared" si="8"/>
        <v>0</v>
      </c>
      <c r="BU17" s="57"/>
      <c r="BV17" s="44"/>
      <c r="BY17" s="44"/>
      <c r="BZ17" s="44"/>
      <c r="CA17" s="279">
        <f t="shared" si="59"/>
        <v>0</v>
      </c>
      <c r="CB17" s="44"/>
      <c r="CC17" s="44"/>
      <c r="CD17" s="44"/>
    </row>
    <row r="18" spans="1:82" ht="16.5" hidden="1" customHeight="1">
      <c r="A18" s="366">
        <f t="shared" si="10"/>
        <v>14</v>
      </c>
      <c r="B18" s="29"/>
      <c r="C18" s="367"/>
      <c r="D18" s="368"/>
      <c r="E18" s="369"/>
      <c r="F18" s="30"/>
      <c r="G18" s="31"/>
      <c r="H18" s="32"/>
      <c r="I18" s="370"/>
      <c r="J18" s="370"/>
      <c r="K18" s="33"/>
      <c r="L18" s="33"/>
      <c r="M18" s="33"/>
      <c r="N18" s="371"/>
      <c r="O18" s="372"/>
      <c r="P18" s="372"/>
      <c r="Q18" s="106" t="s">
        <v>160</v>
      </c>
      <c r="R18" s="107" t="s">
        <v>160</v>
      </c>
      <c r="S18" s="43"/>
      <c r="T18" s="122" t="s">
        <v>160</v>
      </c>
      <c r="U18" s="122" t="s">
        <v>160</v>
      </c>
      <c r="V18" s="123" t="s">
        <v>160</v>
      </c>
      <c r="W18" s="63">
        <f t="shared" si="11"/>
        <v>0</v>
      </c>
      <c r="X18" s="53">
        <f t="shared" si="12"/>
        <v>0</v>
      </c>
      <c r="Y18" s="54" t="str">
        <f t="shared" si="13"/>
        <v/>
      </c>
      <c r="Z18" s="85">
        <f t="shared" si="14"/>
        <v>0</v>
      </c>
      <c r="AA18" s="63">
        <f t="shared" si="15"/>
        <v>0</v>
      </c>
      <c r="AB18" s="53">
        <f t="shared" si="16"/>
        <v>0</v>
      </c>
      <c r="AC18" s="54" t="str">
        <f t="shared" si="17"/>
        <v/>
      </c>
      <c r="AD18" s="85">
        <f t="shared" si="18"/>
        <v>0</v>
      </c>
      <c r="AE18" s="63">
        <f t="shared" si="19"/>
        <v>0</v>
      </c>
      <c r="AF18" s="53">
        <f t="shared" si="20"/>
        <v>0</v>
      </c>
      <c r="AG18" s="54" t="str">
        <f t="shared" si="21"/>
        <v/>
      </c>
      <c r="AH18" s="85">
        <f t="shared" si="22"/>
        <v>0</v>
      </c>
      <c r="AI18" s="63">
        <f t="shared" si="23"/>
        <v>0</v>
      </c>
      <c r="AJ18" s="53">
        <f t="shared" si="24"/>
        <v>0</v>
      </c>
      <c r="AK18" s="54" t="str">
        <f t="shared" si="25"/>
        <v/>
      </c>
      <c r="AL18" s="85">
        <f t="shared" si="26"/>
        <v>0</v>
      </c>
      <c r="AM18" s="63">
        <f t="shared" si="27"/>
        <v>0</v>
      </c>
      <c r="AN18" s="53">
        <f t="shared" si="28"/>
        <v>0</v>
      </c>
      <c r="AO18" s="54" t="str">
        <f t="shared" si="29"/>
        <v/>
      </c>
      <c r="AP18" s="85">
        <f t="shared" si="30"/>
        <v>0</v>
      </c>
      <c r="AQ18" s="63">
        <f t="shared" si="31"/>
        <v>0</v>
      </c>
      <c r="AR18" s="53">
        <f t="shared" si="32"/>
        <v>0</v>
      </c>
      <c r="AS18" s="54" t="str">
        <f t="shared" si="33"/>
        <v/>
      </c>
      <c r="AT18" s="85">
        <f t="shared" si="34"/>
        <v>0</v>
      </c>
      <c r="AU18" s="63">
        <f t="shared" si="35"/>
        <v>0</v>
      </c>
      <c r="AV18" s="53">
        <f t="shared" si="36"/>
        <v>0</v>
      </c>
      <c r="AW18" s="54" t="str">
        <f t="shared" si="37"/>
        <v/>
      </c>
      <c r="AX18" s="85">
        <f t="shared" si="38"/>
        <v>0</v>
      </c>
      <c r="AY18" s="63">
        <f t="shared" si="39"/>
        <v>0</v>
      </c>
      <c r="AZ18" s="53">
        <f t="shared" si="40"/>
        <v>0</v>
      </c>
      <c r="BA18" s="54" t="str">
        <f t="shared" si="41"/>
        <v/>
      </c>
      <c r="BB18" s="85">
        <f t="shared" si="42"/>
        <v>0</v>
      </c>
      <c r="BC18" s="63">
        <f t="shared" si="43"/>
        <v>0</v>
      </c>
      <c r="BD18" s="53">
        <f t="shared" si="44"/>
        <v>0</v>
      </c>
      <c r="BE18" s="54" t="str">
        <f t="shared" si="45"/>
        <v/>
      </c>
      <c r="BF18" s="85">
        <f t="shared" si="46"/>
        <v>0</v>
      </c>
      <c r="BG18" s="63">
        <f t="shared" si="47"/>
        <v>0</v>
      </c>
      <c r="BH18" s="53">
        <f t="shared" si="48"/>
        <v>0</v>
      </c>
      <c r="BI18" s="54" t="str">
        <f t="shared" si="49"/>
        <v/>
      </c>
      <c r="BJ18" s="85">
        <f t="shared" si="50"/>
        <v>0</v>
      </c>
      <c r="BK18" s="63">
        <f t="shared" si="51"/>
        <v>0</v>
      </c>
      <c r="BL18" s="53">
        <f t="shared" si="52"/>
        <v>0</v>
      </c>
      <c r="BM18" s="54" t="str">
        <f t="shared" si="53"/>
        <v/>
      </c>
      <c r="BN18" s="85">
        <f t="shared" si="54"/>
        <v>0</v>
      </c>
      <c r="BO18" s="63">
        <f t="shared" si="55"/>
        <v>0</v>
      </c>
      <c r="BP18" s="53">
        <f t="shared" si="56"/>
        <v>0</v>
      </c>
      <c r="BQ18" s="54" t="str">
        <f t="shared" si="57"/>
        <v/>
      </c>
      <c r="BR18" s="85">
        <f t="shared" si="58"/>
        <v>0</v>
      </c>
      <c r="BS18" s="60">
        <f t="shared" si="7"/>
        <v>0</v>
      </c>
      <c r="BT18" s="59">
        <f t="shared" si="8"/>
        <v>0</v>
      </c>
      <c r="BU18" s="57"/>
      <c r="BV18" s="44"/>
      <c r="BY18" s="44"/>
      <c r="BZ18" s="44"/>
      <c r="CA18" s="279">
        <f t="shared" si="59"/>
        <v>0</v>
      </c>
      <c r="CB18" s="44"/>
      <c r="CC18" s="44"/>
      <c r="CD18" s="44"/>
    </row>
    <row r="19" spans="1:82" ht="16.5" hidden="1" customHeight="1">
      <c r="A19" s="366">
        <f t="shared" si="10"/>
        <v>15</v>
      </c>
      <c r="B19" s="29"/>
      <c r="C19" s="367"/>
      <c r="D19" s="368"/>
      <c r="E19" s="369"/>
      <c r="F19" s="30"/>
      <c r="G19" s="31"/>
      <c r="H19" s="32"/>
      <c r="I19" s="370"/>
      <c r="J19" s="370"/>
      <c r="K19" s="33"/>
      <c r="L19" s="33"/>
      <c r="M19" s="33"/>
      <c r="N19" s="371"/>
      <c r="O19" s="372"/>
      <c r="P19" s="372"/>
      <c r="Q19" s="106" t="s">
        <v>160</v>
      </c>
      <c r="R19" s="107" t="s">
        <v>160</v>
      </c>
      <c r="S19" s="43"/>
      <c r="T19" s="122" t="s">
        <v>160</v>
      </c>
      <c r="U19" s="122" t="s">
        <v>160</v>
      </c>
      <c r="V19" s="123" t="s">
        <v>160</v>
      </c>
      <c r="W19" s="63">
        <f t="shared" si="11"/>
        <v>0</v>
      </c>
      <c r="X19" s="53">
        <f t="shared" si="12"/>
        <v>0</v>
      </c>
      <c r="Y19" s="54" t="str">
        <f t="shared" si="13"/>
        <v/>
      </c>
      <c r="Z19" s="85">
        <f t="shared" si="14"/>
        <v>0</v>
      </c>
      <c r="AA19" s="63">
        <f t="shared" si="15"/>
        <v>0</v>
      </c>
      <c r="AB19" s="53">
        <f t="shared" si="16"/>
        <v>0</v>
      </c>
      <c r="AC19" s="54" t="str">
        <f t="shared" si="17"/>
        <v/>
      </c>
      <c r="AD19" s="85">
        <f t="shared" si="18"/>
        <v>0</v>
      </c>
      <c r="AE19" s="63">
        <f t="shared" si="19"/>
        <v>0</v>
      </c>
      <c r="AF19" s="53">
        <f t="shared" si="20"/>
        <v>0</v>
      </c>
      <c r="AG19" s="54" t="str">
        <f t="shared" si="21"/>
        <v/>
      </c>
      <c r="AH19" s="85">
        <f t="shared" si="22"/>
        <v>0</v>
      </c>
      <c r="AI19" s="63">
        <f t="shared" si="23"/>
        <v>0</v>
      </c>
      <c r="AJ19" s="53">
        <f t="shared" si="24"/>
        <v>0</v>
      </c>
      <c r="AK19" s="54" t="str">
        <f t="shared" si="25"/>
        <v/>
      </c>
      <c r="AL19" s="85">
        <f t="shared" si="26"/>
        <v>0</v>
      </c>
      <c r="AM19" s="63">
        <f t="shared" si="27"/>
        <v>0</v>
      </c>
      <c r="AN19" s="53">
        <f t="shared" si="28"/>
        <v>0</v>
      </c>
      <c r="AO19" s="54" t="str">
        <f t="shared" si="29"/>
        <v/>
      </c>
      <c r="AP19" s="85">
        <f t="shared" si="30"/>
        <v>0</v>
      </c>
      <c r="AQ19" s="63">
        <f t="shared" si="31"/>
        <v>0</v>
      </c>
      <c r="AR19" s="53">
        <f t="shared" si="32"/>
        <v>0</v>
      </c>
      <c r="AS19" s="54" t="str">
        <f t="shared" si="33"/>
        <v/>
      </c>
      <c r="AT19" s="85">
        <f t="shared" si="34"/>
        <v>0</v>
      </c>
      <c r="AU19" s="63">
        <f t="shared" si="35"/>
        <v>0</v>
      </c>
      <c r="AV19" s="53">
        <f t="shared" si="36"/>
        <v>0</v>
      </c>
      <c r="AW19" s="54" t="str">
        <f t="shared" si="37"/>
        <v/>
      </c>
      <c r="AX19" s="85">
        <f t="shared" si="38"/>
        <v>0</v>
      </c>
      <c r="AY19" s="63">
        <f t="shared" si="39"/>
        <v>0</v>
      </c>
      <c r="AZ19" s="53">
        <f t="shared" si="40"/>
        <v>0</v>
      </c>
      <c r="BA19" s="54" t="str">
        <f t="shared" si="41"/>
        <v/>
      </c>
      <c r="BB19" s="85">
        <f t="shared" si="42"/>
        <v>0</v>
      </c>
      <c r="BC19" s="63">
        <f t="shared" si="43"/>
        <v>0</v>
      </c>
      <c r="BD19" s="53">
        <f t="shared" si="44"/>
        <v>0</v>
      </c>
      <c r="BE19" s="54" t="str">
        <f t="shared" si="45"/>
        <v/>
      </c>
      <c r="BF19" s="85">
        <f t="shared" si="46"/>
        <v>0</v>
      </c>
      <c r="BG19" s="63">
        <f t="shared" si="47"/>
        <v>0</v>
      </c>
      <c r="BH19" s="53">
        <f t="shared" si="48"/>
        <v>0</v>
      </c>
      <c r="BI19" s="54" t="str">
        <f t="shared" si="49"/>
        <v/>
      </c>
      <c r="BJ19" s="85">
        <f t="shared" si="50"/>
        <v>0</v>
      </c>
      <c r="BK19" s="63">
        <f t="shared" si="51"/>
        <v>0</v>
      </c>
      <c r="BL19" s="53">
        <f t="shared" si="52"/>
        <v>0</v>
      </c>
      <c r="BM19" s="54" t="str">
        <f t="shared" si="53"/>
        <v/>
      </c>
      <c r="BN19" s="85">
        <f t="shared" si="54"/>
        <v>0</v>
      </c>
      <c r="BO19" s="63">
        <f t="shared" si="55"/>
        <v>0</v>
      </c>
      <c r="BP19" s="53">
        <f t="shared" si="56"/>
        <v>0</v>
      </c>
      <c r="BQ19" s="54" t="str">
        <f t="shared" si="57"/>
        <v/>
      </c>
      <c r="BR19" s="85">
        <f t="shared" si="58"/>
        <v>0</v>
      </c>
      <c r="BS19" s="60">
        <f t="shared" si="7"/>
        <v>0</v>
      </c>
      <c r="BT19" s="59">
        <f t="shared" si="8"/>
        <v>0</v>
      </c>
      <c r="BU19" s="57"/>
      <c r="BV19" s="44"/>
      <c r="BY19" s="44"/>
      <c r="BZ19" s="44"/>
      <c r="CA19" s="279">
        <f t="shared" si="59"/>
        <v>0</v>
      </c>
      <c r="CB19" s="44"/>
      <c r="CC19" s="44"/>
      <c r="CD19" s="44"/>
    </row>
    <row r="20" spans="1:82" ht="16.5" hidden="1" customHeight="1">
      <c r="A20" s="366">
        <f t="shared" si="10"/>
        <v>16</v>
      </c>
      <c r="B20" s="29"/>
      <c r="C20" s="367"/>
      <c r="D20" s="368"/>
      <c r="E20" s="369"/>
      <c r="F20" s="30"/>
      <c r="G20" s="31"/>
      <c r="H20" s="32"/>
      <c r="I20" s="370"/>
      <c r="J20" s="370"/>
      <c r="K20" s="33"/>
      <c r="L20" s="33"/>
      <c r="M20" s="33"/>
      <c r="N20" s="371"/>
      <c r="O20" s="372"/>
      <c r="P20" s="372"/>
      <c r="Q20" s="106" t="s">
        <v>160</v>
      </c>
      <c r="R20" s="107" t="s">
        <v>160</v>
      </c>
      <c r="S20" s="43"/>
      <c r="T20" s="122" t="s">
        <v>160</v>
      </c>
      <c r="U20" s="122" t="s">
        <v>160</v>
      </c>
      <c r="V20" s="123" t="s">
        <v>160</v>
      </c>
      <c r="W20" s="63">
        <f t="shared" si="11"/>
        <v>0</v>
      </c>
      <c r="X20" s="53">
        <f t="shared" si="12"/>
        <v>0</v>
      </c>
      <c r="Y20" s="54" t="str">
        <f t="shared" si="13"/>
        <v/>
      </c>
      <c r="Z20" s="85">
        <f t="shared" si="14"/>
        <v>0</v>
      </c>
      <c r="AA20" s="63">
        <f t="shared" si="15"/>
        <v>0</v>
      </c>
      <c r="AB20" s="53">
        <f t="shared" si="16"/>
        <v>0</v>
      </c>
      <c r="AC20" s="54" t="str">
        <f t="shared" si="17"/>
        <v/>
      </c>
      <c r="AD20" s="85">
        <f t="shared" si="18"/>
        <v>0</v>
      </c>
      <c r="AE20" s="63">
        <f t="shared" si="19"/>
        <v>0</v>
      </c>
      <c r="AF20" s="53">
        <f t="shared" si="20"/>
        <v>0</v>
      </c>
      <c r="AG20" s="54" t="str">
        <f t="shared" si="21"/>
        <v/>
      </c>
      <c r="AH20" s="85">
        <f t="shared" si="22"/>
        <v>0</v>
      </c>
      <c r="AI20" s="63">
        <f t="shared" si="23"/>
        <v>0</v>
      </c>
      <c r="AJ20" s="53">
        <f t="shared" si="24"/>
        <v>0</v>
      </c>
      <c r="AK20" s="54" t="str">
        <f t="shared" si="25"/>
        <v/>
      </c>
      <c r="AL20" s="85">
        <f t="shared" si="26"/>
        <v>0</v>
      </c>
      <c r="AM20" s="63">
        <f t="shared" si="27"/>
        <v>0</v>
      </c>
      <c r="AN20" s="53">
        <f t="shared" si="28"/>
        <v>0</v>
      </c>
      <c r="AO20" s="54" t="str">
        <f t="shared" si="29"/>
        <v/>
      </c>
      <c r="AP20" s="85">
        <f t="shared" si="30"/>
        <v>0</v>
      </c>
      <c r="AQ20" s="63">
        <f t="shared" si="31"/>
        <v>0</v>
      </c>
      <c r="AR20" s="53">
        <f t="shared" si="32"/>
        <v>0</v>
      </c>
      <c r="AS20" s="54" t="str">
        <f t="shared" si="33"/>
        <v/>
      </c>
      <c r="AT20" s="85">
        <f t="shared" si="34"/>
        <v>0</v>
      </c>
      <c r="AU20" s="63">
        <f t="shared" si="35"/>
        <v>0</v>
      </c>
      <c r="AV20" s="53">
        <f t="shared" si="36"/>
        <v>0</v>
      </c>
      <c r="AW20" s="54" t="str">
        <f t="shared" si="37"/>
        <v/>
      </c>
      <c r="AX20" s="85">
        <f t="shared" si="38"/>
        <v>0</v>
      </c>
      <c r="AY20" s="63">
        <f t="shared" si="39"/>
        <v>0</v>
      </c>
      <c r="AZ20" s="53">
        <f t="shared" si="40"/>
        <v>0</v>
      </c>
      <c r="BA20" s="54" t="str">
        <f t="shared" si="41"/>
        <v/>
      </c>
      <c r="BB20" s="85">
        <f t="shared" si="42"/>
        <v>0</v>
      </c>
      <c r="BC20" s="63">
        <f t="shared" si="43"/>
        <v>0</v>
      </c>
      <c r="BD20" s="53">
        <f t="shared" si="44"/>
        <v>0</v>
      </c>
      <c r="BE20" s="54" t="str">
        <f t="shared" si="45"/>
        <v/>
      </c>
      <c r="BF20" s="85">
        <f t="shared" si="46"/>
        <v>0</v>
      </c>
      <c r="BG20" s="63">
        <f t="shared" si="47"/>
        <v>0</v>
      </c>
      <c r="BH20" s="53">
        <f t="shared" si="48"/>
        <v>0</v>
      </c>
      <c r="BI20" s="54" t="str">
        <f t="shared" si="49"/>
        <v/>
      </c>
      <c r="BJ20" s="85">
        <f t="shared" si="50"/>
        <v>0</v>
      </c>
      <c r="BK20" s="63">
        <f t="shared" si="51"/>
        <v>0</v>
      </c>
      <c r="BL20" s="53">
        <f t="shared" si="52"/>
        <v>0</v>
      </c>
      <c r="BM20" s="54" t="str">
        <f t="shared" si="53"/>
        <v/>
      </c>
      <c r="BN20" s="85">
        <f t="shared" si="54"/>
        <v>0</v>
      </c>
      <c r="BO20" s="63">
        <f t="shared" si="55"/>
        <v>0</v>
      </c>
      <c r="BP20" s="53">
        <f t="shared" si="56"/>
        <v>0</v>
      </c>
      <c r="BQ20" s="54" t="str">
        <f t="shared" si="57"/>
        <v/>
      </c>
      <c r="BR20" s="85">
        <f t="shared" si="58"/>
        <v>0</v>
      </c>
      <c r="BS20" s="60">
        <f t="shared" si="7"/>
        <v>0</v>
      </c>
      <c r="BT20" s="59">
        <f t="shared" si="8"/>
        <v>0</v>
      </c>
      <c r="BU20" s="57"/>
      <c r="BV20" s="44"/>
      <c r="BY20" s="44"/>
      <c r="BZ20" s="44"/>
      <c r="CA20" s="279">
        <f t="shared" si="59"/>
        <v>0</v>
      </c>
      <c r="CB20" s="44"/>
      <c r="CC20" s="44"/>
      <c r="CD20" s="44"/>
    </row>
    <row r="21" spans="1:82" ht="16.5" hidden="1" customHeight="1">
      <c r="A21" s="366">
        <f t="shared" si="10"/>
        <v>17</v>
      </c>
      <c r="B21" s="29"/>
      <c r="C21" s="367"/>
      <c r="D21" s="368"/>
      <c r="E21" s="369"/>
      <c r="F21" s="30"/>
      <c r="G21" s="31"/>
      <c r="H21" s="32"/>
      <c r="I21" s="370"/>
      <c r="J21" s="370"/>
      <c r="K21" s="33"/>
      <c r="L21" s="33"/>
      <c r="M21" s="33"/>
      <c r="N21" s="371"/>
      <c r="O21" s="372"/>
      <c r="P21" s="372"/>
      <c r="Q21" s="106" t="s">
        <v>160</v>
      </c>
      <c r="R21" s="107" t="s">
        <v>160</v>
      </c>
      <c r="S21" s="43"/>
      <c r="T21" s="122" t="s">
        <v>160</v>
      </c>
      <c r="U21" s="122" t="s">
        <v>160</v>
      </c>
      <c r="V21" s="123" t="s">
        <v>160</v>
      </c>
      <c r="W21" s="63">
        <f t="shared" si="11"/>
        <v>0</v>
      </c>
      <c r="X21" s="53">
        <f t="shared" si="12"/>
        <v>0</v>
      </c>
      <c r="Y21" s="54" t="str">
        <f t="shared" si="13"/>
        <v/>
      </c>
      <c r="Z21" s="85">
        <f t="shared" si="14"/>
        <v>0</v>
      </c>
      <c r="AA21" s="63">
        <f t="shared" si="15"/>
        <v>0</v>
      </c>
      <c r="AB21" s="53">
        <f t="shared" si="16"/>
        <v>0</v>
      </c>
      <c r="AC21" s="54" t="str">
        <f t="shared" si="17"/>
        <v/>
      </c>
      <c r="AD21" s="85">
        <f t="shared" si="18"/>
        <v>0</v>
      </c>
      <c r="AE21" s="63">
        <f t="shared" si="19"/>
        <v>0</v>
      </c>
      <c r="AF21" s="53">
        <f t="shared" si="20"/>
        <v>0</v>
      </c>
      <c r="AG21" s="54" t="str">
        <f t="shared" si="21"/>
        <v/>
      </c>
      <c r="AH21" s="85">
        <f t="shared" si="22"/>
        <v>0</v>
      </c>
      <c r="AI21" s="63">
        <f t="shared" si="23"/>
        <v>0</v>
      </c>
      <c r="AJ21" s="53">
        <f t="shared" si="24"/>
        <v>0</v>
      </c>
      <c r="AK21" s="54" t="str">
        <f t="shared" si="25"/>
        <v/>
      </c>
      <c r="AL21" s="85">
        <f t="shared" si="26"/>
        <v>0</v>
      </c>
      <c r="AM21" s="63">
        <f t="shared" si="27"/>
        <v>0</v>
      </c>
      <c r="AN21" s="53">
        <f t="shared" si="28"/>
        <v>0</v>
      </c>
      <c r="AO21" s="54" t="str">
        <f t="shared" si="29"/>
        <v/>
      </c>
      <c r="AP21" s="85">
        <f t="shared" si="30"/>
        <v>0</v>
      </c>
      <c r="AQ21" s="63">
        <f t="shared" si="31"/>
        <v>0</v>
      </c>
      <c r="AR21" s="53">
        <f t="shared" si="32"/>
        <v>0</v>
      </c>
      <c r="AS21" s="54" t="str">
        <f t="shared" si="33"/>
        <v/>
      </c>
      <c r="AT21" s="85">
        <f t="shared" si="34"/>
        <v>0</v>
      </c>
      <c r="AU21" s="63">
        <f t="shared" si="35"/>
        <v>0</v>
      </c>
      <c r="AV21" s="53">
        <f t="shared" si="36"/>
        <v>0</v>
      </c>
      <c r="AW21" s="54" t="str">
        <f t="shared" si="37"/>
        <v/>
      </c>
      <c r="AX21" s="85">
        <f t="shared" si="38"/>
        <v>0</v>
      </c>
      <c r="AY21" s="63">
        <f t="shared" si="39"/>
        <v>0</v>
      </c>
      <c r="AZ21" s="53">
        <f t="shared" si="40"/>
        <v>0</v>
      </c>
      <c r="BA21" s="54" t="str">
        <f t="shared" si="41"/>
        <v/>
      </c>
      <c r="BB21" s="85">
        <f t="shared" si="42"/>
        <v>0</v>
      </c>
      <c r="BC21" s="63">
        <f t="shared" si="43"/>
        <v>0</v>
      </c>
      <c r="BD21" s="53">
        <f t="shared" si="44"/>
        <v>0</v>
      </c>
      <c r="BE21" s="54" t="str">
        <f t="shared" si="45"/>
        <v/>
      </c>
      <c r="BF21" s="85">
        <f t="shared" si="46"/>
        <v>0</v>
      </c>
      <c r="BG21" s="63">
        <f t="shared" si="47"/>
        <v>0</v>
      </c>
      <c r="BH21" s="53">
        <f t="shared" si="48"/>
        <v>0</v>
      </c>
      <c r="BI21" s="54" t="str">
        <f t="shared" si="49"/>
        <v/>
      </c>
      <c r="BJ21" s="85">
        <f t="shared" si="50"/>
        <v>0</v>
      </c>
      <c r="BK21" s="63">
        <f t="shared" si="51"/>
        <v>0</v>
      </c>
      <c r="BL21" s="53">
        <f t="shared" si="52"/>
        <v>0</v>
      </c>
      <c r="BM21" s="54" t="str">
        <f t="shared" si="53"/>
        <v/>
      </c>
      <c r="BN21" s="85">
        <f t="shared" si="54"/>
        <v>0</v>
      </c>
      <c r="BO21" s="63">
        <f t="shared" si="55"/>
        <v>0</v>
      </c>
      <c r="BP21" s="53">
        <f t="shared" si="56"/>
        <v>0</v>
      </c>
      <c r="BQ21" s="54" t="str">
        <f t="shared" si="57"/>
        <v/>
      </c>
      <c r="BR21" s="85">
        <f t="shared" si="58"/>
        <v>0</v>
      </c>
      <c r="BS21" s="60">
        <f t="shared" si="7"/>
        <v>0</v>
      </c>
      <c r="BT21" s="59">
        <f t="shared" si="8"/>
        <v>0</v>
      </c>
      <c r="BU21" s="57"/>
      <c r="BV21" s="44"/>
      <c r="BY21" s="44"/>
      <c r="BZ21" s="44"/>
      <c r="CA21" s="279">
        <f t="shared" si="59"/>
        <v>0</v>
      </c>
      <c r="CB21" s="44"/>
      <c r="CC21" s="44"/>
      <c r="CD21" s="44"/>
    </row>
    <row r="22" spans="1:82" ht="16.5" hidden="1" customHeight="1">
      <c r="A22" s="366">
        <f t="shared" si="10"/>
        <v>18</v>
      </c>
      <c r="B22" s="29"/>
      <c r="C22" s="367"/>
      <c r="D22" s="368"/>
      <c r="E22" s="369"/>
      <c r="F22" s="30"/>
      <c r="G22" s="31"/>
      <c r="H22" s="32"/>
      <c r="I22" s="370"/>
      <c r="J22" s="370"/>
      <c r="K22" s="33"/>
      <c r="L22" s="33"/>
      <c r="M22" s="33"/>
      <c r="N22" s="371"/>
      <c r="O22" s="372"/>
      <c r="P22" s="372"/>
      <c r="Q22" s="106" t="s">
        <v>160</v>
      </c>
      <c r="R22" s="107" t="s">
        <v>160</v>
      </c>
      <c r="S22" s="43"/>
      <c r="T22" s="122" t="s">
        <v>160</v>
      </c>
      <c r="U22" s="122" t="s">
        <v>160</v>
      </c>
      <c r="V22" s="123" t="s">
        <v>160</v>
      </c>
      <c r="W22" s="63">
        <f t="shared" si="11"/>
        <v>0</v>
      </c>
      <c r="X22" s="53">
        <f t="shared" si="12"/>
        <v>0</v>
      </c>
      <c r="Y22" s="54" t="str">
        <f t="shared" si="13"/>
        <v/>
      </c>
      <c r="Z22" s="85">
        <f t="shared" si="14"/>
        <v>0</v>
      </c>
      <c r="AA22" s="63">
        <f t="shared" si="15"/>
        <v>0</v>
      </c>
      <c r="AB22" s="53">
        <f t="shared" si="16"/>
        <v>0</v>
      </c>
      <c r="AC22" s="54" t="str">
        <f t="shared" si="17"/>
        <v/>
      </c>
      <c r="AD22" s="85">
        <f t="shared" si="18"/>
        <v>0</v>
      </c>
      <c r="AE22" s="63">
        <f t="shared" si="19"/>
        <v>0</v>
      </c>
      <c r="AF22" s="53">
        <f t="shared" si="20"/>
        <v>0</v>
      </c>
      <c r="AG22" s="54" t="str">
        <f t="shared" si="21"/>
        <v/>
      </c>
      <c r="AH22" s="85">
        <f t="shared" si="22"/>
        <v>0</v>
      </c>
      <c r="AI22" s="63">
        <f t="shared" si="23"/>
        <v>0</v>
      </c>
      <c r="AJ22" s="53">
        <f t="shared" si="24"/>
        <v>0</v>
      </c>
      <c r="AK22" s="54" t="str">
        <f t="shared" si="25"/>
        <v/>
      </c>
      <c r="AL22" s="85">
        <f t="shared" si="26"/>
        <v>0</v>
      </c>
      <c r="AM22" s="63">
        <f t="shared" si="27"/>
        <v>0</v>
      </c>
      <c r="AN22" s="53">
        <f t="shared" si="28"/>
        <v>0</v>
      </c>
      <c r="AO22" s="54" t="str">
        <f t="shared" si="29"/>
        <v/>
      </c>
      <c r="AP22" s="85">
        <f t="shared" si="30"/>
        <v>0</v>
      </c>
      <c r="AQ22" s="63">
        <f t="shared" si="31"/>
        <v>0</v>
      </c>
      <c r="AR22" s="53">
        <f t="shared" si="32"/>
        <v>0</v>
      </c>
      <c r="AS22" s="54" t="str">
        <f t="shared" si="33"/>
        <v/>
      </c>
      <c r="AT22" s="85">
        <f t="shared" si="34"/>
        <v>0</v>
      </c>
      <c r="AU22" s="63">
        <f t="shared" si="35"/>
        <v>0</v>
      </c>
      <c r="AV22" s="53">
        <f t="shared" si="36"/>
        <v>0</v>
      </c>
      <c r="AW22" s="54" t="str">
        <f t="shared" si="37"/>
        <v/>
      </c>
      <c r="AX22" s="85">
        <f t="shared" si="38"/>
        <v>0</v>
      </c>
      <c r="AY22" s="63">
        <f t="shared" si="39"/>
        <v>0</v>
      </c>
      <c r="AZ22" s="53">
        <f t="shared" si="40"/>
        <v>0</v>
      </c>
      <c r="BA22" s="54" t="str">
        <f t="shared" si="41"/>
        <v/>
      </c>
      <c r="BB22" s="85">
        <f t="shared" si="42"/>
        <v>0</v>
      </c>
      <c r="BC22" s="63">
        <f t="shared" si="43"/>
        <v>0</v>
      </c>
      <c r="BD22" s="53">
        <f t="shared" si="44"/>
        <v>0</v>
      </c>
      <c r="BE22" s="54" t="str">
        <f t="shared" si="45"/>
        <v/>
      </c>
      <c r="BF22" s="85">
        <f t="shared" si="46"/>
        <v>0</v>
      </c>
      <c r="BG22" s="63">
        <f t="shared" si="47"/>
        <v>0</v>
      </c>
      <c r="BH22" s="53">
        <f t="shared" si="48"/>
        <v>0</v>
      </c>
      <c r="BI22" s="54" t="str">
        <f t="shared" si="49"/>
        <v/>
      </c>
      <c r="BJ22" s="85">
        <f t="shared" si="50"/>
        <v>0</v>
      </c>
      <c r="BK22" s="63">
        <f t="shared" si="51"/>
        <v>0</v>
      </c>
      <c r="BL22" s="53">
        <f t="shared" si="52"/>
        <v>0</v>
      </c>
      <c r="BM22" s="54" t="str">
        <f t="shared" si="53"/>
        <v/>
      </c>
      <c r="BN22" s="85">
        <f t="shared" si="54"/>
        <v>0</v>
      </c>
      <c r="BO22" s="63">
        <f t="shared" si="55"/>
        <v>0</v>
      </c>
      <c r="BP22" s="53">
        <f t="shared" si="56"/>
        <v>0</v>
      </c>
      <c r="BQ22" s="54" t="str">
        <f t="shared" si="57"/>
        <v/>
      </c>
      <c r="BR22" s="85">
        <f t="shared" si="58"/>
        <v>0</v>
      </c>
      <c r="BS22" s="60">
        <f t="shared" si="7"/>
        <v>0</v>
      </c>
      <c r="BT22" s="59">
        <f t="shared" si="8"/>
        <v>0</v>
      </c>
      <c r="BU22" s="57"/>
      <c r="BV22" s="44"/>
      <c r="BY22" s="44"/>
      <c r="BZ22" s="44"/>
      <c r="CA22" s="279">
        <f t="shared" si="59"/>
        <v>0</v>
      </c>
      <c r="CB22" s="44"/>
      <c r="CC22" s="44"/>
      <c r="CD22" s="44"/>
    </row>
    <row r="23" spans="1:82" ht="16.5" hidden="1" customHeight="1">
      <c r="A23" s="366">
        <f t="shared" si="10"/>
        <v>19</v>
      </c>
      <c r="B23" s="29"/>
      <c r="C23" s="367"/>
      <c r="D23" s="368"/>
      <c r="E23" s="369"/>
      <c r="F23" s="30"/>
      <c r="G23" s="31"/>
      <c r="H23" s="32"/>
      <c r="I23" s="370"/>
      <c r="J23" s="370"/>
      <c r="K23" s="33"/>
      <c r="L23" s="33"/>
      <c r="M23" s="33"/>
      <c r="N23" s="371"/>
      <c r="O23" s="372"/>
      <c r="P23" s="372"/>
      <c r="Q23" s="106" t="s">
        <v>160</v>
      </c>
      <c r="R23" s="107" t="s">
        <v>160</v>
      </c>
      <c r="S23" s="43"/>
      <c r="T23" s="122" t="s">
        <v>160</v>
      </c>
      <c r="U23" s="122" t="s">
        <v>160</v>
      </c>
      <c r="V23" s="123" t="s">
        <v>160</v>
      </c>
      <c r="W23" s="63">
        <f t="shared" si="11"/>
        <v>0</v>
      </c>
      <c r="X23" s="53">
        <f t="shared" si="12"/>
        <v>0</v>
      </c>
      <c r="Y23" s="54" t="str">
        <f t="shared" si="13"/>
        <v/>
      </c>
      <c r="Z23" s="85">
        <f t="shared" si="14"/>
        <v>0</v>
      </c>
      <c r="AA23" s="63">
        <f t="shared" si="15"/>
        <v>0</v>
      </c>
      <c r="AB23" s="53">
        <f t="shared" si="16"/>
        <v>0</v>
      </c>
      <c r="AC23" s="54" t="str">
        <f t="shared" si="17"/>
        <v/>
      </c>
      <c r="AD23" s="85">
        <f t="shared" si="18"/>
        <v>0</v>
      </c>
      <c r="AE23" s="63">
        <f t="shared" si="19"/>
        <v>0</v>
      </c>
      <c r="AF23" s="53">
        <f t="shared" si="20"/>
        <v>0</v>
      </c>
      <c r="AG23" s="54" t="str">
        <f t="shared" si="21"/>
        <v/>
      </c>
      <c r="AH23" s="85">
        <f t="shared" si="22"/>
        <v>0</v>
      </c>
      <c r="AI23" s="63">
        <f t="shared" si="23"/>
        <v>0</v>
      </c>
      <c r="AJ23" s="53">
        <f t="shared" si="24"/>
        <v>0</v>
      </c>
      <c r="AK23" s="54" t="str">
        <f t="shared" si="25"/>
        <v/>
      </c>
      <c r="AL23" s="85">
        <f t="shared" si="26"/>
        <v>0</v>
      </c>
      <c r="AM23" s="63">
        <f t="shared" si="27"/>
        <v>0</v>
      </c>
      <c r="AN23" s="53">
        <f t="shared" si="28"/>
        <v>0</v>
      </c>
      <c r="AO23" s="54" t="str">
        <f t="shared" si="29"/>
        <v/>
      </c>
      <c r="AP23" s="85">
        <f t="shared" si="30"/>
        <v>0</v>
      </c>
      <c r="AQ23" s="63">
        <f t="shared" si="31"/>
        <v>0</v>
      </c>
      <c r="AR23" s="53">
        <f t="shared" si="32"/>
        <v>0</v>
      </c>
      <c r="AS23" s="54" t="str">
        <f t="shared" si="33"/>
        <v/>
      </c>
      <c r="AT23" s="85">
        <f t="shared" si="34"/>
        <v>0</v>
      </c>
      <c r="AU23" s="63">
        <f t="shared" si="35"/>
        <v>0</v>
      </c>
      <c r="AV23" s="53">
        <f t="shared" si="36"/>
        <v>0</v>
      </c>
      <c r="AW23" s="54" t="str">
        <f t="shared" si="37"/>
        <v/>
      </c>
      <c r="AX23" s="85">
        <f t="shared" si="38"/>
        <v>0</v>
      </c>
      <c r="AY23" s="63">
        <f t="shared" si="39"/>
        <v>0</v>
      </c>
      <c r="AZ23" s="53">
        <f t="shared" si="40"/>
        <v>0</v>
      </c>
      <c r="BA23" s="54" t="str">
        <f t="shared" si="41"/>
        <v/>
      </c>
      <c r="BB23" s="85">
        <f t="shared" si="42"/>
        <v>0</v>
      </c>
      <c r="BC23" s="63">
        <f t="shared" si="43"/>
        <v>0</v>
      </c>
      <c r="BD23" s="53">
        <f t="shared" si="44"/>
        <v>0</v>
      </c>
      <c r="BE23" s="54" t="str">
        <f t="shared" si="45"/>
        <v/>
      </c>
      <c r="BF23" s="85">
        <f t="shared" si="46"/>
        <v>0</v>
      </c>
      <c r="BG23" s="63">
        <f t="shared" si="47"/>
        <v>0</v>
      </c>
      <c r="BH23" s="53">
        <f t="shared" si="48"/>
        <v>0</v>
      </c>
      <c r="BI23" s="54" t="str">
        <f t="shared" si="49"/>
        <v/>
      </c>
      <c r="BJ23" s="85">
        <f t="shared" si="50"/>
        <v>0</v>
      </c>
      <c r="BK23" s="63">
        <f t="shared" si="51"/>
        <v>0</v>
      </c>
      <c r="BL23" s="53">
        <f t="shared" si="52"/>
        <v>0</v>
      </c>
      <c r="BM23" s="54" t="str">
        <f t="shared" si="53"/>
        <v/>
      </c>
      <c r="BN23" s="85">
        <f t="shared" si="54"/>
        <v>0</v>
      </c>
      <c r="BO23" s="63">
        <f t="shared" si="55"/>
        <v>0</v>
      </c>
      <c r="BP23" s="53">
        <f t="shared" si="56"/>
        <v>0</v>
      </c>
      <c r="BQ23" s="54" t="str">
        <f t="shared" si="57"/>
        <v/>
      </c>
      <c r="BR23" s="85">
        <f t="shared" si="58"/>
        <v>0</v>
      </c>
      <c r="BS23" s="60">
        <f t="shared" si="7"/>
        <v>0</v>
      </c>
      <c r="BT23" s="59">
        <f t="shared" si="8"/>
        <v>0</v>
      </c>
      <c r="BU23" s="57"/>
      <c r="BV23" s="44"/>
      <c r="BY23" s="44"/>
      <c r="BZ23" s="44"/>
      <c r="CA23" s="279">
        <f t="shared" si="59"/>
        <v>0</v>
      </c>
      <c r="CB23" s="44"/>
      <c r="CC23" s="44"/>
      <c r="CD23" s="44"/>
    </row>
    <row r="24" spans="1:82" ht="16.5" hidden="1" customHeight="1">
      <c r="A24" s="366">
        <f t="shared" si="10"/>
        <v>20</v>
      </c>
      <c r="B24" s="29"/>
      <c r="C24" s="367"/>
      <c r="D24" s="368"/>
      <c r="E24" s="369"/>
      <c r="F24" s="30"/>
      <c r="G24" s="31"/>
      <c r="H24" s="32"/>
      <c r="I24" s="370"/>
      <c r="J24" s="370"/>
      <c r="K24" s="33"/>
      <c r="L24" s="33"/>
      <c r="M24" s="33"/>
      <c r="N24" s="371"/>
      <c r="O24" s="372"/>
      <c r="P24" s="372"/>
      <c r="Q24" s="106" t="s">
        <v>160</v>
      </c>
      <c r="R24" s="107" t="s">
        <v>160</v>
      </c>
      <c r="S24" s="43"/>
      <c r="T24" s="122" t="s">
        <v>160</v>
      </c>
      <c r="U24" s="122" t="s">
        <v>160</v>
      </c>
      <c r="V24" s="123" t="s">
        <v>160</v>
      </c>
      <c r="W24" s="63">
        <f t="shared" si="11"/>
        <v>0</v>
      </c>
      <c r="X24" s="53">
        <f t="shared" si="12"/>
        <v>0</v>
      </c>
      <c r="Y24" s="54" t="str">
        <f t="shared" si="13"/>
        <v/>
      </c>
      <c r="Z24" s="85">
        <f t="shared" si="14"/>
        <v>0</v>
      </c>
      <c r="AA24" s="63">
        <f t="shared" si="15"/>
        <v>0</v>
      </c>
      <c r="AB24" s="53">
        <f t="shared" si="16"/>
        <v>0</v>
      </c>
      <c r="AC24" s="54" t="str">
        <f t="shared" si="17"/>
        <v/>
      </c>
      <c r="AD24" s="85">
        <f t="shared" si="18"/>
        <v>0</v>
      </c>
      <c r="AE24" s="63">
        <f t="shared" si="19"/>
        <v>0</v>
      </c>
      <c r="AF24" s="53">
        <f t="shared" si="20"/>
        <v>0</v>
      </c>
      <c r="AG24" s="54" t="str">
        <f t="shared" si="21"/>
        <v/>
      </c>
      <c r="AH24" s="85">
        <f t="shared" si="22"/>
        <v>0</v>
      </c>
      <c r="AI24" s="63">
        <f t="shared" si="23"/>
        <v>0</v>
      </c>
      <c r="AJ24" s="53">
        <f t="shared" si="24"/>
        <v>0</v>
      </c>
      <c r="AK24" s="54" t="str">
        <f t="shared" si="25"/>
        <v/>
      </c>
      <c r="AL24" s="85">
        <f t="shared" si="26"/>
        <v>0</v>
      </c>
      <c r="AM24" s="63">
        <f t="shared" si="27"/>
        <v>0</v>
      </c>
      <c r="AN24" s="53">
        <f t="shared" si="28"/>
        <v>0</v>
      </c>
      <c r="AO24" s="54" t="str">
        <f t="shared" si="29"/>
        <v/>
      </c>
      <c r="AP24" s="85">
        <f t="shared" si="30"/>
        <v>0</v>
      </c>
      <c r="AQ24" s="63">
        <f t="shared" si="31"/>
        <v>0</v>
      </c>
      <c r="AR24" s="53">
        <f t="shared" si="32"/>
        <v>0</v>
      </c>
      <c r="AS24" s="54" t="str">
        <f t="shared" si="33"/>
        <v/>
      </c>
      <c r="AT24" s="85">
        <f t="shared" si="34"/>
        <v>0</v>
      </c>
      <c r="AU24" s="63">
        <f t="shared" si="35"/>
        <v>0</v>
      </c>
      <c r="AV24" s="53">
        <f t="shared" si="36"/>
        <v>0</v>
      </c>
      <c r="AW24" s="54" t="str">
        <f t="shared" si="37"/>
        <v/>
      </c>
      <c r="AX24" s="85">
        <f t="shared" si="38"/>
        <v>0</v>
      </c>
      <c r="AY24" s="63">
        <f t="shared" si="39"/>
        <v>0</v>
      </c>
      <c r="AZ24" s="53">
        <f t="shared" si="40"/>
        <v>0</v>
      </c>
      <c r="BA24" s="54" t="str">
        <f t="shared" si="41"/>
        <v/>
      </c>
      <c r="BB24" s="85">
        <f t="shared" si="42"/>
        <v>0</v>
      </c>
      <c r="BC24" s="63">
        <f t="shared" si="43"/>
        <v>0</v>
      </c>
      <c r="BD24" s="53">
        <f t="shared" si="44"/>
        <v>0</v>
      </c>
      <c r="BE24" s="54" t="str">
        <f t="shared" si="45"/>
        <v/>
      </c>
      <c r="BF24" s="85">
        <f t="shared" si="46"/>
        <v>0</v>
      </c>
      <c r="BG24" s="63">
        <f t="shared" si="47"/>
        <v>0</v>
      </c>
      <c r="BH24" s="53">
        <f t="shared" si="48"/>
        <v>0</v>
      </c>
      <c r="BI24" s="54" t="str">
        <f t="shared" si="49"/>
        <v/>
      </c>
      <c r="BJ24" s="85">
        <f t="shared" si="50"/>
        <v>0</v>
      </c>
      <c r="BK24" s="63">
        <f t="shared" si="51"/>
        <v>0</v>
      </c>
      <c r="BL24" s="53">
        <f t="shared" si="52"/>
        <v>0</v>
      </c>
      <c r="BM24" s="54" t="str">
        <f t="shared" si="53"/>
        <v/>
      </c>
      <c r="BN24" s="85">
        <f t="shared" si="54"/>
        <v>0</v>
      </c>
      <c r="BO24" s="63">
        <f t="shared" si="55"/>
        <v>0</v>
      </c>
      <c r="BP24" s="53">
        <f t="shared" si="56"/>
        <v>0</v>
      </c>
      <c r="BQ24" s="54" t="str">
        <f t="shared" si="57"/>
        <v/>
      </c>
      <c r="BR24" s="85">
        <f t="shared" si="58"/>
        <v>0</v>
      </c>
      <c r="BS24" s="60">
        <f t="shared" si="7"/>
        <v>0</v>
      </c>
      <c r="BT24" s="59">
        <f t="shared" si="8"/>
        <v>0</v>
      </c>
      <c r="BU24" s="57"/>
      <c r="BV24" s="44"/>
      <c r="BY24" s="44"/>
      <c r="BZ24" s="44"/>
      <c r="CA24" s="279">
        <f t="shared" si="59"/>
        <v>0</v>
      </c>
      <c r="CB24" s="44"/>
      <c r="CC24" s="44"/>
      <c r="CD24" s="44"/>
    </row>
    <row r="25" spans="1:82" ht="16.5" hidden="1" customHeight="1">
      <c r="A25" s="366">
        <f t="shared" si="10"/>
        <v>21</v>
      </c>
      <c r="B25" s="29"/>
      <c r="C25" s="367"/>
      <c r="D25" s="368"/>
      <c r="E25" s="369"/>
      <c r="F25" s="30"/>
      <c r="G25" s="31"/>
      <c r="H25" s="32"/>
      <c r="I25" s="370"/>
      <c r="J25" s="370"/>
      <c r="K25" s="33"/>
      <c r="L25" s="33"/>
      <c r="M25" s="33"/>
      <c r="N25" s="371"/>
      <c r="O25" s="372"/>
      <c r="P25" s="372"/>
      <c r="Q25" s="106" t="s">
        <v>160</v>
      </c>
      <c r="R25" s="107" t="s">
        <v>160</v>
      </c>
      <c r="S25" s="43"/>
      <c r="T25" s="122" t="s">
        <v>160</v>
      </c>
      <c r="U25" s="122" t="s">
        <v>160</v>
      </c>
      <c r="V25" s="123" t="s">
        <v>160</v>
      </c>
      <c r="W25" s="63">
        <f t="shared" si="11"/>
        <v>0</v>
      </c>
      <c r="X25" s="53">
        <f t="shared" si="12"/>
        <v>0</v>
      </c>
      <c r="Y25" s="54" t="str">
        <f t="shared" si="13"/>
        <v/>
      </c>
      <c r="Z25" s="85">
        <f t="shared" si="14"/>
        <v>0</v>
      </c>
      <c r="AA25" s="63">
        <f t="shared" si="15"/>
        <v>0</v>
      </c>
      <c r="AB25" s="53">
        <f t="shared" si="16"/>
        <v>0</v>
      </c>
      <c r="AC25" s="54" t="str">
        <f t="shared" si="17"/>
        <v/>
      </c>
      <c r="AD25" s="85">
        <f t="shared" si="18"/>
        <v>0</v>
      </c>
      <c r="AE25" s="63">
        <f t="shared" si="19"/>
        <v>0</v>
      </c>
      <c r="AF25" s="53">
        <f t="shared" si="20"/>
        <v>0</v>
      </c>
      <c r="AG25" s="54" t="str">
        <f t="shared" si="21"/>
        <v/>
      </c>
      <c r="AH25" s="85">
        <f t="shared" si="22"/>
        <v>0</v>
      </c>
      <c r="AI25" s="63">
        <f t="shared" si="23"/>
        <v>0</v>
      </c>
      <c r="AJ25" s="53">
        <f t="shared" si="24"/>
        <v>0</v>
      </c>
      <c r="AK25" s="54" t="str">
        <f t="shared" si="25"/>
        <v/>
      </c>
      <c r="AL25" s="85">
        <f t="shared" si="26"/>
        <v>0</v>
      </c>
      <c r="AM25" s="63">
        <f t="shared" si="27"/>
        <v>0</v>
      </c>
      <c r="AN25" s="53">
        <f t="shared" si="28"/>
        <v>0</v>
      </c>
      <c r="AO25" s="54" t="str">
        <f t="shared" si="29"/>
        <v/>
      </c>
      <c r="AP25" s="85">
        <f t="shared" si="30"/>
        <v>0</v>
      </c>
      <c r="AQ25" s="63">
        <f t="shared" si="31"/>
        <v>0</v>
      </c>
      <c r="AR25" s="53">
        <f t="shared" si="32"/>
        <v>0</v>
      </c>
      <c r="AS25" s="54" t="str">
        <f t="shared" si="33"/>
        <v/>
      </c>
      <c r="AT25" s="85">
        <f t="shared" si="34"/>
        <v>0</v>
      </c>
      <c r="AU25" s="63">
        <f t="shared" si="35"/>
        <v>0</v>
      </c>
      <c r="AV25" s="53">
        <f t="shared" si="36"/>
        <v>0</v>
      </c>
      <c r="AW25" s="54" t="str">
        <f t="shared" si="37"/>
        <v/>
      </c>
      <c r="AX25" s="85">
        <f t="shared" si="38"/>
        <v>0</v>
      </c>
      <c r="AY25" s="63">
        <f t="shared" si="39"/>
        <v>0</v>
      </c>
      <c r="AZ25" s="53">
        <f t="shared" si="40"/>
        <v>0</v>
      </c>
      <c r="BA25" s="54" t="str">
        <f t="shared" si="41"/>
        <v/>
      </c>
      <c r="BB25" s="85">
        <f t="shared" si="42"/>
        <v>0</v>
      </c>
      <c r="BC25" s="63">
        <f t="shared" si="43"/>
        <v>0</v>
      </c>
      <c r="BD25" s="53">
        <f t="shared" si="44"/>
        <v>0</v>
      </c>
      <c r="BE25" s="54" t="str">
        <f t="shared" si="45"/>
        <v/>
      </c>
      <c r="BF25" s="85">
        <f t="shared" si="46"/>
        <v>0</v>
      </c>
      <c r="BG25" s="63">
        <f t="shared" si="47"/>
        <v>0</v>
      </c>
      <c r="BH25" s="53">
        <f t="shared" si="48"/>
        <v>0</v>
      </c>
      <c r="BI25" s="54" t="str">
        <f t="shared" si="49"/>
        <v/>
      </c>
      <c r="BJ25" s="85">
        <f t="shared" si="50"/>
        <v>0</v>
      </c>
      <c r="BK25" s="63">
        <f t="shared" si="51"/>
        <v>0</v>
      </c>
      <c r="BL25" s="53">
        <f t="shared" si="52"/>
        <v>0</v>
      </c>
      <c r="BM25" s="54" t="str">
        <f t="shared" si="53"/>
        <v/>
      </c>
      <c r="BN25" s="85">
        <f t="shared" si="54"/>
        <v>0</v>
      </c>
      <c r="BO25" s="63">
        <f t="shared" si="55"/>
        <v>0</v>
      </c>
      <c r="BP25" s="53">
        <f t="shared" si="56"/>
        <v>0</v>
      </c>
      <c r="BQ25" s="54" t="str">
        <f t="shared" si="57"/>
        <v/>
      </c>
      <c r="BR25" s="85">
        <f t="shared" si="58"/>
        <v>0</v>
      </c>
      <c r="BS25" s="60">
        <f t="shared" si="7"/>
        <v>0</v>
      </c>
      <c r="BT25" s="59">
        <f t="shared" si="8"/>
        <v>0</v>
      </c>
      <c r="BU25" s="57"/>
      <c r="BV25" s="44"/>
      <c r="BY25" s="44"/>
      <c r="BZ25" s="44"/>
      <c r="CA25" s="279">
        <f t="shared" si="59"/>
        <v>0</v>
      </c>
      <c r="CB25" s="44"/>
      <c r="CC25" s="44"/>
      <c r="CD25" s="44"/>
    </row>
    <row r="26" spans="1:82" ht="16.5" hidden="1" customHeight="1">
      <c r="A26" s="366">
        <f t="shared" si="10"/>
        <v>22</v>
      </c>
      <c r="B26" s="29"/>
      <c r="C26" s="367"/>
      <c r="D26" s="368"/>
      <c r="E26" s="369"/>
      <c r="F26" s="30"/>
      <c r="G26" s="31"/>
      <c r="H26" s="32"/>
      <c r="I26" s="370"/>
      <c r="J26" s="370"/>
      <c r="K26" s="33"/>
      <c r="L26" s="33"/>
      <c r="M26" s="33"/>
      <c r="N26" s="371"/>
      <c r="O26" s="372"/>
      <c r="P26" s="372"/>
      <c r="Q26" s="106" t="s">
        <v>160</v>
      </c>
      <c r="R26" s="107" t="s">
        <v>160</v>
      </c>
      <c r="S26" s="43"/>
      <c r="T26" s="122" t="s">
        <v>160</v>
      </c>
      <c r="U26" s="122" t="s">
        <v>160</v>
      </c>
      <c r="V26" s="123" t="s">
        <v>160</v>
      </c>
      <c r="W26" s="63">
        <f t="shared" si="11"/>
        <v>0</v>
      </c>
      <c r="X26" s="53">
        <f t="shared" si="12"/>
        <v>0</v>
      </c>
      <c r="Y26" s="54" t="str">
        <f t="shared" si="13"/>
        <v/>
      </c>
      <c r="Z26" s="85">
        <f t="shared" si="14"/>
        <v>0</v>
      </c>
      <c r="AA26" s="63">
        <f t="shared" si="15"/>
        <v>0</v>
      </c>
      <c r="AB26" s="53">
        <f t="shared" si="16"/>
        <v>0</v>
      </c>
      <c r="AC26" s="54" t="str">
        <f t="shared" si="17"/>
        <v/>
      </c>
      <c r="AD26" s="85">
        <f t="shared" si="18"/>
        <v>0</v>
      </c>
      <c r="AE26" s="63">
        <f t="shared" si="19"/>
        <v>0</v>
      </c>
      <c r="AF26" s="53">
        <f t="shared" si="20"/>
        <v>0</v>
      </c>
      <c r="AG26" s="54" t="str">
        <f t="shared" si="21"/>
        <v/>
      </c>
      <c r="AH26" s="85">
        <f t="shared" si="22"/>
        <v>0</v>
      </c>
      <c r="AI26" s="63">
        <f t="shared" si="23"/>
        <v>0</v>
      </c>
      <c r="AJ26" s="53">
        <f t="shared" si="24"/>
        <v>0</v>
      </c>
      <c r="AK26" s="54" t="str">
        <f t="shared" si="25"/>
        <v/>
      </c>
      <c r="AL26" s="85">
        <f t="shared" si="26"/>
        <v>0</v>
      </c>
      <c r="AM26" s="63">
        <f t="shared" si="27"/>
        <v>0</v>
      </c>
      <c r="AN26" s="53">
        <f t="shared" si="28"/>
        <v>0</v>
      </c>
      <c r="AO26" s="54" t="str">
        <f t="shared" si="29"/>
        <v/>
      </c>
      <c r="AP26" s="85">
        <f t="shared" si="30"/>
        <v>0</v>
      </c>
      <c r="AQ26" s="63">
        <f t="shared" si="31"/>
        <v>0</v>
      </c>
      <c r="AR26" s="53">
        <f t="shared" si="32"/>
        <v>0</v>
      </c>
      <c r="AS26" s="54" t="str">
        <f t="shared" si="33"/>
        <v/>
      </c>
      <c r="AT26" s="85">
        <f t="shared" si="34"/>
        <v>0</v>
      </c>
      <c r="AU26" s="63">
        <f t="shared" si="35"/>
        <v>0</v>
      </c>
      <c r="AV26" s="53">
        <f t="shared" si="36"/>
        <v>0</v>
      </c>
      <c r="AW26" s="54" t="str">
        <f t="shared" si="37"/>
        <v/>
      </c>
      <c r="AX26" s="85">
        <f t="shared" si="38"/>
        <v>0</v>
      </c>
      <c r="AY26" s="63">
        <f t="shared" si="39"/>
        <v>0</v>
      </c>
      <c r="AZ26" s="53">
        <f t="shared" si="40"/>
        <v>0</v>
      </c>
      <c r="BA26" s="54" t="str">
        <f t="shared" si="41"/>
        <v/>
      </c>
      <c r="BB26" s="85">
        <f t="shared" si="42"/>
        <v>0</v>
      </c>
      <c r="BC26" s="63">
        <f t="shared" si="43"/>
        <v>0</v>
      </c>
      <c r="BD26" s="53">
        <f t="shared" si="44"/>
        <v>0</v>
      </c>
      <c r="BE26" s="54" t="str">
        <f t="shared" si="45"/>
        <v/>
      </c>
      <c r="BF26" s="85">
        <f t="shared" si="46"/>
        <v>0</v>
      </c>
      <c r="BG26" s="63">
        <f t="shared" si="47"/>
        <v>0</v>
      </c>
      <c r="BH26" s="53">
        <f t="shared" si="48"/>
        <v>0</v>
      </c>
      <c r="BI26" s="54" t="str">
        <f t="shared" si="49"/>
        <v/>
      </c>
      <c r="BJ26" s="85">
        <f t="shared" si="50"/>
        <v>0</v>
      </c>
      <c r="BK26" s="63">
        <f t="shared" si="51"/>
        <v>0</v>
      </c>
      <c r="BL26" s="53">
        <f t="shared" si="52"/>
        <v>0</v>
      </c>
      <c r="BM26" s="54" t="str">
        <f t="shared" si="53"/>
        <v/>
      </c>
      <c r="BN26" s="85">
        <f t="shared" si="54"/>
        <v>0</v>
      </c>
      <c r="BO26" s="63">
        <f t="shared" si="55"/>
        <v>0</v>
      </c>
      <c r="BP26" s="53">
        <f t="shared" si="56"/>
        <v>0</v>
      </c>
      <c r="BQ26" s="54" t="str">
        <f t="shared" si="57"/>
        <v/>
      </c>
      <c r="BR26" s="85">
        <f t="shared" si="58"/>
        <v>0</v>
      </c>
      <c r="BS26" s="60">
        <f t="shared" si="7"/>
        <v>0</v>
      </c>
      <c r="BT26" s="59">
        <f t="shared" si="8"/>
        <v>0</v>
      </c>
      <c r="BU26" s="57"/>
      <c r="BV26" s="44"/>
      <c r="BY26" s="44"/>
      <c r="BZ26" s="44"/>
      <c r="CA26" s="279">
        <f t="shared" si="59"/>
        <v>0</v>
      </c>
      <c r="CB26" s="44"/>
      <c r="CC26" s="44"/>
      <c r="CD26" s="44"/>
    </row>
    <row r="27" spans="1:82" ht="16.5" hidden="1" customHeight="1">
      <c r="A27" s="366">
        <f t="shared" si="10"/>
        <v>23</v>
      </c>
      <c r="B27" s="29"/>
      <c r="C27" s="367"/>
      <c r="D27" s="368"/>
      <c r="E27" s="369"/>
      <c r="F27" s="30"/>
      <c r="G27" s="31"/>
      <c r="H27" s="32"/>
      <c r="I27" s="370"/>
      <c r="J27" s="370"/>
      <c r="K27" s="33"/>
      <c r="L27" s="33"/>
      <c r="M27" s="33"/>
      <c r="N27" s="371"/>
      <c r="O27" s="372"/>
      <c r="P27" s="372"/>
      <c r="Q27" s="106" t="s">
        <v>160</v>
      </c>
      <c r="R27" s="107" t="s">
        <v>160</v>
      </c>
      <c r="S27" s="43"/>
      <c r="T27" s="122" t="s">
        <v>160</v>
      </c>
      <c r="U27" s="122" t="s">
        <v>160</v>
      </c>
      <c r="V27" s="123" t="s">
        <v>160</v>
      </c>
      <c r="W27" s="63">
        <f t="shared" si="11"/>
        <v>0</v>
      </c>
      <c r="X27" s="53">
        <f t="shared" si="12"/>
        <v>0</v>
      </c>
      <c r="Y27" s="54" t="str">
        <f t="shared" si="13"/>
        <v/>
      </c>
      <c r="Z27" s="85">
        <f t="shared" si="14"/>
        <v>0</v>
      </c>
      <c r="AA27" s="63">
        <f t="shared" si="15"/>
        <v>0</v>
      </c>
      <c r="AB27" s="53">
        <f t="shared" si="16"/>
        <v>0</v>
      </c>
      <c r="AC27" s="54" t="str">
        <f t="shared" si="17"/>
        <v/>
      </c>
      <c r="AD27" s="85">
        <f t="shared" si="18"/>
        <v>0</v>
      </c>
      <c r="AE27" s="63">
        <f t="shared" si="19"/>
        <v>0</v>
      </c>
      <c r="AF27" s="53">
        <f t="shared" si="20"/>
        <v>0</v>
      </c>
      <c r="AG27" s="54" t="str">
        <f t="shared" si="21"/>
        <v/>
      </c>
      <c r="AH27" s="85">
        <f t="shared" si="22"/>
        <v>0</v>
      </c>
      <c r="AI27" s="63">
        <f t="shared" si="23"/>
        <v>0</v>
      </c>
      <c r="AJ27" s="53">
        <f t="shared" si="24"/>
        <v>0</v>
      </c>
      <c r="AK27" s="54" t="str">
        <f t="shared" si="25"/>
        <v/>
      </c>
      <c r="AL27" s="85">
        <f t="shared" si="26"/>
        <v>0</v>
      </c>
      <c r="AM27" s="63">
        <f t="shared" si="27"/>
        <v>0</v>
      </c>
      <c r="AN27" s="53">
        <f t="shared" si="28"/>
        <v>0</v>
      </c>
      <c r="AO27" s="54" t="str">
        <f t="shared" si="29"/>
        <v/>
      </c>
      <c r="AP27" s="85">
        <f t="shared" si="30"/>
        <v>0</v>
      </c>
      <c r="AQ27" s="63">
        <f t="shared" si="31"/>
        <v>0</v>
      </c>
      <c r="AR27" s="53">
        <f t="shared" si="32"/>
        <v>0</v>
      </c>
      <c r="AS27" s="54" t="str">
        <f t="shared" si="33"/>
        <v/>
      </c>
      <c r="AT27" s="85">
        <f t="shared" si="34"/>
        <v>0</v>
      </c>
      <c r="AU27" s="63">
        <f t="shared" si="35"/>
        <v>0</v>
      </c>
      <c r="AV27" s="53">
        <f t="shared" si="36"/>
        <v>0</v>
      </c>
      <c r="AW27" s="54" t="str">
        <f t="shared" si="37"/>
        <v/>
      </c>
      <c r="AX27" s="85">
        <f t="shared" si="38"/>
        <v>0</v>
      </c>
      <c r="AY27" s="63">
        <f t="shared" si="39"/>
        <v>0</v>
      </c>
      <c r="AZ27" s="53">
        <f t="shared" si="40"/>
        <v>0</v>
      </c>
      <c r="BA27" s="54" t="str">
        <f t="shared" si="41"/>
        <v/>
      </c>
      <c r="BB27" s="85">
        <f t="shared" si="42"/>
        <v>0</v>
      </c>
      <c r="BC27" s="63">
        <f t="shared" si="43"/>
        <v>0</v>
      </c>
      <c r="BD27" s="53">
        <f t="shared" si="44"/>
        <v>0</v>
      </c>
      <c r="BE27" s="54" t="str">
        <f t="shared" si="45"/>
        <v/>
      </c>
      <c r="BF27" s="85">
        <f t="shared" si="46"/>
        <v>0</v>
      </c>
      <c r="BG27" s="63">
        <f t="shared" si="47"/>
        <v>0</v>
      </c>
      <c r="BH27" s="53">
        <f t="shared" si="48"/>
        <v>0</v>
      </c>
      <c r="BI27" s="54" t="str">
        <f t="shared" si="49"/>
        <v/>
      </c>
      <c r="BJ27" s="85">
        <f t="shared" si="50"/>
        <v>0</v>
      </c>
      <c r="BK27" s="63">
        <f t="shared" si="51"/>
        <v>0</v>
      </c>
      <c r="BL27" s="53">
        <f t="shared" si="52"/>
        <v>0</v>
      </c>
      <c r="BM27" s="54" t="str">
        <f t="shared" si="53"/>
        <v/>
      </c>
      <c r="BN27" s="85">
        <f t="shared" si="54"/>
        <v>0</v>
      </c>
      <c r="BO27" s="63">
        <f t="shared" si="55"/>
        <v>0</v>
      </c>
      <c r="BP27" s="53">
        <f t="shared" si="56"/>
        <v>0</v>
      </c>
      <c r="BQ27" s="54" t="str">
        <f t="shared" si="57"/>
        <v/>
      </c>
      <c r="BR27" s="85">
        <f t="shared" si="58"/>
        <v>0</v>
      </c>
      <c r="BS27" s="60">
        <f t="shared" si="7"/>
        <v>0</v>
      </c>
      <c r="BT27" s="59">
        <f t="shared" si="8"/>
        <v>0</v>
      </c>
      <c r="BU27" s="57"/>
      <c r="BV27" s="44"/>
      <c r="BY27" s="44"/>
      <c r="BZ27" s="44"/>
      <c r="CA27" s="279">
        <f t="shared" si="59"/>
        <v>0</v>
      </c>
      <c r="CB27" s="44"/>
      <c r="CC27" s="44"/>
      <c r="CD27" s="44"/>
    </row>
    <row r="28" spans="1:82" ht="16.5" hidden="1" customHeight="1">
      <c r="A28" s="366">
        <f t="shared" si="10"/>
        <v>24</v>
      </c>
      <c r="B28" s="29"/>
      <c r="C28" s="367"/>
      <c r="D28" s="368"/>
      <c r="E28" s="369"/>
      <c r="F28" s="30"/>
      <c r="G28" s="31"/>
      <c r="H28" s="32"/>
      <c r="I28" s="370"/>
      <c r="J28" s="370"/>
      <c r="K28" s="33"/>
      <c r="L28" s="33"/>
      <c r="M28" s="33"/>
      <c r="N28" s="371"/>
      <c r="O28" s="372"/>
      <c r="P28" s="372"/>
      <c r="Q28" s="106" t="s">
        <v>160</v>
      </c>
      <c r="R28" s="107" t="s">
        <v>160</v>
      </c>
      <c r="S28" s="43"/>
      <c r="T28" s="122" t="s">
        <v>160</v>
      </c>
      <c r="U28" s="122" t="s">
        <v>160</v>
      </c>
      <c r="V28" s="123" t="s">
        <v>160</v>
      </c>
      <c r="W28" s="63">
        <f t="shared" si="11"/>
        <v>0</v>
      </c>
      <c r="X28" s="53">
        <f t="shared" si="12"/>
        <v>0</v>
      </c>
      <c r="Y28" s="54" t="str">
        <f t="shared" si="13"/>
        <v/>
      </c>
      <c r="Z28" s="85">
        <f t="shared" si="14"/>
        <v>0</v>
      </c>
      <c r="AA28" s="63">
        <f t="shared" si="15"/>
        <v>0</v>
      </c>
      <c r="AB28" s="53">
        <f t="shared" si="16"/>
        <v>0</v>
      </c>
      <c r="AC28" s="54" t="str">
        <f t="shared" si="17"/>
        <v/>
      </c>
      <c r="AD28" s="85">
        <f t="shared" si="18"/>
        <v>0</v>
      </c>
      <c r="AE28" s="63">
        <f t="shared" si="19"/>
        <v>0</v>
      </c>
      <c r="AF28" s="53">
        <f t="shared" si="20"/>
        <v>0</v>
      </c>
      <c r="AG28" s="54" t="str">
        <f t="shared" si="21"/>
        <v/>
      </c>
      <c r="AH28" s="85">
        <f t="shared" si="22"/>
        <v>0</v>
      </c>
      <c r="AI28" s="63">
        <f t="shared" si="23"/>
        <v>0</v>
      </c>
      <c r="AJ28" s="53">
        <f t="shared" si="24"/>
        <v>0</v>
      </c>
      <c r="AK28" s="54" t="str">
        <f t="shared" si="25"/>
        <v/>
      </c>
      <c r="AL28" s="85">
        <f t="shared" si="26"/>
        <v>0</v>
      </c>
      <c r="AM28" s="63">
        <f t="shared" si="27"/>
        <v>0</v>
      </c>
      <c r="AN28" s="53">
        <f t="shared" si="28"/>
        <v>0</v>
      </c>
      <c r="AO28" s="54" t="str">
        <f t="shared" si="29"/>
        <v/>
      </c>
      <c r="AP28" s="85">
        <f t="shared" si="30"/>
        <v>0</v>
      </c>
      <c r="AQ28" s="63">
        <f t="shared" si="31"/>
        <v>0</v>
      </c>
      <c r="AR28" s="53">
        <f t="shared" si="32"/>
        <v>0</v>
      </c>
      <c r="AS28" s="54" t="str">
        <f t="shared" si="33"/>
        <v/>
      </c>
      <c r="AT28" s="85">
        <f t="shared" si="34"/>
        <v>0</v>
      </c>
      <c r="AU28" s="63">
        <f t="shared" si="35"/>
        <v>0</v>
      </c>
      <c r="AV28" s="53">
        <f t="shared" si="36"/>
        <v>0</v>
      </c>
      <c r="AW28" s="54" t="str">
        <f t="shared" si="37"/>
        <v/>
      </c>
      <c r="AX28" s="85">
        <f t="shared" si="38"/>
        <v>0</v>
      </c>
      <c r="AY28" s="63">
        <f t="shared" si="39"/>
        <v>0</v>
      </c>
      <c r="AZ28" s="53">
        <f t="shared" si="40"/>
        <v>0</v>
      </c>
      <c r="BA28" s="54" t="str">
        <f t="shared" si="41"/>
        <v/>
      </c>
      <c r="BB28" s="85">
        <f t="shared" si="42"/>
        <v>0</v>
      </c>
      <c r="BC28" s="63">
        <f t="shared" si="43"/>
        <v>0</v>
      </c>
      <c r="BD28" s="53">
        <f t="shared" si="44"/>
        <v>0</v>
      </c>
      <c r="BE28" s="54" t="str">
        <f t="shared" si="45"/>
        <v/>
      </c>
      <c r="BF28" s="85">
        <f t="shared" si="46"/>
        <v>0</v>
      </c>
      <c r="BG28" s="63">
        <f t="shared" si="47"/>
        <v>0</v>
      </c>
      <c r="BH28" s="53">
        <f t="shared" si="48"/>
        <v>0</v>
      </c>
      <c r="BI28" s="54" t="str">
        <f t="shared" si="49"/>
        <v/>
      </c>
      <c r="BJ28" s="85">
        <f t="shared" si="50"/>
        <v>0</v>
      </c>
      <c r="BK28" s="63">
        <f t="shared" si="51"/>
        <v>0</v>
      </c>
      <c r="BL28" s="53">
        <f t="shared" si="52"/>
        <v>0</v>
      </c>
      <c r="BM28" s="54" t="str">
        <f t="shared" si="53"/>
        <v/>
      </c>
      <c r="BN28" s="85">
        <f t="shared" si="54"/>
        <v>0</v>
      </c>
      <c r="BO28" s="63">
        <f t="shared" si="55"/>
        <v>0</v>
      </c>
      <c r="BP28" s="53">
        <f t="shared" si="56"/>
        <v>0</v>
      </c>
      <c r="BQ28" s="54" t="str">
        <f t="shared" si="57"/>
        <v/>
      </c>
      <c r="BR28" s="85">
        <f t="shared" si="58"/>
        <v>0</v>
      </c>
      <c r="BS28" s="60">
        <f t="shared" si="7"/>
        <v>0</v>
      </c>
      <c r="BT28" s="59">
        <f t="shared" si="8"/>
        <v>0</v>
      </c>
      <c r="BU28" s="57"/>
      <c r="BV28" s="44"/>
      <c r="BY28" s="44"/>
      <c r="BZ28" s="44"/>
      <c r="CA28" s="279">
        <f t="shared" si="59"/>
        <v>0</v>
      </c>
      <c r="CB28" s="44"/>
      <c r="CC28" s="44"/>
      <c r="CD28" s="44"/>
    </row>
    <row r="29" spans="1:82" ht="16.5" hidden="1" customHeight="1">
      <c r="A29" s="366">
        <f t="shared" si="10"/>
        <v>25</v>
      </c>
      <c r="B29" s="29"/>
      <c r="C29" s="367"/>
      <c r="D29" s="368"/>
      <c r="E29" s="369"/>
      <c r="F29" s="30"/>
      <c r="G29" s="31"/>
      <c r="H29" s="32"/>
      <c r="I29" s="370"/>
      <c r="J29" s="370"/>
      <c r="K29" s="33"/>
      <c r="L29" s="33"/>
      <c r="M29" s="33"/>
      <c r="N29" s="371"/>
      <c r="O29" s="372"/>
      <c r="P29" s="372"/>
      <c r="Q29" s="106" t="s">
        <v>160</v>
      </c>
      <c r="R29" s="107" t="s">
        <v>160</v>
      </c>
      <c r="S29" s="43"/>
      <c r="T29" s="122" t="s">
        <v>160</v>
      </c>
      <c r="U29" s="122" t="s">
        <v>160</v>
      </c>
      <c r="V29" s="123" t="s">
        <v>160</v>
      </c>
      <c r="W29" s="63">
        <f t="shared" si="11"/>
        <v>0</v>
      </c>
      <c r="X29" s="53">
        <f t="shared" si="12"/>
        <v>0</v>
      </c>
      <c r="Y29" s="54" t="str">
        <f t="shared" si="13"/>
        <v/>
      </c>
      <c r="Z29" s="85">
        <f t="shared" si="14"/>
        <v>0</v>
      </c>
      <c r="AA29" s="63">
        <f t="shared" si="15"/>
        <v>0</v>
      </c>
      <c r="AB29" s="53">
        <f t="shared" si="16"/>
        <v>0</v>
      </c>
      <c r="AC29" s="54" t="str">
        <f t="shared" si="17"/>
        <v/>
      </c>
      <c r="AD29" s="85">
        <f t="shared" si="18"/>
        <v>0</v>
      </c>
      <c r="AE29" s="63">
        <f t="shared" si="19"/>
        <v>0</v>
      </c>
      <c r="AF29" s="53">
        <f t="shared" si="20"/>
        <v>0</v>
      </c>
      <c r="AG29" s="54" t="str">
        <f t="shared" si="21"/>
        <v/>
      </c>
      <c r="AH29" s="85">
        <f t="shared" si="22"/>
        <v>0</v>
      </c>
      <c r="AI29" s="63">
        <f t="shared" si="23"/>
        <v>0</v>
      </c>
      <c r="AJ29" s="53">
        <f t="shared" si="24"/>
        <v>0</v>
      </c>
      <c r="AK29" s="54" t="str">
        <f t="shared" si="25"/>
        <v/>
      </c>
      <c r="AL29" s="85">
        <f t="shared" si="26"/>
        <v>0</v>
      </c>
      <c r="AM29" s="63">
        <f t="shared" si="27"/>
        <v>0</v>
      </c>
      <c r="AN29" s="53">
        <f t="shared" si="28"/>
        <v>0</v>
      </c>
      <c r="AO29" s="54" t="str">
        <f t="shared" si="29"/>
        <v/>
      </c>
      <c r="AP29" s="85">
        <f t="shared" si="30"/>
        <v>0</v>
      </c>
      <c r="AQ29" s="63">
        <f t="shared" si="31"/>
        <v>0</v>
      </c>
      <c r="AR29" s="53">
        <f t="shared" si="32"/>
        <v>0</v>
      </c>
      <c r="AS29" s="54" t="str">
        <f t="shared" si="33"/>
        <v/>
      </c>
      <c r="AT29" s="85">
        <f t="shared" si="34"/>
        <v>0</v>
      </c>
      <c r="AU29" s="63">
        <f t="shared" si="35"/>
        <v>0</v>
      </c>
      <c r="AV29" s="53">
        <f t="shared" si="36"/>
        <v>0</v>
      </c>
      <c r="AW29" s="54" t="str">
        <f t="shared" si="37"/>
        <v/>
      </c>
      <c r="AX29" s="85">
        <f t="shared" si="38"/>
        <v>0</v>
      </c>
      <c r="AY29" s="63">
        <f t="shared" si="39"/>
        <v>0</v>
      </c>
      <c r="AZ29" s="53">
        <f t="shared" si="40"/>
        <v>0</v>
      </c>
      <c r="BA29" s="54" t="str">
        <f t="shared" si="41"/>
        <v/>
      </c>
      <c r="BB29" s="85">
        <f t="shared" si="42"/>
        <v>0</v>
      </c>
      <c r="BC29" s="63">
        <f t="shared" si="43"/>
        <v>0</v>
      </c>
      <c r="BD29" s="53">
        <f t="shared" si="44"/>
        <v>0</v>
      </c>
      <c r="BE29" s="54" t="str">
        <f t="shared" si="45"/>
        <v/>
      </c>
      <c r="BF29" s="85">
        <f t="shared" si="46"/>
        <v>0</v>
      </c>
      <c r="BG29" s="63">
        <f t="shared" si="47"/>
        <v>0</v>
      </c>
      <c r="BH29" s="53">
        <f t="shared" si="48"/>
        <v>0</v>
      </c>
      <c r="BI29" s="54" t="str">
        <f t="shared" si="49"/>
        <v/>
      </c>
      <c r="BJ29" s="85">
        <f t="shared" si="50"/>
        <v>0</v>
      </c>
      <c r="BK29" s="63">
        <f t="shared" si="51"/>
        <v>0</v>
      </c>
      <c r="BL29" s="53">
        <f t="shared" si="52"/>
        <v>0</v>
      </c>
      <c r="BM29" s="54" t="str">
        <f t="shared" si="53"/>
        <v/>
      </c>
      <c r="BN29" s="85">
        <f t="shared" si="54"/>
        <v>0</v>
      </c>
      <c r="BO29" s="63">
        <f t="shared" si="55"/>
        <v>0</v>
      </c>
      <c r="BP29" s="53">
        <f t="shared" si="56"/>
        <v>0</v>
      </c>
      <c r="BQ29" s="54" t="str">
        <f t="shared" si="57"/>
        <v/>
      </c>
      <c r="BR29" s="85">
        <f t="shared" si="58"/>
        <v>0</v>
      </c>
      <c r="BS29" s="60">
        <f t="shared" si="7"/>
        <v>0</v>
      </c>
      <c r="BT29" s="59">
        <f t="shared" si="8"/>
        <v>0</v>
      </c>
      <c r="BU29" s="57"/>
      <c r="BV29" s="44"/>
      <c r="BY29" s="44"/>
      <c r="BZ29" s="44"/>
      <c r="CA29" s="279">
        <f t="shared" si="59"/>
        <v>0</v>
      </c>
      <c r="CB29" s="44"/>
      <c r="CC29" s="44"/>
      <c r="CD29" s="44"/>
    </row>
    <row r="30" spans="1:82" ht="16.5" hidden="1" customHeight="1">
      <c r="A30" s="366">
        <f t="shared" si="10"/>
        <v>26</v>
      </c>
      <c r="B30" s="29"/>
      <c r="C30" s="367"/>
      <c r="D30" s="368"/>
      <c r="E30" s="369"/>
      <c r="F30" s="30"/>
      <c r="G30" s="31"/>
      <c r="H30" s="32"/>
      <c r="I30" s="370"/>
      <c r="J30" s="370"/>
      <c r="K30" s="33"/>
      <c r="L30" s="33"/>
      <c r="M30" s="33"/>
      <c r="N30" s="371"/>
      <c r="O30" s="372"/>
      <c r="P30" s="372"/>
      <c r="Q30" s="106" t="s">
        <v>160</v>
      </c>
      <c r="R30" s="107" t="s">
        <v>160</v>
      </c>
      <c r="S30" s="43"/>
      <c r="T30" s="122" t="s">
        <v>160</v>
      </c>
      <c r="U30" s="122" t="s">
        <v>160</v>
      </c>
      <c r="V30" s="123" t="s">
        <v>160</v>
      </c>
      <c r="W30" s="63">
        <f t="shared" si="11"/>
        <v>0</v>
      </c>
      <c r="X30" s="53">
        <f t="shared" si="12"/>
        <v>0</v>
      </c>
      <c r="Y30" s="54" t="str">
        <f t="shared" si="13"/>
        <v/>
      </c>
      <c r="Z30" s="85">
        <f t="shared" si="14"/>
        <v>0</v>
      </c>
      <c r="AA30" s="63">
        <f t="shared" si="15"/>
        <v>0</v>
      </c>
      <c r="AB30" s="53">
        <f t="shared" si="16"/>
        <v>0</v>
      </c>
      <c r="AC30" s="54" t="str">
        <f t="shared" si="17"/>
        <v/>
      </c>
      <c r="AD30" s="85">
        <f t="shared" si="18"/>
        <v>0</v>
      </c>
      <c r="AE30" s="63">
        <f t="shared" si="19"/>
        <v>0</v>
      </c>
      <c r="AF30" s="53">
        <f t="shared" si="20"/>
        <v>0</v>
      </c>
      <c r="AG30" s="54" t="str">
        <f t="shared" si="21"/>
        <v/>
      </c>
      <c r="AH30" s="85">
        <f t="shared" si="22"/>
        <v>0</v>
      </c>
      <c r="AI30" s="63">
        <f t="shared" si="23"/>
        <v>0</v>
      </c>
      <c r="AJ30" s="53">
        <f t="shared" si="24"/>
        <v>0</v>
      </c>
      <c r="AK30" s="54" t="str">
        <f t="shared" si="25"/>
        <v/>
      </c>
      <c r="AL30" s="85">
        <f t="shared" si="26"/>
        <v>0</v>
      </c>
      <c r="AM30" s="63">
        <f t="shared" si="27"/>
        <v>0</v>
      </c>
      <c r="AN30" s="53">
        <f t="shared" si="28"/>
        <v>0</v>
      </c>
      <c r="AO30" s="54" t="str">
        <f t="shared" si="29"/>
        <v/>
      </c>
      <c r="AP30" s="85">
        <f t="shared" si="30"/>
        <v>0</v>
      </c>
      <c r="AQ30" s="63">
        <f t="shared" si="31"/>
        <v>0</v>
      </c>
      <c r="AR30" s="53">
        <f t="shared" si="32"/>
        <v>0</v>
      </c>
      <c r="AS30" s="54" t="str">
        <f t="shared" si="33"/>
        <v/>
      </c>
      <c r="AT30" s="85">
        <f t="shared" si="34"/>
        <v>0</v>
      </c>
      <c r="AU30" s="63">
        <f t="shared" si="35"/>
        <v>0</v>
      </c>
      <c r="AV30" s="53">
        <f t="shared" si="36"/>
        <v>0</v>
      </c>
      <c r="AW30" s="54" t="str">
        <f t="shared" si="37"/>
        <v/>
      </c>
      <c r="AX30" s="85">
        <f t="shared" si="38"/>
        <v>0</v>
      </c>
      <c r="AY30" s="63">
        <f t="shared" si="39"/>
        <v>0</v>
      </c>
      <c r="AZ30" s="53">
        <f t="shared" si="40"/>
        <v>0</v>
      </c>
      <c r="BA30" s="54" t="str">
        <f t="shared" si="41"/>
        <v/>
      </c>
      <c r="BB30" s="85">
        <f t="shared" si="42"/>
        <v>0</v>
      </c>
      <c r="BC30" s="63">
        <f t="shared" si="43"/>
        <v>0</v>
      </c>
      <c r="BD30" s="53">
        <f t="shared" si="44"/>
        <v>0</v>
      </c>
      <c r="BE30" s="54" t="str">
        <f t="shared" si="45"/>
        <v/>
      </c>
      <c r="BF30" s="85">
        <f t="shared" si="46"/>
        <v>0</v>
      </c>
      <c r="BG30" s="63">
        <f t="shared" si="47"/>
        <v>0</v>
      </c>
      <c r="BH30" s="53">
        <f t="shared" si="48"/>
        <v>0</v>
      </c>
      <c r="BI30" s="54" t="str">
        <f t="shared" si="49"/>
        <v/>
      </c>
      <c r="BJ30" s="85">
        <f t="shared" si="50"/>
        <v>0</v>
      </c>
      <c r="BK30" s="63">
        <f t="shared" si="51"/>
        <v>0</v>
      </c>
      <c r="BL30" s="53">
        <f t="shared" si="52"/>
        <v>0</v>
      </c>
      <c r="BM30" s="54" t="str">
        <f t="shared" si="53"/>
        <v/>
      </c>
      <c r="BN30" s="85">
        <f t="shared" si="54"/>
        <v>0</v>
      </c>
      <c r="BO30" s="63">
        <f t="shared" si="55"/>
        <v>0</v>
      </c>
      <c r="BP30" s="53">
        <f t="shared" si="56"/>
        <v>0</v>
      </c>
      <c r="BQ30" s="54" t="str">
        <f t="shared" si="57"/>
        <v/>
      </c>
      <c r="BR30" s="85">
        <f t="shared" si="58"/>
        <v>0</v>
      </c>
      <c r="BS30" s="60">
        <f t="shared" si="7"/>
        <v>0</v>
      </c>
      <c r="BT30" s="59">
        <f t="shared" si="8"/>
        <v>0</v>
      </c>
      <c r="BU30" s="57"/>
      <c r="BV30" s="44"/>
      <c r="BY30" s="44"/>
      <c r="BZ30" s="44"/>
      <c r="CA30" s="279">
        <f t="shared" si="59"/>
        <v>0</v>
      </c>
      <c r="CB30" s="44"/>
      <c r="CC30" s="44"/>
      <c r="CD30" s="44"/>
    </row>
    <row r="31" spans="1:82" ht="16.5" hidden="1" customHeight="1">
      <c r="A31" s="366">
        <f t="shared" si="10"/>
        <v>27</v>
      </c>
      <c r="B31" s="29"/>
      <c r="C31" s="367"/>
      <c r="D31" s="368"/>
      <c r="E31" s="369"/>
      <c r="F31" s="30"/>
      <c r="G31" s="31"/>
      <c r="H31" s="32"/>
      <c r="I31" s="370"/>
      <c r="J31" s="370"/>
      <c r="K31" s="33"/>
      <c r="L31" s="33"/>
      <c r="M31" s="33"/>
      <c r="N31" s="371"/>
      <c r="O31" s="372"/>
      <c r="P31" s="372"/>
      <c r="Q31" s="106" t="s">
        <v>160</v>
      </c>
      <c r="R31" s="107" t="s">
        <v>160</v>
      </c>
      <c r="S31" s="43"/>
      <c r="T31" s="122" t="s">
        <v>160</v>
      </c>
      <c r="U31" s="122" t="s">
        <v>160</v>
      </c>
      <c r="V31" s="123" t="s">
        <v>160</v>
      </c>
      <c r="W31" s="63">
        <f t="shared" si="11"/>
        <v>0</v>
      </c>
      <c r="X31" s="53">
        <f t="shared" si="12"/>
        <v>0</v>
      </c>
      <c r="Y31" s="54" t="str">
        <f t="shared" si="13"/>
        <v/>
      </c>
      <c r="Z31" s="85">
        <f t="shared" si="14"/>
        <v>0</v>
      </c>
      <c r="AA31" s="63">
        <f t="shared" si="15"/>
        <v>0</v>
      </c>
      <c r="AB31" s="53">
        <f t="shared" si="16"/>
        <v>0</v>
      </c>
      <c r="AC31" s="54" t="str">
        <f t="shared" si="17"/>
        <v/>
      </c>
      <c r="AD31" s="85">
        <f t="shared" si="18"/>
        <v>0</v>
      </c>
      <c r="AE31" s="63">
        <f t="shared" si="19"/>
        <v>0</v>
      </c>
      <c r="AF31" s="53">
        <f t="shared" si="20"/>
        <v>0</v>
      </c>
      <c r="AG31" s="54" t="str">
        <f t="shared" si="21"/>
        <v/>
      </c>
      <c r="AH31" s="85">
        <f t="shared" si="22"/>
        <v>0</v>
      </c>
      <c r="AI31" s="63">
        <f t="shared" si="23"/>
        <v>0</v>
      </c>
      <c r="AJ31" s="53">
        <f t="shared" si="24"/>
        <v>0</v>
      </c>
      <c r="AK31" s="54" t="str">
        <f t="shared" si="25"/>
        <v/>
      </c>
      <c r="AL31" s="85">
        <f t="shared" si="26"/>
        <v>0</v>
      </c>
      <c r="AM31" s="63">
        <f t="shared" si="27"/>
        <v>0</v>
      </c>
      <c r="AN31" s="53">
        <f t="shared" si="28"/>
        <v>0</v>
      </c>
      <c r="AO31" s="54" t="str">
        <f t="shared" si="29"/>
        <v/>
      </c>
      <c r="AP31" s="85">
        <f t="shared" si="30"/>
        <v>0</v>
      </c>
      <c r="AQ31" s="63">
        <f t="shared" si="31"/>
        <v>0</v>
      </c>
      <c r="AR31" s="53">
        <f t="shared" si="32"/>
        <v>0</v>
      </c>
      <c r="AS31" s="54" t="str">
        <f t="shared" si="33"/>
        <v/>
      </c>
      <c r="AT31" s="85">
        <f t="shared" si="34"/>
        <v>0</v>
      </c>
      <c r="AU31" s="63">
        <f t="shared" si="35"/>
        <v>0</v>
      </c>
      <c r="AV31" s="53">
        <f t="shared" si="36"/>
        <v>0</v>
      </c>
      <c r="AW31" s="54" t="str">
        <f t="shared" si="37"/>
        <v/>
      </c>
      <c r="AX31" s="85">
        <f t="shared" si="38"/>
        <v>0</v>
      </c>
      <c r="AY31" s="63">
        <f t="shared" si="39"/>
        <v>0</v>
      </c>
      <c r="AZ31" s="53">
        <f t="shared" si="40"/>
        <v>0</v>
      </c>
      <c r="BA31" s="54" t="str">
        <f t="shared" si="41"/>
        <v/>
      </c>
      <c r="BB31" s="85">
        <f t="shared" si="42"/>
        <v>0</v>
      </c>
      <c r="BC31" s="63">
        <f t="shared" si="43"/>
        <v>0</v>
      </c>
      <c r="BD31" s="53">
        <f t="shared" si="44"/>
        <v>0</v>
      </c>
      <c r="BE31" s="54" t="str">
        <f t="shared" si="45"/>
        <v/>
      </c>
      <c r="BF31" s="85">
        <f t="shared" si="46"/>
        <v>0</v>
      </c>
      <c r="BG31" s="63">
        <f t="shared" si="47"/>
        <v>0</v>
      </c>
      <c r="BH31" s="53">
        <f t="shared" si="48"/>
        <v>0</v>
      </c>
      <c r="BI31" s="54" t="str">
        <f t="shared" si="49"/>
        <v/>
      </c>
      <c r="BJ31" s="85">
        <f t="shared" si="50"/>
        <v>0</v>
      </c>
      <c r="BK31" s="63">
        <f t="shared" si="51"/>
        <v>0</v>
      </c>
      <c r="BL31" s="53">
        <f t="shared" si="52"/>
        <v>0</v>
      </c>
      <c r="BM31" s="54" t="str">
        <f t="shared" si="53"/>
        <v/>
      </c>
      <c r="BN31" s="85">
        <f t="shared" si="54"/>
        <v>0</v>
      </c>
      <c r="BO31" s="63">
        <f t="shared" si="55"/>
        <v>0</v>
      </c>
      <c r="BP31" s="53">
        <f t="shared" si="56"/>
        <v>0</v>
      </c>
      <c r="BQ31" s="54" t="str">
        <f t="shared" si="57"/>
        <v/>
      </c>
      <c r="BR31" s="85">
        <f t="shared" si="58"/>
        <v>0</v>
      </c>
      <c r="BS31" s="60">
        <f t="shared" si="7"/>
        <v>0</v>
      </c>
      <c r="BT31" s="59">
        <f t="shared" si="8"/>
        <v>0</v>
      </c>
      <c r="BU31" s="57"/>
      <c r="BV31" s="44"/>
      <c r="BY31" s="44"/>
      <c r="BZ31" s="44"/>
      <c r="CA31" s="279">
        <f t="shared" si="59"/>
        <v>0</v>
      </c>
      <c r="CB31" s="44"/>
      <c r="CC31" s="44"/>
      <c r="CD31" s="44"/>
    </row>
    <row r="32" spans="1:82" ht="16.5" hidden="1" customHeight="1">
      <c r="A32" s="366">
        <f t="shared" si="10"/>
        <v>28</v>
      </c>
      <c r="B32" s="29"/>
      <c r="C32" s="367"/>
      <c r="D32" s="368"/>
      <c r="E32" s="369"/>
      <c r="F32" s="30"/>
      <c r="G32" s="31"/>
      <c r="H32" s="32"/>
      <c r="I32" s="370"/>
      <c r="J32" s="370"/>
      <c r="K32" s="33"/>
      <c r="L32" s="33"/>
      <c r="M32" s="33"/>
      <c r="N32" s="371"/>
      <c r="O32" s="372"/>
      <c r="P32" s="372"/>
      <c r="Q32" s="106" t="s">
        <v>160</v>
      </c>
      <c r="R32" s="107" t="s">
        <v>160</v>
      </c>
      <c r="S32" s="43"/>
      <c r="T32" s="122" t="s">
        <v>160</v>
      </c>
      <c r="U32" s="122" t="s">
        <v>160</v>
      </c>
      <c r="V32" s="123" t="s">
        <v>160</v>
      </c>
      <c r="W32" s="63">
        <f t="shared" si="11"/>
        <v>0</v>
      </c>
      <c r="X32" s="53">
        <f t="shared" si="12"/>
        <v>0</v>
      </c>
      <c r="Y32" s="54" t="str">
        <f t="shared" si="13"/>
        <v/>
      </c>
      <c r="Z32" s="85">
        <f t="shared" si="14"/>
        <v>0</v>
      </c>
      <c r="AA32" s="63">
        <f t="shared" si="15"/>
        <v>0</v>
      </c>
      <c r="AB32" s="53">
        <f t="shared" si="16"/>
        <v>0</v>
      </c>
      <c r="AC32" s="54" t="str">
        <f t="shared" si="17"/>
        <v/>
      </c>
      <c r="AD32" s="85">
        <f t="shared" si="18"/>
        <v>0</v>
      </c>
      <c r="AE32" s="63">
        <f t="shared" si="19"/>
        <v>0</v>
      </c>
      <c r="AF32" s="53">
        <f t="shared" si="20"/>
        <v>0</v>
      </c>
      <c r="AG32" s="54" t="str">
        <f t="shared" si="21"/>
        <v/>
      </c>
      <c r="AH32" s="85">
        <f t="shared" si="22"/>
        <v>0</v>
      </c>
      <c r="AI32" s="63">
        <f t="shared" si="23"/>
        <v>0</v>
      </c>
      <c r="AJ32" s="53">
        <f t="shared" si="24"/>
        <v>0</v>
      </c>
      <c r="AK32" s="54" t="str">
        <f t="shared" si="25"/>
        <v/>
      </c>
      <c r="AL32" s="85">
        <f t="shared" si="26"/>
        <v>0</v>
      </c>
      <c r="AM32" s="63">
        <f t="shared" si="27"/>
        <v>0</v>
      </c>
      <c r="AN32" s="53">
        <f t="shared" si="28"/>
        <v>0</v>
      </c>
      <c r="AO32" s="54" t="str">
        <f t="shared" si="29"/>
        <v/>
      </c>
      <c r="AP32" s="85">
        <f t="shared" si="30"/>
        <v>0</v>
      </c>
      <c r="AQ32" s="63">
        <f t="shared" si="31"/>
        <v>0</v>
      </c>
      <c r="AR32" s="53">
        <f t="shared" si="32"/>
        <v>0</v>
      </c>
      <c r="AS32" s="54" t="str">
        <f t="shared" si="33"/>
        <v/>
      </c>
      <c r="AT32" s="85">
        <f t="shared" si="34"/>
        <v>0</v>
      </c>
      <c r="AU32" s="63">
        <f t="shared" si="35"/>
        <v>0</v>
      </c>
      <c r="AV32" s="53">
        <f t="shared" si="36"/>
        <v>0</v>
      </c>
      <c r="AW32" s="54" t="str">
        <f t="shared" si="37"/>
        <v/>
      </c>
      <c r="AX32" s="85">
        <f t="shared" si="38"/>
        <v>0</v>
      </c>
      <c r="AY32" s="63">
        <f t="shared" si="39"/>
        <v>0</v>
      </c>
      <c r="AZ32" s="53">
        <f t="shared" si="40"/>
        <v>0</v>
      </c>
      <c r="BA32" s="54" t="str">
        <f t="shared" si="41"/>
        <v/>
      </c>
      <c r="BB32" s="85">
        <f t="shared" si="42"/>
        <v>0</v>
      </c>
      <c r="BC32" s="63">
        <f t="shared" si="43"/>
        <v>0</v>
      </c>
      <c r="BD32" s="53">
        <f t="shared" si="44"/>
        <v>0</v>
      </c>
      <c r="BE32" s="54" t="str">
        <f t="shared" si="45"/>
        <v/>
      </c>
      <c r="BF32" s="85">
        <f t="shared" si="46"/>
        <v>0</v>
      </c>
      <c r="BG32" s="63">
        <f t="shared" si="47"/>
        <v>0</v>
      </c>
      <c r="BH32" s="53">
        <f t="shared" si="48"/>
        <v>0</v>
      </c>
      <c r="BI32" s="54" t="str">
        <f t="shared" si="49"/>
        <v/>
      </c>
      <c r="BJ32" s="85">
        <f t="shared" si="50"/>
        <v>0</v>
      </c>
      <c r="BK32" s="63">
        <f t="shared" si="51"/>
        <v>0</v>
      </c>
      <c r="BL32" s="53">
        <f t="shared" si="52"/>
        <v>0</v>
      </c>
      <c r="BM32" s="54" t="str">
        <f t="shared" si="53"/>
        <v/>
      </c>
      <c r="BN32" s="85">
        <f t="shared" si="54"/>
        <v>0</v>
      </c>
      <c r="BO32" s="63">
        <f t="shared" si="55"/>
        <v>0</v>
      </c>
      <c r="BP32" s="53">
        <f t="shared" si="56"/>
        <v>0</v>
      </c>
      <c r="BQ32" s="54" t="str">
        <f t="shared" si="57"/>
        <v/>
      </c>
      <c r="BR32" s="85">
        <f t="shared" si="58"/>
        <v>0</v>
      </c>
      <c r="BS32" s="60">
        <f t="shared" si="7"/>
        <v>0</v>
      </c>
      <c r="BT32" s="59">
        <f t="shared" si="8"/>
        <v>0</v>
      </c>
      <c r="BU32" s="57"/>
      <c r="BV32" s="44"/>
      <c r="BY32" s="44"/>
      <c r="BZ32" s="44"/>
      <c r="CA32" s="279">
        <f t="shared" si="59"/>
        <v>0</v>
      </c>
      <c r="CB32" s="44"/>
      <c r="CC32" s="44"/>
      <c r="CD32" s="44"/>
    </row>
    <row r="33" spans="1:82" ht="16.5" hidden="1" customHeight="1">
      <c r="A33" s="366">
        <f t="shared" si="10"/>
        <v>29</v>
      </c>
      <c r="B33" s="29"/>
      <c r="C33" s="367"/>
      <c r="D33" s="368"/>
      <c r="E33" s="369"/>
      <c r="F33" s="30"/>
      <c r="G33" s="31"/>
      <c r="H33" s="32"/>
      <c r="I33" s="370"/>
      <c r="J33" s="370"/>
      <c r="K33" s="33"/>
      <c r="L33" s="33"/>
      <c r="M33" s="33"/>
      <c r="N33" s="371"/>
      <c r="O33" s="372"/>
      <c r="P33" s="372"/>
      <c r="Q33" s="106" t="s">
        <v>160</v>
      </c>
      <c r="R33" s="107" t="s">
        <v>160</v>
      </c>
      <c r="S33" s="43"/>
      <c r="T33" s="122" t="s">
        <v>160</v>
      </c>
      <c r="U33" s="122" t="s">
        <v>160</v>
      </c>
      <c r="V33" s="123" t="s">
        <v>160</v>
      </c>
      <c r="W33" s="63">
        <f t="shared" si="11"/>
        <v>0</v>
      </c>
      <c r="X33" s="53">
        <f t="shared" si="12"/>
        <v>0</v>
      </c>
      <c r="Y33" s="54" t="str">
        <f t="shared" si="13"/>
        <v/>
      </c>
      <c r="Z33" s="85">
        <f t="shared" si="14"/>
        <v>0</v>
      </c>
      <c r="AA33" s="63">
        <f t="shared" si="15"/>
        <v>0</v>
      </c>
      <c r="AB33" s="53">
        <f t="shared" si="16"/>
        <v>0</v>
      </c>
      <c r="AC33" s="54" t="str">
        <f t="shared" si="17"/>
        <v/>
      </c>
      <c r="AD33" s="85">
        <f t="shared" si="18"/>
        <v>0</v>
      </c>
      <c r="AE33" s="63">
        <f t="shared" si="19"/>
        <v>0</v>
      </c>
      <c r="AF33" s="53">
        <f t="shared" si="20"/>
        <v>0</v>
      </c>
      <c r="AG33" s="54" t="str">
        <f t="shared" si="21"/>
        <v/>
      </c>
      <c r="AH33" s="85">
        <f t="shared" si="22"/>
        <v>0</v>
      </c>
      <c r="AI33" s="63">
        <f t="shared" si="23"/>
        <v>0</v>
      </c>
      <c r="AJ33" s="53">
        <f t="shared" si="24"/>
        <v>0</v>
      </c>
      <c r="AK33" s="54" t="str">
        <f t="shared" si="25"/>
        <v/>
      </c>
      <c r="AL33" s="85">
        <f t="shared" si="26"/>
        <v>0</v>
      </c>
      <c r="AM33" s="63">
        <f t="shared" si="27"/>
        <v>0</v>
      </c>
      <c r="AN33" s="53">
        <f t="shared" si="28"/>
        <v>0</v>
      </c>
      <c r="AO33" s="54" t="str">
        <f t="shared" si="29"/>
        <v/>
      </c>
      <c r="AP33" s="85">
        <f t="shared" si="30"/>
        <v>0</v>
      </c>
      <c r="AQ33" s="63">
        <f t="shared" si="31"/>
        <v>0</v>
      </c>
      <c r="AR33" s="53">
        <f t="shared" si="32"/>
        <v>0</v>
      </c>
      <c r="AS33" s="54" t="str">
        <f t="shared" si="33"/>
        <v/>
      </c>
      <c r="AT33" s="85">
        <f t="shared" si="34"/>
        <v>0</v>
      </c>
      <c r="AU33" s="63">
        <f t="shared" si="35"/>
        <v>0</v>
      </c>
      <c r="AV33" s="53">
        <f t="shared" si="36"/>
        <v>0</v>
      </c>
      <c r="AW33" s="54" t="str">
        <f t="shared" si="37"/>
        <v/>
      </c>
      <c r="AX33" s="85">
        <f t="shared" si="38"/>
        <v>0</v>
      </c>
      <c r="AY33" s="63">
        <f t="shared" si="39"/>
        <v>0</v>
      </c>
      <c r="AZ33" s="53">
        <f t="shared" si="40"/>
        <v>0</v>
      </c>
      <c r="BA33" s="54" t="str">
        <f t="shared" si="41"/>
        <v/>
      </c>
      <c r="BB33" s="85">
        <f t="shared" si="42"/>
        <v>0</v>
      </c>
      <c r="BC33" s="63">
        <f t="shared" si="43"/>
        <v>0</v>
      </c>
      <c r="BD33" s="53">
        <f t="shared" si="44"/>
        <v>0</v>
      </c>
      <c r="BE33" s="54" t="str">
        <f t="shared" si="45"/>
        <v/>
      </c>
      <c r="BF33" s="85">
        <f t="shared" si="46"/>
        <v>0</v>
      </c>
      <c r="BG33" s="63">
        <f t="shared" si="47"/>
        <v>0</v>
      </c>
      <c r="BH33" s="53">
        <f t="shared" si="48"/>
        <v>0</v>
      </c>
      <c r="BI33" s="54" t="str">
        <f t="shared" si="49"/>
        <v/>
      </c>
      <c r="BJ33" s="85">
        <f t="shared" si="50"/>
        <v>0</v>
      </c>
      <c r="BK33" s="63">
        <f t="shared" si="51"/>
        <v>0</v>
      </c>
      <c r="BL33" s="53">
        <f t="shared" si="52"/>
        <v>0</v>
      </c>
      <c r="BM33" s="54" t="str">
        <f t="shared" si="53"/>
        <v/>
      </c>
      <c r="BN33" s="85">
        <f t="shared" si="54"/>
        <v>0</v>
      </c>
      <c r="BO33" s="63">
        <f t="shared" si="55"/>
        <v>0</v>
      </c>
      <c r="BP33" s="53">
        <f t="shared" si="56"/>
        <v>0</v>
      </c>
      <c r="BQ33" s="54" t="str">
        <f t="shared" si="57"/>
        <v/>
      </c>
      <c r="BR33" s="85">
        <f t="shared" si="58"/>
        <v>0</v>
      </c>
      <c r="BS33" s="60">
        <f t="shared" si="7"/>
        <v>0</v>
      </c>
      <c r="BT33" s="59">
        <f t="shared" si="8"/>
        <v>0</v>
      </c>
      <c r="BU33" s="57"/>
      <c r="BV33" s="44"/>
      <c r="BY33" s="44"/>
      <c r="BZ33" s="44"/>
      <c r="CA33" s="279">
        <f t="shared" si="59"/>
        <v>0</v>
      </c>
      <c r="CB33" s="44"/>
      <c r="CC33" s="44"/>
      <c r="CD33" s="44"/>
    </row>
    <row r="34" spans="1:82" ht="16.5" hidden="1" customHeight="1">
      <c r="A34" s="366">
        <f t="shared" si="10"/>
        <v>30</v>
      </c>
      <c r="B34" s="29"/>
      <c r="C34" s="367"/>
      <c r="D34" s="368"/>
      <c r="E34" s="369"/>
      <c r="F34" s="30"/>
      <c r="G34" s="31"/>
      <c r="H34" s="32"/>
      <c r="I34" s="370"/>
      <c r="J34" s="370"/>
      <c r="K34" s="33"/>
      <c r="L34" s="33"/>
      <c r="M34" s="33"/>
      <c r="N34" s="371"/>
      <c r="O34" s="372"/>
      <c r="P34" s="372"/>
      <c r="Q34" s="106" t="s">
        <v>160</v>
      </c>
      <c r="R34" s="107" t="s">
        <v>160</v>
      </c>
      <c r="S34" s="43"/>
      <c r="T34" s="122" t="s">
        <v>160</v>
      </c>
      <c r="U34" s="122" t="s">
        <v>160</v>
      </c>
      <c r="V34" s="123" t="s">
        <v>160</v>
      </c>
      <c r="W34" s="63">
        <f t="shared" si="11"/>
        <v>0</v>
      </c>
      <c r="X34" s="53">
        <f t="shared" si="12"/>
        <v>0</v>
      </c>
      <c r="Y34" s="54" t="str">
        <f t="shared" si="13"/>
        <v/>
      </c>
      <c r="Z34" s="85">
        <f t="shared" si="14"/>
        <v>0</v>
      </c>
      <c r="AA34" s="63">
        <f t="shared" si="15"/>
        <v>0</v>
      </c>
      <c r="AB34" s="53">
        <f t="shared" si="16"/>
        <v>0</v>
      </c>
      <c r="AC34" s="54" t="str">
        <f t="shared" si="17"/>
        <v/>
      </c>
      <c r="AD34" s="85">
        <f t="shared" si="18"/>
        <v>0</v>
      </c>
      <c r="AE34" s="63">
        <f t="shared" si="19"/>
        <v>0</v>
      </c>
      <c r="AF34" s="53">
        <f t="shared" si="20"/>
        <v>0</v>
      </c>
      <c r="AG34" s="54" t="str">
        <f t="shared" si="21"/>
        <v/>
      </c>
      <c r="AH34" s="85">
        <f t="shared" si="22"/>
        <v>0</v>
      </c>
      <c r="AI34" s="63">
        <f t="shared" si="23"/>
        <v>0</v>
      </c>
      <c r="AJ34" s="53">
        <f t="shared" si="24"/>
        <v>0</v>
      </c>
      <c r="AK34" s="54" t="str">
        <f t="shared" si="25"/>
        <v/>
      </c>
      <c r="AL34" s="85">
        <f t="shared" si="26"/>
        <v>0</v>
      </c>
      <c r="AM34" s="63">
        <f t="shared" si="27"/>
        <v>0</v>
      </c>
      <c r="AN34" s="53">
        <f t="shared" si="28"/>
        <v>0</v>
      </c>
      <c r="AO34" s="54" t="str">
        <f t="shared" si="29"/>
        <v/>
      </c>
      <c r="AP34" s="85">
        <f t="shared" si="30"/>
        <v>0</v>
      </c>
      <c r="AQ34" s="63">
        <f t="shared" si="31"/>
        <v>0</v>
      </c>
      <c r="AR34" s="53">
        <f t="shared" si="32"/>
        <v>0</v>
      </c>
      <c r="AS34" s="54" t="str">
        <f t="shared" si="33"/>
        <v/>
      </c>
      <c r="AT34" s="85">
        <f t="shared" si="34"/>
        <v>0</v>
      </c>
      <c r="AU34" s="63">
        <f t="shared" si="35"/>
        <v>0</v>
      </c>
      <c r="AV34" s="53">
        <f t="shared" si="36"/>
        <v>0</v>
      </c>
      <c r="AW34" s="54" t="str">
        <f t="shared" si="37"/>
        <v/>
      </c>
      <c r="AX34" s="85">
        <f t="shared" si="38"/>
        <v>0</v>
      </c>
      <c r="AY34" s="63">
        <f t="shared" si="39"/>
        <v>0</v>
      </c>
      <c r="AZ34" s="53">
        <f t="shared" si="40"/>
        <v>0</v>
      </c>
      <c r="BA34" s="54" t="str">
        <f t="shared" si="41"/>
        <v/>
      </c>
      <c r="BB34" s="85">
        <f t="shared" si="42"/>
        <v>0</v>
      </c>
      <c r="BC34" s="63">
        <f t="shared" si="43"/>
        <v>0</v>
      </c>
      <c r="BD34" s="53">
        <f t="shared" si="44"/>
        <v>0</v>
      </c>
      <c r="BE34" s="54" t="str">
        <f t="shared" si="45"/>
        <v/>
      </c>
      <c r="BF34" s="85">
        <f t="shared" si="46"/>
        <v>0</v>
      </c>
      <c r="BG34" s="63">
        <f t="shared" si="47"/>
        <v>0</v>
      </c>
      <c r="BH34" s="53">
        <f t="shared" si="48"/>
        <v>0</v>
      </c>
      <c r="BI34" s="54" t="str">
        <f t="shared" si="49"/>
        <v/>
      </c>
      <c r="BJ34" s="85">
        <f t="shared" si="50"/>
        <v>0</v>
      </c>
      <c r="BK34" s="63">
        <f t="shared" si="51"/>
        <v>0</v>
      </c>
      <c r="BL34" s="53">
        <f t="shared" si="52"/>
        <v>0</v>
      </c>
      <c r="BM34" s="54" t="str">
        <f t="shared" si="53"/>
        <v/>
      </c>
      <c r="BN34" s="85">
        <f t="shared" si="54"/>
        <v>0</v>
      </c>
      <c r="BO34" s="63">
        <f t="shared" si="55"/>
        <v>0</v>
      </c>
      <c r="BP34" s="53">
        <f t="shared" si="56"/>
        <v>0</v>
      </c>
      <c r="BQ34" s="54" t="str">
        <f t="shared" si="57"/>
        <v/>
      </c>
      <c r="BR34" s="85">
        <f t="shared" si="58"/>
        <v>0</v>
      </c>
      <c r="BS34" s="60">
        <f t="shared" si="7"/>
        <v>0</v>
      </c>
      <c r="BT34" s="59">
        <f t="shared" si="8"/>
        <v>0</v>
      </c>
      <c r="BU34" s="57"/>
      <c r="BV34" s="44"/>
      <c r="BY34" s="44"/>
      <c r="BZ34" s="44"/>
      <c r="CA34" s="279">
        <f t="shared" si="59"/>
        <v>0</v>
      </c>
      <c r="CB34" s="44"/>
      <c r="CC34" s="44"/>
      <c r="CD34" s="44"/>
    </row>
    <row r="35" spans="1:82" ht="16.5" hidden="1" customHeight="1">
      <c r="A35" s="366">
        <f t="shared" si="10"/>
        <v>31</v>
      </c>
      <c r="B35" s="29"/>
      <c r="C35" s="367"/>
      <c r="D35" s="368"/>
      <c r="E35" s="369"/>
      <c r="F35" s="30"/>
      <c r="G35" s="31"/>
      <c r="H35" s="32"/>
      <c r="I35" s="370"/>
      <c r="J35" s="370"/>
      <c r="K35" s="33"/>
      <c r="L35" s="33"/>
      <c r="M35" s="33"/>
      <c r="N35" s="371"/>
      <c r="O35" s="372"/>
      <c r="P35" s="372"/>
      <c r="Q35" s="106" t="s">
        <v>160</v>
      </c>
      <c r="R35" s="107" t="s">
        <v>160</v>
      </c>
      <c r="S35" s="43"/>
      <c r="T35" s="122" t="s">
        <v>160</v>
      </c>
      <c r="U35" s="122" t="s">
        <v>160</v>
      </c>
      <c r="V35" s="123" t="s">
        <v>160</v>
      </c>
      <c r="W35" s="63">
        <f t="shared" si="11"/>
        <v>0</v>
      </c>
      <c r="X35" s="53">
        <f t="shared" si="12"/>
        <v>0</v>
      </c>
      <c r="Y35" s="54" t="str">
        <f t="shared" si="13"/>
        <v/>
      </c>
      <c r="Z35" s="85">
        <f t="shared" si="14"/>
        <v>0</v>
      </c>
      <c r="AA35" s="63">
        <f t="shared" si="15"/>
        <v>0</v>
      </c>
      <c r="AB35" s="53">
        <f t="shared" si="16"/>
        <v>0</v>
      </c>
      <c r="AC35" s="54" t="str">
        <f t="shared" si="17"/>
        <v/>
      </c>
      <c r="AD35" s="85">
        <f t="shared" si="18"/>
        <v>0</v>
      </c>
      <c r="AE35" s="63">
        <f t="shared" si="19"/>
        <v>0</v>
      </c>
      <c r="AF35" s="53">
        <f t="shared" si="20"/>
        <v>0</v>
      </c>
      <c r="AG35" s="54" t="str">
        <f t="shared" si="21"/>
        <v/>
      </c>
      <c r="AH35" s="85">
        <f t="shared" si="22"/>
        <v>0</v>
      </c>
      <c r="AI35" s="63">
        <f t="shared" si="23"/>
        <v>0</v>
      </c>
      <c r="AJ35" s="53">
        <f t="shared" si="24"/>
        <v>0</v>
      </c>
      <c r="AK35" s="54" t="str">
        <f t="shared" si="25"/>
        <v/>
      </c>
      <c r="AL35" s="85">
        <f t="shared" si="26"/>
        <v>0</v>
      </c>
      <c r="AM35" s="63">
        <f t="shared" si="27"/>
        <v>0</v>
      </c>
      <c r="AN35" s="53">
        <f t="shared" si="28"/>
        <v>0</v>
      </c>
      <c r="AO35" s="54" t="str">
        <f t="shared" si="29"/>
        <v/>
      </c>
      <c r="AP35" s="85">
        <f t="shared" si="30"/>
        <v>0</v>
      </c>
      <c r="AQ35" s="63">
        <f t="shared" si="31"/>
        <v>0</v>
      </c>
      <c r="AR35" s="53">
        <f t="shared" si="32"/>
        <v>0</v>
      </c>
      <c r="AS35" s="54" t="str">
        <f t="shared" si="33"/>
        <v/>
      </c>
      <c r="AT35" s="85">
        <f t="shared" si="34"/>
        <v>0</v>
      </c>
      <c r="AU35" s="63">
        <f t="shared" si="35"/>
        <v>0</v>
      </c>
      <c r="AV35" s="53">
        <f t="shared" si="36"/>
        <v>0</v>
      </c>
      <c r="AW35" s="54" t="str">
        <f t="shared" si="37"/>
        <v/>
      </c>
      <c r="AX35" s="85">
        <f t="shared" si="38"/>
        <v>0</v>
      </c>
      <c r="AY35" s="63">
        <f t="shared" si="39"/>
        <v>0</v>
      </c>
      <c r="AZ35" s="53">
        <f t="shared" si="40"/>
        <v>0</v>
      </c>
      <c r="BA35" s="54" t="str">
        <f t="shared" si="41"/>
        <v/>
      </c>
      <c r="BB35" s="85">
        <f t="shared" si="42"/>
        <v>0</v>
      </c>
      <c r="BC35" s="63">
        <f t="shared" si="43"/>
        <v>0</v>
      </c>
      <c r="BD35" s="53">
        <f t="shared" si="44"/>
        <v>0</v>
      </c>
      <c r="BE35" s="54" t="str">
        <f t="shared" si="45"/>
        <v/>
      </c>
      <c r="BF35" s="85">
        <f t="shared" si="46"/>
        <v>0</v>
      </c>
      <c r="BG35" s="63">
        <f t="shared" si="47"/>
        <v>0</v>
      </c>
      <c r="BH35" s="53">
        <f t="shared" si="48"/>
        <v>0</v>
      </c>
      <c r="BI35" s="54" t="str">
        <f t="shared" si="49"/>
        <v/>
      </c>
      <c r="BJ35" s="85">
        <f t="shared" si="50"/>
        <v>0</v>
      </c>
      <c r="BK35" s="63">
        <f t="shared" si="51"/>
        <v>0</v>
      </c>
      <c r="BL35" s="53">
        <f t="shared" si="52"/>
        <v>0</v>
      </c>
      <c r="BM35" s="54" t="str">
        <f t="shared" si="53"/>
        <v/>
      </c>
      <c r="BN35" s="85">
        <f t="shared" si="54"/>
        <v>0</v>
      </c>
      <c r="BO35" s="63">
        <f t="shared" si="55"/>
        <v>0</v>
      </c>
      <c r="BP35" s="53">
        <f t="shared" si="56"/>
        <v>0</v>
      </c>
      <c r="BQ35" s="54" t="str">
        <f t="shared" si="57"/>
        <v/>
      </c>
      <c r="BR35" s="85">
        <f t="shared" si="58"/>
        <v>0</v>
      </c>
      <c r="BS35" s="60">
        <f t="shared" si="7"/>
        <v>0</v>
      </c>
      <c r="BT35" s="59">
        <f t="shared" si="8"/>
        <v>0</v>
      </c>
      <c r="BU35" s="57"/>
      <c r="BV35" s="44"/>
      <c r="BY35" s="44"/>
      <c r="BZ35" s="44"/>
      <c r="CA35" s="279">
        <f t="shared" si="59"/>
        <v>0</v>
      </c>
      <c r="CB35" s="44"/>
      <c r="CC35" s="44"/>
      <c r="CD35" s="44"/>
    </row>
    <row r="36" spans="1:82" ht="16.5" hidden="1" customHeight="1">
      <c r="A36" s="366">
        <f t="shared" si="10"/>
        <v>32</v>
      </c>
      <c r="B36" s="29"/>
      <c r="C36" s="367"/>
      <c r="D36" s="368"/>
      <c r="E36" s="369"/>
      <c r="F36" s="30"/>
      <c r="G36" s="31"/>
      <c r="H36" s="32"/>
      <c r="I36" s="370"/>
      <c r="J36" s="370"/>
      <c r="K36" s="33"/>
      <c r="L36" s="33"/>
      <c r="M36" s="33"/>
      <c r="N36" s="371"/>
      <c r="O36" s="372"/>
      <c r="P36" s="372"/>
      <c r="Q36" s="106" t="s">
        <v>160</v>
      </c>
      <c r="R36" s="107" t="s">
        <v>160</v>
      </c>
      <c r="S36" s="43"/>
      <c r="T36" s="122" t="s">
        <v>160</v>
      </c>
      <c r="U36" s="122" t="s">
        <v>160</v>
      </c>
      <c r="V36" s="123" t="s">
        <v>160</v>
      </c>
      <c r="W36" s="63">
        <f t="shared" si="11"/>
        <v>0</v>
      </c>
      <c r="X36" s="53">
        <f t="shared" si="12"/>
        <v>0</v>
      </c>
      <c r="Y36" s="54" t="str">
        <f t="shared" si="13"/>
        <v/>
      </c>
      <c r="Z36" s="85">
        <f t="shared" si="14"/>
        <v>0</v>
      </c>
      <c r="AA36" s="63">
        <f t="shared" si="15"/>
        <v>0</v>
      </c>
      <c r="AB36" s="53">
        <f t="shared" si="16"/>
        <v>0</v>
      </c>
      <c r="AC36" s="54" t="str">
        <f t="shared" si="17"/>
        <v/>
      </c>
      <c r="AD36" s="85">
        <f t="shared" si="18"/>
        <v>0</v>
      </c>
      <c r="AE36" s="63">
        <f t="shared" si="19"/>
        <v>0</v>
      </c>
      <c r="AF36" s="53">
        <f t="shared" si="20"/>
        <v>0</v>
      </c>
      <c r="AG36" s="54" t="str">
        <f t="shared" si="21"/>
        <v/>
      </c>
      <c r="AH36" s="85">
        <f t="shared" si="22"/>
        <v>0</v>
      </c>
      <c r="AI36" s="63">
        <f t="shared" si="23"/>
        <v>0</v>
      </c>
      <c r="AJ36" s="53">
        <f t="shared" si="24"/>
        <v>0</v>
      </c>
      <c r="AK36" s="54" t="str">
        <f t="shared" si="25"/>
        <v/>
      </c>
      <c r="AL36" s="85">
        <f t="shared" si="26"/>
        <v>0</v>
      </c>
      <c r="AM36" s="63">
        <f t="shared" si="27"/>
        <v>0</v>
      </c>
      <c r="AN36" s="53">
        <f t="shared" si="28"/>
        <v>0</v>
      </c>
      <c r="AO36" s="54" t="str">
        <f t="shared" si="29"/>
        <v/>
      </c>
      <c r="AP36" s="85">
        <f t="shared" si="30"/>
        <v>0</v>
      </c>
      <c r="AQ36" s="63">
        <f t="shared" si="31"/>
        <v>0</v>
      </c>
      <c r="AR36" s="53">
        <f t="shared" si="32"/>
        <v>0</v>
      </c>
      <c r="AS36" s="54" t="str">
        <f t="shared" si="33"/>
        <v/>
      </c>
      <c r="AT36" s="85">
        <f t="shared" si="34"/>
        <v>0</v>
      </c>
      <c r="AU36" s="63">
        <f t="shared" si="35"/>
        <v>0</v>
      </c>
      <c r="AV36" s="53">
        <f t="shared" si="36"/>
        <v>0</v>
      </c>
      <c r="AW36" s="54" t="str">
        <f t="shared" si="37"/>
        <v/>
      </c>
      <c r="AX36" s="85">
        <f t="shared" si="38"/>
        <v>0</v>
      </c>
      <c r="AY36" s="63">
        <f t="shared" si="39"/>
        <v>0</v>
      </c>
      <c r="AZ36" s="53">
        <f t="shared" si="40"/>
        <v>0</v>
      </c>
      <c r="BA36" s="54" t="str">
        <f t="shared" si="41"/>
        <v/>
      </c>
      <c r="BB36" s="85">
        <f t="shared" si="42"/>
        <v>0</v>
      </c>
      <c r="BC36" s="63">
        <f t="shared" si="43"/>
        <v>0</v>
      </c>
      <c r="BD36" s="53">
        <f t="shared" si="44"/>
        <v>0</v>
      </c>
      <c r="BE36" s="54" t="str">
        <f t="shared" si="45"/>
        <v/>
      </c>
      <c r="BF36" s="85">
        <f t="shared" si="46"/>
        <v>0</v>
      </c>
      <c r="BG36" s="63">
        <f t="shared" si="47"/>
        <v>0</v>
      </c>
      <c r="BH36" s="53">
        <f t="shared" si="48"/>
        <v>0</v>
      </c>
      <c r="BI36" s="54" t="str">
        <f t="shared" si="49"/>
        <v/>
      </c>
      <c r="BJ36" s="85">
        <f t="shared" si="50"/>
        <v>0</v>
      </c>
      <c r="BK36" s="63">
        <f t="shared" si="51"/>
        <v>0</v>
      </c>
      <c r="BL36" s="53">
        <f t="shared" si="52"/>
        <v>0</v>
      </c>
      <c r="BM36" s="54" t="str">
        <f t="shared" si="53"/>
        <v/>
      </c>
      <c r="BN36" s="85">
        <f t="shared" si="54"/>
        <v>0</v>
      </c>
      <c r="BO36" s="63">
        <f t="shared" si="55"/>
        <v>0</v>
      </c>
      <c r="BP36" s="53">
        <f t="shared" si="56"/>
        <v>0</v>
      </c>
      <c r="BQ36" s="54" t="str">
        <f t="shared" si="57"/>
        <v/>
      </c>
      <c r="BR36" s="85">
        <f t="shared" si="58"/>
        <v>0</v>
      </c>
      <c r="BS36" s="60">
        <f t="shared" si="7"/>
        <v>0</v>
      </c>
      <c r="BT36" s="59">
        <f t="shared" si="8"/>
        <v>0</v>
      </c>
      <c r="BU36" s="57"/>
      <c r="BV36" s="44"/>
      <c r="BY36" s="44"/>
      <c r="BZ36" s="44"/>
      <c r="CA36" s="279">
        <f t="shared" si="59"/>
        <v>0</v>
      </c>
      <c r="CB36" s="44"/>
      <c r="CC36" s="44"/>
      <c r="CD36" s="44"/>
    </row>
    <row r="37" spans="1:82" ht="16.5" hidden="1" customHeight="1">
      <c r="A37" s="366">
        <f t="shared" si="10"/>
        <v>33</v>
      </c>
      <c r="B37" s="29"/>
      <c r="C37" s="367"/>
      <c r="D37" s="368"/>
      <c r="E37" s="369"/>
      <c r="F37" s="30"/>
      <c r="G37" s="31"/>
      <c r="H37" s="32"/>
      <c r="I37" s="370"/>
      <c r="J37" s="370"/>
      <c r="K37" s="33"/>
      <c r="L37" s="33"/>
      <c r="M37" s="33"/>
      <c r="N37" s="371"/>
      <c r="O37" s="372"/>
      <c r="P37" s="372"/>
      <c r="Q37" s="106" t="s">
        <v>160</v>
      </c>
      <c r="R37" s="107" t="s">
        <v>160</v>
      </c>
      <c r="S37" s="43"/>
      <c r="T37" s="122" t="s">
        <v>160</v>
      </c>
      <c r="U37" s="122" t="s">
        <v>160</v>
      </c>
      <c r="V37" s="123" t="s">
        <v>160</v>
      </c>
      <c r="W37" s="63">
        <f t="shared" si="11"/>
        <v>0</v>
      </c>
      <c r="X37" s="53">
        <f t="shared" si="12"/>
        <v>0</v>
      </c>
      <c r="Y37" s="54" t="str">
        <f t="shared" si="13"/>
        <v/>
      </c>
      <c r="Z37" s="85">
        <f t="shared" si="14"/>
        <v>0</v>
      </c>
      <c r="AA37" s="63">
        <f t="shared" si="15"/>
        <v>0</v>
      </c>
      <c r="AB37" s="53">
        <f t="shared" si="16"/>
        <v>0</v>
      </c>
      <c r="AC37" s="54" t="str">
        <f t="shared" si="17"/>
        <v/>
      </c>
      <c r="AD37" s="85">
        <f t="shared" si="18"/>
        <v>0</v>
      </c>
      <c r="AE37" s="63">
        <f t="shared" si="19"/>
        <v>0</v>
      </c>
      <c r="AF37" s="53">
        <f t="shared" si="20"/>
        <v>0</v>
      </c>
      <c r="AG37" s="54" t="str">
        <f t="shared" si="21"/>
        <v/>
      </c>
      <c r="AH37" s="85">
        <f t="shared" si="22"/>
        <v>0</v>
      </c>
      <c r="AI37" s="63">
        <f t="shared" si="23"/>
        <v>0</v>
      </c>
      <c r="AJ37" s="53">
        <f t="shared" si="24"/>
        <v>0</v>
      </c>
      <c r="AK37" s="54" t="str">
        <f t="shared" si="25"/>
        <v/>
      </c>
      <c r="AL37" s="85">
        <f t="shared" si="26"/>
        <v>0</v>
      </c>
      <c r="AM37" s="63">
        <f t="shared" si="27"/>
        <v>0</v>
      </c>
      <c r="AN37" s="53">
        <f t="shared" si="28"/>
        <v>0</v>
      </c>
      <c r="AO37" s="54" t="str">
        <f t="shared" si="29"/>
        <v/>
      </c>
      <c r="AP37" s="85">
        <f t="shared" si="30"/>
        <v>0</v>
      </c>
      <c r="AQ37" s="63">
        <f t="shared" si="31"/>
        <v>0</v>
      </c>
      <c r="AR37" s="53">
        <f t="shared" si="32"/>
        <v>0</v>
      </c>
      <c r="AS37" s="54" t="str">
        <f t="shared" si="33"/>
        <v/>
      </c>
      <c r="AT37" s="85">
        <f t="shared" si="34"/>
        <v>0</v>
      </c>
      <c r="AU37" s="63">
        <f t="shared" si="35"/>
        <v>0</v>
      </c>
      <c r="AV37" s="53">
        <f t="shared" si="36"/>
        <v>0</v>
      </c>
      <c r="AW37" s="54" t="str">
        <f t="shared" si="37"/>
        <v/>
      </c>
      <c r="AX37" s="85">
        <f t="shared" si="38"/>
        <v>0</v>
      </c>
      <c r="AY37" s="63">
        <f t="shared" si="39"/>
        <v>0</v>
      </c>
      <c r="AZ37" s="53">
        <f t="shared" si="40"/>
        <v>0</v>
      </c>
      <c r="BA37" s="54" t="str">
        <f t="shared" si="41"/>
        <v/>
      </c>
      <c r="BB37" s="85">
        <f t="shared" si="42"/>
        <v>0</v>
      </c>
      <c r="BC37" s="63">
        <f t="shared" si="43"/>
        <v>0</v>
      </c>
      <c r="BD37" s="53">
        <f t="shared" si="44"/>
        <v>0</v>
      </c>
      <c r="BE37" s="54" t="str">
        <f t="shared" si="45"/>
        <v/>
      </c>
      <c r="BF37" s="85">
        <f t="shared" si="46"/>
        <v>0</v>
      </c>
      <c r="BG37" s="63">
        <f t="shared" si="47"/>
        <v>0</v>
      </c>
      <c r="BH37" s="53">
        <f t="shared" si="48"/>
        <v>0</v>
      </c>
      <c r="BI37" s="54" t="str">
        <f t="shared" si="49"/>
        <v/>
      </c>
      <c r="BJ37" s="85">
        <f t="shared" si="50"/>
        <v>0</v>
      </c>
      <c r="BK37" s="63">
        <f t="shared" si="51"/>
        <v>0</v>
      </c>
      <c r="BL37" s="53">
        <f t="shared" si="52"/>
        <v>0</v>
      </c>
      <c r="BM37" s="54" t="str">
        <f t="shared" si="53"/>
        <v/>
      </c>
      <c r="BN37" s="85">
        <f t="shared" si="54"/>
        <v>0</v>
      </c>
      <c r="BO37" s="63">
        <f t="shared" si="55"/>
        <v>0</v>
      </c>
      <c r="BP37" s="53">
        <f t="shared" si="56"/>
        <v>0</v>
      </c>
      <c r="BQ37" s="54" t="str">
        <f t="shared" si="57"/>
        <v/>
      </c>
      <c r="BR37" s="85">
        <f t="shared" si="58"/>
        <v>0</v>
      </c>
      <c r="BS37" s="60">
        <f t="shared" si="7"/>
        <v>0</v>
      </c>
      <c r="BT37" s="59">
        <f t="shared" si="8"/>
        <v>0</v>
      </c>
      <c r="BU37" s="57"/>
      <c r="BV37" s="44"/>
      <c r="BY37" s="44"/>
      <c r="BZ37" s="44"/>
      <c r="CA37" s="279">
        <f t="shared" si="59"/>
        <v>0</v>
      </c>
      <c r="CB37" s="44"/>
      <c r="CC37" s="44"/>
      <c r="CD37" s="44"/>
    </row>
    <row r="38" spans="1:82" ht="16.5" hidden="1" customHeight="1">
      <c r="A38" s="366">
        <f t="shared" si="10"/>
        <v>34</v>
      </c>
      <c r="B38" s="29"/>
      <c r="C38" s="367"/>
      <c r="D38" s="368"/>
      <c r="E38" s="369"/>
      <c r="F38" s="30"/>
      <c r="G38" s="31"/>
      <c r="H38" s="32"/>
      <c r="I38" s="370"/>
      <c r="J38" s="370"/>
      <c r="K38" s="33"/>
      <c r="L38" s="33"/>
      <c r="M38" s="33"/>
      <c r="N38" s="371"/>
      <c r="O38" s="372"/>
      <c r="P38" s="372"/>
      <c r="Q38" s="106" t="s">
        <v>160</v>
      </c>
      <c r="R38" s="107" t="s">
        <v>160</v>
      </c>
      <c r="S38" s="43"/>
      <c r="T38" s="122" t="s">
        <v>160</v>
      </c>
      <c r="U38" s="122" t="s">
        <v>160</v>
      </c>
      <c r="V38" s="123" t="s">
        <v>160</v>
      </c>
      <c r="W38" s="63">
        <f t="shared" si="11"/>
        <v>0</v>
      </c>
      <c r="X38" s="53">
        <f t="shared" si="12"/>
        <v>0</v>
      </c>
      <c r="Y38" s="54" t="str">
        <f t="shared" si="13"/>
        <v/>
      </c>
      <c r="Z38" s="85">
        <f t="shared" si="14"/>
        <v>0</v>
      </c>
      <c r="AA38" s="63">
        <f t="shared" si="15"/>
        <v>0</v>
      </c>
      <c r="AB38" s="53">
        <f t="shared" si="16"/>
        <v>0</v>
      </c>
      <c r="AC38" s="54" t="str">
        <f t="shared" si="17"/>
        <v/>
      </c>
      <c r="AD38" s="85">
        <f t="shared" si="18"/>
        <v>0</v>
      </c>
      <c r="AE38" s="63">
        <f t="shared" si="19"/>
        <v>0</v>
      </c>
      <c r="AF38" s="53">
        <f t="shared" si="20"/>
        <v>0</v>
      </c>
      <c r="AG38" s="54" t="str">
        <f t="shared" si="21"/>
        <v/>
      </c>
      <c r="AH38" s="85">
        <f t="shared" si="22"/>
        <v>0</v>
      </c>
      <c r="AI38" s="63">
        <f t="shared" si="23"/>
        <v>0</v>
      </c>
      <c r="AJ38" s="53">
        <f t="shared" si="24"/>
        <v>0</v>
      </c>
      <c r="AK38" s="54" t="str">
        <f t="shared" si="25"/>
        <v/>
      </c>
      <c r="AL38" s="85">
        <f t="shared" si="26"/>
        <v>0</v>
      </c>
      <c r="AM38" s="63">
        <f t="shared" si="27"/>
        <v>0</v>
      </c>
      <c r="AN38" s="53">
        <f t="shared" si="28"/>
        <v>0</v>
      </c>
      <c r="AO38" s="54" t="str">
        <f t="shared" si="29"/>
        <v/>
      </c>
      <c r="AP38" s="85">
        <f t="shared" si="30"/>
        <v>0</v>
      </c>
      <c r="AQ38" s="63">
        <f t="shared" si="31"/>
        <v>0</v>
      </c>
      <c r="AR38" s="53">
        <f t="shared" si="32"/>
        <v>0</v>
      </c>
      <c r="AS38" s="54" t="str">
        <f t="shared" si="33"/>
        <v/>
      </c>
      <c r="AT38" s="85">
        <f t="shared" si="34"/>
        <v>0</v>
      </c>
      <c r="AU38" s="63">
        <f t="shared" si="35"/>
        <v>0</v>
      </c>
      <c r="AV38" s="53">
        <f t="shared" si="36"/>
        <v>0</v>
      </c>
      <c r="AW38" s="54" t="str">
        <f t="shared" si="37"/>
        <v/>
      </c>
      <c r="AX38" s="85">
        <f t="shared" si="38"/>
        <v>0</v>
      </c>
      <c r="AY38" s="63">
        <f t="shared" si="39"/>
        <v>0</v>
      </c>
      <c r="AZ38" s="53">
        <f t="shared" si="40"/>
        <v>0</v>
      </c>
      <c r="BA38" s="54" t="str">
        <f t="shared" si="41"/>
        <v/>
      </c>
      <c r="BB38" s="85">
        <f t="shared" si="42"/>
        <v>0</v>
      </c>
      <c r="BC38" s="63">
        <f t="shared" si="43"/>
        <v>0</v>
      </c>
      <c r="BD38" s="53">
        <f t="shared" si="44"/>
        <v>0</v>
      </c>
      <c r="BE38" s="54" t="str">
        <f t="shared" si="45"/>
        <v/>
      </c>
      <c r="BF38" s="85">
        <f t="shared" si="46"/>
        <v>0</v>
      </c>
      <c r="BG38" s="63">
        <f t="shared" si="47"/>
        <v>0</v>
      </c>
      <c r="BH38" s="53">
        <f t="shared" si="48"/>
        <v>0</v>
      </c>
      <c r="BI38" s="54" t="str">
        <f t="shared" si="49"/>
        <v/>
      </c>
      <c r="BJ38" s="85">
        <f t="shared" si="50"/>
        <v>0</v>
      </c>
      <c r="BK38" s="63">
        <f t="shared" si="51"/>
        <v>0</v>
      </c>
      <c r="BL38" s="53">
        <f t="shared" si="52"/>
        <v>0</v>
      </c>
      <c r="BM38" s="54" t="str">
        <f t="shared" si="53"/>
        <v/>
      </c>
      <c r="BN38" s="85">
        <f t="shared" si="54"/>
        <v>0</v>
      </c>
      <c r="BO38" s="63">
        <f t="shared" si="55"/>
        <v>0</v>
      </c>
      <c r="BP38" s="53">
        <f t="shared" si="56"/>
        <v>0</v>
      </c>
      <c r="BQ38" s="54" t="str">
        <f t="shared" si="57"/>
        <v/>
      </c>
      <c r="BR38" s="85">
        <f t="shared" si="58"/>
        <v>0</v>
      </c>
      <c r="BS38" s="60">
        <f t="shared" si="7"/>
        <v>0</v>
      </c>
      <c r="BT38" s="59">
        <f t="shared" si="8"/>
        <v>0</v>
      </c>
      <c r="BU38" s="57"/>
      <c r="BV38" s="44"/>
      <c r="BY38" s="44"/>
      <c r="BZ38" s="44"/>
      <c r="CA38" s="279">
        <f t="shared" si="59"/>
        <v>0</v>
      </c>
      <c r="CB38" s="44"/>
      <c r="CC38" s="44"/>
      <c r="CD38" s="44"/>
    </row>
    <row r="39" spans="1:82" ht="16.5" hidden="1" customHeight="1">
      <c r="A39" s="366">
        <f t="shared" si="10"/>
        <v>35</v>
      </c>
      <c r="B39" s="29"/>
      <c r="C39" s="367"/>
      <c r="D39" s="368"/>
      <c r="E39" s="369"/>
      <c r="F39" s="30"/>
      <c r="G39" s="31"/>
      <c r="H39" s="32"/>
      <c r="I39" s="370"/>
      <c r="J39" s="370"/>
      <c r="K39" s="33"/>
      <c r="L39" s="33"/>
      <c r="M39" s="33"/>
      <c r="N39" s="371"/>
      <c r="O39" s="372"/>
      <c r="P39" s="372"/>
      <c r="Q39" s="106" t="s">
        <v>160</v>
      </c>
      <c r="R39" s="107" t="s">
        <v>160</v>
      </c>
      <c r="S39" s="43"/>
      <c r="T39" s="122" t="s">
        <v>160</v>
      </c>
      <c r="U39" s="122" t="s">
        <v>160</v>
      </c>
      <c r="V39" s="123" t="s">
        <v>160</v>
      </c>
      <c r="W39" s="63">
        <f t="shared" si="11"/>
        <v>0</v>
      </c>
      <c r="X39" s="53">
        <f t="shared" si="12"/>
        <v>0</v>
      </c>
      <c r="Y39" s="54" t="str">
        <f t="shared" si="13"/>
        <v/>
      </c>
      <c r="Z39" s="85">
        <f t="shared" si="14"/>
        <v>0</v>
      </c>
      <c r="AA39" s="63">
        <f t="shared" si="15"/>
        <v>0</v>
      </c>
      <c r="AB39" s="53">
        <f t="shared" si="16"/>
        <v>0</v>
      </c>
      <c r="AC39" s="54" t="str">
        <f t="shared" si="17"/>
        <v/>
      </c>
      <c r="AD39" s="85">
        <f t="shared" si="18"/>
        <v>0</v>
      </c>
      <c r="AE39" s="63">
        <f t="shared" si="19"/>
        <v>0</v>
      </c>
      <c r="AF39" s="53">
        <f t="shared" si="20"/>
        <v>0</v>
      </c>
      <c r="AG39" s="54" t="str">
        <f t="shared" si="21"/>
        <v/>
      </c>
      <c r="AH39" s="85">
        <f t="shared" si="22"/>
        <v>0</v>
      </c>
      <c r="AI39" s="63">
        <f t="shared" si="23"/>
        <v>0</v>
      </c>
      <c r="AJ39" s="53">
        <f t="shared" si="24"/>
        <v>0</v>
      </c>
      <c r="AK39" s="54" t="str">
        <f t="shared" si="25"/>
        <v/>
      </c>
      <c r="AL39" s="85">
        <f t="shared" si="26"/>
        <v>0</v>
      </c>
      <c r="AM39" s="63">
        <f t="shared" si="27"/>
        <v>0</v>
      </c>
      <c r="AN39" s="53">
        <f t="shared" si="28"/>
        <v>0</v>
      </c>
      <c r="AO39" s="54" t="str">
        <f t="shared" si="29"/>
        <v/>
      </c>
      <c r="AP39" s="85">
        <f t="shared" si="30"/>
        <v>0</v>
      </c>
      <c r="AQ39" s="63">
        <f t="shared" si="31"/>
        <v>0</v>
      </c>
      <c r="AR39" s="53">
        <f t="shared" si="32"/>
        <v>0</v>
      </c>
      <c r="AS39" s="54" t="str">
        <f t="shared" si="33"/>
        <v/>
      </c>
      <c r="AT39" s="85">
        <f t="shared" si="34"/>
        <v>0</v>
      </c>
      <c r="AU39" s="63">
        <f t="shared" si="35"/>
        <v>0</v>
      </c>
      <c r="AV39" s="53">
        <f t="shared" si="36"/>
        <v>0</v>
      </c>
      <c r="AW39" s="54" t="str">
        <f t="shared" si="37"/>
        <v/>
      </c>
      <c r="AX39" s="85">
        <f t="shared" si="38"/>
        <v>0</v>
      </c>
      <c r="AY39" s="63">
        <f t="shared" si="39"/>
        <v>0</v>
      </c>
      <c r="AZ39" s="53">
        <f t="shared" si="40"/>
        <v>0</v>
      </c>
      <c r="BA39" s="54" t="str">
        <f t="shared" si="41"/>
        <v/>
      </c>
      <c r="BB39" s="85">
        <f t="shared" si="42"/>
        <v>0</v>
      </c>
      <c r="BC39" s="63">
        <f t="shared" si="43"/>
        <v>0</v>
      </c>
      <c r="BD39" s="53">
        <f t="shared" si="44"/>
        <v>0</v>
      </c>
      <c r="BE39" s="54" t="str">
        <f t="shared" si="45"/>
        <v/>
      </c>
      <c r="BF39" s="85">
        <f t="shared" si="46"/>
        <v>0</v>
      </c>
      <c r="BG39" s="63">
        <f t="shared" si="47"/>
        <v>0</v>
      </c>
      <c r="BH39" s="53">
        <f t="shared" si="48"/>
        <v>0</v>
      </c>
      <c r="BI39" s="54" t="str">
        <f t="shared" si="49"/>
        <v/>
      </c>
      <c r="BJ39" s="85">
        <f t="shared" si="50"/>
        <v>0</v>
      </c>
      <c r="BK39" s="63">
        <f t="shared" si="51"/>
        <v>0</v>
      </c>
      <c r="BL39" s="53">
        <f t="shared" si="52"/>
        <v>0</v>
      </c>
      <c r="BM39" s="54" t="str">
        <f t="shared" si="53"/>
        <v/>
      </c>
      <c r="BN39" s="85">
        <f t="shared" si="54"/>
        <v>0</v>
      </c>
      <c r="BO39" s="63">
        <f t="shared" si="55"/>
        <v>0</v>
      </c>
      <c r="BP39" s="53">
        <f t="shared" si="56"/>
        <v>0</v>
      </c>
      <c r="BQ39" s="54" t="str">
        <f t="shared" si="57"/>
        <v/>
      </c>
      <c r="BR39" s="85">
        <f t="shared" si="58"/>
        <v>0</v>
      </c>
      <c r="BS39" s="60">
        <f t="shared" si="7"/>
        <v>0</v>
      </c>
      <c r="BT39" s="59">
        <f t="shared" si="8"/>
        <v>0</v>
      </c>
      <c r="BU39" s="57"/>
      <c r="BV39" s="44"/>
      <c r="BY39" s="44"/>
      <c r="BZ39" s="44"/>
      <c r="CA39" s="279">
        <f t="shared" si="59"/>
        <v>0</v>
      </c>
      <c r="CB39" s="44"/>
      <c r="CC39" s="44"/>
      <c r="CD39" s="44"/>
    </row>
    <row r="40" spans="1:82" ht="16.5" hidden="1" customHeight="1">
      <c r="A40" s="366">
        <f t="shared" si="10"/>
        <v>36</v>
      </c>
      <c r="B40" s="29"/>
      <c r="C40" s="367"/>
      <c r="D40" s="368"/>
      <c r="E40" s="369"/>
      <c r="F40" s="30"/>
      <c r="G40" s="31"/>
      <c r="H40" s="32"/>
      <c r="I40" s="370"/>
      <c r="J40" s="370"/>
      <c r="K40" s="33"/>
      <c r="L40" s="33"/>
      <c r="M40" s="33"/>
      <c r="N40" s="371"/>
      <c r="O40" s="372"/>
      <c r="P40" s="372"/>
      <c r="Q40" s="106" t="s">
        <v>160</v>
      </c>
      <c r="R40" s="107" t="s">
        <v>160</v>
      </c>
      <c r="S40" s="43"/>
      <c r="T40" s="122" t="s">
        <v>160</v>
      </c>
      <c r="U40" s="122" t="s">
        <v>160</v>
      </c>
      <c r="V40" s="123" t="s">
        <v>160</v>
      </c>
      <c r="W40" s="63">
        <f t="shared" si="11"/>
        <v>0</v>
      </c>
      <c r="X40" s="53">
        <f t="shared" si="12"/>
        <v>0</v>
      </c>
      <c r="Y40" s="54" t="str">
        <f t="shared" si="13"/>
        <v/>
      </c>
      <c r="Z40" s="85">
        <f t="shared" si="14"/>
        <v>0</v>
      </c>
      <c r="AA40" s="63">
        <f t="shared" si="15"/>
        <v>0</v>
      </c>
      <c r="AB40" s="53">
        <f t="shared" si="16"/>
        <v>0</v>
      </c>
      <c r="AC40" s="54" t="str">
        <f t="shared" si="17"/>
        <v/>
      </c>
      <c r="AD40" s="85">
        <f t="shared" si="18"/>
        <v>0</v>
      </c>
      <c r="AE40" s="63">
        <f t="shared" si="19"/>
        <v>0</v>
      </c>
      <c r="AF40" s="53">
        <f t="shared" si="20"/>
        <v>0</v>
      </c>
      <c r="AG40" s="54" t="str">
        <f t="shared" si="21"/>
        <v/>
      </c>
      <c r="AH40" s="85">
        <f t="shared" si="22"/>
        <v>0</v>
      </c>
      <c r="AI40" s="63">
        <f t="shared" si="23"/>
        <v>0</v>
      </c>
      <c r="AJ40" s="53">
        <f t="shared" si="24"/>
        <v>0</v>
      </c>
      <c r="AK40" s="54" t="str">
        <f t="shared" si="25"/>
        <v/>
      </c>
      <c r="AL40" s="85">
        <f t="shared" si="26"/>
        <v>0</v>
      </c>
      <c r="AM40" s="63">
        <f t="shared" si="27"/>
        <v>0</v>
      </c>
      <c r="AN40" s="53">
        <f t="shared" si="28"/>
        <v>0</v>
      </c>
      <c r="AO40" s="54" t="str">
        <f t="shared" si="29"/>
        <v/>
      </c>
      <c r="AP40" s="85">
        <f t="shared" si="30"/>
        <v>0</v>
      </c>
      <c r="AQ40" s="63">
        <f t="shared" si="31"/>
        <v>0</v>
      </c>
      <c r="AR40" s="53">
        <f t="shared" si="32"/>
        <v>0</v>
      </c>
      <c r="AS40" s="54" t="str">
        <f t="shared" si="33"/>
        <v/>
      </c>
      <c r="AT40" s="85">
        <f t="shared" si="34"/>
        <v>0</v>
      </c>
      <c r="AU40" s="63">
        <f t="shared" si="35"/>
        <v>0</v>
      </c>
      <c r="AV40" s="53">
        <f t="shared" si="36"/>
        <v>0</v>
      </c>
      <c r="AW40" s="54" t="str">
        <f t="shared" si="37"/>
        <v/>
      </c>
      <c r="AX40" s="85">
        <f t="shared" si="38"/>
        <v>0</v>
      </c>
      <c r="AY40" s="63">
        <f t="shared" si="39"/>
        <v>0</v>
      </c>
      <c r="AZ40" s="53">
        <f t="shared" si="40"/>
        <v>0</v>
      </c>
      <c r="BA40" s="54" t="str">
        <f t="shared" si="41"/>
        <v/>
      </c>
      <c r="BB40" s="85">
        <f t="shared" si="42"/>
        <v>0</v>
      </c>
      <c r="BC40" s="63">
        <f t="shared" si="43"/>
        <v>0</v>
      </c>
      <c r="BD40" s="53">
        <f t="shared" si="44"/>
        <v>0</v>
      </c>
      <c r="BE40" s="54" t="str">
        <f t="shared" si="45"/>
        <v/>
      </c>
      <c r="BF40" s="85">
        <f t="shared" si="46"/>
        <v>0</v>
      </c>
      <c r="BG40" s="63">
        <f t="shared" si="47"/>
        <v>0</v>
      </c>
      <c r="BH40" s="53">
        <f t="shared" si="48"/>
        <v>0</v>
      </c>
      <c r="BI40" s="54" t="str">
        <f t="shared" si="49"/>
        <v/>
      </c>
      <c r="BJ40" s="85">
        <f t="shared" si="50"/>
        <v>0</v>
      </c>
      <c r="BK40" s="63">
        <f t="shared" si="51"/>
        <v>0</v>
      </c>
      <c r="BL40" s="53">
        <f t="shared" si="52"/>
        <v>0</v>
      </c>
      <c r="BM40" s="54" t="str">
        <f t="shared" si="53"/>
        <v/>
      </c>
      <c r="BN40" s="85">
        <f t="shared" si="54"/>
        <v>0</v>
      </c>
      <c r="BO40" s="63">
        <f t="shared" si="55"/>
        <v>0</v>
      </c>
      <c r="BP40" s="53">
        <f t="shared" si="56"/>
        <v>0</v>
      </c>
      <c r="BQ40" s="54" t="str">
        <f t="shared" si="57"/>
        <v/>
      </c>
      <c r="BR40" s="85">
        <f t="shared" si="58"/>
        <v>0</v>
      </c>
      <c r="BS40" s="60">
        <f t="shared" si="7"/>
        <v>0</v>
      </c>
      <c r="BT40" s="59">
        <f t="shared" si="8"/>
        <v>0</v>
      </c>
      <c r="BU40" s="57"/>
      <c r="BV40" s="44"/>
      <c r="BY40" s="44"/>
      <c r="BZ40" s="44"/>
      <c r="CA40" s="279">
        <f t="shared" si="59"/>
        <v>0</v>
      </c>
      <c r="CB40" s="44"/>
      <c r="CC40" s="44"/>
      <c r="CD40" s="44"/>
    </row>
    <row r="41" spans="1:82" ht="16.5" hidden="1" customHeight="1">
      <c r="A41" s="366">
        <f t="shared" si="10"/>
        <v>37</v>
      </c>
      <c r="B41" s="29"/>
      <c r="C41" s="367"/>
      <c r="D41" s="368"/>
      <c r="E41" s="369"/>
      <c r="F41" s="30"/>
      <c r="G41" s="31"/>
      <c r="H41" s="32"/>
      <c r="I41" s="370"/>
      <c r="J41" s="370"/>
      <c r="K41" s="33"/>
      <c r="L41" s="33"/>
      <c r="M41" s="33"/>
      <c r="N41" s="371"/>
      <c r="O41" s="372"/>
      <c r="P41" s="372"/>
      <c r="Q41" s="106" t="s">
        <v>160</v>
      </c>
      <c r="R41" s="107" t="s">
        <v>160</v>
      </c>
      <c r="S41" s="43"/>
      <c r="T41" s="122" t="s">
        <v>160</v>
      </c>
      <c r="U41" s="122" t="s">
        <v>160</v>
      </c>
      <c r="V41" s="123" t="s">
        <v>160</v>
      </c>
      <c r="W41" s="63">
        <f t="shared" si="11"/>
        <v>0</v>
      </c>
      <c r="X41" s="53">
        <f t="shared" si="12"/>
        <v>0</v>
      </c>
      <c r="Y41" s="54" t="str">
        <f t="shared" si="13"/>
        <v/>
      </c>
      <c r="Z41" s="85">
        <f t="shared" si="14"/>
        <v>0</v>
      </c>
      <c r="AA41" s="63">
        <f t="shared" si="15"/>
        <v>0</v>
      </c>
      <c r="AB41" s="53">
        <f t="shared" si="16"/>
        <v>0</v>
      </c>
      <c r="AC41" s="54" t="str">
        <f t="shared" si="17"/>
        <v/>
      </c>
      <c r="AD41" s="85">
        <f t="shared" si="18"/>
        <v>0</v>
      </c>
      <c r="AE41" s="63">
        <f t="shared" si="19"/>
        <v>0</v>
      </c>
      <c r="AF41" s="53">
        <f t="shared" si="20"/>
        <v>0</v>
      </c>
      <c r="AG41" s="54" t="str">
        <f t="shared" si="21"/>
        <v/>
      </c>
      <c r="AH41" s="85">
        <f t="shared" si="22"/>
        <v>0</v>
      </c>
      <c r="AI41" s="63">
        <f t="shared" si="23"/>
        <v>0</v>
      </c>
      <c r="AJ41" s="53">
        <f t="shared" si="24"/>
        <v>0</v>
      </c>
      <c r="AK41" s="54" t="str">
        <f t="shared" si="25"/>
        <v/>
      </c>
      <c r="AL41" s="85">
        <f t="shared" si="26"/>
        <v>0</v>
      </c>
      <c r="AM41" s="63">
        <f t="shared" si="27"/>
        <v>0</v>
      </c>
      <c r="AN41" s="53">
        <f t="shared" si="28"/>
        <v>0</v>
      </c>
      <c r="AO41" s="54" t="str">
        <f t="shared" si="29"/>
        <v/>
      </c>
      <c r="AP41" s="85">
        <f t="shared" si="30"/>
        <v>0</v>
      </c>
      <c r="AQ41" s="63">
        <f t="shared" si="31"/>
        <v>0</v>
      </c>
      <c r="AR41" s="53">
        <f t="shared" si="32"/>
        <v>0</v>
      </c>
      <c r="AS41" s="54" t="str">
        <f t="shared" si="33"/>
        <v/>
      </c>
      <c r="AT41" s="85">
        <f t="shared" si="34"/>
        <v>0</v>
      </c>
      <c r="AU41" s="63">
        <f t="shared" si="35"/>
        <v>0</v>
      </c>
      <c r="AV41" s="53">
        <f t="shared" si="36"/>
        <v>0</v>
      </c>
      <c r="AW41" s="54" t="str">
        <f t="shared" si="37"/>
        <v/>
      </c>
      <c r="AX41" s="85">
        <f t="shared" si="38"/>
        <v>0</v>
      </c>
      <c r="AY41" s="63">
        <f t="shared" si="39"/>
        <v>0</v>
      </c>
      <c r="AZ41" s="53">
        <f t="shared" si="40"/>
        <v>0</v>
      </c>
      <c r="BA41" s="54" t="str">
        <f t="shared" si="41"/>
        <v/>
      </c>
      <c r="BB41" s="85">
        <f t="shared" si="42"/>
        <v>0</v>
      </c>
      <c r="BC41" s="63">
        <f t="shared" si="43"/>
        <v>0</v>
      </c>
      <c r="BD41" s="53">
        <f t="shared" si="44"/>
        <v>0</v>
      </c>
      <c r="BE41" s="54" t="str">
        <f t="shared" si="45"/>
        <v/>
      </c>
      <c r="BF41" s="85">
        <f t="shared" si="46"/>
        <v>0</v>
      </c>
      <c r="BG41" s="63">
        <f t="shared" si="47"/>
        <v>0</v>
      </c>
      <c r="BH41" s="53">
        <f t="shared" si="48"/>
        <v>0</v>
      </c>
      <c r="BI41" s="54" t="str">
        <f t="shared" si="49"/>
        <v/>
      </c>
      <c r="BJ41" s="85">
        <f t="shared" si="50"/>
        <v>0</v>
      </c>
      <c r="BK41" s="63">
        <f t="shared" si="51"/>
        <v>0</v>
      </c>
      <c r="BL41" s="53">
        <f t="shared" si="52"/>
        <v>0</v>
      </c>
      <c r="BM41" s="54" t="str">
        <f t="shared" si="53"/>
        <v/>
      </c>
      <c r="BN41" s="85">
        <f t="shared" si="54"/>
        <v>0</v>
      </c>
      <c r="BO41" s="63">
        <f t="shared" si="55"/>
        <v>0</v>
      </c>
      <c r="BP41" s="53">
        <f t="shared" si="56"/>
        <v>0</v>
      </c>
      <c r="BQ41" s="54" t="str">
        <f t="shared" si="57"/>
        <v/>
      </c>
      <c r="BR41" s="85">
        <f t="shared" si="58"/>
        <v>0</v>
      </c>
      <c r="BS41" s="60">
        <f t="shared" si="7"/>
        <v>0</v>
      </c>
      <c r="BT41" s="59">
        <f t="shared" si="8"/>
        <v>0</v>
      </c>
      <c r="BU41" s="57"/>
      <c r="BV41" s="44"/>
      <c r="BY41" s="44"/>
      <c r="BZ41" s="44"/>
      <c r="CA41" s="279">
        <f t="shared" si="59"/>
        <v>0</v>
      </c>
      <c r="CB41" s="44"/>
      <c r="CC41" s="44"/>
      <c r="CD41" s="44"/>
    </row>
    <row r="42" spans="1:82" ht="16.5" hidden="1" customHeight="1">
      <c r="A42" s="366">
        <f t="shared" si="10"/>
        <v>38</v>
      </c>
      <c r="B42" s="29"/>
      <c r="C42" s="367"/>
      <c r="D42" s="368"/>
      <c r="E42" s="369"/>
      <c r="F42" s="30"/>
      <c r="G42" s="31"/>
      <c r="H42" s="32"/>
      <c r="I42" s="370"/>
      <c r="J42" s="370"/>
      <c r="K42" s="33"/>
      <c r="L42" s="33"/>
      <c r="M42" s="33"/>
      <c r="N42" s="371"/>
      <c r="O42" s="372"/>
      <c r="P42" s="372"/>
      <c r="Q42" s="106" t="s">
        <v>160</v>
      </c>
      <c r="R42" s="107" t="s">
        <v>160</v>
      </c>
      <c r="S42" s="43"/>
      <c r="T42" s="122" t="s">
        <v>160</v>
      </c>
      <c r="U42" s="122" t="s">
        <v>160</v>
      </c>
      <c r="V42" s="123" t="s">
        <v>160</v>
      </c>
      <c r="W42" s="63">
        <f t="shared" si="11"/>
        <v>0</v>
      </c>
      <c r="X42" s="53">
        <f t="shared" si="12"/>
        <v>0</v>
      </c>
      <c r="Y42" s="54" t="str">
        <f t="shared" si="13"/>
        <v/>
      </c>
      <c r="Z42" s="85">
        <f t="shared" si="14"/>
        <v>0</v>
      </c>
      <c r="AA42" s="63">
        <f t="shared" si="15"/>
        <v>0</v>
      </c>
      <c r="AB42" s="53">
        <f t="shared" si="16"/>
        <v>0</v>
      </c>
      <c r="AC42" s="54" t="str">
        <f t="shared" si="17"/>
        <v/>
      </c>
      <c r="AD42" s="85">
        <f t="shared" si="18"/>
        <v>0</v>
      </c>
      <c r="AE42" s="63">
        <f t="shared" si="19"/>
        <v>0</v>
      </c>
      <c r="AF42" s="53">
        <f t="shared" si="20"/>
        <v>0</v>
      </c>
      <c r="AG42" s="54" t="str">
        <f t="shared" si="21"/>
        <v/>
      </c>
      <c r="AH42" s="85">
        <f t="shared" si="22"/>
        <v>0</v>
      </c>
      <c r="AI42" s="63">
        <f t="shared" si="23"/>
        <v>0</v>
      </c>
      <c r="AJ42" s="53">
        <f t="shared" si="24"/>
        <v>0</v>
      </c>
      <c r="AK42" s="54" t="str">
        <f t="shared" si="25"/>
        <v/>
      </c>
      <c r="AL42" s="85">
        <f t="shared" si="26"/>
        <v>0</v>
      </c>
      <c r="AM42" s="63">
        <f t="shared" si="27"/>
        <v>0</v>
      </c>
      <c r="AN42" s="53">
        <f t="shared" si="28"/>
        <v>0</v>
      </c>
      <c r="AO42" s="54" t="str">
        <f t="shared" si="29"/>
        <v/>
      </c>
      <c r="AP42" s="85">
        <f t="shared" si="30"/>
        <v>0</v>
      </c>
      <c r="AQ42" s="63">
        <f t="shared" si="31"/>
        <v>0</v>
      </c>
      <c r="AR42" s="53">
        <f t="shared" si="32"/>
        <v>0</v>
      </c>
      <c r="AS42" s="54" t="str">
        <f t="shared" si="33"/>
        <v/>
      </c>
      <c r="AT42" s="85">
        <f t="shared" si="34"/>
        <v>0</v>
      </c>
      <c r="AU42" s="63">
        <f t="shared" si="35"/>
        <v>0</v>
      </c>
      <c r="AV42" s="53">
        <f t="shared" si="36"/>
        <v>0</v>
      </c>
      <c r="AW42" s="54" t="str">
        <f t="shared" si="37"/>
        <v/>
      </c>
      <c r="AX42" s="85">
        <f t="shared" si="38"/>
        <v>0</v>
      </c>
      <c r="AY42" s="63">
        <f t="shared" si="39"/>
        <v>0</v>
      </c>
      <c r="AZ42" s="53">
        <f t="shared" si="40"/>
        <v>0</v>
      </c>
      <c r="BA42" s="54" t="str">
        <f t="shared" si="41"/>
        <v/>
      </c>
      <c r="BB42" s="85">
        <f t="shared" si="42"/>
        <v>0</v>
      </c>
      <c r="BC42" s="63">
        <f t="shared" si="43"/>
        <v>0</v>
      </c>
      <c r="BD42" s="53">
        <f t="shared" si="44"/>
        <v>0</v>
      </c>
      <c r="BE42" s="54" t="str">
        <f t="shared" si="45"/>
        <v/>
      </c>
      <c r="BF42" s="85">
        <f t="shared" si="46"/>
        <v>0</v>
      </c>
      <c r="BG42" s="63">
        <f t="shared" si="47"/>
        <v>0</v>
      </c>
      <c r="BH42" s="53">
        <f t="shared" si="48"/>
        <v>0</v>
      </c>
      <c r="BI42" s="54" t="str">
        <f t="shared" si="49"/>
        <v/>
      </c>
      <c r="BJ42" s="85">
        <f t="shared" si="50"/>
        <v>0</v>
      </c>
      <c r="BK42" s="63">
        <f t="shared" si="51"/>
        <v>0</v>
      </c>
      <c r="BL42" s="53">
        <f t="shared" si="52"/>
        <v>0</v>
      </c>
      <c r="BM42" s="54" t="str">
        <f t="shared" si="53"/>
        <v/>
      </c>
      <c r="BN42" s="85">
        <f t="shared" si="54"/>
        <v>0</v>
      </c>
      <c r="BO42" s="63">
        <f t="shared" si="55"/>
        <v>0</v>
      </c>
      <c r="BP42" s="53">
        <f t="shared" si="56"/>
        <v>0</v>
      </c>
      <c r="BQ42" s="54" t="str">
        <f t="shared" si="57"/>
        <v/>
      </c>
      <c r="BR42" s="85">
        <f t="shared" si="58"/>
        <v>0</v>
      </c>
      <c r="BS42" s="60">
        <f t="shared" si="7"/>
        <v>0</v>
      </c>
      <c r="BT42" s="59">
        <f t="shared" si="8"/>
        <v>0</v>
      </c>
      <c r="BU42" s="57"/>
      <c r="BV42" s="44"/>
      <c r="BY42" s="44"/>
      <c r="BZ42" s="44"/>
      <c r="CA42" s="279">
        <f t="shared" si="59"/>
        <v>0</v>
      </c>
      <c r="CB42" s="44"/>
      <c r="CC42" s="44"/>
      <c r="CD42" s="44"/>
    </row>
    <row r="43" spans="1:82" ht="16.5" hidden="1" customHeight="1">
      <c r="A43" s="366">
        <f t="shared" si="10"/>
        <v>39</v>
      </c>
      <c r="B43" s="29"/>
      <c r="C43" s="367"/>
      <c r="D43" s="368"/>
      <c r="E43" s="369"/>
      <c r="F43" s="30"/>
      <c r="G43" s="31"/>
      <c r="H43" s="32"/>
      <c r="I43" s="370"/>
      <c r="J43" s="370"/>
      <c r="K43" s="33"/>
      <c r="L43" s="33"/>
      <c r="M43" s="33"/>
      <c r="N43" s="371"/>
      <c r="O43" s="372"/>
      <c r="P43" s="372"/>
      <c r="Q43" s="106" t="s">
        <v>160</v>
      </c>
      <c r="R43" s="107" t="s">
        <v>160</v>
      </c>
      <c r="S43" s="43"/>
      <c r="T43" s="122" t="s">
        <v>160</v>
      </c>
      <c r="U43" s="122" t="s">
        <v>160</v>
      </c>
      <c r="V43" s="123" t="s">
        <v>160</v>
      </c>
      <c r="W43" s="63">
        <f t="shared" si="11"/>
        <v>0</v>
      </c>
      <c r="X43" s="53">
        <f t="shared" si="12"/>
        <v>0</v>
      </c>
      <c r="Y43" s="54" t="str">
        <f t="shared" si="13"/>
        <v/>
      </c>
      <c r="Z43" s="85">
        <f t="shared" si="14"/>
        <v>0</v>
      </c>
      <c r="AA43" s="63">
        <f t="shared" si="15"/>
        <v>0</v>
      </c>
      <c r="AB43" s="53">
        <f t="shared" si="16"/>
        <v>0</v>
      </c>
      <c r="AC43" s="54" t="str">
        <f t="shared" si="17"/>
        <v/>
      </c>
      <c r="AD43" s="85">
        <f t="shared" si="18"/>
        <v>0</v>
      </c>
      <c r="AE43" s="63">
        <f t="shared" si="19"/>
        <v>0</v>
      </c>
      <c r="AF43" s="53">
        <f t="shared" si="20"/>
        <v>0</v>
      </c>
      <c r="AG43" s="54" t="str">
        <f t="shared" si="21"/>
        <v/>
      </c>
      <c r="AH43" s="85">
        <f t="shared" si="22"/>
        <v>0</v>
      </c>
      <c r="AI43" s="63">
        <f t="shared" si="23"/>
        <v>0</v>
      </c>
      <c r="AJ43" s="53">
        <f t="shared" si="24"/>
        <v>0</v>
      </c>
      <c r="AK43" s="54" t="str">
        <f t="shared" si="25"/>
        <v/>
      </c>
      <c r="AL43" s="85">
        <f t="shared" si="26"/>
        <v>0</v>
      </c>
      <c r="AM43" s="63">
        <f t="shared" si="27"/>
        <v>0</v>
      </c>
      <c r="AN43" s="53">
        <f t="shared" si="28"/>
        <v>0</v>
      </c>
      <c r="AO43" s="54" t="str">
        <f t="shared" si="29"/>
        <v/>
      </c>
      <c r="AP43" s="85">
        <f t="shared" si="30"/>
        <v>0</v>
      </c>
      <c r="AQ43" s="63">
        <f t="shared" si="31"/>
        <v>0</v>
      </c>
      <c r="AR43" s="53">
        <f t="shared" si="32"/>
        <v>0</v>
      </c>
      <c r="AS43" s="54" t="str">
        <f t="shared" si="33"/>
        <v/>
      </c>
      <c r="AT43" s="85">
        <f t="shared" si="34"/>
        <v>0</v>
      </c>
      <c r="AU43" s="63">
        <f t="shared" si="35"/>
        <v>0</v>
      </c>
      <c r="AV43" s="53">
        <f t="shared" si="36"/>
        <v>0</v>
      </c>
      <c r="AW43" s="54" t="str">
        <f t="shared" si="37"/>
        <v/>
      </c>
      <c r="AX43" s="85">
        <f t="shared" si="38"/>
        <v>0</v>
      </c>
      <c r="AY43" s="63">
        <f t="shared" si="39"/>
        <v>0</v>
      </c>
      <c r="AZ43" s="53">
        <f t="shared" si="40"/>
        <v>0</v>
      </c>
      <c r="BA43" s="54" t="str">
        <f t="shared" si="41"/>
        <v/>
      </c>
      <c r="BB43" s="85">
        <f t="shared" si="42"/>
        <v>0</v>
      </c>
      <c r="BC43" s="63">
        <f t="shared" si="43"/>
        <v>0</v>
      </c>
      <c r="BD43" s="53">
        <f t="shared" si="44"/>
        <v>0</v>
      </c>
      <c r="BE43" s="54" t="str">
        <f t="shared" si="45"/>
        <v/>
      </c>
      <c r="BF43" s="85">
        <f t="shared" si="46"/>
        <v>0</v>
      </c>
      <c r="BG43" s="63">
        <f t="shared" si="47"/>
        <v>0</v>
      </c>
      <c r="BH43" s="53">
        <f t="shared" si="48"/>
        <v>0</v>
      </c>
      <c r="BI43" s="54" t="str">
        <f t="shared" si="49"/>
        <v/>
      </c>
      <c r="BJ43" s="85">
        <f t="shared" si="50"/>
        <v>0</v>
      </c>
      <c r="BK43" s="63">
        <f t="shared" si="51"/>
        <v>0</v>
      </c>
      <c r="BL43" s="53">
        <f t="shared" si="52"/>
        <v>0</v>
      </c>
      <c r="BM43" s="54" t="str">
        <f t="shared" si="53"/>
        <v/>
      </c>
      <c r="BN43" s="85">
        <f t="shared" si="54"/>
        <v>0</v>
      </c>
      <c r="BO43" s="63">
        <f t="shared" si="55"/>
        <v>0</v>
      </c>
      <c r="BP43" s="53">
        <f t="shared" si="56"/>
        <v>0</v>
      </c>
      <c r="BQ43" s="54" t="str">
        <f t="shared" si="57"/>
        <v/>
      </c>
      <c r="BR43" s="85">
        <f t="shared" si="58"/>
        <v>0</v>
      </c>
      <c r="BS43" s="60">
        <f t="shared" si="7"/>
        <v>0</v>
      </c>
      <c r="BT43" s="59">
        <f t="shared" si="8"/>
        <v>0</v>
      </c>
      <c r="BU43" s="57"/>
      <c r="BV43" s="44"/>
      <c r="BY43" s="44"/>
      <c r="BZ43" s="44"/>
      <c r="CA43" s="279">
        <f t="shared" si="59"/>
        <v>0</v>
      </c>
      <c r="CB43" s="44"/>
      <c r="CC43" s="44"/>
      <c r="CD43" s="44"/>
    </row>
    <row r="44" spans="1:82" ht="16.5" hidden="1" customHeight="1">
      <c r="A44" s="366">
        <f t="shared" si="10"/>
        <v>40</v>
      </c>
      <c r="B44" s="29"/>
      <c r="C44" s="367"/>
      <c r="D44" s="368"/>
      <c r="E44" s="369"/>
      <c r="F44" s="30"/>
      <c r="G44" s="31"/>
      <c r="H44" s="32"/>
      <c r="I44" s="370"/>
      <c r="J44" s="370"/>
      <c r="K44" s="33"/>
      <c r="L44" s="33"/>
      <c r="M44" s="33"/>
      <c r="N44" s="371"/>
      <c r="O44" s="372"/>
      <c r="P44" s="372"/>
      <c r="Q44" s="106" t="s">
        <v>160</v>
      </c>
      <c r="R44" s="107" t="s">
        <v>160</v>
      </c>
      <c r="S44" s="43"/>
      <c r="T44" s="122" t="s">
        <v>160</v>
      </c>
      <c r="U44" s="122" t="s">
        <v>160</v>
      </c>
      <c r="V44" s="123" t="s">
        <v>160</v>
      </c>
      <c r="W44" s="63">
        <f t="shared" si="11"/>
        <v>0</v>
      </c>
      <c r="X44" s="53">
        <f t="shared" si="12"/>
        <v>0</v>
      </c>
      <c r="Y44" s="54" t="str">
        <f t="shared" si="13"/>
        <v/>
      </c>
      <c r="Z44" s="85">
        <f t="shared" si="14"/>
        <v>0</v>
      </c>
      <c r="AA44" s="63">
        <f t="shared" si="15"/>
        <v>0</v>
      </c>
      <c r="AB44" s="53">
        <f t="shared" si="16"/>
        <v>0</v>
      </c>
      <c r="AC44" s="54" t="str">
        <f t="shared" si="17"/>
        <v/>
      </c>
      <c r="AD44" s="85">
        <f t="shared" si="18"/>
        <v>0</v>
      </c>
      <c r="AE44" s="63">
        <f t="shared" si="19"/>
        <v>0</v>
      </c>
      <c r="AF44" s="53">
        <f t="shared" si="20"/>
        <v>0</v>
      </c>
      <c r="AG44" s="54" t="str">
        <f t="shared" si="21"/>
        <v/>
      </c>
      <c r="AH44" s="85">
        <f t="shared" si="22"/>
        <v>0</v>
      </c>
      <c r="AI44" s="63">
        <f t="shared" si="23"/>
        <v>0</v>
      </c>
      <c r="AJ44" s="53">
        <f t="shared" si="24"/>
        <v>0</v>
      </c>
      <c r="AK44" s="54" t="str">
        <f t="shared" si="25"/>
        <v/>
      </c>
      <c r="AL44" s="85">
        <f t="shared" si="26"/>
        <v>0</v>
      </c>
      <c r="AM44" s="63">
        <f t="shared" si="27"/>
        <v>0</v>
      </c>
      <c r="AN44" s="53">
        <f t="shared" si="28"/>
        <v>0</v>
      </c>
      <c r="AO44" s="54" t="str">
        <f t="shared" si="29"/>
        <v/>
      </c>
      <c r="AP44" s="85">
        <f t="shared" si="30"/>
        <v>0</v>
      </c>
      <c r="AQ44" s="63">
        <f t="shared" si="31"/>
        <v>0</v>
      </c>
      <c r="AR44" s="53">
        <f t="shared" si="32"/>
        <v>0</v>
      </c>
      <c r="AS44" s="54" t="str">
        <f t="shared" si="33"/>
        <v/>
      </c>
      <c r="AT44" s="85">
        <f t="shared" si="34"/>
        <v>0</v>
      </c>
      <c r="AU44" s="63">
        <f t="shared" si="35"/>
        <v>0</v>
      </c>
      <c r="AV44" s="53">
        <f t="shared" si="36"/>
        <v>0</v>
      </c>
      <c r="AW44" s="54" t="str">
        <f t="shared" si="37"/>
        <v/>
      </c>
      <c r="AX44" s="85">
        <f t="shared" si="38"/>
        <v>0</v>
      </c>
      <c r="AY44" s="63">
        <f t="shared" si="39"/>
        <v>0</v>
      </c>
      <c r="AZ44" s="53">
        <f t="shared" si="40"/>
        <v>0</v>
      </c>
      <c r="BA44" s="54" t="str">
        <f t="shared" si="41"/>
        <v/>
      </c>
      <c r="BB44" s="85">
        <f t="shared" si="42"/>
        <v>0</v>
      </c>
      <c r="BC44" s="63">
        <f t="shared" si="43"/>
        <v>0</v>
      </c>
      <c r="BD44" s="53">
        <f t="shared" si="44"/>
        <v>0</v>
      </c>
      <c r="BE44" s="54" t="str">
        <f t="shared" si="45"/>
        <v/>
      </c>
      <c r="BF44" s="85">
        <f t="shared" si="46"/>
        <v>0</v>
      </c>
      <c r="BG44" s="63">
        <f t="shared" si="47"/>
        <v>0</v>
      </c>
      <c r="BH44" s="53">
        <f t="shared" si="48"/>
        <v>0</v>
      </c>
      <c r="BI44" s="54" t="str">
        <f t="shared" si="49"/>
        <v/>
      </c>
      <c r="BJ44" s="85">
        <f t="shared" si="50"/>
        <v>0</v>
      </c>
      <c r="BK44" s="63">
        <f t="shared" si="51"/>
        <v>0</v>
      </c>
      <c r="BL44" s="53">
        <f t="shared" si="52"/>
        <v>0</v>
      </c>
      <c r="BM44" s="54" t="str">
        <f t="shared" si="53"/>
        <v/>
      </c>
      <c r="BN44" s="85">
        <f t="shared" si="54"/>
        <v>0</v>
      </c>
      <c r="BO44" s="63">
        <f t="shared" si="55"/>
        <v>0</v>
      </c>
      <c r="BP44" s="53">
        <f t="shared" si="56"/>
        <v>0</v>
      </c>
      <c r="BQ44" s="54" t="str">
        <f t="shared" si="57"/>
        <v/>
      </c>
      <c r="BR44" s="85">
        <f t="shared" si="58"/>
        <v>0</v>
      </c>
      <c r="BS44" s="60">
        <f t="shared" si="7"/>
        <v>0</v>
      </c>
      <c r="BT44" s="59">
        <f t="shared" si="8"/>
        <v>0</v>
      </c>
      <c r="BU44" s="57"/>
      <c r="BV44" s="44"/>
      <c r="BY44" s="44"/>
      <c r="BZ44" s="44"/>
      <c r="CA44" s="279">
        <f t="shared" si="59"/>
        <v>0</v>
      </c>
      <c r="CB44" s="44"/>
      <c r="CC44" s="44"/>
      <c r="CD44" s="44"/>
    </row>
    <row r="45" spans="1:82" ht="16.5" hidden="1" customHeight="1">
      <c r="A45" s="366">
        <f t="shared" si="10"/>
        <v>41</v>
      </c>
      <c r="B45" s="29"/>
      <c r="C45" s="367"/>
      <c r="D45" s="368"/>
      <c r="E45" s="369"/>
      <c r="F45" s="30"/>
      <c r="G45" s="31"/>
      <c r="H45" s="32"/>
      <c r="I45" s="370"/>
      <c r="J45" s="370"/>
      <c r="K45" s="33"/>
      <c r="L45" s="33"/>
      <c r="M45" s="33"/>
      <c r="N45" s="371"/>
      <c r="O45" s="372"/>
      <c r="P45" s="372"/>
      <c r="Q45" s="106" t="s">
        <v>160</v>
      </c>
      <c r="R45" s="107" t="s">
        <v>160</v>
      </c>
      <c r="S45" s="43"/>
      <c r="T45" s="122" t="s">
        <v>160</v>
      </c>
      <c r="U45" s="122" t="s">
        <v>160</v>
      </c>
      <c r="V45" s="123" t="s">
        <v>160</v>
      </c>
      <c r="W45" s="63">
        <f t="shared" si="11"/>
        <v>0</v>
      </c>
      <c r="X45" s="53">
        <f t="shared" si="12"/>
        <v>0</v>
      </c>
      <c r="Y45" s="54" t="str">
        <f t="shared" si="13"/>
        <v/>
      </c>
      <c r="Z45" s="85">
        <f t="shared" si="14"/>
        <v>0</v>
      </c>
      <c r="AA45" s="63">
        <f t="shared" si="15"/>
        <v>0</v>
      </c>
      <c r="AB45" s="53">
        <f t="shared" si="16"/>
        <v>0</v>
      </c>
      <c r="AC45" s="54" t="str">
        <f t="shared" si="17"/>
        <v/>
      </c>
      <c r="AD45" s="85">
        <f t="shared" si="18"/>
        <v>0</v>
      </c>
      <c r="AE45" s="63">
        <f t="shared" si="19"/>
        <v>0</v>
      </c>
      <c r="AF45" s="53">
        <f t="shared" si="20"/>
        <v>0</v>
      </c>
      <c r="AG45" s="54" t="str">
        <f t="shared" si="21"/>
        <v/>
      </c>
      <c r="AH45" s="85">
        <f t="shared" si="22"/>
        <v>0</v>
      </c>
      <c r="AI45" s="63">
        <f t="shared" si="23"/>
        <v>0</v>
      </c>
      <c r="AJ45" s="53">
        <f t="shared" si="24"/>
        <v>0</v>
      </c>
      <c r="AK45" s="54" t="str">
        <f t="shared" si="25"/>
        <v/>
      </c>
      <c r="AL45" s="85">
        <f t="shared" si="26"/>
        <v>0</v>
      </c>
      <c r="AM45" s="63">
        <f t="shared" si="27"/>
        <v>0</v>
      </c>
      <c r="AN45" s="53">
        <f t="shared" si="28"/>
        <v>0</v>
      </c>
      <c r="AO45" s="54" t="str">
        <f t="shared" si="29"/>
        <v/>
      </c>
      <c r="AP45" s="85">
        <f t="shared" si="30"/>
        <v>0</v>
      </c>
      <c r="AQ45" s="63">
        <f t="shared" si="31"/>
        <v>0</v>
      </c>
      <c r="AR45" s="53">
        <f t="shared" si="32"/>
        <v>0</v>
      </c>
      <c r="AS45" s="54" t="str">
        <f t="shared" si="33"/>
        <v/>
      </c>
      <c r="AT45" s="85">
        <f t="shared" si="34"/>
        <v>0</v>
      </c>
      <c r="AU45" s="63">
        <f t="shared" si="35"/>
        <v>0</v>
      </c>
      <c r="AV45" s="53">
        <f t="shared" si="36"/>
        <v>0</v>
      </c>
      <c r="AW45" s="54" t="str">
        <f t="shared" si="37"/>
        <v/>
      </c>
      <c r="AX45" s="85">
        <f t="shared" si="38"/>
        <v>0</v>
      </c>
      <c r="AY45" s="63">
        <f t="shared" si="39"/>
        <v>0</v>
      </c>
      <c r="AZ45" s="53">
        <f t="shared" si="40"/>
        <v>0</v>
      </c>
      <c r="BA45" s="54" t="str">
        <f t="shared" si="41"/>
        <v/>
      </c>
      <c r="BB45" s="85">
        <f t="shared" si="42"/>
        <v>0</v>
      </c>
      <c r="BC45" s="63">
        <f t="shared" si="43"/>
        <v>0</v>
      </c>
      <c r="BD45" s="53">
        <f t="shared" si="44"/>
        <v>0</v>
      </c>
      <c r="BE45" s="54" t="str">
        <f t="shared" si="45"/>
        <v/>
      </c>
      <c r="BF45" s="85">
        <f t="shared" si="46"/>
        <v>0</v>
      </c>
      <c r="BG45" s="63">
        <f t="shared" si="47"/>
        <v>0</v>
      </c>
      <c r="BH45" s="53">
        <f t="shared" si="48"/>
        <v>0</v>
      </c>
      <c r="BI45" s="54" t="str">
        <f t="shared" si="49"/>
        <v/>
      </c>
      <c r="BJ45" s="85">
        <f t="shared" si="50"/>
        <v>0</v>
      </c>
      <c r="BK45" s="63">
        <f t="shared" si="51"/>
        <v>0</v>
      </c>
      <c r="BL45" s="53">
        <f t="shared" si="52"/>
        <v>0</v>
      </c>
      <c r="BM45" s="54" t="str">
        <f t="shared" si="53"/>
        <v/>
      </c>
      <c r="BN45" s="85">
        <f t="shared" si="54"/>
        <v>0</v>
      </c>
      <c r="BO45" s="63">
        <f t="shared" si="55"/>
        <v>0</v>
      </c>
      <c r="BP45" s="53">
        <f t="shared" si="56"/>
        <v>0</v>
      </c>
      <c r="BQ45" s="54" t="str">
        <f t="shared" si="57"/>
        <v/>
      </c>
      <c r="BR45" s="85">
        <f t="shared" si="58"/>
        <v>0</v>
      </c>
      <c r="BS45" s="60">
        <f t="shared" si="7"/>
        <v>0</v>
      </c>
      <c r="BT45" s="59">
        <f t="shared" si="8"/>
        <v>0</v>
      </c>
      <c r="BU45" s="57"/>
      <c r="BV45" s="44"/>
      <c r="BY45" s="44"/>
      <c r="BZ45" s="44"/>
      <c r="CA45" s="279">
        <f t="shared" si="59"/>
        <v>0</v>
      </c>
      <c r="CB45" s="44"/>
      <c r="CC45" s="44"/>
      <c r="CD45" s="44"/>
    </row>
    <row r="46" spans="1:82" ht="16.5" hidden="1" customHeight="1">
      <c r="A46" s="366">
        <f t="shared" si="10"/>
        <v>42</v>
      </c>
      <c r="B46" s="29"/>
      <c r="C46" s="367"/>
      <c r="D46" s="368"/>
      <c r="E46" s="369"/>
      <c r="F46" s="30"/>
      <c r="G46" s="31"/>
      <c r="H46" s="32"/>
      <c r="I46" s="370"/>
      <c r="J46" s="370"/>
      <c r="K46" s="33"/>
      <c r="L46" s="33"/>
      <c r="M46" s="33"/>
      <c r="N46" s="371"/>
      <c r="O46" s="372"/>
      <c r="P46" s="372"/>
      <c r="Q46" s="106" t="s">
        <v>160</v>
      </c>
      <c r="R46" s="107" t="s">
        <v>160</v>
      </c>
      <c r="S46" s="43"/>
      <c r="T46" s="122" t="s">
        <v>160</v>
      </c>
      <c r="U46" s="122" t="s">
        <v>160</v>
      </c>
      <c r="V46" s="123" t="s">
        <v>160</v>
      </c>
      <c r="W46" s="63">
        <f t="shared" si="11"/>
        <v>0</v>
      </c>
      <c r="X46" s="53">
        <f t="shared" si="12"/>
        <v>0</v>
      </c>
      <c r="Y46" s="54" t="str">
        <f t="shared" si="13"/>
        <v/>
      </c>
      <c r="Z46" s="85">
        <f t="shared" si="14"/>
        <v>0</v>
      </c>
      <c r="AA46" s="63">
        <f t="shared" si="15"/>
        <v>0</v>
      </c>
      <c r="AB46" s="53">
        <f t="shared" si="16"/>
        <v>0</v>
      </c>
      <c r="AC46" s="54" t="str">
        <f t="shared" si="17"/>
        <v/>
      </c>
      <c r="AD46" s="85">
        <f t="shared" si="18"/>
        <v>0</v>
      </c>
      <c r="AE46" s="63">
        <f t="shared" si="19"/>
        <v>0</v>
      </c>
      <c r="AF46" s="53">
        <f t="shared" si="20"/>
        <v>0</v>
      </c>
      <c r="AG46" s="54" t="str">
        <f t="shared" si="21"/>
        <v/>
      </c>
      <c r="AH46" s="85">
        <f t="shared" si="22"/>
        <v>0</v>
      </c>
      <c r="AI46" s="63">
        <f t="shared" si="23"/>
        <v>0</v>
      </c>
      <c r="AJ46" s="53">
        <f t="shared" si="24"/>
        <v>0</v>
      </c>
      <c r="AK46" s="54" t="str">
        <f t="shared" si="25"/>
        <v/>
      </c>
      <c r="AL46" s="85">
        <f t="shared" si="26"/>
        <v>0</v>
      </c>
      <c r="AM46" s="63">
        <f t="shared" si="27"/>
        <v>0</v>
      </c>
      <c r="AN46" s="53">
        <f t="shared" si="28"/>
        <v>0</v>
      </c>
      <c r="AO46" s="54" t="str">
        <f t="shared" si="29"/>
        <v/>
      </c>
      <c r="AP46" s="85">
        <f t="shared" si="30"/>
        <v>0</v>
      </c>
      <c r="AQ46" s="63">
        <f t="shared" si="31"/>
        <v>0</v>
      </c>
      <c r="AR46" s="53">
        <f t="shared" si="32"/>
        <v>0</v>
      </c>
      <c r="AS46" s="54" t="str">
        <f t="shared" si="33"/>
        <v/>
      </c>
      <c r="AT46" s="85">
        <f t="shared" si="34"/>
        <v>0</v>
      </c>
      <c r="AU46" s="63">
        <f t="shared" si="35"/>
        <v>0</v>
      </c>
      <c r="AV46" s="53">
        <f t="shared" si="36"/>
        <v>0</v>
      </c>
      <c r="AW46" s="54" t="str">
        <f t="shared" si="37"/>
        <v/>
      </c>
      <c r="AX46" s="85">
        <f t="shared" si="38"/>
        <v>0</v>
      </c>
      <c r="AY46" s="63">
        <f t="shared" si="39"/>
        <v>0</v>
      </c>
      <c r="AZ46" s="53">
        <f t="shared" si="40"/>
        <v>0</v>
      </c>
      <c r="BA46" s="54" t="str">
        <f t="shared" si="41"/>
        <v/>
      </c>
      <c r="BB46" s="85">
        <f t="shared" si="42"/>
        <v>0</v>
      </c>
      <c r="BC46" s="63">
        <f t="shared" si="43"/>
        <v>0</v>
      </c>
      <c r="BD46" s="53">
        <f t="shared" si="44"/>
        <v>0</v>
      </c>
      <c r="BE46" s="54" t="str">
        <f t="shared" si="45"/>
        <v/>
      </c>
      <c r="BF46" s="85">
        <f t="shared" si="46"/>
        <v>0</v>
      </c>
      <c r="BG46" s="63">
        <f t="shared" si="47"/>
        <v>0</v>
      </c>
      <c r="BH46" s="53">
        <f t="shared" si="48"/>
        <v>0</v>
      </c>
      <c r="BI46" s="54" t="str">
        <f t="shared" si="49"/>
        <v/>
      </c>
      <c r="BJ46" s="85">
        <f t="shared" si="50"/>
        <v>0</v>
      </c>
      <c r="BK46" s="63">
        <f t="shared" si="51"/>
        <v>0</v>
      </c>
      <c r="BL46" s="53">
        <f t="shared" si="52"/>
        <v>0</v>
      </c>
      <c r="BM46" s="54" t="str">
        <f t="shared" si="53"/>
        <v/>
      </c>
      <c r="BN46" s="85">
        <f t="shared" si="54"/>
        <v>0</v>
      </c>
      <c r="BO46" s="63">
        <f t="shared" si="55"/>
        <v>0</v>
      </c>
      <c r="BP46" s="53">
        <f t="shared" si="56"/>
        <v>0</v>
      </c>
      <c r="BQ46" s="54" t="str">
        <f t="shared" si="57"/>
        <v/>
      </c>
      <c r="BR46" s="85">
        <f t="shared" si="58"/>
        <v>0</v>
      </c>
      <c r="BS46" s="60">
        <f t="shared" si="7"/>
        <v>0</v>
      </c>
      <c r="BT46" s="59">
        <f t="shared" si="8"/>
        <v>0</v>
      </c>
      <c r="BU46" s="57"/>
      <c r="BV46" s="44"/>
      <c r="BY46" s="44"/>
      <c r="BZ46" s="44"/>
      <c r="CA46" s="279">
        <f t="shared" si="59"/>
        <v>0</v>
      </c>
      <c r="CB46" s="44"/>
      <c r="CC46" s="44"/>
      <c r="CD46" s="44"/>
    </row>
    <row r="47" spans="1:82" ht="16.5" hidden="1" customHeight="1">
      <c r="A47" s="366">
        <f t="shared" si="10"/>
        <v>43</v>
      </c>
      <c r="B47" s="29"/>
      <c r="C47" s="367"/>
      <c r="D47" s="368"/>
      <c r="E47" s="369"/>
      <c r="F47" s="30"/>
      <c r="G47" s="31"/>
      <c r="H47" s="32"/>
      <c r="I47" s="370"/>
      <c r="J47" s="370"/>
      <c r="K47" s="33"/>
      <c r="L47" s="33"/>
      <c r="M47" s="33"/>
      <c r="N47" s="371"/>
      <c r="O47" s="372"/>
      <c r="P47" s="372"/>
      <c r="Q47" s="106" t="s">
        <v>160</v>
      </c>
      <c r="R47" s="107" t="s">
        <v>160</v>
      </c>
      <c r="S47" s="43"/>
      <c r="T47" s="122" t="s">
        <v>160</v>
      </c>
      <c r="U47" s="122" t="s">
        <v>160</v>
      </c>
      <c r="V47" s="123" t="s">
        <v>160</v>
      </c>
      <c r="W47" s="63">
        <f t="shared" si="11"/>
        <v>0</v>
      </c>
      <c r="X47" s="53">
        <f t="shared" si="12"/>
        <v>0</v>
      </c>
      <c r="Y47" s="54" t="str">
        <f t="shared" si="13"/>
        <v/>
      </c>
      <c r="Z47" s="85">
        <f t="shared" si="14"/>
        <v>0</v>
      </c>
      <c r="AA47" s="63">
        <f t="shared" si="15"/>
        <v>0</v>
      </c>
      <c r="AB47" s="53">
        <f t="shared" si="16"/>
        <v>0</v>
      </c>
      <c r="AC47" s="54" t="str">
        <f t="shared" si="17"/>
        <v/>
      </c>
      <c r="AD47" s="85">
        <f t="shared" si="18"/>
        <v>0</v>
      </c>
      <c r="AE47" s="63">
        <f t="shared" si="19"/>
        <v>0</v>
      </c>
      <c r="AF47" s="53">
        <f t="shared" si="20"/>
        <v>0</v>
      </c>
      <c r="AG47" s="54" t="str">
        <f t="shared" si="21"/>
        <v/>
      </c>
      <c r="AH47" s="85">
        <f t="shared" si="22"/>
        <v>0</v>
      </c>
      <c r="AI47" s="63">
        <f t="shared" si="23"/>
        <v>0</v>
      </c>
      <c r="AJ47" s="53">
        <f t="shared" si="24"/>
        <v>0</v>
      </c>
      <c r="AK47" s="54" t="str">
        <f t="shared" si="25"/>
        <v/>
      </c>
      <c r="AL47" s="85">
        <f t="shared" si="26"/>
        <v>0</v>
      </c>
      <c r="AM47" s="63">
        <f t="shared" si="27"/>
        <v>0</v>
      </c>
      <c r="AN47" s="53">
        <f t="shared" si="28"/>
        <v>0</v>
      </c>
      <c r="AO47" s="54" t="str">
        <f t="shared" si="29"/>
        <v/>
      </c>
      <c r="AP47" s="85">
        <f t="shared" si="30"/>
        <v>0</v>
      </c>
      <c r="AQ47" s="63">
        <f t="shared" si="31"/>
        <v>0</v>
      </c>
      <c r="AR47" s="53">
        <f t="shared" si="32"/>
        <v>0</v>
      </c>
      <c r="AS47" s="54" t="str">
        <f t="shared" si="33"/>
        <v/>
      </c>
      <c r="AT47" s="85">
        <f t="shared" si="34"/>
        <v>0</v>
      </c>
      <c r="AU47" s="63">
        <f t="shared" si="35"/>
        <v>0</v>
      </c>
      <c r="AV47" s="53">
        <f t="shared" si="36"/>
        <v>0</v>
      </c>
      <c r="AW47" s="54" t="str">
        <f t="shared" si="37"/>
        <v/>
      </c>
      <c r="AX47" s="85">
        <f t="shared" si="38"/>
        <v>0</v>
      </c>
      <c r="AY47" s="63">
        <f t="shared" si="39"/>
        <v>0</v>
      </c>
      <c r="AZ47" s="53">
        <f t="shared" si="40"/>
        <v>0</v>
      </c>
      <c r="BA47" s="54" t="str">
        <f t="shared" si="41"/>
        <v/>
      </c>
      <c r="BB47" s="85">
        <f t="shared" si="42"/>
        <v>0</v>
      </c>
      <c r="BC47" s="63">
        <f t="shared" si="43"/>
        <v>0</v>
      </c>
      <c r="BD47" s="53">
        <f t="shared" si="44"/>
        <v>0</v>
      </c>
      <c r="BE47" s="54" t="str">
        <f t="shared" si="45"/>
        <v/>
      </c>
      <c r="BF47" s="85">
        <f t="shared" si="46"/>
        <v>0</v>
      </c>
      <c r="BG47" s="63">
        <f t="shared" si="47"/>
        <v>0</v>
      </c>
      <c r="BH47" s="53">
        <f t="shared" si="48"/>
        <v>0</v>
      </c>
      <c r="BI47" s="54" t="str">
        <f t="shared" si="49"/>
        <v/>
      </c>
      <c r="BJ47" s="85">
        <f t="shared" si="50"/>
        <v>0</v>
      </c>
      <c r="BK47" s="63">
        <f t="shared" si="51"/>
        <v>0</v>
      </c>
      <c r="BL47" s="53">
        <f t="shared" si="52"/>
        <v>0</v>
      </c>
      <c r="BM47" s="54" t="str">
        <f t="shared" si="53"/>
        <v/>
      </c>
      <c r="BN47" s="85">
        <f t="shared" si="54"/>
        <v>0</v>
      </c>
      <c r="BO47" s="63">
        <f t="shared" si="55"/>
        <v>0</v>
      </c>
      <c r="BP47" s="53">
        <f t="shared" si="56"/>
        <v>0</v>
      </c>
      <c r="BQ47" s="54" t="str">
        <f t="shared" si="57"/>
        <v/>
      </c>
      <c r="BR47" s="85">
        <f t="shared" si="58"/>
        <v>0</v>
      </c>
      <c r="BS47" s="60">
        <f t="shared" si="7"/>
        <v>0</v>
      </c>
      <c r="BT47" s="59">
        <f t="shared" si="8"/>
        <v>0</v>
      </c>
      <c r="BU47" s="57"/>
      <c r="BV47" s="44"/>
      <c r="BY47" s="44"/>
      <c r="BZ47" s="44"/>
      <c r="CA47" s="279">
        <f t="shared" si="59"/>
        <v>0</v>
      </c>
      <c r="CB47" s="44"/>
      <c r="CC47" s="44"/>
      <c r="CD47" s="44"/>
    </row>
    <row r="48" spans="1:82" ht="16.5" hidden="1" customHeight="1">
      <c r="A48" s="366">
        <f t="shared" si="10"/>
        <v>44</v>
      </c>
      <c r="B48" s="29"/>
      <c r="C48" s="367"/>
      <c r="D48" s="368"/>
      <c r="E48" s="369"/>
      <c r="F48" s="30"/>
      <c r="G48" s="31"/>
      <c r="H48" s="32"/>
      <c r="I48" s="370"/>
      <c r="J48" s="370"/>
      <c r="K48" s="33"/>
      <c r="L48" s="33"/>
      <c r="M48" s="33"/>
      <c r="N48" s="371"/>
      <c r="O48" s="372"/>
      <c r="P48" s="372"/>
      <c r="Q48" s="106" t="s">
        <v>160</v>
      </c>
      <c r="R48" s="107" t="s">
        <v>160</v>
      </c>
      <c r="S48" s="43"/>
      <c r="T48" s="122" t="s">
        <v>160</v>
      </c>
      <c r="U48" s="122" t="s">
        <v>160</v>
      </c>
      <c r="V48" s="123" t="s">
        <v>160</v>
      </c>
      <c r="W48" s="63">
        <f t="shared" si="11"/>
        <v>0</v>
      </c>
      <c r="X48" s="53">
        <f t="shared" si="12"/>
        <v>0</v>
      </c>
      <c r="Y48" s="54" t="str">
        <f t="shared" si="13"/>
        <v/>
      </c>
      <c r="Z48" s="85">
        <f t="shared" si="14"/>
        <v>0</v>
      </c>
      <c r="AA48" s="63">
        <f t="shared" si="15"/>
        <v>0</v>
      </c>
      <c r="AB48" s="53">
        <f t="shared" si="16"/>
        <v>0</v>
      </c>
      <c r="AC48" s="54" t="str">
        <f t="shared" si="17"/>
        <v/>
      </c>
      <c r="AD48" s="85">
        <f t="shared" si="18"/>
        <v>0</v>
      </c>
      <c r="AE48" s="63">
        <f t="shared" si="19"/>
        <v>0</v>
      </c>
      <c r="AF48" s="53">
        <f t="shared" si="20"/>
        <v>0</v>
      </c>
      <c r="AG48" s="54" t="str">
        <f t="shared" si="21"/>
        <v/>
      </c>
      <c r="AH48" s="85">
        <f t="shared" si="22"/>
        <v>0</v>
      </c>
      <c r="AI48" s="63">
        <f t="shared" si="23"/>
        <v>0</v>
      </c>
      <c r="AJ48" s="53">
        <f t="shared" si="24"/>
        <v>0</v>
      </c>
      <c r="AK48" s="54" t="str">
        <f t="shared" si="25"/>
        <v/>
      </c>
      <c r="AL48" s="85">
        <f t="shared" si="26"/>
        <v>0</v>
      </c>
      <c r="AM48" s="63">
        <f t="shared" si="27"/>
        <v>0</v>
      </c>
      <c r="AN48" s="53">
        <f t="shared" si="28"/>
        <v>0</v>
      </c>
      <c r="AO48" s="54" t="str">
        <f t="shared" si="29"/>
        <v/>
      </c>
      <c r="AP48" s="85">
        <f t="shared" si="30"/>
        <v>0</v>
      </c>
      <c r="AQ48" s="63">
        <f t="shared" si="31"/>
        <v>0</v>
      </c>
      <c r="AR48" s="53">
        <f t="shared" si="32"/>
        <v>0</v>
      </c>
      <c r="AS48" s="54" t="str">
        <f t="shared" si="33"/>
        <v/>
      </c>
      <c r="AT48" s="85">
        <f t="shared" si="34"/>
        <v>0</v>
      </c>
      <c r="AU48" s="63">
        <f t="shared" si="35"/>
        <v>0</v>
      </c>
      <c r="AV48" s="53">
        <f t="shared" si="36"/>
        <v>0</v>
      </c>
      <c r="AW48" s="54" t="str">
        <f t="shared" si="37"/>
        <v/>
      </c>
      <c r="AX48" s="85">
        <f t="shared" si="38"/>
        <v>0</v>
      </c>
      <c r="AY48" s="63">
        <f t="shared" si="39"/>
        <v>0</v>
      </c>
      <c r="AZ48" s="53">
        <f t="shared" si="40"/>
        <v>0</v>
      </c>
      <c r="BA48" s="54" t="str">
        <f t="shared" si="41"/>
        <v/>
      </c>
      <c r="BB48" s="85">
        <f t="shared" si="42"/>
        <v>0</v>
      </c>
      <c r="BC48" s="63">
        <f t="shared" si="43"/>
        <v>0</v>
      </c>
      <c r="BD48" s="53">
        <f t="shared" si="44"/>
        <v>0</v>
      </c>
      <c r="BE48" s="54" t="str">
        <f t="shared" si="45"/>
        <v/>
      </c>
      <c r="BF48" s="85">
        <f t="shared" si="46"/>
        <v>0</v>
      </c>
      <c r="BG48" s="63">
        <f t="shared" si="47"/>
        <v>0</v>
      </c>
      <c r="BH48" s="53">
        <f t="shared" si="48"/>
        <v>0</v>
      </c>
      <c r="BI48" s="54" t="str">
        <f t="shared" si="49"/>
        <v/>
      </c>
      <c r="BJ48" s="85">
        <f t="shared" si="50"/>
        <v>0</v>
      </c>
      <c r="BK48" s="63">
        <f t="shared" si="51"/>
        <v>0</v>
      </c>
      <c r="BL48" s="53">
        <f t="shared" si="52"/>
        <v>0</v>
      </c>
      <c r="BM48" s="54" t="str">
        <f t="shared" si="53"/>
        <v/>
      </c>
      <c r="BN48" s="85">
        <f t="shared" si="54"/>
        <v>0</v>
      </c>
      <c r="BO48" s="63">
        <f t="shared" si="55"/>
        <v>0</v>
      </c>
      <c r="BP48" s="53">
        <f t="shared" si="56"/>
        <v>0</v>
      </c>
      <c r="BQ48" s="54" t="str">
        <f t="shared" si="57"/>
        <v/>
      </c>
      <c r="BR48" s="85">
        <f t="shared" si="58"/>
        <v>0</v>
      </c>
      <c r="BS48" s="60">
        <f t="shared" si="7"/>
        <v>0</v>
      </c>
      <c r="BT48" s="59">
        <f t="shared" si="8"/>
        <v>0</v>
      </c>
      <c r="BU48" s="57"/>
      <c r="BV48" s="44"/>
      <c r="BY48" s="44"/>
      <c r="BZ48" s="44"/>
      <c r="CA48" s="279">
        <f t="shared" si="59"/>
        <v>0</v>
      </c>
      <c r="CB48" s="44"/>
      <c r="CC48" s="44"/>
      <c r="CD48" s="44"/>
    </row>
    <row r="49" spans="1:82" ht="16.5" hidden="1" customHeight="1">
      <c r="A49" s="366">
        <f t="shared" si="10"/>
        <v>45</v>
      </c>
      <c r="B49" s="29"/>
      <c r="C49" s="367"/>
      <c r="D49" s="368"/>
      <c r="E49" s="369"/>
      <c r="F49" s="30"/>
      <c r="G49" s="31"/>
      <c r="H49" s="32"/>
      <c r="I49" s="370"/>
      <c r="J49" s="370"/>
      <c r="K49" s="33"/>
      <c r="L49" s="33"/>
      <c r="M49" s="33"/>
      <c r="N49" s="371"/>
      <c r="O49" s="372"/>
      <c r="P49" s="372"/>
      <c r="Q49" s="106" t="s">
        <v>160</v>
      </c>
      <c r="R49" s="107" t="s">
        <v>160</v>
      </c>
      <c r="S49" s="43"/>
      <c r="T49" s="122" t="s">
        <v>160</v>
      </c>
      <c r="U49" s="122" t="s">
        <v>160</v>
      </c>
      <c r="V49" s="123" t="s">
        <v>160</v>
      </c>
      <c r="W49" s="63">
        <f t="shared" si="11"/>
        <v>0</v>
      </c>
      <c r="X49" s="53">
        <f t="shared" si="12"/>
        <v>0</v>
      </c>
      <c r="Y49" s="54" t="str">
        <f t="shared" si="13"/>
        <v/>
      </c>
      <c r="Z49" s="85">
        <f t="shared" si="14"/>
        <v>0</v>
      </c>
      <c r="AA49" s="63">
        <f t="shared" si="15"/>
        <v>0</v>
      </c>
      <c r="AB49" s="53">
        <f t="shared" si="16"/>
        <v>0</v>
      </c>
      <c r="AC49" s="54" t="str">
        <f t="shared" si="17"/>
        <v/>
      </c>
      <c r="AD49" s="85">
        <f t="shared" si="18"/>
        <v>0</v>
      </c>
      <c r="AE49" s="63">
        <f t="shared" si="19"/>
        <v>0</v>
      </c>
      <c r="AF49" s="53">
        <f t="shared" si="20"/>
        <v>0</v>
      </c>
      <c r="AG49" s="54" t="str">
        <f t="shared" si="21"/>
        <v/>
      </c>
      <c r="AH49" s="85">
        <f t="shared" si="22"/>
        <v>0</v>
      </c>
      <c r="AI49" s="63">
        <f t="shared" si="23"/>
        <v>0</v>
      </c>
      <c r="AJ49" s="53">
        <f t="shared" si="24"/>
        <v>0</v>
      </c>
      <c r="AK49" s="54" t="str">
        <f t="shared" si="25"/>
        <v/>
      </c>
      <c r="AL49" s="85">
        <f t="shared" si="26"/>
        <v>0</v>
      </c>
      <c r="AM49" s="63">
        <f t="shared" si="27"/>
        <v>0</v>
      </c>
      <c r="AN49" s="53">
        <f t="shared" si="28"/>
        <v>0</v>
      </c>
      <c r="AO49" s="54" t="str">
        <f t="shared" si="29"/>
        <v/>
      </c>
      <c r="AP49" s="85">
        <f t="shared" si="30"/>
        <v>0</v>
      </c>
      <c r="AQ49" s="63">
        <f t="shared" si="31"/>
        <v>0</v>
      </c>
      <c r="AR49" s="53">
        <f t="shared" si="32"/>
        <v>0</v>
      </c>
      <c r="AS49" s="54" t="str">
        <f t="shared" si="33"/>
        <v/>
      </c>
      <c r="AT49" s="85">
        <f t="shared" si="34"/>
        <v>0</v>
      </c>
      <c r="AU49" s="63">
        <f t="shared" si="35"/>
        <v>0</v>
      </c>
      <c r="AV49" s="53">
        <f t="shared" si="36"/>
        <v>0</v>
      </c>
      <c r="AW49" s="54" t="str">
        <f t="shared" si="37"/>
        <v/>
      </c>
      <c r="AX49" s="85">
        <f t="shared" si="38"/>
        <v>0</v>
      </c>
      <c r="AY49" s="63">
        <f t="shared" si="39"/>
        <v>0</v>
      </c>
      <c r="AZ49" s="53">
        <f t="shared" si="40"/>
        <v>0</v>
      </c>
      <c r="BA49" s="54" t="str">
        <f t="shared" si="41"/>
        <v/>
      </c>
      <c r="BB49" s="85">
        <f t="shared" si="42"/>
        <v>0</v>
      </c>
      <c r="BC49" s="63">
        <f t="shared" si="43"/>
        <v>0</v>
      </c>
      <c r="BD49" s="53">
        <f t="shared" si="44"/>
        <v>0</v>
      </c>
      <c r="BE49" s="54" t="str">
        <f t="shared" si="45"/>
        <v/>
      </c>
      <c r="BF49" s="85">
        <f t="shared" si="46"/>
        <v>0</v>
      </c>
      <c r="BG49" s="63">
        <f t="shared" si="47"/>
        <v>0</v>
      </c>
      <c r="BH49" s="53">
        <f t="shared" si="48"/>
        <v>0</v>
      </c>
      <c r="BI49" s="54" t="str">
        <f t="shared" si="49"/>
        <v/>
      </c>
      <c r="BJ49" s="85">
        <f t="shared" si="50"/>
        <v>0</v>
      </c>
      <c r="BK49" s="63">
        <f t="shared" si="51"/>
        <v>0</v>
      </c>
      <c r="BL49" s="53">
        <f t="shared" si="52"/>
        <v>0</v>
      </c>
      <c r="BM49" s="54" t="str">
        <f t="shared" si="53"/>
        <v/>
      </c>
      <c r="BN49" s="85">
        <f t="shared" si="54"/>
        <v>0</v>
      </c>
      <c r="BO49" s="63">
        <f t="shared" si="55"/>
        <v>0</v>
      </c>
      <c r="BP49" s="53">
        <f t="shared" si="56"/>
        <v>0</v>
      </c>
      <c r="BQ49" s="54" t="str">
        <f t="shared" si="57"/>
        <v/>
      </c>
      <c r="BR49" s="85">
        <f t="shared" si="58"/>
        <v>0</v>
      </c>
      <c r="BS49" s="60">
        <f t="shared" si="7"/>
        <v>0</v>
      </c>
      <c r="BT49" s="59">
        <f t="shared" si="8"/>
        <v>0</v>
      </c>
      <c r="BU49" s="57"/>
      <c r="BV49" s="44"/>
      <c r="BY49" s="44"/>
      <c r="BZ49" s="44"/>
      <c r="CA49" s="279">
        <f t="shared" si="59"/>
        <v>0</v>
      </c>
      <c r="CB49" s="44"/>
      <c r="CC49" s="44"/>
      <c r="CD49" s="44"/>
    </row>
    <row r="50" spans="1:82" ht="16.5" hidden="1" customHeight="1">
      <c r="A50" s="366">
        <f t="shared" si="10"/>
        <v>46</v>
      </c>
      <c r="B50" s="29"/>
      <c r="C50" s="367"/>
      <c r="D50" s="368"/>
      <c r="E50" s="369"/>
      <c r="F50" s="30"/>
      <c r="G50" s="31"/>
      <c r="H50" s="32"/>
      <c r="I50" s="370"/>
      <c r="J50" s="370"/>
      <c r="K50" s="33"/>
      <c r="L50" s="33"/>
      <c r="M50" s="33"/>
      <c r="N50" s="371"/>
      <c r="O50" s="372"/>
      <c r="P50" s="372"/>
      <c r="Q50" s="106" t="s">
        <v>160</v>
      </c>
      <c r="R50" s="107" t="s">
        <v>160</v>
      </c>
      <c r="S50" s="43"/>
      <c r="T50" s="122" t="s">
        <v>160</v>
      </c>
      <c r="U50" s="122" t="s">
        <v>160</v>
      </c>
      <c r="V50" s="123" t="s">
        <v>160</v>
      </c>
      <c r="W50" s="63">
        <f t="shared" si="11"/>
        <v>0</v>
      </c>
      <c r="X50" s="53">
        <f t="shared" si="12"/>
        <v>0</v>
      </c>
      <c r="Y50" s="54" t="str">
        <f t="shared" si="13"/>
        <v/>
      </c>
      <c r="Z50" s="85">
        <f t="shared" si="14"/>
        <v>0</v>
      </c>
      <c r="AA50" s="63">
        <f t="shared" si="15"/>
        <v>0</v>
      </c>
      <c r="AB50" s="53">
        <f t="shared" si="16"/>
        <v>0</v>
      </c>
      <c r="AC50" s="54" t="str">
        <f t="shared" si="17"/>
        <v/>
      </c>
      <c r="AD50" s="85">
        <f t="shared" si="18"/>
        <v>0</v>
      </c>
      <c r="AE50" s="63">
        <f t="shared" si="19"/>
        <v>0</v>
      </c>
      <c r="AF50" s="53">
        <f t="shared" si="20"/>
        <v>0</v>
      </c>
      <c r="AG50" s="54" t="str">
        <f t="shared" si="21"/>
        <v/>
      </c>
      <c r="AH50" s="85">
        <f t="shared" si="22"/>
        <v>0</v>
      </c>
      <c r="AI50" s="63">
        <f t="shared" si="23"/>
        <v>0</v>
      </c>
      <c r="AJ50" s="53">
        <f t="shared" si="24"/>
        <v>0</v>
      </c>
      <c r="AK50" s="54" t="str">
        <f t="shared" si="25"/>
        <v/>
      </c>
      <c r="AL50" s="85">
        <f t="shared" si="26"/>
        <v>0</v>
      </c>
      <c r="AM50" s="63">
        <f t="shared" si="27"/>
        <v>0</v>
      </c>
      <c r="AN50" s="53">
        <f t="shared" si="28"/>
        <v>0</v>
      </c>
      <c r="AO50" s="54" t="str">
        <f t="shared" si="29"/>
        <v/>
      </c>
      <c r="AP50" s="85">
        <f t="shared" si="30"/>
        <v>0</v>
      </c>
      <c r="AQ50" s="63">
        <f t="shared" si="31"/>
        <v>0</v>
      </c>
      <c r="AR50" s="53">
        <f t="shared" si="32"/>
        <v>0</v>
      </c>
      <c r="AS50" s="54" t="str">
        <f t="shared" si="33"/>
        <v/>
      </c>
      <c r="AT50" s="85">
        <f t="shared" si="34"/>
        <v>0</v>
      </c>
      <c r="AU50" s="63">
        <f t="shared" si="35"/>
        <v>0</v>
      </c>
      <c r="AV50" s="53">
        <f t="shared" si="36"/>
        <v>0</v>
      </c>
      <c r="AW50" s="54" t="str">
        <f t="shared" si="37"/>
        <v/>
      </c>
      <c r="AX50" s="85">
        <f t="shared" si="38"/>
        <v>0</v>
      </c>
      <c r="AY50" s="63">
        <f t="shared" si="39"/>
        <v>0</v>
      </c>
      <c r="AZ50" s="53">
        <f t="shared" si="40"/>
        <v>0</v>
      </c>
      <c r="BA50" s="54" t="str">
        <f t="shared" si="41"/>
        <v/>
      </c>
      <c r="BB50" s="85">
        <f t="shared" si="42"/>
        <v>0</v>
      </c>
      <c r="BC50" s="63">
        <f t="shared" si="43"/>
        <v>0</v>
      </c>
      <c r="BD50" s="53">
        <f t="shared" si="44"/>
        <v>0</v>
      </c>
      <c r="BE50" s="54" t="str">
        <f t="shared" si="45"/>
        <v/>
      </c>
      <c r="BF50" s="85">
        <f t="shared" si="46"/>
        <v>0</v>
      </c>
      <c r="BG50" s="63">
        <f t="shared" si="47"/>
        <v>0</v>
      </c>
      <c r="BH50" s="53">
        <f t="shared" si="48"/>
        <v>0</v>
      </c>
      <c r="BI50" s="54" t="str">
        <f t="shared" si="49"/>
        <v/>
      </c>
      <c r="BJ50" s="85">
        <f t="shared" si="50"/>
        <v>0</v>
      </c>
      <c r="BK50" s="63">
        <f t="shared" si="51"/>
        <v>0</v>
      </c>
      <c r="BL50" s="53">
        <f t="shared" si="52"/>
        <v>0</v>
      </c>
      <c r="BM50" s="54" t="str">
        <f t="shared" si="53"/>
        <v/>
      </c>
      <c r="BN50" s="85">
        <f t="shared" si="54"/>
        <v>0</v>
      </c>
      <c r="BO50" s="63">
        <f t="shared" si="55"/>
        <v>0</v>
      </c>
      <c r="BP50" s="53">
        <f t="shared" si="56"/>
        <v>0</v>
      </c>
      <c r="BQ50" s="54" t="str">
        <f t="shared" si="57"/>
        <v/>
      </c>
      <c r="BR50" s="85">
        <f t="shared" si="58"/>
        <v>0</v>
      </c>
      <c r="BS50" s="60">
        <f t="shared" si="7"/>
        <v>0</v>
      </c>
      <c r="BT50" s="59">
        <f t="shared" si="8"/>
        <v>0</v>
      </c>
      <c r="BU50" s="57"/>
      <c r="BV50" s="44"/>
      <c r="BY50" s="44"/>
      <c r="BZ50" s="44"/>
      <c r="CA50" s="279">
        <f t="shared" si="59"/>
        <v>0</v>
      </c>
      <c r="CB50" s="44"/>
      <c r="CC50" s="44"/>
      <c r="CD50" s="44"/>
    </row>
    <row r="51" spans="1:82" ht="16.5" hidden="1" customHeight="1">
      <c r="A51" s="366">
        <f t="shared" si="10"/>
        <v>47</v>
      </c>
      <c r="B51" s="29"/>
      <c r="C51" s="367"/>
      <c r="D51" s="368"/>
      <c r="E51" s="369"/>
      <c r="F51" s="30"/>
      <c r="G51" s="31"/>
      <c r="H51" s="32"/>
      <c r="I51" s="370"/>
      <c r="J51" s="370"/>
      <c r="K51" s="33"/>
      <c r="L51" s="33"/>
      <c r="M51" s="33"/>
      <c r="N51" s="371"/>
      <c r="O51" s="372"/>
      <c r="P51" s="372"/>
      <c r="Q51" s="106" t="s">
        <v>160</v>
      </c>
      <c r="R51" s="107" t="s">
        <v>160</v>
      </c>
      <c r="S51" s="43"/>
      <c r="T51" s="122" t="s">
        <v>160</v>
      </c>
      <c r="U51" s="122" t="s">
        <v>160</v>
      </c>
      <c r="V51" s="123" t="s">
        <v>160</v>
      </c>
      <c r="W51" s="63">
        <f t="shared" si="11"/>
        <v>0</v>
      </c>
      <c r="X51" s="53">
        <f t="shared" si="12"/>
        <v>0</v>
      </c>
      <c r="Y51" s="54" t="str">
        <f t="shared" si="13"/>
        <v/>
      </c>
      <c r="Z51" s="85">
        <f t="shared" si="14"/>
        <v>0</v>
      </c>
      <c r="AA51" s="63">
        <f t="shared" si="15"/>
        <v>0</v>
      </c>
      <c r="AB51" s="53">
        <f t="shared" si="16"/>
        <v>0</v>
      </c>
      <c r="AC51" s="54" t="str">
        <f t="shared" si="17"/>
        <v/>
      </c>
      <c r="AD51" s="85">
        <f t="shared" si="18"/>
        <v>0</v>
      </c>
      <c r="AE51" s="63">
        <f t="shared" si="19"/>
        <v>0</v>
      </c>
      <c r="AF51" s="53">
        <f t="shared" si="20"/>
        <v>0</v>
      </c>
      <c r="AG51" s="54" t="str">
        <f t="shared" si="21"/>
        <v/>
      </c>
      <c r="AH51" s="85">
        <f t="shared" si="22"/>
        <v>0</v>
      </c>
      <c r="AI51" s="63">
        <f t="shared" si="23"/>
        <v>0</v>
      </c>
      <c r="AJ51" s="53">
        <f t="shared" si="24"/>
        <v>0</v>
      </c>
      <c r="AK51" s="54" t="str">
        <f t="shared" si="25"/>
        <v/>
      </c>
      <c r="AL51" s="85">
        <f t="shared" si="26"/>
        <v>0</v>
      </c>
      <c r="AM51" s="63">
        <f t="shared" si="27"/>
        <v>0</v>
      </c>
      <c r="AN51" s="53">
        <f t="shared" si="28"/>
        <v>0</v>
      </c>
      <c r="AO51" s="54" t="str">
        <f t="shared" si="29"/>
        <v/>
      </c>
      <c r="AP51" s="85">
        <f t="shared" si="30"/>
        <v>0</v>
      </c>
      <c r="AQ51" s="63">
        <f t="shared" si="31"/>
        <v>0</v>
      </c>
      <c r="AR51" s="53">
        <f t="shared" si="32"/>
        <v>0</v>
      </c>
      <c r="AS51" s="54" t="str">
        <f t="shared" si="33"/>
        <v/>
      </c>
      <c r="AT51" s="85">
        <f t="shared" si="34"/>
        <v>0</v>
      </c>
      <c r="AU51" s="63">
        <f t="shared" si="35"/>
        <v>0</v>
      </c>
      <c r="AV51" s="53">
        <f t="shared" si="36"/>
        <v>0</v>
      </c>
      <c r="AW51" s="54" t="str">
        <f t="shared" si="37"/>
        <v/>
      </c>
      <c r="AX51" s="85">
        <f t="shared" si="38"/>
        <v>0</v>
      </c>
      <c r="AY51" s="63">
        <f t="shared" si="39"/>
        <v>0</v>
      </c>
      <c r="AZ51" s="53">
        <f t="shared" si="40"/>
        <v>0</v>
      </c>
      <c r="BA51" s="54" t="str">
        <f t="shared" si="41"/>
        <v/>
      </c>
      <c r="BB51" s="85">
        <f t="shared" si="42"/>
        <v>0</v>
      </c>
      <c r="BC51" s="63">
        <f t="shared" si="43"/>
        <v>0</v>
      </c>
      <c r="BD51" s="53">
        <f t="shared" si="44"/>
        <v>0</v>
      </c>
      <c r="BE51" s="54" t="str">
        <f t="shared" si="45"/>
        <v/>
      </c>
      <c r="BF51" s="85">
        <f t="shared" si="46"/>
        <v>0</v>
      </c>
      <c r="BG51" s="63">
        <f t="shared" si="47"/>
        <v>0</v>
      </c>
      <c r="BH51" s="53">
        <f t="shared" si="48"/>
        <v>0</v>
      </c>
      <c r="BI51" s="54" t="str">
        <f t="shared" si="49"/>
        <v/>
      </c>
      <c r="BJ51" s="85">
        <f t="shared" si="50"/>
        <v>0</v>
      </c>
      <c r="BK51" s="63">
        <f t="shared" si="51"/>
        <v>0</v>
      </c>
      <c r="BL51" s="53">
        <f t="shared" si="52"/>
        <v>0</v>
      </c>
      <c r="BM51" s="54" t="str">
        <f t="shared" si="53"/>
        <v/>
      </c>
      <c r="BN51" s="85">
        <f t="shared" si="54"/>
        <v>0</v>
      </c>
      <c r="BO51" s="63">
        <f t="shared" si="55"/>
        <v>0</v>
      </c>
      <c r="BP51" s="53">
        <f t="shared" si="56"/>
        <v>0</v>
      </c>
      <c r="BQ51" s="54" t="str">
        <f t="shared" si="57"/>
        <v/>
      </c>
      <c r="BR51" s="85">
        <f t="shared" si="58"/>
        <v>0</v>
      </c>
      <c r="BS51" s="60">
        <f t="shared" si="7"/>
        <v>0</v>
      </c>
      <c r="BT51" s="59">
        <f t="shared" si="8"/>
        <v>0</v>
      </c>
      <c r="BU51" s="57"/>
      <c r="BV51" s="44"/>
      <c r="BY51" s="44"/>
      <c r="BZ51" s="44"/>
      <c r="CA51" s="279">
        <f t="shared" si="59"/>
        <v>0</v>
      </c>
      <c r="CB51" s="44"/>
      <c r="CC51" s="44"/>
      <c r="CD51" s="44"/>
    </row>
    <row r="52" spans="1:82" ht="16.5" hidden="1" customHeight="1">
      <c r="A52" s="366">
        <f t="shared" si="10"/>
        <v>48</v>
      </c>
      <c r="B52" s="29"/>
      <c r="C52" s="367"/>
      <c r="D52" s="368"/>
      <c r="E52" s="369"/>
      <c r="F52" s="30"/>
      <c r="G52" s="31"/>
      <c r="H52" s="32"/>
      <c r="I52" s="370"/>
      <c r="J52" s="370"/>
      <c r="K52" s="33"/>
      <c r="L52" s="33"/>
      <c r="M52" s="33"/>
      <c r="N52" s="371"/>
      <c r="O52" s="372"/>
      <c r="P52" s="372"/>
      <c r="Q52" s="106" t="s">
        <v>160</v>
      </c>
      <c r="R52" s="107" t="s">
        <v>160</v>
      </c>
      <c r="S52" s="43"/>
      <c r="T52" s="122" t="s">
        <v>160</v>
      </c>
      <c r="U52" s="122" t="s">
        <v>160</v>
      </c>
      <c r="V52" s="123" t="s">
        <v>160</v>
      </c>
      <c r="W52" s="63">
        <f t="shared" si="11"/>
        <v>0</v>
      </c>
      <c r="X52" s="53">
        <f t="shared" si="12"/>
        <v>0</v>
      </c>
      <c r="Y52" s="54" t="str">
        <f t="shared" si="13"/>
        <v/>
      </c>
      <c r="Z52" s="85">
        <f t="shared" si="14"/>
        <v>0</v>
      </c>
      <c r="AA52" s="63">
        <f t="shared" si="15"/>
        <v>0</v>
      </c>
      <c r="AB52" s="53">
        <f t="shared" si="16"/>
        <v>0</v>
      </c>
      <c r="AC52" s="54" t="str">
        <f t="shared" si="17"/>
        <v/>
      </c>
      <c r="AD52" s="85">
        <f t="shared" si="18"/>
        <v>0</v>
      </c>
      <c r="AE52" s="63">
        <f t="shared" si="19"/>
        <v>0</v>
      </c>
      <c r="AF52" s="53">
        <f t="shared" si="20"/>
        <v>0</v>
      </c>
      <c r="AG52" s="54" t="str">
        <f t="shared" si="21"/>
        <v/>
      </c>
      <c r="AH52" s="85">
        <f t="shared" si="22"/>
        <v>0</v>
      </c>
      <c r="AI52" s="63">
        <f t="shared" si="23"/>
        <v>0</v>
      </c>
      <c r="AJ52" s="53">
        <f t="shared" si="24"/>
        <v>0</v>
      </c>
      <c r="AK52" s="54" t="str">
        <f t="shared" si="25"/>
        <v/>
      </c>
      <c r="AL52" s="85">
        <f t="shared" si="26"/>
        <v>0</v>
      </c>
      <c r="AM52" s="63">
        <f t="shared" si="27"/>
        <v>0</v>
      </c>
      <c r="AN52" s="53">
        <f t="shared" si="28"/>
        <v>0</v>
      </c>
      <c r="AO52" s="54" t="str">
        <f t="shared" si="29"/>
        <v/>
      </c>
      <c r="AP52" s="85">
        <f t="shared" si="30"/>
        <v>0</v>
      </c>
      <c r="AQ52" s="63">
        <f t="shared" si="31"/>
        <v>0</v>
      </c>
      <c r="AR52" s="53">
        <f t="shared" si="32"/>
        <v>0</v>
      </c>
      <c r="AS52" s="54" t="str">
        <f t="shared" si="33"/>
        <v/>
      </c>
      <c r="AT52" s="85">
        <f t="shared" si="34"/>
        <v>0</v>
      </c>
      <c r="AU52" s="63">
        <f t="shared" si="35"/>
        <v>0</v>
      </c>
      <c r="AV52" s="53">
        <f t="shared" si="36"/>
        <v>0</v>
      </c>
      <c r="AW52" s="54" t="str">
        <f t="shared" si="37"/>
        <v/>
      </c>
      <c r="AX52" s="85">
        <f t="shared" si="38"/>
        <v>0</v>
      </c>
      <c r="AY52" s="63">
        <f t="shared" si="39"/>
        <v>0</v>
      </c>
      <c r="AZ52" s="53">
        <f t="shared" si="40"/>
        <v>0</v>
      </c>
      <c r="BA52" s="54" t="str">
        <f t="shared" si="41"/>
        <v/>
      </c>
      <c r="BB52" s="85">
        <f t="shared" si="42"/>
        <v>0</v>
      </c>
      <c r="BC52" s="63">
        <f t="shared" si="43"/>
        <v>0</v>
      </c>
      <c r="BD52" s="53">
        <f t="shared" si="44"/>
        <v>0</v>
      </c>
      <c r="BE52" s="54" t="str">
        <f t="shared" si="45"/>
        <v/>
      </c>
      <c r="BF52" s="85">
        <f t="shared" si="46"/>
        <v>0</v>
      </c>
      <c r="BG52" s="63">
        <f t="shared" si="47"/>
        <v>0</v>
      </c>
      <c r="BH52" s="53">
        <f t="shared" si="48"/>
        <v>0</v>
      </c>
      <c r="BI52" s="54" t="str">
        <f t="shared" si="49"/>
        <v/>
      </c>
      <c r="BJ52" s="85">
        <f t="shared" si="50"/>
        <v>0</v>
      </c>
      <c r="BK52" s="63">
        <f t="shared" si="51"/>
        <v>0</v>
      </c>
      <c r="BL52" s="53">
        <f t="shared" si="52"/>
        <v>0</v>
      </c>
      <c r="BM52" s="54" t="str">
        <f t="shared" si="53"/>
        <v/>
      </c>
      <c r="BN52" s="85">
        <f t="shared" si="54"/>
        <v>0</v>
      </c>
      <c r="BO52" s="63">
        <f t="shared" si="55"/>
        <v>0</v>
      </c>
      <c r="BP52" s="53">
        <f t="shared" si="56"/>
        <v>0</v>
      </c>
      <c r="BQ52" s="54" t="str">
        <f t="shared" si="57"/>
        <v/>
      </c>
      <c r="BR52" s="85">
        <f t="shared" si="58"/>
        <v>0</v>
      </c>
      <c r="BS52" s="60">
        <f t="shared" si="7"/>
        <v>0</v>
      </c>
      <c r="BT52" s="59">
        <f t="shared" si="8"/>
        <v>0</v>
      </c>
      <c r="BU52" s="57"/>
      <c r="BV52" s="44"/>
      <c r="BY52" s="44"/>
      <c r="BZ52" s="44"/>
      <c r="CA52" s="279">
        <f t="shared" si="59"/>
        <v>0</v>
      </c>
      <c r="CB52" s="44"/>
      <c r="CC52" s="44"/>
      <c r="CD52" s="44"/>
    </row>
    <row r="53" spans="1:82" ht="16.5" hidden="1" customHeight="1">
      <c r="A53" s="366">
        <f t="shared" si="10"/>
        <v>49</v>
      </c>
      <c r="B53" s="29"/>
      <c r="C53" s="367"/>
      <c r="D53" s="368"/>
      <c r="E53" s="369"/>
      <c r="F53" s="30"/>
      <c r="G53" s="31"/>
      <c r="H53" s="32"/>
      <c r="I53" s="370"/>
      <c r="J53" s="370"/>
      <c r="K53" s="33"/>
      <c r="L53" s="33"/>
      <c r="M53" s="33"/>
      <c r="N53" s="371"/>
      <c r="O53" s="372"/>
      <c r="P53" s="372"/>
      <c r="Q53" s="106" t="s">
        <v>160</v>
      </c>
      <c r="R53" s="107" t="s">
        <v>160</v>
      </c>
      <c r="S53" s="43"/>
      <c r="T53" s="122" t="s">
        <v>160</v>
      </c>
      <c r="U53" s="122" t="s">
        <v>160</v>
      </c>
      <c r="V53" s="123" t="s">
        <v>160</v>
      </c>
      <c r="W53" s="63">
        <f t="shared" si="11"/>
        <v>0</v>
      </c>
      <c r="X53" s="53">
        <f t="shared" si="12"/>
        <v>0</v>
      </c>
      <c r="Y53" s="54" t="str">
        <f t="shared" si="13"/>
        <v/>
      </c>
      <c r="Z53" s="85">
        <f t="shared" si="14"/>
        <v>0</v>
      </c>
      <c r="AA53" s="63">
        <f t="shared" si="15"/>
        <v>0</v>
      </c>
      <c r="AB53" s="53">
        <f t="shared" si="16"/>
        <v>0</v>
      </c>
      <c r="AC53" s="54" t="str">
        <f t="shared" si="17"/>
        <v/>
      </c>
      <c r="AD53" s="85">
        <f t="shared" si="18"/>
        <v>0</v>
      </c>
      <c r="AE53" s="63">
        <f t="shared" si="19"/>
        <v>0</v>
      </c>
      <c r="AF53" s="53">
        <f t="shared" si="20"/>
        <v>0</v>
      </c>
      <c r="AG53" s="54" t="str">
        <f t="shared" si="21"/>
        <v/>
      </c>
      <c r="AH53" s="85">
        <f t="shared" si="22"/>
        <v>0</v>
      </c>
      <c r="AI53" s="63">
        <f t="shared" si="23"/>
        <v>0</v>
      </c>
      <c r="AJ53" s="53">
        <f t="shared" si="24"/>
        <v>0</v>
      </c>
      <c r="AK53" s="54" t="str">
        <f t="shared" si="25"/>
        <v/>
      </c>
      <c r="AL53" s="85">
        <f t="shared" si="26"/>
        <v>0</v>
      </c>
      <c r="AM53" s="63">
        <f t="shared" si="27"/>
        <v>0</v>
      </c>
      <c r="AN53" s="53">
        <f t="shared" si="28"/>
        <v>0</v>
      </c>
      <c r="AO53" s="54" t="str">
        <f t="shared" si="29"/>
        <v/>
      </c>
      <c r="AP53" s="85">
        <f t="shared" si="30"/>
        <v>0</v>
      </c>
      <c r="AQ53" s="63">
        <f t="shared" si="31"/>
        <v>0</v>
      </c>
      <c r="AR53" s="53">
        <f t="shared" si="32"/>
        <v>0</v>
      </c>
      <c r="AS53" s="54" t="str">
        <f t="shared" si="33"/>
        <v/>
      </c>
      <c r="AT53" s="85">
        <f t="shared" si="34"/>
        <v>0</v>
      </c>
      <c r="AU53" s="63">
        <f t="shared" si="35"/>
        <v>0</v>
      </c>
      <c r="AV53" s="53">
        <f t="shared" si="36"/>
        <v>0</v>
      </c>
      <c r="AW53" s="54" t="str">
        <f t="shared" si="37"/>
        <v/>
      </c>
      <c r="AX53" s="85">
        <f t="shared" si="38"/>
        <v>0</v>
      </c>
      <c r="AY53" s="63">
        <f t="shared" si="39"/>
        <v>0</v>
      </c>
      <c r="AZ53" s="53">
        <f t="shared" si="40"/>
        <v>0</v>
      </c>
      <c r="BA53" s="54" t="str">
        <f t="shared" si="41"/>
        <v/>
      </c>
      <c r="BB53" s="85">
        <f t="shared" si="42"/>
        <v>0</v>
      </c>
      <c r="BC53" s="63">
        <f t="shared" si="43"/>
        <v>0</v>
      </c>
      <c r="BD53" s="53">
        <f t="shared" si="44"/>
        <v>0</v>
      </c>
      <c r="BE53" s="54" t="str">
        <f t="shared" si="45"/>
        <v/>
      </c>
      <c r="BF53" s="85">
        <f t="shared" si="46"/>
        <v>0</v>
      </c>
      <c r="BG53" s="63">
        <f t="shared" si="47"/>
        <v>0</v>
      </c>
      <c r="BH53" s="53">
        <f t="shared" si="48"/>
        <v>0</v>
      </c>
      <c r="BI53" s="54" t="str">
        <f t="shared" si="49"/>
        <v/>
      </c>
      <c r="BJ53" s="85">
        <f t="shared" si="50"/>
        <v>0</v>
      </c>
      <c r="BK53" s="63">
        <f t="shared" si="51"/>
        <v>0</v>
      </c>
      <c r="BL53" s="53">
        <f t="shared" si="52"/>
        <v>0</v>
      </c>
      <c r="BM53" s="54" t="str">
        <f t="shared" si="53"/>
        <v/>
      </c>
      <c r="BN53" s="85">
        <f t="shared" si="54"/>
        <v>0</v>
      </c>
      <c r="BO53" s="63">
        <f t="shared" si="55"/>
        <v>0</v>
      </c>
      <c r="BP53" s="53">
        <f t="shared" si="56"/>
        <v>0</v>
      </c>
      <c r="BQ53" s="54" t="str">
        <f t="shared" si="57"/>
        <v/>
      </c>
      <c r="BR53" s="85">
        <f t="shared" si="58"/>
        <v>0</v>
      </c>
      <c r="BS53" s="60">
        <f t="shared" si="7"/>
        <v>0</v>
      </c>
      <c r="BT53" s="59">
        <f t="shared" si="8"/>
        <v>0</v>
      </c>
      <c r="BU53" s="57"/>
      <c r="BV53" s="44"/>
      <c r="BY53" s="44"/>
      <c r="BZ53" s="44"/>
      <c r="CA53" s="279">
        <f t="shared" si="59"/>
        <v>0</v>
      </c>
      <c r="CB53" s="44"/>
      <c r="CC53" s="44"/>
      <c r="CD53" s="44"/>
    </row>
    <row r="54" spans="1:82" ht="16.5" hidden="1" customHeight="1">
      <c r="A54" s="366">
        <f t="shared" si="10"/>
        <v>50</v>
      </c>
      <c r="B54" s="29"/>
      <c r="C54" s="367"/>
      <c r="D54" s="368"/>
      <c r="E54" s="369"/>
      <c r="F54" s="30"/>
      <c r="G54" s="31"/>
      <c r="H54" s="32"/>
      <c r="I54" s="370"/>
      <c r="J54" s="370"/>
      <c r="K54" s="33"/>
      <c r="L54" s="33"/>
      <c r="M54" s="33"/>
      <c r="N54" s="371"/>
      <c r="O54" s="372"/>
      <c r="P54" s="372"/>
      <c r="Q54" s="106" t="s">
        <v>160</v>
      </c>
      <c r="R54" s="107" t="s">
        <v>160</v>
      </c>
      <c r="S54" s="43"/>
      <c r="T54" s="122" t="s">
        <v>160</v>
      </c>
      <c r="U54" s="122" t="s">
        <v>160</v>
      </c>
      <c r="V54" s="123" t="s">
        <v>160</v>
      </c>
      <c r="W54" s="63">
        <f t="shared" si="11"/>
        <v>0</v>
      </c>
      <c r="X54" s="53">
        <f t="shared" si="12"/>
        <v>0</v>
      </c>
      <c r="Y54" s="54" t="str">
        <f t="shared" si="13"/>
        <v/>
      </c>
      <c r="Z54" s="85">
        <f t="shared" si="14"/>
        <v>0</v>
      </c>
      <c r="AA54" s="63">
        <f t="shared" si="15"/>
        <v>0</v>
      </c>
      <c r="AB54" s="53">
        <f t="shared" si="16"/>
        <v>0</v>
      </c>
      <c r="AC54" s="54" t="str">
        <f t="shared" si="17"/>
        <v/>
      </c>
      <c r="AD54" s="85">
        <f t="shared" si="18"/>
        <v>0</v>
      </c>
      <c r="AE54" s="63">
        <f t="shared" si="19"/>
        <v>0</v>
      </c>
      <c r="AF54" s="53">
        <f t="shared" si="20"/>
        <v>0</v>
      </c>
      <c r="AG54" s="54" t="str">
        <f t="shared" si="21"/>
        <v/>
      </c>
      <c r="AH54" s="85">
        <f t="shared" si="22"/>
        <v>0</v>
      </c>
      <c r="AI54" s="63">
        <f t="shared" si="23"/>
        <v>0</v>
      </c>
      <c r="AJ54" s="53">
        <f t="shared" si="24"/>
        <v>0</v>
      </c>
      <c r="AK54" s="54" t="str">
        <f t="shared" si="25"/>
        <v/>
      </c>
      <c r="AL54" s="85">
        <f t="shared" si="26"/>
        <v>0</v>
      </c>
      <c r="AM54" s="63">
        <f t="shared" si="27"/>
        <v>0</v>
      </c>
      <c r="AN54" s="53">
        <f t="shared" si="28"/>
        <v>0</v>
      </c>
      <c r="AO54" s="54" t="str">
        <f t="shared" si="29"/>
        <v/>
      </c>
      <c r="AP54" s="85">
        <f t="shared" si="30"/>
        <v>0</v>
      </c>
      <c r="AQ54" s="63">
        <f t="shared" si="31"/>
        <v>0</v>
      </c>
      <c r="AR54" s="53">
        <f t="shared" si="32"/>
        <v>0</v>
      </c>
      <c r="AS54" s="54" t="str">
        <f t="shared" si="33"/>
        <v/>
      </c>
      <c r="AT54" s="85">
        <f t="shared" si="34"/>
        <v>0</v>
      </c>
      <c r="AU54" s="63">
        <f t="shared" si="35"/>
        <v>0</v>
      </c>
      <c r="AV54" s="53">
        <f t="shared" si="36"/>
        <v>0</v>
      </c>
      <c r="AW54" s="54" t="str">
        <f t="shared" si="37"/>
        <v/>
      </c>
      <c r="AX54" s="85">
        <f t="shared" si="38"/>
        <v>0</v>
      </c>
      <c r="AY54" s="63">
        <f t="shared" si="39"/>
        <v>0</v>
      </c>
      <c r="AZ54" s="53">
        <f t="shared" si="40"/>
        <v>0</v>
      </c>
      <c r="BA54" s="54" t="str">
        <f t="shared" si="41"/>
        <v/>
      </c>
      <c r="BB54" s="85">
        <f t="shared" si="42"/>
        <v>0</v>
      </c>
      <c r="BC54" s="63">
        <f t="shared" si="43"/>
        <v>0</v>
      </c>
      <c r="BD54" s="53">
        <f t="shared" si="44"/>
        <v>0</v>
      </c>
      <c r="BE54" s="54" t="str">
        <f t="shared" si="45"/>
        <v/>
      </c>
      <c r="BF54" s="85">
        <f t="shared" si="46"/>
        <v>0</v>
      </c>
      <c r="BG54" s="63">
        <f t="shared" si="47"/>
        <v>0</v>
      </c>
      <c r="BH54" s="53">
        <f t="shared" si="48"/>
        <v>0</v>
      </c>
      <c r="BI54" s="54" t="str">
        <f t="shared" si="49"/>
        <v/>
      </c>
      <c r="BJ54" s="85">
        <f t="shared" si="50"/>
        <v>0</v>
      </c>
      <c r="BK54" s="63">
        <f t="shared" si="51"/>
        <v>0</v>
      </c>
      <c r="BL54" s="53">
        <f t="shared" si="52"/>
        <v>0</v>
      </c>
      <c r="BM54" s="54" t="str">
        <f t="shared" si="53"/>
        <v/>
      </c>
      <c r="BN54" s="85">
        <f t="shared" si="54"/>
        <v>0</v>
      </c>
      <c r="BO54" s="63">
        <f t="shared" si="55"/>
        <v>0</v>
      </c>
      <c r="BP54" s="53">
        <f t="shared" si="56"/>
        <v>0</v>
      </c>
      <c r="BQ54" s="54" t="str">
        <f t="shared" si="57"/>
        <v/>
      </c>
      <c r="BR54" s="85">
        <f t="shared" si="58"/>
        <v>0</v>
      </c>
      <c r="BS54" s="60">
        <f t="shared" si="7"/>
        <v>0</v>
      </c>
      <c r="BT54" s="59">
        <f t="shared" si="8"/>
        <v>0</v>
      </c>
      <c r="BU54" s="57"/>
      <c r="BV54" s="44"/>
      <c r="BY54" s="44"/>
      <c r="BZ54" s="44"/>
      <c r="CA54" s="279">
        <f t="shared" si="59"/>
        <v>0</v>
      </c>
      <c r="CB54" s="44"/>
      <c r="CC54" s="44"/>
      <c r="CD54" s="44"/>
    </row>
    <row r="55" spans="1:82" ht="16.5" hidden="1" customHeight="1">
      <c r="A55" s="366">
        <f t="shared" si="10"/>
        <v>51</v>
      </c>
      <c r="B55" s="29"/>
      <c r="C55" s="367"/>
      <c r="D55" s="368"/>
      <c r="E55" s="369"/>
      <c r="F55" s="30"/>
      <c r="G55" s="31"/>
      <c r="H55" s="32"/>
      <c r="I55" s="370"/>
      <c r="J55" s="370"/>
      <c r="K55" s="33"/>
      <c r="L55" s="33"/>
      <c r="M55" s="33"/>
      <c r="N55" s="371"/>
      <c r="O55" s="372"/>
      <c r="P55" s="372"/>
      <c r="Q55" s="106" t="s">
        <v>160</v>
      </c>
      <c r="R55" s="107" t="s">
        <v>160</v>
      </c>
      <c r="S55" s="43"/>
      <c r="T55" s="122" t="s">
        <v>160</v>
      </c>
      <c r="U55" s="122" t="s">
        <v>160</v>
      </c>
      <c r="V55" s="123" t="s">
        <v>160</v>
      </c>
      <c r="W55" s="63">
        <f t="shared" si="11"/>
        <v>0</v>
      </c>
      <c r="X55" s="53">
        <f t="shared" si="12"/>
        <v>0</v>
      </c>
      <c r="Y55" s="54" t="str">
        <f t="shared" si="13"/>
        <v/>
      </c>
      <c r="Z55" s="85">
        <f t="shared" si="14"/>
        <v>0</v>
      </c>
      <c r="AA55" s="63">
        <f t="shared" si="15"/>
        <v>0</v>
      </c>
      <c r="AB55" s="53">
        <f t="shared" si="16"/>
        <v>0</v>
      </c>
      <c r="AC55" s="54" t="str">
        <f t="shared" si="17"/>
        <v/>
      </c>
      <c r="AD55" s="85">
        <f t="shared" si="18"/>
        <v>0</v>
      </c>
      <c r="AE55" s="63">
        <f t="shared" si="19"/>
        <v>0</v>
      </c>
      <c r="AF55" s="53">
        <f t="shared" si="20"/>
        <v>0</v>
      </c>
      <c r="AG55" s="54" t="str">
        <f t="shared" si="21"/>
        <v/>
      </c>
      <c r="AH55" s="85">
        <f t="shared" si="22"/>
        <v>0</v>
      </c>
      <c r="AI55" s="63">
        <f t="shared" si="23"/>
        <v>0</v>
      </c>
      <c r="AJ55" s="53">
        <f t="shared" si="24"/>
        <v>0</v>
      </c>
      <c r="AK55" s="54" t="str">
        <f t="shared" si="25"/>
        <v/>
      </c>
      <c r="AL55" s="85">
        <f t="shared" si="26"/>
        <v>0</v>
      </c>
      <c r="AM55" s="63">
        <f t="shared" si="27"/>
        <v>0</v>
      </c>
      <c r="AN55" s="53">
        <f t="shared" si="28"/>
        <v>0</v>
      </c>
      <c r="AO55" s="54" t="str">
        <f t="shared" si="29"/>
        <v/>
      </c>
      <c r="AP55" s="85">
        <f t="shared" si="30"/>
        <v>0</v>
      </c>
      <c r="AQ55" s="63">
        <f t="shared" si="31"/>
        <v>0</v>
      </c>
      <c r="AR55" s="53">
        <f t="shared" si="32"/>
        <v>0</v>
      </c>
      <c r="AS55" s="54" t="str">
        <f t="shared" si="33"/>
        <v/>
      </c>
      <c r="AT55" s="85">
        <f t="shared" si="34"/>
        <v>0</v>
      </c>
      <c r="AU55" s="63">
        <f t="shared" si="35"/>
        <v>0</v>
      </c>
      <c r="AV55" s="53">
        <f t="shared" si="36"/>
        <v>0</v>
      </c>
      <c r="AW55" s="54" t="str">
        <f t="shared" si="37"/>
        <v/>
      </c>
      <c r="AX55" s="85">
        <f t="shared" si="38"/>
        <v>0</v>
      </c>
      <c r="AY55" s="63">
        <f t="shared" si="39"/>
        <v>0</v>
      </c>
      <c r="AZ55" s="53">
        <f t="shared" si="40"/>
        <v>0</v>
      </c>
      <c r="BA55" s="54" t="str">
        <f t="shared" si="41"/>
        <v/>
      </c>
      <c r="BB55" s="85">
        <f t="shared" si="42"/>
        <v>0</v>
      </c>
      <c r="BC55" s="63">
        <f t="shared" si="43"/>
        <v>0</v>
      </c>
      <c r="BD55" s="53">
        <f t="shared" si="44"/>
        <v>0</v>
      </c>
      <c r="BE55" s="54" t="str">
        <f t="shared" si="45"/>
        <v/>
      </c>
      <c r="BF55" s="85">
        <f t="shared" si="46"/>
        <v>0</v>
      </c>
      <c r="BG55" s="63">
        <f t="shared" si="47"/>
        <v>0</v>
      </c>
      <c r="BH55" s="53">
        <f t="shared" si="48"/>
        <v>0</v>
      </c>
      <c r="BI55" s="54" t="str">
        <f t="shared" si="49"/>
        <v/>
      </c>
      <c r="BJ55" s="85">
        <f t="shared" si="50"/>
        <v>0</v>
      </c>
      <c r="BK55" s="63">
        <f t="shared" si="51"/>
        <v>0</v>
      </c>
      <c r="BL55" s="53">
        <f t="shared" si="52"/>
        <v>0</v>
      </c>
      <c r="BM55" s="54" t="str">
        <f t="shared" si="53"/>
        <v/>
      </c>
      <c r="BN55" s="85">
        <f t="shared" si="54"/>
        <v>0</v>
      </c>
      <c r="BO55" s="63">
        <f t="shared" si="55"/>
        <v>0</v>
      </c>
      <c r="BP55" s="53">
        <f t="shared" si="56"/>
        <v>0</v>
      </c>
      <c r="BQ55" s="54" t="str">
        <f t="shared" si="57"/>
        <v/>
      </c>
      <c r="BR55" s="85">
        <f t="shared" si="58"/>
        <v>0</v>
      </c>
      <c r="BS55" s="60">
        <f t="shared" si="7"/>
        <v>0</v>
      </c>
      <c r="BT55" s="59">
        <f t="shared" si="8"/>
        <v>0</v>
      </c>
      <c r="BU55" s="57"/>
      <c r="BV55" s="44"/>
      <c r="BY55" s="44"/>
      <c r="BZ55" s="44"/>
      <c r="CA55" s="279">
        <f t="shared" si="59"/>
        <v>0</v>
      </c>
      <c r="CB55" s="44"/>
      <c r="CC55" s="44"/>
      <c r="CD55" s="44"/>
    </row>
    <row r="56" spans="1:82" ht="16.5" hidden="1" customHeight="1">
      <c r="A56" s="366">
        <f t="shared" si="10"/>
        <v>52</v>
      </c>
      <c r="B56" s="29"/>
      <c r="C56" s="367"/>
      <c r="D56" s="368"/>
      <c r="E56" s="369"/>
      <c r="F56" s="30"/>
      <c r="G56" s="31"/>
      <c r="H56" s="32"/>
      <c r="I56" s="370"/>
      <c r="J56" s="370"/>
      <c r="K56" s="33"/>
      <c r="L56" s="33"/>
      <c r="M56" s="33"/>
      <c r="N56" s="371"/>
      <c r="O56" s="372"/>
      <c r="P56" s="372"/>
      <c r="Q56" s="106" t="s">
        <v>160</v>
      </c>
      <c r="R56" s="107" t="s">
        <v>160</v>
      </c>
      <c r="S56" s="43"/>
      <c r="T56" s="122" t="s">
        <v>160</v>
      </c>
      <c r="U56" s="122" t="s">
        <v>160</v>
      </c>
      <c r="V56" s="123" t="s">
        <v>160</v>
      </c>
      <c r="W56" s="63">
        <f t="shared" si="11"/>
        <v>0</v>
      </c>
      <c r="X56" s="53">
        <f t="shared" si="12"/>
        <v>0</v>
      </c>
      <c r="Y56" s="54" t="str">
        <f t="shared" si="13"/>
        <v/>
      </c>
      <c r="Z56" s="85">
        <f t="shared" si="14"/>
        <v>0</v>
      </c>
      <c r="AA56" s="63">
        <f t="shared" si="15"/>
        <v>0</v>
      </c>
      <c r="AB56" s="53">
        <f t="shared" si="16"/>
        <v>0</v>
      </c>
      <c r="AC56" s="54" t="str">
        <f t="shared" si="17"/>
        <v/>
      </c>
      <c r="AD56" s="85">
        <f t="shared" si="18"/>
        <v>0</v>
      </c>
      <c r="AE56" s="63">
        <f t="shared" si="19"/>
        <v>0</v>
      </c>
      <c r="AF56" s="53">
        <f t="shared" si="20"/>
        <v>0</v>
      </c>
      <c r="AG56" s="54" t="str">
        <f t="shared" si="21"/>
        <v/>
      </c>
      <c r="AH56" s="85">
        <f t="shared" si="22"/>
        <v>0</v>
      </c>
      <c r="AI56" s="63">
        <f t="shared" si="23"/>
        <v>0</v>
      </c>
      <c r="AJ56" s="53">
        <f t="shared" si="24"/>
        <v>0</v>
      </c>
      <c r="AK56" s="54" t="str">
        <f t="shared" si="25"/>
        <v/>
      </c>
      <c r="AL56" s="85">
        <f t="shared" si="26"/>
        <v>0</v>
      </c>
      <c r="AM56" s="63">
        <f t="shared" si="27"/>
        <v>0</v>
      </c>
      <c r="AN56" s="53">
        <f t="shared" si="28"/>
        <v>0</v>
      </c>
      <c r="AO56" s="54" t="str">
        <f t="shared" si="29"/>
        <v/>
      </c>
      <c r="AP56" s="85">
        <f t="shared" si="30"/>
        <v>0</v>
      </c>
      <c r="AQ56" s="63">
        <f t="shared" si="31"/>
        <v>0</v>
      </c>
      <c r="AR56" s="53">
        <f t="shared" si="32"/>
        <v>0</v>
      </c>
      <c r="AS56" s="54" t="str">
        <f t="shared" si="33"/>
        <v/>
      </c>
      <c r="AT56" s="85">
        <f t="shared" si="34"/>
        <v>0</v>
      </c>
      <c r="AU56" s="63">
        <f t="shared" si="35"/>
        <v>0</v>
      </c>
      <c r="AV56" s="53">
        <f t="shared" si="36"/>
        <v>0</v>
      </c>
      <c r="AW56" s="54" t="str">
        <f t="shared" si="37"/>
        <v/>
      </c>
      <c r="AX56" s="85">
        <f t="shared" si="38"/>
        <v>0</v>
      </c>
      <c r="AY56" s="63">
        <f t="shared" si="39"/>
        <v>0</v>
      </c>
      <c r="AZ56" s="53">
        <f t="shared" si="40"/>
        <v>0</v>
      </c>
      <c r="BA56" s="54" t="str">
        <f t="shared" si="41"/>
        <v/>
      </c>
      <c r="BB56" s="85">
        <f t="shared" si="42"/>
        <v>0</v>
      </c>
      <c r="BC56" s="63">
        <f t="shared" si="43"/>
        <v>0</v>
      </c>
      <c r="BD56" s="53">
        <f t="shared" si="44"/>
        <v>0</v>
      </c>
      <c r="BE56" s="54" t="str">
        <f t="shared" si="45"/>
        <v/>
      </c>
      <c r="BF56" s="85">
        <f t="shared" si="46"/>
        <v>0</v>
      </c>
      <c r="BG56" s="63">
        <f t="shared" si="47"/>
        <v>0</v>
      </c>
      <c r="BH56" s="53">
        <f t="shared" si="48"/>
        <v>0</v>
      </c>
      <c r="BI56" s="54" t="str">
        <f t="shared" si="49"/>
        <v/>
      </c>
      <c r="BJ56" s="85">
        <f t="shared" si="50"/>
        <v>0</v>
      </c>
      <c r="BK56" s="63">
        <f t="shared" si="51"/>
        <v>0</v>
      </c>
      <c r="BL56" s="53">
        <f t="shared" si="52"/>
        <v>0</v>
      </c>
      <c r="BM56" s="54" t="str">
        <f t="shared" si="53"/>
        <v/>
      </c>
      <c r="BN56" s="85">
        <f t="shared" si="54"/>
        <v>0</v>
      </c>
      <c r="BO56" s="63">
        <f t="shared" si="55"/>
        <v>0</v>
      </c>
      <c r="BP56" s="53">
        <f t="shared" si="56"/>
        <v>0</v>
      </c>
      <c r="BQ56" s="54" t="str">
        <f t="shared" si="57"/>
        <v/>
      </c>
      <c r="BR56" s="85">
        <f t="shared" si="58"/>
        <v>0</v>
      </c>
      <c r="BS56" s="60">
        <f t="shared" si="7"/>
        <v>0</v>
      </c>
      <c r="BT56" s="59">
        <f t="shared" si="8"/>
        <v>0</v>
      </c>
      <c r="BU56" s="57"/>
      <c r="BV56" s="44"/>
      <c r="BY56" s="44"/>
      <c r="BZ56" s="44"/>
      <c r="CA56" s="279">
        <f t="shared" si="59"/>
        <v>0</v>
      </c>
      <c r="CB56" s="44"/>
      <c r="CC56" s="44"/>
      <c r="CD56" s="44"/>
    </row>
    <row r="57" spans="1:82" ht="16.5" hidden="1" customHeight="1">
      <c r="A57" s="366">
        <f t="shared" si="10"/>
        <v>53</v>
      </c>
      <c r="B57" s="29"/>
      <c r="C57" s="367"/>
      <c r="D57" s="368"/>
      <c r="E57" s="369"/>
      <c r="F57" s="30"/>
      <c r="G57" s="31"/>
      <c r="H57" s="32"/>
      <c r="I57" s="370"/>
      <c r="J57" s="370"/>
      <c r="K57" s="33"/>
      <c r="L57" s="33"/>
      <c r="M57" s="33"/>
      <c r="N57" s="371"/>
      <c r="O57" s="372"/>
      <c r="P57" s="372"/>
      <c r="Q57" s="106" t="s">
        <v>160</v>
      </c>
      <c r="R57" s="107" t="s">
        <v>160</v>
      </c>
      <c r="S57" s="43"/>
      <c r="T57" s="122" t="s">
        <v>160</v>
      </c>
      <c r="U57" s="122" t="s">
        <v>160</v>
      </c>
      <c r="V57" s="123" t="s">
        <v>160</v>
      </c>
      <c r="W57" s="63">
        <f t="shared" si="11"/>
        <v>0</v>
      </c>
      <c r="X57" s="53">
        <f t="shared" si="12"/>
        <v>0</v>
      </c>
      <c r="Y57" s="54" t="str">
        <f t="shared" si="13"/>
        <v/>
      </c>
      <c r="Z57" s="85">
        <f t="shared" si="14"/>
        <v>0</v>
      </c>
      <c r="AA57" s="63">
        <f t="shared" si="15"/>
        <v>0</v>
      </c>
      <c r="AB57" s="53">
        <f t="shared" si="16"/>
        <v>0</v>
      </c>
      <c r="AC57" s="54" t="str">
        <f t="shared" si="17"/>
        <v/>
      </c>
      <c r="AD57" s="85">
        <f t="shared" si="18"/>
        <v>0</v>
      </c>
      <c r="AE57" s="63">
        <f t="shared" si="19"/>
        <v>0</v>
      </c>
      <c r="AF57" s="53">
        <f t="shared" si="20"/>
        <v>0</v>
      </c>
      <c r="AG57" s="54" t="str">
        <f t="shared" si="21"/>
        <v/>
      </c>
      <c r="AH57" s="85">
        <f t="shared" si="22"/>
        <v>0</v>
      </c>
      <c r="AI57" s="63">
        <f t="shared" si="23"/>
        <v>0</v>
      </c>
      <c r="AJ57" s="53">
        <f t="shared" si="24"/>
        <v>0</v>
      </c>
      <c r="AK57" s="54" t="str">
        <f t="shared" si="25"/>
        <v/>
      </c>
      <c r="AL57" s="85">
        <f t="shared" si="26"/>
        <v>0</v>
      </c>
      <c r="AM57" s="63">
        <f t="shared" si="27"/>
        <v>0</v>
      </c>
      <c r="AN57" s="53">
        <f t="shared" si="28"/>
        <v>0</v>
      </c>
      <c r="AO57" s="54" t="str">
        <f t="shared" si="29"/>
        <v/>
      </c>
      <c r="AP57" s="85">
        <f t="shared" si="30"/>
        <v>0</v>
      </c>
      <c r="AQ57" s="63">
        <f t="shared" si="31"/>
        <v>0</v>
      </c>
      <c r="AR57" s="53">
        <f t="shared" si="32"/>
        <v>0</v>
      </c>
      <c r="AS57" s="54" t="str">
        <f t="shared" si="33"/>
        <v/>
      </c>
      <c r="AT57" s="85">
        <f t="shared" si="34"/>
        <v>0</v>
      </c>
      <c r="AU57" s="63">
        <f t="shared" si="35"/>
        <v>0</v>
      </c>
      <c r="AV57" s="53">
        <f t="shared" si="36"/>
        <v>0</v>
      </c>
      <c r="AW57" s="54" t="str">
        <f t="shared" si="37"/>
        <v/>
      </c>
      <c r="AX57" s="85">
        <f t="shared" si="38"/>
        <v>0</v>
      </c>
      <c r="AY57" s="63">
        <f t="shared" si="39"/>
        <v>0</v>
      </c>
      <c r="AZ57" s="53">
        <f t="shared" si="40"/>
        <v>0</v>
      </c>
      <c r="BA57" s="54" t="str">
        <f t="shared" si="41"/>
        <v/>
      </c>
      <c r="BB57" s="85">
        <f t="shared" si="42"/>
        <v>0</v>
      </c>
      <c r="BC57" s="63">
        <f t="shared" si="43"/>
        <v>0</v>
      </c>
      <c r="BD57" s="53">
        <f t="shared" si="44"/>
        <v>0</v>
      </c>
      <c r="BE57" s="54" t="str">
        <f t="shared" si="45"/>
        <v/>
      </c>
      <c r="BF57" s="85">
        <f t="shared" si="46"/>
        <v>0</v>
      </c>
      <c r="BG57" s="63">
        <f t="shared" si="47"/>
        <v>0</v>
      </c>
      <c r="BH57" s="53">
        <f t="shared" si="48"/>
        <v>0</v>
      </c>
      <c r="BI57" s="54" t="str">
        <f t="shared" si="49"/>
        <v/>
      </c>
      <c r="BJ57" s="85">
        <f t="shared" si="50"/>
        <v>0</v>
      </c>
      <c r="BK57" s="63">
        <f t="shared" si="51"/>
        <v>0</v>
      </c>
      <c r="BL57" s="53">
        <f t="shared" si="52"/>
        <v>0</v>
      </c>
      <c r="BM57" s="54" t="str">
        <f t="shared" si="53"/>
        <v/>
      </c>
      <c r="BN57" s="85">
        <f t="shared" si="54"/>
        <v>0</v>
      </c>
      <c r="BO57" s="63">
        <f t="shared" si="55"/>
        <v>0</v>
      </c>
      <c r="BP57" s="53">
        <f t="shared" si="56"/>
        <v>0</v>
      </c>
      <c r="BQ57" s="54" t="str">
        <f t="shared" si="57"/>
        <v/>
      </c>
      <c r="BR57" s="85">
        <f t="shared" si="58"/>
        <v>0</v>
      </c>
      <c r="BS57" s="60">
        <f t="shared" si="7"/>
        <v>0</v>
      </c>
      <c r="BT57" s="59">
        <f t="shared" si="8"/>
        <v>0</v>
      </c>
      <c r="BU57" s="57"/>
      <c r="BV57" s="44"/>
      <c r="BY57" s="44"/>
      <c r="BZ57" s="44"/>
      <c r="CA57" s="279">
        <f t="shared" si="59"/>
        <v>0</v>
      </c>
      <c r="CB57" s="44"/>
      <c r="CC57" s="44"/>
      <c r="CD57" s="44"/>
    </row>
    <row r="58" spans="1:82" ht="16.5" hidden="1" customHeight="1">
      <c r="A58" s="366">
        <f t="shared" si="10"/>
        <v>54</v>
      </c>
      <c r="B58" s="29"/>
      <c r="C58" s="367"/>
      <c r="D58" s="368"/>
      <c r="E58" s="369"/>
      <c r="F58" s="30"/>
      <c r="G58" s="31"/>
      <c r="H58" s="32"/>
      <c r="I58" s="370"/>
      <c r="J58" s="370"/>
      <c r="K58" s="33"/>
      <c r="L58" s="33"/>
      <c r="M58" s="33"/>
      <c r="N58" s="371"/>
      <c r="O58" s="372"/>
      <c r="P58" s="372"/>
      <c r="Q58" s="106" t="s">
        <v>160</v>
      </c>
      <c r="R58" s="107" t="s">
        <v>160</v>
      </c>
      <c r="S58" s="43"/>
      <c r="T58" s="122" t="s">
        <v>160</v>
      </c>
      <c r="U58" s="122" t="s">
        <v>160</v>
      </c>
      <c r="V58" s="123" t="s">
        <v>160</v>
      </c>
      <c r="W58" s="63">
        <f t="shared" si="11"/>
        <v>0</v>
      </c>
      <c r="X58" s="53">
        <f t="shared" si="12"/>
        <v>0</v>
      </c>
      <c r="Y58" s="54" t="str">
        <f t="shared" si="13"/>
        <v/>
      </c>
      <c r="Z58" s="85">
        <f t="shared" si="14"/>
        <v>0</v>
      </c>
      <c r="AA58" s="63">
        <f t="shared" si="15"/>
        <v>0</v>
      </c>
      <c r="AB58" s="53">
        <f t="shared" si="16"/>
        <v>0</v>
      </c>
      <c r="AC58" s="54" t="str">
        <f t="shared" si="17"/>
        <v/>
      </c>
      <c r="AD58" s="85">
        <f t="shared" si="18"/>
        <v>0</v>
      </c>
      <c r="AE58" s="63">
        <f t="shared" si="19"/>
        <v>0</v>
      </c>
      <c r="AF58" s="53">
        <f t="shared" si="20"/>
        <v>0</v>
      </c>
      <c r="AG58" s="54" t="str">
        <f t="shared" si="21"/>
        <v/>
      </c>
      <c r="AH58" s="85">
        <f t="shared" si="22"/>
        <v>0</v>
      </c>
      <c r="AI58" s="63">
        <f t="shared" si="23"/>
        <v>0</v>
      </c>
      <c r="AJ58" s="53">
        <f t="shared" si="24"/>
        <v>0</v>
      </c>
      <c r="AK58" s="54" t="str">
        <f t="shared" si="25"/>
        <v/>
      </c>
      <c r="AL58" s="85">
        <f t="shared" si="26"/>
        <v>0</v>
      </c>
      <c r="AM58" s="63">
        <f t="shared" si="27"/>
        <v>0</v>
      </c>
      <c r="AN58" s="53">
        <f t="shared" si="28"/>
        <v>0</v>
      </c>
      <c r="AO58" s="54" t="str">
        <f t="shared" si="29"/>
        <v/>
      </c>
      <c r="AP58" s="85">
        <f t="shared" si="30"/>
        <v>0</v>
      </c>
      <c r="AQ58" s="63">
        <f t="shared" si="31"/>
        <v>0</v>
      </c>
      <c r="AR58" s="53">
        <f t="shared" si="32"/>
        <v>0</v>
      </c>
      <c r="AS58" s="54" t="str">
        <f t="shared" si="33"/>
        <v/>
      </c>
      <c r="AT58" s="85">
        <f t="shared" si="34"/>
        <v>0</v>
      </c>
      <c r="AU58" s="63">
        <f t="shared" si="35"/>
        <v>0</v>
      </c>
      <c r="AV58" s="53">
        <f t="shared" si="36"/>
        <v>0</v>
      </c>
      <c r="AW58" s="54" t="str">
        <f t="shared" si="37"/>
        <v/>
      </c>
      <c r="AX58" s="85">
        <f t="shared" si="38"/>
        <v>0</v>
      </c>
      <c r="AY58" s="63">
        <f t="shared" si="39"/>
        <v>0</v>
      </c>
      <c r="AZ58" s="53">
        <f t="shared" si="40"/>
        <v>0</v>
      </c>
      <c r="BA58" s="54" t="str">
        <f t="shared" si="41"/>
        <v/>
      </c>
      <c r="BB58" s="85">
        <f t="shared" si="42"/>
        <v>0</v>
      </c>
      <c r="BC58" s="63">
        <f t="shared" si="43"/>
        <v>0</v>
      </c>
      <c r="BD58" s="53">
        <f t="shared" si="44"/>
        <v>0</v>
      </c>
      <c r="BE58" s="54" t="str">
        <f t="shared" si="45"/>
        <v/>
      </c>
      <c r="BF58" s="85">
        <f t="shared" si="46"/>
        <v>0</v>
      </c>
      <c r="BG58" s="63">
        <f t="shared" si="47"/>
        <v>0</v>
      </c>
      <c r="BH58" s="53">
        <f t="shared" si="48"/>
        <v>0</v>
      </c>
      <c r="BI58" s="54" t="str">
        <f t="shared" si="49"/>
        <v/>
      </c>
      <c r="BJ58" s="85">
        <f t="shared" si="50"/>
        <v>0</v>
      </c>
      <c r="BK58" s="63">
        <f t="shared" si="51"/>
        <v>0</v>
      </c>
      <c r="BL58" s="53">
        <f t="shared" si="52"/>
        <v>0</v>
      </c>
      <c r="BM58" s="54" t="str">
        <f t="shared" si="53"/>
        <v/>
      </c>
      <c r="BN58" s="85">
        <f t="shared" si="54"/>
        <v>0</v>
      </c>
      <c r="BO58" s="63">
        <f t="shared" si="55"/>
        <v>0</v>
      </c>
      <c r="BP58" s="53">
        <f t="shared" si="56"/>
        <v>0</v>
      </c>
      <c r="BQ58" s="54" t="str">
        <f t="shared" si="57"/>
        <v/>
      </c>
      <c r="BR58" s="85">
        <f t="shared" si="58"/>
        <v>0</v>
      </c>
      <c r="BS58" s="60">
        <f t="shared" si="7"/>
        <v>0</v>
      </c>
      <c r="BT58" s="59">
        <f t="shared" si="8"/>
        <v>0</v>
      </c>
      <c r="BU58" s="57"/>
      <c r="BV58" s="44"/>
      <c r="BY58" s="44"/>
      <c r="BZ58" s="44"/>
      <c r="CA58" s="279">
        <f t="shared" si="59"/>
        <v>0</v>
      </c>
      <c r="CB58" s="44"/>
      <c r="CC58" s="44"/>
      <c r="CD58" s="44"/>
    </row>
    <row r="59" spans="1:82" ht="16.5" hidden="1" customHeight="1">
      <c r="A59" s="366">
        <f t="shared" si="10"/>
        <v>55</v>
      </c>
      <c r="B59" s="29"/>
      <c r="C59" s="367"/>
      <c r="D59" s="368"/>
      <c r="E59" s="369"/>
      <c r="F59" s="30"/>
      <c r="G59" s="31"/>
      <c r="H59" s="32"/>
      <c r="I59" s="370"/>
      <c r="J59" s="370"/>
      <c r="K59" s="33"/>
      <c r="L59" s="33"/>
      <c r="M59" s="33"/>
      <c r="N59" s="371"/>
      <c r="O59" s="372"/>
      <c r="P59" s="372"/>
      <c r="Q59" s="106" t="s">
        <v>160</v>
      </c>
      <c r="R59" s="107" t="s">
        <v>160</v>
      </c>
      <c r="S59" s="43"/>
      <c r="T59" s="122" t="s">
        <v>160</v>
      </c>
      <c r="U59" s="122" t="s">
        <v>160</v>
      </c>
      <c r="V59" s="123" t="s">
        <v>160</v>
      </c>
      <c r="W59" s="63">
        <f t="shared" si="11"/>
        <v>0</v>
      </c>
      <c r="X59" s="53">
        <f t="shared" si="12"/>
        <v>0</v>
      </c>
      <c r="Y59" s="54" t="str">
        <f t="shared" si="13"/>
        <v/>
      </c>
      <c r="Z59" s="85">
        <f t="shared" si="14"/>
        <v>0</v>
      </c>
      <c r="AA59" s="63">
        <f t="shared" si="15"/>
        <v>0</v>
      </c>
      <c r="AB59" s="53">
        <f t="shared" si="16"/>
        <v>0</v>
      </c>
      <c r="AC59" s="54" t="str">
        <f t="shared" si="17"/>
        <v/>
      </c>
      <c r="AD59" s="85">
        <f t="shared" si="18"/>
        <v>0</v>
      </c>
      <c r="AE59" s="63">
        <f t="shared" si="19"/>
        <v>0</v>
      </c>
      <c r="AF59" s="53">
        <f t="shared" si="20"/>
        <v>0</v>
      </c>
      <c r="AG59" s="54" t="str">
        <f t="shared" si="21"/>
        <v/>
      </c>
      <c r="AH59" s="85">
        <f t="shared" si="22"/>
        <v>0</v>
      </c>
      <c r="AI59" s="63">
        <f t="shared" si="23"/>
        <v>0</v>
      </c>
      <c r="AJ59" s="53">
        <f t="shared" si="24"/>
        <v>0</v>
      </c>
      <c r="AK59" s="54" t="str">
        <f t="shared" si="25"/>
        <v/>
      </c>
      <c r="AL59" s="85">
        <f t="shared" si="26"/>
        <v>0</v>
      </c>
      <c r="AM59" s="63">
        <f t="shared" si="27"/>
        <v>0</v>
      </c>
      <c r="AN59" s="53">
        <f t="shared" si="28"/>
        <v>0</v>
      </c>
      <c r="AO59" s="54" t="str">
        <f t="shared" si="29"/>
        <v/>
      </c>
      <c r="AP59" s="85">
        <f t="shared" si="30"/>
        <v>0</v>
      </c>
      <c r="AQ59" s="63">
        <f t="shared" si="31"/>
        <v>0</v>
      </c>
      <c r="AR59" s="53">
        <f t="shared" si="32"/>
        <v>0</v>
      </c>
      <c r="AS59" s="54" t="str">
        <f t="shared" si="33"/>
        <v/>
      </c>
      <c r="AT59" s="85">
        <f t="shared" si="34"/>
        <v>0</v>
      </c>
      <c r="AU59" s="63">
        <f t="shared" si="35"/>
        <v>0</v>
      </c>
      <c r="AV59" s="53">
        <f t="shared" si="36"/>
        <v>0</v>
      </c>
      <c r="AW59" s="54" t="str">
        <f t="shared" si="37"/>
        <v/>
      </c>
      <c r="AX59" s="85">
        <f t="shared" si="38"/>
        <v>0</v>
      </c>
      <c r="AY59" s="63">
        <f t="shared" si="39"/>
        <v>0</v>
      </c>
      <c r="AZ59" s="53">
        <f t="shared" si="40"/>
        <v>0</v>
      </c>
      <c r="BA59" s="54" t="str">
        <f t="shared" si="41"/>
        <v/>
      </c>
      <c r="BB59" s="85">
        <f t="shared" si="42"/>
        <v>0</v>
      </c>
      <c r="BC59" s="63">
        <f t="shared" si="43"/>
        <v>0</v>
      </c>
      <c r="BD59" s="53">
        <f t="shared" si="44"/>
        <v>0</v>
      </c>
      <c r="BE59" s="54" t="str">
        <f t="shared" si="45"/>
        <v/>
      </c>
      <c r="BF59" s="85">
        <f t="shared" si="46"/>
        <v>0</v>
      </c>
      <c r="BG59" s="63">
        <f t="shared" si="47"/>
        <v>0</v>
      </c>
      <c r="BH59" s="53">
        <f t="shared" si="48"/>
        <v>0</v>
      </c>
      <c r="BI59" s="54" t="str">
        <f t="shared" si="49"/>
        <v/>
      </c>
      <c r="BJ59" s="85">
        <f t="shared" si="50"/>
        <v>0</v>
      </c>
      <c r="BK59" s="63">
        <f t="shared" si="51"/>
        <v>0</v>
      </c>
      <c r="BL59" s="53">
        <f t="shared" si="52"/>
        <v>0</v>
      </c>
      <c r="BM59" s="54" t="str">
        <f t="shared" si="53"/>
        <v/>
      </c>
      <c r="BN59" s="85">
        <f t="shared" si="54"/>
        <v>0</v>
      </c>
      <c r="BO59" s="63">
        <f t="shared" si="55"/>
        <v>0</v>
      </c>
      <c r="BP59" s="53">
        <f t="shared" si="56"/>
        <v>0</v>
      </c>
      <c r="BQ59" s="54" t="str">
        <f t="shared" si="57"/>
        <v/>
      </c>
      <c r="BR59" s="85">
        <f t="shared" si="58"/>
        <v>0</v>
      </c>
      <c r="BS59" s="60">
        <f t="shared" si="7"/>
        <v>0</v>
      </c>
      <c r="BT59" s="59">
        <f t="shared" si="8"/>
        <v>0</v>
      </c>
      <c r="BU59" s="57"/>
      <c r="BV59" s="44"/>
      <c r="BY59" s="44"/>
      <c r="BZ59" s="44"/>
      <c r="CA59" s="279">
        <f t="shared" si="59"/>
        <v>0</v>
      </c>
      <c r="CB59" s="44"/>
      <c r="CC59" s="44"/>
      <c r="CD59" s="44"/>
    </row>
    <row r="60" spans="1:82" ht="16.5" hidden="1" customHeight="1">
      <c r="A60" s="366">
        <f t="shared" si="10"/>
        <v>56</v>
      </c>
      <c r="B60" s="29"/>
      <c r="C60" s="367"/>
      <c r="D60" s="368"/>
      <c r="E60" s="369"/>
      <c r="F60" s="30"/>
      <c r="G60" s="31"/>
      <c r="H60" s="32"/>
      <c r="I60" s="370"/>
      <c r="J60" s="370"/>
      <c r="K60" s="33"/>
      <c r="L60" s="33"/>
      <c r="M60" s="33"/>
      <c r="N60" s="371"/>
      <c r="O60" s="372"/>
      <c r="P60" s="372"/>
      <c r="Q60" s="106" t="s">
        <v>160</v>
      </c>
      <c r="R60" s="107" t="s">
        <v>160</v>
      </c>
      <c r="S60" s="43"/>
      <c r="T60" s="122" t="s">
        <v>160</v>
      </c>
      <c r="U60" s="122" t="s">
        <v>160</v>
      </c>
      <c r="V60" s="123" t="s">
        <v>160</v>
      </c>
      <c r="W60" s="63">
        <f t="shared" si="11"/>
        <v>0</v>
      </c>
      <c r="X60" s="53">
        <f t="shared" si="12"/>
        <v>0</v>
      </c>
      <c r="Y60" s="54" t="str">
        <f t="shared" si="13"/>
        <v/>
      </c>
      <c r="Z60" s="85">
        <f t="shared" si="14"/>
        <v>0</v>
      </c>
      <c r="AA60" s="63">
        <f t="shared" si="15"/>
        <v>0</v>
      </c>
      <c r="AB60" s="53">
        <f t="shared" si="16"/>
        <v>0</v>
      </c>
      <c r="AC60" s="54" t="str">
        <f t="shared" si="17"/>
        <v/>
      </c>
      <c r="AD60" s="85">
        <f t="shared" si="18"/>
        <v>0</v>
      </c>
      <c r="AE60" s="63">
        <f t="shared" si="19"/>
        <v>0</v>
      </c>
      <c r="AF60" s="53">
        <f t="shared" si="20"/>
        <v>0</v>
      </c>
      <c r="AG60" s="54" t="str">
        <f t="shared" si="21"/>
        <v/>
      </c>
      <c r="AH60" s="85">
        <f t="shared" si="22"/>
        <v>0</v>
      </c>
      <c r="AI60" s="63">
        <f t="shared" si="23"/>
        <v>0</v>
      </c>
      <c r="AJ60" s="53">
        <f t="shared" si="24"/>
        <v>0</v>
      </c>
      <c r="AK60" s="54" t="str">
        <f t="shared" si="25"/>
        <v/>
      </c>
      <c r="AL60" s="85">
        <f t="shared" si="26"/>
        <v>0</v>
      </c>
      <c r="AM60" s="63">
        <f t="shared" si="27"/>
        <v>0</v>
      </c>
      <c r="AN60" s="53">
        <f t="shared" si="28"/>
        <v>0</v>
      </c>
      <c r="AO60" s="54" t="str">
        <f t="shared" si="29"/>
        <v/>
      </c>
      <c r="AP60" s="85">
        <f t="shared" si="30"/>
        <v>0</v>
      </c>
      <c r="AQ60" s="63">
        <f t="shared" si="31"/>
        <v>0</v>
      </c>
      <c r="AR60" s="53">
        <f t="shared" si="32"/>
        <v>0</v>
      </c>
      <c r="AS60" s="54" t="str">
        <f t="shared" si="33"/>
        <v/>
      </c>
      <c r="AT60" s="85">
        <f t="shared" si="34"/>
        <v>0</v>
      </c>
      <c r="AU60" s="63">
        <f t="shared" si="35"/>
        <v>0</v>
      </c>
      <c r="AV60" s="53">
        <f t="shared" si="36"/>
        <v>0</v>
      </c>
      <c r="AW60" s="54" t="str">
        <f t="shared" si="37"/>
        <v/>
      </c>
      <c r="AX60" s="85">
        <f t="shared" si="38"/>
        <v>0</v>
      </c>
      <c r="AY60" s="63">
        <f t="shared" si="39"/>
        <v>0</v>
      </c>
      <c r="AZ60" s="53">
        <f t="shared" si="40"/>
        <v>0</v>
      </c>
      <c r="BA60" s="54" t="str">
        <f t="shared" si="41"/>
        <v/>
      </c>
      <c r="BB60" s="85">
        <f t="shared" si="42"/>
        <v>0</v>
      </c>
      <c r="BC60" s="63">
        <f t="shared" si="43"/>
        <v>0</v>
      </c>
      <c r="BD60" s="53">
        <f t="shared" si="44"/>
        <v>0</v>
      </c>
      <c r="BE60" s="54" t="str">
        <f t="shared" si="45"/>
        <v/>
      </c>
      <c r="BF60" s="85">
        <f t="shared" si="46"/>
        <v>0</v>
      </c>
      <c r="BG60" s="63">
        <f t="shared" si="47"/>
        <v>0</v>
      </c>
      <c r="BH60" s="53">
        <f t="shared" si="48"/>
        <v>0</v>
      </c>
      <c r="BI60" s="54" t="str">
        <f t="shared" si="49"/>
        <v/>
      </c>
      <c r="BJ60" s="85">
        <f t="shared" si="50"/>
        <v>0</v>
      </c>
      <c r="BK60" s="63">
        <f t="shared" si="51"/>
        <v>0</v>
      </c>
      <c r="BL60" s="53">
        <f t="shared" si="52"/>
        <v>0</v>
      </c>
      <c r="BM60" s="54" t="str">
        <f t="shared" si="53"/>
        <v/>
      </c>
      <c r="BN60" s="85">
        <f t="shared" si="54"/>
        <v>0</v>
      </c>
      <c r="BO60" s="63">
        <f t="shared" si="55"/>
        <v>0</v>
      </c>
      <c r="BP60" s="53">
        <f t="shared" si="56"/>
        <v>0</v>
      </c>
      <c r="BQ60" s="54" t="str">
        <f t="shared" si="57"/>
        <v/>
      </c>
      <c r="BR60" s="85">
        <f t="shared" si="58"/>
        <v>0</v>
      </c>
      <c r="BS60" s="60">
        <f t="shared" si="7"/>
        <v>0</v>
      </c>
      <c r="BT60" s="59">
        <f t="shared" si="8"/>
        <v>0</v>
      </c>
      <c r="BU60" s="57"/>
      <c r="BV60" s="44"/>
      <c r="BY60" s="44"/>
      <c r="BZ60" s="44"/>
      <c r="CA60" s="279">
        <f t="shared" si="59"/>
        <v>0</v>
      </c>
      <c r="CB60" s="44"/>
      <c r="CC60" s="44"/>
      <c r="CD60" s="44"/>
    </row>
    <row r="61" spans="1:82" ht="16.5" hidden="1" customHeight="1">
      <c r="A61" s="366">
        <f t="shared" si="10"/>
        <v>57</v>
      </c>
      <c r="B61" s="29"/>
      <c r="C61" s="367"/>
      <c r="D61" s="368"/>
      <c r="E61" s="369"/>
      <c r="F61" s="30"/>
      <c r="G61" s="31"/>
      <c r="H61" s="32"/>
      <c r="I61" s="370"/>
      <c r="J61" s="370"/>
      <c r="K61" s="33"/>
      <c r="L61" s="33"/>
      <c r="M61" s="33"/>
      <c r="N61" s="371"/>
      <c r="O61" s="372"/>
      <c r="P61" s="372"/>
      <c r="Q61" s="106" t="s">
        <v>160</v>
      </c>
      <c r="R61" s="107" t="s">
        <v>160</v>
      </c>
      <c r="S61" s="43"/>
      <c r="T61" s="122" t="s">
        <v>160</v>
      </c>
      <c r="U61" s="122" t="s">
        <v>160</v>
      </c>
      <c r="V61" s="123" t="s">
        <v>160</v>
      </c>
      <c r="W61" s="63">
        <f t="shared" si="11"/>
        <v>0</v>
      </c>
      <c r="X61" s="53">
        <f t="shared" si="12"/>
        <v>0</v>
      </c>
      <c r="Y61" s="54" t="str">
        <f t="shared" si="13"/>
        <v/>
      </c>
      <c r="Z61" s="85">
        <f t="shared" si="14"/>
        <v>0</v>
      </c>
      <c r="AA61" s="63">
        <f t="shared" si="15"/>
        <v>0</v>
      </c>
      <c r="AB61" s="53">
        <f t="shared" si="16"/>
        <v>0</v>
      </c>
      <c r="AC61" s="54" t="str">
        <f t="shared" si="17"/>
        <v/>
      </c>
      <c r="AD61" s="85">
        <f t="shared" si="18"/>
        <v>0</v>
      </c>
      <c r="AE61" s="63">
        <f t="shared" si="19"/>
        <v>0</v>
      </c>
      <c r="AF61" s="53">
        <f t="shared" si="20"/>
        <v>0</v>
      </c>
      <c r="AG61" s="54" t="str">
        <f t="shared" si="21"/>
        <v/>
      </c>
      <c r="AH61" s="85">
        <f t="shared" si="22"/>
        <v>0</v>
      </c>
      <c r="AI61" s="63">
        <f t="shared" si="23"/>
        <v>0</v>
      </c>
      <c r="AJ61" s="53">
        <f t="shared" si="24"/>
        <v>0</v>
      </c>
      <c r="AK61" s="54" t="str">
        <f t="shared" si="25"/>
        <v/>
      </c>
      <c r="AL61" s="85">
        <f t="shared" si="26"/>
        <v>0</v>
      </c>
      <c r="AM61" s="63">
        <f t="shared" si="27"/>
        <v>0</v>
      </c>
      <c r="AN61" s="53">
        <f t="shared" si="28"/>
        <v>0</v>
      </c>
      <c r="AO61" s="54" t="str">
        <f t="shared" si="29"/>
        <v/>
      </c>
      <c r="AP61" s="85">
        <f t="shared" si="30"/>
        <v>0</v>
      </c>
      <c r="AQ61" s="63">
        <f t="shared" si="31"/>
        <v>0</v>
      </c>
      <c r="AR61" s="53">
        <f t="shared" si="32"/>
        <v>0</v>
      </c>
      <c r="AS61" s="54" t="str">
        <f t="shared" si="33"/>
        <v/>
      </c>
      <c r="AT61" s="85">
        <f t="shared" si="34"/>
        <v>0</v>
      </c>
      <c r="AU61" s="63">
        <f t="shared" si="35"/>
        <v>0</v>
      </c>
      <c r="AV61" s="53">
        <f t="shared" si="36"/>
        <v>0</v>
      </c>
      <c r="AW61" s="54" t="str">
        <f t="shared" si="37"/>
        <v/>
      </c>
      <c r="AX61" s="85">
        <f t="shared" si="38"/>
        <v>0</v>
      </c>
      <c r="AY61" s="63">
        <f t="shared" si="39"/>
        <v>0</v>
      </c>
      <c r="AZ61" s="53">
        <f t="shared" si="40"/>
        <v>0</v>
      </c>
      <c r="BA61" s="54" t="str">
        <f t="shared" si="41"/>
        <v/>
      </c>
      <c r="BB61" s="85">
        <f t="shared" si="42"/>
        <v>0</v>
      </c>
      <c r="BC61" s="63">
        <f t="shared" si="43"/>
        <v>0</v>
      </c>
      <c r="BD61" s="53">
        <f t="shared" si="44"/>
        <v>0</v>
      </c>
      <c r="BE61" s="54" t="str">
        <f t="shared" si="45"/>
        <v/>
      </c>
      <c r="BF61" s="85">
        <f t="shared" si="46"/>
        <v>0</v>
      </c>
      <c r="BG61" s="63">
        <f t="shared" si="47"/>
        <v>0</v>
      </c>
      <c r="BH61" s="53">
        <f t="shared" si="48"/>
        <v>0</v>
      </c>
      <c r="BI61" s="54" t="str">
        <f t="shared" si="49"/>
        <v/>
      </c>
      <c r="BJ61" s="85">
        <f t="shared" si="50"/>
        <v>0</v>
      </c>
      <c r="BK61" s="63">
        <f t="shared" si="51"/>
        <v>0</v>
      </c>
      <c r="BL61" s="53">
        <f t="shared" si="52"/>
        <v>0</v>
      </c>
      <c r="BM61" s="54" t="str">
        <f t="shared" si="53"/>
        <v/>
      </c>
      <c r="BN61" s="85">
        <f t="shared" si="54"/>
        <v>0</v>
      </c>
      <c r="BO61" s="63">
        <f t="shared" si="55"/>
        <v>0</v>
      </c>
      <c r="BP61" s="53">
        <f t="shared" si="56"/>
        <v>0</v>
      </c>
      <c r="BQ61" s="54" t="str">
        <f t="shared" si="57"/>
        <v/>
      </c>
      <c r="BR61" s="85">
        <f t="shared" si="58"/>
        <v>0</v>
      </c>
      <c r="BS61" s="60">
        <f t="shared" si="7"/>
        <v>0</v>
      </c>
      <c r="BT61" s="59">
        <f t="shared" si="8"/>
        <v>0</v>
      </c>
      <c r="BU61" s="57"/>
      <c r="BV61" s="44"/>
      <c r="BY61" s="44"/>
      <c r="BZ61" s="44"/>
      <c r="CA61" s="279">
        <f t="shared" si="59"/>
        <v>0</v>
      </c>
      <c r="CB61" s="44"/>
      <c r="CC61" s="44"/>
      <c r="CD61" s="44"/>
    </row>
    <row r="62" spans="1:82" ht="16.5" hidden="1" customHeight="1">
      <c r="A62" s="366">
        <f t="shared" si="10"/>
        <v>58</v>
      </c>
      <c r="B62" s="29"/>
      <c r="C62" s="367"/>
      <c r="D62" s="368"/>
      <c r="E62" s="369"/>
      <c r="F62" s="30"/>
      <c r="G62" s="31"/>
      <c r="H62" s="32"/>
      <c r="I62" s="370"/>
      <c r="J62" s="370"/>
      <c r="K62" s="33"/>
      <c r="L62" s="33"/>
      <c r="M62" s="33"/>
      <c r="N62" s="371"/>
      <c r="O62" s="372"/>
      <c r="P62" s="372"/>
      <c r="Q62" s="106" t="s">
        <v>160</v>
      </c>
      <c r="R62" s="107" t="s">
        <v>160</v>
      </c>
      <c r="S62" s="43"/>
      <c r="T62" s="122" t="s">
        <v>160</v>
      </c>
      <c r="U62" s="122" t="s">
        <v>160</v>
      </c>
      <c r="V62" s="123" t="s">
        <v>160</v>
      </c>
      <c r="W62" s="63">
        <f t="shared" si="11"/>
        <v>0</v>
      </c>
      <c r="X62" s="53">
        <f t="shared" si="12"/>
        <v>0</v>
      </c>
      <c r="Y62" s="54" t="str">
        <f t="shared" si="13"/>
        <v/>
      </c>
      <c r="Z62" s="85">
        <f t="shared" si="14"/>
        <v>0</v>
      </c>
      <c r="AA62" s="63">
        <f t="shared" si="15"/>
        <v>0</v>
      </c>
      <c r="AB62" s="53">
        <f t="shared" si="16"/>
        <v>0</v>
      </c>
      <c r="AC62" s="54" t="str">
        <f t="shared" si="17"/>
        <v/>
      </c>
      <c r="AD62" s="85">
        <f t="shared" si="18"/>
        <v>0</v>
      </c>
      <c r="AE62" s="63">
        <f t="shared" si="19"/>
        <v>0</v>
      </c>
      <c r="AF62" s="53">
        <f t="shared" si="20"/>
        <v>0</v>
      </c>
      <c r="AG62" s="54" t="str">
        <f t="shared" si="21"/>
        <v/>
      </c>
      <c r="AH62" s="85">
        <f t="shared" si="22"/>
        <v>0</v>
      </c>
      <c r="AI62" s="63">
        <f t="shared" si="23"/>
        <v>0</v>
      </c>
      <c r="AJ62" s="53">
        <f t="shared" si="24"/>
        <v>0</v>
      </c>
      <c r="AK62" s="54" t="str">
        <f t="shared" si="25"/>
        <v/>
      </c>
      <c r="AL62" s="85">
        <f t="shared" si="26"/>
        <v>0</v>
      </c>
      <c r="AM62" s="63">
        <f t="shared" si="27"/>
        <v>0</v>
      </c>
      <c r="AN62" s="53">
        <f t="shared" si="28"/>
        <v>0</v>
      </c>
      <c r="AO62" s="54" t="str">
        <f t="shared" si="29"/>
        <v/>
      </c>
      <c r="AP62" s="85">
        <f t="shared" si="30"/>
        <v>0</v>
      </c>
      <c r="AQ62" s="63">
        <f t="shared" si="31"/>
        <v>0</v>
      </c>
      <c r="AR62" s="53">
        <f t="shared" si="32"/>
        <v>0</v>
      </c>
      <c r="AS62" s="54" t="str">
        <f t="shared" si="33"/>
        <v/>
      </c>
      <c r="AT62" s="85">
        <f t="shared" si="34"/>
        <v>0</v>
      </c>
      <c r="AU62" s="63">
        <f t="shared" si="35"/>
        <v>0</v>
      </c>
      <c r="AV62" s="53">
        <f t="shared" si="36"/>
        <v>0</v>
      </c>
      <c r="AW62" s="54" t="str">
        <f t="shared" si="37"/>
        <v/>
      </c>
      <c r="AX62" s="85">
        <f t="shared" si="38"/>
        <v>0</v>
      </c>
      <c r="AY62" s="63">
        <f t="shared" si="39"/>
        <v>0</v>
      </c>
      <c r="AZ62" s="53">
        <f t="shared" si="40"/>
        <v>0</v>
      </c>
      <c r="BA62" s="54" t="str">
        <f t="shared" si="41"/>
        <v/>
      </c>
      <c r="BB62" s="85">
        <f t="shared" si="42"/>
        <v>0</v>
      </c>
      <c r="BC62" s="63">
        <f t="shared" si="43"/>
        <v>0</v>
      </c>
      <c r="BD62" s="53">
        <f t="shared" si="44"/>
        <v>0</v>
      </c>
      <c r="BE62" s="54" t="str">
        <f t="shared" si="45"/>
        <v/>
      </c>
      <c r="BF62" s="85">
        <f t="shared" si="46"/>
        <v>0</v>
      </c>
      <c r="BG62" s="63">
        <f t="shared" si="47"/>
        <v>0</v>
      </c>
      <c r="BH62" s="53">
        <f t="shared" si="48"/>
        <v>0</v>
      </c>
      <c r="BI62" s="54" t="str">
        <f t="shared" si="49"/>
        <v/>
      </c>
      <c r="BJ62" s="85">
        <f t="shared" si="50"/>
        <v>0</v>
      </c>
      <c r="BK62" s="63">
        <f t="shared" si="51"/>
        <v>0</v>
      </c>
      <c r="BL62" s="53">
        <f t="shared" si="52"/>
        <v>0</v>
      </c>
      <c r="BM62" s="54" t="str">
        <f t="shared" si="53"/>
        <v/>
      </c>
      <c r="BN62" s="85">
        <f t="shared" si="54"/>
        <v>0</v>
      </c>
      <c r="BO62" s="63">
        <f t="shared" si="55"/>
        <v>0</v>
      </c>
      <c r="BP62" s="53">
        <f t="shared" si="56"/>
        <v>0</v>
      </c>
      <c r="BQ62" s="54" t="str">
        <f t="shared" si="57"/>
        <v/>
      </c>
      <c r="BR62" s="85">
        <f t="shared" si="58"/>
        <v>0</v>
      </c>
      <c r="BS62" s="60">
        <f t="shared" si="7"/>
        <v>0</v>
      </c>
      <c r="BT62" s="59">
        <f t="shared" si="8"/>
        <v>0</v>
      </c>
      <c r="BU62" s="57"/>
      <c r="BV62" s="44"/>
      <c r="BY62" s="44"/>
      <c r="BZ62" s="44"/>
      <c r="CA62" s="279">
        <f t="shared" si="59"/>
        <v>0</v>
      </c>
      <c r="CB62" s="44"/>
      <c r="CC62" s="44"/>
      <c r="CD62" s="44"/>
    </row>
    <row r="63" spans="1:82" ht="16.5" hidden="1" customHeight="1">
      <c r="A63" s="366">
        <f t="shared" si="10"/>
        <v>59</v>
      </c>
      <c r="B63" s="29"/>
      <c r="C63" s="367"/>
      <c r="D63" s="368"/>
      <c r="E63" s="369"/>
      <c r="F63" s="30"/>
      <c r="G63" s="31"/>
      <c r="H63" s="32"/>
      <c r="I63" s="370"/>
      <c r="J63" s="370"/>
      <c r="K63" s="33"/>
      <c r="L63" s="33"/>
      <c r="M63" s="33"/>
      <c r="N63" s="371"/>
      <c r="O63" s="372"/>
      <c r="P63" s="372"/>
      <c r="Q63" s="106" t="s">
        <v>160</v>
      </c>
      <c r="R63" s="107" t="s">
        <v>160</v>
      </c>
      <c r="S63" s="43"/>
      <c r="T63" s="122" t="s">
        <v>160</v>
      </c>
      <c r="U63" s="122" t="s">
        <v>160</v>
      </c>
      <c r="V63" s="123" t="s">
        <v>160</v>
      </c>
      <c r="W63" s="63">
        <f t="shared" si="11"/>
        <v>0</v>
      </c>
      <c r="X63" s="53">
        <f t="shared" si="12"/>
        <v>0</v>
      </c>
      <c r="Y63" s="54" t="str">
        <f t="shared" si="13"/>
        <v/>
      </c>
      <c r="Z63" s="85">
        <f t="shared" si="14"/>
        <v>0</v>
      </c>
      <c r="AA63" s="63">
        <f t="shared" si="15"/>
        <v>0</v>
      </c>
      <c r="AB63" s="53">
        <f t="shared" si="16"/>
        <v>0</v>
      </c>
      <c r="AC63" s="54" t="str">
        <f t="shared" si="17"/>
        <v/>
      </c>
      <c r="AD63" s="85">
        <f t="shared" si="18"/>
        <v>0</v>
      </c>
      <c r="AE63" s="63">
        <f t="shared" si="19"/>
        <v>0</v>
      </c>
      <c r="AF63" s="53">
        <f t="shared" si="20"/>
        <v>0</v>
      </c>
      <c r="AG63" s="54" t="str">
        <f t="shared" si="21"/>
        <v/>
      </c>
      <c r="AH63" s="85">
        <f t="shared" si="22"/>
        <v>0</v>
      </c>
      <c r="AI63" s="63">
        <f t="shared" si="23"/>
        <v>0</v>
      </c>
      <c r="AJ63" s="53">
        <f t="shared" si="24"/>
        <v>0</v>
      </c>
      <c r="AK63" s="54" t="str">
        <f t="shared" si="25"/>
        <v/>
      </c>
      <c r="AL63" s="85">
        <f t="shared" si="26"/>
        <v>0</v>
      </c>
      <c r="AM63" s="63">
        <f t="shared" si="27"/>
        <v>0</v>
      </c>
      <c r="AN63" s="53">
        <f t="shared" si="28"/>
        <v>0</v>
      </c>
      <c r="AO63" s="54" t="str">
        <f t="shared" si="29"/>
        <v/>
      </c>
      <c r="AP63" s="85">
        <f t="shared" si="30"/>
        <v>0</v>
      </c>
      <c r="AQ63" s="63">
        <f t="shared" si="31"/>
        <v>0</v>
      </c>
      <c r="AR63" s="53">
        <f t="shared" si="32"/>
        <v>0</v>
      </c>
      <c r="AS63" s="54" t="str">
        <f t="shared" si="33"/>
        <v/>
      </c>
      <c r="AT63" s="85">
        <f t="shared" si="34"/>
        <v>0</v>
      </c>
      <c r="AU63" s="63">
        <f t="shared" si="35"/>
        <v>0</v>
      </c>
      <c r="AV63" s="53">
        <f t="shared" si="36"/>
        <v>0</v>
      </c>
      <c r="AW63" s="54" t="str">
        <f t="shared" si="37"/>
        <v/>
      </c>
      <c r="AX63" s="85">
        <f t="shared" si="38"/>
        <v>0</v>
      </c>
      <c r="AY63" s="63">
        <f t="shared" si="39"/>
        <v>0</v>
      </c>
      <c r="AZ63" s="53">
        <f t="shared" si="40"/>
        <v>0</v>
      </c>
      <c r="BA63" s="54" t="str">
        <f t="shared" si="41"/>
        <v/>
      </c>
      <c r="BB63" s="85">
        <f t="shared" si="42"/>
        <v>0</v>
      </c>
      <c r="BC63" s="63">
        <f t="shared" si="43"/>
        <v>0</v>
      </c>
      <c r="BD63" s="53">
        <f t="shared" si="44"/>
        <v>0</v>
      </c>
      <c r="BE63" s="54" t="str">
        <f t="shared" si="45"/>
        <v/>
      </c>
      <c r="BF63" s="85">
        <f t="shared" si="46"/>
        <v>0</v>
      </c>
      <c r="BG63" s="63">
        <f t="shared" si="47"/>
        <v>0</v>
      </c>
      <c r="BH63" s="53">
        <f t="shared" si="48"/>
        <v>0</v>
      </c>
      <c r="BI63" s="54" t="str">
        <f t="shared" si="49"/>
        <v/>
      </c>
      <c r="BJ63" s="85">
        <f t="shared" si="50"/>
        <v>0</v>
      </c>
      <c r="BK63" s="63">
        <f t="shared" si="51"/>
        <v>0</v>
      </c>
      <c r="BL63" s="53">
        <f t="shared" si="52"/>
        <v>0</v>
      </c>
      <c r="BM63" s="54" t="str">
        <f t="shared" si="53"/>
        <v/>
      </c>
      <c r="BN63" s="85">
        <f t="shared" si="54"/>
        <v>0</v>
      </c>
      <c r="BO63" s="63">
        <f t="shared" si="55"/>
        <v>0</v>
      </c>
      <c r="BP63" s="53">
        <f t="shared" si="56"/>
        <v>0</v>
      </c>
      <c r="BQ63" s="54" t="str">
        <f t="shared" si="57"/>
        <v/>
      </c>
      <c r="BR63" s="85">
        <f t="shared" si="58"/>
        <v>0</v>
      </c>
      <c r="BS63" s="60">
        <f t="shared" si="7"/>
        <v>0</v>
      </c>
      <c r="BT63" s="59">
        <f t="shared" si="8"/>
        <v>0</v>
      </c>
      <c r="BU63" s="57"/>
      <c r="BV63" s="44"/>
      <c r="BY63" s="44"/>
      <c r="BZ63" s="44"/>
      <c r="CA63" s="279">
        <f t="shared" si="59"/>
        <v>0</v>
      </c>
      <c r="CB63" s="44"/>
      <c r="CC63" s="44"/>
      <c r="CD63" s="44"/>
    </row>
    <row r="64" spans="1:82" ht="16.5" hidden="1" customHeight="1">
      <c r="A64" s="366">
        <f t="shared" si="10"/>
        <v>60</v>
      </c>
      <c r="B64" s="29"/>
      <c r="C64" s="367"/>
      <c r="D64" s="368"/>
      <c r="E64" s="369"/>
      <c r="F64" s="30"/>
      <c r="G64" s="31"/>
      <c r="H64" s="32"/>
      <c r="I64" s="370"/>
      <c r="J64" s="370"/>
      <c r="K64" s="33"/>
      <c r="L64" s="33"/>
      <c r="M64" s="33"/>
      <c r="N64" s="371"/>
      <c r="O64" s="372"/>
      <c r="P64" s="372"/>
      <c r="Q64" s="106" t="s">
        <v>160</v>
      </c>
      <c r="R64" s="107" t="s">
        <v>160</v>
      </c>
      <c r="S64" s="43"/>
      <c r="T64" s="122" t="s">
        <v>160</v>
      </c>
      <c r="U64" s="122" t="s">
        <v>160</v>
      </c>
      <c r="V64" s="123" t="s">
        <v>160</v>
      </c>
      <c r="W64" s="63">
        <f t="shared" si="11"/>
        <v>0</v>
      </c>
      <c r="X64" s="53">
        <f t="shared" si="12"/>
        <v>0</v>
      </c>
      <c r="Y64" s="54" t="str">
        <f t="shared" si="13"/>
        <v/>
      </c>
      <c r="Z64" s="85">
        <f t="shared" si="14"/>
        <v>0</v>
      </c>
      <c r="AA64" s="63">
        <f t="shared" si="15"/>
        <v>0</v>
      </c>
      <c r="AB64" s="53">
        <f t="shared" si="16"/>
        <v>0</v>
      </c>
      <c r="AC64" s="54" t="str">
        <f t="shared" si="17"/>
        <v/>
      </c>
      <c r="AD64" s="85">
        <f t="shared" si="18"/>
        <v>0</v>
      </c>
      <c r="AE64" s="63">
        <f t="shared" si="19"/>
        <v>0</v>
      </c>
      <c r="AF64" s="53">
        <f t="shared" si="20"/>
        <v>0</v>
      </c>
      <c r="AG64" s="54" t="str">
        <f t="shared" si="21"/>
        <v/>
      </c>
      <c r="AH64" s="85">
        <f t="shared" si="22"/>
        <v>0</v>
      </c>
      <c r="AI64" s="63">
        <f t="shared" si="23"/>
        <v>0</v>
      </c>
      <c r="AJ64" s="53">
        <f t="shared" si="24"/>
        <v>0</v>
      </c>
      <c r="AK64" s="54" t="str">
        <f t="shared" si="25"/>
        <v/>
      </c>
      <c r="AL64" s="85">
        <f t="shared" si="26"/>
        <v>0</v>
      </c>
      <c r="AM64" s="63">
        <f t="shared" si="27"/>
        <v>0</v>
      </c>
      <c r="AN64" s="53">
        <f t="shared" si="28"/>
        <v>0</v>
      </c>
      <c r="AO64" s="54" t="str">
        <f t="shared" si="29"/>
        <v/>
      </c>
      <c r="AP64" s="85">
        <f t="shared" si="30"/>
        <v>0</v>
      </c>
      <c r="AQ64" s="63">
        <f t="shared" si="31"/>
        <v>0</v>
      </c>
      <c r="AR64" s="53">
        <f t="shared" si="32"/>
        <v>0</v>
      </c>
      <c r="AS64" s="54" t="str">
        <f t="shared" si="33"/>
        <v/>
      </c>
      <c r="AT64" s="85">
        <f t="shared" si="34"/>
        <v>0</v>
      </c>
      <c r="AU64" s="63">
        <f t="shared" si="35"/>
        <v>0</v>
      </c>
      <c r="AV64" s="53">
        <f t="shared" si="36"/>
        <v>0</v>
      </c>
      <c r="AW64" s="54" t="str">
        <f t="shared" si="37"/>
        <v/>
      </c>
      <c r="AX64" s="85">
        <f t="shared" si="38"/>
        <v>0</v>
      </c>
      <c r="AY64" s="63">
        <f t="shared" si="39"/>
        <v>0</v>
      </c>
      <c r="AZ64" s="53">
        <f t="shared" si="40"/>
        <v>0</v>
      </c>
      <c r="BA64" s="54" t="str">
        <f t="shared" si="41"/>
        <v/>
      </c>
      <c r="BB64" s="85">
        <f t="shared" si="42"/>
        <v>0</v>
      </c>
      <c r="BC64" s="63">
        <f t="shared" si="43"/>
        <v>0</v>
      </c>
      <c r="BD64" s="53">
        <f t="shared" si="44"/>
        <v>0</v>
      </c>
      <c r="BE64" s="54" t="str">
        <f t="shared" si="45"/>
        <v/>
      </c>
      <c r="BF64" s="85">
        <f t="shared" si="46"/>
        <v>0</v>
      </c>
      <c r="BG64" s="63">
        <f t="shared" si="47"/>
        <v>0</v>
      </c>
      <c r="BH64" s="53">
        <f t="shared" si="48"/>
        <v>0</v>
      </c>
      <c r="BI64" s="54" t="str">
        <f t="shared" si="49"/>
        <v/>
      </c>
      <c r="BJ64" s="85">
        <f t="shared" si="50"/>
        <v>0</v>
      </c>
      <c r="BK64" s="63">
        <f t="shared" si="51"/>
        <v>0</v>
      </c>
      <c r="BL64" s="53">
        <f t="shared" si="52"/>
        <v>0</v>
      </c>
      <c r="BM64" s="54" t="str">
        <f t="shared" si="53"/>
        <v/>
      </c>
      <c r="BN64" s="85">
        <f t="shared" si="54"/>
        <v>0</v>
      </c>
      <c r="BO64" s="63">
        <f t="shared" si="55"/>
        <v>0</v>
      </c>
      <c r="BP64" s="53">
        <f t="shared" si="56"/>
        <v>0</v>
      </c>
      <c r="BQ64" s="54" t="str">
        <f t="shared" si="57"/>
        <v/>
      </c>
      <c r="BR64" s="85">
        <f t="shared" si="58"/>
        <v>0</v>
      </c>
      <c r="BS64" s="60">
        <f t="shared" si="7"/>
        <v>0</v>
      </c>
      <c r="BT64" s="59">
        <f t="shared" si="8"/>
        <v>0</v>
      </c>
      <c r="BU64" s="57"/>
      <c r="BV64" s="44"/>
      <c r="BY64" s="44"/>
      <c r="BZ64" s="44"/>
      <c r="CA64" s="279">
        <f t="shared" si="59"/>
        <v>0</v>
      </c>
      <c r="CB64" s="44"/>
      <c r="CC64" s="44"/>
      <c r="CD64" s="44"/>
    </row>
    <row r="65" spans="1:82" ht="16.5" hidden="1" customHeight="1">
      <c r="A65" s="366">
        <f t="shared" si="10"/>
        <v>61</v>
      </c>
      <c r="B65" s="29"/>
      <c r="C65" s="367"/>
      <c r="D65" s="368"/>
      <c r="E65" s="369"/>
      <c r="F65" s="30"/>
      <c r="G65" s="31"/>
      <c r="H65" s="32"/>
      <c r="I65" s="370"/>
      <c r="J65" s="370"/>
      <c r="K65" s="33"/>
      <c r="L65" s="33"/>
      <c r="M65" s="33"/>
      <c r="N65" s="371"/>
      <c r="O65" s="372"/>
      <c r="P65" s="372"/>
      <c r="Q65" s="106" t="s">
        <v>160</v>
      </c>
      <c r="R65" s="107" t="s">
        <v>160</v>
      </c>
      <c r="S65" s="43"/>
      <c r="T65" s="122" t="s">
        <v>160</v>
      </c>
      <c r="U65" s="122" t="s">
        <v>160</v>
      </c>
      <c r="V65" s="123" t="s">
        <v>160</v>
      </c>
      <c r="W65" s="63">
        <f t="shared" si="11"/>
        <v>0</v>
      </c>
      <c r="X65" s="53">
        <f t="shared" si="12"/>
        <v>0</v>
      </c>
      <c r="Y65" s="54" t="str">
        <f t="shared" si="13"/>
        <v/>
      </c>
      <c r="Z65" s="85">
        <f t="shared" si="14"/>
        <v>0</v>
      </c>
      <c r="AA65" s="63">
        <f t="shared" si="15"/>
        <v>0</v>
      </c>
      <c r="AB65" s="53">
        <f t="shared" si="16"/>
        <v>0</v>
      </c>
      <c r="AC65" s="54" t="str">
        <f t="shared" si="17"/>
        <v/>
      </c>
      <c r="AD65" s="85">
        <f t="shared" si="18"/>
        <v>0</v>
      </c>
      <c r="AE65" s="63">
        <f t="shared" si="19"/>
        <v>0</v>
      </c>
      <c r="AF65" s="53">
        <f t="shared" si="20"/>
        <v>0</v>
      </c>
      <c r="AG65" s="54" t="str">
        <f t="shared" si="21"/>
        <v/>
      </c>
      <c r="AH65" s="85">
        <f t="shared" si="22"/>
        <v>0</v>
      </c>
      <c r="AI65" s="63">
        <f t="shared" si="23"/>
        <v>0</v>
      </c>
      <c r="AJ65" s="53">
        <f t="shared" si="24"/>
        <v>0</v>
      </c>
      <c r="AK65" s="54" t="str">
        <f t="shared" si="25"/>
        <v/>
      </c>
      <c r="AL65" s="85">
        <f t="shared" si="26"/>
        <v>0</v>
      </c>
      <c r="AM65" s="63">
        <f t="shared" si="27"/>
        <v>0</v>
      </c>
      <c r="AN65" s="53">
        <f t="shared" si="28"/>
        <v>0</v>
      </c>
      <c r="AO65" s="54" t="str">
        <f t="shared" si="29"/>
        <v/>
      </c>
      <c r="AP65" s="85">
        <f t="shared" si="30"/>
        <v>0</v>
      </c>
      <c r="AQ65" s="63">
        <f t="shared" si="31"/>
        <v>0</v>
      </c>
      <c r="AR65" s="53">
        <f t="shared" si="32"/>
        <v>0</v>
      </c>
      <c r="AS65" s="54" t="str">
        <f t="shared" si="33"/>
        <v/>
      </c>
      <c r="AT65" s="85">
        <f t="shared" si="34"/>
        <v>0</v>
      </c>
      <c r="AU65" s="63">
        <f t="shared" si="35"/>
        <v>0</v>
      </c>
      <c r="AV65" s="53">
        <f t="shared" si="36"/>
        <v>0</v>
      </c>
      <c r="AW65" s="54" t="str">
        <f t="shared" si="37"/>
        <v/>
      </c>
      <c r="AX65" s="85">
        <f t="shared" si="38"/>
        <v>0</v>
      </c>
      <c r="AY65" s="63">
        <f t="shared" si="39"/>
        <v>0</v>
      </c>
      <c r="AZ65" s="53">
        <f t="shared" si="40"/>
        <v>0</v>
      </c>
      <c r="BA65" s="54" t="str">
        <f t="shared" si="41"/>
        <v/>
      </c>
      <c r="BB65" s="85">
        <f t="shared" si="42"/>
        <v>0</v>
      </c>
      <c r="BC65" s="63">
        <f t="shared" si="43"/>
        <v>0</v>
      </c>
      <c r="BD65" s="53">
        <f t="shared" si="44"/>
        <v>0</v>
      </c>
      <c r="BE65" s="54" t="str">
        <f t="shared" si="45"/>
        <v/>
      </c>
      <c r="BF65" s="85">
        <f t="shared" si="46"/>
        <v>0</v>
      </c>
      <c r="BG65" s="63">
        <f t="shared" si="47"/>
        <v>0</v>
      </c>
      <c r="BH65" s="53">
        <f t="shared" si="48"/>
        <v>0</v>
      </c>
      <c r="BI65" s="54" t="str">
        <f t="shared" si="49"/>
        <v/>
      </c>
      <c r="BJ65" s="85">
        <f t="shared" si="50"/>
        <v>0</v>
      </c>
      <c r="BK65" s="63">
        <f t="shared" si="51"/>
        <v>0</v>
      </c>
      <c r="BL65" s="53">
        <f t="shared" si="52"/>
        <v>0</v>
      </c>
      <c r="BM65" s="54" t="str">
        <f t="shared" si="53"/>
        <v/>
      </c>
      <c r="BN65" s="85">
        <f t="shared" si="54"/>
        <v>0</v>
      </c>
      <c r="BO65" s="63">
        <f t="shared" si="55"/>
        <v>0</v>
      </c>
      <c r="BP65" s="53">
        <f t="shared" si="56"/>
        <v>0</v>
      </c>
      <c r="BQ65" s="54" t="str">
        <f t="shared" si="57"/>
        <v/>
      </c>
      <c r="BR65" s="85">
        <f t="shared" si="58"/>
        <v>0</v>
      </c>
      <c r="BS65" s="60">
        <f t="shared" si="7"/>
        <v>0</v>
      </c>
      <c r="BT65" s="59">
        <f t="shared" si="8"/>
        <v>0</v>
      </c>
      <c r="BU65" s="57"/>
      <c r="BV65" s="44"/>
      <c r="BY65" s="44"/>
      <c r="BZ65" s="44"/>
      <c r="CA65" s="279">
        <f t="shared" si="59"/>
        <v>0</v>
      </c>
      <c r="CB65" s="44"/>
      <c r="CC65" s="44"/>
      <c r="CD65" s="44"/>
    </row>
    <row r="66" spans="1:82" ht="16.5" hidden="1" customHeight="1">
      <c r="A66" s="366">
        <f t="shared" si="10"/>
        <v>62</v>
      </c>
      <c r="B66" s="29"/>
      <c r="C66" s="367"/>
      <c r="D66" s="368"/>
      <c r="E66" s="369"/>
      <c r="F66" s="30"/>
      <c r="G66" s="31"/>
      <c r="H66" s="32"/>
      <c r="I66" s="370"/>
      <c r="J66" s="370"/>
      <c r="K66" s="33"/>
      <c r="L66" s="33"/>
      <c r="M66" s="33"/>
      <c r="N66" s="371"/>
      <c r="O66" s="372"/>
      <c r="P66" s="372"/>
      <c r="Q66" s="106" t="s">
        <v>160</v>
      </c>
      <c r="R66" s="107" t="s">
        <v>160</v>
      </c>
      <c r="S66" s="43"/>
      <c r="T66" s="122" t="s">
        <v>160</v>
      </c>
      <c r="U66" s="122" t="s">
        <v>160</v>
      </c>
      <c r="V66" s="123" t="s">
        <v>160</v>
      </c>
      <c r="W66" s="63">
        <f t="shared" si="11"/>
        <v>0</v>
      </c>
      <c r="X66" s="53">
        <f t="shared" si="12"/>
        <v>0</v>
      </c>
      <c r="Y66" s="54" t="str">
        <f t="shared" si="13"/>
        <v/>
      </c>
      <c r="Z66" s="85">
        <f t="shared" si="14"/>
        <v>0</v>
      </c>
      <c r="AA66" s="63">
        <f t="shared" si="15"/>
        <v>0</v>
      </c>
      <c r="AB66" s="53">
        <f t="shared" si="16"/>
        <v>0</v>
      </c>
      <c r="AC66" s="54" t="str">
        <f t="shared" si="17"/>
        <v/>
      </c>
      <c r="AD66" s="85">
        <f t="shared" si="18"/>
        <v>0</v>
      </c>
      <c r="AE66" s="63">
        <f t="shared" si="19"/>
        <v>0</v>
      </c>
      <c r="AF66" s="53">
        <f t="shared" si="20"/>
        <v>0</v>
      </c>
      <c r="AG66" s="54" t="str">
        <f t="shared" si="21"/>
        <v/>
      </c>
      <c r="AH66" s="85">
        <f t="shared" si="22"/>
        <v>0</v>
      </c>
      <c r="AI66" s="63">
        <f t="shared" si="23"/>
        <v>0</v>
      </c>
      <c r="AJ66" s="53">
        <f t="shared" si="24"/>
        <v>0</v>
      </c>
      <c r="AK66" s="54" t="str">
        <f t="shared" si="25"/>
        <v/>
      </c>
      <c r="AL66" s="85">
        <f t="shared" si="26"/>
        <v>0</v>
      </c>
      <c r="AM66" s="63">
        <f t="shared" si="27"/>
        <v>0</v>
      </c>
      <c r="AN66" s="53">
        <f t="shared" si="28"/>
        <v>0</v>
      </c>
      <c r="AO66" s="54" t="str">
        <f t="shared" si="29"/>
        <v/>
      </c>
      <c r="AP66" s="85">
        <f t="shared" si="30"/>
        <v>0</v>
      </c>
      <c r="AQ66" s="63">
        <f t="shared" si="31"/>
        <v>0</v>
      </c>
      <c r="AR66" s="53">
        <f t="shared" si="32"/>
        <v>0</v>
      </c>
      <c r="AS66" s="54" t="str">
        <f t="shared" si="33"/>
        <v/>
      </c>
      <c r="AT66" s="85">
        <f t="shared" si="34"/>
        <v>0</v>
      </c>
      <c r="AU66" s="63">
        <f t="shared" si="35"/>
        <v>0</v>
      </c>
      <c r="AV66" s="53">
        <f t="shared" si="36"/>
        <v>0</v>
      </c>
      <c r="AW66" s="54" t="str">
        <f t="shared" si="37"/>
        <v/>
      </c>
      <c r="AX66" s="85">
        <f t="shared" si="38"/>
        <v>0</v>
      </c>
      <c r="AY66" s="63">
        <f t="shared" si="39"/>
        <v>0</v>
      </c>
      <c r="AZ66" s="53">
        <f t="shared" si="40"/>
        <v>0</v>
      </c>
      <c r="BA66" s="54" t="str">
        <f t="shared" si="41"/>
        <v/>
      </c>
      <c r="BB66" s="85">
        <f t="shared" si="42"/>
        <v>0</v>
      </c>
      <c r="BC66" s="63">
        <f t="shared" si="43"/>
        <v>0</v>
      </c>
      <c r="BD66" s="53">
        <f t="shared" si="44"/>
        <v>0</v>
      </c>
      <c r="BE66" s="54" t="str">
        <f t="shared" si="45"/>
        <v/>
      </c>
      <c r="BF66" s="85">
        <f t="shared" si="46"/>
        <v>0</v>
      </c>
      <c r="BG66" s="63">
        <f t="shared" si="47"/>
        <v>0</v>
      </c>
      <c r="BH66" s="53">
        <f t="shared" si="48"/>
        <v>0</v>
      </c>
      <c r="BI66" s="54" t="str">
        <f t="shared" si="49"/>
        <v/>
      </c>
      <c r="BJ66" s="85">
        <f t="shared" si="50"/>
        <v>0</v>
      </c>
      <c r="BK66" s="63">
        <f t="shared" si="51"/>
        <v>0</v>
      </c>
      <c r="BL66" s="53">
        <f t="shared" si="52"/>
        <v>0</v>
      </c>
      <c r="BM66" s="54" t="str">
        <f t="shared" si="53"/>
        <v/>
      </c>
      <c r="BN66" s="85">
        <f t="shared" si="54"/>
        <v>0</v>
      </c>
      <c r="BO66" s="63">
        <f t="shared" si="55"/>
        <v>0</v>
      </c>
      <c r="BP66" s="53">
        <f t="shared" si="56"/>
        <v>0</v>
      </c>
      <c r="BQ66" s="54" t="str">
        <f t="shared" si="57"/>
        <v/>
      </c>
      <c r="BR66" s="85">
        <f t="shared" si="58"/>
        <v>0</v>
      </c>
      <c r="BS66" s="60">
        <f t="shared" si="7"/>
        <v>0</v>
      </c>
      <c r="BT66" s="59">
        <f t="shared" si="8"/>
        <v>0</v>
      </c>
      <c r="BU66" s="57"/>
      <c r="BV66" s="44"/>
      <c r="BY66" s="44"/>
      <c r="BZ66" s="44"/>
      <c r="CA66" s="279">
        <f t="shared" si="59"/>
        <v>0</v>
      </c>
      <c r="CB66" s="44"/>
      <c r="CC66" s="44"/>
      <c r="CD66" s="44"/>
    </row>
    <row r="67" spans="1:82" ht="16.5" hidden="1" customHeight="1">
      <c r="A67" s="366">
        <f t="shared" si="10"/>
        <v>63</v>
      </c>
      <c r="B67" s="29"/>
      <c r="C67" s="367"/>
      <c r="D67" s="368"/>
      <c r="E67" s="369"/>
      <c r="F67" s="30"/>
      <c r="G67" s="31"/>
      <c r="H67" s="32"/>
      <c r="I67" s="370"/>
      <c r="J67" s="370"/>
      <c r="K67" s="33"/>
      <c r="L67" s="33"/>
      <c r="M67" s="33"/>
      <c r="N67" s="371"/>
      <c r="O67" s="372"/>
      <c r="P67" s="372"/>
      <c r="Q67" s="106" t="s">
        <v>160</v>
      </c>
      <c r="R67" s="107" t="s">
        <v>160</v>
      </c>
      <c r="S67" s="43"/>
      <c r="T67" s="122" t="s">
        <v>160</v>
      </c>
      <c r="U67" s="122" t="s">
        <v>160</v>
      </c>
      <c r="V67" s="123" t="s">
        <v>160</v>
      </c>
      <c r="W67" s="63">
        <f t="shared" si="11"/>
        <v>0</v>
      </c>
      <c r="X67" s="53">
        <f t="shared" si="12"/>
        <v>0</v>
      </c>
      <c r="Y67" s="54" t="str">
        <f t="shared" si="13"/>
        <v/>
      </c>
      <c r="Z67" s="85">
        <f t="shared" si="14"/>
        <v>0</v>
      </c>
      <c r="AA67" s="63">
        <f t="shared" si="15"/>
        <v>0</v>
      </c>
      <c r="AB67" s="53">
        <f t="shared" si="16"/>
        <v>0</v>
      </c>
      <c r="AC67" s="54" t="str">
        <f t="shared" si="17"/>
        <v/>
      </c>
      <c r="AD67" s="85">
        <f t="shared" si="18"/>
        <v>0</v>
      </c>
      <c r="AE67" s="63">
        <f t="shared" si="19"/>
        <v>0</v>
      </c>
      <c r="AF67" s="53">
        <f t="shared" si="20"/>
        <v>0</v>
      </c>
      <c r="AG67" s="54" t="str">
        <f t="shared" si="21"/>
        <v/>
      </c>
      <c r="AH67" s="85">
        <f t="shared" si="22"/>
        <v>0</v>
      </c>
      <c r="AI67" s="63">
        <f t="shared" si="23"/>
        <v>0</v>
      </c>
      <c r="AJ67" s="53">
        <f t="shared" si="24"/>
        <v>0</v>
      </c>
      <c r="AK67" s="54" t="str">
        <f t="shared" si="25"/>
        <v/>
      </c>
      <c r="AL67" s="85">
        <f t="shared" si="26"/>
        <v>0</v>
      </c>
      <c r="AM67" s="63">
        <f t="shared" si="27"/>
        <v>0</v>
      </c>
      <c r="AN67" s="53">
        <f t="shared" si="28"/>
        <v>0</v>
      </c>
      <c r="AO67" s="54" t="str">
        <f t="shared" si="29"/>
        <v/>
      </c>
      <c r="AP67" s="85">
        <f t="shared" si="30"/>
        <v>0</v>
      </c>
      <c r="AQ67" s="63">
        <f t="shared" si="31"/>
        <v>0</v>
      </c>
      <c r="AR67" s="53">
        <f t="shared" si="32"/>
        <v>0</v>
      </c>
      <c r="AS67" s="54" t="str">
        <f t="shared" si="33"/>
        <v/>
      </c>
      <c r="AT67" s="85">
        <f t="shared" si="34"/>
        <v>0</v>
      </c>
      <c r="AU67" s="63">
        <f t="shared" si="35"/>
        <v>0</v>
      </c>
      <c r="AV67" s="53">
        <f t="shared" si="36"/>
        <v>0</v>
      </c>
      <c r="AW67" s="54" t="str">
        <f t="shared" si="37"/>
        <v/>
      </c>
      <c r="AX67" s="85">
        <f t="shared" si="38"/>
        <v>0</v>
      </c>
      <c r="AY67" s="63">
        <f t="shared" si="39"/>
        <v>0</v>
      </c>
      <c r="AZ67" s="53">
        <f t="shared" si="40"/>
        <v>0</v>
      </c>
      <c r="BA67" s="54" t="str">
        <f t="shared" si="41"/>
        <v/>
      </c>
      <c r="BB67" s="85">
        <f t="shared" si="42"/>
        <v>0</v>
      </c>
      <c r="BC67" s="63">
        <f t="shared" si="43"/>
        <v>0</v>
      </c>
      <c r="BD67" s="53">
        <f t="shared" si="44"/>
        <v>0</v>
      </c>
      <c r="BE67" s="54" t="str">
        <f t="shared" si="45"/>
        <v/>
      </c>
      <c r="BF67" s="85">
        <f t="shared" si="46"/>
        <v>0</v>
      </c>
      <c r="BG67" s="63">
        <f t="shared" si="47"/>
        <v>0</v>
      </c>
      <c r="BH67" s="53">
        <f t="shared" si="48"/>
        <v>0</v>
      </c>
      <c r="BI67" s="54" t="str">
        <f t="shared" si="49"/>
        <v/>
      </c>
      <c r="BJ67" s="85">
        <f t="shared" si="50"/>
        <v>0</v>
      </c>
      <c r="BK67" s="63">
        <f t="shared" si="51"/>
        <v>0</v>
      </c>
      <c r="BL67" s="53">
        <f t="shared" si="52"/>
        <v>0</v>
      </c>
      <c r="BM67" s="54" t="str">
        <f t="shared" si="53"/>
        <v/>
      </c>
      <c r="BN67" s="85">
        <f t="shared" si="54"/>
        <v>0</v>
      </c>
      <c r="BO67" s="63">
        <f t="shared" si="55"/>
        <v>0</v>
      </c>
      <c r="BP67" s="53">
        <f t="shared" si="56"/>
        <v>0</v>
      </c>
      <c r="BQ67" s="54" t="str">
        <f t="shared" si="57"/>
        <v/>
      </c>
      <c r="BR67" s="85">
        <f t="shared" si="58"/>
        <v>0</v>
      </c>
      <c r="BS67" s="60">
        <f t="shared" si="7"/>
        <v>0</v>
      </c>
      <c r="BT67" s="59">
        <f t="shared" si="8"/>
        <v>0</v>
      </c>
      <c r="BU67" s="57"/>
      <c r="BV67" s="44"/>
      <c r="BY67" s="44"/>
      <c r="BZ67" s="44"/>
      <c r="CA67" s="279">
        <f t="shared" si="59"/>
        <v>0</v>
      </c>
      <c r="CB67" s="44"/>
      <c r="CC67" s="44"/>
      <c r="CD67" s="44"/>
    </row>
    <row r="68" spans="1:82" ht="16.5" hidden="1" customHeight="1">
      <c r="A68" s="366">
        <f t="shared" si="10"/>
        <v>64</v>
      </c>
      <c r="B68" s="29"/>
      <c r="C68" s="367"/>
      <c r="D68" s="368"/>
      <c r="E68" s="369"/>
      <c r="F68" s="30"/>
      <c r="G68" s="31"/>
      <c r="H68" s="32"/>
      <c r="I68" s="370"/>
      <c r="J68" s="370"/>
      <c r="K68" s="33"/>
      <c r="L68" s="33"/>
      <c r="M68" s="33"/>
      <c r="N68" s="371"/>
      <c r="O68" s="372"/>
      <c r="P68" s="372"/>
      <c r="Q68" s="106" t="s">
        <v>160</v>
      </c>
      <c r="R68" s="107" t="s">
        <v>160</v>
      </c>
      <c r="S68" s="43"/>
      <c r="T68" s="122" t="s">
        <v>160</v>
      </c>
      <c r="U68" s="122" t="s">
        <v>160</v>
      </c>
      <c r="V68" s="123" t="s">
        <v>160</v>
      </c>
      <c r="W68" s="63">
        <f t="shared" si="11"/>
        <v>0</v>
      </c>
      <c r="X68" s="53">
        <f t="shared" si="12"/>
        <v>0</v>
      </c>
      <c r="Y68" s="54" t="str">
        <f t="shared" si="13"/>
        <v/>
      </c>
      <c r="Z68" s="85">
        <f t="shared" si="14"/>
        <v>0</v>
      </c>
      <c r="AA68" s="63">
        <f t="shared" si="15"/>
        <v>0</v>
      </c>
      <c r="AB68" s="53">
        <f t="shared" si="16"/>
        <v>0</v>
      </c>
      <c r="AC68" s="54" t="str">
        <f t="shared" si="17"/>
        <v/>
      </c>
      <c r="AD68" s="85">
        <f t="shared" si="18"/>
        <v>0</v>
      </c>
      <c r="AE68" s="63">
        <f t="shared" si="19"/>
        <v>0</v>
      </c>
      <c r="AF68" s="53">
        <f t="shared" si="20"/>
        <v>0</v>
      </c>
      <c r="AG68" s="54" t="str">
        <f t="shared" si="21"/>
        <v/>
      </c>
      <c r="AH68" s="85">
        <f t="shared" si="22"/>
        <v>0</v>
      </c>
      <c r="AI68" s="63">
        <f t="shared" si="23"/>
        <v>0</v>
      </c>
      <c r="AJ68" s="53">
        <f t="shared" si="24"/>
        <v>0</v>
      </c>
      <c r="AK68" s="54" t="str">
        <f t="shared" si="25"/>
        <v/>
      </c>
      <c r="AL68" s="85">
        <f t="shared" si="26"/>
        <v>0</v>
      </c>
      <c r="AM68" s="63">
        <f t="shared" si="27"/>
        <v>0</v>
      </c>
      <c r="AN68" s="53">
        <f t="shared" si="28"/>
        <v>0</v>
      </c>
      <c r="AO68" s="54" t="str">
        <f t="shared" si="29"/>
        <v/>
      </c>
      <c r="AP68" s="85">
        <f t="shared" si="30"/>
        <v>0</v>
      </c>
      <c r="AQ68" s="63">
        <f t="shared" si="31"/>
        <v>0</v>
      </c>
      <c r="AR68" s="53">
        <f t="shared" si="32"/>
        <v>0</v>
      </c>
      <c r="AS68" s="54" t="str">
        <f t="shared" si="33"/>
        <v/>
      </c>
      <c r="AT68" s="85">
        <f t="shared" si="34"/>
        <v>0</v>
      </c>
      <c r="AU68" s="63">
        <f t="shared" si="35"/>
        <v>0</v>
      </c>
      <c r="AV68" s="53">
        <f t="shared" si="36"/>
        <v>0</v>
      </c>
      <c r="AW68" s="54" t="str">
        <f t="shared" si="37"/>
        <v/>
      </c>
      <c r="AX68" s="85">
        <f t="shared" si="38"/>
        <v>0</v>
      </c>
      <c r="AY68" s="63">
        <f t="shared" si="39"/>
        <v>0</v>
      </c>
      <c r="AZ68" s="53">
        <f t="shared" si="40"/>
        <v>0</v>
      </c>
      <c r="BA68" s="54" t="str">
        <f t="shared" si="41"/>
        <v/>
      </c>
      <c r="BB68" s="85">
        <f t="shared" si="42"/>
        <v>0</v>
      </c>
      <c r="BC68" s="63">
        <f t="shared" si="43"/>
        <v>0</v>
      </c>
      <c r="BD68" s="53">
        <f t="shared" si="44"/>
        <v>0</v>
      </c>
      <c r="BE68" s="54" t="str">
        <f t="shared" si="45"/>
        <v/>
      </c>
      <c r="BF68" s="85">
        <f t="shared" si="46"/>
        <v>0</v>
      </c>
      <c r="BG68" s="63">
        <f t="shared" si="47"/>
        <v>0</v>
      </c>
      <c r="BH68" s="53">
        <f t="shared" si="48"/>
        <v>0</v>
      </c>
      <c r="BI68" s="54" t="str">
        <f t="shared" si="49"/>
        <v/>
      </c>
      <c r="BJ68" s="85">
        <f t="shared" si="50"/>
        <v>0</v>
      </c>
      <c r="BK68" s="63">
        <f t="shared" si="51"/>
        <v>0</v>
      </c>
      <c r="BL68" s="53">
        <f t="shared" si="52"/>
        <v>0</v>
      </c>
      <c r="BM68" s="54" t="str">
        <f t="shared" si="53"/>
        <v/>
      </c>
      <c r="BN68" s="85">
        <f t="shared" si="54"/>
        <v>0</v>
      </c>
      <c r="BO68" s="63">
        <f t="shared" si="55"/>
        <v>0</v>
      </c>
      <c r="BP68" s="53">
        <f t="shared" si="56"/>
        <v>0</v>
      </c>
      <c r="BQ68" s="54" t="str">
        <f t="shared" si="57"/>
        <v/>
      </c>
      <c r="BR68" s="85">
        <f t="shared" si="58"/>
        <v>0</v>
      </c>
      <c r="BS68" s="60">
        <f t="shared" si="7"/>
        <v>0</v>
      </c>
      <c r="BT68" s="59">
        <f t="shared" si="8"/>
        <v>0</v>
      </c>
      <c r="BU68" s="57"/>
      <c r="BV68" s="44"/>
      <c r="BY68" s="44"/>
      <c r="BZ68" s="44"/>
      <c r="CA68" s="279">
        <f t="shared" si="59"/>
        <v>0</v>
      </c>
      <c r="CB68" s="44"/>
      <c r="CC68" s="44"/>
      <c r="CD68" s="44"/>
    </row>
    <row r="69" spans="1:82" ht="16.5" hidden="1" customHeight="1">
      <c r="A69" s="366">
        <f t="shared" si="10"/>
        <v>65</v>
      </c>
      <c r="B69" s="29"/>
      <c r="C69" s="367"/>
      <c r="D69" s="368"/>
      <c r="E69" s="369"/>
      <c r="F69" s="30"/>
      <c r="G69" s="31"/>
      <c r="H69" s="32"/>
      <c r="I69" s="370"/>
      <c r="J69" s="370"/>
      <c r="K69" s="33"/>
      <c r="L69" s="33"/>
      <c r="M69" s="33"/>
      <c r="N69" s="371"/>
      <c r="O69" s="372"/>
      <c r="P69" s="372"/>
      <c r="Q69" s="106" t="s">
        <v>160</v>
      </c>
      <c r="R69" s="107" t="s">
        <v>160</v>
      </c>
      <c r="S69" s="43"/>
      <c r="T69" s="122" t="s">
        <v>160</v>
      </c>
      <c r="U69" s="122" t="s">
        <v>160</v>
      </c>
      <c r="V69" s="123" t="s">
        <v>160</v>
      </c>
      <c r="W69" s="63">
        <f t="shared" si="11"/>
        <v>0</v>
      </c>
      <c r="X69" s="53">
        <f t="shared" si="12"/>
        <v>0</v>
      </c>
      <c r="Y69" s="54" t="str">
        <f t="shared" si="13"/>
        <v/>
      </c>
      <c r="Z69" s="85">
        <f t="shared" si="14"/>
        <v>0</v>
      </c>
      <c r="AA69" s="63">
        <f t="shared" si="15"/>
        <v>0</v>
      </c>
      <c r="AB69" s="53">
        <f t="shared" si="16"/>
        <v>0</v>
      </c>
      <c r="AC69" s="54" t="str">
        <f t="shared" si="17"/>
        <v/>
      </c>
      <c r="AD69" s="85">
        <f t="shared" si="18"/>
        <v>0</v>
      </c>
      <c r="AE69" s="63">
        <f t="shared" si="19"/>
        <v>0</v>
      </c>
      <c r="AF69" s="53">
        <f t="shared" si="20"/>
        <v>0</v>
      </c>
      <c r="AG69" s="54" t="str">
        <f t="shared" si="21"/>
        <v/>
      </c>
      <c r="AH69" s="85">
        <f t="shared" si="22"/>
        <v>0</v>
      </c>
      <c r="AI69" s="63">
        <f t="shared" si="23"/>
        <v>0</v>
      </c>
      <c r="AJ69" s="53">
        <f t="shared" si="24"/>
        <v>0</v>
      </c>
      <c r="AK69" s="54" t="str">
        <f t="shared" si="25"/>
        <v/>
      </c>
      <c r="AL69" s="85">
        <f t="shared" si="26"/>
        <v>0</v>
      </c>
      <c r="AM69" s="63">
        <f t="shared" si="27"/>
        <v>0</v>
      </c>
      <c r="AN69" s="53">
        <f t="shared" si="28"/>
        <v>0</v>
      </c>
      <c r="AO69" s="54" t="str">
        <f t="shared" si="29"/>
        <v/>
      </c>
      <c r="AP69" s="85">
        <f t="shared" si="30"/>
        <v>0</v>
      </c>
      <c r="AQ69" s="63">
        <f t="shared" si="31"/>
        <v>0</v>
      </c>
      <c r="AR69" s="53">
        <f t="shared" si="32"/>
        <v>0</v>
      </c>
      <c r="AS69" s="54" t="str">
        <f t="shared" si="33"/>
        <v/>
      </c>
      <c r="AT69" s="85">
        <f t="shared" si="34"/>
        <v>0</v>
      </c>
      <c r="AU69" s="63">
        <f t="shared" si="35"/>
        <v>0</v>
      </c>
      <c r="AV69" s="53">
        <f t="shared" si="36"/>
        <v>0</v>
      </c>
      <c r="AW69" s="54" t="str">
        <f t="shared" si="37"/>
        <v/>
      </c>
      <c r="AX69" s="85">
        <f t="shared" si="38"/>
        <v>0</v>
      </c>
      <c r="AY69" s="63">
        <f t="shared" si="39"/>
        <v>0</v>
      </c>
      <c r="AZ69" s="53">
        <f t="shared" si="40"/>
        <v>0</v>
      </c>
      <c r="BA69" s="54" t="str">
        <f t="shared" si="41"/>
        <v/>
      </c>
      <c r="BB69" s="85">
        <f t="shared" si="42"/>
        <v>0</v>
      </c>
      <c r="BC69" s="63">
        <f t="shared" si="43"/>
        <v>0</v>
      </c>
      <c r="BD69" s="53">
        <f t="shared" si="44"/>
        <v>0</v>
      </c>
      <c r="BE69" s="54" t="str">
        <f t="shared" si="45"/>
        <v/>
      </c>
      <c r="BF69" s="85">
        <f t="shared" si="46"/>
        <v>0</v>
      </c>
      <c r="BG69" s="63">
        <f t="shared" si="47"/>
        <v>0</v>
      </c>
      <c r="BH69" s="53">
        <f t="shared" si="48"/>
        <v>0</v>
      </c>
      <c r="BI69" s="54" t="str">
        <f t="shared" si="49"/>
        <v/>
      </c>
      <c r="BJ69" s="85">
        <f t="shared" si="50"/>
        <v>0</v>
      </c>
      <c r="BK69" s="63">
        <f t="shared" si="51"/>
        <v>0</v>
      </c>
      <c r="BL69" s="53">
        <f t="shared" si="52"/>
        <v>0</v>
      </c>
      <c r="BM69" s="54" t="str">
        <f t="shared" si="53"/>
        <v/>
      </c>
      <c r="BN69" s="85">
        <f t="shared" si="54"/>
        <v>0</v>
      </c>
      <c r="BO69" s="63">
        <f t="shared" si="55"/>
        <v>0</v>
      </c>
      <c r="BP69" s="53">
        <f t="shared" si="56"/>
        <v>0</v>
      </c>
      <c r="BQ69" s="54" t="str">
        <f t="shared" si="57"/>
        <v/>
      </c>
      <c r="BR69" s="85">
        <f t="shared" si="58"/>
        <v>0</v>
      </c>
      <c r="BS69" s="60">
        <f t="shared" ref="BS69:BS104" si="65">SUM(W69,AA69,AE69,AI69,AM69,AQ69,AU69,AY69,BC69,BG69,BK69,BO69)</f>
        <v>0</v>
      </c>
      <c r="BT69" s="59">
        <f t="shared" ref="BT69:BT104" si="66">SUM(Z69,AD69,AH69,AL69,AP69,AT69,AX69,BB69,BF69,BJ69,BN69,BR69)</f>
        <v>0</v>
      </c>
      <c r="BU69" s="57"/>
      <c r="BV69" s="44"/>
      <c r="BY69" s="44"/>
      <c r="BZ69" s="44"/>
      <c r="CA69" s="279">
        <f t="shared" si="59"/>
        <v>0</v>
      </c>
      <c r="CB69" s="44"/>
      <c r="CC69" s="44"/>
      <c r="CD69" s="44"/>
    </row>
    <row r="70" spans="1:82" ht="16.5" hidden="1" customHeight="1">
      <c r="A70" s="366">
        <f t="shared" ref="A70:A104" si="67">A69+1</f>
        <v>66</v>
      </c>
      <c r="B70" s="29"/>
      <c r="C70" s="367"/>
      <c r="D70" s="368"/>
      <c r="E70" s="369"/>
      <c r="F70" s="30"/>
      <c r="G70" s="31"/>
      <c r="H70" s="32"/>
      <c r="I70" s="370"/>
      <c r="J70" s="370"/>
      <c r="K70" s="33"/>
      <c r="L70" s="33"/>
      <c r="M70" s="33"/>
      <c r="N70" s="371"/>
      <c r="O70" s="372"/>
      <c r="P70" s="372"/>
      <c r="Q70" s="106" t="s">
        <v>160</v>
      </c>
      <c r="R70" s="107" t="s">
        <v>160</v>
      </c>
      <c r="S70" s="43"/>
      <c r="T70" s="122" t="s">
        <v>160</v>
      </c>
      <c r="U70" s="122" t="s">
        <v>160</v>
      </c>
      <c r="V70" s="123" t="s">
        <v>160</v>
      </c>
      <c r="W70" s="63">
        <f t="shared" ref="W70:W104" si="68">IF($D70="",0,IF(AND((W$3&gt;=$I70),OR((W$3&lt;=$J70),($J70=""),($J70=0)),$T70="부",$U70="부",$V70="부"),1,0))</f>
        <v>0</v>
      </c>
      <c r="X70" s="53">
        <f t="shared" ref="X70:X104" si="69">IF($D70="",0,DATEDIF(IF(OR(MID($D70,LEN(CLEAN($D70))-6,1)&lt;="2",MID($D70,LEN(CLEAN($D70))-6,1)="5",MID($D70,LEN(CLEAN($D70))-6,1)="6"),DATE(MID($D70,1,2),MID($D70,3,2),MID($D70,5,2)),CHOOSE(14-LEN(CLEAN($D70)), DATE(MID($D70,1,2)+100,MID($D70,3,2),MID($D70,5,2)), DATE(MID($D70,1,1)+100,MID($D70,2,2),MID($D70,4,2)),DATE(2000,MID($D70,1,2),MID($D70,3,2)),DATE(2000,MID($D70,1,1),MID($D70,2,2)))),W$3,"y"))</f>
        <v>0</v>
      </c>
      <c r="Y70" s="54" t="str">
        <f t="shared" ref="Y70:Y104" si="70">IF($D70="","",TEXT(DATE(YEAR(W$3-$E70),MONTH(W$3-$E70),DAY(W$3-$E70))-DATE(YEAR($P70-$O70),MONTH($P70-$O70),DAY($P70-$O70)),"yy년")&amp;VALUE(TEXT(DATE(YEAR(W$3-$E70),MONTH(W$3-$E70),DAY(W$3-$E70))-DATE(YEAR($P70-$O70),MONTH($P70-$O70),DAY($P70-$O70)),"mm")-1)&amp;TEXT(DATE(YEAR(W$3-$E70),MONTH(W$3-$E70),DAY(W$3-$E70))-DATE(YEAR($P70-$O70),MONTH($P70-$O70),DAY($P70-$O70)),"월dd일"))</f>
        <v/>
      </c>
      <c r="Z70" s="85">
        <f t="shared" ref="Z70:Z104" si="71">IF($D70="",0,IF(OR(AND(W70=1,OR($Q70="여",$R70="여")),AND(W70=1,AND(X70&gt;=15,X70&lt;=29))),1,0))</f>
        <v>0</v>
      </c>
      <c r="AA70" s="63">
        <f t="shared" ref="AA70:AA104" si="72">IF($D70="",0,IF(AND((AA$3&gt;=$I70),OR((AA$3&lt;=$J70),($J70=""),($J70=0)),$T70="부",$U70="부",$V70="부"),1,0))</f>
        <v>0</v>
      </c>
      <c r="AB70" s="53">
        <f t="shared" ref="AB70:AB104" si="73">IF($D70="",0,DATEDIF(IF(OR(MID($D70,LEN(CLEAN($D70))-6,1)&lt;="2",MID($D70,LEN(CLEAN($D70))-6,1)="5",MID($D70,LEN(CLEAN($D70))-6,1)="6"),DATE(MID($D70,1,2),MID($D70,3,2),MID($D70,5,2)),CHOOSE(14-LEN(CLEAN($D70)), DATE(MID($D70,1,2)+100,MID($D70,3,2),MID($D70,5,2)), DATE(MID($D70,1,1)+100,MID($D70,2,2),MID($D70,4,2)),DATE(2000,MID($D70,1,2),MID($D70,3,2)),DATE(2000,MID($D70,1,1),MID($D70,2,2)))),AA$3,"y"))</f>
        <v>0</v>
      </c>
      <c r="AC70" s="54" t="str">
        <f t="shared" ref="AC70:AC104" si="74">IF($D70="","",TEXT(DATE(YEAR(AA$3-$E70),MONTH(AA$3-$E70),DAY(AA$3-$E70))-DATE(YEAR($P70-$O70),MONTH($P70-$O70),DAY($P70-$O70)),"yy년")&amp;VALUE(TEXT(DATE(YEAR(AA$3-$E70),MONTH(AA$3-$E70),DAY(AA$3-$E70))-DATE(YEAR($P70-$O70),MONTH($P70-$O70),DAY($P70-$O70)),"mm")-1)&amp;TEXT(DATE(YEAR(AA$3-$E70),MONTH(AA$3-$E70),DAY(AA$3-$E70))-DATE(YEAR($P70-$O70),MONTH($P70-$O70),DAY($P70-$O70)),"월dd일"))</f>
        <v/>
      </c>
      <c r="AD70" s="85">
        <f t="shared" ref="AD70:AD104" si="75">IF($D70="",0,IF(OR(AND(AA70=1,OR($Q70="여",$R70="여")),AND(AA70=1,AND(AB70&gt;=15,AB70&lt;=29))),1,0))</f>
        <v>0</v>
      </c>
      <c r="AE70" s="63">
        <f t="shared" ref="AE70:AE104" si="76">IF($D70="",0,IF(AND((AE$3&gt;=$I70),OR((AE$3&lt;=$J70),($J70=""),($J70=0)),$T70="부",$U70="부",$V70="부"),1,0))</f>
        <v>0</v>
      </c>
      <c r="AF70" s="53">
        <f t="shared" ref="AF70:AF104" si="77">IF($D70="",0,DATEDIF(IF(OR(MID($D70,LEN(CLEAN($D70))-6,1)&lt;="2",MID($D70,LEN(CLEAN($D70))-6,1)="5",MID($D70,LEN(CLEAN($D70))-6,1)="6"),DATE(MID($D70,1,2),MID($D70,3,2),MID($D70,5,2)),CHOOSE(14-LEN(CLEAN($D70)), DATE(MID($D70,1,2)+100,MID($D70,3,2),MID($D70,5,2)), DATE(MID($D70,1,1)+100,MID($D70,2,2),MID($D70,4,2)),DATE(2000,MID($D70,1,2),MID($D70,3,2)),DATE(2000,MID($D70,1,1),MID($D70,2,2)))),AE$3,"y"))</f>
        <v>0</v>
      </c>
      <c r="AG70" s="54" t="str">
        <f t="shared" ref="AG70:AG104" si="78">IF($D70="","",TEXT(DATE(YEAR(AE$3-$E70),MONTH(AE$3-$E70),DAY(AE$3-$E70))-DATE(YEAR($P70-$O70),MONTH($P70-$O70),DAY($P70-$O70)),"yy년")&amp;VALUE(TEXT(DATE(YEAR(AE$3-$E70),MONTH(AE$3-$E70),DAY(AE$3-$E70))-DATE(YEAR($P70-$O70),MONTH($P70-$O70),DAY($P70-$O70)),"mm")-1)&amp;TEXT(DATE(YEAR(AE$3-$E70),MONTH(AE$3-$E70),DAY(AE$3-$E70))-DATE(YEAR($P70-$O70),MONTH($P70-$O70),DAY($P70-$O70)),"월dd일"))</f>
        <v/>
      </c>
      <c r="AH70" s="85">
        <f t="shared" ref="AH70:AH104" si="79">IF($D70="",0,IF(OR(AND(AE70=1,OR($Q70="여",$R70="여")),AND(AE70=1,AND(AF70&gt;=15,AF70&lt;=29))),1,0))</f>
        <v>0</v>
      </c>
      <c r="AI70" s="63">
        <f t="shared" ref="AI70:AI104" si="80">IF($D70="",0,IF(AND((AI$3&gt;=$I70),OR((AI$3&lt;=$J70),($J70=""),($J70=0)),$T70="부",$U70="부",$V70="부"),1,0))</f>
        <v>0</v>
      </c>
      <c r="AJ70" s="53">
        <f t="shared" ref="AJ70:AJ104" si="81">IF($D70="",0,DATEDIF(IF(OR(MID($D70,LEN(CLEAN($D70))-6,1)&lt;="2",MID($D70,LEN(CLEAN($D70))-6,1)="5",MID($D70,LEN(CLEAN($D70))-6,1)="6"),DATE(MID($D70,1,2),MID($D70,3,2),MID($D70,5,2)),CHOOSE(14-LEN(CLEAN($D70)), DATE(MID($D70,1,2)+100,MID($D70,3,2),MID($D70,5,2)), DATE(MID($D70,1,1)+100,MID($D70,2,2),MID($D70,4,2)),DATE(2000,MID($D70,1,2),MID($D70,3,2)),DATE(2000,MID($D70,1,1),MID($D70,2,2)))),AI$3,"y"))</f>
        <v>0</v>
      </c>
      <c r="AK70" s="54" t="str">
        <f t="shared" ref="AK70:AK104" si="82">IF($D70="","",TEXT(DATE(YEAR(AI$3-$E70),MONTH(AI$3-$E70),DAY(AI$3-$E70))-DATE(YEAR($P70-$O70),MONTH($P70-$O70),DAY($P70-$O70)),"yy년")&amp;VALUE(TEXT(DATE(YEAR(AI$3-$E70),MONTH(AI$3-$E70),DAY(AI$3-$E70))-DATE(YEAR($P70-$O70),MONTH($P70-$O70),DAY($P70-$O70)),"mm")-1)&amp;TEXT(DATE(YEAR(AI$3-$E70),MONTH(AI$3-$E70),DAY(AI$3-$E70))-DATE(YEAR($P70-$O70),MONTH($P70-$O70),DAY($P70-$O70)),"월dd일"))</f>
        <v/>
      </c>
      <c r="AL70" s="85">
        <f t="shared" ref="AL70:AL104" si="83">IF($D70="",0,IF(OR(AND(AI70=1,OR($Q70="여",$R70="여")),AND(AI70=1,AND(AJ70&gt;=15,AJ70&lt;=29))),1,0))</f>
        <v>0</v>
      </c>
      <c r="AM70" s="63">
        <f t="shared" ref="AM70:AM104" si="84">IF($D70="",0,IF(AND((AM$3&gt;=$I70),OR((AM$3&lt;=$J70),($J70=""),($J70=0)),$T70="부",$U70="부",$V70="부"),1,0))</f>
        <v>0</v>
      </c>
      <c r="AN70" s="53">
        <f t="shared" ref="AN70:AN104" si="85">IF($D70="",0,DATEDIF(IF(OR(MID($D70,LEN(CLEAN($D70))-6,1)&lt;="2",MID($D70,LEN(CLEAN($D70))-6,1)="5",MID($D70,LEN(CLEAN($D70))-6,1)="6"),DATE(MID($D70,1,2),MID($D70,3,2),MID($D70,5,2)),CHOOSE(14-LEN(CLEAN($D70)), DATE(MID($D70,1,2)+100,MID($D70,3,2),MID($D70,5,2)), DATE(MID($D70,1,1)+100,MID($D70,2,2),MID($D70,4,2)),DATE(2000,MID($D70,1,2),MID($D70,3,2)),DATE(2000,MID($D70,1,1),MID($D70,2,2)))),AM$3,"y"))</f>
        <v>0</v>
      </c>
      <c r="AO70" s="54" t="str">
        <f t="shared" ref="AO70:AO104" si="86">IF($D70="","",TEXT(DATE(YEAR(AM$3-$E70),MONTH(AM$3-$E70),DAY(AM$3-$E70))-DATE(YEAR($P70-$O70),MONTH($P70-$O70),DAY($P70-$O70)),"yy년")&amp;VALUE(TEXT(DATE(YEAR(AM$3-$E70),MONTH(AM$3-$E70),DAY(AM$3-$E70))-DATE(YEAR($P70-$O70),MONTH($P70-$O70),DAY($P70-$O70)),"mm")-1)&amp;TEXT(DATE(YEAR(AM$3-$E70),MONTH(AM$3-$E70),DAY(AM$3-$E70))-DATE(YEAR($P70-$O70),MONTH($P70-$O70),DAY($P70-$O70)),"월dd일"))</f>
        <v/>
      </c>
      <c r="AP70" s="85">
        <f t="shared" ref="AP70:AP104" si="87">IF($D70="",0,IF(OR(AND(AM70=1,OR($Q70="여",$R70="여")),AND(AM70=1,AND(AN70&gt;=15,AN70&lt;=29))),1,0))</f>
        <v>0</v>
      </c>
      <c r="AQ70" s="63">
        <f t="shared" ref="AQ70:AQ104" si="88">IF($D70="",0,IF(AND((AQ$3&gt;=$I70),OR((AQ$3&lt;=$J70),($J70=""),($J70=0)),$T70="부",$U70="부",$V70="부"),1,0))</f>
        <v>0</v>
      </c>
      <c r="AR70" s="53">
        <f t="shared" ref="AR70:AR104" si="89">IF($D70="",0,DATEDIF(IF(OR(MID($D70,LEN(CLEAN($D70))-6,1)&lt;="2",MID($D70,LEN(CLEAN($D70))-6,1)="5",MID($D70,LEN(CLEAN($D70))-6,1)="6"),DATE(MID($D70,1,2),MID($D70,3,2),MID($D70,5,2)),CHOOSE(14-LEN(CLEAN($D70)), DATE(MID($D70,1,2)+100,MID($D70,3,2),MID($D70,5,2)), DATE(MID($D70,1,1)+100,MID($D70,2,2),MID($D70,4,2)),DATE(2000,MID($D70,1,2),MID($D70,3,2)),DATE(2000,MID($D70,1,1),MID($D70,2,2)))),AQ$3,"y"))</f>
        <v>0</v>
      </c>
      <c r="AS70" s="54" t="str">
        <f t="shared" ref="AS70:AS104" si="90">IF($D70="","",TEXT(DATE(YEAR(AQ$3-$E70),MONTH(AQ$3-$E70),DAY(AQ$3-$E70))-DATE(YEAR($P70-$O70),MONTH($P70-$O70),DAY($P70-$O70)),"yy년")&amp;VALUE(TEXT(DATE(YEAR(AQ$3-$E70),MONTH(AQ$3-$E70),DAY(AQ$3-$E70))-DATE(YEAR($P70-$O70),MONTH($P70-$O70),DAY($P70-$O70)),"mm")-1)&amp;TEXT(DATE(YEAR(AQ$3-$E70),MONTH(AQ$3-$E70),DAY(AQ$3-$E70))-DATE(YEAR($P70-$O70),MONTH($P70-$O70),DAY($P70-$O70)),"월dd일"))</f>
        <v/>
      </c>
      <c r="AT70" s="85">
        <f t="shared" ref="AT70:AT104" si="91">IF($D70="",0,IF(OR(AND(AQ70=1,OR($Q70="여",$R70="여")),AND(AQ70=1,AND(AR70&gt;=15,AR70&lt;=29))),1,0))</f>
        <v>0</v>
      </c>
      <c r="AU70" s="63">
        <f t="shared" ref="AU70:AU104" si="92">IF($D70="",0,IF(AND((AU$3&gt;=$I70),OR((AU$3&lt;=$J70),($J70=""),($J70=0)),$T70="부",$U70="부",$V70="부"),1,0))</f>
        <v>0</v>
      </c>
      <c r="AV70" s="53">
        <f t="shared" ref="AV70:AV104" si="93">IF($D70="",0,DATEDIF(IF(OR(MID($D70,LEN(CLEAN($D70))-6,1)&lt;="2",MID($D70,LEN(CLEAN($D70))-6,1)="5",MID($D70,LEN(CLEAN($D70))-6,1)="6"),DATE(MID($D70,1,2),MID($D70,3,2),MID($D70,5,2)),CHOOSE(14-LEN(CLEAN($D70)), DATE(MID($D70,1,2)+100,MID($D70,3,2),MID($D70,5,2)), DATE(MID($D70,1,1)+100,MID($D70,2,2),MID($D70,4,2)),DATE(2000,MID($D70,1,2),MID($D70,3,2)),DATE(2000,MID($D70,1,1),MID($D70,2,2)))),AU$3,"y"))</f>
        <v>0</v>
      </c>
      <c r="AW70" s="54" t="str">
        <f t="shared" ref="AW70:AW104" si="94">IF($D70="","",TEXT(DATE(YEAR(AU$3-$E70),MONTH(AU$3-$E70),DAY(AU$3-$E70))-DATE(YEAR($P70-$O70),MONTH($P70-$O70),DAY($P70-$O70)),"yy년")&amp;VALUE(TEXT(DATE(YEAR(AU$3-$E70),MONTH(AU$3-$E70),DAY(AU$3-$E70))-DATE(YEAR($P70-$O70),MONTH($P70-$O70),DAY($P70-$O70)),"mm")-1)&amp;TEXT(DATE(YEAR(AU$3-$E70),MONTH(AU$3-$E70),DAY(AU$3-$E70))-DATE(YEAR($P70-$O70),MONTH($P70-$O70),DAY($P70-$O70)),"월dd일"))</f>
        <v/>
      </c>
      <c r="AX70" s="85">
        <f t="shared" ref="AX70:AX104" si="95">IF($D70="",0,IF(OR(AND(AU70=1,OR($Q70="여",$R70="여")),AND(AU70=1,AND(AV70&gt;=15,AV70&lt;=29))),1,0))</f>
        <v>0</v>
      </c>
      <c r="AY70" s="63">
        <f t="shared" ref="AY70:AY104" si="96">IF($D70="",0,IF(AND((AY$3&gt;=$I70),OR((AY$3&lt;=$J70),($J70=""),($J70=0)),$T70="부",$U70="부",$V70="부"),1,0))</f>
        <v>0</v>
      </c>
      <c r="AZ70" s="53">
        <f t="shared" ref="AZ70:AZ104" si="97">IF($D70="",0,DATEDIF(IF(OR(MID($D70,LEN(CLEAN($D70))-6,1)&lt;="2",MID($D70,LEN(CLEAN($D70))-6,1)="5",MID($D70,LEN(CLEAN($D70))-6,1)="6"),DATE(MID($D70,1,2),MID($D70,3,2),MID($D70,5,2)),CHOOSE(14-LEN(CLEAN($D70)), DATE(MID($D70,1,2)+100,MID($D70,3,2),MID($D70,5,2)), DATE(MID($D70,1,1)+100,MID($D70,2,2),MID($D70,4,2)),DATE(2000,MID($D70,1,2),MID($D70,3,2)),DATE(2000,MID($D70,1,1),MID($D70,2,2)))),AY$3,"y"))</f>
        <v>0</v>
      </c>
      <c r="BA70" s="54" t="str">
        <f t="shared" ref="BA70:BA104" si="98">IF($D70="","",TEXT(DATE(YEAR(AY$3-$E70),MONTH(AY$3-$E70),DAY(AY$3-$E70))-DATE(YEAR($P70-$O70),MONTH($P70-$O70),DAY($P70-$O70)),"yy년")&amp;VALUE(TEXT(DATE(YEAR(AY$3-$E70),MONTH(AY$3-$E70),DAY(AY$3-$E70))-DATE(YEAR($P70-$O70),MONTH($P70-$O70),DAY($P70-$O70)),"mm")-1)&amp;TEXT(DATE(YEAR(AY$3-$E70),MONTH(AY$3-$E70),DAY(AY$3-$E70))-DATE(YEAR($P70-$O70),MONTH($P70-$O70),DAY($P70-$O70)),"월dd일"))</f>
        <v/>
      </c>
      <c r="BB70" s="85">
        <f t="shared" ref="BB70:BB104" si="99">IF($D70="",0,IF(OR(AND(AY70=1,OR($Q70="여",$R70="여")),AND(AY70=1,AND(AZ70&gt;=15,AZ70&lt;=29))),1,0))</f>
        <v>0</v>
      </c>
      <c r="BC70" s="63">
        <f t="shared" ref="BC70:BC104" si="100">IF($D70="",0,IF(AND((BC$3&gt;=$I70),OR((BC$3&lt;=$J70),($J70=""),($J70=0)),$T70="부",$U70="부",$V70="부"),1,0))</f>
        <v>0</v>
      </c>
      <c r="BD70" s="53">
        <f t="shared" ref="BD70:BD104" si="101">IF($D70="",0,DATEDIF(IF(OR(MID($D70,LEN(CLEAN($D70))-6,1)&lt;="2",MID($D70,LEN(CLEAN($D70))-6,1)="5",MID($D70,LEN(CLEAN($D70))-6,1)="6"),DATE(MID($D70,1,2),MID($D70,3,2),MID($D70,5,2)),CHOOSE(14-LEN(CLEAN($D70)), DATE(MID($D70,1,2)+100,MID($D70,3,2),MID($D70,5,2)), DATE(MID($D70,1,1)+100,MID($D70,2,2),MID($D70,4,2)),DATE(2000,MID($D70,1,2),MID($D70,3,2)),DATE(2000,MID($D70,1,1),MID($D70,2,2)))),BC$3,"y"))</f>
        <v>0</v>
      </c>
      <c r="BE70" s="54" t="str">
        <f t="shared" ref="BE70:BE104" si="102">IF($D70="","",TEXT(DATE(YEAR(BC$3-$E70),MONTH(BC$3-$E70),DAY(BC$3-$E70))-DATE(YEAR($P70-$O70),MONTH($P70-$O70),DAY($P70-$O70)),"yy년")&amp;VALUE(TEXT(DATE(YEAR(BC$3-$E70),MONTH(BC$3-$E70),DAY(BC$3-$E70))-DATE(YEAR($P70-$O70),MONTH($P70-$O70),DAY($P70-$O70)),"mm")-1)&amp;TEXT(DATE(YEAR(BC$3-$E70),MONTH(BC$3-$E70),DAY(BC$3-$E70))-DATE(YEAR($P70-$O70),MONTH($P70-$O70),DAY($P70-$O70)),"월dd일"))</f>
        <v/>
      </c>
      <c r="BF70" s="85">
        <f t="shared" ref="BF70:BF104" si="103">IF($D70="",0,IF(OR(AND(BC70=1,OR($Q70="여",$R70="여")),AND(BC70=1,AND(BD70&gt;=15,BD70&lt;=29))),1,0))</f>
        <v>0</v>
      </c>
      <c r="BG70" s="63">
        <f t="shared" ref="BG70:BG104" si="104">IF($D70="",0,IF(AND((BG$3&gt;=$I70),OR((BG$3&lt;=$J70),($J70=""),($J70=0)),$T70="부",$U70="부",$V70="부"),1,0))</f>
        <v>0</v>
      </c>
      <c r="BH70" s="53">
        <f t="shared" ref="BH70:BH104" si="105">IF($D70="",0,DATEDIF(IF(OR(MID($D70,LEN(CLEAN($D70))-6,1)&lt;="2",MID($D70,LEN(CLEAN($D70))-6,1)="5",MID($D70,LEN(CLEAN($D70))-6,1)="6"),DATE(MID($D70,1,2),MID($D70,3,2),MID($D70,5,2)),CHOOSE(14-LEN(CLEAN($D70)), DATE(MID($D70,1,2)+100,MID($D70,3,2),MID($D70,5,2)), DATE(MID($D70,1,1)+100,MID($D70,2,2),MID($D70,4,2)),DATE(2000,MID($D70,1,2),MID($D70,3,2)),DATE(2000,MID($D70,1,1),MID($D70,2,2)))),BG$3,"y"))</f>
        <v>0</v>
      </c>
      <c r="BI70" s="54" t="str">
        <f t="shared" ref="BI70:BI104" si="106">IF($D70="","",TEXT(DATE(YEAR(BG$3-$E70),MONTH(BG$3-$E70),DAY(BG$3-$E70))-DATE(YEAR($P70-$O70),MONTH($P70-$O70),DAY($P70-$O70)),"yy년")&amp;VALUE(TEXT(DATE(YEAR(BG$3-$E70),MONTH(BG$3-$E70),DAY(BG$3-$E70))-DATE(YEAR($P70-$O70),MONTH($P70-$O70),DAY($P70-$O70)),"mm")-1)&amp;TEXT(DATE(YEAR(BG$3-$E70),MONTH(BG$3-$E70),DAY(BG$3-$E70))-DATE(YEAR($P70-$O70),MONTH($P70-$O70),DAY($P70-$O70)),"월dd일"))</f>
        <v/>
      </c>
      <c r="BJ70" s="85">
        <f t="shared" ref="BJ70:BJ104" si="107">IF($D70="",0,IF(OR(AND(BG70=1,OR($Q70="여",$R70="여")),AND(BG70=1,AND(BH70&gt;=15,BH70&lt;=29))),1,0))</f>
        <v>0</v>
      </c>
      <c r="BK70" s="63">
        <f t="shared" ref="BK70:BK104" si="108">IF($D70="",0,IF(AND((BK$3&gt;=$I70),OR((BK$3&lt;=$J70),($J70=""),($J70=0)),$T70="부",$U70="부",$V70="부"),1,0))</f>
        <v>0</v>
      </c>
      <c r="BL70" s="53">
        <f t="shared" ref="BL70:BL104" si="109">IF($D70="",0,DATEDIF(IF(OR(MID($D70,LEN(CLEAN($D70))-6,1)&lt;="2",MID($D70,LEN(CLEAN($D70))-6,1)="5",MID($D70,LEN(CLEAN($D70))-6,1)="6"),DATE(MID($D70,1,2),MID($D70,3,2),MID($D70,5,2)),CHOOSE(14-LEN(CLEAN($D70)), DATE(MID($D70,1,2)+100,MID($D70,3,2),MID($D70,5,2)), DATE(MID($D70,1,1)+100,MID($D70,2,2),MID($D70,4,2)),DATE(2000,MID($D70,1,2),MID($D70,3,2)),DATE(2000,MID($D70,1,1),MID($D70,2,2)))),BK$3,"y"))</f>
        <v>0</v>
      </c>
      <c r="BM70" s="54" t="str">
        <f t="shared" ref="BM70:BM104" si="110">IF($D70="","",TEXT(DATE(YEAR(BK$3-$E70),MONTH(BK$3-$E70),DAY(BK$3-$E70))-DATE(YEAR($P70-$O70),MONTH($P70-$O70),DAY($P70-$O70)),"yy년")&amp;VALUE(TEXT(DATE(YEAR(BK$3-$E70),MONTH(BK$3-$E70),DAY(BK$3-$E70))-DATE(YEAR($P70-$O70),MONTH($P70-$O70),DAY($P70-$O70)),"mm")-1)&amp;TEXT(DATE(YEAR(BK$3-$E70),MONTH(BK$3-$E70),DAY(BK$3-$E70))-DATE(YEAR($P70-$O70),MONTH($P70-$O70),DAY($P70-$O70)),"월dd일"))</f>
        <v/>
      </c>
      <c r="BN70" s="85">
        <f t="shared" ref="BN70:BN104" si="111">IF($D70="",0,IF(OR(AND(BK70=1,OR($Q70="여",$R70="여")),AND(BK70=1,AND(BL70&gt;=15,BL70&lt;=29))),1,0))</f>
        <v>0</v>
      </c>
      <c r="BO70" s="63">
        <f t="shared" ref="BO70:BO104" si="112">IF($D70="",0,IF(AND((BO$3&gt;=$I70),OR((BO$3&lt;=$J70),($J70=""),($J70=0)),$T70="부",$U70="부",$V70="부"),1,0))</f>
        <v>0</v>
      </c>
      <c r="BP70" s="53">
        <f t="shared" ref="BP70:BP104" si="113">IF($D70="",0,DATEDIF(IF(OR(MID($D70,LEN(CLEAN($D70))-6,1)&lt;="2",MID($D70,LEN(CLEAN($D70))-6,1)="5",MID($D70,LEN(CLEAN($D70))-6,1)="6"),DATE(MID($D70,1,2),MID($D70,3,2),MID($D70,5,2)),CHOOSE(14-LEN(CLEAN($D70)), DATE(MID($D70,1,2)+100,MID($D70,3,2),MID($D70,5,2)), DATE(MID($D70,1,1)+100,MID($D70,2,2),MID($D70,4,2)),DATE(2000,MID($D70,1,2),MID($D70,3,2)),DATE(2000,MID($D70,1,1),MID($D70,2,2)))),BO$3,"y"))</f>
        <v>0</v>
      </c>
      <c r="BQ70" s="54" t="str">
        <f t="shared" ref="BQ70:BQ104" si="114">IF($D70="","",TEXT(DATE(YEAR(BO$3-$E70),MONTH(BO$3-$E70),DAY(BO$3-$E70))-DATE(YEAR($P70-$O70),MONTH($P70-$O70),DAY($P70-$O70)),"yy년")&amp;VALUE(TEXT(DATE(YEAR(BO$3-$E70),MONTH(BO$3-$E70),DAY(BO$3-$E70))-DATE(YEAR($P70-$O70),MONTH($P70-$O70),DAY($P70-$O70)),"mm")-1)&amp;TEXT(DATE(YEAR(BO$3-$E70),MONTH(BO$3-$E70),DAY(BO$3-$E70))-DATE(YEAR($P70-$O70),MONTH($P70-$O70),DAY($P70-$O70)),"월dd일"))</f>
        <v/>
      </c>
      <c r="BR70" s="85">
        <f t="shared" ref="BR70:BR104" si="115">IF($D70="",0,IF(OR(AND(BO70=1,OR($Q70="여",$R70="여")),AND(BO70=1,AND(BP70&gt;=15,BP70&lt;=29))),1,0))</f>
        <v>0</v>
      </c>
      <c r="BS70" s="60">
        <f t="shared" si="65"/>
        <v>0</v>
      </c>
      <c r="BT70" s="59">
        <f t="shared" si="66"/>
        <v>0</v>
      </c>
      <c r="BU70" s="57"/>
      <c r="BV70" s="44"/>
      <c r="BY70" s="44"/>
      <c r="BZ70" s="44"/>
      <c r="CA70" s="279">
        <f t="shared" ref="CA70:CA104" si="116">BY70-BZ70</f>
        <v>0</v>
      </c>
      <c r="CB70" s="44"/>
      <c r="CC70" s="44"/>
      <c r="CD70" s="44"/>
    </row>
    <row r="71" spans="1:82" ht="16.5" hidden="1" customHeight="1">
      <c r="A71" s="366">
        <f t="shared" si="67"/>
        <v>67</v>
      </c>
      <c r="B71" s="29"/>
      <c r="C71" s="367"/>
      <c r="D71" s="368"/>
      <c r="E71" s="369"/>
      <c r="F71" s="30"/>
      <c r="G71" s="31"/>
      <c r="H71" s="32"/>
      <c r="I71" s="370"/>
      <c r="J71" s="370"/>
      <c r="K71" s="33"/>
      <c r="L71" s="33"/>
      <c r="M71" s="33"/>
      <c r="N71" s="371"/>
      <c r="O71" s="372"/>
      <c r="P71" s="372"/>
      <c r="Q71" s="106" t="s">
        <v>160</v>
      </c>
      <c r="R71" s="107" t="s">
        <v>160</v>
      </c>
      <c r="S71" s="43"/>
      <c r="T71" s="122" t="s">
        <v>160</v>
      </c>
      <c r="U71" s="122" t="s">
        <v>160</v>
      </c>
      <c r="V71" s="123" t="s">
        <v>160</v>
      </c>
      <c r="W71" s="63">
        <f t="shared" si="68"/>
        <v>0</v>
      </c>
      <c r="X71" s="53">
        <f t="shared" si="69"/>
        <v>0</v>
      </c>
      <c r="Y71" s="54" t="str">
        <f t="shared" si="70"/>
        <v/>
      </c>
      <c r="Z71" s="85">
        <f t="shared" si="71"/>
        <v>0</v>
      </c>
      <c r="AA71" s="63">
        <f t="shared" si="72"/>
        <v>0</v>
      </c>
      <c r="AB71" s="53">
        <f t="shared" si="73"/>
        <v>0</v>
      </c>
      <c r="AC71" s="54" t="str">
        <f t="shared" si="74"/>
        <v/>
      </c>
      <c r="AD71" s="85">
        <f t="shared" si="75"/>
        <v>0</v>
      </c>
      <c r="AE71" s="63">
        <f t="shared" si="76"/>
        <v>0</v>
      </c>
      <c r="AF71" s="53">
        <f t="shared" si="77"/>
        <v>0</v>
      </c>
      <c r="AG71" s="54" t="str">
        <f t="shared" si="78"/>
        <v/>
      </c>
      <c r="AH71" s="85">
        <f t="shared" si="79"/>
        <v>0</v>
      </c>
      <c r="AI71" s="63">
        <f t="shared" si="80"/>
        <v>0</v>
      </c>
      <c r="AJ71" s="53">
        <f t="shared" si="81"/>
        <v>0</v>
      </c>
      <c r="AK71" s="54" t="str">
        <f t="shared" si="82"/>
        <v/>
      </c>
      <c r="AL71" s="85">
        <f t="shared" si="83"/>
        <v>0</v>
      </c>
      <c r="AM71" s="63">
        <f t="shared" si="84"/>
        <v>0</v>
      </c>
      <c r="AN71" s="53">
        <f t="shared" si="85"/>
        <v>0</v>
      </c>
      <c r="AO71" s="54" t="str">
        <f t="shared" si="86"/>
        <v/>
      </c>
      <c r="AP71" s="85">
        <f t="shared" si="87"/>
        <v>0</v>
      </c>
      <c r="AQ71" s="63">
        <f t="shared" si="88"/>
        <v>0</v>
      </c>
      <c r="AR71" s="53">
        <f t="shared" si="89"/>
        <v>0</v>
      </c>
      <c r="AS71" s="54" t="str">
        <f t="shared" si="90"/>
        <v/>
      </c>
      <c r="AT71" s="85">
        <f t="shared" si="91"/>
        <v>0</v>
      </c>
      <c r="AU71" s="63">
        <f t="shared" si="92"/>
        <v>0</v>
      </c>
      <c r="AV71" s="53">
        <f t="shared" si="93"/>
        <v>0</v>
      </c>
      <c r="AW71" s="54" t="str">
        <f t="shared" si="94"/>
        <v/>
      </c>
      <c r="AX71" s="85">
        <f t="shared" si="95"/>
        <v>0</v>
      </c>
      <c r="AY71" s="63">
        <f t="shared" si="96"/>
        <v>0</v>
      </c>
      <c r="AZ71" s="53">
        <f t="shared" si="97"/>
        <v>0</v>
      </c>
      <c r="BA71" s="54" t="str">
        <f t="shared" si="98"/>
        <v/>
      </c>
      <c r="BB71" s="85">
        <f t="shared" si="99"/>
        <v>0</v>
      </c>
      <c r="BC71" s="63">
        <f t="shared" si="100"/>
        <v>0</v>
      </c>
      <c r="BD71" s="53">
        <f t="shared" si="101"/>
        <v>0</v>
      </c>
      <c r="BE71" s="54" t="str">
        <f t="shared" si="102"/>
        <v/>
      </c>
      <c r="BF71" s="85">
        <f t="shared" si="103"/>
        <v>0</v>
      </c>
      <c r="BG71" s="63">
        <f t="shared" si="104"/>
        <v>0</v>
      </c>
      <c r="BH71" s="53">
        <f t="shared" si="105"/>
        <v>0</v>
      </c>
      <c r="BI71" s="54" t="str">
        <f t="shared" si="106"/>
        <v/>
      </c>
      <c r="BJ71" s="85">
        <f t="shared" si="107"/>
        <v>0</v>
      </c>
      <c r="BK71" s="63">
        <f t="shared" si="108"/>
        <v>0</v>
      </c>
      <c r="BL71" s="53">
        <f t="shared" si="109"/>
        <v>0</v>
      </c>
      <c r="BM71" s="54" t="str">
        <f t="shared" si="110"/>
        <v/>
      </c>
      <c r="BN71" s="85">
        <f t="shared" si="111"/>
        <v>0</v>
      </c>
      <c r="BO71" s="63">
        <f t="shared" si="112"/>
        <v>0</v>
      </c>
      <c r="BP71" s="53">
        <f t="shared" si="113"/>
        <v>0</v>
      </c>
      <c r="BQ71" s="54" t="str">
        <f t="shared" si="114"/>
        <v/>
      </c>
      <c r="BR71" s="85">
        <f t="shared" si="115"/>
        <v>0</v>
      </c>
      <c r="BS71" s="60">
        <f t="shared" si="65"/>
        <v>0</v>
      </c>
      <c r="BT71" s="59">
        <f t="shared" si="66"/>
        <v>0</v>
      </c>
      <c r="BU71" s="57"/>
      <c r="BV71" s="44"/>
      <c r="BY71" s="44"/>
      <c r="BZ71" s="44"/>
      <c r="CA71" s="279">
        <f t="shared" si="116"/>
        <v>0</v>
      </c>
      <c r="CB71" s="44"/>
      <c r="CC71" s="44"/>
      <c r="CD71" s="44"/>
    </row>
    <row r="72" spans="1:82" ht="16.5" hidden="1" customHeight="1">
      <c r="A72" s="366">
        <f t="shared" si="67"/>
        <v>68</v>
      </c>
      <c r="B72" s="29"/>
      <c r="C72" s="367"/>
      <c r="D72" s="368"/>
      <c r="E72" s="369"/>
      <c r="F72" s="30"/>
      <c r="G72" s="31"/>
      <c r="H72" s="32"/>
      <c r="I72" s="370"/>
      <c r="J72" s="370"/>
      <c r="K72" s="33"/>
      <c r="L72" s="33"/>
      <c r="M72" s="33"/>
      <c r="N72" s="371"/>
      <c r="O72" s="372"/>
      <c r="P72" s="372"/>
      <c r="Q72" s="106" t="s">
        <v>160</v>
      </c>
      <c r="R72" s="107" t="s">
        <v>160</v>
      </c>
      <c r="S72" s="43"/>
      <c r="T72" s="122" t="s">
        <v>160</v>
      </c>
      <c r="U72" s="122" t="s">
        <v>160</v>
      </c>
      <c r="V72" s="123" t="s">
        <v>160</v>
      </c>
      <c r="W72" s="63">
        <f t="shared" si="68"/>
        <v>0</v>
      </c>
      <c r="X72" s="53">
        <f t="shared" si="69"/>
        <v>0</v>
      </c>
      <c r="Y72" s="54" t="str">
        <f t="shared" si="70"/>
        <v/>
      </c>
      <c r="Z72" s="85">
        <f t="shared" si="71"/>
        <v>0</v>
      </c>
      <c r="AA72" s="63">
        <f t="shared" si="72"/>
        <v>0</v>
      </c>
      <c r="AB72" s="53">
        <f t="shared" si="73"/>
        <v>0</v>
      </c>
      <c r="AC72" s="54" t="str">
        <f t="shared" si="74"/>
        <v/>
      </c>
      <c r="AD72" s="85">
        <f t="shared" si="75"/>
        <v>0</v>
      </c>
      <c r="AE72" s="63">
        <f t="shared" si="76"/>
        <v>0</v>
      </c>
      <c r="AF72" s="53">
        <f t="shared" si="77"/>
        <v>0</v>
      </c>
      <c r="AG72" s="54" t="str">
        <f t="shared" si="78"/>
        <v/>
      </c>
      <c r="AH72" s="85">
        <f t="shared" si="79"/>
        <v>0</v>
      </c>
      <c r="AI72" s="63">
        <f t="shared" si="80"/>
        <v>0</v>
      </c>
      <c r="AJ72" s="53">
        <f t="shared" si="81"/>
        <v>0</v>
      </c>
      <c r="AK72" s="54" t="str">
        <f t="shared" si="82"/>
        <v/>
      </c>
      <c r="AL72" s="85">
        <f t="shared" si="83"/>
        <v>0</v>
      </c>
      <c r="AM72" s="63">
        <f t="shared" si="84"/>
        <v>0</v>
      </c>
      <c r="AN72" s="53">
        <f t="shared" si="85"/>
        <v>0</v>
      </c>
      <c r="AO72" s="54" t="str">
        <f t="shared" si="86"/>
        <v/>
      </c>
      <c r="AP72" s="85">
        <f t="shared" si="87"/>
        <v>0</v>
      </c>
      <c r="AQ72" s="63">
        <f t="shared" si="88"/>
        <v>0</v>
      </c>
      <c r="AR72" s="53">
        <f t="shared" si="89"/>
        <v>0</v>
      </c>
      <c r="AS72" s="54" t="str">
        <f t="shared" si="90"/>
        <v/>
      </c>
      <c r="AT72" s="85">
        <f t="shared" si="91"/>
        <v>0</v>
      </c>
      <c r="AU72" s="63">
        <f t="shared" si="92"/>
        <v>0</v>
      </c>
      <c r="AV72" s="53">
        <f t="shared" si="93"/>
        <v>0</v>
      </c>
      <c r="AW72" s="54" t="str">
        <f t="shared" si="94"/>
        <v/>
      </c>
      <c r="AX72" s="85">
        <f t="shared" si="95"/>
        <v>0</v>
      </c>
      <c r="AY72" s="63">
        <f t="shared" si="96"/>
        <v>0</v>
      </c>
      <c r="AZ72" s="53">
        <f t="shared" si="97"/>
        <v>0</v>
      </c>
      <c r="BA72" s="54" t="str">
        <f t="shared" si="98"/>
        <v/>
      </c>
      <c r="BB72" s="85">
        <f t="shared" si="99"/>
        <v>0</v>
      </c>
      <c r="BC72" s="63">
        <f t="shared" si="100"/>
        <v>0</v>
      </c>
      <c r="BD72" s="53">
        <f t="shared" si="101"/>
        <v>0</v>
      </c>
      <c r="BE72" s="54" t="str">
        <f t="shared" si="102"/>
        <v/>
      </c>
      <c r="BF72" s="85">
        <f t="shared" si="103"/>
        <v>0</v>
      </c>
      <c r="BG72" s="63">
        <f t="shared" si="104"/>
        <v>0</v>
      </c>
      <c r="BH72" s="53">
        <f t="shared" si="105"/>
        <v>0</v>
      </c>
      <c r="BI72" s="54" t="str">
        <f t="shared" si="106"/>
        <v/>
      </c>
      <c r="BJ72" s="85">
        <f t="shared" si="107"/>
        <v>0</v>
      </c>
      <c r="BK72" s="63">
        <f t="shared" si="108"/>
        <v>0</v>
      </c>
      <c r="BL72" s="53">
        <f t="shared" si="109"/>
        <v>0</v>
      </c>
      <c r="BM72" s="54" t="str">
        <f t="shared" si="110"/>
        <v/>
      </c>
      <c r="BN72" s="85">
        <f t="shared" si="111"/>
        <v>0</v>
      </c>
      <c r="BO72" s="63">
        <f t="shared" si="112"/>
        <v>0</v>
      </c>
      <c r="BP72" s="53">
        <f t="shared" si="113"/>
        <v>0</v>
      </c>
      <c r="BQ72" s="54" t="str">
        <f t="shared" si="114"/>
        <v/>
      </c>
      <c r="BR72" s="85">
        <f t="shared" si="115"/>
        <v>0</v>
      </c>
      <c r="BS72" s="60">
        <f t="shared" si="65"/>
        <v>0</v>
      </c>
      <c r="BT72" s="59">
        <f t="shared" si="66"/>
        <v>0</v>
      </c>
      <c r="BU72" s="57"/>
      <c r="BV72" s="44"/>
      <c r="BY72" s="44"/>
      <c r="BZ72" s="44"/>
      <c r="CA72" s="279">
        <f t="shared" si="116"/>
        <v>0</v>
      </c>
      <c r="CB72" s="44"/>
      <c r="CC72" s="44"/>
      <c r="CD72" s="44"/>
    </row>
    <row r="73" spans="1:82" ht="16.5" hidden="1" customHeight="1">
      <c r="A73" s="366">
        <f t="shared" si="67"/>
        <v>69</v>
      </c>
      <c r="B73" s="29"/>
      <c r="C73" s="367"/>
      <c r="D73" s="368"/>
      <c r="E73" s="369"/>
      <c r="F73" s="30"/>
      <c r="G73" s="31"/>
      <c r="H73" s="32"/>
      <c r="I73" s="370"/>
      <c r="J73" s="370"/>
      <c r="K73" s="33"/>
      <c r="L73" s="33"/>
      <c r="M73" s="33"/>
      <c r="N73" s="371"/>
      <c r="O73" s="372"/>
      <c r="P73" s="372"/>
      <c r="Q73" s="106" t="s">
        <v>160</v>
      </c>
      <c r="R73" s="107" t="s">
        <v>160</v>
      </c>
      <c r="S73" s="43"/>
      <c r="T73" s="122" t="s">
        <v>160</v>
      </c>
      <c r="U73" s="122" t="s">
        <v>160</v>
      </c>
      <c r="V73" s="123" t="s">
        <v>160</v>
      </c>
      <c r="W73" s="63">
        <f t="shared" si="68"/>
        <v>0</v>
      </c>
      <c r="X73" s="53">
        <f t="shared" si="69"/>
        <v>0</v>
      </c>
      <c r="Y73" s="54" t="str">
        <f t="shared" si="70"/>
        <v/>
      </c>
      <c r="Z73" s="85">
        <f t="shared" si="71"/>
        <v>0</v>
      </c>
      <c r="AA73" s="63">
        <f t="shared" si="72"/>
        <v>0</v>
      </c>
      <c r="AB73" s="53">
        <f t="shared" si="73"/>
        <v>0</v>
      </c>
      <c r="AC73" s="54" t="str">
        <f t="shared" si="74"/>
        <v/>
      </c>
      <c r="AD73" s="85">
        <f t="shared" si="75"/>
        <v>0</v>
      </c>
      <c r="AE73" s="63">
        <f t="shared" si="76"/>
        <v>0</v>
      </c>
      <c r="AF73" s="53">
        <f t="shared" si="77"/>
        <v>0</v>
      </c>
      <c r="AG73" s="54" t="str">
        <f t="shared" si="78"/>
        <v/>
      </c>
      <c r="AH73" s="85">
        <f t="shared" si="79"/>
        <v>0</v>
      </c>
      <c r="AI73" s="63">
        <f t="shared" si="80"/>
        <v>0</v>
      </c>
      <c r="AJ73" s="53">
        <f t="shared" si="81"/>
        <v>0</v>
      </c>
      <c r="AK73" s="54" t="str">
        <f t="shared" si="82"/>
        <v/>
      </c>
      <c r="AL73" s="85">
        <f t="shared" si="83"/>
        <v>0</v>
      </c>
      <c r="AM73" s="63">
        <f t="shared" si="84"/>
        <v>0</v>
      </c>
      <c r="AN73" s="53">
        <f t="shared" si="85"/>
        <v>0</v>
      </c>
      <c r="AO73" s="54" t="str">
        <f t="shared" si="86"/>
        <v/>
      </c>
      <c r="AP73" s="85">
        <f t="shared" si="87"/>
        <v>0</v>
      </c>
      <c r="AQ73" s="63">
        <f t="shared" si="88"/>
        <v>0</v>
      </c>
      <c r="AR73" s="53">
        <f t="shared" si="89"/>
        <v>0</v>
      </c>
      <c r="AS73" s="54" t="str">
        <f t="shared" si="90"/>
        <v/>
      </c>
      <c r="AT73" s="85">
        <f t="shared" si="91"/>
        <v>0</v>
      </c>
      <c r="AU73" s="63">
        <f t="shared" si="92"/>
        <v>0</v>
      </c>
      <c r="AV73" s="53">
        <f t="shared" si="93"/>
        <v>0</v>
      </c>
      <c r="AW73" s="54" t="str">
        <f t="shared" si="94"/>
        <v/>
      </c>
      <c r="AX73" s="85">
        <f t="shared" si="95"/>
        <v>0</v>
      </c>
      <c r="AY73" s="63">
        <f t="shared" si="96"/>
        <v>0</v>
      </c>
      <c r="AZ73" s="53">
        <f t="shared" si="97"/>
        <v>0</v>
      </c>
      <c r="BA73" s="54" t="str">
        <f t="shared" si="98"/>
        <v/>
      </c>
      <c r="BB73" s="85">
        <f t="shared" si="99"/>
        <v>0</v>
      </c>
      <c r="BC73" s="63">
        <f t="shared" si="100"/>
        <v>0</v>
      </c>
      <c r="BD73" s="53">
        <f t="shared" si="101"/>
        <v>0</v>
      </c>
      <c r="BE73" s="54" t="str">
        <f t="shared" si="102"/>
        <v/>
      </c>
      <c r="BF73" s="85">
        <f t="shared" si="103"/>
        <v>0</v>
      </c>
      <c r="BG73" s="63">
        <f t="shared" si="104"/>
        <v>0</v>
      </c>
      <c r="BH73" s="53">
        <f t="shared" si="105"/>
        <v>0</v>
      </c>
      <c r="BI73" s="54" t="str">
        <f t="shared" si="106"/>
        <v/>
      </c>
      <c r="BJ73" s="85">
        <f t="shared" si="107"/>
        <v>0</v>
      </c>
      <c r="BK73" s="63">
        <f t="shared" si="108"/>
        <v>0</v>
      </c>
      <c r="BL73" s="53">
        <f t="shared" si="109"/>
        <v>0</v>
      </c>
      <c r="BM73" s="54" t="str">
        <f t="shared" si="110"/>
        <v/>
      </c>
      <c r="BN73" s="85">
        <f t="shared" si="111"/>
        <v>0</v>
      </c>
      <c r="BO73" s="63">
        <f t="shared" si="112"/>
        <v>0</v>
      </c>
      <c r="BP73" s="53">
        <f t="shared" si="113"/>
        <v>0</v>
      </c>
      <c r="BQ73" s="54" t="str">
        <f t="shared" si="114"/>
        <v/>
      </c>
      <c r="BR73" s="85">
        <f t="shared" si="115"/>
        <v>0</v>
      </c>
      <c r="BS73" s="60">
        <f t="shared" si="65"/>
        <v>0</v>
      </c>
      <c r="BT73" s="59">
        <f t="shared" si="66"/>
        <v>0</v>
      </c>
      <c r="BU73" s="57"/>
      <c r="BV73" s="44"/>
      <c r="BY73" s="44"/>
      <c r="BZ73" s="44"/>
      <c r="CA73" s="279">
        <f t="shared" si="116"/>
        <v>0</v>
      </c>
      <c r="CB73" s="44"/>
      <c r="CC73" s="44"/>
      <c r="CD73" s="44"/>
    </row>
    <row r="74" spans="1:82" ht="16.5" hidden="1" customHeight="1">
      <c r="A74" s="366">
        <f t="shared" si="67"/>
        <v>70</v>
      </c>
      <c r="B74" s="29"/>
      <c r="C74" s="367"/>
      <c r="D74" s="368"/>
      <c r="E74" s="369"/>
      <c r="F74" s="30"/>
      <c r="G74" s="31"/>
      <c r="H74" s="32"/>
      <c r="I74" s="370"/>
      <c r="J74" s="370"/>
      <c r="K74" s="33"/>
      <c r="L74" s="33"/>
      <c r="M74" s="33"/>
      <c r="N74" s="371"/>
      <c r="O74" s="372"/>
      <c r="P74" s="372"/>
      <c r="Q74" s="106" t="s">
        <v>160</v>
      </c>
      <c r="R74" s="107" t="s">
        <v>160</v>
      </c>
      <c r="S74" s="43"/>
      <c r="T74" s="122" t="s">
        <v>160</v>
      </c>
      <c r="U74" s="122" t="s">
        <v>160</v>
      </c>
      <c r="V74" s="123" t="s">
        <v>160</v>
      </c>
      <c r="W74" s="63">
        <f t="shared" si="68"/>
        <v>0</v>
      </c>
      <c r="X74" s="53">
        <f t="shared" si="69"/>
        <v>0</v>
      </c>
      <c r="Y74" s="54" t="str">
        <f t="shared" si="70"/>
        <v/>
      </c>
      <c r="Z74" s="85">
        <f t="shared" si="71"/>
        <v>0</v>
      </c>
      <c r="AA74" s="63">
        <f t="shared" si="72"/>
        <v>0</v>
      </c>
      <c r="AB74" s="53">
        <f t="shared" si="73"/>
        <v>0</v>
      </c>
      <c r="AC74" s="54" t="str">
        <f t="shared" si="74"/>
        <v/>
      </c>
      <c r="AD74" s="85">
        <f t="shared" si="75"/>
        <v>0</v>
      </c>
      <c r="AE74" s="63">
        <f t="shared" si="76"/>
        <v>0</v>
      </c>
      <c r="AF74" s="53">
        <f t="shared" si="77"/>
        <v>0</v>
      </c>
      <c r="AG74" s="54" t="str">
        <f t="shared" si="78"/>
        <v/>
      </c>
      <c r="AH74" s="85">
        <f t="shared" si="79"/>
        <v>0</v>
      </c>
      <c r="AI74" s="63">
        <f t="shared" si="80"/>
        <v>0</v>
      </c>
      <c r="AJ74" s="53">
        <f t="shared" si="81"/>
        <v>0</v>
      </c>
      <c r="AK74" s="54" t="str">
        <f t="shared" si="82"/>
        <v/>
      </c>
      <c r="AL74" s="85">
        <f t="shared" si="83"/>
        <v>0</v>
      </c>
      <c r="AM74" s="63">
        <f t="shared" si="84"/>
        <v>0</v>
      </c>
      <c r="AN74" s="53">
        <f t="shared" si="85"/>
        <v>0</v>
      </c>
      <c r="AO74" s="54" t="str">
        <f t="shared" si="86"/>
        <v/>
      </c>
      <c r="AP74" s="85">
        <f t="shared" si="87"/>
        <v>0</v>
      </c>
      <c r="AQ74" s="63">
        <f t="shared" si="88"/>
        <v>0</v>
      </c>
      <c r="AR74" s="53">
        <f t="shared" si="89"/>
        <v>0</v>
      </c>
      <c r="AS74" s="54" t="str">
        <f t="shared" si="90"/>
        <v/>
      </c>
      <c r="AT74" s="85">
        <f t="shared" si="91"/>
        <v>0</v>
      </c>
      <c r="AU74" s="63">
        <f t="shared" si="92"/>
        <v>0</v>
      </c>
      <c r="AV74" s="53">
        <f t="shared" si="93"/>
        <v>0</v>
      </c>
      <c r="AW74" s="54" t="str">
        <f t="shared" si="94"/>
        <v/>
      </c>
      <c r="AX74" s="85">
        <f t="shared" si="95"/>
        <v>0</v>
      </c>
      <c r="AY74" s="63">
        <f t="shared" si="96"/>
        <v>0</v>
      </c>
      <c r="AZ74" s="53">
        <f t="shared" si="97"/>
        <v>0</v>
      </c>
      <c r="BA74" s="54" t="str">
        <f t="shared" si="98"/>
        <v/>
      </c>
      <c r="BB74" s="85">
        <f t="shared" si="99"/>
        <v>0</v>
      </c>
      <c r="BC74" s="63">
        <f t="shared" si="100"/>
        <v>0</v>
      </c>
      <c r="BD74" s="53">
        <f t="shared" si="101"/>
        <v>0</v>
      </c>
      <c r="BE74" s="54" t="str">
        <f t="shared" si="102"/>
        <v/>
      </c>
      <c r="BF74" s="85">
        <f t="shared" si="103"/>
        <v>0</v>
      </c>
      <c r="BG74" s="63">
        <f t="shared" si="104"/>
        <v>0</v>
      </c>
      <c r="BH74" s="53">
        <f t="shared" si="105"/>
        <v>0</v>
      </c>
      <c r="BI74" s="54" t="str">
        <f t="shared" si="106"/>
        <v/>
      </c>
      <c r="BJ74" s="85">
        <f t="shared" si="107"/>
        <v>0</v>
      </c>
      <c r="BK74" s="63">
        <f t="shared" si="108"/>
        <v>0</v>
      </c>
      <c r="BL74" s="53">
        <f t="shared" si="109"/>
        <v>0</v>
      </c>
      <c r="BM74" s="54" t="str">
        <f t="shared" si="110"/>
        <v/>
      </c>
      <c r="BN74" s="85">
        <f t="shared" si="111"/>
        <v>0</v>
      </c>
      <c r="BO74" s="63">
        <f t="shared" si="112"/>
        <v>0</v>
      </c>
      <c r="BP74" s="53">
        <f t="shared" si="113"/>
        <v>0</v>
      </c>
      <c r="BQ74" s="54" t="str">
        <f t="shared" si="114"/>
        <v/>
      </c>
      <c r="BR74" s="85">
        <f t="shared" si="115"/>
        <v>0</v>
      </c>
      <c r="BS74" s="60">
        <f t="shared" si="65"/>
        <v>0</v>
      </c>
      <c r="BT74" s="59">
        <f t="shared" si="66"/>
        <v>0</v>
      </c>
      <c r="BU74" s="57"/>
      <c r="BV74" s="44"/>
      <c r="BY74" s="44"/>
      <c r="BZ74" s="44"/>
      <c r="CA74" s="279">
        <f t="shared" si="116"/>
        <v>0</v>
      </c>
      <c r="CB74" s="44"/>
      <c r="CC74" s="44"/>
      <c r="CD74" s="44"/>
    </row>
    <row r="75" spans="1:82" ht="16.5" hidden="1" customHeight="1">
      <c r="A75" s="366">
        <f t="shared" si="67"/>
        <v>71</v>
      </c>
      <c r="B75" s="29"/>
      <c r="C75" s="367"/>
      <c r="D75" s="368"/>
      <c r="E75" s="369"/>
      <c r="F75" s="30"/>
      <c r="G75" s="31"/>
      <c r="H75" s="32"/>
      <c r="I75" s="370"/>
      <c r="J75" s="370"/>
      <c r="K75" s="33"/>
      <c r="L75" s="33"/>
      <c r="M75" s="33"/>
      <c r="N75" s="371"/>
      <c r="O75" s="372"/>
      <c r="P75" s="372"/>
      <c r="Q75" s="106" t="s">
        <v>160</v>
      </c>
      <c r="R75" s="107" t="s">
        <v>160</v>
      </c>
      <c r="S75" s="43"/>
      <c r="T75" s="122" t="s">
        <v>160</v>
      </c>
      <c r="U75" s="122" t="s">
        <v>160</v>
      </c>
      <c r="V75" s="123" t="s">
        <v>160</v>
      </c>
      <c r="W75" s="63">
        <f t="shared" si="68"/>
        <v>0</v>
      </c>
      <c r="X75" s="53">
        <f t="shared" si="69"/>
        <v>0</v>
      </c>
      <c r="Y75" s="54" t="str">
        <f t="shared" si="70"/>
        <v/>
      </c>
      <c r="Z75" s="85">
        <f t="shared" si="71"/>
        <v>0</v>
      </c>
      <c r="AA75" s="63">
        <f t="shared" si="72"/>
        <v>0</v>
      </c>
      <c r="AB75" s="53">
        <f t="shared" si="73"/>
        <v>0</v>
      </c>
      <c r="AC75" s="54" t="str">
        <f t="shared" si="74"/>
        <v/>
      </c>
      <c r="AD75" s="85">
        <f t="shared" si="75"/>
        <v>0</v>
      </c>
      <c r="AE75" s="63">
        <f t="shared" si="76"/>
        <v>0</v>
      </c>
      <c r="AF75" s="53">
        <f t="shared" si="77"/>
        <v>0</v>
      </c>
      <c r="AG75" s="54" t="str">
        <f t="shared" si="78"/>
        <v/>
      </c>
      <c r="AH75" s="85">
        <f t="shared" si="79"/>
        <v>0</v>
      </c>
      <c r="AI75" s="63">
        <f t="shared" si="80"/>
        <v>0</v>
      </c>
      <c r="AJ75" s="53">
        <f t="shared" si="81"/>
        <v>0</v>
      </c>
      <c r="AK75" s="54" t="str">
        <f t="shared" si="82"/>
        <v/>
      </c>
      <c r="AL75" s="85">
        <f t="shared" si="83"/>
        <v>0</v>
      </c>
      <c r="AM75" s="63">
        <f t="shared" si="84"/>
        <v>0</v>
      </c>
      <c r="AN75" s="53">
        <f t="shared" si="85"/>
        <v>0</v>
      </c>
      <c r="AO75" s="54" t="str">
        <f t="shared" si="86"/>
        <v/>
      </c>
      <c r="AP75" s="85">
        <f t="shared" si="87"/>
        <v>0</v>
      </c>
      <c r="AQ75" s="63">
        <f t="shared" si="88"/>
        <v>0</v>
      </c>
      <c r="AR75" s="53">
        <f t="shared" si="89"/>
        <v>0</v>
      </c>
      <c r="AS75" s="54" t="str">
        <f t="shared" si="90"/>
        <v/>
      </c>
      <c r="AT75" s="85">
        <f t="shared" si="91"/>
        <v>0</v>
      </c>
      <c r="AU75" s="63">
        <f t="shared" si="92"/>
        <v>0</v>
      </c>
      <c r="AV75" s="53">
        <f t="shared" si="93"/>
        <v>0</v>
      </c>
      <c r="AW75" s="54" t="str">
        <f t="shared" si="94"/>
        <v/>
      </c>
      <c r="AX75" s="85">
        <f t="shared" si="95"/>
        <v>0</v>
      </c>
      <c r="AY75" s="63">
        <f t="shared" si="96"/>
        <v>0</v>
      </c>
      <c r="AZ75" s="53">
        <f t="shared" si="97"/>
        <v>0</v>
      </c>
      <c r="BA75" s="54" t="str">
        <f t="shared" si="98"/>
        <v/>
      </c>
      <c r="BB75" s="85">
        <f t="shared" si="99"/>
        <v>0</v>
      </c>
      <c r="BC75" s="63">
        <f t="shared" si="100"/>
        <v>0</v>
      </c>
      <c r="BD75" s="53">
        <f t="shared" si="101"/>
        <v>0</v>
      </c>
      <c r="BE75" s="54" t="str">
        <f t="shared" si="102"/>
        <v/>
      </c>
      <c r="BF75" s="85">
        <f t="shared" si="103"/>
        <v>0</v>
      </c>
      <c r="BG75" s="63">
        <f t="shared" si="104"/>
        <v>0</v>
      </c>
      <c r="BH75" s="53">
        <f t="shared" si="105"/>
        <v>0</v>
      </c>
      <c r="BI75" s="54" t="str">
        <f t="shared" si="106"/>
        <v/>
      </c>
      <c r="BJ75" s="85">
        <f t="shared" si="107"/>
        <v>0</v>
      </c>
      <c r="BK75" s="63">
        <f t="shared" si="108"/>
        <v>0</v>
      </c>
      <c r="BL75" s="53">
        <f t="shared" si="109"/>
        <v>0</v>
      </c>
      <c r="BM75" s="54" t="str">
        <f t="shared" si="110"/>
        <v/>
      </c>
      <c r="BN75" s="85">
        <f t="shared" si="111"/>
        <v>0</v>
      </c>
      <c r="BO75" s="63">
        <f t="shared" si="112"/>
        <v>0</v>
      </c>
      <c r="BP75" s="53">
        <f t="shared" si="113"/>
        <v>0</v>
      </c>
      <c r="BQ75" s="54" t="str">
        <f t="shared" si="114"/>
        <v/>
      </c>
      <c r="BR75" s="85">
        <f t="shared" si="115"/>
        <v>0</v>
      </c>
      <c r="BS75" s="60">
        <f t="shared" si="65"/>
        <v>0</v>
      </c>
      <c r="BT75" s="59">
        <f t="shared" si="66"/>
        <v>0</v>
      </c>
      <c r="BU75" s="57"/>
      <c r="BV75" s="44"/>
      <c r="BY75" s="44"/>
      <c r="BZ75" s="44"/>
      <c r="CA75" s="279">
        <f t="shared" si="116"/>
        <v>0</v>
      </c>
      <c r="CB75" s="44"/>
      <c r="CC75" s="44"/>
      <c r="CD75" s="44"/>
    </row>
    <row r="76" spans="1:82" ht="16.5" hidden="1" customHeight="1">
      <c r="A76" s="366">
        <f t="shared" si="67"/>
        <v>72</v>
      </c>
      <c r="B76" s="29"/>
      <c r="C76" s="367"/>
      <c r="D76" s="368"/>
      <c r="E76" s="369"/>
      <c r="F76" s="30"/>
      <c r="G76" s="31"/>
      <c r="H76" s="32"/>
      <c r="I76" s="370"/>
      <c r="J76" s="370"/>
      <c r="K76" s="33"/>
      <c r="L76" s="33"/>
      <c r="M76" s="33"/>
      <c r="N76" s="371"/>
      <c r="O76" s="372"/>
      <c r="P76" s="372"/>
      <c r="Q76" s="106" t="s">
        <v>160</v>
      </c>
      <c r="R76" s="107" t="s">
        <v>160</v>
      </c>
      <c r="S76" s="43"/>
      <c r="T76" s="122" t="s">
        <v>160</v>
      </c>
      <c r="U76" s="122" t="s">
        <v>160</v>
      </c>
      <c r="V76" s="123" t="s">
        <v>160</v>
      </c>
      <c r="W76" s="63">
        <f t="shared" si="68"/>
        <v>0</v>
      </c>
      <c r="X76" s="53">
        <f t="shared" si="69"/>
        <v>0</v>
      </c>
      <c r="Y76" s="54" t="str">
        <f t="shared" si="70"/>
        <v/>
      </c>
      <c r="Z76" s="85">
        <f t="shared" si="71"/>
        <v>0</v>
      </c>
      <c r="AA76" s="63">
        <f t="shared" si="72"/>
        <v>0</v>
      </c>
      <c r="AB76" s="53">
        <f t="shared" si="73"/>
        <v>0</v>
      </c>
      <c r="AC76" s="54" t="str">
        <f t="shared" si="74"/>
        <v/>
      </c>
      <c r="AD76" s="85">
        <f t="shared" si="75"/>
        <v>0</v>
      </c>
      <c r="AE76" s="63">
        <f t="shared" si="76"/>
        <v>0</v>
      </c>
      <c r="AF76" s="53">
        <f t="shared" si="77"/>
        <v>0</v>
      </c>
      <c r="AG76" s="54" t="str">
        <f t="shared" si="78"/>
        <v/>
      </c>
      <c r="AH76" s="85">
        <f t="shared" si="79"/>
        <v>0</v>
      </c>
      <c r="AI76" s="63">
        <f t="shared" si="80"/>
        <v>0</v>
      </c>
      <c r="AJ76" s="53">
        <f t="shared" si="81"/>
        <v>0</v>
      </c>
      <c r="AK76" s="54" t="str">
        <f t="shared" si="82"/>
        <v/>
      </c>
      <c r="AL76" s="85">
        <f t="shared" si="83"/>
        <v>0</v>
      </c>
      <c r="AM76" s="63">
        <f t="shared" si="84"/>
        <v>0</v>
      </c>
      <c r="AN76" s="53">
        <f t="shared" si="85"/>
        <v>0</v>
      </c>
      <c r="AO76" s="54" t="str">
        <f t="shared" si="86"/>
        <v/>
      </c>
      <c r="AP76" s="85">
        <f t="shared" si="87"/>
        <v>0</v>
      </c>
      <c r="AQ76" s="63">
        <f t="shared" si="88"/>
        <v>0</v>
      </c>
      <c r="AR76" s="53">
        <f t="shared" si="89"/>
        <v>0</v>
      </c>
      <c r="AS76" s="54" t="str">
        <f t="shared" si="90"/>
        <v/>
      </c>
      <c r="AT76" s="85">
        <f t="shared" si="91"/>
        <v>0</v>
      </c>
      <c r="AU76" s="63">
        <f t="shared" si="92"/>
        <v>0</v>
      </c>
      <c r="AV76" s="53">
        <f t="shared" si="93"/>
        <v>0</v>
      </c>
      <c r="AW76" s="54" t="str">
        <f t="shared" si="94"/>
        <v/>
      </c>
      <c r="AX76" s="85">
        <f t="shared" si="95"/>
        <v>0</v>
      </c>
      <c r="AY76" s="63">
        <f t="shared" si="96"/>
        <v>0</v>
      </c>
      <c r="AZ76" s="53">
        <f t="shared" si="97"/>
        <v>0</v>
      </c>
      <c r="BA76" s="54" t="str">
        <f t="shared" si="98"/>
        <v/>
      </c>
      <c r="BB76" s="85">
        <f t="shared" si="99"/>
        <v>0</v>
      </c>
      <c r="BC76" s="63">
        <f t="shared" si="100"/>
        <v>0</v>
      </c>
      <c r="BD76" s="53">
        <f t="shared" si="101"/>
        <v>0</v>
      </c>
      <c r="BE76" s="54" t="str">
        <f t="shared" si="102"/>
        <v/>
      </c>
      <c r="BF76" s="85">
        <f t="shared" si="103"/>
        <v>0</v>
      </c>
      <c r="BG76" s="63">
        <f t="shared" si="104"/>
        <v>0</v>
      </c>
      <c r="BH76" s="53">
        <f t="shared" si="105"/>
        <v>0</v>
      </c>
      <c r="BI76" s="54" t="str">
        <f t="shared" si="106"/>
        <v/>
      </c>
      <c r="BJ76" s="85">
        <f t="shared" si="107"/>
        <v>0</v>
      </c>
      <c r="BK76" s="63">
        <f t="shared" si="108"/>
        <v>0</v>
      </c>
      <c r="BL76" s="53">
        <f t="shared" si="109"/>
        <v>0</v>
      </c>
      <c r="BM76" s="54" t="str">
        <f t="shared" si="110"/>
        <v/>
      </c>
      <c r="BN76" s="85">
        <f t="shared" si="111"/>
        <v>0</v>
      </c>
      <c r="BO76" s="63">
        <f t="shared" si="112"/>
        <v>0</v>
      </c>
      <c r="BP76" s="53">
        <f t="shared" si="113"/>
        <v>0</v>
      </c>
      <c r="BQ76" s="54" t="str">
        <f t="shared" si="114"/>
        <v/>
      </c>
      <c r="BR76" s="85">
        <f t="shared" si="115"/>
        <v>0</v>
      </c>
      <c r="BS76" s="60">
        <f t="shared" si="65"/>
        <v>0</v>
      </c>
      <c r="BT76" s="59">
        <f t="shared" si="66"/>
        <v>0</v>
      </c>
      <c r="BU76" s="57"/>
      <c r="BV76" s="44"/>
      <c r="BY76" s="44"/>
      <c r="BZ76" s="44"/>
      <c r="CA76" s="279">
        <f t="shared" si="116"/>
        <v>0</v>
      </c>
      <c r="CB76" s="44"/>
      <c r="CC76" s="44"/>
      <c r="CD76" s="44"/>
    </row>
    <row r="77" spans="1:82" ht="16.5" hidden="1" customHeight="1">
      <c r="A77" s="366">
        <f t="shared" si="67"/>
        <v>73</v>
      </c>
      <c r="B77" s="29"/>
      <c r="C77" s="367"/>
      <c r="D77" s="368"/>
      <c r="E77" s="369"/>
      <c r="F77" s="30"/>
      <c r="G77" s="31"/>
      <c r="H77" s="32"/>
      <c r="I77" s="370"/>
      <c r="J77" s="370"/>
      <c r="K77" s="33"/>
      <c r="L77" s="33"/>
      <c r="M77" s="33"/>
      <c r="N77" s="371"/>
      <c r="O77" s="372"/>
      <c r="P77" s="372"/>
      <c r="Q77" s="106" t="s">
        <v>160</v>
      </c>
      <c r="R77" s="107" t="s">
        <v>160</v>
      </c>
      <c r="S77" s="43"/>
      <c r="T77" s="122" t="s">
        <v>160</v>
      </c>
      <c r="U77" s="122" t="s">
        <v>160</v>
      </c>
      <c r="V77" s="123" t="s">
        <v>160</v>
      </c>
      <c r="W77" s="63">
        <f t="shared" si="68"/>
        <v>0</v>
      </c>
      <c r="X77" s="53">
        <f t="shared" si="69"/>
        <v>0</v>
      </c>
      <c r="Y77" s="54" t="str">
        <f t="shared" si="70"/>
        <v/>
      </c>
      <c r="Z77" s="85">
        <f t="shared" si="71"/>
        <v>0</v>
      </c>
      <c r="AA77" s="63">
        <f t="shared" si="72"/>
        <v>0</v>
      </c>
      <c r="AB77" s="53">
        <f t="shared" si="73"/>
        <v>0</v>
      </c>
      <c r="AC77" s="54" t="str">
        <f t="shared" si="74"/>
        <v/>
      </c>
      <c r="AD77" s="85">
        <f t="shared" si="75"/>
        <v>0</v>
      </c>
      <c r="AE77" s="63">
        <f t="shared" si="76"/>
        <v>0</v>
      </c>
      <c r="AF77" s="53">
        <f t="shared" si="77"/>
        <v>0</v>
      </c>
      <c r="AG77" s="54" t="str">
        <f t="shared" si="78"/>
        <v/>
      </c>
      <c r="AH77" s="85">
        <f t="shared" si="79"/>
        <v>0</v>
      </c>
      <c r="AI77" s="63">
        <f t="shared" si="80"/>
        <v>0</v>
      </c>
      <c r="AJ77" s="53">
        <f t="shared" si="81"/>
        <v>0</v>
      </c>
      <c r="AK77" s="54" t="str">
        <f t="shared" si="82"/>
        <v/>
      </c>
      <c r="AL77" s="85">
        <f t="shared" si="83"/>
        <v>0</v>
      </c>
      <c r="AM77" s="63">
        <f t="shared" si="84"/>
        <v>0</v>
      </c>
      <c r="AN77" s="53">
        <f t="shared" si="85"/>
        <v>0</v>
      </c>
      <c r="AO77" s="54" t="str">
        <f t="shared" si="86"/>
        <v/>
      </c>
      <c r="AP77" s="85">
        <f t="shared" si="87"/>
        <v>0</v>
      </c>
      <c r="AQ77" s="63">
        <f t="shared" si="88"/>
        <v>0</v>
      </c>
      <c r="AR77" s="53">
        <f t="shared" si="89"/>
        <v>0</v>
      </c>
      <c r="AS77" s="54" t="str">
        <f t="shared" si="90"/>
        <v/>
      </c>
      <c r="AT77" s="85">
        <f t="shared" si="91"/>
        <v>0</v>
      </c>
      <c r="AU77" s="63">
        <f t="shared" si="92"/>
        <v>0</v>
      </c>
      <c r="AV77" s="53">
        <f t="shared" si="93"/>
        <v>0</v>
      </c>
      <c r="AW77" s="54" t="str">
        <f t="shared" si="94"/>
        <v/>
      </c>
      <c r="AX77" s="85">
        <f t="shared" si="95"/>
        <v>0</v>
      </c>
      <c r="AY77" s="63">
        <f t="shared" si="96"/>
        <v>0</v>
      </c>
      <c r="AZ77" s="53">
        <f t="shared" si="97"/>
        <v>0</v>
      </c>
      <c r="BA77" s="54" t="str">
        <f t="shared" si="98"/>
        <v/>
      </c>
      <c r="BB77" s="85">
        <f t="shared" si="99"/>
        <v>0</v>
      </c>
      <c r="BC77" s="63">
        <f t="shared" si="100"/>
        <v>0</v>
      </c>
      <c r="BD77" s="53">
        <f t="shared" si="101"/>
        <v>0</v>
      </c>
      <c r="BE77" s="54" t="str">
        <f t="shared" si="102"/>
        <v/>
      </c>
      <c r="BF77" s="85">
        <f t="shared" si="103"/>
        <v>0</v>
      </c>
      <c r="BG77" s="63">
        <f t="shared" si="104"/>
        <v>0</v>
      </c>
      <c r="BH77" s="53">
        <f t="shared" si="105"/>
        <v>0</v>
      </c>
      <c r="BI77" s="54" t="str">
        <f t="shared" si="106"/>
        <v/>
      </c>
      <c r="BJ77" s="85">
        <f t="shared" si="107"/>
        <v>0</v>
      </c>
      <c r="BK77" s="63">
        <f t="shared" si="108"/>
        <v>0</v>
      </c>
      <c r="BL77" s="53">
        <f t="shared" si="109"/>
        <v>0</v>
      </c>
      <c r="BM77" s="54" t="str">
        <f t="shared" si="110"/>
        <v/>
      </c>
      <c r="BN77" s="85">
        <f t="shared" si="111"/>
        <v>0</v>
      </c>
      <c r="BO77" s="63">
        <f t="shared" si="112"/>
        <v>0</v>
      </c>
      <c r="BP77" s="53">
        <f t="shared" si="113"/>
        <v>0</v>
      </c>
      <c r="BQ77" s="54" t="str">
        <f t="shared" si="114"/>
        <v/>
      </c>
      <c r="BR77" s="85">
        <f t="shared" si="115"/>
        <v>0</v>
      </c>
      <c r="BS77" s="60">
        <f t="shared" si="65"/>
        <v>0</v>
      </c>
      <c r="BT77" s="59">
        <f t="shared" si="66"/>
        <v>0</v>
      </c>
      <c r="BU77" s="57"/>
      <c r="BV77" s="44"/>
      <c r="BY77" s="44"/>
      <c r="BZ77" s="44"/>
      <c r="CA77" s="279">
        <f t="shared" si="116"/>
        <v>0</v>
      </c>
      <c r="CB77" s="44"/>
      <c r="CC77" s="44"/>
      <c r="CD77" s="44"/>
    </row>
    <row r="78" spans="1:82" ht="16.5" hidden="1" customHeight="1">
      <c r="A78" s="366">
        <f t="shared" si="67"/>
        <v>74</v>
      </c>
      <c r="B78" s="29"/>
      <c r="C78" s="367"/>
      <c r="D78" s="368"/>
      <c r="E78" s="369"/>
      <c r="F78" s="30"/>
      <c r="G78" s="31"/>
      <c r="H78" s="32"/>
      <c r="I78" s="370"/>
      <c r="J78" s="370"/>
      <c r="K78" s="33"/>
      <c r="L78" s="33"/>
      <c r="M78" s="33"/>
      <c r="N78" s="371"/>
      <c r="O78" s="372"/>
      <c r="P78" s="372"/>
      <c r="Q78" s="106" t="s">
        <v>160</v>
      </c>
      <c r="R78" s="107" t="s">
        <v>160</v>
      </c>
      <c r="S78" s="43"/>
      <c r="T78" s="122" t="s">
        <v>160</v>
      </c>
      <c r="U78" s="122" t="s">
        <v>160</v>
      </c>
      <c r="V78" s="123" t="s">
        <v>160</v>
      </c>
      <c r="W78" s="63">
        <f t="shared" si="68"/>
        <v>0</v>
      </c>
      <c r="X78" s="53">
        <f t="shared" si="69"/>
        <v>0</v>
      </c>
      <c r="Y78" s="54" t="str">
        <f t="shared" si="70"/>
        <v/>
      </c>
      <c r="Z78" s="85">
        <f t="shared" si="71"/>
        <v>0</v>
      </c>
      <c r="AA78" s="63">
        <f t="shared" si="72"/>
        <v>0</v>
      </c>
      <c r="AB78" s="53">
        <f t="shared" si="73"/>
        <v>0</v>
      </c>
      <c r="AC78" s="54" t="str">
        <f t="shared" si="74"/>
        <v/>
      </c>
      <c r="AD78" s="85">
        <f t="shared" si="75"/>
        <v>0</v>
      </c>
      <c r="AE78" s="63">
        <f t="shared" si="76"/>
        <v>0</v>
      </c>
      <c r="AF78" s="53">
        <f t="shared" si="77"/>
        <v>0</v>
      </c>
      <c r="AG78" s="54" t="str">
        <f t="shared" si="78"/>
        <v/>
      </c>
      <c r="AH78" s="85">
        <f t="shared" si="79"/>
        <v>0</v>
      </c>
      <c r="AI78" s="63">
        <f t="shared" si="80"/>
        <v>0</v>
      </c>
      <c r="AJ78" s="53">
        <f t="shared" si="81"/>
        <v>0</v>
      </c>
      <c r="AK78" s="54" t="str">
        <f t="shared" si="82"/>
        <v/>
      </c>
      <c r="AL78" s="85">
        <f t="shared" si="83"/>
        <v>0</v>
      </c>
      <c r="AM78" s="63">
        <f t="shared" si="84"/>
        <v>0</v>
      </c>
      <c r="AN78" s="53">
        <f t="shared" si="85"/>
        <v>0</v>
      </c>
      <c r="AO78" s="54" t="str">
        <f t="shared" si="86"/>
        <v/>
      </c>
      <c r="AP78" s="85">
        <f t="shared" si="87"/>
        <v>0</v>
      </c>
      <c r="AQ78" s="63">
        <f t="shared" si="88"/>
        <v>0</v>
      </c>
      <c r="AR78" s="53">
        <f t="shared" si="89"/>
        <v>0</v>
      </c>
      <c r="AS78" s="54" t="str">
        <f t="shared" si="90"/>
        <v/>
      </c>
      <c r="AT78" s="85">
        <f t="shared" si="91"/>
        <v>0</v>
      </c>
      <c r="AU78" s="63">
        <f t="shared" si="92"/>
        <v>0</v>
      </c>
      <c r="AV78" s="53">
        <f t="shared" si="93"/>
        <v>0</v>
      </c>
      <c r="AW78" s="54" t="str">
        <f t="shared" si="94"/>
        <v/>
      </c>
      <c r="AX78" s="85">
        <f t="shared" si="95"/>
        <v>0</v>
      </c>
      <c r="AY78" s="63">
        <f t="shared" si="96"/>
        <v>0</v>
      </c>
      <c r="AZ78" s="53">
        <f t="shared" si="97"/>
        <v>0</v>
      </c>
      <c r="BA78" s="54" t="str">
        <f t="shared" si="98"/>
        <v/>
      </c>
      <c r="BB78" s="85">
        <f t="shared" si="99"/>
        <v>0</v>
      </c>
      <c r="BC78" s="63">
        <f t="shared" si="100"/>
        <v>0</v>
      </c>
      <c r="BD78" s="53">
        <f t="shared" si="101"/>
        <v>0</v>
      </c>
      <c r="BE78" s="54" t="str">
        <f t="shared" si="102"/>
        <v/>
      </c>
      <c r="BF78" s="85">
        <f t="shared" si="103"/>
        <v>0</v>
      </c>
      <c r="BG78" s="63">
        <f t="shared" si="104"/>
        <v>0</v>
      </c>
      <c r="BH78" s="53">
        <f t="shared" si="105"/>
        <v>0</v>
      </c>
      <c r="BI78" s="54" t="str">
        <f t="shared" si="106"/>
        <v/>
      </c>
      <c r="BJ78" s="85">
        <f t="shared" si="107"/>
        <v>0</v>
      </c>
      <c r="BK78" s="63">
        <f t="shared" si="108"/>
        <v>0</v>
      </c>
      <c r="BL78" s="53">
        <f t="shared" si="109"/>
        <v>0</v>
      </c>
      <c r="BM78" s="54" t="str">
        <f t="shared" si="110"/>
        <v/>
      </c>
      <c r="BN78" s="85">
        <f t="shared" si="111"/>
        <v>0</v>
      </c>
      <c r="BO78" s="63">
        <f t="shared" si="112"/>
        <v>0</v>
      </c>
      <c r="BP78" s="53">
        <f t="shared" si="113"/>
        <v>0</v>
      </c>
      <c r="BQ78" s="54" t="str">
        <f t="shared" si="114"/>
        <v/>
      </c>
      <c r="BR78" s="85">
        <f t="shared" si="115"/>
        <v>0</v>
      </c>
      <c r="BS78" s="60">
        <f t="shared" si="65"/>
        <v>0</v>
      </c>
      <c r="BT78" s="59">
        <f t="shared" si="66"/>
        <v>0</v>
      </c>
      <c r="BU78" s="57"/>
      <c r="BV78" s="44"/>
      <c r="BY78" s="44"/>
      <c r="BZ78" s="44"/>
      <c r="CA78" s="279">
        <f t="shared" si="116"/>
        <v>0</v>
      </c>
      <c r="CB78" s="44"/>
      <c r="CC78" s="44"/>
      <c r="CD78" s="44"/>
    </row>
    <row r="79" spans="1:82" ht="16.5" hidden="1" customHeight="1">
      <c r="A79" s="366">
        <f t="shared" si="67"/>
        <v>75</v>
      </c>
      <c r="B79" s="29"/>
      <c r="C79" s="367"/>
      <c r="D79" s="368"/>
      <c r="E79" s="369"/>
      <c r="F79" s="30"/>
      <c r="G79" s="31"/>
      <c r="H79" s="32"/>
      <c r="I79" s="370"/>
      <c r="J79" s="370"/>
      <c r="K79" s="33"/>
      <c r="L79" s="33"/>
      <c r="M79" s="33"/>
      <c r="N79" s="371"/>
      <c r="O79" s="372"/>
      <c r="P79" s="372"/>
      <c r="Q79" s="106" t="s">
        <v>160</v>
      </c>
      <c r="R79" s="107" t="s">
        <v>160</v>
      </c>
      <c r="S79" s="43"/>
      <c r="T79" s="122" t="s">
        <v>160</v>
      </c>
      <c r="U79" s="122" t="s">
        <v>160</v>
      </c>
      <c r="V79" s="123" t="s">
        <v>160</v>
      </c>
      <c r="W79" s="63">
        <f t="shared" si="68"/>
        <v>0</v>
      </c>
      <c r="X79" s="53">
        <f t="shared" si="69"/>
        <v>0</v>
      </c>
      <c r="Y79" s="54" t="str">
        <f t="shared" si="70"/>
        <v/>
      </c>
      <c r="Z79" s="85">
        <f t="shared" si="71"/>
        <v>0</v>
      </c>
      <c r="AA79" s="63">
        <f t="shared" si="72"/>
        <v>0</v>
      </c>
      <c r="AB79" s="53">
        <f t="shared" si="73"/>
        <v>0</v>
      </c>
      <c r="AC79" s="54" t="str">
        <f t="shared" si="74"/>
        <v/>
      </c>
      <c r="AD79" s="85">
        <f t="shared" si="75"/>
        <v>0</v>
      </c>
      <c r="AE79" s="63">
        <f t="shared" si="76"/>
        <v>0</v>
      </c>
      <c r="AF79" s="53">
        <f t="shared" si="77"/>
        <v>0</v>
      </c>
      <c r="AG79" s="54" t="str">
        <f t="shared" si="78"/>
        <v/>
      </c>
      <c r="AH79" s="85">
        <f t="shared" si="79"/>
        <v>0</v>
      </c>
      <c r="AI79" s="63">
        <f t="shared" si="80"/>
        <v>0</v>
      </c>
      <c r="AJ79" s="53">
        <f t="shared" si="81"/>
        <v>0</v>
      </c>
      <c r="AK79" s="54" t="str">
        <f t="shared" si="82"/>
        <v/>
      </c>
      <c r="AL79" s="85">
        <f t="shared" si="83"/>
        <v>0</v>
      </c>
      <c r="AM79" s="63">
        <f t="shared" si="84"/>
        <v>0</v>
      </c>
      <c r="AN79" s="53">
        <f t="shared" si="85"/>
        <v>0</v>
      </c>
      <c r="AO79" s="54" t="str">
        <f t="shared" si="86"/>
        <v/>
      </c>
      <c r="AP79" s="85">
        <f t="shared" si="87"/>
        <v>0</v>
      </c>
      <c r="AQ79" s="63">
        <f t="shared" si="88"/>
        <v>0</v>
      </c>
      <c r="AR79" s="53">
        <f t="shared" si="89"/>
        <v>0</v>
      </c>
      <c r="AS79" s="54" t="str">
        <f t="shared" si="90"/>
        <v/>
      </c>
      <c r="AT79" s="85">
        <f t="shared" si="91"/>
        <v>0</v>
      </c>
      <c r="AU79" s="63">
        <f t="shared" si="92"/>
        <v>0</v>
      </c>
      <c r="AV79" s="53">
        <f t="shared" si="93"/>
        <v>0</v>
      </c>
      <c r="AW79" s="54" t="str">
        <f t="shared" si="94"/>
        <v/>
      </c>
      <c r="AX79" s="85">
        <f t="shared" si="95"/>
        <v>0</v>
      </c>
      <c r="AY79" s="63">
        <f t="shared" si="96"/>
        <v>0</v>
      </c>
      <c r="AZ79" s="53">
        <f t="shared" si="97"/>
        <v>0</v>
      </c>
      <c r="BA79" s="54" t="str">
        <f t="shared" si="98"/>
        <v/>
      </c>
      <c r="BB79" s="85">
        <f t="shared" si="99"/>
        <v>0</v>
      </c>
      <c r="BC79" s="63">
        <f t="shared" si="100"/>
        <v>0</v>
      </c>
      <c r="BD79" s="53">
        <f t="shared" si="101"/>
        <v>0</v>
      </c>
      <c r="BE79" s="54" t="str">
        <f t="shared" si="102"/>
        <v/>
      </c>
      <c r="BF79" s="85">
        <f t="shared" si="103"/>
        <v>0</v>
      </c>
      <c r="BG79" s="63">
        <f t="shared" si="104"/>
        <v>0</v>
      </c>
      <c r="BH79" s="53">
        <f t="shared" si="105"/>
        <v>0</v>
      </c>
      <c r="BI79" s="54" t="str">
        <f t="shared" si="106"/>
        <v/>
      </c>
      <c r="BJ79" s="85">
        <f t="shared" si="107"/>
        <v>0</v>
      </c>
      <c r="BK79" s="63">
        <f t="shared" si="108"/>
        <v>0</v>
      </c>
      <c r="BL79" s="53">
        <f t="shared" si="109"/>
        <v>0</v>
      </c>
      <c r="BM79" s="54" t="str">
        <f t="shared" si="110"/>
        <v/>
      </c>
      <c r="BN79" s="85">
        <f t="shared" si="111"/>
        <v>0</v>
      </c>
      <c r="BO79" s="63">
        <f t="shared" si="112"/>
        <v>0</v>
      </c>
      <c r="BP79" s="53">
        <f t="shared" si="113"/>
        <v>0</v>
      </c>
      <c r="BQ79" s="54" t="str">
        <f t="shared" si="114"/>
        <v/>
      </c>
      <c r="BR79" s="85">
        <f t="shared" si="115"/>
        <v>0</v>
      </c>
      <c r="BS79" s="60">
        <f t="shared" si="65"/>
        <v>0</v>
      </c>
      <c r="BT79" s="59">
        <f t="shared" si="66"/>
        <v>0</v>
      </c>
      <c r="BU79" s="57"/>
      <c r="BV79" s="44"/>
      <c r="BY79" s="44"/>
      <c r="BZ79" s="44"/>
      <c r="CA79" s="279">
        <f t="shared" si="116"/>
        <v>0</v>
      </c>
      <c r="CB79" s="44"/>
      <c r="CC79" s="44"/>
      <c r="CD79" s="44"/>
    </row>
    <row r="80" spans="1:82" ht="16.5" hidden="1" customHeight="1">
      <c r="A80" s="366">
        <f t="shared" si="67"/>
        <v>76</v>
      </c>
      <c r="B80" s="29"/>
      <c r="C80" s="367"/>
      <c r="D80" s="368"/>
      <c r="E80" s="369"/>
      <c r="F80" s="30"/>
      <c r="G80" s="31"/>
      <c r="H80" s="32"/>
      <c r="I80" s="370"/>
      <c r="J80" s="370"/>
      <c r="K80" s="33"/>
      <c r="L80" s="33"/>
      <c r="M80" s="33"/>
      <c r="N80" s="371"/>
      <c r="O80" s="372"/>
      <c r="P80" s="372"/>
      <c r="Q80" s="106" t="s">
        <v>160</v>
      </c>
      <c r="R80" s="107" t="s">
        <v>160</v>
      </c>
      <c r="S80" s="43"/>
      <c r="T80" s="122" t="s">
        <v>160</v>
      </c>
      <c r="U80" s="122" t="s">
        <v>160</v>
      </c>
      <c r="V80" s="123" t="s">
        <v>160</v>
      </c>
      <c r="W80" s="63">
        <f t="shared" si="68"/>
        <v>0</v>
      </c>
      <c r="X80" s="53">
        <f t="shared" si="69"/>
        <v>0</v>
      </c>
      <c r="Y80" s="54" t="str">
        <f t="shared" si="70"/>
        <v/>
      </c>
      <c r="Z80" s="85">
        <f t="shared" si="71"/>
        <v>0</v>
      </c>
      <c r="AA80" s="63">
        <f t="shared" si="72"/>
        <v>0</v>
      </c>
      <c r="AB80" s="53">
        <f t="shared" si="73"/>
        <v>0</v>
      </c>
      <c r="AC80" s="54" t="str">
        <f t="shared" si="74"/>
        <v/>
      </c>
      <c r="AD80" s="85">
        <f t="shared" si="75"/>
        <v>0</v>
      </c>
      <c r="AE80" s="63">
        <f t="shared" si="76"/>
        <v>0</v>
      </c>
      <c r="AF80" s="53">
        <f t="shared" si="77"/>
        <v>0</v>
      </c>
      <c r="AG80" s="54" t="str">
        <f t="shared" si="78"/>
        <v/>
      </c>
      <c r="AH80" s="85">
        <f t="shared" si="79"/>
        <v>0</v>
      </c>
      <c r="AI80" s="63">
        <f t="shared" si="80"/>
        <v>0</v>
      </c>
      <c r="AJ80" s="53">
        <f t="shared" si="81"/>
        <v>0</v>
      </c>
      <c r="AK80" s="54" t="str">
        <f t="shared" si="82"/>
        <v/>
      </c>
      <c r="AL80" s="85">
        <f t="shared" si="83"/>
        <v>0</v>
      </c>
      <c r="AM80" s="63">
        <f t="shared" si="84"/>
        <v>0</v>
      </c>
      <c r="AN80" s="53">
        <f t="shared" si="85"/>
        <v>0</v>
      </c>
      <c r="AO80" s="54" t="str">
        <f t="shared" si="86"/>
        <v/>
      </c>
      <c r="AP80" s="85">
        <f t="shared" si="87"/>
        <v>0</v>
      </c>
      <c r="AQ80" s="63">
        <f t="shared" si="88"/>
        <v>0</v>
      </c>
      <c r="AR80" s="53">
        <f t="shared" si="89"/>
        <v>0</v>
      </c>
      <c r="AS80" s="54" t="str">
        <f t="shared" si="90"/>
        <v/>
      </c>
      <c r="AT80" s="85">
        <f t="shared" si="91"/>
        <v>0</v>
      </c>
      <c r="AU80" s="63">
        <f t="shared" si="92"/>
        <v>0</v>
      </c>
      <c r="AV80" s="53">
        <f t="shared" si="93"/>
        <v>0</v>
      </c>
      <c r="AW80" s="54" t="str">
        <f t="shared" si="94"/>
        <v/>
      </c>
      <c r="AX80" s="85">
        <f t="shared" si="95"/>
        <v>0</v>
      </c>
      <c r="AY80" s="63">
        <f t="shared" si="96"/>
        <v>0</v>
      </c>
      <c r="AZ80" s="53">
        <f t="shared" si="97"/>
        <v>0</v>
      </c>
      <c r="BA80" s="54" t="str">
        <f t="shared" si="98"/>
        <v/>
      </c>
      <c r="BB80" s="85">
        <f t="shared" si="99"/>
        <v>0</v>
      </c>
      <c r="BC80" s="63">
        <f t="shared" si="100"/>
        <v>0</v>
      </c>
      <c r="BD80" s="53">
        <f t="shared" si="101"/>
        <v>0</v>
      </c>
      <c r="BE80" s="54" t="str">
        <f t="shared" si="102"/>
        <v/>
      </c>
      <c r="BF80" s="85">
        <f t="shared" si="103"/>
        <v>0</v>
      </c>
      <c r="BG80" s="63">
        <f t="shared" si="104"/>
        <v>0</v>
      </c>
      <c r="BH80" s="53">
        <f t="shared" si="105"/>
        <v>0</v>
      </c>
      <c r="BI80" s="54" t="str">
        <f t="shared" si="106"/>
        <v/>
      </c>
      <c r="BJ80" s="85">
        <f t="shared" si="107"/>
        <v>0</v>
      </c>
      <c r="BK80" s="63">
        <f t="shared" si="108"/>
        <v>0</v>
      </c>
      <c r="BL80" s="53">
        <f t="shared" si="109"/>
        <v>0</v>
      </c>
      <c r="BM80" s="54" t="str">
        <f t="shared" si="110"/>
        <v/>
      </c>
      <c r="BN80" s="85">
        <f t="shared" si="111"/>
        <v>0</v>
      </c>
      <c r="BO80" s="63">
        <f t="shared" si="112"/>
        <v>0</v>
      </c>
      <c r="BP80" s="53">
        <f t="shared" si="113"/>
        <v>0</v>
      </c>
      <c r="BQ80" s="54" t="str">
        <f t="shared" si="114"/>
        <v/>
      </c>
      <c r="BR80" s="85">
        <f t="shared" si="115"/>
        <v>0</v>
      </c>
      <c r="BS80" s="60">
        <f t="shared" si="65"/>
        <v>0</v>
      </c>
      <c r="BT80" s="59">
        <f t="shared" si="66"/>
        <v>0</v>
      </c>
      <c r="BU80" s="57"/>
      <c r="BV80" s="44"/>
      <c r="BY80" s="44"/>
      <c r="BZ80" s="44"/>
      <c r="CA80" s="279">
        <f t="shared" si="116"/>
        <v>0</v>
      </c>
      <c r="CB80" s="44"/>
      <c r="CC80" s="44"/>
      <c r="CD80" s="44"/>
    </row>
    <row r="81" spans="1:82" ht="16.5" hidden="1" customHeight="1">
      <c r="A81" s="366">
        <f t="shared" si="67"/>
        <v>77</v>
      </c>
      <c r="B81" s="29"/>
      <c r="C81" s="367"/>
      <c r="D81" s="368"/>
      <c r="E81" s="369"/>
      <c r="F81" s="30"/>
      <c r="G81" s="31"/>
      <c r="H81" s="32"/>
      <c r="I81" s="370"/>
      <c r="J81" s="370"/>
      <c r="K81" s="33"/>
      <c r="L81" s="33"/>
      <c r="M81" s="33"/>
      <c r="N81" s="371"/>
      <c r="O81" s="372"/>
      <c r="P81" s="372"/>
      <c r="Q81" s="106" t="s">
        <v>160</v>
      </c>
      <c r="R81" s="107" t="s">
        <v>160</v>
      </c>
      <c r="S81" s="43"/>
      <c r="T81" s="122" t="s">
        <v>160</v>
      </c>
      <c r="U81" s="122" t="s">
        <v>160</v>
      </c>
      <c r="V81" s="123" t="s">
        <v>160</v>
      </c>
      <c r="W81" s="63">
        <f t="shared" si="68"/>
        <v>0</v>
      </c>
      <c r="X81" s="53">
        <f t="shared" si="69"/>
        <v>0</v>
      </c>
      <c r="Y81" s="54" t="str">
        <f t="shared" si="70"/>
        <v/>
      </c>
      <c r="Z81" s="85">
        <f t="shared" si="71"/>
        <v>0</v>
      </c>
      <c r="AA81" s="63">
        <f t="shared" si="72"/>
        <v>0</v>
      </c>
      <c r="AB81" s="53">
        <f t="shared" si="73"/>
        <v>0</v>
      </c>
      <c r="AC81" s="54" t="str">
        <f t="shared" si="74"/>
        <v/>
      </c>
      <c r="AD81" s="85">
        <f t="shared" si="75"/>
        <v>0</v>
      </c>
      <c r="AE81" s="63">
        <f t="shared" si="76"/>
        <v>0</v>
      </c>
      <c r="AF81" s="53">
        <f t="shared" si="77"/>
        <v>0</v>
      </c>
      <c r="AG81" s="54" t="str">
        <f t="shared" si="78"/>
        <v/>
      </c>
      <c r="AH81" s="85">
        <f t="shared" si="79"/>
        <v>0</v>
      </c>
      <c r="AI81" s="63">
        <f t="shared" si="80"/>
        <v>0</v>
      </c>
      <c r="AJ81" s="53">
        <f t="shared" si="81"/>
        <v>0</v>
      </c>
      <c r="AK81" s="54" t="str">
        <f t="shared" si="82"/>
        <v/>
      </c>
      <c r="AL81" s="85">
        <f t="shared" si="83"/>
        <v>0</v>
      </c>
      <c r="AM81" s="63">
        <f t="shared" si="84"/>
        <v>0</v>
      </c>
      <c r="AN81" s="53">
        <f t="shared" si="85"/>
        <v>0</v>
      </c>
      <c r="AO81" s="54" t="str">
        <f t="shared" si="86"/>
        <v/>
      </c>
      <c r="AP81" s="85">
        <f t="shared" si="87"/>
        <v>0</v>
      </c>
      <c r="AQ81" s="63">
        <f t="shared" si="88"/>
        <v>0</v>
      </c>
      <c r="AR81" s="53">
        <f t="shared" si="89"/>
        <v>0</v>
      </c>
      <c r="AS81" s="54" t="str">
        <f t="shared" si="90"/>
        <v/>
      </c>
      <c r="AT81" s="85">
        <f t="shared" si="91"/>
        <v>0</v>
      </c>
      <c r="AU81" s="63">
        <f t="shared" si="92"/>
        <v>0</v>
      </c>
      <c r="AV81" s="53">
        <f t="shared" si="93"/>
        <v>0</v>
      </c>
      <c r="AW81" s="54" t="str">
        <f t="shared" si="94"/>
        <v/>
      </c>
      <c r="AX81" s="85">
        <f t="shared" si="95"/>
        <v>0</v>
      </c>
      <c r="AY81" s="63">
        <f t="shared" si="96"/>
        <v>0</v>
      </c>
      <c r="AZ81" s="53">
        <f t="shared" si="97"/>
        <v>0</v>
      </c>
      <c r="BA81" s="54" t="str">
        <f t="shared" si="98"/>
        <v/>
      </c>
      <c r="BB81" s="85">
        <f t="shared" si="99"/>
        <v>0</v>
      </c>
      <c r="BC81" s="63">
        <f t="shared" si="100"/>
        <v>0</v>
      </c>
      <c r="BD81" s="53">
        <f t="shared" si="101"/>
        <v>0</v>
      </c>
      <c r="BE81" s="54" t="str">
        <f t="shared" si="102"/>
        <v/>
      </c>
      <c r="BF81" s="85">
        <f t="shared" si="103"/>
        <v>0</v>
      </c>
      <c r="BG81" s="63">
        <f t="shared" si="104"/>
        <v>0</v>
      </c>
      <c r="BH81" s="53">
        <f t="shared" si="105"/>
        <v>0</v>
      </c>
      <c r="BI81" s="54" t="str">
        <f t="shared" si="106"/>
        <v/>
      </c>
      <c r="BJ81" s="85">
        <f t="shared" si="107"/>
        <v>0</v>
      </c>
      <c r="BK81" s="63">
        <f t="shared" si="108"/>
        <v>0</v>
      </c>
      <c r="BL81" s="53">
        <f t="shared" si="109"/>
        <v>0</v>
      </c>
      <c r="BM81" s="54" t="str">
        <f t="shared" si="110"/>
        <v/>
      </c>
      <c r="BN81" s="85">
        <f t="shared" si="111"/>
        <v>0</v>
      </c>
      <c r="BO81" s="63">
        <f t="shared" si="112"/>
        <v>0</v>
      </c>
      <c r="BP81" s="53">
        <f t="shared" si="113"/>
        <v>0</v>
      </c>
      <c r="BQ81" s="54" t="str">
        <f t="shared" si="114"/>
        <v/>
      </c>
      <c r="BR81" s="85">
        <f t="shared" si="115"/>
        <v>0</v>
      </c>
      <c r="BS81" s="60">
        <f t="shared" si="65"/>
        <v>0</v>
      </c>
      <c r="BT81" s="59">
        <f t="shared" si="66"/>
        <v>0</v>
      </c>
      <c r="BU81" s="57"/>
      <c r="BV81" s="44"/>
      <c r="BY81" s="44"/>
      <c r="BZ81" s="44"/>
      <c r="CA81" s="279">
        <f t="shared" si="116"/>
        <v>0</v>
      </c>
      <c r="CB81" s="44"/>
      <c r="CC81" s="44"/>
      <c r="CD81" s="44"/>
    </row>
    <row r="82" spans="1:82" ht="16.5" hidden="1" customHeight="1">
      <c r="A82" s="366">
        <f t="shared" si="67"/>
        <v>78</v>
      </c>
      <c r="B82" s="29"/>
      <c r="C82" s="367"/>
      <c r="D82" s="368"/>
      <c r="E82" s="369"/>
      <c r="F82" s="30"/>
      <c r="G82" s="31"/>
      <c r="H82" s="32"/>
      <c r="I82" s="370"/>
      <c r="J82" s="370"/>
      <c r="K82" s="33"/>
      <c r="L82" s="33"/>
      <c r="M82" s="33"/>
      <c r="N82" s="371"/>
      <c r="O82" s="372"/>
      <c r="P82" s="372"/>
      <c r="Q82" s="106" t="s">
        <v>160</v>
      </c>
      <c r="R82" s="107" t="s">
        <v>160</v>
      </c>
      <c r="S82" s="43"/>
      <c r="T82" s="122" t="s">
        <v>160</v>
      </c>
      <c r="U82" s="122" t="s">
        <v>160</v>
      </c>
      <c r="V82" s="123" t="s">
        <v>160</v>
      </c>
      <c r="W82" s="63">
        <f t="shared" si="68"/>
        <v>0</v>
      </c>
      <c r="X82" s="53">
        <f t="shared" si="69"/>
        <v>0</v>
      </c>
      <c r="Y82" s="54" t="str">
        <f t="shared" si="70"/>
        <v/>
      </c>
      <c r="Z82" s="85">
        <f t="shared" si="71"/>
        <v>0</v>
      </c>
      <c r="AA82" s="63">
        <f t="shared" si="72"/>
        <v>0</v>
      </c>
      <c r="AB82" s="53">
        <f t="shared" si="73"/>
        <v>0</v>
      </c>
      <c r="AC82" s="54" t="str">
        <f t="shared" si="74"/>
        <v/>
      </c>
      <c r="AD82" s="85">
        <f t="shared" si="75"/>
        <v>0</v>
      </c>
      <c r="AE82" s="63">
        <f t="shared" si="76"/>
        <v>0</v>
      </c>
      <c r="AF82" s="53">
        <f t="shared" si="77"/>
        <v>0</v>
      </c>
      <c r="AG82" s="54" t="str">
        <f t="shared" si="78"/>
        <v/>
      </c>
      <c r="AH82" s="85">
        <f t="shared" si="79"/>
        <v>0</v>
      </c>
      <c r="AI82" s="63">
        <f t="shared" si="80"/>
        <v>0</v>
      </c>
      <c r="AJ82" s="53">
        <f t="shared" si="81"/>
        <v>0</v>
      </c>
      <c r="AK82" s="54" t="str">
        <f t="shared" si="82"/>
        <v/>
      </c>
      <c r="AL82" s="85">
        <f t="shared" si="83"/>
        <v>0</v>
      </c>
      <c r="AM82" s="63">
        <f t="shared" si="84"/>
        <v>0</v>
      </c>
      <c r="AN82" s="53">
        <f t="shared" si="85"/>
        <v>0</v>
      </c>
      <c r="AO82" s="54" t="str">
        <f t="shared" si="86"/>
        <v/>
      </c>
      <c r="AP82" s="85">
        <f t="shared" si="87"/>
        <v>0</v>
      </c>
      <c r="AQ82" s="63">
        <f t="shared" si="88"/>
        <v>0</v>
      </c>
      <c r="AR82" s="53">
        <f t="shared" si="89"/>
        <v>0</v>
      </c>
      <c r="AS82" s="54" t="str">
        <f t="shared" si="90"/>
        <v/>
      </c>
      <c r="AT82" s="85">
        <f t="shared" si="91"/>
        <v>0</v>
      </c>
      <c r="AU82" s="63">
        <f t="shared" si="92"/>
        <v>0</v>
      </c>
      <c r="AV82" s="53">
        <f t="shared" si="93"/>
        <v>0</v>
      </c>
      <c r="AW82" s="54" t="str">
        <f t="shared" si="94"/>
        <v/>
      </c>
      <c r="AX82" s="85">
        <f t="shared" si="95"/>
        <v>0</v>
      </c>
      <c r="AY82" s="63">
        <f t="shared" si="96"/>
        <v>0</v>
      </c>
      <c r="AZ82" s="53">
        <f t="shared" si="97"/>
        <v>0</v>
      </c>
      <c r="BA82" s="54" t="str">
        <f t="shared" si="98"/>
        <v/>
      </c>
      <c r="BB82" s="85">
        <f t="shared" si="99"/>
        <v>0</v>
      </c>
      <c r="BC82" s="63">
        <f t="shared" si="100"/>
        <v>0</v>
      </c>
      <c r="BD82" s="53">
        <f t="shared" si="101"/>
        <v>0</v>
      </c>
      <c r="BE82" s="54" t="str">
        <f t="shared" si="102"/>
        <v/>
      </c>
      <c r="BF82" s="85">
        <f t="shared" si="103"/>
        <v>0</v>
      </c>
      <c r="BG82" s="63">
        <f t="shared" si="104"/>
        <v>0</v>
      </c>
      <c r="BH82" s="53">
        <f t="shared" si="105"/>
        <v>0</v>
      </c>
      <c r="BI82" s="54" t="str">
        <f t="shared" si="106"/>
        <v/>
      </c>
      <c r="BJ82" s="85">
        <f t="shared" si="107"/>
        <v>0</v>
      </c>
      <c r="BK82" s="63">
        <f t="shared" si="108"/>
        <v>0</v>
      </c>
      <c r="BL82" s="53">
        <f t="shared" si="109"/>
        <v>0</v>
      </c>
      <c r="BM82" s="54" t="str">
        <f t="shared" si="110"/>
        <v/>
      </c>
      <c r="BN82" s="85">
        <f t="shared" si="111"/>
        <v>0</v>
      </c>
      <c r="BO82" s="63">
        <f t="shared" si="112"/>
        <v>0</v>
      </c>
      <c r="BP82" s="53">
        <f t="shared" si="113"/>
        <v>0</v>
      </c>
      <c r="BQ82" s="54" t="str">
        <f t="shared" si="114"/>
        <v/>
      </c>
      <c r="BR82" s="85">
        <f t="shared" si="115"/>
        <v>0</v>
      </c>
      <c r="BS82" s="60">
        <f t="shared" si="65"/>
        <v>0</v>
      </c>
      <c r="BT82" s="59">
        <f t="shared" si="66"/>
        <v>0</v>
      </c>
      <c r="BU82" s="57"/>
      <c r="BV82" s="44"/>
      <c r="BY82" s="44"/>
      <c r="BZ82" s="44"/>
      <c r="CA82" s="279">
        <f t="shared" si="116"/>
        <v>0</v>
      </c>
      <c r="CB82" s="44"/>
      <c r="CC82" s="44"/>
      <c r="CD82" s="44"/>
    </row>
    <row r="83" spans="1:82" ht="16.5" hidden="1" customHeight="1">
      <c r="A83" s="366">
        <f t="shared" si="67"/>
        <v>79</v>
      </c>
      <c r="B83" s="29"/>
      <c r="C83" s="367"/>
      <c r="D83" s="368"/>
      <c r="E83" s="369"/>
      <c r="F83" s="30"/>
      <c r="G83" s="31"/>
      <c r="H83" s="32"/>
      <c r="I83" s="370"/>
      <c r="J83" s="370"/>
      <c r="K83" s="33"/>
      <c r="L83" s="33"/>
      <c r="M83" s="33"/>
      <c r="N83" s="371"/>
      <c r="O83" s="372"/>
      <c r="P83" s="372"/>
      <c r="Q83" s="106" t="s">
        <v>160</v>
      </c>
      <c r="R83" s="107" t="s">
        <v>160</v>
      </c>
      <c r="S83" s="43"/>
      <c r="T83" s="122" t="s">
        <v>160</v>
      </c>
      <c r="U83" s="122" t="s">
        <v>160</v>
      </c>
      <c r="V83" s="123" t="s">
        <v>160</v>
      </c>
      <c r="W83" s="63">
        <f t="shared" si="68"/>
        <v>0</v>
      </c>
      <c r="X83" s="53">
        <f t="shared" si="69"/>
        <v>0</v>
      </c>
      <c r="Y83" s="54" t="str">
        <f t="shared" si="70"/>
        <v/>
      </c>
      <c r="Z83" s="85">
        <f t="shared" si="71"/>
        <v>0</v>
      </c>
      <c r="AA83" s="63">
        <f t="shared" si="72"/>
        <v>0</v>
      </c>
      <c r="AB83" s="53">
        <f t="shared" si="73"/>
        <v>0</v>
      </c>
      <c r="AC83" s="54" t="str">
        <f t="shared" si="74"/>
        <v/>
      </c>
      <c r="AD83" s="85">
        <f t="shared" si="75"/>
        <v>0</v>
      </c>
      <c r="AE83" s="63">
        <f t="shared" si="76"/>
        <v>0</v>
      </c>
      <c r="AF83" s="53">
        <f t="shared" si="77"/>
        <v>0</v>
      </c>
      <c r="AG83" s="54" t="str">
        <f t="shared" si="78"/>
        <v/>
      </c>
      <c r="AH83" s="85">
        <f t="shared" si="79"/>
        <v>0</v>
      </c>
      <c r="AI83" s="63">
        <f t="shared" si="80"/>
        <v>0</v>
      </c>
      <c r="AJ83" s="53">
        <f t="shared" si="81"/>
        <v>0</v>
      </c>
      <c r="AK83" s="54" t="str">
        <f t="shared" si="82"/>
        <v/>
      </c>
      <c r="AL83" s="85">
        <f t="shared" si="83"/>
        <v>0</v>
      </c>
      <c r="AM83" s="63">
        <f t="shared" si="84"/>
        <v>0</v>
      </c>
      <c r="AN83" s="53">
        <f t="shared" si="85"/>
        <v>0</v>
      </c>
      <c r="AO83" s="54" t="str">
        <f t="shared" si="86"/>
        <v/>
      </c>
      <c r="AP83" s="85">
        <f t="shared" si="87"/>
        <v>0</v>
      </c>
      <c r="AQ83" s="63">
        <f t="shared" si="88"/>
        <v>0</v>
      </c>
      <c r="AR83" s="53">
        <f t="shared" si="89"/>
        <v>0</v>
      </c>
      <c r="AS83" s="54" t="str">
        <f t="shared" si="90"/>
        <v/>
      </c>
      <c r="AT83" s="85">
        <f t="shared" si="91"/>
        <v>0</v>
      </c>
      <c r="AU83" s="63">
        <f t="shared" si="92"/>
        <v>0</v>
      </c>
      <c r="AV83" s="53">
        <f t="shared" si="93"/>
        <v>0</v>
      </c>
      <c r="AW83" s="54" t="str">
        <f t="shared" si="94"/>
        <v/>
      </c>
      <c r="AX83" s="85">
        <f t="shared" si="95"/>
        <v>0</v>
      </c>
      <c r="AY83" s="63">
        <f t="shared" si="96"/>
        <v>0</v>
      </c>
      <c r="AZ83" s="53">
        <f t="shared" si="97"/>
        <v>0</v>
      </c>
      <c r="BA83" s="54" t="str">
        <f t="shared" si="98"/>
        <v/>
      </c>
      <c r="BB83" s="85">
        <f t="shared" si="99"/>
        <v>0</v>
      </c>
      <c r="BC83" s="63">
        <f t="shared" si="100"/>
        <v>0</v>
      </c>
      <c r="BD83" s="53">
        <f t="shared" si="101"/>
        <v>0</v>
      </c>
      <c r="BE83" s="54" t="str">
        <f t="shared" si="102"/>
        <v/>
      </c>
      <c r="BF83" s="85">
        <f t="shared" si="103"/>
        <v>0</v>
      </c>
      <c r="BG83" s="63">
        <f t="shared" si="104"/>
        <v>0</v>
      </c>
      <c r="BH83" s="53">
        <f t="shared" si="105"/>
        <v>0</v>
      </c>
      <c r="BI83" s="54" t="str">
        <f t="shared" si="106"/>
        <v/>
      </c>
      <c r="BJ83" s="85">
        <f t="shared" si="107"/>
        <v>0</v>
      </c>
      <c r="BK83" s="63">
        <f t="shared" si="108"/>
        <v>0</v>
      </c>
      <c r="BL83" s="53">
        <f t="shared" si="109"/>
        <v>0</v>
      </c>
      <c r="BM83" s="54" t="str">
        <f t="shared" si="110"/>
        <v/>
      </c>
      <c r="BN83" s="85">
        <f t="shared" si="111"/>
        <v>0</v>
      </c>
      <c r="BO83" s="63">
        <f t="shared" si="112"/>
        <v>0</v>
      </c>
      <c r="BP83" s="53">
        <f t="shared" si="113"/>
        <v>0</v>
      </c>
      <c r="BQ83" s="54" t="str">
        <f t="shared" si="114"/>
        <v/>
      </c>
      <c r="BR83" s="85">
        <f t="shared" si="115"/>
        <v>0</v>
      </c>
      <c r="BS83" s="60">
        <f t="shared" si="65"/>
        <v>0</v>
      </c>
      <c r="BT83" s="59">
        <f t="shared" si="66"/>
        <v>0</v>
      </c>
      <c r="BU83" s="57"/>
      <c r="BV83" s="44"/>
      <c r="BY83" s="44"/>
      <c r="BZ83" s="44"/>
      <c r="CA83" s="279">
        <f t="shared" si="116"/>
        <v>0</v>
      </c>
      <c r="CB83" s="44"/>
      <c r="CC83" s="44"/>
      <c r="CD83" s="44"/>
    </row>
    <row r="84" spans="1:82" ht="16.5" hidden="1" customHeight="1">
      <c r="A84" s="366">
        <f t="shared" si="67"/>
        <v>80</v>
      </c>
      <c r="B84" s="29"/>
      <c r="C84" s="367"/>
      <c r="D84" s="368"/>
      <c r="E84" s="369"/>
      <c r="F84" s="30"/>
      <c r="G84" s="31"/>
      <c r="H84" s="32"/>
      <c r="I84" s="370"/>
      <c r="J84" s="370"/>
      <c r="K84" s="33"/>
      <c r="L84" s="33"/>
      <c r="M84" s="33"/>
      <c r="N84" s="371"/>
      <c r="O84" s="372"/>
      <c r="P84" s="372"/>
      <c r="Q84" s="106" t="s">
        <v>160</v>
      </c>
      <c r="R84" s="107" t="s">
        <v>160</v>
      </c>
      <c r="S84" s="43"/>
      <c r="T84" s="122" t="s">
        <v>160</v>
      </c>
      <c r="U84" s="122" t="s">
        <v>160</v>
      </c>
      <c r="V84" s="123" t="s">
        <v>160</v>
      </c>
      <c r="W84" s="63">
        <f t="shared" si="68"/>
        <v>0</v>
      </c>
      <c r="X84" s="53">
        <f t="shared" si="69"/>
        <v>0</v>
      </c>
      <c r="Y84" s="54" t="str">
        <f t="shared" si="70"/>
        <v/>
      </c>
      <c r="Z84" s="85">
        <f t="shared" si="71"/>
        <v>0</v>
      </c>
      <c r="AA84" s="63">
        <f t="shared" si="72"/>
        <v>0</v>
      </c>
      <c r="AB84" s="53">
        <f t="shared" si="73"/>
        <v>0</v>
      </c>
      <c r="AC84" s="54" t="str">
        <f t="shared" si="74"/>
        <v/>
      </c>
      <c r="AD84" s="85">
        <f t="shared" si="75"/>
        <v>0</v>
      </c>
      <c r="AE84" s="63">
        <f t="shared" si="76"/>
        <v>0</v>
      </c>
      <c r="AF84" s="53">
        <f t="shared" si="77"/>
        <v>0</v>
      </c>
      <c r="AG84" s="54" t="str">
        <f t="shared" si="78"/>
        <v/>
      </c>
      <c r="AH84" s="85">
        <f t="shared" si="79"/>
        <v>0</v>
      </c>
      <c r="AI84" s="63">
        <f t="shared" si="80"/>
        <v>0</v>
      </c>
      <c r="AJ84" s="53">
        <f t="shared" si="81"/>
        <v>0</v>
      </c>
      <c r="AK84" s="54" t="str">
        <f t="shared" si="82"/>
        <v/>
      </c>
      <c r="AL84" s="85">
        <f t="shared" si="83"/>
        <v>0</v>
      </c>
      <c r="AM84" s="63">
        <f t="shared" si="84"/>
        <v>0</v>
      </c>
      <c r="AN84" s="53">
        <f t="shared" si="85"/>
        <v>0</v>
      </c>
      <c r="AO84" s="54" t="str">
        <f t="shared" si="86"/>
        <v/>
      </c>
      <c r="AP84" s="85">
        <f t="shared" si="87"/>
        <v>0</v>
      </c>
      <c r="AQ84" s="63">
        <f t="shared" si="88"/>
        <v>0</v>
      </c>
      <c r="AR84" s="53">
        <f t="shared" si="89"/>
        <v>0</v>
      </c>
      <c r="AS84" s="54" t="str">
        <f t="shared" si="90"/>
        <v/>
      </c>
      <c r="AT84" s="85">
        <f t="shared" si="91"/>
        <v>0</v>
      </c>
      <c r="AU84" s="63">
        <f t="shared" si="92"/>
        <v>0</v>
      </c>
      <c r="AV84" s="53">
        <f t="shared" si="93"/>
        <v>0</v>
      </c>
      <c r="AW84" s="54" t="str">
        <f t="shared" si="94"/>
        <v/>
      </c>
      <c r="AX84" s="85">
        <f t="shared" si="95"/>
        <v>0</v>
      </c>
      <c r="AY84" s="63">
        <f t="shared" si="96"/>
        <v>0</v>
      </c>
      <c r="AZ84" s="53">
        <f t="shared" si="97"/>
        <v>0</v>
      </c>
      <c r="BA84" s="54" t="str">
        <f t="shared" si="98"/>
        <v/>
      </c>
      <c r="BB84" s="85">
        <f t="shared" si="99"/>
        <v>0</v>
      </c>
      <c r="BC84" s="63">
        <f t="shared" si="100"/>
        <v>0</v>
      </c>
      <c r="BD84" s="53">
        <f t="shared" si="101"/>
        <v>0</v>
      </c>
      <c r="BE84" s="54" t="str">
        <f t="shared" si="102"/>
        <v/>
      </c>
      <c r="BF84" s="85">
        <f t="shared" si="103"/>
        <v>0</v>
      </c>
      <c r="BG84" s="63">
        <f t="shared" si="104"/>
        <v>0</v>
      </c>
      <c r="BH84" s="53">
        <f t="shared" si="105"/>
        <v>0</v>
      </c>
      <c r="BI84" s="54" t="str">
        <f t="shared" si="106"/>
        <v/>
      </c>
      <c r="BJ84" s="85">
        <f t="shared" si="107"/>
        <v>0</v>
      </c>
      <c r="BK84" s="63">
        <f t="shared" si="108"/>
        <v>0</v>
      </c>
      <c r="BL84" s="53">
        <f t="shared" si="109"/>
        <v>0</v>
      </c>
      <c r="BM84" s="54" t="str">
        <f t="shared" si="110"/>
        <v/>
      </c>
      <c r="BN84" s="85">
        <f t="shared" si="111"/>
        <v>0</v>
      </c>
      <c r="BO84" s="63">
        <f t="shared" si="112"/>
        <v>0</v>
      </c>
      <c r="BP84" s="53">
        <f t="shared" si="113"/>
        <v>0</v>
      </c>
      <c r="BQ84" s="54" t="str">
        <f t="shared" si="114"/>
        <v/>
      </c>
      <c r="BR84" s="85">
        <f t="shared" si="115"/>
        <v>0</v>
      </c>
      <c r="BS84" s="60">
        <f t="shared" si="65"/>
        <v>0</v>
      </c>
      <c r="BT84" s="59">
        <f t="shared" si="66"/>
        <v>0</v>
      </c>
      <c r="BU84" s="57"/>
      <c r="BV84" s="44"/>
      <c r="BY84" s="44"/>
      <c r="BZ84" s="44"/>
      <c r="CA84" s="279">
        <f t="shared" si="116"/>
        <v>0</v>
      </c>
      <c r="CB84" s="44"/>
      <c r="CC84" s="44"/>
      <c r="CD84" s="44"/>
    </row>
    <row r="85" spans="1:82" ht="16.5" hidden="1" customHeight="1">
      <c r="A85" s="366">
        <f t="shared" si="67"/>
        <v>81</v>
      </c>
      <c r="B85" s="29"/>
      <c r="C85" s="367"/>
      <c r="D85" s="368"/>
      <c r="E85" s="369"/>
      <c r="F85" s="30"/>
      <c r="G85" s="31"/>
      <c r="H85" s="32"/>
      <c r="I85" s="370"/>
      <c r="J85" s="370"/>
      <c r="K85" s="33"/>
      <c r="L85" s="33"/>
      <c r="M85" s="33"/>
      <c r="N85" s="371"/>
      <c r="O85" s="372"/>
      <c r="P85" s="372"/>
      <c r="Q85" s="106" t="s">
        <v>160</v>
      </c>
      <c r="R85" s="107" t="s">
        <v>160</v>
      </c>
      <c r="S85" s="43"/>
      <c r="T85" s="122" t="s">
        <v>160</v>
      </c>
      <c r="U85" s="122" t="s">
        <v>160</v>
      </c>
      <c r="V85" s="123" t="s">
        <v>160</v>
      </c>
      <c r="W85" s="63">
        <f t="shared" si="68"/>
        <v>0</v>
      </c>
      <c r="X85" s="53">
        <f t="shared" si="69"/>
        <v>0</v>
      </c>
      <c r="Y85" s="54" t="str">
        <f t="shared" si="70"/>
        <v/>
      </c>
      <c r="Z85" s="85">
        <f t="shared" si="71"/>
        <v>0</v>
      </c>
      <c r="AA85" s="63">
        <f t="shared" si="72"/>
        <v>0</v>
      </c>
      <c r="AB85" s="53">
        <f t="shared" si="73"/>
        <v>0</v>
      </c>
      <c r="AC85" s="54" t="str">
        <f t="shared" si="74"/>
        <v/>
      </c>
      <c r="AD85" s="85">
        <f t="shared" si="75"/>
        <v>0</v>
      </c>
      <c r="AE85" s="63">
        <f t="shared" si="76"/>
        <v>0</v>
      </c>
      <c r="AF85" s="53">
        <f t="shared" si="77"/>
        <v>0</v>
      </c>
      <c r="AG85" s="54" t="str">
        <f t="shared" si="78"/>
        <v/>
      </c>
      <c r="AH85" s="85">
        <f t="shared" si="79"/>
        <v>0</v>
      </c>
      <c r="AI85" s="63">
        <f t="shared" si="80"/>
        <v>0</v>
      </c>
      <c r="AJ85" s="53">
        <f t="shared" si="81"/>
        <v>0</v>
      </c>
      <c r="AK85" s="54" t="str">
        <f t="shared" si="82"/>
        <v/>
      </c>
      <c r="AL85" s="85">
        <f t="shared" si="83"/>
        <v>0</v>
      </c>
      <c r="AM85" s="63">
        <f t="shared" si="84"/>
        <v>0</v>
      </c>
      <c r="AN85" s="53">
        <f t="shared" si="85"/>
        <v>0</v>
      </c>
      <c r="AO85" s="54" t="str">
        <f t="shared" si="86"/>
        <v/>
      </c>
      <c r="AP85" s="85">
        <f t="shared" si="87"/>
        <v>0</v>
      </c>
      <c r="AQ85" s="63">
        <f t="shared" si="88"/>
        <v>0</v>
      </c>
      <c r="AR85" s="53">
        <f t="shared" si="89"/>
        <v>0</v>
      </c>
      <c r="AS85" s="54" t="str">
        <f t="shared" si="90"/>
        <v/>
      </c>
      <c r="AT85" s="85">
        <f t="shared" si="91"/>
        <v>0</v>
      </c>
      <c r="AU85" s="63">
        <f t="shared" si="92"/>
        <v>0</v>
      </c>
      <c r="AV85" s="53">
        <f t="shared" si="93"/>
        <v>0</v>
      </c>
      <c r="AW85" s="54" t="str">
        <f t="shared" si="94"/>
        <v/>
      </c>
      <c r="AX85" s="85">
        <f t="shared" si="95"/>
        <v>0</v>
      </c>
      <c r="AY85" s="63">
        <f t="shared" si="96"/>
        <v>0</v>
      </c>
      <c r="AZ85" s="53">
        <f t="shared" si="97"/>
        <v>0</v>
      </c>
      <c r="BA85" s="54" t="str">
        <f t="shared" si="98"/>
        <v/>
      </c>
      <c r="BB85" s="85">
        <f t="shared" si="99"/>
        <v>0</v>
      </c>
      <c r="BC85" s="63">
        <f t="shared" si="100"/>
        <v>0</v>
      </c>
      <c r="BD85" s="53">
        <f t="shared" si="101"/>
        <v>0</v>
      </c>
      <c r="BE85" s="54" t="str">
        <f t="shared" si="102"/>
        <v/>
      </c>
      <c r="BF85" s="85">
        <f t="shared" si="103"/>
        <v>0</v>
      </c>
      <c r="BG85" s="63">
        <f t="shared" si="104"/>
        <v>0</v>
      </c>
      <c r="BH85" s="53">
        <f t="shared" si="105"/>
        <v>0</v>
      </c>
      <c r="BI85" s="54" t="str">
        <f t="shared" si="106"/>
        <v/>
      </c>
      <c r="BJ85" s="85">
        <f t="shared" si="107"/>
        <v>0</v>
      </c>
      <c r="BK85" s="63">
        <f t="shared" si="108"/>
        <v>0</v>
      </c>
      <c r="BL85" s="53">
        <f t="shared" si="109"/>
        <v>0</v>
      </c>
      <c r="BM85" s="54" t="str">
        <f t="shared" si="110"/>
        <v/>
      </c>
      <c r="BN85" s="85">
        <f t="shared" si="111"/>
        <v>0</v>
      </c>
      <c r="BO85" s="63">
        <f t="shared" si="112"/>
        <v>0</v>
      </c>
      <c r="BP85" s="53">
        <f t="shared" si="113"/>
        <v>0</v>
      </c>
      <c r="BQ85" s="54" t="str">
        <f t="shared" si="114"/>
        <v/>
      </c>
      <c r="BR85" s="85">
        <f t="shared" si="115"/>
        <v>0</v>
      </c>
      <c r="BS85" s="60">
        <f t="shared" si="65"/>
        <v>0</v>
      </c>
      <c r="BT85" s="59">
        <f t="shared" si="66"/>
        <v>0</v>
      </c>
      <c r="BU85" s="57"/>
      <c r="BV85" s="44"/>
      <c r="BY85" s="44"/>
      <c r="BZ85" s="44"/>
      <c r="CA85" s="279">
        <f t="shared" si="116"/>
        <v>0</v>
      </c>
      <c r="CB85" s="44"/>
      <c r="CC85" s="44"/>
      <c r="CD85" s="44"/>
    </row>
    <row r="86" spans="1:82" ht="16.5" hidden="1" customHeight="1">
      <c r="A86" s="366">
        <f t="shared" si="67"/>
        <v>82</v>
      </c>
      <c r="B86" s="29"/>
      <c r="C86" s="367"/>
      <c r="D86" s="368"/>
      <c r="E86" s="369"/>
      <c r="F86" s="30"/>
      <c r="G86" s="31"/>
      <c r="H86" s="32"/>
      <c r="I86" s="370"/>
      <c r="J86" s="370"/>
      <c r="K86" s="33"/>
      <c r="L86" s="33"/>
      <c r="M86" s="33"/>
      <c r="N86" s="371"/>
      <c r="O86" s="372"/>
      <c r="P86" s="372"/>
      <c r="Q86" s="106" t="s">
        <v>160</v>
      </c>
      <c r="R86" s="107" t="s">
        <v>160</v>
      </c>
      <c r="S86" s="43"/>
      <c r="T86" s="122" t="s">
        <v>160</v>
      </c>
      <c r="U86" s="122" t="s">
        <v>160</v>
      </c>
      <c r="V86" s="123" t="s">
        <v>160</v>
      </c>
      <c r="W86" s="63">
        <f t="shared" si="68"/>
        <v>0</v>
      </c>
      <c r="X86" s="53">
        <f t="shared" si="69"/>
        <v>0</v>
      </c>
      <c r="Y86" s="54" t="str">
        <f t="shared" si="70"/>
        <v/>
      </c>
      <c r="Z86" s="85">
        <f t="shared" si="71"/>
        <v>0</v>
      </c>
      <c r="AA86" s="63">
        <f t="shared" si="72"/>
        <v>0</v>
      </c>
      <c r="AB86" s="53">
        <f t="shared" si="73"/>
        <v>0</v>
      </c>
      <c r="AC86" s="54" t="str">
        <f t="shared" si="74"/>
        <v/>
      </c>
      <c r="AD86" s="85">
        <f t="shared" si="75"/>
        <v>0</v>
      </c>
      <c r="AE86" s="63">
        <f t="shared" si="76"/>
        <v>0</v>
      </c>
      <c r="AF86" s="53">
        <f t="shared" si="77"/>
        <v>0</v>
      </c>
      <c r="AG86" s="54" t="str">
        <f t="shared" si="78"/>
        <v/>
      </c>
      <c r="AH86" s="85">
        <f t="shared" si="79"/>
        <v>0</v>
      </c>
      <c r="AI86" s="63">
        <f t="shared" si="80"/>
        <v>0</v>
      </c>
      <c r="AJ86" s="53">
        <f t="shared" si="81"/>
        <v>0</v>
      </c>
      <c r="AK86" s="54" t="str">
        <f t="shared" si="82"/>
        <v/>
      </c>
      <c r="AL86" s="85">
        <f t="shared" si="83"/>
        <v>0</v>
      </c>
      <c r="AM86" s="63">
        <f t="shared" si="84"/>
        <v>0</v>
      </c>
      <c r="AN86" s="53">
        <f t="shared" si="85"/>
        <v>0</v>
      </c>
      <c r="AO86" s="54" t="str">
        <f t="shared" si="86"/>
        <v/>
      </c>
      <c r="AP86" s="85">
        <f t="shared" si="87"/>
        <v>0</v>
      </c>
      <c r="AQ86" s="63">
        <f t="shared" si="88"/>
        <v>0</v>
      </c>
      <c r="AR86" s="53">
        <f t="shared" si="89"/>
        <v>0</v>
      </c>
      <c r="AS86" s="54" t="str">
        <f t="shared" si="90"/>
        <v/>
      </c>
      <c r="AT86" s="85">
        <f t="shared" si="91"/>
        <v>0</v>
      </c>
      <c r="AU86" s="63">
        <f t="shared" si="92"/>
        <v>0</v>
      </c>
      <c r="AV86" s="53">
        <f t="shared" si="93"/>
        <v>0</v>
      </c>
      <c r="AW86" s="54" t="str">
        <f t="shared" si="94"/>
        <v/>
      </c>
      <c r="AX86" s="85">
        <f t="shared" si="95"/>
        <v>0</v>
      </c>
      <c r="AY86" s="63">
        <f t="shared" si="96"/>
        <v>0</v>
      </c>
      <c r="AZ86" s="53">
        <f t="shared" si="97"/>
        <v>0</v>
      </c>
      <c r="BA86" s="54" t="str">
        <f t="shared" si="98"/>
        <v/>
      </c>
      <c r="BB86" s="85">
        <f t="shared" si="99"/>
        <v>0</v>
      </c>
      <c r="BC86" s="63">
        <f t="shared" si="100"/>
        <v>0</v>
      </c>
      <c r="BD86" s="53">
        <f t="shared" si="101"/>
        <v>0</v>
      </c>
      <c r="BE86" s="54" t="str">
        <f t="shared" si="102"/>
        <v/>
      </c>
      <c r="BF86" s="85">
        <f t="shared" si="103"/>
        <v>0</v>
      </c>
      <c r="BG86" s="63">
        <f t="shared" si="104"/>
        <v>0</v>
      </c>
      <c r="BH86" s="53">
        <f t="shared" si="105"/>
        <v>0</v>
      </c>
      <c r="BI86" s="54" t="str">
        <f t="shared" si="106"/>
        <v/>
      </c>
      <c r="BJ86" s="85">
        <f t="shared" si="107"/>
        <v>0</v>
      </c>
      <c r="BK86" s="63">
        <f t="shared" si="108"/>
        <v>0</v>
      </c>
      <c r="BL86" s="53">
        <f t="shared" si="109"/>
        <v>0</v>
      </c>
      <c r="BM86" s="54" t="str">
        <f t="shared" si="110"/>
        <v/>
      </c>
      <c r="BN86" s="85">
        <f t="shared" si="111"/>
        <v>0</v>
      </c>
      <c r="BO86" s="63">
        <f t="shared" si="112"/>
        <v>0</v>
      </c>
      <c r="BP86" s="53">
        <f t="shared" si="113"/>
        <v>0</v>
      </c>
      <c r="BQ86" s="54" t="str">
        <f t="shared" si="114"/>
        <v/>
      </c>
      <c r="BR86" s="85">
        <f t="shared" si="115"/>
        <v>0</v>
      </c>
      <c r="BS86" s="60">
        <f t="shared" si="65"/>
        <v>0</v>
      </c>
      <c r="BT86" s="59">
        <f t="shared" si="66"/>
        <v>0</v>
      </c>
      <c r="BU86" s="57"/>
      <c r="BV86" s="44"/>
      <c r="BY86" s="44"/>
      <c r="BZ86" s="44"/>
      <c r="CA86" s="279">
        <f t="shared" si="116"/>
        <v>0</v>
      </c>
      <c r="CB86" s="44"/>
      <c r="CC86" s="44"/>
      <c r="CD86" s="44"/>
    </row>
    <row r="87" spans="1:82" ht="16.5" hidden="1" customHeight="1">
      <c r="A87" s="366">
        <f t="shared" si="67"/>
        <v>83</v>
      </c>
      <c r="B87" s="29"/>
      <c r="C87" s="367"/>
      <c r="D87" s="368"/>
      <c r="E87" s="369"/>
      <c r="F87" s="30"/>
      <c r="G87" s="31"/>
      <c r="H87" s="32"/>
      <c r="I87" s="370"/>
      <c r="J87" s="370"/>
      <c r="K87" s="33"/>
      <c r="L87" s="33"/>
      <c r="M87" s="33"/>
      <c r="N87" s="371"/>
      <c r="O87" s="372"/>
      <c r="P87" s="372"/>
      <c r="Q87" s="106" t="s">
        <v>160</v>
      </c>
      <c r="R87" s="107" t="s">
        <v>160</v>
      </c>
      <c r="S87" s="43"/>
      <c r="T87" s="122" t="s">
        <v>160</v>
      </c>
      <c r="U87" s="122" t="s">
        <v>160</v>
      </c>
      <c r="V87" s="123" t="s">
        <v>160</v>
      </c>
      <c r="W87" s="63">
        <f t="shared" si="68"/>
        <v>0</v>
      </c>
      <c r="X87" s="53">
        <f t="shared" si="69"/>
        <v>0</v>
      </c>
      <c r="Y87" s="54" t="str">
        <f t="shared" si="70"/>
        <v/>
      </c>
      <c r="Z87" s="85">
        <f t="shared" si="71"/>
        <v>0</v>
      </c>
      <c r="AA87" s="63">
        <f t="shared" si="72"/>
        <v>0</v>
      </c>
      <c r="AB87" s="53">
        <f t="shared" si="73"/>
        <v>0</v>
      </c>
      <c r="AC87" s="54" t="str">
        <f t="shared" si="74"/>
        <v/>
      </c>
      <c r="AD87" s="85">
        <f t="shared" si="75"/>
        <v>0</v>
      </c>
      <c r="AE87" s="63">
        <f t="shared" si="76"/>
        <v>0</v>
      </c>
      <c r="AF87" s="53">
        <f t="shared" si="77"/>
        <v>0</v>
      </c>
      <c r="AG87" s="54" t="str">
        <f t="shared" si="78"/>
        <v/>
      </c>
      <c r="AH87" s="85">
        <f t="shared" si="79"/>
        <v>0</v>
      </c>
      <c r="AI87" s="63">
        <f t="shared" si="80"/>
        <v>0</v>
      </c>
      <c r="AJ87" s="53">
        <f t="shared" si="81"/>
        <v>0</v>
      </c>
      <c r="AK87" s="54" t="str">
        <f t="shared" si="82"/>
        <v/>
      </c>
      <c r="AL87" s="85">
        <f t="shared" si="83"/>
        <v>0</v>
      </c>
      <c r="AM87" s="63">
        <f t="shared" si="84"/>
        <v>0</v>
      </c>
      <c r="AN87" s="53">
        <f t="shared" si="85"/>
        <v>0</v>
      </c>
      <c r="AO87" s="54" t="str">
        <f t="shared" si="86"/>
        <v/>
      </c>
      <c r="AP87" s="85">
        <f t="shared" si="87"/>
        <v>0</v>
      </c>
      <c r="AQ87" s="63">
        <f t="shared" si="88"/>
        <v>0</v>
      </c>
      <c r="AR87" s="53">
        <f t="shared" si="89"/>
        <v>0</v>
      </c>
      <c r="AS87" s="54" t="str">
        <f t="shared" si="90"/>
        <v/>
      </c>
      <c r="AT87" s="85">
        <f t="shared" si="91"/>
        <v>0</v>
      </c>
      <c r="AU87" s="63">
        <f t="shared" si="92"/>
        <v>0</v>
      </c>
      <c r="AV87" s="53">
        <f t="shared" si="93"/>
        <v>0</v>
      </c>
      <c r="AW87" s="54" t="str">
        <f t="shared" si="94"/>
        <v/>
      </c>
      <c r="AX87" s="85">
        <f t="shared" si="95"/>
        <v>0</v>
      </c>
      <c r="AY87" s="63">
        <f t="shared" si="96"/>
        <v>0</v>
      </c>
      <c r="AZ87" s="53">
        <f t="shared" si="97"/>
        <v>0</v>
      </c>
      <c r="BA87" s="54" t="str">
        <f t="shared" si="98"/>
        <v/>
      </c>
      <c r="BB87" s="85">
        <f t="shared" si="99"/>
        <v>0</v>
      </c>
      <c r="BC87" s="63">
        <f t="shared" si="100"/>
        <v>0</v>
      </c>
      <c r="BD87" s="53">
        <f t="shared" si="101"/>
        <v>0</v>
      </c>
      <c r="BE87" s="54" t="str">
        <f t="shared" si="102"/>
        <v/>
      </c>
      <c r="BF87" s="85">
        <f t="shared" si="103"/>
        <v>0</v>
      </c>
      <c r="BG87" s="63">
        <f t="shared" si="104"/>
        <v>0</v>
      </c>
      <c r="BH87" s="53">
        <f t="shared" si="105"/>
        <v>0</v>
      </c>
      <c r="BI87" s="54" t="str">
        <f t="shared" si="106"/>
        <v/>
      </c>
      <c r="BJ87" s="85">
        <f t="shared" si="107"/>
        <v>0</v>
      </c>
      <c r="BK87" s="63">
        <f t="shared" si="108"/>
        <v>0</v>
      </c>
      <c r="BL87" s="53">
        <f t="shared" si="109"/>
        <v>0</v>
      </c>
      <c r="BM87" s="54" t="str">
        <f t="shared" si="110"/>
        <v/>
      </c>
      <c r="BN87" s="85">
        <f t="shared" si="111"/>
        <v>0</v>
      </c>
      <c r="BO87" s="63">
        <f t="shared" si="112"/>
        <v>0</v>
      </c>
      <c r="BP87" s="53">
        <f t="shared" si="113"/>
        <v>0</v>
      </c>
      <c r="BQ87" s="54" t="str">
        <f t="shared" si="114"/>
        <v/>
      </c>
      <c r="BR87" s="85">
        <f t="shared" si="115"/>
        <v>0</v>
      </c>
      <c r="BS87" s="60">
        <f t="shared" si="65"/>
        <v>0</v>
      </c>
      <c r="BT87" s="59">
        <f t="shared" si="66"/>
        <v>0</v>
      </c>
      <c r="BU87" s="57"/>
      <c r="BV87" s="44"/>
      <c r="BY87" s="44"/>
      <c r="BZ87" s="44"/>
      <c r="CA87" s="279">
        <f t="shared" si="116"/>
        <v>0</v>
      </c>
      <c r="CB87" s="44"/>
      <c r="CC87" s="44"/>
      <c r="CD87" s="44"/>
    </row>
    <row r="88" spans="1:82" ht="16.5" hidden="1" customHeight="1" thickBot="1">
      <c r="A88" s="366">
        <f t="shared" si="67"/>
        <v>84</v>
      </c>
      <c r="B88" s="29"/>
      <c r="C88" s="367"/>
      <c r="D88" s="368"/>
      <c r="E88" s="369"/>
      <c r="F88" s="30"/>
      <c r="G88" s="31"/>
      <c r="H88" s="32"/>
      <c r="I88" s="370"/>
      <c r="J88" s="370"/>
      <c r="K88" s="33"/>
      <c r="L88" s="33"/>
      <c r="M88" s="33"/>
      <c r="N88" s="371"/>
      <c r="O88" s="372"/>
      <c r="P88" s="372"/>
      <c r="Q88" s="184" t="s">
        <v>160</v>
      </c>
      <c r="R88" s="185" t="s">
        <v>160</v>
      </c>
      <c r="S88" s="186"/>
      <c r="T88" s="187" t="s">
        <v>160</v>
      </c>
      <c r="U88" s="187" t="s">
        <v>160</v>
      </c>
      <c r="V88" s="188" t="s">
        <v>160</v>
      </c>
      <c r="W88" s="63">
        <f t="shared" si="68"/>
        <v>0</v>
      </c>
      <c r="X88" s="53">
        <f t="shared" si="69"/>
        <v>0</v>
      </c>
      <c r="Y88" s="54" t="str">
        <f t="shared" si="70"/>
        <v/>
      </c>
      <c r="Z88" s="85">
        <f t="shared" si="71"/>
        <v>0</v>
      </c>
      <c r="AA88" s="63">
        <f t="shared" si="72"/>
        <v>0</v>
      </c>
      <c r="AB88" s="53">
        <f t="shared" si="73"/>
        <v>0</v>
      </c>
      <c r="AC88" s="54" t="str">
        <f t="shared" si="74"/>
        <v/>
      </c>
      <c r="AD88" s="85">
        <f t="shared" si="75"/>
        <v>0</v>
      </c>
      <c r="AE88" s="63">
        <f t="shared" si="76"/>
        <v>0</v>
      </c>
      <c r="AF88" s="53">
        <f t="shared" si="77"/>
        <v>0</v>
      </c>
      <c r="AG88" s="54" t="str">
        <f t="shared" si="78"/>
        <v/>
      </c>
      <c r="AH88" s="85">
        <f t="shared" si="79"/>
        <v>0</v>
      </c>
      <c r="AI88" s="63">
        <f t="shared" si="80"/>
        <v>0</v>
      </c>
      <c r="AJ88" s="53">
        <f t="shared" si="81"/>
        <v>0</v>
      </c>
      <c r="AK88" s="54" t="str">
        <f t="shared" si="82"/>
        <v/>
      </c>
      <c r="AL88" s="85">
        <f t="shared" si="83"/>
        <v>0</v>
      </c>
      <c r="AM88" s="63">
        <f t="shared" si="84"/>
        <v>0</v>
      </c>
      <c r="AN88" s="53">
        <f t="shared" si="85"/>
        <v>0</v>
      </c>
      <c r="AO88" s="54" t="str">
        <f t="shared" si="86"/>
        <v/>
      </c>
      <c r="AP88" s="85">
        <f t="shared" si="87"/>
        <v>0</v>
      </c>
      <c r="AQ88" s="63">
        <f t="shared" si="88"/>
        <v>0</v>
      </c>
      <c r="AR88" s="53">
        <f t="shared" si="89"/>
        <v>0</v>
      </c>
      <c r="AS88" s="54" t="str">
        <f t="shared" si="90"/>
        <v/>
      </c>
      <c r="AT88" s="85">
        <f t="shared" si="91"/>
        <v>0</v>
      </c>
      <c r="AU88" s="63">
        <f t="shared" si="92"/>
        <v>0</v>
      </c>
      <c r="AV88" s="53">
        <f t="shared" si="93"/>
        <v>0</v>
      </c>
      <c r="AW88" s="54" t="str">
        <f t="shared" si="94"/>
        <v/>
      </c>
      <c r="AX88" s="85">
        <f t="shared" si="95"/>
        <v>0</v>
      </c>
      <c r="AY88" s="63">
        <f t="shared" si="96"/>
        <v>0</v>
      </c>
      <c r="AZ88" s="53">
        <f t="shared" si="97"/>
        <v>0</v>
      </c>
      <c r="BA88" s="54" t="str">
        <f t="shared" si="98"/>
        <v/>
      </c>
      <c r="BB88" s="85">
        <f t="shared" si="99"/>
        <v>0</v>
      </c>
      <c r="BC88" s="63">
        <f t="shared" si="100"/>
        <v>0</v>
      </c>
      <c r="BD88" s="53">
        <f t="shared" si="101"/>
        <v>0</v>
      </c>
      <c r="BE88" s="54" t="str">
        <f t="shared" si="102"/>
        <v/>
      </c>
      <c r="BF88" s="85">
        <f t="shared" si="103"/>
        <v>0</v>
      </c>
      <c r="BG88" s="63">
        <f t="shared" si="104"/>
        <v>0</v>
      </c>
      <c r="BH88" s="53">
        <f t="shared" si="105"/>
        <v>0</v>
      </c>
      <c r="BI88" s="54" t="str">
        <f t="shared" si="106"/>
        <v/>
      </c>
      <c r="BJ88" s="85">
        <f t="shared" si="107"/>
        <v>0</v>
      </c>
      <c r="BK88" s="63">
        <f t="shared" si="108"/>
        <v>0</v>
      </c>
      <c r="BL88" s="53">
        <f t="shared" si="109"/>
        <v>0</v>
      </c>
      <c r="BM88" s="54" t="str">
        <f t="shared" si="110"/>
        <v/>
      </c>
      <c r="BN88" s="85">
        <f t="shared" si="111"/>
        <v>0</v>
      </c>
      <c r="BO88" s="63">
        <f t="shared" si="112"/>
        <v>0</v>
      </c>
      <c r="BP88" s="53">
        <f t="shared" si="113"/>
        <v>0</v>
      </c>
      <c r="BQ88" s="54" t="str">
        <f t="shared" si="114"/>
        <v/>
      </c>
      <c r="BR88" s="85">
        <f t="shared" si="115"/>
        <v>0</v>
      </c>
      <c r="BS88" s="60">
        <f t="shared" si="65"/>
        <v>0</v>
      </c>
      <c r="BT88" s="59">
        <f t="shared" si="66"/>
        <v>0</v>
      </c>
      <c r="BU88" s="57"/>
      <c r="BV88" s="44"/>
      <c r="BY88" s="44"/>
      <c r="BZ88" s="44"/>
      <c r="CA88" s="279">
        <f t="shared" si="116"/>
        <v>0</v>
      </c>
      <c r="CB88" s="44"/>
      <c r="CC88" s="44"/>
      <c r="CD88" s="44"/>
    </row>
    <row r="89" spans="1:82" ht="16.5" hidden="1" customHeight="1">
      <c r="A89" s="366">
        <f t="shared" si="67"/>
        <v>85</v>
      </c>
      <c r="B89" s="29"/>
      <c r="C89" s="367"/>
      <c r="D89" s="368"/>
      <c r="E89" s="369"/>
      <c r="F89" s="30"/>
      <c r="G89" s="31"/>
      <c r="H89" s="32"/>
      <c r="I89" s="370"/>
      <c r="J89" s="370"/>
      <c r="K89" s="33"/>
      <c r="L89" s="33"/>
      <c r="M89" s="33"/>
      <c r="N89" s="371"/>
      <c r="O89" s="372"/>
      <c r="P89" s="372"/>
      <c r="Q89" s="189" t="s">
        <v>160</v>
      </c>
      <c r="R89" s="190" t="s">
        <v>160</v>
      </c>
      <c r="S89" s="191"/>
      <c r="T89" s="192" t="s">
        <v>160</v>
      </c>
      <c r="U89" s="192" t="s">
        <v>160</v>
      </c>
      <c r="V89" s="193" t="s">
        <v>160</v>
      </c>
      <c r="W89" s="63">
        <f t="shared" si="68"/>
        <v>0</v>
      </c>
      <c r="X89" s="53">
        <f t="shared" si="69"/>
        <v>0</v>
      </c>
      <c r="Y89" s="54" t="str">
        <f t="shared" si="70"/>
        <v/>
      </c>
      <c r="Z89" s="85">
        <f t="shared" si="71"/>
        <v>0</v>
      </c>
      <c r="AA89" s="63">
        <f t="shared" si="72"/>
        <v>0</v>
      </c>
      <c r="AB89" s="53">
        <f t="shared" si="73"/>
        <v>0</v>
      </c>
      <c r="AC89" s="54" t="str">
        <f t="shared" si="74"/>
        <v/>
      </c>
      <c r="AD89" s="85">
        <f t="shared" si="75"/>
        <v>0</v>
      </c>
      <c r="AE89" s="63">
        <f t="shared" si="76"/>
        <v>0</v>
      </c>
      <c r="AF89" s="53">
        <f t="shared" si="77"/>
        <v>0</v>
      </c>
      <c r="AG89" s="54" t="str">
        <f t="shared" si="78"/>
        <v/>
      </c>
      <c r="AH89" s="85">
        <f t="shared" si="79"/>
        <v>0</v>
      </c>
      <c r="AI89" s="63">
        <f t="shared" si="80"/>
        <v>0</v>
      </c>
      <c r="AJ89" s="53">
        <f t="shared" si="81"/>
        <v>0</v>
      </c>
      <c r="AK89" s="54" t="str">
        <f t="shared" si="82"/>
        <v/>
      </c>
      <c r="AL89" s="85">
        <f t="shared" si="83"/>
        <v>0</v>
      </c>
      <c r="AM89" s="63">
        <f t="shared" si="84"/>
        <v>0</v>
      </c>
      <c r="AN89" s="53">
        <f t="shared" si="85"/>
        <v>0</v>
      </c>
      <c r="AO89" s="54" t="str">
        <f t="shared" si="86"/>
        <v/>
      </c>
      <c r="AP89" s="85">
        <f t="shared" si="87"/>
        <v>0</v>
      </c>
      <c r="AQ89" s="63">
        <f t="shared" si="88"/>
        <v>0</v>
      </c>
      <c r="AR89" s="53">
        <f t="shared" si="89"/>
        <v>0</v>
      </c>
      <c r="AS89" s="54" t="str">
        <f t="shared" si="90"/>
        <v/>
      </c>
      <c r="AT89" s="85">
        <f t="shared" si="91"/>
        <v>0</v>
      </c>
      <c r="AU89" s="63">
        <f t="shared" si="92"/>
        <v>0</v>
      </c>
      <c r="AV89" s="53">
        <f t="shared" si="93"/>
        <v>0</v>
      </c>
      <c r="AW89" s="54" t="str">
        <f t="shared" si="94"/>
        <v/>
      </c>
      <c r="AX89" s="85">
        <f t="shared" si="95"/>
        <v>0</v>
      </c>
      <c r="AY89" s="63">
        <f t="shared" si="96"/>
        <v>0</v>
      </c>
      <c r="AZ89" s="53">
        <f t="shared" si="97"/>
        <v>0</v>
      </c>
      <c r="BA89" s="54" t="str">
        <f t="shared" si="98"/>
        <v/>
      </c>
      <c r="BB89" s="85">
        <f t="shared" si="99"/>
        <v>0</v>
      </c>
      <c r="BC89" s="63">
        <f t="shared" si="100"/>
        <v>0</v>
      </c>
      <c r="BD89" s="53">
        <f t="shared" si="101"/>
        <v>0</v>
      </c>
      <c r="BE89" s="54" t="str">
        <f t="shared" si="102"/>
        <v/>
      </c>
      <c r="BF89" s="85">
        <f t="shared" si="103"/>
        <v>0</v>
      </c>
      <c r="BG89" s="63">
        <f t="shared" si="104"/>
        <v>0</v>
      </c>
      <c r="BH89" s="53">
        <f t="shared" si="105"/>
        <v>0</v>
      </c>
      <c r="BI89" s="54" t="str">
        <f t="shared" si="106"/>
        <v/>
      </c>
      <c r="BJ89" s="85">
        <f t="shared" si="107"/>
        <v>0</v>
      </c>
      <c r="BK89" s="63">
        <f t="shared" si="108"/>
        <v>0</v>
      </c>
      <c r="BL89" s="53">
        <f t="shared" si="109"/>
        <v>0</v>
      </c>
      <c r="BM89" s="54" t="str">
        <f t="shared" si="110"/>
        <v/>
      </c>
      <c r="BN89" s="85">
        <f t="shared" si="111"/>
        <v>0</v>
      </c>
      <c r="BO89" s="63">
        <f t="shared" si="112"/>
        <v>0</v>
      </c>
      <c r="BP89" s="53">
        <f t="shared" si="113"/>
        <v>0</v>
      </c>
      <c r="BQ89" s="54" t="str">
        <f t="shared" si="114"/>
        <v/>
      </c>
      <c r="BR89" s="85">
        <f t="shared" si="115"/>
        <v>0</v>
      </c>
      <c r="BS89" s="60">
        <f t="shared" si="65"/>
        <v>0</v>
      </c>
      <c r="BT89" s="59">
        <f t="shared" si="66"/>
        <v>0</v>
      </c>
      <c r="BU89" s="57"/>
      <c r="BV89" s="44"/>
      <c r="BY89" s="44"/>
      <c r="BZ89" s="44"/>
      <c r="CA89" s="279">
        <f t="shared" si="116"/>
        <v>0</v>
      </c>
      <c r="CB89" s="44"/>
      <c r="CC89" s="44"/>
      <c r="CD89" s="44"/>
    </row>
    <row r="90" spans="1:82" ht="16.5" hidden="1" customHeight="1">
      <c r="A90" s="366">
        <f t="shared" si="67"/>
        <v>86</v>
      </c>
      <c r="B90" s="29"/>
      <c r="C90" s="367"/>
      <c r="D90" s="368"/>
      <c r="E90" s="369"/>
      <c r="F90" s="30"/>
      <c r="G90" s="31"/>
      <c r="H90" s="32"/>
      <c r="I90" s="370"/>
      <c r="J90" s="370"/>
      <c r="K90" s="33"/>
      <c r="L90" s="33"/>
      <c r="M90" s="33"/>
      <c r="N90" s="371"/>
      <c r="O90" s="372"/>
      <c r="P90" s="372"/>
      <c r="Q90" s="194" t="s">
        <v>160</v>
      </c>
      <c r="R90" s="107" t="s">
        <v>160</v>
      </c>
      <c r="S90" s="43"/>
      <c r="T90" s="122" t="s">
        <v>160</v>
      </c>
      <c r="U90" s="122" t="s">
        <v>160</v>
      </c>
      <c r="V90" s="195" t="s">
        <v>160</v>
      </c>
      <c r="W90" s="63">
        <f t="shared" si="68"/>
        <v>0</v>
      </c>
      <c r="X90" s="53">
        <f t="shared" si="69"/>
        <v>0</v>
      </c>
      <c r="Y90" s="54" t="str">
        <f t="shared" si="70"/>
        <v/>
      </c>
      <c r="Z90" s="85">
        <f t="shared" si="71"/>
        <v>0</v>
      </c>
      <c r="AA90" s="63">
        <f t="shared" si="72"/>
        <v>0</v>
      </c>
      <c r="AB90" s="53">
        <f t="shared" si="73"/>
        <v>0</v>
      </c>
      <c r="AC90" s="54" t="str">
        <f t="shared" si="74"/>
        <v/>
      </c>
      <c r="AD90" s="85">
        <f t="shared" si="75"/>
        <v>0</v>
      </c>
      <c r="AE90" s="63">
        <f t="shared" si="76"/>
        <v>0</v>
      </c>
      <c r="AF90" s="53">
        <f t="shared" si="77"/>
        <v>0</v>
      </c>
      <c r="AG90" s="54" t="str">
        <f t="shared" si="78"/>
        <v/>
      </c>
      <c r="AH90" s="85">
        <f t="shared" si="79"/>
        <v>0</v>
      </c>
      <c r="AI90" s="63">
        <f t="shared" si="80"/>
        <v>0</v>
      </c>
      <c r="AJ90" s="53">
        <f t="shared" si="81"/>
        <v>0</v>
      </c>
      <c r="AK90" s="54" t="str">
        <f t="shared" si="82"/>
        <v/>
      </c>
      <c r="AL90" s="85">
        <f t="shared" si="83"/>
        <v>0</v>
      </c>
      <c r="AM90" s="63">
        <f t="shared" si="84"/>
        <v>0</v>
      </c>
      <c r="AN90" s="53">
        <f t="shared" si="85"/>
        <v>0</v>
      </c>
      <c r="AO90" s="54" t="str">
        <f t="shared" si="86"/>
        <v/>
      </c>
      <c r="AP90" s="85">
        <f t="shared" si="87"/>
        <v>0</v>
      </c>
      <c r="AQ90" s="63">
        <f t="shared" si="88"/>
        <v>0</v>
      </c>
      <c r="AR90" s="53">
        <f t="shared" si="89"/>
        <v>0</v>
      </c>
      <c r="AS90" s="54" t="str">
        <f t="shared" si="90"/>
        <v/>
      </c>
      <c r="AT90" s="85">
        <f t="shared" si="91"/>
        <v>0</v>
      </c>
      <c r="AU90" s="63">
        <f t="shared" si="92"/>
        <v>0</v>
      </c>
      <c r="AV90" s="53">
        <f t="shared" si="93"/>
        <v>0</v>
      </c>
      <c r="AW90" s="54" t="str">
        <f t="shared" si="94"/>
        <v/>
      </c>
      <c r="AX90" s="85">
        <f t="shared" si="95"/>
        <v>0</v>
      </c>
      <c r="AY90" s="63">
        <f t="shared" si="96"/>
        <v>0</v>
      </c>
      <c r="AZ90" s="53">
        <f t="shared" si="97"/>
        <v>0</v>
      </c>
      <c r="BA90" s="54" t="str">
        <f t="shared" si="98"/>
        <v/>
      </c>
      <c r="BB90" s="85">
        <f t="shared" si="99"/>
        <v>0</v>
      </c>
      <c r="BC90" s="63">
        <f t="shared" si="100"/>
        <v>0</v>
      </c>
      <c r="BD90" s="53">
        <f t="shared" si="101"/>
        <v>0</v>
      </c>
      <c r="BE90" s="54" t="str">
        <f t="shared" si="102"/>
        <v/>
      </c>
      <c r="BF90" s="85">
        <f t="shared" si="103"/>
        <v>0</v>
      </c>
      <c r="BG90" s="63">
        <f t="shared" si="104"/>
        <v>0</v>
      </c>
      <c r="BH90" s="53">
        <f t="shared" si="105"/>
        <v>0</v>
      </c>
      <c r="BI90" s="54" t="str">
        <f t="shared" si="106"/>
        <v/>
      </c>
      <c r="BJ90" s="85">
        <f t="shared" si="107"/>
        <v>0</v>
      </c>
      <c r="BK90" s="63">
        <f t="shared" si="108"/>
        <v>0</v>
      </c>
      <c r="BL90" s="53">
        <f t="shared" si="109"/>
        <v>0</v>
      </c>
      <c r="BM90" s="54" t="str">
        <f t="shared" si="110"/>
        <v/>
      </c>
      <c r="BN90" s="85">
        <f t="shared" si="111"/>
        <v>0</v>
      </c>
      <c r="BO90" s="63">
        <f t="shared" si="112"/>
        <v>0</v>
      </c>
      <c r="BP90" s="53">
        <f t="shared" si="113"/>
        <v>0</v>
      </c>
      <c r="BQ90" s="54" t="str">
        <f t="shared" si="114"/>
        <v/>
      </c>
      <c r="BR90" s="85">
        <f t="shared" si="115"/>
        <v>0</v>
      </c>
      <c r="BS90" s="60">
        <f t="shared" si="65"/>
        <v>0</v>
      </c>
      <c r="BT90" s="59">
        <f t="shared" si="66"/>
        <v>0</v>
      </c>
      <c r="BU90" s="57"/>
      <c r="BV90" s="44"/>
      <c r="BY90" s="44"/>
      <c r="BZ90" s="44"/>
      <c r="CA90" s="279">
        <f t="shared" si="116"/>
        <v>0</v>
      </c>
      <c r="CB90" s="44"/>
      <c r="CC90" s="44"/>
      <c r="CD90" s="44"/>
    </row>
    <row r="91" spans="1:82" ht="16.5" hidden="1" customHeight="1">
      <c r="A91" s="366">
        <f t="shared" si="67"/>
        <v>87</v>
      </c>
      <c r="B91" s="29"/>
      <c r="C91" s="367"/>
      <c r="D91" s="368"/>
      <c r="E91" s="369"/>
      <c r="F91" s="30"/>
      <c r="G91" s="31"/>
      <c r="H91" s="32"/>
      <c r="I91" s="370"/>
      <c r="J91" s="370"/>
      <c r="K91" s="33"/>
      <c r="L91" s="33"/>
      <c r="M91" s="33"/>
      <c r="N91" s="371"/>
      <c r="O91" s="372"/>
      <c r="P91" s="372"/>
      <c r="Q91" s="194" t="s">
        <v>160</v>
      </c>
      <c r="R91" s="107" t="s">
        <v>160</v>
      </c>
      <c r="S91" s="43"/>
      <c r="T91" s="122" t="s">
        <v>160</v>
      </c>
      <c r="U91" s="122" t="s">
        <v>160</v>
      </c>
      <c r="V91" s="195" t="s">
        <v>160</v>
      </c>
      <c r="W91" s="63">
        <f t="shared" si="68"/>
        <v>0</v>
      </c>
      <c r="X91" s="53">
        <f t="shared" si="69"/>
        <v>0</v>
      </c>
      <c r="Y91" s="54" t="str">
        <f t="shared" si="70"/>
        <v/>
      </c>
      <c r="Z91" s="85">
        <f t="shared" si="71"/>
        <v>0</v>
      </c>
      <c r="AA91" s="63">
        <f t="shared" si="72"/>
        <v>0</v>
      </c>
      <c r="AB91" s="53">
        <f t="shared" si="73"/>
        <v>0</v>
      </c>
      <c r="AC91" s="54" t="str">
        <f t="shared" si="74"/>
        <v/>
      </c>
      <c r="AD91" s="85">
        <f t="shared" si="75"/>
        <v>0</v>
      </c>
      <c r="AE91" s="63">
        <f t="shared" si="76"/>
        <v>0</v>
      </c>
      <c r="AF91" s="53">
        <f t="shared" si="77"/>
        <v>0</v>
      </c>
      <c r="AG91" s="54" t="str">
        <f t="shared" si="78"/>
        <v/>
      </c>
      <c r="AH91" s="85">
        <f t="shared" si="79"/>
        <v>0</v>
      </c>
      <c r="AI91" s="63">
        <f t="shared" si="80"/>
        <v>0</v>
      </c>
      <c r="AJ91" s="53">
        <f t="shared" si="81"/>
        <v>0</v>
      </c>
      <c r="AK91" s="54" t="str">
        <f t="shared" si="82"/>
        <v/>
      </c>
      <c r="AL91" s="85">
        <f t="shared" si="83"/>
        <v>0</v>
      </c>
      <c r="AM91" s="63">
        <f t="shared" si="84"/>
        <v>0</v>
      </c>
      <c r="AN91" s="53">
        <f t="shared" si="85"/>
        <v>0</v>
      </c>
      <c r="AO91" s="54" t="str">
        <f t="shared" si="86"/>
        <v/>
      </c>
      <c r="AP91" s="85">
        <f t="shared" si="87"/>
        <v>0</v>
      </c>
      <c r="AQ91" s="63">
        <f t="shared" si="88"/>
        <v>0</v>
      </c>
      <c r="AR91" s="53">
        <f t="shared" si="89"/>
        <v>0</v>
      </c>
      <c r="AS91" s="54" t="str">
        <f t="shared" si="90"/>
        <v/>
      </c>
      <c r="AT91" s="85">
        <f t="shared" si="91"/>
        <v>0</v>
      </c>
      <c r="AU91" s="63">
        <f t="shared" si="92"/>
        <v>0</v>
      </c>
      <c r="AV91" s="53">
        <f t="shared" si="93"/>
        <v>0</v>
      </c>
      <c r="AW91" s="54" t="str">
        <f t="shared" si="94"/>
        <v/>
      </c>
      <c r="AX91" s="85">
        <f t="shared" si="95"/>
        <v>0</v>
      </c>
      <c r="AY91" s="63">
        <f t="shared" si="96"/>
        <v>0</v>
      </c>
      <c r="AZ91" s="53">
        <f t="shared" si="97"/>
        <v>0</v>
      </c>
      <c r="BA91" s="54" t="str">
        <f t="shared" si="98"/>
        <v/>
      </c>
      <c r="BB91" s="85">
        <f t="shared" si="99"/>
        <v>0</v>
      </c>
      <c r="BC91" s="63">
        <f t="shared" si="100"/>
        <v>0</v>
      </c>
      <c r="BD91" s="53">
        <f t="shared" si="101"/>
        <v>0</v>
      </c>
      <c r="BE91" s="54" t="str">
        <f t="shared" si="102"/>
        <v/>
      </c>
      <c r="BF91" s="85">
        <f t="shared" si="103"/>
        <v>0</v>
      </c>
      <c r="BG91" s="63">
        <f t="shared" si="104"/>
        <v>0</v>
      </c>
      <c r="BH91" s="53">
        <f t="shared" si="105"/>
        <v>0</v>
      </c>
      <c r="BI91" s="54" t="str">
        <f t="shared" si="106"/>
        <v/>
      </c>
      <c r="BJ91" s="85">
        <f t="shared" si="107"/>
        <v>0</v>
      </c>
      <c r="BK91" s="63">
        <f t="shared" si="108"/>
        <v>0</v>
      </c>
      <c r="BL91" s="53">
        <f t="shared" si="109"/>
        <v>0</v>
      </c>
      <c r="BM91" s="54" t="str">
        <f t="shared" si="110"/>
        <v/>
      </c>
      <c r="BN91" s="85">
        <f t="shared" si="111"/>
        <v>0</v>
      </c>
      <c r="BO91" s="63">
        <f t="shared" si="112"/>
        <v>0</v>
      </c>
      <c r="BP91" s="53">
        <f t="shared" si="113"/>
        <v>0</v>
      </c>
      <c r="BQ91" s="54" t="str">
        <f t="shared" si="114"/>
        <v/>
      </c>
      <c r="BR91" s="85">
        <f t="shared" si="115"/>
        <v>0</v>
      </c>
      <c r="BS91" s="60">
        <f t="shared" si="65"/>
        <v>0</v>
      </c>
      <c r="BT91" s="59">
        <f t="shared" si="66"/>
        <v>0</v>
      </c>
      <c r="BU91" s="57"/>
      <c r="BV91" s="44"/>
      <c r="BY91" s="44"/>
      <c r="BZ91" s="44"/>
      <c r="CA91" s="279">
        <f t="shared" si="116"/>
        <v>0</v>
      </c>
      <c r="CB91" s="44"/>
      <c r="CC91" s="44"/>
      <c r="CD91" s="44"/>
    </row>
    <row r="92" spans="1:82" ht="16.5" hidden="1" customHeight="1">
      <c r="A92" s="366">
        <f t="shared" si="67"/>
        <v>88</v>
      </c>
      <c r="B92" s="29"/>
      <c r="C92" s="367"/>
      <c r="D92" s="368"/>
      <c r="E92" s="369"/>
      <c r="F92" s="30"/>
      <c r="G92" s="31"/>
      <c r="H92" s="32"/>
      <c r="I92" s="370"/>
      <c r="J92" s="370"/>
      <c r="K92" s="33"/>
      <c r="L92" s="33"/>
      <c r="M92" s="33"/>
      <c r="N92" s="371"/>
      <c r="O92" s="372"/>
      <c r="P92" s="372"/>
      <c r="Q92" s="194" t="s">
        <v>160</v>
      </c>
      <c r="R92" s="107" t="s">
        <v>160</v>
      </c>
      <c r="S92" s="43"/>
      <c r="T92" s="122" t="s">
        <v>160</v>
      </c>
      <c r="U92" s="122" t="s">
        <v>160</v>
      </c>
      <c r="V92" s="195" t="s">
        <v>160</v>
      </c>
      <c r="W92" s="63">
        <f t="shared" si="68"/>
        <v>0</v>
      </c>
      <c r="X92" s="53">
        <f t="shared" si="69"/>
        <v>0</v>
      </c>
      <c r="Y92" s="54" t="str">
        <f t="shared" si="70"/>
        <v/>
      </c>
      <c r="Z92" s="85">
        <f t="shared" si="71"/>
        <v>0</v>
      </c>
      <c r="AA92" s="63">
        <f t="shared" si="72"/>
        <v>0</v>
      </c>
      <c r="AB92" s="53">
        <f t="shared" si="73"/>
        <v>0</v>
      </c>
      <c r="AC92" s="54" t="str">
        <f t="shared" si="74"/>
        <v/>
      </c>
      <c r="AD92" s="85">
        <f t="shared" si="75"/>
        <v>0</v>
      </c>
      <c r="AE92" s="63">
        <f t="shared" si="76"/>
        <v>0</v>
      </c>
      <c r="AF92" s="53">
        <f t="shared" si="77"/>
        <v>0</v>
      </c>
      <c r="AG92" s="54" t="str">
        <f t="shared" si="78"/>
        <v/>
      </c>
      <c r="AH92" s="85">
        <f t="shared" si="79"/>
        <v>0</v>
      </c>
      <c r="AI92" s="63">
        <f t="shared" si="80"/>
        <v>0</v>
      </c>
      <c r="AJ92" s="53">
        <f t="shared" si="81"/>
        <v>0</v>
      </c>
      <c r="AK92" s="54" t="str">
        <f t="shared" si="82"/>
        <v/>
      </c>
      <c r="AL92" s="85">
        <f t="shared" si="83"/>
        <v>0</v>
      </c>
      <c r="AM92" s="63">
        <f t="shared" si="84"/>
        <v>0</v>
      </c>
      <c r="AN92" s="53">
        <f t="shared" si="85"/>
        <v>0</v>
      </c>
      <c r="AO92" s="54" t="str">
        <f t="shared" si="86"/>
        <v/>
      </c>
      <c r="AP92" s="85">
        <f t="shared" si="87"/>
        <v>0</v>
      </c>
      <c r="AQ92" s="63">
        <f t="shared" si="88"/>
        <v>0</v>
      </c>
      <c r="AR92" s="53">
        <f t="shared" si="89"/>
        <v>0</v>
      </c>
      <c r="AS92" s="54" t="str">
        <f t="shared" si="90"/>
        <v/>
      </c>
      <c r="AT92" s="85">
        <f t="shared" si="91"/>
        <v>0</v>
      </c>
      <c r="AU92" s="63">
        <f t="shared" si="92"/>
        <v>0</v>
      </c>
      <c r="AV92" s="53">
        <f t="shared" si="93"/>
        <v>0</v>
      </c>
      <c r="AW92" s="54" t="str">
        <f t="shared" si="94"/>
        <v/>
      </c>
      <c r="AX92" s="85">
        <f t="shared" si="95"/>
        <v>0</v>
      </c>
      <c r="AY92" s="63">
        <f t="shared" si="96"/>
        <v>0</v>
      </c>
      <c r="AZ92" s="53">
        <f t="shared" si="97"/>
        <v>0</v>
      </c>
      <c r="BA92" s="54" t="str">
        <f t="shared" si="98"/>
        <v/>
      </c>
      <c r="BB92" s="85">
        <f t="shared" si="99"/>
        <v>0</v>
      </c>
      <c r="BC92" s="63">
        <f t="shared" si="100"/>
        <v>0</v>
      </c>
      <c r="BD92" s="53">
        <f t="shared" si="101"/>
        <v>0</v>
      </c>
      <c r="BE92" s="54" t="str">
        <f t="shared" si="102"/>
        <v/>
      </c>
      <c r="BF92" s="85">
        <f t="shared" si="103"/>
        <v>0</v>
      </c>
      <c r="BG92" s="63">
        <f t="shared" si="104"/>
        <v>0</v>
      </c>
      <c r="BH92" s="53">
        <f t="shared" si="105"/>
        <v>0</v>
      </c>
      <c r="BI92" s="54" t="str">
        <f t="shared" si="106"/>
        <v/>
      </c>
      <c r="BJ92" s="85">
        <f t="shared" si="107"/>
        <v>0</v>
      </c>
      <c r="BK92" s="63">
        <f t="shared" si="108"/>
        <v>0</v>
      </c>
      <c r="BL92" s="53">
        <f t="shared" si="109"/>
        <v>0</v>
      </c>
      <c r="BM92" s="54" t="str">
        <f t="shared" si="110"/>
        <v/>
      </c>
      <c r="BN92" s="85">
        <f t="shared" si="111"/>
        <v>0</v>
      </c>
      <c r="BO92" s="63">
        <f t="shared" si="112"/>
        <v>0</v>
      </c>
      <c r="BP92" s="53">
        <f t="shared" si="113"/>
        <v>0</v>
      </c>
      <c r="BQ92" s="54" t="str">
        <f t="shared" si="114"/>
        <v/>
      </c>
      <c r="BR92" s="85">
        <f t="shared" si="115"/>
        <v>0</v>
      </c>
      <c r="BS92" s="60">
        <f t="shared" si="65"/>
        <v>0</v>
      </c>
      <c r="BT92" s="59">
        <f t="shared" si="66"/>
        <v>0</v>
      </c>
      <c r="BU92" s="57"/>
      <c r="BV92" s="44"/>
      <c r="BY92" s="44"/>
      <c r="BZ92" s="44"/>
      <c r="CA92" s="279">
        <f t="shared" si="116"/>
        <v>0</v>
      </c>
      <c r="CB92" s="44"/>
      <c r="CC92" s="44"/>
      <c r="CD92" s="44"/>
    </row>
    <row r="93" spans="1:82" ht="16.5" hidden="1" customHeight="1">
      <c r="A93" s="366">
        <f t="shared" si="67"/>
        <v>89</v>
      </c>
      <c r="B93" s="29"/>
      <c r="C93" s="367"/>
      <c r="D93" s="368"/>
      <c r="E93" s="369"/>
      <c r="F93" s="30"/>
      <c r="G93" s="31"/>
      <c r="H93" s="32"/>
      <c r="I93" s="370"/>
      <c r="J93" s="370"/>
      <c r="K93" s="33"/>
      <c r="L93" s="33"/>
      <c r="M93" s="33"/>
      <c r="N93" s="371"/>
      <c r="O93" s="372"/>
      <c r="P93" s="372"/>
      <c r="Q93" s="194" t="s">
        <v>160</v>
      </c>
      <c r="R93" s="107" t="s">
        <v>160</v>
      </c>
      <c r="S93" s="43"/>
      <c r="T93" s="122" t="s">
        <v>160</v>
      </c>
      <c r="U93" s="122" t="s">
        <v>160</v>
      </c>
      <c r="V93" s="195" t="s">
        <v>160</v>
      </c>
      <c r="W93" s="63">
        <f t="shared" si="68"/>
        <v>0</v>
      </c>
      <c r="X93" s="53">
        <f t="shared" si="69"/>
        <v>0</v>
      </c>
      <c r="Y93" s="54" t="str">
        <f t="shared" si="70"/>
        <v/>
      </c>
      <c r="Z93" s="85">
        <f t="shared" si="71"/>
        <v>0</v>
      </c>
      <c r="AA93" s="63">
        <f t="shared" si="72"/>
        <v>0</v>
      </c>
      <c r="AB93" s="53">
        <f t="shared" si="73"/>
        <v>0</v>
      </c>
      <c r="AC93" s="54" t="str">
        <f t="shared" si="74"/>
        <v/>
      </c>
      <c r="AD93" s="85">
        <f t="shared" si="75"/>
        <v>0</v>
      </c>
      <c r="AE93" s="63">
        <f t="shared" si="76"/>
        <v>0</v>
      </c>
      <c r="AF93" s="53">
        <f t="shared" si="77"/>
        <v>0</v>
      </c>
      <c r="AG93" s="54" t="str">
        <f t="shared" si="78"/>
        <v/>
      </c>
      <c r="AH93" s="85">
        <f t="shared" si="79"/>
        <v>0</v>
      </c>
      <c r="AI93" s="63">
        <f t="shared" si="80"/>
        <v>0</v>
      </c>
      <c r="AJ93" s="53">
        <f t="shared" si="81"/>
        <v>0</v>
      </c>
      <c r="AK93" s="54" t="str">
        <f t="shared" si="82"/>
        <v/>
      </c>
      <c r="AL93" s="85">
        <f t="shared" si="83"/>
        <v>0</v>
      </c>
      <c r="AM93" s="63">
        <f t="shared" si="84"/>
        <v>0</v>
      </c>
      <c r="AN93" s="53">
        <f t="shared" si="85"/>
        <v>0</v>
      </c>
      <c r="AO93" s="54" t="str">
        <f t="shared" si="86"/>
        <v/>
      </c>
      <c r="AP93" s="85">
        <f t="shared" si="87"/>
        <v>0</v>
      </c>
      <c r="AQ93" s="63">
        <f t="shared" si="88"/>
        <v>0</v>
      </c>
      <c r="AR93" s="53">
        <f t="shared" si="89"/>
        <v>0</v>
      </c>
      <c r="AS93" s="54" t="str">
        <f t="shared" si="90"/>
        <v/>
      </c>
      <c r="AT93" s="85">
        <f t="shared" si="91"/>
        <v>0</v>
      </c>
      <c r="AU93" s="63">
        <f t="shared" si="92"/>
        <v>0</v>
      </c>
      <c r="AV93" s="53">
        <f t="shared" si="93"/>
        <v>0</v>
      </c>
      <c r="AW93" s="54" t="str">
        <f t="shared" si="94"/>
        <v/>
      </c>
      <c r="AX93" s="85">
        <f t="shared" si="95"/>
        <v>0</v>
      </c>
      <c r="AY93" s="63">
        <f t="shared" si="96"/>
        <v>0</v>
      </c>
      <c r="AZ93" s="53">
        <f t="shared" si="97"/>
        <v>0</v>
      </c>
      <c r="BA93" s="54" t="str">
        <f t="shared" si="98"/>
        <v/>
      </c>
      <c r="BB93" s="85">
        <f t="shared" si="99"/>
        <v>0</v>
      </c>
      <c r="BC93" s="63">
        <f t="shared" si="100"/>
        <v>0</v>
      </c>
      <c r="BD93" s="53">
        <f t="shared" si="101"/>
        <v>0</v>
      </c>
      <c r="BE93" s="54" t="str">
        <f t="shared" si="102"/>
        <v/>
      </c>
      <c r="BF93" s="85">
        <f t="shared" si="103"/>
        <v>0</v>
      </c>
      <c r="BG93" s="63">
        <f t="shared" si="104"/>
        <v>0</v>
      </c>
      <c r="BH93" s="53">
        <f t="shared" si="105"/>
        <v>0</v>
      </c>
      <c r="BI93" s="54" t="str">
        <f t="shared" si="106"/>
        <v/>
      </c>
      <c r="BJ93" s="85">
        <f t="shared" si="107"/>
        <v>0</v>
      </c>
      <c r="BK93" s="63">
        <f t="shared" si="108"/>
        <v>0</v>
      </c>
      <c r="BL93" s="53">
        <f t="shared" si="109"/>
        <v>0</v>
      </c>
      <c r="BM93" s="54" t="str">
        <f t="shared" si="110"/>
        <v/>
      </c>
      <c r="BN93" s="85">
        <f t="shared" si="111"/>
        <v>0</v>
      </c>
      <c r="BO93" s="63">
        <f t="shared" si="112"/>
        <v>0</v>
      </c>
      <c r="BP93" s="53">
        <f t="shared" si="113"/>
        <v>0</v>
      </c>
      <c r="BQ93" s="54" t="str">
        <f t="shared" si="114"/>
        <v/>
      </c>
      <c r="BR93" s="85">
        <f t="shared" si="115"/>
        <v>0</v>
      </c>
      <c r="BS93" s="60">
        <f t="shared" si="65"/>
        <v>0</v>
      </c>
      <c r="BT93" s="59">
        <f t="shared" si="66"/>
        <v>0</v>
      </c>
      <c r="BU93" s="57"/>
      <c r="BV93" s="44"/>
      <c r="BY93" s="44"/>
      <c r="BZ93" s="44"/>
      <c r="CA93" s="279">
        <f t="shared" si="116"/>
        <v>0</v>
      </c>
      <c r="CB93" s="44"/>
      <c r="CC93" s="44"/>
      <c r="CD93" s="44"/>
    </row>
    <row r="94" spans="1:82" ht="16.5" hidden="1" customHeight="1">
      <c r="A94" s="366">
        <f t="shared" si="67"/>
        <v>90</v>
      </c>
      <c r="B94" s="29"/>
      <c r="C94" s="367"/>
      <c r="D94" s="368"/>
      <c r="E94" s="369"/>
      <c r="F94" s="30"/>
      <c r="G94" s="31"/>
      <c r="H94" s="32"/>
      <c r="I94" s="370"/>
      <c r="J94" s="370"/>
      <c r="K94" s="33"/>
      <c r="L94" s="33"/>
      <c r="M94" s="33"/>
      <c r="N94" s="371"/>
      <c r="O94" s="372"/>
      <c r="P94" s="372"/>
      <c r="Q94" s="194" t="s">
        <v>160</v>
      </c>
      <c r="R94" s="107" t="s">
        <v>160</v>
      </c>
      <c r="S94" s="43"/>
      <c r="T94" s="122" t="s">
        <v>160</v>
      </c>
      <c r="U94" s="122" t="s">
        <v>160</v>
      </c>
      <c r="V94" s="195" t="s">
        <v>160</v>
      </c>
      <c r="W94" s="63">
        <f t="shared" si="68"/>
        <v>0</v>
      </c>
      <c r="X94" s="53">
        <f t="shared" si="69"/>
        <v>0</v>
      </c>
      <c r="Y94" s="54" t="str">
        <f t="shared" si="70"/>
        <v/>
      </c>
      <c r="Z94" s="85">
        <f t="shared" si="71"/>
        <v>0</v>
      </c>
      <c r="AA94" s="63">
        <f t="shared" si="72"/>
        <v>0</v>
      </c>
      <c r="AB94" s="53">
        <f t="shared" si="73"/>
        <v>0</v>
      </c>
      <c r="AC94" s="54" t="str">
        <f t="shared" si="74"/>
        <v/>
      </c>
      <c r="AD94" s="85">
        <f t="shared" si="75"/>
        <v>0</v>
      </c>
      <c r="AE94" s="63">
        <f t="shared" si="76"/>
        <v>0</v>
      </c>
      <c r="AF94" s="53">
        <f t="shared" si="77"/>
        <v>0</v>
      </c>
      <c r="AG94" s="54" t="str">
        <f t="shared" si="78"/>
        <v/>
      </c>
      <c r="AH94" s="85">
        <f t="shared" si="79"/>
        <v>0</v>
      </c>
      <c r="AI94" s="63">
        <f t="shared" si="80"/>
        <v>0</v>
      </c>
      <c r="AJ94" s="53">
        <f t="shared" si="81"/>
        <v>0</v>
      </c>
      <c r="AK94" s="54" t="str">
        <f t="shared" si="82"/>
        <v/>
      </c>
      <c r="AL94" s="85">
        <f t="shared" si="83"/>
        <v>0</v>
      </c>
      <c r="AM94" s="63">
        <f t="shared" si="84"/>
        <v>0</v>
      </c>
      <c r="AN94" s="53">
        <f t="shared" si="85"/>
        <v>0</v>
      </c>
      <c r="AO94" s="54" t="str">
        <f t="shared" si="86"/>
        <v/>
      </c>
      <c r="AP94" s="85">
        <f t="shared" si="87"/>
        <v>0</v>
      </c>
      <c r="AQ94" s="63">
        <f t="shared" si="88"/>
        <v>0</v>
      </c>
      <c r="AR94" s="53">
        <f t="shared" si="89"/>
        <v>0</v>
      </c>
      <c r="AS94" s="54" t="str">
        <f t="shared" si="90"/>
        <v/>
      </c>
      <c r="AT94" s="85">
        <f t="shared" si="91"/>
        <v>0</v>
      </c>
      <c r="AU94" s="63">
        <f t="shared" si="92"/>
        <v>0</v>
      </c>
      <c r="AV94" s="53">
        <f t="shared" si="93"/>
        <v>0</v>
      </c>
      <c r="AW94" s="54" t="str">
        <f t="shared" si="94"/>
        <v/>
      </c>
      <c r="AX94" s="85">
        <f t="shared" si="95"/>
        <v>0</v>
      </c>
      <c r="AY94" s="63">
        <f t="shared" si="96"/>
        <v>0</v>
      </c>
      <c r="AZ94" s="53">
        <f t="shared" si="97"/>
        <v>0</v>
      </c>
      <c r="BA94" s="54" t="str">
        <f t="shared" si="98"/>
        <v/>
      </c>
      <c r="BB94" s="85">
        <f t="shared" si="99"/>
        <v>0</v>
      </c>
      <c r="BC94" s="63">
        <f t="shared" si="100"/>
        <v>0</v>
      </c>
      <c r="BD94" s="53">
        <f t="shared" si="101"/>
        <v>0</v>
      </c>
      <c r="BE94" s="54" t="str">
        <f t="shared" si="102"/>
        <v/>
      </c>
      <c r="BF94" s="85">
        <f t="shared" si="103"/>
        <v>0</v>
      </c>
      <c r="BG94" s="63">
        <f t="shared" si="104"/>
        <v>0</v>
      </c>
      <c r="BH94" s="53">
        <f t="shared" si="105"/>
        <v>0</v>
      </c>
      <c r="BI94" s="54" t="str">
        <f t="shared" si="106"/>
        <v/>
      </c>
      <c r="BJ94" s="85">
        <f t="shared" si="107"/>
        <v>0</v>
      </c>
      <c r="BK94" s="63">
        <f t="shared" si="108"/>
        <v>0</v>
      </c>
      <c r="BL94" s="53">
        <f t="shared" si="109"/>
        <v>0</v>
      </c>
      <c r="BM94" s="54" t="str">
        <f t="shared" si="110"/>
        <v/>
      </c>
      <c r="BN94" s="85">
        <f t="shared" si="111"/>
        <v>0</v>
      </c>
      <c r="BO94" s="63">
        <f t="shared" si="112"/>
        <v>0</v>
      </c>
      <c r="BP94" s="53">
        <f t="shared" si="113"/>
        <v>0</v>
      </c>
      <c r="BQ94" s="54" t="str">
        <f t="shared" si="114"/>
        <v/>
      </c>
      <c r="BR94" s="85">
        <f t="shared" si="115"/>
        <v>0</v>
      </c>
      <c r="BS94" s="60">
        <f t="shared" si="65"/>
        <v>0</v>
      </c>
      <c r="BT94" s="59">
        <f t="shared" si="66"/>
        <v>0</v>
      </c>
      <c r="BU94" s="57"/>
      <c r="BV94" s="44"/>
      <c r="BY94" s="44"/>
      <c r="BZ94" s="44"/>
      <c r="CA94" s="279">
        <f t="shared" si="116"/>
        <v>0</v>
      </c>
      <c r="CB94" s="44"/>
      <c r="CC94" s="44"/>
      <c r="CD94" s="44"/>
    </row>
    <row r="95" spans="1:82" ht="16.5" hidden="1" customHeight="1">
      <c r="A95" s="366">
        <f t="shared" si="67"/>
        <v>91</v>
      </c>
      <c r="B95" s="29"/>
      <c r="C95" s="367"/>
      <c r="D95" s="368"/>
      <c r="E95" s="369"/>
      <c r="F95" s="30"/>
      <c r="G95" s="31"/>
      <c r="H95" s="32"/>
      <c r="I95" s="370"/>
      <c r="J95" s="370"/>
      <c r="K95" s="33"/>
      <c r="L95" s="33"/>
      <c r="M95" s="33"/>
      <c r="N95" s="371"/>
      <c r="O95" s="372"/>
      <c r="P95" s="372"/>
      <c r="Q95" s="194" t="s">
        <v>160</v>
      </c>
      <c r="R95" s="107" t="s">
        <v>160</v>
      </c>
      <c r="S95" s="43"/>
      <c r="T95" s="122" t="s">
        <v>160</v>
      </c>
      <c r="U95" s="122" t="s">
        <v>160</v>
      </c>
      <c r="V95" s="195" t="s">
        <v>160</v>
      </c>
      <c r="W95" s="63">
        <f t="shared" si="68"/>
        <v>0</v>
      </c>
      <c r="X95" s="53">
        <f t="shared" si="69"/>
        <v>0</v>
      </c>
      <c r="Y95" s="54" t="str">
        <f t="shared" si="70"/>
        <v/>
      </c>
      <c r="Z95" s="85">
        <f t="shared" si="71"/>
        <v>0</v>
      </c>
      <c r="AA95" s="63">
        <f t="shared" si="72"/>
        <v>0</v>
      </c>
      <c r="AB95" s="53">
        <f t="shared" si="73"/>
        <v>0</v>
      </c>
      <c r="AC95" s="54" t="str">
        <f t="shared" si="74"/>
        <v/>
      </c>
      <c r="AD95" s="85">
        <f t="shared" si="75"/>
        <v>0</v>
      </c>
      <c r="AE95" s="63">
        <f t="shared" si="76"/>
        <v>0</v>
      </c>
      <c r="AF95" s="53">
        <f t="shared" si="77"/>
        <v>0</v>
      </c>
      <c r="AG95" s="54" t="str">
        <f t="shared" si="78"/>
        <v/>
      </c>
      <c r="AH95" s="85">
        <f t="shared" si="79"/>
        <v>0</v>
      </c>
      <c r="AI95" s="63">
        <f t="shared" si="80"/>
        <v>0</v>
      </c>
      <c r="AJ95" s="53">
        <f t="shared" si="81"/>
        <v>0</v>
      </c>
      <c r="AK95" s="54" t="str">
        <f t="shared" si="82"/>
        <v/>
      </c>
      <c r="AL95" s="85">
        <f t="shared" si="83"/>
        <v>0</v>
      </c>
      <c r="AM95" s="63">
        <f t="shared" si="84"/>
        <v>0</v>
      </c>
      <c r="AN95" s="53">
        <f t="shared" si="85"/>
        <v>0</v>
      </c>
      <c r="AO95" s="54" t="str">
        <f t="shared" si="86"/>
        <v/>
      </c>
      <c r="AP95" s="85">
        <f t="shared" si="87"/>
        <v>0</v>
      </c>
      <c r="AQ95" s="63">
        <f t="shared" si="88"/>
        <v>0</v>
      </c>
      <c r="AR95" s="53">
        <f t="shared" si="89"/>
        <v>0</v>
      </c>
      <c r="AS95" s="54" t="str">
        <f t="shared" si="90"/>
        <v/>
      </c>
      <c r="AT95" s="85">
        <f t="shared" si="91"/>
        <v>0</v>
      </c>
      <c r="AU95" s="63">
        <f t="shared" si="92"/>
        <v>0</v>
      </c>
      <c r="AV95" s="53">
        <f t="shared" si="93"/>
        <v>0</v>
      </c>
      <c r="AW95" s="54" t="str">
        <f t="shared" si="94"/>
        <v/>
      </c>
      <c r="AX95" s="85">
        <f t="shared" si="95"/>
        <v>0</v>
      </c>
      <c r="AY95" s="63">
        <f t="shared" si="96"/>
        <v>0</v>
      </c>
      <c r="AZ95" s="53">
        <f t="shared" si="97"/>
        <v>0</v>
      </c>
      <c r="BA95" s="54" t="str">
        <f t="shared" si="98"/>
        <v/>
      </c>
      <c r="BB95" s="85">
        <f t="shared" si="99"/>
        <v>0</v>
      </c>
      <c r="BC95" s="63">
        <f t="shared" si="100"/>
        <v>0</v>
      </c>
      <c r="BD95" s="53">
        <f t="shared" si="101"/>
        <v>0</v>
      </c>
      <c r="BE95" s="54" t="str">
        <f t="shared" si="102"/>
        <v/>
      </c>
      <c r="BF95" s="85">
        <f t="shared" si="103"/>
        <v>0</v>
      </c>
      <c r="BG95" s="63">
        <f t="shared" si="104"/>
        <v>0</v>
      </c>
      <c r="BH95" s="53">
        <f t="shared" si="105"/>
        <v>0</v>
      </c>
      <c r="BI95" s="54" t="str">
        <f t="shared" si="106"/>
        <v/>
      </c>
      <c r="BJ95" s="85">
        <f t="shared" si="107"/>
        <v>0</v>
      </c>
      <c r="BK95" s="63">
        <f t="shared" si="108"/>
        <v>0</v>
      </c>
      <c r="BL95" s="53">
        <f t="shared" si="109"/>
        <v>0</v>
      </c>
      <c r="BM95" s="54" t="str">
        <f t="shared" si="110"/>
        <v/>
      </c>
      <c r="BN95" s="85">
        <f t="shared" si="111"/>
        <v>0</v>
      </c>
      <c r="BO95" s="63">
        <f t="shared" si="112"/>
        <v>0</v>
      </c>
      <c r="BP95" s="53">
        <f t="shared" si="113"/>
        <v>0</v>
      </c>
      <c r="BQ95" s="54" t="str">
        <f t="shared" si="114"/>
        <v/>
      </c>
      <c r="BR95" s="85">
        <f t="shared" si="115"/>
        <v>0</v>
      </c>
      <c r="BS95" s="60">
        <f t="shared" si="65"/>
        <v>0</v>
      </c>
      <c r="BT95" s="59">
        <f t="shared" si="66"/>
        <v>0</v>
      </c>
      <c r="BU95" s="57"/>
      <c r="BV95" s="44"/>
      <c r="BY95" s="44"/>
      <c r="BZ95" s="44"/>
      <c r="CA95" s="279">
        <f t="shared" si="116"/>
        <v>0</v>
      </c>
      <c r="CB95" s="44"/>
      <c r="CC95" s="44"/>
      <c r="CD95" s="44"/>
    </row>
    <row r="96" spans="1:82" ht="16.5" hidden="1" customHeight="1">
      <c r="A96" s="366">
        <f t="shared" si="67"/>
        <v>92</v>
      </c>
      <c r="B96" s="29"/>
      <c r="C96" s="367"/>
      <c r="D96" s="368"/>
      <c r="E96" s="369"/>
      <c r="F96" s="30"/>
      <c r="G96" s="31"/>
      <c r="H96" s="32"/>
      <c r="I96" s="370"/>
      <c r="J96" s="370"/>
      <c r="K96" s="33"/>
      <c r="L96" s="33"/>
      <c r="M96" s="33"/>
      <c r="N96" s="371"/>
      <c r="O96" s="372"/>
      <c r="P96" s="372"/>
      <c r="Q96" s="194" t="s">
        <v>160</v>
      </c>
      <c r="R96" s="107" t="s">
        <v>160</v>
      </c>
      <c r="S96" s="43"/>
      <c r="T96" s="122" t="s">
        <v>160</v>
      </c>
      <c r="U96" s="122" t="s">
        <v>160</v>
      </c>
      <c r="V96" s="195" t="s">
        <v>160</v>
      </c>
      <c r="W96" s="63">
        <f t="shared" si="68"/>
        <v>0</v>
      </c>
      <c r="X96" s="53">
        <f t="shared" si="69"/>
        <v>0</v>
      </c>
      <c r="Y96" s="54" t="str">
        <f t="shared" si="70"/>
        <v/>
      </c>
      <c r="Z96" s="85">
        <f t="shared" si="71"/>
        <v>0</v>
      </c>
      <c r="AA96" s="63">
        <f t="shared" si="72"/>
        <v>0</v>
      </c>
      <c r="AB96" s="53">
        <f t="shared" si="73"/>
        <v>0</v>
      </c>
      <c r="AC96" s="54" t="str">
        <f t="shared" si="74"/>
        <v/>
      </c>
      <c r="AD96" s="85">
        <f t="shared" si="75"/>
        <v>0</v>
      </c>
      <c r="AE96" s="63">
        <f t="shared" si="76"/>
        <v>0</v>
      </c>
      <c r="AF96" s="53">
        <f t="shared" si="77"/>
        <v>0</v>
      </c>
      <c r="AG96" s="54" t="str">
        <f t="shared" si="78"/>
        <v/>
      </c>
      <c r="AH96" s="85">
        <f t="shared" si="79"/>
        <v>0</v>
      </c>
      <c r="AI96" s="63">
        <f t="shared" si="80"/>
        <v>0</v>
      </c>
      <c r="AJ96" s="53">
        <f t="shared" si="81"/>
        <v>0</v>
      </c>
      <c r="AK96" s="54" t="str">
        <f t="shared" si="82"/>
        <v/>
      </c>
      <c r="AL96" s="85">
        <f t="shared" si="83"/>
        <v>0</v>
      </c>
      <c r="AM96" s="63">
        <f t="shared" si="84"/>
        <v>0</v>
      </c>
      <c r="AN96" s="53">
        <f t="shared" si="85"/>
        <v>0</v>
      </c>
      <c r="AO96" s="54" t="str">
        <f t="shared" si="86"/>
        <v/>
      </c>
      <c r="AP96" s="85">
        <f t="shared" si="87"/>
        <v>0</v>
      </c>
      <c r="AQ96" s="63">
        <f t="shared" si="88"/>
        <v>0</v>
      </c>
      <c r="AR96" s="53">
        <f t="shared" si="89"/>
        <v>0</v>
      </c>
      <c r="AS96" s="54" t="str">
        <f t="shared" si="90"/>
        <v/>
      </c>
      <c r="AT96" s="85">
        <f t="shared" si="91"/>
        <v>0</v>
      </c>
      <c r="AU96" s="63">
        <f t="shared" si="92"/>
        <v>0</v>
      </c>
      <c r="AV96" s="53">
        <f t="shared" si="93"/>
        <v>0</v>
      </c>
      <c r="AW96" s="54" t="str">
        <f t="shared" si="94"/>
        <v/>
      </c>
      <c r="AX96" s="85">
        <f t="shared" si="95"/>
        <v>0</v>
      </c>
      <c r="AY96" s="63">
        <f t="shared" si="96"/>
        <v>0</v>
      </c>
      <c r="AZ96" s="53">
        <f t="shared" si="97"/>
        <v>0</v>
      </c>
      <c r="BA96" s="54" t="str">
        <f t="shared" si="98"/>
        <v/>
      </c>
      <c r="BB96" s="85">
        <f t="shared" si="99"/>
        <v>0</v>
      </c>
      <c r="BC96" s="63">
        <f t="shared" si="100"/>
        <v>0</v>
      </c>
      <c r="BD96" s="53">
        <f t="shared" si="101"/>
        <v>0</v>
      </c>
      <c r="BE96" s="54" t="str">
        <f t="shared" si="102"/>
        <v/>
      </c>
      <c r="BF96" s="85">
        <f t="shared" si="103"/>
        <v>0</v>
      </c>
      <c r="BG96" s="63">
        <f t="shared" si="104"/>
        <v>0</v>
      </c>
      <c r="BH96" s="53">
        <f t="shared" si="105"/>
        <v>0</v>
      </c>
      <c r="BI96" s="54" t="str">
        <f t="shared" si="106"/>
        <v/>
      </c>
      <c r="BJ96" s="85">
        <f t="shared" si="107"/>
        <v>0</v>
      </c>
      <c r="BK96" s="63">
        <f t="shared" si="108"/>
        <v>0</v>
      </c>
      <c r="BL96" s="53">
        <f t="shared" si="109"/>
        <v>0</v>
      </c>
      <c r="BM96" s="54" t="str">
        <f t="shared" si="110"/>
        <v/>
      </c>
      <c r="BN96" s="85">
        <f t="shared" si="111"/>
        <v>0</v>
      </c>
      <c r="BO96" s="63">
        <f t="shared" si="112"/>
        <v>0</v>
      </c>
      <c r="BP96" s="53">
        <f t="shared" si="113"/>
        <v>0</v>
      </c>
      <c r="BQ96" s="54" t="str">
        <f t="shared" si="114"/>
        <v/>
      </c>
      <c r="BR96" s="85">
        <f t="shared" si="115"/>
        <v>0</v>
      </c>
      <c r="BS96" s="60">
        <f t="shared" si="65"/>
        <v>0</v>
      </c>
      <c r="BT96" s="59">
        <f t="shared" si="66"/>
        <v>0</v>
      </c>
      <c r="BU96" s="57"/>
      <c r="BV96" s="44"/>
      <c r="BY96" s="44"/>
      <c r="BZ96" s="44"/>
      <c r="CA96" s="279">
        <f t="shared" si="116"/>
        <v>0</v>
      </c>
      <c r="CB96" s="44"/>
      <c r="CC96" s="44"/>
      <c r="CD96" s="44"/>
    </row>
    <row r="97" spans="1:86" ht="16.5" hidden="1" customHeight="1">
      <c r="A97" s="366">
        <f t="shared" si="67"/>
        <v>93</v>
      </c>
      <c r="B97" s="29"/>
      <c r="C97" s="367"/>
      <c r="D97" s="368"/>
      <c r="E97" s="369"/>
      <c r="F97" s="30"/>
      <c r="G97" s="31"/>
      <c r="H97" s="32"/>
      <c r="I97" s="370"/>
      <c r="J97" s="370"/>
      <c r="K97" s="33"/>
      <c r="L97" s="33"/>
      <c r="M97" s="33"/>
      <c r="N97" s="371"/>
      <c r="O97" s="372"/>
      <c r="P97" s="372"/>
      <c r="Q97" s="194" t="s">
        <v>160</v>
      </c>
      <c r="R97" s="107" t="s">
        <v>160</v>
      </c>
      <c r="S97" s="43"/>
      <c r="T97" s="122" t="s">
        <v>160</v>
      </c>
      <c r="U97" s="122" t="s">
        <v>160</v>
      </c>
      <c r="V97" s="195" t="s">
        <v>160</v>
      </c>
      <c r="W97" s="63">
        <f t="shared" si="68"/>
        <v>0</v>
      </c>
      <c r="X97" s="53">
        <f t="shared" si="69"/>
        <v>0</v>
      </c>
      <c r="Y97" s="54" t="str">
        <f t="shared" si="70"/>
        <v/>
      </c>
      <c r="Z97" s="85">
        <f t="shared" si="71"/>
        <v>0</v>
      </c>
      <c r="AA97" s="63">
        <f t="shared" si="72"/>
        <v>0</v>
      </c>
      <c r="AB97" s="53">
        <f t="shared" si="73"/>
        <v>0</v>
      </c>
      <c r="AC97" s="54" t="str">
        <f t="shared" si="74"/>
        <v/>
      </c>
      <c r="AD97" s="85">
        <f t="shared" si="75"/>
        <v>0</v>
      </c>
      <c r="AE97" s="63">
        <f t="shared" si="76"/>
        <v>0</v>
      </c>
      <c r="AF97" s="53">
        <f t="shared" si="77"/>
        <v>0</v>
      </c>
      <c r="AG97" s="54" t="str">
        <f t="shared" si="78"/>
        <v/>
      </c>
      <c r="AH97" s="85">
        <f t="shared" si="79"/>
        <v>0</v>
      </c>
      <c r="AI97" s="63">
        <f t="shared" si="80"/>
        <v>0</v>
      </c>
      <c r="AJ97" s="53">
        <f t="shared" si="81"/>
        <v>0</v>
      </c>
      <c r="AK97" s="54" t="str">
        <f t="shared" si="82"/>
        <v/>
      </c>
      <c r="AL97" s="85">
        <f t="shared" si="83"/>
        <v>0</v>
      </c>
      <c r="AM97" s="63">
        <f t="shared" si="84"/>
        <v>0</v>
      </c>
      <c r="AN97" s="53">
        <f t="shared" si="85"/>
        <v>0</v>
      </c>
      <c r="AO97" s="54" t="str">
        <f t="shared" si="86"/>
        <v/>
      </c>
      <c r="AP97" s="85">
        <f t="shared" si="87"/>
        <v>0</v>
      </c>
      <c r="AQ97" s="63">
        <f t="shared" si="88"/>
        <v>0</v>
      </c>
      <c r="AR97" s="53">
        <f t="shared" si="89"/>
        <v>0</v>
      </c>
      <c r="AS97" s="54" t="str">
        <f t="shared" si="90"/>
        <v/>
      </c>
      <c r="AT97" s="85">
        <f t="shared" si="91"/>
        <v>0</v>
      </c>
      <c r="AU97" s="63">
        <f t="shared" si="92"/>
        <v>0</v>
      </c>
      <c r="AV97" s="53">
        <f t="shared" si="93"/>
        <v>0</v>
      </c>
      <c r="AW97" s="54" t="str">
        <f t="shared" si="94"/>
        <v/>
      </c>
      <c r="AX97" s="85">
        <f t="shared" si="95"/>
        <v>0</v>
      </c>
      <c r="AY97" s="63">
        <f t="shared" si="96"/>
        <v>0</v>
      </c>
      <c r="AZ97" s="53">
        <f t="shared" si="97"/>
        <v>0</v>
      </c>
      <c r="BA97" s="54" t="str">
        <f t="shared" si="98"/>
        <v/>
      </c>
      <c r="BB97" s="85">
        <f t="shared" si="99"/>
        <v>0</v>
      </c>
      <c r="BC97" s="63">
        <f t="shared" si="100"/>
        <v>0</v>
      </c>
      <c r="BD97" s="53">
        <f t="shared" si="101"/>
        <v>0</v>
      </c>
      <c r="BE97" s="54" t="str">
        <f t="shared" si="102"/>
        <v/>
      </c>
      <c r="BF97" s="85">
        <f t="shared" si="103"/>
        <v>0</v>
      </c>
      <c r="BG97" s="63">
        <f t="shared" si="104"/>
        <v>0</v>
      </c>
      <c r="BH97" s="53">
        <f t="shared" si="105"/>
        <v>0</v>
      </c>
      <c r="BI97" s="54" t="str">
        <f t="shared" si="106"/>
        <v/>
      </c>
      <c r="BJ97" s="85">
        <f t="shared" si="107"/>
        <v>0</v>
      </c>
      <c r="BK97" s="63">
        <f t="shared" si="108"/>
        <v>0</v>
      </c>
      <c r="BL97" s="53">
        <f t="shared" si="109"/>
        <v>0</v>
      </c>
      <c r="BM97" s="54" t="str">
        <f t="shared" si="110"/>
        <v/>
      </c>
      <c r="BN97" s="85">
        <f t="shared" si="111"/>
        <v>0</v>
      </c>
      <c r="BO97" s="63">
        <f t="shared" si="112"/>
        <v>0</v>
      </c>
      <c r="BP97" s="53">
        <f t="shared" si="113"/>
        <v>0</v>
      </c>
      <c r="BQ97" s="54" t="str">
        <f t="shared" si="114"/>
        <v/>
      </c>
      <c r="BR97" s="85">
        <f t="shared" si="115"/>
        <v>0</v>
      </c>
      <c r="BS97" s="60">
        <f t="shared" si="65"/>
        <v>0</v>
      </c>
      <c r="BT97" s="59">
        <f t="shared" si="66"/>
        <v>0</v>
      </c>
      <c r="BU97" s="57"/>
      <c r="BV97" s="44"/>
      <c r="BY97" s="44"/>
      <c r="BZ97" s="44"/>
      <c r="CA97" s="279">
        <f t="shared" si="116"/>
        <v>0</v>
      </c>
      <c r="CB97" s="44"/>
      <c r="CC97" s="44"/>
      <c r="CD97" s="44"/>
    </row>
    <row r="98" spans="1:86" ht="16.5" hidden="1" customHeight="1">
      <c r="A98" s="366">
        <f t="shared" si="67"/>
        <v>94</v>
      </c>
      <c r="B98" s="29"/>
      <c r="C98" s="367"/>
      <c r="D98" s="368"/>
      <c r="E98" s="369"/>
      <c r="F98" s="30"/>
      <c r="G98" s="31"/>
      <c r="H98" s="32"/>
      <c r="I98" s="370"/>
      <c r="J98" s="370"/>
      <c r="K98" s="33"/>
      <c r="L98" s="33"/>
      <c r="M98" s="33"/>
      <c r="N98" s="371"/>
      <c r="O98" s="372"/>
      <c r="P98" s="372"/>
      <c r="Q98" s="194" t="s">
        <v>160</v>
      </c>
      <c r="R98" s="107" t="s">
        <v>160</v>
      </c>
      <c r="S98" s="43"/>
      <c r="T98" s="122" t="s">
        <v>160</v>
      </c>
      <c r="U98" s="122" t="s">
        <v>160</v>
      </c>
      <c r="V98" s="195" t="s">
        <v>160</v>
      </c>
      <c r="W98" s="63">
        <f t="shared" si="68"/>
        <v>0</v>
      </c>
      <c r="X98" s="53">
        <f t="shared" si="69"/>
        <v>0</v>
      </c>
      <c r="Y98" s="54" t="str">
        <f t="shared" si="70"/>
        <v/>
      </c>
      <c r="Z98" s="85">
        <f t="shared" si="71"/>
        <v>0</v>
      </c>
      <c r="AA98" s="63">
        <f t="shared" si="72"/>
        <v>0</v>
      </c>
      <c r="AB98" s="53">
        <f t="shared" si="73"/>
        <v>0</v>
      </c>
      <c r="AC98" s="54" t="str">
        <f t="shared" si="74"/>
        <v/>
      </c>
      <c r="AD98" s="85">
        <f t="shared" si="75"/>
        <v>0</v>
      </c>
      <c r="AE98" s="63">
        <f t="shared" si="76"/>
        <v>0</v>
      </c>
      <c r="AF98" s="53">
        <f t="shared" si="77"/>
        <v>0</v>
      </c>
      <c r="AG98" s="54" t="str">
        <f t="shared" si="78"/>
        <v/>
      </c>
      <c r="AH98" s="85">
        <f t="shared" si="79"/>
        <v>0</v>
      </c>
      <c r="AI98" s="63">
        <f t="shared" si="80"/>
        <v>0</v>
      </c>
      <c r="AJ98" s="53">
        <f t="shared" si="81"/>
        <v>0</v>
      </c>
      <c r="AK98" s="54" t="str">
        <f t="shared" si="82"/>
        <v/>
      </c>
      <c r="AL98" s="85">
        <f t="shared" si="83"/>
        <v>0</v>
      </c>
      <c r="AM98" s="63">
        <f t="shared" si="84"/>
        <v>0</v>
      </c>
      <c r="AN98" s="53">
        <f t="shared" si="85"/>
        <v>0</v>
      </c>
      <c r="AO98" s="54" t="str">
        <f t="shared" si="86"/>
        <v/>
      </c>
      <c r="AP98" s="85">
        <f t="shared" si="87"/>
        <v>0</v>
      </c>
      <c r="AQ98" s="63">
        <f t="shared" si="88"/>
        <v>0</v>
      </c>
      <c r="AR98" s="53">
        <f t="shared" si="89"/>
        <v>0</v>
      </c>
      <c r="AS98" s="54" t="str">
        <f t="shared" si="90"/>
        <v/>
      </c>
      <c r="AT98" s="85">
        <f t="shared" si="91"/>
        <v>0</v>
      </c>
      <c r="AU98" s="63">
        <f t="shared" si="92"/>
        <v>0</v>
      </c>
      <c r="AV98" s="53">
        <f t="shared" si="93"/>
        <v>0</v>
      </c>
      <c r="AW98" s="54" t="str">
        <f t="shared" si="94"/>
        <v/>
      </c>
      <c r="AX98" s="85">
        <f t="shared" si="95"/>
        <v>0</v>
      </c>
      <c r="AY98" s="63">
        <f t="shared" si="96"/>
        <v>0</v>
      </c>
      <c r="AZ98" s="53">
        <f t="shared" si="97"/>
        <v>0</v>
      </c>
      <c r="BA98" s="54" t="str">
        <f t="shared" si="98"/>
        <v/>
      </c>
      <c r="BB98" s="85">
        <f t="shared" si="99"/>
        <v>0</v>
      </c>
      <c r="BC98" s="63">
        <f t="shared" si="100"/>
        <v>0</v>
      </c>
      <c r="BD98" s="53">
        <f t="shared" si="101"/>
        <v>0</v>
      </c>
      <c r="BE98" s="54" t="str">
        <f t="shared" si="102"/>
        <v/>
      </c>
      <c r="BF98" s="85">
        <f t="shared" si="103"/>
        <v>0</v>
      </c>
      <c r="BG98" s="63">
        <f t="shared" si="104"/>
        <v>0</v>
      </c>
      <c r="BH98" s="53">
        <f t="shared" si="105"/>
        <v>0</v>
      </c>
      <c r="BI98" s="54" t="str">
        <f t="shared" si="106"/>
        <v/>
      </c>
      <c r="BJ98" s="85">
        <f t="shared" si="107"/>
        <v>0</v>
      </c>
      <c r="BK98" s="63">
        <f t="shared" si="108"/>
        <v>0</v>
      </c>
      <c r="BL98" s="53">
        <f t="shared" si="109"/>
        <v>0</v>
      </c>
      <c r="BM98" s="54" t="str">
        <f t="shared" si="110"/>
        <v/>
      </c>
      <c r="BN98" s="85">
        <f t="shared" si="111"/>
        <v>0</v>
      </c>
      <c r="BO98" s="63">
        <f t="shared" si="112"/>
        <v>0</v>
      </c>
      <c r="BP98" s="53">
        <f t="shared" si="113"/>
        <v>0</v>
      </c>
      <c r="BQ98" s="54" t="str">
        <f t="shared" si="114"/>
        <v/>
      </c>
      <c r="BR98" s="85">
        <f t="shared" si="115"/>
        <v>0</v>
      </c>
      <c r="BS98" s="60">
        <f t="shared" si="65"/>
        <v>0</v>
      </c>
      <c r="BT98" s="59">
        <f t="shared" si="66"/>
        <v>0</v>
      </c>
      <c r="BU98" s="57"/>
      <c r="BV98" s="44"/>
      <c r="BY98" s="44"/>
      <c r="BZ98" s="44"/>
      <c r="CA98" s="279">
        <f t="shared" si="116"/>
        <v>0</v>
      </c>
      <c r="CB98" s="44"/>
      <c r="CC98" s="44"/>
      <c r="CD98" s="44"/>
    </row>
    <row r="99" spans="1:86" ht="16.5" hidden="1" customHeight="1">
      <c r="A99" s="366">
        <f t="shared" si="67"/>
        <v>95</v>
      </c>
      <c r="B99" s="29"/>
      <c r="C99" s="367"/>
      <c r="D99" s="368"/>
      <c r="E99" s="369"/>
      <c r="F99" s="30"/>
      <c r="G99" s="31"/>
      <c r="H99" s="32"/>
      <c r="I99" s="370"/>
      <c r="J99" s="370"/>
      <c r="K99" s="33"/>
      <c r="L99" s="33"/>
      <c r="M99" s="33"/>
      <c r="N99" s="371"/>
      <c r="O99" s="372"/>
      <c r="P99" s="372"/>
      <c r="Q99" s="194" t="s">
        <v>160</v>
      </c>
      <c r="R99" s="107" t="s">
        <v>160</v>
      </c>
      <c r="S99" s="43"/>
      <c r="T99" s="122" t="s">
        <v>160</v>
      </c>
      <c r="U99" s="122" t="s">
        <v>160</v>
      </c>
      <c r="V99" s="195" t="s">
        <v>160</v>
      </c>
      <c r="W99" s="63">
        <f t="shared" si="68"/>
        <v>0</v>
      </c>
      <c r="X99" s="53">
        <f t="shared" si="69"/>
        <v>0</v>
      </c>
      <c r="Y99" s="54" t="str">
        <f t="shared" si="70"/>
        <v/>
      </c>
      <c r="Z99" s="85">
        <f t="shared" si="71"/>
        <v>0</v>
      </c>
      <c r="AA99" s="63">
        <f t="shared" si="72"/>
        <v>0</v>
      </c>
      <c r="AB99" s="53">
        <f t="shared" si="73"/>
        <v>0</v>
      </c>
      <c r="AC99" s="54" t="str">
        <f t="shared" si="74"/>
        <v/>
      </c>
      <c r="AD99" s="85">
        <f t="shared" si="75"/>
        <v>0</v>
      </c>
      <c r="AE99" s="63">
        <f t="shared" si="76"/>
        <v>0</v>
      </c>
      <c r="AF99" s="53">
        <f t="shared" si="77"/>
        <v>0</v>
      </c>
      <c r="AG99" s="54" t="str">
        <f t="shared" si="78"/>
        <v/>
      </c>
      <c r="AH99" s="85">
        <f t="shared" si="79"/>
        <v>0</v>
      </c>
      <c r="AI99" s="63">
        <f t="shared" si="80"/>
        <v>0</v>
      </c>
      <c r="AJ99" s="53">
        <f t="shared" si="81"/>
        <v>0</v>
      </c>
      <c r="AK99" s="54" t="str">
        <f t="shared" si="82"/>
        <v/>
      </c>
      <c r="AL99" s="85">
        <f t="shared" si="83"/>
        <v>0</v>
      </c>
      <c r="AM99" s="63">
        <f t="shared" si="84"/>
        <v>0</v>
      </c>
      <c r="AN99" s="53">
        <f t="shared" si="85"/>
        <v>0</v>
      </c>
      <c r="AO99" s="54" t="str">
        <f t="shared" si="86"/>
        <v/>
      </c>
      <c r="AP99" s="85">
        <f t="shared" si="87"/>
        <v>0</v>
      </c>
      <c r="AQ99" s="63">
        <f t="shared" si="88"/>
        <v>0</v>
      </c>
      <c r="AR99" s="53">
        <f t="shared" si="89"/>
        <v>0</v>
      </c>
      <c r="AS99" s="54" t="str">
        <f t="shared" si="90"/>
        <v/>
      </c>
      <c r="AT99" s="85">
        <f t="shared" si="91"/>
        <v>0</v>
      </c>
      <c r="AU99" s="63">
        <f t="shared" si="92"/>
        <v>0</v>
      </c>
      <c r="AV99" s="53">
        <f t="shared" si="93"/>
        <v>0</v>
      </c>
      <c r="AW99" s="54" t="str">
        <f t="shared" si="94"/>
        <v/>
      </c>
      <c r="AX99" s="85">
        <f t="shared" si="95"/>
        <v>0</v>
      </c>
      <c r="AY99" s="63">
        <f t="shared" si="96"/>
        <v>0</v>
      </c>
      <c r="AZ99" s="53">
        <f t="shared" si="97"/>
        <v>0</v>
      </c>
      <c r="BA99" s="54" t="str">
        <f t="shared" si="98"/>
        <v/>
      </c>
      <c r="BB99" s="85">
        <f t="shared" si="99"/>
        <v>0</v>
      </c>
      <c r="BC99" s="63">
        <f t="shared" si="100"/>
        <v>0</v>
      </c>
      <c r="BD99" s="53">
        <f t="shared" si="101"/>
        <v>0</v>
      </c>
      <c r="BE99" s="54" t="str">
        <f t="shared" si="102"/>
        <v/>
      </c>
      <c r="BF99" s="85">
        <f t="shared" si="103"/>
        <v>0</v>
      </c>
      <c r="BG99" s="63">
        <f t="shared" si="104"/>
        <v>0</v>
      </c>
      <c r="BH99" s="53">
        <f t="shared" si="105"/>
        <v>0</v>
      </c>
      <c r="BI99" s="54" t="str">
        <f t="shared" si="106"/>
        <v/>
      </c>
      <c r="BJ99" s="85">
        <f t="shared" si="107"/>
        <v>0</v>
      </c>
      <c r="BK99" s="63">
        <f t="shared" si="108"/>
        <v>0</v>
      </c>
      <c r="BL99" s="53">
        <f t="shared" si="109"/>
        <v>0</v>
      </c>
      <c r="BM99" s="54" t="str">
        <f t="shared" si="110"/>
        <v/>
      </c>
      <c r="BN99" s="85">
        <f t="shared" si="111"/>
        <v>0</v>
      </c>
      <c r="BO99" s="63">
        <f t="shared" si="112"/>
        <v>0</v>
      </c>
      <c r="BP99" s="53">
        <f t="shared" si="113"/>
        <v>0</v>
      </c>
      <c r="BQ99" s="54" t="str">
        <f t="shared" si="114"/>
        <v/>
      </c>
      <c r="BR99" s="85">
        <f t="shared" si="115"/>
        <v>0</v>
      </c>
      <c r="BS99" s="60">
        <f t="shared" si="65"/>
        <v>0</v>
      </c>
      <c r="BT99" s="59">
        <f t="shared" si="66"/>
        <v>0</v>
      </c>
      <c r="BU99" s="57"/>
      <c r="BV99" s="44"/>
      <c r="BY99" s="44"/>
      <c r="BZ99" s="44"/>
      <c r="CA99" s="279">
        <f t="shared" si="116"/>
        <v>0</v>
      </c>
      <c r="CB99" s="44"/>
      <c r="CC99" s="44"/>
      <c r="CD99" s="44"/>
    </row>
    <row r="100" spans="1:86" ht="16.5" hidden="1" customHeight="1">
      <c r="A100" s="366">
        <f t="shared" si="67"/>
        <v>96</v>
      </c>
      <c r="B100" s="29"/>
      <c r="C100" s="367"/>
      <c r="D100" s="368"/>
      <c r="E100" s="369"/>
      <c r="F100" s="30"/>
      <c r="G100" s="31"/>
      <c r="H100" s="32"/>
      <c r="I100" s="370"/>
      <c r="J100" s="370"/>
      <c r="K100" s="33"/>
      <c r="L100" s="33"/>
      <c r="M100" s="33"/>
      <c r="N100" s="371"/>
      <c r="O100" s="372"/>
      <c r="P100" s="372"/>
      <c r="Q100" s="194" t="s">
        <v>160</v>
      </c>
      <c r="R100" s="107" t="s">
        <v>160</v>
      </c>
      <c r="S100" s="43"/>
      <c r="T100" s="122" t="s">
        <v>160</v>
      </c>
      <c r="U100" s="122" t="s">
        <v>160</v>
      </c>
      <c r="V100" s="195" t="s">
        <v>160</v>
      </c>
      <c r="W100" s="63">
        <f t="shared" si="68"/>
        <v>0</v>
      </c>
      <c r="X100" s="53">
        <f t="shared" si="69"/>
        <v>0</v>
      </c>
      <c r="Y100" s="54" t="str">
        <f t="shared" si="70"/>
        <v/>
      </c>
      <c r="Z100" s="85">
        <f t="shared" si="71"/>
        <v>0</v>
      </c>
      <c r="AA100" s="63">
        <f t="shared" si="72"/>
        <v>0</v>
      </c>
      <c r="AB100" s="53">
        <f t="shared" si="73"/>
        <v>0</v>
      </c>
      <c r="AC100" s="54" t="str">
        <f t="shared" si="74"/>
        <v/>
      </c>
      <c r="AD100" s="85">
        <f t="shared" si="75"/>
        <v>0</v>
      </c>
      <c r="AE100" s="63">
        <f t="shared" si="76"/>
        <v>0</v>
      </c>
      <c r="AF100" s="53">
        <f t="shared" si="77"/>
        <v>0</v>
      </c>
      <c r="AG100" s="54" t="str">
        <f t="shared" si="78"/>
        <v/>
      </c>
      <c r="AH100" s="85">
        <f t="shared" si="79"/>
        <v>0</v>
      </c>
      <c r="AI100" s="63">
        <f t="shared" si="80"/>
        <v>0</v>
      </c>
      <c r="AJ100" s="53">
        <f t="shared" si="81"/>
        <v>0</v>
      </c>
      <c r="AK100" s="54" t="str">
        <f t="shared" si="82"/>
        <v/>
      </c>
      <c r="AL100" s="85">
        <f t="shared" si="83"/>
        <v>0</v>
      </c>
      <c r="AM100" s="63">
        <f t="shared" si="84"/>
        <v>0</v>
      </c>
      <c r="AN100" s="53">
        <f t="shared" si="85"/>
        <v>0</v>
      </c>
      <c r="AO100" s="54" t="str">
        <f t="shared" si="86"/>
        <v/>
      </c>
      <c r="AP100" s="85">
        <f t="shared" si="87"/>
        <v>0</v>
      </c>
      <c r="AQ100" s="63">
        <f t="shared" si="88"/>
        <v>0</v>
      </c>
      <c r="AR100" s="53">
        <f t="shared" si="89"/>
        <v>0</v>
      </c>
      <c r="AS100" s="54" t="str">
        <f t="shared" si="90"/>
        <v/>
      </c>
      <c r="AT100" s="85">
        <f t="shared" si="91"/>
        <v>0</v>
      </c>
      <c r="AU100" s="63">
        <f t="shared" si="92"/>
        <v>0</v>
      </c>
      <c r="AV100" s="53">
        <f t="shared" si="93"/>
        <v>0</v>
      </c>
      <c r="AW100" s="54" t="str">
        <f t="shared" si="94"/>
        <v/>
      </c>
      <c r="AX100" s="85">
        <f t="shared" si="95"/>
        <v>0</v>
      </c>
      <c r="AY100" s="63">
        <f t="shared" si="96"/>
        <v>0</v>
      </c>
      <c r="AZ100" s="53">
        <f t="shared" si="97"/>
        <v>0</v>
      </c>
      <c r="BA100" s="54" t="str">
        <f t="shared" si="98"/>
        <v/>
      </c>
      <c r="BB100" s="85">
        <f t="shared" si="99"/>
        <v>0</v>
      </c>
      <c r="BC100" s="63">
        <f t="shared" si="100"/>
        <v>0</v>
      </c>
      <c r="BD100" s="53">
        <f t="shared" si="101"/>
        <v>0</v>
      </c>
      <c r="BE100" s="54" t="str">
        <f t="shared" si="102"/>
        <v/>
      </c>
      <c r="BF100" s="85">
        <f t="shared" si="103"/>
        <v>0</v>
      </c>
      <c r="BG100" s="63">
        <f t="shared" si="104"/>
        <v>0</v>
      </c>
      <c r="BH100" s="53">
        <f t="shared" si="105"/>
        <v>0</v>
      </c>
      <c r="BI100" s="54" t="str">
        <f t="shared" si="106"/>
        <v/>
      </c>
      <c r="BJ100" s="85">
        <f t="shared" si="107"/>
        <v>0</v>
      </c>
      <c r="BK100" s="63">
        <f t="shared" si="108"/>
        <v>0</v>
      </c>
      <c r="BL100" s="53">
        <f t="shared" si="109"/>
        <v>0</v>
      </c>
      <c r="BM100" s="54" t="str">
        <f t="shared" si="110"/>
        <v/>
      </c>
      <c r="BN100" s="85">
        <f t="shared" si="111"/>
        <v>0</v>
      </c>
      <c r="BO100" s="63">
        <f t="shared" si="112"/>
        <v>0</v>
      </c>
      <c r="BP100" s="53">
        <f t="shared" si="113"/>
        <v>0</v>
      </c>
      <c r="BQ100" s="54" t="str">
        <f t="shared" si="114"/>
        <v/>
      </c>
      <c r="BR100" s="85">
        <f t="shared" si="115"/>
        <v>0</v>
      </c>
      <c r="BS100" s="60">
        <f t="shared" si="65"/>
        <v>0</v>
      </c>
      <c r="BT100" s="59">
        <f t="shared" si="66"/>
        <v>0</v>
      </c>
      <c r="BU100" s="57"/>
      <c r="BV100" s="44"/>
      <c r="BY100" s="44"/>
      <c r="BZ100" s="44"/>
      <c r="CA100" s="279">
        <f t="shared" si="116"/>
        <v>0</v>
      </c>
      <c r="CB100" s="44"/>
      <c r="CC100" s="44"/>
      <c r="CD100" s="44"/>
    </row>
    <row r="101" spans="1:86" ht="16.5" hidden="1" customHeight="1">
      <c r="A101" s="366">
        <f t="shared" si="67"/>
        <v>97</v>
      </c>
      <c r="B101" s="29"/>
      <c r="C101" s="367"/>
      <c r="D101" s="368"/>
      <c r="E101" s="369"/>
      <c r="F101" s="30"/>
      <c r="G101" s="31"/>
      <c r="H101" s="32"/>
      <c r="I101" s="370"/>
      <c r="J101" s="370"/>
      <c r="K101" s="33"/>
      <c r="L101" s="33"/>
      <c r="M101" s="33"/>
      <c r="N101" s="371"/>
      <c r="O101" s="372"/>
      <c r="P101" s="372"/>
      <c r="Q101" s="194" t="s">
        <v>160</v>
      </c>
      <c r="R101" s="107" t="s">
        <v>160</v>
      </c>
      <c r="S101" s="43"/>
      <c r="T101" s="122" t="s">
        <v>160</v>
      </c>
      <c r="U101" s="122" t="s">
        <v>160</v>
      </c>
      <c r="V101" s="195" t="s">
        <v>160</v>
      </c>
      <c r="W101" s="63">
        <f t="shared" si="68"/>
        <v>0</v>
      </c>
      <c r="X101" s="53">
        <f t="shared" si="69"/>
        <v>0</v>
      </c>
      <c r="Y101" s="54" t="str">
        <f t="shared" si="70"/>
        <v/>
      </c>
      <c r="Z101" s="85">
        <f t="shared" si="71"/>
        <v>0</v>
      </c>
      <c r="AA101" s="63">
        <f t="shared" si="72"/>
        <v>0</v>
      </c>
      <c r="AB101" s="53">
        <f t="shared" si="73"/>
        <v>0</v>
      </c>
      <c r="AC101" s="54" t="str">
        <f t="shared" si="74"/>
        <v/>
      </c>
      <c r="AD101" s="85">
        <f t="shared" si="75"/>
        <v>0</v>
      </c>
      <c r="AE101" s="63">
        <f t="shared" si="76"/>
        <v>0</v>
      </c>
      <c r="AF101" s="53">
        <f t="shared" si="77"/>
        <v>0</v>
      </c>
      <c r="AG101" s="54" t="str">
        <f t="shared" si="78"/>
        <v/>
      </c>
      <c r="AH101" s="85">
        <f t="shared" si="79"/>
        <v>0</v>
      </c>
      <c r="AI101" s="63">
        <f t="shared" si="80"/>
        <v>0</v>
      </c>
      <c r="AJ101" s="53">
        <f t="shared" si="81"/>
        <v>0</v>
      </c>
      <c r="AK101" s="54" t="str">
        <f t="shared" si="82"/>
        <v/>
      </c>
      <c r="AL101" s="85">
        <f t="shared" si="83"/>
        <v>0</v>
      </c>
      <c r="AM101" s="63">
        <f t="shared" si="84"/>
        <v>0</v>
      </c>
      <c r="AN101" s="53">
        <f t="shared" si="85"/>
        <v>0</v>
      </c>
      <c r="AO101" s="54" t="str">
        <f t="shared" si="86"/>
        <v/>
      </c>
      <c r="AP101" s="85">
        <f t="shared" si="87"/>
        <v>0</v>
      </c>
      <c r="AQ101" s="63">
        <f t="shared" si="88"/>
        <v>0</v>
      </c>
      <c r="AR101" s="53">
        <f t="shared" si="89"/>
        <v>0</v>
      </c>
      <c r="AS101" s="54" t="str">
        <f t="shared" si="90"/>
        <v/>
      </c>
      <c r="AT101" s="85">
        <f t="shared" si="91"/>
        <v>0</v>
      </c>
      <c r="AU101" s="63">
        <f t="shared" si="92"/>
        <v>0</v>
      </c>
      <c r="AV101" s="53">
        <f t="shared" si="93"/>
        <v>0</v>
      </c>
      <c r="AW101" s="54" t="str">
        <f t="shared" si="94"/>
        <v/>
      </c>
      <c r="AX101" s="85">
        <f t="shared" si="95"/>
        <v>0</v>
      </c>
      <c r="AY101" s="63">
        <f t="shared" si="96"/>
        <v>0</v>
      </c>
      <c r="AZ101" s="53">
        <f t="shared" si="97"/>
        <v>0</v>
      </c>
      <c r="BA101" s="54" t="str">
        <f t="shared" si="98"/>
        <v/>
      </c>
      <c r="BB101" s="85">
        <f t="shared" si="99"/>
        <v>0</v>
      </c>
      <c r="BC101" s="63">
        <f t="shared" si="100"/>
        <v>0</v>
      </c>
      <c r="BD101" s="53">
        <f t="shared" si="101"/>
        <v>0</v>
      </c>
      <c r="BE101" s="54" t="str">
        <f t="shared" si="102"/>
        <v/>
      </c>
      <c r="BF101" s="85">
        <f t="shared" si="103"/>
        <v>0</v>
      </c>
      <c r="BG101" s="63">
        <f t="shared" si="104"/>
        <v>0</v>
      </c>
      <c r="BH101" s="53">
        <f t="shared" si="105"/>
        <v>0</v>
      </c>
      <c r="BI101" s="54" t="str">
        <f t="shared" si="106"/>
        <v/>
      </c>
      <c r="BJ101" s="85">
        <f t="shared" si="107"/>
        <v>0</v>
      </c>
      <c r="BK101" s="63">
        <f t="shared" si="108"/>
        <v>0</v>
      </c>
      <c r="BL101" s="53">
        <f t="shared" si="109"/>
        <v>0</v>
      </c>
      <c r="BM101" s="54" t="str">
        <f t="shared" si="110"/>
        <v/>
      </c>
      <c r="BN101" s="85">
        <f t="shared" si="111"/>
        <v>0</v>
      </c>
      <c r="BO101" s="63">
        <f t="shared" si="112"/>
        <v>0</v>
      </c>
      <c r="BP101" s="53">
        <f t="shared" si="113"/>
        <v>0</v>
      </c>
      <c r="BQ101" s="54" t="str">
        <f t="shared" si="114"/>
        <v/>
      </c>
      <c r="BR101" s="85">
        <f t="shared" si="115"/>
        <v>0</v>
      </c>
      <c r="BS101" s="60">
        <f t="shared" si="65"/>
        <v>0</v>
      </c>
      <c r="BT101" s="59">
        <f t="shared" si="66"/>
        <v>0</v>
      </c>
      <c r="BU101" s="57"/>
      <c r="BV101" s="44"/>
      <c r="BY101" s="44"/>
      <c r="BZ101" s="44"/>
      <c r="CA101" s="279">
        <f t="shared" si="116"/>
        <v>0</v>
      </c>
      <c r="CB101" s="44"/>
      <c r="CC101" s="44"/>
      <c r="CD101" s="44"/>
    </row>
    <row r="102" spans="1:86" ht="16.5" hidden="1" customHeight="1">
      <c r="A102" s="366">
        <f t="shared" si="67"/>
        <v>98</v>
      </c>
      <c r="B102" s="29"/>
      <c r="C102" s="367"/>
      <c r="D102" s="368"/>
      <c r="E102" s="369"/>
      <c r="F102" s="30"/>
      <c r="G102" s="31"/>
      <c r="H102" s="32"/>
      <c r="I102" s="370"/>
      <c r="J102" s="370"/>
      <c r="K102" s="33"/>
      <c r="L102" s="33"/>
      <c r="M102" s="33"/>
      <c r="N102" s="371"/>
      <c r="O102" s="372"/>
      <c r="P102" s="372"/>
      <c r="Q102" s="194" t="s">
        <v>160</v>
      </c>
      <c r="R102" s="107" t="s">
        <v>160</v>
      </c>
      <c r="S102" s="43"/>
      <c r="T102" s="122" t="s">
        <v>160</v>
      </c>
      <c r="U102" s="122" t="s">
        <v>160</v>
      </c>
      <c r="V102" s="195" t="s">
        <v>160</v>
      </c>
      <c r="W102" s="63">
        <f t="shared" si="68"/>
        <v>0</v>
      </c>
      <c r="X102" s="53">
        <f t="shared" si="69"/>
        <v>0</v>
      </c>
      <c r="Y102" s="54" t="str">
        <f t="shared" si="70"/>
        <v/>
      </c>
      <c r="Z102" s="85">
        <f t="shared" si="71"/>
        <v>0</v>
      </c>
      <c r="AA102" s="63">
        <f t="shared" si="72"/>
        <v>0</v>
      </c>
      <c r="AB102" s="53">
        <f t="shared" si="73"/>
        <v>0</v>
      </c>
      <c r="AC102" s="54" t="str">
        <f t="shared" si="74"/>
        <v/>
      </c>
      <c r="AD102" s="85">
        <f t="shared" si="75"/>
        <v>0</v>
      </c>
      <c r="AE102" s="63">
        <f t="shared" si="76"/>
        <v>0</v>
      </c>
      <c r="AF102" s="53">
        <f t="shared" si="77"/>
        <v>0</v>
      </c>
      <c r="AG102" s="54" t="str">
        <f t="shared" si="78"/>
        <v/>
      </c>
      <c r="AH102" s="85">
        <f t="shared" si="79"/>
        <v>0</v>
      </c>
      <c r="AI102" s="63">
        <f t="shared" si="80"/>
        <v>0</v>
      </c>
      <c r="AJ102" s="53">
        <f t="shared" si="81"/>
        <v>0</v>
      </c>
      <c r="AK102" s="54" t="str">
        <f t="shared" si="82"/>
        <v/>
      </c>
      <c r="AL102" s="85">
        <f t="shared" si="83"/>
        <v>0</v>
      </c>
      <c r="AM102" s="63">
        <f t="shared" si="84"/>
        <v>0</v>
      </c>
      <c r="AN102" s="53">
        <f t="shared" si="85"/>
        <v>0</v>
      </c>
      <c r="AO102" s="54" t="str">
        <f t="shared" si="86"/>
        <v/>
      </c>
      <c r="AP102" s="85">
        <f t="shared" si="87"/>
        <v>0</v>
      </c>
      <c r="AQ102" s="63">
        <f t="shared" si="88"/>
        <v>0</v>
      </c>
      <c r="AR102" s="53">
        <f t="shared" si="89"/>
        <v>0</v>
      </c>
      <c r="AS102" s="54" t="str">
        <f t="shared" si="90"/>
        <v/>
      </c>
      <c r="AT102" s="85">
        <f t="shared" si="91"/>
        <v>0</v>
      </c>
      <c r="AU102" s="63">
        <f t="shared" si="92"/>
        <v>0</v>
      </c>
      <c r="AV102" s="53">
        <f t="shared" si="93"/>
        <v>0</v>
      </c>
      <c r="AW102" s="54" t="str">
        <f t="shared" si="94"/>
        <v/>
      </c>
      <c r="AX102" s="85">
        <f t="shared" si="95"/>
        <v>0</v>
      </c>
      <c r="AY102" s="63">
        <f t="shared" si="96"/>
        <v>0</v>
      </c>
      <c r="AZ102" s="53">
        <f t="shared" si="97"/>
        <v>0</v>
      </c>
      <c r="BA102" s="54" t="str">
        <f t="shared" si="98"/>
        <v/>
      </c>
      <c r="BB102" s="85">
        <f t="shared" si="99"/>
        <v>0</v>
      </c>
      <c r="BC102" s="63">
        <f t="shared" si="100"/>
        <v>0</v>
      </c>
      <c r="BD102" s="53">
        <f t="shared" si="101"/>
        <v>0</v>
      </c>
      <c r="BE102" s="54" t="str">
        <f t="shared" si="102"/>
        <v/>
      </c>
      <c r="BF102" s="85">
        <f t="shared" si="103"/>
        <v>0</v>
      </c>
      <c r="BG102" s="63">
        <f t="shared" si="104"/>
        <v>0</v>
      </c>
      <c r="BH102" s="53">
        <f t="shared" si="105"/>
        <v>0</v>
      </c>
      <c r="BI102" s="54" t="str">
        <f t="shared" si="106"/>
        <v/>
      </c>
      <c r="BJ102" s="85">
        <f t="shared" si="107"/>
        <v>0</v>
      </c>
      <c r="BK102" s="63">
        <f t="shared" si="108"/>
        <v>0</v>
      </c>
      <c r="BL102" s="53">
        <f t="shared" si="109"/>
        <v>0</v>
      </c>
      <c r="BM102" s="54" t="str">
        <f t="shared" si="110"/>
        <v/>
      </c>
      <c r="BN102" s="85">
        <f t="shared" si="111"/>
        <v>0</v>
      </c>
      <c r="BO102" s="63">
        <f t="shared" si="112"/>
        <v>0</v>
      </c>
      <c r="BP102" s="53">
        <f t="shared" si="113"/>
        <v>0</v>
      </c>
      <c r="BQ102" s="54" t="str">
        <f t="shared" si="114"/>
        <v/>
      </c>
      <c r="BR102" s="85">
        <f t="shared" si="115"/>
        <v>0</v>
      </c>
      <c r="BS102" s="60">
        <f t="shared" si="65"/>
        <v>0</v>
      </c>
      <c r="BT102" s="59">
        <f t="shared" si="66"/>
        <v>0</v>
      </c>
      <c r="BU102" s="57"/>
      <c r="BV102" s="44"/>
      <c r="BY102" s="44"/>
      <c r="BZ102" s="44"/>
      <c r="CA102" s="279">
        <f t="shared" si="116"/>
        <v>0</v>
      </c>
      <c r="CB102" s="44"/>
      <c r="CC102" s="44"/>
      <c r="CD102" s="44"/>
    </row>
    <row r="103" spans="1:86" ht="16.5" hidden="1" customHeight="1">
      <c r="A103" s="366">
        <f t="shared" si="67"/>
        <v>99</v>
      </c>
      <c r="B103" s="29"/>
      <c r="C103" s="367"/>
      <c r="D103" s="368"/>
      <c r="E103" s="369"/>
      <c r="F103" s="30"/>
      <c r="G103" s="31"/>
      <c r="H103" s="32"/>
      <c r="I103" s="370"/>
      <c r="J103" s="370"/>
      <c r="K103" s="33"/>
      <c r="L103" s="33"/>
      <c r="M103" s="33"/>
      <c r="N103" s="371"/>
      <c r="O103" s="372"/>
      <c r="P103" s="372"/>
      <c r="Q103" s="194" t="s">
        <v>160</v>
      </c>
      <c r="R103" s="107" t="s">
        <v>160</v>
      </c>
      <c r="S103" s="43"/>
      <c r="T103" s="122" t="s">
        <v>160</v>
      </c>
      <c r="U103" s="122" t="s">
        <v>160</v>
      </c>
      <c r="V103" s="195" t="s">
        <v>160</v>
      </c>
      <c r="W103" s="63">
        <f t="shared" si="68"/>
        <v>0</v>
      </c>
      <c r="X103" s="53">
        <f t="shared" si="69"/>
        <v>0</v>
      </c>
      <c r="Y103" s="54" t="str">
        <f t="shared" si="70"/>
        <v/>
      </c>
      <c r="Z103" s="85">
        <f t="shared" si="71"/>
        <v>0</v>
      </c>
      <c r="AA103" s="63">
        <f t="shared" si="72"/>
        <v>0</v>
      </c>
      <c r="AB103" s="53">
        <f t="shared" si="73"/>
        <v>0</v>
      </c>
      <c r="AC103" s="54" t="str">
        <f t="shared" si="74"/>
        <v/>
      </c>
      <c r="AD103" s="85">
        <f t="shared" si="75"/>
        <v>0</v>
      </c>
      <c r="AE103" s="63">
        <f t="shared" si="76"/>
        <v>0</v>
      </c>
      <c r="AF103" s="53">
        <f t="shared" si="77"/>
        <v>0</v>
      </c>
      <c r="AG103" s="54" t="str">
        <f t="shared" si="78"/>
        <v/>
      </c>
      <c r="AH103" s="85">
        <f t="shared" si="79"/>
        <v>0</v>
      </c>
      <c r="AI103" s="63">
        <f t="shared" si="80"/>
        <v>0</v>
      </c>
      <c r="AJ103" s="53">
        <f t="shared" si="81"/>
        <v>0</v>
      </c>
      <c r="AK103" s="54" t="str">
        <f t="shared" si="82"/>
        <v/>
      </c>
      <c r="AL103" s="85">
        <f t="shared" si="83"/>
        <v>0</v>
      </c>
      <c r="AM103" s="63">
        <f t="shared" si="84"/>
        <v>0</v>
      </c>
      <c r="AN103" s="53">
        <f t="shared" si="85"/>
        <v>0</v>
      </c>
      <c r="AO103" s="54" t="str">
        <f t="shared" si="86"/>
        <v/>
      </c>
      <c r="AP103" s="85">
        <f t="shared" si="87"/>
        <v>0</v>
      </c>
      <c r="AQ103" s="63">
        <f t="shared" si="88"/>
        <v>0</v>
      </c>
      <c r="AR103" s="53">
        <f t="shared" si="89"/>
        <v>0</v>
      </c>
      <c r="AS103" s="54" t="str">
        <f t="shared" si="90"/>
        <v/>
      </c>
      <c r="AT103" s="85">
        <f t="shared" si="91"/>
        <v>0</v>
      </c>
      <c r="AU103" s="63">
        <f t="shared" si="92"/>
        <v>0</v>
      </c>
      <c r="AV103" s="53">
        <f t="shared" si="93"/>
        <v>0</v>
      </c>
      <c r="AW103" s="54" t="str">
        <f t="shared" si="94"/>
        <v/>
      </c>
      <c r="AX103" s="85">
        <f t="shared" si="95"/>
        <v>0</v>
      </c>
      <c r="AY103" s="63">
        <f t="shared" si="96"/>
        <v>0</v>
      </c>
      <c r="AZ103" s="53">
        <f t="shared" si="97"/>
        <v>0</v>
      </c>
      <c r="BA103" s="54" t="str">
        <f t="shared" si="98"/>
        <v/>
      </c>
      <c r="BB103" s="85">
        <f t="shared" si="99"/>
        <v>0</v>
      </c>
      <c r="BC103" s="63">
        <f t="shared" si="100"/>
        <v>0</v>
      </c>
      <c r="BD103" s="53">
        <f t="shared" si="101"/>
        <v>0</v>
      </c>
      <c r="BE103" s="54" t="str">
        <f t="shared" si="102"/>
        <v/>
      </c>
      <c r="BF103" s="85">
        <f t="shared" si="103"/>
        <v>0</v>
      </c>
      <c r="BG103" s="63">
        <f t="shared" si="104"/>
        <v>0</v>
      </c>
      <c r="BH103" s="53">
        <f t="shared" si="105"/>
        <v>0</v>
      </c>
      <c r="BI103" s="54" t="str">
        <f t="shared" si="106"/>
        <v/>
      </c>
      <c r="BJ103" s="85">
        <f t="shared" si="107"/>
        <v>0</v>
      </c>
      <c r="BK103" s="63">
        <f t="shared" si="108"/>
        <v>0</v>
      </c>
      <c r="BL103" s="53">
        <f t="shared" si="109"/>
        <v>0</v>
      </c>
      <c r="BM103" s="54" t="str">
        <f t="shared" si="110"/>
        <v/>
      </c>
      <c r="BN103" s="85">
        <f t="shared" si="111"/>
        <v>0</v>
      </c>
      <c r="BO103" s="63">
        <f t="shared" si="112"/>
        <v>0</v>
      </c>
      <c r="BP103" s="53">
        <f t="shared" si="113"/>
        <v>0</v>
      </c>
      <c r="BQ103" s="54" t="str">
        <f t="shared" si="114"/>
        <v/>
      </c>
      <c r="BR103" s="85">
        <f t="shared" si="115"/>
        <v>0</v>
      </c>
      <c r="BS103" s="60">
        <f t="shared" si="65"/>
        <v>0</v>
      </c>
      <c r="BT103" s="59">
        <f t="shared" si="66"/>
        <v>0</v>
      </c>
      <c r="BU103" s="57"/>
      <c r="BV103" s="44"/>
      <c r="BY103" s="44"/>
      <c r="BZ103" s="44"/>
      <c r="CA103" s="279">
        <f t="shared" si="116"/>
        <v>0</v>
      </c>
      <c r="CB103" s="44"/>
      <c r="CC103" s="44"/>
      <c r="CD103" s="44"/>
    </row>
    <row r="104" spans="1:86" ht="16.5" hidden="1" customHeight="1" thickBot="1">
      <c r="A104" s="366">
        <f t="shared" si="67"/>
        <v>100</v>
      </c>
      <c r="B104" s="29"/>
      <c r="C104" s="367"/>
      <c r="D104" s="368"/>
      <c r="E104" s="369"/>
      <c r="F104" s="30"/>
      <c r="G104" s="31"/>
      <c r="H104" s="32"/>
      <c r="I104" s="370"/>
      <c r="J104" s="370"/>
      <c r="K104" s="33"/>
      <c r="L104" s="33"/>
      <c r="M104" s="33"/>
      <c r="N104" s="371"/>
      <c r="O104" s="372"/>
      <c r="P104" s="372"/>
      <c r="Q104" s="196" t="s">
        <v>160</v>
      </c>
      <c r="R104" s="197" t="s">
        <v>160</v>
      </c>
      <c r="S104" s="198"/>
      <c r="T104" s="199" t="s">
        <v>160</v>
      </c>
      <c r="U104" s="199" t="s">
        <v>160</v>
      </c>
      <c r="V104" s="200" t="s">
        <v>160</v>
      </c>
      <c r="W104" s="63">
        <f t="shared" si="68"/>
        <v>0</v>
      </c>
      <c r="X104" s="53">
        <f t="shared" si="69"/>
        <v>0</v>
      </c>
      <c r="Y104" s="54" t="str">
        <f t="shared" si="70"/>
        <v/>
      </c>
      <c r="Z104" s="85">
        <f t="shared" si="71"/>
        <v>0</v>
      </c>
      <c r="AA104" s="63">
        <f t="shared" si="72"/>
        <v>0</v>
      </c>
      <c r="AB104" s="53">
        <f t="shared" si="73"/>
        <v>0</v>
      </c>
      <c r="AC104" s="54" t="str">
        <f t="shared" si="74"/>
        <v/>
      </c>
      <c r="AD104" s="85">
        <f t="shared" si="75"/>
        <v>0</v>
      </c>
      <c r="AE104" s="63">
        <f t="shared" si="76"/>
        <v>0</v>
      </c>
      <c r="AF104" s="53">
        <f t="shared" si="77"/>
        <v>0</v>
      </c>
      <c r="AG104" s="54" t="str">
        <f t="shared" si="78"/>
        <v/>
      </c>
      <c r="AH104" s="85">
        <f t="shared" si="79"/>
        <v>0</v>
      </c>
      <c r="AI104" s="63">
        <f t="shared" si="80"/>
        <v>0</v>
      </c>
      <c r="AJ104" s="53">
        <f t="shared" si="81"/>
        <v>0</v>
      </c>
      <c r="AK104" s="54" t="str">
        <f t="shared" si="82"/>
        <v/>
      </c>
      <c r="AL104" s="85">
        <f t="shared" si="83"/>
        <v>0</v>
      </c>
      <c r="AM104" s="63">
        <f t="shared" si="84"/>
        <v>0</v>
      </c>
      <c r="AN104" s="53">
        <f t="shared" si="85"/>
        <v>0</v>
      </c>
      <c r="AO104" s="54" t="str">
        <f t="shared" si="86"/>
        <v/>
      </c>
      <c r="AP104" s="85">
        <f t="shared" si="87"/>
        <v>0</v>
      </c>
      <c r="AQ104" s="63">
        <f t="shared" si="88"/>
        <v>0</v>
      </c>
      <c r="AR104" s="53">
        <f t="shared" si="89"/>
        <v>0</v>
      </c>
      <c r="AS104" s="54" t="str">
        <f t="shared" si="90"/>
        <v/>
      </c>
      <c r="AT104" s="85">
        <f t="shared" si="91"/>
        <v>0</v>
      </c>
      <c r="AU104" s="63">
        <f t="shared" si="92"/>
        <v>0</v>
      </c>
      <c r="AV104" s="53">
        <f t="shared" si="93"/>
        <v>0</v>
      </c>
      <c r="AW104" s="54" t="str">
        <f t="shared" si="94"/>
        <v/>
      </c>
      <c r="AX104" s="85">
        <f t="shared" si="95"/>
        <v>0</v>
      </c>
      <c r="AY104" s="63">
        <f t="shared" si="96"/>
        <v>0</v>
      </c>
      <c r="AZ104" s="53">
        <f t="shared" si="97"/>
        <v>0</v>
      </c>
      <c r="BA104" s="54" t="str">
        <f t="shared" si="98"/>
        <v/>
      </c>
      <c r="BB104" s="85">
        <f t="shared" si="99"/>
        <v>0</v>
      </c>
      <c r="BC104" s="63">
        <f t="shared" si="100"/>
        <v>0</v>
      </c>
      <c r="BD104" s="53">
        <f t="shared" si="101"/>
        <v>0</v>
      </c>
      <c r="BE104" s="54" t="str">
        <f t="shared" si="102"/>
        <v/>
      </c>
      <c r="BF104" s="85">
        <f t="shared" si="103"/>
        <v>0</v>
      </c>
      <c r="BG104" s="63">
        <f t="shared" si="104"/>
        <v>0</v>
      </c>
      <c r="BH104" s="53">
        <f t="shared" si="105"/>
        <v>0</v>
      </c>
      <c r="BI104" s="54" t="str">
        <f t="shared" si="106"/>
        <v/>
      </c>
      <c r="BJ104" s="85">
        <f t="shared" si="107"/>
        <v>0</v>
      </c>
      <c r="BK104" s="63">
        <f t="shared" si="108"/>
        <v>0</v>
      </c>
      <c r="BL104" s="53">
        <f t="shared" si="109"/>
        <v>0</v>
      </c>
      <c r="BM104" s="54" t="str">
        <f t="shared" si="110"/>
        <v/>
      </c>
      <c r="BN104" s="85">
        <f t="shared" si="111"/>
        <v>0</v>
      </c>
      <c r="BO104" s="63">
        <f t="shared" si="112"/>
        <v>0</v>
      </c>
      <c r="BP104" s="53">
        <f t="shared" si="113"/>
        <v>0</v>
      </c>
      <c r="BQ104" s="54" t="str">
        <f t="shared" si="114"/>
        <v/>
      </c>
      <c r="BR104" s="85">
        <f t="shared" si="115"/>
        <v>0</v>
      </c>
      <c r="BS104" s="60">
        <f t="shared" si="65"/>
        <v>0</v>
      </c>
      <c r="BT104" s="59">
        <f t="shared" si="66"/>
        <v>0</v>
      </c>
      <c r="BU104" s="57"/>
      <c r="BV104" s="44"/>
      <c r="BY104" s="44"/>
      <c r="BZ104" s="44"/>
      <c r="CA104" s="279">
        <f t="shared" si="116"/>
        <v>0</v>
      </c>
      <c r="CB104" s="44"/>
      <c r="CC104" s="44"/>
      <c r="CD104" s="44"/>
    </row>
    <row r="105" spans="1:86" ht="12.75" customHeight="1" thickTop="1" thickBot="1">
      <c r="A105" s="364" t="s">
        <v>0</v>
      </c>
      <c r="B105" s="38"/>
      <c r="C105" s="38"/>
      <c r="D105" s="146"/>
      <c r="E105" s="146"/>
      <c r="F105" s="146"/>
      <c r="G105" s="146"/>
      <c r="H105" s="38"/>
      <c r="I105" s="38"/>
      <c r="J105" s="38"/>
      <c r="K105" s="365"/>
      <c r="L105" s="365"/>
      <c r="M105" s="365"/>
      <c r="N105" s="47">
        <f>SUM(N5:N12)</f>
        <v>0</v>
      </c>
      <c r="O105" s="38"/>
      <c r="P105" s="38"/>
      <c r="Q105" s="48">
        <f>COUNTIF(Q5:Q104,"여")</f>
        <v>0</v>
      </c>
      <c r="R105" s="48">
        <f>COUNTIF(R5:R104,"여")</f>
        <v>0</v>
      </c>
      <c r="S105" s="38"/>
      <c r="T105" s="48">
        <f>COUNTIF(T5:T104,"여")</f>
        <v>0</v>
      </c>
      <c r="U105" s="48">
        <f t="shared" ref="U105:V105" si="117">COUNTIF(U5:U104,"여")</f>
        <v>0</v>
      </c>
      <c r="V105" s="48">
        <f t="shared" si="117"/>
        <v>0</v>
      </c>
      <c r="W105" s="65">
        <f>SUM(W5:W104)</f>
        <v>7</v>
      </c>
      <c r="X105" s="66"/>
      <c r="Y105" s="66"/>
      <c r="Z105" s="67">
        <f>SUM(Z5:Z104)</f>
        <v>5</v>
      </c>
      <c r="AA105" s="65">
        <f>SUM(AA5:AA104)</f>
        <v>6</v>
      </c>
      <c r="AB105" s="66"/>
      <c r="AC105" s="66"/>
      <c r="AD105" s="67">
        <f>SUM(AD5:AD104)</f>
        <v>4</v>
      </c>
      <c r="AE105" s="65">
        <f t="shared" ref="AE105" si="118">SUM(AE5:AE104)</f>
        <v>7</v>
      </c>
      <c r="AF105" s="66"/>
      <c r="AG105" s="66"/>
      <c r="AH105" s="67">
        <f t="shared" ref="AH105:AI105" si="119">SUM(AH5:AH104)</f>
        <v>5</v>
      </c>
      <c r="AI105" s="65">
        <f t="shared" si="119"/>
        <v>7</v>
      </c>
      <c r="AJ105" s="66"/>
      <c r="AK105" s="66"/>
      <c r="AL105" s="67">
        <f t="shared" ref="AL105:AM105" si="120">SUM(AL5:AL104)</f>
        <v>5</v>
      </c>
      <c r="AM105" s="65">
        <f t="shared" si="120"/>
        <v>7</v>
      </c>
      <c r="AN105" s="66"/>
      <c r="AO105" s="66"/>
      <c r="AP105" s="67">
        <f t="shared" ref="AP105:AQ105" si="121">SUM(AP5:AP104)</f>
        <v>5</v>
      </c>
      <c r="AQ105" s="65">
        <f t="shared" si="121"/>
        <v>7</v>
      </c>
      <c r="AR105" s="66"/>
      <c r="AS105" s="66"/>
      <c r="AT105" s="67">
        <f t="shared" ref="AT105:AU105" si="122">SUM(AT5:AT104)</f>
        <v>5</v>
      </c>
      <c r="AU105" s="65">
        <f t="shared" si="122"/>
        <v>7</v>
      </c>
      <c r="AV105" s="66"/>
      <c r="AW105" s="66"/>
      <c r="AX105" s="67">
        <f t="shared" ref="AX105:AY105" si="123">SUM(AX5:AX104)</f>
        <v>5</v>
      </c>
      <c r="AY105" s="65">
        <f t="shared" si="123"/>
        <v>7</v>
      </c>
      <c r="AZ105" s="66"/>
      <c r="BA105" s="66"/>
      <c r="BB105" s="67">
        <f t="shared" ref="BB105:BC105" si="124">SUM(BB5:BB104)</f>
        <v>5</v>
      </c>
      <c r="BC105" s="65">
        <f t="shared" si="124"/>
        <v>6</v>
      </c>
      <c r="BD105" s="66"/>
      <c r="BE105" s="66"/>
      <c r="BF105" s="67">
        <f t="shared" ref="BF105:BG105" si="125">SUM(BF5:BF104)</f>
        <v>4</v>
      </c>
      <c r="BG105" s="65">
        <f t="shared" si="125"/>
        <v>6</v>
      </c>
      <c r="BH105" s="66"/>
      <c r="BI105" s="66"/>
      <c r="BJ105" s="67">
        <f t="shared" ref="BJ105:BK105" si="126">SUM(BJ5:BJ104)</f>
        <v>4</v>
      </c>
      <c r="BK105" s="65">
        <f t="shared" si="126"/>
        <v>6</v>
      </c>
      <c r="BL105" s="66"/>
      <c r="BM105" s="66"/>
      <c r="BN105" s="67">
        <f t="shared" ref="BN105:BO105" si="127">SUM(BN5:BN104)</f>
        <v>4</v>
      </c>
      <c r="BO105" s="65">
        <f t="shared" si="127"/>
        <v>6</v>
      </c>
      <c r="BP105" s="66"/>
      <c r="BQ105" s="66"/>
      <c r="BR105" s="67">
        <f t="shared" ref="BR105" si="128">SUM(BR5:BR104)</f>
        <v>4</v>
      </c>
      <c r="BS105" s="163">
        <f>SUM(BS5:BS104)</f>
        <v>79</v>
      </c>
      <c r="BT105" s="164">
        <f>SUM(BT5:BT104)</f>
        <v>55</v>
      </c>
      <c r="BU105" s="45"/>
      <c r="BV105" s="45"/>
      <c r="BY105" s="281">
        <f>SUM(BY5:BY104)</f>
        <v>142678795</v>
      </c>
      <c r="BZ105" s="281">
        <f>SUM(BZ5:BZ104)</f>
        <v>0</v>
      </c>
      <c r="CA105" s="281">
        <f>SUM(CA5:CA104)</f>
        <v>142678795</v>
      </c>
      <c r="CB105" s="44"/>
      <c r="CC105" s="44"/>
      <c r="CD105" s="44"/>
      <c r="CE105" s="282">
        <f>SUM(CE5:CE104)</f>
        <v>106947841</v>
      </c>
      <c r="CF105" s="282">
        <f t="shared" ref="CF105:CG105" si="129">SUM(CF5:CF104)</f>
        <v>35730954</v>
      </c>
      <c r="CG105" s="281">
        <f t="shared" si="129"/>
        <v>142678795</v>
      </c>
      <c r="CH105" s="44" t="b">
        <f>CA105=CG105</f>
        <v>1</v>
      </c>
    </row>
    <row r="106" spans="1:86" ht="12.75" customHeight="1" thickTop="1" thickBot="1">
      <c r="O106" s="34"/>
      <c r="V106" s="157" t="str">
        <f>TEXT($A$1,"YYYY")&amp;"년"</f>
        <v>2016년</v>
      </c>
      <c r="W106" s="49" t="s">
        <v>69</v>
      </c>
      <c r="X106" s="49"/>
      <c r="Y106" s="49"/>
      <c r="Z106" s="157" t="str">
        <f>TEXT($A$1,"YYYY")&amp;"년"</f>
        <v>2016년</v>
      </c>
      <c r="AA106" s="49" t="s">
        <v>70</v>
      </c>
      <c r="AB106" s="49"/>
      <c r="AC106" s="49"/>
      <c r="AD106" s="157" t="str">
        <f>TEXT($A$1,"YYYY")&amp;"년"</f>
        <v>2016년</v>
      </c>
      <c r="AE106" s="49" t="s">
        <v>17</v>
      </c>
      <c r="AF106" s="49"/>
      <c r="AG106" s="49"/>
      <c r="AH106" s="157" t="str">
        <f>TEXT($A$1,"YYYY")&amp;"년"</f>
        <v>2016년</v>
      </c>
      <c r="AI106" s="49" t="s">
        <v>16</v>
      </c>
      <c r="AJ106" s="49"/>
      <c r="AK106" s="49"/>
      <c r="AL106" s="157" t="str">
        <f>TEXT($A$1,"YYYY")&amp;"년"</f>
        <v>2016년</v>
      </c>
      <c r="AM106" s="49" t="s">
        <v>15</v>
      </c>
      <c r="AN106" s="49"/>
      <c r="AO106" s="49"/>
      <c r="AP106" s="157" t="str">
        <f>TEXT($A$1,"YYYY")&amp;"년"</f>
        <v>2016년</v>
      </c>
      <c r="AQ106" s="49" t="s">
        <v>14</v>
      </c>
      <c r="AR106" s="49"/>
      <c r="AS106" s="49"/>
      <c r="AT106" s="157" t="str">
        <f>TEXT($A$1,"YYYY")&amp;"년"</f>
        <v>2016년</v>
      </c>
      <c r="AU106" s="49" t="s">
        <v>13</v>
      </c>
      <c r="AV106" s="49"/>
      <c r="AW106" s="49"/>
      <c r="AX106" s="157" t="str">
        <f>TEXT($A$1,"YYYY")&amp;"년"</f>
        <v>2016년</v>
      </c>
      <c r="AY106" s="49" t="s">
        <v>12</v>
      </c>
      <c r="AZ106" s="49"/>
      <c r="BA106" s="49"/>
      <c r="BB106" s="157" t="str">
        <f>TEXT($A$1,"YYYY")&amp;"년"</f>
        <v>2016년</v>
      </c>
      <c r="BC106" s="49" t="s">
        <v>11</v>
      </c>
      <c r="BD106" s="49"/>
      <c r="BE106" s="49"/>
      <c r="BF106" s="157" t="str">
        <f>TEXT($A$1,"YYYY")&amp;"년"</f>
        <v>2016년</v>
      </c>
      <c r="BG106" s="49" t="s">
        <v>10</v>
      </c>
      <c r="BH106" s="49"/>
      <c r="BI106" s="49"/>
      <c r="BJ106" s="157" t="str">
        <f>TEXT($A$1,"YYYY")&amp;"년"</f>
        <v>2016년</v>
      </c>
      <c r="BK106" s="49" t="s">
        <v>9</v>
      </c>
      <c r="BL106" s="49"/>
      <c r="BM106" s="49"/>
      <c r="BN106" s="157" t="str">
        <f>TEXT($A$1,"YYYY")&amp;"년"</f>
        <v>2016년</v>
      </c>
      <c r="BO106" s="49" t="s">
        <v>456</v>
      </c>
      <c r="BP106" s="6"/>
      <c r="BQ106" s="49"/>
      <c r="BR106" s="58" t="s">
        <v>28</v>
      </c>
      <c r="BS106" s="165">
        <v>12</v>
      </c>
      <c r="BT106" s="166">
        <f>BS106</f>
        <v>12</v>
      </c>
    </row>
    <row r="107" spans="1:86" ht="12.75" customHeight="1">
      <c r="O107" s="34"/>
      <c r="P107" s="34"/>
      <c r="BS107" s="162">
        <f>BS105/BS106</f>
        <v>6.583333333333333</v>
      </c>
      <c r="BT107" s="161">
        <f>BT105/BT106</f>
        <v>4.583333333333333</v>
      </c>
      <c r="BV107" s="4" t="s">
        <v>455</v>
      </c>
    </row>
    <row r="109" spans="1:86" ht="12.75" customHeight="1" thickBot="1">
      <c r="A109" s="22" t="s">
        <v>34</v>
      </c>
      <c r="BP109" s="6"/>
      <c r="BR109" s="6" t="s">
        <v>29</v>
      </c>
      <c r="BS109" s="13">
        <f>1/100</f>
        <v>0.01</v>
      </c>
      <c r="BT109" s="13">
        <f>1/100</f>
        <v>0.01</v>
      </c>
    </row>
    <row r="110" spans="1:86" ht="12.75" customHeight="1" thickTop="1" thickBot="1">
      <c r="BP110" s="6"/>
      <c r="BR110" s="6" t="s">
        <v>63</v>
      </c>
      <c r="BS110" s="118">
        <f>TRUNC(BS107,2)</f>
        <v>6.58</v>
      </c>
      <c r="BT110" s="68">
        <f>TRUNC(BT107,2)</f>
        <v>4.58</v>
      </c>
    </row>
    <row r="111" spans="1:86" ht="12.75" customHeight="1" thickTop="1">
      <c r="C111" s="22" t="s">
        <v>32</v>
      </c>
      <c r="BS111" s="158" t="s">
        <v>63</v>
      </c>
      <c r="BT111" s="158" t="s">
        <v>453</v>
      </c>
    </row>
    <row r="112" spans="1:86" ht="12.75" customHeight="1">
      <c r="C112" s="22" t="s">
        <v>48</v>
      </c>
    </row>
    <row r="113" spans="1:23" ht="12.75" customHeight="1">
      <c r="C113" s="22" t="s">
        <v>35</v>
      </c>
    </row>
    <row r="114" spans="1:23" ht="12.75" customHeight="1">
      <c r="C114" s="22" t="s">
        <v>36</v>
      </c>
      <c r="W114" s="34">
        <v>42369</v>
      </c>
    </row>
    <row r="115" spans="1:23" ht="12.75" customHeight="1">
      <c r="C115" s="22" t="s">
        <v>37</v>
      </c>
      <c r="S115" s="12"/>
    </row>
    <row r="116" spans="1:23" ht="12.75" customHeight="1">
      <c r="C116" s="22" t="s">
        <v>38</v>
      </c>
      <c r="S116" s="12"/>
    </row>
    <row r="117" spans="1:23" ht="12.75" customHeight="1">
      <c r="C117" s="12" t="s">
        <v>54</v>
      </c>
      <c r="D117" s="17"/>
      <c r="E117" s="17"/>
      <c r="F117" s="17"/>
      <c r="G117" s="17"/>
      <c r="H117" s="12"/>
    </row>
    <row r="118" spans="1:23" ht="12.75" customHeight="1">
      <c r="C118" s="12" t="s">
        <v>55</v>
      </c>
      <c r="D118" s="17"/>
      <c r="E118" s="17"/>
      <c r="F118" s="17"/>
      <c r="G118" s="17"/>
      <c r="H118" s="12"/>
    </row>
    <row r="120" spans="1:23" ht="12.75" customHeight="1">
      <c r="A120" s="22" t="s">
        <v>39</v>
      </c>
    </row>
    <row r="121" spans="1:23" ht="12.75" customHeight="1">
      <c r="C121" s="22" t="s">
        <v>40</v>
      </c>
    </row>
    <row r="122" spans="1:23" ht="12.75" customHeight="1">
      <c r="I122" s="22" t="s">
        <v>41</v>
      </c>
      <c r="S122" s="11"/>
    </row>
    <row r="124" spans="1:23" ht="12.75" customHeight="1">
      <c r="C124" s="11" t="s">
        <v>49</v>
      </c>
      <c r="D124" s="18"/>
      <c r="E124" s="18"/>
      <c r="F124" s="18"/>
      <c r="G124" s="18"/>
      <c r="H124" s="11"/>
    </row>
    <row r="126" spans="1:23" ht="12.75" customHeight="1">
      <c r="I126" s="11" t="s">
        <v>50</v>
      </c>
    </row>
    <row r="127" spans="1:23" ht="12.75" customHeight="1">
      <c r="I127" s="11" t="s">
        <v>51</v>
      </c>
    </row>
    <row r="128" spans="1:23" ht="12.75" customHeight="1">
      <c r="I128" s="11" t="s">
        <v>52</v>
      </c>
    </row>
    <row r="129" spans="1:9" ht="12.75" customHeight="1">
      <c r="I129" s="11" t="s">
        <v>53</v>
      </c>
    </row>
    <row r="131" spans="1:9" ht="12.75" customHeight="1">
      <c r="A131" s="22" t="s">
        <v>33</v>
      </c>
    </row>
    <row r="134" spans="1:9" ht="12.75" customHeight="1">
      <c r="A134" s="22" t="s">
        <v>42</v>
      </c>
    </row>
    <row r="136" spans="1:9" ht="12.75" customHeight="1">
      <c r="C136" s="22" t="s">
        <v>43</v>
      </c>
    </row>
    <row r="137" spans="1:9" ht="12.75" customHeight="1">
      <c r="C137" s="22" t="s">
        <v>44</v>
      </c>
    </row>
    <row r="138" spans="1:9" ht="12.75" customHeight="1">
      <c r="C138" s="22" t="s">
        <v>45</v>
      </c>
    </row>
    <row r="140" spans="1:9" ht="12.75" customHeight="1">
      <c r="I140" s="22" t="s">
        <v>46</v>
      </c>
    </row>
    <row r="141" spans="1:9" ht="12.75" customHeight="1">
      <c r="I141" s="22" t="s">
        <v>47</v>
      </c>
    </row>
  </sheetData>
  <mergeCells count="6">
    <mergeCell ref="W1:AE1"/>
    <mergeCell ref="O2:P2"/>
    <mergeCell ref="O3:P3"/>
    <mergeCell ref="Q3:R3"/>
    <mergeCell ref="Q1:R1"/>
    <mergeCell ref="Q2:R2"/>
  </mergeCells>
  <phoneticPr fontId="2" type="noConversion"/>
  <conditionalFormatting sqref="H5:H12 H67:H84">
    <cfRule type="cellIs" dxfId="924" priority="219" operator="equal">
      <formula>"남"</formula>
    </cfRule>
  </conditionalFormatting>
  <conditionalFormatting sqref="K5:K12 K67:K84">
    <cfRule type="cellIs" dxfId="923" priority="217" operator="greaterThan">
      <formula>59</formula>
    </cfRule>
    <cfRule type="cellIs" dxfId="922" priority="218" operator="lessThan">
      <formula>30</formula>
    </cfRule>
  </conditionalFormatting>
  <conditionalFormatting sqref="J5:J12 J67:J84">
    <cfRule type="cellIs" dxfId="921" priority="216" operator="greaterThan">
      <formula>0</formula>
    </cfRule>
  </conditionalFormatting>
  <conditionalFormatting sqref="I67:I84 I5:I12">
    <cfRule type="cellIs" dxfId="920" priority="190" operator="greaterThan">
      <formula>$A$1</formula>
    </cfRule>
    <cfRule type="cellIs" dxfId="919" priority="215" operator="equal">
      <formula>""""""</formula>
    </cfRule>
  </conditionalFormatting>
  <conditionalFormatting sqref="H49:H66">
    <cfRule type="cellIs" dxfId="918" priority="175" operator="equal">
      <formula>"남"</formula>
    </cfRule>
  </conditionalFormatting>
  <conditionalFormatting sqref="K49:K66">
    <cfRule type="cellIs" dxfId="917" priority="173" operator="greaterThan">
      <formula>59</formula>
    </cfRule>
    <cfRule type="cellIs" dxfId="916" priority="174" operator="lessThan">
      <formula>30</formula>
    </cfRule>
  </conditionalFormatting>
  <conditionalFormatting sqref="J49:J66">
    <cfRule type="cellIs" dxfId="915" priority="172" operator="greaterThan">
      <formula>0</formula>
    </cfRule>
  </conditionalFormatting>
  <conditionalFormatting sqref="I49:I66">
    <cfRule type="cellIs" dxfId="914" priority="168" operator="greaterThan">
      <formula>$A$1</formula>
    </cfRule>
    <cfRule type="cellIs" dxfId="913" priority="171" operator="equal">
      <formula>""""""</formula>
    </cfRule>
  </conditionalFormatting>
  <conditionalFormatting sqref="H31:H48">
    <cfRule type="cellIs" dxfId="912" priority="165" operator="equal">
      <formula>"남"</formula>
    </cfRule>
  </conditionalFormatting>
  <conditionalFormatting sqref="K31:K48">
    <cfRule type="cellIs" dxfId="911" priority="163" operator="greaterThan">
      <formula>59</formula>
    </cfRule>
    <cfRule type="cellIs" dxfId="910" priority="164" operator="lessThan">
      <formula>30</formula>
    </cfRule>
  </conditionalFormatting>
  <conditionalFormatting sqref="J31:J48">
    <cfRule type="cellIs" dxfId="909" priority="162" operator="greaterThan">
      <formula>0</formula>
    </cfRule>
  </conditionalFormatting>
  <conditionalFormatting sqref="I31:I48">
    <cfRule type="cellIs" dxfId="908" priority="158" operator="greaterThan">
      <formula>$A$1</formula>
    </cfRule>
    <cfRule type="cellIs" dxfId="907" priority="161" operator="equal">
      <formula>""""""</formula>
    </cfRule>
  </conditionalFormatting>
  <conditionalFormatting sqref="H13:H30">
    <cfRule type="cellIs" dxfId="906" priority="155" operator="equal">
      <formula>"남"</formula>
    </cfRule>
  </conditionalFormatting>
  <conditionalFormatting sqref="K13:K30">
    <cfRule type="cellIs" dxfId="905" priority="153" operator="greaterThan">
      <formula>59</formula>
    </cfRule>
    <cfRule type="cellIs" dxfId="904" priority="154" operator="lessThan">
      <formula>30</formula>
    </cfRule>
  </conditionalFormatting>
  <conditionalFormatting sqref="J13:J30">
    <cfRule type="cellIs" dxfId="903" priority="152" operator="greaterThan">
      <formula>0</formula>
    </cfRule>
  </conditionalFormatting>
  <conditionalFormatting sqref="I13:I30">
    <cfRule type="cellIs" dxfId="902" priority="148" operator="greaterThan">
      <formula>$A$1</formula>
    </cfRule>
    <cfRule type="cellIs" dxfId="901" priority="151" operator="equal">
      <formula>""""""</formula>
    </cfRule>
  </conditionalFormatting>
  <conditionalFormatting sqref="H85:H95">
    <cfRule type="cellIs" dxfId="900" priority="145" operator="equal">
      <formula>"남"</formula>
    </cfRule>
  </conditionalFormatting>
  <conditionalFormatting sqref="K85:K95">
    <cfRule type="cellIs" dxfId="899" priority="143" operator="greaterThan">
      <formula>59</formula>
    </cfRule>
    <cfRule type="cellIs" dxfId="898" priority="144" operator="lessThan">
      <formula>30</formula>
    </cfRule>
  </conditionalFormatting>
  <conditionalFormatting sqref="J85:J95">
    <cfRule type="cellIs" dxfId="897" priority="142" operator="greaterThan">
      <formula>0</formula>
    </cfRule>
  </conditionalFormatting>
  <conditionalFormatting sqref="I85:I95">
    <cfRule type="cellIs" dxfId="896" priority="138" operator="greaterThan">
      <formula>$A$1</formula>
    </cfRule>
    <cfRule type="cellIs" dxfId="895" priority="141" operator="equal">
      <formula>""""""</formula>
    </cfRule>
  </conditionalFormatting>
  <conditionalFormatting sqref="H96:H104">
    <cfRule type="cellIs" dxfId="894" priority="135" operator="equal">
      <formula>"남"</formula>
    </cfRule>
  </conditionalFormatting>
  <conditionalFormatting sqref="K96:K104">
    <cfRule type="cellIs" dxfId="893" priority="133" operator="greaterThan">
      <formula>59</formula>
    </cfRule>
    <cfRule type="cellIs" dxfId="892" priority="134" operator="lessThan">
      <formula>30</formula>
    </cfRule>
  </conditionalFormatting>
  <conditionalFormatting sqref="J96:J104">
    <cfRule type="cellIs" dxfId="891" priority="132" operator="greaterThan">
      <formula>0</formula>
    </cfRule>
  </conditionalFormatting>
  <conditionalFormatting sqref="I96:I104">
    <cfRule type="cellIs" dxfId="890" priority="128" operator="greaterThan">
      <formula>$A$1</formula>
    </cfRule>
    <cfRule type="cellIs" dxfId="889" priority="131" operator="equal">
      <formula>""""""</formula>
    </cfRule>
  </conditionalFormatting>
  <conditionalFormatting sqref="CC5:CC13">
    <cfRule type="cellIs" dxfId="888" priority="125" operator="equal">
      <formula>"청년외"</formula>
    </cfRule>
    <cfRule type="cellIs" dxfId="887" priority="126" operator="equal">
      <formula>"청년"</formula>
    </cfRule>
  </conditionalFormatting>
  <conditionalFormatting sqref="CH105">
    <cfRule type="cellIs" dxfId="886" priority="124" operator="equal">
      <formula>TRUE</formula>
    </cfRule>
  </conditionalFormatting>
  <conditionalFormatting sqref="CB5:CB104">
    <cfRule type="cellIs" dxfId="885" priority="122" operator="equal">
      <formula>1</formula>
    </cfRule>
    <cfRule type="cellIs" dxfId="884" priority="123" operator="equal">
      <formula>0</formula>
    </cfRule>
  </conditionalFormatting>
  <conditionalFormatting sqref="BZ5:BZ12">
    <cfRule type="cellIs" dxfId="883" priority="120" operator="greaterThan">
      <formula>0</formula>
    </cfRule>
    <cfRule type="cellIs" dxfId="882" priority="121" operator="equal">
      <formula>0</formula>
    </cfRule>
  </conditionalFormatting>
  <conditionalFormatting sqref="BT105">
    <cfRule type="cellIs" dxfId="881" priority="119" operator="greaterThan">
      <formula>$BS$105</formula>
    </cfRule>
  </conditionalFormatting>
  <conditionalFormatting sqref="X5:Y104">
    <cfRule type="cellIs" dxfId="880" priority="118" operator="equal">
      <formula>1</formula>
    </cfRule>
  </conditionalFormatting>
  <conditionalFormatting sqref="X5:X104">
    <cfRule type="cellIs" dxfId="879" priority="117" operator="lessThan">
      <formula>30</formula>
    </cfRule>
  </conditionalFormatting>
  <conditionalFormatting sqref="X5:X104">
    <cfRule type="cellIs" dxfId="878" priority="116" operator="between">
      <formula>30</formula>
      <formula>31</formula>
    </cfRule>
  </conditionalFormatting>
  <conditionalFormatting sqref="W5:W104">
    <cfRule type="cellIs" dxfId="877" priority="115" operator="equal">
      <formula>1</formula>
    </cfRule>
  </conditionalFormatting>
  <conditionalFormatting sqref="W5:W104">
    <cfRule type="cellIs" dxfId="876" priority="114" operator="equal">
      <formula>0</formula>
    </cfRule>
  </conditionalFormatting>
  <conditionalFormatting sqref="Z5:Z104">
    <cfRule type="cellIs" dxfId="875" priority="113" operator="equal">
      <formula>1</formula>
    </cfRule>
  </conditionalFormatting>
  <conditionalFormatting sqref="AB5:AC104">
    <cfRule type="cellIs" dxfId="874" priority="112" operator="equal">
      <formula>1</formula>
    </cfRule>
  </conditionalFormatting>
  <conditionalFormatting sqref="AB5:AB104">
    <cfRule type="cellIs" dxfId="873" priority="111" operator="lessThan">
      <formula>30</formula>
    </cfRule>
  </conditionalFormatting>
  <conditionalFormatting sqref="AB5:AB104">
    <cfRule type="cellIs" dxfId="872" priority="110" operator="between">
      <formula>30</formula>
      <formula>31</formula>
    </cfRule>
  </conditionalFormatting>
  <conditionalFormatting sqref="AA5:AA104">
    <cfRule type="cellIs" dxfId="871" priority="109" operator="equal">
      <formula>1</formula>
    </cfRule>
  </conditionalFormatting>
  <conditionalFormatting sqref="AA5:AA104">
    <cfRule type="cellIs" dxfId="870" priority="108" operator="equal">
      <formula>0</formula>
    </cfRule>
  </conditionalFormatting>
  <conditionalFormatting sqref="AD5:AD104">
    <cfRule type="cellIs" dxfId="869" priority="107" operator="equal">
      <formula>1</formula>
    </cfRule>
  </conditionalFormatting>
  <conditionalFormatting sqref="AF5:AG104">
    <cfRule type="cellIs" dxfId="868" priority="106" operator="equal">
      <formula>1</formula>
    </cfRule>
  </conditionalFormatting>
  <conditionalFormatting sqref="AF5:AF104">
    <cfRule type="cellIs" dxfId="867" priority="105" operator="lessThan">
      <formula>30</formula>
    </cfRule>
  </conditionalFormatting>
  <conditionalFormatting sqref="AF5:AF104">
    <cfRule type="cellIs" dxfId="866" priority="104" operator="between">
      <formula>30</formula>
      <formula>31</formula>
    </cfRule>
  </conditionalFormatting>
  <conditionalFormatting sqref="AE5:AE104">
    <cfRule type="cellIs" dxfId="865" priority="103" operator="equal">
      <formula>1</formula>
    </cfRule>
  </conditionalFormatting>
  <conditionalFormatting sqref="AE5:AE104">
    <cfRule type="cellIs" dxfId="864" priority="102" operator="equal">
      <formula>0</formula>
    </cfRule>
  </conditionalFormatting>
  <conditionalFormatting sqref="AH5:AH104">
    <cfRule type="cellIs" dxfId="863" priority="101" operator="equal">
      <formula>1</formula>
    </cfRule>
  </conditionalFormatting>
  <conditionalFormatting sqref="AJ5:AK104">
    <cfRule type="cellIs" dxfId="862" priority="100" operator="equal">
      <formula>1</formula>
    </cfRule>
  </conditionalFormatting>
  <conditionalFormatting sqref="AJ5:AJ104">
    <cfRule type="cellIs" dxfId="861" priority="99" operator="lessThan">
      <formula>30</formula>
    </cfRule>
  </conditionalFormatting>
  <conditionalFormatting sqref="AJ5:AJ104">
    <cfRule type="cellIs" dxfId="860" priority="98" operator="between">
      <formula>30</formula>
      <formula>31</formula>
    </cfRule>
  </conditionalFormatting>
  <conditionalFormatting sqref="AI5:AI104">
    <cfRule type="cellIs" dxfId="859" priority="97" operator="equal">
      <formula>1</formula>
    </cfRule>
  </conditionalFormatting>
  <conditionalFormatting sqref="AI5:AI104">
    <cfRule type="cellIs" dxfId="858" priority="96" operator="equal">
      <formula>0</formula>
    </cfRule>
  </conditionalFormatting>
  <conditionalFormatting sqref="AL5:AL104">
    <cfRule type="cellIs" dxfId="857" priority="95" operator="equal">
      <formula>1</formula>
    </cfRule>
  </conditionalFormatting>
  <conditionalFormatting sqref="AN5:AO104">
    <cfRule type="cellIs" dxfId="856" priority="94" operator="equal">
      <formula>1</formula>
    </cfRule>
  </conditionalFormatting>
  <conditionalFormatting sqref="AN5:AN104">
    <cfRule type="cellIs" dxfId="855" priority="93" operator="lessThan">
      <formula>30</formula>
    </cfRule>
  </conditionalFormatting>
  <conditionalFormatting sqref="AN5:AN104">
    <cfRule type="cellIs" dxfId="854" priority="92" operator="between">
      <formula>30</formula>
      <formula>31</formula>
    </cfRule>
  </conditionalFormatting>
  <conditionalFormatting sqref="AM5:AM104">
    <cfRule type="cellIs" dxfId="853" priority="91" operator="equal">
      <formula>1</formula>
    </cfRule>
  </conditionalFormatting>
  <conditionalFormatting sqref="AM5:AM104">
    <cfRule type="cellIs" dxfId="852" priority="90" operator="equal">
      <formula>0</formula>
    </cfRule>
  </conditionalFormatting>
  <conditionalFormatting sqref="AP5:AP104">
    <cfRule type="cellIs" dxfId="851" priority="89" operator="equal">
      <formula>1</formula>
    </cfRule>
  </conditionalFormatting>
  <conditionalFormatting sqref="AR5:AS104">
    <cfRule type="cellIs" dxfId="850" priority="88" operator="equal">
      <formula>1</formula>
    </cfRule>
  </conditionalFormatting>
  <conditionalFormatting sqref="AR5:AR104">
    <cfRule type="cellIs" dxfId="849" priority="87" operator="lessThan">
      <formula>30</formula>
    </cfRule>
  </conditionalFormatting>
  <conditionalFormatting sqref="AR5:AR104">
    <cfRule type="cellIs" dxfId="848" priority="86" operator="between">
      <formula>30</formula>
      <formula>31</formula>
    </cfRule>
  </conditionalFormatting>
  <conditionalFormatting sqref="AQ5:AQ104">
    <cfRule type="cellIs" dxfId="847" priority="85" operator="equal">
      <formula>1</formula>
    </cfRule>
  </conditionalFormatting>
  <conditionalFormatting sqref="AQ5:AQ104">
    <cfRule type="cellIs" dxfId="846" priority="84" operator="equal">
      <formula>0</formula>
    </cfRule>
  </conditionalFormatting>
  <conditionalFormatting sqref="AT5:AT104">
    <cfRule type="cellIs" dxfId="845" priority="83" operator="equal">
      <formula>1</formula>
    </cfRule>
  </conditionalFormatting>
  <conditionalFormatting sqref="AV5:AW104">
    <cfRule type="cellIs" dxfId="844" priority="82" operator="equal">
      <formula>1</formula>
    </cfRule>
  </conditionalFormatting>
  <conditionalFormatting sqref="AV5:AV104">
    <cfRule type="cellIs" dxfId="843" priority="81" operator="lessThan">
      <formula>30</formula>
    </cfRule>
  </conditionalFormatting>
  <conditionalFormatting sqref="AV5:AV104">
    <cfRule type="cellIs" dxfId="842" priority="80" operator="between">
      <formula>30</formula>
      <formula>31</formula>
    </cfRule>
  </conditionalFormatting>
  <conditionalFormatting sqref="AU5:AU104">
    <cfRule type="cellIs" dxfId="841" priority="79" operator="equal">
      <formula>1</formula>
    </cfRule>
  </conditionalFormatting>
  <conditionalFormatting sqref="AU5:AU104">
    <cfRule type="cellIs" dxfId="840" priority="78" operator="equal">
      <formula>0</formula>
    </cfRule>
  </conditionalFormatting>
  <conditionalFormatting sqref="AX5:AX104">
    <cfRule type="cellIs" dxfId="839" priority="77" operator="equal">
      <formula>1</formula>
    </cfRule>
  </conditionalFormatting>
  <conditionalFormatting sqref="AZ5:BA104">
    <cfRule type="cellIs" dxfId="838" priority="76" operator="equal">
      <formula>1</formula>
    </cfRule>
  </conditionalFormatting>
  <conditionalFormatting sqref="AZ5:AZ104">
    <cfRule type="cellIs" dxfId="837" priority="75" operator="lessThan">
      <formula>30</formula>
    </cfRule>
  </conditionalFormatting>
  <conditionalFormatting sqref="AZ5:AZ104">
    <cfRule type="cellIs" dxfId="836" priority="74" operator="between">
      <formula>30</formula>
      <formula>31</formula>
    </cfRule>
  </conditionalFormatting>
  <conditionalFormatting sqref="AY5:AY104">
    <cfRule type="cellIs" dxfId="835" priority="73" operator="equal">
      <formula>1</formula>
    </cfRule>
  </conditionalFormatting>
  <conditionalFormatting sqref="AY5:AY104">
    <cfRule type="cellIs" dxfId="834" priority="72" operator="equal">
      <formula>0</formula>
    </cfRule>
  </conditionalFormatting>
  <conditionalFormatting sqref="BB5:BB104">
    <cfRule type="cellIs" dxfId="833" priority="71" operator="equal">
      <formula>1</formula>
    </cfRule>
  </conditionalFormatting>
  <conditionalFormatting sqref="BD5:BE104">
    <cfRule type="cellIs" dxfId="832" priority="70" operator="equal">
      <formula>1</formula>
    </cfRule>
  </conditionalFormatting>
  <conditionalFormatting sqref="BD5:BD104">
    <cfRule type="cellIs" dxfId="831" priority="69" operator="lessThan">
      <formula>30</formula>
    </cfRule>
  </conditionalFormatting>
  <conditionalFormatting sqref="BD5:BD104">
    <cfRule type="cellIs" dxfId="830" priority="68" operator="between">
      <formula>30</formula>
      <formula>31</formula>
    </cfRule>
  </conditionalFormatting>
  <conditionalFormatting sqref="BC5:BC104">
    <cfRule type="cellIs" dxfId="829" priority="67" operator="equal">
      <formula>1</formula>
    </cfRule>
  </conditionalFormatting>
  <conditionalFormatting sqref="BC5:BC104">
    <cfRule type="cellIs" dxfId="828" priority="66" operator="equal">
      <formula>0</formula>
    </cfRule>
  </conditionalFormatting>
  <conditionalFormatting sqref="BF5:BF104">
    <cfRule type="cellIs" dxfId="827" priority="65" operator="equal">
      <formula>1</formula>
    </cfRule>
  </conditionalFormatting>
  <conditionalFormatting sqref="BH5:BI104">
    <cfRule type="cellIs" dxfId="826" priority="64" operator="equal">
      <formula>1</formula>
    </cfRule>
  </conditionalFormatting>
  <conditionalFormatting sqref="BH5:BH104">
    <cfRule type="cellIs" dxfId="825" priority="63" operator="lessThan">
      <formula>30</formula>
    </cfRule>
  </conditionalFormatting>
  <conditionalFormatting sqref="BH5:BH104">
    <cfRule type="cellIs" dxfId="824" priority="62" operator="between">
      <formula>30</formula>
      <formula>31</formula>
    </cfRule>
  </conditionalFormatting>
  <conditionalFormatting sqref="BG5:BG104">
    <cfRule type="cellIs" dxfId="823" priority="61" operator="equal">
      <formula>1</formula>
    </cfRule>
  </conditionalFormatting>
  <conditionalFormatting sqref="BG5:BG104">
    <cfRule type="cellIs" dxfId="822" priority="60" operator="equal">
      <formula>0</formula>
    </cfRule>
  </conditionalFormatting>
  <conditionalFormatting sqref="BJ5:BJ104">
    <cfRule type="cellIs" dxfId="821" priority="59" operator="equal">
      <formula>1</formula>
    </cfRule>
  </conditionalFormatting>
  <conditionalFormatting sqref="BL5:BM104">
    <cfRule type="cellIs" dxfId="820" priority="58" operator="equal">
      <formula>1</formula>
    </cfRule>
  </conditionalFormatting>
  <conditionalFormatting sqref="BL5:BL104">
    <cfRule type="cellIs" dxfId="819" priority="57" operator="lessThan">
      <formula>30</formula>
    </cfRule>
  </conditionalFormatting>
  <conditionalFormatting sqref="BL5:BL104">
    <cfRule type="cellIs" dxfId="818" priority="56" operator="between">
      <formula>30</formula>
      <formula>31</formula>
    </cfRule>
  </conditionalFormatting>
  <conditionalFormatting sqref="BK5:BK104">
    <cfRule type="cellIs" dxfId="817" priority="55" operator="equal">
      <formula>1</formula>
    </cfRule>
  </conditionalFormatting>
  <conditionalFormatting sqref="BK5:BK104">
    <cfRule type="cellIs" dxfId="816" priority="54" operator="equal">
      <formula>0</formula>
    </cfRule>
  </conditionalFormatting>
  <conditionalFormatting sqref="BN5:BN104">
    <cfRule type="cellIs" dxfId="815" priority="53" operator="equal">
      <formula>1</formula>
    </cfRule>
  </conditionalFormatting>
  <conditionalFormatting sqref="BP5:BQ104">
    <cfRule type="cellIs" dxfId="814" priority="52" operator="equal">
      <formula>1</formula>
    </cfRule>
  </conditionalFormatting>
  <conditionalFormatting sqref="BP5:BP104">
    <cfRule type="cellIs" dxfId="813" priority="51" operator="lessThan">
      <formula>30</formula>
    </cfRule>
  </conditionalFormatting>
  <conditionalFormatting sqref="BP5:BP104">
    <cfRule type="cellIs" dxfId="812" priority="50" operator="between">
      <formula>30</formula>
      <formula>31</formula>
    </cfRule>
  </conditionalFormatting>
  <conditionalFormatting sqref="BO5:BO104">
    <cfRule type="cellIs" dxfId="811" priority="49" operator="equal">
      <formula>1</formula>
    </cfRule>
  </conditionalFormatting>
  <conditionalFormatting sqref="BO5:BO104">
    <cfRule type="cellIs" dxfId="810" priority="48" operator="equal">
      <formula>0</formula>
    </cfRule>
  </conditionalFormatting>
  <conditionalFormatting sqref="BR5:BR104">
    <cfRule type="cellIs" dxfId="809" priority="47" operator="equal">
      <formula>1</formula>
    </cfRule>
  </conditionalFormatting>
  <conditionalFormatting sqref="Q5:R12">
    <cfRule type="cellIs" dxfId="808" priority="46" operator="equal">
      <formula>"부"</formula>
    </cfRule>
  </conditionalFormatting>
  <conditionalFormatting sqref="Q13:R19">
    <cfRule type="cellIs" dxfId="807" priority="45" operator="equal">
      <formula>"부"</formula>
    </cfRule>
  </conditionalFormatting>
  <conditionalFormatting sqref="Q20:R26">
    <cfRule type="cellIs" dxfId="806" priority="44" operator="equal">
      <formula>"부"</formula>
    </cfRule>
  </conditionalFormatting>
  <conditionalFormatting sqref="Q27:R33">
    <cfRule type="cellIs" dxfId="805" priority="43" operator="equal">
      <formula>"부"</formula>
    </cfRule>
  </conditionalFormatting>
  <conditionalFormatting sqref="Q34:R40">
    <cfRule type="cellIs" dxfId="804" priority="42" operator="equal">
      <formula>"부"</formula>
    </cfRule>
  </conditionalFormatting>
  <conditionalFormatting sqref="Q41:R47">
    <cfRule type="cellIs" dxfId="803" priority="41" operator="equal">
      <formula>"부"</formula>
    </cfRule>
  </conditionalFormatting>
  <conditionalFormatting sqref="Q48:R54">
    <cfRule type="cellIs" dxfId="802" priority="40" operator="equal">
      <formula>"부"</formula>
    </cfRule>
  </conditionalFormatting>
  <conditionalFormatting sqref="Q55:R61">
    <cfRule type="cellIs" dxfId="801" priority="39" operator="equal">
      <formula>"부"</formula>
    </cfRule>
  </conditionalFormatting>
  <conditionalFormatting sqref="Q62:R64">
    <cfRule type="cellIs" dxfId="800" priority="38" operator="equal">
      <formula>"부"</formula>
    </cfRule>
  </conditionalFormatting>
  <conditionalFormatting sqref="Q65:R71">
    <cfRule type="cellIs" dxfId="799" priority="37" operator="equal">
      <formula>"부"</formula>
    </cfRule>
  </conditionalFormatting>
  <conditionalFormatting sqref="Q72:R78">
    <cfRule type="cellIs" dxfId="798" priority="36" operator="equal">
      <formula>"부"</formula>
    </cfRule>
  </conditionalFormatting>
  <conditionalFormatting sqref="Q79:R85">
    <cfRule type="cellIs" dxfId="797" priority="35" operator="equal">
      <formula>"부"</formula>
    </cfRule>
  </conditionalFormatting>
  <conditionalFormatting sqref="Q86:R90">
    <cfRule type="cellIs" dxfId="796" priority="34" operator="equal">
      <formula>"부"</formula>
    </cfRule>
  </conditionalFormatting>
  <conditionalFormatting sqref="Q91:R97">
    <cfRule type="cellIs" dxfId="795" priority="33" operator="equal">
      <formula>"부"</formula>
    </cfRule>
  </conditionalFormatting>
  <conditionalFormatting sqref="Q98:R104">
    <cfRule type="cellIs" dxfId="794" priority="32" operator="equal">
      <formula>"부"</formula>
    </cfRule>
  </conditionalFormatting>
  <conditionalFormatting sqref="T5:V12">
    <cfRule type="cellIs" dxfId="793" priority="30" operator="equal">
      <formula>"부"</formula>
    </cfRule>
    <cfRule type="cellIs" dxfId="792" priority="31" operator="equal">
      <formula>"여"</formula>
    </cfRule>
  </conditionalFormatting>
  <conditionalFormatting sqref="T13:V19">
    <cfRule type="cellIs" dxfId="791" priority="28" operator="equal">
      <formula>"부"</formula>
    </cfRule>
    <cfRule type="cellIs" dxfId="790" priority="29" operator="equal">
      <formula>"여"</formula>
    </cfRule>
  </conditionalFormatting>
  <conditionalFormatting sqref="T20:V26">
    <cfRule type="cellIs" dxfId="789" priority="26" operator="equal">
      <formula>"부"</formula>
    </cfRule>
    <cfRule type="cellIs" dxfId="788" priority="27" operator="equal">
      <formula>"여"</formula>
    </cfRule>
  </conditionalFormatting>
  <conditionalFormatting sqref="T27:V33">
    <cfRule type="cellIs" dxfId="787" priority="24" operator="equal">
      <formula>"부"</formula>
    </cfRule>
    <cfRule type="cellIs" dxfId="786" priority="25" operator="equal">
      <formula>"여"</formula>
    </cfRule>
  </conditionalFormatting>
  <conditionalFormatting sqref="T34:V40">
    <cfRule type="cellIs" dxfId="785" priority="22" operator="equal">
      <formula>"부"</formula>
    </cfRule>
    <cfRule type="cellIs" dxfId="784" priority="23" operator="equal">
      <formula>"여"</formula>
    </cfRule>
  </conditionalFormatting>
  <conditionalFormatting sqref="T41:V47">
    <cfRule type="cellIs" dxfId="783" priority="20" operator="equal">
      <formula>"부"</formula>
    </cfRule>
    <cfRule type="cellIs" dxfId="782" priority="21" operator="equal">
      <formula>"여"</formula>
    </cfRule>
  </conditionalFormatting>
  <conditionalFormatting sqref="T48:V54">
    <cfRule type="cellIs" dxfId="781" priority="18" operator="equal">
      <formula>"부"</formula>
    </cfRule>
    <cfRule type="cellIs" dxfId="780" priority="19" operator="equal">
      <formula>"여"</formula>
    </cfRule>
  </conditionalFormatting>
  <conditionalFormatting sqref="T55:V61">
    <cfRule type="cellIs" dxfId="779" priority="16" operator="equal">
      <formula>"부"</formula>
    </cfRule>
    <cfRule type="cellIs" dxfId="778" priority="17" operator="equal">
      <formula>"여"</formula>
    </cfRule>
  </conditionalFormatting>
  <conditionalFormatting sqref="T62:V64">
    <cfRule type="cellIs" dxfId="777" priority="14" operator="equal">
      <formula>"부"</formula>
    </cfRule>
    <cfRule type="cellIs" dxfId="776" priority="15" operator="equal">
      <formula>"여"</formula>
    </cfRule>
  </conditionalFormatting>
  <conditionalFormatting sqref="T65:V71">
    <cfRule type="cellIs" dxfId="775" priority="12" operator="equal">
      <formula>"부"</formula>
    </cfRule>
    <cfRule type="cellIs" dxfId="774" priority="13" operator="equal">
      <formula>"여"</formula>
    </cfRule>
  </conditionalFormatting>
  <conditionalFormatting sqref="T72:V78">
    <cfRule type="cellIs" dxfId="773" priority="10" operator="equal">
      <formula>"부"</formula>
    </cfRule>
    <cfRule type="cellIs" dxfId="772" priority="11" operator="equal">
      <formula>"여"</formula>
    </cfRule>
  </conditionalFormatting>
  <conditionalFormatting sqref="T79:V85">
    <cfRule type="cellIs" dxfId="771" priority="8" operator="equal">
      <formula>"부"</formula>
    </cfRule>
    <cfRule type="cellIs" dxfId="770" priority="9" operator="equal">
      <formula>"여"</formula>
    </cfRule>
  </conditionalFormatting>
  <conditionalFormatting sqref="T86:V90">
    <cfRule type="cellIs" dxfId="769" priority="6" operator="equal">
      <formula>"부"</formula>
    </cfRule>
    <cfRule type="cellIs" dxfId="768" priority="7" operator="equal">
      <formula>"여"</formula>
    </cfRule>
  </conditionalFormatting>
  <conditionalFormatting sqref="T91:V97">
    <cfRule type="cellIs" dxfId="767" priority="4" operator="equal">
      <formula>"부"</formula>
    </cfRule>
    <cfRule type="cellIs" dxfId="766" priority="5" operator="equal">
      <formula>"여"</formula>
    </cfRule>
  </conditionalFormatting>
  <conditionalFormatting sqref="T98:V104">
    <cfRule type="cellIs" dxfId="765" priority="2" operator="equal">
      <formula>"부"</formula>
    </cfRule>
    <cfRule type="cellIs" dxfId="764" priority="3" operator="equal">
      <formula>"여"</formula>
    </cfRule>
  </conditionalFormatting>
  <conditionalFormatting sqref="I5:I104">
    <cfRule type="cellIs" dxfId="763" priority="1" operator="greaterThan">
      <formula>42369</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E85E6-EA46-43E3-A705-95501A4162C9}">
  <sheetPr>
    <tabColor rgb="FF002060"/>
  </sheetPr>
  <dimension ref="A2:AV111"/>
  <sheetViews>
    <sheetView zoomScale="150" zoomScaleNormal="150" workbookViewId="0">
      <selection activeCell="G105" sqref="G105"/>
    </sheetView>
  </sheetViews>
  <sheetFormatPr defaultRowHeight="9.75" outlineLevelCol="1"/>
  <cols>
    <col min="1" max="1" width="3.375" style="308" bestFit="1" customWidth="1"/>
    <col min="2" max="2" width="6.375" style="308" bestFit="1" customWidth="1"/>
    <col min="3" max="3" width="7.625" style="308" hidden="1" customWidth="1" outlineLevel="1"/>
    <col min="4" max="5" width="7.5" style="308" hidden="1" customWidth="1" outlineLevel="1"/>
    <col min="6" max="6" width="2.75" style="308" bestFit="1" customWidth="1" collapsed="1"/>
    <col min="7" max="7" width="2.75" style="308" bestFit="1" customWidth="1"/>
    <col min="8" max="8" width="3.375" style="308" bestFit="1" customWidth="1"/>
    <col min="9" max="10" width="2.75" style="308" bestFit="1" customWidth="1"/>
    <col min="11" max="11" width="3.375" style="308" bestFit="1" customWidth="1"/>
    <col min="12" max="13" width="2.75" style="308" bestFit="1" customWidth="1"/>
    <col min="14" max="14" width="3.375" style="308" bestFit="1" customWidth="1"/>
    <col min="15" max="16" width="2.75" style="308" bestFit="1" customWidth="1"/>
    <col min="17" max="17" width="3.375" style="308" bestFit="1" customWidth="1"/>
    <col min="18" max="19" width="2.75" style="308" bestFit="1" customWidth="1"/>
    <col min="20" max="20" width="3.375" style="308" bestFit="1" customWidth="1"/>
    <col min="21" max="22" width="2.75" style="308" bestFit="1" customWidth="1"/>
    <col min="23" max="23" width="3.375" style="308" bestFit="1" customWidth="1"/>
    <col min="24" max="25" width="2.75" style="308" bestFit="1" customWidth="1"/>
    <col min="26" max="26" width="3.375" style="308" bestFit="1" customWidth="1"/>
    <col min="27" max="28" width="2.75" style="308" bestFit="1" customWidth="1"/>
    <col min="29" max="29" width="3.375" style="308" bestFit="1" customWidth="1"/>
    <col min="30" max="31" width="2.75" style="308" bestFit="1" customWidth="1"/>
    <col min="32" max="32" width="3.375" style="308" bestFit="1" customWidth="1"/>
    <col min="33" max="34" width="2.75" style="308" bestFit="1" customWidth="1"/>
    <col min="35" max="35" width="3.375" style="308" bestFit="1" customWidth="1"/>
    <col min="36" max="37" width="2.75" style="308" bestFit="1" customWidth="1"/>
    <col min="38" max="38" width="3.375" style="308" bestFit="1" customWidth="1"/>
    <col min="39" max="40" width="2.75" style="308" bestFit="1" customWidth="1"/>
    <col min="41" max="41" width="3.375" style="308" bestFit="1" customWidth="1"/>
    <col min="42" max="42" width="2.75" style="308" bestFit="1" customWidth="1"/>
    <col min="43" max="44" width="6" style="308" bestFit="1" customWidth="1"/>
    <col min="45" max="45" width="10.25" style="308" customWidth="1"/>
    <col min="46" max="46" width="9.125" style="308" bestFit="1" customWidth="1"/>
    <col min="47" max="47" width="9.375" style="308" bestFit="1" customWidth="1"/>
    <col min="48" max="16384" width="9" style="308"/>
  </cols>
  <sheetData>
    <row r="2" spans="1:48" ht="20.25" thickBot="1">
      <c r="A2" s="363" t="str">
        <f>TEXT('청년 상시근로자수-2016'!A1,"yyyy")&amp;"년"</f>
        <v>2016년</v>
      </c>
    </row>
    <row r="3" spans="1:48">
      <c r="A3" s="1216" t="s">
        <v>22</v>
      </c>
      <c r="B3" s="1218" t="s">
        <v>20</v>
      </c>
      <c r="C3" s="1218" t="s">
        <v>30</v>
      </c>
      <c r="D3" s="1220" t="s">
        <v>260</v>
      </c>
      <c r="E3" s="1220" t="s">
        <v>261</v>
      </c>
      <c r="F3" s="1222" t="s">
        <v>668</v>
      </c>
      <c r="G3" s="1213" t="s">
        <v>656</v>
      </c>
      <c r="H3" s="1214"/>
      <c r="I3" s="1215"/>
      <c r="J3" s="1213" t="s">
        <v>657</v>
      </c>
      <c r="K3" s="1214"/>
      <c r="L3" s="1215"/>
      <c r="M3" s="1213" t="s">
        <v>658</v>
      </c>
      <c r="N3" s="1214"/>
      <c r="O3" s="1215"/>
      <c r="P3" s="1213" t="s">
        <v>659</v>
      </c>
      <c r="Q3" s="1214"/>
      <c r="R3" s="1215"/>
      <c r="S3" s="1213" t="s">
        <v>660</v>
      </c>
      <c r="T3" s="1214"/>
      <c r="U3" s="1215"/>
      <c r="V3" s="1213" t="s">
        <v>661</v>
      </c>
      <c r="W3" s="1214"/>
      <c r="X3" s="1215"/>
      <c r="Y3" s="1213" t="s">
        <v>662</v>
      </c>
      <c r="Z3" s="1214"/>
      <c r="AA3" s="1215"/>
      <c r="AB3" s="1213" t="s">
        <v>663</v>
      </c>
      <c r="AC3" s="1214"/>
      <c r="AD3" s="1215"/>
      <c r="AE3" s="1213" t="s">
        <v>664</v>
      </c>
      <c r="AF3" s="1214"/>
      <c r="AG3" s="1215"/>
      <c r="AH3" s="1213" t="s">
        <v>665</v>
      </c>
      <c r="AI3" s="1214"/>
      <c r="AJ3" s="1215"/>
      <c r="AK3" s="1213" t="s">
        <v>666</v>
      </c>
      <c r="AL3" s="1214"/>
      <c r="AM3" s="1215"/>
      <c r="AN3" s="1213" t="s">
        <v>667</v>
      </c>
      <c r="AO3" s="1214"/>
      <c r="AP3" s="1215"/>
      <c r="AQ3" s="1224" t="s">
        <v>670</v>
      </c>
      <c r="AR3" s="1225"/>
      <c r="AS3" s="1226" t="s">
        <v>129</v>
      </c>
      <c r="AT3" s="1227"/>
      <c r="AU3" s="1228"/>
    </row>
    <row r="4" spans="1:48" s="311" customFormat="1" ht="29.25">
      <c r="A4" s="1217"/>
      <c r="B4" s="1219"/>
      <c r="C4" s="1219"/>
      <c r="D4" s="1221"/>
      <c r="E4" s="1221"/>
      <c r="F4" s="1223"/>
      <c r="G4" s="425" t="s">
        <v>672</v>
      </c>
      <c r="H4" s="309" t="s">
        <v>669</v>
      </c>
      <c r="I4" s="310" t="s">
        <v>673</v>
      </c>
      <c r="J4" s="425" t="s">
        <v>672</v>
      </c>
      <c r="K4" s="309" t="s">
        <v>669</v>
      </c>
      <c r="L4" s="310" t="s">
        <v>673</v>
      </c>
      <c r="M4" s="425" t="s">
        <v>672</v>
      </c>
      <c r="N4" s="309" t="s">
        <v>669</v>
      </c>
      <c r="O4" s="310" t="s">
        <v>673</v>
      </c>
      <c r="P4" s="425" t="s">
        <v>672</v>
      </c>
      <c r="Q4" s="309" t="s">
        <v>669</v>
      </c>
      <c r="R4" s="310" t="s">
        <v>673</v>
      </c>
      <c r="S4" s="425" t="s">
        <v>672</v>
      </c>
      <c r="T4" s="309" t="s">
        <v>669</v>
      </c>
      <c r="U4" s="310" t="s">
        <v>673</v>
      </c>
      <c r="V4" s="425" t="s">
        <v>672</v>
      </c>
      <c r="W4" s="309" t="s">
        <v>669</v>
      </c>
      <c r="X4" s="310" t="s">
        <v>673</v>
      </c>
      <c r="Y4" s="425" t="s">
        <v>672</v>
      </c>
      <c r="Z4" s="309" t="s">
        <v>669</v>
      </c>
      <c r="AA4" s="310" t="s">
        <v>673</v>
      </c>
      <c r="AB4" s="425" t="s">
        <v>672</v>
      </c>
      <c r="AC4" s="309" t="s">
        <v>669</v>
      </c>
      <c r="AD4" s="310" t="s">
        <v>673</v>
      </c>
      <c r="AE4" s="425" t="s">
        <v>672</v>
      </c>
      <c r="AF4" s="309" t="s">
        <v>669</v>
      </c>
      <c r="AG4" s="310" t="s">
        <v>673</v>
      </c>
      <c r="AH4" s="425" t="s">
        <v>672</v>
      </c>
      <c r="AI4" s="309" t="s">
        <v>669</v>
      </c>
      <c r="AJ4" s="310" t="s">
        <v>673</v>
      </c>
      <c r="AK4" s="425" t="s">
        <v>672</v>
      </c>
      <c r="AL4" s="309" t="s">
        <v>669</v>
      </c>
      <c r="AM4" s="310" t="s">
        <v>673</v>
      </c>
      <c r="AN4" s="425" t="s">
        <v>672</v>
      </c>
      <c r="AO4" s="309" t="s">
        <v>669</v>
      </c>
      <c r="AP4" s="310" t="s">
        <v>673</v>
      </c>
      <c r="AQ4" s="317" t="s">
        <v>674</v>
      </c>
      <c r="AR4" s="310" t="s">
        <v>675</v>
      </c>
      <c r="AS4" s="360" t="s">
        <v>130</v>
      </c>
      <c r="AT4" s="361" t="s">
        <v>131</v>
      </c>
      <c r="AU4" s="339" t="s">
        <v>670</v>
      </c>
    </row>
    <row r="5" spans="1:48">
      <c r="A5" s="326">
        <v>1</v>
      </c>
      <c r="B5" s="318" t="str">
        <f>IF('청년 상시근로자수-2016'!C5="","",'청년 상시근로자수-2016'!C5)</f>
        <v>채지안</v>
      </c>
      <c r="C5" s="319">
        <f>IF('청년 상시근로자수-2016'!E5="","",'청년 상시근로자수-2016'!E5)</f>
        <v>33288</v>
      </c>
      <c r="D5" s="332">
        <f>IF('청년 상시근로자수-2016'!I5="","",'청년 상시근로자수-2016'!I5)</f>
        <v>41548</v>
      </c>
      <c r="E5" s="332" t="str">
        <f>IF('청년 상시근로자수-2016'!J5="","",'청년 상시근로자수-2016'!J5)</f>
        <v/>
      </c>
      <c r="F5" s="424" t="str">
        <f>IF('청년 상시근로자수-2016'!H5="","",'청년 상시근로자수-2016'!H5)</f>
        <v>여</v>
      </c>
      <c r="G5" s="312">
        <f>'청년 상시근로자수-2016'!W5</f>
        <v>1</v>
      </c>
      <c r="H5" s="313">
        <f>'청년 상시근로자수-2016'!X5</f>
        <v>24</v>
      </c>
      <c r="I5" s="314">
        <f>'청년 상시근로자수-2016'!Z5</f>
        <v>1</v>
      </c>
      <c r="J5" s="312">
        <f>'청년 상시근로자수-2016'!AA5</f>
        <v>1</v>
      </c>
      <c r="K5" s="313">
        <f>'청년 상시근로자수-2016'!AB5</f>
        <v>25</v>
      </c>
      <c r="L5" s="314">
        <f>'청년 상시근로자수-2016'!AD5</f>
        <v>1</v>
      </c>
      <c r="M5" s="312">
        <f>'청년 상시근로자수-2016'!AE5</f>
        <v>1</v>
      </c>
      <c r="N5" s="313">
        <f>'청년 상시근로자수-2016'!AF5</f>
        <v>25</v>
      </c>
      <c r="O5" s="314">
        <f>'청년 상시근로자수-2016'!AH5</f>
        <v>1</v>
      </c>
      <c r="P5" s="312">
        <f>'청년 상시근로자수-2016'!AI5</f>
        <v>1</v>
      </c>
      <c r="Q5" s="313">
        <f>'청년 상시근로자수-2016'!AJ5</f>
        <v>25</v>
      </c>
      <c r="R5" s="314">
        <f>'청년 상시근로자수-2016'!AL5</f>
        <v>1</v>
      </c>
      <c r="S5" s="312">
        <f>'청년 상시근로자수-2016'!AM5</f>
        <v>1</v>
      </c>
      <c r="T5" s="313">
        <f>'청년 상시근로자수-2016'!AN5</f>
        <v>25</v>
      </c>
      <c r="U5" s="314">
        <f>'청년 상시근로자수-2016'!AP5</f>
        <v>1</v>
      </c>
      <c r="V5" s="312">
        <f>'청년 상시근로자수-2016'!AQ5</f>
        <v>1</v>
      </c>
      <c r="W5" s="313">
        <f>'청년 상시근로자수-2016'!AR5</f>
        <v>25</v>
      </c>
      <c r="X5" s="314">
        <f>'청년 상시근로자수-2016'!AT5</f>
        <v>1</v>
      </c>
      <c r="Y5" s="312">
        <f>'청년 상시근로자수-2016'!AU5</f>
        <v>1</v>
      </c>
      <c r="Z5" s="313">
        <f>'청년 상시근로자수-2016'!AV5</f>
        <v>25</v>
      </c>
      <c r="AA5" s="314">
        <f>'청년 상시근로자수-2016'!AX5</f>
        <v>1</v>
      </c>
      <c r="AB5" s="312">
        <f>'청년 상시근로자수-2016'!AY5</f>
        <v>1</v>
      </c>
      <c r="AC5" s="313">
        <f>'청년 상시근로자수-2016'!AZ5</f>
        <v>25</v>
      </c>
      <c r="AD5" s="314">
        <f>'청년 상시근로자수-2016'!BB5</f>
        <v>1</v>
      </c>
      <c r="AE5" s="312">
        <f>'청년 상시근로자수-2016'!BC5</f>
        <v>1</v>
      </c>
      <c r="AF5" s="313">
        <f>'청년 상시근로자수-2016'!BD5</f>
        <v>25</v>
      </c>
      <c r="AG5" s="314">
        <f>'청년 상시근로자수-2016'!BF5</f>
        <v>1</v>
      </c>
      <c r="AH5" s="312">
        <f>'청년 상시근로자수-2016'!BG5</f>
        <v>1</v>
      </c>
      <c r="AI5" s="313">
        <f>'청년 상시근로자수-2016'!BH5</f>
        <v>25</v>
      </c>
      <c r="AJ5" s="314">
        <f>'청년 상시근로자수-2016'!BJ5</f>
        <v>1</v>
      </c>
      <c r="AK5" s="312">
        <f>'청년 상시근로자수-2016'!BK5</f>
        <v>1</v>
      </c>
      <c r="AL5" s="313">
        <f>'청년 상시근로자수-2016'!BL5</f>
        <v>25</v>
      </c>
      <c r="AM5" s="314">
        <f>'청년 상시근로자수-2016'!BN5</f>
        <v>1</v>
      </c>
      <c r="AN5" s="312">
        <f>'청년 상시근로자수-2016'!BO5</f>
        <v>1</v>
      </c>
      <c r="AO5" s="313">
        <f>'청년 상시근로자수-2016'!BP5</f>
        <v>25</v>
      </c>
      <c r="AP5" s="314">
        <f>'청년 상시근로자수-2016'!BR5</f>
        <v>1</v>
      </c>
      <c r="AQ5" s="429">
        <f>SUM(G5,J5,M5,P5,S5,V5,Y5,AB5,AE5,AH5,AK5,AN5)</f>
        <v>12</v>
      </c>
      <c r="AR5" s="336">
        <f>SUM(I5,L5,O5,R5,U5,X5,AA5,AD5,AG5,AJ5,AM5,AP5)</f>
        <v>12</v>
      </c>
      <c r="AS5" s="358">
        <f>'청년 상시근로자수-2016'!CE5</f>
        <v>25690313</v>
      </c>
      <c r="AT5" s="359">
        <f>'청년 상시근로자수-2016'!CF5</f>
        <v>0</v>
      </c>
      <c r="AU5" s="340">
        <f>SUM(AS5:AT5)</f>
        <v>25690313</v>
      </c>
      <c r="AV5" s="308" t="str">
        <f>B5</f>
        <v>채지안</v>
      </c>
    </row>
    <row r="6" spans="1:48">
      <c r="A6" s="327">
        <f>A5+1</f>
        <v>2</v>
      </c>
      <c r="B6" s="318" t="str">
        <f>IF('청년 상시근로자수-2016'!C6="","",'청년 상시근로자수-2016'!C6)</f>
        <v>김민정</v>
      </c>
      <c r="C6" s="319">
        <f>IF('청년 상시근로자수-2016'!E6="","",'청년 상시근로자수-2016'!E6)</f>
        <v>33118</v>
      </c>
      <c r="D6" s="332">
        <f>IF('청년 상시근로자수-2016'!I6="","",'청년 상시근로자수-2016'!I6)</f>
        <v>41548</v>
      </c>
      <c r="E6" s="332">
        <f>IF('청년 상시근로자수-2016'!J6="","",'청년 상시근로자수-2016'!J6)</f>
        <v>42636</v>
      </c>
      <c r="F6" s="424" t="str">
        <f>IF('청년 상시근로자수-2016'!H6="","",'청년 상시근로자수-2016'!H6)</f>
        <v>여</v>
      </c>
      <c r="G6" s="312">
        <f>'청년 상시근로자수-2016'!W6</f>
        <v>1</v>
      </c>
      <c r="H6" s="313">
        <f>'청년 상시근로자수-2016'!X6</f>
        <v>25</v>
      </c>
      <c r="I6" s="314">
        <f>'청년 상시근로자수-2016'!Z6</f>
        <v>1</v>
      </c>
      <c r="J6" s="312">
        <f>'청년 상시근로자수-2016'!AA6</f>
        <v>1</v>
      </c>
      <c r="K6" s="313">
        <f>'청년 상시근로자수-2016'!AB6</f>
        <v>25</v>
      </c>
      <c r="L6" s="314">
        <f>'청년 상시근로자수-2016'!AD6</f>
        <v>1</v>
      </c>
      <c r="M6" s="312">
        <f>'청년 상시근로자수-2016'!AE6</f>
        <v>1</v>
      </c>
      <c r="N6" s="313">
        <f>'청년 상시근로자수-2016'!AF6</f>
        <v>25</v>
      </c>
      <c r="O6" s="314">
        <f>'청년 상시근로자수-2016'!AH6</f>
        <v>1</v>
      </c>
      <c r="P6" s="312">
        <f>'청년 상시근로자수-2016'!AI6</f>
        <v>1</v>
      </c>
      <c r="Q6" s="313">
        <f>'청년 상시근로자수-2016'!AJ6</f>
        <v>25</v>
      </c>
      <c r="R6" s="314">
        <f>'청년 상시근로자수-2016'!AL6</f>
        <v>1</v>
      </c>
      <c r="S6" s="312">
        <f>'청년 상시근로자수-2016'!AM6</f>
        <v>1</v>
      </c>
      <c r="T6" s="313">
        <f>'청년 상시근로자수-2016'!AN6</f>
        <v>25</v>
      </c>
      <c r="U6" s="314">
        <f>'청년 상시근로자수-2016'!AP6</f>
        <v>1</v>
      </c>
      <c r="V6" s="312">
        <f>'청년 상시근로자수-2016'!AQ6</f>
        <v>1</v>
      </c>
      <c r="W6" s="313">
        <f>'청년 상시근로자수-2016'!AR6</f>
        <v>25</v>
      </c>
      <c r="X6" s="314">
        <f>'청년 상시근로자수-2016'!AT6</f>
        <v>1</v>
      </c>
      <c r="Y6" s="312">
        <f>'청년 상시근로자수-2016'!AU6</f>
        <v>1</v>
      </c>
      <c r="Z6" s="313">
        <f>'청년 상시근로자수-2016'!AV6</f>
        <v>25</v>
      </c>
      <c r="AA6" s="314">
        <f>'청년 상시근로자수-2016'!AX6</f>
        <v>1</v>
      </c>
      <c r="AB6" s="312">
        <f>'청년 상시근로자수-2016'!AY6</f>
        <v>1</v>
      </c>
      <c r="AC6" s="313">
        <f>'청년 상시근로자수-2016'!AZ6</f>
        <v>25</v>
      </c>
      <c r="AD6" s="314">
        <f>'청년 상시근로자수-2016'!BB6</f>
        <v>1</v>
      </c>
      <c r="AE6" s="312">
        <f>'청년 상시근로자수-2016'!BC6</f>
        <v>0</v>
      </c>
      <c r="AF6" s="313">
        <f>'청년 상시근로자수-2016'!BD6</f>
        <v>26</v>
      </c>
      <c r="AG6" s="314">
        <f>'청년 상시근로자수-2016'!BF6</f>
        <v>0</v>
      </c>
      <c r="AH6" s="312">
        <f>'청년 상시근로자수-2016'!BG6</f>
        <v>0</v>
      </c>
      <c r="AI6" s="313">
        <f>'청년 상시근로자수-2016'!BH6</f>
        <v>26</v>
      </c>
      <c r="AJ6" s="314">
        <f>'청년 상시근로자수-2016'!BJ6</f>
        <v>0</v>
      </c>
      <c r="AK6" s="312">
        <f>'청년 상시근로자수-2016'!BK6</f>
        <v>0</v>
      </c>
      <c r="AL6" s="313">
        <f>'청년 상시근로자수-2016'!BL6</f>
        <v>26</v>
      </c>
      <c r="AM6" s="314">
        <f>'청년 상시근로자수-2016'!BN6</f>
        <v>0</v>
      </c>
      <c r="AN6" s="312">
        <f>'청년 상시근로자수-2016'!BO6</f>
        <v>0</v>
      </c>
      <c r="AO6" s="313">
        <f>'청년 상시근로자수-2016'!BP6</f>
        <v>26</v>
      </c>
      <c r="AP6" s="314">
        <f>'청년 상시근로자수-2016'!BR6</f>
        <v>0</v>
      </c>
      <c r="AQ6" s="429">
        <f t="shared" ref="AQ6:AQ69" si="0">SUM(G6,J6,M6,P6,S6,V6,Y6,AB6,AE6,AH6,AK6,AN6)</f>
        <v>8</v>
      </c>
      <c r="AR6" s="336">
        <f t="shared" ref="AR6:AR69" si="1">SUM(I6,L6,O6,R6,U6,X6,AA6,AD6,AG6,AJ6,AM6,AP6)</f>
        <v>8</v>
      </c>
      <c r="AS6" s="358">
        <f>'청년 상시근로자수-2016'!CE6</f>
        <v>17270028</v>
      </c>
      <c r="AT6" s="359">
        <f>'청년 상시근로자수-2016'!CF6</f>
        <v>0</v>
      </c>
      <c r="AU6" s="340">
        <f t="shared" ref="AU6:AU69" si="2">SUM(AS6:AT6)</f>
        <v>17270028</v>
      </c>
      <c r="AV6" s="308" t="str">
        <f t="shared" ref="AV6:AV69" si="3">B6</f>
        <v>김민정</v>
      </c>
    </row>
    <row r="7" spans="1:48">
      <c r="A7" s="327">
        <f t="shared" ref="A7:A70" si="4">A6+1</f>
        <v>3</v>
      </c>
      <c r="B7" s="318" t="str">
        <f>IF('청년 상시근로자수-2016'!C7="","",'청년 상시근로자수-2016'!C7)</f>
        <v>조하나</v>
      </c>
      <c r="C7" s="319">
        <f>IF('청년 상시근로자수-2016'!E7="","",'청년 상시근로자수-2016'!E7)</f>
        <v>31419</v>
      </c>
      <c r="D7" s="332">
        <f>IF('청년 상시근로자수-2016'!I7="","",'청년 상시근로자수-2016'!I7)</f>
        <v>41548</v>
      </c>
      <c r="E7" s="332" t="str">
        <f>IF('청년 상시근로자수-2016'!J7="","",'청년 상시근로자수-2016'!J7)</f>
        <v/>
      </c>
      <c r="F7" s="424" t="str">
        <f>IF('청년 상시근로자수-2016'!H7="","",'청년 상시근로자수-2016'!H7)</f>
        <v>여</v>
      </c>
      <c r="G7" s="312">
        <f>'청년 상시근로자수-2016'!W7</f>
        <v>1</v>
      </c>
      <c r="H7" s="313">
        <f>'청년 상시근로자수-2016'!X7</f>
        <v>30</v>
      </c>
      <c r="I7" s="314">
        <f>'청년 상시근로자수-2016'!Z7</f>
        <v>0</v>
      </c>
      <c r="J7" s="312">
        <f>'청년 상시근로자수-2016'!AA7</f>
        <v>1</v>
      </c>
      <c r="K7" s="313">
        <f>'청년 상시근로자수-2016'!AB7</f>
        <v>30</v>
      </c>
      <c r="L7" s="314">
        <f>'청년 상시근로자수-2016'!AD7</f>
        <v>0</v>
      </c>
      <c r="M7" s="312">
        <f>'청년 상시근로자수-2016'!AE7</f>
        <v>1</v>
      </c>
      <c r="N7" s="313">
        <f>'청년 상시근로자수-2016'!AF7</f>
        <v>30</v>
      </c>
      <c r="O7" s="314">
        <f>'청년 상시근로자수-2016'!AH7</f>
        <v>0</v>
      </c>
      <c r="P7" s="312">
        <f>'청년 상시근로자수-2016'!AI7</f>
        <v>1</v>
      </c>
      <c r="Q7" s="313">
        <f>'청년 상시근로자수-2016'!AJ7</f>
        <v>30</v>
      </c>
      <c r="R7" s="314">
        <f>'청년 상시근로자수-2016'!AL7</f>
        <v>0</v>
      </c>
      <c r="S7" s="312">
        <f>'청년 상시근로자수-2016'!AM7</f>
        <v>1</v>
      </c>
      <c r="T7" s="313">
        <f>'청년 상시근로자수-2016'!AN7</f>
        <v>30</v>
      </c>
      <c r="U7" s="314">
        <f>'청년 상시근로자수-2016'!AP7</f>
        <v>0</v>
      </c>
      <c r="V7" s="312">
        <f>'청년 상시근로자수-2016'!AQ7</f>
        <v>1</v>
      </c>
      <c r="W7" s="313">
        <f>'청년 상시근로자수-2016'!AR7</f>
        <v>30</v>
      </c>
      <c r="X7" s="314">
        <f>'청년 상시근로자수-2016'!AT7</f>
        <v>0</v>
      </c>
      <c r="Y7" s="312">
        <f>'청년 상시근로자수-2016'!AU7</f>
        <v>1</v>
      </c>
      <c r="Z7" s="313">
        <f>'청년 상시근로자수-2016'!AV7</f>
        <v>30</v>
      </c>
      <c r="AA7" s="314">
        <f>'청년 상시근로자수-2016'!AX7</f>
        <v>0</v>
      </c>
      <c r="AB7" s="312">
        <f>'청년 상시근로자수-2016'!AY7</f>
        <v>1</v>
      </c>
      <c r="AC7" s="313">
        <f>'청년 상시근로자수-2016'!AZ7</f>
        <v>30</v>
      </c>
      <c r="AD7" s="314">
        <f>'청년 상시근로자수-2016'!BB7</f>
        <v>0</v>
      </c>
      <c r="AE7" s="312">
        <f>'청년 상시근로자수-2016'!BC7</f>
        <v>1</v>
      </c>
      <c r="AF7" s="313">
        <f>'청년 상시근로자수-2016'!BD7</f>
        <v>30</v>
      </c>
      <c r="AG7" s="314">
        <f>'청년 상시근로자수-2016'!BF7</f>
        <v>0</v>
      </c>
      <c r="AH7" s="312">
        <f>'청년 상시근로자수-2016'!BG7</f>
        <v>1</v>
      </c>
      <c r="AI7" s="313">
        <f>'청년 상시근로자수-2016'!BH7</f>
        <v>30</v>
      </c>
      <c r="AJ7" s="314">
        <f>'청년 상시근로자수-2016'!BJ7</f>
        <v>0</v>
      </c>
      <c r="AK7" s="312">
        <f>'청년 상시근로자수-2016'!BK7</f>
        <v>1</v>
      </c>
      <c r="AL7" s="313">
        <f>'청년 상시근로자수-2016'!BL7</f>
        <v>30</v>
      </c>
      <c r="AM7" s="314">
        <f>'청년 상시근로자수-2016'!BN7</f>
        <v>0</v>
      </c>
      <c r="AN7" s="312">
        <f>'청년 상시근로자수-2016'!BO7</f>
        <v>1</v>
      </c>
      <c r="AO7" s="313">
        <f>'청년 상시근로자수-2016'!BP7</f>
        <v>30</v>
      </c>
      <c r="AP7" s="314">
        <f>'청년 상시근로자수-2016'!BR7</f>
        <v>0</v>
      </c>
      <c r="AQ7" s="429">
        <f t="shared" si="0"/>
        <v>12</v>
      </c>
      <c r="AR7" s="336">
        <f t="shared" si="1"/>
        <v>0</v>
      </c>
      <c r="AS7" s="358">
        <f>'청년 상시근로자수-2016'!CE7</f>
        <v>0</v>
      </c>
      <c r="AT7" s="359">
        <f>'청년 상시근로자수-2016'!CF7</f>
        <v>29730954</v>
      </c>
      <c r="AU7" s="340">
        <f t="shared" si="2"/>
        <v>29730954</v>
      </c>
      <c r="AV7" s="308" t="str">
        <f t="shared" si="3"/>
        <v>조하나</v>
      </c>
    </row>
    <row r="8" spans="1:48">
      <c r="A8" s="327">
        <f t="shared" si="4"/>
        <v>4</v>
      </c>
      <c r="B8" s="318" t="str">
        <f>IF('청년 상시근로자수-2016'!C8="","",'청년 상시근로자수-2016'!C8)</f>
        <v>문채원</v>
      </c>
      <c r="C8" s="319">
        <f>IF('청년 상시근로자수-2016'!E8="","",'청년 상시근로자수-2016'!E8)</f>
        <v>33325</v>
      </c>
      <c r="D8" s="332">
        <f>IF('청년 상시근로자수-2016'!I8="","",'청년 상시근로자수-2016'!I8)</f>
        <v>41548</v>
      </c>
      <c r="E8" s="332" t="str">
        <f>IF('청년 상시근로자수-2016'!J8="","",'청년 상시근로자수-2016'!J8)</f>
        <v/>
      </c>
      <c r="F8" s="424" t="str">
        <f>IF('청년 상시근로자수-2016'!H8="","",'청년 상시근로자수-2016'!H8)</f>
        <v>여</v>
      </c>
      <c r="G8" s="312">
        <f>'청년 상시근로자수-2016'!W8</f>
        <v>1</v>
      </c>
      <c r="H8" s="313">
        <f>'청년 상시근로자수-2016'!X8</f>
        <v>24</v>
      </c>
      <c r="I8" s="314">
        <f>'청년 상시근로자수-2016'!Z8</f>
        <v>1</v>
      </c>
      <c r="J8" s="312">
        <f>'청년 상시근로자수-2016'!AA8</f>
        <v>1</v>
      </c>
      <c r="K8" s="313">
        <f>'청년 상시근로자수-2016'!AB8</f>
        <v>24</v>
      </c>
      <c r="L8" s="314">
        <f>'청년 상시근로자수-2016'!AD8</f>
        <v>1</v>
      </c>
      <c r="M8" s="312">
        <f>'청년 상시근로자수-2016'!AE8</f>
        <v>1</v>
      </c>
      <c r="N8" s="313">
        <f>'청년 상시근로자수-2016'!AF8</f>
        <v>25</v>
      </c>
      <c r="O8" s="314">
        <f>'청년 상시근로자수-2016'!AH8</f>
        <v>1</v>
      </c>
      <c r="P8" s="312">
        <f>'청년 상시근로자수-2016'!AI8</f>
        <v>1</v>
      </c>
      <c r="Q8" s="313">
        <f>'청년 상시근로자수-2016'!AJ8</f>
        <v>25</v>
      </c>
      <c r="R8" s="314">
        <f>'청년 상시근로자수-2016'!AL8</f>
        <v>1</v>
      </c>
      <c r="S8" s="312">
        <f>'청년 상시근로자수-2016'!AM8</f>
        <v>1</v>
      </c>
      <c r="T8" s="313">
        <f>'청년 상시근로자수-2016'!AN8</f>
        <v>25</v>
      </c>
      <c r="U8" s="314">
        <f>'청년 상시근로자수-2016'!AP8</f>
        <v>1</v>
      </c>
      <c r="V8" s="312">
        <f>'청년 상시근로자수-2016'!AQ8</f>
        <v>1</v>
      </c>
      <c r="W8" s="313">
        <f>'청년 상시근로자수-2016'!AR8</f>
        <v>25</v>
      </c>
      <c r="X8" s="314">
        <f>'청년 상시근로자수-2016'!AT8</f>
        <v>1</v>
      </c>
      <c r="Y8" s="312">
        <f>'청년 상시근로자수-2016'!AU8</f>
        <v>1</v>
      </c>
      <c r="Z8" s="313">
        <f>'청년 상시근로자수-2016'!AV8</f>
        <v>25</v>
      </c>
      <c r="AA8" s="314">
        <f>'청년 상시근로자수-2016'!AX8</f>
        <v>1</v>
      </c>
      <c r="AB8" s="312">
        <f>'청년 상시근로자수-2016'!AY8</f>
        <v>1</v>
      </c>
      <c r="AC8" s="313">
        <f>'청년 상시근로자수-2016'!AZ8</f>
        <v>25</v>
      </c>
      <c r="AD8" s="314">
        <f>'청년 상시근로자수-2016'!BB8</f>
        <v>1</v>
      </c>
      <c r="AE8" s="312">
        <f>'청년 상시근로자수-2016'!BC8</f>
        <v>1</v>
      </c>
      <c r="AF8" s="313">
        <f>'청년 상시근로자수-2016'!BD8</f>
        <v>25</v>
      </c>
      <c r="AG8" s="314">
        <f>'청년 상시근로자수-2016'!BF8</f>
        <v>1</v>
      </c>
      <c r="AH8" s="312">
        <f>'청년 상시근로자수-2016'!BG8</f>
        <v>1</v>
      </c>
      <c r="AI8" s="313">
        <f>'청년 상시근로자수-2016'!BH8</f>
        <v>25</v>
      </c>
      <c r="AJ8" s="314">
        <f>'청년 상시근로자수-2016'!BJ8</f>
        <v>1</v>
      </c>
      <c r="AK8" s="312">
        <f>'청년 상시근로자수-2016'!BK8</f>
        <v>1</v>
      </c>
      <c r="AL8" s="313">
        <f>'청년 상시근로자수-2016'!BL8</f>
        <v>25</v>
      </c>
      <c r="AM8" s="314">
        <f>'청년 상시근로자수-2016'!BN8</f>
        <v>1</v>
      </c>
      <c r="AN8" s="312">
        <f>'청년 상시근로자수-2016'!BO8</f>
        <v>1</v>
      </c>
      <c r="AO8" s="313">
        <f>'청년 상시근로자수-2016'!BP8</f>
        <v>25</v>
      </c>
      <c r="AP8" s="314">
        <f>'청년 상시근로자수-2016'!BR8</f>
        <v>1</v>
      </c>
      <c r="AQ8" s="429">
        <f t="shared" si="0"/>
        <v>12</v>
      </c>
      <c r="AR8" s="336">
        <f t="shared" si="1"/>
        <v>12</v>
      </c>
      <c r="AS8" s="358">
        <f>'청년 상시근로자수-2016'!CE8</f>
        <v>23115032</v>
      </c>
      <c r="AT8" s="359">
        <f>'청년 상시근로자수-2016'!CF8</f>
        <v>0</v>
      </c>
      <c r="AU8" s="340">
        <f t="shared" si="2"/>
        <v>23115032</v>
      </c>
      <c r="AV8" s="308" t="str">
        <f t="shared" si="3"/>
        <v>문채원</v>
      </c>
    </row>
    <row r="9" spans="1:48">
      <c r="A9" s="327">
        <f t="shared" si="4"/>
        <v>5</v>
      </c>
      <c r="B9" s="318" t="str">
        <f>IF('청년 상시근로자수-2016'!C9="","",'청년 상시근로자수-2016'!C9)</f>
        <v>김가영</v>
      </c>
      <c r="C9" s="319">
        <f>IF('청년 상시근로자수-2016'!E9="","",'청년 상시근로자수-2016'!E9)</f>
        <v>33783</v>
      </c>
      <c r="D9" s="332">
        <f>IF('청년 상시근로자수-2016'!I9="","",'청년 상시근로자수-2016'!I9)</f>
        <v>41662</v>
      </c>
      <c r="E9" s="332" t="str">
        <f>IF('청년 상시근로자수-2016'!J9="","",'청년 상시근로자수-2016'!J9)</f>
        <v/>
      </c>
      <c r="F9" s="424" t="str">
        <f>IF('청년 상시근로자수-2016'!H9="","",'청년 상시근로자수-2016'!H9)</f>
        <v>여</v>
      </c>
      <c r="G9" s="312">
        <f>'청년 상시근로자수-2016'!W9</f>
        <v>1</v>
      </c>
      <c r="H9" s="313">
        <f>'청년 상시근로자수-2016'!X9</f>
        <v>23</v>
      </c>
      <c r="I9" s="314">
        <f>'청년 상시근로자수-2016'!Z9</f>
        <v>1</v>
      </c>
      <c r="J9" s="312">
        <f>'청년 상시근로자수-2016'!AA9</f>
        <v>1</v>
      </c>
      <c r="K9" s="313">
        <f>'청년 상시근로자수-2016'!AB9</f>
        <v>23</v>
      </c>
      <c r="L9" s="314">
        <f>'청년 상시근로자수-2016'!AD9</f>
        <v>1</v>
      </c>
      <c r="M9" s="312">
        <f>'청년 상시근로자수-2016'!AE9</f>
        <v>1</v>
      </c>
      <c r="N9" s="313">
        <f>'청년 상시근로자수-2016'!AF9</f>
        <v>23</v>
      </c>
      <c r="O9" s="314">
        <f>'청년 상시근로자수-2016'!AH9</f>
        <v>1</v>
      </c>
      <c r="P9" s="312">
        <f>'청년 상시근로자수-2016'!AI9</f>
        <v>1</v>
      </c>
      <c r="Q9" s="313">
        <f>'청년 상시근로자수-2016'!AJ9</f>
        <v>23</v>
      </c>
      <c r="R9" s="314">
        <f>'청년 상시근로자수-2016'!AL9</f>
        <v>1</v>
      </c>
      <c r="S9" s="312">
        <f>'청년 상시근로자수-2016'!AM9</f>
        <v>1</v>
      </c>
      <c r="T9" s="313">
        <f>'청년 상시근로자수-2016'!AN9</f>
        <v>23</v>
      </c>
      <c r="U9" s="314">
        <f>'청년 상시근로자수-2016'!AP9</f>
        <v>1</v>
      </c>
      <c r="V9" s="312">
        <f>'청년 상시근로자수-2016'!AQ9</f>
        <v>1</v>
      </c>
      <c r="W9" s="313">
        <f>'청년 상시근로자수-2016'!AR9</f>
        <v>24</v>
      </c>
      <c r="X9" s="314">
        <f>'청년 상시근로자수-2016'!AT9</f>
        <v>1</v>
      </c>
      <c r="Y9" s="312">
        <f>'청년 상시근로자수-2016'!AU9</f>
        <v>1</v>
      </c>
      <c r="Z9" s="313">
        <f>'청년 상시근로자수-2016'!AV9</f>
        <v>24</v>
      </c>
      <c r="AA9" s="314">
        <f>'청년 상시근로자수-2016'!AX9</f>
        <v>1</v>
      </c>
      <c r="AB9" s="312">
        <f>'청년 상시근로자수-2016'!AY9</f>
        <v>1</v>
      </c>
      <c r="AC9" s="313">
        <f>'청년 상시근로자수-2016'!AZ9</f>
        <v>24</v>
      </c>
      <c r="AD9" s="314">
        <f>'청년 상시근로자수-2016'!BB9</f>
        <v>1</v>
      </c>
      <c r="AE9" s="312">
        <f>'청년 상시근로자수-2016'!BC9</f>
        <v>1</v>
      </c>
      <c r="AF9" s="313">
        <f>'청년 상시근로자수-2016'!BD9</f>
        <v>24</v>
      </c>
      <c r="AG9" s="314">
        <f>'청년 상시근로자수-2016'!BF9</f>
        <v>1</v>
      </c>
      <c r="AH9" s="312">
        <f>'청년 상시근로자수-2016'!BG9</f>
        <v>1</v>
      </c>
      <c r="AI9" s="313">
        <f>'청년 상시근로자수-2016'!BH9</f>
        <v>24</v>
      </c>
      <c r="AJ9" s="314">
        <f>'청년 상시근로자수-2016'!BJ9</f>
        <v>1</v>
      </c>
      <c r="AK9" s="312">
        <f>'청년 상시근로자수-2016'!BK9</f>
        <v>1</v>
      </c>
      <c r="AL9" s="313">
        <f>'청년 상시근로자수-2016'!BL9</f>
        <v>24</v>
      </c>
      <c r="AM9" s="314">
        <f>'청년 상시근로자수-2016'!BN9</f>
        <v>1</v>
      </c>
      <c r="AN9" s="312">
        <f>'청년 상시근로자수-2016'!BO9</f>
        <v>1</v>
      </c>
      <c r="AO9" s="313">
        <f>'청년 상시근로자수-2016'!BP9</f>
        <v>24</v>
      </c>
      <c r="AP9" s="314">
        <f>'청년 상시근로자수-2016'!BR9</f>
        <v>1</v>
      </c>
      <c r="AQ9" s="429">
        <f t="shared" si="0"/>
        <v>12</v>
      </c>
      <c r="AR9" s="336">
        <f t="shared" si="1"/>
        <v>12</v>
      </c>
      <c r="AS9" s="358">
        <f>'청년 상시근로자수-2016'!CE9</f>
        <v>21489670</v>
      </c>
      <c r="AT9" s="359">
        <f>'청년 상시근로자수-2016'!CF9</f>
        <v>0</v>
      </c>
      <c r="AU9" s="340">
        <f t="shared" si="2"/>
        <v>21489670</v>
      </c>
      <c r="AV9" s="308" t="str">
        <f t="shared" si="3"/>
        <v>김가영</v>
      </c>
    </row>
    <row r="10" spans="1:48">
      <c r="A10" s="327">
        <f t="shared" si="4"/>
        <v>6</v>
      </c>
      <c r="B10" s="318" t="str">
        <f>IF('청년 상시근로자수-2016'!C10="","",'청년 상시근로자수-2016'!C10)</f>
        <v>황미나</v>
      </c>
      <c r="C10" s="319">
        <f>IF('청년 상시근로자수-2016'!E10="","",'청년 상시근로자수-2016'!E10)</f>
        <v>34232</v>
      </c>
      <c r="D10" s="332">
        <f>IF('청년 상시근로자수-2016'!I10="","",'청년 상시근로자수-2016'!I10)</f>
        <v>42044</v>
      </c>
      <c r="E10" s="332">
        <f>IF('청년 상시근로자수-2016'!J10="","",'청년 상시근로자수-2016'!J10)</f>
        <v>42411</v>
      </c>
      <c r="F10" s="424" t="str">
        <f>IF('청년 상시근로자수-2016'!H10="","",'청년 상시근로자수-2016'!H10)</f>
        <v>여</v>
      </c>
      <c r="G10" s="312">
        <f>'청년 상시근로자수-2016'!W10</f>
        <v>1</v>
      </c>
      <c r="H10" s="313">
        <f>'청년 상시근로자수-2016'!X10</f>
        <v>22</v>
      </c>
      <c r="I10" s="314">
        <f>'청년 상시근로자수-2016'!Z10</f>
        <v>1</v>
      </c>
      <c r="J10" s="312">
        <f>'청년 상시근로자수-2016'!AA10</f>
        <v>0</v>
      </c>
      <c r="K10" s="313">
        <f>'청년 상시근로자수-2016'!AB10</f>
        <v>22</v>
      </c>
      <c r="L10" s="314">
        <f>'청년 상시근로자수-2016'!AD10</f>
        <v>0</v>
      </c>
      <c r="M10" s="312">
        <f>'청년 상시근로자수-2016'!AE10</f>
        <v>0</v>
      </c>
      <c r="N10" s="313">
        <f>'청년 상시근로자수-2016'!AF10</f>
        <v>22</v>
      </c>
      <c r="O10" s="314">
        <f>'청년 상시근로자수-2016'!AH10</f>
        <v>0</v>
      </c>
      <c r="P10" s="312">
        <f>'청년 상시근로자수-2016'!AI10</f>
        <v>0</v>
      </c>
      <c r="Q10" s="313">
        <f>'청년 상시근로자수-2016'!AJ10</f>
        <v>22</v>
      </c>
      <c r="R10" s="314">
        <f>'청년 상시근로자수-2016'!AL10</f>
        <v>0</v>
      </c>
      <c r="S10" s="312">
        <f>'청년 상시근로자수-2016'!AM10</f>
        <v>0</v>
      </c>
      <c r="T10" s="313">
        <f>'청년 상시근로자수-2016'!AN10</f>
        <v>22</v>
      </c>
      <c r="U10" s="314">
        <f>'청년 상시근로자수-2016'!AP10</f>
        <v>0</v>
      </c>
      <c r="V10" s="312">
        <f>'청년 상시근로자수-2016'!AQ10</f>
        <v>0</v>
      </c>
      <c r="W10" s="313">
        <f>'청년 상시근로자수-2016'!AR10</f>
        <v>22</v>
      </c>
      <c r="X10" s="314">
        <f>'청년 상시근로자수-2016'!AT10</f>
        <v>0</v>
      </c>
      <c r="Y10" s="312">
        <f>'청년 상시근로자수-2016'!AU10</f>
        <v>0</v>
      </c>
      <c r="Z10" s="313">
        <f>'청년 상시근로자수-2016'!AV10</f>
        <v>22</v>
      </c>
      <c r="AA10" s="314">
        <f>'청년 상시근로자수-2016'!AX10</f>
        <v>0</v>
      </c>
      <c r="AB10" s="312">
        <f>'청년 상시근로자수-2016'!AY10</f>
        <v>0</v>
      </c>
      <c r="AC10" s="313">
        <f>'청년 상시근로자수-2016'!AZ10</f>
        <v>22</v>
      </c>
      <c r="AD10" s="314">
        <f>'청년 상시근로자수-2016'!BB10</f>
        <v>0</v>
      </c>
      <c r="AE10" s="312">
        <f>'청년 상시근로자수-2016'!BC10</f>
        <v>0</v>
      </c>
      <c r="AF10" s="313">
        <f>'청년 상시근로자수-2016'!BD10</f>
        <v>23</v>
      </c>
      <c r="AG10" s="314">
        <f>'청년 상시근로자수-2016'!BF10</f>
        <v>0</v>
      </c>
      <c r="AH10" s="312">
        <f>'청년 상시근로자수-2016'!BG10</f>
        <v>0</v>
      </c>
      <c r="AI10" s="313">
        <f>'청년 상시근로자수-2016'!BH10</f>
        <v>23</v>
      </c>
      <c r="AJ10" s="314">
        <f>'청년 상시근로자수-2016'!BJ10</f>
        <v>0</v>
      </c>
      <c r="AK10" s="312">
        <f>'청년 상시근로자수-2016'!BK10</f>
        <v>0</v>
      </c>
      <c r="AL10" s="313">
        <f>'청년 상시근로자수-2016'!BL10</f>
        <v>23</v>
      </c>
      <c r="AM10" s="314">
        <f>'청년 상시근로자수-2016'!BN10</f>
        <v>0</v>
      </c>
      <c r="AN10" s="312">
        <f>'청년 상시근로자수-2016'!BO10</f>
        <v>0</v>
      </c>
      <c r="AO10" s="313">
        <f>'청년 상시근로자수-2016'!BP10</f>
        <v>23</v>
      </c>
      <c r="AP10" s="314">
        <f>'청년 상시근로자수-2016'!BR10</f>
        <v>0</v>
      </c>
      <c r="AQ10" s="429">
        <f t="shared" si="0"/>
        <v>1</v>
      </c>
      <c r="AR10" s="336">
        <f t="shared" si="1"/>
        <v>1</v>
      </c>
      <c r="AS10" s="358">
        <f>'청년 상시근로자수-2016'!CE10</f>
        <v>1972500</v>
      </c>
      <c r="AT10" s="359">
        <f>'청년 상시근로자수-2016'!CF10</f>
        <v>0</v>
      </c>
      <c r="AU10" s="340">
        <f t="shared" si="2"/>
        <v>1972500</v>
      </c>
      <c r="AV10" s="308" t="str">
        <f t="shared" si="3"/>
        <v>황미나</v>
      </c>
    </row>
    <row r="11" spans="1:48">
      <c r="A11" s="327">
        <f t="shared" si="4"/>
        <v>7</v>
      </c>
      <c r="B11" s="318" t="str">
        <f>IF('청년 상시근로자수-2016'!C11="","",'청년 상시근로자수-2016'!C11)</f>
        <v>류주현</v>
      </c>
      <c r="C11" s="319">
        <f>IF('청년 상시근로자수-2016'!E11="","",'청년 상시근로자수-2016'!E11)</f>
        <v>23630</v>
      </c>
      <c r="D11" s="332">
        <f>IF('청년 상시근로자수-2016'!I11="","",'청년 상시근로자수-2016'!I11)</f>
        <v>42278</v>
      </c>
      <c r="E11" s="332" t="str">
        <f>IF('청년 상시근로자수-2016'!J11="","",'청년 상시근로자수-2016'!J11)</f>
        <v/>
      </c>
      <c r="F11" s="424" t="str">
        <f>IF('청년 상시근로자수-2016'!H11="","",'청년 상시근로자수-2016'!H11)</f>
        <v>여</v>
      </c>
      <c r="G11" s="312">
        <f>'청년 상시근로자수-2016'!W11</f>
        <v>1</v>
      </c>
      <c r="H11" s="313">
        <f>'청년 상시근로자수-2016'!X11</f>
        <v>51</v>
      </c>
      <c r="I11" s="314">
        <f>'청년 상시근로자수-2016'!Z11</f>
        <v>0</v>
      </c>
      <c r="J11" s="312">
        <f>'청년 상시근로자수-2016'!AA11</f>
        <v>1</v>
      </c>
      <c r="K11" s="313">
        <f>'청년 상시근로자수-2016'!AB11</f>
        <v>51</v>
      </c>
      <c r="L11" s="314">
        <f>'청년 상시근로자수-2016'!AD11</f>
        <v>0</v>
      </c>
      <c r="M11" s="312">
        <f>'청년 상시근로자수-2016'!AE11</f>
        <v>1</v>
      </c>
      <c r="N11" s="313">
        <f>'청년 상시근로자수-2016'!AF11</f>
        <v>51</v>
      </c>
      <c r="O11" s="314">
        <f>'청년 상시근로자수-2016'!AH11</f>
        <v>0</v>
      </c>
      <c r="P11" s="312">
        <f>'청년 상시근로자수-2016'!AI11</f>
        <v>1</v>
      </c>
      <c r="Q11" s="313">
        <f>'청년 상시근로자수-2016'!AJ11</f>
        <v>51</v>
      </c>
      <c r="R11" s="314">
        <f>'청년 상시근로자수-2016'!AL11</f>
        <v>0</v>
      </c>
      <c r="S11" s="312">
        <f>'청년 상시근로자수-2016'!AM11</f>
        <v>1</v>
      </c>
      <c r="T11" s="313">
        <f>'청년 상시근로자수-2016'!AN11</f>
        <v>51</v>
      </c>
      <c r="U11" s="314">
        <f>'청년 상시근로자수-2016'!AP11</f>
        <v>0</v>
      </c>
      <c r="V11" s="312">
        <f>'청년 상시근로자수-2016'!AQ11</f>
        <v>1</v>
      </c>
      <c r="W11" s="313">
        <f>'청년 상시근로자수-2016'!AR11</f>
        <v>51</v>
      </c>
      <c r="X11" s="314">
        <f>'청년 상시근로자수-2016'!AT11</f>
        <v>0</v>
      </c>
      <c r="Y11" s="312">
        <f>'청년 상시근로자수-2016'!AU11</f>
        <v>1</v>
      </c>
      <c r="Z11" s="313">
        <f>'청년 상시근로자수-2016'!AV11</f>
        <v>51</v>
      </c>
      <c r="AA11" s="314">
        <f>'청년 상시근로자수-2016'!AX11</f>
        <v>0</v>
      </c>
      <c r="AB11" s="312">
        <f>'청년 상시근로자수-2016'!AY11</f>
        <v>1</v>
      </c>
      <c r="AC11" s="313">
        <f>'청년 상시근로자수-2016'!AZ11</f>
        <v>51</v>
      </c>
      <c r="AD11" s="314">
        <f>'청년 상시근로자수-2016'!BB11</f>
        <v>0</v>
      </c>
      <c r="AE11" s="312">
        <f>'청년 상시근로자수-2016'!BC11</f>
        <v>1</v>
      </c>
      <c r="AF11" s="313">
        <f>'청년 상시근로자수-2016'!BD11</f>
        <v>52</v>
      </c>
      <c r="AG11" s="314">
        <f>'청년 상시근로자수-2016'!BF11</f>
        <v>0</v>
      </c>
      <c r="AH11" s="312">
        <f>'청년 상시근로자수-2016'!BG11</f>
        <v>1</v>
      </c>
      <c r="AI11" s="313">
        <f>'청년 상시근로자수-2016'!BH11</f>
        <v>52</v>
      </c>
      <c r="AJ11" s="314">
        <f>'청년 상시근로자수-2016'!BJ11</f>
        <v>0</v>
      </c>
      <c r="AK11" s="312">
        <f>'청년 상시근로자수-2016'!BK11</f>
        <v>1</v>
      </c>
      <c r="AL11" s="313">
        <f>'청년 상시근로자수-2016'!BL11</f>
        <v>52</v>
      </c>
      <c r="AM11" s="314">
        <f>'청년 상시근로자수-2016'!BN11</f>
        <v>0</v>
      </c>
      <c r="AN11" s="312">
        <f>'청년 상시근로자수-2016'!BO11</f>
        <v>1</v>
      </c>
      <c r="AO11" s="313">
        <f>'청년 상시근로자수-2016'!BP11</f>
        <v>52</v>
      </c>
      <c r="AP11" s="314">
        <f>'청년 상시근로자수-2016'!BR11</f>
        <v>0</v>
      </c>
      <c r="AQ11" s="429">
        <f t="shared" si="0"/>
        <v>12</v>
      </c>
      <c r="AR11" s="336">
        <f t="shared" si="1"/>
        <v>0</v>
      </c>
      <c r="AS11" s="358">
        <f>'청년 상시근로자수-2016'!CE11</f>
        <v>0</v>
      </c>
      <c r="AT11" s="359">
        <f>'청년 상시근로자수-2016'!CF11</f>
        <v>6000000</v>
      </c>
      <c r="AU11" s="340">
        <f t="shared" si="2"/>
        <v>6000000</v>
      </c>
      <c r="AV11" s="308" t="str">
        <f t="shared" si="3"/>
        <v>류주현</v>
      </c>
    </row>
    <row r="12" spans="1:48">
      <c r="A12" s="436">
        <f t="shared" si="4"/>
        <v>8</v>
      </c>
      <c r="B12" s="437" t="str">
        <f>IF('청년 상시근로자수-2016'!C12="","",'청년 상시근로자수-2016'!C12)</f>
        <v>오현경</v>
      </c>
      <c r="C12" s="438">
        <f>IF('청년 상시근로자수-2016'!E12="","",'청년 상시근로자수-2016'!E12)</f>
        <v>33686</v>
      </c>
      <c r="D12" s="439">
        <f>IF('청년 상시근로자수-2016'!I12="","",'청년 상시근로자수-2016'!I12)</f>
        <v>42450</v>
      </c>
      <c r="E12" s="439" t="str">
        <f>IF('청년 상시근로자수-2016'!J12="","",'청년 상시근로자수-2016'!J12)</f>
        <v/>
      </c>
      <c r="F12" s="440" t="str">
        <f>IF('청년 상시근로자수-2016'!H12="","",'청년 상시근로자수-2016'!H12)</f>
        <v>여</v>
      </c>
      <c r="G12" s="312">
        <f>'청년 상시근로자수-2016'!W12</f>
        <v>0</v>
      </c>
      <c r="H12" s="313">
        <f>'청년 상시근로자수-2016'!X12</f>
        <v>23</v>
      </c>
      <c r="I12" s="314">
        <f>'청년 상시근로자수-2016'!Z12</f>
        <v>0</v>
      </c>
      <c r="J12" s="312">
        <f>'청년 상시근로자수-2016'!AA12</f>
        <v>0</v>
      </c>
      <c r="K12" s="313">
        <f>'청년 상시근로자수-2016'!AB12</f>
        <v>23</v>
      </c>
      <c r="L12" s="314">
        <f>'청년 상시근로자수-2016'!AD12</f>
        <v>0</v>
      </c>
      <c r="M12" s="312">
        <f>'청년 상시근로자수-2016'!AE12</f>
        <v>1</v>
      </c>
      <c r="N12" s="313">
        <f>'청년 상시근로자수-2016'!AF12</f>
        <v>24</v>
      </c>
      <c r="O12" s="314">
        <f>'청년 상시근로자수-2016'!AH12</f>
        <v>1</v>
      </c>
      <c r="P12" s="312">
        <f>'청년 상시근로자수-2016'!AI12</f>
        <v>1</v>
      </c>
      <c r="Q12" s="313">
        <f>'청년 상시근로자수-2016'!AJ12</f>
        <v>24</v>
      </c>
      <c r="R12" s="314">
        <f>'청년 상시근로자수-2016'!AL12</f>
        <v>1</v>
      </c>
      <c r="S12" s="312">
        <f>'청년 상시근로자수-2016'!AM12</f>
        <v>1</v>
      </c>
      <c r="T12" s="313">
        <f>'청년 상시근로자수-2016'!AN12</f>
        <v>24</v>
      </c>
      <c r="U12" s="314">
        <f>'청년 상시근로자수-2016'!AP12</f>
        <v>1</v>
      </c>
      <c r="V12" s="312">
        <f>'청년 상시근로자수-2016'!AQ12</f>
        <v>1</v>
      </c>
      <c r="W12" s="313">
        <f>'청년 상시근로자수-2016'!AR12</f>
        <v>24</v>
      </c>
      <c r="X12" s="314">
        <f>'청년 상시근로자수-2016'!AT12</f>
        <v>1</v>
      </c>
      <c r="Y12" s="312">
        <f>'청년 상시근로자수-2016'!AU12</f>
        <v>1</v>
      </c>
      <c r="Z12" s="313">
        <f>'청년 상시근로자수-2016'!AV12</f>
        <v>24</v>
      </c>
      <c r="AA12" s="314">
        <f>'청년 상시근로자수-2016'!AX12</f>
        <v>1</v>
      </c>
      <c r="AB12" s="312">
        <f>'청년 상시근로자수-2016'!AY12</f>
        <v>1</v>
      </c>
      <c r="AC12" s="313">
        <f>'청년 상시근로자수-2016'!AZ12</f>
        <v>24</v>
      </c>
      <c r="AD12" s="314">
        <f>'청년 상시근로자수-2016'!BB12</f>
        <v>1</v>
      </c>
      <c r="AE12" s="312">
        <f>'청년 상시근로자수-2016'!BC12</f>
        <v>1</v>
      </c>
      <c r="AF12" s="313">
        <f>'청년 상시근로자수-2016'!BD12</f>
        <v>24</v>
      </c>
      <c r="AG12" s="314">
        <f>'청년 상시근로자수-2016'!BF12</f>
        <v>1</v>
      </c>
      <c r="AH12" s="312">
        <f>'청년 상시근로자수-2016'!BG12</f>
        <v>1</v>
      </c>
      <c r="AI12" s="313">
        <f>'청년 상시근로자수-2016'!BH12</f>
        <v>24</v>
      </c>
      <c r="AJ12" s="314">
        <f>'청년 상시근로자수-2016'!BJ12</f>
        <v>1</v>
      </c>
      <c r="AK12" s="312">
        <f>'청년 상시근로자수-2016'!BK12</f>
        <v>1</v>
      </c>
      <c r="AL12" s="313">
        <f>'청년 상시근로자수-2016'!BL12</f>
        <v>24</v>
      </c>
      <c r="AM12" s="314">
        <f>'청년 상시근로자수-2016'!BN12</f>
        <v>1</v>
      </c>
      <c r="AN12" s="312">
        <f>'청년 상시근로자수-2016'!BO12</f>
        <v>1</v>
      </c>
      <c r="AO12" s="313">
        <f>'청년 상시근로자수-2016'!BP12</f>
        <v>24</v>
      </c>
      <c r="AP12" s="314">
        <f>'청년 상시근로자수-2016'!BR12</f>
        <v>1</v>
      </c>
      <c r="AQ12" s="429">
        <f t="shared" si="0"/>
        <v>10</v>
      </c>
      <c r="AR12" s="336">
        <f t="shared" si="1"/>
        <v>10</v>
      </c>
      <c r="AS12" s="358">
        <f>'청년 상시근로자수-2016'!CE12</f>
        <v>17410298</v>
      </c>
      <c r="AT12" s="359">
        <f>'청년 상시근로자수-2016'!CF12</f>
        <v>0</v>
      </c>
      <c r="AU12" s="340">
        <f t="shared" si="2"/>
        <v>17410298</v>
      </c>
      <c r="AV12" s="308" t="str">
        <f t="shared" si="3"/>
        <v>오현경</v>
      </c>
    </row>
    <row r="13" spans="1:48" hidden="1">
      <c r="A13" s="431">
        <f t="shared" si="4"/>
        <v>9</v>
      </c>
      <c r="B13" s="432" t="str">
        <f>IF('청년 상시근로자수-2016'!C13="","",'청년 상시근로자수-2016'!C13)</f>
        <v/>
      </c>
      <c r="C13" s="433" t="str">
        <f>IF('청년 상시근로자수-2016'!E13="","",'청년 상시근로자수-2016'!E13)</f>
        <v/>
      </c>
      <c r="D13" s="434" t="str">
        <f>IF('청년 상시근로자수-2016'!I13="","",'청년 상시근로자수-2016'!I13)</f>
        <v/>
      </c>
      <c r="E13" s="434" t="str">
        <f>IF('청년 상시근로자수-2016'!J13="","",'청년 상시근로자수-2016'!J13)</f>
        <v/>
      </c>
      <c r="F13" s="435" t="str">
        <f>IF('청년 상시근로자수-2016'!H13="","",'청년 상시근로자수-2016'!H13)</f>
        <v/>
      </c>
      <c r="G13" s="312">
        <f>'청년 상시근로자수-2016'!W13</f>
        <v>0</v>
      </c>
      <c r="H13" s="313">
        <f>'청년 상시근로자수-2016'!X13</f>
        <v>0</v>
      </c>
      <c r="I13" s="314">
        <f>'청년 상시근로자수-2016'!Z13</f>
        <v>0</v>
      </c>
      <c r="J13" s="312">
        <f>'청년 상시근로자수-2016'!AA13</f>
        <v>0</v>
      </c>
      <c r="K13" s="313">
        <f>'청년 상시근로자수-2016'!AB13</f>
        <v>0</v>
      </c>
      <c r="L13" s="314">
        <f>'청년 상시근로자수-2016'!AD13</f>
        <v>0</v>
      </c>
      <c r="M13" s="312">
        <f>'청년 상시근로자수-2016'!AE13</f>
        <v>0</v>
      </c>
      <c r="N13" s="313">
        <f>'청년 상시근로자수-2016'!AF13</f>
        <v>0</v>
      </c>
      <c r="O13" s="314">
        <f>'청년 상시근로자수-2016'!AH13</f>
        <v>0</v>
      </c>
      <c r="P13" s="312">
        <f>'청년 상시근로자수-2016'!AI13</f>
        <v>0</v>
      </c>
      <c r="Q13" s="313">
        <f>'청년 상시근로자수-2016'!AJ13</f>
        <v>0</v>
      </c>
      <c r="R13" s="314">
        <f>'청년 상시근로자수-2016'!AL13</f>
        <v>0</v>
      </c>
      <c r="S13" s="312">
        <f>'청년 상시근로자수-2016'!AM13</f>
        <v>0</v>
      </c>
      <c r="T13" s="313">
        <f>'청년 상시근로자수-2016'!AN13</f>
        <v>0</v>
      </c>
      <c r="U13" s="314">
        <f>'청년 상시근로자수-2016'!AP13</f>
        <v>0</v>
      </c>
      <c r="V13" s="312">
        <f>'청년 상시근로자수-2016'!AQ13</f>
        <v>0</v>
      </c>
      <c r="W13" s="313">
        <f>'청년 상시근로자수-2016'!AR13</f>
        <v>0</v>
      </c>
      <c r="X13" s="314">
        <f>'청년 상시근로자수-2016'!AT13</f>
        <v>0</v>
      </c>
      <c r="Y13" s="312">
        <f>'청년 상시근로자수-2016'!AU13</f>
        <v>0</v>
      </c>
      <c r="Z13" s="313">
        <f>'청년 상시근로자수-2016'!AV13</f>
        <v>0</v>
      </c>
      <c r="AA13" s="314">
        <f>'청년 상시근로자수-2016'!AX13</f>
        <v>0</v>
      </c>
      <c r="AB13" s="312">
        <f>'청년 상시근로자수-2016'!AY13</f>
        <v>0</v>
      </c>
      <c r="AC13" s="313">
        <f>'청년 상시근로자수-2016'!AZ13</f>
        <v>0</v>
      </c>
      <c r="AD13" s="314">
        <f>'청년 상시근로자수-2016'!BB13</f>
        <v>0</v>
      </c>
      <c r="AE13" s="312">
        <f>'청년 상시근로자수-2016'!BC13</f>
        <v>0</v>
      </c>
      <c r="AF13" s="313">
        <f>'청년 상시근로자수-2016'!BD13</f>
        <v>0</v>
      </c>
      <c r="AG13" s="314">
        <f>'청년 상시근로자수-2016'!BF13</f>
        <v>0</v>
      </c>
      <c r="AH13" s="312">
        <f>'청년 상시근로자수-2016'!BG13</f>
        <v>0</v>
      </c>
      <c r="AI13" s="313">
        <f>'청년 상시근로자수-2016'!BH13</f>
        <v>0</v>
      </c>
      <c r="AJ13" s="314">
        <f>'청년 상시근로자수-2016'!BJ13</f>
        <v>0</v>
      </c>
      <c r="AK13" s="312">
        <f>'청년 상시근로자수-2016'!BK13</f>
        <v>0</v>
      </c>
      <c r="AL13" s="313">
        <f>'청년 상시근로자수-2016'!BL13</f>
        <v>0</v>
      </c>
      <c r="AM13" s="314">
        <f>'청년 상시근로자수-2016'!BN13</f>
        <v>0</v>
      </c>
      <c r="AN13" s="312">
        <f>'청년 상시근로자수-2016'!BO13</f>
        <v>0</v>
      </c>
      <c r="AO13" s="313">
        <f>'청년 상시근로자수-2016'!BP13</f>
        <v>0</v>
      </c>
      <c r="AP13" s="314">
        <f>'청년 상시근로자수-2016'!BR13</f>
        <v>0</v>
      </c>
      <c r="AQ13" s="429">
        <f t="shared" si="0"/>
        <v>0</v>
      </c>
      <c r="AR13" s="336">
        <f t="shared" si="1"/>
        <v>0</v>
      </c>
      <c r="AS13" s="358">
        <f>'청년 상시근로자수-2016'!CE13</f>
        <v>0</v>
      </c>
      <c r="AT13" s="359">
        <f>'청년 상시근로자수-2016'!CF13</f>
        <v>0</v>
      </c>
      <c r="AU13" s="340">
        <f t="shared" si="2"/>
        <v>0</v>
      </c>
      <c r="AV13" s="308" t="str">
        <f t="shared" si="3"/>
        <v/>
      </c>
    </row>
    <row r="14" spans="1:48" hidden="1">
      <c r="A14" s="327">
        <f t="shared" si="4"/>
        <v>10</v>
      </c>
      <c r="B14" s="318" t="str">
        <f>IF('청년 상시근로자수-2016'!C14="","",'청년 상시근로자수-2016'!C14)</f>
        <v/>
      </c>
      <c r="C14" s="319" t="str">
        <f>IF('청년 상시근로자수-2016'!E14="","",'청년 상시근로자수-2016'!E14)</f>
        <v/>
      </c>
      <c r="D14" s="332" t="str">
        <f>IF('청년 상시근로자수-2016'!I14="","",'청년 상시근로자수-2016'!I14)</f>
        <v/>
      </c>
      <c r="E14" s="332" t="str">
        <f>IF('청년 상시근로자수-2016'!J14="","",'청년 상시근로자수-2016'!J14)</f>
        <v/>
      </c>
      <c r="F14" s="424" t="str">
        <f>IF('청년 상시근로자수-2016'!H14="","",'청년 상시근로자수-2016'!H14)</f>
        <v/>
      </c>
      <c r="G14" s="312">
        <f>'청년 상시근로자수-2016'!W14</f>
        <v>0</v>
      </c>
      <c r="H14" s="313">
        <f>'청년 상시근로자수-2016'!X14</f>
        <v>0</v>
      </c>
      <c r="I14" s="314">
        <f>'청년 상시근로자수-2016'!Z14</f>
        <v>0</v>
      </c>
      <c r="J14" s="312">
        <f>'청년 상시근로자수-2016'!AA14</f>
        <v>0</v>
      </c>
      <c r="K14" s="313">
        <f>'청년 상시근로자수-2016'!AB14</f>
        <v>0</v>
      </c>
      <c r="L14" s="314">
        <f>'청년 상시근로자수-2016'!AD14</f>
        <v>0</v>
      </c>
      <c r="M14" s="312">
        <f>'청년 상시근로자수-2016'!AE14</f>
        <v>0</v>
      </c>
      <c r="N14" s="313">
        <f>'청년 상시근로자수-2016'!AF14</f>
        <v>0</v>
      </c>
      <c r="O14" s="314">
        <f>'청년 상시근로자수-2016'!AH14</f>
        <v>0</v>
      </c>
      <c r="P14" s="312">
        <f>'청년 상시근로자수-2016'!AI14</f>
        <v>0</v>
      </c>
      <c r="Q14" s="313">
        <f>'청년 상시근로자수-2016'!AJ14</f>
        <v>0</v>
      </c>
      <c r="R14" s="314">
        <f>'청년 상시근로자수-2016'!AL14</f>
        <v>0</v>
      </c>
      <c r="S14" s="312">
        <f>'청년 상시근로자수-2016'!AM14</f>
        <v>0</v>
      </c>
      <c r="T14" s="313">
        <f>'청년 상시근로자수-2016'!AN14</f>
        <v>0</v>
      </c>
      <c r="U14" s="314">
        <f>'청년 상시근로자수-2016'!AP14</f>
        <v>0</v>
      </c>
      <c r="V14" s="312">
        <f>'청년 상시근로자수-2016'!AQ14</f>
        <v>0</v>
      </c>
      <c r="W14" s="313">
        <f>'청년 상시근로자수-2016'!AR14</f>
        <v>0</v>
      </c>
      <c r="X14" s="314">
        <f>'청년 상시근로자수-2016'!AT14</f>
        <v>0</v>
      </c>
      <c r="Y14" s="312">
        <f>'청년 상시근로자수-2016'!AU14</f>
        <v>0</v>
      </c>
      <c r="Z14" s="313">
        <f>'청년 상시근로자수-2016'!AV14</f>
        <v>0</v>
      </c>
      <c r="AA14" s="314">
        <f>'청년 상시근로자수-2016'!AX14</f>
        <v>0</v>
      </c>
      <c r="AB14" s="312">
        <f>'청년 상시근로자수-2016'!AY14</f>
        <v>0</v>
      </c>
      <c r="AC14" s="313">
        <f>'청년 상시근로자수-2016'!AZ14</f>
        <v>0</v>
      </c>
      <c r="AD14" s="314">
        <f>'청년 상시근로자수-2016'!BB14</f>
        <v>0</v>
      </c>
      <c r="AE14" s="312">
        <f>'청년 상시근로자수-2016'!BC14</f>
        <v>0</v>
      </c>
      <c r="AF14" s="313">
        <f>'청년 상시근로자수-2016'!BD14</f>
        <v>0</v>
      </c>
      <c r="AG14" s="314">
        <f>'청년 상시근로자수-2016'!BF14</f>
        <v>0</v>
      </c>
      <c r="AH14" s="312">
        <f>'청년 상시근로자수-2016'!BG14</f>
        <v>0</v>
      </c>
      <c r="AI14" s="313">
        <f>'청년 상시근로자수-2016'!BH14</f>
        <v>0</v>
      </c>
      <c r="AJ14" s="314">
        <f>'청년 상시근로자수-2016'!BJ14</f>
        <v>0</v>
      </c>
      <c r="AK14" s="312">
        <f>'청년 상시근로자수-2016'!BK14</f>
        <v>0</v>
      </c>
      <c r="AL14" s="313">
        <f>'청년 상시근로자수-2016'!BL14</f>
        <v>0</v>
      </c>
      <c r="AM14" s="314">
        <f>'청년 상시근로자수-2016'!BN14</f>
        <v>0</v>
      </c>
      <c r="AN14" s="312">
        <f>'청년 상시근로자수-2016'!BO14</f>
        <v>0</v>
      </c>
      <c r="AO14" s="313">
        <f>'청년 상시근로자수-2016'!BP14</f>
        <v>0</v>
      </c>
      <c r="AP14" s="314">
        <f>'청년 상시근로자수-2016'!BR14</f>
        <v>0</v>
      </c>
      <c r="AQ14" s="429">
        <f t="shared" si="0"/>
        <v>0</v>
      </c>
      <c r="AR14" s="336">
        <f t="shared" si="1"/>
        <v>0</v>
      </c>
      <c r="AS14" s="358">
        <f>'청년 상시근로자수-2016'!CE14</f>
        <v>0</v>
      </c>
      <c r="AT14" s="359">
        <f>'청년 상시근로자수-2016'!CF14</f>
        <v>0</v>
      </c>
      <c r="AU14" s="340">
        <f t="shared" si="2"/>
        <v>0</v>
      </c>
      <c r="AV14" s="308" t="str">
        <f t="shared" si="3"/>
        <v/>
      </c>
    </row>
    <row r="15" spans="1:48" hidden="1">
      <c r="A15" s="327">
        <f t="shared" si="4"/>
        <v>11</v>
      </c>
      <c r="B15" s="318" t="str">
        <f>IF('청년 상시근로자수-2016'!C15="","",'청년 상시근로자수-2016'!C15)</f>
        <v/>
      </c>
      <c r="C15" s="319" t="str">
        <f>IF('청년 상시근로자수-2016'!E15="","",'청년 상시근로자수-2016'!E15)</f>
        <v/>
      </c>
      <c r="D15" s="332" t="str">
        <f>IF('청년 상시근로자수-2016'!I15="","",'청년 상시근로자수-2016'!I15)</f>
        <v/>
      </c>
      <c r="E15" s="332" t="str">
        <f>IF('청년 상시근로자수-2016'!J15="","",'청년 상시근로자수-2016'!J15)</f>
        <v/>
      </c>
      <c r="F15" s="424" t="str">
        <f>IF('청년 상시근로자수-2016'!H15="","",'청년 상시근로자수-2016'!H15)</f>
        <v/>
      </c>
      <c r="G15" s="312">
        <f>'청년 상시근로자수-2016'!W15</f>
        <v>0</v>
      </c>
      <c r="H15" s="313">
        <f>'청년 상시근로자수-2016'!X15</f>
        <v>0</v>
      </c>
      <c r="I15" s="314">
        <f>'청년 상시근로자수-2016'!Z15</f>
        <v>0</v>
      </c>
      <c r="J15" s="312">
        <f>'청년 상시근로자수-2016'!AA15</f>
        <v>0</v>
      </c>
      <c r="K15" s="313">
        <f>'청년 상시근로자수-2016'!AB15</f>
        <v>0</v>
      </c>
      <c r="L15" s="314">
        <f>'청년 상시근로자수-2016'!AD15</f>
        <v>0</v>
      </c>
      <c r="M15" s="312">
        <f>'청년 상시근로자수-2016'!AE15</f>
        <v>0</v>
      </c>
      <c r="N15" s="313">
        <f>'청년 상시근로자수-2016'!AF15</f>
        <v>0</v>
      </c>
      <c r="O15" s="314">
        <f>'청년 상시근로자수-2016'!AH15</f>
        <v>0</v>
      </c>
      <c r="P15" s="312">
        <f>'청년 상시근로자수-2016'!AI15</f>
        <v>0</v>
      </c>
      <c r="Q15" s="313">
        <f>'청년 상시근로자수-2016'!AJ15</f>
        <v>0</v>
      </c>
      <c r="R15" s="314">
        <f>'청년 상시근로자수-2016'!AL15</f>
        <v>0</v>
      </c>
      <c r="S15" s="312">
        <f>'청년 상시근로자수-2016'!AM15</f>
        <v>0</v>
      </c>
      <c r="T15" s="313">
        <f>'청년 상시근로자수-2016'!AN15</f>
        <v>0</v>
      </c>
      <c r="U15" s="314">
        <f>'청년 상시근로자수-2016'!AP15</f>
        <v>0</v>
      </c>
      <c r="V15" s="312">
        <f>'청년 상시근로자수-2016'!AQ15</f>
        <v>0</v>
      </c>
      <c r="W15" s="313">
        <f>'청년 상시근로자수-2016'!AR15</f>
        <v>0</v>
      </c>
      <c r="X15" s="314">
        <f>'청년 상시근로자수-2016'!AT15</f>
        <v>0</v>
      </c>
      <c r="Y15" s="312">
        <f>'청년 상시근로자수-2016'!AU15</f>
        <v>0</v>
      </c>
      <c r="Z15" s="313">
        <f>'청년 상시근로자수-2016'!AV15</f>
        <v>0</v>
      </c>
      <c r="AA15" s="314">
        <f>'청년 상시근로자수-2016'!AX15</f>
        <v>0</v>
      </c>
      <c r="AB15" s="312">
        <f>'청년 상시근로자수-2016'!AY15</f>
        <v>0</v>
      </c>
      <c r="AC15" s="313">
        <f>'청년 상시근로자수-2016'!AZ15</f>
        <v>0</v>
      </c>
      <c r="AD15" s="314">
        <f>'청년 상시근로자수-2016'!BB15</f>
        <v>0</v>
      </c>
      <c r="AE15" s="312">
        <f>'청년 상시근로자수-2016'!BC15</f>
        <v>0</v>
      </c>
      <c r="AF15" s="313">
        <f>'청년 상시근로자수-2016'!BD15</f>
        <v>0</v>
      </c>
      <c r="AG15" s="314">
        <f>'청년 상시근로자수-2016'!BF15</f>
        <v>0</v>
      </c>
      <c r="AH15" s="312">
        <f>'청년 상시근로자수-2016'!BG15</f>
        <v>0</v>
      </c>
      <c r="AI15" s="313">
        <f>'청년 상시근로자수-2016'!BH15</f>
        <v>0</v>
      </c>
      <c r="AJ15" s="314">
        <f>'청년 상시근로자수-2016'!BJ15</f>
        <v>0</v>
      </c>
      <c r="AK15" s="312">
        <f>'청년 상시근로자수-2016'!BK15</f>
        <v>0</v>
      </c>
      <c r="AL15" s="313">
        <f>'청년 상시근로자수-2016'!BL15</f>
        <v>0</v>
      </c>
      <c r="AM15" s="314">
        <f>'청년 상시근로자수-2016'!BN15</f>
        <v>0</v>
      </c>
      <c r="AN15" s="312">
        <f>'청년 상시근로자수-2016'!BO15</f>
        <v>0</v>
      </c>
      <c r="AO15" s="313">
        <f>'청년 상시근로자수-2016'!BP15</f>
        <v>0</v>
      </c>
      <c r="AP15" s="314">
        <f>'청년 상시근로자수-2016'!BR15</f>
        <v>0</v>
      </c>
      <c r="AQ15" s="429">
        <f t="shared" si="0"/>
        <v>0</v>
      </c>
      <c r="AR15" s="336">
        <f t="shared" si="1"/>
        <v>0</v>
      </c>
      <c r="AS15" s="358">
        <f>'청년 상시근로자수-2016'!CE15</f>
        <v>0</v>
      </c>
      <c r="AT15" s="359">
        <f>'청년 상시근로자수-2016'!CF15</f>
        <v>0</v>
      </c>
      <c r="AU15" s="340">
        <f t="shared" si="2"/>
        <v>0</v>
      </c>
      <c r="AV15" s="308" t="str">
        <f t="shared" si="3"/>
        <v/>
      </c>
    </row>
    <row r="16" spans="1:48" hidden="1">
      <c r="A16" s="327">
        <f t="shared" si="4"/>
        <v>12</v>
      </c>
      <c r="B16" s="318" t="str">
        <f>IF('청년 상시근로자수-2016'!C16="","",'청년 상시근로자수-2016'!C16)</f>
        <v/>
      </c>
      <c r="C16" s="319" t="str">
        <f>IF('청년 상시근로자수-2016'!E16="","",'청년 상시근로자수-2016'!E16)</f>
        <v/>
      </c>
      <c r="D16" s="332" t="str">
        <f>IF('청년 상시근로자수-2016'!I16="","",'청년 상시근로자수-2016'!I16)</f>
        <v/>
      </c>
      <c r="E16" s="332" t="str">
        <f>IF('청년 상시근로자수-2016'!J16="","",'청년 상시근로자수-2016'!J16)</f>
        <v/>
      </c>
      <c r="F16" s="424" t="str">
        <f>IF('청년 상시근로자수-2016'!H16="","",'청년 상시근로자수-2016'!H16)</f>
        <v/>
      </c>
      <c r="G16" s="312">
        <f>'청년 상시근로자수-2016'!W16</f>
        <v>0</v>
      </c>
      <c r="H16" s="313">
        <f>'청년 상시근로자수-2016'!X16</f>
        <v>0</v>
      </c>
      <c r="I16" s="314">
        <f>'청년 상시근로자수-2016'!Z16</f>
        <v>0</v>
      </c>
      <c r="J16" s="312">
        <f>'청년 상시근로자수-2016'!AA16</f>
        <v>0</v>
      </c>
      <c r="K16" s="313">
        <f>'청년 상시근로자수-2016'!AB16</f>
        <v>0</v>
      </c>
      <c r="L16" s="314">
        <f>'청년 상시근로자수-2016'!AD16</f>
        <v>0</v>
      </c>
      <c r="M16" s="312">
        <f>'청년 상시근로자수-2016'!AE16</f>
        <v>0</v>
      </c>
      <c r="N16" s="313">
        <f>'청년 상시근로자수-2016'!AF16</f>
        <v>0</v>
      </c>
      <c r="O16" s="314">
        <f>'청년 상시근로자수-2016'!AH16</f>
        <v>0</v>
      </c>
      <c r="P16" s="312">
        <f>'청년 상시근로자수-2016'!AI16</f>
        <v>0</v>
      </c>
      <c r="Q16" s="313">
        <f>'청년 상시근로자수-2016'!AJ16</f>
        <v>0</v>
      </c>
      <c r="R16" s="314">
        <f>'청년 상시근로자수-2016'!AL16</f>
        <v>0</v>
      </c>
      <c r="S16" s="312">
        <f>'청년 상시근로자수-2016'!AM16</f>
        <v>0</v>
      </c>
      <c r="T16" s="313">
        <f>'청년 상시근로자수-2016'!AN16</f>
        <v>0</v>
      </c>
      <c r="U16" s="314">
        <f>'청년 상시근로자수-2016'!AP16</f>
        <v>0</v>
      </c>
      <c r="V16" s="312">
        <f>'청년 상시근로자수-2016'!AQ16</f>
        <v>0</v>
      </c>
      <c r="W16" s="313">
        <f>'청년 상시근로자수-2016'!AR16</f>
        <v>0</v>
      </c>
      <c r="X16" s="314">
        <f>'청년 상시근로자수-2016'!AT16</f>
        <v>0</v>
      </c>
      <c r="Y16" s="312">
        <f>'청년 상시근로자수-2016'!AU16</f>
        <v>0</v>
      </c>
      <c r="Z16" s="313">
        <f>'청년 상시근로자수-2016'!AV16</f>
        <v>0</v>
      </c>
      <c r="AA16" s="314">
        <f>'청년 상시근로자수-2016'!AX16</f>
        <v>0</v>
      </c>
      <c r="AB16" s="312">
        <f>'청년 상시근로자수-2016'!AY16</f>
        <v>0</v>
      </c>
      <c r="AC16" s="313">
        <f>'청년 상시근로자수-2016'!AZ16</f>
        <v>0</v>
      </c>
      <c r="AD16" s="314">
        <f>'청년 상시근로자수-2016'!BB16</f>
        <v>0</v>
      </c>
      <c r="AE16" s="312">
        <f>'청년 상시근로자수-2016'!BC16</f>
        <v>0</v>
      </c>
      <c r="AF16" s="313">
        <f>'청년 상시근로자수-2016'!BD16</f>
        <v>0</v>
      </c>
      <c r="AG16" s="314">
        <f>'청년 상시근로자수-2016'!BF16</f>
        <v>0</v>
      </c>
      <c r="AH16" s="312">
        <f>'청년 상시근로자수-2016'!BG16</f>
        <v>0</v>
      </c>
      <c r="AI16" s="313">
        <f>'청년 상시근로자수-2016'!BH16</f>
        <v>0</v>
      </c>
      <c r="AJ16" s="314">
        <f>'청년 상시근로자수-2016'!BJ16</f>
        <v>0</v>
      </c>
      <c r="AK16" s="312">
        <f>'청년 상시근로자수-2016'!BK16</f>
        <v>0</v>
      </c>
      <c r="AL16" s="313">
        <f>'청년 상시근로자수-2016'!BL16</f>
        <v>0</v>
      </c>
      <c r="AM16" s="314">
        <f>'청년 상시근로자수-2016'!BN16</f>
        <v>0</v>
      </c>
      <c r="AN16" s="312">
        <f>'청년 상시근로자수-2016'!BO16</f>
        <v>0</v>
      </c>
      <c r="AO16" s="313">
        <f>'청년 상시근로자수-2016'!BP16</f>
        <v>0</v>
      </c>
      <c r="AP16" s="314">
        <f>'청년 상시근로자수-2016'!BR16</f>
        <v>0</v>
      </c>
      <c r="AQ16" s="429">
        <f t="shared" si="0"/>
        <v>0</v>
      </c>
      <c r="AR16" s="336">
        <f t="shared" si="1"/>
        <v>0</v>
      </c>
      <c r="AS16" s="358">
        <f>'청년 상시근로자수-2016'!CE16</f>
        <v>0</v>
      </c>
      <c r="AT16" s="359">
        <f>'청년 상시근로자수-2016'!CF16</f>
        <v>0</v>
      </c>
      <c r="AU16" s="340">
        <f t="shared" si="2"/>
        <v>0</v>
      </c>
      <c r="AV16" s="308" t="str">
        <f t="shared" si="3"/>
        <v/>
      </c>
    </row>
    <row r="17" spans="1:48" hidden="1">
      <c r="A17" s="327">
        <f t="shared" si="4"/>
        <v>13</v>
      </c>
      <c r="B17" s="318" t="str">
        <f>IF('청년 상시근로자수-2016'!C17="","",'청년 상시근로자수-2016'!C17)</f>
        <v/>
      </c>
      <c r="C17" s="319" t="str">
        <f>IF('청년 상시근로자수-2016'!E17="","",'청년 상시근로자수-2016'!E17)</f>
        <v/>
      </c>
      <c r="D17" s="332" t="str">
        <f>IF('청년 상시근로자수-2016'!I17="","",'청년 상시근로자수-2016'!I17)</f>
        <v/>
      </c>
      <c r="E17" s="332" t="str">
        <f>IF('청년 상시근로자수-2016'!J17="","",'청년 상시근로자수-2016'!J17)</f>
        <v/>
      </c>
      <c r="F17" s="424" t="str">
        <f>IF('청년 상시근로자수-2016'!H17="","",'청년 상시근로자수-2016'!H17)</f>
        <v/>
      </c>
      <c r="G17" s="312">
        <f>'청년 상시근로자수-2016'!W17</f>
        <v>0</v>
      </c>
      <c r="H17" s="313">
        <f>'청년 상시근로자수-2016'!X17</f>
        <v>0</v>
      </c>
      <c r="I17" s="314">
        <f>'청년 상시근로자수-2016'!Z17</f>
        <v>0</v>
      </c>
      <c r="J17" s="312">
        <f>'청년 상시근로자수-2016'!AA17</f>
        <v>0</v>
      </c>
      <c r="K17" s="313">
        <f>'청년 상시근로자수-2016'!AB17</f>
        <v>0</v>
      </c>
      <c r="L17" s="314">
        <f>'청년 상시근로자수-2016'!AD17</f>
        <v>0</v>
      </c>
      <c r="M17" s="312">
        <f>'청년 상시근로자수-2016'!AE17</f>
        <v>0</v>
      </c>
      <c r="N17" s="313">
        <f>'청년 상시근로자수-2016'!AF17</f>
        <v>0</v>
      </c>
      <c r="O17" s="314">
        <f>'청년 상시근로자수-2016'!AH17</f>
        <v>0</v>
      </c>
      <c r="P17" s="312">
        <f>'청년 상시근로자수-2016'!AI17</f>
        <v>0</v>
      </c>
      <c r="Q17" s="313">
        <f>'청년 상시근로자수-2016'!AJ17</f>
        <v>0</v>
      </c>
      <c r="R17" s="314">
        <f>'청년 상시근로자수-2016'!AL17</f>
        <v>0</v>
      </c>
      <c r="S17" s="312">
        <f>'청년 상시근로자수-2016'!AM17</f>
        <v>0</v>
      </c>
      <c r="T17" s="313">
        <f>'청년 상시근로자수-2016'!AN17</f>
        <v>0</v>
      </c>
      <c r="U17" s="314">
        <f>'청년 상시근로자수-2016'!AP17</f>
        <v>0</v>
      </c>
      <c r="V17" s="312">
        <f>'청년 상시근로자수-2016'!AQ17</f>
        <v>0</v>
      </c>
      <c r="W17" s="313">
        <f>'청년 상시근로자수-2016'!AR17</f>
        <v>0</v>
      </c>
      <c r="X17" s="314">
        <f>'청년 상시근로자수-2016'!AT17</f>
        <v>0</v>
      </c>
      <c r="Y17" s="312">
        <f>'청년 상시근로자수-2016'!AU17</f>
        <v>0</v>
      </c>
      <c r="Z17" s="313">
        <f>'청년 상시근로자수-2016'!AV17</f>
        <v>0</v>
      </c>
      <c r="AA17" s="314">
        <f>'청년 상시근로자수-2016'!AX17</f>
        <v>0</v>
      </c>
      <c r="AB17" s="312">
        <f>'청년 상시근로자수-2016'!AY17</f>
        <v>0</v>
      </c>
      <c r="AC17" s="313">
        <f>'청년 상시근로자수-2016'!AZ17</f>
        <v>0</v>
      </c>
      <c r="AD17" s="314">
        <f>'청년 상시근로자수-2016'!BB17</f>
        <v>0</v>
      </c>
      <c r="AE17" s="312">
        <f>'청년 상시근로자수-2016'!BC17</f>
        <v>0</v>
      </c>
      <c r="AF17" s="313">
        <f>'청년 상시근로자수-2016'!BD17</f>
        <v>0</v>
      </c>
      <c r="AG17" s="314">
        <f>'청년 상시근로자수-2016'!BF17</f>
        <v>0</v>
      </c>
      <c r="AH17" s="312">
        <f>'청년 상시근로자수-2016'!BG17</f>
        <v>0</v>
      </c>
      <c r="AI17" s="313">
        <f>'청년 상시근로자수-2016'!BH17</f>
        <v>0</v>
      </c>
      <c r="AJ17" s="314">
        <f>'청년 상시근로자수-2016'!BJ17</f>
        <v>0</v>
      </c>
      <c r="AK17" s="312">
        <f>'청년 상시근로자수-2016'!BK17</f>
        <v>0</v>
      </c>
      <c r="AL17" s="313">
        <f>'청년 상시근로자수-2016'!BL17</f>
        <v>0</v>
      </c>
      <c r="AM17" s="314">
        <f>'청년 상시근로자수-2016'!BN17</f>
        <v>0</v>
      </c>
      <c r="AN17" s="312">
        <f>'청년 상시근로자수-2016'!BO17</f>
        <v>0</v>
      </c>
      <c r="AO17" s="313">
        <f>'청년 상시근로자수-2016'!BP17</f>
        <v>0</v>
      </c>
      <c r="AP17" s="314">
        <f>'청년 상시근로자수-2016'!BR17</f>
        <v>0</v>
      </c>
      <c r="AQ17" s="429">
        <f t="shared" si="0"/>
        <v>0</v>
      </c>
      <c r="AR17" s="336">
        <f t="shared" si="1"/>
        <v>0</v>
      </c>
      <c r="AS17" s="358">
        <f>'청년 상시근로자수-2016'!CE17</f>
        <v>0</v>
      </c>
      <c r="AT17" s="359">
        <f>'청년 상시근로자수-2016'!CF17</f>
        <v>0</v>
      </c>
      <c r="AU17" s="340">
        <f t="shared" si="2"/>
        <v>0</v>
      </c>
      <c r="AV17" s="308" t="str">
        <f t="shared" si="3"/>
        <v/>
      </c>
    </row>
    <row r="18" spans="1:48" hidden="1">
      <c r="A18" s="327">
        <f t="shared" si="4"/>
        <v>14</v>
      </c>
      <c r="B18" s="318" t="str">
        <f>IF('청년 상시근로자수-2016'!C18="","",'청년 상시근로자수-2016'!C18)</f>
        <v/>
      </c>
      <c r="C18" s="319" t="str">
        <f>IF('청년 상시근로자수-2016'!E18="","",'청년 상시근로자수-2016'!E18)</f>
        <v/>
      </c>
      <c r="D18" s="332" t="str">
        <f>IF('청년 상시근로자수-2016'!I18="","",'청년 상시근로자수-2016'!I18)</f>
        <v/>
      </c>
      <c r="E18" s="332" t="str">
        <f>IF('청년 상시근로자수-2016'!J18="","",'청년 상시근로자수-2016'!J18)</f>
        <v/>
      </c>
      <c r="F18" s="424" t="str">
        <f>IF('청년 상시근로자수-2016'!H18="","",'청년 상시근로자수-2016'!H18)</f>
        <v/>
      </c>
      <c r="G18" s="312">
        <f>'청년 상시근로자수-2016'!W18</f>
        <v>0</v>
      </c>
      <c r="H18" s="313">
        <f>'청년 상시근로자수-2016'!X18</f>
        <v>0</v>
      </c>
      <c r="I18" s="314">
        <f>'청년 상시근로자수-2016'!Z18</f>
        <v>0</v>
      </c>
      <c r="J18" s="312">
        <f>'청년 상시근로자수-2016'!AA18</f>
        <v>0</v>
      </c>
      <c r="K18" s="313">
        <f>'청년 상시근로자수-2016'!AB18</f>
        <v>0</v>
      </c>
      <c r="L18" s="314">
        <f>'청년 상시근로자수-2016'!AD18</f>
        <v>0</v>
      </c>
      <c r="M18" s="312">
        <f>'청년 상시근로자수-2016'!AE18</f>
        <v>0</v>
      </c>
      <c r="N18" s="313">
        <f>'청년 상시근로자수-2016'!AF18</f>
        <v>0</v>
      </c>
      <c r="O18" s="314">
        <f>'청년 상시근로자수-2016'!AH18</f>
        <v>0</v>
      </c>
      <c r="P18" s="312">
        <f>'청년 상시근로자수-2016'!AI18</f>
        <v>0</v>
      </c>
      <c r="Q18" s="313">
        <f>'청년 상시근로자수-2016'!AJ18</f>
        <v>0</v>
      </c>
      <c r="R18" s="314">
        <f>'청년 상시근로자수-2016'!AL18</f>
        <v>0</v>
      </c>
      <c r="S18" s="312">
        <f>'청년 상시근로자수-2016'!AM18</f>
        <v>0</v>
      </c>
      <c r="T18" s="313">
        <f>'청년 상시근로자수-2016'!AN18</f>
        <v>0</v>
      </c>
      <c r="U18" s="314">
        <f>'청년 상시근로자수-2016'!AP18</f>
        <v>0</v>
      </c>
      <c r="V18" s="312">
        <f>'청년 상시근로자수-2016'!AQ18</f>
        <v>0</v>
      </c>
      <c r="W18" s="313">
        <f>'청년 상시근로자수-2016'!AR18</f>
        <v>0</v>
      </c>
      <c r="X18" s="314">
        <f>'청년 상시근로자수-2016'!AT18</f>
        <v>0</v>
      </c>
      <c r="Y18" s="312">
        <f>'청년 상시근로자수-2016'!AU18</f>
        <v>0</v>
      </c>
      <c r="Z18" s="313">
        <f>'청년 상시근로자수-2016'!AV18</f>
        <v>0</v>
      </c>
      <c r="AA18" s="314">
        <f>'청년 상시근로자수-2016'!AX18</f>
        <v>0</v>
      </c>
      <c r="AB18" s="312">
        <f>'청년 상시근로자수-2016'!AY18</f>
        <v>0</v>
      </c>
      <c r="AC18" s="313">
        <f>'청년 상시근로자수-2016'!AZ18</f>
        <v>0</v>
      </c>
      <c r="AD18" s="314">
        <f>'청년 상시근로자수-2016'!BB18</f>
        <v>0</v>
      </c>
      <c r="AE18" s="312">
        <f>'청년 상시근로자수-2016'!BC18</f>
        <v>0</v>
      </c>
      <c r="AF18" s="313">
        <f>'청년 상시근로자수-2016'!BD18</f>
        <v>0</v>
      </c>
      <c r="AG18" s="314">
        <f>'청년 상시근로자수-2016'!BF18</f>
        <v>0</v>
      </c>
      <c r="AH18" s="312">
        <f>'청년 상시근로자수-2016'!BG18</f>
        <v>0</v>
      </c>
      <c r="AI18" s="313">
        <f>'청년 상시근로자수-2016'!BH18</f>
        <v>0</v>
      </c>
      <c r="AJ18" s="314">
        <f>'청년 상시근로자수-2016'!BJ18</f>
        <v>0</v>
      </c>
      <c r="AK18" s="312">
        <f>'청년 상시근로자수-2016'!BK18</f>
        <v>0</v>
      </c>
      <c r="AL18" s="313">
        <f>'청년 상시근로자수-2016'!BL18</f>
        <v>0</v>
      </c>
      <c r="AM18" s="314">
        <f>'청년 상시근로자수-2016'!BN18</f>
        <v>0</v>
      </c>
      <c r="AN18" s="312">
        <f>'청년 상시근로자수-2016'!BO18</f>
        <v>0</v>
      </c>
      <c r="AO18" s="313">
        <f>'청년 상시근로자수-2016'!BP18</f>
        <v>0</v>
      </c>
      <c r="AP18" s="314">
        <f>'청년 상시근로자수-2016'!BR18</f>
        <v>0</v>
      </c>
      <c r="AQ18" s="429">
        <f t="shared" si="0"/>
        <v>0</v>
      </c>
      <c r="AR18" s="336">
        <f t="shared" si="1"/>
        <v>0</v>
      </c>
      <c r="AS18" s="358">
        <f>'청년 상시근로자수-2016'!CE18</f>
        <v>0</v>
      </c>
      <c r="AT18" s="359">
        <f>'청년 상시근로자수-2016'!CF18</f>
        <v>0</v>
      </c>
      <c r="AU18" s="340">
        <f t="shared" si="2"/>
        <v>0</v>
      </c>
      <c r="AV18" s="308" t="str">
        <f t="shared" si="3"/>
        <v/>
      </c>
    </row>
    <row r="19" spans="1:48" hidden="1">
      <c r="A19" s="327">
        <f t="shared" si="4"/>
        <v>15</v>
      </c>
      <c r="B19" s="318" t="str">
        <f>IF('청년 상시근로자수-2016'!C19="","",'청년 상시근로자수-2016'!C19)</f>
        <v/>
      </c>
      <c r="C19" s="319" t="str">
        <f>IF('청년 상시근로자수-2016'!E19="","",'청년 상시근로자수-2016'!E19)</f>
        <v/>
      </c>
      <c r="D19" s="332" t="str">
        <f>IF('청년 상시근로자수-2016'!I19="","",'청년 상시근로자수-2016'!I19)</f>
        <v/>
      </c>
      <c r="E19" s="332" t="str">
        <f>IF('청년 상시근로자수-2016'!J19="","",'청년 상시근로자수-2016'!J19)</f>
        <v/>
      </c>
      <c r="F19" s="424" t="str">
        <f>IF('청년 상시근로자수-2016'!H19="","",'청년 상시근로자수-2016'!H19)</f>
        <v/>
      </c>
      <c r="G19" s="312">
        <f>'청년 상시근로자수-2016'!W19</f>
        <v>0</v>
      </c>
      <c r="H19" s="313">
        <f>'청년 상시근로자수-2016'!X19</f>
        <v>0</v>
      </c>
      <c r="I19" s="314">
        <f>'청년 상시근로자수-2016'!Z19</f>
        <v>0</v>
      </c>
      <c r="J19" s="312">
        <f>'청년 상시근로자수-2016'!AA19</f>
        <v>0</v>
      </c>
      <c r="K19" s="313">
        <f>'청년 상시근로자수-2016'!AB19</f>
        <v>0</v>
      </c>
      <c r="L19" s="314">
        <f>'청년 상시근로자수-2016'!AD19</f>
        <v>0</v>
      </c>
      <c r="M19" s="312">
        <f>'청년 상시근로자수-2016'!AE19</f>
        <v>0</v>
      </c>
      <c r="N19" s="313">
        <f>'청년 상시근로자수-2016'!AF19</f>
        <v>0</v>
      </c>
      <c r="O19" s="314">
        <f>'청년 상시근로자수-2016'!AH19</f>
        <v>0</v>
      </c>
      <c r="P19" s="312">
        <f>'청년 상시근로자수-2016'!AI19</f>
        <v>0</v>
      </c>
      <c r="Q19" s="313">
        <f>'청년 상시근로자수-2016'!AJ19</f>
        <v>0</v>
      </c>
      <c r="R19" s="314">
        <f>'청년 상시근로자수-2016'!AL19</f>
        <v>0</v>
      </c>
      <c r="S19" s="312">
        <f>'청년 상시근로자수-2016'!AM19</f>
        <v>0</v>
      </c>
      <c r="T19" s="313">
        <f>'청년 상시근로자수-2016'!AN19</f>
        <v>0</v>
      </c>
      <c r="U19" s="314">
        <f>'청년 상시근로자수-2016'!AP19</f>
        <v>0</v>
      </c>
      <c r="V19" s="312">
        <f>'청년 상시근로자수-2016'!AQ19</f>
        <v>0</v>
      </c>
      <c r="W19" s="313">
        <f>'청년 상시근로자수-2016'!AR19</f>
        <v>0</v>
      </c>
      <c r="X19" s="314">
        <f>'청년 상시근로자수-2016'!AT19</f>
        <v>0</v>
      </c>
      <c r="Y19" s="312">
        <f>'청년 상시근로자수-2016'!AU19</f>
        <v>0</v>
      </c>
      <c r="Z19" s="313">
        <f>'청년 상시근로자수-2016'!AV19</f>
        <v>0</v>
      </c>
      <c r="AA19" s="314">
        <f>'청년 상시근로자수-2016'!AX19</f>
        <v>0</v>
      </c>
      <c r="AB19" s="312">
        <f>'청년 상시근로자수-2016'!AY19</f>
        <v>0</v>
      </c>
      <c r="AC19" s="313">
        <f>'청년 상시근로자수-2016'!AZ19</f>
        <v>0</v>
      </c>
      <c r="AD19" s="314">
        <f>'청년 상시근로자수-2016'!BB19</f>
        <v>0</v>
      </c>
      <c r="AE19" s="312">
        <f>'청년 상시근로자수-2016'!BC19</f>
        <v>0</v>
      </c>
      <c r="AF19" s="313">
        <f>'청년 상시근로자수-2016'!BD19</f>
        <v>0</v>
      </c>
      <c r="AG19" s="314">
        <f>'청년 상시근로자수-2016'!BF19</f>
        <v>0</v>
      </c>
      <c r="AH19" s="312">
        <f>'청년 상시근로자수-2016'!BG19</f>
        <v>0</v>
      </c>
      <c r="AI19" s="313">
        <f>'청년 상시근로자수-2016'!BH19</f>
        <v>0</v>
      </c>
      <c r="AJ19" s="314">
        <f>'청년 상시근로자수-2016'!BJ19</f>
        <v>0</v>
      </c>
      <c r="AK19" s="312">
        <f>'청년 상시근로자수-2016'!BK19</f>
        <v>0</v>
      </c>
      <c r="AL19" s="313">
        <f>'청년 상시근로자수-2016'!BL19</f>
        <v>0</v>
      </c>
      <c r="AM19" s="314">
        <f>'청년 상시근로자수-2016'!BN19</f>
        <v>0</v>
      </c>
      <c r="AN19" s="312">
        <f>'청년 상시근로자수-2016'!BO19</f>
        <v>0</v>
      </c>
      <c r="AO19" s="313">
        <f>'청년 상시근로자수-2016'!BP19</f>
        <v>0</v>
      </c>
      <c r="AP19" s="314">
        <f>'청년 상시근로자수-2016'!BR19</f>
        <v>0</v>
      </c>
      <c r="AQ19" s="429">
        <f t="shared" si="0"/>
        <v>0</v>
      </c>
      <c r="AR19" s="336">
        <f t="shared" si="1"/>
        <v>0</v>
      </c>
      <c r="AS19" s="358">
        <f>'청년 상시근로자수-2016'!CE19</f>
        <v>0</v>
      </c>
      <c r="AT19" s="359">
        <f>'청년 상시근로자수-2016'!CF19</f>
        <v>0</v>
      </c>
      <c r="AU19" s="340">
        <f t="shared" si="2"/>
        <v>0</v>
      </c>
      <c r="AV19" s="308" t="str">
        <f t="shared" si="3"/>
        <v/>
      </c>
    </row>
    <row r="20" spans="1:48" hidden="1">
      <c r="A20" s="327">
        <f t="shared" si="4"/>
        <v>16</v>
      </c>
      <c r="B20" s="318" t="str">
        <f>IF('청년 상시근로자수-2016'!C20="","",'청년 상시근로자수-2016'!C20)</f>
        <v/>
      </c>
      <c r="C20" s="319" t="str">
        <f>IF('청년 상시근로자수-2016'!E20="","",'청년 상시근로자수-2016'!E20)</f>
        <v/>
      </c>
      <c r="D20" s="332" t="str">
        <f>IF('청년 상시근로자수-2016'!I20="","",'청년 상시근로자수-2016'!I20)</f>
        <v/>
      </c>
      <c r="E20" s="332" t="str">
        <f>IF('청년 상시근로자수-2016'!J20="","",'청년 상시근로자수-2016'!J20)</f>
        <v/>
      </c>
      <c r="F20" s="424" t="str">
        <f>IF('청년 상시근로자수-2016'!H20="","",'청년 상시근로자수-2016'!H20)</f>
        <v/>
      </c>
      <c r="G20" s="312">
        <f>'청년 상시근로자수-2016'!W20</f>
        <v>0</v>
      </c>
      <c r="H20" s="313">
        <f>'청년 상시근로자수-2016'!X20</f>
        <v>0</v>
      </c>
      <c r="I20" s="314">
        <f>'청년 상시근로자수-2016'!Z20</f>
        <v>0</v>
      </c>
      <c r="J20" s="312">
        <f>'청년 상시근로자수-2016'!AA20</f>
        <v>0</v>
      </c>
      <c r="K20" s="313">
        <f>'청년 상시근로자수-2016'!AB20</f>
        <v>0</v>
      </c>
      <c r="L20" s="314">
        <f>'청년 상시근로자수-2016'!AD20</f>
        <v>0</v>
      </c>
      <c r="M20" s="312">
        <f>'청년 상시근로자수-2016'!AE20</f>
        <v>0</v>
      </c>
      <c r="N20" s="313">
        <f>'청년 상시근로자수-2016'!AF20</f>
        <v>0</v>
      </c>
      <c r="O20" s="314">
        <f>'청년 상시근로자수-2016'!AH20</f>
        <v>0</v>
      </c>
      <c r="P20" s="312">
        <f>'청년 상시근로자수-2016'!AI20</f>
        <v>0</v>
      </c>
      <c r="Q20" s="313">
        <f>'청년 상시근로자수-2016'!AJ20</f>
        <v>0</v>
      </c>
      <c r="R20" s="314">
        <f>'청년 상시근로자수-2016'!AL20</f>
        <v>0</v>
      </c>
      <c r="S20" s="312">
        <f>'청년 상시근로자수-2016'!AM20</f>
        <v>0</v>
      </c>
      <c r="T20" s="313">
        <f>'청년 상시근로자수-2016'!AN20</f>
        <v>0</v>
      </c>
      <c r="U20" s="314">
        <f>'청년 상시근로자수-2016'!AP20</f>
        <v>0</v>
      </c>
      <c r="V20" s="312">
        <f>'청년 상시근로자수-2016'!AQ20</f>
        <v>0</v>
      </c>
      <c r="W20" s="313">
        <f>'청년 상시근로자수-2016'!AR20</f>
        <v>0</v>
      </c>
      <c r="X20" s="314">
        <f>'청년 상시근로자수-2016'!AT20</f>
        <v>0</v>
      </c>
      <c r="Y20" s="312">
        <f>'청년 상시근로자수-2016'!AU20</f>
        <v>0</v>
      </c>
      <c r="Z20" s="313">
        <f>'청년 상시근로자수-2016'!AV20</f>
        <v>0</v>
      </c>
      <c r="AA20" s="314">
        <f>'청년 상시근로자수-2016'!AX20</f>
        <v>0</v>
      </c>
      <c r="AB20" s="312">
        <f>'청년 상시근로자수-2016'!AY20</f>
        <v>0</v>
      </c>
      <c r="AC20" s="313">
        <f>'청년 상시근로자수-2016'!AZ20</f>
        <v>0</v>
      </c>
      <c r="AD20" s="314">
        <f>'청년 상시근로자수-2016'!BB20</f>
        <v>0</v>
      </c>
      <c r="AE20" s="312">
        <f>'청년 상시근로자수-2016'!BC20</f>
        <v>0</v>
      </c>
      <c r="AF20" s="313">
        <f>'청년 상시근로자수-2016'!BD20</f>
        <v>0</v>
      </c>
      <c r="AG20" s="314">
        <f>'청년 상시근로자수-2016'!BF20</f>
        <v>0</v>
      </c>
      <c r="AH20" s="312">
        <f>'청년 상시근로자수-2016'!BG20</f>
        <v>0</v>
      </c>
      <c r="AI20" s="313">
        <f>'청년 상시근로자수-2016'!BH20</f>
        <v>0</v>
      </c>
      <c r="AJ20" s="314">
        <f>'청년 상시근로자수-2016'!BJ20</f>
        <v>0</v>
      </c>
      <c r="AK20" s="312">
        <f>'청년 상시근로자수-2016'!BK20</f>
        <v>0</v>
      </c>
      <c r="AL20" s="313">
        <f>'청년 상시근로자수-2016'!BL20</f>
        <v>0</v>
      </c>
      <c r="AM20" s="314">
        <f>'청년 상시근로자수-2016'!BN20</f>
        <v>0</v>
      </c>
      <c r="AN20" s="312">
        <f>'청년 상시근로자수-2016'!BO20</f>
        <v>0</v>
      </c>
      <c r="AO20" s="313">
        <f>'청년 상시근로자수-2016'!BP20</f>
        <v>0</v>
      </c>
      <c r="AP20" s="314">
        <f>'청년 상시근로자수-2016'!BR20</f>
        <v>0</v>
      </c>
      <c r="AQ20" s="429">
        <f t="shared" si="0"/>
        <v>0</v>
      </c>
      <c r="AR20" s="336">
        <f t="shared" si="1"/>
        <v>0</v>
      </c>
      <c r="AS20" s="358">
        <f>'청년 상시근로자수-2016'!CE20</f>
        <v>0</v>
      </c>
      <c r="AT20" s="359">
        <f>'청년 상시근로자수-2016'!CF20</f>
        <v>0</v>
      </c>
      <c r="AU20" s="340">
        <f t="shared" si="2"/>
        <v>0</v>
      </c>
      <c r="AV20" s="308" t="str">
        <f t="shared" si="3"/>
        <v/>
      </c>
    </row>
    <row r="21" spans="1:48" hidden="1">
      <c r="A21" s="327">
        <f t="shared" si="4"/>
        <v>17</v>
      </c>
      <c r="B21" s="318" t="str">
        <f>IF('청년 상시근로자수-2016'!C21="","",'청년 상시근로자수-2016'!C21)</f>
        <v/>
      </c>
      <c r="C21" s="319" t="str">
        <f>IF('청년 상시근로자수-2016'!E21="","",'청년 상시근로자수-2016'!E21)</f>
        <v/>
      </c>
      <c r="D21" s="332" t="str">
        <f>IF('청년 상시근로자수-2016'!I21="","",'청년 상시근로자수-2016'!I21)</f>
        <v/>
      </c>
      <c r="E21" s="332" t="str">
        <f>IF('청년 상시근로자수-2016'!J21="","",'청년 상시근로자수-2016'!J21)</f>
        <v/>
      </c>
      <c r="F21" s="424" t="str">
        <f>IF('청년 상시근로자수-2016'!H21="","",'청년 상시근로자수-2016'!H21)</f>
        <v/>
      </c>
      <c r="G21" s="312">
        <f>'청년 상시근로자수-2016'!W21</f>
        <v>0</v>
      </c>
      <c r="H21" s="313">
        <f>'청년 상시근로자수-2016'!X21</f>
        <v>0</v>
      </c>
      <c r="I21" s="314">
        <f>'청년 상시근로자수-2016'!Z21</f>
        <v>0</v>
      </c>
      <c r="J21" s="312">
        <f>'청년 상시근로자수-2016'!AA21</f>
        <v>0</v>
      </c>
      <c r="K21" s="313">
        <f>'청년 상시근로자수-2016'!AB21</f>
        <v>0</v>
      </c>
      <c r="L21" s="314">
        <f>'청년 상시근로자수-2016'!AD21</f>
        <v>0</v>
      </c>
      <c r="M21" s="312">
        <f>'청년 상시근로자수-2016'!AE21</f>
        <v>0</v>
      </c>
      <c r="N21" s="313">
        <f>'청년 상시근로자수-2016'!AF21</f>
        <v>0</v>
      </c>
      <c r="O21" s="314">
        <f>'청년 상시근로자수-2016'!AH21</f>
        <v>0</v>
      </c>
      <c r="P21" s="312">
        <f>'청년 상시근로자수-2016'!AI21</f>
        <v>0</v>
      </c>
      <c r="Q21" s="313">
        <f>'청년 상시근로자수-2016'!AJ21</f>
        <v>0</v>
      </c>
      <c r="R21" s="314">
        <f>'청년 상시근로자수-2016'!AL21</f>
        <v>0</v>
      </c>
      <c r="S21" s="312">
        <f>'청년 상시근로자수-2016'!AM21</f>
        <v>0</v>
      </c>
      <c r="T21" s="313">
        <f>'청년 상시근로자수-2016'!AN21</f>
        <v>0</v>
      </c>
      <c r="U21" s="314">
        <f>'청년 상시근로자수-2016'!AP21</f>
        <v>0</v>
      </c>
      <c r="V21" s="312">
        <f>'청년 상시근로자수-2016'!AQ21</f>
        <v>0</v>
      </c>
      <c r="W21" s="313">
        <f>'청년 상시근로자수-2016'!AR21</f>
        <v>0</v>
      </c>
      <c r="X21" s="314">
        <f>'청년 상시근로자수-2016'!AT21</f>
        <v>0</v>
      </c>
      <c r="Y21" s="312">
        <f>'청년 상시근로자수-2016'!AU21</f>
        <v>0</v>
      </c>
      <c r="Z21" s="313">
        <f>'청년 상시근로자수-2016'!AV21</f>
        <v>0</v>
      </c>
      <c r="AA21" s="314">
        <f>'청년 상시근로자수-2016'!AX21</f>
        <v>0</v>
      </c>
      <c r="AB21" s="312">
        <f>'청년 상시근로자수-2016'!AY21</f>
        <v>0</v>
      </c>
      <c r="AC21" s="313">
        <f>'청년 상시근로자수-2016'!AZ21</f>
        <v>0</v>
      </c>
      <c r="AD21" s="314">
        <f>'청년 상시근로자수-2016'!BB21</f>
        <v>0</v>
      </c>
      <c r="AE21" s="312">
        <f>'청년 상시근로자수-2016'!BC21</f>
        <v>0</v>
      </c>
      <c r="AF21" s="313">
        <f>'청년 상시근로자수-2016'!BD21</f>
        <v>0</v>
      </c>
      <c r="AG21" s="314">
        <f>'청년 상시근로자수-2016'!BF21</f>
        <v>0</v>
      </c>
      <c r="AH21" s="312">
        <f>'청년 상시근로자수-2016'!BG21</f>
        <v>0</v>
      </c>
      <c r="AI21" s="313">
        <f>'청년 상시근로자수-2016'!BH21</f>
        <v>0</v>
      </c>
      <c r="AJ21" s="314">
        <f>'청년 상시근로자수-2016'!BJ21</f>
        <v>0</v>
      </c>
      <c r="AK21" s="312">
        <f>'청년 상시근로자수-2016'!BK21</f>
        <v>0</v>
      </c>
      <c r="AL21" s="313">
        <f>'청년 상시근로자수-2016'!BL21</f>
        <v>0</v>
      </c>
      <c r="AM21" s="314">
        <f>'청년 상시근로자수-2016'!BN21</f>
        <v>0</v>
      </c>
      <c r="AN21" s="312">
        <f>'청년 상시근로자수-2016'!BO21</f>
        <v>0</v>
      </c>
      <c r="AO21" s="313">
        <f>'청년 상시근로자수-2016'!BP21</f>
        <v>0</v>
      </c>
      <c r="AP21" s="314">
        <f>'청년 상시근로자수-2016'!BR21</f>
        <v>0</v>
      </c>
      <c r="AQ21" s="429">
        <f t="shared" si="0"/>
        <v>0</v>
      </c>
      <c r="AR21" s="336">
        <f t="shared" si="1"/>
        <v>0</v>
      </c>
      <c r="AS21" s="358">
        <f>'청년 상시근로자수-2016'!CE21</f>
        <v>0</v>
      </c>
      <c r="AT21" s="359">
        <f>'청년 상시근로자수-2016'!CF21</f>
        <v>0</v>
      </c>
      <c r="AU21" s="340">
        <f t="shared" si="2"/>
        <v>0</v>
      </c>
      <c r="AV21" s="308" t="str">
        <f t="shared" si="3"/>
        <v/>
      </c>
    </row>
    <row r="22" spans="1:48" hidden="1">
      <c r="A22" s="327">
        <f t="shared" si="4"/>
        <v>18</v>
      </c>
      <c r="B22" s="318" t="str">
        <f>IF('청년 상시근로자수-2016'!C22="","",'청년 상시근로자수-2016'!C22)</f>
        <v/>
      </c>
      <c r="C22" s="319" t="str">
        <f>IF('청년 상시근로자수-2016'!E22="","",'청년 상시근로자수-2016'!E22)</f>
        <v/>
      </c>
      <c r="D22" s="332" t="str">
        <f>IF('청년 상시근로자수-2016'!I22="","",'청년 상시근로자수-2016'!I22)</f>
        <v/>
      </c>
      <c r="E22" s="332" t="str">
        <f>IF('청년 상시근로자수-2016'!J22="","",'청년 상시근로자수-2016'!J22)</f>
        <v/>
      </c>
      <c r="F22" s="424" t="str">
        <f>IF('청년 상시근로자수-2016'!H22="","",'청년 상시근로자수-2016'!H22)</f>
        <v/>
      </c>
      <c r="G22" s="312">
        <f>'청년 상시근로자수-2016'!W22</f>
        <v>0</v>
      </c>
      <c r="H22" s="313">
        <f>'청년 상시근로자수-2016'!X22</f>
        <v>0</v>
      </c>
      <c r="I22" s="314">
        <f>'청년 상시근로자수-2016'!Z22</f>
        <v>0</v>
      </c>
      <c r="J22" s="312">
        <f>'청년 상시근로자수-2016'!AA22</f>
        <v>0</v>
      </c>
      <c r="K22" s="313">
        <f>'청년 상시근로자수-2016'!AB22</f>
        <v>0</v>
      </c>
      <c r="L22" s="314">
        <f>'청년 상시근로자수-2016'!AD22</f>
        <v>0</v>
      </c>
      <c r="M22" s="312">
        <f>'청년 상시근로자수-2016'!AE22</f>
        <v>0</v>
      </c>
      <c r="N22" s="313">
        <f>'청년 상시근로자수-2016'!AF22</f>
        <v>0</v>
      </c>
      <c r="O22" s="314">
        <f>'청년 상시근로자수-2016'!AH22</f>
        <v>0</v>
      </c>
      <c r="P22" s="312">
        <f>'청년 상시근로자수-2016'!AI22</f>
        <v>0</v>
      </c>
      <c r="Q22" s="313">
        <f>'청년 상시근로자수-2016'!AJ22</f>
        <v>0</v>
      </c>
      <c r="R22" s="314">
        <f>'청년 상시근로자수-2016'!AL22</f>
        <v>0</v>
      </c>
      <c r="S22" s="312">
        <f>'청년 상시근로자수-2016'!AM22</f>
        <v>0</v>
      </c>
      <c r="T22" s="313">
        <f>'청년 상시근로자수-2016'!AN22</f>
        <v>0</v>
      </c>
      <c r="U22" s="314">
        <f>'청년 상시근로자수-2016'!AP22</f>
        <v>0</v>
      </c>
      <c r="V22" s="312">
        <f>'청년 상시근로자수-2016'!AQ22</f>
        <v>0</v>
      </c>
      <c r="W22" s="313">
        <f>'청년 상시근로자수-2016'!AR22</f>
        <v>0</v>
      </c>
      <c r="X22" s="314">
        <f>'청년 상시근로자수-2016'!AT22</f>
        <v>0</v>
      </c>
      <c r="Y22" s="312">
        <f>'청년 상시근로자수-2016'!AU22</f>
        <v>0</v>
      </c>
      <c r="Z22" s="313">
        <f>'청년 상시근로자수-2016'!AV22</f>
        <v>0</v>
      </c>
      <c r="AA22" s="314">
        <f>'청년 상시근로자수-2016'!AX22</f>
        <v>0</v>
      </c>
      <c r="AB22" s="312">
        <f>'청년 상시근로자수-2016'!AY22</f>
        <v>0</v>
      </c>
      <c r="AC22" s="313">
        <f>'청년 상시근로자수-2016'!AZ22</f>
        <v>0</v>
      </c>
      <c r="AD22" s="314">
        <f>'청년 상시근로자수-2016'!BB22</f>
        <v>0</v>
      </c>
      <c r="AE22" s="312">
        <f>'청년 상시근로자수-2016'!BC22</f>
        <v>0</v>
      </c>
      <c r="AF22" s="313">
        <f>'청년 상시근로자수-2016'!BD22</f>
        <v>0</v>
      </c>
      <c r="AG22" s="314">
        <f>'청년 상시근로자수-2016'!BF22</f>
        <v>0</v>
      </c>
      <c r="AH22" s="312">
        <f>'청년 상시근로자수-2016'!BG22</f>
        <v>0</v>
      </c>
      <c r="AI22" s="313">
        <f>'청년 상시근로자수-2016'!BH22</f>
        <v>0</v>
      </c>
      <c r="AJ22" s="314">
        <f>'청년 상시근로자수-2016'!BJ22</f>
        <v>0</v>
      </c>
      <c r="AK22" s="312">
        <f>'청년 상시근로자수-2016'!BK22</f>
        <v>0</v>
      </c>
      <c r="AL22" s="313">
        <f>'청년 상시근로자수-2016'!BL22</f>
        <v>0</v>
      </c>
      <c r="AM22" s="314">
        <f>'청년 상시근로자수-2016'!BN22</f>
        <v>0</v>
      </c>
      <c r="AN22" s="312">
        <f>'청년 상시근로자수-2016'!BO22</f>
        <v>0</v>
      </c>
      <c r="AO22" s="313">
        <f>'청년 상시근로자수-2016'!BP22</f>
        <v>0</v>
      </c>
      <c r="AP22" s="314">
        <f>'청년 상시근로자수-2016'!BR22</f>
        <v>0</v>
      </c>
      <c r="AQ22" s="429">
        <f t="shared" si="0"/>
        <v>0</v>
      </c>
      <c r="AR22" s="336">
        <f t="shared" si="1"/>
        <v>0</v>
      </c>
      <c r="AS22" s="358">
        <f>'청년 상시근로자수-2016'!CE22</f>
        <v>0</v>
      </c>
      <c r="AT22" s="359">
        <f>'청년 상시근로자수-2016'!CF22</f>
        <v>0</v>
      </c>
      <c r="AU22" s="340">
        <f t="shared" si="2"/>
        <v>0</v>
      </c>
      <c r="AV22" s="308" t="str">
        <f t="shared" si="3"/>
        <v/>
      </c>
    </row>
    <row r="23" spans="1:48" hidden="1">
      <c r="A23" s="327">
        <f t="shared" si="4"/>
        <v>19</v>
      </c>
      <c r="B23" s="318" t="str">
        <f>IF('청년 상시근로자수-2016'!C23="","",'청년 상시근로자수-2016'!C23)</f>
        <v/>
      </c>
      <c r="C23" s="319" t="str">
        <f>IF('청년 상시근로자수-2016'!E23="","",'청년 상시근로자수-2016'!E23)</f>
        <v/>
      </c>
      <c r="D23" s="332" t="str">
        <f>IF('청년 상시근로자수-2016'!I23="","",'청년 상시근로자수-2016'!I23)</f>
        <v/>
      </c>
      <c r="E23" s="332" t="str">
        <f>IF('청년 상시근로자수-2016'!J23="","",'청년 상시근로자수-2016'!J23)</f>
        <v/>
      </c>
      <c r="F23" s="424" t="str">
        <f>IF('청년 상시근로자수-2016'!H23="","",'청년 상시근로자수-2016'!H23)</f>
        <v/>
      </c>
      <c r="G23" s="312">
        <f>'청년 상시근로자수-2016'!W23</f>
        <v>0</v>
      </c>
      <c r="H23" s="313">
        <f>'청년 상시근로자수-2016'!X23</f>
        <v>0</v>
      </c>
      <c r="I23" s="314">
        <f>'청년 상시근로자수-2016'!Z23</f>
        <v>0</v>
      </c>
      <c r="J23" s="312">
        <f>'청년 상시근로자수-2016'!AA23</f>
        <v>0</v>
      </c>
      <c r="K23" s="313">
        <f>'청년 상시근로자수-2016'!AB23</f>
        <v>0</v>
      </c>
      <c r="L23" s="314">
        <f>'청년 상시근로자수-2016'!AD23</f>
        <v>0</v>
      </c>
      <c r="M23" s="312">
        <f>'청년 상시근로자수-2016'!AE23</f>
        <v>0</v>
      </c>
      <c r="N23" s="313">
        <f>'청년 상시근로자수-2016'!AF23</f>
        <v>0</v>
      </c>
      <c r="O23" s="314">
        <f>'청년 상시근로자수-2016'!AH23</f>
        <v>0</v>
      </c>
      <c r="P23" s="312">
        <f>'청년 상시근로자수-2016'!AI23</f>
        <v>0</v>
      </c>
      <c r="Q23" s="313">
        <f>'청년 상시근로자수-2016'!AJ23</f>
        <v>0</v>
      </c>
      <c r="R23" s="314">
        <f>'청년 상시근로자수-2016'!AL23</f>
        <v>0</v>
      </c>
      <c r="S23" s="312">
        <f>'청년 상시근로자수-2016'!AM23</f>
        <v>0</v>
      </c>
      <c r="T23" s="313">
        <f>'청년 상시근로자수-2016'!AN23</f>
        <v>0</v>
      </c>
      <c r="U23" s="314">
        <f>'청년 상시근로자수-2016'!AP23</f>
        <v>0</v>
      </c>
      <c r="V23" s="312">
        <f>'청년 상시근로자수-2016'!AQ23</f>
        <v>0</v>
      </c>
      <c r="W23" s="313">
        <f>'청년 상시근로자수-2016'!AR23</f>
        <v>0</v>
      </c>
      <c r="X23" s="314">
        <f>'청년 상시근로자수-2016'!AT23</f>
        <v>0</v>
      </c>
      <c r="Y23" s="312">
        <f>'청년 상시근로자수-2016'!AU23</f>
        <v>0</v>
      </c>
      <c r="Z23" s="313">
        <f>'청년 상시근로자수-2016'!AV23</f>
        <v>0</v>
      </c>
      <c r="AA23" s="314">
        <f>'청년 상시근로자수-2016'!AX23</f>
        <v>0</v>
      </c>
      <c r="AB23" s="312">
        <f>'청년 상시근로자수-2016'!AY23</f>
        <v>0</v>
      </c>
      <c r="AC23" s="313">
        <f>'청년 상시근로자수-2016'!AZ23</f>
        <v>0</v>
      </c>
      <c r="AD23" s="314">
        <f>'청년 상시근로자수-2016'!BB23</f>
        <v>0</v>
      </c>
      <c r="AE23" s="312">
        <f>'청년 상시근로자수-2016'!BC23</f>
        <v>0</v>
      </c>
      <c r="AF23" s="313">
        <f>'청년 상시근로자수-2016'!BD23</f>
        <v>0</v>
      </c>
      <c r="AG23" s="314">
        <f>'청년 상시근로자수-2016'!BF23</f>
        <v>0</v>
      </c>
      <c r="AH23" s="312">
        <f>'청년 상시근로자수-2016'!BG23</f>
        <v>0</v>
      </c>
      <c r="AI23" s="313">
        <f>'청년 상시근로자수-2016'!BH23</f>
        <v>0</v>
      </c>
      <c r="AJ23" s="314">
        <f>'청년 상시근로자수-2016'!BJ23</f>
        <v>0</v>
      </c>
      <c r="AK23" s="312">
        <f>'청년 상시근로자수-2016'!BK23</f>
        <v>0</v>
      </c>
      <c r="AL23" s="313">
        <f>'청년 상시근로자수-2016'!BL23</f>
        <v>0</v>
      </c>
      <c r="AM23" s="314">
        <f>'청년 상시근로자수-2016'!BN23</f>
        <v>0</v>
      </c>
      <c r="AN23" s="312">
        <f>'청년 상시근로자수-2016'!BO23</f>
        <v>0</v>
      </c>
      <c r="AO23" s="313">
        <f>'청년 상시근로자수-2016'!BP23</f>
        <v>0</v>
      </c>
      <c r="AP23" s="314">
        <f>'청년 상시근로자수-2016'!BR23</f>
        <v>0</v>
      </c>
      <c r="AQ23" s="429">
        <f t="shared" si="0"/>
        <v>0</v>
      </c>
      <c r="AR23" s="336">
        <f t="shared" si="1"/>
        <v>0</v>
      </c>
      <c r="AS23" s="358">
        <f>'청년 상시근로자수-2016'!CE23</f>
        <v>0</v>
      </c>
      <c r="AT23" s="359">
        <f>'청년 상시근로자수-2016'!CF23</f>
        <v>0</v>
      </c>
      <c r="AU23" s="340">
        <f t="shared" si="2"/>
        <v>0</v>
      </c>
      <c r="AV23" s="308" t="str">
        <f t="shared" si="3"/>
        <v/>
      </c>
    </row>
    <row r="24" spans="1:48" hidden="1">
      <c r="A24" s="327">
        <f t="shared" si="4"/>
        <v>20</v>
      </c>
      <c r="B24" s="318" t="str">
        <f>IF('청년 상시근로자수-2016'!C24="","",'청년 상시근로자수-2016'!C24)</f>
        <v/>
      </c>
      <c r="C24" s="319" t="str">
        <f>IF('청년 상시근로자수-2016'!E24="","",'청년 상시근로자수-2016'!E24)</f>
        <v/>
      </c>
      <c r="D24" s="332" t="str">
        <f>IF('청년 상시근로자수-2016'!I24="","",'청년 상시근로자수-2016'!I24)</f>
        <v/>
      </c>
      <c r="E24" s="332" t="str">
        <f>IF('청년 상시근로자수-2016'!J24="","",'청년 상시근로자수-2016'!J24)</f>
        <v/>
      </c>
      <c r="F24" s="424" t="str">
        <f>IF('청년 상시근로자수-2016'!H24="","",'청년 상시근로자수-2016'!H24)</f>
        <v/>
      </c>
      <c r="G24" s="312">
        <f>'청년 상시근로자수-2016'!W24</f>
        <v>0</v>
      </c>
      <c r="H24" s="313">
        <f>'청년 상시근로자수-2016'!X24</f>
        <v>0</v>
      </c>
      <c r="I24" s="314">
        <f>'청년 상시근로자수-2016'!Z24</f>
        <v>0</v>
      </c>
      <c r="J24" s="312">
        <f>'청년 상시근로자수-2016'!AA24</f>
        <v>0</v>
      </c>
      <c r="K24" s="313">
        <f>'청년 상시근로자수-2016'!AB24</f>
        <v>0</v>
      </c>
      <c r="L24" s="314">
        <f>'청년 상시근로자수-2016'!AD24</f>
        <v>0</v>
      </c>
      <c r="M24" s="312">
        <f>'청년 상시근로자수-2016'!AE24</f>
        <v>0</v>
      </c>
      <c r="N24" s="313">
        <f>'청년 상시근로자수-2016'!AF24</f>
        <v>0</v>
      </c>
      <c r="O24" s="314">
        <f>'청년 상시근로자수-2016'!AH24</f>
        <v>0</v>
      </c>
      <c r="P24" s="312">
        <f>'청년 상시근로자수-2016'!AI24</f>
        <v>0</v>
      </c>
      <c r="Q24" s="313">
        <f>'청년 상시근로자수-2016'!AJ24</f>
        <v>0</v>
      </c>
      <c r="R24" s="314">
        <f>'청년 상시근로자수-2016'!AL24</f>
        <v>0</v>
      </c>
      <c r="S24" s="312">
        <f>'청년 상시근로자수-2016'!AM24</f>
        <v>0</v>
      </c>
      <c r="T24" s="313">
        <f>'청년 상시근로자수-2016'!AN24</f>
        <v>0</v>
      </c>
      <c r="U24" s="314">
        <f>'청년 상시근로자수-2016'!AP24</f>
        <v>0</v>
      </c>
      <c r="V24" s="312">
        <f>'청년 상시근로자수-2016'!AQ24</f>
        <v>0</v>
      </c>
      <c r="W24" s="313">
        <f>'청년 상시근로자수-2016'!AR24</f>
        <v>0</v>
      </c>
      <c r="X24" s="314">
        <f>'청년 상시근로자수-2016'!AT24</f>
        <v>0</v>
      </c>
      <c r="Y24" s="312">
        <f>'청년 상시근로자수-2016'!AU24</f>
        <v>0</v>
      </c>
      <c r="Z24" s="313">
        <f>'청년 상시근로자수-2016'!AV24</f>
        <v>0</v>
      </c>
      <c r="AA24" s="314">
        <f>'청년 상시근로자수-2016'!AX24</f>
        <v>0</v>
      </c>
      <c r="AB24" s="312">
        <f>'청년 상시근로자수-2016'!AY24</f>
        <v>0</v>
      </c>
      <c r="AC24" s="313">
        <f>'청년 상시근로자수-2016'!AZ24</f>
        <v>0</v>
      </c>
      <c r="AD24" s="314">
        <f>'청년 상시근로자수-2016'!BB24</f>
        <v>0</v>
      </c>
      <c r="AE24" s="312">
        <f>'청년 상시근로자수-2016'!BC24</f>
        <v>0</v>
      </c>
      <c r="AF24" s="313">
        <f>'청년 상시근로자수-2016'!BD24</f>
        <v>0</v>
      </c>
      <c r="AG24" s="314">
        <f>'청년 상시근로자수-2016'!BF24</f>
        <v>0</v>
      </c>
      <c r="AH24" s="312">
        <f>'청년 상시근로자수-2016'!BG24</f>
        <v>0</v>
      </c>
      <c r="AI24" s="313">
        <f>'청년 상시근로자수-2016'!BH24</f>
        <v>0</v>
      </c>
      <c r="AJ24" s="314">
        <f>'청년 상시근로자수-2016'!BJ24</f>
        <v>0</v>
      </c>
      <c r="AK24" s="312">
        <f>'청년 상시근로자수-2016'!BK24</f>
        <v>0</v>
      </c>
      <c r="AL24" s="313">
        <f>'청년 상시근로자수-2016'!BL24</f>
        <v>0</v>
      </c>
      <c r="AM24" s="314">
        <f>'청년 상시근로자수-2016'!BN24</f>
        <v>0</v>
      </c>
      <c r="AN24" s="312">
        <f>'청년 상시근로자수-2016'!BO24</f>
        <v>0</v>
      </c>
      <c r="AO24" s="313">
        <f>'청년 상시근로자수-2016'!BP24</f>
        <v>0</v>
      </c>
      <c r="AP24" s="314">
        <f>'청년 상시근로자수-2016'!BR24</f>
        <v>0</v>
      </c>
      <c r="AQ24" s="429">
        <f t="shared" si="0"/>
        <v>0</v>
      </c>
      <c r="AR24" s="336">
        <f t="shared" si="1"/>
        <v>0</v>
      </c>
      <c r="AS24" s="358">
        <f>'청년 상시근로자수-2016'!CE24</f>
        <v>0</v>
      </c>
      <c r="AT24" s="359">
        <f>'청년 상시근로자수-2016'!CF24</f>
        <v>0</v>
      </c>
      <c r="AU24" s="340">
        <f t="shared" si="2"/>
        <v>0</v>
      </c>
      <c r="AV24" s="308" t="str">
        <f t="shared" si="3"/>
        <v/>
      </c>
    </row>
    <row r="25" spans="1:48" hidden="1">
      <c r="A25" s="327">
        <f t="shared" si="4"/>
        <v>21</v>
      </c>
      <c r="B25" s="318" t="str">
        <f>IF('청년 상시근로자수-2016'!C25="","",'청년 상시근로자수-2016'!C25)</f>
        <v/>
      </c>
      <c r="C25" s="319" t="str">
        <f>IF('청년 상시근로자수-2016'!E25="","",'청년 상시근로자수-2016'!E25)</f>
        <v/>
      </c>
      <c r="D25" s="332" t="str">
        <f>IF('청년 상시근로자수-2016'!I25="","",'청년 상시근로자수-2016'!I25)</f>
        <v/>
      </c>
      <c r="E25" s="332" t="str">
        <f>IF('청년 상시근로자수-2016'!J25="","",'청년 상시근로자수-2016'!J25)</f>
        <v/>
      </c>
      <c r="F25" s="424" t="str">
        <f>IF('청년 상시근로자수-2016'!H25="","",'청년 상시근로자수-2016'!H25)</f>
        <v/>
      </c>
      <c r="G25" s="312">
        <f>'청년 상시근로자수-2016'!W25</f>
        <v>0</v>
      </c>
      <c r="H25" s="313">
        <f>'청년 상시근로자수-2016'!X25</f>
        <v>0</v>
      </c>
      <c r="I25" s="314">
        <f>'청년 상시근로자수-2016'!Z25</f>
        <v>0</v>
      </c>
      <c r="J25" s="312">
        <f>'청년 상시근로자수-2016'!AA25</f>
        <v>0</v>
      </c>
      <c r="K25" s="313">
        <f>'청년 상시근로자수-2016'!AB25</f>
        <v>0</v>
      </c>
      <c r="L25" s="314">
        <f>'청년 상시근로자수-2016'!AD25</f>
        <v>0</v>
      </c>
      <c r="M25" s="312">
        <f>'청년 상시근로자수-2016'!AE25</f>
        <v>0</v>
      </c>
      <c r="N25" s="313">
        <f>'청년 상시근로자수-2016'!AF25</f>
        <v>0</v>
      </c>
      <c r="O25" s="314">
        <f>'청년 상시근로자수-2016'!AH25</f>
        <v>0</v>
      </c>
      <c r="P25" s="312">
        <f>'청년 상시근로자수-2016'!AI25</f>
        <v>0</v>
      </c>
      <c r="Q25" s="313">
        <f>'청년 상시근로자수-2016'!AJ25</f>
        <v>0</v>
      </c>
      <c r="R25" s="314">
        <f>'청년 상시근로자수-2016'!AL25</f>
        <v>0</v>
      </c>
      <c r="S25" s="312">
        <f>'청년 상시근로자수-2016'!AM25</f>
        <v>0</v>
      </c>
      <c r="T25" s="313">
        <f>'청년 상시근로자수-2016'!AN25</f>
        <v>0</v>
      </c>
      <c r="U25" s="314">
        <f>'청년 상시근로자수-2016'!AP25</f>
        <v>0</v>
      </c>
      <c r="V25" s="312">
        <f>'청년 상시근로자수-2016'!AQ25</f>
        <v>0</v>
      </c>
      <c r="W25" s="313">
        <f>'청년 상시근로자수-2016'!AR25</f>
        <v>0</v>
      </c>
      <c r="X25" s="314">
        <f>'청년 상시근로자수-2016'!AT25</f>
        <v>0</v>
      </c>
      <c r="Y25" s="312">
        <f>'청년 상시근로자수-2016'!AU25</f>
        <v>0</v>
      </c>
      <c r="Z25" s="313">
        <f>'청년 상시근로자수-2016'!AV25</f>
        <v>0</v>
      </c>
      <c r="AA25" s="314">
        <f>'청년 상시근로자수-2016'!AX25</f>
        <v>0</v>
      </c>
      <c r="AB25" s="312">
        <f>'청년 상시근로자수-2016'!AY25</f>
        <v>0</v>
      </c>
      <c r="AC25" s="313">
        <f>'청년 상시근로자수-2016'!AZ25</f>
        <v>0</v>
      </c>
      <c r="AD25" s="314">
        <f>'청년 상시근로자수-2016'!BB25</f>
        <v>0</v>
      </c>
      <c r="AE25" s="312">
        <f>'청년 상시근로자수-2016'!BC25</f>
        <v>0</v>
      </c>
      <c r="AF25" s="313">
        <f>'청년 상시근로자수-2016'!BD25</f>
        <v>0</v>
      </c>
      <c r="AG25" s="314">
        <f>'청년 상시근로자수-2016'!BF25</f>
        <v>0</v>
      </c>
      <c r="AH25" s="312">
        <f>'청년 상시근로자수-2016'!BG25</f>
        <v>0</v>
      </c>
      <c r="AI25" s="313">
        <f>'청년 상시근로자수-2016'!BH25</f>
        <v>0</v>
      </c>
      <c r="AJ25" s="314">
        <f>'청년 상시근로자수-2016'!BJ25</f>
        <v>0</v>
      </c>
      <c r="AK25" s="312">
        <f>'청년 상시근로자수-2016'!BK25</f>
        <v>0</v>
      </c>
      <c r="AL25" s="313">
        <f>'청년 상시근로자수-2016'!BL25</f>
        <v>0</v>
      </c>
      <c r="AM25" s="314">
        <f>'청년 상시근로자수-2016'!BN25</f>
        <v>0</v>
      </c>
      <c r="AN25" s="312">
        <f>'청년 상시근로자수-2016'!BO25</f>
        <v>0</v>
      </c>
      <c r="AO25" s="313">
        <f>'청년 상시근로자수-2016'!BP25</f>
        <v>0</v>
      </c>
      <c r="AP25" s="314">
        <f>'청년 상시근로자수-2016'!BR25</f>
        <v>0</v>
      </c>
      <c r="AQ25" s="429">
        <f t="shared" si="0"/>
        <v>0</v>
      </c>
      <c r="AR25" s="336">
        <f t="shared" si="1"/>
        <v>0</v>
      </c>
      <c r="AS25" s="358">
        <f>'청년 상시근로자수-2016'!CE25</f>
        <v>0</v>
      </c>
      <c r="AT25" s="359">
        <f>'청년 상시근로자수-2016'!CF25</f>
        <v>0</v>
      </c>
      <c r="AU25" s="340">
        <f t="shared" si="2"/>
        <v>0</v>
      </c>
      <c r="AV25" s="308" t="str">
        <f t="shared" si="3"/>
        <v/>
      </c>
    </row>
    <row r="26" spans="1:48" hidden="1">
      <c r="A26" s="327">
        <f t="shared" si="4"/>
        <v>22</v>
      </c>
      <c r="B26" s="318" t="str">
        <f>IF('청년 상시근로자수-2016'!C26="","",'청년 상시근로자수-2016'!C26)</f>
        <v/>
      </c>
      <c r="C26" s="319" t="str">
        <f>IF('청년 상시근로자수-2016'!E26="","",'청년 상시근로자수-2016'!E26)</f>
        <v/>
      </c>
      <c r="D26" s="332" t="str">
        <f>IF('청년 상시근로자수-2016'!I26="","",'청년 상시근로자수-2016'!I26)</f>
        <v/>
      </c>
      <c r="E26" s="332" t="str">
        <f>IF('청년 상시근로자수-2016'!J26="","",'청년 상시근로자수-2016'!J26)</f>
        <v/>
      </c>
      <c r="F26" s="424" t="str">
        <f>IF('청년 상시근로자수-2016'!H26="","",'청년 상시근로자수-2016'!H26)</f>
        <v/>
      </c>
      <c r="G26" s="312">
        <f>'청년 상시근로자수-2016'!W26</f>
        <v>0</v>
      </c>
      <c r="H26" s="313">
        <f>'청년 상시근로자수-2016'!X26</f>
        <v>0</v>
      </c>
      <c r="I26" s="314">
        <f>'청년 상시근로자수-2016'!Z26</f>
        <v>0</v>
      </c>
      <c r="J26" s="312">
        <f>'청년 상시근로자수-2016'!AA26</f>
        <v>0</v>
      </c>
      <c r="K26" s="313">
        <f>'청년 상시근로자수-2016'!AB26</f>
        <v>0</v>
      </c>
      <c r="L26" s="314">
        <f>'청년 상시근로자수-2016'!AD26</f>
        <v>0</v>
      </c>
      <c r="M26" s="312">
        <f>'청년 상시근로자수-2016'!AE26</f>
        <v>0</v>
      </c>
      <c r="N26" s="313">
        <f>'청년 상시근로자수-2016'!AF26</f>
        <v>0</v>
      </c>
      <c r="O26" s="314">
        <f>'청년 상시근로자수-2016'!AH26</f>
        <v>0</v>
      </c>
      <c r="P26" s="312">
        <f>'청년 상시근로자수-2016'!AI26</f>
        <v>0</v>
      </c>
      <c r="Q26" s="313">
        <f>'청년 상시근로자수-2016'!AJ26</f>
        <v>0</v>
      </c>
      <c r="R26" s="314">
        <f>'청년 상시근로자수-2016'!AL26</f>
        <v>0</v>
      </c>
      <c r="S26" s="312">
        <f>'청년 상시근로자수-2016'!AM26</f>
        <v>0</v>
      </c>
      <c r="T26" s="313">
        <f>'청년 상시근로자수-2016'!AN26</f>
        <v>0</v>
      </c>
      <c r="U26" s="314">
        <f>'청년 상시근로자수-2016'!AP26</f>
        <v>0</v>
      </c>
      <c r="V26" s="312">
        <f>'청년 상시근로자수-2016'!AQ26</f>
        <v>0</v>
      </c>
      <c r="W26" s="313">
        <f>'청년 상시근로자수-2016'!AR26</f>
        <v>0</v>
      </c>
      <c r="X26" s="314">
        <f>'청년 상시근로자수-2016'!AT26</f>
        <v>0</v>
      </c>
      <c r="Y26" s="312">
        <f>'청년 상시근로자수-2016'!AU26</f>
        <v>0</v>
      </c>
      <c r="Z26" s="313">
        <f>'청년 상시근로자수-2016'!AV26</f>
        <v>0</v>
      </c>
      <c r="AA26" s="314">
        <f>'청년 상시근로자수-2016'!AX26</f>
        <v>0</v>
      </c>
      <c r="AB26" s="312">
        <f>'청년 상시근로자수-2016'!AY26</f>
        <v>0</v>
      </c>
      <c r="AC26" s="313">
        <f>'청년 상시근로자수-2016'!AZ26</f>
        <v>0</v>
      </c>
      <c r="AD26" s="314">
        <f>'청년 상시근로자수-2016'!BB26</f>
        <v>0</v>
      </c>
      <c r="AE26" s="312">
        <f>'청년 상시근로자수-2016'!BC26</f>
        <v>0</v>
      </c>
      <c r="AF26" s="313">
        <f>'청년 상시근로자수-2016'!BD26</f>
        <v>0</v>
      </c>
      <c r="AG26" s="314">
        <f>'청년 상시근로자수-2016'!BF26</f>
        <v>0</v>
      </c>
      <c r="AH26" s="312">
        <f>'청년 상시근로자수-2016'!BG26</f>
        <v>0</v>
      </c>
      <c r="AI26" s="313">
        <f>'청년 상시근로자수-2016'!BH26</f>
        <v>0</v>
      </c>
      <c r="AJ26" s="314">
        <f>'청년 상시근로자수-2016'!BJ26</f>
        <v>0</v>
      </c>
      <c r="AK26" s="312">
        <f>'청년 상시근로자수-2016'!BK26</f>
        <v>0</v>
      </c>
      <c r="AL26" s="313">
        <f>'청년 상시근로자수-2016'!BL26</f>
        <v>0</v>
      </c>
      <c r="AM26" s="314">
        <f>'청년 상시근로자수-2016'!BN26</f>
        <v>0</v>
      </c>
      <c r="AN26" s="312">
        <f>'청년 상시근로자수-2016'!BO26</f>
        <v>0</v>
      </c>
      <c r="AO26" s="313">
        <f>'청년 상시근로자수-2016'!BP26</f>
        <v>0</v>
      </c>
      <c r="AP26" s="314">
        <f>'청년 상시근로자수-2016'!BR26</f>
        <v>0</v>
      </c>
      <c r="AQ26" s="429">
        <f t="shared" si="0"/>
        <v>0</v>
      </c>
      <c r="AR26" s="336">
        <f t="shared" si="1"/>
        <v>0</v>
      </c>
      <c r="AS26" s="358">
        <f>'청년 상시근로자수-2016'!CE26</f>
        <v>0</v>
      </c>
      <c r="AT26" s="359">
        <f>'청년 상시근로자수-2016'!CF26</f>
        <v>0</v>
      </c>
      <c r="AU26" s="340">
        <f t="shared" si="2"/>
        <v>0</v>
      </c>
      <c r="AV26" s="308" t="str">
        <f t="shared" si="3"/>
        <v/>
      </c>
    </row>
    <row r="27" spans="1:48" hidden="1">
      <c r="A27" s="327">
        <f t="shared" si="4"/>
        <v>23</v>
      </c>
      <c r="B27" s="318" t="str">
        <f>IF('청년 상시근로자수-2016'!C27="","",'청년 상시근로자수-2016'!C27)</f>
        <v/>
      </c>
      <c r="C27" s="319" t="str">
        <f>IF('청년 상시근로자수-2016'!E27="","",'청년 상시근로자수-2016'!E27)</f>
        <v/>
      </c>
      <c r="D27" s="332" t="str">
        <f>IF('청년 상시근로자수-2016'!I27="","",'청년 상시근로자수-2016'!I27)</f>
        <v/>
      </c>
      <c r="E27" s="332" t="str">
        <f>IF('청년 상시근로자수-2016'!J27="","",'청년 상시근로자수-2016'!J27)</f>
        <v/>
      </c>
      <c r="F27" s="424" t="str">
        <f>IF('청년 상시근로자수-2016'!H27="","",'청년 상시근로자수-2016'!H27)</f>
        <v/>
      </c>
      <c r="G27" s="312">
        <f>'청년 상시근로자수-2016'!W27</f>
        <v>0</v>
      </c>
      <c r="H27" s="313">
        <f>'청년 상시근로자수-2016'!X27</f>
        <v>0</v>
      </c>
      <c r="I27" s="314">
        <f>'청년 상시근로자수-2016'!Z27</f>
        <v>0</v>
      </c>
      <c r="J27" s="312">
        <f>'청년 상시근로자수-2016'!AA27</f>
        <v>0</v>
      </c>
      <c r="K27" s="313">
        <f>'청년 상시근로자수-2016'!AB27</f>
        <v>0</v>
      </c>
      <c r="L27" s="314">
        <f>'청년 상시근로자수-2016'!AD27</f>
        <v>0</v>
      </c>
      <c r="M27" s="312">
        <f>'청년 상시근로자수-2016'!AE27</f>
        <v>0</v>
      </c>
      <c r="N27" s="313">
        <f>'청년 상시근로자수-2016'!AF27</f>
        <v>0</v>
      </c>
      <c r="O27" s="314">
        <f>'청년 상시근로자수-2016'!AH27</f>
        <v>0</v>
      </c>
      <c r="P27" s="312">
        <f>'청년 상시근로자수-2016'!AI27</f>
        <v>0</v>
      </c>
      <c r="Q27" s="313">
        <f>'청년 상시근로자수-2016'!AJ27</f>
        <v>0</v>
      </c>
      <c r="R27" s="314">
        <f>'청년 상시근로자수-2016'!AL27</f>
        <v>0</v>
      </c>
      <c r="S27" s="312">
        <f>'청년 상시근로자수-2016'!AM27</f>
        <v>0</v>
      </c>
      <c r="T27" s="313">
        <f>'청년 상시근로자수-2016'!AN27</f>
        <v>0</v>
      </c>
      <c r="U27" s="314">
        <f>'청년 상시근로자수-2016'!AP27</f>
        <v>0</v>
      </c>
      <c r="V27" s="312">
        <f>'청년 상시근로자수-2016'!AQ27</f>
        <v>0</v>
      </c>
      <c r="W27" s="313">
        <f>'청년 상시근로자수-2016'!AR27</f>
        <v>0</v>
      </c>
      <c r="X27" s="314">
        <f>'청년 상시근로자수-2016'!AT27</f>
        <v>0</v>
      </c>
      <c r="Y27" s="312">
        <f>'청년 상시근로자수-2016'!AU27</f>
        <v>0</v>
      </c>
      <c r="Z27" s="313">
        <f>'청년 상시근로자수-2016'!AV27</f>
        <v>0</v>
      </c>
      <c r="AA27" s="314">
        <f>'청년 상시근로자수-2016'!AX27</f>
        <v>0</v>
      </c>
      <c r="AB27" s="312">
        <f>'청년 상시근로자수-2016'!AY27</f>
        <v>0</v>
      </c>
      <c r="AC27" s="313">
        <f>'청년 상시근로자수-2016'!AZ27</f>
        <v>0</v>
      </c>
      <c r="AD27" s="314">
        <f>'청년 상시근로자수-2016'!BB27</f>
        <v>0</v>
      </c>
      <c r="AE27" s="312">
        <f>'청년 상시근로자수-2016'!BC27</f>
        <v>0</v>
      </c>
      <c r="AF27" s="313">
        <f>'청년 상시근로자수-2016'!BD27</f>
        <v>0</v>
      </c>
      <c r="AG27" s="314">
        <f>'청년 상시근로자수-2016'!BF27</f>
        <v>0</v>
      </c>
      <c r="AH27" s="312">
        <f>'청년 상시근로자수-2016'!BG27</f>
        <v>0</v>
      </c>
      <c r="AI27" s="313">
        <f>'청년 상시근로자수-2016'!BH27</f>
        <v>0</v>
      </c>
      <c r="AJ27" s="314">
        <f>'청년 상시근로자수-2016'!BJ27</f>
        <v>0</v>
      </c>
      <c r="AK27" s="312">
        <f>'청년 상시근로자수-2016'!BK27</f>
        <v>0</v>
      </c>
      <c r="AL27" s="313">
        <f>'청년 상시근로자수-2016'!BL27</f>
        <v>0</v>
      </c>
      <c r="AM27" s="314">
        <f>'청년 상시근로자수-2016'!BN27</f>
        <v>0</v>
      </c>
      <c r="AN27" s="312">
        <f>'청년 상시근로자수-2016'!BO27</f>
        <v>0</v>
      </c>
      <c r="AO27" s="313">
        <f>'청년 상시근로자수-2016'!BP27</f>
        <v>0</v>
      </c>
      <c r="AP27" s="314">
        <f>'청년 상시근로자수-2016'!BR27</f>
        <v>0</v>
      </c>
      <c r="AQ27" s="429">
        <f t="shared" si="0"/>
        <v>0</v>
      </c>
      <c r="AR27" s="336">
        <f t="shared" si="1"/>
        <v>0</v>
      </c>
      <c r="AS27" s="358">
        <f>'청년 상시근로자수-2016'!CE27</f>
        <v>0</v>
      </c>
      <c r="AT27" s="359">
        <f>'청년 상시근로자수-2016'!CF27</f>
        <v>0</v>
      </c>
      <c r="AU27" s="340">
        <f t="shared" si="2"/>
        <v>0</v>
      </c>
      <c r="AV27" s="308" t="str">
        <f t="shared" si="3"/>
        <v/>
      </c>
    </row>
    <row r="28" spans="1:48" hidden="1">
      <c r="A28" s="327">
        <f t="shared" si="4"/>
        <v>24</v>
      </c>
      <c r="B28" s="318" t="str">
        <f>IF('청년 상시근로자수-2016'!C28="","",'청년 상시근로자수-2016'!C28)</f>
        <v/>
      </c>
      <c r="C28" s="319" t="str">
        <f>IF('청년 상시근로자수-2016'!E28="","",'청년 상시근로자수-2016'!E28)</f>
        <v/>
      </c>
      <c r="D28" s="332" t="str">
        <f>IF('청년 상시근로자수-2016'!I28="","",'청년 상시근로자수-2016'!I28)</f>
        <v/>
      </c>
      <c r="E28" s="332" t="str">
        <f>IF('청년 상시근로자수-2016'!J28="","",'청년 상시근로자수-2016'!J28)</f>
        <v/>
      </c>
      <c r="F28" s="424" t="str">
        <f>IF('청년 상시근로자수-2016'!H28="","",'청년 상시근로자수-2016'!H28)</f>
        <v/>
      </c>
      <c r="G28" s="312">
        <f>'청년 상시근로자수-2016'!W28</f>
        <v>0</v>
      </c>
      <c r="H28" s="313">
        <f>'청년 상시근로자수-2016'!X28</f>
        <v>0</v>
      </c>
      <c r="I28" s="314">
        <f>'청년 상시근로자수-2016'!Z28</f>
        <v>0</v>
      </c>
      <c r="J28" s="312">
        <f>'청년 상시근로자수-2016'!AA28</f>
        <v>0</v>
      </c>
      <c r="K28" s="313">
        <f>'청년 상시근로자수-2016'!AB28</f>
        <v>0</v>
      </c>
      <c r="L28" s="314">
        <f>'청년 상시근로자수-2016'!AD28</f>
        <v>0</v>
      </c>
      <c r="M28" s="312">
        <f>'청년 상시근로자수-2016'!AE28</f>
        <v>0</v>
      </c>
      <c r="N28" s="313">
        <f>'청년 상시근로자수-2016'!AF28</f>
        <v>0</v>
      </c>
      <c r="O28" s="314">
        <f>'청년 상시근로자수-2016'!AH28</f>
        <v>0</v>
      </c>
      <c r="P28" s="312">
        <f>'청년 상시근로자수-2016'!AI28</f>
        <v>0</v>
      </c>
      <c r="Q28" s="313">
        <f>'청년 상시근로자수-2016'!AJ28</f>
        <v>0</v>
      </c>
      <c r="R28" s="314">
        <f>'청년 상시근로자수-2016'!AL28</f>
        <v>0</v>
      </c>
      <c r="S28" s="312">
        <f>'청년 상시근로자수-2016'!AM28</f>
        <v>0</v>
      </c>
      <c r="T28" s="313">
        <f>'청년 상시근로자수-2016'!AN28</f>
        <v>0</v>
      </c>
      <c r="U28" s="314">
        <f>'청년 상시근로자수-2016'!AP28</f>
        <v>0</v>
      </c>
      <c r="V28" s="312">
        <f>'청년 상시근로자수-2016'!AQ28</f>
        <v>0</v>
      </c>
      <c r="W28" s="313">
        <f>'청년 상시근로자수-2016'!AR28</f>
        <v>0</v>
      </c>
      <c r="X28" s="314">
        <f>'청년 상시근로자수-2016'!AT28</f>
        <v>0</v>
      </c>
      <c r="Y28" s="312">
        <f>'청년 상시근로자수-2016'!AU28</f>
        <v>0</v>
      </c>
      <c r="Z28" s="313">
        <f>'청년 상시근로자수-2016'!AV28</f>
        <v>0</v>
      </c>
      <c r="AA28" s="314">
        <f>'청년 상시근로자수-2016'!AX28</f>
        <v>0</v>
      </c>
      <c r="AB28" s="312">
        <f>'청년 상시근로자수-2016'!AY28</f>
        <v>0</v>
      </c>
      <c r="AC28" s="313">
        <f>'청년 상시근로자수-2016'!AZ28</f>
        <v>0</v>
      </c>
      <c r="AD28" s="314">
        <f>'청년 상시근로자수-2016'!BB28</f>
        <v>0</v>
      </c>
      <c r="AE28" s="312">
        <f>'청년 상시근로자수-2016'!BC28</f>
        <v>0</v>
      </c>
      <c r="AF28" s="313">
        <f>'청년 상시근로자수-2016'!BD28</f>
        <v>0</v>
      </c>
      <c r="AG28" s="314">
        <f>'청년 상시근로자수-2016'!BF28</f>
        <v>0</v>
      </c>
      <c r="AH28" s="312">
        <f>'청년 상시근로자수-2016'!BG28</f>
        <v>0</v>
      </c>
      <c r="AI28" s="313">
        <f>'청년 상시근로자수-2016'!BH28</f>
        <v>0</v>
      </c>
      <c r="AJ28" s="314">
        <f>'청년 상시근로자수-2016'!BJ28</f>
        <v>0</v>
      </c>
      <c r="AK28" s="312">
        <f>'청년 상시근로자수-2016'!BK28</f>
        <v>0</v>
      </c>
      <c r="AL28" s="313">
        <f>'청년 상시근로자수-2016'!BL28</f>
        <v>0</v>
      </c>
      <c r="AM28" s="314">
        <f>'청년 상시근로자수-2016'!BN28</f>
        <v>0</v>
      </c>
      <c r="AN28" s="312">
        <f>'청년 상시근로자수-2016'!BO28</f>
        <v>0</v>
      </c>
      <c r="AO28" s="313">
        <f>'청년 상시근로자수-2016'!BP28</f>
        <v>0</v>
      </c>
      <c r="AP28" s="314">
        <f>'청년 상시근로자수-2016'!BR28</f>
        <v>0</v>
      </c>
      <c r="AQ28" s="429">
        <f t="shared" si="0"/>
        <v>0</v>
      </c>
      <c r="AR28" s="336">
        <f t="shared" si="1"/>
        <v>0</v>
      </c>
      <c r="AS28" s="358">
        <f>'청년 상시근로자수-2016'!CE28</f>
        <v>0</v>
      </c>
      <c r="AT28" s="359">
        <f>'청년 상시근로자수-2016'!CF28</f>
        <v>0</v>
      </c>
      <c r="AU28" s="340">
        <f t="shared" si="2"/>
        <v>0</v>
      </c>
      <c r="AV28" s="308" t="str">
        <f t="shared" si="3"/>
        <v/>
      </c>
    </row>
    <row r="29" spans="1:48" hidden="1">
      <c r="A29" s="327">
        <f t="shared" si="4"/>
        <v>25</v>
      </c>
      <c r="B29" s="318" t="str">
        <f>IF('청년 상시근로자수-2016'!C29="","",'청년 상시근로자수-2016'!C29)</f>
        <v/>
      </c>
      <c r="C29" s="319" t="str">
        <f>IF('청년 상시근로자수-2016'!E29="","",'청년 상시근로자수-2016'!E29)</f>
        <v/>
      </c>
      <c r="D29" s="332" t="str">
        <f>IF('청년 상시근로자수-2016'!I29="","",'청년 상시근로자수-2016'!I29)</f>
        <v/>
      </c>
      <c r="E29" s="332" t="str">
        <f>IF('청년 상시근로자수-2016'!J29="","",'청년 상시근로자수-2016'!J29)</f>
        <v/>
      </c>
      <c r="F29" s="424" t="str">
        <f>IF('청년 상시근로자수-2016'!H29="","",'청년 상시근로자수-2016'!H29)</f>
        <v/>
      </c>
      <c r="G29" s="312">
        <f>'청년 상시근로자수-2016'!W29</f>
        <v>0</v>
      </c>
      <c r="H29" s="313">
        <f>'청년 상시근로자수-2016'!X29</f>
        <v>0</v>
      </c>
      <c r="I29" s="314">
        <f>'청년 상시근로자수-2016'!Z29</f>
        <v>0</v>
      </c>
      <c r="J29" s="312">
        <f>'청년 상시근로자수-2016'!AA29</f>
        <v>0</v>
      </c>
      <c r="K29" s="313">
        <f>'청년 상시근로자수-2016'!AB29</f>
        <v>0</v>
      </c>
      <c r="L29" s="314">
        <f>'청년 상시근로자수-2016'!AD29</f>
        <v>0</v>
      </c>
      <c r="M29" s="312">
        <f>'청년 상시근로자수-2016'!AE29</f>
        <v>0</v>
      </c>
      <c r="N29" s="313">
        <f>'청년 상시근로자수-2016'!AF29</f>
        <v>0</v>
      </c>
      <c r="O29" s="314">
        <f>'청년 상시근로자수-2016'!AH29</f>
        <v>0</v>
      </c>
      <c r="P29" s="312">
        <f>'청년 상시근로자수-2016'!AI29</f>
        <v>0</v>
      </c>
      <c r="Q29" s="313">
        <f>'청년 상시근로자수-2016'!AJ29</f>
        <v>0</v>
      </c>
      <c r="R29" s="314">
        <f>'청년 상시근로자수-2016'!AL29</f>
        <v>0</v>
      </c>
      <c r="S29" s="312">
        <f>'청년 상시근로자수-2016'!AM29</f>
        <v>0</v>
      </c>
      <c r="T29" s="313">
        <f>'청년 상시근로자수-2016'!AN29</f>
        <v>0</v>
      </c>
      <c r="U29" s="314">
        <f>'청년 상시근로자수-2016'!AP29</f>
        <v>0</v>
      </c>
      <c r="V29" s="312">
        <f>'청년 상시근로자수-2016'!AQ29</f>
        <v>0</v>
      </c>
      <c r="W29" s="313">
        <f>'청년 상시근로자수-2016'!AR29</f>
        <v>0</v>
      </c>
      <c r="X29" s="314">
        <f>'청년 상시근로자수-2016'!AT29</f>
        <v>0</v>
      </c>
      <c r="Y29" s="312">
        <f>'청년 상시근로자수-2016'!AU29</f>
        <v>0</v>
      </c>
      <c r="Z29" s="313">
        <f>'청년 상시근로자수-2016'!AV29</f>
        <v>0</v>
      </c>
      <c r="AA29" s="314">
        <f>'청년 상시근로자수-2016'!AX29</f>
        <v>0</v>
      </c>
      <c r="AB29" s="312">
        <f>'청년 상시근로자수-2016'!AY29</f>
        <v>0</v>
      </c>
      <c r="AC29" s="313">
        <f>'청년 상시근로자수-2016'!AZ29</f>
        <v>0</v>
      </c>
      <c r="AD29" s="314">
        <f>'청년 상시근로자수-2016'!BB29</f>
        <v>0</v>
      </c>
      <c r="AE29" s="312">
        <f>'청년 상시근로자수-2016'!BC29</f>
        <v>0</v>
      </c>
      <c r="AF29" s="313">
        <f>'청년 상시근로자수-2016'!BD29</f>
        <v>0</v>
      </c>
      <c r="AG29" s="314">
        <f>'청년 상시근로자수-2016'!BF29</f>
        <v>0</v>
      </c>
      <c r="AH29" s="312">
        <f>'청년 상시근로자수-2016'!BG29</f>
        <v>0</v>
      </c>
      <c r="AI29" s="313">
        <f>'청년 상시근로자수-2016'!BH29</f>
        <v>0</v>
      </c>
      <c r="AJ29" s="314">
        <f>'청년 상시근로자수-2016'!BJ29</f>
        <v>0</v>
      </c>
      <c r="AK29" s="312">
        <f>'청년 상시근로자수-2016'!BK29</f>
        <v>0</v>
      </c>
      <c r="AL29" s="313">
        <f>'청년 상시근로자수-2016'!BL29</f>
        <v>0</v>
      </c>
      <c r="AM29" s="314">
        <f>'청년 상시근로자수-2016'!BN29</f>
        <v>0</v>
      </c>
      <c r="AN29" s="312">
        <f>'청년 상시근로자수-2016'!BO29</f>
        <v>0</v>
      </c>
      <c r="AO29" s="313">
        <f>'청년 상시근로자수-2016'!BP29</f>
        <v>0</v>
      </c>
      <c r="AP29" s="314">
        <f>'청년 상시근로자수-2016'!BR29</f>
        <v>0</v>
      </c>
      <c r="AQ29" s="429">
        <f t="shared" si="0"/>
        <v>0</v>
      </c>
      <c r="AR29" s="336">
        <f t="shared" si="1"/>
        <v>0</v>
      </c>
      <c r="AS29" s="358">
        <f>'청년 상시근로자수-2016'!CE29</f>
        <v>0</v>
      </c>
      <c r="AT29" s="359">
        <f>'청년 상시근로자수-2016'!CF29</f>
        <v>0</v>
      </c>
      <c r="AU29" s="340">
        <f t="shared" si="2"/>
        <v>0</v>
      </c>
      <c r="AV29" s="308" t="str">
        <f t="shared" si="3"/>
        <v/>
      </c>
    </row>
    <row r="30" spans="1:48" hidden="1">
      <c r="A30" s="327">
        <f t="shared" si="4"/>
        <v>26</v>
      </c>
      <c r="B30" s="318" t="str">
        <f>IF('청년 상시근로자수-2016'!C30="","",'청년 상시근로자수-2016'!C30)</f>
        <v/>
      </c>
      <c r="C30" s="319" t="str">
        <f>IF('청년 상시근로자수-2016'!E30="","",'청년 상시근로자수-2016'!E30)</f>
        <v/>
      </c>
      <c r="D30" s="332" t="str">
        <f>IF('청년 상시근로자수-2016'!I30="","",'청년 상시근로자수-2016'!I30)</f>
        <v/>
      </c>
      <c r="E30" s="332" t="str">
        <f>IF('청년 상시근로자수-2016'!J30="","",'청년 상시근로자수-2016'!J30)</f>
        <v/>
      </c>
      <c r="F30" s="424" t="str">
        <f>IF('청년 상시근로자수-2016'!H30="","",'청년 상시근로자수-2016'!H30)</f>
        <v/>
      </c>
      <c r="G30" s="312">
        <f>'청년 상시근로자수-2016'!W30</f>
        <v>0</v>
      </c>
      <c r="H30" s="313">
        <f>'청년 상시근로자수-2016'!X30</f>
        <v>0</v>
      </c>
      <c r="I30" s="314">
        <f>'청년 상시근로자수-2016'!Z30</f>
        <v>0</v>
      </c>
      <c r="J30" s="312">
        <f>'청년 상시근로자수-2016'!AA30</f>
        <v>0</v>
      </c>
      <c r="K30" s="313">
        <f>'청년 상시근로자수-2016'!AB30</f>
        <v>0</v>
      </c>
      <c r="L30" s="314">
        <f>'청년 상시근로자수-2016'!AD30</f>
        <v>0</v>
      </c>
      <c r="M30" s="312">
        <f>'청년 상시근로자수-2016'!AE30</f>
        <v>0</v>
      </c>
      <c r="N30" s="313">
        <f>'청년 상시근로자수-2016'!AF30</f>
        <v>0</v>
      </c>
      <c r="O30" s="314">
        <f>'청년 상시근로자수-2016'!AH30</f>
        <v>0</v>
      </c>
      <c r="P30" s="312">
        <f>'청년 상시근로자수-2016'!AI30</f>
        <v>0</v>
      </c>
      <c r="Q30" s="313">
        <f>'청년 상시근로자수-2016'!AJ30</f>
        <v>0</v>
      </c>
      <c r="R30" s="314">
        <f>'청년 상시근로자수-2016'!AL30</f>
        <v>0</v>
      </c>
      <c r="S30" s="312">
        <f>'청년 상시근로자수-2016'!AM30</f>
        <v>0</v>
      </c>
      <c r="T30" s="313">
        <f>'청년 상시근로자수-2016'!AN30</f>
        <v>0</v>
      </c>
      <c r="U30" s="314">
        <f>'청년 상시근로자수-2016'!AP30</f>
        <v>0</v>
      </c>
      <c r="V30" s="312">
        <f>'청년 상시근로자수-2016'!AQ30</f>
        <v>0</v>
      </c>
      <c r="W30" s="313">
        <f>'청년 상시근로자수-2016'!AR30</f>
        <v>0</v>
      </c>
      <c r="X30" s="314">
        <f>'청년 상시근로자수-2016'!AT30</f>
        <v>0</v>
      </c>
      <c r="Y30" s="312">
        <f>'청년 상시근로자수-2016'!AU30</f>
        <v>0</v>
      </c>
      <c r="Z30" s="313">
        <f>'청년 상시근로자수-2016'!AV30</f>
        <v>0</v>
      </c>
      <c r="AA30" s="314">
        <f>'청년 상시근로자수-2016'!AX30</f>
        <v>0</v>
      </c>
      <c r="AB30" s="312">
        <f>'청년 상시근로자수-2016'!AY30</f>
        <v>0</v>
      </c>
      <c r="AC30" s="313">
        <f>'청년 상시근로자수-2016'!AZ30</f>
        <v>0</v>
      </c>
      <c r="AD30" s="314">
        <f>'청년 상시근로자수-2016'!BB30</f>
        <v>0</v>
      </c>
      <c r="AE30" s="312">
        <f>'청년 상시근로자수-2016'!BC30</f>
        <v>0</v>
      </c>
      <c r="AF30" s="313">
        <f>'청년 상시근로자수-2016'!BD30</f>
        <v>0</v>
      </c>
      <c r="AG30" s="314">
        <f>'청년 상시근로자수-2016'!BF30</f>
        <v>0</v>
      </c>
      <c r="AH30" s="312">
        <f>'청년 상시근로자수-2016'!BG30</f>
        <v>0</v>
      </c>
      <c r="AI30" s="313">
        <f>'청년 상시근로자수-2016'!BH30</f>
        <v>0</v>
      </c>
      <c r="AJ30" s="314">
        <f>'청년 상시근로자수-2016'!BJ30</f>
        <v>0</v>
      </c>
      <c r="AK30" s="312">
        <f>'청년 상시근로자수-2016'!BK30</f>
        <v>0</v>
      </c>
      <c r="AL30" s="313">
        <f>'청년 상시근로자수-2016'!BL30</f>
        <v>0</v>
      </c>
      <c r="AM30" s="314">
        <f>'청년 상시근로자수-2016'!BN30</f>
        <v>0</v>
      </c>
      <c r="AN30" s="312">
        <f>'청년 상시근로자수-2016'!BO30</f>
        <v>0</v>
      </c>
      <c r="AO30" s="313">
        <f>'청년 상시근로자수-2016'!BP30</f>
        <v>0</v>
      </c>
      <c r="AP30" s="314">
        <f>'청년 상시근로자수-2016'!BR30</f>
        <v>0</v>
      </c>
      <c r="AQ30" s="429">
        <f t="shared" si="0"/>
        <v>0</v>
      </c>
      <c r="AR30" s="336">
        <f t="shared" si="1"/>
        <v>0</v>
      </c>
      <c r="AS30" s="358">
        <f>'청년 상시근로자수-2016'!CE30</f>
        <v>0</v>
      </c>
      <c r="AT30" s="359">
        <f>'청년 상시근로자수-2016'!CF30</f>
        <v>0</v>
      </c>
      <c r="AU30" s="340">
        <f t="shared" si="2"/>
        <v>0</v>
      </c>
      <c r="AV30" s="308" t="str">
        <f t="shared" si="3"/>
        <v/>
      </c>
    </row>
    <row r="31" spans="1:48" hidden="1">
      <c r="A31" s="327">
        <f t="shared" si="4"/>
        <v>27</v>
      </c>
      <c r="B31" s="318" t="str">
        <f>IF('청년 상시근로자수-2016'!C31="","",'청년 상시근로자수-2016'!C31)</f>
        <v/>
      </c>
      <c r="C31" s="319" t="str">
        <f>IF('청년 상시근로자수-2016'!E31="","",'청년 상시근로자수-2016'!E31)</f>
        <v/>
      </c>
      <c r="D31" s="332" t="str">
        <f>IF('청년 상시근로자수-2016'!I31="","",'청년 상시근로자수-2016'!I31)</f>
        <v/>
      </c>
      <c r="E31" s="332" t="str">
        <f>IF('청년 상시근로자수-2016'!J31="","",'청년 상시근로자수-2016'!J31)</f>
        <v/>
      </c>
      <c r="F31" s="424" t="str">
        <f>IF('청년 상시근로자수-2016'!H31="","",'청년 상시근로자수-2016'!H31)</f>
        <v/>
      </c>
      <c r="G31" s="312">
        <f>'청년 상시근로자수-2016'!W31</f>
        <v>0</v>
      </c>
      <c r="H31" s="313">
        <f>'청년 상시근로자수-2016'!X31</f>
        <v>0</v>
      </c>
      <c r="I31" s="314">
        <f>'청년 상시근로자수-2016'!Z31</f>
        <v>0</v>
      </c>
      <c r="J31" s="312">
        <f>'청년 상시근로자수-2016'!AA31</f>
        <v>0</v>
      </c>
      <c r="K31" s="313">
        <f>'청년 상시근로자수-2016'!AB31</f>
        <v>0</v>
      </c>
      <c r="L31" s="314">
        <f>'청년 상시근로자수-2016'!AD31</f>
        <v>0</v>
      </c>
      <c r="M31" s="312">
        <f>'청년 상시근로자수-2016'!AE31</f>
        <v>0</v>
      </c>
      <c r="N31" s="313">
        <f>'청년 상시근로자수-2016'!AF31</f>
        <v>0</v>
      </c>
      <c r="O31" s="314">
        <f>'청년 상시근로자수-2016'!AH31</f>
        <v>0</v>
      </c>
      <c r="P31" s="312">
        <f>'청년 상시근로자수-2016'!AI31</f>
        <v>0</v>
      </c>
      <c r="Q31" s="313">
        <f>'청년 상시근로자수-2016'!AJ31</f>
        <v>0</v>
      </c>
      <c r="R31" s="314">
        <f>'청년 상시근로자수-2016'!AL31</f>
        <v>0</v>
      </c>
      <c r="S31" s="312">
        <f>'청년 상시근로자수-2016'!AM31</f>
        <v>0</v>
      </c>
      <c r="T31" s="313">
        <f>'청년 상시근로자수-2016'!AN31</f>
        <v>0</v>
      </c>
      <c r="U31" s="314">
        <f>'청년 상시근로자수-2016'!AP31</f>
        <v>0</v>
      </c>
      <c r="V31" s="312">
        <f>'청년 상시근로자수-2016'!AQ31</f>
        <v>0</v>
      </c>
      <c r="W31" s="313">
        <f>'청년 상시근로자수-2016'!AR31</f>
        <v>0</v>
      </c>
      <c r="X31" s="314">
        <f>'청년 상시근로자수-2016'!AT31</f>
        <v>0</v>
      </c>
      <c r="Y31" s="312">
        <f>'청년 상시근로자수-2016'!AU31</f>
        <v>0</v>
      </c>
      <c r="Z31" s="313">
        <f>'청년 상시근로자수-2016'!AV31</f>
        <v>0</v>
      </c>
      <c r="AA31" s="314">
        <f>'청년 상시근로자수-2016'!AX31</f>
        <v>0</v>
      </c>
      <c r="AB31" s="312">
        <f>'청년 상시근로자수-2016'!AY31</f>
        <v>0</v>
      </c>
      <c r="AC31" s="313">
        <f>'청년 상시근로자수-2016'!AZ31</f>
        <v>0</v>
      </c>
      <c r="AD31" s="314">
        <f>'청년 상시근로자수-2016'!BB31</f>
        <v>0</v>
      </c>
      <c r="AE31" s="312">
        <f>'청년 상시근로자수-2016'!BC31</f>
        <v>0</v>
      </c>
      <c r="AF31" s="313">
        <f>'청년 상시근로자수-2016'!BD31</f>
        <v>0</v>
      </c>
      <c r="AG31" s="314">
        <f>'청년 상시근로자수-2016'!BF31</f>
        <v>0</v>
      </c>
      <c r="AH31" s="312">
        <f>'청년 상시근로자수-2016'!BG31</f>
        <v>0</v>
      </c>
      <c r="AI31" s="313">
        <f>'청년 상시근로자수-2016'!BH31</f>
        <v>0</v>
      </c>
      <c r="AJ31" s="314">
        <f>'청년 상시근로자수-2016'!BJ31</f>
        <v>0</v>
      </c>
      <c r="AK31" s="312">
        <f>'청년 상시근로자수-2016'!BK31</f>
        <v>0</v>
      </c>
      <c r="AL31" s="313">
        <f>'청년 상시근로자수-2016'!BL31</f>
        <v>0</v>
      </c>
      <c r="AM31" s="314">
        <f>'청년 상시근로자수-2016'!BN31</f>
        <v>0</v>
      </c>
      <c r="AN31" s="312">
        <f>'청년 상시근로자수-2016'!BO31</f>
        <v>0</v>
      </c>
      <c r="AO31" s="313">
        <f>'청년 상시근로자수-2016'!BP31</f>
        <v>0</v>
      </c>
      <c r="AP31" s="314">
        <f>'청년 상시근로자수-2016'!BR31</f>
        <v>0</v>
      </c>
      <c r="AQ31" s="429">
        <f t="shared" si="0"/>
        <v>0</v>
      </c>
      <c r="AR31" s="336">
        <f t="shared" si="1"/>
        <v>0</v>
      </c>
      <c r="AS31" s="358">
        <f>'청년 상시근로자수-2016'!CE31</f>
        <v>0</v>
      </c>
      <c r="AT31" s="359">
        <f>'청년 상시근로자수-2016'!CF31</f>
        <v>0</v>
      </c>
      <c r="AU31" s="340">
        <f t="shared" si="2"/>
        <v>0</v>
      </c>
      <c r="AV31" s="308" t="str">
        <f t="shared" si="3"/>
        <v/>
      </c>
    </row>
    <row r="32" spans="1:48" hidden="1">
      <c r="A32" s="327">
        <f t="shared" si="4"/>
        <v>28</v>
      </c>
      <c r="B32" s="318" t="str">
        <f>IF('청년 상시근로자수-2016'!C32="","",'청년 상시근로자수-2016'!C32)</f>
        <v/>
      </c>
      <c r="C32" s="319" t="str">
        <f>IF('청년 상시근로자수-2016'!E32="","",'청년 상시근로자수-2016'!E32)</f>
        <v/>
      </c>
      <c r="D32" s="332" t="str">
        <f>IF('청년 상시근로자수-2016'!I32="","",'청년 상시근로자수-2016'!I32)</f>
        <v/>
      </c>
      <c r="E32" s="332" t="str">
        <f>IF('청년 상시근로자수-2016'!J32="","",'청년 상시근로자수-2016'!J32)</f>
        <v/>
      </c>
      <c r="F32" s="424" t="str">
        <f>IF('청년 상시근로자수-2016'!H32="","",'청년 상시근로자수-2016'!H32)</f>
        <v/>
      </c>
      <c r="G32" s="312">
        <f>'청년 상시근로자수-2016'!W32</f>
        <v>0</v>
      </c>
      <c r="H32" s="313">
        <f>'청년 상시근로자수-2016'!X32</f>
        <v>0</v>
      </c>
      <c r="I32" s="314">
        <f>'청년 상시근로자수-2016'!Z32</f>
        <v>0</v>
      </c>
      <c r="J32" s="312">
        <f>'청년 상시근로자수-2016'!AA32</f>
        <v>0</v>
      </c>
      <c r="K32" s="313">
        <f>'청년 상시근로자수-2016'!AB32</f>
        <v>0</v>
      </c>
      <c r="L32" s="314">
        <f>'청년 상시근로자수-2016'!AD32</f>
        <v>0</v>
      </c>
      <c r="M32" s="312">
        <f>'청년 상시근로자수-2016'!AE32</f>
        <v>0</v>
      </c>
      <c r="N32" s="313">
        <f>'청년 상시근로자수-2016'!AF32</f>
        <v>0</v>
      </c>
      <c r="O32" s="314">
        <f>'청년 상시근로자수-2016'!AH32</f>
        <v>0</v>
      </c>
      <c r="P32" s="312">
        <f>'청년 상시근로자수-2016'!AI32</f>
        <v>0</v>
      </c>
      <c r="Q32" s="313">
        <f>'청년 상시근로자수-2016'!AJ32</f>
        <v>0</v>
      </c>
      <c r="R32" s="314">
        <f>'청년 상시근로자수-2016'!AL32</f>
        <v>0</v>
      </c>
      <c r="S32" s="312">
        <f>'청년 상시근로자수-2016'!AM32</f>
        <v>0</v>
      </c>
      <c r="T32" s="313">
        <f>'청년 상시근로자수-2016'!AN32</f>
        <v>0</v>
      </c>
      <c r="U32" s="314">
        <f>'청년 상시근로자수-2016'!AP32</f>
        <v>0</v>
      </c>
      <c r="V32" s="312">
        <f>'청년 상시근로자수-2016'!AQ32</f>
        <v>0</v>
      </c>
      <c r="W32" s="313">
        <f>'청년 상시근로자수-2016'!AR32</f>
        <v>0</v>
      </c>
      <c r="X32" s="314">
        <f>'청년 상시근로자수-2016'!AT32</f>
        <v>0</v>
      </c>
      <c r="Y32" s="312">
        <f>'청년 상시근로자수-2016'!AU32</f>
        <v>0</v>
      </c>
      <c r="Z32" s="313">
        <f>'청년 상시근로자수-2016'!AV32</f>
        <v>0</v>
      </c>
      <c r="AA32" s="314">
        <f>'청년 상시근로자수-2016'!AX32</f>
        <v>0</v>
      </c>
      <c r="AB32" s="312">
        <f>'청년 상시근로자수-2016'!AY32</f>
        <v>0</v>
      </c>
      <c r="AC32" s="313">
        <f>'청년 상시근로자수-2016'!AZ32</f>
        <v>0</v>
      </c>
      <c r="AD32" s="314">
        <f>'청년 상시근로자수-2016'!BB32</f>
        <v>0</v>
      </c>
      <c r="AE32" s="312">
        <f>'청년 상시근로자수-2016'!BC32</f>
        <v>0</v>
      </c>
      <c r="AF32" s="313">
        <f>'청년 상시근로자수-2016'!BD32</f>
        <v>0</v>
      </c>
      <c r="AG32" s="314">
        <f>'청년 상시근로자수-2016'!BF32</f>
        <v>0</v>
      </c>
      <c r="AH32" s="312">
        <f>'청년 상시근로자수-2016'!BG32</f>
        <v>0</v>
      </c>
      <c r="AI32" s="313">
        <f>'청년 상시근로자수-2016'!BH32</f>
        <v>0</v>
      </c>
      <c r="AJ32" s="314">
        <f>'청년 상시근로자수-2016'!BJ32</f>
        <v>0</v>
      </c>
      <c r="AK32" s="312">
        <f>'청년 상시근로자수-2016'!BK32</f>
        <v>0</v>
      </c>
      <c r="AL32" s="313">
        <f>'청년 상시근로자수-2016'!BL32</f>
        <v>0</v>
      </c>
      <c r="AM32" s="314">
        <f>'청년 상시근로자수-2016'!BN32</f>
        <v>0</v>
      </c>
      <c r="AN32" s="312">
        <f>'청년 상시근로자수-2016'!BO32</f>
        <v>0</v>
      </c>
      <c r="AO32" s="313">
        <f>'청년 상시근로자수-2016'!BP32</f>
        <v>0</v>
      </c>
      <c r="AP32" s="314">
        <f>'청년 상시근로자수-2016'!BR32</f>
        <v>0</v>
      </c>
      <c r="AQ32" s="429">
        <f t="shared" si="0"/>
        <v>0</v>
      </c>
      <c r="AR32" s="336">
        <f t="shared" si="1"/>
        <v>0</v>
      </c>
      <c r="AS32" s="358">
        <f>'청년 상시근로자수-2016'!CE32</f>
        <v>0</v>
      </c>
      <c r="AT32" s="359">
        <f>'청년 상시근로자수-2016'!CF32</f>
        <v>0</v>
      </c>
      <c r="AU32" s="340">
        <f t="shared" si="2"/>
        <v>0</v>
      </c>
      <c r="AV32" s="308" t="str">
        <f t="shared" si="3"/>
        <v/>
      </c>
    </row>
    <row r="33" spans="1:48" hidden="1">
      <c r="A33" s="327">
        <f t="shared" si="4"/>
        <v>29</v>
      </c>
      <c r="B33" s="318" t="str">
        <f>IF('청년 상시근로자수-2016'!C33="","",'청년 상시근로자수-2016'!C33)</f>
        <v/>
      </c>
      <c r="C33" s="319" t="str">
        <f>IF('청년 상시근로자수-2016'!E33="","",'청년 상시근로자수-2016'!E33)</f>
        <v/>
      </c>
      <c r="D33" s="332" t="str">
        <f>IF('청년 상시근로자수-2016'!I33="","",'청년 상시근로자수-2016'!I33)</f>
        <v/>
      </c>
      <c r="E33" s="332" t="str">
        <f>IF('청년 상시근로자수-2016'!J33="","",'청년 상시근로자수-2016'!J33)</f>
        <v/>
      </c>
      <c r="F33" s="424" t="str">
        <f>IF('청년 상시근로자수-2016'!H33="","",'청년 상시근로자수-2016'!H33)</f>
        <v/>
      </c>
      <c r="G33" s="312">
        <f>'청년 상시근로자수-2016'!W33</f>
        <v>0</v>
      </c>
      <c r="H33" s="313">
        <f>'청년 상시근로자수-2016'!X33</f>
        <v>0</v>
      </c>
      <c r="I33" s="314">
        <f>'청년 상시근로자수-2016'!Z33</f>
        <v>0</v>
      </c>
      <c r="J33" s="312">
        <f>'청년 상시근로자수-2016'!AA33</f>
        <v>0</v>
      </c>
      <c r="K33" s="313">
        <f>'청년 상시근로자수-2016'!AB33</f>
        <v>0</v>
      </c>
      <c r="L33" s="314">
        <f>'청년 상시근로자수-2016'!AD33</f>
        <v>0</v>
      </c>
      <c r="M33" s="312">
        <f>'청년 상시근로자수-2016'!AE33</f>
        <v>0</v>
      </c>
      <c r="N33" s="313">
        <f>'청년 상시근로자수-2016'!AF33</f>
        <v>0</v>
      </c>
      <c r="O33" s="314">
        <f>'청년 상시근로자수-2016'!AH33</f>
        <v>0</v>
      </c>
      <c r="P33" s="312">
        <f>'청년 상시근로자수-2016'!AI33</f>
        <v>0</v>
      </c>
      <c r="Q33" s="313">
        <f>'청년 상시근로자수-2016'!AJ33</f>
        <v>0</v>
      </c>
      <c r="R33" s="314">
        <f>'청년 상시근로자수-2016'!AL33</f>
        <v>0</v>
      </c>
      <c r="S33" s="312">
        <f>'청년 상시근로자수-2016'!AM33</f>
        <v>0</v>
      </c>
      <c r="T33" s="313">
        <f>'청년 상시근로자수-2016'!AN33</f>
        <v>0</v>
      </c>
      <c r="U33" s="314">
        <f>'청년 상시근로자수-2016'!AP33</f>
        <v>0</v>
      </c>
      <c r="V33" s="312">
        <f>'청년 상시근로자수-2016'!AQ33</f>
        <v>0</v>
      </c>
      <c r="W33" s="313">
        <f>'청년 상시근로자수-2016'!AR33</f>
        <v>0</v>
      </c>
      <c r="X33" s="314">
        <f>'청년 상시근로자수-2016'!AT33</f>
        <v>0</v>
      </c>
      <c r="Y33" s="312">
        <f>'청년 상시근로자수-2016'!AU33</f>
        <v>0</v>
      </c>
      <c r="Z33" s="313">
        <f>'청년 상시근로자수-2016'!AV33</f>
        <v>0</v>
      </c>
      <c r="AA33" s="314">
        <f>'청년 상시근로자수-2016'!AX33</f>
        <v>0</v>
      </c>
      <c r="AB33" s="312">
        <f>'청년 상시근로자수-2016'!AY33</f>
        <v>0</v>
      </c>
      <c r="AC33" s="313">
        <f>'청년 상시근로자수-2016'!AZ33</f>
        <v>0</v>
      </c>
      <c r="AD33" s="314">
        <f>'청년 상시근로자수-2016'!BB33</f>
        <v>0</v>
      </c>
      <c r="AE33" s="312">
        <f>'청년 상시근로자수-2016'!BC33</f>
        <v>0</v>
      </c>
      <c r="AF33" s="313">
        <f>'청년 상시근로자수-2016'!BD33</f>
        <v>0</v>
      </c>
      <c r="AG33" s="314">
        <f>'청년 상시근로자수-2016'!BF33</f>
        <v>0</v>
      </c>
      <c r="AH33" s="312">
        <f>'청년 상시근로자수-2016'!BG33</f>
        <v>0</v>
      </c>
      <c r="AI33" s="313">
        <f>'청년 상시근로자수-2016'!BH33</f>
        <v>0</v>
      </c>
      <c r="AJ33" s="314">
        <f>'청년 상시근로자수-2016'!BJ33</f>
        <v>0</v>
      </c>
      <c r="AK33" s="312">
        <f>'청년 상시근로자수-2016'!BK33</f>
        <v>0</v>
      </c>
      <c r="AL33" s="313">
        <f>'청년 상시근로자수-2016'!BL33</f>
        <v>0</v>
      </c>
      <c r="AM33" s="314">
        <f>'청년 상시근로자수-2016'!BN33</f>
        <v>0</v>
      </c>
      <c r="AN33" s="312">
        <f>'청년 상시근로자수-2016'!BO33</f>
        <v>0</v>
      </c>
      <c r="AO33" s="313">
        <f>'청년 상시근로자수-2016'!BP33</f>
        <v>0</v>
      </c>
      <c r="AP33" s="314">
        <f>'청년 상시근로자수-2016'!BR33</f>
        <v>0</v>
      </c>
      <c r="AQ33" s="429">
        <f t="shared" si="0"/>
        <v>0</v>
      </c>
      <c r="AR33" s="336">
        <f t="shared" si="1"/>
        <v>0</v>
      </c>
      <c r="AS33" s="358">
        <f>'청년 상시근로자수-2016'!CE33</f>
        <v>0</v>
      </c>
      <c r="AT33" s="359">
        <f>'청년 상시근로자수-2016'!CF33</f>
        <v>0</v>
      </c>
      <c r="AU33" s="340">
        <f t="shared" si="2"/>
        <v>0</v>
      </c>
      <c r="AV33" s="308" t="str">
        <f t="shared" si="3"/>
        <v/>
      </c>
    </row>
    <row r="34" spans="1:48" hidden="1">
      <c r="A34" s="327">
        <f t="shared" si="4"/>
        <v>30</v>
      </c>
      <c r="B34" s="318" t="str">
        <f>IF('청년 상시근로자수-2016'!C34="","",'청년 상시근로자수-2016'!C34)</f>
        <v/>
      </c>
      <c r="C34" s="319" t="str">
        <f>IF('청년 상시근로자수-2016'!E34="","",'청년 상시근로자수-2016'!E34)</f>
        <v/>
      </c>
      <c r="D34" s="332" t="str">
        <f>IF('청년 상시근로자수-2016'!I34="","",'청년 상시근로자수-2016'!I34)</f>
        <v/>
      </c>
      <c r="E34" s="332" t="str">
        <f>IF('청년 상시근로자수-2016'!J34="","",'청년 상시근로자수-2016'!J34)</f>
        <v/>
      </c>
      <c r="F34" s="424" t="str">
        <f>IF('청년 상시근로자수-2016'!H34="","",'청년 상시근로자수-2016'!H34)</f>
        <v/>
      </c>
      <c r="G34" s="312">
        <f>'청년 상시근로자수-2016'!W34</f>
        <v>0</v>
      </c>
      <c r="H34" s="313">
        <f>'청년 상시근로자수-2016'!X34</f>
        <v>0</v>
      </c>
      <c r="I34" s="314">
        <f>'청년 상시근로자수-2016'!Z34</f>
        <v>0</v>
      </c>
      <c r="J34" s="312">
        <f>'청년 상시근로자수-2016'!AA34</f>
        <v>0</v>
      </c>
      <c r="K34" s="313">
        <f>'청년 상시근로자수-2016'!AB34</f>
        <v>0</v>
      </c>
      <c r="L34" s="314">
        <f>'청년 상시근로자수-2016'!AD34</f>
        <v>0</v>
      </c>
      <c r="M34" s="312">
        <f>'청년 상시근로자수-2016'!AE34</f>
        <v>0</v>
      </c>
      <c r="N34" s="313">
        <f>'청년 상시근로자수-2016'!AF34</f>
        <v>0</v>
      </c>
      <c r="O34" s="314">
        <f>'청년 상시근로자수-2016'!AH34</f>
        <v>0</v>
      </c>
      <c r="P34" s="312">
        <f>'청년 상시근로자수-2016'!AI34</f>
        <v>0</v>
      </c>
      <c r="Q34" s="313">
        <f>'청년 상시근로자수-2016'!AJ34</f>
        <v>0</v>
      </c>
      <c r="R34" s="314">
        <f>'청년 상시근로자수-2016'!AL34</f>
        <v>0</v>
      </c>
      <c r="S34" s="312">
        <f>'청년 상시근로자수-2016'!AM34</f>
        <v>0</v>
      </c>
      <c r="T34" s="313">
        <f>'청년 상시근로자수-2016'!AN34</f>
        <v>0</v>
      </c>
      <c r="U34" s="314">
        <f>'청년 상시근로자수-2016'!AP34</f>
        <v>0</v>
      </c>
      <c r="V34" s="312">
        <f>'청년 상시근로자수-2016'!AQ34</f>
        <v>0</v>
      </c>
      <c r="W34" s="313">
        <f>'청년 상시근로자수-2016'!AR34</f>
        <v>0</v>
      </c>
      <c r="X34" s="314">
        <f>'청년 상시근로자수-2016'!AT34</f>
        <v>0</v>
      </c>
      <c r="Y34" s="312">
        <f>'청년 상시근로자수-2016'!AU34</f>
        <v>0</v>
      </c>
      <c r="Z34" s="313">
        <f>'청년 상시근로자수-2016'!AV34</f>
        <v>0</v>
      </c>
      <c r="AA34" s="314">
        <f>'청년 상시근로자수-2016'!AX34</f>
        <v>0</v>
      </c>
      <c r="AB34" s="312">
        <f>'청년 상시근로자수-2016'!AY34</f>
        <v>0</v>
      </c>
      <c r="AC34" s="313">
        <f>'청년 상시근로자수-2016'!AZ34</f>
        <v>0</v>
      </c>
      <c r="AD34" s="314">
        <f>'청년 상시근로자수-2016'!BB34</f>
        <v>0</v>
      </c>
      <c r="AE34" s="312">
        <f>'청년 상시근로자수-2016'!BC34</f>
        <v>0</v>
      </c>
      <c r="AF34" s="313">
        <f>'청년 상시근로자수-2016'!BD34</f>
        <v>0</v>
      </c>
      <c r="AG34" s="314">
        <f>'청년 상시근로자수-2016'!BF34</f>
        <v>0</v>
      </c>
      <c r="AH34" s="312">
        <f>'청년 상시근로자수-2016'!BG34</f>
        <v>0</v>
      </c>
      <c r="AI34" s="313">
        <f>'청년 상시근로자수-2016'!BH34</f>
        <v>0</v>
      </c>
      <c r="AJ34" s="314">
        <f>'청년 상시근로자수-2016'!BJ34</f>
        <v>0</v>
      </c>
      <c r="AK34" s="312">
        <f>'청년 상시근로자수-2016'!BK34</f>
        <v>0</v>
      </c>
      <c r="AL34" s="313">
        <f>'청년 상시근로자수-2016'!BL34</f>
        <v>0</v>
      </c>
      <c r="AM34" s="314">
        <f>'청년 상시근로자수-2016'!BN34</f>
        <v>0</v>
      </c>
      <c r="AN34" s="312">
        <f>'청년 상시근로자수-2016'!BO34</f>
        <v>0</v>
      </c>
      <c r="AO34" s="313">
        <f>'청년 상시근로자수-2016'!BP34</f>
        <v>0</v>
      </c>
      <c r="AP34" s="314">
        <f>'청년 상시근로자수-2016'!BR34</f>
        <v>0</v>
      </c>
      <c r="AQ34" s="429">
        <f t="shared" si="0"/>
        <v>0</v>
      </c>
      <c r="AR34" s="336">
        <f t="shared" si="1"/>
        <v>0</v>
      </c>
      <c r="AS34" s="358">
        <f>'청년 상시근로자수-2016'!CE34</f>
        <v>0</v>
      </c>
      <c r="AT34" s="359">
        <f>'청년 상시근로자수-2016'!CF34</f>
        <v>0</v>
      </c>
      <c r="AU34" s="340">
        <f t="shared" si="2"/>
        <v>0</v>
      </c>
      <c r="AV34" s="308" t="str">
        <f t="shared" si="3"/>
        <v/>
      </c>
    </row>
    <row r="35" spans="1:48" hidden="1">
      <c r="A35" s="327">
        <f t="shared" si="4"/>
        <v>31</v>
      </c>
      <c r="B35" s="318" t="str">
        <f>IF('청년 상시근로자수-2016'!C35="","",'청년 상시근로자수-2016'!C35)</f>
        <v/>
      </c>
      <c r="C35" s="319" t="str">
        <f>IF('청년 상시근로자수-2016'!E35="","",'청년 상시근로자수-2016'!E35)</f>
        <v/>
      </c>
      <c r="D35" s="332" t="str">
        <f>IF('청년 상시근로자수-2016'!I35="","",'청년 상시근로자수-2016'!I35)</f>
        <v/>
      </c>
      <c r="E35" s="332" t="str">
        <f>IF('청년 상시근로자수-2016'!J35="","",'청년 상시근로자수-2016'!J35)</f>
        <v/>
      </c>
      <c r="F35" s="424" t="str">
        <f>IF('청년 상시근로자수-2016'!H35="","",'청년 상시근로자수-2016'!H35)</f>
        <v/>
      </c>
      <c r="G35" s="312">
        <f>'청년 상시근로자수-2016'!W35</f>
        <v>0</v>
      </c>
      <c r="H35" s="313">
        <f>'청년 상시근로자수-2016'!X35</f>
        <v>0</v>
      </c>
      <c r="I35" s="314">
        <f>'청년 상시근로자수-2016'!Z35</f>
        <v>0</v>
      </c>
      <c r="J35" s="312">
        <f>'청년 상시근로자수-2016'!AA35</f>
        <v>0</v>
      </c>
      <c r="K35" s="313">
        <f>'청년 상시근로자수-2016'!AB35</f>
        <v>0</v>
      </c>
      <c r="L35" s="314">
        <f>'청년 상시근로자수-2016'!AD35</f>
        <v>0</v>
      </c>
      <c r="M35" s="312">
        <f>'청년 상시근로자수-2016'!AE35</f>
        <v>0</v>
      </c>
      <c r="N35" s="313">
        <f>'청년 상시근로자수-2016'!AF35</f>
        <v>0</v>
      </c>
      <c r="O35" s="314">
        <f>'청년 상시근로자수-2016'!AH35</f>
        <v>0</v>
      </c>
      <c r="P35" s="312">
        <f>'청년 상시근로자수-2016'!AI35</f>
        <v>0</v>
      </c>
      <c r="Q35" s="313">
        <f>'청년 상시근로자수-2016'!AJ35</f>
        <v>0</v>
      </c>
      <c r="R35" s="314">
        <f>'청년 상시근로자수-2016'!AL35</f>
        <v>0</v>
      </c>
      <c r="S35" s="312">
        <f>'청년 상시근로자수-2016'!AM35</f>
        <v>0</v>
      </c>
      <c r="T35" s="313">
        <f>'청년 상시근로자수-2016'!AN35</f>
        <v>0</v>
      </c>
      <c r="U35" s="314">
        <f>'청년 상시근로자수-2016'!AP35</f>
        <v>0</v>
      </c>
      <c r="V35" s="312">
        <f>'청년 상시근로자수-2016'!AQ35</f>
        <v>0</v>
      </c>
      <c r="W35" s="313">
        <f>'청년 상시근로자수-2016'!AR35</f>
        <v>0</v>
      </c>
      <c r="X35" s="314">
        <f>'청년 상시근로자수-2016'!AT35</f>
        <v>0</v>
      </c>
      <c r="Y35" s="312">
        <f>'청년 상시근로자수-2016'!AU35</f>
        <v>0</v>
      </c>
      <c r="Z35" s="313">
        <f>'청년 상시근로자수-2016'!AV35</f>
        <v>0</v>
      </c>
      <c r="AA35" s="314">
        <f>'청년 상시근로자수-2016'!AX35</f>
        <v>0</v>
      </c>
      <c r="AB35" s="312">
        <f>'청년 상시근로자수-2016'!AY35</f>
        <v>0</v>
      </c>
      <c r="AC35" s="313">
        <f>'청년 상시근로자수-2016'!AZ35</f>
        <v>0</v>
      </c>
      <c r="AD35" s="314">
        <f>'청년 상시근로자수-2016'!BB35</f>
        <v>0</v>
      </c>
      <c r="AE35" s="312">
        <f>'청년 상시근로자수-2016'!BC35</f>
        <v>0</v>
      </c>
      <c r="AF35" s="313">
        <f>'청년 상시근로자수-2016'!BD35</f>
        <v>0</v>
      </c>
      <c r="AG35" s="314">
        <f>'청년 상시근로자수-2016'!BF35</f>
        <v>0</v>
      </c>
      <c r="AH35" s="312">
        <f>'청년 상시근로자수-2016'!BG35</f>
        <v>0</v>
      </c>
      <c r="AI35" s="313">
        <f>'청년 상시근로자수-2016'!BH35</f>
        <v>0</v>
      </c>
      <c r="AJ35" s="314">
        <f>'청년 상시근로자수-2016'!BJ35</f>
        <v>0</v>
      </c>
      <c r="AK35" s="312">
        <f>'청년 상시근로자수-2016'!BK35</f>
        <v>0</v>
      </c>
      <c r="AL35" s="313">
        <f>'청년 상시근로자수-2016'!BL35</f>
        <v>0</v>
      </c>
      <c r="AM35" s="314">
        <f>'청년 상시근로자수-2016'!BN35</f>
        <v>0</v>
      </c>
      <c r="AN35" s="312">
        <f>'청년 상시근로자수-2016'!BO35</f>
        <v>0</v>
      </c>
      <c r="AO35" s="313">
        <f>'청년 상시근로자수-2016'!BP35</f>
        <v>0</v>
      </c>
      <c r="AP35" s="314">
        <f>'청년 상시근로자수-2016'!BR35</f>
        <v>0</v>
      </c>
      <c r="AQ35" s="429">
        <f t="shared" si="0"/>
        <v>0</v>
      </c>
      <c r="AR35" s="336">
        <f t="shared" si="1"/>
        <v>0</v>
      </c>
      <c r="AS35" s="358">
        <f>'청년 상시근로자수-2016'!CE35</f>
        <v>0</v>
      </c>
      <c r="AT35" s="359">
        <f>'청년 상시근로자수-2016'!CF35</f>
        <v>0</v>
      </c>
      <c r="AU35" s="340">
        <f t="shared" si="2"/>
        <v>0</v>
      </c>
      <c r="AV35" s="308" t="str">
        <f t="shared" si="3"/>
        <v/>
      </c>
    </row>
    <row r="36" spans="1:48" hidden="1">
      <c r="A36" s="327">
        <f t="shared" si="4"/>
        <v>32</v>
      </c>
      <c r="B36" s="318" t="str">
        <f>IF('청년 상시근로자수-2016'!C36="","",'청년 상시근로자수-2016'!C36)</f>
        <v/>
      </c>
      <c r="C36" s="319" t="str">
        <f>IF('청년 상시근로자수-2016'!E36="","",'청년 상시근로자수-2016'!E36)</f>
        <v/>
      </c>
      <c r="D36" s="332" t="str">
        <f>IF('청년 상시근로자수-2016'!I36="","",'청년 상시근로자수-2016'!I36)</f>
        <v/>
      </c>
      <c r="E36" s="332" t="str">
        <f>IF('청년 상시근로자수-2016'!J36="","",'청년 상시근로자수-2016'!J36)</f>
        <v/>
      </c>
      <c r="F36" s="424" t="str">
        <f>IF('청년 상시근로자수-2016'!H36="","",'청년 상시근로자수-2016'!H36)</f>
        <v/>
      </c>
      <c r="G36" s="312">
        <f>'청년 상시근로자수-2016'!W36</f>
        <v>0</v>
      </c>
      <c r="H36" s="313">
        <f>'청년 상시근로자수-2016'!X36</f>
        <v>0</v>
      </c>
      <c r="I36" s="314">
        <f>'청년 상시근로자수-2016'!Z36</f>
        <v>0</v>
      </c>
      <c r="J36" s="312">
        <f>'청년 상시근로자수-2016'!AA36</f>
        <v>0</v>
      </c>
      <c r="K36" s="313">
        <f>'청년 상시근로자수-2016'!AB36</f>
        <v>0</v>
      </c>
      <c r="L36" s="314">
        <f>'청년 상시근로자수-2016'!AD36</f>
        <v>0</v>
      </c>
      <c r="M36" s="312">
        <f>'청년 상시근로자수-2016'!AE36</f>
        <v>0</v>
      </c>
      <c r="N36" s="313">
        <f>'청년 상시근로자수-2016'!AF36</f>
        <v>0</v>
      </c>
      <c r="O36" s="314">
        <f>'청년 상시근로자수-2016'!AH36</f>
        <v>0</v>
      </c>
      <c r="P36" s="312">
        <f>'청년 상시근로자수-2016'!AI36</f>
        <v>0</v>
      </c>
      <c r="Q36" s="313">
        <f>'청년 상시근로자수-2016'!AJ36</f>
        <v>0</v>
      </c>
      <c r="R36" s="314">
        <f>'청년 상시근로자수-2016'!AL36</f>
        <v>0</v>
      </c>
      <c r="S36" s="312">
        <f>'청년 상시근로자수-2016'!AM36</f>
        <v>0</v>
      </c>
      <c r="T36" s="313">
        <f>'청년 상시근로자수-2016'!AN36</f>
        <v>0</v>
      </c>
      <c r="U36" s="314">
        <f>'청년 상시근로자수-2016'!AP36</f>
        <v>0</v>
      </c>
      <c r="V36" s="312">
        <f>'청년 상시근로자수-2016'!AQ36</f>
        <v>0</v>
      </c>
      <c r="W36" s="313">
        <f>'청년 상시근로자수-2016'!AR36</f>
        <v>0</v>
      </c>
      <c r="X36" s="314">
        <f>'청년 상시근로자수-2016'!AT36</f>
        <v>0</v>
      </c>
      <c r="Y36" s="312">
        <f>'청년 상시근로자수-2016'!AU36</f>
        <v>0</v>
      </c>
      <c r="Z36" s="313">
        <f>'청년 상시근로자수-2016'!AV36</f>
        <v>0</v>
      </c>
      <c r="AA36" s="314">
        <f>'청년 상시근로자수-2016'!AX36</f>
        <v>0</v>
      </c>
      <c r="AB36" s="312">
        <f>'청년 상시근로자수-2016'!AY36</f>
        <v>0</v>
      </c>
      <c r="AC36" s="313">
        <f>'청년 상시근로자수-2016'!AZ36</f>
        <v>0</v>
      </c>
      <c r="AD36" s="314">
        <f>'청년 상시근로자수-2016'!BB36</f>
        <v>0</v>
      </c>
      <c r="AE36" s="312">
        <f>'청년 상시근로자수-2016'!BC36</f>
        <v>0</v>
      </c>
      <c r="AF36" s="313">
        <f>'청년 상시근로자수-2016'!BD36</f>
        <v>0</v>
      </c>
      <c r="AG36" s="314">
        <f>'청년 상시근로자수-2016'!BF36</f>
        <v>0</v>
      </c>
      <c r="AH36" s="312">
        <f>'청년 상시근로자수-2016'!BG36</f>
        <v>0</v>
      </c>
      <c r="AI36" s="313">
        <f>'청년 상시근로자수-2016'!BH36</f>
        <v>0</v>
      </c>
      <c r="AJ36" s="314">
        <f>'청년 상시근로자수-2016'!BJ36</f>
        <v>0</v>
      </c>
      <c r="AK36" s="312">
        <f>'청년 상시근로자수-2016'!BK36</f>
        <v>0</v>
      </c>
      <c r="AL36" s="313">
        <f>'청년 상시근로자수-2016'!BL36</f>
        <v>0</v>
      </c>
      <c r="AM36" s="314">
        <f>'청년 상시근로자수-2016'!BN36</f>
        <v>0</v>
      </c>
      <c r="AN36" s="312">
        <f>'청년 상시근로자수-2016'!BO36</f>
        <v>0</v>
      </c>
      <c r="AO36" s="313">
        <f>'청년 상시근로자수-2016'!BP36</f>
        <v>0</v>
      </c>
      <c r="AP36" s="314">
        <f>'청년 상시근로자수-2016'!BR36</f>
        <v>0</v>
      </c>
      <c r="AQ36" s="429">
        <f t="shared" si="0"/>
        <v>0</v>
      </c>
      <c r="AR36" s="336">
        <f t="shared" si="1"/>
        <v>0</v>
      </c>
      <c r="AS36" s="358">
        <f>'청년 상시근로자수-2016'!CE36</f>
        <v>0</v>
      </c>
      <c r="AT36" s="359">
        <f>'청년 상시근로자수-2016'!CF36</f>
        <v>0</v>
      </c>
      <c r="AU36" s="340">
        <f t="shared" si="2"/>
        <v>0</v>
      </c>
      <c r="AV36" s="308" t="str">
        <f t="shared" si="3"/>
        <v/>
      </c>
    </row>
    <row r="37" spans="1:48" hidden="1">
      <c r="A37" s="327">
        <f t="shared" si="4"/>
        <v>33</v>
      </c>
      <c r="B37" s="318" t="str">
        <f>IF('청년 상시근로자수-2016'!C37="","",'청년 상시근로자수-2016'!C37)</f>
        <v/>
      </c>
      <c r="C37" s="319" t="str">
        <f>IF('청년 상시근로자수-2016'!E37="","",'청년 상시근로자수-2016'!E37)</f>
        <v/>
      </c>
      <c r="D37" s="332" t="str">
        <f>IF('청년 상시근로자수-2016'!I37="","",'청년 상시근로자수-2016'!I37)</f>
        <v/>
      </c>
      <c r="E37" s="332" t="str">
        <f>IF('청년 상시근로자수-2016'!J37="","",'청년 상시근로자수-2016'!J37)</f>
        <v/>
      </c>
      <c r="F37" s="424" t="str">
        <f>IF('청년 상시근로자수-2016'!H37="","",'청년 상시근로자수-2016'!H37)</f>
        <v/>
      </c>
      <c r="G37" s="312">
        <f>'청년 상시근로자수-2016'!W37</f>
        <v>0</v>
      </c>
      <c r="H37" s="313">
        <f>'청년 상시근로자수-2016'!X37</f>
        <v>0</v>
      </c>
      <c r="I37" s="314">
        <f>'청년 상시근로자수-2016'!Z37</f>
        <v>0</v>
      </c>
      <c r="J37" s="312">
        <f>'청년 상시근로자수-2016'!AA37</f>
        <v>0</v>
      </c>
      <c r="K37" s="313">
        <f>'청년 상시근로자수-2016'!AB37</f>
        <v>0</v>
      </c>
      <c r="L37" s="314">
        <f>'청년 상시근로자수-2016'!AD37</f>
        <v>0</v>
      </c>
      <c r="M37" s="312">
        <f>'청년 상시근로자수-2016'!AE37</f>
        <v>0</v>
      </c>
      <c r="N37" s="313">
        <f>'청년 상시근로자수-2016'!AF37</f>
        <v>0</v>
      </c>
      <c r="O37" s="314">
        <f>'청년 상시근로자수-2016'!AH37</f>
        <v>0</v>
      </c>
      <c r="P37" s="312">
        <f>'청년 상시근로자수-2016'!AI37</f>
        <v>0</v>
      </c>
      <c r="Q37" s="313">
        <f>'청년 상시근로자수-2016'!AJ37</f>
        <v>0</v>
      </c>
      <c r="R37" s="314">
        <f>'청년 상시근로자수-2016'!AL37</f>
        <v>0</v>
      </c>
      <c r="S37" s="312">
        <f>'청년 상시근로자수-2016'!AM37</f>
        <v>0</v>
      </c>
      <c r="T37" s="313">
        <f>'청년 상시근로자수-2016'!AN37</f>
        <v>0</v>
      </c>
      <c r="U37" s="314">
        <f>'청년 상시근로자수-2016'!AP37</f>
        <v>0</v>
      </c>
      <c r="V37" s="312">
        <f>'청년 상시근로자수-2016'!AQ37</f>
        <v>0</v>
      </c>
      <c r="W37" s="313">
        <f>'청년 상시근로자수-2016'!AR37</f>
        <v>0</v>
      </c>
      <c r="X37" s="314">
        <f>'청년 상시근로자수-2016'!AT37</f>
        <v>0</v>
      </c>
      <c r="Y37" s="312">
        <f>'청년 상시근로자수-2016'!AU37</f>
        <v>0</v>
      </c>
      <c r="Z37" s="313">
        <f>'청년 상시근로자수-2016'!AV37</f>
        <v>0</v>
      </c>
      <c r="AA37" s="314">
        <f>'청년 상시근로자수-2016'!AX37</f>
        <v>0</v>
      </c>
      <c r="AB37" s="312">
        <f>'청년 상시근로자수-2016'!AY37</f>
        <v>0</v>
      </c>
      <c r="AC37" s="313">
        <f>'청년 상시근로자수-2016'!AZ37</f>
        <v>0</v>
      </c>
      <c r="AD37" s="314">
        <f>'청년 상시근로자수-2016'!BB37</f>
        <v>0</v>
      </c>
      <c r="AE37" s="312">
        <f>'청년 상시근로자수-2016'!BC37</f>
        <v>0</v>
      </c>
      <c r="AF37" s="313">
        <f>'청년 상시근로자수-2016'!BD37</f>
        <v>0</v>
      </c>
      <c r="AG37" s="314">
        <f>'청년 상시근로자수-2016'!BF37</f>
        <v>0</v>
      </c>
      <c r="AH37" s="312">
        <f>'청년 상시근로자수-2016'!BG37</f>
        <v>0</v>
      </c>
      <c r="AI37" s="313">
        <f>'청년 상시근로자수-2016'!BH37</f>
        <v>0</v>
      </c>
      <c r="AJ37" s="314">
        <f>'청년 상시근로자수-2016'!BJ37</f>
        <v>0</v>
      </c>
      <c r="AK37" s="312">
        <f>'청년 상시근로자수-2016'!BK37</f>
        <v>0</v>
      </c>
      <c r="AL37" s="313">
        <f>'청년 상시근로자수-2016'!BL37</f>
        <v>0</v>
      </c>
      <c r="AM37" s="314">
        <f>'청년 상시근로자수-2016'!BN37</f>
        <v>0</v>
      </c>
      <c r="AN37" s="312">
        <f>'청년 상시근로자수-2016'!BO37</f>
        <v>0</v>
      </c>
      <c r="AO37" s="313">
        <f>'청년 상시근로자수-2016'!BP37</f>
        <v>0</v>
      </c>
      <c r="AP37" s="314">
        <f>'청년 상시근로자수-2016'!BR37</f>
        <v>0</v>
      </c>
      <c r="AQ37" s="429">
        <f t="shared" si="0"/>
        <v>0</v>
      </c>
      <c r="AR37" s="336">
        <f t="shared" si="1"/>
        <v>0</v>
      </c>
      <c r="AS37" s="358">
        <f>'청년 상시근로자수-2016'!CE37</f>
        <v>0</v>
      </c>
      <c r="AT37" s="359">
        <f>'청년 상시근로자수-2016'!CF37</f>
        <v>0</v>
      </c>
      <c r="AU37" s="340">
        <f t="shared" si="2"/>
        <v>0</v>
      </c>
      <c r="AV37" s="308" t="str">
        <f t="shared" si="3"/>
        <v/>
      </c>
    </row>
    <row r="38" spans="1:48" hidden="1">
      <c r="A38" s="327">
        <f t="shared" si="4"/>
        <v>34</v>
      </c>
      <c r="B38" s="318" t="str">
        <f>IF('청년 상시근로자수-2016'!C38="","",'청년 상시근로자수-2016'!C38)</f>
        <v/>
      </c>
      <c r="C38" s="319" t="str">
        <f>IF('청년 상시근로자수-2016'!E38="","",'청년 상시근로자수-2016'!E38)</f>
        <v/>
      </c>
      <c r="D38" s="332" t="str">
        <f>IF('청년 상시근로자수-2016'!I38="","",'청년 상시근로자수-2016'!I38)</f>
        <v/>
      </c>
      <c r="E38" s="332" t="str">
        <f>IF('청년 상시근로자수-2016'!J38="","",'청년 상시근로자수-2016'!J38)</f>
        <v/>
      </c>
      <c r="F38" s="424" t="str">
        <f>IF('청년 상시근로자수-2016'!H38="","",'청년 상시근로자수-2016'!H38)</f>
        <v/>
      </c>
      <c r="G38" s="312">
        <f>'청년 상시근로자수-2016'!W38</f>
        <v>0</v>
      </c>
      <c r="H38" s="313">
        <f>'청년 상시근로자수-2016'!X38</f>
        <v>0</v>
      </c>
      <c r="I38" s="314">
        <f>'청년 상시근로자수-2016'!Z38</f>
        <v>0</v>
      </c>
      <c r="J38" s="312">
        <f>'청년 상시근로자수-2016'!AA38</f>
        <v>0</v>
      </c>
      <c r="K38" s="313">
        <f>'청년 상시근로자수-2016'!AB38</f>
        <v>0</v>
      </c>
      <c r="L38" s="314">
        <f>'청년 상시근로자수-2016'!AD38</f>
        <v>0</v>
      </c>
      <c r="M38" s="312">
        <f>'청년 상시근로자수-2016'!AE38</f>
        <v>0</v>
      </c>
      <c r="N38" s="313">
        <f>'청년 상시근로자수-2016'!AF38</f>
        <v>0</v>
      </c>
      <c r="O38" s="314">
        <f>'청년 상시근로자수-2016'!AH38</f>
        <v>0</v>
      </c>
      <c r="P38" s="312">
        <f>'청년 상시근로자수-2016'!AI38</f>
        <v>0</v>
      </c>
      <c r="Q38" s="313">
        <f>'청년 상시근로자수-2016'!AJ38</f>
        <v>0</v>
      </c>
      <c r="R38" s="314">
        <f>'청년 상시근로자수-2016'!AL38</f>
        <v>0</v>
      </c>
      <c r="S38" s="312">
        <f>'청년 상시근로자수-2016'!AM38</f>
        <v>0</v>
      </c>
      <c r="T38" s="313">
        <f>'청년 상시근로자수-2016'!AN38</f>
        <v>0</v>
      </c>
      <c r="U38" s="314">
        <f>'청년 상시근로자수-2016'!AP38</f>
        <v>0</v>
      </c>
      <c r="V38" s="312">
        <f>'청년 상시근로자수-2016'!AQ38</f>
        <v>0</v>
      </c>
      <c r="W38" s="313">
        <f>'청년 상시근로자수-2016'!AR38</f>
        <v>0</v>
      </c>
      <c r="X38" s="314">
        <f>'청년 상시근로자수-2016'!AT38</f>
        <v>0</v>
      </c>
      <c r="Y38" s="312">
        <f>'청년 상시근로자수-2016'!AU38</f>
        <v>0</v>
      </c>
      <c r="Z38" s="313">
        <f>'청년 상시근로자수-2016'!AV38</f>
        <v>0</v>
      </c>
      <c r="AA38" s="314">
        <f>'청년 상시근로자수-2016'!AX38</f>
        <v>0</v>
      </c>
      <c r="AB38" s="312">
        <f>'청년 상시근로자수-2016'!AY38</f>
        <v>0</v>
      </c>
      <c r="AC38" s="313">
        <f>'청년 상시근로자수-2016'!AZ38</f>
        <v>0</v>
      </c>
      <c r="AD38" s="314">
        <f>'청년 상시근로자수-2016'!BB38</f>
        <v>0</v>
      </c>
      <c r="AE38" s="312">
        <f>'청년 상시근로자수-2016'!BC38</f>
        <v>0</v>
      </c>
      <c r="AF38" s="313">
        <f>'청년 상시근로자수-2016'!BD38</f>
        <v>0</v>
      </c>
      <c r="AG38" s="314">
        <f>'청년 상시근로자수-2016'!BF38</f>
        <v>0</v>
      </c>
      <c r="AH38" s="312">
        <f>'청년 상시근로자수-2016'!BG38</f>
        <v>0</v>
      </c>
      <c r="AI38" s="313">
        <f>'청년 상시근로자수-2016'!BH38</f>
        <v>0</v>
      </c>
      <c r="AJ38" s="314">
        <f>'청년 상시근로자수-2016'!BJ38</f>
        <v>0</v>
      </c>
      <c r="AK38" s="312">
        <f>'청년 상시근로자수-2016'!BK38</f>
        <v>0</v>
      </c>
      <c r="AL38" s="313">
        <f>'청년 상시근로자수-2016'!BL38</f>
        <v>0</v>
      </c>
      <c r="AM38" s="314">
        <f>'청년 상시근로자수-2016'!BN38</f>
        <v>0</v>
      </c>
      <c r="AN38" s="312">
        <f>'청년 상시근로자수-2016'!BO38</f>
        <v>0</v>
      </c>
      <c r="AO38" s="313">
        <f>'청년 상시근로자수-2016'!BP38</f>
        <v>0</v>
      </c>
      <c r="AP38" s="314">
        <f>'청년 상시근로자수-2016'!BR38</f>
        <v>0</v>
      </c>
      <c r="AQ38" s="429">
        <f t="shared" si="0"/>
        <v>0</v>
      </c>
      <c r="AR38" s="336">
        <f t="shared" si="1"/>
        <v>0</v>
      </c>
      <c r="AS38" s="358">
        <f>'청년 상시근로자수-2016'!CE38</f>
        <v>0</v>
      </c>
      <c r="AT38" s="359">
        <f>'청년 상시근로자수-2016'!CF38</f>
        <v>0</v>
      </c>
      <c r="AU38" s="340">
        <f t="shared" si="2"/>
        <v>0</v>
      </c>
      <c r="AV38" s="308" t="str">
        <f t="shared" si="3"/>
        <v/>
      </c>
    </row>
    <row r="39" spans="1:48" hidden="1">
      <c r="A39" s="327">
        <f t="shared" si="4"/>
        <v>35</v>
      </c>
      <c r="B39" s="318" t="str">
        <f>IF('청년 상시근로자수-2016'!C39="","",'청년 상시근로자수-2016'!C39)</f>
        <v/>
      </c>
      <c r="C39" s="319" t="str">
        <f>IF('청년 상시근로자수-2016'!E39="","",'청년 상시근로자수-2016'!E39)</f>
        <v/>
      </c>
      <c r="D39" s="332" t="str">
        <f>IF('청년 상시근로자수-2016'!I39="","",'청년 상시근로자수-2016'!I39)</f>
        <v/>
      </c>
      <c r="E39" s="332" t="str">
        <f>IF('청년 상시근로자수-2016'!J39="","",'청년 상시근로자수-2016'!J39)</f>
        <v/>
      </c>
      <c r="F39" s="424" t="str">
        <f>IF('청년 상시근로자수-2016'!H39="","",'청년 상시근로자수-2016'!H39)</f>
        <v/>
      </c>
      <c r="G39" s="312">
        <f>'청년 상시근로자수-2016'!W39</f>
        <v>0</v>
      </c>
      <c r="H39" s="313">
        <f>'청년 상시근로자수-2016'!X39</f>
        <v>0</v>
      </c>
      <c r="I39" s="314">
        <f>'청년 상시근로자수-2016'!Z39</f>
        <v>0</v>
      </c>
      <c r="J39" s="312">
        <f>'청년 상시근로자수-2016'!AA39</f>
        <v>0</v>
      </c>
      <c r="K39" s="313">
        <f>'청년 상시근로자수-2016'!AB39</f>
        <v>0</v>
      </c>
      <c r="L39" s="314">
        <f>'청년 상시근로자수-2016'!AD39</f>
        <v>0</v>
      </c>
      <c r="M39" s="312">
        <f>'청년 상시근로자수-2016'!AE39</f>
        <v>0</v>
      </c>
      <c r="N39" s="313">
        <f>'청년 상시근로자수-2016'!AF39</f>
        <v>0</v>
      </c>
      <c r="O39" s="314">
        <f>'청년 상시근로자수-2016'!AH39</f>
        <v>0</v>
      </c>
      <c r="P39" s="312">
        <f>'청년 상시근로자수-2016'!AI39</f>
        <v>0</v>
      </c>
      <c r="Q39" s="313">
        <f>'청년 상시근로자수-2016'!AJ39</f>
        <v>0</v>
      </c>
      <c r="R39" s="314">
        <f>'청년 상시근로자수-2016'!AL39</f>
        <v>0</v>
      </c>
      <c r="S39" s="312">
        <f>'청년 상시근로자수-2016'!AM39</f>
        <v>0</v>
      </c>
      <c r="T39" s="313">
        <f>'청년 상시근로자수-2016'!AN39</f>
        <v>0</v>
      </c>
      <c r="U39" s="314">
        <f>'청년 상시근로자수-2016'!AP39</f>
        <v>0</v>
      </c>
      <c r="V39" s="312">
        <f>'청년 상시근로자수-2016'!AQ39</f>
        <v>0</v>
      </c>
      <c r="W39" s="313">
        <f>'청년 상시근로자수-2016'!AR39</f>
        <v>0</v>
      </c>
      <c r="X39" s="314">
        <f>'청년 상시근로자수-2016'!AT39</f>
        <v>0</v>
      </c>
      <c r="Y39" s="312">
        <f>'청년 상시근로자수-2016'!AU39</f>
        <v>0</v>
      </c>
      <c r="Z39" s="313">
        <f>'청년 상시근로자수-2016'!AV39</f>
        <v>0</v>
      </c>
      <c r="AA39" s="314">
        <f>'청년 상시근로자수-2016'!AX39</f>
        <v>0</v>
      </c>
      <c r="AB39" s="312">
        <f>'청년 상시근로자수-2016'!AY39</f>
        <v>0</v>
      </c>
      <c r="AC39" s="313">
        <f>'청년 상시근로자수-2016'!AZ39</f>
        <v>0</v>
      </c>
      <c r="AD39" s="314">
        <f>'청년 상시근로자수-2016'!BB39</f>
        <v>0</v>
      </c>
      <c r="AE39" s="312">
        <f>'청년 상시근로자수-2016'!BC39</f>
        <v>0</v>
      </c>
      <c r="AF39" s="313">
        <f>'청년 상시근로자수-2016'!BD39</f>
        <v>0</v>
      </c>
      <c r="AG39" s="314">
        <f>'청년 상시근로자수-2016'!BF39</f>
        <v>0</v>
      </c>
      <c r="AH39" s="312">
        <f>'청년 상시근로자수-2016'!BG39</f>
        <v>0</v>
      </c>
      <c r="AI39" s="313">
        <f>'청년 상시근로자수-2016'!BH39</f>
        <v>0</v>
      </c>
      <c r="AJ39" s="314">
        <f>'청년 상시근로자수-2016'!BJ39</f>
        <v>0</v>
      </c>
      <c r="AK39" s="312">
        <f>'청년 상시근로자수-2016'!BK39</f>
        <v>0</v>
      </c>
      <c r="AL39" s="313">
        <f>'청년 상시근로자수-2016'!BL39</f>
        <v>0</v>
      </c>
      <c r="AM39" s="314">
        <f>'청년 상시근로자수-2016'!BN39</f>
        <v>0</v>
      </c>
      <c r="AN39" s="312">
        <f>'청년 상시근로자수-2016'!BO39</f>
        <v>0</v>
      </c>
      <c r="AO39" s="313">
        <f>'청년 상시근로자수-2016'!BP39</f>
        <v>0</v>
      </c>
      <c r="AP39" s="314">
        <f>'청년 상시근로자수-2016'!BR39</f>
        <v>0</v>
      </c>
      <c r="AQ39" s="429">
        <f t="shared" si="0"/>
        <v>0</v>
      </c>
      <c r="AR39" s="336">
        <f t="shared" si="1"/>
        <v>0</v>
      </c>
      <c r="AS39" s="358">
        <f>'청년 상시근로자수-2016'!CE39</f>
        <v>0</v>
      </c>
      <c r="AT39" s="359">
        <f>'청년 상시근로자수-2016'!CF39</f>
        <v>0</v>
      </c>
      <c r="AU39" s="340">
        <f t="shared" si="2"/>
        <v>0</v>
      </c>
      <c r="AV39" s="308" t="str">
        <f t="shared" si="3"/>
        <v/>
      </c>
    </row>
    <row r="40" spans="1:48" hidden="1">
      <c r="A40" s="327">
        <f t="shared" si="4"/>
        <v>36</v>
      </c>
      <c r="B40" s="318" t="str">
        <f>IF('청년 상시근로자수-2016'!C40="","",'청년 상시근로자수-2016'!C40)</f>
        <v/>
      </c>
      <c r="C40" s="319" t="str">
        <f>IF('청년 상시근로자수-2016'!E40="","",'청년 상시근로자수-2016'!E40)</f>
        <v/>
      </c>
      <c r="D40" s="332" t="str">
        <f>IF('청년 상시근로자수-2016'!I40="","",'청년 상시근로자수-2016'!I40)</f>
        <v/>
      </c>
      <c r="E40" s="332" t="str">
        <f>IF('청년 상시근로자수-2016'!J40="","",'청년 상시근로자수-2016'!J40)</f>
        <v/>
      </c>
      <c r="F40" s="424" t="str">
        <f>IF('청년 상시근로자수-2016'!H40="","",'청년 상시근로자수-2016'!H40)</f>
        <v/>
      </c>
      <c r="G40" s="312">
        <f>'청년 상시근로자수-2016'!W40</f>
        <v>0</v>
      </c>
      <c r="H40" s="313">
        <f>'청년 상시근로자수-2016'!X40</f>
        <v>0</v>
      </c>
      <c r="I40" s="314">
        <f>'청년 상시근로자수-2016'!Z40</f>
        <v>0</v>
      </c>
      <c r="J40" s="312">
        <f>'청년 상시근로자수-2016'!AA40</f>
        <v>0</v>
      </c>
      <c r="K40" s="313">
        <f>'청년 상시근로자수-2016'!AB40</f>
        <v>0</v>
      </c>
      <c r="L40" s="314">
        <f>'청년 상시근로자수-2016'!AD40</f>
        <v>0</v>
      </c>
      <c r="M40" s="312">
        <f>'청년 상시근로자수-2016'!AE40</f>
        <v>0</v>
      </c>
      <c r="N40" s="313">
        <f>'청년 상시근로자수-2016'!AF40</f>
        <v>0</v>
      </c>
      <c r="O40" s="314">
        <f>'청년 상시근로자수-2016'!AH40</f>
        <v>0</v>
      </c>
      <c r="P40" s="312">
        <f>'청년 상시근로자수-2016'!AI40</f>
        <v>0</v>
      </c>
      <c r="Q40" s="313">
        <f>'청년 상시근로자수-2016'!AJ40</f>
        <v>0</v>
      </c>
      <c r="R40" s="314">
        <f>'청년 상시근로자수-2016'!AL40</f>
        <v>0</v>
      </c>
      <c r="S40" s="312">
        <f>'청년 상시근로자수-2016'!AM40</f>
        <v>0</v>
      </c>
      <c r="T40" s="313">
        <f>'청년 상시근로자수-2016'!AN40</f>
        <v>0</v>
      </c>
      <c r="U40" s="314">
        <f>'청년 상시근로자수-2016'!AP40</f>
        <v>0</v>
      </c>
      <c r="V40" s="312">
        <f>'청년 상시근로자수-2016'!AQ40</f>
        <v>0</v>
      </c>
      <c r="W40" s="313">
        <f>'청년 상시근로자수-2016'!AR40</f>
        <v>0</v>
      </c>
      <c r="X40" s="314">
        <f>'청년 상시근로자수-2016'!AT40</f>
        <v>0</v>
      </c>
      <c r="Y40" s="312">
        <f>'청년 상시근로자수-2016'!AU40</f>
        <v>0</v>
      </c>
      <c r="Z40" s="313">
        <f>'청년 상시근로자수-2016'!AV40</f>
        <v>0</v>
      </c>
      <c r="AA40" s="314">
        <f>'청년 상시근로자수-2016'!AX40</f>
        <v>0</v>
      </c>
      <c r="AB40" s="312">
        <f>'청년 상시근로자수-2016'!AY40</f>
        <v>0</v>
      </c>
      <c r="AC40" s="313">
        <f>'청년 상시근로자수-2016'!AZ40</f>
        <v>0</v>
      </c>
      <c r="AD40" s="314">
        <f>'청년 상시근로자수-2016'!BB40</f>
        <v>0</v>
      </c>
      <c r="AE40" s="312">
        <f>'청년 상시근로자수-2016'!BC40</f>
        <v>0</v>
      </c>
      <c r="AF40" s="313">
        <f>'청년 상시근로자수-2016'!BD40</f>
        <v>0</v>
      </c>
      <c r="AG40" s="314">
        <f>'청년 상시근로자수-2016'!BF40</f>
        <v>0</v>
      </c>
      <c r="AH40" s="312">
        <f>'청년 상시근로자수-2016'!BG40</f>
        <v>0</v>
      </c>
      <c r="AI40" s="313">
        <f>'청년 상시근로자수-2016'!BH40</f>
        <v>0</v>
      </c>
      <c r="AJ40" s="314">
        <f>'청년 상시근로자수-2016'!BJ40</f>
        <v>0</v>
      </c>
      <c r="AK40" s="312">
        <f>'청년 상시근로자수-2016'!BK40</f>
        <v>0</v>
      </c>
      <c r="AL40" s="313">
        <f>'청년 상시근로자수-2016'!BL40</f>
        <v>0</v>
      </c>
      <c r="AM40" s="314">
        <f>'청년 상시근로자수-2016'!BN40</f>
        <v>0</v>
      </c>
      <c r="AN40" s="312">
        <f>'청년 상시근로자수-2016'!BO40</f>
        <v>0</v>
      </c>
      <c r="AO40" s="313">
        <f>'청년 상시근로자수-2016'!BP40</f>
        <v>0</v>
      </c>
      <c r="AP40" s="314">
        <f>'청년 상시근로자수-2016'!BR40</f>
        <v>0</v>
      </c>
      <c r="AQ40" s="429">
        <f t="shared" si="0"/>
        <v>0</v>
      </c>
      <c r="AR40" s="336">
        <f t="shared" si="1"/>
        <v>0</v>
      </c>
      <c r="AS40" s="358">
        <f>'청년 상시근로자수-2016'!CE40</f>
        <v>0</v>
      </c>
      <c r="AT40" s="359">
        <f>'청년 상시근로자수-2016'!CF40</f>
        <v>0</v>
      </c>
      <c r="AU40" s="340">
        <f t="shared" si="2"/>
        <v>0</v>
      </c>
      <c r="AV40" s="308" t="str">
        <f t="shared" si="3"/>
        <v/>
      </c>
    </row>
    <row r="41" spans="1:48" hidden="1">
      <c r="A41" s="327">
        <f t="shared" si="4"/>
        <v>37</v>
      </c>
      <c r="B41" s="318" t="str">
        <f>IF('청년 상시근로자수-2016'!C41="","",'청년 상시근로자수-2016'!C41)</f>
        <v/>
      </c>
      <c r="C41" s="319" t="str">
        <f>IF('청년 상시근로자수-2016'!E41="","",'청년 상시근로자수-2016'!E41)</f>
        <v/>
      </c>
      <c r="D41" s="332" t="str">
        <f>IF('청년 상시근로자수-2016'!I41="","",'청년 상시근로자수-2016'!I41)</f>
        <v/>
      </c>
      <c r="E41" s="332" t="str">
        <f>IF('청년 상시근로자수-2016'!J41="","",'청년 상시근로자수-2016'!J41)</f>
        <v/>
      </c>
      <c r="F41" s="424" t="str">
        <f>IF('청년 상시근로자수-2016'!H41="","",'청년 상시근로자수-2016'!H41)</f>
        <v/>
      </c>
      <c r="G41" s="312">
        <f>'청년 상시근로자수-2016'!W41</f>
        <v>0</v>
      </c>
      <c r="H41" s="313">
        <f>'청년 상시근로자수-2016'!X41</f>
        <v>0</v>
      </c>
      <c r="I41" s="314">
        <f>'청년 상시근로자수-2016'!Z41</f>
        <v>0</v>
      </c>
      <c r="J41" s="312">
        <f>'청년 상시근로자수-2016'!AA41</f>
        <v>0</v>
      </c>
      <c r="K41" s="313">
        <f>'청년 상시근로자수-2016'!AB41</f>
        <v>0</v>
      </c>
      <c r="L41" s="314">
        <f>'청년 상시근로자수-2016'!AD41</f>
        <v>0</v>
      </c>
      <c r="M41" s="312">
        <f>'청년 상시근로자수-2016'!AE41</f>
        <v>0</v>
      </c>
      <c r="N41" s="313">
        <f>'청년 상시근로자수-2016'!AF41</f>
        <v>0</v>
      </c>
      <c r="O41" s="314">
        <f>'청년 상시근로자수-2016'!AH41</f>
        <v>0</v>
      </c>
      <c r="P41" s="312">
        <f>'청년 상시근로자수-2016'!AI41</f>
        <v>0</v>
      </c>
      <c r="Q41" s="313">
        <f>'청년 상시근로자수-2016'!AJ41</f>
        <v>0</v>
      </c>
      <c r="R41" s="314">
        <f>'청년 상시근로자수-2016'!AL41</f>
        <v>0</v>
      </c>
      <c r="S41" s="312">
        <f>'청년 상시근로자수-2016'!AM41</f>
        <v>0</v>
      </c>
      <c r="T41" s="313">
        <f>'청년 상시근로자수-2016'!AN41</f>
        <v>0</v>
      </c>
      <c r="U41" s="314">
        <f>'청년 상시근로자수-2016'!AP41</f>
        <v>0</v>
      </c>
      <c r="V41" s="312">
        <f>'청년 상시근로자수-2016'!AQ41</f>
        <v>0</v>
      </c>
      <c r="W41" s="313">
        <f>'청년 상시근로자수-2016'!AR41</f>
        <v>0</v>
      </c>
      <c r="X41" s="314">
        <f>'청년 상시근로자수-2016'!AT41</f>
        <v>0</v>
      </c>
      <c r="Y41" s="312">
        <f>'청년 상시근로자수-2016'!AU41</f>
        <v>0</v>
      </c>
      <c r="Z41" s="313">
        <f>'청년 상시근로자수-2016'!AV41</f>
        <v>0</v>
      </c>
      <c r="AA41" s="314">
        <f>'청년 상시근로자수-2016'!AX41</f>
        <v>0</v>
      </c>
      <c r="AB41" s="312">
        <f>'청년 상시근로자수-2016'!AY41</f>
        <v>0</v>
      </c>
      <c r="AC41" s="313">
        <f>'청년 상시근로자수-2016'!AZ41</f>
        <v>0</v>
      </c>
      <c r="AD41" s="314">
        <f>'청년 상시근로자수-2016'!BB41</f>
        <v>0</v>
      </c>
      <c r="AE41" s="312">
        <f>'청년 상시근로자수-2016'!BC41</f>
        <v>0</v>
      </c>
      <c r="AF41" s="313">
        <f>'청년 상시근로자수-2016'!BD41</f>
        <v>0</v>
      </c>
      <c r="AG41" s="314">
        <f>'청년 상시근로자수-2016'!BF41</f>
        <v>0</v>
      </c>
      <c r="AH41" s="312">
        <f>'청년 상시근로자수-2016'!BG41</f>
        <v>0</v>
      </c>
      <c r="AI41" s="313">
        <f>'청년 상시근로자수-2016'!BH41</f>
        <v>0</v>
      </c>
      <c r="AJ41" s="314">
        <f>'청년 상시근로자수-2016'!BJ41</f>
        <v>0</v>
      </c>
      <c r="AK41" s="312">
        <f>'청년 상시근로자수-2016'!BK41</f>
        <v>0</v>
      </c>
      <c r="AL41" s="313">
        <f>'청년 상시근로자수-2016'!BL41</f>
        <v>0</v>
      </c>
      <c r="AM41" s="314">
        <f>'청년 상시근로자수-2016'!BN41</f>
        <v>0</v>
      </c>
      <c r="AN41" s="312">
        <f>'청년 상시근로자수-2016'!BO41</f>
        <v>0</v>
      </c>
      <c r="AO41" s="313">
        <f>'청년 상시근로자수-2016'!BP41</f>
        <v>0</v>
      </c>
      <c r="AP41" s="314">
        <f>'청년 상시근로자수-2016'!BR41</f>
        <v>0</v>
      </c>
      <c r="AQ41" s="429">
        <f t="shared" si="0"/>
        <v>0</v>
      </c>
      <c r="AR41" s="336">
        <f t="shared" si="1"/>
        <v>0</v>
      </c>
      <c r="AS41" s="358">
        <f>'청년 상시근로자수-2016'!CE41</f>
        <v>0</v>
      </c>
      <c r="AT41" s="359">
        <f>'청년 상시근로자수-2016'!CF41</f>
        <v>0</v>
      </c>
      <c r="AU41" s="340">
        <f t="shared" si="2"/>
        <v>0</v>
      </c>
      <c r="AV41" s="308" t="str">
        <f t="shared" si="3"/>
        <v/>
      </c>
    </row>
    <row r="42" spans="1:48" hidden="1">
      <c r="A42" s="327">
        <f t="shared" si="4"/>
        <v>38</v>
      </c>
      <c r="B42" s="318" t="str">
        <f>IF('청년 상시근로자수-2016'!C42="","",'청년 상시근로자수-2016'!C42)</f>
        <v/>
      </c>
      <c r="C42" s="319" t="str">
        <f>IF('청년 상시근로자수-2016'!E42="","",'청년 상시근로자수-2016'!E42)</f>
        <v/>
      </c>
      <c r="D42" s="332" t="str">
        <f>IF('청년 상시근로자수-2016'!I42="","",'청년 상시근로자수-2016'!I42)</f>
        <v/>
      </c>
      <c r="E42" s="332" t="str">
        <f>IF('청년 상시근로자수-2016'!J42="","",'청년 상시근로자수-2016'!J42)</f>
        <v/>
      </c>
      <c r="F42" s="424" t="str">
        <f>IF('청년 상시근로자수-2016'!H42="","",'청년 상시근로자수-2016'!H42)</f>
        <v/>
      </c>
      <c r="G42" s="312">
        <f>'청년 상시근로자수-2016'!W42</f>
        <v>0</v>
      </c>
      <c r="H42" s="313">
        <f>'청년 상시근로자수-2016'!X42</f>
        <v>0</v>
      </c>
      <c r="I42" s="314">
        <f>'청년 상시근로자수-2016'!Z42</f>
        <v>0</v>
      </c>
      <c r="J42" s="312">
        <f>'청년 상시근로자수-2016'!AA42</f>
        <v>0</v>
      </c>
      <c r="K42" s="313">
        <f>'청년 상시근로자수-2016'!AB42</f>
        <v>0</v>
      </c>
      <c r="L42" s="314">
        <f>'청년 상시근로자수-2016'!AD42</f>
        <v>0</v>
      </c>
      <c r="M42" s="312">
        <f>'청년 상시근로자수-2016'!AE42</f>
        <v>0</v>
      </c>
      <c r="N42" s="313">
        <f>'청년 상시근로자수-2016'!AF42</f>
        <v>0</v>
      </c>
      <c r="O42" s="314">
        <f>'청년 상시근로자수-2016'!AH42</f>
        <v>0</v>
      </c>
      <c r="P42" s="312">
        <f>'청년 상시근로자수-2016'!AI42</f>
        <v>0</v>
      </c>
      <c r="Q42" s="313">
        <f>'청년 상시근로자수-2016'!AJ42</f>
        <v>0</v>
      </c>
      <c r="R42" s="314">
        <f>'청년 상시근로자수-2016'!AL42</f>
        <v>0</v>
      </c>
      <c r="S42" s="312">
        <f>'청년 상시근로자수-2016'!AM42</f>
        <v>0</v>
      </c>
      <c r="T42" s="313">
        <f>'청년 상시근로자수-2016'!AN42</f>
        <v>0</v>
      </c>
      <c r="U42" s="314">
        <f>'청년 상시근로자수-2016'!AP42</f>
        <v>0</v>
      </c>
      <c r="V42" s="312">
        <f>'청년 상시근로자수-2016'!AQ42</f>
        <v>0</v>
      </c>
      <c r="W42" s="313">
        <f>'청년 상시근로자수-2016'!AR42</f>
        <v>0</v>
      </c>
      <c r="X42" s="314">
        <f>'청년 상시근로자수-2016'!AT42</f>
        <v>0</v>
      </c>
      <c r="Y42" s="312">
        <f>'청년 상시근로자수-2016'!AU42</f>
        <v>0</v>
      </c>
      <c r="Z42" s="313">
        <f>'청년 상시근로자수-2016'!AV42</f>
        <v>0</v>
      </c>
      <c r="AA42" s="314">
        <f>'청년 상시근로자수-2016'!AX42</f>
        <v>0</v>
      </c>
      <c r="AB42" s="312">
        <f>'청년 상시근로자수-2016'!AY42</f>
        <v>0</v>
      </c>
      <c r="AC42" s="313">
        <f>'청년 상시근로자수-2016'!AZ42</f>
        <v>0</v>
      </c>
      <c r="AD42" s="314">
        <f>'청년 상시근로자수-2016'!BB42</f>
        <v>0</v>
      </c>
      <c r="AE42" s="312">
        <f>'청년 상시근로자수-2016'!BC42</f>
        <v>0</v>
      </c>
      <c r="AF42" s="313">
        <f>'청년 상시근로자수-2016'!BD42</f>
        <v>0</v>
      </c>
      <c r="AG42" s="314">
        <f>'청년 상시근로자수-2016'!BF42</f>
        <v>0</v>
      </c>
      <c r="AH42" s="312">
        <f>'청년 상시근로자수-2016'!BG42</f>
        <v>0</v>
      </c>
      <c r="AI42" s="313">
        <f>'청년 상시근로자수-2016'!BH42</f>
        <v>0</v>
      </c>
      <c r="AJ42" s="314">
        <f>'청년 상시근로자수-2016'!BJ42</f>
        <v>0</v>
      </c>
      <c r="AK42" s="312">
        <f>'청년 상시근로자수-2016'!BK42</f>
        <v>0</v>
      </c>
      <c r="AL42" s="313">
        <f>'청년 상시근로자수-2016'!BL42</f>
        <v>0</v>
      </c>
      <c r="AM42" s="314">
        <f>'청년 상시근로자수-2016'!BN42</f>
        <v>0</v>
      </c>
      <c r="AN42" s="312">
        <f>'청년 상시근로자수-2016'!BO42</f>
        <v>0</v>
      </c>
      <c r="AO42" s="313">
        <f>'청년 상시근로자수-2016'!BP42</f>
        <v>0</v>
      </c>
      <c r="AP42" s="314">
        <f>'청년 상시근로자수-2016'!BR42</f>
        <v>0</v>
      </c>
      <c r="AQ42" s="429">
        <f t="shared" si="0"/>
        <v>0</v>
      </c>
      <c r="AR42" s="336">
        <f t="shared" si="1"/>
        <v>0</v>
      </c>
      <c r="AS42" s="358">
        <f>'청년 상시근로자수-2016'!CE42</f>
        <v>0</v>
      </c>
      <c r="AT42" s="359">
        <f>'청년 상시근로자수-2016'!CF42</f>
        <v>0</v>
      </c>
      <c r="AU42" s="340">
        <f t="shared" si="2"/>
        <v>0</v>
      </c>
      <c r="AV42" s="308" t="str">
        <f t="shared" si="3"/>
        <v/>
      </c>
    </row>
    <row r="43" spans="1:48" hidden="1">
      <c r="A43" s="327">
        <f t="shared" si="4"/>
        <v>39</v>
      </c>
      <c r="B43" s="318" t="str">
        <f>IF('청년 상시근로자수-2016'!C43="","",'청년 상시근로자수-2016'!C43)</f>
        <v/>
      </c>
      <c r="C43" s="319" t="str">
        <f>IF('청년 상시근로자수-2016'!E43="","",'청년 상시근로자수-2016'!E43)</f>
        <v/>
      </c>
      <c r="D43" s="332" t="str">
        <f>IF('청년 상시근로자수-2016'!I43="","",'청년 상시근로자수-2016'!I43)</f>
        <v/>
      </c>
      <c r="E43" s="332" t="str">
        <f>IF('청년 상시근로자수-2016'!J43="","",'청년 상시근로자수-2016'!J43)</f>
        <v/>
      </c>
      <c r="F43" s="424" t="str">
        <f>IF('청년 상시근로자수-2016'!H43="","",'청년 상시근로자수-2016'!H43)</f>
        <v/>
      </c>
      <c r="G43" s="312">
        <f>'청년 상시근로자수-2016'!W43</f>
        <v>0</v>
      </c>
      <c r="H43" s="313">
        <f>'청년 상시근로자수-2016'!X43</f>
        <v>0</v>
      </c>
      <c r="I43" s="314">
        <f>'청년 상시근로자수-2016'!Z43</f>
        <v>0</v>
      </c>
      <c r="J43" s="312">
        <f>'청년 상시근로자수-2016'!AA43</f>
        <v>0</v>
      </c>
      <c r="K43" s="313">
        <f>'청년 상시근로자수-2016'!AB43</f>
        <v>0</v>
      </c>
      <c r="L43" s="314">
        <f>'청년 상시근로자수-2016'!AD43</f>
        <v>0</v>
      </c>
      <c r="M43" s="312">
        <f>'청년 상시근로자수-2016'!AE43</f>
        <v>0</v>
      </c>
      <c r="N43" s="313">
        <f>'청년 상시근로자수-2016'!AF43</f>
        <v>0</v>
      </c>
      <c r="O43" s="314">
        <f>'청년 상시근로자수-2016'!AH43</f>
        <v>0</v>
      </c>
      <c r="P43" s="312">
        <f>'청년 상시근로자수-2016'!AI43</f>
        <v>0</v>
      </c>
      <c r="Q43" s="313">
        <f>'청년 상시근로자수-2016'!AJ43</f>
        <v>0</v>
      </c>
      <c r="R43" s="314">
        <f>'청년 상시근로자수-2016'!AL43</f>
        <v>0</v>
      </c>
      <c r="S43" s="312">
        <f>'청년 상시근로자수-2016'!AM43</f>
        <v>0</v>
      </c>
      <c r="T43" s="313">
        <f>'청년 상시근로자수-2016'!AN43</f>
        <v>0</v>
      </c>
      <c r="U43" s="314">
        <f>'청년 상시근로자수-2016'!AP43</f>
        <v>0</v>
      </c>
      <c r="V43" s="312">
        <f>'청년 상시근로자수-2016'!AQ43</f>
        <v>0</v>
      </c>
      <c r="W43" s="313">
        <f>'청년 상시근로자수-2016'!AR43</f>
        <v>0</v>
      </c>
      <c r="X43" s="314">
        <f>'청년 상시근로자수-2016'!AT43</f>
        <v>0</v>
      </c>
      <c r="Y43" s="312">
        <f>'청년 상시근로자수-2016'!AU43</f>
        <v>0</v>
      </c>
      <c r="Z43" s="313">
        <f>'청년 상시근로자수-2016'!AV43</f>
        <v>0</v>
      </c>
      <c r="AA43" s="314">
        <f>'청년 상시근로자수-2016'!AX43</f>
        <v>0</v>
      </c>
      <c r="AB43" s="312">
        <f>'청년 상시근로자수-2016'!AY43</f>
        <v>0</v>
      </c>
      <c r="AC43" s="313">
        <f>'청년 상시근로자수-2016'!AZ43</f>
        <v>0</v>
      </c>
      <c r="AD43" s="314">
        <f>'청년 상시근로자수-2016'!BB43</f>
        <v>0</v>
      </c>
      <c r="AE43" s="312">
        <f>'청년 상시근로자수-2016'!BC43</f>
        <v>0</v>
      </c>
      <c r="AF43" s="313">
        <f>'청년 상시근로자수-2016'!BD43</f>
        <v>0</v>
      </c>
      <c r="AG43" s="314">
        <f>'청년 상시근로자수-2016'!BF43</f>
        <v>0</v>
      </c>
      <c r="AH43" s="312">
        <f>'청년 상시근로자수-2016'!BG43</f>
        <v>0</v>
      </c>
      <c r="AI43" s="313">
        <f>'청년 상시근로자수-2016'!BH43</f>
        <v>0</v>
      </c>
      <c r="AJ43" s="314">
        <f>'청년 상시근로자수-2016'!BJ43</f>
        <v>0</v>
      </c>
      <c r="AK43" s="312">
        <f>'청년 상시근로자수-2016'!BK43</f>
        <v>0</v>
      </c>
      <c r="AL43" s="313">
        <f>'청년 상시근로자수-2016'!BL43</f>
        <v>0</v>
      </c>
      <c r="AM43" s="314">
        <f>'청년 상시근로자수-2016'!BN43</f>
        <v>0</v>
      </c>
      <c r="AN43" s="312">
        <f>'청년 상시근로자수-2016'!BO43</f>
        <v>0</v>
      </c>
      <c r="AO43" s="313">
        <f>'청년 상시근로자수-2016'!BP43</f>
        <v>0</v>
      </c>
      <c r="AP43" s="314">
        <f>'청년 상시근로자수-2016'!BR43</f>
        <v>0</v>
      </c>
      <c r="AQ43" s="429">
        <f t="shared" si="0"/>
        <v>0</v>
      </c>
      <c r="AR43" s="336">
        <f t="shared" si="1"/>
        <v>0</v>
      </c>
      <c r="AS43" s="358">
        <f>'청년 상시근로자수-2016'!CE43</f>
        <v>0</v>
      </c>
      <c r="AT43" s="359">
        <f>'청년 상시근로자수-2016'!CF43</f>
        <v>0</v>
      </c>
      <c r="AU43" s="340">
        <f t="shared" si="2"/>
        <v>0</v>
      </c>
      <c r="AV43" s="308" t="str">
        <f t="shared" si="3"/>
        <v/>
      </c>
    </row>
    <row r="44" spans="1:48" hidden="1">
      <c r="A44" s="327">
        <f t="shared" si="4"/>
        <v>40</v>
      </c>
      <c r="B44" s="318" t="str">
        <f>IF('청년 상시근로자수-2016'!C44="","",'청년 상시근로자수-2016'!C44)</f>
        <v/>
      </c>
      <c r="C44" s="319" t="str">
        <f>IF('청년 상시근로자수-2016'!E44="","",'청년 상시근로자수-2016'!E44)</f>
        <v/>
      </c>
      <c r="D44" s="332" t="str">
        <f>IF('청년 상시근로자수-2016'!I44="","",'청년 상시근로자수-2016'!I44)</f>
        <v/>
      </c>
      <c r="E44" s="332" t="str">
        <f>IF('청년 상시근로자수-2016'!J44="","",'청년 상시근로자수-2016'!J44)</f>
        <v/>
      </c>
      <c r="F44" s="424" t="str">
        <f>IF('청년 상시근로자수-2016'!H44="","",'청년 상시근로자수-2016'!H44)</f>
        <v/>
      </c>
      <c r="G44" s="312">
        <f>'청년 상시근로자수-2016'!W44</f>
        <v>0</v>
      </c>
      <c r="H44" s="313">
        <f>'청년 상시근로자수-2016'!X44</f>
        <v>0</v>
      </c>
      <c r="I44" s="314">
        <f>'청년 상시근로자수-2016'!Z44</f>
        <v>0</v>
      </c>
      <c r="J44" s="312">
        <f>'청년 상시근로자수-2016'!AA44</f>
        <v>0</v>
      </c>
      <c r="K44" s="313">
        <f>'청년 상시근로자수-2016'!AB44</f>
        <v>0</v>
      </c>
      <c r="L44" s="314">
        <f>'청년 상시근로자수-2016'!AD44</f>
        <v>0</v>
      </c>
      <c r="M44" s="312">
        <f>'청년 상시근로자수-2016'!AE44</f>
        <v>0</v>
      </c>
      <c r="N44" s="313">
        <f>'청년 상시근로자수-2016'!AF44</f>
        <v>0</v>
      </c>
      <c r="O44" s="314">
        <f>'청년 상시근로자수-2016'!AH44</f>
        <v>0</v>
      </c>
      <c r="P44" s="312">
        <f>'청년 상시근로자수-2016'!AI44</f>
        <v>0</v>
      </c>
      <c r="Q44" s="313">
        <f>'청년 상시근로자수-2016'!AJ44</f>
        <v>0</v>
      </c>
      <c r="R44" s="314">
        <f>'청년 상시근로자수-2016'!AL44</f>
        <v>0</v>
      </c>
      <c r="S44" s="312">
        <f>'청년 상시근로자수-2016'!AM44</f>
        <v>0</v>
      </c>
      <c r="T44" s="313">
        <f>'청년 상시근로자수-2016'!AN44</f>
        <v>0</v>
      </c>
      <c r="U44" s="314">
        <f>'청년 상시근로자수-2016'!AP44</f>
        <v>0</v>
      </c>
      <c r="V44" s="312">
        <f>'청년 상시근로자수-2016'!AQ44</f>
        <v>0</v>
      </c>
      <c r="W44" s="313">
        <f>'청년 상시근로자수-2016'!AR44</f>
        <v>0</v>
      </c>
      <c r="X44" s="314">
        <f>'청년 상시근로자수-2016'!AT44</f>
        <v>0</v>
      </c>
      <c r="Y44" s="312">
        <f>'청년 상시근로자수-2016'!AU44</f>
        <v>0</v>
      </c>
      <c r="Z44" s="313">
        <f>'청년 상시근로자수-2016'!AV44</f>
        <v>0</v>
      </c>
      <c r="AA44" s="314">
        <f>'청년 상시근로자수-2016'!AX44</f>
        <v>0</v>
      </c>
      <c r="AB44" s="312">
        <f>'청년 상시근로자수-2016'!AY44</f>
        <v>0</v>
      </c>
      <c r="AC44" s="313">
        <f>'청년 상시근로자수-2016'!AZ44</f>
        <v>0</v>
      </c>
      <c r="AD44" s="314">
        <f>'청년 상시근로자수-2016'!BB44</f>
        <v>0</v>
      </c>
      <c r="AE44" s="312">
        <f>'청년 상시근로자수-2016'!BC44</f>
        <v>0</v>
      </c>
      <c r="AF44" s="313">
        <f>'청년 상시근로자수-2016'!BD44</f>
        <v>0</v>
      </c>
      <c r="AG44" s="314">
        <f>'청년 상시근로자수-2016'!BF44</f>
        <v>0</v>
      </c>
      <c r="AH44" s="312">
        <f>'청년 상시근로자수-2016'!BG44</f>
        <v>0</v>
      </c>
      <c r="AI44" s="313">
        <f>'청년 상시근로자수-2016'!BH44</f>
        <v>0</v>
      </c>
      <c r="AJ44" s="314">
        <f>'청년 상시근로자수-2016'!BJ44</f>
        <v>0</v>
      </c>
      <c r="AK44" s="312">
        <f>'청년 상시근로자수-2016'!BK44</f>
        <v>0</v>
      </c>
      <c r="AL44" s="313">
        <f>'청년 상시근로자수-2016'!BL44</f>
        <v>0</v>
      </c>
      <c r="AM44" s="314">
        <f>'청년 상시근로자수-2016'!BN44</f>
        <v>0</v>
      </c>
      <c r="AN44" s="312">
        <f>'청년 상시근로자수-2016'!BO44</f>
        <v>0</v>
      </c>
      <c r="AO44" s="313">
        <f>'청년 상시근로자수-2016'!BP44</f>
        <v>0</v>
      </c>
      <c r="AP44" s="314">
        <f>'청년 상시근로자수-2016'!BR44</f>
        <v>0</v>
      </c>
      <c r="AQ44" s="429">
        <f t="shared" si="0"/>
        <v>0</v>
      </c>
      <c r="AR44" s="336">
        <f t="shared" si="1"/>
        <v>0</v>
      </c>
      <c r="AS44" s="358">
        <f>'청년 상시근로자수-2016'!CE44</f>
        <v>0</v>
      </c>
      <c r="AT44" s="359">
        <f>'청년 상시근로자수-2016'!CF44</f>
        <v>0</v>
      </c>
      <c r="AU44" s="340">
        <f t="shared" si="2"/>
        <v>0</v>
      </c>
      <c r="AV44" s="308" t="str">
        <f t="shared" si="3"/>
        <v/>
      </c>
    </row>
    <row r="45" spans="1:48" hidden="1">
      <c r="A45" s="327">
        <f t="shared" si="4"/>
        <v>41</v>
      </c>
      <c r="B45" s="318" t="str">
        <f>IF('청년 상시근로자수-2016'!C45="","",'청년 상시근로자수-2016'!C45)</f>
        <v/>
      </c>
      <c r="C45" s="319" t="str">
        <f>IF('청년 상시근로자수-2016'!E45="","",'청년 상시근로자수-2016'!E45)</f>
        <v/>
      </c>
      <c r="D45" s="332" t="str">
        <f>IF('청년 상시근로자수-2016'!I45="","",'청년 상시근로자수-2016'!I45)</f>
        <v/>
      </c>
      <c r="E45" s="332" t="str">
        <f>IF('청년 상시근로자수-2016'!J45="","",'청년 상시근로자수-2016'!J45)</f>
        <v/>
      </c>
      <c r="F45" s="424" t="str">
        <f>IF('청년 상시근로자수-2016'!H45="","",'청년 상시근로자수-2016'!H45)</f>
        <v/>
      </c>
      <c r="G45" s="312">
        <f>'청년 상시근로자수-2016'!W45</f>
        <v>0</v>
      </c>
      <c r="H45" s="313">
        <f>'청년 상시근로자수-2016'!X45</f>
        <v>0</v>
      </c>
      <c r="I45" s="314">
        <f>'청년 상시근로자수-2016'!Z45</f>
        <v>0</v>
      </c>
      <c r="J45" s="312">
        <f>'청년 상시근로자수-2016'!AA45</f>
        <v>0</v>
      </c>
      <c r="K45" s="313">
        <f>'청년 상시근로자수-2016'!AB45</f>
        <v>0</v>
      </c>
      <c r="L45" s="314">
        <f>'청년 상시근로자수-2016'!AD45</f>
        <v>0</v>
      </c>
      <c r="M45" s="312">
        <f>'청년 상시근로자수-2016'!AE45</f>
        <v>0</v>
      </c>
      <c r="N45" s="313">
        <f>'청년 상시근로자수-2016'!AF45</f>
        <v>0</v>
      </c>
      <c r="O45" s="314">
        <f>'청년 상시근로자수-2016'!AH45</f>
        <v>0</v>
      </c>
      <c r="P45" s="312">
        <f>'청년 상시근로자수-2016'!AI45</f>
        <v>0</v>
      </c>
      <c r="Q45" s="313">
        <f>'청년 상시근로자수-2016'!AJ45</f>
        <v>0</v>
      </c>
      <c r="R45" s="314">
        <f>'청년 상시근로자수-2016'!AL45</f>
        <v>0</v>
      </c>
      <c r="S45" s="312">
        <f>'청년 상시근로자수-2016'!AM45</f>
        <v>0</v>
      </c>
      <c r="T45" s="313">
        <f>'청년 상시근로자수-2016'!AN45</f>
        <v>0</v>
      </c>
      <c r="U45" s="314">
        <f>'청년 상시근로자수-2016'!AP45</f>
        <v>0</v>
      </c>
      <c r="V45" s="312">
        <f>'청년 상시근로자수-2016'!AQ45</f>
        <v>0</v>
      </c>
      <c r="W45" s="313">
        <f>'청년 상시근로자수-2016'!AR45</f>
        <v>0</v>
      </c>
      <c r="X45" s="314">
        <f>'청년 상시근로자수-2016'!AT45</f>
        <v>0</v>
      </c>
      <c r="Y45" s="312">
        <f>'청년 상시근로자수-2016'!AU45</f>
        <v>0</v>
      </c>
      <c r="Z45" s="313">
        <f>'청년 상시근로자수-2016'!AV45</f>
        <v>0</v>
      </c>
      <c r="AA45" s="314">
        <f>'청년 상시근로자수-2016'!AX45</f>
        <v>0</v>
      </c>
      <c r="AB45" s="312">
        <f>'청년 상시근로자수-2016'!AY45</f>
        <v>0</v>
      </c>
      <c r="AC45" s="313">
        <f>'청년 상시근로자수-2016'!AZ45</f>
        <v>0</v>
      </c>
      <c r="AD45" s="314">
        <f>'청년 상시근로자수-2016'!BB45</f>
        <v>0</v>
      </c>
      <c r="AE45" s="312">
        <f>'청년 상시근로자수-2016'!BC45</f>
        <v>0</v>
      </c>
      <c r="AF45" s="313">
        <f>'청년 상시근로자수-2016'!BD45</f>
        <v>0</v>
      </c>
      <c r="AG45" s="314">
        <f>'청년 상시근로자수-2016'!BF45</f>
        <v>0</v>
      </c>
      <c r="AH45" s="312">
        <f>'청년 상시근로자수-2016'!BG45</f>
        <v>0</v>
      </c>
      <c r="AI45" s="313">
        <f>'청년 상시근로자수-2016'!BH45</f>
        <v>0</v>
      </c>
      <c r="AJ45" s="314">
        <f>'청년 상시근로자수-2016'!BJ45</f>
        <v>0</v>
      </c>
      <c r="AK45" s="312">
        <f>'청년 상시근로자수-2016'!BK45</f>
        <v>0</v>
      </c>
      <c r="AL45" s="313">
        <f>'청년 상시근로자수-2016'!BL45</f>
        <v>0</v>
      </c>
      <c r="AM45" s="314">
        <f>'청년 상시근로자수-2016'!BN45</f>
        <v>0</v>
      </c>
      <c r="AN45" s="312">
        <f>'청년 상시근로자수-2016'!BO45</f>
        <v>0</v>
      </c>
      <c r="AO45" s="313">
        <f>'청년 상시근로자수-2016'!BP45</f>
        <v>0</v>
      </c>
      <c r="AP45" s="314">
        <f>'청년 상시근로자수-2016'!BR45</f>
        <v>0</v>
      </c>
      <c r="AQ45" s="429">
        <f t="shared" si="0"/>
        <v>0</v>
      </c>
      <c r="AR45" s="336">
        <f t="shared" si="1"/>
        <v>0</v>
      </c>
      <c r="AS45" s="358">
        <f>'청년 상시근로자수-2016'!CE45</f>
        <v>0</v>
      </c>
      <c r="AT45" s="359">
        <f>'청년 상시근로자수-2016'!CF45</f>
        <v>0</v>
      </c>
      <c r="AU45" s="340">
        <f t="shared" si="2"/>
        <v>0</v>
      </c>
      <c r="AV45" s="308" t="str">
        <f t="shared" si="3"/>
        <v/>
      </c>
    </row>
    <row r="46" spans="1:48" hidden="1">
      <c r="A46" s="327">
        <f t="shared" si="4"/>
        <v>42</v>
      </c>
      <c r="B46" s="318" t="str">
        <f>IF('청년 상시근로자수-2016'!C46="","",'청년 상시근로자수-2016'!C46)</f>
        <v/>
      </c>
      <c r="C46" s="319" t="str">
        <f>IF('청년 상시근로자수-2016'!E46="","",'청년 상시근로자수-2016'!E46)</f>
        <v/>
      </c>
      <c r="D46" s="332" t="str">
        <f>IF('청년 상시근로자수-2016'!I46="","",'청년 상시근로자수-2016'!I46)</f>
        <v/>
      </c>
      <c r="E46" s="332" t="str">
        <f>IF('청년 상시근로자수-2016'!J46="","",'청년 상시근로자수-2016'!J46)</f>
        <v/>
      </c>
      <c r="F46" s="424" t="str">
        <f>IF('청년 상시근로자수-2016'!H46="","",'청년 상시근로자수-2016'!H46)</f>
        <v/>
      </c>
      <c r="G46" s="312">
        <f>'청년 상시근로자수-2016'!W46</f>
        <v>0</v>
      </c>
      <c r="H46" s="313">
        <f>'청년 상시근로자수-2016'!X46</f>
        <v>0</v>
      </c>
      <c r="I46" s="314">
        <f>'청년 상시근로자수-2016'!Z46</f>
        <v>0</v>
      </c>
      <c r="J46" s="312">
        <f>'청년 상시근로자수-2016'!AA46</f>
        <v>0</v>
      </c>
      <c r="K46" s="313">
        <f>'청년 상시근로자수-2016'!AB46</f>
        <v>0</v>
      </c>
      <c r="L46" s="314">
        <f>'청년 상시근로자수-2016'!AD46</f>
        <v>0</v>
      </c>
      <c r="M46" s="312">
        <f>'청년 상시근로자수-2016'!AE46</f>
        <v>0</v>
      </c>
      <c r="N46" s="313">
        <f>'청년 상시근로자수-2016'!AF46</f>
        <v>0</v>
      </c>
      <c r="O46" s="314">
        <f>'청년 상시근로자수-2016'!AH46</f>
        <v>0</v>
      </c>
      <c r="P46" s="312">
        <f>'청년 상시근로자수-2016'!AI46</f>
        <v>0</v>
      </c>
      <c r="Q46" s="313">
        <f>'청년 상시근로자수-2016'!AJ46</f>
        <v>0</v>
      </c>
      <c r="R46" s="314">
        <f>'청년 상시근로자수-2016'!AL46</f>
        <v>0</v>
      </c>
      <c r="S46" s="312">
        <f>'청년 상시근로자수-2016'!AM46</f>
        <v>0</v>
      </c>
      <c r="T46" s="313">
        <f>'청년 상시근로자수-2016'!AN46</f>
        <v>0</v>
      </c>
      <c r="U46" s="314">
        <f>'청년 상시근로자수-2016'!AP46</f>
        <v>0</v>
      </c>
      <c r="V46" s="312">
        <f>'청년 상시근로자수-2016'!AQ46</f>
        <v>0</v>
      </c>
      <c r="W46" s="313">
        <f>'청년 상시근로자수-2016'!AR46</f>
        <v>0</v>
      </c>
      <c r="X46" s="314">
        <f>'청년 상시근로자수-2016'!AT46</f>
        <v>0</v>
      </c>
      <c r="Y46" s="312">
        <f>'청년 상시근로자수-2016'!AU46</f>
        <v>0</v>
      </c>
      <c r="Z46" s="313">
        <f>'청년 상시근로자수-2016'!AV46</f>
        <v>0</v>
      </c>
      <c r="AA46" s="314">
        <f>'청년 상시근로자수-2016'!AX46</f>
        <v>0</v>
      </c>
      <c r="AB46" s="312">
        <f>'청년 상시근로자수-2016'!AY46</f>
        <v>0</v>
      </c>
      <c r="AC46" s="313">
        <f>'청년 상시근로자수-2016'!AZ46</f>
        <v>0</v>
      </c>
      <c r="AD46" s="314">
        <f>'청년 상시근로자수-2016'!BB46</f>
        <v>0</v>
      </c>
      <c r="AE46" s="312">
        <f>'청년 상시근로자수-2016'!BC46</f>
        <v>0</v>
      </c>
      <c r="AF46" s="313">
        <f>'청년 상시근로자수-2016'!BD46</f>
        <v>0</v>
      </c>
      <c r="AG46" s="314">
        <f>'청년 상시근로자수-2016'!BF46</f>
        <v>0</v>
      </c>
      <c r="AH46" s="312">
        <f>'청년 상시근로자수-2016'!BG46</f>
        <v>0</v>
      </c>
      <c r="AI46" s="313">
        <f>'청년 상시근로자수-2016'!BH46</f>
        <v>0</v>
      </c>
      <c r="AJ46" s="314">
        <f>'청년 상시근로자수-2016'!BJ46</f>
        <v>0</v>
      </c>
      <c r="AK46" s="312">
        <f>'청년 상시근로자수-2016'!BK46</f>
        <v>0</v>
      </c>
      <c r="AL46" s="313">
        <f>'청년 상시근로자수-2016'!BL46</f>
        <v>0</v>
      </c>
      <c r="AM46" s="314">
        <f>'청년 상시근로자수-2016'!BN46</f>
        <v>0</v>
      </c>
      <c r="AN46" s="312">
        <f>'청년 상시근로자수-2016'!BO46</f>
        <v>0</v>
      </c>
      <c r="AO46" s="313">
        <f>'청년 상시근로자수-2016'!BP46</f>
        <v>0</v>
      </c>
      <c r="AP46" s="314">
        <f>'청년 상시근로자수-2016'!BR46</f>
        <v>0</v>
      </c>
      <c r="AQ46" s="429">
        <f t="shared" si="0"/>
        <v>0</v>
      </c>
      <c r="AR46" s="336">
        <f t="shared" si="1"/>
        <v>0</v>
      </c>
      <c r="AS46" s="358">
        <f>'청년 상시근로자수-2016'!CE46</f>
        <v>0</v>
      </c>
      <c r="AT46" s="359">
        <f>'청년 상시근로자수-2016'!CF46</f>
        <v>0</v>
      </c>
      <c r="AU46" s="340">
        <f t="shared" si="2"/>
        <v>0</v>
      </c>
      <c r="AV46" s="308" t="str">
        <f t="shared" si="3"/>
        <v/>
      </c>
    </row>
    <row r="47" spans="1:48" hidden="1">
      <c r="A47" s="327">
        <f t="shared" si="4"/>
        <v>43</v>
      </c>
      <c r="B47" s="318" t="str">
        <f>IF('청년 상시근로자수-2016'!C47="","",'청년 상시근로자수-2016'!C47)</f>
        <v/>
      </c>
      <c r="C47" s="319" t="str">
        <f>IF('청년 상시근로자수-2016'!E47="","",'청년 상시근로자수-2016'!E47)</f>
        <v/>
      </c>
      <c r="D47" s="332" t="str">
        <f>IF('청년 상시근로자수-2016'!I47="","",'청년 상시근로자수-2016'!I47)</f>
        <v/>
      </c>
      <c r="E47" s="332" t="str">
        <f>IF('청년 상시근로자수-2016'!J47="","",'청년 상시근로자수-2016'!J47)</f>
        <v/>
      </c>
      <c r="F47" s="424" t="str">
        <f>IF('청년 상시근로자수-2016'!H47="","",'청년 상시근로자수-2016'!H47)</f>
        <v/>
      </c>
      <c r="G47" s="312">
        <f>'청년 상시근로자수-2016'!W47</f>
        <v>0</v>
      </c>
      <c r="H47" s="313">
        <f>'청년 상시근로자수-2016'!X47</f>
        <v>0</v>
      </c>
      <c r="I47" s="314">
        <f>'청년 상시근로자수-2016'!Z47</f>
        <v>0</v>
      </c>
      <c r="J47" s="312">
        <f>'청년 상시근로자수-2016'!AA47</f>
        <v>0</v>
      </c>
      <c r="K47" s="313">
        <f>'청년 상시근로자수-2016'!AB47</f>
        <v>0</v>
      </c>
      <c r="L47" s="314">
        <f>'청년 상시근로자수-2016'!AD47</f>
        <v>0</v>
      </c>
      <c r="M47" s="312">
        <f>'청년 상시근로자수-2016'!AE47</f>
        <v>0</v>
      </c>
      <c r="N47" s="313">
        <f>'청년 상시근로자수-2016'!AF47</f>
        <v>0</v>
      </c>
      <c r="O47" s="314">
        <f>'청년 상시근로자수-2016'!AH47</f>
        <v>0</v>
      </c>
      <c r="P47" s="312">
        <f>'청년 상시근로자수-2016'!AI47</f>
        <v>0</v>
      </c>
      <c r="Q47" s="313">
        <f>'청년 상시근로자수-2016'!AJ47</f>
        <v>0</v>
      </c>
      <c r="R47" s="314">
        <f>'청년 상시근로자수-2016'!AL47</f>
        <v>0</v>
      </c>
      <c r="S47" s="312">
        <f>'청년 상시근로자수-2016'!AM47</f>
        <v>0</v>
      </c>
      <c r="T47" s="313">
        <f>'청년 상시근로자수-2016'!AN47</f>
        <v>0</v>
      </c>
      <c r="U47" s="314">
        <f>'청년 상시근로자수-2016'!AP47</f>
        <v>0</v>
      </c>
      <c r="V47" s="312">
        <f>'청년 상시근로자수-2016'!AQ47</f>
        <v>0</v>
      </c>
      <c r="W47" s="313">
        <f>'청년 상시근로자수-2016'!AR47</f>
        <v>0</v>
      </c>
      <c r="X47" s="314">
        <f>'청년 상시근로자수-2016'!AT47</f>
        <v>0</v>
      </c>
      <c r="Y47" s="312">
        <f>'청년 상시근로자수-2016'!AU47</f>
        <v>0</v>
      </c>
      <c r="Z47" s="313">
        <f>'청년 상시근로자수-2016'!AV47</f>
        <v>0</v>
      </c>
      <c r="AA47" s="314">
        <f>'청년 상시근로자수-2016'!AX47</f>
        <v>0</v>
      </c>
      <c r="AB47" s="312">
        <f>'청년 상시근로자수-2016'!AY47</f>
        <v>0</v>
      </c>
      <c r="AC47" s="313">
        <f>'청년 상시근로자수-2016'!AZ47</f>
        <v>0</v>
      </c>
      <c r="AD47" s="314">
        <f>'청년 상시근로자수-2016'!BB47</f>
        <v>0</v>
      </c>
      <c r="AE47" s="312">
        <f>'청년 상시근로자수-2016'!BC47</f>
        <v>0</v>
      </c>
      <c r="AF47" s="313">
        <f>'청년 상시근로자수-2016'!BD47</f>
        <v>0</v>
      </c>
      <c r="AG47" s="314">
        <f>'청년 상시근로자수-2016'!BF47</f>
        <v>0</v>
      </c>
      <c r="AH47" s="312">
        <f>'청년 상시근로자수-2016'!BG47</f>
        <v>0</v>
      </c>
      <c r="AI47" s="313">
        <f>'청년 상시근로자수-2016'!BH47</f>
        <v>0</v>
      </c>
      <c r="AJ47" s="314">
        <f>'청년 상시근로자수-2016'!BJ47</f>
        <v>0</v>
      </c>
      <c r="AK47" s="312">
        <f>'청년 상시근로자수-2016'!BK47</f>
        <v>0</v>
      </c>
      <c r="AL47" s="313">
        <f>'청년 상시근로자수-2016'!BL47</f>
        <v>0</v>
      </c>
      <c r="AM47" s="314">
        <f>'청년 상시근로자수-2016'!BN47</f>
        <v>0</v>
      </c>
      <c r="AN47" s="312">
        <f>'청년 상시근로자수-2016'!BO47</f>
        <v>0</v>
      </c>
      <c r="AO47" s="313">
        <f>'청년 상시근로자수-2016'!BP47</f>
        <v>0</v>
      </c>
      <c r="AP47" s="314">
        <f>'청년 상시근로자수-2016'!BR47</f>
        <v>0</v>
      </c>
      <c r="AQ47" s="429">
        <f t="shared" si="0"/>
        <v>0</v>
      </c>
      <c r="AR47" s="336">
        <f t="shared" si="1"/>
        <v>0</v>
      </c>
      <c r="AS47" s="358">
        <f>'청년 상시근로자수-2016'!CE47</f>
        <v>0</v>
      </c>
      <c r="AT47" s="359">
        <f>'청년 상시근로자수-2016'!CF47</f>
        <v>0</v>
      </c>
      <c r="AU47" s="340">
        <f t="shared" si="2"/>
        <v>0</v>
      </c>
      <c r="AV47" s="308" t="str">
        <f t="shared" si="3"/>
        <v/>
      </c>
    </row>
    <row r="48" spans="1:48" hidden="1">
      <c r="A48" s="327">
        <f t="shared" si="4"/>
        <v>44</v>
      </c>
      <c r="B48" s="318" t="str">
        <f>IF('청년 상시근로자수-2016'!C48="","",'청년 상시근로자수-2016'!C48)</f>
        <v/>
      </c>
      <c r="C48" s="319" t="str">
        <f>IF('청년 상시근로자수-2016'!E48="","",'청년 상시근로자수-2016'!E48)</f>
        <v/>
      </c>
      <c r="D48" s="332" t="str">
        <f>IF('청년 상시근로자수-2016'!I48="","",'청년 상시근로자수-2016'!I48)</f>
        <v/>
      </c>
      <c r="E48" s="332" t="str">
        <f>IF('청년 상시근로자수-2016'!J48="","",'청년 상시근로자수-2016'!J48)</f>
        <v/>
      </c>
      <c r="F48" s="424" t="str">
        <f>IF('청년 상시근로자수-2016'!H48="","",'청년 상시근로자수-2016'!H48)</f>
        <v/>
      </c>
      <c r="G48" s="312">
        <f>'청년 상시근로자수-2016'!W48</f>
        <v>0</v>
      </c>
      <c r="H48" s="313">
        <f>'청년 상시근로자수-2016'!X48</f>
        <v>0</v>
      </c>
      <c r="I48" s="314">
        <f>'청년 상시근로자수-2016'!Z48</f>
        <v>0</v>
      </c>
      <c r="J48" s="312">
        <f>'청년 상시근로자수-2016'!AA48</f>
        <v>0</v>
      </c>
      <c r="K48" s="313">
        <f>'청년 상시근로자수-2016'!AB48</f>
        <v>0</v>
      </c>
      <c r="L48" s="314">
        <f>'청년 상시근로자수-2016'!AD48</f>
        <v>0</v>
      </c>
      <c r="M48" s="312">
        <f>'청년 상시근로자수-2016'!AE48</f>
        <v>0</v>
      </c>
      <c r="N48" s="313">
        <f>'청년 상시근로자수-2016'!AF48</f>
        <v>0</v>
      </c>
      <c r="O48" s="314">
        <f>'청년 상시근로자수-2016'!AH48</f>
        <v>0</v>
      </c>
      <c r="P48" s="312">
        <f>'청년 상시근로자수-2016'!AI48</f>
        <v>0</v>
      </c>
      <c r="Q48" s="313">
        <f>'청년 상시근로자수-2016'!AJ48</f>
        <v>0</v>
      </c>
      <c r="R48" s="314">
        <f>'청년 상시근로자수-2016'!AL48</f>
        <v>0</v>
      </c>
      <c r="S48" s="312">
        <f>'청년 상시근로자수-2016'!AM48</f>
        <v>0</v>
      </c>
      <c r="T48" s="313">
        <f>'청년 상시근로자수-2016'!AN48</f>
        <v>0</v>
      </c>
      <c r="U48" s="314">
        <f>'청년 상시근로자수-2016'!AP48</f>
        <v>0</v>
      </c>
      <c r="V48" s="312">
        <f>'청년 상시근로자수-2016'!AQ48</f>
        <v>0</v>
      </c>
      <c r="W48" s="313">
        <f>'청년 상시근로자수-2016'!AR48</f>
        <v>0</v>
      </c>
      <c r="X48" s="314">
        <f>'청년 상시근로자수-2016'!AT48</f>
        <v>0</v>
      </c>
      <c r="Y48" s="312">
        <f>'청년 상시근로자수-2016'!AU48</f>
        <v>0</v>
      </c>
      <c r="Z48" s="313">
        <f>'청년 상시근로자수-2016'!AV48</f>
        <v>0</v>
      </c>
      <c r="AA48" s="314">
        <f>'청년 상시근로자수-2016'!AX48</f>
        <v>0</v>
      </c>
      <c r="AB48" s="312">
        <f>'청년 상시근로자수-2016'!AY48</f>
        <v>0</v>
      </c>
      <c r="AC48" s="313">
        <f>'청년 상시근로자수-2016'!AZ48</f>
        <v>0</v>
      </c>
      <c r="AD48" s="314">
        <f>'청년 상시근로자수-2016'!BB48</f>
        <v>0</v>
      </c>
      <c r="AE48" s="312">
        <f>'청년 상시근로자수-2016'!BC48</f>
        <v>0</v>
      </c>
      <c r="AF48" s="313">
        <f>'청년 상시근로자수-2016'!BD48</f>
        <v>0</v>
      </c>
      <c r="AG48" s="314">
        <f>'청년 상시근로자수-2016'!BF48</f>
        <v>0</v>
      </c>
      <c r="AH48" s="312">
        <f>'청년 상시근로자수-2016'!BG48</f>
        <v>0</v>
      </c>
      <c r="AI48" s="313">
        <f>'청년 상시근로자수-2016'!BH48</f>
        <v>0</v>
      </c>
      <c r="AJ48" s="314">
        <f>'청년 상시근로자수-2016'!BJ48</f>
        <v>0</v>
      </c>
      <c r="AK48" s="312">
        <f>'청년 상시근로자수-2016'!BK48</f>
        <v>0</v>
      </c>
      <c r="AL48" s="313">
        <f>'청년 상시근로자수-2016'!BL48</f>
        <v>0</v>
      </c>
      <c r="AM48" s="314">
        <f>'청년 상시근로자수-2016'!BN48</f>
        <v>0</v>
      </c>
      <c r="AN48" s="312">
        <f>'청년 상시근로자수-2016'!BO48</f>
        <v>0</v>
      </c>
      <c r="AO48" s="313">
        <f>'청년 상시근로자수-2016'!BP48</f>
        <v>0</v>
      </c>
      <c r="AP48" s="314">
        <f>'청년 상시근로자수-2016'!BR48</f>
        <v>0</v>
      </c>
      <c r="AQ48" s="429">
        <f t="shared" si="0"/>
        <v>0</v>
      </c>
      <c r="AR48" s="336">
        <f t="shared" si="1"/>
        <v>0</v>
      </c>
      <c r="AS48" s="358">
        <f>'청년 상시근로자수-2016'!CE48</f>
        <v>0</v>
      </c>
      <c r="AT48" s="359">
        <f>'청년 상시근로자수-2016'!CF48</f>
        <v>0</v>
      </c>
      <c r="AU48" s="340">
        <f t="shared" si="2"/>
        <v>0</v>
      </c>
      <c r="AV48" s="308" t="str">
        <f t="shared" si="3"/>
        <v/>
      </c>
    </row>
    <row r="49" spans="1:48" hidden="1">
      <c r="A49" s="327">
        <f t="shared" si="4"/>
        <v>45</v>
      </c>
      <c r="B49" s="318" t="str">
        <f>IF('청년 상시근로자수-2016'!C49="","",'청년 상시근로자수-2016'!C49)</f>
        <v/>
      </c>
      <c r="C49" s="319" t="str">
        <f>IF('청년 상시근로자수-2016'!E49="","",'청년 상시근로자수-2016'!E49)</f>
        <v/>
      </c>
      <c r="D49" s="332" t="str">
        <f>IF('청년 상시근로자수-2016'!I49="","",'청년 상시근로자수-2016'!I49)</f>
        <v/>
      </c>
      <c r="E49" s="332" t="str">
        <f>IF('청년 상시근로자수-2016'!J49="","",'청년 상시근로자수-2016'!J49)</f>
        <v/>
      </c>
      <c r="F49" s="424" t="str">
        <f>IF('청년 상시근로자수-2016'!H49="","",'청년 상시근로자수-2016'!H49)</f>
        <v/>
      </c>
      <c r="G49" s="312">
        <f>'청년 상시근로자수-2016'!W49</f>
        <v>0</v>
      </c>
      <c r="H49" s="313">
        <f>'청년 상시근로자수-2016'!X49</f>
        <v>0</v>
      </c>
      <c r="I49" s="314">
        <f>'청년 상시근로자수-2016'!Z49</f>
        <v>0</v>
      </c>
      <c r="J49" s="312">
        <f>'청년 상시근로자수-2016'!AA49</f>
        <v>0</v>
      </c>
      <c r="K49" s="313">
        <f>'청년 상시근로자수-2016'!AB49</f>
        <v>0</v>
      </c>
      <c r="L49" s="314">
        <f>'청년 상시근로자수-2016'!AD49</f>
        <v>0</v>
      </c>
      <c r="M49" s="312">
        <f>'청년 상시근로자수-2016'!AE49</f>
        <v>0</v>
      </c>
      <c r="N49" s="313">
        <f>'청년 상시근로자수-2016'!AF49</f>
        <v>0</v>
      </c>
      <c r="O49" s="314">
        <f>'청년 상시근로자수-2016'!AH49</f>
        <v>0</v>
      </c>
      <c r="P49" s="312">
        <f>'청년 상시근로자수-2016'!AI49</f>
        <v>0</v>
      </c>
      <c r="Q49" s="313">
        <f>'청년 상시근로자수-2016'!AJ49</f>
        <v>0</v>
      </c>
      <c r="R49" s="314">
        <f>'청년 상시근로자수-2016'!AL49</f>
        <v>0</v>
      </c>
      <c r="S49" s="312">
        <f>'청년 상시근로자수-2016'!AM49</f>
        <v>0</v>
      </c>
      <c r="T49" s="313">
        <f>'청년 상시근로자수-2016'!AN49</f>
        <v>0</v>
      </c>
      <c r="U49" s="314">
        <f>'청년 상시근로자수-2016'!AP49</f>
        <v>0</v>
      </c>
      <c r="V49" s="312">
        <f>'청년 상시근로자수-2016'!AQ49</f>
        <v>0</v>
      </c>
      <c r="W49" s="313">
        <f>'청년 상시근로자수-2016'!AR49</f>
        <v>0</v>
      </c>
      <c r="X49" s="314">
        <f>'청년 상시근로자수-2016'!AT49</f>
        <v>0</v>
      </c>
      <c r="Y49" s="312">
        <f>'청년 상시근로자수-2016'!AU49</f>
        <v>0</v>
      </c>
      <c r="Z49" s="313">
        <f>'청년 상시근로자수-2016'!AV49</f>
        <v>0</v>
      </c>
      <c r="AA49" s="314">
        <f>'청년 상시근로자수-2016'!AX49</f>
        <v>0</v>
      </c>
      <c r="AB49" s="312">
        <f>'청년 상시근로자수-2016'!AY49</f>
        <v>0</v>
      </c>
      <c r="AC49" s="313">
        <f>'청년 상시근로자수-2016'!AZ49</f>
        <v>0</v>
      </c>
      <c r="AD49" s="314">
        <f>'청년 상시근로자수-2016'!BB49</f>
        <v>0</v>
      </c>
      <c r="AE49" s="312">
        <f>'청년 상시근로자수-2016'!BC49</f>
        <v>0</v>
      </c>
      <c r="AF49" s="313">
        <f>'청년 상시근로자수-2016'!BD49</f>
        <v>0</v>
      </c>
      <c r="AG49" s="314">
        <f>'청년 상시근로자수-2016'!BF49</f>
        <v>0</v>
      </c>
      <c r="AH49" s="312">
        <f>'청년 상시근로자수-2016'!BG49</f>
        <v>0</v>
      </c>
      <c r="AI49" s="313">
        <f>'청년 상시근로자수-2016'!BH49</f>
        <v>0</v>
      </c>
      <c r="AJ49" s="314">
        <f>'청년 상시근로자수-2016'!BJ49</f>
        <v>0</v>
      </c>
      <c r="AK49" s="312">
        <f>'청년 상시근로자수-2016'!BK49</f>
        <v>0</v>
      </c>
      <c r="AL49" s="313">
        <f>'청년 상시근로자수-2016'!BL49</f>
        <v>0</v>
      </c>
      <c r="AM49" s="314">
        <f>'청년 상시근로자수-2016'!BN49</f>
        <v>0</v>
      </c>
      <c r="AN49" s="312">
        <f>'청년 상시근로자수-2016'!BO49</f>
        <v>0</v>
      </c>
      <c r="AO49" s="313">
        <f>'청년 상시근로자수-2016'!BP49</f>
        <v>0</v>
      </c>
      <c r="AP49" s="314">
        <f>'청년 상시근로자수-2016'!BR49</f>
        <v>0</v>
      </c>
      <c r="AQ49" s="429">
        <f t="shared" si="0"/>
        <v>0</v>
      </c>
      <c r="AR49" s="336">
        <f t="shared" si="1"/>
        <v>0</v>
      </c>
      <c r="AS49" s="358">
        <f>'청년 상시근로자수-2016'!CE49</f>
        <v>0</v>
      </c>
      <c r="AT49" s="359">
        <f>'청년 상시근로자수-2016'!CF49</f>
        <v>0</v>
      </c>
      <c r="AU49" s="340">
        <f t="shared" si="2"/>
        <v>0</v>
      </c>
      <c r="AV49" s="308" t="str">
        <f t="shared" si="3"/>
        <v/>
      </c>
    </row>
    <row r="50" spans="1:48" hidden="1">
      <c r="A50" s="327">
        <f t="shared" si="4"/>
        <v>46</v>
      </c>
      <c r="B50" s="318" t="str">
        <f>IF('청년 상시근로자수-2016'!C50="","",'청년 상시근로자수-2016'!C50)</f>
        <v/>
      </c>
      <c r="C50" s="319" t="str">
        <f>IF('청년 상시근로자수-2016'!E50="","",'청년 상시근로자수-2016'!E50)</f>
        <v/>
      </c>
      <c r="D50" s="332" t="str">
        <f>IF('청년 상시근로자수-2016'!I50="","",'청년 상시근로자수-2016'!I50)</f>
        <v/>
      </c>
      <c r="E50" s="332" t="str">
        <f>IF('청년 상시근로자수-2016'!J50="","",'청년 상시근로자수-2016'!J50)</f>
        <v/>
      </c>
      <c r="F50" s="424" t="str">
        <f>IF('청년 상시근로자수-2016'!H50="","",'청년 상시근로자수-2016'!H50)</f>
        <v/>
      </c>
      <c r="G50" s="312">
        <f>'청년 상시근로자수-2016'!W50</f>
        <v>0</v>
      </c>
      <c r="H50" s="313">
        <f>'청년 상시근로자수-2016'!X50</f>
        <v>0</v>
      </c>
      <c r="I50" s="314">
        <f>'청년 상시근로자수-2016'!Z50</f>
        <v>0</v>
      </c>
      <c r="J50" s="312">
        <f>'청년 상시근로자수-2016'!AA50</f>
        <v>0</v>
      </c>
      <c r="K50" s="313">
        <f>'청년 상시근로자수-2016'!AB50</f>
        <v>0</v>
      </c>
      <c r="L50" s="314">
        <f>'청년 상시근로자수-2016'!AD50</f>
        <v>0</v>
      </c>
      <c r="M50" s="312">
        <f>'청년 상시근로자수-2016'!AE50</f>
        <v>0</v>
      </c>
      <c r="N50" s="313">
        <f>'청년 상시근로자수-2016'!AF50</f>
        <v>0</v>
      </c>
      <c r="O50" s="314">
        <f>'청년 상시근로자수-2016'!AH50</f>
        <v>0</v>
      </c>
      <c r="P50" s="312">
        <f>'청년 상시근로자수-2016'!AI50</f>
        <v>0</v>
      </c>
      <c r="Q50" s="313">
        <f>'청년 상시근로자수-2016'!AJ50</f>
        <v>0</v>
      </c>
      <c r="R50" s="314">
        <f>'청년 상시근로자수-2016'!AL50</f>
        <v>0</v>
      </c>
      <c r="S50" s="312">
        <f>'청년 상시근로자수-2016'!AM50</f>
        <v>0</v>
      </c>
      <c r="T50" s="313">
        <f>'청년 상시근로자수-2016'!AN50</f>
        <v>0</v>
      </c>
      <c r="U50" s="314">
        <f>'청년 상시근로자수-2016'!AP50</f>
        <v>0</v>
      </c>
      <c r="V50" s="312">
        <f>'청년 상시근로자수-2016'!AQ50</f>
        <v>0</v>
      </c>
      <c r="W50" s="313">
        <f>'청년 상시근로자수-2016'!AR50</f>
        <v>0</v>
      </c>
      <c r="X50" s="314">
        <f>'청년 상시근로자수-2016'!AT50</f>
        <v>0</v>
      </c>
      <c r="Y50" s="312">
        <f>'청년 상시근로자수-2016'!AU50</f>
        <v>0</v>
      </c>
      <c r="Z50" s="313">
        <f>'청년 상시근로자수-2016'!AV50</f>
        <v>0</v>
      </c>
      <c r="AA50" s="314">
        <f>'청년 상시근로자수-2016'!AX50</f>
        <v>0</v>
      </c>
      <c r="AB50" s="312">
        <f>'청년 상시근로자수-2016'!AY50</f>
        <v>0</v>
      </c>
      <c r="AC50" s="313">
        <f>'청년 상시근로자수-2016'!AZ50</f>
        <v>0</v>
      </c>
      <c r="AD50" s="314">
        <f>'청년 상시근로자수-2016'!BB50</f>
        <v>0</v>
      </c>
      <c r="AE50" s="312">
        <f>'청년 상시근로자수-2016'!BC50</f>
        <v>0</v>
      </c>
      <c r="AF50" s="313">
        <f>'청년 상시근로자수-2016'!BD50</f>
        <v>0</v>
      </c>
      <c r="AG50" s="314">
        <f>'청년 상시근로자수-2016'!BF50</f>
        <v>0</v>
      </c>
      <c r="AH50" s="312">
        <f>'청년 상시근로자수-2016'!BG50</f>
        <v>0</v>
      </c>
      <c r="AI50" s="313">
        <f>'청년 상시근로자수-2016'!BH50</f>
        <v>0</v>
      </c>
      <c r="AJ50" s="314">
        <f>'청년 상시근로자수-2016'!BJ50</f>
        <v>0</v>
      </c>
      <c r="AK50" s="312">
        <f>'청년 상시근로자수-2016'!BK50</f>
        <v>0</v>
      </c>
      <c r="AL50" s="313">
        <f>'청년 상시근로자수-2016'!BL50</f>
        <v>0</v>
      </c>
      <c r="AM50" s="314">
        <f>'청년 상시근로자수-2016'!BN50</f>
        <v>0</v>
      </c>
      <c r="AN50" s="312">
        <f>'청년 상시근로자수-2016'!BO50</f>
        <v>0</v>
      </c>
      <c r="AO50" s="313">
        <f>'청년 상시근로자수-2016'!BP50</f>
        <v>0</v>
      </c>
      <c r="AP50" s="314">
        <f>'청년 상시근로자수-2016'!BR50</f>
        <v>0</v>
      </c>
      <c r="AQ50" s="429">
        <f t="shared" si="0"/>
        <v>0</v>
      </c>
      <c r="AR50" s="336">
        <f t="shared" si="1"/>
        <v>0</v>
      </c>
      <c r="AS50" s="358">
        <f>'청년 상시근로자수-2016'!CE50</f>
        <v>0</v>
      </c>
      <c r="AT50" s="359">
        <f>'청년 상시근로자수-2016'!CF50</f>
        <v>0</v>
      </c>
      <c r="AU50" s="340">
        <f t="shared" si="2"/>
        <v>0</v>
      </c>
      <c r="AV50" s="308" t="str">
        <f t="shared" si="3"/>
        <v/>
      </c>
    </row>
    <row r="51" spans="1:48" hidden="1">
      <c r="A51" s="327">
        <f t="shared" si="4"/>
        <v>47</v>
      </c>
      <c r="B51" s="318" t="str">
        <f>IF('청년 상시근로자수-2016'!C51="","",'청년 상시근로자수-2016'!C51)</f>
        <v/>
      </c>
      <c r="C51" s="319" t="str">
        <f>IF('청년 상시근로자수-2016'!E51="","",'청년 상시근로자수-2016'!E51)</f>
        <v/>
      </c>
      <c r="D51" s="332" t="str">
        <f>IF('청년 상시근로자수-2016'!I51="","",'청년 상시근로자수-2016'!I51)</f>
        <v/>
      </c>
      <c r="E51" s="332" t="str">
        <f>IF('청년 상시근로자수-2016'!J51="","",'청년 상시근로자수-2016'!J51)</f>
        <v/>
      </c>
      <c r="F51" s="424" t="str">
        <f>IF('청년 상시근로자수-2016'!H51="","",'청년 상시근로자수-2016'!H51)</f>
        <v/>
      </c>
      <c r="G51" s="312">
        <f>'청년 상시근로자수-2016'!W51</f>
        <v>0</v>
      </c>
      <c r="H51" s="313">
        <f>'청년 상시근로자수-2016'!X51</f>
        <v>0</v>
      </c>
      <c r="I51" s="314">
        <f>'청년 상시근로자수-2016'!Z51</f>
        <v>0</v>
      </c>
      <c r="J51" s="312">
        <f>'청년 상시근로자수-2016'!AA51</f>
        <v>0</v>
      </c>
      <c r="K51" s="313">
        <f>'청년 상시근로자수-2016'!AB51</f>
        <v>0</v>
      </c>
      <c r="L51" s="314">
        <f>'청년 상시근로자수-2016'!AD51</f>
        <v>0</v>
      </c>
      <c r="M51" s="312">
        <f>'청년 상시근로자수-2016'!AE51</f>
        <v>0</v>
      </c>
      <c r="N51" s="313">
        <f>'청년 상시근로자수-2016'!AF51</f>
        <v>0</v>
      </c>
      <c r="O51" s="314">
        <f>'청년 상시근로자수-2016'!AH51</f>
        <v>0</v>
      </c>
      <c r="P51" s="312">
        <f>'청년 상시근로자수-2016'!AI51</f>
        <v>0</v>
      </c>
      <c r="Q51" s="313">
        <f>'청년 상시근로자수-2016'!AJ51</f>
        <v>0</v>
      </c>
      <c r="R51" s="314">
        <f>'청년 상시근로자수-2016'!AL51</f>
        <v>0</v>
      </c>
      <c r="S51" s="312">
        <f>'청년 상시근로자수-2016'!AM51</f>
        <v>0</v>
      </c>
      <c r="T51" s="313">
        <f>'청년 상시근로자수-2016'!AN51</f>
        <v>0</v>
      </c>
      <c r="U51" s="314">
        <f>'청년 상시근로자수-2016'!AP51</f>
        <v>0</v>
      </c>
      <c r="V51" s="312">
        <f>'청년 상시근로자수-2016'!AQ51</f>
        <v>0</v>
      </c>
      <c r="W51" s="313">
        <f>'청년 상시근로자수-2016'!AR51</f>
        <v>0</v>
      </c>
      <c r="X51" s="314">
        <f>'청년 상시근로자수-2016'!AT51</f>
        <v>0</v>
      </c>
      <c r="Y51" s="312">
        <f>'청년 상시근로자수-2016'!AU51</f>
        <v>0</v>
      </c>
      <c r="Z51" s="313">
        <f>'청년 상시근로자수-2016'!AV51</f>
        <v>0</v>
      </c>
      <c r="AA51" s="314">
        <f>'청년 상시근로자수-2016'!AX51</f>
        <v>0</v>
      </c>
      <c r="AB51" s="312">
        <f>'청년 상시근로자수-2016'!AY51</f>
        <v>0</v>
      </c>
      <c r="AC51" s="313">
        <f>'청년 상시근로자수-2016'!AZ51</f>
        <v>0</v>
      </c>
      <c r="AD51" s="314">
        <f>'청년 상시근로자수-2016'!BB51</f>
        <v>0</v>
      </c>
      <c r="AE51" s="312">
        <f>'청년 상시근로자수-2016'!BC51</f>
        <v>0</v>
      </c>
      <c r="AF51" s="313">
        <f>'청년 상시근로자수-2016'!BD51</f>
        <v>0</v>
      </c>
      <c r="AG51" s="314">
        <f>'청년 상시근로자수-2016'!BF51</f>
        <v>0</v>
      </c>
      <c r="AH51" s="312">
        <f>'청년 상시근로자수-2016'!BG51</f>
        <v>0</v>
      </c>
      <c r="AI51" s="313">
        <f>'청년 상시근로자수-2016'!BH51</f>
        <v>0</v>
      </c>
      <c r="AJ51" s="314">
        <f>'청년 상시근로자수-2016'!BJ51</f>
        <v>0</v>
      </c>
      <c r="AK51" s="312">
        <f>'청년 상시근로자수-2016'!BK51</f>
        <v>0</v>
      </c>
      <c r="AL51" s="313">
        <f>'청년 상시근로자수-2016'!BL51</f>
        <v>0</v>
      </c>
      <c r="AM51" s="314">
        <f>'청년 상시근로자수-2016'!BN51</f>
        <v>0</v>
      </c>
      <c r="AN51" s="312">
        <f>'청년 상시근로자수-2016'!BO51</f>
        <v>0</v>
      </c>
      <c r="AO51" s="313">
        <f>'청년 상시근로자수-2016'!BP51</f>
        <v>0</v>
      </c>
      <c r="AP51" s="314">
        <f>'청년 상시근로자수-2016'!BR51</f>
        <v>0</v>
      </c>
      <c r="AQ51" s="429">
        <f t="shared" si="0"/>
        <v>0</v>
      </c>
      <c r="AR51" s="336">
        <f t="shared" si="1"/>
        <v>0</v>
      </c>
      <c r="AS51" s="358">
        <f>'청년 상시근로자수-2016'!CE51</f>
        <v>0</v>
      </c>
      <c r="AT51" s="359">
        <f>'청년 상시근로자수-2016'!CF51</f>
        <v>0</v>
      </c>
      <c r="AU51" s="340">
        <f t="shared" si="2"/>
        <v>0</v>
      </c>
      <c r="AV51" s="308" t="str">
        <f t="shared" si="3"/>
        <v/>
      </c>
    </row>
    <row r="52" spans="1:48" hidden="1">
      <c r="A52" s="327">
        <f t="shared" si="4"/>
        <v>48</v>
      </c>
      <c r="B52" s="318" t="str">
        <f>IF('청년 상시근로자수-2016'!C52="","",'청년 상시근로자수-2016'!C52)</f>
        <v/>
      </c>
      <c r="C52" s="319" t="str">
        <f>IF('청년 상시근로자수-2016'!E52="","",'청년 상시근로자수-2016'!E52)</f>
        <v/>
      </c>
      <c r="D52" s="332" t="str">
        <f>IF('청년 상시근로자수-2016'!I52="","",'청년 상시근로자수-2016'!I52)</f>
        <v/>
      </c>
      <c r="E52" s="332" t="str">
        <f>IF('청년 상시근로자수-2016'!J52="","",'청년 상시근로자수-2016'!J52)</f>
        <v/>
      </c>
      <c r="F52" s="424" t="str">
        <f>IF('청년 상시근로자수-2016'!H52="","",'청년 상시근로자수-2016'!H52)</f>
        <v/>
      </c>
      <c r="G52" s="312">
        <f>'청년 상시근로자수-2016'!W52</f>
        <v>0</v>
      </c>
      <c r="H52" s="313">
        <f>'청년 상시근로자수-2016'!X52</f>
        <v>0</v>
      </c>
      <c r="I52" s="314">
        <f>'청년 상시근로자수-2016'!Z52</f>
        <v>0</v>
      </c>
      <c r="J52" s="312">
        <f>'청년 상시근로자수-2016'!AA52</f>
        <v>0</v>
      </c>
      <c r="K52" s="313">
        <f>'청년 상시근로자수-2016'!AB52</f>
        <v>0</v>
      </c>
      <c r="L52" s="314">
        <f>'청년 상시근로자수-2016'!AD52</f>
        <v>0</v>
      </c>
      <c r="M52" s="312">
        <f>'청년 상시근로자수-2016'!AE52</f>
        <v>0</v>
      </c>
      <c r="N52" s="313">
        <f>'청년 상시근로자수-2016'!AF52</f>
        <v>0</v>
      </c>
      <c r="O52" s="314">
        <f>'청년 상시근로자수-2016'!AH52</f>
        <v>0</v>
      </c>
      <c r="P52" s="312">
        <f>'청년 상시근로자수-2016'!AI52</f>
        <v>0</v>
      </c>
      <c r="Q52" s="313">
        <f>'청년 상시근로자수-2016'!AJ52</f>
        <v>0</v>
      </c>
      <c r="R52" s="314">
        <f>'청년 상시근로자수-2016'!AL52</f>
        <v>0</v>
      </c>
      <c r="S52" s="312">
        <f>'청년 상시근로자수-2016'!AM52</f>
        <v>0</v>
      </c>
      <c r="T52" s="313">
        <f>'청년 상시근로자수-2016'!AN52</f>
        <v>0</v>
      </c>
      <c r="U52" s="314">
        <f>'청년 상시근로자수-2016'!AP52</f>
        <v>0</v>
      </c>
      <c r="V52" s="312">
        <f>'청년 상시근로자수-2016'!AQ52</f>
        <v>0</v>
      </c>
      <c r="W52" s="313">
        <f>'청년 상시근로자수-2016'!AR52</f>
        <v>0</v>
      </c>
      <c r="X52" s="314">
        <f>'청년 상시근로자수-2016'!AT52</f>
        <v>0</v>
      </c>
      <c r="Y52" s="312">
        <f>'청년 상시근로자수-2016'!AU52</f>
        <v>0</v>
      </c>
      <c r="Z52" s="313">
        <f>'청년 상시근로자수-2016'!AV52</f>
        <v>0</v>
      </c>
      <c r="AA52" s="314">
        <f>'청년 상시근로자수-2016'!AX52</f>
        <v>0</v>
      </c>
      <c r="AB52" s="312">
        <f>'청년 상시근로자수-2016'!AY52</f>
        <v>0</v>
      </c>
      <c r="AC52" s="313">
        <f>'청년 상시근로자수-2016'!AZ52</f>
        <v>0</v>
      </c>
      <c r="AD52" s="314">
        <f>'청년 상시근로자수-2016'!BB52</f>
        <v>0</v>
      </c>
      <c r="AE52" s="312">
        <f>'청년 상시근로자수-2016'!BC52</f>
        <v>0</v>
      </c>
      <c r="AF52" s="313">
        <f>'청년 상시근로자수-2016'!BD52</f>
        <v>0</v>
      </c>
      <c r="AG52" s="314">
        <f>'청년 상시근로자수-2016'!BF52</f>
        <v>0</v>
      </c>
      <c r="AH52" s="312">
        <f>'청년 상시근로자수-2016'!BG52</f>
        <v>0</v>
      </c>
      <c r="AI52" s="313">
        <f>'청년 상시근로자수-2016'!BH52</f>
        <v>0</v>
      </c>
      <c r="AJ52" s="314">
        <f>'청년 상시근로자수-2016'!BJ52</f>
        <v>0</v>
      </c>
      <c r="AK52" s="312">
        <f>'청년 상시근로자수-2016'!BK52</f>
        <v>0</v>
      </c>
      <c r="AL52" s="313">
        <f>'청년 상시근로자수-2016'!BL52</f>
        <v>0</v>
      </c>
      <c r="AM52" s="314">
        <f>'청년 상시근로자수-2016'!BN52</f>
        <v>0</v>
      </c>
      <c r="AN52" s="312">
        <f>'청년 상시근로자수-2016'!BO52</f>
        <v>0</v>
      </c>
      <c r="AO52" s="313">
        <f>'청년 상시근로자수-2016'!BP52</f>
        <v>0</v>
      </c>
      <c r="AP52" s="314">
        <f>'청년 상시근로자수-2016'!BR52</f>
        <v>0</v>
      </c>
      <c r="AQ52" s="429">
        <f t="shared" si="0"/>
        <v>0</v>
      </c>
      <c r="AR52" s="336">
        <f t="shared" si="1"/>
        <v>0</v>
      </c>
      <c r="AS52" s="358">
        <f>'청년 상시근로자수-2016'!CE52</f>
        <v>0</v>
      </c>
      <c r="AT52" s="359">
        <f>'청년 상시근로자수-2016'!CF52</f>
        <v>0</v>
      </c>
      <c r="AU52" s="340">
        <f t="shared" si="2"/>
        <v>0</v>
      </c>
      <c r="AV52" s="308" t="str">
        <f t="shared" si="3"/>
        <v/>
      </c>
    </row>
    <row r="53" spans="1:48" hidden="1">
      <c r="A53" s="327">
        <f t="shared" si="4"/>
        <v>49</v>
      </c>
      <c r="B53" s="318" t="str">
        <f>IF('청년 상시근로자수-2016'!C53="","",'청년 상시근로자수-2016'!C53)</f>
        <v/>
      </c>
      <c r="C53" s="319" t="str">
        <f>IF('청년 상시근로자수-2016'!E53="","",'청년 상시근로자수-2016'!E53)</f>
        <v/>
      </c>
      <c r="D53" s="332" t="str">
        <f>IF('청년 상시근로자수-2016'!I53="","",'청년 상시근로자수-2016'!I53)</f>
        <v/>
      </c>
      <c r="E53" s="332" t="str">
        <f>IF('청년 상시근로자수-2016'!J53="","",'청년 상시근로자수-2016'!J53)</f>
        <v/>
      </c>
      <c r="F53" s="424" t="str">
        <f>IF('청년 상시근로자수-2016'!H53="","",'청년 상시근로자수-2016'!H53)</f>
        <v/>
      </c>
      <c r="G53" s="312">
        <f>'청년 상시근로자수-2016'!W53</f>
        <v>0</v>
      </c>
      <c r="H53" s="313">
        <f>'청년 상시근로자수-2016'!X53</f>
        <v>0</v>
      </c>
      <c r="I53" s="314">
        <f>'청년 상시근로자수-2016'!Z53</f>
        <v>0</v>
      </c>
      <c r="J53" s="312">
        <f>'청년 상시근로자수-2016'!AA53</f>
        <v>0</v>
      </c>
      <c r="K53" s="313">
        <f>'청년 상시근로자수-2016'!AB53</f>
        <v>0</v>
      </c>
      <c r="L53" s="314">
        <f>'청년 상시근로자수-2016'!AD53</f>
        <v>0</v>
      </c>
      <c r="M53" s="312">
        <f>'청년 상시근로자수-2016'!AE53</f>
        <v>0</v>
      </c>
      <c r="N53" s="313">
        <f>'청년 상시근로자수-2016'!AF53</f>
        <v>0</v>
      </c>
      <c r="O53" s="314">
        <f>'청년 상시근로자수-2016'!AH53</f>
        <v>0</v>
      </c>
      <c r="P53" s="312">
        <f>'청년 상시근로자수-2016'!AI53</f>
        <v>0</v>
      </c>
      <c r="Q53" s="313">
        <f>'청년 상시근로자수-2016'!AJ53</f>
        <v>0</v>
      </c>
      <c r="R53" s="314">
        <f>'청년 상시근로자수-2016'!AL53</f>
        <v>0</v>
      </c>
      <c r="S53" s="312">
        <f>'청년 상시근로자수-2016'!AM53</f>
        <v>0</v>
      </c>
      <c r="T53" s="313">
        <f>'청년 상시근로자수-2016'!AN53</f>
        <v>0</v>
      </c>
      <c r="U53" s="314">
        <f>'청년 상시근로자수-2016'!AP53</f>
        <v>0</v>
      </c>
      <c r="V53" s="312">
        <f>'청년 상시근로자수-2016'!AQ53</f>
        <v>0</v>
      </c>
      <c r="W53" s="313">
        <f>'청년 상시근로자수-2016'!AR53</f>
        <v>0</v>
      </c>
      <c r="X53" s="314">
        <f>'청년 상시근로자수-2016'!AT53</f>
        <v>0</v>
      </c>
      <c r="Y53" s="312">
        <f>'청년 상시근로자수-2016'!AU53</f>
        <v>0</v>
      </c>
      <c r="Z53" s="313">
        <f>'청년 상시근로자수-2016'!AV53</f>
        <v>0</v>
      </c>
      <c r="AA53" s="314">
        <f>'청년 상시근로자수-2016'!AX53</f>
        <v>0</v>
      </c>
      <c r="AB53" s="312">
        <f>'청년 상시근로자수-2016'!AY53</f>
        <v>0</v>
      </c>
      <c r="AC53" s="313">
        <f>'청년 상시근로자수-2016'!AZ53</f>
        <v>0</v>
      </c>
      <c r="AD53" s="314">
        <f>'청년 상시근로자수-2016'!BB53</f>
        <v>0</v>
      </c>
      <c r="AE53" s="312">
        <f>'청년 상시근로자수-2016'!BC53</f>
        <v>0</v>
      </c>
      <c r="AF53" s="313">
        <f>'청년 상시근로자수-2016'!BD53</f>
        <v>0</v>
      </c>
      <c r="AG53" s="314">
        <f>'청년 상시근로자수-2016'!BF53</f>
        <v>0</v>
      </c>
      <c r="AH53" s="312">
        <f>'청년 상시근로자수-2016'!BG53</f>
        <v>0</v>
      </c>
      <c r="AI53" s="313">
        <f>'청년 상시근로자수-2016'!BH53</f>
        <v>0</v>
      </c>
      <c r="AJ53" s="314">
        <f>'청년 상시근로자수-2016'!BJ53</f>
        <v>0</v>
      </c>
      <c r="AK53" s="312">
        <f>'청년 상시근로자수-2016'!BK53</f>
        <v>0</v>
      </c>
      <c r="AL53" s="313">
        <f>'청년 상시근로자수-2016'!BL53</f>
        <v>0</v>
      </c>
      <c r="AM53" s="314">
        <f>'청년 상시근로자수-2016'!BN53</f>
        <v>0</v>
      </c>
      <c r="AN53" s="312">
        <f>'청년 상시근로자수-2016'!BO53</f>
        <v>0</v>
      </c>
      <c r="AO53" s="313">
        <f>'청년 상시근로자수-2016'!BP53</f>
        <v>0</v>
      </c>
      <c r="AP53" s="314">
        <f>'청년 상시근로자수-2016'!BR53</f>
        <v>0</v>
      </c>
      <c r="AQ53" s="429">
        <f t="shared" si="0"/>
        <v>0</v>
      </c>
      <c r="AR53" s="336">
        <f t="shared" si="1"/>
        <v>0</v>
      </c>
      <c r="AS53" s="358">
        <f>'청년 상시근로자수-2016'!CE53</f>
        <v>0</v>
      </c>
      <c r="AT53" s="359">
        <f>'청년 상시근로자수-2016'!CF53</f>
        <v>0</v>
      </c>
      <c r="AU53" s="340">
        <f t="shared" si="2"/>
        <v>0</v>
      </c>
      <c r="AV53" s="308" t="str">
        <f t="shared" si="3"/>
        <v/>
      </c>
    </row>
    <row r="54" spans="1:48" hidden="1">
      <c r="A54" s="327">
        <f t="shared" si="4"/>
        <v>50</v>
      </c>
      <c r="B54" s="318" t="str">
        <f>IF('청년 상시근로자수-2016'!C54="","",'청년 상시근로자수-2016'!C54)</f>
        <v/>
      </c>
      <c r="C54" s="319" t="str">
        <f>IF('청년 상시근로자수-2016'!E54="","",'청년 상시근로자수-2016'!E54)</f>
        <v/>
      </c>
      <c r="D54" s="332" t="str">
        <f>IF('청년 상시근로자수-2016'!I54="","",'청년 상시근로자수-2016'!I54)</f>
        <v/>
      </c>
      <c r="E54" s="332" t="str">
        <f>IF('청년 상시근로자수-2016'!J54="","",'청년 상시근로자수-2016'!J54)</f>
        <v/>
      </c>
      <c r="F54" s="424" t="str">
        <f>IF('청년 상시근로자수-2016'!H54="","",'청년 상시근로자수-2016'!H54)</f>
        <v/>
      </c>
      <c r="G54" s="312">
        <f>'청년 상시근로자수-2016'!W54</f>
        <v>0</v>
      </c>
      <c r="H54" s="313">
        <f>'청년 상시근로자수-2016'!X54</f>
        <v>0</v>
      </c>
      <c r="I54" s="314">
        <f>'청년 상시근로자수-2016'!Z54</f>
        <v>0</v>
      </c>
      <c r="J54" s="312">
        <f>'청년 상시근로자수-2016'!AA54</f>
        <v>0</v>
      </c>
      <c r="K54" s="313">
        <f>'청년 상시근로자수-2016'!AB54</f>
        <v>0</v>
      </c>
      <c r="L54" s="314">
        <f>'청년 상시근로자수-2016'!AD54</f>
        <v>0</v>
      </c>
      <c r="M54" s="312">
        <f>'청년 상시근로자수-2016'!AE54</f>
        <v>0</v>
      </c>
      <c r="N54" s="313">
        <f>'청년 상시근로자수-2016'!AF54</f>
        <v>0</v>
      </c>
      <c r="O54" s="314">
        <f>'청년 상시근로자수-2016'!AH54</f>
        <v>0</v>
      </c>
      <c r="P54" s="312">
        <f>'청년 상시근로자수-2016'!AI54</f>
        <v>0</v>
      </c>
      <c r="Q54" s="313">
        <f>'청년 상시근로자수-2016'!AJ54</f>
        <v>0</v>
      </c>
      <c r="R54" s="314">
        <f>'청년 상시근로자수-2016'!AL54</f>
        <v>0</v>
      </c>
      <c r="S54" s="312">
        <f>'청년 상시근로자수-2016'!AM54</f>
        <v>0</v>
      </c>
      <c r="T54" s="313">
        <f>'청년 상시근로자수-2016'!AN54</f>
        <v>0</v>
      </c>
      <c r="U54" s="314">
        <f>'청년 상시근로자수-2016'!AP54</f>
        <v>0</v>
      </c>
      <c r="V54" s="312">
        <f>'청년 상시근로자수-2016'!AQ54</f>
        <v>0</v>
      </c>
      <c r="W54" s="313">
        <f>'청년 상시근로자수-2016'!AR54</f>
        <v>0</v>
      </c>
      <c r="X54" s="314">
        <f>'청년 상시근로자수-2016'!AT54</f>
        <v>0</v>
      </c>
      <c r="Y54" s="312">
        <f>'청년 상시근로자수-2016'!AU54</f>
        <v>0</v>
      </c>
      <c r="Z54" s="313">
        <f>'청년 상시근로자수-2016'!AV54</f>
        <v>0</v>
      </c>
      <c r="AA54" s="314">
        <f>'청년 상시근로자수-2016'!AX54</f>
        <v>0</v>
      </c>
      <c r="AB54" s="312">
        <f>'청년 상시근로자수-2016'!AY54</f>
        <v>0</v>
      </c>
      <c r="AC54" s="313">
        <f>'청년 상시근로자수-2016'!AZ54</f>
        <v>0</v>
      </c>
      <c r="AD54" s="314">
        <f>'청년 상시근로자수-2016'!BB54</f>
        <v>0</v>
      </c>
      <c r="AE54" s="312">
        <f>'청년 상시근로자수-2016'!BC54</f>
        <v>0</v>
      </c>
      <c r="AF54" s="313">
        <f>'청년 상시근로자수-2016'!BD54</f>
        <v>0</v>
      </c>
      <c r="AG54" s="314">
        <f>'청년 상시근로자수-2016'!BF54</f>
        <v>0</v>
      </c>
      <c r="AH54" s="312">
        <f>'청년 상시근로자수-2016'!BG54</f>
        <v>0</v>
      </c>
      <c r="AI54" s="313">
        <f>'청년 상시근로자수-2016'!BH54</f>
        <v>0</v>
      </c>
      <c r="AJ54" s="314">
        <f>'청년 상시근로자수-2016'!BJ54</f>
        <v>0</v>
      </c>
      <c r="AK54" s="312">
        <f>'청년 상시근로자수-2016'!BK54</f>
        <v>0</v>
      </c>
      <c r="AL54" s="313">
        <f>'청년 상시근로자수-2016'!BL54</f>
        <v>0</v>
      </c>
      <c r="AM54" s="314">
        <f>'청년 상시근로자수-2016'!BN54</f>
        <v>0</v>
      </c>
      <c r="AN54" s="312">
        <f>'청년 상시근로자수-2016'!BO54</f>
        <v>0</v>
      </c>
      <c r="AO54" s="313">
        <f>'청년 상시근로자수-2016'!BP54</f>
        <v>0</v>
      </c>
      <c r="AP54" s="314">
        <f>'청년 상시근로자수-2016'!BR54</f>
        <v>0</v>
      </c>
      <c r="AQ54" s="429">
        <f t="shared" si="0"/>
        <v>0</v>
      </c>
      <c r="AR54" s="336">
        <f t="shared" si="1"/>
        <v>0</v>
      </c>
      <c r="AS54" s="358">
        <f>'청년 상시근로자수-2016'!CE54</f>
        <v>0</v>
      </c>
      <c r="AT54" s="359">
        <f>'청년 상시근로자수-2016'!CF54</f>
        <v>0</v>
      </c>
      <c r="AU54" s="340">
        <f t="shared" si="2"/>
        <v>0</v>
      </c>
      <c r="AV54" s="308" t="str">
        <f t="shared" si="3"/>
        <v/>
      </c>
    </row>
    <row r="55" spans="1:48" hidden="1">
      <c r="A55" s="327">
        <f t="shared" si="4"/>
        <v>51</v>
      </c>
      <c r="B55" s="318" t="str">
        <f>IF('청년 상시근로자수-2016'!C55="","",'청년 상시근로자수-2016'!C55)</f>
        <v/>
      </c>
      <c r="C55" s="319" t="str">
        <f>IF('청년 상시근로자수-2016'!E55="","",'청년 상시근로자수-2016'!E55)</f>
        <v/>
      </c>
      <c r="D55" s="332" t="str">
        <f>IF('청년 상시근로자수-2016'!I55="","",'청년 상시근로자수-2016'!I55)</f>
        <v/>
      </c>
      <c r="E55" s="332" t="str">
        <f>IF('청년 상시근로자수-2016'!J55="","",'청년 상시근로자수-2016'!J55)</f>
        <v/>
      </c>
      <c r="F55" s="424" t="str">
        <f>IF('청년 상시근로자수-2016'!H55="","",'청년 상시근로자수-2016'!H55)</f>
        <v/>
      </c>
      <c r="G55" s="312">
        <f>'청년 상시근로자수-2016'!W55</f>
        <v>0</v>
      </c>
      <c r="H55" s="313">
        <f>'청년 상시근로자수-2016'!X55</f>
        <v>0</v>
      </c>
      <c r="I55" s="314">
        <f>'청년 상시근로자수-2016'!Z55</f>
        <v>0</v>
      </c>
      <c r="J55" s="312">
        <f>'청년 상시근로자수-2016'!AA55</f>
        <v>0</v>
      </c>
      <c r="K55" s="313">
        <f>'청년 상시근로자수-2016'!AB55</f>
        <v>0</v>
      </c>
      <c r="L55" s="314">
        <f>'청년 상시근로자수-2016'!AD55</f>
        <v>0</v>
      </c>
      <c r="M55" s="312">
        <f>'청년 상시근로자수-2016'!AE55</f>
        <v>0</v>
      </c>
      <c r="N55" s="313">
        <f>'청년 상시근로자수-2016'!AF55</f>
        <v>0</v>
      </c>
      <c r="O55" s="314">
        <f>'청년 상시근로자수-2016'!AH55</f>
        <v>0</v>
      </c>
      <c r="P55" s="312">
        <f>'청년 상시근로자수-2016'!AI55</f>
        <v>0</v>
      </c>
      <c r="Q55" s="313">
        <f>'청년 상시근로자수-2016'!AJ55</f>
        <v>0</v>
      </c>
      <c r="R55" s="314">
        <f>'청년 상시근로자수-2016'!AL55</f>
        <v>0</v>
      </c>
      <c r="S55" s="312">
        <f>'청년 상시근로자수-2016'!AM55</f>
        <v>0</v>
      </c>
      <c r="T55" s="313">
        <f>'청년 상시근로자수-2016'!AN55</f>
        <v>0</v>
      </c>
      <c r="U55" s="314">
        <f>'청년 상시근로자수-2016'!AP55</f>
        <v>0</v>
      </c>
      <c r="V55" s="312">
        <f>'청년 상시근로자수-2016'!AQ55</f>
        <v>0</v>
      </c>
      <c r="W55" s="313">
        <f>'청년 상시근로자수-2016'!AR55</f>
        <v>0</v>
      </c>
      <c r="X55" s="314">
        <f>'청년 상시근로자수-2016'!AT55</f>
        <v>0</v>
      </c>
      <c r="Y55" s="312">
        <f>'청년 상시근로자수-2016'!AU55</f>
        <v>0</v>
      </c>
      <c r="Z55" s="313">
        <f>'청년 상시근로자수-2016'!AV55</f>
        <v>0</v>
      </c>
      <c r="AA55" s="314">
        <f>'청년 상시근로자수-2016'!AX55</f>
        <v>0</v>
      </c>
      <c r="AB55" s="312">
        <f>'청년 상시근로자수-2016'!AY55</f>
        <v>0</v>
      </c>
      <c r="AC55" s="313">
        <f>'청년 상시근로자수-2016'!AZ55</f>
        <v>0</v>
      </c>
      <c r="AD55" s="314">
        <f>'청년 상시근로자수-2016'!BB55</f>
        <v>0</v>
      </c>
      <c r="AE55" s="312">
        <f>'청년 상시근로자수-2016'!BC55</f>
        <v>0</v>
      </c>
      <c r="AF55" s="313">
        <f>'청년 상시근로자수-2016'!BD55</f>
        <v>0</v>
      </c>
      <c r="AG55" s="314">
        <f>'청년 상시근로자수-2016'!BF55</f>
        <v>0</v>
      </c>
      <c r="AH55" s="312">
        <f>'청년 상시근로자수-2016'!BG55</f>
        <v>0</v>
      </c>
      <c r="AI55" s="313">
        <f>'청년 상시근로자수-2016'!BH55</f>
        <v>0</v>
      </c>
      <c r="AJ55" s="314">
        <f>'청년 상시근로자수-2016'!BJ55</f>
        <v>0</v>
      </c>
      <c r="AK55" s="312">
        <f>'청년 상시근로자수-2016'!BK55</f>
        <v>0</v>
      </c>
      <c r="AL55" s="313">
        <f>'청년 상시근로자수-2016'!BL55</f>
        <v>0</v>
      </c>
      <c r="AM55" s="314">
        <f>'청년 상시근로자수-2016'!BN55</f>
        <v>0</v>
      </c>
      <c r="AN55" s="312">
        <f>'청년 상시근로자수-2016'!BO55</f>
        <v>0</v>
      </c>
      <c r="AO55" s="313">
        <f>'청년 상시근로자수-2016'!BP55</f>
        <v>0</v>
      </c>
      <c r="AP55" s="314">
        <f>'청년 상시근로자수-2016'!BR55</f>
        <v>0</v>
      </c>
      <c r="AQ55" s="429">
        <f t="shared" si="0"/>
        <v>0</v>
      </c>
      <c r="AR55" s="336">
        <f t="shared" si="1"/>
        <v>0</v>
      </c>
      <c r="AS55" s="358">
        <f>'청년 상시근로자수-2016'!CE55</f>
        <v>0</v>
      </c>
      <c r="AT55" s="359">
        <f>'청년 상시근로자수-2016'!CF55</f>
        <v>0</v>
      </c>
      <c r="AU55" s="340">
        <f t="shared" si="2"/>
        <v>0</v>
      </c>
      <c r="AV55" s="308" t="str">
        <f t="shared" si="3"/>
        <v/>
      </c>
    </row>
    <row r="56" spans="1:48" hidden="1">
      <c r="A56" s="327">
        <f t="shared" si="4"/>
        <v>52</v>
      </c>
      <c r="B56" s="318" t="str">
        <f>IF('청년 상시근로자수-2016'!C56="","",'청년 상시근로자수-2016'!C56)</f>
        <v/>
      </c>
      <c r="C56" s="319" t="str">
        <f>IF('청년 상시근로자수-2016'!E56="","",'청년 상시근로자수-2016'!E56)</f>
        <v/>
      </c>
      <c r="D56" s="332" t="str">
        <f>IF('청년 상시근로자수-2016'!I56="","",'청년 상시근로자수-2016'!I56)</f>
        <v/>
      </c>
      <c r="E56" s="332" t="str">
        <f>IF('청년 상시근로자수-2016'!J56="","",'청년 상시근로자수-2016'!J56)</f>
        <v/>
      </c>
      <c r="F56" s="424" t="str">
        <f>IF('청년 상시근로자수-2016'!H56="","",'청년 상시근로자수-2016'!H56)</f>
        <v/>
      </c>
      <c r="G56" s="312">
        <f>'청년 상시근로자수-2016'!W56</f>
        <v>0</v>
      </c>
      <c r="H56" s="313">
        <f>'청년 상시근로자수-2016'!X56</f>
        <v>0</v>
      </c>
      <c r="I56" s="314">
        <f>'청년 상시근로자수-2016'!Z56</f>
        <v>0</v>
      </c>
      <c r="J56" s="312">
        <f>'청년 상시근로자수-2016'!AA56</f>
        <v>0</v>
      </c>
      <c r="K56" s="313">
        <f>'청년 상시근로자수-2016'!AB56</f>
        <v>0</v>
      </c>
      <c r="L56" s="314">
        <f>'청년 상시근로자수-2016'!AD56</f>
        <v>0</v>
      </c>
      <c r="M56" s="312">
        <f>'청년 상시근로자수-2016'!AE56</f>
        <v>0</v>
      </c>
      <c r="N56" s="313">
        <f>'청년 상시근로자수-2016'!AF56</f>
        <v>0</v>
      </c>
      <c r="O56" s="314">
        <f>'청년 상시근로자수-2016'!AH56</f>
        <v>0</v>
      </c>
      <c r="P56" s="312">
        <f>'청년 상시근로자수-2016'!AI56</f>
        <v>0</v>
      </c>
      <c r="Q56" s="313">
        <f>'청년 상시근로자수-2016'!AJ56</f>
        <v>0</v>
      </c>
      <c r="R56" s="314">
        <f>'청년 상시근로자수-2016'!AL56</f>
        <v>0</v>
      </c>
      <c r="S56" s="312">
        <f>'청년 상시근로자수-2016'!AM56</f>
        <v>0</v>
      </c>
      <c r="T56" s="313">
        <f>'청년 상시근로자수-2016'!AN56</f>
        <v>0</v>
      </c>
      <c r="U56" s="314">
        <f>'청년 상시근로자수-2016'!AP56</f>
        <v>0</v>
      </c>
      <c r="V56" s="312">
        <f>'청년 상시근로자수-2016'!AQ56</f>
        <v>0</v>
      </c>
      <c r="W56" s="313">
        <f>'청년 상시근로자수-2016'!AR56</f>
        <v>0</v>
      </c>
      <c r="X56" s="314">
        <f>'청년 상시근로자수-2016'!AT56</f>
        <v>0</v>
      </c>
      <c r="Y56" s="312">
        <f>'청년 상시근로자수-2016'!AU56</f>
        <v>0</v>
      </c>
      <c r="Z56" s="313">
        <f>'청년 상시근로자수-2016'!AV56</f>
        <v>0</v>
      </c>
      <c r="AA56" s="314">
        <f>'청년 상시근로자수-2016'!AX56</f>
        <v>0</v>
      </c>
      <c r="AB56" s="312">
        <f>'청년 상시근로자수-2016'!AY56</f>
        <v>0</v>
      </c>
      <c r="AC56" s="313">
        <f>'청년 상시근로자수-2016'!AZ56</f>
        <v>0</v>
      </c>
      <c r="AD56" s="314">
        <f>'청년 상시근로자수-2016'!BB56</f>
        <v>0</v>
      </c>
      <c r="AE56" s="312">
        <f>'청년 상시근로자수-2016'!BC56</f>
        <v>0</v>
      </c>
      <c r="AF56" s="313">
        <f>'청년 상시근로자수-2016'!BD56</f>
        <v>0</v>
      </c>
      <c r="AG56" s="314">
        <f>'청년 상시근로자수-2016'!BF56</f>
        <v>0</v>
      </c>
      <c r="AH56" s="312">
        <f>'청년 상시근로자수-2016'!BG56</f>
        <v>0</v>
      </c>
      <c r="AI56" s="313">
        <f>'청년 상시근로자수-2016'!BH56</f>
        <v>0</v>
      </c>
      <c r="AJ56" s="314">
        <f>'청년 상시근로자수-2016'!BJ56</f>
        <v>0</v>
      </c>
      <c r="AK56" s="312">
        <f>'청년 상시근로자수-2016'!BK56</f>
        <v>0</v>
      </c>
      <c r="AL56" s="313">
        <f>'청년 상시근로자수-2016'!BL56</f>
        <v>0</v>
      </c>
      <c r="AM56" s="314">
        <f>'청년 상시근로자수-2016'!BN56</f>
        <v>0</v>
      </c>
      <c r="AN56" s="312">
        <f>'청년 상시근로자수-2016'!BO56</f>
        <v>0</v>
      </c>
      <c r="AO56" s="313">
        <f>'청년 상시근로자수-2016'!BP56</f>
        <v>0</v>
      </c>
      <c r="AP56" s="314">
        <f>'청년 상시근로자수-2016'!BR56</f>
        <v>0</v>
      </c>
      <c r="AQ56" s="429">
        <f t="shared" si="0"/>
        <v>0</v>
      </c>
      <c r="AR56" s="336">
        <f t="shared" si="1"/>
        <v>0</v>
      </c>
      <c r="AS56" s="358">
        <f>'청년 상시근로자수-2016'!CE56</f>
        <v>0</v>
      </c>
      <c r="AT56" s="359">
        <f>'청년 상시근로자수-2016'!CF56</f>
        <v>0</v>
      </c>
      <c r="AU56" s="340">
        <f t="shared" si="2"/>
        <v>0</v>
      </c>
      <c r="AV56" s="308" t="str">
        <f t="shared" si="3"/>
        <v/>
      </c>
    </row>
    <row r="57" spans="1:48" hidden="1">
      <c r="A57" s="327">
        <f t="shared" si="4"/>
        <v>53</v>
      </c>
      <c r="B57" s="318" t="str">
        <f>IF('청년 상시근로자수-2016'!C57="","",'청년 상시근로자수-2016'!C57)</f>
        <v/>
      </c>
      <c r="C57" s="319" t="str">
        <f>IF('청년 상시근로자수-2016'!E57="","",'청년 상시근로자수-2016'!E57)</f>
        <v/>
      </c>
      <c r="D57" s="332" t="str">
        <f>IF('청년 상시근로자수-2016'!I57="","",'청년 상시근로자수-2016'!I57)</f>
        <v/>
      </c>
      <c r="E57" s="332" t="str">
        <f>IF('청년 상시근로자수-2016'!J57="","",'청년 상시근로자수-2016'!J57)</f>
        <v/>
      </c>
      <c r="F57" s="424" t="str">
        <f>IF('청년 상시근로자수-2016'!H57="","",'청년 상시근로자수-2016'!H57)</f>
        <v/>
      </c>
      <c r="G57" s="312">
        <f>'청년 상시근로자수-2016'!W57</f>
        <v>0</v>
      </c>
      <c r="H57" s="313">
        <f>'청년 상시근로자수-2016'!X57</f>
        <v>0</v>
      </c>
      <c r="I57" s="314">
        <f>'청년 상시근로자수-2016'!Z57</f>
        <v>0</v>
      </c>
      <c r="J57" s="312">
        <f>'청년 상시근로자수-2016'!AA57</f>
        <v>0</v>
      </c>
      <c r="K57" s="313">
        <f>'청년 상시근로자수-2016'!AB57</f>
        <v>0</v>
      </c>
      <c r="L57" s="314">
        <f>'청년 상시근로자수-2016'!AD57</f>
        <v>0</v>
      </c>
      <c r="M57" s="312">
        <f>'청년 상시근로자수-2016'!AE57</f>
        <v>0</v>
      </c>
      <c r="N57" s="313">
        <f>'청년 상시근로자수-2016'!AF57</f>
        <v>0</v>
      </c>
      <c r="O57" s="314">
        <f>'청년 상시근로자수-2016'!AH57</f>
        <v>0</v>
      </c>
      <c r="P57" s="312">
        <f>'청년 상시근로자수-2016'!AI57</f>
        <v>0</v>
      </c>
      <c r="Q57" s="313">
        <f>'청년 상시근로자수-2016'!AJ57</f>
        <v>0</v>
      </c>
      <c r="R57" s="314">
        <f>'청년 상시근로자수-2016'!AL57</f>
        <v>0</v>
      </c>
      <c r="S57" s="312">
        <f>'청년 상시근로자수-2016'!AM57</f>
        <v>0</v>
      </c>
      <c r="T57" s="313">
        <f>'청년 상시근로자수-2016'!AN57</f>
        <v>0</v>
      </c>
      <c r="U57" s="314">
        <f>'청년 상시근로자수-2016'!AP57</f>
        <v>0</v>
      </c>
      <c r="V57" s="312">
        <f>'청년 상시근로자수-2016'!AQ57</f>
        <v>0</v>
      </c>
      <c r="W57" s="313">
        <f>'청년 상시근로자수-2016'!AR57</f>
        <v>0</v>
      </c>
      <c r="X57" s="314">
        <f>'청년 상시근로자수-2016'!AT57</f>
        <v>0</v>
      </c>
      <c r="Y57" s="312">
        <f>'청년 상시근로자수-2016'!AU57</f>
        <v>0</v>
      </c>
      <c r="Z57" s="313">
        <f>'청년 상시근로자수-2016'!AV57</f>
        <v>0</v>
      </c>
      <c r="AA57" s="314">
        <f>'청년 상시근로자수-2016'!AX57</f>
        <v>0</v>
      </c>
      <c r="AB57" s="312">
        <f>'청년 상시근로자수-2016'!AY57</f>
        <v>0</v>
      </c>
      <c r="AC57" s="313">
        <f>'청년 상시근로자수-2016'!AZ57</f>
        <v>0</v>
      </c>
      <c r="AD57" s="314">
        <f>'청년 상시근로자수-2016'!BB57</f>
        <v>0</v>
      </c>
      <c r="AE57" s="312">
        <f>'청년 상시근로자수-2016'!BC57</f>
        <v>0</v>
      </c>
      <c r="AF57" s="313">
        <f>'청년 상시근로자수-2016'!BD57</f>
        <v>0</v>
      </c>
      <c r="AG57" s="314">
        <f>'청년 상시근로자수-2016'!BF57</f>
        <v>0</v>
      </c>
      <c r="AH57" s="312">
        <f>'청년 상시근로자수-2016'!BG57</f>
        <v>0</v>
      </c>
      <c r="AI57" s="313">
        <f>'청년 상시근로자수-2016'!BH57</f>
        <v>0</v>
      </c>
      <c r="AJ57" s="314">
        <f>'청년 상시근로자수-2016'!BJ57</f>
        <v>0</v>
      </c>
      <c r="AK57" s="312">
        <f>'청년 상시근로자수-2016'!BK57</f>
        <v>0</v>
      </c>
      <c r="AL57" s="313">
        <f>'청년 상시근로자수-2016'!BL57</f>
        <v>0</v>
      </c>
      <c r="AM57" s="314">
        <f>'청년 상시근로자수-2016'!BN57</f>
        <v>0</v>
      </c>
      <c r="AN57" s="312">
        <f>'청년 상시근로자수-2016'!BO57</f>
        <v>0</v>
      </c>
      <c r="AO57" s="313">
        <f>'청년 상시근로자수-2016'!BP57</f>
        <v>0</v>
      </c>
      <c r="AP57" s="314">
        <f>'청년 상시근로자수-2016'!BR57</f>
        <v>0</v>
      </c>
      <c r="AQ57" s="429">
        <f t="shared" si="0"/>
        <v>0</v>
      </c>
      <c r="AR57" s="336">
        <f t="shared" si="1"/>
        <v>0</v>
      </c>
      <c r="AS57" s="358">
        <f>'청년 상시근로자수-2016'!CE57</f>
        <v>0</v>
      </c>
      <c r="AT57" s="359">
        <f>'청년 상시근로자수-2016'!CF57</f>
        <v>0</v>
      </c>
      <c r="AU57" s="340">
        <f t="shared" si="2"/>
        <v>0</v>
      </c>
      <c r="AV57" s="308" t="str">
        <f t="shared" si="3"/>
        <v/>
      </c>
    </row>
    <row r="58" spans="1:48" hidden="1">
      <c r="A58" s="327">
        <f t="shared" si="4"/>
        <v>54</v>
      </c>
      <c r="B58" s="318" t="str">
        <f>IF('청년 상시근로자수-2016'!C58="","",'청년 상시근로자수-2016'!C58)</f>
        <v/>
      </c>
      <c r="C58" s="319" t="str">
        <f>IF('청년 상시근로자수-2016'!E58="","",'청년 상시근로자수-2016'!E58)</f>
        <v/>
      </c>
      <c r="D58" s="332" t="str">
        <f>IF('청년 상시근로자수-2016'!I58="","",'청년 상시근로자수-2016'!I58)</f>
        <v/>
      </c>
      <c r="E58" s="332" t="str">
        <f>IF('청년 상시근로자수-2016'!J58="","",'청년 상시근로자수-2016'!J58)</f>
        <v/>
      </c>
      <c r="F58" s="424" t="str">
        <f>IF('청년 상시근로자수-2016'!H58="","",'청년 상시근로자수-2016'!H58)</f>
        <v/>
      </c>
      <c r="G58" s="312">
        <f>'청년 상시근로자수-2016'!W58</f>
        <v>0</v>
      </c>
      <c r="H58" s="313">
        <f>'청년 상시근로자수-2016'!X58</f>
        <v>0</v>
      </c>
      <c r="I58" s="314">
        <f>'청년 상시근로자수-2016'!Z58</f>
        <v>0</v>
      </c>
      <c r="J58" s="312">
        <f>'청년 상시근로자수-2016'!AA58</f>
        <v>0</v>
      </c>
      <c r="K58" s="313">
        <f>'청년 상시근로자수-2016'!AB58</f>
        <v>0</v>
      </c>
      <c r="L58" s="314">
        <f>'청년 상시근로자수-2016'!AD58</f>
        <v>0</v>
      </c>
      <c r="M58" s="312">
        <f>'청년 상시근로자수-2016'!AE58</f>
        <v>0</v>
      </c>
      <c r="N58" s="313">
        <f>'청년 상시근로자수-2016'!AF58</f>
        <v>0</v>
      </c>
      <c r="O58" s="314">
        <f>'청년 상시근로자수-2016'!AH58</f>
        <v>0</v>
      </c>
      <c r="P58" s="312">
        <f>'청년 상시근로자수-2016'!AI58</f>
        <v>0</v>
      </c>
      <c r="Q58" s="313">
        <f>'청년 상시근로자수-2016'!AJ58</f>
        <v>0</v>
      </c>
      <c r="R58" s="314">
        <f>'청년 상시근로자수-2016'!AL58</f>
        <v>0</v>
      </c>
      <c r="S58" s="312">
        <f>'청년 상시근로자수-2016'!AM58</f>
        <v>0</v>
      </c>
      <c r="T58" s="313">
        <f>'청년 상시근로자수-2016'!AN58</f>
        <v>0</v>
      </c>
      <c r="U58" s="314">
        <f>'청년 상시근로자수-2016'!AP58</f>
        <v>0</v>
      </c>
      <c r="V58" s="312">
        <f>'청년 상시근로자수-2016'!AQ58</f>
        <v>0</v>
      </c>
      <c r="W58" s="313">
        <f>'청년 상시근로자수-2016'!AR58</f>
        <v>0</v>
      </c>
      <c r="X58" s="314">
        <f>'청년 상시근로자수-2016'!AT58</f>
        <v>0</v>
      </c>
      <c r="Y58" s="312">
        <f>'청년 상시근로자수-2016'!AU58</f>
        <v>0</v>
      </c>
      <c r="Z58" s="313">
        <f>'청년 상시근로자수-2016'!AV58</f>
        <v>0</v>
      </c>
      <c r="AA58" s="314">
        <f>'청년 상시근로자수-2016'!AX58</f>
        <v>0</v>
      </c>
      <c r="AB58" s="312">
        <f>'청년 상시근로자수-2016'!AY58</f>
        <v>0</v>
      </c>
      <c r="AC58" s="313">
        <f>'청년 상시근로자수-2016'!AZ58</f>
        <v>0</v>
      </c>
      <c r="AD58" s="314">
        <f>'청년 상시근로자수-2016'!BB58</f>
        <v>0</v>
      </c>
      <c r="AE58" s="312">
        <f>'청년 상시근로자수-2016'!BC58</f>
        <v>0</v>
      </c>
      <c r="AF58" s="313">
        <f>'청년 상시근로자수-2016'!BD58</f>
        <v>0</v>
      </c>
      <c r="AG58" s="314">
        <f>'청년 상시근로자수-2016'!BF58</f>
        <v>0</v>
      </c>
      <c r="AH58" s="312">
        <f>'청년 상시근로자수-2016'!BG58</f>
        <v>0</v>
      </c>
      <c r="AI58" s="313">
        <f>'청년 상시근로자수-2016'!BH58</f>
        <v>0</v>
      </c>
      <c r="AJ58" s="314">
        <f>'청년 상시근로자수-2016'!BJ58</f>
        <v>0</v>
      </c>
      <c r="AK58" s="312">
        <f>'청년 상시근로자수-2016'!BK58</f>
        <v>0</v>
      </c>
      <c r="AL58" s="313">
        <f>'청년 상시근로자수-2016'!BL58</f>
        <v>0</v>
      </c>
      <c r="AM58" s="314">
        <f>'청년 상시근로자수-2016'!BN58</f>
        <v>0</v>
      </c>
      <c r="AN58" s="312">
        <f>'청년 상시근로자수-2016'!BO58</f>
        <v>0</v>
      </c>
      <c r="AO58" s="313">
        <f>'청년 상시근로자수-2016'!BP58</f>
        <v>0</v>
      </c>
      <c r="AP58" s="314">
        <f>'청년 상시근로자수-2016'!BR58</f>
        <v>0</v>
      </c>
      <c r="AQ58" s="429">
        <f t="shared" si="0"/>
        <v>0</v>
      </c>
      <c r="AR58" s="336">
        <f t="shared" si="1"/>
        <v>0</v>
      </c>
      <c r="AS58" s="358">
        <f>'청년 상시근로자수-2016'!CE58</f>
        <v>0</v>
      </c>
      <c r="AT58" s="359">
        <f>'청년 상시근로자수-2016'!CF58</f>
        <v>0</v>
      </c>
      <c r="AU58" s="340">
        <f t="shared" si="2"/>
        <v>0</v>
      </c>
      <c r="AV58" s="308" t="str">
        <f t="shared" si="3"/>
        <v/>
      </c>
    </row>
    <row r="59" spans="1:48" hidden="1">
      <c r="A59" s="327">
        <f t="shared" si="4"/>
        <v>55</v>
      </c>
      <c r="B59" s="318" t="str">
        <f>IF('청년 상시근로자수-2016'!C59="","",'청년 상시근로자수-2016'!C59)</f>
        <v/>
      </c>
      <c r="C59" s="319" t="str">
        <f>IF('청년 상시근로자수-2016'!E59="","",'청년 상시근로자수-2016'!E59)</f>
        <v/>
      </c>
      <c r="D59" s="332" t="str">
        <f>IF('청년 상시근로자수-2016'!I59="","",'청년 상시근로자수-2016'!I59)</f>
        <v/>
      </c>
      <c r="E59" s="332" t="str">
        <f>IF('청년 상시근로자수-2016'!J59="","",'청년 상시근로자수-2016'!J59)</f>
        <v/>
      </c>
      <c r="F59" s="424" t="str">
        <f>IF('청년 상시근로자수-2016'!H59="","",'청년 상시근로자수-2016'!H59)</f>
        <v/>
      </c>
      <c r="G59" s="312">
        <f>'청년 상시근로자수-2016'!W59</f>
        <v>0</v>
      </c>
      <c r="H59" s="313">
        <f>'청년 상시근로자수-2016'!X59</f>
        <v>0</v>
      </c>
      <c r="I59" s="314">
        <f>'청년 상시근로자수-2016'!Z59</f>
        <v>0</v>
      </c>
      <c r="J59" s="312">
        <f>'청년 상시근로자수-2016'!AA59</f>
        <v>0</v>
      </c>
      <c r="K59" s="313">
        <f>'청년 상시근로자수-2016'!AB59</f>
        <v>0</v>
      </c>
      <c r="L59" s="314">
        <f>'청년 상시근로자수-2016'!AD59</f>
        <v>0</v>
      </c>
      <c r="M59" s="312">
        <f>'청년 상시근로자수-2016'!AE59</f>
        <v>0</v>
      </c>
      <c r="N59" s="313">
        <f>'청년 상시근로자수-2016'!AF59</f>
        <v>0</v>
      </c>
      <c r="O59" s="314">
        <f>'청년 상시근로자수-2016'!AH59</f>
        <v>0</v>
      </c>
      <c r="P59" s="312">
        <f>'청년 상시근로자수-2016'!AI59</f>
        <v>0</v>
      </c>
      <c r="Q59" s="313">
        <f>'청년 상시근로자수-2016'!AJ59</f>
        <v>0</v>
      </c>
      <c r="R59" s="314">
        <f>'청년 상시근로자수-2016'!AL59</f>
        <v>0</v>
      </c>
      <c r="S59" s="312">
        <f>'청년 상시근로자수-2016'!AM59</f>
        <v>0</v>
      </c>
      <c r="T59" s="313">
        <f>'청년 상시근로자수-2016'!AN59</f>
        <v>0</v>
      </c>
      <c r="U59" s="314">
        <f>'청년 상시근로자수-2016'!AP59</f>
        <v>0</v>
      </c>
      <c r="V59" s="312">
        <f>'청년 상시근로자수-2016'!AQ59</f>
        <v>0</v>
      </c>
      <c r="W59" s="313">
        <f>'청년 상시근로자수-2016'!AR59</f>
        <v>0</v>
      </c>
      <c r="X59" s="314">
        <f>'청년 상시근로자수-2016'!AT59</f>
        <v>0</v>
      </c>
      <c r="Y59" s="312">
        <f>'청년 상시근로자수-2016'!AU59</f>
        <v>0</v>
      </c>
      <c r="Z59" s="313">
        <f>'청년 상시근로자수-2016'!AV59</f>
        <v>0</v>
      </c>
      <c r="AA59" s="314">
        <f>'청년 상시근로자수-2016'!AX59</f>
        <v>0</v>
      </c>
      <c r="AB59" s="312">
        <f>'청년 상시근로자수-2016'!AY59</f>
        <v>0</v>
      </c>
      <c r="AC59" s="313">
        <f>'청년 상시근로자수-2016'!AZ59</f>
        <v>0</v>
      </c>
      <c r="AD59" s="314">
        <f>'청년 상시근로자수-2016'!BB59</f>
        <v>0</v>
      </c>
      <c r="AE59" s="312">
        <f>'청년 상시근로자수-2016'!BC59</f>
        <v>0</v>
      </c>
      <c r="AF59" s="313">
        <f>'청년 상시근로자수-2016'!BD59</f>
        <v>0</v>
      </c>
      <c r="AG59" s="314">
        <f>'청년 상시근로자수-2016'!BF59</f>
        <v>0</v>
      </c>
      <c r="AH59" s="312">
        <f>'청년 상시근로자수-2016'!BG59</f>
        <v>0</v>
      </c>
      <c r="AI59" s="313">
        <f>'청년 상시근로자수-2016'!BH59</f>
        <v>0</v>
      </c>
      <c r="AJ59" s="314">
        <f>'청년 상시근로자수-2016'!BJ59</f>
        <v>0</v>
      </c>
      <c r="AK59" s="312">
        <f>'청년 상시근로자수-2016'!BK59</f>
        <v>0</v>
      </c>
      <c r="AL59" s="313">
        <f>'청년 상시근로자수-2016'!BL59</f>
        <v>0</v>
      </c>
      <c r="AM59" s="314">
        <f>'청년 상시근로자수-2016'!BN59</f>
        <v>0</v>
      </c>
      <c r="AN59" s="312">
        <f>'청년 상시근로자수-2016'!BO59</f>
        <v>0</v>
      </c>
      <c r="AO59" s="313">
        <f>'청년 상시근로자수-2016'!BP59</f>
        <v>0</v>
      </c>
      <c r="AP59" s="314">
        <f>'청년 상시근로자수-2016'!BR59</f>
        <v>0</v>
      </c>
      <c r="AQ59" s="429">
        <f t="shared" si="0"/>
        <v>0</v>
      </c>
      <c r="AR59" s="336">
        <f t="shared" si="1"/>
        <v>0</v>
      </c>
      <c r="AS59" s="358">
        <f>'청년 상시근로자수-2016'!CE59</f>
        <v>0</v>
      </c>
      <c r="AT59" s="359">
        <f>'청년 상시근로자수-2016'!CF59</f>
        <v>0</v>
      </c>
      <c r="AU59" s="340">
        <f t="shared" si="2"/>
        <v>0</v>
      </c>
      <c r="AV59" s="308" t="str">
        <f t="shared" si="3"/>
        <v/>
      </c>
    </row>
    <row r="60" spans="1:48" hidden="1">
      <c r="A60" s="327">
        <f t="shared" si="4"/>
        <v>56</v>
      </c>
      <c r="B60" s="318" t="str">
        <f>IF('청년 상시근로자수-2016'!C60="","",'청년 상시근로자수-2016'!C60)</f>
        <v/>
      </c>
      <c r="C60" s="319" t="str">
        <f>IF('청년 상시근로자수-2016'!E60="","",'청년 상시근로자수-2016'!E60)</f>
        <v/>
      </c>
      <c r="D60" s="332" t="str">
        <f>IF('청년 상시근로자수-2016'!I60="","",'청년 상시근로자수-2016'!I60)</f>
        <v/>
      </c>
      <c r="E60" s="332" t="str">
        <f>IF('청년 상시근로자수-2016'!J60="","",'청년 상시근로자수-2016'!J60)</f>
        <v/>
      </c>
      <c r="F60" s="424" t="str">
        <f>IF('청년 상시근로자수-2016'!H60="","",'청년 상시근로자수-2016'!H60)</f>
        <v/>
      </c>
      <c r="G60" s="312">
        <f>'청년 상시근로자수-2016'!W60</f>
        <v>0</v>
      </c>
      <c r="H60" s="313">
        <f>'청년 상시근로자수-2016'!X60</f>
        <v>0</v>
      </c>
      <c r="I60" s="314">
        <f>'청년 상시근로자수-2016'!Z60</f>
        <v>0</v>
      </c>
      <c r="J60" s="312">
        <f>'청년 상시근로자수-2016'!AA60</f>
        <v>0</v>
      </c>
      <c r="K60" s="313">
        <f>'청년 상시근로자수-2016'!AB60</f>
        <v>0</v>
      </c>
      <c r="L60" s="314">
        <f>'청년 상시근로자수-2016'!AD60</f>
        <v>0</v>
      </c>
      <c r="M60" s="312">
        <f>'청년 상시근로자수-2016'!AE60</f>
        <v>0</v>
      </c>
      <c r="N60" s="313">
        <f>'청년 상시근로자수-2016'!AF60</f>
        <v>0</v>
      </c>
      <c r="O60" s="314">
        <f>'청년 상시근로자수-2016'!AH60</f>
        <v>0</v>
      </c>
      <c r="P60" s="312">
        <f>'청년 상시근로자수-2016'!AI60</f>
        <v>0</v>
      </c>
      <c r="Q60" s="313">
        <f>'청년 상시근로자수-2016'!AJ60</f>
        <v>0</v>
      </c>
      <c r="R60" s="314">
        <f>'청년 상시근로자수-2016'!AL60</f>
        <v>0</v>
      </c>
      <c r="S60" s="312">
        <f>'청년 상시근로자수-2016'!AM60</f>
        <v>0</v>
      </c>
      <c r="T60" s="313">
        <f>'청년 상시근로자수-2016'!AN60</f>
        <v>0</v>
      </c>
      <c r="U60" s="314">
        <f>'청년 상시근로자수-2016'!AP60</f>
        <v>0</v>
      </c>
      <c r="V60" s="312">
        <f>'청년 상시근로자수-2016'!AQ60</f>
        <v>0</v>
      </c>
      <c r="W60" s="313">
        <f>'청년 상시근로자수-2016'!AR60</f>
        <v>0</v>
      </c>
      <c r="X60" s="314">
        <f>'청년 상시근로자수-2016'!AT60</f>
        <v>0</v>
      </c>
      <c r="Y60" s="312">
        <f>'청년 상시근로자수-2016'!AU60</f>
        <v>0</v>
      </c>
      <c r="Z60" s="313">
        <f>'청년 상시근로자수-2016'!AV60</f>
        <v>0</v>
      </c>
      <c r="AA60" s="314">
        <f>'청년 상시근로자수-2016'!AX60</f>
        <v>0</v>
      </c>
      <c r="AB60" s="312">
        <f>'청년 상시근로자수-2016'!AY60</f>
        <v>0</v>
      </c>
      <c r="AC60" s="313">
        <f>'청년 상시근로자수-2016'!AZ60</f>
        <v>0</v>
      </c>
      <c r="AD60" s="314">
        <f>'청년 상시근로자수-2016'!BB60</f>
        <v>0</v>
      </c>
      <c r="AE60" s="312">
        <f>'청년 상시근로자수-2016'!BC60</f>
        <v>0</v>
      </c>
      <c r="AF60" s="313">
        <f>'청년 상시근로자수-2016'!BD60</f>
        <v>0</v>
      </c>
      <c r="AG60" s="314">
        <f>'청년 상시근로자수-2016'!BF60</f>
        <v>0</v>
      </c>
      <c r="AH60" s="312">
        <f>'청년 상시근로자수-2016'!BG60</f>
        <v>0</v>
      </c>
      <c r="AI60" s="313">
        <f>'청년 상시근로자수-2016'!BH60</f>
        <v>0</v>
      </c>
      <c r="AJ60" s="314">
        <f>'청년 상시근로자수-2016'!BJ60</f>
        <v>0</v>
      </c>
      <c r="AK60" s="312">
        <f>'청년 상시근로자수-2016'!BK60</f>
        <v>0</v>
      </c>
      <c r="AL60" s="313">
        <f>'청년 상시근로자수-2016'!BL60</f>
        <v>0</v>
      </c>
      <c r="AM60" s="314">
        <f>'청년 상시근로자수-2016'!BN60</f>
        <v>0</v>
      </c>
      <c r="AN60" s="312">
        <f>'청년 상시근로자수-2016'!BO60</f>
        <v>0</v>
      </c>
      <c r="AO60" s="313">
        <f>'청년 상시근로자수-2016'!BP60</f>
        <v>0</v>
      </c>
      <c r="AP60" s="314">
        <f>'청년 상시근로자수-2016'!BR60</f>
        <v>0</v>
      </c>
      <c r="AQ60" s="429">
        <f t="shared" si="0"/>
        <v>0</v>
      </c>
      <c r="AR60" s="336">
        <f t="shared" si="1"/>
        <v>0</v>
      </c>
      <c r="AS60" s="358">
        <f>'청년 상시근로자수-2016'!CE60</f>
        <v>0</v>
      </c>
      <c r="AT60" s="359">
        <f>'청년 상시근로자수-2016'!CF60</f>
        <v>0</v>
      </c>
      <c r="AU60" s="340">
        <f t="shared" si="2"/>
        <v>0</v>
      </c>
      <c r="AV60" s="308" t="str">
        <f t="shared" si="3"/>
        <v/>
      </c>
    </row>
    <row r="61" spans="1:48" hidden="1">
      <c r="A61" s="327">
        <f t="shared" si="4"/>
        <v>57</v>
      </c>
      <c r="B61" s="318" t="str">
        <f>IF('청년 상시근로자수-2016'!C61="","",'청년 상시근로자수-2016'!C61)</f>
        <v/>
      </c>
      <c r="C61" s="319" t="str">
        <f>IF('청년 상시근로자수-2016'!E61="","",'청년 상시근로자수-2016'!E61)</f>
        <v/>
      </c>
      <c r="D61" s="332" t="str">
        <f>IF('청년 상시근로자수-2016'!I61="","",'청년 상시근로자수-2016'!I61)</f>
        <v/>
      </c>
      <c r="E61" s="332" t="str">
        <f>IF('청년 상시근로자수-2016'!J61="","",'청년 상시근로자수-2016'!J61)</f>
        <v/>
      </c>
      <c r="F61" s="424" t="str">
        <f>IF('청년 상시근로자수-2016'!H61="","",'청년 상시근로자수-2016'!H61)</f>
        <v/>
      </c>
      <c r="G61" s="312">
        <f>'청년 상시근로자수-2016'!W61</f>
        <v>0</v>
      </c>
      <c r="H61" s="313">
        <f>'청년 상시근로자수-2016'!X61</f>
        <v>0</v>
      </c>
      <c r="I61" s="314">
        <f>'청년 상시근로자수-2016'!Z61</f>
        <v>0</v>
      </c>
      <c r="J61" s="312">
        <f>'청년 상시근로자수-2016'!AA61</f>
        <v>0</v>
      </c>
      <c r="K61" s="313">
        <f>'청년 상시근로자수-2016'!AB61</f>
        <v>0</v>
      </c>
      <c r="L61" s="314">
        <f>'청년 상시근로자수-2016'!AD61</f>
        <v>0</v>
      </c>
      <c r="M61" s="312">
        <f>'청년 상시근로자수-2016'!AE61</f>
        <v>0</v>
      </c>
      <c r="N61" s="313">
        <f>'청년 상시근로자수-2016'!AF61</f>
        <v>0</v>
      </c>
      <c r="O61" s="314">
        <f>'청년 상시근로자수-2016'!AH61</f>
        <v>0</v>
      </c>
      <c r="P61" s="312">
        <f>'청년 상시근로자수-2016'!AI61</f>
        <v>0</v>
      </c>
      <c r="Q61" s="313">
        <f>'청년 상시근로자수-2016'!AJ61</f>
        <v>0</v>
      </c>
      <c r="R61" s="314">
        <f>'청년 상시근로자수-2016'!AL61</f>
        <v>0</v>
      </c>
      <c r="S61" s="312">
        <f>'청년 상시근로자수-2016'!AM61</f>
        <v>0</v>
      </c>
      <c r="T61" s="313">
        <f>'청년 상시근로자수-2016'!AN61</f>
        <v>0</v>
      </c>
      <c r="U61" s="314">
        <f>'청년 상시근로자수-2016'!AP61</f>
        <v>0</v>
      </c>
      <c r="V61" s="312">
        <f>'청년 상시근로자수-2016'!AQ61</f>
        <v>0</v>
      </c>
      <c r="W61" s="313">
        <f>'청년 상시근로자수-2016'!AR61</f>
        <v>0</v>
      </c>
      <c r="X61" s="314">
        <f>'청년 상시근로자수-2016'!AT61</f>
        <v>0</v>
      </c>
      <c r="Y61" s="312">
        <f>'청년 상시근로자수-2016'!AU61</f>
        <v>0</v>
      </c>
      <c r="Z61" s="313">
        <f>'청년 상시근로자수-2016'!AV61</f>
        <v>0</v>
      </c>
      <c r="AA61" s="314">
        <f>'청년 상시근로자수-2016'!AX61</f>
        <v>0</v>
      </c>
      <c r="AB61" s="312">
        <f>'청년 상시근로자수-2016'!AY61</f>
        <v>0</v>
      </c>
      <c r="AC61" s="313">
        <f>'청년 상시근로자수-2016'!AZ61</f>
        <v>0</v>
      </c>
      <c r="AD61" s="314">
        <f>'청년 상시근로자수-2016'!BB61</f>
        <v>0</v>
      </c>
      <c r="AE61" s="312">
        <f>'청년 상시근로자수-2016'!BC61</f>
        <v>0</v>
      </c>
      <c r="AF61" s="313">
        <f>'청년 상시근로자수-2016'!BD61</f>
        <v>0</v>
      </c>
      <c r="AG61" s="314">
        <f>'청년 상시근로자수-2016'!BF61</f>
        <v>0</v>
      </c>
      <c r="AH61" s="312">
        <f>'청년 상시근로자수-2016'!BG61</f>
        <v>0</v>
      </c>
      <c r="AI61" s="313">
        <f>'청년 상시근로자수-2016'!BH61</f>
        <v>0</v>
      </c>
      <c r="AJ61" s="314">
        <f>'청년 상시근로자수-2016'!BJ61</f>
        <v>0</v>
      </c>
      <c r="AK61" s="312">
        <f>'청년 상시근로자수-2016'!BK61</f>
        <v>0</v>
      </c>
      <c r="AL61" s="313">
        <f>'청년 상시근로자수-2016'!BL61</f>
        <v>0</v>
      </c>
      <c r="AM61" s="314">
        <f>'청년 상시근로자수-2016'!BN61</f>
        <v>0</v>
      </c>
      <c r="AN61" s="312">
        <f>'청년 상시근로자수-2016'!BO61</f>
        <v>0</v>
      </c>
      <c r="AO61" s="313">
        <f>'청년 상시근로자수-2016'!BP61</f>
        <v>0</v>
      </c>
      <c r="AP61" s="314">
        <f>'청년 상시근로자수-2016'!BR61</f>
        <v>0</v>
      </c>
      <c r="AQ61" s="429">
        <f t="shared" si="0"/>
        <v>0</v>
      </c>
      <c r="AR61" s="336">
        <f t="shared" si="1"/>
        <v>0</v>
      </c>
      <c r="AS61" s="358">
        <f>'청년 상시근로자수-2016'!CE61</f>
        <v>0</v>
      </c>
      <c r="AT61" s="359">
        <f>'청년 상시근로자수-2016'!CF61</f>
        <v>0</v>
      </c>
      <c r="AU61" s="340">
        <f t="shared" si="2"/>
        <v>0</v>
      </c>
      <c r="AV61" s="308" t="str">
        <f t="shared" si="3"/>
        <v/>
      </c>
    </row>
    <row r="62" spans="1:48" hidden="1">
      <c r="A62" s="327">
        <f t="shared" si="4"/>
        <v>58</v>
      </c>
      <c r="B62" s="318" t="str">
        <f>IF('청년 상시근로자수-2016'!C62="","",'청년 상시근로자수-2016'!C62)</f>
        <v/>
      </c>
      <c r="C62" s="319" t="str">
        <f>IF('청년 상시근로자수-2016'!E62="","",'청년 상시근로자수-2016'!E62)</f>
        <v/>
      </c>
      <c r="D62" s="332" t="str">
        <f>IF('청년 상시근로자수-2016'!I62="","",'청년 상시근로자수-2016'!I62)</f>
        <v/>
      </c>
      <c r="E62" s="332" t="str">
        <f>IF('청년 상시근로자수-2016'!J62="","",'청년 상시근로자수-2016'!J62)</f>
        <v/>
      </c>
      <c r="F62" s="424" t="str">
        <f>IF('청년 상시근로자수-2016'!H62="","",'청년 상시근로자수-2016'!H62)</f>
        <v/>
      </c>
      <c r="G62" s="312">
        <f>'청년 상시근로자수-2016'!W62</f>
        <v>0</v>
      </c>
      <c r="H62" s="313">
        <f>'청년 상시근로자수-2016'!X62</f>
        <v>0</v>
      </c>
      <c r="I62" s="314">
        <f>'청년 상시근로자수-2016'!Z62</f>
        <v>0</v>
      </c>
      <c r="J62" s="312">
        <f>'청년 상시근로자수-2016'!AA62</f>
        <v>0</v>
      </c>
      <c r="K62" s="313">
        <f>'청년 상시근로자수-2016'!AB62</f>
        <v>0</v>
      </c>
      <c r="L62" s="314">
        <f>'청년 상시근로자수-2016'!AD62</f>
        <v>0</v>
      </c>
      <c r="M62" s="312">
        <f>'청년 상시근로자수-2016'!AE62</f>
        <v>0</v>
      </c>
      <c r="N62" s="313">
        <f>'청년 상시근로자수-2016'!AF62</f>
        <v>0</v>
      </c>
      <c r="O62" s="314">
        <f>'청년 상시근로자수-2016'!AH62</f>
        <v>0</v>
      </c>
      <c r="P62" s="312">
        <f>'청년 상시근로자수-2016'!AI62</f>
        <v>0</v>
      </c>
      <c r="Q62" s="313">
        <f>'청년 상시근로자수-2016'!AJ62</f>
        <v>0</v>
      </c>
      <c r="R62" s="314">
        <f>'청년 상시근로자수-2016'!AL62</f>
        <v>0</v>
      </c>
      <c r="S62" s="312">
        <f>'청년 상시근로자수-2016'!AM62</f>
        <v>0</v>
      </c>
      <c r="T62" s="313">
        <f>'청년 상시근로자수-2016'!AN62</f>
        <v>0</v>
      </c>
      <c r="U62" s="314">
        <f>'청년 상시근로자수-2016'!AP62</f>
        <v>0</v>
      </c>
      <c r="V62" s="312">
        <f>'청년 상시근로자수-2016'!AQ62</f>
        <v>0</v>
      </c>
      <c r="W62" s="313">
        <f>'청년 상시근로자수-2016'!AR62</f>
        <v>0</v>
      </c>
      <c r="X62" s="314">
        <f>'청년 상시근로자수-2016'!AT62</f>
        <v>0</v>
      </c>
      <c r="Y62" s="312">
        <f>'청년 상시근로자수-2016'!AU62</f>
        <v>0</v>
      </c>
      <c r="Z62" s="313">
        <f>'청년 상시근로자수-2016'!AV62</f>
        <v>0</v>
      </c>
      <c r="AA62" s="314">
        <f>'청년 상시근로자수-2016'!AX62</f>
        <v>0</v>
      </c>
      <c r="AB62" s="312">
        <f>'청년 상시근로자수-2016'!AY62</f>
        <v>0</v>
      </c>
      <c r="AC62" s="313">
        <f>'청년 상시근로자수-2016'!AZ62</f>
        <v>0</v>
      </c>
      <c r="AD62" s="314">
        <f>'청년 상시근로자수-2016'!BB62</f>
        <v>0</v>
      </c>
      <c r="AE62" s="312">
        <f>'청년 상시근로자수-2016'!BC62</f>
        <v>0</v>
      </c>
      <c r="AF62" s="313">
        <f>'청년 상시근로자수-2016'!BD62</f>
        <v>0</v>
      </c>
      <c r="AG62" s="314">
        <f>'청년 상시근로자수-2016'!BF62</f>
        <v>0</v>
      </c>
      <c r="AH62" s="312">
        <f>'청년 상시근로자수-2016'!BG62</f>
        <v>0</v>
      </c>
      <c r="AI62" s="313">
        <f>'청년 상시근로자수-2016'!BH62</f>
        <v>0</v>
      </c>
      <c r="AJ62" s="314">
        <f>'청년 상시근로자수-2016'!BJ62</f>
        <v>0</v>
      </c>
      <c r="AK62" s="312">
        <f>'청년 상시근로자수-2016'!BK62</f>
        <v>0</v>
      </c>
      <c r="AL62" s="313">
        <f>'청년 상시근로자수-2016'!BL62</f>
        <v>0</v>
      </c>
      <c r="AM62" s="314">
        <f>'청년 상시근로자수-2016'!BN62</f>
        <v>0</v>
      </c>
      <c r="AN62" s="312">
        <f>'청년 상시근로자수-2016'!BO62</f>
        <v>0</v>
      </c>
      <c r="AO62" s="313">
        <f>'청년 상시근로자수-2016'!BP62</f>
        <v>0</v>
      </c>
      <c r="AP62" s="314">
        <f>'청년 상시근로자수-2016'!BR62</f>
        <v>0</v>
      </c>
      <c r="AQ62" s="429">
        <f t="shared" si="0"/>
        <v>0</v>
      </c>
      <c r="AR62" s="336">
        <f t="shared" si="1"/>
        <v>0</v>
      </c>
      <c r="AS62" s="358">
        <f>'청년 상시근로자수-2016'!CE62</f>
        <v>0</v>
      </c>
      <c r="AT62" s="359">
        <f>'청년 상시근로자수-2016'!CF62</f>
        <v>0</v>
      </c>
      <c r="AU62" s="340">
        <f t="shared" si="2"/>
        <v>0</v>
      </c>
      <c r="AV62" s="308" t="str">
        <f t="shared" si="3"/>
        <v/>
      </c>
    </row>
    <row r="63" spans="1:48" hidden="1">
      <c r="A63" s="327">
        <f t="shared" si="4"/>
        <v>59</v>
      </c>
      <c r="B63" s="318" t="str">
        <f>IF('청년 상시근로자수-2016'!C63="","",'청년 상시근로자수-2016'!C63)</f>
        <v/>
      </c>
      <c r="C63" s="319" t="str">
        <f>IF('청년 상시근로자수-2016'!E63="","",'청년 상시근로자수-2016'!E63)</f>
        <v/>
      </c>
      <c r="D63" s="332" t="str">
        <f>IF('청년 상시근로자수-2016'!I63="","",'청년 상시근로자수-2016'!I63)</f>
        <v/>
      </c>
      <c r="E63" s="332" t="str">
        <f>IF('청년 상시근로자수-2016'!J63="","",'청년 상시근로자수-2016'!J63)</f>
        <v/>
      </c>
      <c r="F63" s="424" t="str">
        <f>IF('청년 상시근로자수-2016'!H63="","",'청년 상시근로자수-2016'!H63)</f>
        <v/>
      </c>
      <c r="G63" s="312">
        <f>'청년 상시근로자수-2016'!W63</f>
        <v>0</v>
      </c>
      <c r="H63" s="313">
        <f>'청년 상시근로자수-2016'!X63</f>
        <v>0</v>
      </c>
      <c r="I63" s="314">
        <f>'청년 상시근로자수-2016'!Z63</f>
        <v>0</v>
      </c>
      <c r="J63" s="312">
        <f>'청년 상시근로자수-2016'!AA63</f>
        <v>0</v>
      </c>
      <c r="K63" s="313">
        <f>'청년 상시근로자수-2016'!AB63</f>
        <v>0</v>
      </c>
      <c r="L63" s="314">
        <f>'청년 상시근로자수-2016'!AD63</f>
        <v>0</v>
      </c>
      <c r="M63" s="312">
        <f>'청년 상시근로자수-2016'!AE63</f>
        <v>0</v>
      </c>
      <c r="N63" s="313">
        <f>'청년 상시근로자수-2016'!AF63</f>
        <v>0</v>
      </c>
      <c r="O63" s="314">
        <f>'청년 상시근로자수-2016'!AH63</f>
        <v>0</v>
      </c>
      <c r="P63" s="312">
        <f>'청년 상시근로자수-2016'!AI63</f>
        <v>0</v>
      </c>
      <c r="Q63" s="313">
        <f>'청년 상시근로자수-2016'!AJ63</f>
        <v>0</v>
      </c>
      <c r="R63" s="314">
        <f>'청년 상시근로자수-2016'!AL63</f>
        <v>0</v>
      </c>
      <c r="S63" s="312">
        <f>'청년 상시근로자수-2016'!AM63</f>
        <v>0</v>
      </c>
      <c r="T63" s="313">
        <f>'청년 상시근로자수-2016'!AN63</f>
        <v>0</v>
      </c>
      <c r="U63" s="314">
        <f>'청년 상시근로자수-2016'!AP63</f>
        <v>0</v>
      </c>
      <c r="V63" s="312">
        <f>'청년 상시근로자수-2016'!AQ63</f>
        <v>0</v>
      </c>
      <c r="W63" s="313">
        <f>'청년 상시근로자수-2016'!AR63</f>
        <v>0</v>
      </c>
      <c r="X63" s="314">
        <f>'청년 상시근로자수-2016'!AT63</f>
        <v>0</v>
      </c>
      <c r="Y63" s="312">
        <f>'청년 상시근로자수-2016'!AU63</f>
        <v>0</v>
      </c>
      <c r="Z63" s="313">
        <f>'청년 상시근로자수-2016'!AV63</f>
        <v>0</v>
      </c>
      <c r="AA63" s="314">
        <f>'청년 상시근로자수-2016'!AX63</f>
        <v>0</v>
      </c>
      <c r="AB63" s="312">
        <f>'청년 상시근로자수-2016'!AY63</f>
        <v>0</v>
      </c>
      <c r="AC63" s="313">
        <f>'청년 상시근로자수-2016'!AZ63</f>
        <v>0</v>
      </c>
      <c r="AD63" s="314">
        <f>'청년 상시근로자수-2016'!BB63</f>
        <v>0</v>
      </c>
      <c r="AE63" s="312">
        <f>'청년 상시근로자수-2016'!BC63</f>
        <v>0</v>
      </c>
      <c r="AF63" s="313">
        <f>'청년 상시근로자수-2016'!BD63</f>
        <v>0</v>
      </c>
      <c r="AG63" s="314">
        <f>'청년 상시근로자수-2016'!BF63</f>
        <v>0</v>
      </c>
      <c r="AH63" s="312">
        <f>'청년 상시근로자수-2016'!BG63</f>
        <v>0</v>
      </c>
      <c r="AI63" s="313">
        <f>'청년 상시근로자수-2016'!BH63</f>
        <v>0</v>
      </c>
      <c r="AJ63" s="314">
        <f>'청년 상시근로자수-2016'!BJ63</f>
        <v>0</v>
      </c>
      <c r="AK63" s="312">
        <f>'청년 상시근로자수-2016'!BK63</f>
        <v>0</v>
      </c>
      <c r="AL63" s="313">
        <f>'청년 상시근로자수-2016'!BL63</f>
        <v>0</v>
      </c>
      <c r="AM63" s="314">
        <f>'청년 상시근로자수-2016'!BN63</f>
        <v>0</v>
      </c>
      <c r="AN63" s="312">
        <f>'청년 상시근로자수-2016'!BO63</f>
        <v>0</v>
      </c>
      <c r="AO63" s="313">
        <f>'청년 상시근로자수-2016'!BP63</f>
        <v>0</v>
      </c>
      <c r="AP63" s="314">
        <f>'청년 상시근로자수-2016'!BR63</f>
        <v>0</v>
      </c>
      <c r="AQ63" s="429">
        <f t="shared" si="0"/>
        <v>0</v>
      </c>
      <c r="AR63" s="336">
        <f t="shared" si="1"/>
        <v>0</v>
      </c>
      <c r="AS63" s="358">
        <f>'청년 상시근로자수-2016'!CE63</f>
        <v>0</v>
      </c>
      <c r="AT63" s="359">
        <f>'청년 상시근로자수-2016'!CF63</f>
        <v>0</v>
      </c>
      <c r="AU63" s="340">
        <f t="shared" si="2"/>
        <v>0</v>
      </c>
      <c r="AV63" s="308" t="str">
        <f t="shared" si="3"/>
        <v/>
      </c>
    </row>
    <row r="64" spans="1:48" hidden="1">
      <c r="A64" s="327">
        <f t="shared" si="4"/>
        <v>60</v>
      </c>
      <c r="B64" s="318" t="str">
        <f>IF('청년 상시근로자수-2016'!C64="","",'청년 상시근로자수-2016'!C64)</f>
        <v/>
      </c>
      <c r="C64" s="319" t="str">
        <f>IF('청년 상시근로자수-2016'!E64="","",'청년 상시근로자수-2016'!E64)</f>
        <v/>
      </c>
      <c r="D64" s="332" t="str">
        <f>IF('청년 상시근로자수-2016'!I64="","",'청년 상시근로자수-2016'!I64)</f>
        <v/>
      </c>
      <c r="E64" s="332" t="str">
        <f>IF('청년 상시근로자수-2016'!J64="","",'청년 상시근로자수-2016'!J64)</f>
        <v/>
      </c>
      <c r="F64" s="424" t="str">
        <f>IF('청년 상시근로자수-2016'!H64="","",'청년 상시근로자수-2016'!H64)</f>
        <v/>
      </c>
      <c r="G64" s="312">
        <f>'청년 상시근로자수-2016'!W64</f>
        <v>0</v>
      </c>
      <c r="H64" s="313">
        <f>'청년 상시근로자수-2016'!X64</f>
        <v>0</v>
      </c>
      <c r="I64" s="314">
        <f>'청년 상시근로자수-2016'!Z64</f>
        <v>0</v>
      </c>
      <c r="J64" s="312">
        <f>'청년 상시근로자수-2016'!AA64</f>
        <v>0</v>
      </c>
      <c r="K64" s="313">
        <f>'청년 상시근로자수-2016'!AB64</f>
        <v>0</v>
      </c>
      <c r="L64" s="314">
        <f>'청년 상시근로자수-2016'!AD64</f>
        <v>0</v>
      </c>
      <c r="M64" s="312">
        <f>'청년 상시근로자수-2016'!AE64</f>
        <v>0</v>
      </c>
      <c r="N64" s="313">
        <f>'청년 상시근로자수-2016'!AF64</f>
        <v>0</v>
      </c>
      <c r="O64" s="314">
        <f>'청년 상시근로자수-2016'!AH64</f>
        <v>0</v>
      </c>
      <c r="P64" s="312">
        <f>'청년 상시근로자수-2016'!AI64</f>
        <v>0</v>
      </c>
      <c r="Q64" s="313">
        <f>'청년 상시근로자수-2016'!AJ64</f>
        <v>0</v>
      </c>
      <c r="R64" s="314">
        <f>'청년 상시근로자수-2016'!AL64</f>
        <v>0</v>
      </c>
      <c r="S64" s="312">
        <f>'청년 상시근로자수-2016'!AM64</f>
        <v>0</v>
      </c>
      <c r="T64" s="313">
        <f>'청년 상시근로자수-2016'!AN64</f>
        <v>0</v>
      </c>
      <c r="U64" s="314">
        <f>'청년 상시근로자수-2016'!AP64</f>
        <v>0</v>
      </c>
      <c r="V64" s="312">
        <f>'청년 상시근로자수-2016'!AQ64</f>
        <v>0</v>
      </c>
      <c r="W64" s="313">
        <f>'청년 상시근로자수-2016'!AR64</f>
        <v>0</v>
      </c>
      <c r="X64" s="314">
        <f>'청년 상시근로자수-2016'!AT64</f>
        <v>0</v>
      </c>
      <c r="Y64" s="312">
        <f>'청년 상시근로자수-2016'!AU64</f>
        <v>0</v>
      </c>
      <c r="Z64" s="313">
        <f>'청년 상시근로자수-2016'!AV64</f>
        <v>0</v>
      </c>
      <c r="AA64" s="314">
        <f>'청년 상시근로자수-2016'!AX64</f>
        <v>0</v>
      </c>
      <c r="AB64" s="312">
        <f>'청년 상시근로자수-2016'!AY64</f>
        <v>0</v>
      </c>
      <c r="AC64" s="313">
        <f>'청년 상시근로자수-2016'!AZ64</f>
        <v>0</v>
      </c>
      <c r="AD64" s="314">
        <f>'청년 상시근로자수-2016'!BB64</f>
        <v>0</v>
      </c>
      <c r="AE64" s="312">
        <f>'청년 상시근로자수-2016'!BC64</f>
        <v>0</v>
      </c>
      <c r="AF64" s="313">
        <f>'청년 상시근로자수-2016'!BD64</f>
        <v>0</v>
      </c>
      <c r="AG64" s="314">
        <f>'청년 상시근로자수-2016'!BF64</f>
        <v>0</v>
      </c>
      <c r="AH64" s="312">
        <f>'청년 상시근로자수-2016'!BG64</f>
        <v>0</v>
      </c>
      <c r="AI64" s="313">
        <f>'청년 상시근로자수-2016'!BH64</f>
        <v>0</v>
      </c>
      <c r="AJ64" s="314">
        <f>'청년 상시근로자수-2016'!BJ64</f>
        <v>0</v>
      </c>
      <c r="AK64" s="312">
        <f>'청년 상시근로자수-2016'!BK64</f>
        <v>0</v>
      </c>
      <c r="AL64" s="313">
        <f>'청년 상시근로자수-2016'!BL64</f>
        <v>0</v>
      </c>
      <c r="AM64" s="314">
        <f>'청년 상시근로자수-2016'!BN64</f>
        <v>0</v>
      </c>
      <c r="AN64" s="312">
        <f>'청년 상시근로자수-2016'!BO64</f>
        <v>0</v>
      </c>
      <c r="AO64" s="313">
        <f>'청년 상시근로자수-2016'!BP64</f>
        <v>0</v>
      </c>
      <c r="AP64" s="314">
        <f>'청년 상시근로자수-2016'!BR64</f>
        <v>0</v>
      </c>
      <c r="AQ64" s="429">
        <f t="shared" si="0"/>
        <v>0</v>
      </c>
      <c r="AR64" s="336">
        <f t="shared" si="1"/>
        <v>0</v>
      </c>
      <c r="AS64" s="358">
        <f>'청년 상시근로자수-2016'!CE64</f>
        <v>0</v>
      </c>
      <c r="AT64" s="359">
        <f>'청년 상시근로자수-2016'!CF64</f>
        <v>0</v>
      </c>
      <c r="AU64" s="340">
        <f t="shared" si="2"/>
        <v>0</v>
      </c>
      <c r="AV64" s="308" t="str">
        <f t="shared" si="3"/>
        <v/>
      </c>
    </row>
    <row r="65" spans="1:48" hidden="1">
      <c r="A65" s="327">
        <f t="shared" si="4"/>
        <v>61</v>
      </c>
      <c r="B65" s="318" t="str">
        <f>IF('청년 상시근로자수-2016'!C65="","",'청년 상시근로자수-2016'!C65)</f>
        <v/>
      </c>
      <c r="C65" s="319" t="str">
        <f>IF('청년 상시근로자수-2016'!E65="","",'청년 상시근로자수-2016'!E65)</f>
        <v/>
      </c>
      <c r="D65" s="332" t="str">
        <f>IF('청년 상시근로자수-2016'!I65="","",'청년 상시근로자수-2016'!I65)</f>
        <v/>
      </c>
      <c r="E65" s="332" t="str">
        <f>IF('청년 상시근로자수-2016'!J65="","",'청년 상시근로자수-2016'!J65)</f>
        <v/>
      </c>
      <c r="F65" s="424" t="str">
        <f>IF('청년 상시근로자수-2016'!H65="","",'청년 상시근로자수-2016'!H65)</f>
        <v/>
      </c>
      <c r="G65" s="312">
        <f>'청년 상시근로자수-2016'!W65</f>
        <v>0</v>
      </c>
      <c r="H65" s="313">
        <f>'청년 상시근로자수-2016'!X65</f>
        <v>0</v>
      </c>
      <c r="I65" s="314">
        <f>'청년 상시근로자수-2016'!Z65</f>
        <v>0</v>
      </c>
      <c r="J65" s="312">
        <f>'청년 상시근로자수-2016'!AA65</f>
        <v>0</v>
      </c>
      <c r="K65" s="313">
        <f>'청년 상시근로자수-2016'!AB65</f>
        <v>0</v>
      </c>
      <c r="L65" s="314">
        <f>'청년 상시근로자수-2016'!AD65</f>
        <v>0</v>
      </c>
      <c r="M65" s="312">
        <f>'청년 상시근로자수-2016'!AE65</f>
        <v>0</v>
      </c>
      <c r="N65" s="313">
        <f>'청년 상시근로자수-2016'!AF65</f>
        <v>0</v>
      </c>
      <c r="O65" s="314">
        <f>'청년 상시근로자수-2016'!AH65</f>
        <v>0</v>
      </c>
      <c r="P65" s="312">
        <f>'청년 상시근로자수-2016'!AI65</f>
        <v>0</v>
      </c>
      <c r="Q65" s="313">
        <f>'청년 상시근로자수-2016'!AJ65</f>
        <v>0</v>
      </c>
      <c r="R65" s="314">
        <f>'청년 상시근로자수-2016'!AL65</f>
        <v>0</v>
      </c>
      <c r="S65" s="312">
        <f>'청년 상시근로자수-2016'!AM65</f>
        <v>0</v>
      </c>
      <c r="T65" s="313">
        <f>'청년 상시근로자수-2016'!AN65</f>
        <v>0</v>
      </c>
      <c r="U65" s="314">
        <f>'청년 상시근로자수-2016'!AP65</f>
        <v>0</v>
      </c>
      <c r="V65" s="312">
        <f>'청년 상시근로자수-2016'!AQ65</f>
        <v>0</v>
      </c>
      <c r="W65" s="313">
        <f>'청년 상시근로자수-2016'!AR65</f>
        <v>0</v>
      </c>
      <c r="X65" s="314">
        <f>'청년 상시근로자수-2016'!AT65</f>
        <v>0</v>
      </c>
      <c r="Y65" s="312">
        <f>'청년 상시근로자수-2016'!AU65</f>
        <v>0</v>
      </c>
      <c r="Z65" s="313">
        <f>'청년 상시근로자수-2016'!AV65</f>
        <v>0</v>
      </c>
      <c r="AA65" s="314">
        <f>'청년 상시근로자수-2016'!AX65</f>
        <v>0</v>
      </c>
      <c r="AB65" s="312">
        <f>'청년 상시근로자수-2016'!AY65</f>
        <v>0</v>
      </c>
      <c r="AC65" s="313">
        <f>'청년 상시근로자수-2016'!AZ65</f>
        <v>0</v>
      </c>
      <c r="AD65" s="314">
        <f>'청년 상시근로자수-2016'!BB65</f>
        <v>0</v>
      </c>
      <c r="AE65" s="312">
        <f>'청년 상시근로자수-2016'!BC65</f>
        <v>0</v>
      </c>
      <c r="AF65" s="313">
        <f>'청년 상시근로자수-2016'!BD65</f>
        <v>0</v>
      </c>
      <c r="AG65" s="314">
        <f>'청년 상시근로자수-2016'!BF65</f>
        <v>0</v>
      </c>
      <c r="AH65" s="312">
        <f>'청년 상시근로자수-2016'!BG65</f>
        <v>0</v>
      </c>
      <c r="AI65" s="313">
        <f>'청년 상시근로자수-2016'!BH65</f>
        <v>0</v>
      </c>
      <c r="AJ65" s="314">
        <f>'청년 상시근로자수-2016'!BJ65</f>
        <v>0</v>
      </c>
      <c r="AK65" s="312">
        <f>'청년 상시근로자수-2016'!BK65</f>
        <v>0</v>
      </c>
      <c r="AL65" s="313">
        <f>'청년 상시근로자수-2016'!BL65</f>
        <v>0</v>
      </c>
      <c r="AM65" s="314">
        <f>'청년 상시근로자수-2016'!BN65</f>
        <v>0</v>
      </c>
      <c r="AN65" s="312">
        <f>'청년 상시근로자수-2016'!BO65</f>
        <v>0</v>
      </c>
      <c r="AO65" s="313">
        <f>'청년 상시근로자수-2016'!BP65</f>
        <v>0</v>
      </c>
      <c r="AP65" s="314">
        <f>'청년 상시근로자수-2016'!BR65</f>
        <v>0</v>
      </c>
      <c r="AQ65" s="429">
        <f t="shared" si="0"/>
        <v>0</v>
      </c>
      <c r="AR65" s="336">
        <f t="shared" si="1"/>
        <v>0</v>
      </c>
      <c r="AS65" s="358">
        <f>'청년 상시근로자수-2016'!CE65</f>
        <v>0</v>
      </c>
      <c r="AT65" s="359">
        <f>'청년 상시근로자수-2016'!CF65</f>
        <v>0</v>
      </c>
      <c r="AU65" s="340">
        <f t="shared" si="2"/>
        <v>0</v>
      </c>
      <c r="AV65" s="308" t="str">
        <f t="shared" si="3"/>
        <v/>
      </c>
    </row>
    <row r="66" spans="1:48" hidden="1">
      <c r="A66" s="327">
        <f t="shared" si="4"/>
        <v>62</v>
      </c>
      <c r="B66" s="318" t="str">
        <f>IF('청년 상시근로자수-2016'!C66="","",'청년 상시근로자수-2016'!C66)</f>
        <v/>
      </c>
      <c r="C66" s="319" t="str">
        <f>IF('청년 상시근로자수-2016'!E66="","",'청년 상시근로자수-2016'!E66)</f>
        <v/>
      </c>
      <c r="D66" s="332" t="str">
        <f>IF('청년 상시근로자수-2016'!I66="","",'청년 상시근로자수-2016'!I66)</f>
        <v/>
      </c>
      <c r="E66" s="332" t="str">
        <f>IF('청년 상시근로자수-2016'!J66="","",'청년 상시근로자수-2016'!J66)</f>
        <v/>
      </c>
      <c r="F66" s="424" t="str">
        <f>IF('청년 상시근로자수-2016'!H66="","",'청년 상시근로자수-2016'!H66)</f>
        <v/>
      </c>
      <c r="G66" s="312">
        <f>'청년 상시근로자수-2016'!W66</f>
        <v>0</v>
      </c>
      <c r="H66" s="313">
        <f>'청년 상시근로자수-2016'!X66</f>
        <v>0</v>
      </c>
      <c r="I66" s="314">
        <f>'청년 상시근로자수-2016'!Z66</f>
        <v>0</v>
      </c>
      <c r="J66" s="312">
        <f>'청년 상시근로자수-2016'!AA66</f>
        <v>0</v>
      </c>
      <c r="K66" s="313">
        <f>'청년 상시근로자수-2016'!AB66</f>
        <v>0</v>
      </c>
      <c r="L66" s="314">
        <f>'청년 상시근로자수-2016'!AD66</f>
        <v>0</v>
      </c>
      <c r="M66" s="312">
        <f>'청년 상시근로자수-2016'!AE66</f>
        <v>0</v>
      </c>
      <c r="N66" s="313">
        <f>'청년 상시근로자수-2016'!AF66</f>
        <v>0</v>
      </c>
      <c r="O66" s="314">
        <f>'청년 상시근로자수-2016'!AH66</f>
        <v>0</v>
      </c>
      <c r="P66" s="312">
        <f>'청년 상시근로자수-2016'!AI66</f>
        <v>0</v>
      </c>
      <c r="Q66" s="313">
        <f>'청년 상시근로자수-2016'!AJ66</f>
        <v>0</v>
      </c>
      <c r="R66" s="314">
        <f>'청년 상시근로자수-2016'!AL66</f>
        <v>0</v>
      </c>
      <c r="S66" s="312">
        <f>'청년 상시근로자수-2016'!AM66</f>
        <v>0</v>
      </c>
      <c r="T66" s="313">
        <f>'청년 상시근로자수-2016'!AN66</f>
        <v>0</v>
      </c>
      <c r="U66" s="314">
        <f>'청년 상시근로자수-2016'!AP66</f>
        <v>0</v>
      </c>
      <c r="V66" s="312">
        <f>'청년 상시근로자수-2016'!AQ66</f>
        <v>0</v>
      </c>
      <c r="W66" s="313">
        <f>'청년 상시근로자수-2016'!AR66</f>
        <v>0</v>
      </c>
      <c r="X66" s="314">
        <f>'청년 상시근로자수-2016'!AT66</f>
        <v>0</v>
      </c>
      <c r="Y66" s="312">
        <f>'청년 상시근로자수-2016'!AU66</f>
        <v>0</v>
      </c>
      <c r="Z66" s="313">
        <f>'청년 상시근로자수-2016'!AV66</f>
        <v>0</v>
      </c>
      <c r="AA66" s="314">
        <f>'청년 상시근로자수-2016'!AX66</f>
        <v>0</v>
      </c>
      <c r="AB66" s="312">
        <f>'청년 상시근로자수-2016'!AY66</f>
        <v>0</v>
      </c>
      <c r="AC66" s="313">
        <f>'청년 상시근로자수-2016'!AZ66</f>
        <v>0</v>
      </c>
      <c r="AD66" s="314">
        <f>'청년 상시근로자수-2016'!BB66</f>
        <v>0</v>
      </c>
      <c r="AE66" s="312">
        <f>'청년 상시근로자수-2016'!BC66</f>
        <v>0</v>
      </c>
      <c r="AF66" s="313">
        <f>'청년 상시근로자수-2016'!BD66</f>
        <v>0</v>
      </c>
      <c r="AG66" s="314">
        <f>'청년 상시근로자수-2016'!BF66</f>
        <v>0</v>
      </c>
      <c r="AH66" s="312">
        <f>'청년 상시근로자수-2016'!BG66</f>
        <v>0</v>
      </c>
      <c r="AI66" s="313">
        <f>'청년 상시근로자수-2016'!BH66</f>
        <v>0</v>
      </c>
      <c r="AJ66" s="314">
        <f>'청년 상시근로자수-2016'!BJ66</f>
        <v>0</v>
      </c>
      <c r="AK66" s="312">
        <f>'청년 상시근로자수-2016'!BK66</f>
        <v>0</v>
      </c>
      <c r="AL66" s="313">
        <f>'청년 상시근로자수-2016'!BL66</f>
        <v>0</v>
      </c>
      <c r="AM66" s="314">
        <f>'청년 상시근로자수-2016'!BN66</f>
        <v>0</v>
      </c>
      <c r="AN66" s="312">
        <f>'청년 상시근로자수-2016'!BO66</f>
        <v>0</v>
      </c>
      <c r="AO66" s="313">
        <f>'청년 상시근로자수-2016'!BP66</f>
        <v>0</v>
      </c>
      <c r="AP66" s="314">
        <f>'청년 상시근로자수-2016'!BR66</f>
        <v>0</v>
      </c>
      <c r="AQ66" s="429">
        <f t="shared" si="0"/>
        <v>0</v>
      </c>
      <c r="AR66" s="336">
        <f t="shared" si="1"/>
        <v>0</v>
      </c>
      <c r="AS66" s="358">
        <f>'청년 상시근로자수-2016'!CE66</f>
        <v>0</v>
      </c>
      <c r="AT66" s="359">
        <f>'청년 상시근로자수-2016'!CF66</f>
        <v>0</v>
      </c>
      <c r="AU66" s="340">
        <f t="shared" si="2"/>
        <v>0</v>
      </c>
      <c r="AV66" s="308" t="str">
        <f t="shared" si="3"/>
        <v/>
      </c>
    </row>
    <row r="67" spans="1:48" hidden="1">
      <c r="A67" s="327">
        <f t="shared" si="4"/>
        <v>63</v>
      </c>
      <c r="B67" s="318" t="str">
        <f>IF('청년 상시근로자수-2016'!C67="","",'청년 상시근로자수-2016'!C67)</f>
        <v/>
      </c>
      <c r="C67" s="319" t="str">
        <f>IF('청년 상시근로자수-2016'!E67="","",'청년 상시근로자수-2016'!E67)</f>
        <v/>
      </c>
      <c r="D67" s="332" t="str">
        <f>IF('청년 상시근로자수-2016'!I67="","",'청년 상시근로자수-2016'!I67)</f>
        <v/>
      </c>
      <c r="E67" s="332" t="str">
        <f>IF('청년 상시근로자수-2016'!J67="","",'청년 상시근로자수-2016'!J67)</f>
        <v/>
      </c>
      <c r="F67" s="424" t="str">
        <f>IF('청년 상시근로자수-2016'!H67="","",'청년 상시근로자수-2016'!H67)</f>
        <v/>
      </c>
      <c r="G67" s="312">
        <f>'청년 상시근로자수-2016'!W67</f>
        <v>0</v>
      </c>
      <c r="H67" s="313">
        <f>'청년 상시근로자수-2016'!X67</f>
        <v>0</v>
      </c>
      <c r="I67" s="314">
        <f>'청년 상시근로자수-2016'!Z67</f>
        <v>0</v>
      </c>
      <c r="J67" s="312">
        <f>'청년 상시근로자수-2016'!AA67</f>
        <v>0</v>
      </c>
      <c r="K67" s="313">
        <f>'청년 상시근로자수-2016'!AB67</f>
        <v>0</v>
      </c>
      <c r="L67" s="314">
        <f>'청년 상시근로자수-2016'!AD67</f>
        <v>0</v>
      </c>
      <c r="M67" s="312">
        <f>'청년 상시근로자수-2016'!AE67</f>
        <v>0</v>
      </c>
      <c r="N67" s="313">
        <f>'청년 상시근로자수-2016'!AF67</f>
        <v>0</v>
      </c>
      <c r="O67" s="314">
        <f>'청년 상시근로자수-2016'!AH67</f>
        <v>0</v>
      </c>
      <c r="P67" s="312">
        <f>'청년 상시근로자수-2016'!AI67</f>
        <v>0</v>
      </c>
      <c r="Q67" s="313">
        <f>'청년 상시근로자수-2016'!AJ67</f>
        <v>0</v>
      </c>
      <c r="R67" s="314">
        <f>'청년 상시근로자수-2016'!AL67</f>
        <v>0</v>
      </c>
      <c r="S67" s="312">
        <f>'청년 상시근로자수-2016'!AM67</f>
        <v>0</v>
      </c>
      <c r="T67" s="313">
        <f>'청년 상시근로자수-2016'!AN67</f>
        <v>0</v>
      </c>
      <c r="U67" s="314">
        <f>'청년 상시근로자수-2016'!AP67</f>
        <v>0</v>
      </c>
      <c r="V67" s="312">
        <f>'청년 상시근로자수-2016'!AQ67</f>
        <v>0</v>
      </c>
      <c r="W67" s="313">
        <f>'청년 상시근로자수-2016'!AR67</f>
        <v>0</v>
      </c>
      <c r="X67" s="314">
        <f>'청년 상시근로자수-2016'!AT67</f>
        <v>0</v>
      </c>
      <c r="Y67" s="312">
        <f>'청년 상시근로자수-2016'!AU67</f>
        <v>0</v>
      </c>
      <c r="Z67" s="313">
        <f>'청년 상시근로자수-2016'!AV67</f>
        <v>0</v>
      </c>
      <c r="AA67" s="314">
        <f>'청년 상시근로자수-2016'!AX67</f>
        <v>0</v>
      </c>
      <c r="AB67" s="312">
        <f>'청년 상시근로자수-2016'!AY67</f>
        <v>0</v>
      </c>
      <c r="AC67" s="313">
        <f>'청년 상시근로자수-2016'!AZ67</f>
        <v>0</v>
      </c>
      <c r="AD67" s="314">
        <f>'청년 상시근로자수-2016'!BB67</f>
        <v>0</v>
      </c>
      <c r="AE67" s="312">
        <f>'청년 상시근로자수-2016'!BC67</f>
        <v>0</v>
      </c>
      <c r="AF67" s="313">
        <f>'청년 상시근로자수-2016'!BD67</f>
        <v>0</v>
      </c>
      <c r="AG67" s="314">
        <f>'청년 상시근로자수-2016'!BF67</f>
        <v>0</v>
      </c>
      <c r="AH67" s="312">
        <f>'청년 상시근로자수-2016'!BG67</f>
        <v>0</v>
      </c>
      <c r="AI67" s="313">
        <f>'청년 상시근로자수-2016'!BH67</f>
        <v>0</v>
      </c>
      <c r="AJ67" s="314">
        <f>'청년 상시근로자수-2016'!BJ67</f>
        <v>0</v>
      </c>
      <c r="AK67" s="312">
        <f>'청년 상시근로자수-2016'!BK67</f>
        <v>0</v>
      </c>
      <c r="AL67" s="313">
        <f>'청년 상시근로자수-2016'!BL67</f>
        <v>0</v>
      </c>
      <c r="AM67" s="314">
        <f>'청년 상시근로자수-2016'!BN67</f>
        <v>0</v>
      </c>
      <c r="AN67" s="312">
        <f>'청년 상시근로자수-2016'!BO67</f>
        <v>0</v>
      </c>
      <c r="AO67" s="313">
        <f>'청년 상시근로자수-2016'!BP67</f>
        <v>0</v>
      </c>
      <c r="AP67" s="314">
        <f>'청년 상시근로자수-2016'!BR67</f>
        <v>0</v>
      </c>
      <c r="AQ67" s="429">
        <f t="shared" si="0"/>
        <v>0</v>
      </c>
      <c r="AR67" s="336">
        <f t="shared" si="1"/>
        <v>0</v>
      </c>
      <c r="AS67" s="358">
        <f>'청년 상시근로자수-2016'!CE67</f>
        <v>0</v>
      </c>
      <c r="AT67" s="359">
        <f>'청년 상시근로자수-2016'!CF67</f>
        <v>0</v>
      </c>
      <c r="AU67" s="340">
        <f t="shared" si="2"/>
        <v>0</v>
      </c>
      <c r="AV67" s="308" t="str">
        <f t="shared" si="3"/>
        <v/>
      </c>
    </row>
    <row r="68" spans="1:48" hidden="1">
      <c r="A68" s="327">
        <f t="shared" si="4"/>
        <v>64</v>
      </c>
      <c r="B68" s="318" t="str">
        <f>IF('청년 상시근로자수-2016'!C68="","",'청년 상시근로자수-2016'!C68)</f>
        <v/>
      </c>
      <c r="C68" s="319" t="str">
        <f>IF('청년 상시근로자수-2016'!E68="","",'청년 상시근로자수-2016'!E68)</f>
        <v/>
      </c>
      <c r="D68" s="332" t="str">
        <f>IF('청년 상시근로자수-2016'!I68="","",'청년 상시근로자수-2016'!I68)</f>
        <v/>
      </c>
      <c r="E68" s="332" t="str">
        <f>IF('청년 상시근로자수-2016'!J68="","",'청년 상시근로자수-2016'!J68)</f>
        <v/>
      </c>
      <c r="F68" s="424" t="str">
        <f>IF('청년 상시근로자수-2016'!H68="","",'청년 상시근로자수-2016'!H68)</f>
        <v/>
      </c>
      <c r="G68" s="312">
        <f>'청년 상시근로자수-2016'!W68</f>
        <v>0</v>
      </c>
      <c r="H68" s="313">
        <f>'청년 상시근로자수-2016'!X68</f>
        <v>0</v>
      </c>
      <c r="I68" s="314">
        <f>'청년 상시근로자수-2016'!Z68</f>
        <v>0</v>
      </c>
      <c r="J68" s="312">
        <f>'청년 상시근로자수-2016'!AA68</f>
        <v>0</v>
      </c>
      <c r="K68" s="313">
        <f>'청년 상시근로자수-2016'!AB68</f>
        <v>0</v>
      </c>
      <c r="L68" s="314">
        <f>'청년 상시근로자수-2016'!AD68</f>
        <v>0</v>
      </c>
      <c r="M68" s="312">
        <f>'청년 상시근로자수-2016'!AE68</f>
        <v>0</v>
      </c>
      <c r="N68" s="313">
        <f>'청년 상시근로자수-2016'!AF68</f>
        <v>0</v>
      </c>
      <c r="O68" s="314">
        <f>'청년 상시근로자수-2016'!AH68</f>
        <v>0</v>
      </c>
      <c r="P68" s="312">
        <f>'청년 상시근로자수-2016'!AI68</f>
        <v>0</v>
      </c>
      <c r="Q68" s="313">
        <f>'청년 상시근로자수-2016'!AJ68</f>
        <v>0</v>
      </c>
      <c r="R68" s="314">
        <f>'청년 상시근로자수-2016'!AL68</f>
        <v>0</v>
      </c>
      <c r="S68" s="312">
        <f>'청년 상시근로자수-2016'!AM68</f>
        <v>0</v>
      </c>
      <c r="T68" s="313">
        <f>'청년 상시근로자수-2016'!AN68</f>
        <v>0</v>
      </c>
      <c r="U68" s="314">
        <f>'청년 상시근로자수-2016'!AP68</f>
        <v>0</v>
      </c>
      <c r="V68" s="312">
        <f>'청년 상시근로자수-2016'!AQ68</f>
        <v>0</v>
      </c>
      <c r="W68" s="313">
        <f>'청년 상시근로자수-2016'!AR68</f>
        <v>0</v>
      </c>
      <c r="X68" s="314">
        <f>'청년 상시근로자수-2016'!AT68</f>
        <v>0</v>
      </c>
      <c r="Y68" s="312">
        <f>'청년 상시근로자수-2016'!AU68</f>
        <v>0</v>
      </c>
      <c r="Z68" s="313">
        <f>'청년 상시근로자수-2016'!AV68</f>
        <v>0</v>
      </c>
      <c r="AA68" s="314">
        <f>'청년 상시근로자수-2016'!AX68</f>
        <v>0</v>
      </c>
      <c r="AB68" s="312">
        <f>'청년 상시근로자수-2016'!AY68</f>
        <v>0</v>
      </c>
      <c r="AC68" s="313">
        <f>'청년 상시근로자수-2016'!AZ68</f>
        <v>0</v>
      </c>
      <c r="AD68" s="314">
        <f>'청년 상시근로자수-2016'!BB68</f>
        <v>0</v>
      </c>
      <c r="AE68" s="312">
        <f>'청년 상시근로자수-2016'!BC68</f>
        <v>0</v>
      </c>
      <c r="AF68" s="313">
        <f>'청년 상시근로자수-2016'!BD68</f>
        <v>0</v>
      </c>
      <c r="AG68" s="314">
        <f>'청년 상시근로자수-2016'!BF68</f>
        <v>0</v>
      </c>
      <c r="AH68" s="312">
        <f>'청년 상시근로자수-2016'!BG68</f>
        <v>0</v>
      </c>
      <c r="AI68" s="313">
        <f>'청년 상시근로자수-2016'!BH68</f>
        <v>0</v>
      </c>
      <c r="AJ68" s="314">
        <f>'청년 상시근로자수-2016'!BJ68</f>
        <v>0</v>
      </c>
      <c r="AK68" s="312">
        <f>'청년 상시근로자수-2016'!BK68</f>
        <v>0</v>
      </c>
      <c r="AL68" s="313">
        <f>'청년 상시근로자수-2016'!BL68</f>
        <v>0</v>
      </c>
      <c r="AM68" s="314">
        <f>'청년 상시근로자수-2016'!BN68</f>
        <v>0</v>
      </c>
      <c r="AN68" s="312">
        <f>'청년 상시근로자수-2016'!BO68</f>
        <v>0</v>
      </c>
      <c r="AO68" s="313">
        <f>'청년 상시근로자수-2016'!BP68</f>
        <v>0</v>
      </c>
      <c r="AP68" s="314">
        <f>'청년 상시근로자수-2016'!BR68</f>
        <v>0</v>
      </c>
      <c r="AQ68" s="429">
        <f t="shared" si="0"/>
        <v>0</v>
      </c>
      <c r="AR68" s="336">
        <f t="shared" si="1"/>
        <v>0</v>
      </c>
      <c r="AS68" s="358">
        <f>'청년 상시근로자수-2016'!CE68</f>
        <v>0</v>
      </c>
      <c r="AT68" s="359">
        <f>'청년 상시근로자수-2016'!CF68</f>
        <v>0</v>
      </c>
      <c r="AU68" s="340">
        <f t="shared" si="2"/>
        <v>0</v>
      </c>
      <c r="AV68" s="308" t="str">
        <f t="shared" si="3"/>
        <v/>
      </c>
    </row>
    <row r="69" spans="1:48" hidden="1">
      <c r="A69" s="327">
        <f t="shared" si="4"/>
        <v>65</v>
      </c>
      <c r="B69" s="318" t="str">
        <f>IF('청년 상시근로자수-2016'!C69="","",'청년 상시근로자수-2016'!C69)</f>
        <v/>
      </c>
      <c r="C69" s="319" t="str">
        <f>IF('청년 상시근로자수-2016'!E69="","",'청년 상시근로자수-2016'!E69)</f>
        <v/>
      </c>
      <c r="D69" s="332" t="str">
        <f>IF('청년 상시근로자수-2016'!I69="","",'청년 상시근로자수-2016'!I69)</f>
        <v/>
      </c>
      <c r="E69" s="332" t="str">
        <f>IF('청년 상시근로자수-2016'!J69="","",'청년 상시근로자수-2016'!J69)</f>
        <v/>
      </c>
      <c r="F69" s="424" t="str">
        <f>IF('청년 상시근로자수-2016'!H69="","",'청년 상시근로자수-2016'!H69)</f>
        <v/>
      </c>
      <c r="G69" s="312">
        <f>'청년 상시근로자수-2016'!W69</f>
        <v>0</v>
      </c>
      <c r="H69" s="313">
        <f>'청년 상시근로자수-2016'!X69</f>
        <v>0</v>
      </c>
      <c r="I69" s="314">
        <f>'청년 상시근로자수-2016'!Z69</f>
        <v>0</v>
      </c>
      <c r="J69" s="312">
        <f>'청년 상시근로자수-2016'!AA69</f>
        <v>0</v>
      </c>
      <c r="K69" s="313">
        <f>'청년 상시근로자수-2016'!AB69</f>
        <v>0</v>
      </c>
      <c r="L69" s="314">
        <f>'청년 상시근로자수-2016'!AD69</f>
        <v>0</v>
      </c>
      <c r="M69" s="312">
        <f>'청년 상시근로자수-2016'!AE69</f>
        <v>0</v>
      </c>
      <c r="N69" s="313">
        <f>'청년 상시근로자수-2016'!AF69</f>
        <v>0</v>
      </c>
      <c r="O69" s="314">
        <f>'청년 상시근로자수-2016'!AH69</f>
        <v>0</v>
      </c>
      <c r="P69" s="312">
        <f>'청년 상시근로자수-2016'!AI69</f>
        <v>0</v>
      </c>
      <c r="Q69" s="313">
        <f>'청년 상시근로자수-2016'!AJ69</f>
        <v>0</v>
      </c>
      <c r="R69" s="314">
        <f>'청년 상시근로자수-2016'!AL69</f>
        <v>0</v>
      </c>
      <c r="S69" s="312">
        <f>'청년 상시근로자수-2016'!AM69</f>
        <v>0</v>
      </c>
      <c r="T69" s="313">
        <f>'청년 상시근로자수-2016'!AN69</f>
        <v>0</v>
      </c>
      <c r="U69" s="314">
        <f>'청년 상시근로자수-2016'!AP69</f>
        <v>0</v>
      </c>
      <c r="V69" s="312">
        <f>'청년 상시근로자수-2016'!AQ69</f>
        <v>0</v>
      </c>
      <c r="W69" s="313">
        <f>'청년 상시근로자수-2016'!AR69</f>
        <v>0</v>
      </c>
      <c r="X69" s="314">
        <f>'청년 상시근로자수-2016'!AT69</f>
        <v>0</v>
      </c>
      <c r="Y69" s="312">
        <f>'청년 상시근로자수-2016'!AU69</f>
        <v>0</v>
      </c>
      <c r="Z69" s="313">
        <f>'청년 상시근로자수-2016'!AV69</f>
        <v>0</v>
      </c>
      <c r="AA69" s="314">
        <f>'청년 상시근로자수-2016'!AX69</f>
        <v>0</v>
      </c>
      <c r="AB69" s="312">
        <f>'청년 상시근로자수-2016'!AY69</f>
        <v>0</v>
      </c>
      <c r="AC69" s="313">
        <f>'청년 상시근로자수-2016'!AZ69</f>
        <v>0</v>
      </c>
      <c r="AD69" s="314">
        <f>'청년 상시근로자수-2016'!BB69</f>
        <v>0</v>
      </c>
      <c r="AE69" s="312">
        <f>'청년 상시근로자수-2016'!BC69</f>
        <v>0</v>
      </c>
      <c r="AF69" s="313">
        <f>'청년 상시근로자수-2016'!BD69</f>
        <v>0</v>
      </c>
      <c r="AG69" s="314">
        <f>'청년 상시근로자수-2016'!BF69</f>
        <v>0</v>
      </c>
      <c r="AH69" s="312">
        <f>'청년 상시근로자수-2016'!BG69</f>
        <v>0</v>
      </c>
      <c r="AI69" s="313">
        <f>'청년 상시근로자수-2016'!BH69</f>
        <v>0</v>
      </c>
      <c r="AJ69" s="314">
        <f>'청년 상시근로자수-2016'!BJ69</f>
        <v>0</v>
      </c>
      <c r="AK69" s="312">
        <f>'청년 상시근로자수-2016'!BK69</f>
        <v>0</v>
      </c>
      <c r="AL69" s="313">
        <f>'청년 상시근로자수-2016'!BL69</f>
        <v>0</v>
      </c>
      <c r="AM69" s="314">
        <f>'청년 상시근로자수-2016'!BN69</f>
        <v>0</v>
      </c>
      <c r="AN69" s="312">
        <f>'청년 상시근로자수-2016'!BO69</f>
        <v>0</v>
      </c>
      <c r="AO69" s="313">
        <f>'청년 상시근로자수-2016'!BP69</f>
        <v>0</v>
      </c>
      <c r="AP69" s="314">
        <f>'청년 상시근로자수-2016'!BR69</f>
        <v>0</v>
      </c>
      <c r="AQ69" s="429">
        <f t="shared" si="0"/>
        <v>0</v>
      </c>
      <c r="AR69" s="336">
        <f t="shared" si="1"/>
        <v>0</v>
      </c>
      <c r="AS69" s="358">
        <f>'청년 상시근로자수-2016'!CE69</f>
        <v>0</v>
      </c>
      <c r="AT69" s="359">
        <f>'청년 상시근로자수-2016'!CF69</f>
        <v>0</v>
      </c>
      <c r="AU69" s="340">
        <f t="shared" si="2"/>
        <v>0</v>
      </c>
      <c r="AV69" s="308" t="str">
        <f t="shared" si="3"/>
        <v/>
      </c>
    </row>
    <row r="70" spans="1:48" hidden="1">
      <c r="A70" s="327">
        <f t="shared" si="4"/>
        <v>66</v>
      </c>
      <c r="B70" s="318" t="str">
        <f>IF('청년 상시근로자수-2016'!C70="","",'청년 상시근로자수-2016'!C70)</f>
        <v/>
      </c>
      <c r="C70" s="319" t="str">
        <f>IF('청년 상시근로자수-2016'!E70="","",'청년 상시근로자수-2016'!E70)</f>
        <v/>
      </c>
      <c r="D70" s="332" t="str">
        <f>IF('청년 상시근로자수-2016'!I70="","",'청년 상시근로자수-2016'!I70)</f>
        <v/>
      </c>
      <c r="E70" s="332" t="str">
        <f>IF('청년 상시근로자수-2016'!J70="","",'청년 상시근로자수-2016'!J70)</f>
        <v/>
      </c>
      <c r="F70" s="424" t="str">
        <f>IF('청년 상시근로자수-2016'!H70="","",'청년 상시근로자수-2016'!H70)</f>
        <v/>
      </c>
      <c r="G70" s="312">
        <f>'청년 상시근로자수-2016'!W70</f>
        <v>0</v>
      </c>
      <c r="H70" s="313">
        <f>'청년 상시근로자수-2016'!X70</f>
        <v>0</v>
      </c>
      <c r="I70" s="314">
        <f>'청년 상시근로자수-2016'!Z70</f>
        <v>0</v>
      </c>
      <c r="J70" s="312">
        <f>'청년 상시근로자수-2016'!AA70</f>
        <v>0</v>
      </c>
      <c r="K70" s="313">
        <f>'청년 상시근로자수-2016'!AB70</f>
        <v>0</v>
      </c>
      <c r="L70" s="314">
        <f>'청년 상시근로자수-2016'!AD70</f>
        <v>0</v>
      </c>
      <c r="M70" s="312">
        <f>'청년 상시근로자수-2016'!AE70</f>
        <v>0</v>
      </c>
      <c r="N70" s="313">
        <f>'청년 상시근로자수-2016'!AF70</f>
        <v>0</v>
      </c>
      <c r="O70" s="314">
        <f>'청년 상시근로자수-2016'!AH70</f>
        <v>0</v>
      </c>
      <c r="P70" s="312">
        <f>'청년 상시근로자수-2016'!AI70</f>
        <v>0</v>
      </c>
      <c r="Q70" s="313">
        <f>'청년 상시근로자수-2016'!AJ70</f>
        <v>0</v>
      </c>
      <c r="R70" s="314">
        <f>'청년 상시근로자수-2016'!AL70</f>
        <v>0</v>
      </c>
      <c r="S70" s="312">
        <f>'청년 상시근로자수-2016'!AM70</f>
        <v>0</v>
      </c>
      <c r="T70" s="313">
        <f>'청년 상시근로자수-2016'!AN70</f>
        <v>0</v>
      </c>
      <c r="U70" s="314">
        <f>'청년 상시근로자수-2016'!AP70</f>
        <v>0</v>
      </c>
      <c r="V70" s="312">
        <f>'청년 상시근로자수-2016'!AQ70</f>
        <v>0</v>
      </c>
      <c r="W70" s="313">
        <f>'청년 상시근로자수-2016'!AR70</f>
        <v>0</v>
      </c>
      <c r="X70" s="314">
        <f>'청년 상시근로자수-2016'!AT70</f>
        <v>0</v>
      </c>
      <c r="Y70" s="312">
        <f>'청년 상시근로자수-2016'!AU70</f>
        <v>0</v>
      </c>
      <c r="Z70" s="313">
        <f>'청년 상시근로자수-2016'!AV70</f>
        <v>0</v>
      </c>
      <c r="AA70" s="314">
        <f>'청년 상시근로자수-2016'!AX70</f>
        <v>0</v>
      </c>
      <c r="AB70" s="312">
        <f>'청년 상시근로자수-2016'!AY70</f>
        <v>0</v>
      </c>
      <c r="AC70" s="313">
        <f>'청년 상시근로자수-2016'!AZ70</f>
        <v>0</v>
      </c>
      <c r="AD70" s="314">
        <f>'청년 상시근로자수-2016'!BB70</f>
        <v>0</v>
      </c>
      <c r="AE70" s="312">
        <f>'청년 상시근로자수-2016'!BC70</f>
        <v>0</v>
      </c>
      <c r="AF70" s="313">
        <f>'청년 상시근로자수-2016'!BD70</f>
        <v>0</v>
      </c>
      <c r="AG70" s="314">
        <f>'청년 상시근로자수-2016'!BF70</f>
        <v>0</v>
      </c>
      <c r="AH70" s="312">
        <f>'청년 상시근로자수-2016'!BG70</f>
        <v>0</v>
      </c>
      <c r="AI70" s="313">
        <f>'청년 상시근로자수-2016'!BH70</f>
        <v>0</v>
      </c>
      <c r="AJ70" s="314">
        <f>'청년 상시근로자수-2016'!BJ70</f>
        <v>0</v>
      </c>
      <c r="AK70" s="312">
        <f>'청년 상시근로자수-2016'!BK70</f>
        <v>0</v>
      </c>
      <c r="AL70" s="313">
        <f>'청년 상시근로자수-2016'!BL70</f>
        <v>0</v>
      </c>
      <c r="AM70" s="314">
        <f>'청년 상시근로자수-2016'!BN70</f>
        <v>0</v>
      </c>
      <c r="AN70" s="312">
        <f>'청년 상시근로자수-2016'!BO70</f>
        <v>0</v>
      </c>
      <c r="AO70" s="313">
        <f>'청년 상시근로자수-2016'!BP70</f>
        <v>0</v>
      </c>
      <c r="AP70" s="314">
        <f>'청년 상시근로자수-2016'!BR70</f>
        <v>0</v>
      </c>
      <c r="AQ70" s="429">
        <f t="shared" ref="AQ70:AQ104" si="5">SUM(G70,J70,M70,P70,S70,V70,Y70,AB70,AE70,AH70,AK70,AN70)</f>
        <v>0</v>
      </c>
      <c r="AR70" s="336">
        <f t="shared" ref="AR70:AR104" si="6">SUM(I70,L70,O70,R70,U70,X70,AA70,AD70,AG70,AJ70,AM70,AP70)</f>
        <v>0</v>
      </c>
      <c r="AS70" s="358">
        <f>'청년 상시근로자수-2016'!CE70</f>
        <v>0</v>
      </c>
      <c r="AT70" s="359">
        <f>'청년 상시근로자수-2016'!CF70</f>
        <v>0</v>
      </c>
      <c r="AU70" s="340">
        <f t="shared" ref="AU70:AU104" si="7">SUM(AS70:AT70)</f>
        <v>0</v>
      </c>
      <c r="AV70" s="308" t="str">
        <f t="shared" ref="AV70:AV104" si="8">B70</f>
        <v/>
      </c>
    </row>
    <row r="71" spans="1:48" hidden="1">
      <c r="A71" s="327">
        <f t="shared" ref="A71:A104" si="9">A70+1</f>
        <v>67</v>
      </c>
      <c r="B71" s="318" t="str">
        <f>IF('청년 상시근로자수-2016'!C71="","",'청년 상시근로자수-2016'!C71)</f>
        <v/>
      </c>
      <c r="C71" s="319" t="str">
        <f>IF('청년 상시근로자수-2016'!E71="","",'청년 상시근로자수-2016'!E71)</f>
        <v/>
      </c>
      <c r="D71" s="332" t="str">
        <f>IF('청년 상시근로자수-2016'!I71="","",'청년 상시근로자수-2016'!I71)</f>
        <v/>
      </c>
      <c r="E71" s="332" t="str">
        <f>IF('청년 상시근로자수-2016'!J71="","",'청년 상시근로자수-2016'!J71)</f>
        <v/>
      </c>
      <c r="F71" s="424" t="str">
        <f>IF('청년 상시근로자수-2016'!H71="","",'청년 상시근로자수-2016'!H71)</f>
        <v/>
      </c>
      <c r="G71" s="312">
        <f>'청년 상시근로자수-2016'!W71</f>
        <v>0</v>
      </c>
      <c r="H71" s="313">
        <f>'청년 상시근로자수-2016'!X71</f>
        <v>0</v>
      </c>
      <c r="I71" s="314">
        <f>'청년 상시근로자수-2016'!Z71</f>
        <v>0</v>
      </c>
      <c r="J71" s="312">
        <f>'청년 상시근로자수-2016'!AA71</f>
        <v>0</v>
      </c>
      <c r="K71" s="313">
        <f>'청년 상시근로자수-2016'!AB71</f>
        <v>0</v>
      </c>
      <c r="L71" s="314">
        <f>'청년 상시근로자수-2016'!AD71</f>
        <v>0</v>
      </c>
      <c r="M71" s="312">
        <f>'청년 상시근로자수-2016'!AE71</f>
        <v>0</v>
      </c>
      <c r="N71" s="313">
        <f>'청년 상시근로자수-2016'!AF71</f>
        <v>0</v>
      </c>
      <c r="O71" s="314">
        <f>'청년 상시근로자수-2016'!AH71</f>
        <v>0</v>
      </c>
      <c r="P71" s="312">
        <f>'청년 상시근로자수-2016'!AI71</f>
        <v>0</v>
      </c>
      <c r="Q71" s="313">
        <f>'청년 상시근로자수-2016'!AJ71</f>
        <v>0</v>
      </c>
      <c r="R71" s="314">
        <f>'청년 상시근로자수-2016'!AL71</f>
        <v>0</v>
      </c>
      <c r="S71" s="312">
        <f>'청년 상시근로자수-2016'!AM71</f>
        <v>0</v>
      </c>
      <c r="T71" s="313">
        <f>'청년 상시근로자수-2016'!AN71</f>
        <v>0</v>
      </c>
      <c r="U71" s="314">
        <f>'청년 상시근로자수-2016'!AP71</f>
        <v>0</v>
      </c>
      <c r="V71" s="312">
        <f>'청년 상시근로자수-2016'!AQ71</f>
        <v>0</v>
      </c>
      <c r="W71" s="313">
        <f>'청년 상시근로자수-2016'!AR71</f>
        <v>0</v>
      </c>
      <c r="X71" s="314">
        <f>'청년 상시근로자수-2016'!AT71</f>
        <v>0</v>
      </c>
      <c r="Y71" s="312">
        <f>'청년 상시근로자수-2016'!AU71</f>
        <v>0</v>
      </c>
      <c r="Z71" s="313">
        <f>'청년 상시근로자수-2016'!AV71</f>
        <v>0</v>
      </c>
      <c r="AA71" s="314">
        <f>'청년 상시근로자수-2016'!AX71</f>
        <v>0</v>
      </c>
      <c r="AB71" s="312">
        <f>'청년 상시근로자수-2016'!AY71</f>
        <v>0</v>
      </c>
      <c r="AC71" s="313">
        <f>'청년 상시근로자수-2016'!AZ71</f>
        <v>0</v>
      </c>
      <c r="AD71" s="314">
        <f>'청년 상시근로자수-2016'!BB71</f>
        <v>0</v>
      </c>
      <c r="AE71" s="312">
        <f>'청년 상시근로자수-2016'!BC71</f>
        <v>0</v>
      </c>
      <c r="AF71" s="313">
        <f>'청년 상시근로자수-2016'!BD71</f>
        <v>0</v>
      </c>
      <c r="AG71" s="314">
        <f>'청년 상시근로자수-2016'!BF71</f>
        <v>0</v>
      </c>
      <c r="AH71" s="312">
        <f>'청년 상시근로자수-2016'!BG71</f>
        <v>0</v>
      </c>
      <c r="AI71" s="313">
        <f>'청년 상시근로자수-2016'!BH71</f>
        <v>0</v>
      </c>
      <c r="AJ71" s="314">
        <f>'청년 상시근로자수-2016'!BJ71</f>
        <v>0</v>
      </c>
      <c r="AK71" s="312">
        <f>'청년 상시근로자수-2016'!BK71</f>
        <v>0</v>
      </c>
      <c r="AL71" s="313">
        <f>'청년 상시근로자수-2016'!BL71</f>
        <v>0</v>
      </c>
      <c r="AM71" s="314">
        <f>'청년 상시근로자수-2016'!BN71</f>
        <v>0</v>
      </c>
      <c r="AN71" s="312">
        <f>'청년 상시근로자수-2016'!BO71</f>
        <v>0</v>
      </c>
      <c r="AO71" s="313">
        <f>'청년 상시근로자수-2016'!BP71</f>
        <v>0</v>
      </c>
      <c r="AP71" s="314">
        <f>'청년 상시근로자수-2016'!BR71</f>
        <v>0</v>
      </c>
      <c r="AQ71" s="429">
        <f t="shared" si="5"/>
        <v>0</v>
      </c>
      <c r="AR71" s="336">
        <f t="shared" si="6"/>
        <v>0</v>
      </c>
      <c r="AS71" s="358">
        <f>'청년 상시근로자수-2016'!CE71</f>
        <v>0</v>
      </c>
      <c r="AT71" s="359">
        <f>'청년 상시근로자수-2016'!CF71</f>
        <v>0</v>
      </c>
      <c r="AU71" s="340">
        <f t="shared" si="7"/>
        <v>0</v>
      </c>
      <c r="AV71" s="308" t="str">
        <f t="shared" si="8"/>
        <v/>
      </c>
    </row>
    <row r="72" spans="1:48" hidden="1">
      <c r="A72" s="327">
        <f t="shared" si="9"/>
        <v>68</v>
      </c>
      <c r="B72" s="318" t="str">
        <f>IF('청년 상시근로자수-2016'!C72="","",'청년 상시근로자수-2016'!C72)</f>
        <v/>
      </c>
      <c r="C72" s="319" t="str">
        <f>IF('청년 상시근로자수-2016'!E72="","",'청년 상시근로자수-2016'!E72)</f>
        <v/>
      </c>
      <c r="D72" s="332" t="str">
        <f>IF('청년 상시근로자수-2016'!I72="","",'청년 상시근로자수-2016'!I72)</f>
        <v/>
      </c>
      <c r="E72" s="332" t="str">
        <f>IF('청년 상시근로자수-2016'!J72="","",'청년 상시근로자수-2016'!J72)</f>
        <v/>
      </c>
      <c r="F72" s="424" t="str">
        <f>IF('청년 상시근로자수-2016'!H72="","",'청년 상시근로자수-2016'!H72)</f>
        <v/>
      </c>
      <c r="G72" s="312">
        <f>'청년 상시근로자수-2016'!W72</f>
        <v>0</v>
      </c>
      <c r="H72" s="313">
        <f>'청년 상시근로자수-2016'!X72</f>
        <v>0</v>
      </c>
      <c r="I72" s="314">
        <f>'청년 상시근로자수-2016'!Z72</f>
        <v>0</v>
      </c>
      <c r="J72" s="312">
        <f>'청년 상시근로자수-2016'!AA72</f>
        <v>0</v>
      </c>
      <c r="K72" s="313">
        <f>'청년 상시근로자수-2016'!AB72</f>
        <v>0</v>
      </c>
      <c r="L72" s="314">
        <f>'청년 상시근로자수-2016'!AD72</f>
        <v>0</v>
      </c>
      <c r="M72" s="312">
        <f>'청년 상시근로자수-2016'!AE72</f>
        <v>0</v>
      </c>
      <c r="N72" s="313">
        <f>'청년 상시근로자수-2016'!AF72</f>
        <v>0</v>
      </c>
      <c r="O72" s="314">
        <f>'청년 상시근로자수-2016'!AH72</f>
        <v>0</v>
      </c>
      <c r="P72" s="312">
        <f>'청년 상시근로자수-2016'!AI72</f>
        <v>0</v>
      </c>
      <c r="Q72" s="313">
        <f>'청년 상시근로자수-2016'!AJ72</f>
        <v>0</v>
      </c>
      <c r="R72" s="314">
        <f>'청년 상시근로자수-2016'!AL72</f>
        <v>0</v>
      </c>
      <c r="S72" s="312">
        <f>'청년 상시근로자수-2016'!AM72</f>
        <v>0</v>
      </c>
      <c r="T72" s="313">
        <f>'청년 상시근로자수-2016'!AN72</f>
        <v>0</v>
      </c>
      <c r="U72" s="314">
        <f>'청년 상시근로자수-2016'!AP72</f>
        <v>0</v>
      </c>
      <c r="V72" s="312">
        <f>'청년 상시근로자수-2016'!AQ72</f>
        <v>0</v>
      </c>
      <c r="W72" s="313">
        <f>'청년 상시근로자수-2016'!AR72</f>
        <v>0</v>
      </c>
      <c r="X72" s="314">
        <f>'청년 상시근로자수-2016'!AT72</f>
        <v>0</v>
      </c>
      <c r="Y72" s="312">
        <f>'청년 상시근로자수-2016'!AU72</f>
        <v>0</v>
      </c>
      <c r="Z72" s="313">
        <f>'청년 상시근로자수-2016'!AV72</f>
        <v>0</v>
      </c>
      <c r="AA72" s="314">
        <f>'청년 상시근로자수-2016'!AX72</f>
        <v>0</v>
      </c>
      <c r="AB72" s="312">
        <f>'청년 상시근로자수-2016'!AY72</f>
        <v>0</v>
      </c>
      <c r="AC72" s="313">
        <f>'청년 상시근로자수-2016'!AZ72</f>
        <v>0</v>
      </c>
      <c r="AD72" s="314">
        <f>'청년 상시근로자수-2016'!BB72</f>
        <v>0</v>
      </c>
      <c r="AE72" s="312">
        <f>'청년 상시근로자수-2016'!BC72</f>
        <v>0</v>
      </c>
      <c r="AF72" s="313">
        <f>'청년 상시근로자수-2016'!BD72</f>
        <v>0</v>
      </c>
      <c r="AG72" s="314">
        <f>'청년 상시근로자수-2016'!BF72</f>
        <v>0</v>
      </c>
      <c r="AH72" s="312">
        <f>'청년 상시근로자수-2016'!BG72</f>
        <v>0</v>
      </c>
      <c r="AI72" s="313">
        <f>'청년 상시근로자수-2016'!BH72</f>
        <v>0</v>
      </c>
      <c r="AJ72" s="314">
        <f>'청년 상시근로자수-2016'!BJ72</f>
        <v>0</v>
      </c>
      <c r="AK72" s="312">
        <f>'청년 상시근로자수-2016'!BK72</f>
        <v>0</v>
      </c>
      <c r="AL72" s="313">
        <f>'청년 상시근로자수-2016'!BL72</f>
        <v>0</v>
      </c>
      <c r="AM72" s="314">
        <f>'청년 상시근로자수-2016'!BN72</f>
        <v>0</v>
      </c>
      <c r="AN72" s="312">
        <f>'청년 상시근로자수-2016'!BO72</f>
        <v>0</v>
      </c>
      <c r="AO72" s="313">
        <f>'청년 상시근로자수-2016'!BP72</f>
        <v>0</v>
      </c>
      <c r="AP72" s="314">
        <f>'청년 상시근로자수-2016'!BR72</f>
        <v>0</v>
      </c>
      <c r="AQ72" s="429">
        <f t="shared" si="5"/>
        <v>0</v>
      </c>
      <c r="AR72" s="336">
        <f t="shared" si="6"/>
        <v>0</v>
      </c>
      <c r="AS72" s="358">
        <f>'청년 상시근로자수-2016'!CE72</f>
        <v>0</v>
      </c>
      <c r="AT72" s="359">
        <f>'청년 상시근로자수-2016'!CF72</f>
        <v>0</v>
      </c>
      <c r="AU72" s="340">
        <f t="shared" si="7"/>
        <v>0</v>
      </c>
      <c r="AV72" s="308" t="str">
        <f t="shared" si="8"/>
        <v/>
      </c>
    </row>
    <row r="73" spans="1:48" hidden="1">
      <c r="A73" s="327">
        <f t="shared" si="9"/>
        <v>69</v>
      </c>
      <c r="B73" s="318" t="str">
        <f>IF('청년 상시근로자수-2016'!C73="","",'청년 상시근로자수-2016'!C73)</f>
        <v/>
      </c>
      <c r="C73" s="319" t="str">
        <f>IF('청년 상시근로자수-2016'!E73="","",'청년 상시근로자수-2016'!E73)</f>
        <v/>
      </c>
      <c r="D73" s="332" t="str">
        <f>IF('청년 상시근로자수-2016'!I73="","",'청년 상시근로자수-2016'!I73)</f>
        <v/>
      </c>
      <c r="E73" s="332" t="str">
        <f>IF('청년 상시근로자수-2016'!J73="","",'청년 상시근로자수-2016'!J73)</f>
        <v/>
      </c>
      <c r="F73" s="424" t="str">
        <f>IF('청년 상시근로자수-2016'!H73="","",'청년 상시근로자수-2016'!H73)</f>
        <v/>
      </c>
      <c r="G73" s="312">
        <f>'청년 상시근로자수-2016'!W73</f>
        <v>0</v>
      </c>
      <c r="H73" s="313">
        <f>'청년 상시근로자수-2016'!X73</f>
        <v>0</v>
      </c>
      <c r="I73" s="314">
        <f>'청년 상시근로자수-2016'!Z73</f>
        <v>0</v>
      </c>
      <c r="J73" s="312">
        <f>'청년 상시근로자수-2016'!AA73</f>
        <v>0</v>
      </c>
      <c r="K73" s="313">
        <f>'청년 상시근로자수-2016'!AB73</f>
        <v>0</v>
      </c>
      <c r="L73" s="314">
        <f>'청년 상시근로자수-2016'!AD73</f>
        <v>0</v>
      </c>
      <c r="M73" s="312">
        <f>'청년 상시근로자수-2016'!AE73</f>
        <v>0</v>
      </c>
      <c r="N73" s="313">
        <f>'청년 상시근로자수-2016'!AF73</f>
        <v>0</v>
      </c>
      <c r="O73" s="314">
        <f>'청년 상시근로자수-2016'!AH73</f>
        <v>0</v>
      </c>
      <c r="P73" s="312">
        <f>'청년 상시근로자수-2016'!AI73</f>
        <v>0</v>
      </c>
      <c r="Q73" s="313">
        <f>'청년 상시근로자수-2016'!AJ73</f>
        <v>0</v>
      </c>
      <c r="R73" s="314">
        <f>'청년 상시근로자수-2016'!AL73</f>
        <v>0</v>
      </c>
      <c r="S73" s="312">
        <f>'청년 상시근로자수-2016'!AM73</f>
        <v>0</v>
      </c>
      <c r="T73" s="313">
        <f>'청년 상시근로자수-2016'!AN73</f>
        <v>0</v>
      </c>
      <c r="U73" s="314">
        <f>'청년 상시근로자수-2016'!AP73</f>
        <v>0</v>
      </c>
      <c r="V73" s="312">
        <f>'청년 상시근로자수-2016'!AQ73</f>
        <v>0</v>
      </c>
      <c r="W73" s="313">
        <f>'청년 상시근로자수-2016'!AR73</f>
        <v>0</v>
      </c>
      <c r="X73" s="314">
        <f>'청년 상시근로자수-2016'!AT73</f>
        <v>0</v>
      </c>
      <c r="Y73" s="312">
        <f>'청년 상시근로자수-2016'!AU73</f>
        <v>0</v>
      </c>
      <c r="Z73" s="313">
        <f>'청년 상시근로자수-2016'!AV73</f>
        <v>0</v>
      </c>
      <c r="AA73" s="314">
        <f>'청년 상시근로자수-2016'!AX73</f>
        <v>0</v>
      </c>
      <c r="AB73" s="312">
        <f>'청년 상시근로자수-2016'!AY73</f>
        <v>0</v>
      </c>
      <c r="AC73" s="313">
        <f>'청년 상시근로자수-2016'!AZ73</f>
        <v>0</v>
      </c>
      <c r="AD73" s="314">
        <f>'청년 상시근로자수-2016'!BB73</f>
        <v>0</v>
      </c>
      <c r="AE73" s="312">
        <f>'청년 상시근로자수-2016'!BC73</f>
        <v>0</v>
      </c>
      <c r="AF73" s="313">
        <f>'청년 상시근로자수-2016'!BD73</f>
        <v>0</v>
      </c>
      <c r="AG73" s="314">
        <f>'청년 상시근로자수-2016'!BF73</f>
        <v>0</v>
      </c>
      <c r="AH73" s="312">
        <f>'청년 상시근로자수-2016'!BG73</f>
        <v>0</v>
      </c>
      <c r="AI73" s="313">
        <f>'청년 상시근로자수-2016'!BH73</f>
        <v>0</v>
      </c>
      <c r="AJ73" s="314">
        <f>'청년 상시근로자수-2016'!BJ73</f>
        <v>0</v>
      </c>
      <c r="AK73" s="312">
        <f>'청년 상시근로자수-2016'!BK73</f>
        <v>0</v>
      </c>
      <c r="AL73" s="313">
        <f>'청년 상시근로자수-2016'!BL73</f>
        <v>0</v>
      </c>
      <c r="AM73" s="314">
        <f>'청년 상시근로자수-2016'!BN73</f>
        <v>0</v>
      </c>
      <c r="AN73" s="312">
        <f>'청년 상시근로자수-2016'!BO73</f>
        <v>0</v>
      </c>
      <c r="AO73" s="313">
        <f>'청년 상시근로자수-2016'!BP73</f>
        <v>0</v>
      </c>
      <c r="AP73" s="314">
        <f>'청년 상시근로자수-2016'!BR73</f>
        <v>0</v>
      </c>
      <c r="AQ73" s="429">
        <f t="shared" si="5"/>
        <v>0</v>
      </c>
      <c r="AR73" s="336">
        <f t="shared" si="6"/>
        <v>0</v>
      </c>
      <c r="AS73" s="358">
        <f>'청년 상시근로자수-2016'!CE73</f>
        <v>0</v>
      </c>
      <c r="AT73" s="359">
        <f>'청년 상시근로자수-2016'!CF73</f>
        <v>0</v>
      </c>
      <c r="AU73" s="340">
        <f t="shared" si="7"/>
        <v>0</v>
      </c>
      <c r="AV73" s="308" t="str">
        <f t="shared" si="8"/>
        <v/>
      </c>
    </row>
    <row r="74" spans="1:48" hidden="1">
      <c r="A74" s="327">
        <f t="shared" si="9"/>
        <v>70</v>
      </c>
      <c r="B74" s="318" t="str">
        <f>IF('청년 상시근로자수-2016'!C74="","",'청년 상시근로자수-2016'!C74)</f>
        <v/>
      </c>
      <c r="C74" s="319" t="str">
        <f>IF('청년 상시근로자수-2016'!E74="","",'청년 상시근로자수-2016'!E74)</f>
        <v/>
      </c>
      <c r="D74" s="332" t="str">
        <f>IF('청년 상시근로자수-2016'!I74="","",'청년 상시근로자수-2016'!I74)</f>
        <v/>
      </c>
      <c r="E74" s="332" t="str">
        <f>IF('청년 상시근로자수-2016'!J74="","",'청년 상시근로자수-2016'!J74)</f>
        <v/>
      </c>
      <c r="F74" s="424" t="str">
        <f>IF('청년 상시근로자수-2016'!H74="","",'청년 상시근로자수-2016'!H74)</f>
        <v/>
      </c>
      <c r="G74" s="312">
        <f>'청년 상시근로자수-2016'!W74</f>
        <v>0</v>
      </c>
      <c r="H74" s="313">
        <f>'청년 상시근로자수-2016'!X74</f>
        <v>0</v>
      </c>
      <c r="I74" s="314">
        <f>'청년 상시근로자수-2016'!Z74</f>
        <v>0</v>
      </c>
      <c r="J74" s="312">
        <f>'청년 상시근로자수-2016'!AA74</f>
        <v>0</v>
      </c>
      <c r="K74" s="313">
        <f>'청년 상시근로자수-2016'!AB74</f>
        <v>0</v>
      </c>
      <c r="L74" s="314">
        <f>'청년 상시근로자수-2016'!AD74</f>
        <v>0</v>
      </c>
      <c r="M74" s="312">
        <f>'청년 상시근로자수-2016'!AE74</f>
        <v>0</v>
      </c>
      <c r="N74" s="313">
        <f>'청년 상시근로자수-2016'!AF74</f>
        <v>0</v>
      </c>
      <c r="O74" s="314">
        <f>'청년 상시근로자수-2016'!AH74</f>
        <v>0</v>
      </c>
      <c r="P74" s="312">
        <f>'청년 상시근로자수-2016'!AI74</f>
        <v>0</v>
      </c>
      <c r="Q74" s="313">
        <f>'청년 상시근로자수-2016'!AJ74</f>
        <v>0</v>
      </c>
      <c r="R74" s="314">
        <f>'청년 상시근로자수-2016'!AL74</f>
        <v>0</v>
      </c>
      <c r="S74" s="312">
        <f>'청년 상시근로자수-2016'!AM74</f>
        <v>0</v>
      </c>
      <c r="T74" s="313">
        <f>'청년 상시근로자수-2016'!AN74</f>
        <v>0</v>
      </c>
      <c r="U74" s="314">
        <f>'청년 상시근로자수-2016'!AP74</f>
        <v>0</v>
      </c>
      <c r="V74" s="312">
        <f>'청년 상시근로자수-2016'!AQ74</f>
        <v>0</v>
      </c>
      <c r="W74" s="313">
        <f>'청년 상시근로자수-2016'!AR74</f>
        <v>0</v>
      </c>
      <c r="X74" s="314">
        <f>'청년 상시근로자수-2016'!AT74</f>
        <v>0</v>
      </c>
      <c r="Y74" s="312">
        <f>'청년 상시근로자수-2016'!AU74</f>
        <v>0</v>
      </c>
      <c r="Z74" s="313">
        <f>'청년 상시근로자수-2016'!AV74</f>
        <v>0</v>
      </c>
      <c r="AA74" s="314">
        <f>'청년 상시근로자수-2016'!AX74</f>
        <v>0</v>
      </c>
      <c r="AB74" s="312">
        <f>'청년 상시근로자수-2016'!AY74</f>
        <v>0</v>
      </c>
      <c r="AC74" s="313">
        <f>'청년 상시근로자수-2016'!AZ74</f>
        <v>0</v>
      </c>
      <c r="AD74" s="314">
        <f>'청년 상시근로자수-2016'!BB74</f>
        <v>0</v>
      </c>
      <c r="AE74" s="312">
        <f>'청년 상시근로자수-2016'!BC74</f>
        <v>0</v>
      </c>
      <c r="AF74" s="313">
        <f>'청년 상시근로자수-2016'!BD74</f>
        <v>0</v>
      </c>
      <c r="AG74" s="314">
        <f>'청년 상시근로자수-2016'!BF74</f>
        <v>0</v>
      </c>
      <c r="AH74" s="312">
        <f>'청년 상시근로자수-2016'!BG74</f>
        <v>0</v>
      </c>
      <c r="AI74" s="313">
        <f>'청년 상시근로자수-2016'!BH74</f>
        <v>0</v>
      </c>
      <c r="AJ74" s="314">
        <f>'청년 상시근로자수-2016'!BJ74</f>
        <v>0</v>
      </c>
      <c r="AK74" s="312">
        <f>'청년 상시근로자수-2016'!BK74</f>
        <v>0</v>
      </c>
      <c r="AL74" s="313">
        <f>'청년 상시근로자수-2016'!BL74</f>
        <v>0</v>
      </c>
      <c r="AM74" s="314">
        <f>'청년 상시근로자수-2016'!BN74</f>
        <v>0</v>
      </c>
      <c r="AN74" s="312">
        <f>'청년 상시근로자수-2016'!BO74</f>
        <v>0</v>
      </c>
      <c r="AO74" s="313">
        <f>'청년 상시근로자수-2016'!BP74</f>
        <v>0</v>
      </c>
      <c r="AP74" s="314">
        <f>'청년 상시근로자수-2016'!BR74</f>
        <v>0</v>
      </c>
      <c r="AQ74" s="429">
        <f t="shared" si="5"/>
        <v>0</v>
      </c>
      <c r="AR74" s="336">
        <f t="shared" si="6"/>
        <v>0</v>
      </c>
      <c r="AS74" s="358">
        <f>'청년 상시근로자수-2016'!CE74</f>
        <v>0</v>
      </c>
      <c r="AT74" s="359">
        <f>'청년 상시근로자수-2016'!CF74</f>
        <v>0</v>
      </c>
      <c r="AU74" s="340">
        <f t="shared" si="7"/>
        <v>0</v>
      </c>
      <c r="AV74" s="308" t="str">
        <f t="shared" si="8"/>
        <v/>
      </c>
    </row>
    <row r="75" spans="1:48" hidden="1">
      <c r="A75" s="327">
        <f t="shared" si="9"/>
        <v>71</v>
      </c>
      <c r="B75" s="318" t="str">
        <f>IF('청년 상시근로자수-2016'!C75="","",'청년 상시근로자수-2016'!C75)</f>
        <v/>
      </c>
      <c r="C75" s="319" t="str">
        <f>IF('청년 상시근로자수-2016'!E75="","",'청년 상시근로자수-2016'!E75)</f>
        <v/>
      </c>
      <c r="D75" s="332" t="str">
        <f>IF('청년 상시근로자수-2016'!I75="","",'청년 상시근로자수-2016'!I75)</f>
        <v/>
      </c>
      <c r="E75" s="332" t="str">
        <f>IF('청년 상시근로자수-2016'!J75="","",'청년 상시근로자수-2016'!J75)</f>
        <v/>
      </c>
      <c r="F75" s="424" t="str">
        <f>IF('청년 상시근로자수-2016'!H75="","",'청년 상시근로자수-2016'!H75)</f>
        <v/>
      </c>
      <c r="G75" s="312">
        <f>'청년 상시근로자수-2016'!W75</f>
        <v>0</v>
      </c>
      <c r="H75" s="313">
        <f>'청년 상시근로자수-2016'!X75</f>
        <v>0</v>
      </c>
      <c r="I75" s="314">
        <f>'청년 상시근로자수-2016'!Z75</f>
        <v>0</v>
      </c>
      <c r="J75" s="312">
        <f>'청년 상시근로자수-2016'!AA75</f>
        <v>0</v>
      </c>
      <c r="K75" s="313">
        <f>'청년 상시근로자수-2016'!AB75</f>
        <v>0</v>
      </c>
      <c r="L75" s="314">
        <f>'청년 상시근로자수-2016'!AD75</f>
        <v>0</v>
      </c>
      <c r="M75" s="312">
        <f>'청년 상시근로자수-2016'!AE75</f>
        <v>0</v>
      </c>
      <c r="N75" s="313">
        <f>'청년 상시근로자수-2016'!AF75</f>
        <v>0</v>
      </c>
      <c r="O75" s="314">
        <f>'청년 상시근로자수-2016'!AH75</f>
        <v>0</v>
      </c>
      <c r="P75" s="312">
        <f>'청년 상시근로자수-2016'!AI75</f>
        <v>0</v>
      </c>
      <c r="Q75" s="313">
        <f>'청년 상시근로자수-2016'!AJ75</f>
        <v>0</v>
      </c>
      <c r="R75" s="314">
        <f>'청년 상시근로자수-2016'!AL75</f>
        <v>0</v>
      </c>
      <c r="S75" s="312">
        <f>'청년 상시근로자수-2016'!AM75</f>
        <v>0</v>
      </c>
      <c r="T75" s="313">
        <f>'청년 상시근로자수-2016'!AN75</f>
        <v>0</v>
      </c>
      <c r="U75" s="314">
        <f>'청년 상시근로자수-2016'!AP75</f>
        <v>0</v>
      </c>
      <c r="V75" s="312">
        <f>'청년 상시근로자수-2016'!AQ75</f>
        <v>0</v>
      </c>
      <c r="W75" s="313">
        <f>'청년 상시근로자수-2016'!AR75</f>
        <v>0</v>
      </c>
      <c r="X75" s="314">
        <f>'청년 상시근로자수-2016'!AT75</f>
        <v>0</v>
      </c>
      <c r="Y75" s="312">
        <f>'청년 상시근로자수-2016'!AU75</f>
        <v>0</v>
      </c>
      <c r="Z75" s="313">
        <f>'청년 상시근로자수-2016'!AV75</f>
        <v>0</v>
      </c>
      <c r="AA75" s="314">
        <f>'청년 상시근로자수-2016'!AX75</f>
        <v>0</v>
      </c>
      <c r="AB75" s="312">
        <f>'청년 상시근로자수-2016'!AY75</f>
        <v>0</v>
      </c>
      <c r="AC75" s="313">
        <f>'청년 상시근로자수-2016'!AZ75</f>
        <v>0</v>
      </c>
      <c r="AD75" s="314">
        <f>'청년 상시근로자수-2016'!BB75</f>
        <v>0</v>
      </c>
      <c r="AE75" s="312">
        <f>'청년 상시근로자수-2016'!BC75</f>
        <v>0</v>
      </c>
      <c r="AF75" s="313">
        <f>'청년 상시근로자수-2016'!BD75</f>
        <v>0</v>
      </c>
      <c r="AG75" s="314">
        <f>'청년 상시근로자수-2016'!BF75</f>
        <v>0</v>
      </c>
      <c r="AH75" s="312">
        <f>'청년 상시근로자수-2016'!BG75</f>
        <v>0</v>
      </c>
      <c r="AI75" s="313">
        <f>'청년 상시근로자수-2016'!BH75</f>
        <v>0</v>
      </c>
      <c r="AJ75" s="314">
        <f>'청년 상시근로자수-2016'!BJ75</f>
        <v>0</v>
      </c>
      <c r="AK75" s="312">
        <f>'청년 상시근로자수-2016'!BK75</f>
        <v>0</v>
      </c>
      <c r="AL75" s="313">
        <f>'청년 상시근로자수-2016'!BL75</f>
        <v>0</v>
      </c>
      <c r="AM75" s="314">
        <f>'청년 상시근로자수-2016'!BN75</f>
        <v>0</v>
      </c>
      <c r="AN75" s="312">
        <f>'청년 상시근로자수-2016'!BO75</f>
        <v>0</v>
      </c>
      <c r="AO75" s="313">
        <f>'청년 상시근로자수-2016'!BP75</f>
        <v>0</v>
      </c>
      <c r="AP75" s="314">
        <f>'청년 상시근로자수-2016'!BR75</f>
        <v>0</v>
      </c>
      <c r="AQ75" s="429">
        <f t="shared" si="5"/>
        <v>0</v>
      </c>
      <c r="AR75" s="336">
        <f t="shared" si="6"/>
        <v>0</v>
      </c>
      <c r="AS75" s="358">
        <f>'청년 상시근로자수-2016'!CE75</f>
        <v>0</v>
      </c>
      <c r="AT75" s="359">
        <f>'청년 상시근로자수-2016'!CF75</f>
        <v>0</v>
      </c>
      <c r="AU75" s="340">
        <f t="shared" si="7"/>
        <v>0</v>
      </c>
      <c r="AV75" s="308" t="str">
        <f t="shared" si="8"/>
        <v/>
      </c>
    </row>
    <row r="76" spans="1:48" hidden="1">
      <c r="A76" s="327">
        <f t="shared" si="9"/>
        <v>72</v>
      </c>
      <c r="B76" s="318" t="str">
        <f>IF('청년 상시근로자수-2016'!C76="","",'청년 상시근로자수-2016'!C76)</f>
        <v/>
      </c>
      <c r="C76" s="319" t="str">
        <f>IF('청년 상시근로자수-2016'!E76="","",'청년 상시근로자수-2016'!E76)</f>
        <v/>
      </c>
      <c r="D76" s="332" t="str">
        <f>IF('청년 상시근로자수-2016'!I76="","",'청년 상시근로자수-2016'!I76)</f>
        <v/>
      </c>
      <c r="E76" s="332" t="str">
        <f>IF('청년 상시근로자수-2016'!J76="","",'청년 상시근로자수-2016'!J76)</f>
        <v/>
      </c>
      <c r="F76" s="424" t="str">
        <f>IF('청년 상시근로자수-2016'!H76="","",'청년 상시근로자수-2016'!H76)</f>
        <v/>
      </c>
      <c r="G76" s="312">
        <f>'청년 상시근로자수-2016'!W76</f>
        <v>0</v>
      </c>
      <c r="H76" s="313">
        <f>'청년 상시근로자수-2016'!X76</f>
        <v>0</v>
      </c>
      <c r="I76" s="314">
        <f>'청년 상시근로자수-2016'!Z76</f>
        <v>0</v>
      </c>
      <c r="J76" s="312">
        <f>'청년 상시근로자수-2016'!AA76</f>
        <v>0</v>
      </c>
      <c r="K76" s="313">
        <f>'청년 상시근로자수-2016'!AB76</f>
        <v>0</v>
      </c>
      <c r="L76" s="314">
        <f>'청년 상시근로자수-2016'!AD76</f>
        <v>0</v>
      </c>
      <c r="M76" s="312">
        <f>'청년 상시근로자수-2016'!AE76</f>
        <v>0</v>
      </c>
      <c r="N76" s="313">
        <f>'청년 상시근로자수-2016'!AF76</f>
        <v>0</v>
      </c>
      <c r="O76" s="314">
        <f>'청년 상시근로자수-2016'!AH76</f>
        <v>0</v>
      </c>
      <c r="P76" s="312">
        <f>'청년 상시근로자수-2016'!AI76</f>
        <v>0</v>
      </c>
      <c r="Q76" s="313">
        <f>'청년 상시근로자수-2016'!AJ76</f>
        <v>0</v>
      </c>
      <c r="R76" s="314">
        <f>'청년 상시근로자수-2016'!AL76</f>
        <v>0</v>
      </c>
      <c r="S76" s="312">
        <f>'청년 상시근로자수-2016'!AM76</f>
        <v>0</v>
      </c>
      <c r="T76" s="313">
        <f>'청년 상시근로자수-2016'!AN76</f>
        <v>0</v>
      </c>
      <c r="U76" s="314">
        <f>'청년 상시근로자수-2016'!AP76</f>
        <v>0</v>
      </c>
      <c r="V76" s="312">
        <f>'청년 상시근로자수-2016'!AQ76</f>
        <v>0</v>
      </c>
      <c r="W76" s="313">
        <f>'청년 상시근로자수-2016'!AR76</f>
        <v>0</v>
      </c>
      <c r="X76" s="314">
        <f>'청년 상시근로자수-2016'!AT76</f>
        <v>0</v>
      </c>
      <c r="Y76" s="312">
        <f>'청년 상시근로자수-2016'!AU76</f>
        <v>0</v>
      </c>
      <c r="Z76" s="313">
        <f>'청년 상시근로자수-2016'!AV76</f>
        <v>0</v>
      </c>
      <c r="AA76" s="314">
        <f>'청년 상시근로자수-2016'!AX76</f>
        <v>0</v>
      </c>
      <c r="AB76" s="312">
        <f>'청년 상시근로자수-2016'!AY76</f>
        <v>0</v>
      </c>
      <c r="AC76" s="313">
        <f>'청년 상시근로자수-2016'!AZ76</f>
        <v>0</v>
      </c>
      <c r="AD76" s="314">
        <f>'청년 상시근로자수-2016'!BB76</f>
        <v>0</v>
      </c>
      <c r="AE76" s="312">
        <f>'청년 상시근로자수-2016'!BC76</f>
        <v>0</v>
      </c>
      <c r="AF76" s="313">
        <f>'청년 상시근로자수-2016'!BD76</f>
        <v>0</v>
      </c>
      <c r="AG76" s="314">
        <f>'청년 상시근로자수-2016'!BF76</f>
        <v>0</v>
      </c>
      <c r="AH76" s="312">
        <f>'청년 상시근로자수-2016'!BG76</f>
        <v>0</v>
      </c>
      <c r="AI76" s="313">
        <f>'청년 상시근로자수-2016'!BH76</f>
        <v>0</v>
      </c>
      <c r="AJ76" s="314">
        <f>'청년 상시근로자수-2016'!BJ76</f>
        <v>0</v>
      </c>
      <c r="AK76" s="312">
        <f>'청년 상시근로자수-2016'!BK76</f>
        <v>0</v>
      </c>
      <c r="AL76" s="313">
        <f>'청년 상시근로자수-2016'!BL76</f>
        <v>0</v>
      </c>
      <c r="AM76" s="314">
        <f>'청년 상시근로자수-2016'!BN76</f>
        <v>0</v>
      </c>
      <c r="AN76" s="312">
        <f>'청년 상시근로자수-2016'!BO76</f>
        <v>0</v>
      </c>
      <c r="AO76" s="313">
        <f>'청년 상시근로자수-2016'!BP76</f>
        <v>0</v>
      </c>
      <c r="AP76" s="314">
        <f>'청년 상시근로자수-2016'!BR76</f>
        <v>0</v>
      </c>
      <c r="AQ76" s="429">
        <f t="shared" si="5"/>
        <v>0</v>
      </c>
      <c r="AR76" s="336">
        <f t="shared" si="6"/>
        <v>0</v>
      </c>
      <c r="AS76" s="358">
        <f>'청년 상시근로자수-2016'!CE76</f>
        <v>0</v>
      </c>
      <c r="AT76" s="359">
        <f>'청년 상시근로자수-2016'!CF76</f>
        <v>0</v>
      </c>
      <c r="AU76" s="340">
        <f t="shared" si="7"/>
        <v>0</v>
      </c>
      <c r="AV76" s="308" t="str">
        <f t="shared" si="8"/>
        <v/>
      </c>
    </row>
    <row r="77" spans="1:48" hidden="1">
      <c r="A77" s="327">
        <f t="shared" si="9"/>
        <v>73</v>
      </c>
      <c r="B77" s="318" t="str">
        <f>IF('청년 상시근로자수-2016'!C77="","",'청년 상시근로자수-2016'!C77)</f>
        <v/>
      </c>
      <c r="C77" s="319" t="str">
        <f>IF('청년 상시근로자수-2016'!E77="","",'청년 상시근로자수-2016'!E77)</f>
        <v/>
      </c>
      <c r="D77" s="332" t="str">
        <f>IF('청년 상시근로자수-2016'!I77="","",'청년 상시근로자수-2016'!I77)</f>
        <v/>
      </c>
      <c r="E77" s="332" t="str">
        <f>IF('청년 상시근로자수-2016'!J77="","",'청년 상시근로자수-2016'!J77)</f>
        <v/>
      </c>
      <c r="F77" s="424" t="str">
        <f>IF('청년 상시근로자수-2016'!H77="","",'청년 상시근로자수-2016'!H77)</f>
        <v/>
      </c>
      <c r="G77" s="312">
        <f>'청년 상시근로자수-2016'!W77</f>
        <v>0</v>
      </c>
      <c r="H77" s="313">
        <f>'청년 상시근로자수-2016'!X77</f>
        <v>0</v>
      </c>
      <c r="I77" s="314">
        <f>'청년 상시근로자수-2016'!Z77</f>
        <v>0</v>
      </c>
      <c r="J77" s="312">
        <f>'청년 상시근로자수-2016'!AA77</f>
        <v>0</v>
      </c>
      <c r="K77" s="313">
        <f>'청년 상시근로자수-2016'!AB77</f>
        <v>0</v>
      </c>
      <c r="L77" s="314">
        <f>'청년 상시근로자수-2016'!AD77</f>
        <v>0</v>
      </c>
      <c r="M77" s="312">
        <f>'청년 상시근로자수-2016'!AE77</f>
        <v>0</v>
      </c>
      <c r="N77" s="313">
        <f>'청년 상시근로자수-2016'!AF77</f>
        <v>0</v>
      </c>
      <c r="O77" s="314">
        <f>'청년 상시근로자수-2016'!AH77</f>
        <v>0</v>
      </c>
      <c r="P77" s="312">
        <f>'청년 상시근로자수-2016'!AI77</f>
        <v>0</v>
      </c>
      <c r="Q77" s="313">
        <f>'청년 상시근로자수-2016'!AJ77</f>
        <v>0</v>
      </c>
      <c r="R77" s="314">
        <f>'청년 상시근로자수-2016'!AL77</f>
        <v>0</v>
      </c>
      <c r="S77" s="312">
        <f>'청년 상시근로자수-2016'!AM77</f>
        <v>0</v>
      </c>
      <c r="T77" s="313">
        <f>'청년 상시근로자수-2016'!AN77</f>
        <v>0</v>
      </c>
      <c r="U77" s="314">
        <f>'청년 상시근로자수-2016'!AP77</f>
        <v>0</v>
      </c>
      <c r="V77" s="312">
        <f>'청년 상시근로자수-2016'!AQ77</f>
        <v>0</v>
      </c>
      <c r="W77" s="313">
        <f>'청년 상시근로자수-2016'!AR77</f>
        <v>0</v>
      </c>
      <c r="X77" s="314">
        <f>'청년 상시근로자수-2016'!AT77</f>
        <v>0</v>
      </c>
      <c r="Y77" s="312">
        <f>'청년 상시근로자수-2016'!AU77</f>
        <v>0</v>
      </c>
      <c r="Z77" s="313">
        <f>'청년 상시근로자수-2016'!AV77</f>
        <v>0</v>
      </c>
      <c r="AA77" s="314">
        <f>'청년 상시근로자수-2016'!AX77</f>
        <v>0</v>
      </c>
      <c r="AB77" s="312">
        <f>'청년 상시근로자수-2016'!AY77</f>
        <v>0</v>
      </c>
      <c r="AC77" s="313">
        <f>'청년 상시근로자수-2016'!AZ77</f>
        <v>0</v>
      </c>
      <c r="AD77" s="314">
        <f>'청년 상시근로자수-2016'!BB77</f>
        <v>0</v>
      </c>
      <c r="AE77" s="312">
        <f>'청년 상시근로자수-2016'!BC77</f>
        <v>0</v>
      </c>
      <c r="AF77" s="313">
        <f>'청년 상시근로자수-2016'!BD77</f>
        <v>0</v>
      </c>
      <c r="AG77" s="314">
        <f>'청년 상시근로자수-2016'!BF77</f>
        <v>0</v>
      </c>
      <c r="AH77" s="312">
        <f>'청년 상시근로자수-2016'!BG77</f>
        <v>0</v>
      </c>
      <c r="AI77" s="313">
        <f>'청년 상시근로자수-2016'!BH77</f>
        <v>0</v>
      </c>
      <c r="AJ77" s="314">
        <f>'청년 상시근로자수-2016'!BJ77</f>
        <v>0</v>
      </c>
      <c r="AK77" s="312">
        <f>'청년 상시근로자수-2016'!BK77</f>
        <v>0</v>
      </c>
      <c r="AL77" s="313">
        <f>'청년 상시근로자수-2016'!BL77</f>
        <v>0</v>
      </c>
      <c r="AM77" s="314">
        <f>'청년 상시근로자수-2016'!BN77</f>
        <v>0</v>
      </c>
      <c r="AN77" s="312">
        <f>'청년 상시근로자수-2016'!BO77</f>
        <v>0</v>
      </c>
      <c r="AO77" s="313">
        <f>'청년 상시근로자수-2016'!BP77</f>
        <v>0</v>
      </c>
      <c r="AP77" s="314">
        <f>'청년 상시근로자수-2016'!BR77</f>
        <v>0</v>
      </c>
      <c r="AQ77" s="429">
        <f t="shared" si="5"/>
        <v>0</v>
      </c>
      <c r="AR77" s="336">
        <f t="shared" si="6"/>
        <v>0</v>
      </c>
      <c r="AS77" s="358">
        <f>'청년 상시근로자수-2016'!CE77</f>
        <v>0</v>
      </c>
      <c r="AT77" s="359">
        <f>'청년 상시근로자수-2016'!CF77</f>
        <v>0</v>
      </c>
      <c r="AU77" s="340">
        <f t="shared" si="7"/>
        <v>0</v>
      </c>
      <c r="AV77" s="308" t="str">
        <f t="shared" si="8"/>
        <v/>
      </c>
    </row>
    <row r="78" spans="1:48" hidden="1">
      <c r="A78" s="327">
        <f t="shared" si="9"/>
        <v>74</v>
      </c>
      <c r="B78" s="318" t="str">
        <f>IF('청년 상시근로자수-2016'!C78="","",'청년 상시근로자수-2016'!C78)</f>
        <v/>
      </c>
      <c r="C78" s="319" t="str">
        <f>IF('청년 상시근로자수-2016'!E78="","",'청년 상시근로자수-2016'!E78)</f>
        <v/>
      </c>
      <c r="D78" s="332" t="str">
        <f>IF('청년 상시근로자수-2016'!I78="","",'청년 상시근로자수-2016'!I78)</f>
        <v/>
      </c>
      <c r="E78" s="332" t="str">
        <f>IF('청년 상시근로자수-2016'!J78="","",'청년 상시근로자수-2016'!J78)</f>
        <v/>
      </c>
      <c r="F78" s="424" t="str">
        <f>IF('청년 상시근로자수-2016'!H78="","",'청년 상시근로자수-2016'!H78)</f>
        <v/>
      </c>
      <c r="G78" s="312">
        <f>'청년 상시근로자수-2016'!W78</f>
        <v>0</v>
      </c>
      <c r="H78" s="313">
        <f>'청년 상시근로자수-2016'!X78</f>
        <v>0</v>
      </c>
      <c r="I78" s="314">
        <f>'청년 상시근로자수-2016'!Z78</f>
        <v>0</v>
      </c>
      <c r="J78" s="312">
        <f>'청년 상시근로자수-2016'!AA78</f>
        <v>0</v>
      </c>
      <c r="K78" s="313">
        <f>'청년 상시근로자수-2016'!AB78</f>
        <v>0</v>
      </c>
      <c r="L78" s="314">
        <f>'청년 상시근로자수-2016'!AD78</f>
        <v>0</v>
      </c>
      <c r="M78" s="312">
        <f>'청년 상시근로자수-2016'!AE78</f>
        <v>0</v>
      </c>
      <c r="N78" s="313">
        <f>'청년 상시근로자수-2016'!AF78</f>
        <v>0</v>
      </c>
      <c r="O78" s="314">
        <f>'청년 상시근로자수-2016'!AH78</f>
        <v>0</v>
      </c>
      <c r="P78" s="312">
        <f>'청년 상시근로자수-2016'!AI78</f>
        <v>0</v>
      </c>
      <c r="Q78" s="313">
        <f>'청년 상시근로자수-2016'!AJ78</f>
        <v>0</v>
      </c>
      <c r="R78" s="314">
        <f>'청년 상시근로자수-2016'!AL78</f>
        <v>0</v>
      </c>
      <c r="S78" s="312">
        <f>'청년 상시근로자수-2016'!AM78</f>
        <v>0</v>
      </c>
      <c r="T78" s="313">
        <f>'청년 상시근로자수-2016'!AN78</f>
        <v>0</v>
      </c>
      <c r="U78" s="314">
        <f>'청년 상시근로자수-2016'!AP78</f>
        <v>0</v>
      </c>
      <c r="V78" s="312">
        <f>'청년 상시근로자수-2016'!AQ78</f>
        <v>0</v>
      </c>
      <c r="W78" s="313">
        <f>'청년 상시근로자수-2016'!AR78</f>
        <v>0</v>
      </c>
      <c r="X78" s="314">
        <f>'청년 상시근로자수-2016'!AT78</f>
        <v>0</v>
      </c>
      <c r="Y78" s="312">
        <f>'청년 상시근로자수-2016'!AU78</f>
        <v>0</v>
      </c>
      <c r="Z78" s="313">
        <f>'청년 상시근로자수-2016'!AV78</f>
        <v>0</v>
      </c>
      <c r="AA78" s="314">
        <f>'청년 상시근로자수-2016'!AX78</f>
        <v>0</v>
      </c>
      <c r="AB78" s="312">
        <f>'청년 상시근로자수-2016'!AY78</f>
        <v>0</v>
      </c>
      <c r="AC78" s="313">
        <f>'청년 상시근로자수-2016'!AZ78</f>
        <v>0</v>
      </c>
      <c r="AD78" s="314">
        <f>'청년 상시근로자수-2016'!BB78</f>
        <v>0</v>
      </c>
      <c r="AE78" s="312">
        <f>'청년 상시근로자수-2016'!BC78</f>
        <v>0</v>
      </c>
      <c r="AF78" s="313">
        <f>'청년 상시근로자수-2016'!BD78</f>
        <v>0</v>
      </c>
      <c r="AG78" s="314">
        <f>'청년 상시근로자수-2016'!BF78</f>
        <v>0</v>
      </c>
      <c r="AH78" s="312">
        <f>'청년 상시근로자수-2016'!BG78</f>
        <v>0</v>
      </c>
      <c r="AI78" s="313">
        <f>'청년 상시근로자수-2016'!BH78</f>
        <v>0</v>
      </c>
      <c r="AJ78" s="314">
        <f>'청년 상시근로자수-2016'!BJ78</f>
        <v>0</v>
      </c>
      <c r="AK78" s="312">
        <f>'청년 상시근로자수-2016'!BK78</f>
        <v>0</v>
      </c>
      <c r="AL78" s="313">
        <f>'청년 상시근로자수-2016'!BL78</f>
        <v>0</v>
      </c>
      <c r="AM78" s="314">
        <f>'청년 상시근로자수-2016'!BN78</f>
        <v>0</v>
      </c>
      <c r="AN78" s="312">
        <f>'청년 상시근로자수-2016'!BO78</f>
        <v>0</v>
      </c>
      <c r="AO78" s="313">
        <f>'청년 상시근로자수-2016'!BP78</f>
        <v>0</v>
      </c>
      <c r="AP78" s="314">
        <f>'청년 상시근로자수-2016'!BR78</f>
        <v>0</v>
      </c>
      <c r="AQ78" s="429">
        <f t="shared" si="5"/>
        <v>0</v>
      </c>
      <c r="AR78" s="336">
        <f t="shared" si="6"/>
        <v>0</v>
      </c>
      <c r="AS78" s="358">
        <f>'청년 상시근로자수-2016'!CE78</f>
        <v>0</v>
      </c>
      <c r="AT78" s="359">
        <f>'청년 상시근로자수-2016'!CF78</f>
        <v>0</v>
      </c>
      <c r="AU78" s="340">
        <f t="shared" si="7"/>
        <v>0</v>
      </c>
      <c r="AV78" s="308" t="str">
        <f t="shared" si="8"/>
        <v/>
      </c>
    </row>
    <row r="79" spans="1:48" hidden="1">
      <c r="A79" s="327">
        <f t="shared" si="9"/>
        <v>75</v>
      </c>
      <c r="B79" s="318" t="str">
        <f>IF('청년 상시근로자수-2016'!C79="","",'청년 상시근로자수-2016'!C79)</f>
        <v/>
      </c>
      <c r="C79" s="319" t="str">
        <f>IF('청년 상시근로자수-2016'!E79="","",'청년 상시근로자수-2016'!E79)</f>
        <v/>
      </c>
      <c r="D79" s="332" t="str">
        <f>IF('청년 상시근로자수-2016'!I79="","",'청년 상시근로자수-2016'!I79)</f>
        <v/>
      </c>
      <c r="E79" s="332" t="str">
        <f>IF('청년 상시근로자수-2016'!J79="","",'청년 상시근로자수-2016'!J79)</f>
        <v/>
      </c>
      <c r="F79" s="424" t="str">
        <f>IF('청년 상시근로자수-2016'!H79="","",'청년 상시근로자수-2016'!H79)</f>
        <v/>
      </c>
      <c r="G79" s="312">
        <f>'청년 상시근로자수-2016'!W79</f>
        <v>0</v>
      </c>
      <c r="H79" s="313">
        <f>'청년 상시근로자수-2016'!X79</f>
        <v>0</v>
      </c>
      <c r="I79" s="314">
        <f>'청년 상시근로자수-2016'!Z79</f>
        <v>0</v>
      </c>
      <c r="J79" s="312">
        <f>'청년 상시근로자수-2016'!AA79</f>
        <v>0</v>
      </c>
      <c r="K79" s="313">
        <f>'청년 상시근로자수-2016'!AB79</f>
        <v>0</v>
      </c>
      <c r="L79" s="314">
        <f>'청년 상시근로자수-2016'!AD79</f>
        <v>0</v>
      </c>
      <c r="M79" s="312">
        <f>'청년 상시근로자수-2016'!AE79</f>
        <v>0</v>
      </c>
      <c r="N79" s="313">
        <f>'청년 상시근로자수-2016'!AF79</f>
        <v>0</v>
      </c>
      <c r="O79" s="314">
        <f>'청년 상시근로자수-2016'!AH79</f>
        <v>0</v>
      </c>
      <c r="P79" s="312">
        <f>'청년 상시근로자수-2016'!AI79</f>
        <v>0</v>
      </c>
      <c r="Q79" s="313">
        <f>'청년 상시근로자수-2016'!AJ79</f>
        <v>0</v>
      </c>
      <c r="R79" s="314">
        <f>'청년 상시근로자수-2016'!AL79</f>
        <v>0</v>
      </c>
      <c r="S79" s="312">
        <f>'청년 상시근로자수-2016'!AM79</f>
        <v>0</v>
      </c>
      <c r="T79" s="313">
        <f>'청년 상시근로자수-2016'!AN79</f>
        <v>0</v>
      </c>
      <c r="U79" s="314">
        <f>'청년 상시근로자수-2016'!AP79</f>
        <v>0</v>
      </c>
      <c r="V79" s="312">
        <f>'청년 상시근로자수-2016'!AQ79</f>
        <v>0</v>
      </c>
      <c r="W79" s="313">
        <f>'청년 상시근로자수-2016'!AR79</f>
        <v>0</v>
      </c>
      <c r="X79" s="314">
        <f>'청년 상시근로자수-2016'!AT79</f>
        <v>0</v>
      </c>
      <c r="Y79" s="312">
        <f>'청년 상시근로자수-2016'!AU79</f>
        <v>0</v>
      </c>
      <c r="Z79" s="313">
        <f>'청년 상시근로자수-2016'!AV79</f>
        <v>0</v>
      </c>
      <c r="AA79" s="314">
        <f>'청년 상시근로자수-2016'!AX79</f>
        <v>0</v>
      </c>
      <c r="AB79" s="312">
        <f>'청년 상시근로자수-2016'!AY79</f>
        <v>0</v>
      </c>
      <c r="AC79" s="313">
        <f>'청년 상시근로자수-2016'!AZ79</f>
        <v>0</v>
      </c>
      <c r="AD79" s="314">
        <f>'청년 상시근로자수-2016'!BB79</f>
        <v>0</v>
      </c>
      <c r="AE79" s="312">
        <f>'청년 상시근로자수-2016'!BC79</f>
        <v>0</v>
      </c>
      <c r="AF79" s="313">
        <f>'청년 상시근로자수-2016'!BD79</f>
        <v>0</v>
      </c>
      <c r="AG79" s="314">
        <f>'청년 상시근로자수-2016'!BF79</f>
        <v>0</v>
      </c>
      <c r="AH79" s="312">
        <f>'청년 상시근로자수-2016'!BG79</f>
        <v>0</v>
      </c>
      <c r="AI79" s="313">
        <f>'청년 상시근로자수-2016'!BH79</f>
        <v>0</v>
      </c>
      <c r="AJ79" s="314">
        <f>'청년 상시근로자수-2016'!BJ79</f>
        <v>0</v>
      </c>
      <c r="AK79" s="312">
        <f>'청년 상시근로자수-2016'!BK79</f>
        <v>0</v>
      </c>
      <c r="AL79" s="313">
        <f>'청년 상시근로자수-2016'!BL79</f>
        <v>0</v>
      </c>
      <c r="AM79" s="314">
        <f>'청년 상시근로자수-2016'!BN79</f>
        <v>0</v>
      </c>
      <c r="AN79" s="312">
        <f>'청년 상시근로자수-2016'!BO79</f>
        <v>0</v>
      </c>
      <c r="AO79" s="313">
        <f>'청년 상시근로자수-2016'!BP79</f>
        <v>0</v>
      </c>
      <c r="AP79" s="314">
        <f>'청년 상시근로자수-2016'!BR79</f>
        <v>0</v>
      </c>
      <c r="AQ79" s="429">
        <f t="shared" si="5"/>
        <v>0</v>
      </c>
      <c r="AR79" s="336">
        <f t="shared" si="6"/>
        <v>0</v>
      </c>
      <c r="AS79" s="358">
        <f>'청년 상시근로자수-2016'!CE79</f>
        <v>0</v>
      </c>
      <c r="AT79" s="359">
        <f>'청년 상시근로자수-2016'!CF79</f>
        <v>0</v>
      </c>
      <c r="AU79" s="340">
        <f t="shared" si="7"/>
        <v>0</v>
      </c>
      <c r="AV79" s="308" t="str">
        <f t="shared" si="8"/>
        <v/>
      </c>
    </row>
    <row r="80" spans="1:48" hidden="1">
      <c r="A80" s="327">
        <f t="shared" si="9"/>
        <v>76</v>
      </c>
      <c r="B80" s="318" t="str">
        <f>IF('청년 상시근로자수-2016'!C80="","",'청년 상시근로자수-2016'!C80)</f>
        <v/>
      </c>
      <c r="C80" s="319" t="str">
        <f>IF('청년 상시근로자수-2016'!E80="","",'청년 상시근로자수-2016'!E80)</f>
        <v/>
      </c>
      <c r="D80" s="332" t="str">
        <f>IF('청년 상시근로자수-2016'!I80="","",'청년 상시근로자수-2016'!I80)</f>
        <v/>
      </c>
      <c r="E80" s="332" t="str">
        <f>IF('청년 상시근로자수-2016'!J80="","",'청년 상시근로자수-2016'!J80)</f>
        <v/>
      </c>
      <c r="F80" s="424" t="str">
        <f>IF('청년 상시근로자수-2016'!H80="","",'청년 상시근로자수-2016'!H80)</f>
        <v/>
      </c>
      <c r="G80" s="312">
        <f>'청년 상시근로자수-2016'!W80</f>
        <v>0</v>
      </c>
      <c r="H80" s="313">
        <f>'청년 상시근로자수-2016'!X80</f>
        <v>0</v>
      </c>
      <c r="I80" s="314">
        <f>'청년 상시근로자수-2016'!Z80</f>
        <v>0</v>
      </c>
      <c r="J80" s="312">
        <f>'청년 상시근로자수-2016'!AA80</f>
        <v>0</v>
      </c>
      <c r="K80" s="313">
        <f>'청년 상시근로자수-2016'!AB80</f>
        <v>0</v>
      </c>
      <c r="L80" s="314">
        <f>'청년 상시근로자수-2016'!AD80</f>
        <v>0</v>
      </c>
      <c r="M80" s="312">
        <f>'청년 상시근로자수-2016'!AE80</f>
        <v>0</v>
      </c>
      <c r="N80" s="313">
        <f>'청년 상시근로자수-2016'!AF80</f>
        <v>0</v>
      </c>
      <c r="O80" s="314">
        <f>'청년 상시근로자수-2016'!AH80</f>
        <v>0</v>
      </c>
      <c r="P80" s="312">
        <f>'청년 상시근로자수-2016'!AI80</f>
        <v>0</v>
      </c>
      <c r="Q80" s="313">
        <f>'청년 상시근로자수-2016'!AJ80</f>
        <v>0</v>
      </c>
      <c r="R80" s="314">
        <f>'청년 상시근로자수-2016'!AL80</f>
        <v>0</v>
      </c>
      <c r="S80" s="312">
        <f>'청년 상시근로자수-2016'!AM80</f>
        <v>0</v>
      </c>
      <c r="T80" s="313">
        <f>'청년 상시근로자수-2016'!AN80</f>
        <v>0</v>
      </c>
      <c r="U80" s="314">
        <f>'청년 상시근로자수-2016'!AP80</f>
        <v>0</v>
      </c>
      <c r="V80" s="312">
        <f>'청년 상시근로자수-2016'!AQ80</f>
        <v>0</v>
      </c>
      <c r="W80" s="313">
        <f>'청년 상시근로자수-2016'!AR80</f>
        <v>0</v>
      </c>
      <c r="X80" s="314">
        <f>'청년 상시근로자수-2016'!AT80</f>
        <v>0</v>
      </c>
      <c r="Y80" s="312">
        <f>'청년 상시근로자수-2016'!AU80</f>
        <v>0</v>
      </c>
      <c r="Z80" s="313">
        <f>'청년 상시근로자수-2016'!AV80</f>
        <v>0</v>
      </c>
      <c r="AA80" s="314">
        <f>'청년 상시근로자수-2016'!AX80</f>
        <v>0</v>
      </c>
      <c r="AB80" s="312">
        <f>'청년 상시근로자수-2016'!AY80</f>
        <v>0</v>
      </c>
      <c r="AC80" s="313">
        <f>'청년 상시근로자수-2016'!AZ80</f>
        <v>0</v>
      </c>
      <c r="AD80" s="314">
        <f>'청년 상시근로자수-2016'!BB80</f>
        <v>0</v>
      </c>
      <c r="AE80" s="312">
        <f>'청년 상시근로자수-2016'!BC80</f>
        <v>0</v>
      </c>
      <c r="AF80" s="313">
        <f>'청년 상시근로자수-2016'!BD80</f>
        <v>0</v>
      </c>
      <c r="AG80" s="314">
        <f>'청년 상시근로자수-2016'!BF80</f>
        <v>0</v>
      </c>
      <c r="AH80" s="312">
        <f>'청년 상시근로자수-2016'!BG80</f>
        <v>0</v>
      </c>
      <c r="AI80" s="313">
        <f>'청년 상시근로자수-2016'!BH80</f>
        <v>0</v>
      </c>
      <c r="AJ80" s="314">
        <f>'청년 상시근로자수-2016'!BJ80</f>
        <v>0</v>
      </c>
      <c r="AK80" s="312">
        <f>'청년 상시근로자수-2016'!BK80</f>
        <v>0</v>
      </c>
      <c r="AL80" s="313">
        <f>'청년 상시근로자수-2016'!BL80</f>
        <v>0</v>
      </c>
      <c r="AM80" s="314">
        <f>'청년 상시근로자수-2016'!BN80</f>
        <v>0</v>
      </c>
      <c r="AN80" s="312">
        <f>'청년 상시근로자수-2016'!BO80</f>
        <v>0</v>
      </c>
      <c r="AO80" s="313">
        <f>'청년 상시근로자수-2016'!BP80</f>
        <v>0</v>
      </c>
      <c r="AP80" s="314">
        <f>'청년 상시근로자수-2016'!BR80</f>
        <v>0</v>
      </c>
      <c r="AQ80" s="429">
        <f t="shared" si="5"/>
        <v>0</v>
      </c>
      <c r="AR80" s="336">
        <f t="shared" si="6"/>
        <v>0</v>
      </c>
      <c r="AS80" s="358">
        <f>'청년 상시근로자수-2016'!CE80</f>
        <v>0</v>
      </c>
      <c r="AT80" s="359">
        <f>'청년 상시근로자수-2016'!CF80</f>
        <v>0</v>
      </c>
      <c r="AU80" s="340">
        <f t="shared" si="7"/>
        <v>0</v>
      </c>
      <c r="AV80" s="308" t="str">
        <f t="shared" si="8"/>
        <v/>
      </c>
    </row>
    <row r="81" spans="1:48" hidden="1">
      <c r="A81" s="327">
        <f t="shared" si="9"/>
        <v>77</v>
      </c>
      <c r="B81" s="318" t="str">
        <f>IF('청년 상시근로자수-2016'!C81="","",'청년 상시근로자수-2016'!C81)</f>
        <v/>
      </c>
      <c r="C81" s="319" t="str">
        <f>IF('청년 상시근로자수-2016'!E81="","",'청년 상시근로자수-2016'!E81)</f>
        <v/>
      </c>
      <c r="D81" s="332" t="str">
        <f>IF('청년 상시근로자수-2016'!I81="","",'청년 상시근로자수-2016'!I81)</f>
        <v/>
      </c>
      <c r="E81" s="332" t="str">
        <f>IF('청년 상시근로자수-2016'!J81="","",'청년 상시근로자수-2016'!J81)</f>
        <v/>
      </c>
      <c r="F81" s="424" t="str">
        <f>IF('청년 상시근로자수-2016'!H81="","",'청년 상시근로자수-2016'!H81)</f>
        <v/>
      </c>
      <c r="G81" s="312">
        <f>'청년 상시근로자수-2016'!W81</f>
        <v>0</v>
      </c>
      <c r="H81" s="313">
        <f>'청년 상시근로자수-2016'!X81</f>
        <v>0</v>
      </c>
      <c r="I81" s="314">
        <f>'청년 상시근로자수-2016'!Z81</f>
        <v>0</v>
      </c>
      <c r="J81" s="312">
        <f>'청년 상시근로자수-2016'!AA81</f>
        <v>0</v>
      </c>
      <c r="K81" s="313">
        <f>'청년 상시근로자수-2016'!AB81</f>
        <v>0</v>
      </c>
      <c r="L81" s="314">
        <f>'청년 상시근로자수-2016'!AD81</f>
        <v>0</v>
      </c>
      <c r="M81" s="312">
        <f>'청년 상시근로자수-2016'!AE81</f>
        <v>0</v>
      </c>
      <c r="N81" s="313">
        <f>'청년 상시근로자수-2016'!AF81</f>
        <v>0</v>
      </c>
      <c r="O81" s="314">
        <f>'청년 상시근로자수-2016'!AH81</f>
        <v>0</v>
      </c>
      <c r="P81" s="312">
        <f>'청년 상시근로자수-2016'!AI81</f>
        <v>0</v>
      </c>
      <c r="Q81" s="313">
        <f>'청년 상시근로자수-2016'!AJ81</f>
        <v>0</v>
      </c>
      <c r="R81" s="314">
        <f>'청년 상시근로자수-2016'!AL81</f>
        <v>0</v>
      </c>
      <c r="S81" s="312">
        <f>'청년 상시근로자수-2016'!AM81</f>
        <v>0</v>
      </c>
      <c r="T81" s="313">
        <f>'청년 상시근로자수-2016'!AN81</f>
        <v>0</v>
      </c>
      <c r="U81" s="314">
        <f>'청년 상시근로자수-2016'!AP81</f>
        <v>0</v>
      </c>
      <c r="V81" s="312">
        <f>'청년 상시근로자수-2016'!AQ81</f>
        <v>0</v>
      </c>
      <c r="W81" s="313">
        <f>'청년 상시근로자수-2016'!AR81</f>
        <v>0</v>
      </c>
      <c r="X81" s="314">
        <f>'청년 상시근로자수-2016'!AT81</f>
        <v>0</v>
      </c>
      <c r="Y81" s="312">
        <f>'청년 상시근로자수-2016'!AU81</f>
        <v>0</v>
      </c>
      <c r="Z81" s="313">
        <f>'청년 상시근로자수-2016'!AV81</f>
        <v>0</v>
      </c>
      <c r="AA81" s="314">
        <f>'청년 상시근로자수-2016'!AX81</f>
        <v>0</v>
      </c>
      <c r="AB81" s="312">
        <f>'청년 상시근로자수-2016'!AY81</f>
        <v>0</v>
      </c>
      <c r="AC81" s="313">
        <f>'청년 상시근로자수-2016'!AZ81</f>
        <v>0</v>
      </c>
      <c r="AD81" s="314">
        <f>'청년 상시근로자수-2016'!BB81</f>
        <v>0</v>
      </c>
      <c r="AE81" s="312">
        <f>'청년 상시근로자수-2016'!BC81</f>
        <v>0</v>
      </c>
      <c r="AF81" s="313">
        <f>'청년 상시근로자수-2016'!BD81</f>
        <v>0</v>
      </c>
      <c r="AG81" s="314">
        <f>'청년 상시근로자수-2016'!BF81</f>
        <v>0</v>
      </c>
      <c r="AH81" s="312">
        <f>'청년 상시근로자수-2016'!BG81</f>
        <v>0</v>
      </c>
      <c r="AI81" s="313">
        <f>'청년 상시근로자수-2016'!BH81</f>
        <v>0</v>
      </c>
      <c r="AJ81" s="314">
        <f>'청년 상시근로자수-2016'!BJ81</f>
        <v>0</v>
      </c>
      <c r="AK81" s="312">
        <f>'청년 상시근로자수-2016'!BK81</f>
        <v>0</v>
      </c>
      <c r="AL81" s="313">
        <f>'청년 상시근로자수-2016'!BL81</f>
        <v>0</v>
      </c>
      <c r="AM81" s="314">
        <f>'청년 상시근로자수-2016'!BN81</f>
        <v>0</v>
      </c>
      <c r="AN81" s="312">
        <f>'청년 상시근로자수-2016'!BO81</f>
        <v>0</v>
      </c>
      <c r="AO81" s="313">
        <f>'청년 상시근로자수-2016'!BP81</f>
        <v>0</v>
      </c>
      <c r="AP81" s="314">
        <f>'청년 상시근로자수-2016'!BR81</f>
        <v>0</v>
      </c>
      <c r="AQ81" s="429">
        <f t="shared" si="5"/>
        <v>0</v>
      </c>
      <c r="AR81" s="336">
        <f t="shared" si="6"/>
        <v>0</v>
      </c>
      <c r="AS81" s="358">
        <f>'청년 상시근로자수-2016'!CE81</f>
        <v>0</v>
      </c>
      <c r="AT81" s="359">
        <f>'청년 상시근로자수-2016'!CF81</f>
        <v>0</v>
      </c>
      <c r="AU81" s="340">
        <f t="shared" si="7"/>
        <v>0</v>
      </c>
      <c r="AV81" s="308" t="str">
        <f t="shared" si="8"/>
        <v/>
      </c>
    </row>
    <row r="82" spans="1:48" hidden="1">
      <c r="A82" s="327">
        <f t="shared" si="9"/>
        <v>78</v>
      </c>
      <c r="B82" s="318" t="str">
        <f>IF('청년 상시근로자수-2016'!C82="","",'청년 상시근로자수-2016'!C82)</f>
        <v/>
      </c>
      <c r="C82" s="319" t="str">
        <f>IF('청년 상시근로자수-2016'!E82="","",'청년 상시근로자수-2016'!E82)</f>
        <v/>
      </c>
      <c r="D82" s="332" t="str">
        <f>IF('청년 상시근로자수-2016'!I82="","",'청년 상시근로자수-2016'!I82)</f>
        <v/>
      </c>
      <c r="E82" s="332" t="str">
        <f>IF('청년 상시근로자수-2016'!J82="","",'청년 상시근로자수-2016'!J82)</f>
        <v/>
      </c>
      <c r="F82" s="424" t="str">
        <f>IF('청년 상시근로자수-2016'!H82="","",'청년 상시근로자수-2016'!H82)</f>
        <v/>
      </c>
      <c r="G82" s="312">
        <f>'청년 상시근로자수-2016'!W82</f>
        <v>0</v>
      </c>
      <c r="H82" s="313">
        <f>'청년 상시근로자수-2016'!X82</f>
        <v>0</v>
      </c>
      <c r="I82" s="314">
        <f>'청년 상시근로자수-2016'!Z82</f>
        <v>0</v>
      </c>
      <c r="J82" s="312">
        <f>'청년 상시근로자수-2016'!AA82</f>
        <v>0</v>
      </c>
      <c r="K82" s="313">
        <f>'청년 상시근로자수-2016'!AB82</f>
        <v>0</v>
      </c>
      <c r="L82" s="314">
        <f>'청년 상시근로자수-2016'!AD82</f>
        <v>0</v>
      </c>
      <c r="M82" s="312">
        <f>'청년 상시근로자수-2016'!AE82</f>
        <v>0</v>
      </c>
      <c r="N82" s="313">
        <f>'청년 상시근로자수-2016'!AF82</f>
        <v>0</v>
      </c>
      <c r="O82" s="314">
        <f>'청년 상시근로자수-2016'!AH82</f>
        <v>0</v>
      </c>
      <c r="P82" s="312">
        <f>'청년 상시근로자수-2016'!AI82</f>
        <v>0</v>
      </c>
      <c r="Q82" s="313">
        <f>'청년 상시근로자수-2016'!AJ82</f>
        <v>0</v>
      </c>
      <c r="R82" s="314">
        <f>'청년 상시근로자수-2016'!AL82</f>
        <v>0</v>
      </c>
      <c r="S82" s="312">
        <f>'청년 상시근로자수-2016'!AM82</f>
        <v>0</v>
      </c>
      <c r="T82" s="313">
        <f>'청년 상시근로자수-2016'!AN82</f>
        <v>0</v>
      </c>
      <c r="U82" s="314">
        <f>'청년 상시근로자수-2016'!AP82</f>
        <v>0</v>
      </c>
      <c r="V82" s="312">
        <f>'청년 상시근로자수-2016'!AQ82</f>
        <v>0</v>
      </c>
      <c r="W82" s="313">
        <f>'청년 상시근로자수-2016'!AR82</f>
        <v>0</v>
      </c>
      <c r="X82" s="314">
        <f>'청년 상시근로자수-2016'!AT82</f>
        <v>0</v>
      </c>
      <c r="Y82" s="312">
        <f>'청년 상시근로자수-2016'!AU82</f>
        <v>0</v>
      </c>
      <c r="Z82" s="313">
        <f>'청년 상시근로자수-2016'!AV82</f>
        <v>0</v>
      </c>
      <c r="AA82" s="314">
        <f>'청년 상시근로자수-2016'!AX82</f>
        <v>0</v>
      </c>
      <c r="AB82" s="312">
        <f>'청년 상시근로자수-2016'!AY82</f>
        <v>0</v>
      </c>
      <c r="AC82" s="313">
        <f>'청년 상시근로자수-2016'!AZ82</f>
        <v>0</v>
      </c>
      <c r="AD82" s="314">
        <f>'청년 상시근로자수-2016'!BB82</f>
        <v>0</v>
      </c>
      <c r="AE82" s="312">
        <f>'청년 상시근로자수-2016'!BC82</f>
        <v>0</v>
      </c>
      <c r="AF82" s="313">
        <f>'청년 상시근로자수-2016'!BD82</f>
        <v>0</v>
      </c>
      <c r="AG82" s="314">
        <f>'청년 상시근로자수-2016'!BF82</f>
        <v>0</v>
      </c>
      <c r="AH82" s="312">
        <f>'청년 상시근로자수-2016'!BG82</f>
        <v>0</v>
      </c>
      <c r="AI82" s="313">
        <f>'청년 상시근로자수-2016'!BH82</f>
        <v>0</v>
      </c>
      <c r="AJ82" s="314">
        <f>'청년 상시근로자수-2016'!BJ82</f>
        <v>0</v>
      </c>
      <c r="AK82" s="312">
        <f>'청년 상시근로자수-2016'!BK82</f>
        <v>0</v>
      </c>
      <c r="AL82" s="313">
        <f>'청년 상시근로자수-2016'!BL82</f>
        <v>0</v>
      </c>
      <c r="AM82" s="314">
        <f>'청년 상시근로자수-2016'!BN82</f>
        <v>0</v>
      </c>
      <c r="AN82" s="312">
        <f>'청년 상시근로자수-2016'!BO82</f>
        <v>0</v>
      </c>
      <c r="AO82" s="313">
        <f>'청년 상시근로자수-2016'!BP82</f>
        <v>0</v>
      </c>
      <c r="AP82" s="314">
        <f>'청년 상시근로자수-2016'!BR82</f>
        <v>0</v>
      </c>
      <c r="AQ82" s="429">
        <f t="shared" si="5"/>
        <v>0</v>
      </c>
      <c r="AR82" s="336">
        <f t="shared" si="6"/>
        <v>0</v>
      </c>
      <c r="AS82" s="358">
        <f>'청년 상시근로자수-2016'!CE82</f>
        <v>0</v>
      </c>
      <c r="AT82" s="359">
        <f>'청년 상시근로자수-2016'!CF82</f>
        <v>0</v>
      </c>
      <c r="AU82" s="340">
        <f t="shared" si="7"/>
        <v>0</v>
      </c>
      <c r="AV82" s="308" t="str">
        <f t="shared" si="8"/>
        <v/>
      </c>
    </row>
    <row r="83" spans="1:48" hidden="1">
      <c r="A83" s="327">
        <f t="shared" si="9"/>
        <v>79</v>
      </c>
      <c r="B83" s="318" t="str">
        <f>IF('청년 상시근로자수-2016'!C83="","",'청년 상시근로자수-2016'!C83)</f>
        <v/>
      </c>
      <c r="C83" s="319" t="str">
        <f>IF('청년 상시근로자수-2016'!E83="","",'청년 상시근로자수-2016'!E83)</f>
        <v/>
      </c>
      <c r="D83" s="332" t="str">
        <f>IF('청년 상시근로자수-2016'!I83="","",'청년 상시근로자수-2016'!I83)</f>
        <v/>
      </c>
      <c r="E83" s="332" t="str">
        <f>IF('청년 상시근로자수-2016'!J83="","",'청년 상시근로자수-2016'!J83)</f>
        <v/>
      </c>
      <c r="F83" s="424" t="str">
        <f>IF('청년 상시근로자수-2016'!H83="","",'청년 상시근로자수-2016'!H83)</f>
        <v/>
      </c>
      <c r="G83" s="312">
        <f>'청년 상시근로자수-2016'!W83</f>
        <v>0</v>
      </c>
      <c r="H83" s="313">
        <f>'청년 상시근로자수-2016'!X83</f>
        <v>0</v>
      </c>
      <c r="I83" s="314">
        <f>'청년 상시근로자수-2016'!Z83</f>
        <v>0</v>
      </c>
      <c r="J83" s="312">
        <f>'청년 상시근로자수-2016'!AA83</f>
        <v>0</v>
      </c>
      <c r="K83" s="313">
        <f>'청년 상시근로자수-2016'!AB83</f>
        <v>0</v>
      </c>
      <c r="L83" s="314">
        <f>'청년 상시근로자수-2016'!AD83</f>
        <v>0</v>
      </c>
      <c r="M83" s="312">
        <f>'청년 상시근로자수-2016'!AE83</f>
        <v>0</v>
      </c>
      <c r="N83" s="313">
        <f>'청년 상시근로자수-2016'!AF83</f>
        <v>0</v>
      </c>
      <c r="O83" s="314">
        <f>'청년 상시근로자수-2016'!AH83</f>
        <v>0</v>
      </c>
      <c r="P83" s="312">
        <f>'청년 상시근로자수-2016'!AI83</f>
        <v>0</v>
      </c>
      <c r="Q83" s="313">
        <f>'청년 상시근로자수-2016'!AJ83</f>
        <v>0</v>
      </c>
      <c r="R83" s="314">
        <f>'청년 상시근로자수-2016'!AL83</f>
        <v>0</v>
      </c>
      <c r="S83" s="312">
        <f>'청년 상시근로자수-2016'!AM83</f>
        <v>0</v>
      </c>
      <c r="T83" s="313">
        <f>'청년 상시근로자수-2016'!AN83</f>
        <v>0</v>
      </c>
      <c r="U83" s="314">
        <f>'청년 상시근로자수-2016'!AP83</f>
        <v>0</v>
      </c>
      <c r="V83" s="312">
        <f>'청년 상시근로자수-2016'!AQ83</f>
        <v>0</v>
      </c>
      <c r="W83" s="313">
        <f>'청년 상시근로자수-2016'!AR83</f>
        <v>0</v>
      </c>
      <c r="X83" s="314">
        <f>'청년 상시근로자수-2016'!AT83</f>
        <v>0</v>
      </c>
      <c r="Y83" s="312">
        <f>'청년 상시근로자수-2016'!AU83</f>
        <v>0</v>
      </c>
      <c r="Z83" s="313">
        <f>'청년 상시근로자수-2016'!AV83</f>
        <v>0</v>
      </c>
      <c r="AA83" s="314">
        <f>'청년 상시근로자수-2016'!AX83</f>
        <v>0</v>
      </c>
      <c r="AB83" s="312">
        <f>'청년 상시근로자수-2016'!AY83</f>
        <v>0</v>
      </c>
      <c r="AC83" s="313">
        <f>'청년 상시근로자수-2016'!AZ83</f>
        <v>0</v>
      </c>
      <c r="AD83" s="314">
        <f>'청년 상시근로자수-2016'!BB83</f>
        <v>0</v>
      </c>
      <c r="AE83" s="312">
        <f>'청년 상시근로자수-2016'!BC83</f>
        <v>0</v>
      </c>
      <c r="AF83" s="313">
        <f>'청년 상시근로자수-2016'!BD83</f>
        <v>0</v>
      </c>
      <c r="AG83" s="314">
        <f>'청년 상시근로자수-2016'!BF83</f>
        <v>0</v>
      </c>
      <c r="AH83" s="312">
        <f>'청년 상시근로자수-2016'!BG83</f>
        <v>0</v>
      </c>
      <c r="AI83" s="313">
        <f>'청년 상시근로자수-2016'!BH83</f>
        <v>0</v>
      </c>
      <c r="AJ83" s="314">
        <f>'청년 상시근로자수-2016'!BJ83</f>
        <v>0</v>
      </c>
      <c r="AK83" s="312">
        <f>'청년 상시근로자수-2016'!BK83</f>
        <v>0</v>
      </c>
      <c r="AL83" s="313">
        <f>'청년 상시근로자수-2016'!BL83</f>
        <v>0</v>
      </c>
      <c r="AM83" s="314">
        <f>'청년 상시근로자수-2016'!BN83</f>
        <v>0</v>
      </c>
      <c r="AN83" s="312">
        <f>'청년 상시근로자수-2016'!BO83</f>
        <v>0</v>
      </c>
      <c r="AO83" s="313">
        <f>'청년 상시근로자수-2016'!BP83</f>
        <v>0</v>
      </c>
      <c r="AP83" s="314">
        <f>'청년 상시근로자수-2016'!BR83</f>
        <v>0</v>
      </c>
      <c r="AQ83" s="429">
        <f t="shared" si="5"/>
        <v>0</v>
      </c>
      <c r="AR83" s="336">
        <f t="shared" si="6"/>
        <v>0</v>
      </c>
      <c r="AS83" s="358">
        <f>'청년 상시근로자수-2016'!CE83</f>
        <v>0</v>
      </c>
      <c r="AT83" s="359">
        <f>'청년 상시근로자수-2016'!CF83</f>
        <v>0</v>
      </c>
      <c r="AU83" s="340">
        <f t="shared" si="7"/>
        <v>0</v>
      </c>
      <c r="AV83" s="308" t="str">
        <f t="shared" si="8"/>
        <v/>
      </c>
    </row>
    <row r="84" spans="1:48" hidden="1">
      <c r="A84" s="327">
        <f t="shared" si="9"/>
        <v>80</v>
      </c>
      <c r="B84" s="318" t="str">
        <f>IF('청년 상시근로자수-2016'!C84="","",'청년 상시근로자수-2016'!C84)</f>
        <v/>
      </c>
      <c r="C84" s="319" t="str">
        <f>IF('청년 상시근로자수-2016'!E84="","",'청년 상시근로자수-2016'!E84)</f>
        <v/>
      </c>
      <c r="D84" s="332" t="str">
        <f>IF('청년 상시근로자수-2016'!I84="","",'청년 상시근로자수-2016'!I84)</f>
        <v/>
      </c>
      <c r="E84" s="332" t="str">
        <f>IF('청년 상시근로자수-2016'!J84="","",'청년 상시근로자수-2016'!J84)</f>
        <v/>
      </c>
      <c r="F84" s="424" t="str">
        <f>IF('청년 상시근로자수-2016'!H84="","",'청년 상시근로자수-2016'!H84)</f>
        <v/>
      </c>
      <c r="G84" s="312">
        <f>'청년 상시근로자수-2016'!W84</f>
        <v>0</v>
      </c>
      <c r="H84" s="313">
        <f>'청년 상시근로자수-2016'!X84</f>
        <v>0</v>
      </c>
      <c r="I84" s="314">
        <f>'청년 상시근로자수-2016'!Z84</f>
        <v>0</v>
      </c>
      <c r="J84" s="312">
        <f>'청년 상시근로자수-2016'!AA84</f>
        <v>0</v>
      </c>
      <c r="K84" s="313">
        <f>'청년 상시근로자수-2016'!AB84</f>
        <v>0</v>
      </c>
      <c r="L84" s="314">
        <f>'청년 상시근로자수-2016'!AD84</f>
        <v>0</v>
      </c>
      <c r="M84" s="312">
        <f>'청년 상시근로자수-2016'!AE84</f>
        <v>0</v>
      </c>
      <c r="N84" s="313">
        <f>'청년 상시근로자수-2016'!AF84</f>
        <v>0</v>
      </c>
      <c r="O84" s="314">
        <f>'청년 상시근로자수-2016'!AH84</f>
        <v>0</v>
      </c>
      <c r="P84" s="312">
        <f>'청년 상시근로자수-2016'!AI84</f>
        <v>0</v>
      </c>
      <c r="Q84" s="313">
        <f>'청년 상시근로자수-2016'!AJ84</f>
        <v>0</v>
      </c>
      <c r="R84" s="314">
        <f>'청년 상시근로자수-2016'!AL84</f>
        <v>0</v>
      </c>
      <c r="S84" s="312">
        <f>'청년 상시근로자수-2016'!AM84</f>
        <v>0</v>
      </c>
      <c r="T84" s="313">
        <f>'청년 상시근로자수-2016'!AN84</f>
        <v>0</v>
      </c>
      <c r="U84" s="314">
        <f>'청년 상시근로자수-2016'!AP84</f>
        <v>0</v>
      </c>
      <c r="V84" s="312">
        <f>'청년 상시근로자수-2016'!AQ84</f>
        <v>0</v>
      </c>
      <c r="W84" s="313">
        <f>'청년 상시근로자수-2016'!AR84</f>
        <v>0</v>
      </c>
      <c r="X84" s="314">
        <f>'청년 상시근로자수-2016'!AT84</f>
        <v>0</v>
      </c>
      <c r="Y84" s="312">
        <f>'청년 상시근로자수-2016'!AU84</f>
        <v>0</v>
      </c>
      <c r="Z84" s="313">
        <f>'청년 상시근로자수-2016'!AV84</f>
        <v>0</v>
      </c>
      <c r="AA84" s="314">
        <f>'청년 상시근로자수-2016'!AX84</f>
        <v>0</v>
      </c>
      <c r="AB84" s="312">
        <f>'청년 상시근로자수-2016'!AY84</f>
        <v>0</v>
      </c>
      <c r="AC84" s="313">
        <f>'청년 상시근로자수-2016'!AZ84</f>
        <v>0</v>
      </c>
      <c r="AD84" s="314">
        <f>'청년 상시근로자수-2016'!BB84</f>
        <v>0</v>
      </c>
      <c r="AE84" s="312">
        <f>'청년 상시근로자수-2016'!BC84</f>
        <v>0</v>
      </c>
      <c r="AF84" s="313">
        <f>'청년 상시근로자수-2016'!BD84</f>
        <v>0</v>
      </c>
      <c r="AG84" s="314">
        <f>'청년 상시근로자수-2016'!BF84</f>
        <v>0</v>
      </c>
      <c r="AH84" s="312">
        <f>'청년 상시근로자수-2016'!BG84</f>
        <v>0</v>
      </c>
      <c r="AI84" s="313">
        <f>'청년 상시근로자수-2016'!BH84</f>
        <v>0</v>
      </c>
      <c r="AJ84" s="314">
        <f>'청년 상시근로자수-2016'!BJ84</f>
        <v>0</v>
      </c>
      <c r="AK84" s="312">
        <f>'청년 상시근로자수-2016'!BK84</f>
        <v>0</v>
      </c>
      <c r="AL84" s="313">
        <f>'청년 상시근로자수-2016'!BL84</f>
        <v>0</v>
      </c>
      <c r="AM84" s="314">
        <f>'청년 상시근로자수-2016'!BN84</f>
        <v>0</v>
      </c>
      <c r="AN84" s="312">
        <f>'청년 상시근로자수-2016'!BO84</f>
        <v>0</v>
      </c>
      <c r="AO84" s="313">
        <f>'청년 상시근로자수-2016'!BP84</f>
        <v>0</v>
      </c>
      <c r="AP84" s="314">
        <f>'청년 상시근로자수-2016'!BR84</f>
        <v>0</v>
      </c>
      <c r="AQ84" s="429">
        <f t="shared" si="5"/>
        <v>0</v>
      </c>
      <c r="AR84" s="336">
        <f t="shared" si="6"/>
        <v>0</v>
      </c>
      <c r="AS84" s="358">
        <f>'청년 상시근로자수-2016'!CE84</f>
        <v>0</v>
      </c>
      <c r="AT84" s="359">
        <f>'청년 상시근로자수-2016'!CF84</f>
        <v>0</v>
      </c>
      <c r="AU84" s="340">
        <f t="shared" si="7"/>
        <v>0</v>
      </c>
      <c r="AV84" s="308" t="str">
        <f t="shared" si="8"/>
        <v/>
      </c>
    </row>
    <row r="85" spans="1:48" hidden="1">
      <c r="A85" s="327">
        <f t="shared" si="9"/>
        <v>81</v>
      </c>
      <c r="B85" s="318" t="str">
        <f>IF('청년 상시근로자수-2016'!C85="","",'청년 상시근로자수-2016'!C85)</f>
        <v/>
      </c>
      <c r="C85" s="319" t="str">
        <f>IF('청년 상시근로자수-2016'!E85="","",'청년 상시근로자수-2016'!E85)</f>
        <v/>
      </c>
      <c r="D85" s="332" t="str">
        <f>IF('청년 상시근로자수-2016'!I85="","",'청년 상시근로자수-2016'!I85)</f>
        <v/>
      </c>
      <c r="E85" s="332" t="str">
        <f>IF('청년 상시근로자수-2016'!J85="","",'청년 상시근로자수-2016'!J85)</f>
        <v/>
      </c>
      <c r="F85" s="424" t="str">
        <f>IF('청년 상시근로자수-2016'!H85="","",'청년 상시근로자수-2016'!H85)</f>
        <v/>
      </c>
      <c r="G85" s="312">
        <f>'청년 상시근로자수-2016'!W85</f>
        <v>0</v>
      </c>
      <c r="H85" s="313">
        <f>'청년 상시근로자수-2016'!X85</f>
        <v>0</v>
      </c>
      <c r="I85" s="314">
        <f>'청년 상시근로자수-2016'!Z85</f>
        <v>0</v>
      </c>
      <c r="J85" s="312">
        <f>'청년 상시근로자수-2016'!AA85</f>
        <v>0</v>
      </c>
      <c r="K85" s="313">
        <f>'청년 상시근로자수-2016'!AB85</f>
        <v>0</v>
      </c>
      <c r="L85" s="314">
        <f>'청년 상시근로자수-2016'!AD85</f>
        <v>0</v>
      </c>
      <c r="M85" s="312">
        <f>'청년 상시근로자수-2016'!AE85</f>
        <v>0</v>
      </c>
      <c r="N85" s="313">
        <f>'청년 상시근로자수-2016'!AF85</f>
        <v>0</v>
      </c>
      <c r="O85" s="314">
        <f>'청년 상시근로자수-2016'!AH85</f>
        <v>0</v>
      </c>
      <c r="P85" s="312">
        <f>'청년 상시근로자수-2016'!AI85</f>
        <v>0</v>
      </c>
      <c r="Q85" s="313">
        <f>'청년 상시근로자수-2016'!AJ85</f>
        <v>0</v>
      </c>
      <c r="R85" s="314">
        <f>'청년 상시근로자수-2016'!AL85</f>
        <v>0</v>
      </c>
      <c r="S85" s="312">
        <f>'청년 상시근로자수-2016'!AM85</f>
        <v>0</v>
      </c>
      <c r="T85" s="313">
        <f>'청년 상시근로자수-2016'!AN85</f>
        <v>0</v>
      </c>
      <c r="U85" s="314">
        <f>'청년 상시근로자수-2016'!AP85</f>
        <v>0</v>
      </c>
      <c r="V85" s="312">
        <f>'청년 상시근로자수-2016'!AQ85</f>
        <v>0</v>
      </c>
      <c r="W85" s="313">
        <f>'청년 상시근로자수-2016'!AR85</f>
        <v>0</v>
      </c>
      <c r="X85" s="314">
        <f>'청년 상시근로자수-2016'!AT85</f>
        <v>0</v>
      </c>
      <c r="Y85" s="312">
        <f>'청년 상시근로자수-2016'!AU85</f>
        <v>0</v>
      </c>
      <c r="Z85" s="313">
        <f>'청년 상시근로자수-2016'!AV85</f>
        <v>0</v>
      </c>
      <c r="AA85" s="314">
        <f>'청년 상시근로자수-2016'!AX85</f>
        <v>0</v>
      </c>
      <c r="AB85" s="312">
        <f>'청년 상시근로자수-2016'!AY85</f>
        <v>0</v>
      </c>
      <c r="AC85" s="313">
        <f>'청년 상시근로자수-2016'!AZ85</f>
        <v>0</v>
      </c>
      <c r="AD85" s="314">
        <f>'청년 상시근로자수-2016'!BB85</f>
        <v>0</v>
      </c>
      <c r="AE85" s="312">
        <f>'청년 상시근로자수-2016'!BC85</f>
        <v>0</v>
      </c>
      <c r="AF85" s="313">
        <f>'청년 상시근로자수-2016'!BD85</f>
        <v>0</v>
      </c>
      <c r="AG85" s="314">
        <f>'청년 상시근로자수-2016'!BF85</f>
        <v>0</v>
      </c>
      <c r="AH85" s="312">
        <f>'청년 상시근로자수-2016'!BG85</f>
        <v>0</v>
      </c>
      <c r="AI85" s="313">
        <f>'청년 상시근로자수-2016'!BH85</f>
        <v>0</v>
      </c>
      <c r="AJ85" s="314">
        <f>'청년 상시근로자수-2016'!BJ85</f>
        <v>0</v>
      </c>
      <c r="AK85" s="312">
        <f>'청년 상시근로자수-2016'!BK85</f>
        <v>0</v>
      </c>
      <c r="AL85" s="313">
        <f>'청년 상시근로자수-2016'!BL85</f>
        <v>0</v>
      </c>
      <c r="AM85" s="314">
        <f>'청년 상시근로자수-2016'!BN85</f>
        <v>0</v>
      </c>
      <c r="AN85" s="312">
        <f>'청년 상시근로자수-2016'!BO85</f>
        <v>0</v>
      </c>
      <c r="AO85" s="313">
        <f>'청년 상시근로자수-2016'!BP85</f>
        <v>0</v>
      </c>
      <c r="AP85" s="314">
        <f>'청년 상시근로자수-2016'!BR85</f>
        <v>0</v>
      </c>
      <c r="AQ85" s="429">
        <f t="shared" si="5"/>
        <v>0</v>
      </c>
      <c r="AR85" s="336">
        <f t="shared" si="6"/>
        <v>0</v>
      </c>
      <c r="AS85" s="358">
        <f>'청년 상시근로자수-2016'!CE85</f>
        <v>0</v>
      </c>
      <c r="AT85" s="359">
        <f>'청년 상시근로자수-2016'!CF85</f>
        <v>0</v>
      </c>
      <c r="AU85" s="340">
        <f t="shared" si="7"/>
        <v>0</v>
      </c>
      <c r="AV85" s="308" t="str">
        <f t="shared" si="8"/>
        <v/>
      </c>
    </row>
    <row r="86" spans="1:48" hidden="1">
      <c r="A86" s="327">
        <f t="shared" si="9"/>
        <v>82</v>
      </c>
      <c r="B86" s="318" t="str">
        <f>IF('청년 상시근로자수-2016'!C86="","",'청년 상시근로자수-2016'!C86)</f>
        <v/>
      </c>
      <c r="C86" s="319" t="str">
        <f>IF('청년 상시근로자수-2016'!E86="","",'청년 상시근로자수-2016'!E86)</f>
        <v/>
      </c>
      <c r="D86" s="332" t="str">
        <f>IF('청년 상시근로자수-2016'!I86="","",'청년 상시근로자수-2016'!I86)</f>
        <v/>
      </c>
      <c r="E86" s="332" t="str">
        <f>IF('청년 상시근로자수-2016'!J86="","",'청년 상시근로자수-2016'!J86)</f>
        <v/>
      </c>
      <c r="F86" s="424" t="str">
        <f>IF('청년 상시근로자수-2016'!H86="","",'청년 상시근로자수-2016'!H86)</f>
        <v/>
      </c>
      <c r="G86" s="312">
        <f>'청년 상시근로자수-2016'!W86</f>
        <v>0</v>
      </c>
      <c r="H86" s="313">
        <f>'청년 상시근로자수-2016'!X86</f>
        <v>0</v>
      </c>
      <c r="I86" s="314">
        <f>'청년 상시근로자수-2016'!Z86</f>
        <v>0</v>
      </c>
      <c r="J86" s="312">
        <f>'청년 상시근로자수-2016'!AA86</f>
        <v>0</v>
      </c>
      <c r="K86" s="313">
        <f>'청년 상시근로자수-2016'!AB86</f>
        <v>0</v>
      </c>
      <c r="L86" s="314">
        <f>'청년 상시근로자수-2016'!AD86</f>
        <v>0</v>
      </c>
      <c r="M86" s="312">
        <f>'청년 상시근로자수-2016'!AE86</f>
        <v>0</v>
      </c>
      <c r="N86" s="313">
        <f>'청년 상시근로자수-2016'!AF86</f>
        <v>0</v>
      </c>
      <c r="O86" s="314">
        <f>'청년 상시근로자수-2016'!AH86</f>
        <v>0</v>
      </c>
      <c r="P86" s="312">
        <f>'청년 상시근로자수-2016'!AI86</f>
        <v>0</v>
      </c>
      <c r="Q86" s="313">
        <f>'청년 상시근로자수-2016'!AJ86</f>
        <v>0</v>
      </c>
      <c r="R86" s="314">
        <f>'청년 상시근로자수-2016'!AL86</f>
        <v>0</v>
      </c>
      <c r="S86" s="312">
        <f>'청년 상시근로자수-2016'!AM86</f>
        <v>0</v>
      </c>
      <c r="T86" s="313">
        <f>'청년 상시근로자수-2016'!AN86</f>
        <v>0</v>
      </c>
      <c r="U86" s="314">
        <f>'청년 상시근로자수-2016'!AP86</f>
        <v>0</v>
      </c>
      <c r="V86" s="312">
        <f>'청년 상시근로자수-2016'!AQ86</f>
        <v>0</v>
      </c>
      <c r="W86" s="313">
        <f>'청년 상시근로자수-2016'!AR86</f>
        <v>0</v>
      </c>
      <c r="X86" s="314">
        <f>'청년 상시근로자수-2016'!AT86</f>
        <v>0</v>
      </c>
      <c r="Y86" s="312">
        <f>'청년 상시근로자수-2016'!AU86</f>
        <v>0</v>
      </c>
      <c r="Z86" s="313">
        <f>'청년 상시근로자수-2016'!AV86</f>
        <v>0</v>
      </c>
      <c r="AA86" s="314">
        <f>'청년 상시근로자수-2016'!AX86</f>
        <v>0</v>
      </c>
      <c r="AB86" s="312">
        <f>'청년 상시근로자수-2016'!AY86</f>
        <v>0</v>
      </c>
      <c r="AC86" s="313">
        <f>'청년 상시근로자수-2016'!AZ86</f>
        <v>0</v>
      </c>
      <c r="AD86" s="314">
        <f>'청년 상시근로자수-2016'!BB86</f>
        <v>0</v>
      </c>
      <c r="AE86" s="312">
        <f>'청년 상시근로자수-2016'!BC86</f>
        <v>0</v>
      </c>
      <c r="AF86" s="313">
        <f>'청년 상시근로자수-2016'!BD86</f>
        <v>0</v>
      </c>
      <c r="AG86" s="314">
        <f>'청년 상시근로자수-2016'!BF86</f>
        <v>0</v>
      </c>
      <c r="AH86" s="312">
        <f>'청년 상시근로자수-2016'!BG86</f>
        <v>0</v>
      </c>
      <c r="AI86" s="313">
        <f>'청년 상시근로자수-2016'!BH86</f>
        <v>0</v>
      </c>
      <c r="AJ86" s="314">
        <f>'청년 상시근로자수-2016'!BJ86</f>
        <v>0</v>
      </c>
      <c r="AK86" s="312">
        <f>'청년 상시근로자수-2016'!BK86</f>
        <v>0</v>
      </c>
      <c r="AL86" s="313">
        <f>'청년 상시근로자수-2016'!BL86</f>
        <v>0</v>
      </c>
      <c r="AM86" s="314">
        <f>'청년 상시근로자수-2016'!BN86</f>
        <v>0</v>
      </c>
      <c r="AN86" s="312">
        <f>'청년 상시근로자수-2016'!BO86</f>
        <v>0</v>
      </c>
      <c r="AO86" s="313">
        <f>'청년 상시근로자수-2016'!BP86</f>
        <v>0</v>
      </c>
      <c r="AP86" s="314">
        <f>'청년 상시근로자수-2016'!BR86</f>
        <v>0</v>
      </c>
      <c r="AQ86" s="429">
        <f t="shared" si="5"/>
        <v>0</v>
      </c>
      <c r="AR86" s="336">
        <f t="shared" si="6"/>
        <v>0</v>
      </c>
      <c r="AS86" s="358">
        <f>'청년 상시근로자수-2016'!CE86</f>
        <v>0</v>
      </c>
      <c r="AT86" s="359">
        <f>'청년 상시근로자수-2016'!CF86</f>
        <v>0</v>
      </c>
      <c r="AU86" s="340">
        <f t="shared" si="7"/>
        <v>0</v>
      </c>
      <c r="AV86" s="308" t="str">
        <f t="shared" si="8"/>
        <v/>
      </c>
    </row>
    <row r="87" spans="1:48" hidden="1">
      <c r="A87" s="327">
        <f t="shared" si="9"/>
        <v>83</v>
      </c>
      <c r="B87" s="318" t="str">
        <f>IF('청년 상시근로자수-2016'!C87="","",'청년 상시근로자수-2016'!C87)</f>
        <v/>
      </c>
      <c r="C87" s="319" t="str">
        <f>IF('청년 상시근로자수-2016'!E87="","",'청년 상시근로자수-2016'!E87)</f>
        <v/>
      </c>
      <c r="D87" s="332" t="str">
        <f>IF('청년 상시근로자수-2016'!I87="","",'청년 상시근로자수-2016'!I87)</f>
        <v/>
      </c>
      <c r="E87" s="332" t="str">
        <f>IF('청년 상시근로자수-2016'!J87="","",'청년 상시근로자수-2016'!J87)</f>
        <v/>
      </c>
      <c r="F87" s="424" t="str">
        <f>IF('청년 상시근로자수-2016'!H87="","",'청년 상시근로자수-2016'!H87)</f>
        <v/>
      </c>
      <c r="G87" s="312">
        <f>'청년 상시근로자수-2016'!W87</f>
        <v>0</v>
      </c>
      <c r="H87" s="313">
        <f>'청년 상시근로자수-2016'!X87</f>
        <v>0</v>
      </c>
      <c r="I87" s="314">
        <f>'청년 상시근로자수-2016'!Z87</f>
        <v>0</v>
      </c>
      <c r="J87" s="312">
        <f>'청년 상시근로자수-2016'!AA87</f>
        <v>0</v>
      </c>
      <c r="K87" s="313">
        <f>'청년 상시근로자수-2016'!AB87</f>
        <v>0</v>
      </c>
      <c r="L87" s="314">
        <f>'청년 상시근로자수-2016'!AD87</f>
        <v>0</v>
      </c>
      <c r="M87" s="312">
        <f>'청년 상시근로자수-2016'!AE87</f>
        <v>0</v>
      </c>
      <c r="N87" s="313">
        <f>'청년 상시근로자수-2016'!AF87</f>
        <v>0</v>
      </c>
      <c r="O87" s="314">
        <f>'청년 상시근로자수-2016'!AH87</f>
        <v>0</v>
      </c>
      <c r="P87" s="312">
        <f>'청년 상시근로자수-2016'!AI87</f>
        <v>0</v>
      </c>
      <c r="Q87" s="313">
        <f>'청년 상시근로자수-2016'!AJ87</f>
        <v>0</v>
      </c>
      <c r="R87" s="314">
        <f>'청년 상시근로자수-2016'!AL87</f>
        <v>0</v>
      </c>
      <c r="S87" s="312">
        <f>'청년 상시근로자수-2016'!AM87</f>
        <v>0</v>
      </c>
      <c r="T87" s="313">
        <f>'청년 상시근로자수-2016'!AN87</f>
        <v>0</v>
      </c>
      <c r="U87" s="314">
        <f>'청년 상시근로자수-2016'!AP87</f>
        <v>0</v>
      </c>
      <c r="V87" s="312">
        <f>'청년 상시근로자수-2016'!AQ87</f>
        <v>0</v>
      </c>
      <c r="W87" s="313">
        <f>'청년 상시근로자수-2016'!AR87</f>
        <v>0</v>
      </c>
      <c r="X87" s="314">
        <f>'청년 상시근로자수-2016'!AT87</f>
        <v>0</v>
      </c>
      <c r="Y87" s="312">
        <f>'청년 상시근로자수-2016'!AU87</f>
        <v>0</v>
      </c>
      <c r="Z87" s="313">
        <f>'청년 상시근로자수-2016'!AV87</f>
        <v>0</v>
      </c>
      <c r="AA87" s="314">
        <f>'청년 상시근로자수-2016'!AX87</f>
        <v>0</v>
      </c>
      <c r="AB87" s="312">
        <f>'청년 상시근로자수-2016'!AY87</f>
        <v>0</v>
      </c>
      <c r="AC87" s="313">
        <f>'청년 상시근로자수-2016'!AZ87</f>
        <v>0</v>
      </c>
      <c r="AD87" s="314">
        <f>'청년 상시근로자수-2016'!BB87</f>
        <v>0</v>
      </c>
      <c r="AE87" s="312">
        <f>'청년 상시근로자수-2016'!BC87</f>
        <v>0</v>
      </c>
      <c r="AF87" s="313">
        <f>'청년 상시근로자수-2016'!BD87</f>
        <v>0</v>
      </c>
      <c r="AG87" s="314">
        <f>'청년 상시근로자수-2016'!BF87</f>
        <v>0</v>
      </c>
      <c r="AH87" s="312">
        <f>'청년 상시근로자수-2016'!BG87</f>
        <v>0</v>
      </c>
      <c r="AI87" s="313">
        <f>'청년 상시근로자수-2016'!BH87</f>
        <v>0</v>
      </c>
      <c r="AJ87" s="314">
        <f>'청년 상시근로자수-2016'!BJ87</f>
        <v>0</v>
      </c>
      <c r="AK87" s="312">
        <f>'청년 상시근로자수-2016'!BK87</f>
        <v>0</v>
      </c>
      <c r="AL87" s="313">
        <f>'청년 상시근로자수-2016'!BL87</f>
        <v>0</v>
      </c>
      <c r="AM87" s="314">
        <f>'청년 상시근로자수-2016'!BN87</f>
        <v>0</v>
      </c>
      <c r="AN87" s="312">
        <f>'청년 상시근로자수-2016'!BO87</f>
        <v>0</v>
      </c>
      <c r="AO87" s="313">
        <f>'청년 상시근로자수-2016'!BP87</f>
        <v>0</v>
      </c>
      <c r="AP87" s="314">
        <f>'청년 상시근로자수-2016'!BR87</f>
        <v>0</v>
      </c>
      <c r="AQ87" s="429">
        <f t="shared" si="5"/>
        <v>0</v>
      </c>
      <c r="AR87" s="336">
        <f t="shared" si="6"/>
        <v>0</v>
      </c>
      <c r="AS87" s="358">
        <f>'청년 상시근로자수-2016'!CE87</f>
        <v>0</v>
      </c>
      <c r="AT87" s="359">
        <f>'청년 상시근로자수-2016'!CF87</f>
        <v>0</v>
      </c>
      <c r="AU87" s="340">
        <f t="shared" si="7"/>
        <v>0</v>
      </c>
      <c r="AV87" s="308" t="str">
        <f t="shared" si="8"/>
        <v/>
      </c>
    </row>
    <row r="88" spans="1:48" hidden="1">
      <c r="A88" s="327">
        <f t="shared" si="9"/>
        <v>84</v>
      </c>
      <c r="B88" s="318" t="str">
        <f>IF('청년 상시근로자수-2016'!C88="","",'청년 상시근로자수-2016'!C88)</f>
        <v/>
      </c>
      <c r="C88" s="319" t="str">
        <f>IF('청년 상시근로자수-2016'!E88="","",'청년 상시근로자수-2016'!E88)</f>
        <v/>
      </c>
      <c r="D88" s="332" t="str">
        <f>IF('청년 상시근로자수-2016'!I88="","",'청년 상시근로자수-2016'!I88)</f>
        <v/>
      </c>
      <c r="E88" s="332" t="str">
        <f>IF('청년 상시근로자수-2016'!J88="","",'청년 상시근로자수-2016'!J88)</f>
        <v/>
      </c>
      <c r="F88" s="424" t="str">
        <f>IF('청년 상시근로자수-2016'!H88="","",'청년 상시근로자수-2016'!H88)</f>
        <v/>
      </c>
      <c r="G88" s="312">
        <f>'청년 상시근로자수-2016'!W88</f>
        <v>0</v>
      </c>
      <c r="H88" s="313">
        <f>'청년 상시근로자수-2016'!X88</f>
        <v>0</v>
      </c>
      <c r="I88" s="314">
        <f>'청년 상시근로자수-2016'!Z88</f>
        <v>0</v>
      </c>
      <c r="J88" s="312">
        <f>'청년 상시근로자수-2016'!AA88</f>
        <v>0</v>
      </c>
      <c r="K88" s="313">
        <f>'청년 상시근로자수-2016'!AB88</f>
        <v>0</v>
      </c>
      <c r="L88" s="314">
        <f>'청년 상시근로자수-2016'!AD88</f>
        <v>0</v>
      </c>
      <c r="M88" s="312">
        <f>'청년 상시근로자수-2016'!AE88</f>
        <v>0</v>
      </c>
      <c r="N88" s="313">
        <f>'청년 상시근로자수-2016'!AF88</f>
        <v>0</v>
      </c>
      <c r="O88" s="314">
        <f>'청년 상시근로자수-2016'!AH88</f>
        <v>0</v>
      </c>
      <c r="P88" s="312">
        <f>'청년 상시근로자수-2016'!AI88</f>
        <v>0</v>
      </c>
      <c r="Q88" s="313">
        <f>'청년 상시근로자수-2016'!AJ88</f>
        <v>0</v>
      </c>
      <c r="R88" s="314">
        <f>'청년 상시근로자수-2016'!AL88</f>
        <v>0</v>
      </c>
      <c r="S88" s="312">
        <f>'청년 상시근로자수-2016'!AM88</f>
        <v>0</v>
      </c>
      <c r="T88" s="313">
        <f>'청년 상시근로자수-2016'!AN88</f>
        <v>0</v>
      </c>
      <c r="U88" s="314">
        <f>'청년 상시근로자수-2016'!AP88</f>
        <v>0</v>
      </c>
      <c r="V88" s="312">
        <f>'청년 상시근로자수-2016'!AQ88</f>
        <v>0</v>
      </c>
      <c r="W88" s="313">
        <f>'청년 상시근로자수-2016'!AR88</f>
        <v>0</v>
      </c>
      <c r="X88" s="314">
        <f>'청년 상시근로자수-2016'!AT88</f>
        <v>0</v>
      </c>
      <c r="Y88" s="312">
        <f>'청년 상시근로자수-2016'!AU88</f>
        <v>0</v>
      </c>
      <c r="Z88" s="313">
        <f>'청년 상시근로자수-2016'!AV88</f>
        <v>0</v>
      </c>
      <c r="AA88" s="314">
        <f>'청년 상시근로자수-2016'!AX88</f>
        <v>0</v>
      </c>
      <c r="AB88" s="312">
        <f>'청년 상시근로자수-2016'!AY88</f>
        <v>0</v>
      </c>
      <c r="AC88" s="313">
        <f>'청년 상시근로자수-2016'!AZ88</f>
        <v>0</v>
      </c>
      <c r="AD88" s="314">
        <f>'청년 상시근로자수-2016'!BB88</f>
        <v>0</v>
      </c>
      <c r="AE88" s="312">
        <f>'청년 상시근로자수-2016'!BC88</f>
        <v>0</v>
      </c>
      <c r="AF88" s="313">
        <f>'청년 상시근로자수-2016'!BD88</f>
        <v>0</v>
      </c>
      <c r="AG88" s="314">
        <f>'청년 상시근로자수-2016'!BF88</f>
        <v>0</v>
      </c>
      <c r="AH88" s="312">
        <f>'청년 상시근로자수-2016'!BG88</f>
        <v>0</v>
      </c>
      <c r="AI88" s="313">
        <f>'청년 상시근로자수-2016'!BH88</f>
        <v>0</v>
      </c>
      <c r="AJ88" s="314">
        <f>'청년 상시근로자수-2016'!BJ88</f>
        <v>0</v>
      </c>
      <c r="AK88" s="312">
        <f>'청년 상시근로자수-2016'!BK88</f>
        <v>0</v>
      </c>
      <c r="AL88" s="313">
        <f>'청년 상시근로자수-2016'!BL88</f>
        <v>0</v>
      </c>
      <c r="AM88" s="314">
        <f>'청년 상시근로자수-2016'!BN88</f>
        <v>0</v>
      </c>
      <c r="AN88" s="312">
        <f>'청년 상시근로자수-2016'!BO88</f>
        <v>0</v>
      </c>
      <c r="AO88" s="313">
        <f>'청년 상시근로자수-2016'!BP88</f>
        <v>0</v>
      </c>
      <c r="AP88" s="314">
        <f>'청년 상시근로자수-2016'!BR88</f>
        <v>0</v>
      </c>
      <c r="AQ88" s="429">
        <f t="shared" si="5"/>
        <v>0</v>
      </c>
      <c r="AR88" s="336">
        <f t="shared" si="6"/>
        <v>0</v>
      </c>
      <c r="AS88" s="358">
        <f>'청년 상시근로자수-2016'!CE88</f>
        <v>0</v>
      </c>
      <c r="AT88" s="359">
        <f>'청년 상시근로자수-2016'!CF88</f>
        <v>0</v>
      </c>
      <c r="AU88" s="340">
        <f t="shared" si="7"/>
        <v>0</v>
      </c>
      <c r="AV88" s="308" t="str">
        <f t="shared" si="8"/>
        <v/>
      </c>
    </row>
    <row r="89" spans="1:48" hidden="1">
      <c r="A89" s="327">
        <f t="shared" si="9"/>
        <v>85</v>
      </c>
      <c r="B89" s="318" t="str">
        <f>IF('청년 상시근로자수-2016'!C89="","",'청년 상시근로자수-2016'!C89)</f>
        <v/>
      </c>
      <c r="C89" s="319" t="str">
        <f>IF('청년 상시근로자수-2016'!E89="","",'청년 상시근로자수-2016'!E89)</f>
        <v/>
      </c>
      <c r="D89" s="332" t="str">
        <f>IF('청년 상시근로자수-2016'!I89="","",'청년 상시근로자수-2016'!I89)</f>
        <v/>
      </c>
      <c r="E89" s="332" t="str">
        <f>IF('청년 상시근로자수-2016'!J89="","",'청년 상시근로자수-2016'!J89)</f>
        <v/>
      </c>
      <c r="F89" s="424" t="str">
        <f>IF('청년 상시근로자수-2016'!H89="","",'청년 상시근로자수-2016'!H89)</f>
        <v/>
      </c>
      <c r="G89" s="312">
        <f>'청년 상시근로자수-2016'!W89</f>
        <v>0</v>
      </c>
      <c r="H89" s="313">
        <f>'청년 상시근로자수-2016'!X89</f>
        <v>0</v>
      </c>
      <c r="I89" s="314">
        <f>'청년 상시근로자수-2016'!Z89</f>
        <v>0</v>
      </c>
      <c r="J89" s="312">
        <f>'청년 상시근로자수-2016'!AA89</f>
        <v>0</v>
      </c>
      <c r="K89" s="313">
        <f>'청년 상시근로자수-2016'!AB89</f>
        <v>0</v>
      </c>
      <c r="L89" s="314">
        <f>'청년 상시근로자수-2016'!AD89</f>
        <v>0</v>
      </c>
      <c r="M89" s="312">
        <f>'청년 상시근로자수-2016'!AE89</f>
        <v>0</v>
      </c>
      <c r="N89" s="313">
        <f>'청년 상시근로자수-2016'!AF89</f>
        <v>0</v>
      </c>
      <c r="O89" s="314">
        <f>'청년 상시근로자수-2016'!AH89</f>
        <v>0</v>
      </c>
      <c r="P89" s="312">
        <f>'청년 상시근로자수-2016'!AI89</f>
        <v>0</v>
      </c>
      <c r="Q89" s="313">
        <f>'청년 상시근로자수-2016'!AJ89</f>
        <v>0</v>
      </c>
      <c r="R89" s="314">
        <f>'청년 상시근로자수-2016'!AL89</f>
        <v>0</v>
      </c>
      <c r="S89" s="312">
        <f>'청년 상시근로자수-2016'!AM89</f>
        <v>0</v>
      </c>
      <c r="T89" s="313">
        <f>'청년 상시근로자수-2016'!AN89</f>
        <v>0</v>
      </c>
      <c r="U89" s="314">
        <f>'청년 상시근로자수-2016'!AP89</f>
        <v>0</v>
      </c>
      <c r="V89" s="312">
        <f>'청년 상시근로자수-2016'!AQ89</f>
        <v>0</v>
      </c>
      <c r="W89" s="313">
        <f>'청년 상시근로자수-2016'!AR89</f>
        <v>0</v>
      </c>
      <c r="X89" s="314">
        <f>'청년 상시근로자수-2016'!AT89</f>
        <v>0</v>
      </c>
      <c r="Y89" s="312">
        <f>'청년 상시근로자수-2016'!AU89</f>
        <v>0</v>
      </c>
      <c r="Z89" s="313">
        <f>'청년 상시근로자수-2016'!AV89</f>
        <v>0</v>
      </c>
      <c r="AA89" s="314">
        <f>'청년 상시근로자수-2016'!AX89</f>
        <v>0</v>
      </c>
      <c r="AB89" s="312">
        <f>'청년 상시근로자수-2016'!AY89</f>
        <v>0</v>
      </c>
      <c r="AC89" s="313">
        <f>'청년 상시근로자수-2016'!AZ89</f>
        <v>0</v>
      </c>
      <c r="AD89" s="314">
        <f>'청년 상시근로자수-2016'!BB89</f>
        <v>0</v>
      </c>
      <c r="AE89" s="312">
        <f>'청년 상시근로자수-2016'!BC89</f>
        <v>0</v>
      </c>
      <c r="AF89" s="313">
        <f>'청년 상시근로자수-2016'!BD89</f>
        <v>0</v>
      </c>
      <c r="AG89" s="314">
        <f>'청년 상시근로자수-2016'!BF89</f>
        <v>0</v>
      </c>
      <c r="AH89" s="312">
        <f>'청년 상시근로자수-2016'!BG89</f>
        <v>0</v>
      </c>
      <c r="AI89" s="313">
        <f>'청년 상시근로자수-2016'!BH89</f>
        <v>0</v>
      </c>
      <c r="AJ89" s="314">
        <f>'청년 상시근로자수-2016'!BJ89</f>
        <v>0</v>
      </c>
      <c r="AK89" s="312">
        <f>'청년 상시근로자수-2016'!BK89</f>
        <v>0</v>
      </c>
      <c r="AL89" s="313">
        <f>'청년 상시근로자수-2016'!BL89</f>
        <v>0</v>
      </c>
      <c r="AM89" s="314">
        <f>'청년 상시근로자수-2016'!BN89</f>
        <v>0</v>
      </c>
      <c r="AN89" s="312">
        <f>'청년 상시근로자수-2016'!BO89</f>
        <v>0</v>
      </c>
      <c r="AO89" s="313">
        <f>'청년 상시근로자수-2016'!BP89</f>
        <v>0</v>
      </c>
      <c r="AP89" s="314">
        <f>'청년 상시근로자수-2016'!BR89</f>
        <v>0</v>
      </c>
      <c r="AQ89" s="429">
        <f t="shared" si="5"/>
        <v>0</v>
      </c>
      <c r="AR89" s="336">
        <f t="shared" si="6"/>
        <v>0</v>
      </c>
      <c r="AS89" s="358">
        <f>'청년 상시근로자수-2016'!CE89</f>
        <v>0</v>
      </c>
      <c r="AT89" s="359">
        <f>'청년 상시근로자수-2016'!CF89</f>
        <v>0</v>
      </c>
      <c r="AU89" s="340">
        <f t="shared" si="7"/>
        <v>0</v>
      </c>
      <c r="AV89" s="308" t="str">
        <f t="shared" si="8"/>
        <v/>
      </c>
    </row>
    <row r="90" spans="1:48" hidden="1">
      <c r="A90" s="327">
        <f t="shared" si="9"/>
        <v>86</v>
      </c>
      <c r="B90" s="318" t="str">
        <f>IF('청년 상시근로자수-2016'!C90="","",'청년 상시근로자수-2016'!C90)</f>
        <v/>
      </c>
      <c r="C90" s="319" t="str">
        <f>IF('청년 상시근로자수-2016'!E90="","",'청년 상시근로자수-2016'!E90)</f>
        <v/>
      </c>
      <c r="D90" s="332" t="str">
        <f>IF('청년 상시근로자수-2016'!I90="","",'청년 상시근로자수-2016'!I90)</f>
        <v/>
      </c>
      <c r="E90" s="332" t="str">
        <f>IF('청년 상시근로자수-2016'!J90="","",'청년 상시근로자수-2016'!J90)</f>
        <v/>
      </c>
      <c r="F90" s="424" t="str">
        <f>IF('청년 상시근로자수-2016'!H90="","",'청년 상시근로자수-2016'!H90)</f>
        <v/>
      </c>
      <c r="G90" s="312">
        <f>'청년 상시근로자수-2016'!W90</f>
        <v>0</v>
      </c>
      <c r="H90" s="313">
        <f>'청년 상시근로자수-2016'!X90</f>
        <v>0</v>
      </c>
      <c r="I90" s="314">
        <f>'청년 상시근로자수-2016'!Z90</f>
        <v>0</v>
      </c>
      <c r="J90" s="312">
        <f>'청년 상시근로자수-2016'!AA90</f>
        <v>0</v>
      </c>
      <c r="K90" s="313">
        <f>'청년 상시근로자수-2016'!AB90</f>
        <v>0</v>
      </c>
      <c r="L90" s="314">
        <f>'청년 상시근로자수-2016'!AD90</f>
        <v>0</v>
      </c>
      <c r="M90" s="312">
        <f>'청년 상시근로자수-2016'!AE90</f>
        <v>0</v>
      </c>
      <c r="N90" s="313">
        <f>'청년 상시근로자수-2016'!AF90</f>
        <v>0</v>
      </c>
      <c r="O90" s="314">
        <f>'청년 상시근로자수-2016'!AH90</f>
        <v>0</v>
      </c>
      <c r="P90" s="312">
        <f>'청년 상시근로자수-2016'!AI90</f>
        <v>0</v>
      </c>
      <c r="Q90" s="313">
        <f>'청년 상시근로자수-2016'!AJ90</f>
        <v>0</v>
      </c>
      <c r="R90" s="314">
        <f>'청년 상시근로자수-2016'!AL90</f>
        <v>0</v>
      </c>
      <c r="S90" s="312">
        <f>'청년 상시근로자수-2016'!AM90</f>
        <v>0</v>
      </c>
      <c r="T90" s="313">
        <f>'청년 상시근로자수-2016'!AN90</f>
        <v>0</v>
      </c>
      <c r="U90" s="314">
        <f>'청년 상시근로자수-2016'!AP90</f>
        <v>0</v>
      </c>
      <c r="V90" s="312">
        <f>'청년 상시근로자수-2016'!AQ90</f>
        <v>0</v>
      </c>
      <c r="W90" s="313">
        <f>'청년 상시근로자수-2016'!AR90</f>
        <v>0</v>
      </c>
      <c r="X90" s="314">
        <f>'청년 상시근로자수-2016'!AT90</f>
        <v>0</v>
      </c>
      <c r="Y90" s="312">
        <f>'청년 상시근로자수-2016'!AU90</f>
        <v>0</v>
      </c>
      <c r="Z90" s="313">
        <f>'청년 상시근로자수-2016'!AV90</f>
        <v>0</v>
      </c>
      <c r="AA90" s="314">
        <f>'청년 상시근로자수-2016'!AX90</f>
        <v>0</v>
      </c>
      <c r="AB90" s="312">
        <f>'청년 상시근로자수-2016'!AY90</f>
        <v>0</v>
      </c>
      <c r="AC90" s="313">
        <f>'청년 상시근로자수-2016'!AZ90</f>
        <v>0</v>
      </c>
      <c r="AD90" s="314">
        <f>'청년 상시근로자수-2016'!BB90</f>
        <v>0</v>
      </c>
      <c r="AE90" s="312">
        <f>'청년 상시근로자수-2016'!BC90</f>
        <v>0</v>
      </c>
      <c r="AF90" s="313">
        <f>'청년 상시근로자수-2016'!BD90</f>
        <v>0</v>
      </c>
      <c r="AG90" s="314">
        <f>'청년 상시근로자수-2016'!BF90</f>
        <v>0</v>
      </c>
      <c r="AH90" s="312">
        <f>'청년 상시근로자수-2016'!BG90</f>
        <v>0</v>
      </c>
      <c r="AI90" s="313">
        <f>'청년 상시근로자수-2016'!BH90</f>
        <v>0</v>
      </c>
      <c r="AJ90" s="314">
        <f>'청년 상시근로자수-2016'!BJ90</f>
        <v>0</v>
      </c>
      <c r="AK90" s="312">
        <f>'청년 상시근로자수-2016'!BK90</f>
        <v>0</v>
      </c>
      <c r="AL90" s="313">
        <f>'청년 상시근로자수-2016'!BL90</f>
        <v>0</v>
      </c>
      <c r="AM90" s="314">
        <f>'청년 상시근로자수-2016'!BN90</f>
        <v>0</v>
      </c>
      <c r="AN90" s="312">
        <f>'청년 상시근로자수-2016'!BO90</f>
        <v>0</v>
      </c>
      <c r="AO90" s="313">
        <f>'청년 상시근로자수-2016'!BP90</f>
        <v>0</v>
      </c>
      <c r="AP90" s="314">
        <f>'청년 상시근로자수-2016'!BR90</f>
        <v>0</v>
      </c>
      <c r="AQ90" s="429">
        <f t="shared" si="5"/>
        <v>0</v>
      </c>
      <c r="AR90" s="336">
        <f t="shared" si="6"/>
        <v>0</v>
      </c>
      <c r="AS90" s="358">
        <f>'청년 상시근로자수-2016'!CE90</f>
        <v>0</v>
      </c>
      <c r="AT90" s="359">
        <f>'청년 상시근로자수-2016'!CF90</f>
        <v>0</v>
      </c>
      <c r="AU90" s="340">
        <f t="shared" si="7"/>
        <v>0</v>
      </c>
      <c r="AV90" s="308" t="str">
        <f t="shared" si="8"/>
        <v/>
      </c>
    </row>
    <row r="91" spans="1:48" hidden="1">
      <c r="A91" s="327">
        <f t="shared" si="9"/>
        <v>87</v>
      </c>
      <c r="B91" s="318" t="str">
        <f>IF('청년 상시근로자수-2016'!C91="","",'청년 상시근로자수-2016'!C91)</f>
        <v/>
      </c>
      <c r="C91" s="319" t="str">
        <f>IF('청년 상시근로자수-2016'!E91="","",'청년 상시근로자수-2016'!E91)</f>
        <v/>
      </c>
      <c r="D91" s="332" t="str">
        <f>IF('청년 상시근로자수-2016'!I91="","",'청년 상시근로자수-2016'!I91)</f>
        <v/>
      </c>
      <c r="E91" s="332" t="str">
        <f>IF('청년 상시근로자수-2016'!J91="","",'청년 상시근로자수-2016'!J91)</f>
        <v/>
      </c>
      <c r="F91" s="424" t="str">
        <f>IF('청년 상시근로자수-2016'!H91="","",'청년 상시근로자수-2016'!H91)</f>
        <v/>
      </c>
      <c r="G91" s="312">
        <f>'청년 상시근로자수-2016'!W91</f>
        <v>0</v>
      </c>
      <c r="H91" s="313">
        <f>'청년 상시근로자수-2016'!X91</f>
        <v>0</v>
      </c>
      <c r="I91" s="314">
        <f>'청년 상시근로자수-2016'!Z91</f>
        <v>0</v>
      </c>
      <c r="J91" s="312">
        <f>'청년 상시근로자수-2016'!AA91</f>
        <v>0</v>
      </c>
      <c r="K91" s="313">
        <f>'청년 상시근로자수-2016'!AB91</f>
        <v>0</v>
      </c>
      <c r="L91" s="314">
        <f>'청년 상시근로자수-2016'!AD91</f>
        <v>0</v>
      </c>
      <c r="M91" s="312">
        <f>'청년 상시근로자수-2016'!AE91</f>
        <v>0</v>
      </c>
      <c r="N91" s="313">
        <f>'청년 상시근로자수-2016'!AF91</f>
        <v>0</v>
      </c>
      <c r="O91" s="314">
        <f>'청년 상시근로자수-2016'!AH91</f>
        <v>0</v>
      </c>
      <c r="P91" s="312">
        <f>'청년 상시근로자수-2016'!AI91</f>
        <v>0</v>
      </c>
      <c r="Q91" s="313">
        <f>'청년 상시근로자수-2016'!AJ91</f>
        <v>0</v>
      </c>
      <c r="R91" s="314">
        <f>'청년 상시근로자수-2016'!AL91</f>
        <v>0</v>
      </c>
      <c r="S91" s="312">
        <f>'청년 상시근로자수-2016'!AM91</f>
        <v>0</v>
      </c>
      <c r="T91" s="313">
        <f>'청년 상시근로자수-2016'!AN91</f>
        <v>0</v>
      </c>
      <c r="U91" s="314">
        <f>'청년 상시근로자수-2016'!AP91</f>
        <v>0</v>
      </c>
      <c r="V91" s="312">
        <f>'청년 상시근로자수-2016'!AQ91</f>
        <v>0</v>
      </c>
      <c r="W91" s="313">
        <f>'청년 상시근로자수-2016'!AR91</f>
        <v>0</v>
      </c>
      <c r="X91" s="314">
        <f>'청년 상시근로자수-2016'!AT91</f>
        <v>0</v>
      </c>
      <c r="Y91" s="312">
        <f>'청년 상시근로자수-2016'!AU91</f>
        <v>0</v>
      </c>
      <c r="Z91" s="313">
        <f>'청년 상시근로자수-2016'!AV91</f>
        <v>0</v>
      </c>
      <c r="AA91" s="314">
        <f>'청년 상시근로자수-2016'!AX91</f>
        <v>0</v>
      </c>
      <c r="AB91" s="312">
        <f>'청년 상시근로자수-2016'!AY91</f>
        <v>0</v>
      </c>
      <c r="AC91" s="313">
        <f>'청년 상시근로자수-2016'!AZ91</f>
        <v>0</v>
      </c>
      <c r="AD91" s="314">
        <f>'청년 상시근로자수-2016'!BB91</f>
        <v>0</v>
      </c>
      <c r="AE91" s="312">
        <f>'청년 상시근로자수-2016'!BC91</f>
        <v>0</v>
      </c>
      <c r="AF91" s="313">
        <f>'청년 상시근로자수-2016'!BD91</f>
        <v>0</v>
      </c>
      <c r="AG91" s="314">
        <f>'청년 상시근로자수-2016'!BF91</f>
        <v>0</v>
      </c>
      <c r="AH91" s="312">
        <f>'청년 상시근로자수-2016'!BG91</f>
        <v>0</v>
      </c>
      <c r="AI91" s="313">
        <f>'청년 상시근로자수-2016'!BH91</f>
        <v>0</v>
      </c>
      <c r="AJ91" s="314">
        <f>'청년 상시근로자수-2016'!BJ91</f>
        <v>0</v>
      </c>
      <c r="AK91" s="312">
        <f>'청년 상시근로자수-2016'!BK91</f>
        <v>0</v>
      </c>
      <c r="AL91" s="313">
        <f>'청년 상시근로자수-2016'!BL91</f>
        <v>0</v>
      </c>
      <c r="AM91" s="314">
        <f>'청년 상시근로자수-2016'!BN91</f>
        <v>0</v>
      </c>
      <c r="AN91" s="312">
        <f>'청년 상시근로자수-2016'!BO91</f>
        <v>0</v>
      </c>
      <c r="AO91" s="313">
        <f>'청년 상시근로자수-2016'!BP91</f>
        <v>0</v>
      </c>
      <c r="AP91" s="314">
        <f>'청년 상시근로자수-2016'!BR91</f>
        <v>0</v>
      </c>
      <c r="AQ91" s="429">
        <f t="shared" si="5"/>
        <v>0</v>
      </c>
      <c r="AR91" s="336">
        <f t="shared" si="6"/>
        <v>0</v>
      </c>
      <c r="AS91" s="358">
        <f>'청년 상시근로자수-2016'!CE91</f>
        <v>0</v>
      </c>
      <c r="AT91" s="359">
        <f>'청년 상시근로자수-2016'!CF91</f>
        <v>0</v>
      </c>
      <c r="AU91" s="340">
        <f t="shared" si="7"/>
        <v>0</v>
      </c>
      <c r="AV91" s="308" t="str">
        <f t="shared" si="8"/>
        <v/>
      </c>
    </row>
    <row r="92" spans="1:48" hidden="1">
      <c r="A92" s="327">
        <f t="shared" si="9"/>
        <v>88</v>
      </c>
      <c r="B92" s="318" t="str">
        <f>IF('청년 상시근로자수-2016'!C92="","",'청년 상시근로자수-2016'!C92)</f>
        <v/>
      </c>
      <c r="C92" s="319" t="str">
        <f>IF('청년 상시근로자수-2016'!E92="","",'청년 상시근로자수-2016'!E92)</f>
        <v/>
      </c>
      <c r="D92" s="332" t="str">
        <f>IF('청년 상시근로자수-2016'!I92="","",'청년 상시근로자수-2016'!I92)</f>
        <v/>
      </c>
      <c r="E92" s="332" t="str">
        <f>IF('청년 상시근로자수-2016'!J92="","",'청년 상시근로자수-2016'!J92)</f>
        <v/>
      </c>
      <c r="F92" s="424" t="str">
        <f>IF('청년 상시근로자수-2016'!H92="","",'청년 상시근로자수-2016'!H92)</f>
        <v/>
      </c>
      <c r="G92" s="312">
        <f>'청년 상시근로자수-2016'!W92</f>
        <v>0</v>
      </c>
      <c r="H92" s="313">
        <f>'청년 상시근로자수-2016'!X92</f>
        <v>0</v>
      </c>
      <c r="I92" s="314">
        <f>'청년 상시근로자수-2016'!Z92</f>
        <v>0</v>
      </c>
      <c r="J92" s="312">
        <f>'청년 상시근로자수-2016'!AA92</f>
        <v>0</v>
      </c>
      <c r="K92" s="313">
        <f>'청년 상시근로자수-2016'!AB92</f>
        <v>0</v>
      </c>
      <c r="L92" s="314">
        <f>'청년 상시근로자수-2016'!AD92</f>
        <v>0</v>
      </c>
      <c r="M92" s="312">
        <f>'청년 상시근로자수-2016'!AE92</f>
        <v>0</v>
      </c>
      <c r="N92" s="313">
        <f>'청년 상시근로자수-2016'!AF92</f>
        <v>0</v>
      </c>
      <c r="O92" s="314">
        <f>'청년 상시근로자수-2016'!AH92</f>
        <v>0</v>
      </c>
      <c r="P92" s="312">
        <f>'청년 상시근로자수-2016'!AI92</f>
        <v>0</v>
      </c>
      <c r="Q92" s="313">
        <f>'청년 상시근로자수-2016'!AJ92</f>
        <v>0</v>
      </c>
      <c r="R92" s="314">
        <f>'청년 상시근로자수-2016'!AL92</f>
        <v>0</v>
      </c>
      <c r="S92" s="312">
        <f>'청년 상시근로자수-2016'!AM92</f>
        <v>0</v>
      </c>
      <c r="T92" s="313">
        <f>'청년 상시근로자수-2016'!AN92</f>
        <v>0</v>
      </c>
      <c r="U92" s="314">
        <f>'청년 상시근로자수-2016'!AP92</f>
        <v>0</v>
      </c>
      <c r="V92" s="312">
        <f>'청년 상시근로자수-2016'!AQ92</f>
        <v>0</v>
      </c>
      <c r="W92" s="313">
        <f>'청년 상시근로자수-2016'!AR92</f>
        <v>0</v>
      </c>
      <c r="X92" s="314">
        <f>'청년 상시근로자수-2016'!AT92</f>
        <v>0</v>
      </c>
      <c r="Y92" s="312">
        <f>'청년 상시근로자수-2016'!AU92</f>
        <v>0</v>
      </c>
      <c r="Z92" s="313">
        <f>'청년 상시근로자수-2016'!AV92</f>
        <v>0</v>
      </c>
      <c r="AA92" s="314">
        <f>'청년 상시근로자수-2016'!AX92</f>
        <v>0</v>
      </c>
      <c r="AB92" s="312">
        <f>'청년 상시근로자수-2016'!AY92</f>
        <v>0</v>
      </c>
      <c r="AC92" s="313">
        <f>'청년 상시근로자수-2016'!AZ92</f>
        <v>0</v>
      </c>
      <c r="AD92" s="314">
        <f>'청년 상시근로자수-2016'!BB92</f>
        <v>0</v>
      </c>
      <c r="AE92" s="312">
        <f>'청년 상시근로자수-2016'!BC92</f>
        <v>0</v>
      </c>
      <c r="AF92" s="313">
        <f>'청년 상시근로자수-2016'!BD92</f>
        <v>0</v>
      </c>
      <c r="AG92" s="314">
        <f>'청년 상시근로자수-2016'!BF92</f>
        <v>0</v>
      </c>
      <c r="AH92" s="312">
        <f>'청년 상시근로자수-2016'!BG92</f>
        <v>0</v>
      </c>
      <c r="AI92" s="313">
        <f>'청년 상시근로자수-2016'!BH92</f>
        <v>0</v>
      </c>
      <c r="AJ92" s="314">
        <f>'청년 상시근로자수-2016'!BJ92</f>
        <v>0</v>
      </c>
      <c r="AK92" s="312">
        <f>'청년 상시근로자수-2016'!BK92</f>
        <v>0</v>
      </c>
      <c r="AL92" s="313">
        <f>'청년 상시근로자수-2016'!BL92</f>
        <v>0</v>
      </c>
      <c r="AM92" s="314">
        <f>'청년 상시근로자수-2016'!BN92</f>
        <v>0</v>
      </c>
      <c r="AN92" s="312">
        <f>'청년 상시근로자수-2016'!BO92</f>
        <v>0</v>
      </c>
      <c r="AO92" s="313">
        <f>'청년 상시근로자수-2016'!BP92</f>
        <v>0</v>
      </c>
      <c r="AP92" s="314">
        <f>'청년 상시근로자수-2016'!BR92</f>
        <v>0</v>
      </c>
      <c r="AQ92" s="429">
        <f t="shared" si="5"/>
        <v>0</v>
      </c>
      <c r="AR92" s="336">
        <f t="shared" si="6"/>
        <v>0</v>
      </c>
      <c r="AS92" s="358">
        <f>'청년 상시근로자수-2016'!CE92</f>
        <v>0</v>
      </c>
      <c r="AT92" s="359">
        <f>'청년 상시근로자수-2016'!CF92</f>
        <v>0</v>
      </c>
      <c r="AU92" s="340">
        <f t="shared" si="7"/>
        <v>0</v>
      </c>
      <c r="AV92" s="308" t="str">
        <f t="shared" si="8"/>
        <v/>
      </c>
    </row>
    <row r="93" spans="1:48" hidden="1">
      <c r="A93" s="327">
        <f t="shared" si="9"/>
        <v>89</v>
      </c>
      <c r="B93" s="318" t="str">
        <f>IF('청년 상시근로자수-2016'!C93="","",'청년 상시근로자수-2016'!C93)</f>
        <v/>
      </c>
      <c r="C93" s="319" t="str">
        <f>IF('청년 상시근로자수-2016'!E93="","",'청년 상시근로자수-2016'!E93)</f>
        <v/>
      </c>
      <c r="D93" s="332" t="str">
        <f>IF('청년 상시근로자수-2016'!I93="","",'청년 상시근로자수-2016'!I93)</f>
        <v/>
      </c>
      <c r="E93" s="332" t="str">
        <f>IF('청년 상시근로자수-2016'!J93="","",'청년 상시근로자수-2016'!J93)</f>
        <v/>
      </c>
      <c r="F93" s="424" t="str">
        <f>IF('청년 상시근로자수-2016'!H93="","",'청년 상시근로자수-2016'!H93)</f>
        <v/>
      </c>
      <c r="G93" s="312">
        <f>'청년 상시근로자수-2016'!W93</f>
        <v>0</v>
      </c>
      <c r="H93" s="313">
        <f>'청년 상시근로자수-2016'!X93</f>
        <v>0</v>
      </c>
      <c r="I93" s="314">
        <f>'청년 상시근로자수-2016'!Z93</f>
        <v>0</v>
      </c>
      <c r="J93" s="312">
        <f>'청년 상시근로자수-2016'!AA93</f>
        <v>0</v>
      </c>
      <c r="K93" s="313">
        <f>'청년 상시근로자수-2016'!AB93</f>
        <v>0</v>
      </c>
      <c r="L93" s="314">
        <f>'청년 상시근로자수-2016'!AD93</f>
        <v>0</v>
      </c>
      <c r="M93" s="312">
        <f>'청년 상시근로자수-2016'!AE93</f>
        <v>0</v>
      </c>
      <c r="N93" s="313">
        <f>'청년 상시근로자수-2016'!AF93</f>
        <v>0</v>
      </c>
      <c r="O93" s="314">
        <f>'청년 상시근로자수-2016'!AH93</f>
        <v>0</v>
      </c>
      <c r="P93" s="312">
        <f>'청년 상시근로자수-2016'!AI93</f>
        <v>0</v>
      </c>
      <c r="Q93" s="313">
        <f>'청년 상시근로자수-2016'!AJ93</f>
        <v>0</v>
      </c>
      <c r="R93" s="314">
        <f>'청년 상시근로자수-2016'!AL93</f>
        <v>0</v>
      </c>
      <c r="S93" s="312">
        <f>'청년 상시근로자수-2016'!AM93</f>
        <v>0</v>
      </c>
      <c r="T93" s="313">
        <f>'청년 상시근로자수-2016'!AN93</f>
        <v>0</v>
      </c>
      <c r="U93" s="314">
        <f>'청년 상시근로자수-2016'!AP93</f>
        <v>0</v>
      </c>
      <c r="V93" s="312">
        <f>'청년 상시근로자수-2016'!AQ93</f>
        <v>0</v>
      </c>
      <c r="W93" s="313">
        <f>'청년 상시근로자수-2016'!AR93</f>
        <v>0</v>
      </c>
      <c r="X93" s="314">
        <f>'청년 상시근로자수-2016'!AT93</f>
        <v>0</v>
      </c>
      <c r="Y93" s="312">
        <f>'청년 상시근로자수-2016'!AU93</f>
        <v>0</v>
      </c>
      <c r="Z93" s="313">
        <f>'청년 상시근로자수-2016'!AV93</f>
        <v>0</v>
      </c>
      <c r="AA93" s="314">
        <f>'청년 상시근로자수-2016'!AX93</f>
        <v>0</v>
      </c>
      <c r="AB93" s="312">
        <f>'청년 상시근로자수-2016'!AY93</f>
        <v>0</v>
      </c>
      <c r="AC93" s="313">
        <f>'청년 상시근로자수-2016'!AZ93</f>
        <v>0</v>
      </c>
      <c r="AD93" s="314">
        <f>'청년 상시근로자수-2016'!BB93</f>
        <v>0</v>
      </c>
      <c r="AE93" s="312">
        <f>'청년 상시근로자수-2016'!BC93</f>
        <v>0</v>
      </c>
      <c r="AF93" s="313">
        <f>'청년 상시근로자수-2016'!BD93</f>
        <v>0</v>
      </c>
      <c r="AG93" s="314">
        <f>'청년 상시근로자수-2016'!BF93</f>
        <v>0</v>
      </c>
      <c r="AH93" s="312">
        <f>'청년 상시근로자수-2016'!BG93</f>
        <v>0</v>
      </c>
      <c r="AI93" s="313">
        <f>'청년 상시근로자수-2016'!BH93</f>
        <v>0</v>
      </c>
      <c r="AJ93" s="314">
        <f>'청년 상시근로자수-2016'!BJ93</f>
        <v>0</v>
      </c>
      <c r="AK93" s="312">
        <f>'청년 상시근로자수-2016'!BK93</f>
        <v>0</v>
      </c>
      <c r="AL93" s="313">
        <f>'청년 상시근로자수-2016'!BL93</f>
        <v>0</v>
      </c>
      <c r="AM93" s="314">
        <f>'청년 상시근로자수-2016'!BN93</f>
        <v>0</v>
      </c>
      <c r="AN93" s="312">
        <f>'청년 상시근로자수-2016'!BO93</f>
        <v>0</v>
      </c>
      <c r="AO93" s="313">
        <f>'청년 상시근로자수-2016'!BP93</f>
        <v>0</v>
      </c>
      <c r="AP93" s="314">
        <f>'청년 상시근로자수-2016'!BR93</f>
        <v>0</v>
      </c>
      <c r="AQ93" s="429">
        <f t="shared" si="5"/>
        <v>0</v>
      </c>
      <c r="AR93" s="336">
        <f t="shared" si="6"/>
        <v>0</v>
      </c>
      <c r="AS93" s="358">
        <f>'청년 상시근로자수-2016'!CE93</f>
        <v>0</v>
      </c>
      <c r="AT93" s="359">
        <f>'청년 상시근로자수-2016'!CF93</f>
        <v>0</v>
      </c>
      <c r="AU93" s="340">
        <f t="shared" si="7"/>
        <v>0</v>
      </c>
      <c r="AV93" s="308" t="str">
        <f t="shared" si="8"/>
        <v/>
      </c>
    </row>
    <row r="94" spans="1:48" hidden="1">
      <c r="A94" s="327">
        <f t="shared" si="9"/>
        <v>90</v>
      </c>
      <c r="B94" s="318" t="str">
        <f>IF('청년 상시근로자수-2016'!C94="","",'청년 상시근로자수-2016'!C94)</f>
        <v/>
      </c>
      <c r="C94" s="319" t="str">
        <f>IF('청년 상시근로자수-2016'!E94="","",'청년 상시근로자수-2016'!E94)</f>
        <v/>
      </c>
      <c r="D94" s="332" t="str">
        <f>IF('청년 상시근로자수-2016'!I94="","",'청년 상시근로자수-2016'!I94)</f>
        <v/>
      </c>
      <c r="E94" s="332" t="str">
        <f>IF('청년 상시근로자수-2016'!J94="","",'청년 상시근로자수-2016'!J94)</f>
        <v/>
      </c>
      <c r="F94" s="424" t="str">
        <f>IF('청년 상시근로자수-2016'!H94="","",'청년 상시근로자수-2016'!H94)</f>
        <v/>
      </c>
      <c r="G94" s="312">
        <f>'청년 상시근로자수-2016'!W94</f>
        <v>0</v>
      </c>
      <c r="H94" s="313">
        <f>'청년 상시근로자수-2016'!X94</f>
        <v>0</v>
      </c>
      <c r="I94" s="314">
        <f>'청년 상시근로자수-2016'!Z94</f>
        <v>0</v>
      </c>
      <c r="J94" s="312">
        <f>'청년 상시근로자수-2016'!AA94</f>
        <v>0</v>
      </c>
      <c r="K94" s="313">
        <f>'청년 상시근로자수-2016'!AB94</f>
        <v>0</v>
      </c>
      <c r="L94" s="314">
        <f>'청년 상시근로자수-2016'!AD94</f>
        <v>0</v>
      </c>
      <c r="M94" s="312">
        <f>'청년 상시근로자수-2016'!AE94</f>
        <v>0</v>
      </c>
      <c r="N94" s="313">
        <f>'청년 상시근로자수-2016'!AF94</f>
        <v>0</v>
      </c>
      <c r="O94" s="314">
        <f>'청년 상시근로자수-2016'!AH94</f>
        <v>0</v>
      </c>
      <c r="P94" s="312">
        <f>'청년 상시근로자수-2016'!AI94</f>
        <v>0</v>
      </c>
      <c r="Q94" s="313">
        <f>'청년 상시근로자수-2016'!AJ94</f>
        <v>0</v>
      </c>
      <c r="R94" s="314">
        <f>'청년 상시근로자수-2016'!AL94</f>
        <v>0</v>
      </c>
      <c r="S94" s="312">
        <f>'청년 상시근로자수-2016'!AM94</f>
        <v>0</v>
      </c>
      <c r="T94" s="313">
        <f>'청년 상시근로자수-2016'!AN94</f>
        <v>0</v>
      </c>
      <c r="U94" s="314">
        <f>'청년 상시근로자수-2016'!AP94</f>
        <v>0</v>
      </c>
      <c r="V94" s="312">
        <f>'청년 상시근로자수-2016'!AQ94</f>
        <v>0</v>
      </c>
      <c r="W94" s="313">
        <f>'청년 상시근로자수-2016'!AR94</f>
        <v>0</v>
      </c>
      <c r="X94" s="314">
        <f>'청년 상시근로자수-2016'!AT94</f>
        <v>0</v>
      </c>
      <c r="Y94" s="312">
        <f>'청년 상시근로자수-2016'!AU94</f>
        <v>0</v>
      </c>
      <c r="Z94" s="313">
        <f>'청년 상시근로자수-2016'!AV94</f>
        <v>0</v>
      </c>
      <c r="AA94" s="314">
        <f>'청년 상시근로자수-2016'!AX94</f>
        <v>0</v>
      </c>
      <c r="AB94" s="312">
        <f>'청년 상시근로자수-2016'!AY94</f>
        <v>0</v>
      </c>
      <c r="AC94" s="313">
        <f>'청년 상시근로자수-2016'!AZ94</f>
        <v>0</v>
      </c>
      <c r="AD94" s="314">
        <f>'청년 상시근로자수-2016'!BB94</f>
        <v>0</v>
      </c>
      <c r="AE94" s="312">
        <f>'청년 상시근로자수-2016'!BC94</f>
        <v>0</v>
      </c>
      <c r="AF94" s="313">
        <f>'청년 상시근로자수-2016'!BD94</f>
        <v>0</v>
      </c>
      <c r="AG94" s="314">
        <f>'청년 상시근로자수-2016'!BF94</f>
        <v>0</v>
      </c>
      <c r="AH94" s="312">
        <f>'청년 상시근로자수-2016'!BG94</f>
        <v>0</v>
      </c>
      <c r="AI94" s="313">
        <f>'청년 상시근로자수-2016'!BH94</f>
        <v>0</v>
      </c>
      <c r="AJ94" s="314">
        <f>'청년 상시근로자수-2016'!BJ94</f>
        <v>0</v>
      </c>
      <c r="AK94" s="312">
        <f>'청년 상시근로자수-2016'!BK94</f>
        <v>0</v>
      </c>
      <c r="AL94" s="313">
        <f>'청년 상시근로자수-2016'!BL94</f>
        <v>0</v>
      </c>
      <c r="AM94" s="314">
        <f>'청년 상시근로자수-2016'!BN94</f>
        <v>0</v>
      </c>
      <c r="AN94" s="312">
        <f>'청년 상시근로자수-2016'!BO94</f>
        <v>0</v>
      </c>
      <c r="AO94" s="313">
        <f>'청년 상시근로자수-2016'!BP94</f>
        <v>0</v>
      </c>
      <c r="AP94" s="314">
        <f>'청년 상시근로자수-2016'!BR94</f>
        <v>0</v>
      </c>
      <c r="AQ94" s="429">
        <f t="shared" si="5"/>
        <v>0</v>
      </c>
      <c r="AR94" s="336">
        <f t="shared" si="6"/>
        <v>0</v>
      </c>
      <c r="AS94" s="358">
        <f>'청년 상시근로자수-2016'!CE94</f>
        <v>0</v>
      </c>
      <c r="AT94" s="359">
        <f>'청년 상시근로자수-2016'!CF94</f>
        <v>0</v>
      </c>
      <c r="AU94" s="340">
        <f t="shared" si="7"/>
        <v>0</v>
      </c>
      <c r="AV94" s="308" t="str">
        <f t="shared" si="8"/>
        <v/>
      </c>
    </row>
    <row r="95" spans="1:48" hidden="1">
      <c r="A95" s="327">
        <f t="shared" si="9"/>
        <v>91</v>
      </c>
      <c r="B95" s="318" t="str">
        <f>IF('청년 상시근로자수-2016'!C95="","",'청년 상시근로자수-2016'!C95)</f>
        <v/>
      </c>
      <c r="C95" s="319" t="str">
        <f>IF('청년 상시근로자수-2016'!E95="","",'청년 상시근로자수-2016'!E95)</f>
        <v/>
      </c>
      <c r="D95" s="332" t="str">
        <f>IF('청년 상시근로자수-2016'!I95="","",'청년 상시근로자수-2016'!I95)</f>
        <v/>
      </c>
      <c r="E95" s="332" t="str">
        <f>IF('청년 상시근로자수-2016'!J95="","",'청년 상시근로자수-2016'!J95)</f>
        <v/>
      </c>
      <c r="F95" s="424" t="str">
        <f>IF('청년 상시근로자수-2016'!H95="","",'청년 상시근로자수-2016'!H95)</f>
        <v/>
      </c>
      <c r="G95" s="312">
        <f>'청년 상시근로자수-2016'!W95</f>
        <v>0</v>
      </c>
      <c r="H95" s="313">
        <f>'청년 상시근로자수-2016'!X95</f>
        <v>0</v>
      </c>
      <c r="I95" s="314">
        <f>'청년 상시근로자수-2016'!Z95</f>
        <v>0</v>
      </c>
      <c r="J95" s="312">
        <f>'청년 상시근로자수-2016'!AA95</f>
        <v>0</v>
      </c>
      <c r="K95" s="313">
        <f>'청년 상시근로자수-2016'!AB95</f>
        <v>0</v>
      </c>
      <c r="L95" s="314">
        <f>'청년 상시근로자수-2016'!AD95</f>
        <v>0</v>
      </c>
      <c r="M95" s="312">
        <f>'청년 상시근로자수-2016'!AE95</f>
        <v>0</v>
      </c>
      <c r="N95" s="313">
        <f>'청년 상시근로자수-2016'!AF95</f>
        <v>0</v>
      </c>
      <c r="O95" s="314">
        <f>'청년 상시근로자수-2016'!AH95</f>
        <v>0</v>
      </c>
      <c r="P95" s="312">
        <f>'청년 상시근로자수-2016'!AI95</f>
        <v>0</v>
      </c>
      <c r="Q95" s="313">
        <f>'청년 상시근로자수-2016'!AJ95</f>
        <v>0</v>
      </c>
      <c r="R95" s="314">
        <f>'청년 상시근로자수-2016'!AL95</f>
        <v>0</v>
      </c>
      <c r="S95" s="312">
        <f>'청년 상시근로자수-2016'!AM95</f>
        <v>0</v>
      </c>
      <c r="T95" s="313">
        <f>'청년 상시근로자수-2016'!AN95</f>
        <v>0</v>
      </c>
      <c r="U95" s="314">
        <f>'청년 상시근로자수-2016'!AP95</f>
        <v>0</v>
      </c>
      <c r="V95" s="312">
        <f>'청년 상시근로자수-2016'!AQ95</f>
        <v>0</v>
      </c>
      <c r="W95" s="313">
        <f>'청년 상시근로자수-2016'!AR95</f>
        <v>0</v>
      </c>
      <c r="X95" s="314">
        <f>'청년 상시근로자수-2016'!AT95</f>
        <v>0</v>
      </c>
      <c r="Y95" s="312">
        <f>'청년 상시근로자수-2016'!AU95</f>
        <v>0</v>
      </c>
      <c r="Z95" s="313">
        <f>'청년 상시근로자수-2016'!AV95</f>
        <v>0</v>
      </c>
      <c r="AA95" s="314">
        <f>'청년 상시근로자수-2016'!AX95</f>
        <v>0</v>
      </c>
      <c r="AB95" s="312">
        <f>'청년 상시근로자수-2016'!AY95</f>
        <v>0</v>
      </c>
      <c r="AC95" s="313">
        <f>'청년 상시근로자수-2016'!AZ95</f>
        <v>0</v>
      </c>
      <c r="AD95" s="314">
        <f>'청년 상시근로자수-2016'!BB95</f>
        <v>0</v>
      </c>
      <c r="AE95" s="312">
        <f>'청년 상시근로자수-2016'!BC95</f>
        <v>0</v>
      </c>
      <c r="AF95" s="313">
        <f>'청년 상시근로자수-2016'!BD95</f>
        <v>0</v>
      </c>
      <c r="AG95" s="314">
        <f>'청년 상시근로자수-2016'!BF95</f>
        <v>0</v>
      </c>
      <c r="AH95" s="312">
        <f>'청년 상시근로자수-2016'!BG95</f>
        <v>0</v>
      </c>
      <c r="AI95" s="313">
        <f>'청년 상시근로자수-2016'!BH95</f>
        <v>0</v>
      </c>
      <c r="AJ95" s="314">
        <f>'청년 상시근로자수-2016'!BJ95</f>
        <v>0</v>
      </c>
      <c r="AK95" s="312">
        <f>'청년 상시근로자수-2016'!BK95</f>
        <v>0</v>
      </c>
      <c r="AL95" s="313">
        <f>'청년 상시근로자수-2016'!BL95</f>
        <v>0</v>
      </c>
      <c r="AM95" s="314">
        <f>'청년 상시근로자수-2016'!BN95</f>
        <v>0</v>
      </c>
      <c r="AN95" s="312">
        <f>'청년 상시근로자수-2016'!BO95</f>
        <v>0</v>
      </c>
      <c r="AO95" s="313">
        <f>'청년 상시근로자수-2016'!BP95</f>
        <v>0</v>
      </c>
      <c r="AP95" s="314">
        <f>'청년 상시근로자수-2016'!BR95</f>
        <v>0</v>
      </c>
      <c r="AQ95" s="429">
        <f t="shared" si="5"/>
        <v>0</v>
      </c>
      <c r="AR95" s="336">
        <f t="shared" si="6"/>
        <v>0</v>
      </c>
      <c r="AS95" s="358">
        <f>'청년 상시근로자수-2016'!CE95</f>
        <v>0</v>
      </c>
      <c r="AT95" s="359">
        <f>'청년 상시근로자수-2016'!CF95</f>
        <v>0</v>
      </c>
      <c r="AU95" s="340">
        <f t="shared" si="7"/>
        <v>0</v>
      </c>
      <c r="AV95" s="308" t="str">
        <f t="shared" si="8"/>
        <v/>
      </c>
    </row>
    <row r="96" spans="1:48" hidden="1">
      <c r="A96" s="327">
        <f t="shared" si="9"/>
        <v>92</v>
      </c>
      <c r="B96" s="318" t="str">
        <f>IF('청년 상시근로자수-2016'!C96="","",'청년 상시근로자수-2016'!C96)</f>
        <v/>
      </c>
      <c r="C96" s="319" t="str">
        <f>IF('청년 상시근로자수-2016'!E96="","",'청년 상시근로자수-2016'!E96)</f>
        <v/>
      </c>
      <c r="D96" s="332" t="str">
        <f>IF('청년 상시근로자수-2016'!I96="","",'청년 상시근로자수-2016'!I96)</f>
        <v/>
      </c>
      <c r="E96" s="332" t="str">
        <f>IF('청년 상시근로자수-2016'!J96="","",'청년 상시근로자수-2016'!J96)</f>
        <v/>
      </c>
      <c r="F96" s="424" t="str">
        <f>IF('청년 상시근로자수-2016'!H96="","",'청년 상시근로자수-2016'!H96)</f>
        <v/>
      </c>
      <c r="G96" s="312">
        <f>'청년 상시근로자수-2016'!W96</f>
        <v>0</v>
      </c>
      <c r="H96" s="313">
        <f>'청년 상시근로자수-2016'!X96</f>
        <v>0</v>
      </c>
      <c r="I96" s="314">
        <f>'청년 상시근로자수-2016'!Z96</f>
        <v>0</v>
      </c>
      <c r="J96" s="312">
        <f>'청년 상시근로자수-2016'!AA96</f>
        <v>0</v>
      </c>
      <c r="K96" s="313">
        <f>'청년 상시근로자수-2016'!AB96</f>
        <v>0</v>
      </c>
      <c r="L96" s="314">
        <f>'청년 상시근로자수-2016'!AD96</f>
        <v>0</v>
      </c>
      <c r="M96" s="312">
        <f>'청년 상시근로자수-2016'!AE96</f>
        <v>0</v>
      </c>
      <c r="N96" s="313">
        <f>'청년 상시근로자수-2016'!AF96</f>
        <v>0</v>
      </c>
      <c r="O96" s="314">
        <f>'청년 상시근로자수-2016'!AH96</f>
        <v>0</v>
      </c>
      <c r="P96" s="312">
        <f>'청년 상시근로자수-2016'!AI96</f>
        <v>0</v>
      </c>
      <c r="Q96" s="313">
        <f>'청년 상시근로자수-2016'!AJ96</f>
        <v>0</v>
      </c>
      <c r="R96" s="314">
        <f>'청년 상시근로자수-2016'!AL96</f>
        <v>0</v>
      </c>
      <c r="S96" s="312">
        <f>'청년 상시근로자수-2016'!AM96</f>
        <v>0</v>
      </c>
      <c r="T96" s="313">
        <f>'청년 상시근로자수-2016'!AN96</f>
        <v>0</v>
      </c>
      <c r="U96" s="314">
        <f>'청년 상시근로자수-2016'!AP96</f>
        <v>0</v>
      </c>
      <c r="V96" s="312">
        <f>'청년 상시근로자수-2016'!AQ96</f>
        <v>0</v>
      </c>
      <c r="W96" s="313">
        <f>'청년 상시근로자수-2016'!AR96</f>
        <v>0</v>
      </c>
      <c r="X96" s="314">
        <f>'청년 상시근로자수-2016'!AT96</f>
        <v>0</v>
      </c>
      <c r="Y96" s="312">
        <f>'청년 상시근로자수-2016'!AU96</f>
        <v>0</v>
      </c>
      <c r="Z96" s="313">
        <f>'청년 상시근로자수-2016'!AV96</f>
        <v>0</v>
      </c>
      <c r="AA96" s="314">
        <f>'청년 상시근로자수-2016'!AX96</f>
        <v>0</v>
      </c>
      <c r="AB96" s="312">
        <f>'청년 상시근로자수-2016'!AY96</f>
        <v>0</v>
      </c>
      <c r="AC96" s="313">
        <f>'청년 상시근로자수-2016'!AZ96</f>
        <v>0</v>
      </c>
      <c r="AD96" s="314">
        <f>'청년 상시근로자수-2016'!BB96</f>
        <v>0</v>
      </c>
      <c r="AE96" s="312">
        <f>'청년 상시근로자수-2016'!BC96</f>
        <v>0</v>
      </c>
      <c r="AF96" s="313">
        <f>'청년 상시근로자수-2016'!BD96</f>
        <v>0</v>
      </c>
      <c r="AG96" s="314">
        <f>'청년 상시근로자수-2016'!BF96</f>
        <v>0</v>
      </c>
      <c r="AH96" s="312">
        <f>'청년 상시근로자수-2016'!BG96</f>
        <v>0</v>
      </c>
      <c r="AI96" s="313">
        <f>'청년 상시근로자수-2016'!BH96</f>
        <v>0</v>
      </c>
      <c r="AJ96" s="314">
        <f>'청년 상시근로자수-2016'!BJ96</f>
        <v>0</v>
      </c>
      <c r="AK96" s="312">
        <f>'청년 상시근로자수-2016'!BK96</f>
        <v>0</v>
      </c>
      <c r="AL96" s="313">
        <f>'청년 상시근로자수-2016'!BL96</f>
        <v>0</v>
      </c>
      <c r="AM96" s="314">
        <f>'청년 상시근로자수-2016'!BN96</f>
        <v>0</v>
      </c>
      <c r="AN96" s="312">
        <f>'청년 상시근로자수-2016'!BO96</f>
        <v>0</v>
      </c>
      <c r="AO96" s="313">
        <f>'청년 상시근로자수-2016'!BP96</f>
        <v>0</v>
      </c>
      <c r="AP96" s="314">
        <f>'청년 상시근로자수-2016'!BR96</f>
        <v>0</v>
      </c>
      <c r="AQ96" s="429">
        <f t="shared" si="5"/>
        <v>0</v>
      </c>
      <c r="AR96" s="336">
        <f t="shared" si="6"/>
        <v>0</v>
      </c>
      <c r="AS96" s="358">
        <f>'청년 상시근로자수-2016'!CE96</f>
        <v>0</v>
      </c>
      <c r="AT96" s="359">
        <f>'청년 상시근로자수-2016'!CF96</f>
        <v>0</v>
      </c>
      <c r="AU96" s="340">
        <f t="shared" si="7"/>
        <v>0</v>
      </c>
      <c r="AV96" s="308" t="str">
        <f t="shared" si="8"/>
        <v/>
      </c>
    </row>
    <row r="97" spans="1:48" hidden="1">
      <c r="A97" s="327">
        <f t="shared" si="9"/>
        <v>93</v>
      </c>
      <c r="B97" s="318" t="str">
        <f>IF('청년 상시근로자수-2016'!C97="","",'청년 상시근로자수-2016'!C97)</f>
        <v/>
      </c>
      <c r="C97" s="319" t="str">
        <f>IF('청년 상시근로자수-2016'!E97="","",'청년 상시근로자수-2016'!E97)</f>
        <v/>
      </c>
      <c r="D97" s="332" t="str">
        <f>IF('청년 상시근로자수-2016'!I97="","",'청년 상시근로자수-2016'!I97)</f>
        <v/>
      </c>
      <c r="E97" s="332" t="str">
        <f>IF('청년 상시근로자수-2016'!J97="","",'청년 상시근로자수-2016'!J97)</f>
        <v/>
      </c>
      <c r="F97" s="424" t="str">
        <f>IF('청년 상시근로자수-2016'!H97="","",'청년 상시근로자수-2016'!H97)</f>
        <v/>
      </c>
      <c r="G97" s="312">
        <f>'청년 상시근로자수-2016'!W97</f>
        <v>0</v>
      </c>
      <c r="H97" s="313">
        <f>'청년 상시근로자수-2016'!X97</f>
        <v>0</v>
      </c>
      <c r="I97" s="314">
        <f>'청년 상시근로자수-2016'!Z97</f>
        <v>0</v>
      </c>
      <c r="J97" s="312">
        <f>'청년 상시근로자수-2016'!AA97</f>
        <v>0</v>
      </c>
      <c r="K97" s="313">
        <f>'청년 상시근로자수-2016'!AB97</f>
        <v>0</v>
      </c>
      <c r="L97" s="314">
        <f>'청년 상시근로자수-2016'!AD97</f>
        <v>0</v>
      </c>
      <c r="M97" s="312">
        <f>'청년 상시근로자수-2016'!AE97</f>
        <v>0</v>
      </c>
      <c r="N97" s="313">
        <f>'청년 상시근로자수-2016'!AF97</f>
        <v>0</v>
      </c>
      <c r="O97" s="314">
        <f>'청년 상시근로자수-2016'!AH97</f>
        <v>0</v>
      </c>
      <c r="P97" s="312">
        <f>'청년 상시근로자수-2016'!AI97</f>
        <v>0</v>
      </c>
      <c r="Q97" s="313">
        <f>'청년 상시근로자수-2016'!AJ97</f>
        <v>0</v>
      </c>
      <c r="R97" s="314">
        <f>'청년 상시근로자수-2016'!AL97</f>
        <v>0</v>
      </c>
      <c r="S97" s="312">
        <f>'청년 상시근로자수-2016'!AM97</f>
        <v>0</v>
      </c>
      <c r="T97" s="313">
        <f>'청년 상시근로자수-2016'!AN97</f>
        <v>0</v>
      </c>
      <c r="U97" s="314">
        <f>'청년 상시근로자수-2016'!AP97</f>
        <v>0</v>
      </c>
      <c r="V97" s="312">
        <f>'청년 상시근로자수-2016'!AQ97</f>
        <v>0</v>
      </c>
      <c r="W97" s="313">
        <f>'청년 상시근로자수-2016'!AR97</f>
        <v>0</v>
      </c>
      <c r="X97" s="314">
        <f>'청년 상시근로자수-2016'!AT97</f>
        <v>0</v>
      </c>
      <c r="Y97" s="312">
        <f>'청년 상시근로자수-2016'!AU97</f>
        <v>0</v>
      </c>
      <c r="Z97" s="313">
        <f>'청년 상시근로자수-2016'!AV97</f>
        <v>0</v>
      </c>
      <c r="AA97" s="314">
        <f>'청년 상시근로자수-2016'!AX97</f>
        <v>0</v>
      </c>
      <c r="AB97" s="312">
        <f>'청년 상시근로자수-2016'!AY97</f>
        <v>0</v>
      </c>
      <c r="AC97" s="313">
        <f>'청년 상시근로자수-2016'!AZ97</f>
        <v>0</v>
      </c>
      <c r="AD97" s="314">
        <f>'청년 상시근로자수-2016'!BB97</f>
        <v>0</v>
      </c>
      <c r="AE97" s="312">
        <f>'청년 상시근로자수-2016'!BC97</f>
        <v>0</v>
      </c>
      <c r="AF97" s="313">
        <f>'청년 상시근로자수-2016'!BD97</f>
        <v>0</v>
      </c>
      <c r="AG97" s="314">
        <f>'청년 상시근로자수-2016'!BF97</f>
        <v>0</v>
      </c>
      <c r="AH97" s="312">
        <f>'청년 상시근로자수-2016'!BG97</f>
        <v>0</v>
      </c>
      <c r="AI97" s="313">
        <f>'청년 상시근로자수-2016'!BH97</f>
        <v>0</v>
      </c>
      <c r="AJ97" s="314">
        <f>'청년 상시근로자수-2016'!BJ97</f>
        <v>0</v>
      </c>
      <c r="AK97" s="312">
        <f>'청년 상시근로자수-2016'!BK97</f>
        <v>0</v>
      </c>
      <c r="AL97" s="313">
        <f>'청년 상시근로자수-2016'!BL97</f>
        <v>0</v>
      </c>
      <c r="AM97" s="314">
        <f>'청년 상시근로자수-2016'!BN97</f>
        <v>0</v>
      </c>
      <c r="AN97" s="312">
        <f>'청년 상시근로자수-2016'!BO97</f>
        <v>0</v>
      </c>
      <c r="AO97" s="313">
        <f>'청년 상시근로자수-2016'!BP97</f>
        <v>0</v>
      </c>
      <c r="AP97" s="314">
        <f>'청년 상시근로자수-2016'!BR97</f>
        <v>0</v>
      </c>
      <c r="AQ97" s="429">
        <f t="shared" si="5"/>
        <v>0</v>
      </c>
      <c r="AR97" s="336">
        <f t="shared" si="6"/>
        <v>0</v>
      </c>
      <c r="AS97" s="358">
        <f>'청년 상시근로자수-2016'!CE97</f>
        <v>0</v>
      </c>
      <c r="AT97" s="359">
        <f>'청년 상시근로자수-2016'!CF97</f>
        <v>0</v>
      </c>
      <c r="AU97" s="340">
        <f t="shared" si="7"/>
        <v>0</v>
      </c>
      <c r="AV97" s="308" t="str">
        <f t="shared" si="8"/>
        <v/>
      </c>
    </row>
    <row r="98" spans="1:48" hidden="1">
      <c r="A98" s="327">
        <f t="shared" si="9"/>
        <v>94</v>
      </c>
      <c r="B98" s="318" t="str">
        <f>IF('청년 상시근로자수-2016'!C98="","",'청년 상시근로자수-2016'!C98)</f>
        <v/>
      </c>
      <c r="C98" s="319" t="str">
        <f>IF('청년 상시근로자수-2016'!E98="","",'청년 상시근로자수-2016'!E98)</f>
        <v/>
      </c>
      <c r="D98" s="332" t="str">
        <f>IF('청년 상시근로자수-2016'!I98="","",'청년 상시근로자수-2016'!I98)</f>
        <v/>
      </c>
      <c r="E98" s="332" t="str">
        <f>IF('청년 상시근로자수-2016'!J98="","",'청년 상시근로자수-2016'!J98)</f>
        <v/>
      </c>
      <c r="F98" s="424" t="str">
        <f>IF('청년 상시근로자수-2016'!H98="","",'청년 상시근로자수-2016'!H98)</f>
        <v/>
      </c>
      <c r="G98" s="312">
        <f>'청년 상시근로자수-2016'!W98</f>
        <v>0</v>
      </c>
      <c r="H98" s="313">
        <f>'청년 상시근로자수-2016'!X98</f>
        <v>0</v>
      </c>
      <c r="I98" s="314">
        <f>'청년 상시근로자수-2016'!Z98</f>
        <v>0</v>
      </c>
      <c r="J98" s="312">
        <f>'청년 상시근로자수-2016'!AA98</f>
        <v>0</v>
      </c>
      <c r="K98" s="313">
        <f>'청년 상시근로자수-2016'!AB98</f>
        <v>0</v>
      </c>
      <c r="L98" s="314">
        <f>'청년 상시근로자수-2016'!AD98</f>
        <v>0</v>
      </c>
      <c r="M98" s="312">
        <f>'청년 상시근로자수-2016'!AE98</f>
        <v>0</v>
      </c>
      <c r="N98" s="313">
        <f>'청년 상시근로자수-2016'!AF98</f>
        <v>0</v>
      </c>
      <c r="O98" s="314">
        <f>'청년 상시근로자수-2016'!AH98</f>
        <v>0</v>
      </c>
      <c r="P98" s="312">
        <f>'청년 상시근로자수-2016'!AI98</f>
        <v>0</v>
      </c>
      <c r="Q98" s="313">
        <f>'청년 상시근로자수-2016'!AJ98</f>
        <v>0</v>
      </c>
      <c r="R98" s="314">
        <f>'청년 상시근로자수-2016'!AL98</f>
        <v>0</v>
      </c>
      <c r="S98" s="312">
        <f>'청년 상시근로자수-2016'!AM98</f>
        <v>0</v>
      </c>
      <c r="T98" s="313">
        <f>'청년 상시근로자수-2016'!AN98</f>
        <v>0</v>
      </c>
      <c r="U98" s="314">
        <f>'청년 상시근로자수-2016'!AP98</f>
        <v>0</v>
      </c>
      <c r="V98" s="312">
        <f>'청년 상시근로자수-2016'!AQ98</f>
        <v>0</v>
      </c>
      <c r="W98" s="313">
        <f>'청년 상시근로자수-2016'!AR98</f>
        <v>0</v>
      </c>
      <c r="X98" s="314">
        <f>'청년 상시근로자수-2016'!AT98</f>
        <v>0</v>
      </c>
      <c r="Y98" s="312">
        <f>'청년 상시근로자수-2016'!AU98</f>
        <v>0</v>
      </c>
      <c r="Z98" s="313">
        <f>'청년 상시근로자수-2016'!AV98</f>
        <v>0</v>
      </c>
      <c r="AA98" s="314">
        <f>'청년 상시근로자수-2016'!AX98</f>
        <v>0</v>
      </c>
      <c r="AB98" s="312">
        <f>'청년 상시근로자수-2016'!AY98</f>
        <v>0</v>
      </c>
      <c r="AC98" s="313">
        <f>'청년 상시근로자수-2016'!AZ98</f>
        <v>0</v>
      </c>
      <c r="AD98" s="314">
        <f>'청년 상시근로자수-2016'!BB98</f>
        <v>0</v>
      </c>
      <c r="AE98" s="312">
        <f>'청년 상시근로자수-2016'!BC98</f>
        <v>0</v>
      </c>
      <c r="AF98" s="313">
        <f>'청년 상시근로자수-2016'!BD98</f>
        <v>0</v>
      </c>
      <c r="AG98" s="314">
        <f>'청년 상시근로자수-2016'!BF98</f>
        <v>0</v>
      </c>
      <c r="AH98" s="312">
        <f>'청년 상시근로자수-2016'!BG98</f>
        <v>0</v>
      </c>
      <c r="AI98" s="313">
        <f>'청년 상시근로자수-2016'!BH98</f>
        <v>0</v>
      </c>
      <c r="AJ98" s="314">
        <f>'청년 상시근로자수-2016'!BJ98</f>
        <v>0</v>
      </c>
      <c r="AK98" s="312">
        <f>'청년 상시근로자수-2016'!BK98</f>
        <v>0</v>
      </c>
      <c r="AL98" s="313">
        <f>'청년 상시근로자수-2016'!BL98</f>
        <v>0</v>
      </c>
      <c r="AM98" s="314">
        <f>'청년 상시근로자수-2016'!BN98</f>
        <v>0</v>
      </c>
      <c r="AN98" s="312">
        <f>'청년 상시근로자수-2016'!BO98</f>
        <v>0</v>
      </c>
      <c r="AO98" s="313">
        <f>'청년 상시근로자수-2016'!BP98</f>
        <v>0</v>
      </c>
      <c r="AP98" s="314">
        <f>'청년 상시근로자수-2016'!BR98</f>
        <v>0</v>
      </c>
      <c r="AQ98" s="429">
        <f t="shared" si="5"/>
        <v>0</v>
      </c>
      <c r="AR98" s="336">
        <f t="shared" si="6"/>
        <v>0</v>
      </c>
      <c r="AS98" s="358">
        <f>'청년 상시근로자수-2016'!CE98</f>
        <v>0</v>
      </c>
      <c r="AT98" s="359">
        <f>'청년 상시근로자수-2016'!CF98</f>
        <v>0</v>
      </c>
      <c r="AU98" s="340">
        <f t="shared" si="7"/>
        <v>0</v>
      </c>
      <c r="AV98" s="308" t="str">
        <f t="shared" si="8"/>
        <v/>
      </c>
    </row>
    <row r="99" spans="1:48" hidden="1">
      <c r="A99" s="327">
        <f t="shared" si="9"/>
        <v>95</v>
      </c>
      <c r="B99" s="318" t="str">
        <f>IF('청년 상시근로자수-2016'!C99="","",'청년 상시근로자수-2016'!C99)</f>
        <v/>
      </c>
      <c r="C99" s="319" t="str">
        <f>IF('청년 상시근로자수-2016'!E99="","",'청년 상시근로자수-2016'!E99)</f>
        <v/>
      </c>
      <c r="D99" s="332" t="str">
        <f>IF('청년 상시근로자수-2016'!I99="","",'청년 상시근로자수-2016'!I99)</f>
        <v/>
      </c>
      <c r="E99" s="332" t="str">
        <f>IF('청년 상시근로자수-2016'!J99="","",'청년 상시근로자수-2016'!J99)</f>
        <v/>
      </c>
      <c r="F99" s="424" t="str">
        <f>IF('청년 상시근로자수-2016'!H99="","",'청년 상시근로자수-2016'!H99)</f>
        <v/>
      </c>
      <c r="G99" s="312">
        <f>'청년 상시근로자수-2016'!W99</f>
        <v>0</v>
      </c>
      <c r="H99" s="313">
        <f>'청년 상시근로자수-2016'!X99</f>
        <v>0</v>
      </c>
      <c r="I99" s="314">
        <f>'청년 상시근로자수-2016'!Z99</f>
        <v>0</v>
      </c>
      <c r="J99" s="312">
        <f>'청년 상시근로자수-2016'!AA99</f>
        <v>0</v>
      </c>
      <c r="K99" s="313">
        <f>'청년 상시근로자수-2016'!AB99</f>
        <v>0</v>
      </c>
      <c r="L99" s="314">
        <f>'청년 상시근로자수-2016'!AD99</f>
        <v>0</v>
      </c>
      <c r="M99" s="312">
        <f>'청년 상시근로자수-2016'!AE99</f>
        <v>0</v>
      </c>
      <c r="N99" s="313">
        <f>'청년 상시근로자수-2016'!AF99</f>
        <v>0</v>
      </c>
      <c r="O99" s="314">
        <f>'청년 상시근로자수-2016'!AH99</f>
        <v>0</v>
      </c>
      <c r="P99" s="312">
        <f>'청년 상시근로자수-2016'!AI99</f>
        <v>0</v>
      </c>
      <c r="Q99" s="313">
        <f>'청년 상시근로자수-2016'!AJ99</f>
        <v>0</v>
      </c>
      <c r="R99" s="314">
        <f>'청년 상시근로자수-2016'!AL99</f>
        <v>0</v>
      </c>
      <c r="S99" s="312">
        <f>'청년 상시근로자수-2016'!AM99</f>
        <v>0</v>
      </c>
      <c r="T99" s="313">
        <f>'청년 상시근로자수-2016'!AN99</f>
        <v>0</v>
      </c>
      <c r="U99" s="314">
        <f>'청년 상시근로자수-2016'!AP99</f>
        <v>0</v>
      </c>
      <c r="V99" s="312">
        <f>'청년 상시근로자수-2016'!AQ99</f>
        <v>0</v>
      </c>
      <c r="W99" s="313">
        <f>'청년 상시근로자수-2016'!AR99</f>
        <v>0</v>
      </c>
      <c r="X99" s="314">
        <f>'청년 상시근로자수-2016'!AT99</f>
        <v>0</v>
      </c>
      <c r="Y99" s="312">
        <f>'청년 상시근로자수-2016'!AU99</f>
        <v>0</v>
      </c>
      <c r="Z99" s="313">
        <f>'청년 상시근로자수-2016'!AV99</f>
        <v>0</v>
      </c>
      <c r="AA99" s="314">
        <f>'청년 상시근로자수-2016'!AX99</f>
        <v>0</v>
      </c>
      <c r="AB99" s="312">
        <f>'청년 상시근로자수-2016'!AY99</f>
        <v>0</v>
      </c>
      <c r="AC99" s="313">
        <f>'청년 상시근로자수-2016'!AZ99</f>
        <v>0</v>
      </c>
      <c r="AD99" s="314">
        <f>'청년 상시근로자수-2016'!BB99</f>
        <v>0</v>
      </c>
      <c r="AE99" s="312">
        <f>'청년 상시근로자수-2016'!BC99</f>
        <v>0</v>
      </c>
      <c r="AF99" s="313">
        <f>'청년 상시근로자수-2016'!BD99</f>
        <v>0</v>
      </c>
      <c r="AG99" s="314">
        <f>'청년 상시근로자수-2016'!BF99</f>
        <v>0</v>
      </c>
      <c r="AH99" s="312">
        <f>'청년 상시근로자수-2016'!BG99</f>
        <v>0</v>
      </c>
      <c r="AI99" s="313">
        <f>'청년 상시근로자수-2016'!BH99</f>
        <v>0</v>
      </c>
      <c r="AJ99" s="314">
        <f>'청년 상시근로자수-2016'!BJ99</f>
        <v>0</v>
      </c>
      <c r="AK99" s="312">
        <f>'청년 상시근로자수-2016'!BK99</f>
        <v>0</v>
      </c>
      <c r="AL99" s="313">
        <f>'청년 상시근로자수-2016'!BL99</f>
        <v>0</v>
      </c>
      <c r="AM99" s="314">
        <f>'청년 상시근로자수-2016'!BN99</f>
        <v>0</v>
      </c>
      <c r="AN99" s="312">
        <f>'청년 상시근로자수-2016'!BO99</f>
        <v>0</v>
      </c>
      <c r="AO99" s="313">
        <f>'청년 상시근로자수-2016'!BP99</f>
        <v>0</v>
      </c>
      <c r="AP99" s="314">
        <f>'청년 상시근로자수-2016'!BR99</f>
        <v>0</v>
      </c>
      <c r="AQ99" s="429">
        <f t="shared" si="5"/>
        <v>0</v>
      </c>
      <c r="AR99" s="336">
        <f t="shared" si="6"/>
        <v>0</v>
      </c>
      <c r="AS99" s="358">
        <f>'청년 상시근로자수-2016'!CE99</f>
        <v>0</v>
      </c>
      <c r="AT99" s="359">
        <f>'청년 상시근로자수-2016'!CF99</f>
        <v>0</v>
      </c>
      <c r="AU99" s="340">
        <f t="shared" si="7"/>
        <v>0</v>
      </c>
      <c r="AV99" s="308" t="str">
        <f t="shared" si="8"/>
        <v/>
      </c>
    </row>
    <row r="100" spans="1:48" hidden="1">
      <c r="A100" s="327">
        <f t="shared" si="9"/>
        <v>96</v>
      </c>
      <c r="B100" s="318" t="str">
        <f>IF('청년 상시근로자수-2016'!C100="","",'청년 상시근로자수-2016'!C100)</f>
        <v/>
      </c>
      <c r="C100" s="319" t="str">
        <f>IF('청년 상시근로자수-2016'!E100="","",'청년 상시근로자수-2016'!E100)</f>
        <v/>
      </c>
      <c r="D100" s="332" t="str">
        <f>IF('청년 상시근로자수-2016'!I100="","",'청년 상시근로자수-2016'!I100)</f>
        <v/>
      </c>
      <c r="E100" s="332" t="str">
        <f>IF('청년 상시근로자수-2016'!J100="","",'청년 상시근로자수-2016'!J100)</f>
        <v/>
      </c>
      <c r="F100" s="424" t="str">
        <f>IF('청년 상시근로자수-2016'!H100="","",'청년 상시근로자수-2016'!H100)</f>
        <v/>
      </c>
      <c r="G100" s="312">
        <f>'청년 상시근로자수-2016'!W100</f>
        <v>0</v>
      </c>
      <c r="H100" s="313">
        <f>'청년 상시근로자수-2016'!X100</f>
        <v>0</v>
      </c>
      <c r="I100" s="314">
        <f>'청년 상시근로자수-2016'!Z100</f>
        <v>0</v>
      </c>
      <c r="J100" s="312">
        <f>'청년 상시근로자수-2016'!AA100</f>
        <v>0</v>
      </c>
      <c r="K100" s="313">
        <f>'청년 상시근로자수-2016'!AB100</f>
        <v>0</v>
      </c>
      <c r="L100" s="314">
        <f>'청년 상시근로자수-2016'!AD100</f>
        <v>0</v>
      </c>
      <c r="M100" s="312">
        <f>'청년 상시근로자수-2016'!AE100</f>
        <v>0</v>
      </c>
      <c r="N100" s="313">
        <f>'청년 상시근로자수-2016'!AF100</f>
        <v>0</v>
      </c>
      <c r="O100" s="314">
        <f>'청년 상시근로자수-2016'!AH100</f>
        <v>0</v>
      </c>
      <c r="P100" s="312">
        <f>'청년 상시근로자수-2016'!AI100</f>
        <v>0</v>
      </c>
      <c r="Q100" s="313">
        <f>'청년 상시근로자수-2016'!AJ100</f>
        <v>0</v>
      </c>
      <c r="R100" s="314">
        <f>'청년 상시근로자수-2016'!AL100</f>
        <v>0</v>
      </c>
      <c r="S100" s="312">
        <f>'청년 상시근로자수-2016'!AM100</f>
        <v>0</v>
      </c>
      <c r="T100" s="313">
        <f>'청년 상시근로자수-2016'!AN100</f>
        <v>0</v>
      </c>
      <c r="U100" s="314">
        <f>'청년 상시근로자수-2016'!AP100</f>
        <v>0</v>
      </c>
      <c r="V100" s="312">
        <f>'청년 상시근로자수-2016'!AQ100</f>
        <v>0</v>
      </c>
      <c r="W100" s="313">
        <f>'청년 상시근로자수-2016'!AR100</f>
        <v>0</v>
      </c>
      <c r="X100" s="314">
        <f>'청년 상시근로자수-2016'!AT100</f>
        <v>0</v>
      </c>
      <c r="Y100" s="312">
        <f>'청년 상시근로자수-2016'!AU100</f>
        <v>0</v>
      </c>
      <c r="Z100" s="313">
        <f>'청년 상시근로자수-2016'!AV100</f>
        <v>0</v>
      </c>
      <c r="AA100" s="314">
        <f>'청년 상시근로자수-2016'!AX100</f>
        <v>0</v>
      </c>
      <c r="AB100" s="312">
        <f>'청년 상시근로자수-2016'!AY100</f>
        <v>0</v>
      </c>
      <c r="AC100" s="313">
        <f>'청년 상시근로자수-2016'!AZ100</f>
        <v>0</v>
      </c>
      <c r="AD100" s="314">
        <f>'청년 상시근로자수-2016'!BB100</f>
        <v>0</v>
      </c>
      <c r="AE100" s="312">
        <f>'청년 상시근로자수-2016'!BC100</f>
        <v>0</v>
      </c>
      <c r="AF100" s="313">
        <f>'청년 상시근로자수-2016'!BD100</f>
        <v>0</v>
      </c>
      <c r="AG100" s="314">
        <f>'청년 상시근로자수-2016'!BF100</f>
        <v>0</v>
      </c>
      <c r="AH100" s="312">
        <f>'청년 상시근로자수-2016'!BG100</f>
        <v>0</v>
      </c>
      <c r="AI100" s="313">
        <f>'청년 상시근로자수-2016'!BH100</f>
        <v>0</v>
      </c>
      <c r="AJ100" s="314">
        <f>'청년 상시근로자수-2016'!BJ100</f>
        <v>0</v>
      </c>
      <c r="AK100" s="312">
        <f>'청년 상시근로자수-2016'!BK100</f>
        <v>0</v>
      </c>
      <c r="AL100" s="313">
        <f>'청년 상시근로자수-2016'!BL100</f>
        <v>0</v>
      </c>
      <c r="AM100" s="314">
        <f>'청년 상시근로자수-2016'!BN100</f>
        <v>0</v>
      </c>
      <c r="AN100" s="312">
        <f>'청년 상시근로자수-2016'!BO100</f>
        <v>0</v>
      </c>
      <c r="AO100" s="313">
        <f>'청년 상시근로자수-2016'!BP100</f>
        <v>0</v>
      </c>
      <c r="AP100" s="314">
        <f>'청년 상시근로자수-2016'!BR100</f>
        <v>0</v>
      </c>
      <c r="AQ100" s="429">
        <f t="shared" si="5"/>
        <v>0</v>
      </c>
      <c r="AR100" s="336">
        <f t="shared" si="6"/>
        <v>0</v>
      </c>
      <c r="AS100" s="358">
        <f>'청년 상시근로자수-2016'!CE100</f>
        <v>0</v>
      </c>
      <c r="AT100" s="359">
        <f>'청년 상시근로자수-2016'!CF100</f>
        <v>0</v>
      </c>
      <c r="AU100" s="340">
        <f t="shared" si="7"/>
        <v>0</v>
      </c>
      <c r="AV100" s="308" t="str">
        <f t="shared" si="8"/>
        <v/>
      </c>
    </row>
    <row r="101" spans="1:48" hidden="1">
      <c r="A101" s="327">
        <f t="shared" si="9"/>
        <v>97</v>
      </c>
      <c r="B101" s="318" t="str">
        <f>IF('청년 상시근로자수-2016'!C101="","",'청년 상시근로자수-2016'!C101)</f>
        <v/>
      </c>
      <c r="C101" s="319" t="str">
        <f>IF('청년 상시근로자수-2016'!E101="","",'청년 상시근로자수-2016'!E101)</f>
        <v/>
      </c>
      <c r="D101" s="332" t="str">
        <f>IF('청년 상시근로자수-2016'!I101="","",'청년 상시근로자수-2016'!I101)</f>
        <v/>
      </c>
      <c r="E101" s="332" t="str">
        <f>IF('청년 상시근로자수-2016'!J101="","",'청년 상시근로자수-2016'!J101)</f>
        <v/>
      </c>
      <c r="F101" s="424" t="str">
        <f>IF('청년 상시근로자수-2016'!H101="","",'청년 상시근로자수-2016'!H101)</f>
        <v/>
      </c>
      <c r="G101" s="312">
        <f>'청년 상시근로자수-2016'!W101</f>
        <v>0</v>
      </c>
      <c r="H101" s="313">
        <f>'청년 상시근로자수-2016'!X101</f>
        <v>0</v>
      </c>
      <c r="I101" s="314">
        <f>'청년 상시근로자수-2016'!Z101</f>
        <v>0</v>
      </c>
      <c r="J101" s="312">
        <f>'청년 상시근로자수-2016'!AA101</f>
        <v>0</v>
      </c>
      <c r="K101" s="313">
        <f>'청년 상시근로자수-2016'!AB101</f>
        <v>0</v>
      </c>
      <c r="L101" s="314">
        <f>'청년 상시근로자수-2016'!AD101</f>
        <v>0</v>
      </c>
      <c r="M101" s="312">
        <f>'청년 상시근로자수-2016'!AE101</f>
        <v>0</v>
      </c>
      <c r="N101" s="313">
        <f>'청년 상시근로자수-2016'!AF101</f>
        <v>0</v>
      </c>
      <c r="O101" s="314">
        <f>'청년 상시근로자수-2016'!AH101</f>
        <v>0</v>
      </c>
      <c r="P101" s="312">
        <f>'청년 상시근로자수-2016'!AI101</f>
        <v>0</v>
      </c>
      <c r="Q101" s="313">
        <f>'청년 상시근로자수-2016'!AJ101</f>
        <v>0</v>
      </c>
      <c r="R101" s="314">
        <f>'청년 상시근로자수-2016'!AL101</f>
        <v>0</v>
      </c>
      <c r="S101" s="312">
        <f>'청년 상시근로자수-2016'!AM101</f>
        <v>0</v>
      </c>
      <c r="T101" s="313">
        <f>'청년 상시근로자수-2016'!AN101</f>
        <v>0</v>
      </c>
      <c r="U101" s="314">
        <f>'청년 상시근로자수-2016'!AP101</f>
        <v>0</v>
      </c>
      <c r="V101" s="312">
        <f>'청년 상시근로자수-2016'!AQ101</f>
        <v>0</v>
      </c>
      <c r="W101" s="313">
        <f>'청년 상시근로자수-2016'!AR101</f>
        <v>0</v>
      </c>
      <c r="X101" s="314">
        <f>'청년 상시근로자수-2016'!AT101</f>
        <v>0</v>
      </c>
      <c r="Y101" s="312">
        <f>'청년 상시근로자수-2016'!AU101</f>
        <v>0</v>
      </c>
      <c r="Z101" s="313">
        <f>'청년 상시근로자수-2016'!AV101</f>
        <v>0</v>
      </c>
      <c r="AA101" s="314">
        <f>'청년 상시근로자수-2016'!AX101</f>
        <v>0</v>
      </c>
      <c r="AB101" s="312">
        <f>'청년 상시근로자수-2016'!AY101</f>
        <v>0</v>
      </c>
      <c r="AC101" s="313">
        <f>'청년 상시근로자수-2016'!AZ101</f>
        <v>0</v>
      </c>
      <c r="AD101" s="314">
        <f>'청년 상시근로자수-2016'!BB101</f>
        <v>0</v>
      </c>
      <c r="AE101" s="312">
        <f>'청년 상시근로자수-2016'!BC101</f>
        <v>0</v>
      </c>
      <c r="AF101" s="313">
        <f>'청년 상시근로자수-2016'!BD101</f>
        <v>0</v>
      </c>
      <c r="AG101" s="314">
        <f>'청년 상시근로자수-2016'!BF101</f>
        <v>0</v>
      </c>
      <c r="AH101" s="312">
        <f>'청년 상시근로자수-2016'!BG101</f>
        <v>0</v>
      </c>
      <c r="AI101" s="313">
        <f>'청년 상시근로자수-2016'!BH101</f>
        <v>0</v>
      </c>
      <c r="AJ101" s="314">
        <f>'청년 상시근로자수-2016'!BJ101</f>
        <v>0</v>
      </c>
      <c r="AK101" s="312">
        <f>'청년 상시근로자수-2016'!BK101</f>
        <v>0</v>
      </c>
      <c r="AL101" s="313">
        <f>'청년 상시근로자수-2016'!BL101</f>
        <v>0</v>
      </c>
      <c r="AM101" s="314">
        <f>'청년 상시근로자수-2016'!BN101</f>
        <v>0</v>
      </c>
      <c r="AN101" s="312">
        <f>'청년 상시근로자수-2016'!BO101</f>
        <v>0</v>
      </c>
      <c r="AO101" s="313">
        <f>'청년 상시근로자수-2016'!BP101</f>
        <v>0</v>
      </c>
      <c r="AP101" s="314">
        <f>'청년 상시근로자수-2016'!BR101</f>
        <v>0</v>
      </c>
      <c r="AQ101" s="429">
        <f t="shared" si="5"/>
        <v>0</v>
      </c>
      <c r="AR101" s="336">
        <f t="shared" si="6"/>
        <v>0</v>
      </c>
      <c r="AS101" s="358">
        <f>'청년 상시근로자수-2016'!CE101</f>
        <v>0</v>
      </c>
      <c r="AT101" s="359">
        <f>'청년 상시근로자수-2016'!CF101</f>
        <v>0</v>
      </c>
      <c r="AU101" s="340">
        <f t="shared" si="7"/>
        <v>0</v>
      </c>
      <c r="AV101" s="308" t="str">
        <f t="shared" si="8"/>
        <v/>
      </c>
    </row>
    <row r="102" spans="1:48" hidden="1">
      <c r="A102" s="327">
        <f t="shared" si="9"/>
        <v>98</v>
      </c>
      <c r="B102" s="318" t="str">
        <f>IF('청년 상시근로자수-2016'!C102="","",'청년 상시근로자수-2016'!C102)</f>
        <v/>
      </c>
      <c r="C102" s="319" t="str">
        <f>IF('청년 상시근로자수-2016'!E102="","",'청년 상시근로자수-2016'!E102)</f>
        <v/>
      </c>
      <c r="D102" s="332" t="str">
        <f>IF('청년 상시근로자수-2016'!I102="","",'청년 상시근로자수-2016'!I102)</f>
        <v/>
      </c>
      <c r="E102" s="332" t="str">
        <f>IF('청년 상시근로자수-2016'!J102="","",'청년 상시근로자수-2016'!J102)</f>
        <v/>
      </c>
      <c r="F102" s="424" t="str">
        <f>IF('청년 상시근로자수-2016'!H102="","",'청년 상시근로자수-2016'!H102)</f>
        <v/>
      </c>
      <c r="G102" s="312">
        <f>'청년 상시근로자수-2016'!W102</f>
        <v>0</v>
      </c>
      <c r="H102" s="313">
        <f>'청년 상시근로자수-2016'!X102</f>
        <v>0</v>
      </c>
      <c r="I102" s="314">
        <f>'청년 상시근로자수-2016'!Z102</f>
        <v>0</v>
      </c>
      <c r="J102" s="312">
        <f>'청년 상시근로자수-2016'!AA102</f>
        <v>0</v>
      </c>
      <c r="K102" s="313">
        <f>'청년 상시근로자수-2016'!AB102</f>
        <v>0</v>
      </c>
      <c r="L102" s="314">
        <f>'청년 상시근로자수-2016'!AD102</f>
        <v>0</v>
      </c>
      <c r="M102" s="312">
        <f>'청년 상시근로자수-2016'!AE102</f>
        <v>0</v>
      </c>
      <c r="N102" s="313">
        <f>'청년 상시근로자수-2016'!AF102</f>
        <v>0</v>
      </c>
      <c r="O102" s="314">
        <f>'청년 상시근로자수-2016'!AH102</f>
        <v>0</v>
      </c>
      <c r="P102" s="312">
        <f>'청년 상시근로자수-2016'!AI102</f>
        <v>0</v>
      </c>
      <c r="Q102" s="313">
        <f>'청년 상시근로자수-2016'!AJ102</f>
        <v>0</v>
      </c>
      <c r="R102" s="314">
        <f>'청년 상시근로자수-2016'!AL102</f>
        <v>0</v>
      </c>
      <c r="S102" s="312">
        <f>'청년 상시근로자수-2016'!AM102</f>
        <v>0</v>
      </c>
      <c r="T102" s="313">
        <f>'청년 상시근로자수-2016'!AN102</f>
        <v>0</v>
      </c>
      <c r="U102" s="314">
        <f>'청년 상시근로자수-2016'!AP102</f>
        <v>0</v>
      </c>
      <c r="V102" s="312">
        <f>'청년 상시근로자수-2016'!AQ102</f>
        <v>0</v>
      </c>
      <c r="W102" s="313">
        <f>'청년 상시근로자수-2016'!AR102</f>
        <v>0</v>
      </c>
      <c r="X102" s="314">
        <f>'청년 상시근로자수-2016'!AT102</f>
        <v>0</v>
      </c>
      <c r="Y102" s="312">
        <f>'청년 상시근로자수-2016'!AU102</f>
        <v>0</v>
      </c>
      <c r="Z102" s="313">
        <f>'청년 상시근로자수-2016'!AV102</f>
        <v>0</v>
      </c>
      <c r="AA102" s="314">
        <f>'청년 상시근로자수-2016'!AX102</f>
        <v>0</v>
      </c>
      <c r="AB102" s="312">
        <f>'청년 상시근로자수-2016'!AY102</f>
        <v>0</v>
      </c>
      <c r="AC102" s="313">
        <f>'청년 상시근로자수-2016'!AZ102</f>
        <v>0</v>
      </c>
      <c r="AD102" s="314">
        <f>'청년 상시근로자수-2016'!BB102</f>
        <v>0</v>
      </c>
      <c r="AE102" s="312">
        <f>'청년 상시근로자수-2016'!BC102</f>
        <v>0</v>
      </c>
      <c r="AF102" s="313">
        <f>'청년 상시근로자수-2016'!BD102</f>
        <v>0</v>
      </c>
      <c r="AG102" s="314">
        <f>'청년 상시근로자수-2016'!BF102</f>
        <v>0</v>
      </c>
      <c r="AH102" s="312">
        <f>'청년 상시근로자수-2016'!BG102</f>
        <v>0</v>
      </c>
      <c r="AI102" s="313">
        <f>'청년 상시근로자수-2016'!BH102</f>
        <v>0</v>
      </c>
      <c r="AJ102" s="314">
        <f>'청년 상시근로자수-2016'!BJ102</f>
        <v>0</v>
      </c>
      <c r="AK102" s="312">
        <f>'청년 상시근로자수-2016'!BK102</f>
        <v>0</v>
      </c>
      <c r="AL102" s="313">
        <f>'청년 상시근로자수-2016'!BL102</f>
        <v>0</v>
      </c>
      <c r="AM102" s="314">
        <f>'청년 상시근로자수-2016'!BN102</f>
        <v>0</v>
      </c>
      <c r="AN102" s="312">
        <f>'청년 상시근로자수-2016'!BO102</f>
        <v>0</v>
      </c>
      <c r="AO102" s="313">
        <f>'청년 상시근로자수-2016'!BP102</f>
        <v>0</v>
      </c>
      <c r="AP102" s="314">
        <f>'청년 상시근로자수-2016'!BR102</f>
        <v>0</v>
      </c>
      <c r="AQ102" s="429">
        <f t="shared" si="5"/>
        <v>0</v>
      </c>
      <c r="AR102" s="336">
        <f t="shared" si="6"/>
        <v>0</v>
      </c>
      <c r="AS102" s="358">
        <f>'청년 상시근로자수-2016'!CE102</f>
        <v>0</v>
      </c>
      <c r="AT102" s="359">
        <f>'청년 상시근로자수-2016'!CF102</f>
        <v>0</v>
      </c>
      <c r="AU102" s="340">
        <f t="shared" si="7"/>
        <v>0</v>
      </c>
      <c r="AV102" s="308" t="str">
        <f t="shared" si="8"/>
        <v/>
      </c>
    </row>
    <row r="103" spans="1:48" hidden="1">
      <c r="A103" s="327">
        <f t="shared" si="9"/>
        <v>99</v>
      </c>
      <c r="B103" s="318" t="str">
        <f>IF('청년 상시근로자수-2016'!C103="","",'청년 상시근로자수-2016'!C103)</f>
        <v/>
      </c>
      <c r="C103" s="319" t="str">
        <f>IF('청년 상시근로자수-2016'!E103="","",'청년 상시근로자수-2016'!E103)</f>
        <v/>
      </c>
      <c r="D103" s="332" t="str">
        <f>IF('청년 상시근로자수-2016'!I103="","",'청년 상시근로자수-2016'!I103)</f>
        <v/>
      </c>
      <c r="E103" s="332" t="str">
        <f>IF('청년 상시근로자수-2016'!J103="","",'청년 상시근로자수-2016'!J103)</f>
        <v/>
      </c>
      <c r="F103" s="424" t="str">
        <f>IF('청년 상시근로자수-2016'!H103="","",'청년 상시근로자수-2016'!H103)</f>
        <v/>
      </c>
      <c r="G103" s="312">
        <f>'청년 상시근로자수-2016'!W103</f>
        <v>0</v>
      </c>
      <c r="H103" s="313">
        <f>'청년 상시근로자수-2016'!X103</f>
        <v>0</v>
      </c>
      <c r="I103" s="314">
        <f>'청년 상시근로자수-2016'!Z103</f>
        <v>0</v>
      </c>
      <c r="J103" s="312">
        <f>'청년 상시근로자수-2016'!AA103</f>
        <v>0</v>
      </c>
      <c r="K103" s="313">
        <f>'청년 상시근로자수-2016'!AB103</f>
        <v>0</v>
      </c>
      <c r="L103" s="314">
        <f>'청년 상시근로자수-2016'!AD103</f>
        <v>0</v>
      </c>
      <c r="M103" s="312">
        <f>'청년 상시근로자수-2016'!AE103</f>
        <v>0</v>
      </c>
      <c r="N103" s="313">
        <f>'청년 상시근로자수-2016'!AF103</f>
        <v>0</v>
      </c>
      <c r="O103" s="314">
        <f>'청년 상시근로자수-2016'!AH103</f>
        <v>0</v>
      </c>
      <c r="P103" s="312">
        <f>'청년 상시근로자수-2016'!AI103</f>
        <v>0</v>
      </c>
      <c r="Q103" s="313">
        <f>'청년 상시근로자수-2016'!AJ103</f>
        <v>0</v>
      </c>
      <c r="R103" s="314">
        <f>'청년 상시근로자수-2016'!AL103</f>
        <v>0</v>
      </c>
      <c r="S103" s="312">
        <f>'청년 상시근로자수-2016'!AM103</f>
        <v>0</v>
      </c>
      <c r="T103" s="313">
        <f>'청년 상시근로자수-2016'!AN103</f>
        <v>0</v>
      </c>
      <c r="U103" s="314">
        <f>'청년 상시근로자수-2016'!AP103</f>
        <v>0</v>
      </c>
      <c r="V103" s="312">
        <f>'청년 상시근로자수-2016'!AQ103</f>
        <v>0</v>
      </c>
      <c r="W103" s="313">
        <f>'청년 상시근로자수-2016'!AR103</f>
        <v>0</v>
      </c>
      <c r="X103" s="314">
        <f>'청년 상시근로자수-2016'!AT103</f>
        <v>0</v>
      </c>
      <c r="Y103" s="312">
        <f>'청년 상시근로자수-2016'!AU103</f>
        <v>0</v>
      </c>
      <c r="Z103" s="313">
        <f>'청년 상시근로자수-2016'!AV103</f>
        <v>0</v>
      </c>
      <c r="AA103" s="314">
        <f>'청년 상시근로자수-2016'!AX103</f>
        <v>0</v>
      </c>
      <c r="AB103" s="312">
        <f>'청년 상시근로자수-2016'!AY103</f>
        <v>0</v>
      </c>
      <c r="AC103" s="313">
        <f>'청년 상시근로자수-2016'!AZ103</f>
        <v>0</v>
      </c>
      <c r="AD103" s="314">
        <f>'청년 상시근로자수-2016'!BB103</f>
        <v>0</v>
      </c>
      <c r="AE103" s="312">
        <f>'청년 상시근로자수-2016'!BC103</f>
        <v>0</v>
      </c>
      <c r="AF103" s="313">
        <f>'청년 상시근로자수-2016'!BD103</f>
        <v>0</v>
      </c>
      <c r="AG103" s="314">
        <f>'청년 상시근로자수-2016'!BF103</f>
        <v>0</v>
      </c>
      <c r="AH103" s="312">
        <f>'청년 상시근로자수-2016'!BG103</f>
        <v>0</v>
      </c>
      <c r="AI103" s="313">
        <f>'청년 상시근로자수-2016'!BH103</f>
        <v>0</v>
      </c>
      <c r="AJ103" s="314">
        <f>'청년 상시근로자수-2016'!BJ103</f>
        <v>0</v>
      </c>
      <c r="AK103" s="312">
        <f>'청년 상시근로자수-2016'!BK103</f>
        <v>0</v>
      </c>
      <c r="AL103" s="313">
        <f>'청년 상시근로자수-2016'!BL103</f>
        <v>0</v>
      </c>
      <c r="AM103" s="314">
        <f>'청년 상시근로자수-2016'!BN103</f>
        <v>0</v>
      </c>
      <c r="AN103" s="312">
        <f>'청년 상시근로자수-2016'!BO103</f>
        <v>0</v>
      </c>
      <c r="AO103" s="313">
        <f>'청년 상시근로자수-2016'!BP103</f>
        <v>0</v>
      </c>
      <c r="AP103" s="314">
        <f>'청년 상시근로자수-2016'!BR103</f>
        <v>0</v>
      </c>
      <c r="AQ103" s="429">
        <f t="shared" si="5"/>
        <v>0</v>
      </c>
      <c r="AR103" s="336">
        <f t="shared" si="6"/>
        <v>0</v>
      </c>
      <c r="AS103" s="358">
        <f>'청년 상시근로자수-2016'!CE103</f>
        <v>0</v>
      </c>
      <c r="AT103" s="359">
        <f>'청년 상시근로자수-2016'!CF103</f>
        <v>0</v>
      </c>
      <c r="AU103" s="340">
        <f t="shared" si="7"/>
        <v>0</v>
      </c>
      <c r="AV103" s="308" t="str">
        <f t="shared" si="8"/>
        <v/>
      </c>
    </row>
    <row r="104" spans="1:48" ht="10.5" hidden="1" thickBot="1">
      <c r="A104" s="328">
        <f t="shared" si="9"/>
        <v>100</v>
      </c>
      <c r="B104" s="318" t="str">
        <f>IF('청년 상시근로자수-2016'!C104="","",'청년 상시근로자수-2016'!C104)</f>
        <v/>
      </c>
      <c r="C104" s="319" t="str">
        <f>IF('청년 상시근로자수-2016'!E104="","",'청년 상시근로자수-2016'!E104)</f>
        <v/>
      </c>
      <c r="D104" s="332" t="str">
        <f>IF('청년 상시근로자수-2016'!I104="","",'청년 상시근로자수-2016'!I104)</f>
        <v/>
      </c>
      <c r="E104" s="332" t="str">
        <f>IF('청년 상시근로자수-2016'!J104="","",'청년 상시근로자수-2016'!J104)</f>
        <v/>
      </c>
      <c r="F104" s="424" t="str">
        <f>IF('청년 상시근로자수-2016'!H104="","",'청년 상시근로자수-2016'!H104)</f>
        <v/>
      </c>
      <c r="G104" s="312">
        <f>'청년 상시근로자수-2016'!W104</f>
        <v>0</v>
      </c>
      <c r="H104" s="313">
        <f>'청년 상시근로자수-2016'!X104</f>
        <v>0</v>
      </c>
      <c r="I104" s="314">
        <f>'청년 상시근로자수-2016'!Z104</f>
        <v>0</v>
      </c>
      <c r="J104" s="312">
        <f>'청년 상시근로자수-2016'!AA104</f>
        <v>0</v>
      </c>
      <c r="K104" s="313">
        <f>'청년 상시근로자수-2016'!AB104</f>
        <v>0</v>
      </c>
      <c r="L104" s="314">
        <f>'청년 상시근로자수-2016'!AD104</f>
        <v>0</v>
      </c>
      <c r="M104" s="312">
        <f>'청년 상시근로자수-2016'!AE104</f>
        <v>0</v>
      </c>
      <c r="N104" s="313">
        <f>'청년 상시근로자수-2016'!AF104</f>
        <v>0</v>
      </c>
      <c r="O104" s="314">
        <f>'청년 상시근로자수-2016'!AH104</f>
        <v>0</v>
      </c>
      <c r="P104" s="312">
        <f>'청년 상시근로자수-2016'!AI104</f>
        <v>0</v>
      </c>
      <c r="Q104" s="313">
        <f>'청년 상시근로자수-2016'!AJ104</f>
        <v>0</v>
      </c>
      <c r="R104" s="314">
        <f>'청년 상시근로자수-2016'!AL104</f>
        <v>0</v>
      </c>
      <c r="S104" s="312">
        <f>'청년 상시근로자수-2016'!AM104</f>
        <v>0</v>
      </c>
      <c r="T104" s="313">
        <f>'청년 상시근로자수-2016'!AN104</f>
        <v>0</v>
      </c>
      <c r="U104" s="314">
        <f>'청년 상시근로자수-2016'!AP104</f>
        <v>0</v>
      </c>
      <c r="V104" s="312">
        <f>'청년 상시근로자수-2016'!AQ104</f>
        <v>0</v>
      </c>
      <c r="W104" s="313">
        <f>'청년 상시근로자수-2016'!AR104</f>
        <v>0</v>
      </c>
      <c r="X104" s="314">
        <f>'청년 상시근로자수-2016'!AT104</f>
        <v>0</v>
      </c>
      <c r="Y104" s="312">
        <f>'청년 상시근로자수-2016'!AU104</f>
        <v>0</v>
      </c>
      <c r="Z104" s="313">
        <f>'청년 상시근로자수-2016'!AV104</f>
        <v>0</v>
      </c>
      <c r="AA104" s="314">
        <f>'청년 상시근로자수-2016'!AX104</f>
        <v>0</v>
      </c>
      <c r="AB104" s="312">
        <f>'청년 상시근로자수-2016'!AY104</f>
        <v>0</v>
      </c>
      <c r="AC104" s="313">
        <f>'청년 상시근로자수-2016'!AZ104</f>
        <v>0</v>
      </c>
      <c r="AD104" s="314">
        <f>'청년 상시근로자수-2016'!BB104</f>
        <v>0</v>
      </c>
      <c r="AE104" s="312">
        <f>'청년 상시근로자수-2016'!BC104</f>
        <v>0</v>
      </c>
      <c r="AF104" s="313">
        <f>'청년 상시근로자수-2016'!BD104</f>
        <v>0</v>
      </c>
      <c r="AG104" s="314">
        <f>'청년 상시근로자수-2016'!BF104</f>
        <v>0</v>
      </c>
      <c r="AH104" s="312">
        <f>'청년 상시근로자수-2016'!BG104</f>
        <v>0</v>
      </c>
      <c r="AI104" s="313">
        <f>'청년 상시근로자수-2016'!BH104</f>
        <v>0</v>
      </c>
      <c r="AJ104" s="314">
        <f>'청년 상시근로자수-2016'!BJ104</f>
        <v>0</v>
      </c>
      <c r="AK104" s="312">
        <f>'청년 상시근로자수-2016'!BK104</f>
        <v>0</v>
      </c>
      <c r="AL104" s="313">
        <f>'청년 상시근로자수-2016'!BL104</f>
        <v>0</v>
      </c>
      <c r="AM104" s="314">
        <f>'청년 상시근로자수-2016'!BN104</f>
        <v>0</v>
      </c>
      <c r="AN104" s="312">
        <f>'청년 상시근로자수-2016'!BO104</f>
        <v>0</v>
      </c>
      <c r="AO104" s="313">
        <f>'청년 상시근로자수-2016'!BP104</f>
        <v>0</v>
      </c>
      <c r="AP104" s="314">
        <f>'청년 상시근로자수-2016'!BR104</f>
        <v>0</v>
      </c>
      <c r="AQ104" s="429">
        <f t="shared" si="5"/>
        <v>0</v>
      </c>
      <c r="AR104" s="337">
        <f t="shared" si="6"/>
        <v>0</v>
      </c>
      <c r="AS104" s="358">
        <f>'청년 상시근로자수-2016'!CE104</f>
        <v>0</v>
      </c>
      <c r="AT104" s="359">
        <f>'청년 상시근로자수-2016'!CF104</f>
        <v>0</v>
      </c>
      <c r="AU104" s="340">
        <f t="shared" si="7"/>
        <v>0</v>
      </c>
      <c r="AV104" s="308" t="str">
        <f t="shared" si="8"/>
        <v/>
      </c>
    </row>
    <row r="105" spans="1:48" ht="10.5" thickBot="1">
      <c r="G105" s="426">
        <f t="shared" ref="G105:AP105" si="10">SUM(G5:G104)</f>
        <v>7</v>
      </c>
      <c r="H105" s="427">
        <f t="shared" si="10"/>
        <v>222</v>
      </c>
      <c r="I105" s="428">
        <f t="shared" si="10"/>
        <v>5</v>
      </c>
      <c r="J105" s="426">
        <f t="shared" si="10"/>
        <v>6</v>
      </c>
      <c r="K105" s="427">
        <f t="shared" si="10"/>
        <v>223</v>
      </c>
      <c r="L105" s="428">
        <f t="shared" si="10"/>
        <v>4</v>
      </c>
      <c r="M105" s="426">
        <f t="shared" si="10"/>
        <v>7</v>
      </c>
      <c r="N105" s="427">
        <f t="shared" si="10"/>
        <v>225</v>
      </c>
      <c r="O105" s="428">
        <f t="shared" si="10"/>
        <v>5</v>
      </c>
      <c r="P105" s="426">
        <f t="shared" si="10"/>
        <v>7</v>
      </c>
      <c r="Q105" s="427">
        <f t="shared" si="10"/>
        <v>225</v>
      </c>
      <c r="R105" s="428">
        <f t="shared" si="10"/>
        <v>5</v>
      </c>
      <c r="S105" s="426">
        <f t="shared" si="10"/>
        <v>7</v>
      </c>
      <c r="T105" s="427">
        <f t="shared" si="10"/>
        <v>225</v>
      </c>
      <c r="U105" s="428">
        <f t="shared" si="10"/>
        <v>5</v>
      </c>
      <c r="V105" s="426">
        <f t="shared" si="10"/>
        <v>7</v>
      </c>
      <c r="W105" s="427">
        <f t="shared" si="10"/>
        <v>226</v>
      </c>
      <c r="X105" s="428">
        <f t="shared" si="10"/>
        <v>5</v>
      </c>
      <c r="Y105" s="426">
        <f t="shared" si="10"/>
        <v>7</v>
      </c>
      <c r="Z105" s="427">
        <f t="shared" si="10"/>
        <v>226</v>
      </c>
      <c r="AA105" s="428">
        <f t="shared" si="10"/>
        <v>5</v>
      </c>
      <c r="AB105" s="426">
        <f t="shared" si="10"/>
        <v>7</v>
      </c>
      <c r="AC105" s="427">
        <f t="shared" si="10"/>
        <v>226</v>
      </c>
      <c r="AD105" s="428">
        <f t="shared" si="10"/>
        <v>5</v>
      </c>
      <c r="AE105" s="426">
        <f t="shared" si="10"/>
        <v>6</v>
      </c>
      <c r="AF105" s="427">
        <f t="shared" si="10"/>
        <v>229</v>
      </c>
      <c r="AG105" s="428">
        <f t="shared" si="10"/>
        <v>4</v>
      </c>
      <c r="AH105" s="426">
        <f t="shared" si="10"/>
        <v>6</v>
      </c>
      <c r="AI105" s="427">
        <f t="shared" si="10"/>
        <v>229</v>
      </c>
      <c r="AJ105" s="428">
        <f t="shared" si="10"/>
        <v>4</v>
      </c>
      <c r="AK105" s="426">
        <f t="shared" si="10"/>
        <v>6</v>
      </c>
      <c r="AL105" s="427">
        <f t="shared" si="10"/>
        <v>229</v>
      </c>
      <c r="AM105" s="428">
        <f t="shared" si="10"/>
        <v>4</v>
      </c>
      <c r="AN105" s="426">
        <f t="shared" si="10"/>
        <v>6</v>
      </c>
      <c r="AO105" s="427">
        <f t="shared" si="10"/>
        <v>229</v>
      </c>
      <c r="AP105" s="428">
        <f t="shared" si="10"/>
        <v>4</v>
      </c>
      <c r="AQ105" s="430">
        <f>SUM(AQ5:AQ104)</f>
        <v>79</v>
      </c>
      <c r="AR105" s="353">
        <f>SUM(AR5:AR104)</f>
        <v>55</v>
      </c>
      <c r="AS105" s="355">
        <f>SUM(AS5:AS104)</f>
        <v>106947841</v>
      </c>
      <c r="AT105" s="355">
        <f t="shared" ref="AT105" si="11">SUM(AT5:AT104)</f>
        <v>35730954</v>
      </c>
      <c r="AU105" s="341">
        <f>SUM(AU5:AU104)</f>
        <v>142678795</v>
      </c>
    </row>
    <row r="106" spans="1:48">
      <c r="AQ106" s="308" t="b">
        <f>'청년 상시근로자수-2016'!BS105=AQ105</f>
        <v>1</v>
      </c>
      <c r="AR106" s="346" t="b">
        <f>'청년 상시근로자수-2016'!BT105=AR105</f>
        <v>1</v>
      </c>
      <c r="AS106" s="346" t="b">
        <f>'청년 상시근로자수-2016'!CE105=AS105</f>
        <v>1</v>
      </c>
      <c r="AT106" s="346" t="b">
        <f>'청년 상시근로자수-2016'!CF105=AT105</f>
        <v>1</v>
      </c>
      <c r="AU106" s="346" t="b">
        <f>'청년 상시근로자수-2016'!CG105=AU105</f>
        <v>1</v>
      </c>
    </row>
    <row r="107" spans="1:48" ht="16.5" customHeight="1">
      <c r="AN107" s="1229" t="str">
        <f>'고용증대 상시근로자수-2017(장애인적용)'!BR106</f>
        <v>사업연도월수</v>
      </c>
      <c r="AO107" s="1229"/>
      <c r="AP107" s="1229"/>
      <c r="AQ107" s="348">
        <f>'고용증대 상시근로자수-2017(장애인적용)'!BS106</f>
        <v>12</v>
      </c>
      <c r="AR107" s="348">
        <f>AQ107</f>
        <v>12</v>
      </c>
      <c r="AT107" s="351"/>
    </row>
    <row r="108" spans="1:48" ht="16.5" customHeight="1">
      <c r="AN108" s="1229" t="s">
        <v>671</v>
      </c>
      <c r="AO108" s="1229"/>
      <c r="AP108" s="1229"/>
      <c r="AQ108" s="352">
        <f>AQ105/AQ107</f>
        <v>6.583333333333333</v>
      </c>
      <c r="AR108" s="352">
        <f>AR105/AR107</f>
        <v>4.583333333333333</v>
      </c>
      <c r="AT108" s="351"/>
    </row>
    <row r="109" spans="1:48" ht="19.5">
      <c r="AN109" s="1230" t="str">
        <f>A2</f>
        <v>2016년</v>
      </c>
      <c r="AO109" s="1230"/>
      <c r="AP109" s="1231"/>
      <c r="AQ109" s="350" t="str">
        <f>AQ4</f>
        <v>상시
근로자수</v>
      </c>
      <c r="AR109" s="362" t="str">
        <f>AR4</f>
        <v>청년
등
근로자수</v>
      </c>
    </row>
    <row r="110" spans="1:48">
      <c r="AN110" s="1232"/>
      <c r="AO110" s="1232"/>
      <c r="AP110" s="1233"/>
      <c r="AQ110" s="354">
        <f>'청년 상시근로자수-2016'!BS110</f>
        <v>6.58</v>
      </c>
      <c r="AR110" s="354">
        <f>'청년 상시근로자수-2016'!BT110</f>
        <v>4.58</v>
      </c>
    </row>
    <row r="111" spans="1:48">
      <c r="AQ111" s="347" t="b">
        <f>'청년 상시근로자수-2016'!BS110=AQ110</f>
        <v>1</v>
      </c>
      <c r="AR111" s="308" t="b">
        <f>'청년 상시근로자수-2016'!BT110=AR110</f>
        <v>1</v>
      </c>
    </row>
  </sheetData>
  <mergeCells count="23">
    <mergeCell ref="AQ3:AR3"/>
    <mergeCell ref="AS3:AU3"/>
    <mergeCell ref="AN107:AP107"/>
    <mergeCell ref="AN108:AP108"/>
    <mergeCell ref="AN109:AP110"/>
    <mergeCell ref="AN3:AP3"/>
    <mergeCell ref="Y3:AA3"/>
    <mergeCell ref="AB3:AD3"/>
    <mergeCell ref="AE3:AG3"/>
    <mergeCell ref="AH3:AJ3"/>
    <mergeCell ref="AK3:AM3"/>
    <mergeCell ref="V3:X3"/>
    <mergeCell ref="A3:A4"/>
    <mergeCell ref="B3:B4"/>
    <mergeCell ref="C3:C4"/>
    <mergeCell ref="D3:D4"/>
    <mergeCell ref="E3:E4"/>
    <mergeCell ref="F3:F4"/>
    <mergeCell ref="G3:I3"/>
    <mergeCell ref="J3:L3"/>
    <mergeCell ref="M3:O3"/>
    <mergeCell ref="P3:R3"/>
    <mergeCell ref="S3:U3"/>
  </mergeCells>
  <phoneticPr fontId="2" type="noConversion"/>
  <conditionalFormatting sqref="F5:F104">
    <cfRule type="cellIs" dxfId="762" priority="24" operator="equal">
      <formula>"남"</formula>
    </cfRule>
  </conditionalFormatting>
  <conditionalFormatting sqref="G5:G104">
    <cfRule type="cellIs" dxfId="761" priority="23" operator="equal">
      <formula>1</formula>
    </cfRule>
  </conditionalFormatting>
  <conditionalFormatting sqref="G5:G104">
    <cfRule type="cellIs" dxfId="760" priority="22" operator="equal">
      <formula>0</formula>
    </cfRule>
  </conditionalFormatting>
  <conditionalFormatting sqref="H5:H104">
    <cfRule type="cellIs" dxfId="759" priority="21" operator="equal">
      <formula>1</formula>
    </cfRule>
  </conditionalFormatting>
  <conditionalFormatting sqref="H5:H104">
    <cfRule type="cellIs" dxfId="758" priority="20" operator="lessThan">
      <formula>30</formula>
    </cfRule>
  </conditionalFormatting>
  <conditionalFormatting sqref="H5:H104">
    <cfRule type="cellIs" dxfId="757" priority="19" operator="between">
      <formula>30</formula>
      <formula>31</formula>
    </cfRule>
  </conditionalFormatting>
  <conditionalFormatting sqref="I5:I104">
    <cfRule type="cellIs" dxfId="756" priority="18" operator="equal">
      <formula>1</formula>
    </cfRule>
  </conditionalFormatting>
  <conditionalFormatting sqref="M5:M104 P5:P104 S5:S104 V5:V104 Y5:Y104 AB5:AB104 AE5:AE104 AH5:AH104 AK5:AK104 AN5:AN104 J5:J104">
    <cfRule type="cellIs" dxfId="755" priority="17" operator="equal">
      <formula>1</formula>
    </cfRule>
  </conditionalFormatting>
  <conditionalFormatting sqref="M5:M104 P5:P104 S5:S104 V5:V104 Y5:Y104 AB5:AB104 AE5:AE104 AH5:AH104 AK5:AK104 AN5:AN104 J5:J104">
    <cfRule type="cellIs" dxfId="754" priority="16" operator="equal">
      <formula>0</formula>
    </cfRule>
  </conditionalFormatting>
  <conditionalFormatting sqref="N5:N104 Q5:Q104 T5:T104 W5:W104 Z5:Z104 AC5:AC104 AF5:AF104 AI5:AI104 AL5:AL104 AO5:AO104 K5:K104">
    <cfRule type="cellIs" dxfId="753" priority="15" operator="equal">
      <formula>1</formula>
    </cfRule>
  </conditionalFormatting>
  <conditionalFormatting sqref="N5:N104 Q5:Q104 T5:T104 W5:W104 Z5:Z104 AC5:AC104 AF5:AF104 AI5:AI104 AL5:AL104 AO5:AO104 K5:K104">
    <cfRule type="cellIs" dxfId="752" priority="14" operator="lessThan">
      <formula>30</formula>
    </cfRule>
  </conditionalFormatting>
  <conditionalFormatting sqref="N5:N104 Q5:Q104 T5:T104 W5:W104 Z5:Z104 AC5:AC104 AF5:AF104 AI5:AI104 AL5:AL104 AO5:AO104 K5:K104">
    <cfRule type="cellIs" dxfId="751" priority="13" operator="between">
      <formula>30</formula>
      <formula>31</formula>
    </cfRule>
  </conditionalFormatting>
  <conditionalFormatting sqref="O5:O104 R5:R104 U5:U104 X5:X104 AA5:AA104 AD5:AD104 AG5:AG104 AJ5:AJ104 AM5:AM104 AP5:AP104 L5:L104">
    <cfRule type="cellIs" dxfId="750" priority="12" operator="equal">
      <formula>1</formula>
    </cfRule>
  </conditionalFormatting>
  <conditionalFormatting sqref="AQ5:AR104">
    <cfRule type="cellIs" dxfId="749" priority="3" operator="between">
      <formula>1</formula>
      <formula>11</formula>
    </cfRule>
    <cfRule type="cellIs" dxfId="748" priority="4" operator="equal">
      <formula>0</formula>
    </cfRule>
    <cfRule type="cellIs" dxfId="747" priority="5" operator="equal">
      <formula>12</formula>
    </cfRule>
  </conditionalFormatting>
  <conditionalFormatting sqref="AQ106:AU106">
    <cfRule type="cellIs" dxfId="746" priority="2" operator="equal">
      <formula>TRUE</formula>
    </cfRule>
  </conditionalFormatting>
  <conditionalFormatting sqref="AQ111:AR111">
    <cfRule type="cellIs" dxfId="745" priority="1" operator="equal">
      <formula>TRUE</formula>
    </cfRule>
  </conditionalFormatting>
  <pageMargins left="0.11811023622047245" right="0.11811023622047245" top="0.74803149606299213" bottom="0.74803149606299213" header="0.31496062992125984" footer="0.31496062992125984"/>
  <pageSetup paperSize="9" scale="83"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B852-21E8-4BC1-AF3E-23BC86CA4EC5}">
  <sheetPr>
    <tabColor rgb="FF7030A0"/>
  </sheetPr>
  <dimension ref="A1:AN232"/>
  <sheetViews>
    <sheetView showGridLines="0" topLeftCell="A4" workbookViewId="0">
      <selection activeCell="AC62" sqref="AC62"/>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916" t="s">
        <v>134</v>
      </c>
      <c r="B3" s="916"/>
      <c r="C3" s="916"/>
      <c r="D3" s="916"/>
      <c r="E3" s="916"/>
      <c r="F3" s="916"/>
      <c r="G3" s="916"/>
      <c r="H3" s="916"/>
      <c r="I3" s="916"/>
      <c r="J3" s="916"/>
      <c r="K3" s="916"/>
      <c r="L3" s="916"/>
      <c r="M3" s="916"/>
      <c r="N3" s="916"/>
      <c r="O3" s="916"/>
      <c r="P3" s="916"/>
      <c r="Q3" s="916"/>
      <c r="R3" s="916"/>
      <c r="S3" s="916"/>
      <c r="T3" s="916"/>
      <c r="U3" s="916"/>
      <c r="V3" s="916"/>
      <c r="W3" s="916"/>
      <c r="X3" s="916"/>
      <c r="Y3" s="916"/>
      <c r="Z3" s="916"/>
      <c r="AA3" s="916"/>
      <c r="AB3" s="84"/>
      <c r="AC3" s="130" t="s">
        <v>396</v>
      </c>
      <c r="AD3" s="84"/>
      <c r="AE3" s="84"/>
      <c r="AF3" s="112" t="s">
        <v>284</v>
      </c>
    </row>
    <row r="4" spans="1:40" ht="3.75" customHeight="1"/>
    <row r="5" spans="1:40" ht="11.25" customHeight="1">
      <c r="AA5" s="69" t="s">
        <v>135</v>
      </c>
    </row>
    <row r="6" spans="1:40">
      <c r="A6" s="917" t="s">
        <v>116</v>
      </c>
      <c r="B6" s="917"/>
      <c r="C6" s="917"/>
      <c r="D6" s="918"/>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919"/>
      <c r="B7" s="919"/>
      <c r="C7" s="919"/>
      <c r="D7" s="920"/>
      <c r="E7" s="787" t="s">
        <v>634</v>
      </c>
      <c r="F7" s="788"/>
      <c r="G7" s="788"/>
      <c r="H7" s="788"/>
      <c r="I7" s="788"/>
      <c r="J7" s="788"/>
      <c r="K7" s="788"/>
      <c r="L7" s="788"/>
      <c r="M7" s="788"/>
      <c r="N7" s="788"/>
      <c r="O7" s="788"/>
      <c r="P7" s="788"/>
      <c r="Q7" s="788"/>
      <c r="R7" s="789"/>
      <c r="S7" s="799">
        <v>3129212345</v>
      </c>
      <c r="T7" s="800"/>
      <c r="U7" s="800"/>
      <c r="V7" s="800"/>
      <c r="W7" s="800"/>
      <c r="X7" s="800"/>
      <c r="Y7" s="800"/>
      <c r="Z7" s="800"/>
      <c r="AA7" s="800"/>
      <c r="AF7" s="89" t="s">
        <v>291</v>
      </c>
    </row>
    <row r="8" spans="1:40">
      <c r="A8" s="919"/>
      <c r="B8" s="919"/>
      <c r="C8" s="919"/>
      <c r="D8" s="920"/>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919"/>
      <c r="B9" s="919"/>
      <c r="C9" s="919"/>
      <c r="D9" s="920"/>
      <c r="E9" s="787" t="s">
        <v>632</v>
      </c>
      <c r="F9" s="788"/>
      <c r="G9" s="788"/>
      <c r="H9" s="788"/>
      <c r="I9" s="788"/>
      <c r="J9" s="788"/>
      <c r="K9" s="788"/>
      <c r="L9" s="788"/>
      <c r="M9" s="788"/>
      <c r="N9" s="788"/>
      <c r="O9" s="788"/>
      <c r="P9" s="788"/>
      <c r="Q9" s="788"/>
      <c r="R9" s="789"/>
      <c r="S9" s="923">
        <v>26961</v>
      </c>
      <c r="T9" s="924"/>
      <c r="U9" s="924"/>
      <c r="V9" s="924"/>
      <c r="W9" s="924"/>
      <c r="X9" s="924"/>
      <c r="Y9" s="924"/>
      <c r="Z9" s="924"/>
      <c r="AA9" s="924"/>
      <c r="AF9" s="90" t="s">
        <v>126</v>
      </c>
    </row>
    <row r="10" spans="1:40">
      <c r="A10" s="919"/>
      <c r="B10" s="919"/>
      <c r="C10" s="919"/>
      <c r="D10" s="920"/>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919"/>
      <c r="B11" s="919"/>
      <c r="C11" s="919"/>
      <c r="D11" s="920"/>
      <c r="E11" s="79"/>
      <c r="F11" s="925" t="s">
        <v>635</v>
      </c>
      <c r="G11" s="926"/>
      <c r="H11" s="926"/>
      <c r="I11" s="926"/>
      <c r="J11" s="926"/>
      <c r="K11" s="926"/>
      <c r="L11" s="926"/>
      <c r="M11" s="926"/>
      <c r="N11" s="926"/>
      <c r="O11" s="926"/>
      <c r="P11" s="926"/>
      <c r="Q11" s="926"/>
      <c r="AF11" t="s">
        <v>285</v>
      </c>
    </row>
    <row r="12" spans="1:40">
      <c r="A12" s="921"/>
      <c r="B12" s="921"/>
      <c r="C12" s="921"/>
      <c r="D12" s="922"/>
      <c r="E12" s="78"/>
      <c r="F12" s="927"/>
      <c r="G12" s="927"/>
      <c r="H12" s="927"/>
      <c r="I12" s="927"/>
      <c r="J12" s="927"/>
      <c r="K12" s="927"/>
      <c r="L12" s="927"/>
      <c r="M12" s="927"/>
      <c r="N12" s="927"/>
      <c r="O12" s="927"/>
      <c r="P12" s="927"/>
      <c r="Q12" s="927"/>
      <c r="R12" s="70" t="s">
        <v>110</v>
      </c>
      <c r="S12" s="70"/>
      <c r="T12" s="70"/>
      <c r="U12" s="788" t="s">
        <v>128</v>
      </c>
      <c r="V12" s="928"/>
      <c r="W12" s="928"/>
      <c r="X12" s="928"/>
      <c r="Y12" s="928"/>
      <c r="Z12" s="928"/>
      <c r="AA12" s="70" t="s">
        <v>109</v>
      </c>
      <c r="AF12" t="s">
        <v>286</v>
      </c>
    </row>
    <row r="13" spans="1:40" ht="3.75" customHeight="1"/>
    <row r="14" spans="1:40" ht="26.25" customHeight="1">
      <c r="A14" s="74" t="s">
        <v>108</v>
      </c>
      <c r="B14" s="74"/>
      <c r="C14" s="74"/>
      <c r="D14" s="74"/>
      <c r="E14" s="74"/>
      <c r="F14" s="74"/>
      <c r="G14" s="74"/>
      <c r="H14" s="77"/>
      <c r="I14" s="915">
        <v>43101</v>
      </c>
      <c r="J14" s="915"/>
      <c r="K14" s="915"/>
      <c r="L14" s="915"/>
      <c r="M14" s="915"/>
      <c r="N14" s="915"/>
      <c r="O14" s="915"/>
      <c r="P14" s="74" t="s">
        <v>107</v>
      </c>
      <c r="Q14" s="74"/>
      <c r="R14" s="915">
        <f>EOMONTH(I14,11)</f>
        <v>43465</v>
      </c>
      <c r="S14" s="915"/>
      <c r="T14" s="915"/>
      <c r="U14" s="915"/>
      <c r="V14" s="915"/>
      <c r="W14" s="915"/>
      <c r="X14" s="915"/>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F18" t="s">
        <v>290</v>
      </c>
    </row>
    <row r="19" spans="1:34" ht="37.5" customHeight="1" thickBot="1">
      <c r="A19" s="853" t="s">
        <v>275</v>
      </c>
      <c r="B19" s="854"/>
      <c r="C19" s="854"/>
      <c r="D19" s="854"/>
      <c r="E19" s="854"/>
      <c r="F19" s="854"/>
      <c r="G19" s="854"/>
      <c r="H19" s="854"/>
      <c r="I19" s="854"/>
      <c r="J19" s="855" t="s">
        <v>276</v>
      </c>
      <c r="K19" s="854"/>
      <c r="L19" s="854"/>
      <c r="M19" s="854"/>
      <c r="N19" s="854"/>
      <c r="O19" s="854"/>
      <c r="P19" s="854"/>
      <c r="Q19" s="854"/>
      <c r="R19" s="854"/>
      <c r="S19" s="855" t="s">
        <v>138</v>
      </c>
      <c r="T19" s="854"/>
      <c r="U19" s="854"/>
      <c r="V19" s="854"/>
      <c r="W19" s="854"/>
      <c r="X19" s="854"/>
      <c r="Y19" s="854"/>
      <c r="Z19" s="854"/>
      <c r="AA19" s="836"/>
      <c r="AC19" s="471" t="b">
        <f>'2017결재용'!AQ110=J20</f>
        <v>1</v>
      </c>
      <c r="AF19" t="s">
        <v>163</v>
      </c>
    </row>
    <row r="20" spans="1:34" ht="17.25" thickBot="1">
      <c r="A20" s="856">
        <f>'2018결재용'!AQ110</f>
        <v>10.41</v>
      </c>
      <c r="B20" s="857"/>
      <c r="C20" s="857"/>
      <c r="D20" s="857"/>
      <c r="E20" s="857"/>
      <c r="F20" s="857"/>
      <c r="G20" s="857"/>
      <c r="H20" s="857"/>
      <c r="I20" s="857"/>
      <c r="J20" s="857">
        <f>'고용증대 상시근로자수-2017(장애인적용)'!BS110</f>
        <v>8.5</v>
      </c>
      <c r="K20" s="857"/>
      <c r="L20" s="857"/>
      <c r="M20" s="857"/>
      <c r="N20" s="857"/>
      <c r="O20" s="857"/>
      <c r="P20" s="857"/>
      <c r="Q20" s="857"/>
      <c r="R20" s="857"/>
      <c r="S20" s="913">
        <f>IF(TRUNC(A20,2)-TRUNC(J20,2)&gt;=0,TRUNC(A20,2)-TRUNC(J20,2),0)</f>
        <v>1.9100000000000001</v>
      </c>
      <c r="T20" s="913"/>
      <c r="U20" s="913"/>
      <c r="V20" s="913"/>
      <c r="W20" s="913"/>
      <c r="X20" s="913"/>
      <c r="Y20" s="913"/>
      <c r="Z20" s="913"/>
      <c r="AA20" s="914"/>
      <c r="AC20" s="109">
        <f>TRUNC(A20,2)-TRUNC(J20,2)</f>
        <v>1.9100000000000001</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853" t="s">
        <v>277</v>
      </c>
      <c r="B22" s="854"/>
      <c r="C22" s="854"/>
      <c r="D22" s="854"/>
      <c r="E22" s="854"/>
      <c r="F22" s="854"/>
      <c r="G22" s="854"/>
      <c r="H22" s="854"/>
      <c r="I22" s="854"/>
      <c r="J22" s="855" t="s">
        <v>278</v>
      </c>
      <c r="K22" s="854"/>
      <c r="L22" s="854"/>
      <c r="M22" s="854"/>
      <c r="N22" s="854"/>
      <c r="O22" s="854"/>
      <c r="P22" s="854"/>
      <c r="Q22" s="854"/>
      <c r="R22" s="854"/>
      <c r="S22" s="855" t="s">
        <v>140</v>
      </c>
      <c r="T22" s="854"/>
      <c r="U22" s="854"/>
      <c r="V22" s="854"/>
      <c r="W22" s="854"/>
      <c r="X22" s="854"/>
      <c r="Y22" s="854"/>
      <c r="Z22" s="854"/>
      <c r="AA22" s="836"/>
      <c r="AC22" s="471" t="b">
        <f>'2017결재용'!AR110=J23</f>
        <v>1</v>
      </c>
      <c r="AF22" t="s">
        <v>167</v>
      </c>
    </row>
    <row r="23" spans="1:34" ht="17.25" thickBot="1">
      <c r="A23" s="856">
        <f>'2018결재용'!AR110</f>
        <v>8.41</v>
      </c>
      <c r="B23" s="857"/>
      <c r="C23" s="857"/>
      <c r="D23" s="857"/>
      <c r="E23" s="857"/>
      <c r="F23" s="857"/>
      <c r="G23" s="857"/>
      <c r="H23" s="857"/>
      <c r="I23" s="857"/>
      <c r="J23" s="857">
        <f>'고용증대 상시근로자수-2017(장애인적용)'!BT110</f>
        <v>6.5</v>
      </c>
      <c r="K23" s="857"/>
      <c r="L23" s="857"/>
      <c r="M23" s="857"/>
      <c r="N23" s="857"/>
      <c r="O23" s="857"/>
      <c r="P23" s="857"/>
      <c r="Q23" s="857"/>
      <c r="R23" s="857"/>
      <c r="S23" s="913">
        <f>IF(TRUNC(A23,2)-TRUNC(J23,2)&gt;=0,TRUNC(A23,2)-TRUNC(J23,2),0)</f>
        <v>1.9100000000000001</v>
      </c>
      <c r="T23" s="913"/>
      <c r="U23" s="913"/>
      <c r="V23" s="913"/>
      <c r="W23" s="913"/>
      <c r="X23" s="913"/>
      <c r="Y23" s="913"/>
      <c r="Z23" s="913"/>
      <c r="AA23" s="914"/>
      <c r="AC23" s="109">
        <f>TRUNC(A23,2)-TRUNC(J23,2)</f>
        <v>1.9100000000000001</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f>T31/2</f>
        <v>11460000</v>
      </c>
    </row>
    <row r="25" spans="1:34" ht="37.5" customHeight="1" thickBot="1">
      <c r="A25" s="853" t="s">
        <v>279</v>
      </c>
      <c r="B25" s="854"/>
      <c r="C25" s="854"/>
      <c r="D25" s="854"/>
      <c r="E25" s="854"/>
      <c r="F25" s="854"/>
      <c r="G25" s="854"/>
      <c r="H25" s="854"/>
      <c r="I25" s="854"/>
      <c r="J25" s="855" t="s">
        <v>280</v>
      </c>
      <c r="K25" s="854"/>
      <c r="L25" s="854"/>
      <c r="M25" s="854"/>
      <c r="N25" s="854"/>
      <c r="O25" s="854"/>
      <c r="P25" s="854"/>
      <c r="Q25" s="854"/>
      <c r="R25" s="854"/>
      <c r="S25" s="855" t="s">
        <v>141</v>
      </c>
      <c r="T25" s="854"/>
      <c r="U25" s="854"/>
      <c r="V25" s="854"/>
      <c r="W25" s="854"/>
      <c r="X25" s="854"/>
      <c r="Y25" s="854"/>
      <c r="Z25" s="854"/>
      <c r="AA25" s="836"/>
      <c r="AD25" t="s">
        <v>636</v>
      </c>
      <c r="AE25" s="218">
        <f>AE24*5/12</f>
        <v>4775000</v>
      </c>
      <c r="AF25" t="s">
        <v>169</v>
      </c>
    </row>
    <row r="26" spans="1:34" ht="17.25" thickBot="1">
      <c r="A26" s="856">
        <f>A20-A23</f>
        <v>2</v>
      </c>
      <c r="B26" s="857"/>
      <c r="C26" s="857"/>
      <c r="D26" s="857"/>
      <c r="E26" s="857"/>
      <c r="F26" s="857"/>
      <c r="G26" s="857"/>
      <c r="H26" s="857"/>
      <c r="I26" s="857"/>
      <c r="J26" s="857">
        <f>J20-J23</f>
        <v>2</v>
      </c>
      <c r="K26" s="857"/>
      <c r="L26" s="857"/>
      <c r="M26" s="857"/>
      <c r="N26" s="857"/>
      <c r="O26" s="857"/>
      <c r="P26" s="857"/>
      <c r="Q26" s="857"/>
      <c r="R26" s="857"/>
      <c r="S26" s="913">
        <f>IF(TRUNC(A26,2)-TRUNC(J26,2)&gt;=0,TRUNC(A26,2)-TRUNC(J26,2),0)</f>
        <v>0</v>
      </c>
      <c r="T26" s="913"/>
      <c r="U26" s="913"/>
      <c r="V26" s="913"/>
      <c r="W26" s="913"/>
      <c r="X26" s="913"/>
      <c r="Y26" s="913"/>
      <c r="Z26" s="913"/>
      <c r="AA26" s="914"/>
      <c r="AC26" s="109">
        <f>TRUNC(A26,2)-TRUNC(J26,2)</f>
        <v>0</v>
      </c>
      <c r="AD26" s="220" t="s">
        <v>633</v>
      </c>
      <c r="AE26" s="221">
        <f>AE24-AE25</f>
        <v>6685000</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f>SUM(AE24:AE26)</f>
        <v>22920000</v>
      </c>
      <c r="AF27" t="s">
        <v>171</v>
      </c>
    </row>
    <row r="28" spans="1:34" ht="37.5" customHeight="1">
      <c r="A28" s="896" t="s">
        <v>143</v>
      </c>
      <c r="B28" s="853"/>
      <c r="C28" s="836" t="s">
        <v>147</v>
      </c>
      <c r="D28" s="837"/>
      <c r="E28" s="837"/>
      <c r="F28" s="837"/>
      <c r="G28" s="837"/>
      <c r="H28" s="837"/>
      <c r="I28" s="838"/>
      <c r="J28" s="897" t="s">
        <v>148</v>
      </c>
      <c r="K28" s="837"/>
      <c r="L28" s="837"/>
      <c r="M28" s="837"/>
      <c r="N28" s="837"/>
      <c r="O28" s="838"/>
      <c r="P28" s="897" t="s">
        <v>145</v>
      </c>
      <c r="Q28" s="896"/>
      <c r="R28" s="896"/>
      <c r="S28" s="853"/>
      <c r="T28" s="836" t="s">
        <v>146</v>
      </c>
      <c r="U28" s="837"/>
      <c r="V28" s="837"/>
      <c r="W28" s="837"/>
      <c r="X28" s="837"/>
      <c r="Y28" s="837"/>
      <c r="Z28" s="837"/>
      <c r="AA28" s="837"/>
      <c r="AF28" t="s">
        <v>172</v>
      </c>
    </row>
    <row r="29" spans="1:34" ht="17.25" customHeight="1">
      <c r="A29" s="888" t="s">
        <v>153</v>
      </c>
      <c r="B29" s="898"/>
      <c r="C29" s="903" t="s">
        <v>151</v>
      </c>
      <c r="D29" s="904"/>
      <c r="E29" s="889"/>
      <c r="F29" s="880" t="s">
        <v>149</v>
      </c>
      <c r="G29" s="881"/>
      <c r="H29" s="881"/>
      <c r="I29" s="882"/>
      <c r="J29" s="880"/>
      <c r="K29" s="881"/>
      <c r="L29" s="881"/>
      <c r="M29" s="881"/>
      <c r="N29" s="881"/>
      <c r="O29" s="882"/>
      <c r="P29" s="883" t="str">
        <f>TRUNC(AC29/10000000,0)&amp;"천"&amp;RIGHT(TRUNC(AC29/1000000,0),1)&amp;"백만원"</f>
        <v>1천1백만원</v>
      </c>
      <c r="Q29" s="884"/>
      <c r="R29" s="884"/>
      <c r="S29" s="885"/>
      <c r="T29" s="886"/>
      <c r="U29" s="887"/>
      <c r="V29" s="887"/>
      <c r="W29" s="887"/>
      <c r="X29" s="887"/>
      <c r="Y29" s="887"/>
      <c r="Z29" s="887"/>
      <c r="AA29" s="887"/>
      <c r="AC29" s="111">
        <v>11000000</v>
      </c>
      <c r="AF29" t="s">
        <v>173</v>
      </c>
    </row>
    <row r="30" spans="1:34" ht="17.25" customHeight="1">
      <c r="A30" s="899"/>
      <c r="B30" s="900"/>
      <c r="C30" s="905"/>
      <c r="D30" s="892"/>
      <c r="E30" s="893"/>
      <c r="F30" s="906" t="s">
        <v>348</v>
      </c>
      <c r="G30" s="907"/>
      <c r="H30" s="907"/>
      <c r="I30" s="908"/>
      <c r="J30" s="906"/>
      <c r="K30" s="907"/>
      <c r="L30" s="907"/>
      <c r="M30" s="907"/>
      <c r="N30" s="907"/>
      <c r="O30" s="908"/>
      <c r="P30" s="883" t="str">
        <f>AC30/1000000&amp;"백만원"</f>
        <v>7백만원</v>
      </c>
      <c r="Q30" s="884"/>
      <c r="R30" s="884"/>
      <c r="S30" s="885"/>
      <c r="T30" s="911"/>
      <c r="U30" s="912"/>
      <c r="V30" s="912"/>
      <c r="W30" s="912"/>
      <c r="X30" s="912"/>
      <c r="Y30" s="912"/>
      <c r="Z30" s="912"/>
      <c r="AA30" s="912"/>
      <c r="AC30" s="111">
        <v>7000000</v>
      </c>
      <c r="AE30" t="s">
        <v>485</v>
      </c>
      <c r="AF30" t="s">
        <v>174</v>
      </c>
    </row>
    <row r="31" spans="1:34" ht="17.25" customHeight="1">
      <c r="A31" s="899"/>
      <c r="B31" s="900"/>
      <c r="C31" s="903" t="s">
        <v>150</v>
      </c>
      <c r="D31" s="904"/>
      <c r="E31" s="889"/>
      <c r="F31" s="880" t="s">
        <v>149</v>
      </c>
      <c r="G31" s="881"/>
      <c r="H31" s="881"/>
      <c r="I31" s="882"/>
      <c r="J31" s="880">
        <f>IF(S23&gt;0,S23,0)</f>
        <v>1.9100000000000001</v>
      </c>
      <c r="K31" s="881"/>
      <c r="L31" s="881"/>
      <c r="M31" s="881"/>
      <c r="N31" s="881"/>
      <c r="O31" s="882"/>
      <c r="P31" s="883" t="str">
        <f>TRUNC(AC31/10000000,0)&amp;"천"&amp;RIGHT(TRUNC(AC31/1000000,0),1)&amp;"백만원"</f>
        <v>1천2백만원</v>
      </c>
      <c r="Q31" s="884"/>
      <c r="R31" s="884"/>
      <c r="S31" s="885"/>
      <c r="T31" s="886">
        <f>J31*AC31</f>
        <v>22920000</v>
      </c>
      <c r="U31" s="887"/>
      <c r="V31" s="887"/>
      <c r="W31" s="887"/>
      <c r="X31" s="887"/>
      <c r="Y31" s="887"/>
      <c r="Z31" s="887"/>
      <c r="AA31" s="887"/>
      <c r="AC31" s="111">
        <v>12000000</v>
      </c>
      <c r="AE31" s="218">
        <f>T31*20%</f>
        <v>4584000</v>
      </c>
      <c r="AF31" t="s">
        <v>175</v>
      </c>
    </row>
    <row r="32" spans="1:34" ht="17.25" customHeight="1">
      <c r="A32" s="899"/>
      <c r="B32" s="900"/>
      <c r="C32" s="905"/>
      <c r="D32" s="892"/>
      <c r="E32" s="893"/>
      <c r="F32" s="906" t="s">
        <v>348</v>
      </c>
      <c r="G32" s="907"/>
      <c r="H32" s="907"/>
      <c r="I32" s="908"/>
      <c r="J32" s="906">
        <f>IF(S26&gt;0,S26,0)</f>
        <v>0</v>
      </c>
      <c r="K32" s="907"/>
      <c r="L32" s="907"/>
      <c r="M32" s="907"/>
      <c r="N32" s="907"/>
      <c r="O32" s="908"/>
      <c r="P32" s="883" t="str">
        <f>TRUNC(AC32/1000000,0)&amp;"백"&amp;RIGHT(TRUNC(AC32/100000,0),1)&amp;"십만원"</f>
        <v>7백7십만원</v>
      </c>
      <c r="Q32" s="884"/>
      <c r="R32" s="884"/>
      <c r="S32" s="885"/>
      <c r="T32" s="909">
        <f>J32*AC32</f>
        <v>0</v>
      </c>
      <c r="U32" s="910"/>
      <c r="V32" s="910"/>
      <c r="W32" s="910"/>
      <c r="X32" s="910"/>
      <c r="Y32" s="910"/>
      <c r="Z32" s="910"/>
      <c r="AA32" s="910"/>
      <c r="AC32" s="111">
        <v>7700000</v>
      </c>
      <c r="AF32" t="s">
        <v>267</v>
      </c>
    </row>
    <row r="33" spans="1:34" ht="17.25" customHeight="1">
      <c r="A33" s="901"/>
      <c r="B33" s="902"/>
      <c r="C33" s="875" t="s">
        <v>152</v>
      </c>
      <c r="D33" s="876"/>
      <c r="E33" s="876"/>
      <c r="F33" s="876"/>
      <c r="G33" s="876"/>
      <c r="H33" s="876"/>
      <c r="I33" s="856"/>
      <c r="J33" s="877">
        <f>SUM(J29:O32)</f>
        <v>1.9100000000000001</v>
      </c>
      <c r="K33" s="878"/>
      <c r="L33" s="878"/>
      <c r="M33" s="878"/>
      <c r="N33" s="878"/>
      <c r="O33" s="879"/>
      <c r="P33" s="870"/>
      <c r="Q33" s="871"/>
      <c r="R33" s="871"/>
      <c r="S33" s="872"/>
      <c r="T33" s="860">
        <f>SUM(T29:AA32)</f>
        <v>22920000</v>
      </c>
      <c r="U33" s="861"/>
      <c r="V33" s="861"/>
      <c r="W33" s="861"/>
      <c r="X33" s="861"/>
      <c r="Y33" s="861"/>
      <c r="Z33" s="861"/>
      <c r="AA33" s="861"/>
      <c r="AE33" s="218">
        <f>AE31/2</f>
        <v>2292000</v>
      </c>
      <c r="AF33" t="s">
        <v>271</v>
      </c>
    </row>
    <row r="34" spans="1:34" ht="17.25" customHeight="1">
      <c r="A34" s="888" t="s">
        <v>154</v>
      </c>
      <c r="B34" s="889"/>
      <c r="C34" s="875" t="s">
        <v>149</v>
      </c>
      <c r="D34" s="876"/>
      <c r="E34" s="876"/>
      <c r="F34" s="876"/>
      <c r="G34" s="876"/>
      <c r="H34" s="876"/>
      <c r="I34" s="856"/>
      <c r="J34" s="875"/>
      <c r="K34" s="876"/>
      <c r="L34" s="876"/>
      <c r="M34" s="876"/>
      <c r="N34" s="876"/>
      <c r="O34" s="856"/>
      <c r="P34" s="883" t="str">
        <f>AC34/1000000&amp;"백만원"</f>
        <v>8백만원</v>
      </c>
      <c r="Q34" s="884"/>
      <c r="R34" s="884"/>
      <c r="S34" s="885"/>
      <c r="T34" s="894"/>
      <c r="U34" s="895"/>
      <c r="V34" s="895"/>
      <c r="W34" s="895"/>
      <c r="X34" s="895"/>
      <c r="Y34" s="895"/>
      <c r="Z34" s="895"/>
      <c r="AA34" s="895"/>
      <c r="AC34" s="111">
        <v>8000000</v>
      </c>
    </row>
    <row r="35" spans="1:34" ht="17.25" customHeight="1">
      <c r="A35" s="890"/>
      <c r="B35" s="891"/>
      <c r="C35" s="875" t="s">
        <v>144</v>
      </c>
      <c r="D35" s="876"/>
      <c r="E35" s="876"/>
      <c r="F35" s="876"/>
      <c r="G35" s="876"/>
      <c r="H35" s="876"/>
      <c r="I35" s="856"/>
      <c r="J35" s="875"/>
      <c r="K35" s="876"/>
      <c r="L35" s="876"/>
      <c r="M35" s="876"/>
      <c r="N35" s="876"/>
      <c r="O35" s="856"/>
      <c r="P35" s="883" t="str">
        <f>TRUNC(AC35/1000000,0)&amp;"백"&amp;RIGHT(TRUNC(AC35/100000,0),1)&amp;"십만원"</f>
        <v>4백5십만원</v>
      </c>
      <c r="Q35" s="884"/>
      <c r="R35" s="884"/>
      <c r="S35" s="885"/>
      <c r="T35" s="894"/>
      <c r="U35" s="895"/>
      <c r="V35" s="895"/>
      <c r="W35" s="895"/>
      <c r="X35" s="895"/>
      <c r="Y35" s="895"/>
      <c r="Z35" s="895"/>
      <c r="AA35" s="895"/>
      <c r="AC35" s="111">
        <v>4500000</v>
      </c>
      <c r="AD35" t="s">
        <v>631</v>
      </c>
      <c r="AE35" s="218">
        <f>AE33</f>
        <v>2292000</v>
      </c>
      <c r="AF35" t="s">
        <v>176</v>
      </c>
    </row>
    <row r="36" spans="1:34" ht="17.25" customHeight="1">
      <c r="A36" s="892"/>
      <c r="B36" s="893"/>
      <c r="C36" s="875" t="s">
        <v>152</v>
      </c>
      <c r="D36" s="876"/>
      <c r="E36" s="876"/>
      <c r="F36" s="876"/>
      <c r="G36" s="876"/>
      <c r="H36" s="876"/>
      <c r="I36" s="856"/>
      <c r="J36" s="877">
        <f>SUM(J34:O35)</f>
        <v>0</v>
      </c>
      <c r="K36" s="878"/>
      <c r="L36" s="878"/>
      <c r="M36" s="878"/>
      <c r="N36" s="878"/>
      <c r="O36" s="879"/>
      <c r="P36" s="870"/>
      <c r="Q36" s="871"/>
      <c r="R36" s="871"/>
      <c r="S36" s="872"/>
      <c r="T36" s="860">
        <f>SUM(T34:AA35)</f>
        <v>0</v>
      </c>
      <c r="U36" s="861"/>
      <c r="V36" s="861"/>
      <c r="W36" s="861"/>
      <c r="X36" s="861"/>
      <c r="Y36" s="861"/>
      <c r="Z36" s="861"/>
      <c r="AA36" s="861"/>
      <c r="AF36" t="s">
        <v>177</v>
      </c>
    </row>
    <row r="37" spans="1:34" ht="17.25" customHeight="1">
      <c r="A37" s="888" t="s">
        <v>155</v>
      </c>
      <c r="B37" s="889"/>
      <c r="C37" s="875" t="s">
        <v>149</v>
      </c>
      <c r="D37" s="876"/>
      <c r="E37" s="876"/>
      <c r="F37" s="876"/>
      <c r="G37" s="876"/>
      <c r="H37" s="876"/>
      <c r="I37" s="856"/>
      <c r="J37" s="875"/>
      <c r="K37" s="876"/>
      <c r="L37" s="876"/>
      <c r="M37" s="876"/>
      <c r="N37" s="876"/>
      <c r="O37" s="856"/>
      <c r="P37" s="883" t="str">
        <f>AC37/1000000&amp;"백만원"</f>
        <v>4백만원</v>
      </c>
      <c r="Q37" s="884"/>
      <c r="R37" s="884"/>
      <c r="S37" s="885"/>
      <c r="T37" s="894"/>
      <c r="U37" s="895"/>
      <c r="V37" s="895"/>
      <c r="W37" s="895"/>
      <c r="X37" s="895"/>
      <c r="Y37" s="895"/>
      <c r="Z37" s="895"/>
      <c r="AA37" s="895"/>
      <c r="AC37" s="111">
        <v>4000000</v>
      </c>
      <c r="AD37" t="s">
        <v>636</v>
      </c>
      <c r="AE37" s="218">
        <f>AE35*5/12</f>
        <v>955000</v>
      </c>
      <c r="AF37" t="s">
        <v>251</v>
      </c>
    </row>
    <row r="38" spans="1:34" ht="17.25" customHeight="1" thickBot="1">
      <c r="A38" s="890"/>
      <c r="B38" s="891"/>
      <c r="C38" s="875" t="s">
        <v>144</v>
      </c>
      <c r="D38" s="876"/>
      <c r="E38" s="876"/>
      <c r="F38" s="876"/>
      <c r="G38" s="876"/>
      <c r="H38" s="876"/>
      <c r="I38" s="856"/>
      <c r="J38" s="875"/>
      <c r="K38" s="876"/>
      <c r="L38" s="876"/>
      <c r="M38" s="876"/>
      <c r="N38" s="876"/>
      <c r="O38" s="856"/>
      <c r="P38" s="870"/>
      <c r="Q38" s="871"/>
      <c r="R38" s="871"/>
      <c r="S38" s="872"/>
      <c r="T38" s="873"/>
      <c r="U38" s="874"/>
      <c r="V38" s="874"/>
      <c r="W38" s="874"/>
      <c r="X38" s="874"/>
      <c r="Y38" s="874"/>
      <c r="Z38" s="874"/>
      <c r="AA38" s="874"/>
      <c r="AD38" s="222" t="s">
        <v>633</v>
      </c>
      <c r="AE38" s="221">
        <f>AE35-AE37</f>
        <v>1337000</v>
      </c>
    </row>
    <row r="39" spans="1:34" ht="17.25" customHeight="1" thickTop="1">
      <c r="A39" s="892"/>
      <c r="B39" s="893"/>
      <c r="C39" s="875" t="s">
        <v>152</v>
      </c>
      <c r="D39" s="876"/>
      <c r="E39" s="876"/>
      <c r="F39" s="876"/>
      <c r="G39" s="876"/>
      <c r="H39" s="876"/>
      <c r="I39" s="856"/>
      <c r="J39" s="877">
        <f>SUM(J37:O38)</f>
        <v>0</v>
      </c>
      <c r="K39" s="878"/>
      <c r="L39" s="878"/>
      <c r="M39" s="878"/>
      <c r="N39" s="878"/>
      <c r="O39" s="879"/>
      <c r="P39" s="870"/>
      <c r="Q39" s="871"/>
      <c r="R39" s="871"/>
      <c r="S39" s="872"/>
      <c r="T39" s="873">
        <f>SUM(T37:AA38)</f>
        <v>0</v>
      </c>
      <c r="U39" s="874"/>
      <c r="V39" s="874"/>
      <c r="W39" s="874"/>
      <c r="X39" s="874"/>
      <c r="Y39" s="874"/>
      <c r="Z39" s="874"/>
      <c r="AA39" s="874"/>
      <c r="AE39" s="218">
        <f>SUM(AE35:AE38)</f>
        <v>4584000</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66" t="s">
        <v>473</v>
      </c>
      <c r="B44" s="854"/>
      <c r="C44" s="854"/>
      <c r="D44" s="854"/>
      <c r="E44" s="854"/>
      <c r="F44" s="854"/>
      <c r="G44" s="854"/>
      <c r="H44" s="854"/>
      <c r="I44" s="854"/>
      <c r="J44" s="867" t="s">
        <v>474</v>
      </c>
      <c r="K44" s="854"/>
      <c r="L44" s="854"/>
      <c r="M44" s="854"/>
      <c r="N44" s="854"/>
      <c r="O44" s="854"/>
      <c r="P44" s="854"/>
      <c r="Q44" s="854"/>
      <c r="R44" s="854"/>
      <c r="S44" s="867" t="s">
        <v>158</v>
      </c>
      <c r="T44" s="854"/>
      <c r="U44" s="854"/>
      <c r="V44" s="854"/>
      <c r="W44" s="854"/>
      <c r="X44" s="854"/>
      <c r="Y44" s="854"/>
      <c r="Z44" s="854"/>
      <c r="AA44" s="836"/>
      <c r="AF44" s="105" t="s">
        <v>268</v>
      </c>
      <c r="AG44" s="105"/>
    </row>
    <row r="45" spans="1:34" ht="26.25" customHeight="1" thickBot="1">
      <c r="A45" s="856">
        <f>A20</f>
        <v>10.41</v>
      </c>
      <c r="B45" s="857"/>
      <c r="C45" s="857"/>
      <c r="D45" s="857"/>
      <c r="E45" s="857"/>
      <c r="F45" s="857"/>
      <c r="G45" s="857"/>
      <c r="H45" s="857"/>
      <c r="I45" s="857"/>
      <c r="J45" s="857">
        <f>J20</f>
        <v>8.5</v>
      </c>
      <c r="K45" s="857"/>
      <c r="L45" s="857"/>
      <c r="M45" s="857"/>
      <c r="N45" s="857"/>
      <c r="O45" s="857"/>
      <c r="P45" s="857"/>
      <c r="Q45" s="857"/>
      <c r="R45" s="857"/>
      <c r="S45" s="868">
        <f>IF(TRUNC(A45,2)-TRUNC(J45,2)&gt;=0,TRUNC(A45,2)-TRUNC(J45,2),0)</f>
        <v>1.9100000000000001</v>
      </c>
      <c r="T45" s="868"/>
      <c r="U45" s="868"/>
      <c r="V45" s="868"/>
      <c r="W45" s="868"/>
      <c r="X45" s="868"/>
      <c r="Y45" s="868"/>
      <c r="Z45" s="868"/>
      <c r="AA45" s="869"/>
      <c r="AC45" s="109">
        <f>TRUNC(A45,2)-TRUNC(J45,2)</f>
        <v>1.9100000000000001</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843" t="s">
        <v>478</v>
      </c>
      <c r="B47" s="844"/>
      <c r="C47" s="844"/>
      <c r="D47" s="844"/>
      <c r="E47" s="844"/>
      <c r="F47" s="845"/>
      <c r="G47" s="846" t="s">
        <v>477</v>
      </c>
      <c r="H47" s="844"/>
      <c r="I47" s="844"/>
      <c r="J47" s="844"/>
      <c r="K47" s="844"/>
      <c r="L47" s="845"/>
      <c r="M47" s="862" t="s">
        <v>476</v>
      </c>
      <c r="N47" s="844"/>
      <c r="O47" s="844"/>
      <c r="P47" s="844"/>
      <c r="Q47" s="845"/>
      <c r="R47" s="862" t="s">
        <v>475</v>
      </c>
      <c r="S47" s="844"/>
      <c r="T47" s="844"/>
      <c r="U47" s="844"/>
      <c r="V47" s="845"/>
      <c r="W47" s="846" t="s">
        <v>283</v>
      </c>
      <c r="X47" s="844"/>
      <c r="Y47" s="844"/>
      <c r="Z47" s="844"/>
      <c r="AA47" s="844"/>
      <c r="AF47" s="139" t="s">
        <v>250</v>
      </c>
    </row>
    <row r="48" spans="1:34" ht="26.25" customHeight="1">
      <c r="A48" s="848" t="s">
        <v>160</v>
      </c>
      <c r="B48" s="848"/>
      <c r="C48" s="848"/>
      <c r="D48" s="848"/>
      <c r="E48" s="848"/>
      <c r="F48" s="849"/>
      <c r="G48" s="830" t="s">
        <v>160</v>
      </c>
      <c r="H48" s="831"/>
      <c r="I48" s="831"/>
      <c r="J48" s="831"/>
      <c r="K48" s="831"/>
      <c r="L48" s="832"/>
      <c r="M48" s="863"/>
      <c r="N48" s="864"/>
      <c r="O48" s="864"/>
      <c r="P48" s="864"/>
      <c r="Q48" s="865"/>
      <c r="R48" s="863"/>
      <c r="S48" s="864"/>
      <c r="T48" s="864"/>
      <c r="U48" s="864"/>
      <c r="V48" s="865"/>
      <c r="W48" s="860">
        <f>SUM(M48:V48)</f>
        <v>0</v>
      </c>
      <c r="X48" s="861"/>
      <c r="Y48" s="861"/>
      <c r="Z48" s="861"/>
      <c r="AA48" s="861"/>
    </row>
    <row r="49" spans="1:34" ht="26.25" customHeight="1">
      <c r="A49" s="850"/>
      <c r="B49" s="850"/>
      <c r="C49" s="850"/>
      <c r="D49" s="850"/>
      <c r="E49" s="850"/>
      <c r="F49" s="851"/>
      <c r="G49" s="830" t="s">
        <v>161</v>
      </c>
      <c r="H49" s="831"/>
      <c r="I49" s="831"/>
      <c r="J49" s="831"/>
      <c r="K49" s="831"/>
      <c r="L49" s="832"/>
      <c r="M49" s="833"/>
      <c r="N49" s="834"/>
      <c r="O49" s="834"/>
      <c r="P49" s="834"/>
      <c r="Q49" s="835"/>
      <c r="R49" s="836"/>
      <c r="S49" s="837"/>
      <c r="T49" s="837"/>
      <c r="U49" s="837"/>
      <c r="V49" s="838"/>
      <c r="W49" s="860">
        <f>SUM(R49)</f>
        <v>0</v>
      </c>
      <c r="X49" s="861"/>
      <c r="Y49" s="861"/>
      <c r="Z49" s="861"/>
      <c r="AA49" s="861"/>
      <c r="AF49" s="113" t="s">
        <v>439</v>
      </c>
    </row>
    <row r="50" spans="1:34" ht="26.25" customHeight="1">
      <c r="A50" s="841" t="s">
        <v>161</v>
      </c>
      <c r="B50" s="841"/>
      <c r="C50" s="841"/>
      <c r="D50" s="841"/>
      <c r="E50" s="841"/>
      <c r="F50" s="842"/>
      <c r="G50" s="833"/>
      <c r="H50" s="834"/>
      <c r="I50" s="834"/>
      <c r="J50" s="834"/>
      <c r="K50" s="834"/>
      <c r="L50" s="834"/>
      <c r="M50" s="834"/>
      <c r="N50" s="834"/>
      <c r="O50" s="834"/>
      <c r="P50" s="834"/>
      <c r="Q50" s="834"/>
      <c r="R50" s="834"/>
      <c r="S50" s="834"/>
      <c r="T50" s="834"/>
      <c r="U50" s="834"/>
      <c r="V50" s="834"/>
      <c r="W50" s="834"/>
      <c r="X50" s="834"/>
      <c r="Y50" s="834"/>
      <c r="Z50" s="834"/>
      <c r="AA50" s="834"/>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853" t="s">
        <v>479</v>
      </c>
      <c r="B53" s="854"/>
      <c r="C53" s="854"/>
      <c r="D53" s="854"/>
      <c r="E53" s="854"/>
      <c r="F53" s="854"/>
      <c r="G53" s="854"/>
      <c r="H53" s="854"/>
      <c r="I53" s="854"/>
      <c r="J53" s="855" t="s">
        <v>351</v>
      </c>
      <c r="K53" s="854"/>
      <c r="L53" s="854"/>
      <c r="M53" s="854"/>
      <c r="N53" s="854"/>
      <c r="O53" s="854"/>
      <c r="P53" s="854"/>
      <c r="Q53" s="854"/>
      <c r="R53" s="854"/>
      <c r="S53" s="855" t="s">
        <v>352</v>
      </c>
      <c r="T53" s="854"/>
      <c r="U53" s="854"/>
      <c r="V53" s="854"/>
      <c r="W53" s="854"/>
      <c r="X53" s="854"/>
      <c r="Y53" s="854"/>
      <c r="Z53" s="854"/>
      <c r="AA53" s="836"/>
      <c r="AF53" s="105" t="s">
        <v>268</v>
      </c>
      <c r="AG53" s="105"/>
    </row>
    <row r="54" spans="1:34" ht="26.25" customHeight="1" thickBot="1">
      <c r="A54" s="856"/>
      <c r="B54" s="857"/>
      <c r="C54" s="857"/>
      <c r="D54" s="857"/>
      <c r="E54" s="857"/>
      <c r="F54" s="857"/>
      <c r="G54" s="857"/>
      <c r="H54" s="857"/>
      <c r="I54" s="857"/>
      <c r="J54" s="857">
        <f>J29</f>
        <v>0</v>
      </c>
      <c r="K54" s="857"/>
      <c r="L54" s="857"/>
      <c r="M54" s="857"/>
      <c r="N54" s="857"/>
      <c r="O54" s="857"/>
      <c r="P54" s="857"/>
      <c r="Q54" s="857"/>
      <c r="R54" s="857"/>
      <c r="S54" s="858">
        <f>IF(TRUNC(A54,2)-TRUNC(J54,2)&gt;=0,TRUNC(A54,2)-TRUNC(J54,2),0)</f>
        <v>0</v>
      </c>
      <c r="T54" s="858"/>
      <c r="U54" s="858"/>
      <c r="V54" s="858"/>
      <c r="W54" s="858"/>
      <c r="X54" s="858"/>
      <c r="Y54" s="858"/>
      <c r="Z54" s="858"/>
      <c r="AA54" s="859"/>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843" t="s">
        <v>480</v>
      </c>
      <c r="B56" s="844"/>
      <c r="C56" s="844"/>
      <c r="D56" s="844"/>
      <c r="E56" s="844"/>
      <c r="F56" s="845"/>
      <c r="G56" s="846" t="s">
        <v>357</v>
      </c>
      <c r="H56" s="844"/>
      <c r="I56" s="844"/>
      <c r="J56" s="844"/>
      <c r="K56" s="844"/>
      <c r="L56" s="845"/>
      <c r="M56" s="847" t="s">
        <v>358</v>
      </c>
      <c r="N56" s="844"/>
      <c r="O56" s="844"/>
      <c r="P56" s="844"/>
      <c r="Q56" s="845"/>
      <c r="R56" s="847" t="s">
        <v>484</v>
      </c>
      <c r="S56" s="844"/>
      <c r="T56" s="844"/>
      <c r="U56" s="844"/>
      <c r="V56" s="845"/>
      <c r="W56" s="846" t="s">
        <v>359</v>
      </c>
      <c r="X56" s="844"/>
      <c r="Y56" s="844"/>
      <c r="Z56" s="844"/>
      <c r="AA56" s="844"/>
      <c r="AF56" s="105" t="s">
        <v>250</v>
      </c>
    </row>
    <row r="57" spans="1:34" ht="26.25" customHeight="1">
      <c r="A57" s="848" t="s">
        <v>160</v>
      </c>
      <c r="B57" s="848"/>
      <c r="C57" s="848"/>
      <c r="D57" s="848"/>
      <c r="E57" s="848"/>
      <c r="F57" s="849"/>
      <c r="G57" s="830" t="s">
        <v>160</v>
      </c>
      <c r="H57" s="831"/>
      <c r="I57" s="831"/>
      <c r="J57" s="831"/>
      <c r="K57" s="831"/>
      <c r="L57" s="832"/>
      <c r="M57" s="852"/>
      <c r="N57" s="837"/>
      <c r="O57" s="837"/>
      <c r="P57" s="837"/>
      <c r="Q57" s="838"/>
      <c r="R57" s="836"/>
      <c r="S57" s="837"/>
      <c r="T57" s="837"/>
      <c r="U57" s="837"/>
      <c r="V57" s="838"/>
      <c r="W57" s="839">
        <f>SUM(M57:V57)</f>
        <v>0</v>
      </c>
      <c r="X57" s="840"/>
      <c r="Y57" s="840"/>
      <c r="Z57" s="840"/>
      <c r="AA57" s="840"/>
      <c r="AF57" s="113" t="s">
        <v>293</v>
      </c>
    </row>
    <row r="58" spans="1:34" ht="26.25" customHeight="1">
      <c r="A58" s="850"/>
      <c r="B58" s="850"/>
      <c r="C58" s="850"/>
      <c r="D58" s="850"/>
      <c r="E58" s="850"/>
      <c r="F58" s="851"/>
      <c r="G58" s="830" t="s">
        <v>161</v>
      </c>
      <c r="H58" s="831"/>
      <c r="I58" s="831"/>
      <c r="J58" s="831"/>
      <c r="K58" s="831"/>
      <c r="L58" s="832"/>
      <c r="M58" s="833"/>
      <c r="N58" s="834"/>
      <c r="O58" s="834"/>
      <c r="P58" s="834"/>
      <c r="Q58" s="835"/>
      <c r="R58" s="836"/>
      <c r="S58" s="837"/>
      <c r="T58" s="837"/>
      <c r="U58" s="837"/>
      <c r="V58" s="838"/>
      <c r="W58" s="839">
        <f>SUM(R58)</f>
        <v>0</v>
      </c>
      <c r="X58" s="840"/>
      <c r="Y58" s="840"/>
      <c r="Z58" s="840"/>
      <c r="AA58" s="840"/>
      <c r="AC58" t="s">
        <v>121</v>
      </c>
    </row>
    <row r="59" spans="1:34" ht="26.25" customHeight="1">
      <c r="A59" s="841" t="s">
        <v>161</v>
      </c>
      <c r="B59" s="841"/>
      <c r="C59" s="841"/>
      <c r="D59" s="841"/>
      <c r="E59" s="841"/>
      <c r="F59" s="842"/>
      <c r="G59" s="833"/>
      <c r="H59" s="834"/>
      <c r="I59" s="834"/>
      <c r="J59" s="834"/>
      <c r="K59" s="834"/>
      <c r="L59" s="834"/>
      <c r="M59" s="834"/>
      <c r="N59" s="834"/>
      <c r="O59" s="834"/>
      <c r="P59" s="834"/>
      <c r="Q59" s="834"/>
      <c r="R59" s="834"/>
      <c r="S59" s="834"/>
      <c r="T59" s="834"/>
      <c r="U59" s="834"/>
      <c r="V59" s="834"/>
      <c r="W59" s="834"/>
      <c r="X59" s="834"/>
      <c r="Y59" s="834"/>
      <c r="Z59" s="834"/>
      <c r="AA59" s="834"/>
      <c r="AC59" s="88">
        <f>W60*20%</f>
        <v>4584000</v>
      </c>
      <c r="AD59" s="86">
        <v>0.2</v>
      </c>
      <c r="AE59" s="86"/>
      <c r="AF59" s="103" t="s">
        <v>303</v>
      </c>
    </row>
    <row r="60" spans="1:34" ht="26.25" customHeight="1">
      <c r="A60" s="822" t="s">
        <v>360</v>
      </c>
      <c r="B60" s="822"/>
      <c r="C60" s="822"/>
      <c r="D60" s="822"/>
      <c r="E60" s="822"/>
      <c r="F60" s="822"/>
      <c r="G60" s="822"/>
      <c r="H60" s="822"/>
      <c r="I60" s="822"/>
      <c r="J60" s="822"/>
      <c r="K60" s="822"/>
      <c r="L60" s="822"/>
      <c r="M60" s="822"/>
      <c r="N60" s="822"/>
      <c r="O60" s="822"/>
      <c r="P60" s="822"/>
      <c r="Q60" s="822"/>
      <c r="R60" s="822"/>
      <c r="S60" s="822"/>
      <c r="T60" s="822"/>
      <c r="U60" s="822"/>
      <c r="V60" s="823"/>
      <c r="W60" s="824">
        <f>SUM(T33,T36,T39,W48:AA49,W57:AA58)</f>
        <v>22920000</v>
      </c>
      <c r="X60" s="825"/>
      <c r="Y60" s="825"/>
      <c r="Z60" s="825"/>
      <c r="AA60" s="825"/>
      <c r="AF60" s="115" t="s">
        <v>294</v>
      </c>
    </row>
    <row r="61" spans="1:34">
      <c r="A61" s="73" t="s">
        <v>162</v>
      </c>
      <c r="AC61" t="s">
        <v>122</v>
      </c>
      <c r="AF61" s="116" t="s">
        <v>295</v>
      </c>
    </row>
    <row r="62" spans="1:34">
      <c r="A62" s="73"/>
      <c r="AC62" s="88">
        <f>W60-AC59</f>
        <v>18336000</v>
      </c>
      <c r="AF62" s="116" t="s">
        <v>308</v>
      </c>
    </row>
    <row r="63" spans="1:34" ht="7.5" customHeight="1">
      <c r="AF63" s="116"/>
    </row>
    <row r="64" spans="1:34">
      <c r="R64" s="826">
        <v>43555</v>
      </c>
      <c r="S64" s="826"/>
      <c r="T64" s="826"/>
      <c r="U64" s="826"/>
      <c r="V64" s="826"/>
      <c r="W64" s="826"/>
      <c r="X64" s="826"/>
      <c r="Y64" s="826"/>
      <c r="Z64" s="826"/>
      <c r="AF64" s="116" t="s">
        <v>297</v>
      </c>
    </row>
    <row r="65" spans="1:32">
      <c r="AF65" s="116" t="s">
        <v>298</v>
      </c>
    </row>
    <row r="66" spans="1:32">
      <c r="J66" s="821" t="s">
        <v>87</v>
      </c>
      <c r="K66" s="821"/>
      <c r="L66" s="821"/>
      <c r="M66" s="821"/>
      <c r="N66" s="827" t="str">
        <f>E7</f>
        <v>선우치과의원</v>
      </c>
      <c r="O66" s="827"/>
      <c r="P66" s="827"/>
      <c r="Q66" s="827"/>
      <c r="R66" s="827"/>
      <c r="S66" s="827"/>
      <c r="T66" s="827"/>
      <c r="U66" s="827"/>
      <c r="V66" s="828" t="s">
        <v>86</v>
      </c>
      <c r="W66" s="828"/>
      <c r="X66" s="828"/>
      <c r="Y66" s="828"/>
      <c r="Z66" s="828"/>
      <c r="AF66" s="116" t="s">
        <v>299</v>
      </c>
    </row>
    <row r="67" spans="1:32" ht="7.5" customHeight="1">
      <c r="V67" s="828"/>
      <c r="W67" s="828"/>
      <c r="X67" s="828"/>
      <c r="Y67" s="828"/>
      <c r="Z67" s="828"/>
      <c r="AF67" s="116"/>
    </row>
    <row r="68" spans="1:32" ht="19.5">
      <c r="A68" s="829" t="s">
        <v>120</v>
      </c>
      <c r="B68" s="829"/>
      <c r="C68" s="829"/>
      <c r="D68" s="829"/>
      <c r="E68" s="72" t="s">
        <v>85</v>
      </c>
      <c r="H68" s="71" t="s">
        <v>84</v>
      </c>
      <c r="N68" s="827" t="str">
        <f>E9</f>
        <v>전현무 이장원</v>
      </c>
      <c r="O68" s="827"/>
      <c r="P68" s="827"/>
      <c r="Q68" s="827"/>
      <c r="R68" s="827"/>
      <c r="S68" s="827"/>
      <c r="T68" s="827"/>
      <c r="U68" s="827"/>
      <c r="V68" s="828"/>
      <c r="W68" s="828"/>
      <c r="X68" s="828"/>
      <c r="Y68" s="828"/>
      <c r="Z68" s="828"/>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819" t="s">
        <v>434</v>
      </c>
      <c r="D107" s="819"/>
      <c r="E107" s="819"/>
      <c r="F107" s="819"/>
      <c r="G107" s="819"/>
      <c r="H107" s="819"/>
      <c r="I107" s="819"/>
      <c r="J107" s="819"/>
      <c r="K107" s="819"/>
      <c r="L107" s="819"/>
      <c r="M107" s="819"/>
      <c r="N107" s="819"/>
      <c r="O107" s="819"/>
      <c r="P107" s="819"/>
      <c r="Q107" s="819"/>
    </row>
    <row r="108" spans="1:19">
      <c r="C108" s="820" t="s">
        <v>207</v>
      </c>
      <c r="D108" s="820"/>
      <c r="E108" s="820"/>
      <c r="F108" s="820"/>
      <c r="G108" s="820"/>
      <c r="H108" s="820"/>
      <c r="I108" s="820"/>
      <c r="J108" s="820"/>
      <c r="K108" s="820"/>
      <c r="L108" s="820"/>
      <c r="M108" s="820"/>
      <c r="N108" s="820"/>
      <c r="O108" s="820"/>
      <c r="P108" s="820"/>
      <c r="Q108" s="820"/>
    </row>
    <row r="110" spans="1:19">
      <c r="B110" t="s">
        <v>230</v>
      </c>
    </row>
    <row r="112" spans="1:19">
      <c r="C112" s="819" t="s">
        <v>435</v>
      </c>
      <c r="D112" s="819"/>
      <c r="E112" s="819"/>
      <c r="F112" s="819"/>
      <c r="G112" s="819"/>
      <c r="H112" s="819"/>
      <c r="I112" s="819"/>
      <c r="J112" s="819"/>
      <c r="K112" s="819"/>
      <c r="L112" s="819"/>
      <c r="M112" s="819"/>
      <c r="N112" s="819"/>
      <c r="O112" s="819"/>
      <c r="P112" s="819"/>
      <c r="Q112" s="819"/>
      <c r="R112" s="819"/>
      <c r="S112" s="819"/>
    </row>
    <row r="113" spans="1:17">
      <c r="C113" s="821" t="s">
        <v>207</v>
      </c>
      <c r="D113" s="821"/>
      <c r="E113" s="821"/>
      <c r="F113" s="821"/>
      <c r="G113" s="821"/>
      <c r="H113" s="821"/>
      <c r="I113" s="821"/>
      <c r="J113" s="821"/>
      <c r="K113" s="821"/>
      <c r="L113" s="821"/>
      <c r="M113" s="821"/>
      <c r="N113" s="821"/>
      <c r="O113" s="821"/>
      <c r="P113" s="821"/>
      <c r="Q113" s="821"/>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396</v>
      </c>
    </row>
    <row r="221" spans="1:2">
      <c r="A221" t="s">
        <v>410</v>
      </c>
    </row>
    <row r="222" spans="1:2">
      <c r="A222" t="s">
        <v>411</v>
      </c>
    </row>
    <row r="223" spans="1:2">
      <c r="A223" t="s">
        <v>412</v>
      </c>
    </row>
    <row r="224" spans="1:2">
      <c r="A224" t="s">
        <v>395</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I14:O14"/>
    <mergeCell ref="R14:X14"/>
    <mergeCell ref="A19:I19"/>
    <mergeCell ref="J19:R19"/>
    <mergeCell ref="S19:AA19"/>
    <mergeCell ref="A20:I20"/>
    <mergeCell ref="J20:R20"/>
    <mergeCell ref="S20:AA20"/>
    <mergeCell ref="A3:AA3"/>
    <mergeCell ref="A6:D12"/>
    <mergeCell ref="E7:R7"/>
    <mergeCell ref="S7:AA7"/>
    <mergeCell ref="E9:R9"/>
    <mergeCell ref="S9:AA9"/>
    <mergeCell ref="F11:Q12"/>
    <mergeCell ref="U12:Z12"/>
    <mergeCell ref="A25:I25"/>
    <mergeCell ref="J25:R25"/>
    <mergeCell ref="S25:AA25"/>
    <mergeCell ref="A26:I26"/>
    <mergeCell ref="J26:R26"/>
    <mergeCell ref="S26:AA26"/>
    <mergeCell ref="A22:I22"/>
    <mergeCell ref="J22:R22"/>
    <mergeCell ref="S22:AA22"/>
    <mergeCell ref="A23:I23"/>
    <mergeCell ref="J23:R23"/>
    <mergeCell ref="S23:AA23"/>
    <mergeCell ref="A28:B28"/>
    <mergeCell ref="C28:I28"/>
    <mergeCell ref="J28:O28"/>
    <mergeCell ref="P28:S28"/>
    <mergeCell ref="T28:AA28"/>
    <mergeCell ref="A29:B33"/>
    <mergeCell ref="C29:E30"/>
    <mergeCell ref="F29:I29"/>
    <mergeCell ref="J29:O29"/>
    <mergeCell ref="P29:S29"/>
    <mergeCell ref="F32:I32"/>
    <mergeCell ref="J32:O32"/>
    <mergeCell ref="P32:S32"/>
    <mergeCell ref="T32:AA32"/>
    <mergeCell ref="C33:I33"/>
    <mergeCell ref="J33:O33"/>
    <mergeCell ref="P33:S33"/>
    <mergeCell ref="T33:AA33"/>
    <mergeCell ref="T29:AA29"/>
    <mergeCell ref="F30:I30"/>
    <mergeCell ref="J30:O30"/>
    <mergeCell ref="P30:S30"/>
    <mergeCell ref="T30:AA30"/>
    <mergeCell ref="C31:E32"/>
    <mergeCell ref="F31:I31"/>
    <mergeCell ref="J31:O31"/>
    <mergeCell ref="P31:S31"/>
    <mergeCell ref="T31:AA31"/>
    <mergeCell ref="J36:O36"/>
    <mergeCell ref="P36:S36"/>
    <mergeCell ref="T36:AA36"/>
    <mergeCell ref="A37:B39"/>
    <mergeCell ref="C37:I37"/>
    <mergeCell ref="J37:O37"/>
    <mergeCell ref="P37:S37"/>
    <mergeCell ref="T37:AA37"/>
    <mergeCell ref="C38:I38"/>
    <mergeCell ref="J38:O38"/>
    <mergeCell ref="A34:B36"/>
    <mergeCell ref="C34:I34"/>
    <mergeCell ref="J34:O34"/>
    <mergeCell ref="P34:S34"/>
    <mergeCell ref="T34:AA34"/>
    <mergeCell ref="C35:I35"/>
    <mergeCell ref="J35:O35"/>
    <mergeCell ref="P35:S35"/>
    <mergeCell ref="T35:AA35"/>
    <mergeCell ref="C36:I36"/>
    <mergeCell ref="A44:I44"/>
    <mergeCell ref="J44:R44"/>
    <mergeCell ref="S44:AA44"/>
    <mergeCell ref="A45:I45"/>
    <mergeCell ref="J45:R45"/>
    <mergeCell ref="S45:AA45"/>
    <mergeCell ref="P38:S38"/>
    <mergeCell ref="T38:AA38"/>
    <mergeCell ref="C39:I39"/>
    <mergeCell ref="J39:O39"/>
    <mergeCell ref="P39:S39"/>
    <mergeCell ref="T39:AA39"/>
    <mergeCell ref="A47:F47"/>
    <mergeCell ref="G47:L47"/>
    <mergeCell ref="M47:Q47"/>
    <mergeCell ref="R47:V47"/>
    <mergeCell ref="W47:AA47"/>
    <mergeCell ref="A48:F49"/>
    <mergeCell ref="G48:L48"/>
    <mergeCell ref="M48:Q48"/>
    <mergeCell ref="R48:V48"/>
    <mergeCell ref="W48:AA48"/>
    <mergeCell ref="A53:I53"/>
    <mergeCell ref="J53:R53"/>
    <mergeCell ref="S53:AA53"/>
    <mergeCell ref="A54:I54"/>
    <mergeCell ref="J54:R54"/>
    <mergeCell ref="S54:AA54"/>
    <mergeCell ref="G49:L49"/>
    <mergeCell ref="M49:Q49"/>
    <mergeCell ref="R49:V49"/>
    <mergeCell ref="W49:AA49"/>
    <mergeCell ref="A50:F50"/>
    <mergeCell ref="G50:AA50"/>
    <mergeCell ref="G58:L58"/>
    <mergeCell ref="M58:Q58"/>
    <mergeCell ref="R58:V58"/>
    <mergeCell ref="W58:AA58"/>
    <mergeCell ref="A59:F59"/>
    <mergeCell ref="G59:AA59"/>
    <mergeCell ref="A56:F56"/>
    <mergeCell ref="G56:L56"/>
    <mergeCell ref="M56:Q56"/>
    <mergeCell ref="R56:V56"/>
    <mergeCell ref="W56:AA56"/>
    <mergeCell ref="A57:F58"/>
    <mergeCell ref="G57:L57"/>
    <mergeCell ref="M57:Q57"/>
    <mergeCell ref="R57:V57"/>
    <mergeCell ref="W57:AA57"/>
    <mergeCell ref="C107:Q107"/>
    <mergeCell ref="C108:Q108"/>
    <mergeCell ref="C112:S112"/>
    <mergeCell ref="C113:Q113"/>
    <mergeCell ref="A60:V60"/>
    <mergeCell ref="W60:AA60"/>
    <mergeCell ref="R64:Z64"/>
    <mergeCell ref="J66:M66"/>
    <mergeCell ref="N66:U66"/>
    <mergeCell ref="V66:Z68"/>
    <mergeCell ref="A68:D68"/>
    <mergeCell ref="N68:U68"/>
  </mergeCells>
  <phoneticPr fontId="2" type="noConversion"/>
  <conditionalFormatting sqref="AC20">
    <cfRule type="cellIs" dxfId="744" priority="20" operator="lessThan">
      <formula>0</formula>
    </cfRule>
  </conditionalFormatting>
  <conditionalFormatting sqref="AC23">
    <cfRule type="cellIs" dxfId="743" priority="19" operator="lessThan">
      <formula>0</formula>
    </cfRule>
  </conditionalFormatting>
  <conditionalFormatting sqref="AC26">
    <cfRule type="cellIs" dxfId="742" priority="17" operator="equal">
      <formula>0</formula>
    </cfRule>
    <cfRule type="cellIs" dxfId="741" priority="18" operator="lessThan">
      <formula>0</formula>
    </cfRule>
  </conditionalFormatting>
  <conditionalFormatting sqref="AC45">
    <cfRule type="cellIs" dxfId="740" priority="15" operator="equal">
      <formula>0</formula>
    </cfRule>
    <cfRule type="cellIs" dxfId="739" priority="16" operator="lessThan">
      <formula>0</formula>
    </cfRule>
  </conditionalFormatting>
  <conditionalFormatting sqref="A48:F49">
    <cfRule type="cellIs" dxfId="738" priority="14" operator="greaterThan">
      <formula>$AC$45&gt;0</formula>
    </cfRule>
  </conditionalFormatting>
  <conditionalFormatting sqref="A50:F50">
    <cfRule type="cellIs" dxfId="737" priority="13" operator="lessThan">
      <formula>$AC$45&lt;0</formula>
    </cfRule>
  </conditionalFormatting>
  <conditionalFormatting sqref="G48:L48">
    <cfRule type="cellIs" dxfId="736" priority="12" operator="greaterThan">
      <formula>$S$23&gt;0</formula>
    </cfRule>
  </conditionalFormatting>
  <conditionalFormatting sqref="G49:L49">
    <cfRule type="cellIs" dxfId="735" priority="11" operator="lessThan">
      <formula>$S$23&lt;0</formula>
    </cfRule>
  </conditionalFormatting>
  <conditionalFormatting sqref="AC54">
    <cfRule type="cellIs" dxfId="734" priority="9" operator="equal">
      <formula>0</formula>
    </cfRule>
    <cfRule type="cellIs" dxfId="733" priority="10" operator="lessThan">
      <formula>0</formula>
    </cfRule>
  </conditionalFormatting>
  <conditionalFormatting sqref="A57:F58">
    <cfRule type="cellIs" dxfId="732" priority="8" operator="greaterThan">
      <formula>$AC$45&gt;0</formula>
    </cfRule>
  </conditionalFormatting>
  <conditionalFormatting sqref="A59:F59">
    <cfRule type="cellIs" dxfId="731" priority="7" operator="lessThan">
      <formula>$AC$45&lt;0</formula>
    </cfRule>
  </conditionalFormatting>
  <conditionalFormatting sqref="G57:L57">
    <cfRule type="cellIs" dxfId="730" priority="6" operator="greaterThan">
      <formula>$S$23&gt;0</formula>
    </cfRule>
  </conditionalFormatting>
  <conditionalFormatting sqref="G58:L58">
    <cfRule type="cellIs" dxfId="729" priority="5" operator="lessThan">
      <formula>$S$23&lt;0</formula>
    </cfRule>
  </conditionalFormatting>
  <conditionalFormatting sqref="AC19">
    <cfRule type="cellIs" dxfId="728" priority="2" operator="equal">
      <formula>FALSE</formula>
    </cfRule>
    <cfRule type="cellIs" dxfId="727" priority="4" operator="equal">
      <formula>TRUE</formula>
    </cfRule>
  </conditionalFormatting>
  <conditionalFormatting sqref="AC22">
    <cfRule type="cellIs" dxfId="726" priority="1" operator="equal">
      <formula>FALSE</formula>
    </cfRule>
    <cfRule type="cellIs" dxfId="725" priority="3" operator="equal">
      <formula>TRUE</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4A847-8B2B-4D07-90F8-8F53544DD7E0}">
  <sheetPr>
    <tabColor rgb="FFFFFF00"/>
    <outlinePr summaryBelow="0" summaryRight="0"/>
    <pageSetUpPr autoPageBreaks="0" fitToPage="1"/>
  </sheetPr>
  <dimension ref="A1:CI139"/>
  <sheetViews>
    <sheetView showGridLines="0" workbookViewId="0">
      <pane xSplit="3" ySplit="4" topLeftCell="D5" activePane="bottomRight" state="frozen"/>
      <selection pane="topRight" activeCell="D1" sqref="D1"/>
      <selection pane="bottomLeft" activeCell="A5" sqref="A5"/>
      <selection pane="bottomRight" activeCell="W105" sqref="W105"/>
    </sheetView>
  </sheetViews>
  <sheetFormatPr defaultRowHeight="12.75" customHeight="1"/>
  <cols>
    <col min="1" max="1" width="3" style="22" customWidth="1"/>
    <col min="2" max="2" width="7.5" style="22" hidden="1"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4" width="9" style="22"/>
    <col min="75" max="75" width="9.5" style="22" bestFit="1" customWidth="1"/>
    <col min="76" max="77" width="9" style="22"/>
    <col min="78" max="78" width="10.875" style="22" customWidth="1"/>
    <col min="79" max="79" width="12.25" style="22" customWidth="1"/>
    <col min="80" max="80" width="11.5" style="22" customWidth="1"/>
    <col min="81" max="83" width="9" style="22"/>
    <col min="84" max="86" width="11.25" style="22" customWidth="1"/>
    <col min="87" max="16384" width="9" style="22"/>
  </cols>
  <sheetData>
    <row r="1" spans="1:87" ht="20.25">
      <c r="A1" s="14">
        <v>43100</v>
      </c>
      <c r="B1" s="14"/>
      <c r="C1" s="14"/>
      <c r="D1" s="14"/>
      <c r="E1" s="14"/>
      <c r="F1" s="14"/>
      <c r="G1" s="14"/>
      <c r="H1" s="14"/>
      <c r="I1" s="14"/>
      <c r="J1" s="2" t="s">
        <v>23</v>
      </c>
      <c r="K1" s="2"/>
      <c r="L1" s="2"/>
      <c r="M1" s="2"/>
      <c r="N1" s="2"/>
      <c r="O1" s="2"/>
      <c r="P1" s="2"/>
      <c r="Q1" s="812" t="s">
        <v>266</v>
      </c>
      <c r="R1" s="812"/>
      <c r="S1" s="14"/>
      <c r="T1" s="2"/>
      <c r="U1" s="2"/>
      <c r="V1" s="2" t="s">
        <v>67</v>
      </c>
      <c r="W1" s="813"/>
      <c r="X1" s="813"/>
      <c r="Y1" s="813"/>
      <c r="Z1" s="813"/>
      <c r="AA1" s="813"/>
      <c r="AB1" s="813"/>
      <c r="AC1" s="813"/>
      <c r="AD1" s="813"/>
      <c r="AE1" s="813"/>
      <c r="AF1" s="50"/>
      <c r="AG1" s="50"/>
      <c r="AH1" s="50"/>
      <c r="AI1" s="2"/>
      <c r="AJ1" s="2"/>
      <c r="AK1" s="50"/>
      <c r="AL1" s="50"/>
      <c r="AM1" s="10"/>
      <c r="AN1" s="10"/>
      <c r="AO1" s="50"/>
      <c r="AP1" s="50"/>
      <c r="AQ1" s="2"/>
      <c r="AR1" s="2"/>
      <c r="AS1" s="50"/>
      <c r="AT1" s="50"/>
      <c r="AU1" s="2"/>
      <c r="AV1" s="2"/>
      <c r="AW1" s="50"/>
      <c r="AX1" s="50"/>
      <c r="BA1" s="50"/>
      <c r="BB1" s="50"/>
      <c r="BC1" s="2"/>
      <c r="BD1" s="2"/>
      <c r="BE1" s="50"/>
      <c r="BF1" s="50"/>
      <c r="BG1" s="2"/>
      <c r="BH1" s="2"/>
      <c r="BI1" s="50"/>
      <c r="BJ1" s="50"/>
      <c r="BK1" s="2"/>
      <c r="BL1" s="2"/>
      <c r="BM1" s="50"/>
      <c r="BN1" s="50"/>
      <c r="BO1" s="2"/>
      <c r="BP1" s="2"/>
      <c r="BQ1" s="50"/>
      <c r="BR1" s="50"/>
      <c r="BS1" s="2"/>
      <c r="BT1" s="2"/>
      <c r="BZ1" s="266" t="s">
        <v>643</v>
      </c>
    </row>
    <row r="2" spans="1:87" ht="12.95" customHeight="1" thickBot="1">
      <c r="D2" s="22"/>
      <c r="E2" s="22"/>
      <c r="F2" s="22"/>
      <c r="G2" s="22"/>
      <c r="O2" s="814" t="s">
        <v>66</v>
      </c>
      <c r="P2" s="814"/>
      <c r="Q2" s="815" t="s">
        <v>258</v>
      </c>
      <c r="R2" s="815"/>
      <c r="T2" s="1"/>
      <c r="U2" s="1"/>
      <c r="V2" s="1"/>
      <c r="BZ2" s="4" t="s">
        <v>644</v>
      </c>
    </row>
    <row r="3" spans="1:87" ht="12.95" customHeight="1" thickTop="1" thickBot="1">
      <c r="D3" s="22"/>
      <c r="E3" s="22" t="s">
        <v>82</v>
      </c>
      <c r="F3" s="22"/>
      <c r="G3" s="22"/>
      <c r="I3" s="22">
        <f>COUNTA(C5:C12)</f>
        <v>8</v>
      </c>
      <c r="J3" s="4" t="s">
        <v>27</v>
      </c>
      <c r="K3" s="4"/>
      <c r="L3" s="4"/>
      <c r="M3" s="4"/>
      <c r="N3" s="4"/>
      <c r="O3" s="816" t="s">
        <v>65</v>
      </c>
      <c r="P3" s="817"/>
      <c r="Q3" s="815" t="s">
        <v>259</v>
      </c>
      <c r="R3" s="815"/>
      <c r="S3" s="40" t="s">
        <v>344</v>
      </c>
      <c r="T3" s="39"/>
      <c r="U3" s="39"/>
      <c r="V3" s="39"/>
      <c r="W3" s="119">
        <f>EOMONTH(A1,-11)</f>
        <v>42766</v>
      </c>
      <c r="X3" s="120"/>
      <c r="Y3" s="120"/>
      <c r="Z3" s="121"/>
      <c r="AA3" s="119">
        <f>EOMONTH($A$1,-10)</f>
        <v>42794</v>
      </c>
      <c r="AB3" s="120"/>
      <c r="AC3" s="120"/>
      <c r="AD3" s="121"/>
      <c r="AE3" s="119">
        <f>EOMONTH($A$1,-9)</f>
        <v>42825</v>
      </c>
      <c r="AF3" s="120"/>
      <c r="AG3" s="120"/>
      <c r="AH3" s="121"/>
      <c r="AI3" s="119">
        <f>EOMONTH($A$1,-8)</f>
        <v>42855</v>
      </c>
      <c r="AJ3" s="120"/>
      <c r="AK3" s="120"/>
      <c r="AL3" s="121"/>
      <c r="AM3" s="119">
        <f>EOMONTH($A$1,-7)</f>
        <v>42886</v>
      </c>
      <c r="AN3" s="120"/>
      <c r="AO3" s="120"/>
      <c r="AP3" s="121"/>
      <c r="AQ3" s="119">
        <f>EOMONTH($A$1,-6)</f>
        <v>42916</v>
      </c>
      <c r="AR3" s="120"/>
      <c r="AS3" s="120"/>
      <c r="AT3" s="121"/>
      <c r="AU3" s="119">
        <f>EOMONTH($A$1,-5)</f>
        <v>42947</v>
      </c>
      <c r="AV3" s="120"/>
      <c r="AW3" s="120"/>
      <c r="AX3" s="121"/>
      <c r="AY3" s="119">
        <f>EOMONTH($A$1,-4)</f>
        <v>42978</v>
      </c>
      <c r="AZ3" s="120"/>
      <c r="BA3" s="120"/>
      <c r="BB3" s="121"/>
      <c r="BC3" s="119">
        <f>EOMONTH($A$1,-3)</f>
        <v>43008</v>
      </c>
      <c r="BD3" s="120"/>
      <c r="BE3" s="120"/>
      <c r="BF3" s="121"/>
      <c r="BG3" s="119">
        <f>EOMONTH($A$1,-2)</f>
        <v>43039</v>
      </c>
      <c r="BH3" s="120"/>
      <c r="BI3" s="120"/>
      <c r="BJ3" s="121"/>
      <c r="BK3" s="119">
        <f>EOMONTH($A$1,-1)</f>
        <v>43069</v>
      </c>
      <c r="BL3" s="120"/>
      <c r="BM3" s="120"/>
      <c r="BN3" s="121"/>
      <c r="BO3" s="119">
        <f>EOMONTH($A$1,0)</f>
        <v>43100</v>
      </c>
      <c r="BP3" s="120"/>
      <c r="BQ3" s="120"/>
      <c r="BR3" s="121"/>
      <c r="BS3" s="3"/>
      <c r="BT3" s="3"/>
      <c r="BU3" s="58" t="s">
        <v>24</v>
      </c>
      <c r="BZ3" s="267" t="s">
        <v>645</v>
      </c>
    </row>
    <row r="4" spans="1:87" ht="36" customHeight="1" thickBot="1">
      <c r="A4" s="5" t="s">
        <v>22</v>
      </c>
      <c r="B4" s="7" t="s">
        <v>21</v>
      </c>
      <c r="C4" s="144" t="s">
        <v>20</v>
      </c>
      <c r="D4" s="145" t="s">
        <v>262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2017.01.31현재 나이</v>
      </c>
      <c r="Y4" s="61" t="str">
        <f>TEXT(W3,"yyyy.mm.dd")&amp;"현재 군복무 차감 나이"</f>
        <v>2017.01.31현재 군복무 차감 나이</v>
      </c>
      <c r="Z4" s="64" t="s">
        <v>472</v>
      </c>
      <c r="AA4" s="62" t="s">
        <v>71</v>
      </c>
      <c r="AB4" s="61" t="str">
        <f>TEXT(AA3,"yyyy.mm.dd")&amp;"현재 나이"</f>
        <v>2017.02.28현재 나이</v>
      </c>
      <c r="AC4" s="61" t="str">
        <f>TEXT(AA3,"yyyy.mm.dd")&amp;"현재 군복무 차감 나이"</f>
        <v>2017.02.28현재 군복무 차감 나이</v>
      </c>
      <c r="AD4" s="64" t="s">
        <v>472</v>
      </c>
      <c r="AE4" s="62" t="s">
        <v>72</v>
      </c>
      <c r="AF4" s="61" t="str">
        <f>TEXT(AE3,"yyyy.mm.dd")&amp;"현재 나이"</f>
        <v>2017.03.31현재 나이</v>
      </c>
      <c r="AG4" s="61" t="str">
        <f>TEXT(AE3,"yyyy.mm.dd")&amp;"현재 군복무 차감 나이"</f>
        <v>2017.03.31현재 군복무 차감 나이</v>
      </c>
      <c r="AH4" s="64" t="s">
        <v>472</v>
      </c>
      <c r="AI4" s="62" t="s">
        <v>73</v>
      </c>
      <c r="AJ4" s="61" t="str">
        <f>TEXT(AI3,"yyyy.mm.dd")&amp;"현재 나이"</f>
        <v>2017.04.30현재 나이</v>
      </c>
      <c r="AK4" s="61" t="str">
        <f>TEXT(AI3,"yyyy.mm.dd")&amp;"현재 군복무 차감 나이"</f>
        <v>2017.04.30현재 군복무 차감 나이</v>
      </c>
      <c r="AL4" s="64" t="s">
        <v>472</v>
      </c>
      <c r="AM4" s="62" t="s">
        <v>74</v>
      </c>
      <c r="AN4" s="61" t="str">
        <f>TEXT(AM3,"yyyy.mm.dd")&amp;"현재 나이"</f>
        <v>2017.05.31현재 나이</v>
      </c>
      <c r="AO4" s="61" t="str">
        <f>TEXT(AM3,"yyyy.mm.dd")&amp;"현재 군복무 차감 나이"</f>
        <v>2017.05.31현재 군복무 차감 나이</v>
      </c>
      <c r="AP4" s="64" t="s">
        <v>472</v>
      </c>
      <c r="AQ4" s="62" t="s">
        <v>75</v>
      </c>
      <c r="AR4" s="61" t="str">
        <f>TEXT(AQ3,"yyyy.mm.dd")&amp;"현재 나이"</f>
        <v>2017.06.30현재 나이</v>
      </c>
      <c r="AS4" s="61" t="str">
        <f>TEXT(AQ3,"yyyy.mm.dd")&amp;"현재 군복무 차감 나이"</f>
        <v>2017.06.30현재 군복무 차감 나이</v>
      </c>
      <c r="AT4" s="64" t="s">
        <v>472</v>
      </c>
      <c r="AU4" s="62" t="s">
        <v>76</v>
      </c>
      <c r="AV4" s="61" t="str">
        <f>TEXT(AU3,"yyyy.mm.dd")&amp;"현재 나이"</f>
        <v>2017.07.31현재 나이</v>
      </c>
      <c r="AW4" s="61" t="str">
        <f>TEXT(AU3,"yyyy.mm.dd")&amp;"현재 군복무 차감 나이"</f>
        <v>2017.07.31현재 군복무 차감 나이</v>
      </c>
      <c r="AX4" s="64" t="s">
        <v>472</v>
      </c>
      <c r="AY4" s="62" t="s">
        <v>77</v>
      </c>
      <c r="AZ4" s="61" t="str">
        <f>TEXT(AY3,"yyyy.mm.dd")&amp;"현재 나이"</f>
        <v>2017.08.31현재 나이</v>
      </c>
      <c r="BA4" s="61" t="str">
        <f>TEXT(AY3,"yyyy.mm.dd")&amp;"현재 군복무 차감 나이"</f>
        <v>2017.08.31현재 군복무 차감 나이</v>
      </c>
      <c r="BB4" s="64" t="s">
        <v>472</v>
      </c>
      <c r="BC4" s="62" t="s">
        <v>78</v>
      </c>
      <c r="BD4" s="61" t="str">
        <f>TEXT(BC3,"yyyy.mm.dd")&amp;"현재 나이"</f>
        <v>2017.09.30현재 나이</v>
      </c>
      <c r="BE4" s="61" t="str">
        <f>TEXT(BC3,"yyyy.mm.dd")&amp;"현재 군복무 차감 나이"</f>
        <v>2017.09.30현재 군복무 차감 나이</v>
      </c>
      <c r="BF4" s="64" t="s">
        <v>472</v>
      </c>
      <c r="BG4" s="62" t="s">
        <v>79</v>
      </c>
      <c r="BH4" s="61" t="str">
        <f>TEXT(BG3,"yyyy.mm.dd")&amp;"현재 나이"</f>
        <v>2017.10.31현재 나이</v>
      </c>
      <c r="BI4" s="61" t="str">
        <f>TEXT(BG3,"yyyy.mm.dd")&amp;"현재 군복무 차감 나이"</f>
        <v>2017.10.31현재 군복무 차감 나이</v>
      </c>
      <c r="BJ4" s="64" t="s">
        <v>472</v>
      </c>
      <c r="BK4" s="62" t="s">
        <v>80</v>
      </c>
      <c r="BL4" s="61" t="str">
        <f>TEXT(BK3,"yyyy.mm.dd")&amp;"현재 나이"</f>
        <v>2017.11.30현재 나이</v>
      </c>
      <c r="BM4" s="61" t="str">
        <f>TEXT(BK3,"yyyy.mm.dd")&amp;"현재 군복무 차감 나이"</f>
        <v>2017.11.30현재 군복무 차감 나이</v>
      </c>
      <c r="BN4" s="64" t="s">
        <v>472</v>
      </c>
      <c r="BO4" s="62" t="s">
        <v>81</v>
      </c>
      <c r="BP4" s="61" t="str">
        <f>TEXT(BO3,"yyyy.mm.dd")&amp;"현재 나이"</f>
        <v>2017.12.31현재 나이</v>
      </c>
      <c r="BQ4" s="61" t="str">
        <f>TEXT(BO3,"yyyy.mm.dd")&amp;"현재 군복무 차감 나이"</f>
        <v>2017.12.31현재 군복무 차감 나이</v>
      </c>
      <c r="BR4" s="64" t="s">
        <v>472</v>
      </c>
      <c r="BS4" s="55" t="s">
        <v>343</v>
      </c>
      <c r="BT4" s="56" t="s">
        <v>342</v>
      </c>
      <c r="BU4" s="269" t="s">
        <v>677</v>
      </c>
      <c r="BV4" s="269" t="s">
        <v>56</v>
      </c>
      <c r="BW4" s="4"/>
      <c r="BZ4" s="269" t="s">
        <v>678</v>
      </c>
      <c r="CA4" s="269" t="s">
        <v>679</v>
      </c>
      <c r="CB4" s="269" t="s">
        <v>680</v>
      </c>
      <c r="CC4" s="268" t="s">
        <v>646</v>
      </c>
      <c r="CD4" s="268" t="s">
        <v>647</v>
      </c>
      <c r="CE4" s="268" t="s">
        <v>650</v>
      </c>
      <c r="CF4" s="277" t="s">
        <v>130</v>
      </c>
      <c r="CG4" s="269" t="s">
        <v>131</v>
      </c>
      <c r="CH4" s="268" t="s">
        <v>648</v>
      </c>
      <c r="CI4" s="268" t="s">
        <v>24</v>
      </c>
    </row>
    <row r="5" spans="1:87" ht="16.5" customHeight="1" thickBot="1">
      <c r="A5" s="23">
        <v>1</v>
      </c>
      <c r="B5" s="142" t="s">
        <v>8</v>
      </c>
      <c r="C5" s="167" t="s">
        <v>696</v>
      </c>
      <c r="D5" s="168">
        <v>9102192123458</v>
      </c>
      <c r="E5" s="156">
        <f>IF($D5="","",IF(OR(MID(D5,LEN(CLEAN(D5))-6,1)&lt;="2",MID(D5,LEN(CLEAN(D5))-6,1)="5",MID(D5,LEN(CLEAN(D5))-6,1)="6"),DATE(MID(D5,1,2),MID(D5,3,2),MID(D5,5,2)),CHOOSE(14-LEN(CLEAN(D5)),DATE(MID(D5,1,2)+100,MID(D5,3,2),MID(D5,5,2)),DATE(MID(D5,1,1)+100,MID(D5,2,2),MID(D5,4,2)),DATE(2000,MID(D5,1,2),MID(D5,3,2)),DATE(2000,MID(D5,1,1),MID(D5,2,2)))))</f>
        <v>33288</v>
      </c>
      <c r="F5" s="30">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31" t="str">
        <f>IF(D5="","",IF(INT(RIGHT(D5,1))=F5,"OK","주민오류"))</f>
        <v>OK</v>
      </c>
      <c r="H5" s="147" t="str">
        <f>IF(D5="","",CHOOSE(14-LEN(CLEAN(D5)),CHOOSE(MID(D5,7,1),"남","여","남","여","남","여","남","여","남","여"),CHOOSE(MID(D5,6,1),"남","여","남","여","남","여","남","여","남","여"),CHOOSE(MID(D5,5,1),"남","여","남","여","남","여","남","여","남","여"),CHOOSE(MID(D5,4,1),"남","여","남","여","남","여","남","여","남","여"),CHOOSE(MID(D5,3,1),"남","여","남","여","남","여","남","여","남","여")))</f>
        <v>여</v>
      </c>
      <c r="I5" s="148">
        <v>41548</v>
      </c>
      <c r="J5" s="149"/>
      <c r="K5" s="33">
        <f>IF($D5="","",DATEDIF(IF(OR(MID(D5,LEN(CLEAN(D5))-6,1)&lt;="2",MID(D5,LEN(CLEAN(D5))-6,1)="5",MID(D5,LEN(CLEAN(D5))-6,1)="6"),DATE(MID(D5,1,2),MID(D5,3,2),MID(D5,5,2)),CHOOSE(14-LEN(CLEAN(D5)), DATE(MID(D5,1,2)+100,MID(D5,3,2),MID(D5,5,2)), DATE(MID(D5,1,1)+100,MID(D5,2,2),MID(D5,4,2)),DATE(2000,MID(D5,1,2),MID(D5,3,2)),DATE(2000,MID(D5,1,1),MID(D5,2,2)))),I5,"y"))</f>
        <v>22</v>
      </c>
      <c r="L5" s="33">
        <f t="shared" ref="L5:L68" si="0">IF(P5="",0,DATEDIF(O5,P5+1,"Y")&amp;"년 "&amp;DATEDIF(O5,P5+1,"YM")&amp;"월 "&amp;IF(OR(AND(TEXT(O5,"dd")="01",TEXT(EOMONTH(P5,0),"dd")=TEXT(P5,"dd")),TEXT(TEXT(P5,"dd")+1,"dd")=TEXT(O5,"dd")),"",DATEDIF(O5,P5,"MD")+1&amp;"일"))</f>
        <v>0</v>
      </c>
      <c r="M5" s="35" t="str">
        <f>IF(D5="","",TEXT(DATE(YEAR(I5-E5),MONTH(I5-E5),DAY(I5-E5))-DATE(YEAR(P5-O5),MONTH(P5-O5),DAY(P5-O5)),"yy년")&amp;VALUE(TEXT(DATE(YEAR(I5-E5),MONTH(I5-E5),DAY(I5-E5))-DATE(YEAR(P5-O5),MONTH(P5-O5),DAY(P5-O5)),"mm")-1)&amp;TEXT(DATE(YEAR(I5-E5),MONTH(I5-E5),DAY(I5-E5))-DATE(YEAR(P5-O5),MONTH(P5-O5),DAY(P5-O5)),"월dd일"))</f>
        <v>22년7월12일</v>
      </c>
      <c r="N5" s="108"/>
      <c r="O5" s="176"/>
      <c r="P5" s="177"/>
      <c r="Q5" s="201" t="s">
        <v>160</v>
      </c>
      <c r="R5" s="202" t="s">
        <v>160</v>
      </c>
      <c r="S5" s="203"/>
      <c r="T5" s="122" t="s">
        <v>160</v>
      </c>
      <c r="U5" s="204" t="s">
        <v>160</v>
      </c>
      <c r="V5" s="205" t="s">
        <v>160</v>
      </c>
      <c r="W5" s="63">
        <f>IF($D5="",0,IF(AND((W$3&gt;=$I5),OR((W$3&lt;=$J5),($J5=""),($J5=0)),$T5="부",$U5="부",$V5="부"),1,0))</f>
        <v>1</v>
      </c>
      <c r="X5" s="53">
        <f>IF($D5="",0,DATEDIF(IF(OR(MID($D5,LEN(CLEAN($D5))-6,1)&lt;="2",MID($D5,LEN(CLEAN($D5))-6,1)="5",MID($D5,LEN(CLEAN($D5))-6,1)="6"),DATE(MID($D5,1,2),MID($D5,3,2),MID($D5,5,2)),CHOOSE(14-LEN(CLEAN($D5)), DATE(MID($D5,1,2)+100,MID($D5,3,2),MID($D5,5,2)), DATE(MID($D5,1,1)+100,MID($D5,2,2),MID($D5,4,2)),DATE(2000,MID($D5,1,2),MID($D5,3,2)),DATE(2000,MID($D5,1,1),MID($D5,2,2)))),W$3,"y"))</f>
        <v>25</v>
      </c>
      <c r="Y5" s="54" t="str">
        <f>IF($D5="","",TEXT(DATE(YEAR(W$3-$E5),MONTH(W$3-$E5),DAY(W$3-$E5))-DATE(YEAR($P5-$O5),MONTH($P5-$O5),DAY($P5-$O5)),"yy년")&amp;VALUE(TEXT(DATE(YEAR(W$3-$E5),MONTH(W$3-$E5),DAY(W$3-$E5))-DATE(YEAR($P5-$O5),MONTH($P5-$O5),DAY($P5-$O5)),"mm")-1)&amp;TEXT(DATE(YEAR(W$3-$E5),MONTH(W$3-$E5),DAY(W$3-$E5))-DATE(YEAR($P5-$O5),MONTH($P5-$O5),DAY($P5-$O5)),"월dd일"))</f>
        <v>25년11월12일</v>
      </c>
      <c r="Z5" s="85">
        <f>IF($D5="",0,IF(OR(AND(W5=1,OR($Q5="여",$R5="여")),AND(W5=1,AND(X5&gt;=15,X5&lt;=29))),1,0))</f>
        <v>1</v>
      </c>
      <c r="AA5" s="63">
        <f>IF($D5="",0,IF(AND((AA$3&gt;=$I5),OR((AA$3&lt;=$J5),($J5=""),($J5=0)),$T5="부",$U5="부",$V5="부"),1,0))</f>
        <v>1</v>
      </c>
      <c r="AB5" s="53">
        <f>IF($D5="",0,DATEDIF(IF(OR(MID($D5,LEN(CLEAN($D5))-6,1)&lt;="2",MID($D5,LEN(CLEAN($D5))-6,1)="5",MID($D5,LEN(CLEAN($D5))-6,1)="6"),DATE(MID($D5,1,2),MID($D5,3,2),MID($D5,5,2)),CHOOSE(14-LEN(CLEAN($D5)), DATE(MID($D5,1,2)+100,MID($D5,3,2),MID($D5,5,2)), DATE(MID($D5,1,1)+100,MID($D5,2,2),MID($D5,4,2)),DATE(2000,MID($D5,1,2),MID($D5,3,2)),DATE(2000,MID($D5,1,1),MID($D5,2,2)))),AA$3,"y"))</f>
        <v>26</v>
      </c>
      <c r="AC5" s="54" t="str">
        <f>IF($D5="","",TEXT(DATE(YEAR(AA$3-$E5),MONTH(AA$3-$E5),DAY(AA$3-$E5))-DATE(YEAR($P5-$O5),MONTH($P5-$O5),DAY($P5-$O5)),"yy년")&amp;VALUE(TEXT(DATE(YEAR(AA$3-$E5),MONTH(AA$3-$E5),DAY(AA$3-$E5))-DATE(YEAR($P5-$O5),MONTH($P5-$O5),DAY($P5-$O5)),"mm")-1)&amp;TEXT(DATE(YEAR(AA$3-$E5),MONTH(AA$3-$E5),DAY(AA$3-$E5))-DATE(YEAR($P5-$O5),MONTH($P5-$O5),DAY($P5-$O5)),"월dd일"))</f>
        <v>26년0월09일</v>
      </c>
      <c r="AD5" s="85">
        <f>IF($D5="",0,IF(OR(AND(AA5=1,OR($Q5="여",$R5="여")),AND(AA5=1,AND(AB5&gt;=15,AB5&lt;=29))),1,0))</f>
        <v>1</v>
      </c>
      <c r="AE5" s="63">
        <f>IF($D5="",0,IF(AND((AE$3&gt;=$I5),OR((AE$3&lt;=$J5),($J5=""),($J5=0)),$T5="부",$U5="부",$V5="부"),1,0))</f>
        <v>1</v>
      </c>
      <c r="AF5" s="53">
        <f>IF($D5="",0,DATEDIF(IF(OR(MID($D5,LEN(CLEAN($D5))-6,1)&lt;="2",MID($D5,LEN(CLEAN($D5))-6,1)="5",MID($D5,LEN(CLEAN($D5))-6,1)="6"),DATE(MID($D5,1,2),MID($D5,3,2),MID($D5,5,2)),CHOOSE(14-LEN(CLEAN($D5)), DATE(MID($D5,1,2)+100,MID($D5,3,2),MID($D5,5,2)), DATE(MID($D5,1,1)+100,MID($D5,2,2),MID($D5,4,2)),DATE(2000,MID($D5,1,2),MID($D5,3,2)),DATE(2000,MID($D5,1,1),MID($D5,2,2)))),AE$3,"y"))</f>
        <v>26</v>
      </c>
      <c r="AG5" s="54" t="str">
        <f>IF($D5="","",TEXT(DATE(YEAR(AE$3-$E5),MONTH(AE$3-$E5),DAY(AE$3-$E5))-DATE(YEAR($P5-$O5),MONTH($P5-$O5),DAY($P5-$O5)),"yy년")&amp;VALUE(TEXT(DATE(YEAR(AE$3-$E5),MONTH(AE$3-$E5),DAY(AE$3-$E5))-DATE(YEAR($P5-$O5),MONTH($P5-$O5),DAY($P5-$O5)),"mm")-1)&amp;TEXT(DATE(YEAR(AE$3-$E5),MONTH(AE$3-$E5),DAY(AE$3-$E5))-DATE(YEAR($P5-$O5),MONTH($P5-$O5),DAY($P5-$O5)),"월dd일"))</f>
        <v>26년1월09일</v>
      </c>
      <c r="AH5" s="85">
        <f>IF($D5="",0,IF(OR(AND(AE5=1,OR($Q5="여",$R5="여")),AND(AE5=1,AND(AF5&gt;=15,AF5&lt;=29))),1,0))</f>
        <v>1</v>
      </c>
      <c r="AI5" s="63">
        <f>IF($D5="",0,IF(AND((AI$3&gt;=$I5),OR((AI$3&lt;=$J5),($J5=""),($J5=0)),$T5="부",$U5="부",$V5="부"),1,0))</f>
        <v>1</v>
      </c>
      <c r="AJ5" s="53">
        <f>IF($D5="",0,DATEDIF(IF(OR(MID($D5,LEN(CLEAN($D5))-6,1)&lt;="2",MID($D5,LEN(CLEAN($D5))-6,1)="5",MID($D5,LEN(CLEAN($D5))-6,1)="6"),DATE(MID($D5,1,2),MID($D5,3,2),MID($D5,5,2)),CHOOSE(14-LEN(CLEAN($D5)), DATE(MID($D5,1,2)+100,MID($D5,3,2),MID($D5,5,2)), DATE(MID($D5,1,1)+100,MID($D5,2,2),MID($D5,4,2)),DATE(2000,MID($D5,1,2),MID($D5,3,2)),DATE(2000,MID($D5,1,1),MID($D5,2,2)))),AI$3,"y"))</f>
        <v>26</v>
      </c>
      <c r="AK5" s="54" t="str">
        <f>IF($D5="","",TEXT(DATE(YEAR(AI$3-$E5),MONTH(AI$3-$E5),DAY(AI$3-$E5))-DATE(YEAR($P5-$O5),MONTH($P5-$O5),DAY($P5-$O5)),"yy년")&amp;VALUE(TEXT(DATE(YEAR(AI$3-$E5),MONTH(AI$3-$E5),DAY(AI$3-$E5))-DATE(YEAR($P5-$O5),MONTH($P5-$O5),DAY($P5-$O5)),"mm")-1)&amp;TEXT(DATE(YEAR(AI$3-$E5),MONTH(AI$3-$E5),DAY(AI$3-$E5))-DATE(YEAR($P5-$O5),MONTH($P5-$O5),DAY($P5-$O5)),"월dd일"))</f>
        <v>26년2월11일</v>
      </c>
      <c r="AL5" s="85">
        <f>IF($D5="",0,IF(OR(AND(AI5=1,OR($Q5="여",$R5="여")),AND(AI5=1,AND(AJ5&gt;=15,AJ5&lt;=29))),1,0))</f>
        <v>1</v>
      </c>
      <c r="AM5" s="63">
        <f>IF($D5="",0,IF(AND((AM$3&gt;=$I5),OR((AM$3&lt;=$J5),($J5=""),($J5=0)),$T5="부",$U5="부",$V5="부"),1,0))</f>
        <v>1</v>
      </c>
      <c r="AN5" s="53">
        <f>IF($D5="",0,DATEDIF(IF(OR(MID($D5,LEN(CLEAN($D5))-6,1)&lt;="2",MID($D5,LEN(CLEAN($D5))-6,1)="5",MID($D5,LEN(CLEAN($D5))-6,1)="6"),DATE(MID($D5,1,2),MID($D5,3,2),MID($D5,5,2)),CHOOSE(14-LEN(CLEAN($D5)), DATE(MID($D5,1,2)+100,MID($D5,3,2),MID($D5,5,2)), DATE(MID($D5,1,1)+100,MID($D5,2,2),MID($D5,4,2)),DATE(2000,MID($D5,1,2),MID($D5,3,2)),DATE(2000,MID($D5,1,1),MID($D5,2,2)))),AM$3,"y"))</f>
        <v>26</v>
      </c>
      <c r="AO5" s="54" t="str">
        <f>IF($D5="","",TEXT(DATE(YEAR(AM$3-$E5),MONTH(AM$3-$E5),DAY(AM$3-$E5))-DATE(YEAR($P5-$O5),MONTH($P5-$O5),DAY($P5-$O5)),"yy년")&amp;VALUE(TEXT(DATE(YEAR(AM$3-$E5),MONTH(AM$3-$E5),DAY(AM$3-$E5))-DATE(YEAR($P5-$O5),MONTH($P5-$O5),DAY($P5-$O5)),"mm")-1)&amp;TEXT(DATE(YEAR(AM$3-$E5),MONTH(AM$3-$E5),DAY(AM$3-$E5))-DATE(YEAR($P5-$O5),MONTH($P5-$O5),DAY($P5-$O5)),"월dd일"))</f>
        <v>26년3월11일</v>
      </c>
      <c r="AP5" s="85">
        <f>IF($D5="",0,IF(OR(AND(AM5=1,OR($Q5="여",$R5="여")),AND(AM5=1,AND(AN5&gt;=15,AN5&lt;=29))),1,0))</f>
        <v>1</v>
      </c>
      <c r="AQ5" s="63">
        <f>IF($D5="",0,IF(AND((AQ$3&gt;=$I5),OR((AQ$3&lt;=$J5),($J5=""),($J5=0)),$T5="부",$U5="부",$V5="부"),1,0))</f>
        <v>1</v>
      </c>
      <c r="AR5" s="53">
        <f>IF($D5="",0,DATEDIF(IF(OR(MID($D5,LEN(CLEAN($D5))-6,1)&lt;="2",MID($D5,LEN(CLEAN($D5))-6,1)="5",MID($D5,LEN(CLEAN($D5))-6,1)="6"),DATE(MID($D5,1,2),MID($D5,3,2),MID($D5,5,2)),CHOOSE(14-LEN(CLEAN($D5)), DATE(MID($D5,1,2)+100,MID($D5,3,2),MID($D5,5,2)), DATE(MID($D5,1,1)+100,MID($D5,2,2),MID($D5,4,2)),DATE(2000,MID($D5,1,2),MID($D5,3,2)),DATE(2000,MID($D5,1,1),MID($D5,2,2)))),AQ$3,"y"))</f>
        <v>26</v>
      </c>
      <c r="AS5" s="54" t="str">
        <f>IF($D5="","",TEXT(DATE(YEAR(AQ$3-$E5),MONTH(AQ$3-$E5),DAY(AQ$3-$E5))-DATE(YEAR($P5-$O5),MONTH($P5-$O5),DAY($P5-$O5)),"yy년")&amp;VALUE(TEXT(DATE(YEAR(AQ$3-$E5),MONTH(AQ$3-$E5),DAY(AQ$3-$E5))-DATE(YEAR($P5-$O5),MONTH($P5-$O5),DAY($P5-$O5)),"mm")-1)&amp;TEXT(DATE(YEAR(AQ$3-$E5),MONTH(AQ$3-$E5),DAY(AQ$3-$E5))-DATE(YEAR($P5-$O5),MONTH($P5-$O5),DAY($P5-$O5)),"월dd일"))</f>
        <v>26년4월11일</v>
      </c>
      <c r="AT5" s="85">
        <f>IF($D5="",0,IF(OR(AND(AQ5=1,OR($Q5="여",$R5="여")),AND(AQ5=1,AND(AR5&gt;=15,AR5&lt;=29))),1,0))</f>
        <v>1</v>
      </c>
      <c r="AU5" s="63">
        <f>IF($D5="",0,IF(AND((AU$3&gt;=$I5),OR((AU$3&lt;=$J5),($J5=""),($J5=0)),$T5="부",$U5="부",$V5="부"),1,0))</f>
        <v>1</v>
      </c>
      <c r="AV5" s="53">
        <f>IF($D5="",0,DATEDIF(IF(OR(MID($D5,LEN(CLEAN($D5))-6,1)&lt;="2",MID($D5,LEN(CLEAN($D5))-6,1)="5",MID($D5,LEN(CLEAN($D5))-6,1)="6"),DATE(MID($D5,1,2),MID($D5,3,2),MID($D5,5,2)),CHOOSE(14-LEN(CLEAN($D5)), DATE(MID($D5,1,2)+100,MID($D5,3,2),MID($D5,5,2)), DATE(MID($D5,1,1)+100,MID($D5,2,2),MID($D5,4,2)),DATE(2000,MID($D5,1,2),MID($D5,3,2)),DATE(2000,MID($D5,1,1),MID($D5,2,2)))),AU$3,"y"))</f>
        <v>26</v>
      </c>
      <c r="AW5" s="54" t="str">
        <f>IF($D5="","",TEXT(DATE(YEAR(AU$3-$E5),MONTH(AU$3-$E5),DAY(AU$3-$E5))-DATE(YEAR($P5-$O5),MONTH($P5-$O5),DAY($P5-$O5)),"yy년")&amp;VALUE(TEXT(DATE(YEAR(AU$3-$E5),MONTH(AU$3-$E5),DAY(AU$3-$E5))-DATE(YEAR($P5-$O5),MONTH($P5-$O5),DAY($P5-$O5)),"mm")-1)&amp;TEXT(DATE(YEAR(AU$3-$E5),MONTH(AU$3-$E5),DAY(AU$3-$E5))-DATE(YEAR($P5-$O5),MONTH($P5-$O5),DAY($P5-$O5)),"월dd일"))</f>
        <v>26년5월11일</v>
      </c>
      <c r="AX5" s="85">
        <f>IF($D5="",0,IF(OR(AND(AU5=1,OR($Q5="여",$R5="여")),AND(AU5=1,AND(AV5&gt;=15,AV5&lt;=29))),1,0))</f>
        <v>1</v>
      </c>
      <c r="AY5" s="63">
        <f>IF($D5="",0,IF(AND((AY$3&gt;=$I5),OR((AY$3&lt;=$J5),($J5=""),($J5=0)),$T5="부",$U5="부",$V5="부"),1,0))</f>
        <v>1</v>
      </c>
      <c r="AZ5" s="53">
        <f>IF($D5="",0,DATEDIF(IF(OR(MID($D5,LEN(CLEAN($D5))-6,1)&lt;="2",MID($D5,LEN(CLEAN($D5))-6,1)="5",MID($D5,LEN(CLEAN($D5))-6,1)="6"),DATE(MID($D5,1,2),MID($D5,3,2),MID($D5,5,2)),CHOOSE(14-LEN(CLEAN($D5)), DATE(MID($D5,1,2)+100,MID($D5,3,2),MID($D5,5,2)), DATE(MID($D5,1,1)+100,MID($D5,2,2),MID($D5,4,2)),DATE(2000,MID($D5,1,2),MID($D5,3,2)),DATE(2000,MID($D5,1,1),MID($D5,2,2)))),AY$3,"y"))</f>
        <v>26</v>
      </c>
      <c r="BA5" s="54" t="str">
        <f>IF($D5="","",TEXT(DATE(YEAR(AY$3-$E5),MONTH(AY$3-$E5),DAY(AY$3-$E5))-DATE(YEAR($P5-$O5),MONTH($P5-$O5),DAY($P5-$O5)),"yy년")&amp;VALUE(TEXT(DATE(YEAR(AY$3-$E5),MONTH(AY$3-$E5),DAY(AY$3-$E5))-DATE(YEAR($P5-$O5),MONTH($P5-$O5),DAY($P5-$O5)),"mm")-1)&amp;TEXT(DATE(YEAR(AY$3-$E5),MONTH(AY$3-$E5),DAY(AY$3-$E5))-DATE(YEAR($P5-$O5),MONTH($P5-$O5),DAY($P5-$O5)),"월dd일"))</f>
        <v>26년6월12일</v>
      </c>
      <c r="BB5" s="85">
        <f>IF($D5="",0,IF(OR(AND(AY5=1,OR($Q5="여",$R5="여")),AND(AY5=1,AND(AZ5&gt;=15,AZ5&lt;=29))),1,0))</f>
        <v>1</v>
      </c>
      <c r="BC5" s="63">
        <f>IF($D5="",0,IF(AND((BC$3&gt;=$I5),OR((BC$3&lt;=$J5),($J5=""),($J5=0)),$T5="부",$U5="부",$V5="부"),1,0))</f>
        <v>1</v>
      </c>
      <c r="BD5" s="53">
        <f>IF($D5="",0,DATEDIF(IF(OR(MID($D5,LEN(CLEAN($D5))-6,1)&lt;="2",MID($D5,LEN(CLEAN($D5))-6,1)="5",MID($D5,LEN(CLEAN($D5))-6,1)="6"),DATE(MID($D5,1,2),MID($D5,3,2),MID($D5,5,2)),CHOOSE(14-LEN(CLEAN($D5)), DATE(MID($D5,1,2)+100,MID($D5,3,2),MID($D5,5,2)), DATE(MID($D5,1,1)+100,MID($D5,2,2),MID($D5,4,2)),DATE(2000,MID($D5,1,2),MID($D5,3,2)),DATE(2000,MID($D5,1,1),MID($D5,2,2)))),BC$3,"y"))</f>
        <v>26</v>
      </c>
      <c r="BE5" s="54" t="str">
        <f>IF($D5="","",TEXT(DATE(YEAR(BC$3-$E5),MONTH(BC$3-$E5),DAY(BC$3-$E5))-DATE(YEAR($P5-$O5),MONTH($P5-$O5),DAY($P5-$O5)),"yy년")&amp;VALUE(TEXT(DATE(YEAR(BC$3-$E5),MONTH(BC$3-$E5),DAY(BC$3-$E5))-DATE(YEAR($P5-$O5),MONTH($P5-$O5),DAY($P5-$O5)),"mm")-1)&amp;TEXT(DATE(YEAR(BC$3-$E5),MONTH(BC$3-$E5),DAY(BC$3-$E5))-DATE(YEAR($P5-$O5),MONTH($P5-$O5),DAY($P5-$O5)),"월dd일"))</f>
        <v>26년7월11일</v>
      </c>
      <c r="BF5" s="85">
        <f>IF($D5="",0,IF(OR(AND(BC5=1,OR($Q5="여",$R5="여")),AND(BC5=1,AND(BD5&gt;=15,BD5&lt;=29))),1,0))</f>
        <v>1</v>
      </c>
      <c r="BG5" s="63">
        <f>IF($D5="",0,IF(AND((BG$3&gt;=$I5),OR((BG$3&lt;=$J5),($J5=""),($J5=0)),$T5="부",$U5="부",$V5="부"),1,0))</f>
        <v>1</v>
      </c>
      <c r="BH5" s="53">
        <f>IF($D5="",0,DATEDIF(IF(OR(MID($D5,LEN(CLEAN($D5))-6,1)&lt;="2",MID($D5,LEN(CLEAN($D5))-6,1)="5",MID($D5,LEN(CLEAN($D5))-6,1)="6"),DATE(MID($D5,1,2),MID($D5,3,2),MID($D5,5,2)),CHOOSE(14-LEN(CLEAN($D5)), DATE(MID($D5,1,2)+100,MID($D5,3,2),MID($D5,5,2)), DATE(MID($D5,1,1)+100,MID($D5,2,2),MID($D5,4,2)),DATE(2000,MID($D5,1,2),MID($D5,3,2)),DATE(2000,MID($D5,1,1),MID($D5,2,2)))),BG$3,"y"))</f>
        <v>26</v>
      </c>
      <c r="BI5" s="54" t="str">
        <f>IF($D5="","",TEXT(DATE(YEAR(BG$3-$E5),MONTH(BG$3-$E5),DAY(BG$3-$E5))-DATE(YEAR($P5-$O5),MONTH($P5-$O5),DAY($P5-$O5)),"yy년")&amp;VALUE(TEXT(DATE(YEAR(BG$3-$E5),MONTH(BG$3-$E5),DAY(BG$3-$E5))-DATE(YEAR($P5-$O5),MONTH($P5-$O5),DAY($P5-$O5)),"mm")-1)&amp;TEXT(DATE(YEAR(BG$3-$E5),MONTH(BG$3-$E5),DAY(BG$3-$E5))-DATE(YEAR($P5-$O5),MONTH($P5-$O5),DAY($P5-$O5)),"월dd일"))</f>
        <v>26년8월11일</v>
      </c>
      <c r="BJ5" s="85">
        <f>IF($D5="",0,IF(OR(AND(BG5=1,OR($Q5="여",$R5="여")),AND(BG5=1,AND(BH5&gt;=15,BH5&lt;=29))),1,0))</f>
        <v>1</v>
      </c>
      <c r="BK5" s="63">
        <f>IF($D5="",0,IF(AND((BK$3&gt;=$I5),OR((BK$3&lt;=$J5),($J5=""),($J5=0)),$T5="부",$U5="부",$V5="부"),1,0))</f>
        <v>1</v>
      </c>
      <c r="BL5" s="53">
        <f>IF($D5="",0,DATEDIF(IF(OR(MID($D5,LEN(CLEAN($D5))-6,1)&lt;="2",MID($D5,LEN(CLEAN($D5))-6,1)="5",MID($D5,LEN(CLEAN($D5))-6,1)="6"),DATE(MID($D5,1,2),MID($D5,3,2),MID($D5,5,2)),CHOOSE(14-LEN(CLEAN($D5)), DATE(MID($D5,1,2)+100,MID($D5,3,2),MID($D5,5,2)), DATE(MID($D5,1,1)+100,MID($D5,2,2),MID($D5,4,2)),DATE(2000,MID($D5,1,2),MID($D5,3,2)),DATE(2000,MID($D5,1,1),MID($D5,2,2)))),BK$3,"y"))</f>
        <v>26</v>
      </c>
      <c r="BM5" s="54" t="str">
        <f>IF($D5="","",TEXT(DATE(YEAR(BK$3-$E5),MONTH(BK$3-$E5),DAY(BK$3-$E5))-DATE(YEAR($P5-$O5),MONTH($P5-$O5),DAY($P5-$O5)),"yy년")&amp;VALUE(TEXT(DATE(YEAR(BK$3-$E5),MONTH(BK$3-$E5),DAY(BK$3-$E5))-DATE(YEAR($P5-$O5),MONTH($P5-$O5),DAY($P5-$O5)),"mm")-1)&amp;TEXT(DATE(YEAR(BK$3-$E5),MONTH(BK$3-$E5),DAY(BK$3-$E5))-DATE(YEAR($P5-$O5),MONTH($P5-$O5),DAY($P5-$O5)),"월dd일"))</f>
        <v>26년9월11일</v>
      </c>
      <c r="BN5" s="85">
        <f>IF($D5="",0,IF(OR(AND(BK5=1,OR($Q5="여",$R5="여")),AND(BK5=1,AND(BL5&gt;=15,BL5&lt;=29))),1,0))</f>
        <v>1</v>
      </c>
      <c r="BO5" s="63">
        <f>IF($D5="",0,IF(AND((BO$3&gt;=$I5),OR((BO$3&lt;=$J5),($J5=""),($J5=0)),$T5="부",$U5="부",$V5="부"),1,0))</f>
        <v>1</v>
      </c>
      <c r="BP5" s="53">
        <f>IF($D5="",0,DATEDIF(IF(OR(MID($D5,LEN(CLEAN($D5))-6,1)&lt;="2",MID($D5,LEN(CLEAN($D5))-6,1)="5",MID($D5,LEN(CLEAN($D5))-6,1)="6"),DATE(MID($D5,1,2),MID($D5,3,2),MID($D5,5,2)),CHOOSE(14-LEN(CLEAN($D5)), DATE(MID($D5,1,2)+100,MID($D5,3,2),MID($D5,5,2)), DATE(MID($D5,1,1)+100,MID($D5,2,2),MID($D5,4,2)),DATE(2000,MID($D5,1,2),MID($D5,3,2)),DATE(2000,MID($D5,1,1),MID($D5,2,2)))),BO$3,"y"))</f>
        <v>26</v>
      </c>
      <c r="BQ5" s="54" t="str">
        <f>IF($D5="","",TEXT(DATE(YEAR(BO$3-$E5),MONTH(BO$3-$E5),DAY(BO$3-$E5))-DATE(YEAR($P5-$O5),MONTH($P5-$O5),DAY($P5-$O5)),"yy년")&amp;VALUE(TEXT(DATE(YEAR(BO$3-$E5),MONTH(BO$3-$E5),DAY(BO$3-$E5))-DATE(YEAR($P5-$O5),MONTH($P5-$O5),DAY($P5-$O5)),"mm")-1)&amp;TEXT(DATE(YEAR(BO$3-$E5),MONTH(BO$3-$E5),DAY(BO$3-$E5))-DATE(YEAR($P5-$O5),MONTH($P5-$O5),DAY($P5-$O5)),"월dd일"))</f>
        <v>26년10월11일</v>
      </c>
      <c r="BR5" s="85">
        <f>IF($D5="",0,IF(OR(AND(BO5=1,OR($Q5="여",$R5="여")),AND(BO5=1,AND(BP5&gt;=15,BP5&lt;=29))),1,0))</f>
        <v>1</v>
      </c>
      <c r="BS5" s="60">
        <f t="shared" ref="BS5:BS68" si="1">SUM(W5,AA5,AE5,AI5,AM5,AQ5,AU5,AY5,BC5,BG5,BK5,BO5)</f>
        <v>12</v>
      </c>
      <c r="BT5" s="59">
        <f t="shared" ref="BT5:BT68" si="2">SUM(Z5,AD5,AH5,AL5,AP5,AT5,AX5,BB5,BF5,BJ5,BN5,BR5)</f>
        <v>12</v>
      </c>
      <c r="BU5" s="57"/>
      <c r="BV5" s="44"/>
      <c r="BZ5" s="279">
        <v>27223079</v>
      </c>
      <c r="CA5" s="44">
        <v>0</v>
      </c>
      <c r="CB5" s="44">
        <f>BZ5-CA5</f>
        <v>27223079</v>
      </c>
      <c r="CC5" s="274">
        <f t="shared" ref="CC5:CC13" si="3">IF(BS5=0,0,BT5/BS5)</f>
        <v>1</v>
      </c>
      <c r="CD5" s="280" t="str">
        <f>IF(CC5=100%,"청년",IF(CC5=0%,"청년외","확인"))</f>
        <v>청년</v>
      </c>
      <c r="CE5" s="280" t="str">
        <f>C5</f>
        <v>채지안</v>
      </c>
      <c r="CF5" s="278">
        <f>IF($CD5=CF$4,$CB5,0)</f>
        <v>27223079</v>
      </c>
      <c r="CG5" s="270">
        <f>IF($CD5=CG$4,$CB5,0)</f>
        <v>0</v>
      </c>
      <c r="CH5" s="271">
        <f>SUM(CF5:CG5)</f>
        <v>27223079</v>
      </c>
      <c r="CI5" s="44"/>
    </row>
    <row r="6" spans="1:87" ht="16.5" customHeight="1" thickBot="1">
      <c r="A6" s="23">
        <f>A5+1</f>
        <v>2</v>
      </c>
      <c r="B6" s="143" t="s">
        <v>5</v>
      </c>
      <c r="C6" s="167" t="s">
        <v>698</v>
      </c>
      <c r="D6" s="168">
        <v>8601072123459</v>
      </c>
      <c r="E6" s="156">
        <f t="shared" ref="E6:E69" si="4">IF($D6="","",IF(OR(MID(D6,LEN(CLEAN(D6))-6,1)&lt;="2",MID(D6,LEN(CLEAN(D6))-6,1)="5",MID(D6,LEN(CLEAN(D6))-6,1)="6"),DATE(MID(D6,1,2),MID(D6,3,2),MID(D6,5,2)),CHOOSE(14-LEN(CLEAN(D6)),DATE(MID(D6,1,2)+100,MID(D6,3,2),MID(D6,5,2)),DATE(MID(D6,1,1)+100,MID(D6,2,2),MID(D6,4,2)),DATE(2000,MID(D6,1,2),MID(D6,3,2)),DATE(2000,MID(D6,1,1),MID(D6,2,2)))))</f>
        <v>31419</v>
      </c>
      <c r="F6" s="30">
        <f t="shared" ref="F6:F69" si="5">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9</v>
      </c>
      <c r="G6" s="31" t="str">
        <f t="shared" ref="G6:G69" si="6">IF(D6="","",IF(INT(RIGHT(D6,1))=F6,"OK","주민오류"))</f>
        <v>OK</v>
      </c>
      <c r="H6" s="147" t="str">
        <f t="shared" ref="H6:H69" si="7">IF(D6="","",CHOOSE(14-LEN(CLEAN(D6)),CHOOSE(MID(D6,7,1),"남","여","남","여","남","여","남","여","남","여"),CHOOSE(MID(D6,6,1),"남","여","남","여","남","여","남","여","남","여"),CHOOSE(MID(D6,5,1),"남","여","남","여","남","여","남","여","남","여"),CHOOSE(MID(D6,4,1),"남","여","남","여","남","여","남","여","남","여"),CHOOSE(MID(D6,3,1),"남","여","남","여","남","여","남","여","남","여")))</f>
        <v>여</v>
      </c>
      <c r="I6" s="148">
        <v>41548</v>
      </c>
      <c r="J6" s="151"/>
      <c r="K6" s="33">
        <f t="shared" ref="K6:K69" si="8">IF($D6="","",DATEDIF(IF(OR(MID(D6,LEN(CLEAN(D6))-6,1)&lt;="2",MID(D6,LEN(CLEAN(D6))-6,1)="5",MID(D6,LEN(CLEAN(D6))-6,1)="6"),DATE(MID(D6,1,2),MID(D6,3,2),MID(D6,5,2)),CHOOSE(14-LEN(CLEAN(D6)), DATE(MID(D6,1,2)+100,MID(D6,3,2),MID(D6,5,2)), DATE(MID(D6,1,1)+100,MID(D6,2,2),MID(D6,4,2)),DATE(2000,MID(D6,1,2),MID(D6,3,2)),DATE(2000,MID(D6,1,1),MID(D6,2,2)))),I6,"y"))</f>
        <v>27</v>
      </c>
      <c r="L6" s="33">
        <f t="shared" si="0"/>
        <v>0</v>
      </c>
      <c r="M6" s="35" t="str">
        <f t="shared" ref="M6:M69" si="9">IF(D6="","",TEXT(DATE(YEAR(I6-E6),MONTH(I6-E6),DAY(I6-E6))-DATE(YEAR(P6-O6),MONTH(P6-O6),DAY(P6-O6)),"yy년")&amp;VALUE(TEXT(DATE(YEAR(I6-E6),MONTH(I6-E6),DAY(I6-E6))-DATE(YEAR(P6-O6),MONTH(P6-O6),DAY(P6-O6)),"mm")-1)&amp;TEXT(DATE(YEAR(I6-E6),MONTH(I6-E6),DAY(I6-E6))-DATE(YEAR(P6-O6),MONTH(P6-O6),DAY(P6-O6)),"월dd일"))</f>
        <v>27년8월24일</v>
      </c>
      <c r="N6" s="108"/>
      <c r="O6" s="178"/>
      <c r="P6" s="179"/>
      <c r="Q6" s="106" t="s">
        <v>160</v>
      </c>
      <c r="R6" s="107" t="s">
        <v>160</v>
      </c>
      <c r="S6" s="43"/>
      <c r="T6" s="122" t="s">
        <v>160</v>
      </c>
      <c r="U6" s="122" t="s">
        <v>160</v>
      </c>
      <c r="V6" s="123" t="s">
        <v>160</v>
      </c>
      <c r="W6" s="63">
        <f t="shared" ref="W6:W69" si="10">IF($D6="",0,IF(AND((W$3&gt;=$I6),OR((W$3&lt;=$J6),($J6=""),($J6=0)),$T6="부",$U6="부",$V6="부"),1,0))</f>
        <v>1</v>
      </c>
      <c r="X6" s="53">
        <f t="shared" ref="X6:X69" si="11">IF($D6="",0,DATEDIF(IF(OR(MID($D6,LEN(CLEAN($D6))-6,1)&lt;="2",MID($D6,LEN(CLEAN($D6))-6,1)="5",MID($D6,LEN(CLEAN($D6))-6,1)="6"),DATE(MID($D6,1,2),MID($D6,3,2),MID($D6,5,2)),CHOOSE(14-LEN(CLEAN($D6)), DATE(MID($D6,1,2)+100,MID($D6,3,2),MID($D6,5,2)), DATE(MID($D6,1,1)+100,MID($D6,2,2),MID($D6,4,2)),DATE(2000,MID($D6,1,2),MID($D6,3,2)),DATE(2000,MID($D6,1,1),MID($D6,2,2)))),W$3,"y"))</f>
        <v>31</v>
      </c>
      <c r="Y6" s="54" t="str">
        <f t="shared" ref="Y6:Y69" si="12">IF($D6="","",TEXT(DATE(YEAR(W$3-$E6),MONTH(W$3-$E6),DAY(W$3-$E6))-DATE(YEAR($P6-$O6),MONTH($P6-$O6),DAY($P6-$O6)),"yy년")&amp;VALUE(TEXT(DATE(YEAR(W$3-$E6),MONTH(W$3-$E6),DAY(W$3-$E6))-DATE(YEAR($P6-$O6),MONTH($P6-$O6),DAY($P6-$O6)),"mm")-1)&amp;TEXT(DATE(YEAR(W$3-$E6),MONTH(W$3-$E6),DAY(W$3-$E6))-DATE(YEAR($P6-$O6),MONTH($P6-$O6),DAY($P6-$O6)),"월dd일"))</f>
        <v>31년0월24일</v>
      </c>
      <c r="Z6" s="85">
        <f t="shared" ref="Z6:Z69" si="13">IF($D6="",0,IF(OR(AND(W6=1,OR($Q6="여",$R6="여")),AND(W6=1,AND(X6&gt;=15,X6&lt;=29))),1,0))</f>
        <v>0</v>
      </c>
      <c r="AA6" s="63">
        <f t="shared" ref="AA6:AA69" si="14">IF($D6="",0,IF(AND((AA$3&gt;=$I6),OR((AA$3&lt;=$J6),($J6=""),($J6=0)),$T6="부",$U6="부",$V6="부"),1,0))</f>
        <v>1</v>
      </c>
      <c r="AB6" s="53">
        <f t="shared" ref="AB6:AB69" si="15">IF($D6="",0,DATEDIF(IF(OR(MID($D6,LEN(CLEAN($D6))-6,1)&lt;="2",MID($D6,LEN(CLEAN($D6))-6,1)="5",MID($D6,LEN(CLEAN($D6))-6,1)="6"),DATE(MID($D6,1,2),MID($D6,3,2),MID($D6,5,2)),CHOOSE(14-LEN(CLEAN($D6)), DATE(MID($D6,1,2)+100,MID($D6,3,2),MID($D6,5,2)), DATE(MID($D6,1,1)+100,MID($D6,2,2),MID($D6,4,2)),DATE(2000,MID($D6,1,2),MID($D6,3,2)),DATE(2000,MID($D6,1,1),MID($D6,2,2)))),AA$3,"y"))</f>
        <v>31</v>
      </c>
      <c r="AC6" s="54" t="str">
        <f t="shared" ref="AC6:AC69" si="16">IF($D6="","",TEXT(DATE(YEAR(AA$3-$E6),MONTH(AA$3-$E6),DAY(AA$3-$E6))-DATE(YEAR($P6-$O6),MONTH($P6-$O6),DAY($P6-$O6)),"yy년")&amp;VALUE(TEXT(DATE(YEAR(AA$3-$E6),MONTH(AA$3-$E6),DAY(AA$3-$E6))-DATE(YEAR($P6-$O6),MONTH($P6-$O6),DAY($P6-$O6)),"mm")-1)&amp;TEXT(DATE(YEAR(AA$3-$E6),MONTH(AA$3-$E6),DAY(AA$3-$E6))-DATE(YEAR($P6-$O6),MONTH($P6-$O6),DAY($P6-$O6)),"월dd일"))</f>
        <v>31년1월21일</v>
      </c>
      <c r="AD6" s="85">
        <f t="shared" ref="AD6:AD69" si="17">IF($D6="",0,IF(OR(AND(AA6=1,OR($Q6="여",$R6="여")),AND(AA6=1,AND(AB6&gt;=15,AB6&lt;=29))),1,0))</f>
        <v>0</v>
      </c>
      <c r="AE6" s="63">
        <f t="shared" ref="AE6:AE69" si="18">IF($D6="",0,IF(AND((AE$3&gt;=$I6),OR((AE$3&lt;=$J6),($J6=""),($J6=0)),$T6="부",$U6="부",$V6="부"),1,0))</f>
        <v>1</v>
      </c>
      <c r="AF6" s="53">
        <f t="shared" ref="AF6:AF69" si="19">IF($D6="",0,DATEDIF(IF(OR(MID($D6,LEN(CLEAN($D6))-6,1)&lt;="2",MID($D6,LEN(CLEAN($D6))-6,1)="5",MID($D6,LEN(CLEAN($D6))-6,1)="6"),DATE(MID($D6,1,2),MID($D6,3,2),MID($D6,5,2)),CHOOSE(14-LEN(CLEAN($D6)), DATE(MID($D6,1,2)+100,MID($D6,3,2),MID($D6,5,2)), DATE(MID($D6,1,1)+100,MID($D6,2,2),MID($D6,4,2)),DATE(2000,MID($D6,1,2),MID($D6,3,2)),DATE(2000,MID($D6,1,1),MID($D6,2,2)))),AE$3,"y"))</f>
        <v>31</v>
      </c>
      <c r="AG6" s="54" t="str">
        <f t="shared" ref="AG6:AG69" si="20">IF($D6="","",TEXT(DATE(YEAR(AE$3-$E6),MONTH(AE$3-$E6),DAY(AE$3-$E6))-DATE(YEAR($P6-$O6),MONTH($P6-$O6),DAY($P6-$O6)),"yy년")&amp;VALUE(TEXT(DATE(YEAR(AE$3-$E6),MONTH(AE$3-$E6),DAY(AE$3-$E6))-DATE(YEAR($P6-$O6),MONTH($P6-$O6),DAY($P6-$O6)),"mm")-1)&amp;TEXT(DATE(YEAR(AE$3-$E6),MONTH(AE$3-$E6),DAY(AE$3-$E6))-DATE(YEAR($P6-$O6),MONTH($P6-$O6),DAY($P6-$O6)),"월dd일"))</f>
        <v>31년2월24일</v>
      </c>
      <c r="AH6" s="85">
        <f t="shared" ref="AH6:AH69" si="21">IF($D6="",0,IF(OR(AND(AE6=1,OR($Q6="여",$R6="여")),AND(AE6=1,AND(AF6&gt;=15,AF6&lt;=29))),1,0))</f>
        <v>0</v>
      </c>
      <c r="AI6" s="63">
        <f t="shared" ref="AI6:AI69" si="22">IF($D6="",0,IF(AND((AI$3&gt;=$I6),OR((AI$3&lt;=$J6),($J6=""),($J6=0)),$T6="부",$U6="부",$V6="부"),1,0))</f>
        <v>1</v>
      </c>
      <c r="AJ6" s="53">
        <f t="shared" ref="AJ6:AJ69" si="23">IF($D6="",0,DATEDIF(IF(OR(MID($D6,LEN(CLEAN($D6))-6,1)&lt;="2",MID($D6,LEN(CLEAN($D6))-6,1)="5",MID($D6,LEN(CLEAN($D6))-6,1)="6"),DATE(MID($D6,1,2),MID($D6,3,2),MID($D6,5,2)),CHOOSE(14-LEN(CLEAN($D6)), DATE(MID($D6,1,2)+100,MID($D6,3,2),MID($D6,5,2)), DATE(MID($D6,1,1)+100,MID($D6,2,2),MID($D6,4,2)),DATE(2000,MID($D6,1,2),MID($D6,3,2)),DATE(2000,MID($D6,1,1),MID($D6,2,2)))),AI$3,"y"))</f>
        <v>31</v>
      </c>
      <c r="AK6" s="54" t="str">
        <f t="shared" ref="AK6:AK69" si="24">IF($D6="","",TEXT(DATE(YEAR(AI$3-$E6),MONTH(AI$3-$E6),DAY(AI$3-$E6))-DATE(YEAR($P6-$O6),MONTH($P6-$O6),DAY($P6-$O6)),"yy년")&amp;VALUE(TEXT(DATE(YEAR(AI$3-$E6),MONTH(AI$3-$E6),DAY(AI$3-$E6))-DATE(YEAR($P6-$O6),MONTH($P6-$O6),DAY($P6-$O6)),"mm")-1)&amp;TEXT(DATE(YEAR(AI$3-$E6),MONTH(AI$3-$E6),DAY(AI$3-$E6))-DATE(YEAR($P6-$O6),MONTH($P6-$O6),DAY($P6-$O6)),"월dd일"))</f>
        <v>31년3월23일</v>
      </c>
      <c r="AL6" s="85">
        <f t="shared" ref="AL6:AL69" si="25">IF($D6="",0,IF(OR(AND(AI6=1,OR($Q6="여",$R6="여")),AND(AI6=1,AND(AJ6&gt;=15,AJ6&lt;=29))),1,0))</f>
        <v>0</v>
      </c>
      <c r="AM6" s="63">
        <f t="shared" ref="AM6:AM69" si="26">IF($D6="",0,IF(AND((AM$3&gt;=$I6),OR((AM$3&lt;=$J6),($J6=""),($J6=0)),$T6="부",$U6="부",$V6="부"),1,0))</f>
        <v>1</v>
      </c>
      <c r="AN6" s="53">
        <f t="shared" ref="AN6:AN69" si="27">IF($D6="",0,DATEDIF(IF(OR(MID($D6,LEN(CLEAN($D6))-6,1)&lt;="2",MID($D6,LEN(CLEAN($D6))-6,1)="5",MID($D6,LEN(CLEAN($D6))-6,1)="6"),DATE(MID($D6,1,2),MID($D6,3,2),MID($D6,5,2)),CHOOSE(14-LEN(CLEAN($D6)), DATE(MID($D6,1,2)+100,MID($D6,3,2),MID($D6,5,2)), DATE(MID($D6,1,1)+100,MID($D6,2,2),MID($D6,4,2)),DATE(2000,MID($D6,1,2),MID($D6,3,2)),DATE(2000,MID($D6,1,1),MID($D6,2,2)))),AM$3,"y"))</f>
        <v>31</v>
      </c>
      <c r="AO6" s="54" t="str">
        <f t="shared" ref="AO6:AO69" si="28">IF($D6="","",TEXT(DATE(YEAR(AM$3-$E6),MONTH(AM$3-$E6),DAY(AM$3-$E6))-DATE(YEAR($P6-$O6),MONTH($P6-$O6),DAY($P6-$O6)),"yy년")&amp;VALUE(TEXT(DATE(YEAR(AM$3-$E6),MONTH(AM$3-$E6),DAY(AM$3-$E6))-DATE(YEAR($P6-$O6),MONTH($P6-$O6),DAY($P6-$O6)),"mm")-1)&amp;TEXT(DATE(YEAR(AM$3-$E6),MONTH(AM$3-$E6),DAY(AM$3-$E6))-DATE(YEAR($P6-$O6),MONTH($P6-$O6),DAY($P6-$O6)),"월dd일"))</f>
        <v>31년4월24일</v>
      </c>
      <c r="AP6" s="85">
        <f t="shared" ref="AP6:AP69" si="29">IF($D6="",0,IF(OR(AND(AM6=1,OR($Q6="여",$R6="여")),AND(AM6=1,AND(AN6&gt;=15,AN6&lt;=29))),1,0))</f>
        <v>0</v>
      </c>
      <c r="AQ6" s="63">
        <f t="shared" ref="AQ6:AQ69" si="30">IF($D6="",0,IF(AND((AQ$3&gt;=$I6),OR((AQ$3&lt;=$J6),($J6=""),($J6=0)),$T6="부",$U6="부",$V6="부"),1,0))</f>
        <v>1</v>
      </c>
      <c r="AR6" s="53">
        <f t="shared" ref="AR6:AR69" si="31">IF($D6="",0,DATEDIF(IF(OR(MID($D6,LEN(CLEAN($D6))-6,1)&lt;="2",MID($D6,LEN(CLEAN($D6))-6,1)="5",MID($D6,LEN(CLEAN($D6))-6,1)="6"),DATE(MID($D6,1,2),MID($D6,3,2),MID($D6,5,2)),CHOOSE(14-LEN(CLEAN($D6)), DATE(MID($D6,1,2)+100,MID($D6,3,2),MID($D6,5,2)), DATE(MID($D6,1,1)+100,MID($D6,2,2),MID($D6,4,2)),DATE(2000,MID($D6,1,2),MID($D6,3,2)),DATE(2000,MID($D6,1,1),MID($D6,2,2)))),AQ$3,"y"))</f>
        <v>31</v>
      </c>
      <c r="AS6" s="54" t="str">
        <f t="shared" ref="AS6:AS69" si="32">IF($D6="","",TEXT(DATE(YEAR(AQ$3-$E6),MONTH(AQ$3-$E6),DAY(AQ$3-$E6))-DATE(YEAR($P6-$O6),MONTH($P6-$O6),DAY($P6-$O6)),"yy년")&amp;VALUE(TEXT(DATE(YEAR(AQ$3-$E6),MONTH(AQ$3-$E6),DAY(AQ$3-$E6))-DATE(YEAR($P6-$O6),MONTH($P6-$O6),DAY($P6-$O6)),"mm")-1)&amp;TEXT(DATE(YEAR(AQ$3-$E6),MONTH(AQ$3-$E6),DAY(AQ$3-$E6))-DATE(YEAR($P6-$O6),MONTH($P6-$O6),DAY($P6-$O6)),"월dd일"))</f>
        <v>31년5월23일</v>
      </c>
      <c r="AT6" s="85">
        <f t="shared" ref="AT6:AT69" si="33">IF($D6="",0,IF(OR(AND(AQ6=1,OR($Q6="여",$R6="여")),AND(AQ6=1,AND(AR6&gt;=15,AR6&lt;=29))),1,0))</f>
        <v>0</v>
      </c>
      <c r="AU6" s="63">
        <f t="shared" ref="AU6:AU69" si="34">IF($D6="",0,IF(AND((AU$3&gt;=$I6),OR((AU$3&lt;=$J6),($J6=""),($J6=0)),$T6="부",$U6="부",$V6="부"),1,0))</f>
        <v>1</v>
      </c>
      <c r="AV6" s="53">
        <f t="shared" ref="AV6:AV69" si="35">IF($D6="",0,DATEDIF(IF(OR(MID($D6,LEN(CLEAN($D6))-6,1)&lt;="2",MID($D6,LEN(CLEAN($D6))-6,1)="5",MID($D6,LEN(CLEAN($D6))-6,1)="6"),DATE(MID($D6,1,2),MID($D6,3,2),MID($D6,5,2)),CHOOSE(14-LEN(CLEAN($D6)), DATE(MID($D6,1,2)+100,MID($D6,3,2),MID($D6,5,2)), DATE(MID($D6,1,1)+100,MID($D6,2,2),MID($D6,4,2)),DATE(2000,MID($D6,1,2),MID($D6,3,2)),DATE(2000,MID($D6,1,1),MID($D6,2,2)))),AU$3,"y"))</f>
        <v>31</v>
      </c>
      <c r="AW6" s="54" t="str">
        <f t="shared" ref="AW6:AW69" si="36">IF($D6="","",TEXT(DATE(YEAR(AU$3-$E6),MONTH(AU$3-$E6),DAY(AU$3-$E6))-DATE(YEAR($P6-$O6),MONTH($P6-$O6),DAY($P6-$O6)),"yy년")&amp;VALUE(TEXT(DATE(YEAR(AU$3-$E6),MONTH(AU$3-$E6),DAY(AU$3-$E6))-DATE(YEAR($P6-$O6),MONTH($P6-$O6),DAY($P6-$O6)),"mm")-1)&amp;TEXT(DATE(YEAR(AU$3-$E6),MONTH(AU$3-$E6),DAY(AU$3-$E6))-DATE(YEAR($P6-$O6),MONTH($P6-$O6),DAY($P6-$O6)),"월dd일"))</f>
        <v>31년6월24일</v>
      </c>
      <c r="AX6" s="85">
        <f t="shared" ref="AX6:AX69" si="37">IF($D6="",0,IF(OR(AND(AU6=1,OR($Q6="여",$R6="여")),AND(AU6=1,AND(AV6&gt;=15,AV6&lt;=29))),1,0))</f>
        <v>0</v>
      </c>
      <c r="AY6" s="63">
        <f t="shared" ref="AY6:AY69" si="38">IF($D6="",0,IF(AND((AY$3&gt;=$I6),OR((AY$3&lt;=$J6),($J6=""),($J6=0)),$T6="부",$U6="부",$V6="부"),1,0))</f>
        <v>1</v>
      </c>
      <c r="AZ6" s="53">
        <f t="shared" ref="AZ6:AZ69" si="39">IF($D6="",0,DATEDIF(IF(OR(MID($D6,LEN(CLEAN($D6))-6,1)&lt;="2",MID($D6,LEN(CLEAN($D6))-6,1)="5",MID($D6,LEN(CLEAN($D6))-6,1)="6"),DATE(MID($D6,1,2),MID($D6,3,2),MID($D6,5,2)),CHOOSE(14-LEN(CLEAN($D6)), DATE(MID($D6,1,2)+100,MID($D6,3,2),MID($D6,5,2)), DATE(MID($D6,1,1)+100,MID($D6,2,2),MID($D6,4,2)),DATE(2000,MID($D6,1,2),MID($D6,3,2)),DATE(2000,MID($D6,1,1),MID($D6,2,2)))),AY$3,"y"))</f>
        <v>31</v>
      </c>
      <c r="BA6" s="54" t="str">
        <f t="shared" ref="BA6:BA69" si="40">IF($D6="","",TEXT(DATE(YEAR(AY$3-$E6),MONTH(AY$3-$E6),DAY(AY$3-$E6))-DATE(YEAR($P6-$O6),MONTH($P6-$O6),DAY($P6-$O6)),"yy년")&amp;VALUE(TEXT(DATE(YEAR(AY$3-$E6),MONTH(AY$3-$E6),DAY(AY$3-$E6))-DATE(YEAR($P6-$O6),MONTH($P6-$O6),DAY($P6-$O6)),"mm")-1)&amp;TEXT(DATE(YEAR(AY$3-$E6),MONTH(AY$3-$E6),DAY(AY$3-$E6))-DATE(YEAR($P6-$O6),MONTH($P6-$O6),DAY($P6-$O6)),"월dd일"))</f>
        <v>31년7월24일</v>
      </c>
      <c r="BB6" s="85">
        <f t="shared" ref="BB6:BB69" si="41">IF($D6="",0,IF(OR(AND(AY6=1,OR($Q6="여",$R6="여")),AND(AY6=1,AND(AZ6&gt;=15,AZ6&lt;=29))),1,0))</f>
        <v>0</v>
      </c>
      <c r="BC6" s="63">
        <f t="shared" ref="BC6:BC69" si="42">IF($D6="",0,IF(AND((BC$3&gt;=$I6),OR((BC$3&lt;=$J6),($J6=""),($J6=0)),$T6="부",$U6="부",$V6="부"),1,0))</f>
        <v>1</v>
      </c>
      <c r="BD6" s="53">
        <f t="shared" ref="BD6:BD69" si="43">IF($D6="",0,DATEDIF(IF(OR(MID($D6,LEN(CLEAN($D6))-6,1)&lt;="2",MID($D6,LEN(CLEAN($D6))-6,1)="5",MID($D6,LEN(CLEAN($D6))-6,1)="6"),DATE(MID($D6,1,2),MID($D6,3,2),MID($D6,5,2)),CHOOSE(14-LEN(CLEAN($D6)), DATE(MID($D6,1,2)+100,MID($D6,3,2),MID($D6,5,2)), DATE(MID($D6,1,1)+100,MID($D6,2,2),MID($D6,4,2)),DATE(2000,MID($D6,1,2),MID($D6,3,2)),DATE(2000,MID($D6,1,1),MID($D6,2,2)))),BC$3,"y"))</f>
        <v>31</v>
      </c>
      <c r="BE6" s="54" t="str">
        <f t="shared" ref="BE6:BE69" si="44">IF($D6="","",TEXT(DATE(YEAR(BC$3-$E6),MONTH(BC$3-$E6),DAY(BC$3-$E6))-DATE(YEAR($P6-$O6),MONTH($P6-$O6),DAY($P6-$O6)),"yy년")&amp;VALUE(TEXT(DATE(YEAR(BC$3-$E6),MONTH(BC$3-$E6),DAY(BC$3-$E6))-DATE(YEAR($P6-$O6),MONTH($P6-$O6),DAY($P6-$O6)),"mm")-1)&amp;TEXT(DATE(YEAR(BC$3-$E6),MONTH(BC$3-$E6),DAY(BC$3-$E6))-DATE(YEAR($P6-$O6),MONTH($P6-$O6),DAY($P6-$O6)),"월dd일"))</f>
        <v>31년8월23일</v>
      </c>
      <c r="BF6" s="85">
        <f t="shared" ref="BF6:BF69" si="45">IF($D6="",0,IF(OR(AND(BC6=1,OR($Q6="여",$R6="여")),AND(BC6=1,AND(BD6&gt;=15,BD6&lt;=29))),1,0))</f>
        <v>0</v>
      </c>
      <c r="BG6" s="63">
        <f t="shared" ref="BG6:BG69" si="46">IF($D6="",0,IF(AND((BG$3&gt;=$I6),OR((BG$3&lt;=$J6),($J6=""),($J6=0)),$T6="부",$U6="부",$V6="부"),1,0))</f>
        <v>1</v>
      </c>
      <c r="BH6" s="53">
        <f t="shared" ref="BH6:BH69" si="47">IF($D6="",0,DATEDIF(IF(OR(MID($D6,LEN(CLEAN($D6))-6,1)&lt;="2",MID($D6,LEN(CLEAN($D6))-6,1)="5",MID($D6,LEN(CLEAN($D6))-6,1)="6"),DATE(MID($D6,1,2),MID($D6,3,2),MID($D6,5,2)),CHOOSE(14-LEN(CLEAN($D6)), DATE(MID($D6,1,2)+100,MID($D6,3,2),MID($D6,5,2)), DATE(MID($D6,1,1)+100,MID($D6,2,2),MID($D6,4,2)),DATE(2000,MID($D6,1,2),MID($D6,3,2)),DATE(2000,MID($D6,1,1),MID($D6,2,2)))),BG$3,"y"))</f>
        <v>31</v>
      </c>
      <c r="BI6" s="54" t="str">
        <f t="shared" ref="BI6:BI69" si="48">IF($D6="","",TEXT(DATE(YEAR(BG$3-$E6),MONTH(BG$3-$E6),DAY(BG$3-$E6))-DATE(YEAR($P6-$O6),MONTH($P6-$O6),DAY($P6-$O6)),"yy년")&amp;VALUE(TEXT(DATE(YEAR(BG$3-$E6),MONTH(BG$3-$E6),DAY(BG$3-$E6))-DATE(YEAR($P6-$O6),MONTH($P6-$O6),DAY($P6-$O6)),"mm")-1)&amp;TEXT(DATE(YEAR(BG$3-$E6),MONTH(BG$3-$E6),DAY(BG$3-$E6))-DATE(YEAR($P6-$O6),MONTH($P6-$O6),DAY($P6-$O6)),"월dd일"))</f>
        <v>31년9월24일</v>
      </c>
      <c r="BJ6" s="85">
        <f t="shared" ref="BJ6:BJ69" si="49">IF($D6="",0,IF(OR(AND(BG6=1,OR($Q6="여",$R6="여")),AND(BG6=1,AND(BH6&gt;=15,BH6&lt;=29))),1,0))</f>
        <v>0</v>
      </c>
      <c r="BK6" s="63">
        <f t="shared" ref="BK6:BK69" si="50">IF($D6="",0,IF(AND((BK$3&gt;=$I6),OR((BK$3&lt;=$J6),($J6=""),($J6=0)),$T6="부",$U6="부",$V6="부"),1,0))</f>
        <v>1</v>
      </c>
      <c r="BL6" s="53">
        <f t="shared" ref="BL6:BL69" si="51">IF($D6="",0,DATEDIF(IF(OR(MID($D6,LEN(CLEAN($D6))-6,1)&lt;="2",MID($D6,LEN(CLEAN($D6))-6,1)="5",MID($D6,LEN(CLEAN($D6))-6,1)="6"),DATE(MID($D6,1,2),MID($D6,3,2),MID($D6,5,2)),CHOOSE(14-LEN(CLEAN($D6)), DATE(MID($D6,1,2)+100,MID($D6,3,2),MID($D6,5,2)), DATE(MID($D6,1,1)+100,MID($D6,2,2),MID($D6,4,2)),DATE(2000,MID($D6,1,2),MID($D6,3,2)),DATE(2000,MID($D6,1,1),MID($D6,2,2)))),BK$3,"y"))</f>
        <v>31</v>
      </c>
      <c r="BM6" s="54" t="str">
        <f t="shared" ref="BM6:BM69" si="52">IF($D6="","",TEXT(DATE(YEAR(BK$3-$E6),MONTH(BK$3-$E6),DAY(BK$3-$E6))-DATE(YEAR($P6-$O6),MONTH($P6-$O6),DAY($P6-$O6)),"yy년")&amp;VALUE(TEXT(DATE(YEAR(BK$3-$E6),MONTH(BK$3-$E6),DAY(BK$3-$E6))-DATE(YEAR($P6-$O6),MONTH($P6-$O6),DAY($P6-$O6)),"mm")-1)&amp;TEXT(DATE(YEAR(BK$3-$E6),MONTH(BK$3-$E6),DAY(BK$3-$E6))-DATE(YEAR($P6-$O6),MONTH($P6-$O6),DAY($P6-$O6)),"월dd일"))</f>
        <v>31년10월23일</v>
      </c>
      <c r="BN6" s="85">
        <f t="shared" ref="BN6:BN69" si="53">IF($D6="",0,IF(OR(AND(BK6=1,OR($Q6="여",$R6="여")),AND(BK6=1,AND(BL6&gt;=15,BL6&lt;=29))),1,0))</f>
        <v>0</v>
      </c>
      <c r="BO6" s="63">
        <f t="shared" ref="BO6:BO69" si="54">IF($D6="",0,IF(AND((BO$3&gt;=$I6),OR((BO$3&lt;=$J6),($J6=""),($J6=0)),$T6="부",$U6="부",$V6="부"),1,0))</f>
        <v>1</v>
      </c>
      <c r="BP6" s="53">
        <f t="shared" ref="BP6:BP69" si="55">IF($D6="",0,DATEDIF(IF(OR(MID($D6,LEN(CLEAN($D6))-6,1)&lt;="2",MID($D6,LEN(CLEAN($D6))-6,1)="5",MID($D6,LEN(CLEAN($D6))-6,1)="6"),DATE(MID($D6,1,2),MID($D6,3,2),MID($D6,5,2)),CHOOSE(14-LEN(CLEAN($D6)), DATE(MID($D6,1,2)+100,MID($D6,3,2),MID($D6,5,2)), DATE(MID($D6,1,1)+100,MID($D6,2,2),MID($D6,4,2)),DATE(2000,MID($D6,1,2),MID($D6,3,2)),DATE(2000,MID($D6,1,1),MID($D6,2,2)))),BO$3,"y"))</f>
        <v>31</v>
      </c>
      <c r="BQ6" s="54" t="str">
        <f t="shared" ref="BQ6:BQ69" si="56">IF($D6="","",TEXT(DATE(YEAR(BO$3-$E6),MONTH(BO$3-$E6),DAY(BO$3-$E6))-DATE(YEAR($P6-$O6),MONTH($P6-$O6),DAY($P6-$O6)),"yy년")&amp;VALUE(TEXT(DATE(YEAR(BO$3-$E6),MONTH(BO$3-$E6),DAY(BO$3-$E6))-DATE(YEAR($P6-$O6),MONTH($P6-$O6),DAY($P6-$O6)),"mm")-1)&amp;TEXT(DATE(YEAR(BO$3-$E6),MONTH(BO$3-$E6),DAY(BO$3-$E6))-DATE(YEAR($P6-$O6),MONTH($P6-$O6),DAY($P6-$O6)),"월dd일"))</f>
        <v>31년11월24일</v>
      </c>
      <c r="BR6" s="85">
        <f t="shared" ref="BR6:BR69" si="57">IF($D6="",0,IF(OR(AND(BO6=1,OR($Q6="여",$R6="여")),AND(BO6=1,AND(BP6&gt;=15,BP6&lt;=29))),1,0))</f>
        <v>0</v>
      </c>
      <c r="BS6" s="60">
        <f t="shared" si="1"/>
        <v>12</v>
      </c>
      <c r="BT6" s="59">
        <f t="shared" si="2"/>
        <v>0</v>
      </c>
      <c r="BU6" s="57"/>
      <c r="BV6" s="44"/>
      <c r="BZ6" s="279">
        <v>30818464</v>
      </c>
      <c r="CA6" s="44">
        <v>0</v>
      </c>
      <c r="CB6" s="44">
        <f t="shared" ref="CB6:CB16" si="58">BZ6-CA6</f>
        <v>30818464</v>
      </c>
      <c r="CC6" s="274">
        <f t="shared" si="3"/>
        <v>0</v>
      </c>
      <c r="CD6" s="280" t="str">
        <f t="shared" ref="CD6:CD13" si="59">IF(CC6=100%,"청년",IF(CC6=0%,"청년외","확인"))</f>
        <v>청년외</v>
      </c>
      <c r="CE6" s="280" t="str">
        <f t="shared" ref="CE6:CE16" si="60">C6</f>
        <v>조하나</v>
      </c>
      <c r="CF6" s="278">
        <f t="shared" ref="CF6:CG16" si="61">IF($CD6=CF$4,$CB6,0)</f>
        <v>0</v>
      </c>
      <c r="CG6" s="270">
        <f t="shared" si="61"/>
        <v>30818464</v>
      </c>
      <c r="CH6" s="271">
        <f t="shared" ref="CH6:CH13" si="62">SUM(CF6:CG6)</f>
        <v>30818464</v>
      </c>
      <c r="CI6" s="44"/>
    </row>
    <row r="7" spans="1:87" ht="16.5" customHeight="1" thickBot="1">
      <c r="A7" s="23">
        <f t="shared" ref="A7:A70" si="63">A6+1</f>
        <v>3</v>
      </c>
      <c r="B7" s="143" t="s">
        <v>6</v>
      </c>
      <c r="C7" s="167" t="s">
        <v>629</v>
      </c>
      <c r="D7" s="168">
        <v>9103282123454</v>
      </c>
      <c r="E7" s="156">
        <f t="shared" si="4"/>
        <v>33325</v>
      </c>
      <c r="F7" s="30">
        <f t="shared" si="5"/>
        <v>4</v>
      </c>
      <c r="G7" s="31" t="str">
        <f t="shared" si="6"/>
        <v>OK</v>
      </c>
      <c r="H7" s="147" t="str">
        <f t="shared" si="7"/>
        <v>여</v>
      </c>
      <c r="I7" s="148">
        <v>41548</v>
      </c>
      <c r="J7" s="151"/>
      <c r="K7" s="33">
        <f t="shared" si="8"/>
        <v>22</v>
      </c>
      <c r="L7" s="33">
        <f t="shared" si="0"/>
        <v>0</v>
      </c>
      <c r="M7" s="35" t="str">
        <f t="shared" si="9"/>
        <v>22년6월06일</v>
      </c>
      <c r="N7" s="108"/>
      <c r="O7" s="178"/>
      <c r="P7" s="179"/>
      <c r="Q7" s="106" t="s">
        <v>160</v>
      </c>
      <c r="R7" s="107" t="s">
        <v>160</v>
      </c>
      <c r="S7" s="43"/>
      <c r="T7" s="122" t="s">
        <v>160</v>
      </c>
      <c r="U7" s="122" t="s">
        <v>160</v>
      </c>
      <c r="V7" s="123" t="s">
        <v>160</v>
      </c>
      <c r="W7" s="63">
        <f t="shared" si="10"/>
        <v>1</v>
      </c>
      <c r="X7" s="53">
        <f t="shared" si="11"/>
        <v>25</v>
      </c>
      <c r="Y7" s="54" t="str">
        <f t="shared" si="12"/>
        <v>25년10월05일</v>
      </c>
      <c r="Z7" s="85">
        <f t="shared" si="13"/>
        <v>1</v>
      </c>
      <c r="AA7" s="63">
        <f t="shared" si="14"/>
        <v>1</v>
      </c>
      <c r="AB7" s="53">
        <f t="shared" si="15"/>
        <v>25</v>
      </c>
      <c r="AC7" s="54" t="str">
        <f t="shared" si="16"/>
        <v>25년11월03일</v>
      </c>
      <c r="AD7" s="85">
        <f t="shared" si="17"/>
        <v>1</v>
      </c>
      <c r="AE7" s="63">
        <f t="shared" si="18"/>
        <v>1</v>
      </c>
      <c r="AF7" s="53">
        <f t="shared" si="19"/>
        <v>26</v>
      </c>
      <c r="AG7" s="54" t="str">
        <f t="shared" si="20"/>
        <v>26년0월03일</v>
      </c>
      <c r="AH7" s="85">
        <f t="shared" si="21"/>
        <v>1</v>
      </c>
      <c r="AI7" s="63">
        <f t="shared" si="22"/>
        <v>1</v>
      </c>
      <c r="AJ7" s="53">
        <f t="shared" si="23"/>
        <v>26</v>
      </c>
      <c r="AK7" s="54" t="str">
        <f t="shared" si="24"/>
        <v>26년1월02일</v>
      </c>
      <c r="AL7" s="85">
        <f t="shared" si="25"/>
        <v>1</v>
      </c>
      <c r="AM7" s="63">
        <f t="shared" si="26"/>
        <v>1</v>
      </c>
      <c r="AN7" s="53">
        <f t="shared" si="27"/>
        <v>26</v>
      </c>
      <c r="AO7" s="54" t="str">
        <f t="shared" si="28"/>
        <v>26년2월05일</v>
      </c>
      <c r="AP7" s="85">
        <f t="shared" si="29"/>
        <v>1</v>
      </c>
      <c r="AQ7" s="63">
        <f t="shared" si="30"/>
        <v>1</v>
      </c>
      <c r="AR7" s="53">
        <f t="shared" si="31"/>
        <v>26</v>
      </c>
      <c r="AS7" s="54" t="str">
        <f t="shared" si="32"/>
        <v>26년3월04일</v>
      </c>
      <c r="AT7" s="85">
        <f t="shared" si="33"/>
        <v>1</v>
      </c>
      <c r="AU7" s="63">
        <f t="shared" si="34"/>
        <v>1</v>
      </c>
      <c r="AV7" s="53">
        <f t="shared" si="35"/>
        <v>26</v>
      </c>
      <c r="AW7" s="54" t="str">
        <f t="shared" si="36"/>
        <v>26년4월05일</v>
      </c>
      <c r="AX7" s="85">
        <f t="shared" si="37"/>
        <v>1</v>
      </c>
      <c r="AY7" s="63">
        <f t="shared" si="38"/>
        <v>1</v>
      </c>
      <c r="AZ7" s="53">
        <f t="shared" si="39"/>
        <v>26</v>
      </c>
      <c r="BA7" s="54" t="str">
        <f t="shared" si="40"/>
        <v>26년5월05일</v>
      </c>
      <c r="BB7" s="85">
        <f t="shared" si="41"/>
        <v>1</v>
      </c>
      <c r="BC7" s="63">
        <f t="shared" si="42"/>
        <v>1</v>
      </c>
      <c r="BD7" s="53">
        <f t="shared" si="43"/>
        <v>26</v>
      </c>
      <c r="BE7" s="54" t="str">
        <f t="shared" si="44"/>
        <v>26년6월05일</v>
      </c>
      <c r="BF7" s="85">
        <f t="shared" si="45"/>
        <v>1</v>
      </c>
      <c r="BG7" s="63">
        <f t="shared" si="46"/>
        <v>1</v>
      </c>
      <c r="BH7" s="53">
        <f t="shared" si="47"/>
        <v>26</v>
      </c>
      <c r="BI7" s="54" t="str">
        <f t="shared" si="48"/>
        <v>26년7월05일</v>
      </c>
      <c r="BJ7" s="85">
        <f t="shared" si="49"/>
        <v>1</v>
      </c>
      <c r="BK7" s="63">
        <f t="shared" si="50"/>
        <v>1</v>
      </c>
      <c r="BL7" s="53">
        <f t="shared" si="51"/>
        <v>26</v>
      </c>
      <c r="BM7" s="54" t="str">
        <f t="shared" si="52"/>
        <v>26년8월04일</v>
      </c>
      <c r="BN7" s="85">
        <f t="shared" si="53"/>
        <v>1</v>
      </c>
      <c r="BO7" s="63">
        <f t="shared" si="54"/>
        <v>1</v>
      </c>
      <c r="BP7" s="53">
        <f t="shared" si="55"/>
        <v>26</v>
      </c>
      <c r="BQ7" s="54" t="str">
        <f t="shared" si="56"/>
        <v>26년9월05일</v>
      </c>
      <c r="BR7" s="85">
        <f t="shared" si="57"/>
        <v>1</v>
      </c>
      <c r="BS7" s="60">
        <f t="shared" si="1"/>
        <v>12</v>
      </c>
      <c r="BT7" s="59">
        <f t="shared" si="2"/>
        <v>12</v>
      </c>
      <c r="BU7" s="57"/>
      <c r="BV7" s="44"/>
      <c r="BZ7" s="279">
        <v>25176922</v>
      </c>
      <c r="CA7" s="44">
        <v>0</v>
      </c>
      <c r="CB7" s="44">
        <f t="shared" si="58"/>
        <v>25176922</v>
      </c>
      <c r="CC7" s="274">
        <f t="shared" si="3"/>
        <v>1</v>
      </c>
      <c r="CD7" s="280" t="str">
        <f t="shared" si="59"/>
        <v>청년</v>
      </c>
      <c r="CE7" s="280" t="str">
        <f t="shared" si="60"/>
        <v>문채원</v>
      </c>
      <c r="CF7" s="278">
        <f t="shared" si="61"/>
        <v>25176922</v>
      </c>
      <c r="CG7" s="270">
        <f t="shared" si="61"/>
        <v>0</v>
      </c>
      <c r="CH7" s="271">
        <f t="shared" si="62"/>
        <v>25176922</v>
      </c>
      <c r="CI7" s="44"/>
    </row>
    <row r="8" spans="1:87" ht="16.5" customHeight="1" thickBot="1">
      <c r="A8" s="23">
        <f t="shared" si="63"/>
        <v>4</v>
      </c>
      <c r="B8" s="143" t="s">
        <v>7</v>
      </c>
      <c r="C8" s="167" t="s">
        <v>701</v>
      </c>
      <c r="D8" s="168">
        <v>9206282123458</v>
      </c>
      <c r="E8" s="156">
        <f t="shared" si="4"/>
        <v>33783</v>
      </c>
      <c r="F8" s="30">
        <f t="shared" si="5"/>
        <v>8</v>
      </c>
      <c r="G8" s="31" t="str">
        <f t="shared" si="6"/>
        <v>OK</v>
      </c>
      <c r="H8" s="147" t="str">
        <f t="shared" si="7"/>
        <v>여</v>
      </c>
      <c r="I8" s="148">
        <v>41662</v>
      </c>
      <c r="J8" s="151"/>
      <c r="K8" s="33">
        <f t="shared" si="8"/>
        <v>21</v>
      </c>
      <c r="L8" s="33">
        <f t="shared" si="0"/>
        <v>0</v>
      </c>
      <c r="M8" s="35" t="str">
        <f t="shared" si="9"/>
        <v>21년6월27일</v>
      </c>
      <c r="N8" s="108"/>
      <c r="O8" s="178"/>
      <c r="P8" s="179"/>
      <c r="Q8" s="106" t="s">
        <v>160</v>
      </c>
      <c r="R8" s="107" t="s">
        <v>160</v>
      </c>
      <c r="S8" s="43"/>
      <c r="T8" s="122" t="s">
        <v>160</v>
      </c>
      <c r="U8" s="122" t="s">
        <v>160</v>
      </c>
      <c r="V8" s="123" t="s">
        <v>160</v>
      </c>
      <c r="W8" s="63">
        <f t="shared" si="10"/>
        <v>1</v>
      </c>
      <c r="X8" s="53">
        <f t="shared" si="11"/>
        <v>24</v>
      </c>
      <c r="Y8" s="54" t="str">
        <f t="shared" si="12"/>
        <v>24년7월04일</v>
      </c>
      <c r="Z8" s="85">
        <f t="shared" si="13"/>
        <v>1</v>
      </c>
      <c r="AA8" s="63">
        <f t="shared" si="14"/>
        <v>1</v>
      </c>
      <c r="AB8" s="53">
        <f t="shared" si="15"/>
        <v>24</v>
      </c>
      <c r="AC8" s="54" t="str">
        <f t="shared" si="16"/>
        <v>24년8월01일</v>
      </c>
      <c r="AD8" s="85">
        <f t="shared" si="17"/>
        <v>1</v>
      </c>
      <c r="AE8" s="63">
        <f t="shared" si="18"/>
        <v>1</v>
      </c>
      <c r="AF8" s="53">
        <f t="shared" si="19"/>
        <v>24</v>
      </c>
      <c r="AG8" s="54" t="str">
        <f t="shared" si="20"/>
        <v>24년9월02일</v>
      </c>
      <c r="AH8" s="85">
        <f t="shared" si="21"/>
        <v>1</v>
      </c>
      <c r="AI8" s="63">
        <f t="shared" si="22"/>
        <v>1</v>
      </c>
      <c r="AJ8" s="53">
        <f t="shared" si="23"/>
        <v>24</v>
      </c>
      <c r="AK8" s="54" t="str">
        <f t="shared" si="24"/>
        <v>24년10월01일</v>
      </c>
      <c r="AL8" s="85">
        <f t="shared" si="25"/>
        <v>1</v>
      </c>
      <c r="AM8" s="63">
        <f t="shared" si="26"/>
        <v>1</v>
      </c>
      <c r="AN8" s="53">
        <f t="shared" si="27"/>
        <v>24</v>
      </c>
      <c r="AO8" s="54" t="str">
        <f t="shared" si="28"/>
        <v>24년11월02일</v>
      </c>
      <c r="AP8" s="85">
        <f t="shared" si="29"/>
        <v>1</v>
      </c>
      <c r="AQ8" s="63">
        <f t="shared" si="30"/>
        <v>1</v>
      </c>
      <c r="AR8" s="53">
        <f t="shared" si="31"/>
        <v>25</v>
      </c>
      <c r="AS8" s="54" t="str">
        <f t="shared" si="32"/>
        <v>25년0월01일</v>
      </c>
      <c r="AT8" s="85">
        <f t="shared" si="33"/>
        <v>1</v>
      </c>
      <c r="AU8" s="63">
        <f t="shared" si="34"/>
        <v>1</v>
      </c>
      <c r="AV8" s="53">
        <f t="shared" si="35"/>
        <v>25</v>
      </c>
      <c r="AW8" s="54" t="str">
        <f t="shared" si="36"/>
        <v>25년1월01일</v>
      </c>
      <c r="AX8" s="85">
        <f t="shared" si="37"/>
        <v>1</v>
      </c>
      <c r="AY8" s="63">
        <f t="shared" si="38"/>
        <v>1</v>
      </c>
      <c r="AZ8" s="53">
        <f t="shared" si="39"/>
        <v>25</v>
      </c>
      <c r="BA8" s="54" t="str">
        <f t="shared" si="40"/>
        <v>25년2월04일</v>
      </c>
      <c r="BB8" s="85">
        <f t="shared" si="41"/>
        <v>1</v>
      </c>
      <c r="BC8" s="63">
        <f t="shared" si="42"/>
        <v>1</v>
      </c>
      <c r="BD8" s="53">
        <f t="shared" si="43"/>
        <v>25</v>
      </c>
      <c r="BE8" s="54" t="str">
        <f t="shared" si="44"/>
        <v>25년3월03일</v>
      </c>
      <c r="BF8" s="85">
        <f t="shared" si="45"/>
        <v>1</v>
      </c>
      <c r="BG8" s="63">
        <f t="shared" si="46"/>
        <v>1</v>
      </c>
      <c r="BH8" s="53">
        <f t="shared" si="47"/>
        <v>25</v>
      </c>
      <c r="BI8" s="54" t="str">
        <f t="shared" si="48"/>
        <v>25년4월04일</v>
      </c>
      <c r="BJ8" s="85">
        <f t="shared" si="49"/>
        <v>1</v>
      </c>
      <c r="BK8" s="63">
        <f t="shared" si="50"/>
        <v>1</v>
      </c>
      <c r="BL8" s="53">
        <f t="shared" si="51"/>
        <v>25</v>
      </c>
      <c r="BM8" s="54" t="str">
        <f t="shared" si="52"/>
        <v>25년5월03일</v>
      </c>
      <c r="BN8" s="85">
        <f t="shared" si="53"/>
        <v>1</v>
      </c>
      <c r="BO8" s="63">
        <f t="shared" si="54"/>
        <v>1</v>
      </c>
      <c r="BP8" s="53">
        <f t="shared" si="55"/>
        <v>25</v>
      </c>
      <c r="BQ8" s="54" t="str">
        <f t="shared" si="56"/>
        <v>25년6월04일</v>
      </c>
      <c r="BR8" s="85">
        <f t="shared" si="57"/>
        <v>1</v>
      </c>
      <c r="BS8" s="60">
        <f t="shared" si="1"/>
        <v>12</v>
      </c>
      <c r="BT8" s="59">
        <f t="shared" si="2"/>
        <v>12</v>
      </c>
      <c r="BU8" s="57"/>
      <c r="BV8" s="44"/>
      <c r="BZ8" s="279">
        <v>24400000</v>
      </c>
      <c r="CA8" s="44">
        <v>0</v>
      </c>
      <c r="CB8" s="44">
        <f t="shared" si="58"/>
        <v>24400000</v>
      </c>
      <c r="CC8" s="274">
        <f t="shared" si="3"/>
        <v>1</v>
      </c>
      <c r="CD8" s="280" t="str">
        <f t="shared" si="59"/>
        <v>청년</v>
      </c>
      <c r="CE8" s="280" t="str">
        <f t="shared" si="60"/>
        <v>김가영</v>
      </c>
      <c r="CF8" s="278">
        <f t="shared" si="61"/>
        <v>24400000</v>
      </c>
      <c r="CG8" s="270">
        <f t="shared" si="61"/>
        <v>0</v>
      </c>
      <c r="CH8" s="271">
        <f t="shared" si="62"/>
        <v>24400000</v>
      </c>
      <c r="CI8" s="44"/>
    </row>
    <row r="9" spans="1:87" ht="16.5" customHeight="1" thickBot="1">
      <c r="A9" s="23">
        <f t="shared" si="63"/>
        <v>5</v>
      </c>
      <c r="B9" s="143" t="s">
        <v>2</v>
      </c>
      <c r="C9" s="167" t="s">
        <v>703</v>
      </c>
      <c r="D9" s="168">
        <v>6409102123451</v>
      </c>
      <c r="E9" s="156">
        <f t="shared" si="4"/>
        <v>23630</v>
      </c>
      <c r="F9" s="30">
        <f t="shared" si="5"/>
        <v>1</v>
      </c>
      <c r="G9" s="31" t="str">
        <f t="shared" si="6"/>
        <v>OK</v>
      </c>
      <c r="H9" s="147" t="str">
        <f t="shared" si="7"/>
        <v>여</v>
      </c>
      <c r="I9" s="148">
        <v>42278</v>
      </c>
      <c r="J9" s="151"/>
      <c r="K9" s="33">
        <f t="shared" si="8"/>
        <v>51</v>
      </c>
      <c r="L9" s="33">
        <f t="shared" si="0"/>
        <v>0</v>
      </c>
      <c r="M9" s="35" t="str">
        <f t="shared" si="9"/>
        <v>51년0월20일</v>
      </c>
      <c r="N9" s="108"/>
      <c r="O9" s="178"/>
      <c r="P9" s="179"/>
      <c r="Q9" s="106" t="s">
        <v>160</v>
      </c>
      <c r="R9" s="107" t="s">
        <v>160</v>
      </c>
      <c r="S9" s="43"/>
      <c r="T9" s="122" t="s">
        <v>160</v>
      </c>
      <c r="U9" s="122" t="s">
        <v>160</v>
      </c>
      <c r="V9" s="123" t="s">
        <v>160</v>
      </c>
      <c r="W9" s="63">
        <f t="shared" si="10"/>
        <v>1</v>
      </c>
      <c r="X9" s="53">
        <f t="shared" si="11"/>
        <v>52</v>
      </c>
      <c r="Y9" s="54" t="str">
        <f t="shared" si="12"/>
        <v>52년4월22일</v>
      </c>
      <c r="Z9" s="85">
        <f t="shared" si="13"/>
        <v>0</v>
      </c>
      <c r="AA9" s="63">
        <f t="shared" si="14"/>
        <v>1</v>
      </c>
      <c r="AB9" s="53">
        <f t="shared" si="15"/>
        <v>52</v>
      </c>
      <c r="AC9" s="54" t="str">
        <f t="shared" si="16"/>
        <v>52년5월19일</v>
      </c>
      <c r="AD9" s="85">
        <f t="shared" si="17"/>
        <v>0</v>
      </c>
      <c r="AE9" s="63">
        <f t="shared" si="18"/>
        <v>1</v>
      </c>
      <c r="AF9" s="53">
        <f t="shared" si="19"/>
        <v>52</v>
      </c>
      <c r="AG9" s="54" t="str">
        <f t="shared" si="20"/>
        <v>52년6월20일</v>
      </c>
      <c r="AH9" s="85">
        <f t="shared" si="21"/>
        <v>0</v>
      </c>
      <c r="AI9" s="63">
        <f t="shared" si="22"/>
        <v>1</v>
      </c>
      <c r="AJ9" s="53">
        <f t="shared" si="23"/>
        <v>52</v>
      </c>
      <c r="AK9" s="54" t="str">
        <f t="shared" si="24"/>
        <v>52년7월19일</v>
      </c>
      <c r="AL9" s="85">
        <f t="shared" si="25"/>
        <v>0</v>
      </c>
      <c r="AM9" s="63">
        <f t="shared" si="26"/>
        <v>1</v>
      </c>
      <c r="AN9" s="53">
        <f t="shared" si="27"/>
        <v>52</v>
      </c>
      <c r="AO9" s="54" t="str">
        <f t="shared" si="28"/>
        <v>52년8월19일</v>
      </c>
      <c r="AP9" s="85">
        <f t="shared" si="29"/>
        <v>0</v>
      </c>
      <c r="AQ9" s="63">
        <f t="shared" si="30"/>
        <v>1</v>
      </c>
      <c r="AR9" s="53">
        <f t="shared" si="31"/>
        <v>52</v>
      </c>
      <c r="AS9" s="54" t="str">
        <f t="shared" si="32"/>
        <v>52년9월19일</v>
      </c>
      <c r="AT9" s="85">
        <f t="shared" si="33"/>
        <v>0</v>
      </c>
      <c r="AU9" s="63">
        <f t="shared" si="34"/>
        <v>1</v>
      </c>
      <c r="AV9" s="53">
        <f t="shared" si="35"/>
        <v>52</v>
      </c>
      <c r="AW9" s="54" t="str">
        <f t="shared" si="36"/>
        <v>52년10월19일</v>
      </c>
      <c r="AX9" s="85">
        <f t="shared" si="37"/>
        <v>0</v>
      </c>
      <c r="AY9" s="63">
        <f t="shared" si="38"/>
        <v>1</v>
      </c>
      <c r="AZ9" s="53">
        <f t="shared" si="39"/>
        <v>52</v>
      </c>
      <c r="BA9" s="54" t="str">
        <f t="shared" si="40"/>
        <v>52년11월20일</v>
      </c>
      <c r="BB9" s="85">
        <f t="shared" si="41"/>
        <v>0</v>
      </c>
      <c r="BC9" s="63">
        <f t="shared" si="42"/>
        <v>1</v>
      </c>
      <c r="BD9" s="53">
        <f t="shared" si="43"/>
        <v>53</v>
      </c>
      <c r="BE9" s="54" t="str">
        <f t="shared" si="44"/>
        <v>53년0월19일</v>
      </c>
      <c r="BF9" s="85">
        <f t="shared" si="45"/>
        <v>0</v>
      </c>
      <c r="BG9" s="63">
        <f t="shared" si="46"/>
        <v>1</v>
      </c>
      <c r="BH9" s="53">
        <f t="shared" si="47"/>
        <v>53</v>
      </c>
      <c r="BI9" s="54" t="str">
        <f t="shared" si="48"/>
        <v>53년1월19일</v>
      </c>
      <c r="BJ9" s="85">
        <f t="shared" si="49"/>
        <v>0</v>
      </c>
      <c r="BK9" s="63">
        <f t="shared" si="50"/>
        <v>1</v>
      </c>
      <c r="BL9" s="53">
        <f t="shared" si="51"/>
        <v>53</v>
      </c>
      <c r="BM9" s="54" t="str">
        <f t="shared" si="52"/>
        <v>53년2월21일</v>
      </c>
      <c r="BN9" s="85">
        <f t="shared" si="53"/>
        <v>0</v>
      </c>
      <c r="BO9" s="63">
        <f t="shared" si="54"/>
        <v>1</v>
      </c>
      <c r="BP9" s="53">
        <f t="shared" si="55"/>
        <v>53</v>
      </c>
      <c r="BQ9" s="54" t="str">
        <f t="shared" si="56"/>
        <v>53년3월21일</v>
      </c>
      <c r="BR9" s="85">
        <f t="shared" si="57"/>
        <v>0</v>
      </c>
      <c r="BS9" s="60">
        <f t="shared" si="1"/>
        <v>12</v>
      </c>
      <c r="BT9" s="59">
        <f t="shared" si="2"/>
        <v>0</v>
      </c>
      <c r="BU9" s="57"/>
      <c r="BV9" s="44"/>
      <c r="BZ9" s="279">
        <v>6400000</v>
      </c>
      <c r="CA9" s="44">
        <v>0</v>
      </c>
      <c r="CB9" s="44">
        <f t="shared" si="58"/>
        <v>6400000</v>
      </c>
      <c r="CC9" s="274">
        <f t="shared" si="3"/>
        <v>0</v>
      </c>
      <c r="CD9" s="280" t="str">
        <f t="shared" si="59"/>
        <v>청년외</v>
      </c>
      <c r="CE9" s="280" t="str">
        <f t="shared" si="60"/>
        <v>류주현</v>
      </c>
      <c r="CF9" s="278">
        <f t="shared" si="61"/>
        <v>0</v>
      </c>
      <c r="CG9" s="270">
        <f t="shared" si="61"/>
        <v>6400000</v>
      </c>
      <c r="CH9" s="271">
        <f t="shared" si="62"/>
        <v>6400000</v>
      </c>
      <c r="CI9" s="44"/>
    </row>
    <row r="10" spans="1:87" ht="16.5" customHeight="1" thickBot="1">
      <c r="A10" s="23">
        <f t="shared" si="63"/>
        <v>6</v>
      </c>
      <c r="B10" s="143" t="s">
        <v>3</v>
      </c>
      <c r="C10" s="167" t="s">
        <v>705</v>
      </c>
      <c r="D10" s="168">
        <v>9203232123453</v>
      </c>
      <c r="E10" s="156">
        <f t="shared" si="4"/>
        <v>33686</v>
      </c>
      <c r="F10" s="30">
        <f t="shared" si="5"/>
        <v>3</v>
      </c>
      <c r="G10" s="31" t="str">
        <f t="shared" si="6"/>
        <v>OK</v>
      </c>
      <c r="H10" s="147" t="str">
        <f t="shared" si="7"/>
        <v>여</v>
      </c>
      <c r="I10" s="148">
        <v>42450</v>
      </c>
      <c r="J10" s="153"/>
      <c r="K10" s="33">
        <f t="shared" si="8"/>
        <v>23</v>
      </c>
      <c r="L10" s="33">
        <f t="shared" si="0"/>
        <v>0</v>
      </c>
      <c r="M10" s="35" t="str">
        <f t="shared" si="9"/>
        <v>23년11월29일</v>
      </c>
      <c r="N10" s="108"/>
      <c r="O10" s="178"/>
      <c r="P10" s="179"/>
      <c r="Q10" s="106" t="s">
        <v>160</v>
      </c>
      <c r="R10" s="107" t="s">
        <v>160</v>
      </c>
      <c r="S10" s="43"/>
      <c r="T10" s="122" t="s">
        <v>160</v>
      </c>
      <c r="U10" s="122" t="s">
        <v>160</v>
      </c>
      <c r="V10" s="123" t="s">
        <v>160</v>
      </c>
      <c r="W10" s="63">
        <f t="shared" si="10"/>
        <v>1</v>
      </c>
      <c r="X10" s="53">
        <f t="shared" si="11"/>
        <v>24</v>
      </c>
      <c r="Y10" s="54" t="str">
        <f t="shared" si="12"/>
        <v>24년10월09일</v>
      </c>
      <c r="Z10" s="85">
        <f t="shared" si="13"/>
        <v>1</v>
      </c>
      <c r="AA10" s="63">
        <f t="shared" si="14"/>
        <v>1</v>
      </c>
      <c r="AB10" s="53">
        <f t="shared" si="15"/>
        <v>24</v>
      </c>
      <c r="AC10" s="54" t="str">
        <f t="shared" si="16"/>
        <v>24년11월07일</v>
      </c>
      <c r="AD10" s="85">
        <f t="shared" si="17"/>
        <v>1</v>
      </c>
      <c r="AE10" s="63">
        <f t="shared" si="18"/>
        <v>1</v>
      </c>
      <c r="AF10" s="53">
        <f t="shared" si="19"/>
        <v>25</v>
      </c>
      <c r="AG10" s="54" t="str">
        <f t="shared" si="20"/>
        <v>25년0월07일</v>
      </c>
      <c r="AH10" s="85">
        <f t="shared" si="21"/>
        <v>1</v>
      </c>
      <c r="AI10" s="63">
        <f t="shared" si="22"/>
        <v>1</v>
      </c>
      <c r="AJ10" s="53">
        <f t="shared" si="23"/>
        <v>25</v>
      </c>
      <c r="AK10" s="54" t="str">
        <f t="shared" si="24"/>
        <v>25년1월06일</v>
      </c>
      <c r="AL10" s="85">
        <f t="shared" si="25"/>
        <v>1</v>
      </c>
      <c r="AM10" s="63">
        <f t="shared" si="26"/>
        <v>1</v>
      </c>
      <c r="AN10" s="53">
        <f t="shared" si="27"/>
        <v>25</v>
      </c>
      <c r="AO10" s="54" t="str">
        <f t="shared" si="28"/>
        <v>25년2월09일</v>
      </c>
      <c r="AP10" s="85">
        <f t="shared" si="29"/>
        <v>1</v>
      </c>
      <c r="AQ10" s="63">
        <f t="shared" si="30"/>
        <v>1</v>
      </c>
      <c r="AR10" s="53">
        <f t="shared" si="31"/>
        <v>25</v>
      </c>
      <c r="AS10" s="54" t="str">
        <f t="shared" si="32"/>
        <v>25년3월08일</v>
      </c>
      <c r="AT10" s="85">
        <f t="shared" si="33"/>
        <v>1</v>
      </c>
      <c r="AU10" s="63">
        <f t="shared" si="34"/>
        <v>1</v>
      </c>
      <c r="AV10" s="53">
        <f t="shared" si="35"/>
        <v>25</v>
      </c>
      <c r="AW10" s="54" t="str">
        <f t="shared" si="36"/>
        <v>25년4월09일</v>
      </c>
      <c r="AX10" s="85">
        <f t="shared" si="37"/>
        <v>1</v>
      </c>
      <c r="AY10" s="63">
        <f t="shared" si="38"/>
        <v>1</v>
      </c>
      <c r="AZ10" s="53">
        <f t="shared" si="39"/>
        <v>25</v>
      </c>
      <c r="BA10" s="54" t="str">
        <f t="shared" si="40"/>
        <v>25년5월09일</v>
      </c>
      <c r="BB10" s="85">
        <f t="shared" si="41"/>
        <v>1</v>
      </c>
      <c r="BC10" s="63">
        <f t="shared" si="42"/>
        <v>1</v>
      </c>
      <c r="BD10" s="53">
        <f t="shared" si="43"/>
        <v>25</v>
      </c>
      <c r="BE10" s="54" t="str">
        <f t="shared" si="44"/>
        <v>25년6월09일</v>
      </c>
      <c r="BF10" s="85">
        <f t="shared" si="45"/>
        <v>1</v>
      </c>
      <c r="BG10" s="63">
        <f t="shared" si="46"/>
        <v>1</v>
      </c>
      <c r="BH10" s="53">
        <f t="shared" si="47"/>
        <v>25</v>
      </c>
      <c r="BI10" s="54" t="str">
        <f t="shared" si="48"/>
        <v>25년7월09일</v>
      </c>
      <c r="BJ10" s="85">
        <f t="shared" si="49"/>
        <v>1</v>
      </c>
      <c r="BK10" s="63">
        <f t="shared" si="50"/>
        <v>1</v>
      </c>
      <c r="BL10" s="53">
        <f t="shared" si="51"/>
        <v>25</v>
      </c>
      <c r="BM10" s="54" t="str">
        <f t="shared" si="52"/>
        <v>25년8월08일</v>
      </c>
      <c r="BN10" s="85">
        <f t="shared" si="53"/>
        <v>1</v>
      </c>
      <c r="BO10" s="63">
        <f t="shared" si="54"/>
        <v>1</v>
      </c>
      <c r="BP10" s="53">
        <f t="shared" si="55"/>
        <v>25</v>
      </c>
      <c r="BQ10" s="54" t="str">
        <f t="shared" si="56"/>
        <v>25년9월09일</v>
      </c>
      <c r="BR10" s="85">
        <f t="shared" si="57"/>
        <v>1</v>
      </c>
      <c r="BS10" s="60">
        <f t="shared" si="1"/>
        <v>12</v>
      </c>
      <c r="BT10" s="59">
        <f t="shared" si="2"/>
        <v>12</v>
      </c>
      <c r="BU10" s="57"/>
      <c r="BV10" s="44"/>
      <c r="BY10" s="294" t="s">
        <v>652</v>
      </c>
      <c r="BZ10" s="300">
        <v>3846154</v>
      </c>
      <c r="CA10" s="291">
        <v>0</v>
      </c>
      <c r="CB10" s="44">
        <f t="shared" si="58"/>
        <v>3846154</v>
      </c>
      <c r="CC10" s="301">
        <f t="shared" si="3"/>
        <v>1</v>
      </c>
      <c r="CD10" s="302" t="str">
        <f t="shared" si="59"/>
        <v>청년</v>
      </c>
      <c r="CE10" s="302" t="str">
        <f t="shared" si="60"/>
        <v>오현경(출산휴가)</v>
      </c>
      <c r="CF10" s="303">
        <f t="shared" si="61"/>
        <v>3846154</v>
      </c>
      <c r="CG10" s="293">
        <f t="shared" si="61"/>
        <v>0</v>
      </c>
      <c r="CH10" s="304">
        <f t="shared" si="62"/>
        <v>3846154</v>
      </c>
      <c r="CI10" s="291"/>
    </row>
    <row r="11" spans="1:87" ht="16.5" customHeight="1" thickBot="1">
      <c r="A11" s="23">
        <f t="shared" si="63"/>
        <v>7</v>
      </c>
      <c r="B11" s="143" t="s">
        <v>1</v>
      </c>
      <c r="C11" s="167" t="s">
        <v>706</v>
      </c>
      <c r="D11" s="168">
        <v>9510242123459</v>
      </c>
      <c r="E11" s="156">
        <f t="shared" si="4"/>
        <v>34996</v>
      </c>
      <c r="F11" s="30">
        <f t="shared" si="5"/>
        <v>9</v>
      </c>
      <c r="G11" s="31" t="str">
        <f t="shared" si="6"/>
        <v>OK</v>
      </c>
      <c r="H11" s="147" t="str">
        <f t="shared" si="7"/>
        <v>여</v>
      </c>
      <c r="I11" s="148">
        <v>42767</v>
      </c>
      <c r="J11" s="151"/>
      <c r="K11" s="33">
        <f t="shared" si="8"/>
        <v>21</v>
      </c>
      <c r="L11" s="33">
        <f t="shared" si="0"/>
        <v>0</v>
      </c>
      <c r="M11" s="35" t="str">
        <f t="shared" si="9"/>
        <v>21년3월10일</v>
      </c>
      <c r="N11" s="108"/>
      <c r="O11" s="178"/>
      <c r="P11" s="179"/>
      <c r="Q11" s="106" t="s">
        <v>160</v>
      </c>
      <c r="R11" s="107" t="s">
        <v>160</v>
      </c>
      <c r="S11" s="43"/>
      <c r="T11" s="122" t="s">
        <v>160</v>
      </c>
      <c r="U11" s="122" t="s">
        <v>160</v>
      </c>
      <c r="V11" s="123" t="s">
        <v>160</v>
      </c>
      <c r="W11" s="63">
        <f t="shared" si="10"/>
        <v>0</v>
      </c>
      <c r="X11" s="53">
        <f t="shared" si="11"/>
        <v>21</v>
      </c>
      <c r="Y11" s="54" t="str">
        <f t="shared" si="12"/>
        <v>21년3월09일</v>
      </c>
      <c r="Z11" s="85">
        <f t="shared" si="13"/>
        <v>0</v>
      </c>
      <c r="AA11" s="63">
        <f t="shared" si="14"/>
        <v>1</v>
      </c>
      <c r="AB11" s="53">
        <f t="shared" si="15"/>
        <v>21</v>
      </c>
      <c r="AC11" s="54" t="str">
        <f t="shared" si="16"/>
        <v>21년4월07일</v>
      </c>
      <c r="AD11" s="85">
        <f t="shared" si="17"/>
        <v>1</v>
      </c>
      <c r="AE11" s="63">
        <f t="shared" si="18"/>
        <v>1</v>
      </c>
      <c r="AF11" s="53">
        <f t="shared" si="19"/>
        <v>21</v>
      </c>
      <c r="AG11" s="54" t="str">
        <f t="shared" si="20"/>
        <v>21년5월07일</v>
      </c>
      <c r="AH11" s="85">
        <f t="shared" si="21"/>
        <v>1</v>
      </c>
      <c r="AI11" s="63">
        <f t="shared" si="22"/>
        <v>1</v>
      </c>
      <c r="AJ11" s="53">
        <f t="shared" si="23"/>
        <v>21</v>
      </c>
      <c r="AK11" s="54" t="str">
        <f t="shared" si="24"/>
        <v>21년6월07일</v>
      </c>
      <c r="AL11" s="85">
        <f t="shared" si="25"/>
        <v>1</v>
      </c>
      <c r="AM11" s="63">
        <f t="shared" si="26"/>
        <v>1</v>
      </c>
      <c r="AN11" s="53">
        <f t="shared" si="27"/>
        <v>21</v>
      </c>
      <c r="AO11" s="54" t="str">
        <f t="shared" si="28"/>
        <v>21년7월07일</v>
      </c>
      <c r="AP11" s="85">
        <f t="shared" si="29"/>
        <v>1</v>
      </c>
      <c r="AQ11" s="63">
        <f t="shared" si="30"/>
        <v>1</v>
      </c>
      <c r="AR11" s="53">
        <f t="shared" si="31"/>
        <v>21</v>
      </c>
      <c r="AS11" s="54" t="str">
        <f t="shared" si="32"/>
        <v>21년8월06일</v>
      </c>
      <c r="AT11" s="85">
        <f t="shared" si="33"/>
        <v>1</v>
      </c>
      <c r="AU11" s="63">
        <f t="shared" si="34"/>
        <v>1</v>
      </c>
      <c r="AV11" s="53">
        <f t="shared" si="35"/>
        <v>21</v>
      </c>
      <c r="AW11" s="54" t="str">
        <f t="shared" si="36"/>
        <v>21년9월07일</v>
      </c>
      <c r="AX11" s="85">
        <f t="shared" si="37"/>
        <v>1</v>
      </c>
      <c r="AY11" s="63">
        <f t="shared" si="38"/>
        <v>1</v>
      </c>
      <c r="AZ11" s="53">
        <f t="shared" si="39"/>
        <v>21</v>
      </c>
      <c r="BA11" s="54" t="str">
        <f t="shared" si="40"/>
        <v>21년10월07일</v>
      </c>
      <c r="BB11" s="85">
        <f t="shared" si="41"/>
        <v>1</v>
      </c>
      <c r="BC11" s="63">
        <f t="shared" si="42"/>
        <v>1</v>
      </c>
      <c r="BD11" s="53">
        <f t="shared" si="43"/>
        <v>21</v>
      </c>
      <c r="BE11" s="54" t="str">
        <f t="shared" si="44"/>
        <v>21년11월07일</v>
      </c>
      <c r="BF11" s="85">
        <f t="shared" si="45"/>
        <v>1</v>
      </c>
      <c r="BG11" s="63">
        <f t="shared" si="46"/>
        <v>1</v>
      </c>
      <c r="BH11" s="53">
        <f t="shared" si="47"/>
        <v>22</v>
      </c>
      <c r="BI11" s="54" t="str">
        <f t="shared" si="48"/>
        <v>22년0월07일</v>
      </c>
      <c r="BJ11" s="85">
        <f t="shared" si="49"/>
        <v>1</v>
      </c>
      <c r="BK11" s="63">
        <f t="shared" si="50"/>
        <v>1</v>
      </c>
      <c r="BL11" s="53">
        <f t="shared" si="51"/>
        <v>22</v>
      </c>
      <c r="BM11" s="54" t="str">
        <f t="shared" si="52"/>
        <v>22년1월06일</v>
      </c>
      <c r="BN11" s="85">
        <f t="shared" si="53"/>
        <v>1</v>
      </c>
      <c r="BO11" s="63">
        <f t="shared" si="54"/>
        <v>1</v>
      </c>
      <c r="BP11" s="53">
        <f t="shared" si="55"/>
        <v>22</v>
      </c>
      <c r="BQ11" s="54" t="str">
        <f t="shared" si="56"/>
        <v>22년2월09일</v>
      </c>
      <c r="BR11" s="85">
        <f t="shared" si="57"/>
        <v>1</v>
      </c>
      <c r="BS11" s="60">
        <f t="shared" si="1"/>
        <v>11</v>
      </c>
      <c r="BT11" s="59">
        <f t="shared" si="2"/>
        <v>11</v>
      </c>
      <c r="BU11" s="57"/>
      <c r="BV11" s="44"/>
      <c r="BZ11" s="295">
        <v>17941198</v>
      </c>
      <c r="CA11" s="286">
        <v>0</v>
      </c>
      <c r="CB11" s="44">
        <f t="shared" si="58"/>
        <v>17941198</v>
      </c>
      <c r="CC11" s="296">
        <f t="shared" si="3"/>
        <v>1</v>
      </c>
      <c r="CD11" s="297" t="str">
        <f t="shared" si="59"/>
        <v>청년</v>
      </c>
      <c r="CE11" s="297" t="str">
        <f t="shared" si="60"/>
        <v>신예지</v>
      </c>
      <c r="CF11" s="298">
        <f t="shared" si="61"/>
        <v>17941198</v>
      </c>
      <c r="CG11" s="287">
        <f t="shared" si="61"/>
        <v>0</v>
      </c>
      <c r="CH11" s="299">
        <f t="shared" si="62"/>
        <v>17941198</v>
      </c>
      <c r="CI11" s="286"/>
    </row>
    <row r="12" spans="1:87" ht="16.5" customHeight="1" thickBot="1">
      <c r="A12" s="23">
        <f t="shared" si="63"/>
        <v>8</v>
      </c>
      <c r="B12" s="143" t="s">
        <v>4</v>
      </c>
      <c r="C12" s="167" t="s">
        <v>707</v>
      </c>
      <c r="D12" s="168">
        <v>9410102123452</v>
      </c>
      <c r="E12" s="156">
        <f t="shared" si="4"/>
        <v>34617</v>
      </c>
      <c r="F12" s="30">
        <f t="shared" si="5"/>
        <v>2</v>
      </c>
      <c r="G12" s="31" t="str">
        <f t="shared" si="6"/>
        <v>OK</v>
      </c>
      <c r="H12" s="147" t="str">
        <f t="shared" si="7"/>
        <v>여</v>
      </c>
      <c r="I12" s="148">
        <v>42767</v>
      </c>
      <c r="J12" s="151"/>
      <c r="K12" s="33">
        <f t="shared" si="8"/>
        <v>22</v>
      </c>
      <c r="L12" s="33">
        <f t="shared" si="0"/>
        <v>0</v>
      </c>
      <c r="M12" s="35" t="str">
        <f t="shared" si="9"/>
        <v>22년3월24일</v>
      </c>
      <c r="N12" s="108"/>
      <c r="O12" s="180"/>
      <c r="P12" s="181"/>
      <c r="Q12" s="106" t="s">
        <v>160</v>
      </c>
      <c r="R12" s="107" t="s">
        <v>160</v>
      </c>
      <c r="S12" s="43"/>
      <c r="T12" s="122" t="s">
        <v>160</v>
      </c>
      <c r="U12" s="122" t="s">
        <v>160</v>
      </c>
      <c r="V12" s="123" t="s">
        <v>160</v>
      </c>
      <c r="W12" s="63">
        <f t="shared" si="10"/>
        <v>0</v>
      </c>
      <c r="X12" s="53">
        <f t="shared" si="11"/>
        <v>22</v>
      </c>
      <c r="Y12" s="54" t="str">
        <f t="shared" si="12"/>
        <v>22년3월23일</v>
      </c>
      <c r="Z12" s="85">
        <f t="shared" si="13"/>
        <v>0</v>
      </c>
      <c r="AA12" s="63">
        <f t="shared" si="14"/>
        <v>1</v>
      </c>
      <c r="AB12" s="53">
        <f t="shared" si="15"/>
        <v>22</v>
      </c>
      <c r="AC12" s="54" t="str">
        <f t="shared" si="16"/>
        <v>22년4월21일</v>
      </c>
      <c r="AD12" s="85">
        <f t="shared" si="17"/>
        <v>1</v>
      </c>
      <c r="AE12" s="63">
        <f t="shared" si="18"/>
        <v>1</v>
      </c>
      <c r="AF12" s="53">
        <f t="shared" si="19"/>
        <v>22</v>
      </c>
      <c r="AG12" s="54" t="str">
        <f t="shared" si="20"/>
        <v>22년5월21일</v>
      </c>
      <c r="AH12" s="85">
        <f t="shared" si="21"/>
        <v>1</v>
      </c>
      <c r="AI12" s="63">
        <f t="shared" si="22"/>
        <v>1</v>
      </c>
      <c r="AJ12" s="53">
        <f t="shared" si="23"/>
        <v>22</v>
      </c>
      <c r="AK12" s="54" t="str">
        <f t="shared" si="24"/>
        <v>22년6월21일</v>
      </c>
      <c r="AL12" s="85">
        <f t="shared" si="25"/>
        <v>1</v>
      </c>
      <c r="AM12" s="63">
        <f t="shared" si="26"/>
        <v>1</v>
      </c>
      <c r="AN12" s="53">
        <f t="shared" si="27"/>
        <v>22</v>
      </c>
      <c r="AO12" s="54" t="str">
        <f t="shared" si="28"/>
        <v>22년7월21일</v>
      </c>
      <c r="AP12" s="85">
        <f t="shared" si="29"/>
        <v>1</v>
      </c>
      <c r="AQ12" s="63">
        <f t="shared" si="30"/>
        <v>1</v>
      </c>
      <c r="AR12" s="53">
        <f t="shared" si="31"/>
        <v>22</v>
      </c>
      <c r="AS12" s="54" t="str">
        <f t="shared" si="32"/>
        <v>22년8월20일</v>
      </c>
      <c r="AT12" s="85">
        <f t="shared" si="33"/>
        <v>1</v>
      </c>
      <c r="AU12" s="63">
        <f t="shared" si="34"/>
        <v>1</v>
      </c>
      <c r="AV12" s="53">
        <f t="shared" si="35"/>
        <v>22</v>
      </c>
      <c r="AW12" s="54" t="str">
        <f t="shared" si="36"/>
        <v>22년9월21일</v>
      </c>
      <c r="AX12" s="85">
        <f t="shared" si="37"/>
        <v>1</v>
      </c>
      <c r="AY12" s="63">
        <f t="shared" si="38"/>
        <v>1</v>
      </c>
      <c r="AZ12" s="53">
        <f t="shared" si="39"/>
        <v>22</v>
      </c>
      <c r="BA12" s="54" t="str">
        <f t="shared" si="40"/>
        <v>22년10월21일</v>
      </c>
      <c r="BB12" s="85">
        <f t="shared" si="41"/>
        <v>1</v>
      </c>
      <c r="BC12" s="63">
        <f t="shared" si="42"/>
        <v>1</v>
      </c>
      <c r="BD12" s="53">
        <f t="shared" si="43"/>
        <v>22</v>
      </c>
      <c r="BE12" s="54" t="str">
        <f t="shared" si="44"/>
        <v>22년11월21일</v>
      </c>
      <c r="BF12" s="85">
        <f t="shared" si="45"/>
        <v>1</v>
      </c>
      <c r="BG12" s="63">
        <f t="shared" si="46"/>
        <v>1</v>
      </c>
      <c r="BH12" s="53">
        <f t="shared" si="47"/>
        <v>23</v>
      </c>
      <c r="BI12" s="54" t="str">
        <f t="shared" si="48"/>
        <v>23년0월21일</v>
      </c>
      <c r="BJ12" s="85">
        <f t="shared" si="49"/>
        <v>1</v>
      </c>
      <c r="BK12" s="63">
        <f t="shared" si="50"/>
        <v>1</v>
      </c>
      <c r="BL12" s="53">
        <f t="shared" si="51"/>
        <v>23</v>
      </c>
      <c r="BM12" s="54" t="str">
        <f t="shared" si="52"/>
        <v>23년1월20일</v>
      </c>
      <c r="BN12" s="85">
        <f t="shared" si="53"/>
        <v>1</v>
      </c>
      <c r="BO12" s="63">
        <f t="shared" si="54"/>
        <v>1</v>
      </c>
      <c r="BP12" s="53">
        <f t="shared" si="55"/>
        <v>23</v>
      </c>
      <c r="BQ12" s="54" t="str">
        <f t="shared" si="56"/>
        <v>23년2월23일</v>
      </c>
      <c r="BR12" s="85">
        <f t="shared" si="57"/>
        <v>1</v>
      </c>
      <c r="BS12" s="60">
        <f t="shared" si="1"/>
        <v>11</v>
      </c>
      <c r="BT12" s="59">
        <f t="shared" si="2"/>
        <v>11</v>
      </c>
      <c r="BU12" s="57"/>
      <c r="BV12" s="44"/>
      <c r="BZ12" s="279">
        <v>17941198</v>
      </c>
      <c r="CA12" s="44">
        <v>0</v>
      </c>
      <c r="CB12" s="44">
        <f t="shared" si="58"/>
        <v>17941198</v>
      </c>
      <c r="CC12" s="274">
        <f t="shared" si="3"/>
        <v>1</v>
      </c>
      <c r="CD12" s="280" t="str">
        <f t="shared" si="59"/>
        <v>청년</v>
      </c>
      <c r="CE12" s="280" t="str">
        <f t="shared" si="60"/>
        <v>황보</v>
      </c>
      <c r="CF12" s="278">
        <f t="shared" si="61"/>
        <v>17941198</v>
      </c>
      <c r="CG12" s="270">
        <f t="shared" si="61"/>
        <v>0</v>
      </c>
      <c r="CH12" s="271">
        <f t="shared" si="62"/>
        <v>17941198</v>
      </c>
      <c r="CI12" s="44"/>
    </row>
    <row r="13" spans="1:87" ht="16.5" customHeight="1">
      <c r="A13" s="23">
        <f t="shared" si="63"/>
        <v>9</v>
      </c>
      <c r="B13" s="143" t="s">
        <v>5</v>
      </c>
      <c r="C13" s="167" t="s">
        <v>708</v>
      </c>
      <c r="D13" s="168">
        <v>9507252123454</v>
      </c>
      <c r="E13" s="156">
        <f t="shared" si="4"/>
        <v>34905</v>
      </c>
      <c r="F13" s="30">
        <f t="shared" si="5"/>
        <v>4</v>
      </c>
      <c r="G13" s="31" t="str">
        <f t="shared" si="6"/>
        <v>OK</v>
      </c>
      <c r="H13" s="147" t="str">
        <f t="shared" si="7"/>
        <v>여</v>
      </c>
      <c r="I13" s="148">
        <v>42856</v>
      </c>
      <c r="J13" s="151"/>
      <c r="K13" s="33">
        <f t="shared" si="8"/>
        <v>21</v>
      </c>
      <c r="L13" s="33">
        <f t="shared" si="0"/>
        <v>0</v>
      </c>
      <c r="M13" s="35" t="str">
        <f t="shared" si="9"/>
        <v>21년9월07일</v>
      </c>
      <c r="N13" s="108"/>
      <c r="O13" s="178"/>
      <c r="P13" s="179"/>
      <c r="Q13" s="106" t="s">
        <v>160</v>
      </c>
      <c r="R13" s="107" t="s">
        <v>160</v>
      </c>
      <c r="S13" s="43"/>
      <c r="T13" s="122" t="s">
        <v>160</v>
      </c>
      <c r="U13" s="122" t="s">
        <v>160</v>
      </c>
      <c r="V13" s="123" t="s">
        <v>160</v>
      </c>
      <c r="W13" s="63">
        <f t="shared" si="10"/>
        <v>0</v>
      </c>
      <c r="X13" s="53">
        <f t="shared" si="11"/>
        <v>21</v>
      </c>
      <c r="Y13" s="54" t="str">
        <f t="shared" si="12"/>
        <v>21년6월09일</v>
      </c>
      <c r="Z13" s="85">
        <f t="shared" si="13"/>
        <v>0</v>
      </c>
      <c r="AA13" s="63">
        <f t="shared" si="14"/>
        <v>0</v>
      </c>
      <c r="AB13" s="53">
        <f t="shared" si="15"/>
        <v>21</v>
      </c>
      <c r="AC13" s="54" t="str">
        <f t="shared" si="16"/>
        <v>21년7월06일</v>
      </c>
      <c r="AD13" s="85">
        <f t="shared" si="17"/>
        <v>0</v>
      </c>
      <c r="AE13" s="63">
        <f t="shared" si="18"/>
        <v>0</v>
      </c>
      <c r="AF13" s="53">
        <f t="shared" si="19"/>
        <v>21</v>
      </c>
      <c r="AG13" s="54" t="str">
        <f t="shared" si="20"/>
        <v>21년8월06일</v>
      </c>
      <c r="AH13" s="85">
        <f t="shared" si="21"/>
        <v>0</v>
      </c>
      <c r="AI13" s="63">
        <f t="shared" si="22"/>
        <v>0</v>
      </c>
      <c r="AJ13" s="53">
        <f t="shared" si="23"/>
        <v>21</v>
      </c>
      <c r="AK13" s="54" t="str">
        <f t="shared" si="24"/>
        <v>21년9월06일</v>
      </c>
      <c r="AL13" s="85">
        <f t="shared" si="25"/>
        <v>0</v>
      </c>
      <c r="AM13" s="63">
        <f t="shared" si="26"/>
        <v>1</v>
      </c>
      <c r="AN13" s="53">
        <f t="shared" si="27"/>
        <v>21</v>
      </c>
      <c r="AO13" s="54" t="str">
        <f t="shared" si="28"/>
        <v>21년10월06일</v>
      </c>
      <c r="AP13" s="85">
        <f t="shared" si="29"/>
        <v>1</v>
      </c>
      <c r="AQ13" s="63">
        <f t="shared" si="30"/>
        <v>1</v>
      </c>
      <c r="AR13" s="53">
        <f t="shared" si="31"/>
        <v>21</v>
      </c>
      <c r="AS13" s="54" t="str">
        <f t="shared" si="32"/>
        <v>21년11월06일</v>
      </c>
      <c r="AT13" s="85">
        <f t="shared" si="33"/>
        <v>1</v>
      </c>
      <c r="AU13" s="63">
        <f t="shared" si="34"/>
        <v>1</v>
      </c>
      <c r="AV13" s="53">
        <f t="shared" si="35"/>
        <v>22</v>
      </c>
      <c r="AW13" s="54" t="str">
        <f t="shared" si="36"/>
        <v>22년0월06일</v>
      </c>
      <c r="AX13" s="85">
        <f t="shared" si="37"/>
        <v>1</v>
      </c>
      <c r="AY13" s="63">
        <f t="shared" si="38"/>
        <v>1</v>
      </c>
      <c r="AZ13" s="53">
        <f t="shared" si="39"/>
        <v>22</v>
      </c>
      <c r="BA13" s="54" t="str">
        <f t="shared" si="40"/>
        <v>22년1월06일</v>
      </c>
      <c r="BB13" s="85">
        <f t="shared" si="41"/>
        <v>1</v>
      </c>
      <c r="BC13" s="63">
        <f t="shared" si="42"/>
        <v>1</v>
      </c>
      <c r="BD13" s="53">
        <f t="shared" si="43"/>
        <v>22</v>
      </c>
      <c r="BE13" s="54" t="str">
        <f t="shared" si="44"/>
        <v>22년2월08일</v>
      </c>
      <c r="BF13" s="85">
        <f t="shared" si="45"/>
        <v>1</v>
      </c>
      <c r="BG13" s="63">
        <f t="shared" si="46"/>
        <v>1</v>
      </c>
      <c r="BH13" s="53">
        <f t="shared" si="47"/>
        <v>22</v>
      </c>
      <c r="BI13" s="54" t="str">
        <f t="shared" si="48"/>
        <v>22년3월08일</v>
      </c>
      <c r="BJ13" s="85">
        <f t="shared" si="49"/>
        <v>1</v>
      </c>
      <c r="BK13" s="63">
        <f t="shared" si="50"/>
        <v>1</v>
      </c>
      <c r="BL13" s="53">
        <f t="shared" si="51"/>
        <v>22</v>
      </c>
      <c r="BM13" s="54" t="str">
        <f t="shared" si="52"/>
        <v>22년4월08일</v>
      </c>
      <c r="BN13" s="85">
        <f t="shared" si="53"/>
        <v>1</v>
      </c>
      <c r="BO13" s="63">
        <f t="shared" si="54"/>
        <v>1</v>
      </c>
      <c r="BP13" s="53">
        <f t="shared" si="55"/>
        <v>22</v>
      </c>
      <c r="BQ13" s="54" t="str">
        <f t="shared" si="56"/>
        <v>22년5월08일</v>
      </c>
      <c r="BR13" s="85">
        <f t="shared" si="57"/>
        <v>1</v>
      </c>
      <c r="BS13" s="60">
        <f t="shared" si="1"/>
        <v>8</v>
      </c>
      <c r="BT13" s="59">
        <f t="shared" si="2"/>
        <v>8</v>
      </c>
      <c r="BU13" s="57"/>
      <c r="BV13" s="44"/>
      <c r="BZ13" s="279">
        <v>13507696</v>
      </c>
      <c r="CA13" s="44">
        <v>0</v>
      </c>
      <c r="CB13" s="44">
        <f t="shared" si="58"/>
        <v>13507696</v>
      </c>
      <c r="CC13" s="274">
        <f t="shared" si="3"/>
        <v>1</v>
      </c>
      <c r="CD13" s="280" t="str">
        <f t="shared" si="59"/>
        <v>청년</v>
      </c>
      <c r="CE13" s="280" t="str">
        <f t="shared" si="60"/>
        <v>조보아</v>
      </c>
      <c r="CF13" s="278">
        <f t="shared" si="61"/>
        <v>13507696</v>
      </c>
      <c r="CG13" s="270">
        <f t="shared" si="61"/>
        <v>0</v>
      </c>
      <c r="CH13" s="271">
        <f t="shared" si="62"/>
        <v>13507696</v>
      </c>
      <c r="CI13" s="44"/>
    </row>
    <row r="14" spans="1:87" ht="16.5" hidden="1" customHeight="1">
      <c r="A14" s="23">
        <f t="shared" si="63"/>
        <v>10</v>
      </c>
      <c r="B14" s="143" t="s">
        <v>6</v>
      </c>
      <c r="C14" s="169"/>
      <c r="D14" s="170"/>
      <c r="E14" s="156" t="str">
        <f t="shared" si="4"/>
        <v/>
      </c>
      <c r="F14" s="30" t="str">
        <f t="shared" si="5"/>
        <v/>
      </c>
      <c r="G14" s="31" t="str">
        <f t="shared" si="6"/>
        <v/>
      </c>
      <c r="H14" s="147" t="str">
        <f t="shared" si="7"/>
        <v/>
      </c>
      <c r="I14" s="148"/>
      <c r="J14" s="151"/>
      <c r="K14" s="33" t="str">
        <f t="shared" si="8"/>
        <v/>
      </c>
      <c r="L14" s="33">
        <f t="shared" si="0"/>
        <v>0</v>
      </c>
      <c r="M14" s="35" t="str">
        <f t="shared" si="9"/>
        <v/>
      </c>
      <c r="N14" s="108"/>
      <c r="O14" s="178"/>
      <c r="P14" s="179"/>
      <c r="Q14" s="106" t="s">
        <v>160</v>
      </c>
      <c r="R14" s="107" t="s">
        <v>160</v>
      </c>
      <c r="S14" s="43"/>
      <c r="T14" s="122" t="s">
        <v>160</v>
      </c>
      <c r="U14" s="122" t="s">
        <v>160</v>
      </c>
      <c r="V14" s="123" t="s">
        <v>160</v>
      </c>
      <c r="W14" s="63">
        <f t="shared" si="10"/>
        <v>0</v>
      </c>
      <c r="X14" s="53">
        <f t="shared" si="11"/>
        <v>0</v>
      </c>
      <c r="Y14" s="54" t="str">
        <f t="shared" si="12"/>
        <v/>
      </c>
      <c r="Z14" s="85">
        <f t="shared" si="13"/>
        <v>0</v>
      </c>
      <c r="AA14" s="63">
        <f t="shared" si="14"/>
        <v>0</v>
      </c>
      <c r="AB14" s="53">
        <f t="shared" si="15"/>
        <v>0</v>
      </c>
      <c r="AC14" s="54" t="str">
        <f t="shared" si="16"/>
        <v/>
      </c>
      <c r="AD14" s="85">
        <f t="shared" si="17"/>
        <v>0</v>
      </c>
      <c r="AE14" s="63">
        <f t="shared" si="18"/>
        <v>0</v>
      </c>
      <c r="AF14" s="53">
        <f t="shared" si="19"/>
        <v>0</v>
      </c>
      <c r="AG14" s="54" t="str">
        <f t="shared" si="20"/>
        <v/>
      </c>
      <c r="AH14" s="85">
        <f t="shared" si="21"/>
        <v>0</v>
      </c>
      <c r="AI14" s="63">
        <f t="shared" si="22"/>
        <v>0</v>
      </c>
      <c r="AJ14" s="53">
        <f t="shared" si="23"/>
        <v>0</v>
      </c>
      <c r="AK14" s="54" t="str">
        <f t="shared" si="24"/>
        <v/>
      </c>
      <c r="AL14" s="85">
        <f t="shared" si="25"/>
        <v>0</v>
      </c>
      <c r="AM14" s="63">
        <f t="shared" si="26"/>
        <v>0</v>
      </c>
      <c r="AN14" s="53">
        <f t="shared" si="27"/>
        <v>0</v>
      </c>
      <c r="AO14" s="54" t="str">
        <f t="shared" si="28"/>
        <v/>
      </c>
      <c r="AP14" s="85">
        <f t="shared" si="29"/>
        <v>0</v>
      </c>
      <c r="AQ14" s="63">
        <f t="shared" si="30"/>
        <v>0</v>
      </c>
      <c r="AR14" s="53">
        <f t="shared" si="31"/>
        <v>0</v>
      </c>
      <c r="AS14" s="54" t="str">
        <f t="shared" si="32"/>
        <v/>
      </c>
      <c r="AT14" s="85">
        <f t="shared" si="33"/>
        <v>0</v>
      </c>
      <c r="AU14" s="63">
        <f t="shared" si="34"/>
        <v>0</v>
      </c>
      <c r="AV14" s="53">
        <f t="shared" si="35"/>
        <v>0</v>
      </c>
      <c r="AW14" s="54" t="str">
        <f t="shared" si="36"/>
        <v/>
      </c>
      <c r="AX14" s="85">
        <f t="shared" si="37"/>
        <v>0</v>
      </c>
      <c r="AY14" s="63">
        <f t="shared" si="38"/>
        <v>0</v>
      </c>
      <c r="AZ14" s="53">
        <f t="shared" si="39"/>
        <v>0</v>
      </c>
      <c r="BA14" s="54" t="str">
        <f t="shared" si="40"/>
        <v/>
      </c>
      <c r="BB14" s="85">
        <f t="shared" si="41"/>
        <v>0</v>
      </c>
      <c r="BC14" s="63">
        <f t="shared" si="42"/>
        <v>0</v>
      </c>
      <c r="BD14" s="53">
        <f t="shared" si="43"/>
        <v>0</v>
      </c>
      <c r="BE14" s="54" t="str">
        <f t="shared" si="44"/>
        <v/>
      </c>
      <c r="BF14" s="85">
        <f t="shared" si="45"/>
        <v>0</v>
      </c>
      <c r="BG14" s="63">
        <f t="shared" si="46"/>
        <v>0</v>
      </c>
      <c r="BH14" s="53">
        <f t="shared" si="47"/>
        <v>0</v>
      </c>
      <c r="BI14" s="54" t="str">
        <f t="shared" si="48"/>
        <v/>
      </c>
      <c r="BJ14" s="85">
        <f t="shared" si="49"/>
        <v>0</v>
      </c>
      <c r="BK14" s="63">
        <f t="shared" si="50"/>
        <v>0</v>
      </c>
      <c r="BL14" s="53">
        <f t="shared" si="51"/>
        <v>0</v>
      </c>
      <c r="BM14" s="54" t="str">
        <f t="shared" si="52"/>
        <v/>
      </c>
      <c r="BN14" s="85">
        <f t="shared" si="53"/>
        <v>0</v>
      </c>
      <c r="BO14" s="63">
        <f t="shared" si="54"/>
        <v>0</v>
      </c>
      <c r="BP14" s="53">
        <f t="shared" si="55"/>
        <v>0</v>
      </c>
      <c r="BQ14" s="54" t="str">
        <f t="shared" si="56"/>
        <v/>
      </c>
      <c r="BR14" s="85">
        <f t="shared" si="57"/>
        <v>0</v>
      </c>
      <c r="BS14" s="60">
        <f t="shared" si="1"/>
        <v>0</v>
      </c>
      <c r="BT14" s="59">
        <f t="shared" si="2"/>
        <v>0</v>
      </c>
      <c r="BU14" s="57"/>
      <c r="BV14" s="44"/>
      <c r="BZ14" s="44"/>
      <c r="CA14" s="44">
        <v>0</v>
      </c>
      <c r="CB14" s="44">
        <f t="shared" si="58"/>
        <v>0</v>
      </c>
      <c r="CC14" s="274">
        <f t="shared" ref="CC14:CC77" si="64">IF(BS14=0,0,BT14/BS14)</f>
        <v>0</v>
      </c>
      <c r="CD14" s="280" t="str">
        <f t="shared" ref="CD14:CD77" si="65">IF(CC14=100%,"청년",IF(CC14=0%,"청년외","확인"))</f>
        <v>청년외</v>
      </c>
      <c r="CE14" s="280">
        <f t="shared" si="60"/>
        <v>0</v>
      </c>
      <c r="CF14" s="278">
        <f t="shared" si="61"/>
        <v>0</v>
      </c>
      <c r="CG14" s="270">
        <f t="shared" si="61"/>
        <v>0</v>
      </c>
      <c r="CH14" s="271">
        <f t="shared" ref="CH14:CH16" si="66">SUM(CF14:CG14)</f>
        <v>0</v>
      </c>
    </row>
    <row r="15" spans="1:87" ht="16.5" hidden="1" customHeight="1">
      <c r="A15" s="23">
        <f t="shared" si="63"/>
        <v>11</v>
      </c>
      <c r="B15" s="143" t="s">
        <v>7</v>
      </c>
      <c r="C15" s="169"/>
      <c r="D15" s="170"/>
      <c r="E15" s="156" t="str">
        <f t="shared" si="4"/>
        <v/>
      </c>
      <c r="F15" s="30" t="str">
        <f t="shared" si="5"/>
        <v/>
      </c>
      <c r="G15" s="31" t="str">
        <f t="shared" si="6"/>
        <v/>
      </c>
      <c r="H15" s="147" t="str">
        <f t="shared" si="7"/>
        <v/>
      </c>
      <c r="I15" s="150"/>
      <c r="J15" s="151"/>
      <c r="K15" s="33" t="str">
        <f t="shared" si="8"/>
        <v/>
      </c>
      <c r="L15" s="33">
        <f t="shared" si="0"/>
        <v>0</v>
      </c>
      <c r="M15" s="35" t="str">
        <f t="shared" si="9"/>
        <v/>
      </c>
      <c r="N15" s="108"/>
      <c r="O15" s="178"/>
      <c r="P15" s="179"/>
      <c r="Q15" s="106" t="s">
        <v>160</v>
      </c>
      <c r="R15" s="107" t="s">
        <v>160</v>
      </c>
      <c r="S15" s="43"/>
      <c r="T15" s="122" t="s">
        <v>160</v>
      </c>
      <c r="U15" s="122" t="s">
        <v>160</v>
      </c>
      <c r="V15" s="123" t="s">
        <v>160</v>
      </c>
      <c r="W15" s="63">
        <f t="shared" si="10"/>
        <v>0</v>
      </c>
      <c r="X15" s="53">
        <f t="shared" si="11"/>
        <v>0</v>
      </c>
      <c r="Y15" s="54" t="str">
        <f t="shared" si="12"/>
        <v/>
      </c>
      <c r="Z15" s="85">
        <f t="shared" si="13"/>
        <v>0</v>
      </c>
      <c r="AA15" s="63">
        <f t="shared" si="14"/>
        <v>0</v>
      </c>
      <c r="AB15" s="53">
        <f t="shared" si="15"/>
        <v>0</v>
      </c>
      <c r="AC15" s="54" t="str">
        <f t="shared" si="16"/>
        <v/>
      </c>
      <c r="AD15" s="85">
        <f t="shared" si="17"/>
        <v>0</v>
      </c>
      <c r="AE15" s="63">
        <f t="shared" si="18"/>
        <v>0</v>
      </c>
      <c r="AF15" s="53">
        <f t="shared" si="19"/>
        <v>0</v>
      </c>
      <c r="AG15" s="54" t="str">
        <f t="shared" si="20"/>
        <v/>
      </c>
      <c r="AH15" s="85">
        <f t="shared" si="21"/>
        <v>0</v>
      </c>
      <c r="AI15" s="63">
        <f t="shared" si="22"/>
        <v>0</v>
      </c>
      <c r="AJ15" s="53">
        <f t="shared" si="23"/>
        <v>0</v>
      </c>
      <c r="AK15" s="54" t="str">
        <f t="shared" si="24"/>
        <v/>
      </c>
      <c r="AL15" s="85">
        <f t="shared" si="25"/>
        <v>0</v>
      </c>
      <c r="AM15" s="63">
        <f t="shared" si="26"/>
        <v>0</v>
      </c>
      <c r="AN15" s="53">
        <f t="shared" si="27"/>
        <v>0</v>
      </c>
      <c r="AO15" s="54" t="str">
        <f t="shared" si="28"/>
        <v/>
      </c>
      <c r="AP15" s="85">
        <f t="shared" si="29"/>
        <v>0</v>
      </c>
      <c r="AQ15" s="63">
        <f t="shared" si="30"/>
        <v>0</v>
      </c>
      <c r="AR15" s="53">
        <f t="shared" si="31"/>
        <v>0</v>
      </c>
      <c r="AS15" s="54" t="str">
        <f t="shared" si="32"/>
        <v/>
      </c>
      <c r="AT15" s="85">
        <f t="shared" si="33"/>
        <v>0</v>
      </c>
      <c r="AU15" s="63">
        <f t="shared" si="34"/>
        <v>0</v>
      </c>
      <c r="AV15" s="53">
        <f t="shared" si="35"/>
        <v>0</v>
      </c>
      <c r="AW15" s="54" t="str">
        <f t="shared" si="36"/>
        <v/>
      </c>
      <c r="AX15" s="85">
        <f t="shared" si="37"/>
        <v>0</v>
      </c>
      <c r="AY15" s="63">
        <f t="shared" si="38"/>
        <v>0</v>
      </c>
      <c r="AZ15" s="53">
        <f t="shared" si="39"/>
        <v>0</v>
      </c>
      <c r="BA15" s="54" t="str">
        <f t="shared" si="40"/>
        <v/>
      </c>
      <c r="BB15" s="85">
        <f t="shared" si="41"/>
        <v>0</v>
      </c>
      <c r="BC15" s="63">
        <f t="shared" si="42"/>
        <v>0</v>
      </c>
      <c r="BD15" s="53">
        <f t="shared" si="43"/>
        <v>0</v>
      </c>
      <c r="BE15" s="54" t="str">
        <f t="shared" si="44"/>
        <v/>
      </c>
      <c r="BF15" s="85">
        <f t="shared" si="45"/>
        <v>0</v>
      </c>
      <c r="BG15" s="63">
        <f t="shared" si="46"/>
        <v>0</v>
      </c>
      <c r="BH15" s="53">
        <f t="shared" si="47"/>
        <v>0</v>
      </c>
      <c r="BI15" s="54" t="str">
        <f t="shared" si="48"/>
        <v/>
      </c>
      <c r="BJ15" s="85">
        <f t="shared" si="49"/>
        <v>0</v>
      </c>
      <c r="BK15" s="63">
        <f t="shared" si="50"/>
        <v>0</v>
      </c>
      <c r="BL15" s="53">
        <f t="shared" si="51"/>
        <v>0</v>
      </c>
      <c r="BM15" s="54" t="str">
        <f t="shared" si="52"/>
        <v/>
      </c>
      <c r="BN15" s="85">
        <f t="shared" si="53"/>
        <v>0</v>
      </c>
      <c r="BO15" s="63">
        <f t="shared" si="54"/>
        <v>0</v>
      </c>
      <c r="BP15" s="53">
        <f t="shared" si="55"/>
        <v>0</v>
      </c>
      <c r="BQ15" s="54" t="str">
        <f t="shared" si="56"/>
        <v/>
      </c>
      <c r="BR15" s="85">
        <f t="shared" si="57"/>
        <v>0</v>
      </c>
      <c r="BS15" s="60">
        <f t="shared" si="1"/>
        <v>0</v>
      </c>
      <c r="BT15" s="59">
        <f t="shared" si="2"/>
        <v>0</v>
      </c>
      <c r="BU15" s="57"/>
      <c r="BV15" s="44"/>
      <c r="BZ15" s="44"/>
      <c r="CA15" s="44">
        <v>0</v>
      </c>
      <c r="CB15" s="44">
        <f t="shared" si="58"/>
        <v>0</v>
      </c>
      <c r="CC15" s="274">
        <f t="shared" si="64"/>
        <v>0</v>
      </c>
      <c r="CD15" s="280" t="str">
        <f t="shared" si="65"/>
        <v>청년외</v>
      </c>
      <c r="CE15" s="280">
        <f t="shared" si="60"/>
        <v>0</v>
      </c>
      <c r="CF15" s="278">
        <f t="shared" si="61"/>
        <v>0</v>
      </c>
      <c r="CG15" s="270">
        <f t="shared" si="61"/>
        <v>0</v>
      </c>
      <c r="CH15" s="271">
        <f t="shared" si="66"/>
        <v>0</v>
      </c>
    </row>
    <row r="16" spans="1:87" ht="16.5" hidden="1" customHeight="1">
      <c r="A16" s="23">
        <f t="shared" si="63"/>
        <v>12</v>
      </c>
      <c r="B16" s="143" t="s">
        <v>2</v>
      </c>
      <c r="C16" s="169"/>
      <c r="D16" s="170"/>
      <c r="E16" s="156" t="str">
        <f t="shared" si="4"/>
        <v/>
      </c>
      <c r="F16" s="30" t="str">
        <f t="shared" si="5"/>
        <v/>
      </c>
      <c r="G16" s="31" t="str">
        <f t="shared" si="6"/>
        <v/>
      </c>
      <c r="H16" s="147" t="str">
        <f t="shared" si="7"/>
        <v/>
      </c>
      <c r="I16" s="150"/>
      <c r="J16" s="151"/>
      <c r="K16" s="33" t="str">
        <f t="shared" si="8"/>
        <v/>
      </c>
      <c r="L16" s="33">
        <f t="shared" si="0"/>
        <v>0</v>
      </c>
      <c r="M16" s="35" t="str">
        <f t="shared" si="9"/>
        <v/>
      </c>
      <c r="N16" s="108"/>
      <c r="O16" s="178"/>
      <c r="P16" s="179"/>
      <c r="Q16" s="106" t="s">
        <v>160</v>
      </c>
      <c r="R16" s="107" t="s">
        <v>160</v>
      </c>
      <c r="S16" s="43"/>
      <c r="T16" s="122" t="s">
        <v>160</v>
      </c>
      <c r="U16" s="122" t="s">
        <v>160</v>
      </c>
      <c r="V16" s="123" t="s">
        <v>160</v>
      </c>
      <c r="W16" s="63">
        <f t="shared" si="10"/>
        <v>0</v>
      </c>
      <c r="X16" s="53">
        <f t="shared" si="11"/>
        <v>0</v>
      </c>
      <c r="Y16" s="54" t="str">
        <f t="shared" si="12"/>
        <v/>
      </c>
      <c r="Z16" s="85">
        <f t="shared" si="13"/>
        <v>0</v>
      </c>
      <c r="AA16" s="63">
        <f t="shared" si="14"/>
        <v>0</v>
      </c>
      <c r="AB16" s="53">
        <f t="shared" si="15"/>
        <v>0</v>
      </c>
      <c r="AC16" s="54" t="str">
        <f t="shared" si="16"/>
        <v/>
      </c>
      <c r="AD16" s="85">
        <f t="shared" si="17"/>
        <v>0</v>
      </c>
      <c r="AE16" s="63">
        <f t="shared" si="18"/>
        <v>0</v>
      </c>
      <c r="AF16" s="53">
        <f t="shared" si="19"/>
        <v>0</v>
      </c>
      <c r="AG16" s="54" t="str">
        <f t="shared" si="20"/>
        <v/>
      </c>
      <c r="AH16" s="85">
        <f t="shared" si="21"/>
        <v>0</v>
      </c>
      <c r="AI16" s="63">
        <f t="shared" si="22"/>
        <v>0</v>
      </c>
      <c r="AJ16" s="53">
        <f t="shared" si="23"/>
        <v>0</v>
      </c>
      <c r="AK16" s="54" t="str">
        <f t="shared" si="24"/>
        <v/>
      </c>
      <c r="AL16" s="85">
        <f t="shared" si="25"/>
        <v>0</v>
      </c>
      <c r="AM16" s="63">
        <f t="shared" si="26"/>
        <v>0</v>
      </c>
      <c r="AN16" s="53">
        <f t="shared" si="27"/>
        <v>0</v>
      </c>
      <c r="AO16" s="54" t="str">
        <f t="shared" si="28"/>
        <v/>
      </c>
      <c r="AP16" s="85">
        <f t="shared" si="29"/>
        <v>0</v>
      </c>
      <c r="AQ16" s="63">
        <f t="shared" si="30"/>
        <v>0</v>
      </c>
      <c r="AR16" s="53">
        <f t="shared" si="31"/>
        <v>0</v>
      </c>
      <c r="AS16" s="54" t="str">
        <f t="shared" si="32"/>
        <v/>
      </c>
      <c r="AT16" s="85">
        <f t="shared" si="33"/>
        <v>0</v>
      </c>
      <c r="AU16" s="63">
        <f t="shared" si="34"/>
        <v>0</v>
      </c>
      <c r="AV16" s="53">
        <f t="shared" si="35"/>
        <v>0</v>
      </c>
      <c r="AW16" s="54" t="str">
        <f t="shared" si="36"/>
        <v/>
      </c>
      <c r="AX16" s="85">
        <f t="shared" si="37"/>
        <v>0</v>
      </c>
      <c r="AY16" s="63">
        <f t="shared" si="38"/>
        <v>0</v>
      </c>
      <c r="AZ16" s="53">
        <f t="shared" si="39"/>
        <v>0</v>
      </c>
      <c r="BA16" s="54" t="str">
        <f t="shared" si="40"/>
        <v/>
      </c>
      <c r="BB16" s="85">
        <f t="shared" si="41"/>
        <v>0</v>
      </c>
      <c r="BC16" s="63">
        <f t="shared" si="42"/>
        <v>0</v>
      </c>
      <c r="BD16" s="53">
        <f t="shared" si="43"/>
        <v>0</v>
      </c>
      <c r="BE16" s="54" t="str">
        <f t="shared" si="44"/>
        <v/>
      </c>
      <c r="BF16" s="85">
        <f t="shared" si="45"/>
        <v>0</v>
      </c>
      <c r="BG16" s="63">
        <f t="shared" si="46"/>
        <v>0</v>
      </c>
      <c r="BH16" s="53">
        <f t="shared" si="47"/>
        <v>0</v>
      </c>
      <c r="BI16" s="54" t="str">
        <f t="shared" si="48"/>
        <v/>
      </c>
      <c r="BJ16" s="85">
        <f t="shared" si="49"/>
        <v>0</v>
      </c>
      <c r="BK16" s="63">
        <f t="shared" si="50"/>
        <v>0</v>
      </c>
      <c r="BL16" s="53">
        <f t="shared" si="51"/>
        <v>0</v>
      </c>
      <c r="BM16" s="54" t="str">
        <f t="shared" si="52"/>
        <v/>
      </c>
      <c r="BN16" s="85">
        <f t="shared" si="53"/>
        <v>0</v>
      </c>
      <c r="BO16" s="63">
        <f t="shared" si="54"/>
        <v>0</v>
      </c>
      <c r="BP16" s="53">
        <f t="shared" si="55"/>
        <v>0</v>
      </c>
      <c r="BQ16" s="54" t="str">
        <f t="shared" si="56"/>
        <v/>
      </c>
      <c r="BR16" s="85">
        <f t="shared" si="57"/>
        <v>0</v>
      </c>
      <c r="BS16" s="60">
        <f t="shared" si="1"/>
        <v>0</v>
      </c>
      <c r="BT16" s="59">
        <f t="shared" si="2"/>
        <v>0</v>
      </c>
      <c r="BU16" s="57"/>
      <c r="BV16" s="44"/>
      <c r="BZ16" s="44"/>
      <c r="CA16" s="44">
        <v>0</v>
      </c>
      <c r="CB16" s="44">
        <f t="shared" si="58"/>
        <v>0</v>
      </c>
      <c r="CC16" s="274">
        <f t="shared" si="64"/>
        <v>0</v>
      </c>
      <c r="CD16" s="280" t="str">
        <f t="shared" si="65"/>
        <v>청년외</v>
      </c>
      <c r="CE16" s="280">
        <f t="shared" si="60"/>
        <v>0</v>
      </c>
      <c r="CF16" s="278">
        <f t="shared" si="61"/>
        <v>0</v>
      </c>
      <c r="CG16" s="270">
        <f t="shared" si="61"/>
        <v>0</v>
      </c>
      <c r="CH16" s="271">
        <f t="shared" si="66"/>
        <v>0</v>
      </c>
    </row>
    <row r="17" spans="1:83" ht="16.5" hidden="1" customHeight="1">
      <c r="A17" s="23">
        <f t="shared" si="63"/>
        <v>13</v>
      </c>
      <c r="B17" s="143" t="s">
        <v>3</v>
      </c>
      <c r="C17" s="171"/>
      <c r="D17" s="170"/>
      <c r="E17" s="156" t="str">
        <f t="shared" si="4"/>
        <v/>
      </c>
      <c r="F17" s="30" t="str">
        <f t="shared" si="5"/>
        <v/>
      </c>
      <c r="G17" s="31" t="str">
        <f t="shared" si="6"/>
        <v/>
      </c>
      <c r="H17" s="147" t="str">
        <f t="shared" si="7"/>
        <v/>
      </c>
      <c r="I17" s="152"/>
      <c r="J17" s="153"/>
      <c r="K17" s="33" t="str">
        <f t="shared" si="8"/>
        <v/>
      </c>
      <c r="L17" s="33">
        <f t="shared" si="0"/>
        <v>0</v>
      </c>
      <c r="M17" s="35" t="str">
        <f t="shared" si="9"/>
        <v/>
      </c>
      <c r="N17" s="108"/>
      <c r="O17" s="178"/>
      <c r="P17" s="179"/>
      <c r="Q17" s="106" t="s">
        <v>160</v>
      </c>
      <c r="R17" s="107" t="s">
        <v>160</v>
      </c>
      <c r="S17" s="43"/>
      <c r="T17" s="122" t="s">
        <v>160</v>
      </c>
      <c r="U17" s="122" t="s">
        <v>160</v>
      </c>
      <c r="V17" s="123" t="s">
        <v>160</v>
      </c>
      <c r="W17" s="63">
        <f t="shared" si="10"/>
        <v>0</v>
      </c>
      <c r="X17" s="53">
        <f t="shared" si="11"/>
        <v>0</v>
      </c>
      <c r="Y17" s="54" t="str">
        <f t="shared" si="12"/>
        <v/>
      </c>
      <c r="Z17" s="85">
        <f t="shared" si="13"/>
        <v>0</v>
      </c>
      <c r="AA17" s="63">
        <f t="shared" si="14"/>
        <v>0</v>
      </c>
      <c r="AB17" s="53">
        <f t="shared" si="15"/>
        <v>0</v>
      </c>
      <c r="AC17" s="54" t="str">
        <f t="shared" si="16"/>
        <v/>
      </c>
      <c r="AD17" s="85">
        <f t="shared" si="17"/>
        <v>0</v>
      </c>
      <c r="AE17" s="63">
        <f t="shared" si="18"/>
        <v>0</v>
      </c>
      <c r="AF17" s="53">
        <f t="shared" si="19"/>
        <v>0</v>
      </c>
      <c r="AG17" s="54" t="str">
        <f t="shared" si="20"/>
        <v/>
      </c>
      <c r="AH17" s="85">
        <f t="shared" si="21"/>
        <v>0</v>
      </c>
      <c r="AI17" s="63">
        <f t="shared" si="22"/>
        <v>0</v>
      </c>
      <c r="AJ17" s="53">
        <f t="shared" si="23"/>
        <v>0</v>
      </c>
      <c r="AK17" s="54" t="str">
        <f t="shared" si="24"/>
        <v/>
      </c>
      <c r="AL17" s="85">
        <f t="shared" si="25"/>
        <v>0</v>
      </c>
      <c r="AM17" s="63">
        <f t="shared" si="26"/>
        <v>0</v>
      </c>
      <c r="AN17" s="53">
        <f t="shared" si="27"/>
        <v>0</v>
      </c>
      <c r="AO17" s="54" t="str">
        <f t="shared" si="28"/>
        <v/>
      </c>
      <c r="AP17" s="85">
        <f t="shared" si="29"/>
        <v>0</v>
      </c>
      <c r="AQ17" s="63">
        <f t="shared" si="30"/>
        <v>0</v>
      </c>
      <c r="AR17" s="53">
        <f t="shared" si="31"/>
        <v>0</v>
      </c>
      <c r="AS17" s="54" t="str">
        <f t="shared" si="32"/>
        <v/>
      </c>
      <c r="AT17" s="85">
        <f t="shared" si="33"/>
        <v>0</v>
      </c>
      <c r="AU17" s="63">
        <f t="shared" si="34"/>
        <v>0</v>
      </c>
      <c r="AV17" s="53">
        <f t="shared" si="35"/>
        <v>0</v>
      </c>
      <c r="AW17" s="54" t="str">
        <f t="shared" si="36"/>
        <v/>
      </c>
      <c r="AX17" s="85">
        <f t="shared" si="37"/>
        <v>0</v>
      </c>
      <c r="AY17" s="63">
        <f t="shared" si="38"/>
        <v>0</v>
      </c>
      <c r="AZ17" s="53">
        <f t="shared" si="39"/>
        <v>0</v>
      </c>
      <c r="BA17" s="54" t="str">
        <f t="shared" si="40"/>
        <v/>
      </c>
      <c r="BB17" s="85">
        <f t="shared" si="41"/>
        <v>0</v>
      </c>
      <c r="BC17" s="63">
        <f t="shared" si="42"/>
        <v>0</v>
      </c>
      <c r="BD17" s="53">
        <f t="shared" si="43"/>
        <v>0</v>
      </c>
      <c r="BE17" s="54" t="str">
        <f t="shared" si="44"/>
        <v/>
      </c>
      <c r="BF17" s="85">
        <f t="shared" si="45"/>
        <v>0</v>
      </c>
      <c r="BG17" s="63">
        <f t="shared" si="46"/>
        <v>0</v>
      </c>
      <c r="BH17" s="53">
        <f t="shared" si="47"/>
        <v>0</v>
      </c>
      <c r="BI17" s="54" t="str">
        <f t="shared" si="48"/>
        <v/>
      </c>
      <c r="BJ17" s="85">
        <f t="shared" si="49"/>
        <v>0</v>
      </c>
      <c r="BK17" s="63">
        <f t="shared" si="50"/>
        <v>0</v>
      </c>
      <c r="BL17" s="53">
        <f t="shared" si="51"/>
        <v>0</v>
      </c>
      <c r="BM17" s="54" t="str">
        <f t="shared" si="52"/>
        <v/>
      </c>
      <c r="BN17" s="85">
        <f t="shared" si="53"/>
        <v>0</v>
      </c>
      <c r="BO17" s="63">
        <f t="shared" si="54"/>
        <v>0</v>
      </c>
      <c r="BP17" s="53">
        <f t="shared" si="55"/>
        <v>0</v>
      </c>
      <c r="BQ17" s="54" t="str">
        <f t="shared" si="56"/>
        <v/>
      </c>
      <c r="BR17" s="85">
        <f t="shared" si="57"/>
        <v>0</v>
      </c>
      <c r="BS17" s="60">
        <f t="shared" si="1"/>
        <v>0</v>
      </c>
      <c r="BT17" s="59">
        <f t="shared" si="2"/>
        <v>0</v>
      </c>
      <c r="BU17" s="57"/>
      <c r="BV17" s="44"/>
      <c r="BZ17" s="44"/>
      <c r="CA17" s="44"/>
      <c r="CB17" s="44"/>
      <c r="CC17" s="274">
        <f t="shared" si="64"/>
        <v>0</v>
      </c>
      <c r="CD17" s="280" t="str">
        <f t="shared" si="65"/>
        <v>청년외</v>
      </c>
      <c r="CE17" s="44"/>
    </row>
    <row r="18" spans="1:83" ht="16.5" hidden="1" customHeight="1">
      <c r="A18" s="23">
        <f t="shared" si="63"/>
        <v>14</v>
      </c>
      <c r="B18" s="143" t="s">
        <v>1</v>
      </c>
      <c r="C18" s="169"/>
      <c r="D18" s="170"/>
      <c r="E18" s="156" t="str">
        <f t="shared" si="4"/>
        <v/>
      </c>
      <c r="F18" s="30" t="str">
        <f t="shared" si="5"/>
        <v/>
      </c>
      <c r="G18" s="31" t="str">
        <f t="shared" si="6"/>
        <v/>
      </c>
      <c r="H18" s="147" t="str">
        <f t="shared" si="7"/>
        <v/>
      </c>
      <c r="I18" s="150"/>
      <c r="J18" s="151"/>
      <c r="K18" s="33" t="str">
        <f t="shared" si="8"/>
        <v/>
      </c>
      <c r="L18" s="33">
        <f t="shared" si="0"/>
        <v>0</v>
      </c>
      <c r="M18" s="35" t="str">
        <f t="shared" si="9"/>
        <v/>
      </c>
      <c r="N18" s="108"/>
      <c r="O18" s="178"/>
      <c r="P18" s="179"/>
      <c r="Q18" s="106" t="s">
        <v>160</v>
      </c>
      <c r="R18" s="107" t="s">
        <v>160</v>
      </c>
      <c r="S18" s="43"/>
      <c r="T18" s="122" t="s">
        <v>160</v>
      </c>
      <c r="U18" s="122" t="s">
        <v>160</v>
      </c>
      <c r="V18" s="123" t="s">
        <v>160</v>
      </c>
      <c r="W18" s="63">
        <f t="shared" si="10"/>
        <v>0</v>
      </c>
      <c r="X18" s="53">
        <f t="shared" si="11"/>
        <v>0</v>
      </c>
      <c r="Y18" s="54" t="str">
        <f t="shared" si="12"/>
        <v/>
      </c>
      <c r="Z18" s="85">
        <f t="shared" si="13"/>
        <v>0</v>
      </c>
      <c r="AA18" s="63">
        <f t="shared" si="14"/>
        <v>0</v>
      </c>
      <c r="AB18" s="53">
        <f t="shared" si="15"/>
        <v>0</v>
      </c>
      <c r="AC18" s="54" t="str">
        <f t="shared" si="16"/>
        <v/>
      </c>
      <c r="AD18" s="85">
        <f t="shared" si="17"/>
        <v>0</v>
      </c>
      <c r="AE18" s="63">
        <f t="shared" si="18"/>
        <v>0</v>
      </c>
      <c r="AF18" s="53">
        <f t="shared" si="19"/>
        <v>0</v>
      </c>
      <c r="AG18" s="54" t="str">
        <f t="shared" si="20"/>
        <v/>
      </c>
      <c r="AH18" s="85">
        <f t="shared" si="21"/>
        <v>0</v>
      </c>
      <c r="AI18" s="63">
        <f t="shared" si="22"/>
        <v>0</v>
      </c>
      <c r="AJ18" s="53">
        <f t="shared" si="23"/>
        <v>0</v>
      </c>
      <c r="AK18" s="54" t="str">
        <f t="shared" si="24"/>
        <v/>
      </c>
      <c r="AL18" s="85">
        <f t="shared" si="25"/>
        <v>0</v>
      </c>
      <c r="AM18" s="63">
        <f t="shared" si="26"/>
        <v>0</v>
      </c>
      <c r="AN18" s="53">
        <f t="shared" si="27"/>
        <v>0</v>
      </c>
      <c r="AO18" s="54" t="str">
        <f t="shared" si="28"/>
        <v/>
      </c>
      <c r="AP18" s="85">
        <f t="shared" si="29"/>
        <v>0</v>
      </c>
      <c r="AQ18" s="63">
        <f t="shared" si="30"/>
        <v>0</v>
      </c>
      <c r="AR18" s="53">
        <f t="shared" si="31"/>
        <v>0</v>
      </c>
      <c r="AS18" s="54" t="str">
        <f t="shared" si="32"/>
        <v/>
      </c>
      <c r="AT18" s="85">
        <f t="shared" si="33"/>
        <v>0</v>
      </c>
      <c r="AU18" s="63">
        <f t="shared" si="34"/>
        <v>0</v>
      </c>
      <c r="AV18" s="53">
        <f t="shared" si="35"/>
        <v>0</v>
      </c>
      <c r="AW18" s="54" t="str">
        <f t="shared" si="36"/>
        <v/>
      </c>
      <c r="AX18" s="85">
        <f t="shared" si="37"/>
        <v>0</v>
      </c>
      <c r="AY18" s="63">
        <f t="shared" si="38"/>
        <v>0</v>
      </c>
      <c r="AZ18" s="53">
        <f t="shared" si="39"/>
        <v>0</v>
      </c>
      <c r="BA18" s="54" t="str">
        <f t="shared" si="40"/>
        <v/>
      </c>
      <c r="BB18" s="85">
        <f t="shared" si="41"/>
        <v>0</v>
      </c>
      <c r="BC18" s="63">
        <f t="shared" si="42"/>
        <v>0</v>
      </c>
      <c r="BD18" s="53">
        <f t="shared" si="43"/>
        <v>0</v>
      </c>
      <c r="BE18" s="54" t="str">
        <f t="shared" si="44"/>
        <v/>
      </c>
      <c r="BF18" s="85">
        <f t="shared" si="45"/>
        <v>0</v>
      </c>
      <c r="BG18" s="63">
        <f t="shared" si="46"/>
        <v>0</v>
      </c>
      <c r="BH18" s="53">
        <f t="shared" si="47"/>
        <v>0</v>
      </c>
      <c r="BI18" s="54" t="str">
        <f t="shared" si="48"/>
        <v/>
      </c>
      <c r="BJ18" s="85">
        <f t="shared" si="49"/>
        <v>0</v>
      </c>
      <c r="BK18" s="63">
        <f t="shared" si="50"/>
        <v>0</v>
      </c>
      <c r="BL18" s="53">
        <f t="shared" si="51"/>
        <v>0</v>
      </c>
      <c r="BM18" s="54" t="str">
        <f t="shared" si="52"/>
        <v/>
      </c>
      <c r="BN18" s="85">
        <f t="shared" si="53"/>
        <v>0</v>
      </c>
      <c r="BO18" s="63">
        <f t="shared" si="54"/>
        <v>0</v>
      </c>
      <c r="BP18" s="53">
        <f t="shared" si="55"/>
        <v>0</v>
      </c>
      <c r="BQ18" s="54" t="str">
        <f t="shared" si="56"/>
        <v/>
      </c>
      <c r="BR18" s="85">
        <f t="shared" si="57"/>
        <v>0</v>
      </c>
      <c r="BS18" s="60">
        <f t="shared" si="1"/>
        <v>0</v>
      </c>
      <c r="BT18" s="59">
        <f t="shared" si="2"/>
        <v>0</v>
      </c>
      <c r="BU18" s="57"/>
      <c r="BV18" s="44"/>
      <c r="BZ18" s="44"/>
      <c r="CA18" s="44"/>
      <c r="CB18" s="44"/>
      <c r="CC18" s="274">
        <f t="shared" si="64"/>
        <v>0</v>
      </c>
      <c r="CD18" s="280" t="str">
        <f t="shared" si="65"/>
        <v>청년외</v>
      </c>
      <c r="CE18" s="44"/>
    </row>
    <row r="19" spans="1:83" ht="16.5" hidden="1" customHeight="1" thickBot="1">
      <c r="A19" s="23">
        <f t="shared" si="63"/>
        <v>15</v>
      </c>
      <c r="B19" s="143" t="s">
        <v>4</v>
      </c>
      <c r="C19" s="169"/>
      <c r="D19" s="170"/>
      <c r="E19" s="156" t="str">
        <f t="shared" si="4"/>
        <v/>
      </c>
      <c r="F19" s="30" t="str">
        <f t="shared" si="5"/>
        <v/>
      </c>
      <c r="G19" s="31" t="str">
        <f t="shared" si="6"/>
        <v/>
      </c>
      <c r="H19" s="147" t="str">
        <f t="shared" si="7"/>
        <v/>
      </c>
      <c r="I19" s="150"/>
      <c r="J19" s="151"/>
      <c r="K19" s="33" t="str">
        <f t="shared" si="8"/>
        <v/>
      </c>
      <c r="L19" s="33">
        <f t="shared" si="0"/>
        <v>0</v>
      </c>
      <c r="M19" s="35" t="str">
        <f t="shared" si="9"/>
        <v/>
      </c>
      <c r="N19" s="108"/>
      <c r="O19" s="180"/>
      <c r="P19" s="181"/>
      <c r="Q19" s="106" t="s">
        <v>160</v>
      </c>
      <c r="R19" s="107" t="s">
        <v>160</v>
      </c>
      <c r="S19" s="43"/>
      <c r="T19" s="122" t="s">
        <v>160</v>
      </c>
      <c r="U19" s="122" t="s">
        <v>160</v>
      </c>
      <c r="V19" s="123" t="s">
        <v>160</v>
      </c>
      <c r="W19" s="63">
        <f t="shared" si="10"/>
        <v>0</v>
      </c>
      <c r="X19" s="53">
        <f t="shared" si="11"/>
        <v>0</v>
      </c>
      <c r="Y19" s="54" t="str">
        <f t="shared" si="12"/>
        <v/>
      </c>
      <c r="Z19" s="85">
        <f t="shared" si="13"/>
        <v>0</v>
      </c>
      <c r="AA19" s="63">
        <f t="shared" si="14"/>
        <v>0</v>
      </c>
      <c r="AB19" s="53">
        <f t="shared" si="15"/>
        <v>0</v>
      </c>
      <c r="AC19" s="54" t="str">
        <f t="shared" si="16"/>
        <v/>
      </c>
      <c r="AD19" s="85">
        <f t="shared" si="17"/>
        <v>0</v>
      </c>
      <c r="AE19" s="63">
        <f t="shared" si="18"/>
        <v>0</v>
      </c>
      <c r="AF19" s="53">
        <f t="shared" si="19"/>
        <v>0</v>
      </c>
      <c r="AG19" s="54" t="str">
        <f t="shared" si="20"/>
        <v/>
      </c>
      <c r="AH19" s="85">
        <f t="shared" si="21"/>
        <v>0</v>
      </c>
      <c r="AI19" s="63">
        <f t="shared" si="22"/>
        <v>0</v>
      </c>
      <c r="AJ19" s="53">
        <f t="shared" si="23"/>
        <v>0</v>
      </c>
      <c r="AK19" s="54" t="str">
        <f t="shared" si="24"/>
        <v/>
      </c>
      <c r="AL19" s="85">
        <f t="shared" si="25"/>
        <v>0</v>
      </c>
      <c r="AM19" s="63">
        <f t="shared" si="26"/>
        <v>0</v>
      </c>
      <c r="AN19" s="53">
        <f t="shared" si="27"/>
        <v>0</v>
      </c>
      <c r="AO19" s="54" t="str">
        <f t="shared" si="28"/>
        <v/>
      </c>
      <c r="AP19" s="85">
        <f t="shared" si="29"/>
        <v>0</v>
      </c>
      <c r="AQ19" s="63">
        <f t="shared" si="30"/>
        <v>0</v>
      </c>
      <c r="AR19" s="53">
        <f t="shared" si="31"/>
        <v>0</v>
      </c>
      <c r="AS19" s="54" t="str">
        <f t="shared" si="32"/>
        <v/>
      </c>
      <c r="AT19" s="85">
        <f t="shared" si="33"/>
        <v>0</v>
      </c>
      <c r="AU19" s="63">
        <f t="shared" si="34"/>
        <v>0</v>
      </c>
      <c r="AV19" s="53">
        <f t="shared" si="35"/>
        <v>0</v>
      </c>
      <c r="AW19" s="54" t="str">
        <f t="shared" si="36"/>
        <v/>
      </c>
      <c r="AX19" s="85">
        <f t="shared" si="37"/>
        <v>0</v>
      </c>
      <c r="AY19" s="63">
        <f t="shared" si="38"/>
        <v>0</v>
      </c>
      <c r="AZ19" s="53">
        <f t="shared" si="39"/>
        <v>0</v>
      </c>
      <c r="BA19" s="54" t="str">
        <f t="shared" si="40"/>
        <v/>
      </c>
      <c r="BB19" s="85">
        <f t="shared" si="41"/>
        <v>0</v>
      </c>
      <c r="BC19" s="63">
        <f t="shared" si="42"/>
        <v>0</v>
      </c>
      <c r="BD19" s="53">
        <f t="shared" si="43"/>
        <v>0</v>
      </c>
      <c r="BE19" s="54" t="str">
        <f t="shared" si="44"/>
        <v/>
      </c>
      <c r="BF19" s="85">
        <f t="shared" si="45"/>
        <v>0</v>
      </c>
      <c r="BG19" s="63">
        <f t="shared" si="46"/>
        <v>0</v>
      </c>
      <c r="BH19" s="53">
        <f t="shared" si="47"/>
        <v>0</v>
      </c>
      <c r="BI19" s="54" t="str">
        <f t="shared" si="48"/>
        <v/>
      </c>
      <c r="BJ19" s="85">
        <f t="shared" si="49"/>
        <v>0</v>
      </c>
      <c r="BK19" s="63">
        <f t="shared" si="50"/>
        <v>0</v>
      </c>
      <c r="BL19" s="53">
        <f t="shared" si="51"/>
        <v>0</v>
      </c>
      <c r="BM19" s="54" t="str">
        <f t="shared" si="52"/>
        <v/>
      </c>
      <c r="BN19" s="85">
        <f t="shared" si="53"/>
        <v>0</v>
      </c>
      <c r="BO19" s="63">
        <f t="shared" si="54"/>
        <v>0</v>
      </c>
      <c r="BP19" s="53">
        <f t="shared" si="55"/>
        <v>0</v>
      </c>
      <c r="BQ19" s="54" t="str">
        <f t="shared" si="56"/>
        <v/>
      </c>
      <c r="BR19" s="85">
        <f t="shared" si="57"/>
        <v>0</v>
      </c>
      <c r="BS19" s="60">
        <f t="shared" si="1"/>
        <v>0</v>
      </c>
      <c r="BT19" s="59">
        <f t="shared" si="2"/>
        <v>0</v>
      </c>
      <c r="BU19" s="57"/>
      <c r="BV19" s="44"/>
      <c r="BZ19" s="44"/>
      <c r="CA19" s="44"/>
      <c r="CB19" s="44"/>
      <c r="CC19" s="274">
        <f t="shared" si="64"/>
        <v>0</v>
      </c>
      <c r="CD19" s="280" t="str">
        <f t="shared" si="65"/>
        <v>청년외</v>
      </c>
      <c r="CE19" s="44"/>
    </row>
    <row r="20" spans="1:83" ht="16.5" hidden="1" customHeight="1">
      <c r="A20" s="23">
        <f t="shared" si="63"/>
        <v>16</v>
      </c>
      <c r="B20" s="143" t="s">
        <v>5</v>
      </c>
      <c r="C20" s="169"/>
      <c r="D20" s="170"/>
      <c r="E20" s="156" t="str">
        <f t="shared" si="4"/>
        <v/>
      </c>
      <c r="F20" s="30" t="str">
        <f t="shared" si="5"/>
        <v/>
      </c>
      <c r="G20" s="31" t="str">
        <f t="shared" si="6"/>
        <v/>
      </c>
      <c r="H20" s="147" t="str">
        <f t="shared" si="7"/>
        <v/>
      </c>
      <c r="I20" s="150"/>
      <c r="J20" s="151"/>
      <c r="K20" s="33" t="str">
        <f t="shared" si="8"/>
        <v/>
      </c>
      <c r="L20" s="33">
        <f t="shared" si="0"/>
        <v>0</v>
      </c>
      <c r="M20" s="35" t="str">
        <f t="shared" si="9"/>
        <v/>
      </c>
      <c r="N20" s="108"/>
      <c r="O20" s="178"/>
      <c r="P20" s="179"/>
      <c r="Q20" s="106" t="s">
        <v>160</v>
      </c>
      <c r="R20" s="107" t="s">
        <v>160</v>
      </c>
      <c r="S20" s="43"/>
      <c r="T20" s="122" t="s">
        <v>160</v>
      </c>
      <c r="U20" s="122" t="s">
        <v>160</v>
      </c>
      <c r="V20" s="123" t="s">
        <v>160</v>
      </c>
      <c r="W20" s="63">
        <f t="shared" si="10"/>
        <v>0</v>
      </c>
      <c r="X20" s="53">
        <f t="shared" si="11"/>
        <v>0</v>
      </c>
      <c r="Y20" s="54" t="str">
        <f t="shared" si="12"/>
        <v/>
      </c>
      <c r="Z20" s="85">
        <f t="shared" si="13"/>
        <v>0</v>
      </c>
      <c r="AA20" s="63">
        <f t="shared" si="14"/>
        <v>0</v>
      </c>
      <c r="AB20" s="53">
        <f t="shared" si="15"/>
        <v>0</v>
      </c>
      <c r="AC20" s="54" t="str">
        <f t="shared" si="16"/>
        <v/>
      </c>
      <c r="AD20" s="85">
        <f t="shared" si="17"/>
        <v>0</v>
      </c>
      <c r="AE20" s="63">
        <f t="shared" si="18"/>
        <v>0</v>
      </c>
      <c r="AF20" s="53">
        <f t="shared" si="19"/>
        <v>0</v>
      </c>
      <c r="AG20" s="54" t="str">
        <f t="shared" si="20"/>
        <v/>
      </c>
      <c r="AH20" s="85">
        <f t="shared" si="21"/>
        <v>0</v>
      </c>
      <c r="AI20" s="63">
        <f t="shared" si="22"/>
        <v>0</v>
      </c>
      <c r="AJ20" s="53">
        <f t="shared" si="23"/>
        <v>0</v>
      </c>
      <c r="AK20" s="54" t="str">
        <f t="shared" si="24"/>
        <v/>
      </c>
      <c r="AL20" s="85">
        <f t="shared" si="25"/>
        <v>0</v>
      </c>
      <c r="AM20" s="63">
        <f t="shared" si="26"/>
        <v>0</v>
      </c>
      <c r="AN20" s="53">
        <f t="shared" si="27"/>
        <v>0</v>
      </c>
      <c r="AO20" s="54" t="str">
        <f t="shared" si="28"/>
        <v/>
      </c>
      <c r="AP20" s="85">
        <f t="shared" si="29"/>
        <v>0</v>
      </c>
      <c r="AQ20" s="63">
        <f t="shared" si="30"/>
        <v>0</v>
      </c>
      <c r="AR20" s="53">
        <f t="shared" si="31"/>
        <v>0</v>
      </c>
      <c r="AS20" s="54" t="str">
        <f t="shared" si="32"/>
        <v/>
      </c>
      <c r="AT20" s="85">
        <f t="shared" si="33"/>
        <v>0</v>
      </c>
      <c r="AU20" s="63">
        <f t="shared" si="34"/>
        <v>0</v>
      </c>
      <c r="AV20" s="53">
        <f t="shared" si="35"/>
        <v>0</v>
      </c>
      <c r="AW20" s="54" t="str">
        <f t="shared" si="36"/>
        <v/>
      </c>
      <c r="AX20" s="85">
        <f t="shared" si="37"/>
        <v>0</v>
      </c>
      <c r="AY20" s="63">
        <f t="shared" si="38"/>
        <v>0</v>
      </c>
      <c r="AZ20" s="53">
        <f t="shared" si="39"/>
        <v>0</v>
      </c>
      <c r="BA20" s="54" t="str">
        <f t="shared" si="40"/>
        <v/>
      </c>
      <c r="BB20" s="85">
        <f t="shared" si="41"/>
        <v>0</v>
      </c>
      <c r="BC20" s="63">
        <f t="shared" si="42"/>
        <v>0</v>
      </c>
      <c r="BD20" s="53">
        <f t="shared" si="43"/>
        <v>0</v>
      </c>
      <c r="BE20" s="54" t="str">
        <f t="shared" si="44"/>
        <v/>
      </c>
      <c r="BF20" s="85">
        <f t="shared" si="45"/>
        <v>0</v>
      </c>
      <c r="BG20" s="63">
        <f t="shared" si="46"/>
        <v>0</v>
      </c>
      <c r="BH20" s="53">
        <f t="shared" si="47"/>
        <v>0</v>
      </c>
      <c r="BI20" s="54" t="str">
        <f t="shared" si="48"/>
        <v/>
      </c>
      <c r="BJ20" s="85">
        <f t="shared" si="49"/>
        <v>0</v>
      </c>
      <c r="BK20" s="63">
        <f t="shared" si="50"/>
        <v>0</v>
      </c>
      <c r="BL20" s="53">
        <f t="shared" si="51"/>
        <v>0</v>
      </c>
      <c r="BM20" s="54" t="str">
        <f t="shared" si="52"/>
        <v/>
      </c>
      <c r="BN20" s="85">
        <f t="shared" si="53"/>
        <v>0</v>
      </c>
      <c r="BO20" s="63">
        <f t="shared" si="54"/>
        <v>0</v>
      </c>
      <c r="BP20" s="53">
        <f t="shared" si="55"/>
        <v>0</v>
      </c>
      <c r="BQ20" s="54" t="str">
        <f t="shared" si="56"/>
        <v/>
      </c>
      <c r="BR20" s="85">
        <f t="shared" si="57"/>
        <v>0</v>
      </c>
      <c r="BS20" s="60">
        <f t="shared" si="1"/>
        <v>0</v>
      </c>
      <c r="BT20" s="59">
        <f t="shared" si="2"/>
        <v>0</v>
      </c>
      <c r="BU20" s="57"/>
      <c r="BV20" s="44"/>
      <c r="BZ20" s="44"/>
      <c r="CA20" s="44"/>
      <c r="CB20" s="44"/>
      <c r="CC20" s="274">
        <f t="shared" si="64"/>
        <v>0</v>
      </c>
      <c r="CD20" s="280" t="str">
        <f t="shared" si="65"/>
        <v>청년외</v>
      </c>
      <c r="CE20" s="44"/>
    </row>
    <row r="21" spans="1:83" ht="16.5" hidden="1" customHeight="1">
      <c r="A21" s="23">
        <f t="shared" si="63"/>
        <v>17</v>
      </c>
      <c r="B21" s="143" t="s">
        <v>6</v>
      </c>
      <c r="C21" s="169"/>
      <c r="D21" s="170"/>
      <c r="E21" s="156" t="str">
        <f t="shared" si="4"/>
        <v/>
      </c>
      <c r="F21" s="30" t="str">
        <f t="shared" si="5"/>
        <v/>
      </c>
      <c r="G21" s="31" t="str">
        <f t="shared" si="6"/>
        <v/>
      </c>
      <c r="H21" s="147" t="str">
        <f t="shared" si="7"/>
        <v/>
      </c>
      <c r="I21" s="150"/>
      <c r="J21" s="151"/>
      <c r="K21" s="33" t="str">
        <f t="shared" si="8"/>
        <v/>
      </c>
      <c r="L21" s="33">
        <f t="shared" si="0"/>
        <v>0</v>
      </c>
      <c r="M21" s="35" t="str">
        <f t="shared" si="9"/>
        <v/>
      </c>
      <c r="N21" s="108"/>
      <c r="O21" s="178"/>
      <c r="P21" s="179"/>
      <c r="Q21" s="106" t="s">
        <v>160</v>
      </c>
      <c r="R21" s="107" t="s">
        <v>160</v>
      </c>
      <c r="S21" s="43"/>
      <c r="T21" s="122" t="s">
        <v>160</v>
      </c>
      <c r="U21" s="122" t="s">
        <v>160</v>
      </c>
      <c r="V21" s="123" t="s">
        <v>160</v>
      </c>
      <c r="W21" s="63">
        <f t="shared" si="10"/>
        <v>0</v>
      </c>
      <c r="X21" s="53">
        <f t="shared" si="11"/>
        <v>0</v>
      </c>
      <c r="Y21" s="54" t="str">
        <f t="shared" si="12"/>
        <v/>
      </c>
      <c r="Z21" s="85">
        <f t="shared" si="13"/>
        <v>0</v>
      </c>
      <c r="AA21" s="63">
        <f t="shared" si="14"/>
        <v>0</v>
      </c>
      <c r="AB21" s="53">
        <f t="shared" si="15"/>
        <v>0</v>
      </c>
      <c r="AC21" s="54" t="str">
        <f t="shared" si="16"/>
        <v/>
      </c>
      <c r="AD21" s="85">
        <f t="shared" si="17"/>
        <v>0</v>
      </c>
      <c r="AE21" s="63">
        <f t="shared" si="18"/>
        <v>0</v>
      </c>
      <c r="AF21" s="53">
        <f t="shared" si="19"/>
        <v>0</v>
      </c>
      <c r="AG21" s="54" t="str">
        <f t="shared" si="20"/>
        <v/>
      </c>
      <c r="AH21" s="85">
        <f t="shared" si="21"/>
        <v>0</v>
      </c>
      <c r="AI21" s="63">
        <f t="shared" si="22"/>
        <v>0</v>
      </c>
      <c r="AJ21" s="53">
        <f t="shared" si="23"/>
        <v>0</v>
      </c>
      <c r="AK21" s="54" t="str">
        <f t="shared" si="24"/>
        <v/>
      </c>
      <c r="AL21" s="85">
        <f t="shared" si="25"/>
        <v>0</v>
      </c>
      <c r="AM21" s="63">
        <f t="shared" si="26"/>
        <v>0</v>
      </c>
      <c r="AN21" s="53">
        <f t="shared" si="27"/>
        <v>0</v>
      </c>
      <c r="AO21" s="54" t="str">
        <f t="shared" si="28"/>
        <v/>
      </c>
      <c r="AP21" s="85">
        <f t="shared" si="29"/>
        <v>0</v>
      </c>
      <c r="AQ21" s="63">
        <f t="shared" si="30"/>
        <v>0</v>
      </c>
      <c r="AR21" s="53">
        <f t="shared" si="31"/>
        <v>0</v>
      </c>
      <c r="AS21" s="54" t="str">
        <f t="shared" si="32"/>
        <v/>
      </c>
      <c r="AT21" s="85">
        <f t="shared" si="33"/>
        <v>0</v>
      </c>
      <c r="AU21" s="63">
        <f t="shared" si="34"/>
        <v>0</v>
      </c>
      <c r="AV21" s="53">
        <f t="shared" si="35"/>
        <v>0</v>
      </c>
      <c r="AW21" s="54" t="str">
        <f t="shared" si="36"/>
        <v/>
      </c>
      <c r="AX21" s="85">
        <f t="shared" si="37"/>
        <v>0</v>
      </c>
      <c r="AY21" s="63">
        <f t="shared" si="38"/>
        <v>0</v>
      </c>
      <c r="AZ21" s="53">
        <f t="shared" si="39"/>
        <v>0</v>
      </c>
      <c r="BA21" s="54" t="str">
        <f t="shared" si="40"/>
        <v/>
      </c>
      <c r="BB21" s="85">
        <f t="shared" si="41"/>
        <v>0</v>
      </c>
      <c r="BC21" s="63">
        <f t="shared" si="42"/>
        <v>0</v>
      </c>
      <c r="BD21" s="53">
        <f t="shared" si="43"/>
        <v>0</v>
      </c>
      <c r="BE21" s="54" t="str">
        <f t="shared" si="44"/>
        <v/>
      </c>
      <c r="BF21" s="85">
        <f t="shared" si="45"/>
        <v>0</v>
      </c>
      <c r="BG21" s="63">
        <f t="shared" si="46"/>
        <v>0</v>
      </c>
      <c r="BH21" s="53">
        <f t="shared" si="47"/>
        <v>0</v>
      </c>
      <c r="BI21" s="54" t="str">
        <f t="shared" si="48"/>
        <v/>
      </c>
      <c r="BJ21" s="85">
        <f t="shared" si="49"/>
        <v>0</v>
      </c>
      <c r="BK21" s="63">
        <f t="shared" si="50"/>
        <v>0</v>
      </c>
      <c r="BL21" s="53">
        <f t="shared" si="51"/>
        <v>0</v>
      </c>
      <c r="BM21" s="54" t="str">
        <f t="shared" si="52"/>
        <v/>
      </c>
      <c r="BN21" s="85">
        <f t="shared" si="53"/>
        <v>0</v>
      </c>
      <c r="BO21" s="63">
        <f t="shared" si="54"/>
        <v>0</v>
      </c>
      <c r="BP21" s="53">
        <f t="shared" si="55"/>
        <v>0</v>
      </c>
      <c r="BQ21" s="54" t="str">
        <f t="shared" si="56"/>
        <v/>
      </c>
      <c r="BR21" s="85">
        <f t="shared" si="57"/>
        <v>0</v>
      </c>
      <c r="BS21" s="60">
        <f t="shared" si="1"/>
        <v>0</v>
      </c>
      <c r="BT21" s="59">
        <f t="shared" si="2"/>
        <v>0</v>
      </c>
      <c r="BU21" s="57"/>
      <c r="BV21" s="44"/>
      <c r="BZ21" s="44"/>
      <c r="CA21" s="44"/>
      <c r="CB21" s="44"/>
      <c r="CC21" s="274">
        <f t="shared" si="64"/>
        <v>0</v>
      </c>
      <c r="CD21" s="280" t="str">
        <f t="shared" si="65"/>
        <v>청년외</v>
      </c>
      <c r="CE21" s="44"/>
    </row>
    <row r="22" spans="1:83" ht="16.5" hidden="1" customHeight="1">
      <c r="A22" s="23">
        <f t="shared" si="63"/>
        <v>18</v>
      </c>
      <c r="B22" s="143" t="s">
        <v>7</v>
      </c>
      <c r="C22" s="169"/>
      <c r="D22" s="170"/>
      <c r="E22" s="156" t="str">
        <f t="shared" si="4"/>
        <v/>
      </c>
      <c r="F22" s="30" t="str">
        <f t="shared" si="5"/>
        <v/>
      </c>
      <c r="G22" s="31" t="str">
        <f t="shared" si="6"/>
        <v/>
      </c>
      <c r="H22" s="147" t="str">
        <f t="shared" si="7"/>
        <v/>
      </c>
      <c r="I22" s="150"/>
      <c r="J22" s="151"/>
      <c r="K22" s="33" t="str">
        <f t="shared" si="8"/>
        <v/>
      </c>
      <c r="L22" s="33">
        <f t="shared" si="0"/>
        <v>0</v>
      </c>
      <c r="M22" s="35" t="str">
        <f t="shared" si="9"/>
        <v/>
      </c>
      <c r="N22" s="108"/>
      <c r="O22" s="178"/>
      <c r="P22" s="179"/>
      <c r="Q22" s="106" t="s">
        <v>160</v>
      </c>
      <c r="R22" s="107" t="s">
        <v>160</v>
      </c>
      <c r="S22" s="43"/>
      <c r="T22" s="122" t="s">
        <v>160</v>
      </c>
      <c r="U22" s="122" t="s">
        <v>160</v>
      </c>
      <c r="V22" s="123" t="s">
        <v>160</v>
      </c>
      <c r="W22" s="63">
        <f t="shared" si="10"/>
        <v>0</v>
      </c>
      <c r="X22" s="53">
        <f t="shared" si="11"/>
        <v>0</v>
      </c>
      <c r="Y22" s="54" t="str">
        <f t="shared" si="12"/>
        <v/>
      </c>
      <c r="Z22" s="85">
        <f t="shared" si="13"/>
        <v>0</v>
      </c>
      <c r="AA22" s="63">
        <f t="shared" si="14"/>
        <v>0</v>
      </c>
      <c r="AB22" s="53">
        <f t="shared" si="15"/>
        <v>0</v>
      </c>
      <c r="AC22" s="54" t="str">
        <f t="shared" si="16"/>
        <v/>
      </c>
      <c r="AD22" s="85">
        <f t="shared" si="17"/>
        <v>0</v>
      </c>
      <c r="AE22" s="63">
        <f t="shared" si="18"/>
        <v>0</v>
      </c>
      <c r="AF22" s="53">
        <f t="shared" si="19"/>
        <v>0</v>
      </c>
      <c r="AG22" s="54" t="str">
        <f t="shared" si="20"/>
        <v/>
      </c>
      <c r="AH22" s="85">
        <f t="shared" si="21"/>
        <v>0</v>
      </c>
      <c r="AI22" s="63">
        <f t="shared" si="22"/>
        <v>0</v>
      </c>
      <c r="AJ22" s="53">
        <f t="shared" si="23"/>
        <v>0</v>
      </c>
      <c r="AK22" s="54" t="str">
        <f t="shared" si="24"/>
        <v/>
      </c>
      <c r="AL22" s="85">
        <f t="shared" si="25"/>
        <v>0</v>
      </c>
      <c r="AM22" s="63">
        <f t="shared" si="26"/>
        <v>0</v>
      </c>
      <c r="AN22" s="53">
        <f t="shared" si="27"/>
        <v>0</v>
      </c>
      <c r="AO22" s="54" t="str">
        <f t="shared" si="28"/>
        <v/>
      </c>
      <c r="AP22" s="85">
        <f t="shared" si="29"/>
        <v>0</v>
      </c>
      <c r="AQ22" s="63">
        <f t="shared" si="30"/>
        <v>0</v>
      </c>
      <c r="AR22" s="53">
        <f t="shared" si="31"/>
        <v>0</v>
      </c>
      <c r="AS22" s="54" t="str">
        <f t="shared" si="32"/>
        <v/>
      </c>
      <c r="AT22" s="85">
        <f t="shared" si="33"/>
        <v>0</v>
      </c>
      <c r="AU22" s="63">
        <f t="shared" si="34"/>
        <v>0</v>
      </c>
      <c r="AV22" s="53">
        <f t="shared" si="35"/>
        <v>0</v>
      </c>
      <c r="AW22" s="54" t="str">
        <f t="shared" si="36"/>
        <v/>
      </c>
      <c r="AX22" s="85">
        <f t="shared" si="37"/>
        <v>0</v>
      </c>
      <c r="AY22" s="63">
        <f t="shared" si="38"/>
        <v>0</v>
      </c>
      <c r="AZ22" s="53">
        <f t="shared" si="39"/>
        <v>0</v>
      </c>
      <c r="BA22" s="54" t="str">
        <f t="shared" si="40"/>
        <v/>
      </c>
      <c r="BB22" s="85">
        <f t="shared" si="41"/>
        <v>0</v>
      </c>
      <c r="BC22" s="63">
        <f t="shared" si="42"/>
        <v>0</v>
      </c>
      <c r="BD22" s="53">
        <f t="shared" si="43"/>
        <v>0</v>
      </c>
      <c r="BE22" s="54" t="str">
        <f t="shared" si="44"/>
        <v/>
      </c>
      <c r="BF22" s="85">
        <f t="shared" si="45"/>
        <v>0</v>
      </c>
      <c r="BG22" s="63">
        <f t="shared" si="46"/>
        <v>0</v>
      </c>
      <c r="BH22" s="53">
        <f t="shared" si="47"/>
        <v>0</v>
      </c>
      <c r="BI22" s="54" t="str">
        <f t="shared" si="48"/>
        <v/>
      </c>
      <c r="BJ22" s="85">
        <f t="shared" si="49"/>
        <v>0</v>
      </c>
      <c r="BK22" s="63">
        <f t="shared" si="50"/>
        <v>0</v>
      </c>
      <c r="BL22" s="53">
        <f t="shared" si="51"/>
        <v>0</v>
      </c>
      <c r="BM22" s="54" t="str">
        <f t="shared" si="52"/>
        <v/>
      </c>
      <c r="BN22" s="85">
        <f t="shared" si="53"/>
        <v>0</v>
      </c>
      <c r="BO22" s="63">
        <f t="shared" si="54"/>
        <v>0</v>
      </c>
      <c r="BP22" s="53">
        <f t="shared" si="55"/>
        <v>0</v>
      </c>
      <c r="BQ22" s="54" t="str">
        <f t="shared" si="56"/>
        <v/>
      </c>
      <c r="BR22" s="85">
        <f t="shared" si="57"/>
        <v>0</v>
      </c>
      <c r="BS22" s="60">
        <f t="shared" si="1"/>
        <v>0</v>
      </c>
      <c r="BT22" s="59">
        <f t="shared" si="2"/>
        <v>0</v>
      </c>
      <c r="BU22" s="57"/>
      <c r="BV22" s="44"/>
      <c r="BZ22" s="44"/>
      <c r="CA22" s="44"/>
      <c r="CB22" s="44"/>
      <c r="CC22" s="274">
        <f t="shared" si="64"/>
        <v>0</v>
      </c>
      <c r="CD22" s="280" t="str">
        <f t="shared" si="65"/>
        <v>청년외</v>
      </c>
      <c r="CE22" s="44"/>
    </row>
    <row r="23" spans="1:83" ht="16.5" hidden="1" customHeight="1">
      <c r="A23" s="23">
        <f t="shared" si="63"/>
        <v>19</v>
      </c>
      <c r="B23" s="143" t="s">
        <v>2</v>
      </c>
      <c r="C23" s="169"/>
      <c r="D23" s="170"/>
      <c r="E23" s="156" t="str">
        <f t="shared" si="4"/>
        <v/>
      </c>
      <c r="F23" s="30" t="str">
        <f t="shared" si="5"/>
        <v/>
      </c>
      <c r="G23" s="31" t="str">
        <f t="shared" si="6"/>
        <v/>
      </c>
      <c r="H23" s="147" t="str">
        <f t="shared" si="7"/>
        <v/>
      </c>
      <c r="I23" s="150"/>
      <c r="J23" s="151"/>
      <c r="K23" s="33" t="str">
        <f t="shared" si="8"/>
        <v/>
      </c>
      <c r="L23" s="33">
        <f t="shared" si="0"/>
        <v>0</v>
      </c>
      <c r="M23" s="35" t="str">
        <f t="shared" si="9"/>
        <v/>
      </c>
      <c r="N23" s="108"/>
      <c r="O23" s="178"/>
      <c r="P23" s="179"/>
      <c r="Q23" s="106" t="s">
        <v>160</v>
      </c>
      <c r="R23" s="107" t="s">
        <v>160</v>
      </c>
      <c r="S23" s="43"/>
      <c r="T23" s="122" t="s">
        <v>160</v>
      </c>
      <c r="U23" s="122" t="s">
        <v>160</v>
      </c>
      <c r="V23" s="123" t="s">
        <v>160</v>
      </c>
      <c r="W23" s="63">
        <f t="shared" si="10"/>
        <v>0</v>
      </c>
      <c r="X23" s="53">
        <f t="shared" si="11"/>
        <v>0</v>
      </c>
      <c r="Y23" s="54" t="str">
        <f t="shared" si="12"/>
        <v/>
      </c>
      <c r="Z23" s="85">
        <f t="shared" si="13"/>
        <v>0</v>
      </c>
      <c r="AA23" s="63">
        <f t="shared" si="14"/>
        <v>0</v>
      </c>
      <c r="AB23" s="53">
        <f t="shared" si="15"/>
        <v>0</v>
      </c>
      <c r="AC23" s="54" t="str">
        <f t="shared" si="16"/>
        <v/>
      </c>
      <c r="AD23" s="85">
        <f t="shared" si="17"/>
        <v>0</v>
      </c>
      <c r="AE23" s="63">
        <f t="shared" si="18"/>
        <v>0</v>
      </c>
      <c r="AF23" s="53">
        <f t="shared" si="19"/>
        <v>0</v>
      </c>
      <c r="AG23" s="54" t="str">
        <f t="shared" si="20"/>
        <v/>
      </c>
      <c r="AH23" s="85">
        <f t="shared" si="21"/>
        <v>0</v>
      </c>
      <c r="AI23" s="63">
        <f t="shared" si="22"/>
        <v>0</v>
      </c>
      <c r="AJ23" s="53">
        <f t="shared" si="23"/>
        <v>0</v>
      </c>
      <c r="AK23" s="54" t="str">
        <f t="shared" si="24"/>
        <v/>
      </c>
      <c r="AL23" s="85">
        <f t="shared" si="25"/>
        <v>0</v>
      </c>
      <c r="AM23" s="63">
        <f t="shared" si="26"/>
        <v>0</v>
      </c>
      <c r="AN23" s="53">
        <f t="shared" si="27"/>
        <v>0</v>
      </c>
      <c r="AO23" s="54" t="str">
        <f t="shared" si="28"/>
        <v/>
      </c>
      <c r="AP23" s="85">
        <f t="shared" si="29"/>
        <v>0</v>
      </c>
      <c r="AQ23" s="63">
        <f t="shared" si="30"/>
        <v>0</v>
      </c>
      <c r="AR23" s="53">
        <f t="shared" si="31"/>
        <v>0</v>
      </c>
      <c r="AS23" s="54" t="str">
        <f t="shared" si="32"/>
        <v/>
      </c>
      <c r="AT23" s="85">
        <f t="shared" si="33"/>
        <v>0</v>
      </c>
      <c r="AU23" s="63">
        <f t="shared" si="34"/>
        <v>0</v>
      </c>
      <c r="AV23" s="53">
        <f t="shared" si="35"/>
        <v>0</v>
      </c>
      <c r="AW23" s="54" t="str">
        <f t="shared" si="36"/>
        <v/>
      </c>
      <c r="AX23" s="85">
        <f t="shared" si="37"/>
        <v>0</v>
      </c>
      <c r="AY23" s="63">
        <f t="shared" si="38"/>
        <v>0</v>
      </c>
      <c r="AZ23" s="53">
        <f t="shared" si="39"/>
        <v>0</v>
      </c>
      <c r="BA23" s="54" t="str">
        <f t="shared" si="40"/>
        <v/>
      </c>
      <c r="BB23" s="85">
        <f t="shared" si="41"/>
        <v>0</v>
      </c>
      <c r="BC23" s="63">
        <f t="shared" si="42"/>
        <v>0</v>
      </c>
      <c r="BD23" s="53">
        <f t="shared" si="43"/>
        <v>0</v>
      </c>
      <c r="BE23" s="54" t="str">
        <f t="shared" si="44"/>
        <v/>
      </c>
      <c r="BF23" s="85">
        <f t="shared" si="45"/>
        <v>0</v>
      </c>
      <c r="BG23" s="63">
        <f t="shared" si="46"/>
        <v>0</v>
      </c>
      <c r="BH23" s="53">
        <f t="shared" si="47"/>
        <v>0</v>
      </c>
      <c r="BI23" s="54" t="str">
        <f t="shared" si="48"/>
        <v/>
      </c>
      <c r="BJ23" s="85">
        <f t="shared" si="49"/>
        <v>0</v>
      </c>
      <c r="BK23" s="63">
        <f t="shared" si="50"/>
        <v>0</v>
      </c>
      <c r="BL23" s="53">
        <f t="shared" si="51"/>
        <v>0</v>
      </c>
      <c r="BM23" s="54" t="str">
        <f t="shared" si="52"/>
        <v/>
      </c>
      <c r="BN23" s="85">
        <f t="shared" si="53"/>
        <v>0</v>
      </c>
      <c r="BO23" s="63">
        <f t="shared" si="54"/>
        <v>0</v>
      </c>
      <c r="BP23" s="53">
        <f t="shared" si="55"/>
        <v>0</v>
      </c>
      <c r="BQ23" s="54" t="str">
        <f t="shared" si="56"/>
        <v/>
      </c>
      <c r="BR23" s="85">
        <f t="shared" si="57"/>
        <v>0</v>
      </c>
      <c r="BS23" s="60">
        <f t="shared" si="1"/>
        <v>0</v>
      </c>
      <c r="BT23" s="59">
        <f t="shared" si="2"/>
        <v>0</v>
      </c>
      <c r="BU23" s="57"/>
      <c r="BV23" s="44"/>
      <c r="BZ23" s="44"/>
      <c r="CA23" s="44"/>
      <c r="CB23" s="44"/>
      <c r="CC23" s="274">
        <f t="shared" si="64"/>
        <v>0</v>
      </c>
      <c r="CD23" s="280" t="str">
        <f t="shared" si="65"/>
        <v>청년외</v>
      </c>
      <c r="CE23" s="44"/>
    </row>
    <row r="24" spans="1:83" ht="16.5" hidden="1" customHeight="1">
      <c r="A24" s="23">
        <f t="shared" si="63"/>
        <v>20</v>
      </c>
      <c r="B24" s="143" t="s">
        <v>3</v>
      </c>
      <c r="C24" s="171"/>
      <c r="D24" s="170"/>
      <c r="E24" s="156" t="str">
        <f t="shared" si="4"/>
        <v/>
      </c>
      <c r="F24" s="30" t="str">
        <f t="shared" si="5"/>
        <v/>
      </c>
      <c r="G24" s="31" t="str">
        <f t="shared" si="6"/>
        <v/>
      </c>
      <c r="H24" s="147" t="str">
        <f t="shared" si="7"/>
        <v/>
      </c>
      <c r="I24" s="152"/>
      <c r="J24" s="153"/>
      <c r="K24" s="33" t="str">
        <f t="shared" si="8"/>
        <v/>
      </c>
      <c r="L24" s="33">
        <f t="shared" si="0"/>
        <v>0</v>
      </c>
      <c r="M24" s="35" t="str">
        <f t="shared" si="9"/>
        <v/>
      </c>
      <c r="N24" s="108"/>
      <c r="O24" s="178"/>
      <c r="P24" s="179"/>
      <c r="Q24" s="106" t="s">
        <v>160</v>
      </c>
      <c r="R24" s="107" t="s">
        <v>160</v>
      </c>
      <c r="S24" s="43"/>
      <c r="T24" s="122" t="s">
        <v>160</v>
      </c>
      <c r="U24" s="122" t="s">
        <v>160</v>
      </c>
      <c r="V24" s="123" t="s">
        <v>160</v>
      </c>
      <c r="W24" s="63">
        <f t="shared" si="10"/>
        <v>0</v>
      </c>
      <c r="X24" s="53">
        <f t="shared" si="11"/>
        <v>0</v>
      </c>
      <c r="Y24" s="54" t="str">
        <f t="shared" si="12"/>
        <v/>
      </c>
      <c r="Z24" s="85">
        <f t="shared" si="13"/>
        <v>0</v>
      </c>
      <c r="AA24" s="63">
        <f t="shared" si="14"/>
        <v>0</v>
      </c>
      <c r="AB24" s="53">
        <f t="shared" si="15"/>
        <v>0</v>
      </c>
      <c r="AC24" s="54" t="str">
        <f t="shared" si="16"/>
        <v/>
      </c>
      <c r="AD24" s="85">
        <f t="shared" si="17"/>
        <v>0</v>
      </c>
      <c r="AE24" s="63">
        <f t="shared" si="18"/>
        <v>0</v>
      </c>
      <c r="AF24" s="53">
        <f t="shared" si="19"/>
        <v>0</v>
      </c>
      <c r="AG24" s="54" t="str">
        <f t="shared" si="20"/>
        <v/>
      </c>
      <c r="AH24" s="85">
        <f t="shared" si="21"/>
        <v>0</v>
      </c>
      <c r="AI24" s="63">
        <f t="shared" si="22"/>
        <v>0</v>
      </c>
      <c r="AJ24" s="53">
        <f t="shared" si="23"/>
        <v>0</v>
      </c>
      <c r="AK24" s="54" t="str">
        <f t="shared" si="24"/>
        <v/>
      </c>
      <c r="AL24" s="85">
        <f t="shared" si="25"/>
        <v>0</v>
      </c>
      <c r="AM24" s="63">
        <f t="shared" si="26"/>
        <v>0</v>
      </c>
      <c r="AN24" s="53">
        <f t="shared" si="27"/>
        <v>0</v>
      </c>
      <c r="AO24" s="54" t="str">
        <f t="shared" si="28"/>
        <v/>
      </c>
      <c r="AP24" s="85">
        <f t="shared" si="29"/>
        <v>0</v>
      </c>
      <c r="AQ24" s="63">
        <f t="shared" si="30"/>
        <v>0</v>
      </c>
      <c r="AR24" s="53">
        <f t="shared" si="31"/>
        <v>0</v>
      </c>
      <c r="AS24" s="54" t="str">
        <f t="shared" si="32"/>
        <v/>
      </c>
      <c r="AT24" s="85">
        <f t="shared" si="33"/>
        <v>0</v>
      </c>
      <c r="AU24" s="63">
        <f t="shared" si="34"/>
        <v>0</v>
      </c>
      <c r="AV24" s="53">
        <f t="shared" si="35"/>
        <v>0</v>
      </c>
      <c r="AW24" s="54" t="str">
        <f t="shared" si="36"/>
        <v/>
      </c>
      <c r="AX24" s="85">
        <f t="shared" si="37"/>
        <v>0</v>
      </c>
      <c r="AY24" s="63">
        <f t="shared" si="38"/>
        <v>0</v>
      </c>
      <c r="AZ24" s="53">
        <f t="shared" si="39"/>
        <v>0</v>
      </c>
      <c r="BA24" s="54" t="str">
        <f t="shared" si="40"/>
        <v/>
      </c>
      <c r="BB24" s="85">
        <f t="shared" si="41"/>
        <v>0</v>
      </c>
      <c r="BC24" s="63">
        <f t="shared" si="42"/>
        <v>0</v>
      </c>
      <c r="BD24" s="53">
        <f t="shared" si="43"/>
        <v>0</v>
      </c>
      <c r="BE24" s="54" t="str">
        <f t="shared" si="44"/>
        <v/>
      </c>
      <c r="BF24" s="85">
        <f t="shared" si="45"/>
        <v>0</v>
      </c>
      <c r="BG24" s="63">
        <f t="shared" si="46"/>
        <v>0</v>
      </c>
      <c r="BH24" s="53">
        <f t="shared" si="47"/>
        <v>0</v>
      </c>
      <c r="BI24" s="54" t="str">
        <f t="shared" si="48"/>
        <v/>
      </c>
      <c r="BJ24" s="85">
        <f t="shared" si="49"/>
        <v>0</v>
      </c>
      <c r="BK24" s="63">
        <f t="shared" si="50"/>
        <v>0</v>
      </c>
      <c r="BL24" s="53">
        <f t="shared" si="51"/>
        <v>0</v>
      </c>
      <c r="BM24" s="54" t="str">
        <f t="shared" si="52"/>
        <v/>
      </c>
      <c r="BN24" s="85">
        <f t="shared" si="53"/>
        <v>0</v>
      </c>
      <c r="BO24" s="63">
        <f t="shared" si="54"/>
        <v>0</v>
      </c>
      <c r="BP24" s="53">
        <f t="shared" si="55"/>
        <v>0</v>
      </c>
      <c r="BQ24" s="54" t="str">
        <f t="shared" si="56"/>
        <v/>
      </c>
      <c r="BR24" s="85">
        <f t="shared" si="57"/>
        <v>0</v>
      </c>
      <c r="BS24" s="60">
        <f t="shared" si="1"/>
        <v>0</v>
      </c>
      <c r="BT24" s="59">
        <f t="shared" si="2"/>
        <v>0</v>
      </c>
      <c r="BU24" s="57"/>
      <c r="BV24" s="44"/>
      <c r="BZ24" s="44"/>
      <c r="CA24" s="44"/>
      <c r="CB24" s="44"/>
      <c r="CC24" s="274">
        <f t="shared" si="64"/>
        <v>0</v>
      </c>
      <c r="CD24" s="280" t="str">
        <f t="shared" si="65"/>
        <v>청년외</v>
      </c>
      <c r="CE24" s="44"/>
    </row>
    <row r="25" spans="1:83" ht="16.5" hidden="1" customHeight="1">
      <c r="A25" s="23">
        <f t="shared" si="63"/>
        <v>21</v>
      </c>
      <c r="B25" s="143" t="s">
        <v>1</v>
      </c>
      <c r="C25" s="169"/>
      <c r="D25" s="170"/>
      <c r="E25" s="156" t="str">
        <f t="shared" si="4"/>
        <v/>
      </c>
      <c r="F25" s="30" t="str">
        <f t="shared" si="5"/>
        <v/>
      </c>
      <c r="G25" s="31" t="str">
        <f t="shared" si="6"/>
        <v/>
      </c>
      <c r="H25" s="147" t="str">
        <f t="shared" si="7"/>
        <v/>
      </c>
      <c r="I25" s="150"/>
      <c r="J25" s="151"/>
      <c r="K25" s="33" t="str">
        <f t="shared" si="8"/>
        <v/>
      </c>
      <c r="L25" s="33">
        <f t="shared" si="0"/>
        <v>0</v>
      </c>
      <c r="M25" s="35" t="str">
        <f t="shared" si="9"/>
        <v/>
      </c>
      <c r="N25" s="108"/>
      <c r="O25" s="178"/>
      <c r="P25" s="179"/>
      <c r="Q25" s="106" t="s">
        <v>160</v>
      </c>
      <c r="R25" s="107" t="s">
        <v>160</v>
      </c>
      <c r="S25" s="43"/>
      <c r="T25" s="122" t="s">
        <v>160</v>
      </c>
      <c r="U25" s="122" t="s">
        <v>160</v>
      </c>
      <c r="V25" s="123" t="s">
        <v>160</v>
      </c>
      <c r="W25" s="63">
        <f t="shared" si="10"/>
        <v>0</v>
      </c>
      <c r="X25" s="53">
        <f t="shared" si="11"/>
        <v>0</v>
      </c>
      <c r="Y25" s="54" t="str">
        <f t="shared" si="12"/>
        <v/>
      </c>
      <c r="Z25" s="85">
        <f t="shared" si="13"/>
        <v>0</v>
      </c>
      <c r="AA25" s="63">
        <f t="shared" si="14"/>
        <v>0</v>
      </c>
      <c r="AB25" s="53">
        <f t="shared" si="15"/>
        <v>0</v>
      </c>
      <c r="AC25" s="54" t="str">
        <f t="shared" si="16"/>
        <v/>
      </c>
      <c r="AD25" s="85">
        <f t="shared" si="17"/>
        <v>0</v>
      </c>
      <c r="AE25" s="63">
        <f t="shared" si="18"/>
        <v>0</v>
      </c>
      <c r="AF25" s="53">
        <f t="shared" si="19"/>
        <v>0</v>
      </c>
      <c r="AG25" s="54" t="str">
        <f t="shared" si="20"/>
        <v/>
      </c>
      <c r="AH25" s="85">
        <f t="shared" si="21"/>
        <v>0</v>
      </c>
      <c r="AI25" s="63">
        <f t="shared" si="22"/>
        <v>0</v>
      </c>
      <c r="AJ25" s="53">
        <f t="shared" si="23"/>
        <v>0</v>
      </c>
      <c r="AK25" s="54" t="str">
        <f t="shared" si="24"/>
        <v/>
      </c>
      <c r="AL25" s="85">
        <f t="shared" si="25"/>
        <v>0</v>
      </c>
      <c r="AM25" s="63">
        <f t="shared" si="26"/>
        <v>0</v>
      </c>
      <c r="AN25" s="53">
        <f t="shared" si="27"/>
        <v>0</v>
      </c>
      <c r="AO25" s="54" t="str">
        <f t="shared" si="28"/>
        <v/>
      </c>
      <c r="AP25" s="85">
        <f t="shared" si="29"/>
        <v>0</v>
      </c>
      <c r="AQ25" s="63">
        <f t="shared" si="30"/>
        <v>0</v>
      </c>
      <c r="AR25" s="53">
        <f t="shared" si="31"/>
        <v>0</v>
      </c>
      <c r="AS25" s="54" t="str">
        <f t="shared" si="32"/>
        <v/>
      </c>
      <c r="AT25" s="85">
        <f t="shared" si="33"/>
        <v>0</v>
      </c>
      <c r="AU25" s="63">
        <f t="shared" si="34"/>
        <v>0</v>
      </c>
      <c r="AV25" s="53">
        <f t="shared" si="35"/>
        <v>0</v>
      </c>
      <c r="AW25" s="54" t="str">
        <f t="shared" si="36"/>
        <v/>
      </c>
      <c r="AX25" s="85">
        <f t="shared" si="37"/>
        <v>0</v>
      </c>
      <c r="AY25" s="63">
        <f t="shared" si="38"/>
        <v>0</v>
      </c>
      <c r="AZ25" s="53">
        <f t="shared" si="39"/>
        <v>0</v>
      </c>
      <c r="BA25" s="54" t="str">
        <f t="shared" si="40"/>
        <v/>
      </c>
      <c r="BB25" s="85">
        <f t="shared" si="41"/>
        <v>0</v>
      </c>
      <c r="BC25" s="63">
        <f t="shared" si="42"/>
        <v>0</v>
      </c>
      <c r="BD25" s="53">
        <f t="shared" si="43"/>
        <v>0</v>
      </c>
      <c r="BE25" s="54" t="str">
        <f t="shared" si="44"/>
        <v/>
      </c>
      <c r="BF25" s="85">
        <f t="shared" si="45"/>
        <v>0</v>
      </c>
      <c r="BG25" s="63">
        <f t="shared" si="46"/>
        <v>0</v>
      </c>
      <c r="BH25" s="53">
        <f t="shared" si="47"/>
        <v>0</v>
      </c>
      <c r="BI25" s="54" t="str">
        <f t="shared" si="48"/>
        <v/>
      </c>
      <c r="BJ25" s="85">
        <f t="shared" si="49"/>
        <v>0</v>
      </c>
      <c r="BK25" s="63">
        <f t="shared" si="50"/>
        <v>0</v>
      </c>
      <c r="BL25" s="53">
        <f t="shared" si="51"/>
        <v>0</v>
      </c>
      <c r="BM25" s="54" t="str">
        <f t="shared" si="52"/>
        <v/>
      </c>
      <c r="BN25" s="85">
        <f t="shared" si="53"/>
        <v>0</v>
      </c>
      <c r="BO25" s="63">
        <f t="shared" si="54"/>
        <v>0</v>
      </c>
      <c r="BP25" s="53">
        <f t="shared" si="55"/>
        <v>0</v>
      </c>
      <c r="BQ25" s="54" t="str">
        <f t="shared" si="56"/>
        <v/>
      </c>
      <c r="BR25" s="85">
        <f t="shared" si="57"/>
        <v>0</v>
      </c>
      <c r="BS25" s="60">
        <f t="shared" si="1"/>
        <v>0</v>
      </c>
      <c r="BT25" s="59">
        <f t="shared" si="2"/>
        <v>0</v>
      </c>
      <c r="BU25" s="57"/>
      <c r="BV25" s="44"/>
      <c r="BZ25" s="44"/>
      <c r="CA25" s="44"/>
      <c r="CB25" s="44"/>
      <c r="CC25" s="274">
        <f t="shared" si="64"/>
        <v>0</v>
      </c>
      <c r="CD25" s="280" t="str">
        <f t="shared" si="65"/>
        <v>청년외</v>
      </c>
      <c r="CE25" s="44"/>
    </row>
    <row r="26" spans="1:83" ht="16.5" hidden="1" customHeight="1" thickBot="1">
      <c r="A26" s="23">
        <f t="shared" si="63"/>
        <v>22</v>
      </c>
      <c r="B26" s="143" t="s">
        <v>4</v>
      </c>
      <c r="C26" s="169"/>
      <c r="D26" s="170"/>
      <c r="E26" s="156" t="str">
        <f t="shared" si="4"/>
        <v/>
      </c>
      <c r="F26" s="30" t="str">
        <f t="shared" si="5"/>
        <v/>
      </c>
      <c r="G26" s="31" t="str">
        <f t="shared" si="6"/>
        <v/>
      </c>
      <c r="H26" s="147" t="str">
        <f t="shared" si="7"/>
        <v/>
      </c>
      <c r="I26" s="150"/>
      <c r="J26" s="151"/>
      <c r="K26" s="33" t="str">
        <f t="shared" si="8"/>
        <v/>
      </c>
      <c r="L26" s="33">
        <f t="shared" si="0"/>
        <v>0</v>
      </c>
      <c r="M26" s="35" t="str">
        <f t="shared" si="9"/>
        <v/>
      </c>
      <c r="N26" s="108"/>
      <c r="O26" s="180"/>
      <c r="P26" s="181"/>
      <c r="Q26" s="106" t="s">
        <v>160</v>
      </c>
      <c r="R26" s="107" t="s">
        <v>160</v>
      </c>
      <c r="S26" s="43"/>
      <c r="T26" s="122" t="s">
        <v>160</v>
      </c>
      <c r="U26" s="122" t="s">
        <v>160</v>
      </c>
      <c r="V26" s="123" t="s">
        <v>160</v>
      </c>
      <c r="W26" s="63">
        <f t="shared" si="10"/>
        <v>0</v>
      </c>
      <c r="X26" s="53">
        <f t="shared" si="11"/>
        <v>0</v>
      </c>
      <c r="Y26" s="54" t="str">
        <f t="shared" si="12"/>
        <v/>
      </c>
      <c r="Z26" s="85">
        <f t="shared" si="13"/>
        <v>0</v>
      </c>
      <c r="AA26" s="63">
        <f t="shared" si="14"/>
        <v>0</v>
      </c>
      <c r="AB26" s="53">
        <f t="shared" si="15"/>
        <v>0</v>
      </c>
      <c r="AC26" s="54" t="str">
        <f t="shared" si="16"/>
        <v/>
      </c>
      <c r="AD26" s="85">
        <f t="shared" si="17"/>
        <v>0</v>
      </c>
      <c r="AE26" s="63">
        <f t="shared" si="18"/>
        <v>0</v>
      </c>
      <c r="AF26" s="53">
        <f t="shared" si="19"/>
        <v>0</v>
      </c>
      <c r="AG26" s="54" t="str">
        <f t="shared" si="20"/>
        <v/>
      </c>
      <c r="AH26" s="85">
        <f t="shared" si="21"/>
        <v>0</v>
      </c>
      <c r="AI26" s="63">
        <f t="shared" si="22"/>
        <v>0</v>
      </c>
      <c r="AJ26" s="53">
        <f t="shared" si="23"/>
        <v>0</v>
      </c>
      <c r="AK26" s="54" t="str">
        <f t="shared" si="24"/>
        <v/>
      </c>
      <c r="AL26" s="85">
        <f t="shared" si="25"/>
        <v>0</v>
      </c>
      <c r="AM26" s="63">
        <f t="shared" si="26"/>
        <v>0</v>
      </c>
      <c r="AN26" s="53">
        <f t="shared" si="27"/>
        <v>0</v>
      </c>
      <c r="AO26" s="54" t="str">
        <f t="shared" si="28"/>
        <v/>
      </c>
      <c r="AP26" s="85">
        <f t="shared" si="29"/>
        <v>0</v>
      </c>
      <c r="AQ26" s="63">
        <f t="shared" si="30"/>
        <v>0</v>
      </c>
      <c r="AR26" s="53">
        <f t="shared" si="31"/>
        <v>0</v>
      </c>
      <c r="AS26" s="54" t="str">
        <f t="shared" si="32"/>
        <v/>
      </c>
      <c r="AT26" s="85">
        <f t="shared" si="33"/>
        <v>0</v>
      </c>
      <c r="AU26" s="63">
        <f t="shared" si="34"/>
        <v>0</v>
      </c>
      <c r="AV26" s="53">
        <f t="shared" si="35"/>
        <v>0</v>
      </c>
      <c r="AW26" s="54" t="str">
        <f t="shared" si="36"/>
        <v/>
      </c>
      <c r="AX26" s="85">
        <f t="shared" si="37"/>
        <v>0</v>
      </c>
      <c r="AY26" s="63">
        <f t="shared" si="38"/>
        <v>0</v>
      </c>
      <c r="AZ26" s="53">
        <f t="shared" si="39"/>
        <v>0</v>
      </c>
      <c r="BA26" s="54" t="str">
        <f t="shared" si="40"/>
        <v/>
      </c>
      <c r="BB26" s="85">
        <f t="shared" si="41"/>
        <v>0</v>
      </c>
      <c r="BC26" s="63">
        <f t="shared" si="42"/>
        <v>0</v>
      </c>
      <c r="BD26" s="53">
        <f t="shared" si="43"/>
        <v>0</v>
      </c>
      <c r="BE26" s="54" t="str">
        <f t="shared" si="44"/>
        <v/>
      </c>
      <c r="BF26" s="85">
        <f t="shared" si="45"/>
        <v>0</v>
      </c>
      <c r="BG26" s="63">
        <f t="shared" si="46"/>
        <v>0</v>
      </c>
      <c r="BH26" s="53">
        <f t="shared" si="47"/>
        <v>0</v>
      </c>
      <c r="BI26" s="54" t="str">
        <f t="shared" si="48"/>
        <v/>
      </c>
      <c r="BJ26" s="85">
        <f t="shared" si="49"/>
        <v>0</v>
      </c>
      <c r="BK26" s="63">
        <f t="shared" si="50"/>
        <v>0</v>
      </c>
      <c r="BL26" s="53">
        <f t="shared" si="51"/>
        <v>0</v>
      </c>
      <c r="BM26" s="54" t="str">
        <f t="shared" si="52"/>
        <v/>
      </c>
      <c r="BN26" s="85">
        <f t="shared" si="53"/>
        <v>0</v>
      </c>
      <c r="BO26" s="63">
        <f t="shared" si="54"/>
        <v>0</v>
      </c>
      <c r="BP26" s="53">
        <f t="shared" si="55"/>
        <v>0</v>
      </c>
      <c r="BQ26" s="54" t="str">
        <f t="shared" si="56"/>
        <v/>
      </c>
      <c r="BR26" s="85">
        <f t="shared" si="57"/>
        <v>0</v>
      </c>
      <c r="BS26" s="60">
        <f t="shared" si="1"/>
        <v>0</v>
      </c>
      <c r="BT26" s="59">
        <f t="shared" si="2"/>
        <v>0</v>
      </c>
      <c r="BU26" s="57"/>
      <c r="BV26" s="44"/>
      <c r="BZ26" s="44"/>
      <c r="CA26" s="44"/>
      <c r="CB26" s="44"/>
      <c r="CC26" s="274">
        <f t="shared" si="64"/>
        <v>0</v>
      </c>
      <c r="CD26" s="280" t="str">
        <f t="shared" si="65"/>
        <v>청년외</v>
      </c>
      <c r="CE26" s="44"/>
    </row>
    <row r="27" spans="1:83" ht="16.5" hidden="1" customHeight="1">
      <c r="A27" s="23">
        <f t="shared" si="63"/>
        <v>23</v>
      </c>
      <c r="B27" s="143" t="s">
        <v>5</v>
      </c>
      <c r="C27" s="169"/>
      <c r="D27" s="170"/>
      <c r="E27" s="156" t="str">
        <f t="shared" si="4"/>
        <v/>
      </c>
      <c r="F27" s="30" t="str">
        <f t="shared" si="5"/>
        <v/>
      </c>
      <c r="G27" s="31" t="str">
        <f t="shared" si="6"/>
        <v/>
      </c>
      <c r="H27" s="147" t="str">
        <f t="shared" si="7"/>
        <v/>
      </c>
      <c r="I27" s="150"/>
      <c r="J27" s="151"/>
      <c r="K27" s="33" t="str">
        <f t="shared" si="8"/>
        <v/>
      </c>
      <c r="L27" s="33">
        <f t="shared" si="0"/>
        <v>0</v>
      </c>
      <c r="M27" s="35" t="str">
        <f t="shared" si="9"/>
        <v/>
      </c>
      <c r="N27" s="108"/>
      <c r="O27" s="178"/>
      <c r="P27" s="179"/>
      <c r="Q27" s="106" t="s">
        <v>160</v>
      </c>
      <c r="R27" s="107" t="s">
        <v>160</v>
      </c>
      <c r="S27" s="43"/>
      <c r="T27" s="122" t="s">
        <v>160</v>
      </c>
      <c r="U27" s="122" t="s">
        <v>160</v>
      </c>
      <c r="V27" s="123" t="s">
        <v>160</v>
      </c>
      <c r="W27" s="63">
        <f t="shared" si="10"/>
        <v>0</v>
      </c>
      <c r="X27" s="53">
        <f t="shared" si="11"/>
        <v>0</v>
      </c>
      <c r="Y27" s="54" t="str">
        <f t="shared" si="12"/>
        <v/>
      </c>
      <c r="Z27" s="85">
        <f t="shared" si="13"/>
        <v>0</v>
      </c>
      <c r="AA27" s="63">
        <f t="shared" si="14"/>
        <v>0</v>
      </c>
      <c r="AB27" s="53">
        <f t="shared" si="15"/>
        <v>0</v>
      </c>
      <c r="AC27" s="54" t="str">
        <f t="shared" si="16"/>
        <v/>
      </c>
      <c r="AD27" s="85">
        <f t="shared" si="17"/>
        <v>0</v>
      </c>
      <c r="AE27" s="63">
        <f t="shared" si="18"/>
        <v>0</v>
      </c>
      <c r="AF27" s="53">
        <f t="shared" si="19"/>
        <v>0</v>
      </c>
      <c r="AG27" s="54" t="str">
        <f t="shared" si="20"/>
        <v/>
      </c>
      <c r="AH27" s="85">
        <f t="shared" si="21"/>
        <v>0</v>
      </c>
      <c r="AI27" s="63">
        <f t="shared" si="22"/>
        <v>0</v>
      </c>
      <c r="AJ27" s="53">
        <f t="shared" si="23"/>
        <v>0</v>
      </c>
      <c r="AK27" s="54" t="str">
        <f t="shared" si="24"/>
        <v/>
      </c>
      <c r="AL27" s="85">
        <f t="shared" si="25"/>
        <v>0</v>
      </c>
      <c r="AM27" s="63">
        <f t="shared" si="26"/>
        <v>0</v>
      </c>
      <c r="AN27" s="53">
        <f t="shared" si="27"/>
        <v>0</v>
      </c>
      <c r="AO27" s="54" t="str">
        <f t="shared" si="28"/>
        <v/>
      </c>
      <c r="AP27" s="85">
        <f t="shared" si="29"/>
        <v>0</v>
      </c>
      <c r="AQ27" s="63">
        <f t="shared" si="30"/>
        <v>0</v>
      </c>
      <c r="AR27" s="53">
        <f t="shared" si="31"/>
        <v>0</v>
      </c>
      <c r="AS27" s="54" t="str">
        <f t="shared" si="32"/>
        <v/>
      </c>
      <c r="AT27" s="85">
        <f t="shared" si="33"/>
        <v>0</v>
      </c>
      <c r="AU27" s="63">
        <f t="shared" si="34"/>
        <v>0</v>
      </c>
      <c r="AV27" s="53">
        <f t="shared" si="35"/>
        <v>0</v>
      </c>
      <c r="AW27" s="54" t="str">
        <f t="shared" si="36"/>
        <v/>
      </c>
      <c r="AX27" s="85">
        <f t="shared" si="37"/>
        <v>0</v>
      </c>
      <c r="AY27" s="63">
        <f t="shared" si="38"/>
        <v>0</v>
      </c>
      <c r="AZ27" s="53">
        <f t="shared" si="39"/>
        <v>0</v>
      </c>
      <c r="BA27" s="54" t="str">
        <f t="shared" si="40"/>
        <v/>
      </c>
      <c r="BB27" s="85">
        <f t="shared" si="41"/>
        <v>0</v>
      </c>
      <c r="BC27" s="63">
        <f t="shared" si="42"/>
        <v>0</v>
      </c>
      <c r="BD27" s="53">
        <f t="shared" si="43"/>
        <v>0</v>
      </c>
      <c r="BE27" s="54" t="str">
        <f t="shared" si="44"/>
        <v/>
      </c>
      <c r="BF27" s="85">
        <f t="shared" si="45"/>
        <v>0</v>
      </c>
      <c r="BG27" s="63">
        <f t="shared" si="46"/>
        <v>0</v>
      </c>
      <c r="BH27" s="53">
        <f t="shared" si="47"/>
        <v>0</v>
      </c>
      <c r="BI27" s="54" t="str">
        <f t="shared" si="48"/>
        <v/>
      </c>
      <c r="BJ27" s="85">
        <f t="shared" si="49"/>
        <v>0</v>
      </c>
      <c r="BK27" s="63">
        <f t="shared" si="50"/>
        <v>0</v>
      </c>
      <c r="BL27" s="53">
        <f t="shared" si="51"/>
        <v>0</v>
      </c>
      <c r="BM27" s="54" t="str">
        <f t="shared" si="52"/>
        <v/>
      </c>
      <c r="BN27" s="85">
        <f t="shared" si="53"/>
        <v>0</v>
      </c>
      <c r="BO27" s="63">
        <f t="shared" si="54"/>
        <v>0</v>
      </c>
      <c r="BP27" s="53">
        <f t="shared" si="55"/>
        <v>0</v>
      </c>
      <c r="BQ27" s="54" t="str">
        <f t="shared" si="56"/>
        <v/>
      </c>
      <c r="BR27" s="85">
        <f t="shared" si="57"/>
        <v>0</v>
      </c>
      <c r="BS27" s="60">
        <f t="shared" si="1"/>
        <v>0</v>
      </c>
      <c r="BT27" s="59">
        <f t="shared" si="2"/>
        <v>0</v>
      </c>
      <c r="BU27" s="57"/>
      <c r="BV27" s="44"/>
      <c r="BZ27" s="44"/>
      <c r="CA27" s="44"/>
      <c r="CB27" s="44"/>
      <c r="CC27" s="274">
        <f t="shared" si="64"/>
        <v>0</v>
      </c>
      <c r="CD27" s="280" t="str">
        <f t="shared" si="65"/>
        <v>청년외</v>
      </c>
      <c r="CE27" s="44"/>
    </row>
    <row r="28" spans="1:83" ht="16.5" hidden="1" customHeight="1">
      <c r="A28" s="23">
        <f t="shared" si="63"/>
        <v>24</v>
      </c>
      <c r="B28" s="143" t="s">
        <v>6</v>
      </c>
      <c r="C28" s="169"/>
      <c r="D28" s="170"/>
      <c r="E28" s="156" t="str">
        <f t="shared" si="4"/>
        <v/>
      </c>
      <c r="F28" s="30" t="str">
        <f t="shared" si="5"/>
        <v/>
      </c>
      <c r="G28" s="31" t="str">
        <f t="shared" si="6"/>
        <v/>
      </c>
      <c r="H28" s="147" t="str">
        <f t="shared" si="7"/>
        <v/>
      </c>
      <c r="I28" s="150"/>
      <c r="J28" s="151"/>
      <c r="K28" s="33" t="str">
        <f t="shared" si="8"/>
        <v/>
      </c>
      <c r="L28" s="33">
        <f t="shared" si="0"/>
        <v>0</v>
      </c>
      <c r="M28" s="35" t="str">
        <f t="shared" si="9"/>
        <v/>
      </c>
      <c r="N28" s="108"/>
      <c r="O28" s="178"/>
      <c r="P28" s="179"/>
      <c r="Q28" s="106" t="s">
        <v>160</v>
      </c>
      <c r="R28" s="107" t="s">
        <v>160</v>
      </c>
      <c r="S28" s="43"/>
      <c r="T28" s="122" t="s">
        <v>160</v>
      </c>
      <c r="U28" s="122" t="s">
        <v>160</v>
      </c>
      <c r="V28" s="123" t="s">
        <v>160</v>
      </c>
      <c r="W28" s="63">
        <f t="shared" si="10"/>
        <v>0</v>
      </c>
      <c r="X28" s="53">
        <f t="shared" si="11"/>
        <v>0</v>
      </c>
      <c r="Y28" s="54" t="str">
        <f t="shared" si="12"/>
        <v/>
      </c>
      <c r="Z28" s="85">
        <f t="shared" si="13"/>
        <v>0</v>
      </c>
      <c r="AA28" s="63">
        <f t="shared" si="14"/>
        <v>0</v>
      </c>
      <c r="AB28" s="53">
        <f t="shared" si="15"/>
        <v>0</v>
      </c>
      <c r="AC28" s="54" t="str">
        <f t="shared" si="16"/>
        <v/>
      </c>
      <c r="AD28" s="85">
        <f t="shared" si="17"/>
        <v>0</v>
      </c>
      <c r="AE28" s="63">
        <f t="shared" si="18"/>
        <v>0</v>
      </c>
      <c r="AF28" s="53">
        <f t="shared" si="19"/>
        <v>0</v>
      </c>
      <c r="AG28" s="54" t="str">
        <f t="shared" si="20"/>
        <v/>
      </c>
      <c r="AH28" s="85">
        <f t="shared" si="21"/>
        <v>0</v>
      </c>
      <c r="AI28" s="63">
        <f t="shared" si="22"/>
        <v>0</v>
      </c>
      <c r="AJ28" s="53">
        <f t="shared" si="23"/>
        <v>0</v>
      </c>
      <c r="AK28" s="54" t="str">
        <f t="shared" si="24"/>
        <v/>
      </c>
      <c r="AL28" s="85">
        <f t="shared" si="25"/>
        <v>0</v>
      </c>
      <c r="AM28" s="63">
        <f t="shared" si="26"/>
        <v>0</v>
      </c>
      <c r="AN28" s="53">
        <f t="shared" si="27"/>
        <v>0</v>
      </c>
      <c r="AO28" s="54" t="str">
        <f t="shared" si="28"/>
        <v/>
      </c>
      <c r="AP28" s="85">
        <f t="shared" si="29"/>
        <v>0</v>
      </c>
      <c r="AQ28" s="63">
        <f t="shared" si="30"/>
        <v>0</v>
      </c>
      <c r="AR28" s="53">
        <f t="shared" si="31"/>
        <v>0</v>
      </c>
      <c r="AS28" s="54" t="str">
        <f t="shared" si="32"/>
        <v/>
      </c>
      <c r="AT28" s="85">
        <f t="shared" si="33"/>
        <v>0</v>
      </c>
      <c r="AU28" s="63">
        <f t="shared" si="34"/>
        <v>0</v>
      </c>
      <c r="AV28" s="53">
        <f t="shared" si="35"/>
        <v>0</v>
      </c>
      <c r="AW28" s="54" t="str">
        <f t="shared" si="36"/>
        <v/>
      </c>
      <c r="AX28" s="85">
        <f t="shared" si="37"/>
        <v>0</v>
      </c>
      <c r="AY28" s="63">
        <f t="shared" si="38"/>
        <v>0</v>
      </c>
      <c r="AZ28" s="53">
        <f t="shared" si="39"/>
        <v>0</v>
      </c>
      <c r="BA28" s="54" t="str">
        <f t="shared" si="40"/>
        <v/>
      </c>
      <c r="BB28" s="85">
        <f t="shared" si="41"/>
        <v>0</v>
      </c>
      <c r="BC28" s="63">
        <f t="shared" si="42"/>
        <v>0</v>
      </c>
      <c r="BD28" s="53">
        <f t="shared" si="43"/>
        <v>0</v>
      </c>
      <c r="BE28" s="54" t="str">
        <f t="shared" si="44"/>
        <v/>
      </c>
      <c r="BF28" s="85">
        <f t="shared" si="45"/>
        <v>0</v>
      </c>
      <c r="BG28" s="63">
        <f t="shared" si="46"/>
        <v>0</v>
      </c>
      <c r="BH28" s="53">
        <f t="shared" si="47"/>
        <v>0</v>
      </c>
      <c r="BI28" s="54" t="str">
        <f t="shared" si="48"/>
        <v/>
      </c>
      <c r="BJ28" s="85">
        <f t="shared" si="49"/>
        <v>0</v>
      </c>
      <c r="BK28" s="63">
        <f t="shared" si="50"/>
        <v>0</v>
      </c>
      <c r="BL28" s="53">
        <f t="shared" si="51"/>
        <v>0</v>
      </c>
      <c r="BM28" s="54" t="str">
        <f t="shared" si="52"/>
        <v/>
      </c>
      <c r="BN28" s="85">
        <f t="shared" si="53"/>
        <v>0</v>
      </c>
      <c r="BO28" s="63">
        <f t="shared" si="54"/>
        <v>0</v>
      </c>
      <c r="BP28" s="53">
        <f t="shared" si="55"/>
        <v>0</v>
      </c>
      <c r="BQ28" s="54" t="str">
        <f t="shared" si="56"/>
        <v/>
      </c>
      <c r="BR28" s="85">
        <f t="shared" si="57"/>
        <v>0</v>
      </c>
      <c r="BS28" s="60">
        <f t="shared" si="1"/>
        <v>0</v>
      </c>
      <c r="BT28" s="59">
        <f t="shared" si="2"/>
        <v>0</v>
      </c>
      <c r="BU28" s="57"/>
      <c r="BV28" s="44"/>
      <c r="BZ28" s="44"/>
      <c r="CA28" s="44"/>
      <c r="CB28" s="44"/>
      <c r="CC28" s="274">
        <f t="shared" si="64"/>
        <v>0</v>
      </c>
      <c r="CD28" s="280" t="str">
        <f t="shared" si="65"/>
        <v>청년외</v>
      </c>
      <c r="CE28" s="44"/>
    </row>
    <row r="29" spans="1:83" ht="16.5" hidden="1" customHeight="1">
      <c r="A29" s="23">
        <f t="shared" si="63"/>
        <v>25</v>
      </c>
      <c r="B29" s="143" t="s">
        <v>7</v>
      </c>
      <c r="C29" s="169"/>
      <c r="D29" s="170"/>
      <c r="E29" s="156" t="str">
        <f t="shared" si="4"/>
        <v/>
      </c>
      <c r="F29" s="30" t="str">
        <f t="shared" si="5"/>
        <v/>
      </c>
      <c r="G29" s="31" t="str">
        <f t="shared" si="6"/>
        <v/>
      </c>
      <c r="H29" s="147" t="str">
        <f t="shared" si="7"/>
        <v/>
      </c>
      <c r="I29" s="150"/>
      <c r="J29" s="151"/>
      <c r="K29" s="33" t="str">
        <f t="shared" si="8"/>
        <v/>
      </c>
      <c r="L29" s="33">
        <f t="shared" si="0"/>
        <v>0</v>
      </c>
      <c r="M29" s="35" t="str">
        <f t="shared" si="9"/>
        <v/>
      </c>
      <c r="N29" s="108"/>
      <c r="O29" s="178"/>
      <c r="P29" s="179"/>
      <c r="Q29" s="106" t="s">
        <v>160</v>
      </c>
      <c r="R29" s="107" t="s">
        <v>160</v>
      </c>
      <c r="S29" s="43"/>
      <c r="T29" s="122" t="s">
        <v>160</v>
      </c>
      <c r="U29" s="122" t="s">
        <v>160</v>
      </c>
      <c r="V29" s="123" t="s">
        <v>160</v>
      </c>
      <c r="W29" s="63">
        <f t="shared" si="10"/>
        <v>0</v>
      </c>
      <c r="X29" s="53">
        <f t="shared" si="11"/>
        <v>0</v>
      </c>
      <c r="Y29" s="54" t="str">
        <f t="shared" si="12"/>
        <v/>
      </c>
      <c r="Z29" s="85">
        <f t="shared" si="13"/>
        <v>0</v>
      </c>
      <c r="AA29" s="63">
        <f t="shared" si="14"/>
        <v>0</v>
      </c>
      <c r="AB29" s="53">
        <f t="shared" si="15"/>
        <v>0</v>
      </c>
      <c r="AC29" s="54" t="str">
        <f t="shared" si="16"/>
        <v/>
      </c>
      <c r="AD29" s="85">
        <f t="shared" si="17"/>
        <v>0</v>
      </c>
      <c r="AE29" s="63">
        <f t="shared" si="18"/>
        <v>0</v>
      </c>
      <c r="AF29" s="53">
        <f t="shared" si="19"/>
        <v>0</v>
      </c>
      <c r="AG29" s="54" t="str">
        <f t="shared" si="20"/>
        <v/>
      </c>
      <c r="AH29" s="85">
        <f t="shared" si="21"/>
        <v>0</v>
      </c>
      <c r="AI29" s="63">
        <f t="shared" si="22"/>
        <v>0</v>
      </c>
      <c r="AJ29" s="53">
        <f t="shared" si="23"/>
        <v>0</v>
      </c>
      <c r="AK29" s="54" t="str">
        <f t="shared" si="24"/>
        <v/>
      </c>
      <c r="AL29" s="85">
        <f t="shared" si="25"/>
        <v>0</v>
      </c>
      <c r="AM29" s="63">
        <f t="shared" si="26"/>
        <v>0</v>
      </c>
      <c r="AN29" s="53">
        <f t="shared" si="27"/>
        <v>0</v>
      </c>
      <c r="AO29" s="54" t="str">
        <f t="shared" si="28"/>
        <v/>
      </c>
      <c r="AP29" s="85">
        <f t="shared" si="29"/>
        <v>0</v>
      </c>
      <c r="AQ29" s="63">
        <f t="shared" si="30"/>
        <v>0</v>
      </c>
      <c r="AR29" s="53">
        <f t="shared" si="31"/>
        <v>0</v>
      </c>
      <c r="AS29" s="54" t="str">
        <f t="shared" si="32"/>
        <v/>
      </c>
      <c r="AT29" s="85">
        <f t="shared" si="33"/>
        <v>0</v>
      </c>
      <c r="AU29" s="63">
        <f t="shared" si="34"/>
        <v>0</v>
      </c>
      <c r="AV29" s="53">
        <f t="shared" si="35"/>
        <v>0</v>
      </c>
      <c r="AW29" s="54" t="str">
        <f t="shared" si="36"/>
        <v/>
      </c>
      <c r="AX29" s="85">
        <f t="shared" si="37"/>
        <v>0</v>
      </c>
      <c r="AY29" s="63">
        <f t="shared" si="38"/>
        <v>0</v>
      </c>
      <c r="AZ29" s="53">
        <f t="shared" si="39"/>
        <v>0</v>
      </c>
      <c r="BA29" s="54" t="str">
        <f t="shared" si="40"/>
        <v/>
      </c>
      <c r="BB29" s="85">
        <f t="shared" si="41"/>
        <v>0</v>
      </c>
      <c r="BC29" s="63">
        <f t="shared" si="42"/>
        <v>0</v>
      </c>
      <c r="BD29" s="53">
        <f t="shared" si="43"/>
        <v>0</v>
      </c>
      <c r="BE29" s="54" t="str">
        <f t="shared" si="44"/>
        <v/>
      </c>
      <c r="BF29" s="85">
        <f t="shared" si="45"/>
        <v>0</v>
      </c>
      <c r="BG29" s="63">
        <f t="shared" si="46"/>
        <v>0</v>
      </c>
      <c r="BH29" s="53">
        <f t="shared" si="47"/>
        <v>0</v>
      </c>
      <c r="BI29" s="54" t="str">
        <f t="shared" si="48"/>
        <v/>
      </c>
      <c r="BJ29" s="85">
        <f t="shared" si="49"/>
        <v>0</v>
      </c>
      <c r="BK29" s="63">
        <f t="shared" si="50"/>
        <v>0</v>
      </c>
      <c r="BL29" s="53">
        <f t="shared" si="51"/>
        <v>0</v>
      </c>
      <c r="BM29" s="54" t="str">
        <f t="shared" si="52"/>
        <v/>
      </c>
      <c r="BN29" s="85">
        <f t="shared" si="53"/>
        <v>0</v>
      </c>
      <c r="BO29" s="63">
        <f t="shared" si="54"/>
        <v>0</v>
      </c>
      <c r="BP29" s="53">
        <f t="shared" si="55"/>
        <v>0</v>
      </c>
      <c r="BQ29" s="54" t="str">
        <f t="shared" si="56"/>
        <v/>
      </c>
      <c r="BR29" s="85">
        <f t="shared" si="57"/>
        <v>0</v>
      </c>
      <c r="BS29" s="60">
        <f t="shared" si="1"/>
        <v>0</v>
      </c>
      <c r="BT29" s="59">
        <f t="shared" si="2"/>
        <v>0</v>
      </c>
      <c r="BU29" s="57"/>
      <c r="BV29" s="44"/>
      <c r="BZ29" s="44"/>
      <c r="CA29" s="44"/>
      <c r="CB29" s="44"/>
      <c r="CC29" s="274">
        <f t="shared" si="64"/>
        <v>0</v>
      </c>
      <c r="CD29" s="280" t="str">
        <f t="shared" si="65"/>
        <v>청년외</v>
      </c>
      <c r="CE29" s="44"/>
    </row>
    <row r="30" spans="1:83" ht="16.5" hidden="1" customHeight="1">
      <c r="A30" s="23">
        <f t="shared" si="63"/>
        <v>26</v>
      </c>
      <c r="B30" s="143" t="s">
        <v>2</v>
      </c>
      <c r="C30" s="169"/>
      <c r="D30" s="170"/>
      <c r="E30" s="156" t="str">
        <f t="shared" si="4"/>
        <v/>
      </c>
      <c r="F30" s="30" t="str">
        <f t="shared" si="5"/>
        <v/>
      </c>
      <c r="G30" s="31" t="str">
        <f t="shared" si="6"/>
        <v/>
      </c>
      <c r="H30" s="147" t="str">
        <f t="shared" si="7"/>
        <v/>
      </c>
      <c r="I30" s="150"/>
      <c r="J30" s="151"/>
      <c r="K30" s="33" t="str">
        <f t="shared" si="8"/>
        <v/>
      </c>
      <c r="L30" s="33">
        <f t="shared" si="0"/>
        <v>0</v>
      </c>
      <c r="M30" s="35" t="str">
        <f t="shared" si="9"/>
        <v/>
      </c>
      <c r="N30" s="108"/>
      <c r="O30" s="178"/>
      <c r="P30" s="179"/>
      <c r="Q30" s="106" t="s">
        <v>160</v>
      </c>
      <c r="R30" s="107" t="s">
        <v>160</v>
      </c>
      <c r="S30" s="43"/>
      <c r="T30" s="122" t="s">
        <v>160</v>
      </c>
      <c r="U30" s="122" t="s">
        <v>160</v>
      </c>
      <c r="V30" s="123" t="s">
        <v>160</v>
      </c>
      <c r="W30" s="63">
        <f t="shared" si="10"/>
        <v>0</v>
      </c>
      <c r="X30" s="53">
        <f t="shared" si="11"/>
        <v>0</v>
      </c>
      <c r="Y30" s="54" t="str">
        <f t="shared" si="12"/>
        <v/>
      </c>
      <c r="Z30" s="85">
        <f t="shared" si="13"/>
        <v>0</v>
      </c>
      <c r="AA30" s="63">
        <f t="shared" si="14"/>
        <v>0</v>
      </c>
      <c r="AB30" s="53">
        <f t="shared" si="15"/>
        <v>0</v>
      </c>
      <c r="AC30" s="54" t="str">
        <f t="shared" si="16"/>
        <v/>
      </c>
      <c r="AD30" s="85">
        <f t="shared" si="17"/>
        <v>0</v>
      </c>
      <c r="AE30" s="63">
        <f t="shared" si="18"/>
        <v>0</v>
      </c>
      <c r="AF30" s="53">
        <f t="shared" si="19"/>
        <v>0</v>
      </c>
      <c r="AG30" s="54" t="str">
        <f t="shared" si="20"/>
        <v/>
      </c>
      <c r="AH30" s="85">
        <f t="shared" si="21"/>
        <v>0</v>
      </c>
      <c r="AI30" s="63">
        <f t="shared" si="22"/>
        <v>0</v>
      </c>
      <c r="AJ30" s="53">
        <f t="shared" si="23"/>
        <v>0</v>
      </c>
      <c r="AK30" s="54" t="str">
        <f t="shared" si="24"/>
        <v/>
      </c>
      <c r="AL30" s="85">
        <f t="shared" si="25"/>
        <v>0</v>
      </c>
      <c r="AM30" s="63">
        <f t="shared" si="26"/>
        <v>0</v>
      </c>
      <c r="AN30" s="53">
        <f t="shared" si="27"/>
        <v>0</v>
      </c>
      <c r="AO30" s="54" t="str">
        <f t="shared" si="28"/>
        <v/>
      </c>
      <c r="AP30" s="85">
        <f t="shared" si="29"/>
        <v>0</v>
      </c>
      <c r="AQ30" s="63">
        <f t="shared" si="30"/>
        <v>0</v>
      </c>
      <c r="AR30" s="53">
        <f t="shared" si="31"/>
        <v>0</v>
      </c>
      <c r="AS30" s="54" t="str">
        <f t="shared" si="32"/>
        <v/>
      </c>
      <c r="AT30" s="85">
        <f t="shared" si="33"/>
        <v>0</v>
      </c>
      <c r="AU30" s="63">
        <f t="shared" si="34"/>
        <v>0</v>
      </c>
      <c r="AV30" s="53">
        <f t="shared" si="35"/>
        <v>0</v>
      </c>
      <c r="AW30" s="54" t="str">
        <f t="shared" si="36"/>
        <v/>
      </c>
      <c r="AX30" s="85">
        <f t="shared" si="37"/>
        <v>0</v>
      </c>
      <c r="AY30" s="63">
        <f t="shared" si="38"/>
        <v>0</v>
      </c>
      <c r="AZ30" s="53">
        <f t="shared" si="39"/>
        <v>0</v>
      </c>
      <c r="BA30" s="54" t="str">
        <f t="shared" si="40"/>
        <v/>
      </c>
      <c r="BB30" s="85">
        <f t="shared" si="41"/>
        <v>0</v>
      </c>
      <c r="BC30" s="63">
        <f t="shared" si="42"/>
        <v>0</v>
      </c>
      <c r="BD30" s="53">
        <f t="shared" si="43"/>
        <v>0</v>
      </c>
      <c r="BE30" s="54" t="str">
        <f t="shared" si="44"/>
        <v/>
      </c>
      <c r="BF30" s="85">
        <f t="shared" si="45"/>
        <v>0</v>
      </c>
      <c r="BG30" s="63">
        <f t="shared" si="46"/>
        <v>0</v>
      </c>
      <c r="BH30" s="53">
        <f t="shared" si="47"/>
        <v>0</v>
      </c>
      <c r="BI30" s="54" t="str">
        <f t="shared" si="48"/>
        <v/>
      </c>
      <c r="BJ30" s="85">
        <f t="shared" si="49"/>
        <v>0</v>
      </c>
      <c r="BK30" s="63">
        <f t="shared" si="50"/>
        <v>0</v>
      </c>
      <c r="BL30" s="53">
        <f t="shared" si="51"/>
        <v>0</v>
      </c>
      <c r="BM30" s="54" t="str">
        <f t="shared" si="52"/>
        <v/>
      </c>
      <c r="BN30" s="85">
        <f t="shared" si="53"/>
        <v>0</v>
      </c>
      <c r="BO30" s="63">
        <f t="shared" si="54"/>
        <v>0</v>
      </c>
      <c r="BP30" s="53">
        <f t="shared" si="55"/>
        <v>0</v>
      </c>
      <c r="BQ30" s="54" t="str">
        <f t="shared" si="56"/>
        <v/>
      </c>
      <c r="BR30" s="85">
        <f t="shared" si="57"/>
        <v>0</v>
      </c>
      <c r="BS30" s="60">
        <f t="shared" si="1"/>
        <v>0</v>
      </c>
      <c r="BT30" s="59">
        <f t="shared" si="2"/>
        <v>0</v>
      </c>
      <c r="BU30" s="57"/>
      <c r="BV30" s="44"/>
      <c r="BZ30" s="44"/>
      <c r="CA30" s="44"/>
      <c r="CB30" s="44"/>
      <c r="CC30" s="274">
        <f t="shared" si="64"/>
        <v>0</v>
      </c>
      <c r="CD30" s="280" t="str">
        <f t="shared" si="65"/>
        <v>청년외</v>
      </c>
      <c r="CE30" s="44"/>
    </row>
    <row r="31" spans="1:83" ht="16.5" hidden="1" customHeight="1">
      <c r="A31" s="23">
        <f t="shared" si="63"/>
        <v>27</v>
      </c>
      <c r="B31" s="143" t="s">
        <v>3</v>
      </c>
      <c r="C31" s="171"/>
      <c r="D31" s="170"/>
      <c r="E31" s="156" t="str">
        <f t="shared" si="4"/>
        <v/>
      </c>
      <c r="F31" s="30" t="str">
        <f t="shared" si="5"/>
        <v/>
      </c>
      <c r="G31" s="31" t="str">
        <f t="shared" si="6"/>
        <v/>
      </c>
      <c r="H31" s="147" t="str">
        <f t="shared" si="7"/>
        <v/>
      </c>
      <c r="I31" s="152"/>
      <c r="J31" s="153"/>
      <c r="K31" s="33" t="str">
        <f t="shared" si="8"/>
        <v/>
      </c>
      <c r="L31" s="33">
        <f t="shared" si="0"/>
        <v>0</v>
      </c>
      <c r="M31" s="35" t="str">
        <f t="shared" si="9"/>
        <v/>
      </c>
      <c r="N31" s="108"/>
      <c r="O31" s="178"/>
      <c r="P31" s="179"/>
      <c r="Q31" s="106" t="s">
        <v>160</v>
      </c>
      <c r="R31" s="107" t="s">
        <v>160</v>
      </c>
      <c r="S31" s="43"/>
      <c r="T31" s="122" t="s">
        <v>160</v>
      </c>
      <c r="U31" s="122" t="s">
        <v>160</v>
      </c>
      <c r="V31" s="123" t="s">
        <v>160</v>
      </c>
      <c r="W31" s="63">
        <f t="shared" si="10"/>
        <v>0</v>
      </c>
      <c r="X31" s="53">
        <f t="shared" si="11"/>
        <v>0</v>
      </c>
      <c r="Y31" s="54" t="str">
        <f t="shared" si="12"/>
        <v/>
      </c>
      <c r="Z31" s="85">
        <f t="shared" si="13"/>
        <v>0</v>
      </c>
      <c r="AA31" s="63">
        <f t="shared" si="14"/>
        <v>0</v>
      </c>
      <c r="AB31" s="53">
        <f t="shared" si="15"/>
        <v>0</v>
      </c>
      <c r="AC31" s="54" t="str">
        <f t="shared" si="16"/>
        <v/>
      </c>
      <c r="AD31" s="85">
        <f t="shared" si="17"/>
        <v>0</v>
      </c>
      <c r="AE31" s="63">
        <f t="shared" si="18"/>
        <v>0</v>
      </c>
      <c r="AF31" s="53">
        <f t="shared" si="19"/>
        <v>0</v>
      </c>
      <c r="AG31" s="54" t="str">
        <f t="shared" si="20"/>
        <v/>
      </c>
      <c r="AH31" s="85">
        <f t="shared" si="21"/>
        <v>0</v>
      </c>
      <c r="AI31" s="63">
        <f t="shared" si="22"/>
        <v>0</v>
      </c>
      <c r="AJ31" s="53">
        <f t="shared" si="23"/>
        <v>0</v>
      </c>
      <c r="AK31" s="54" t="str">
        <f t="shared" si="24"/>
        <v/>
      </c>
      <c r="AL31" s="85">
        <f t="shared" si="25"/>
        <v>0</v>
      </c>
      <c r="AM31" s="63">
        <f t="shared" si="26"/>
        <v>0</v>
      </c>
      <c r="AN31" s="53">
        <f t="shared" si="27"/>
        <v>0</v>
      </c>
      <c r="AO31" s="54" t="str">
        <f t="shared" si="28"/>
        <v/>
      </c>
      <c r="AP31" s="85">
        <f t="shared" si="29"/>
        <v>0</v>
      </c>
      <c r="AQ31" s="63">
        <f t="shared" si="30"/>
        <v>0</v>
      </c>
      <c r="AR31" s="53">
        <f t="shared" si="31"/>
        <v>0</v>
      </c>
      <c r="AS31" s="54" t="str">
        <f t="shared" si="32"/>
        <v/>
      </c>
      <c r="AT31" s="85">
        <f t="shared" si="33"/>
        <v>0</v>
      </c>
      <c r="AU31" s="63">
        <f t="shared" si="34"/>
        <v>0</v>
      </c>
      <c r="AV31" s="53">
        <f t="shared" si="35"/>
        <v>0</v>
      </c>
      <c r="AW31" s="54" t="str">
        <f t="shared" si="36"/>
        <v/>
      </c>
      <c r="AX31" s="85">
        <f t="shared" si="37"/>
        <v>0</v>
      </c>
      <c r="AY31" s="63">
        <f t="shared" si="38"/>
        <v>0</v>
      </c>
      <c r="AZ31" s="53">
        <f t="shared" si="39"/>
        <v>0</v>
      </c>
      <c r="BA31" s="54" t="str">
        <f t="shared" si="40"/>
        <v/>
      </c>
      <c r="BB31" s="85">
        <f t="shared" si="41"/>
        <v>0</v>
      </c>
      <c r="BC31" s="63">
        <f t="shared" si="42"/>
        <v>0</v>
      </c>
      <c r="BD31" s="53">
        <f t="shared" si="43"/>
        <v>0</v>
      </c>
      <c r="BE31" s="54" t="str">
        <f t="shared" si="44"/>
        <v/>
      </c>
      <c r="BF31" s="85">
        <f t="shared" si="45"/>
        <v>0</v>
      </c>
      <c r="BG31" s="63">
        <f t="shared" si="46"/>
        <v>0</v>
      </c>
      <c r="BH31" s="53">
        <f t="shared" si="47"/>
        <v>0</v>
      </c>
      <c r="BI31" s="54" t="str">
        <f t="shared" si="48"/>
        <v/>
      </c>
      <c r="BJ31" s="85">
        <f t="shared" si="49"/>
        <v>0</v>
      </c>
      <c r="BK31" s="63">
        <f t="shared" si="50"/>
        <v>0</v>
      </c>
      <c r="BL31" s="53">
        <f t="shared" si="51"/>
        <v>0</v>
      </c>
      <c r="BM31" s="54" t="str">
        <f t="shared" si="52"/>
        <v/>
      </c>
      <c r="BN31" s="85">
        <f t="shared" si="53"/>
        <v>0</v>
      </c>
      <c r="BO31" s="63">
        <f t="shared" si="54"/>
        <v>0</v>
      </c>
      <c r="BP31" s="53">
        <f t="shared" si="55"/>
        <v>0</v>
      </c>
      <c r="BQ31" s="54" t="str">
        <f t="shared" si="56"/>
        <v/>
      </c>
      <c r="BR31" s="85">
        <f t="shared" si="57"/>
        <v>0</v>
      </c>
      <c r="BS31" s="60">
        <f t="shared" si="1"/>
        <v>0</v>
      </c>
      <c r="BT31" s="59">
        <f t="shared" si="2"/>
        <v>0</v>
      </c>
      <c r="BU31" s="57"/>
      <c r="BV31" s="44"/>
      <c r="BZ31" s="44"/>
      <c r="CA31" s="44"/>
      <c r="CB31" s="44"/>
      <c r="CC31" s="274">
        <f t="shared" si="64"/>
        <v>0</v>
      </c>
      <c r="CD31" s="280" t="str">
        <f t="shared" si="65"/>
        <v>청년외</v>
      </c>
      <c r="CE31" s="44"/>
    </row>
    <row r="32" spans="1:83" ht="16.5" hidden="1" customHeight="1">
      <c r="A32" s="23">
        <f t="shared" si="63"/>
        <v>28</v>
      </c>
      <c r="B32" s="143" t="s">
        <v>1</v>
      </c>
      <c r="C32" s="169"/>
      <c r="D32" s="170"/>
      <c r="E32" s="156" t="str">
        <f t="shared" si="4"/>
        <v/>
      </c>
      <c r="F32" s="30" t="str">
        <f t="shared" si="5"/>
        <v/>
      </c>
      <c r="G32" s="31" t="str">
        <f t="shared" si="6"/>
        <v/>
      </c>
      <c r="H32" s="147" t="str">
        <f t="shared" si="7"/>
        <v/>
      </c>
      <c r="I32" s="150"/>
      <c r="J32" s="151"/>
      <c r="K32" s="33" t="str">
        <f t="shared" si="8"/>
        <v/>
      </c>
      <c r="L32" s="33">
        <f t="shared" si="0"/>
        <v>0</v>
      </c>
      <c r="M32" s="35" t="str">
        <f t="shared" si="9"/>
        <v/>
      </c>
      <c r="N32" s="108"/>
      <c r="O32" s="178"/>
      <c r="P32" s="179"/>
      <c r="Q32" s="106" t="s">
        <v>160</v>
      </c>
      <c r="R32" s="107" t="s">
        <v>160</v>
      </c>
      <c r="S32" s="43"/>
      <c r="T32" s="122" t="s">
        <v>160</v>
      </c>
      <c r="U32" s="122" t="s">
        <v>160</v>
      </c>
      <c r="V32" s="123" t="s">
        <v>160</v>
      </c>
      <c r="W32" s="63">
        <f t="shared" si="10"/>
        <v>0</v>
      </c>
      <c r="X32" s="53">
        <f t="shared" si="11"/>
        <v>0</v>
      </c>
      <c r="Y32" s="54" t="str">
        <f t="shared" si="12"/>
        <v/>
      </c>
      <c r="Z32" s="85">
        <f t="shared" si="13"/>
        <v>0</v>
      </c>
      <c r="AA32" s="63">
        <f t="shared" si="14"/>
        <v>0</v>
      </c>
      <c r="AB32" s="53">
        <f t="shared" si="15"/>
        <v>0</v>
      </c>
      <c r="AC32" s="54" t="str">
        <f t="shared" si="16"/>
        <v/>
      </c>
      <c r="AD32" s="85">
        <f t="shared" si="17"/>
        <v>0</v>
      </c>
      <c r="AE32" s="63">
        <f t="shared" si="18"/>
        <v>0</v>
      </c>
      <c r="AF32" s="53">
        <f t="shared" si="19"/>
        <v>0</v>
      </c>
      <c r="AG32" s="54" t="str">
        <f t="shared" si="20"/>
        <v/>
      </c>
      <c r="AH32" s="85">
        <f t="shared" si="21"/>
        <v>0</v>
      </c>
      <c r="AI32" s="63">
        <f t="shared" si="22"/>
        <v>0</v>
      </c>
      <c r="AJ32" s="53">
        <f t="shared" si="23"/>
        <v>0</v>
      </c>
      <c r="AK32" s="54" t="str">
        <f t="shared" si="24"/>
        <v/>
      </c>
      <c r="AL32" s="85">
        <f t="shared" si="25"/>
        <v>0</v>
      </c>
      <c r="AM32" s="63">
        <f t="shared" si="26"/>
        <v>0</v>
      </c>
      <c r="AN32" s="53">
        <f t="shared" si="27"/>
        <v>0</v>
      </c>
      <c r="AO32" s="54" t="str">
        <f t="shared" si="28"/>
        <v/>
      </c>
      <c r="AP32" s="85">
        <f t="shared" si="29"/>
        <v>0</v>
      </c>
      <c r="AQ32" s="63">
        <f t="shared" si="30"/>
        <v>0</v>
      </c>
      <c r="AR32" s="53">
        <f t="shared" si="31"/>
        <v>0</v>
      </c>
      <c r="AS32" s="54" t="str">
        <f t="shared" si="32"/>
        <v/>
      </c>
      <c r="AT32" s="85">
        <f t="shared" si="33"/>
        <v>0</v>
      </c>
      <c r="AU32" s="63">
        <f t="shared" si="34"/>
        <v>0</v>
      </c>
      <c r="AV32" s="53">
        <f t="shared" si="35"/>
        <v>0</v>
      </c>
      <c r="AW32" s="54" t="str">
        <f t="shared" si="36"/>
        <v/>
      </c>
      <c r="AX32" s="85">
        <f t="shared" si="37"/>
        <v>0</v>
      </c>
      <c r="AY32" s="63">
        <f t="shared" si="38"/>
        <v>0</v>
      </c>
      <c r="AZ32" s="53">
        <f t="shared" si="39"/>
        <v>0</v>
      </c>
      <c r="BA32" s="54" t="str">
        <f t="shared" si="40"/>
        <v/>
      </c>
      <c r="BB32" s="85">
        <f t="shared" si="41"/>
        <v>0</v>
      </c>
      <c r="BC32" s="63">
        <f t="shared" si="42"/>
        <v>0</v>
      </c>
      <c r="BD32" s="53">
        <f t="shared" si="43"/>
        <v>0</v>
      </c>
      <c r="BE32" s="54" t="str">
        <f t="shared" si="44"/>
        <v/>
      </c>
      <c r="BF32" s="85">
        <f t="shared" si="45"/>
        <v>0</v>
      </c>
      <c r="BG32" s="63">
        <f t="shared" si="46"/>
        <v>0</v>
      </c>
      <c r="BH32" s="53">
        <f t="shared" si="47"/>
        <v>0</v>
      </c>
      <c r="BI32" s="54" t="str">
        <f t="shared" si="48"/>
        <v/>
      </c>
      <c r="BJ32" s="85">
        <f t="shared" si="49"/>
        <v>0</v>
      </c>
      <c r="BK32" s="63">
        <f t="shared" si="50"/>
        <v>0</v>
      </c>
      <c r="BL32" s="53">
        <f t="shared" si="51"/>
        <v>0</v>
      </c>
      <c r="BM32" s="54" t="str">
        <f t="shared" si="52"/>
        <v/>
      </c>
      <c r="BN32" s="85">
        <f t="shared" si="53"/>
        <v>0</v>
      </c>
      <c r="BO32" s="63">
        <f t="shared" si="54"/>
        <v>0</v>
      </c>
      <c r="BP32" s="53">
        <f t="shared" si="55"/>
        <v>0</v>
      </c>
      <c r="BQ32" s="54" t="str">
        <f t="shared" si="56"/>
        <v/>
      </c>
      <c r="BR32" s="85">
        <f t="shared" si="57"/>
        <v>0</v>
      </c>
      <c r="BS32" s="60">
        <f t="shared" si="1"/>
        <v>0</v>
      </c>
      <c r="BT32" s="59">
        <f t="shared" si="2"/>
        <v>0</v>
      </c>
      <c r="BU32" s="57"/>
      <c r="BV32" s="44"/>
      <c r="BZ32" s="44"/>
      <c r="CA32" s="44"/>
      <c r="CB32" s="44"/>
      <c r="CC32" s="274">
        <f t="shared" si="64"/>
        <v>0</v>
      </c>
      <c r="CD32" s="280" t="str">
        <f t="shared" si="65"/>
        <v>청년외</v>
      </c>
      <c r="CE32" s="44"/>
    </row>
    <row r="33" spans="1:83" ht="16.5" hidden="1" customHeight="1" thickBot="1">
      <c r="A33" s="23">
        <f t="shared" si="63"/>
        <v>29</v>
      </c>
      <c r="B33" s="143" t="s">
        <v>4</v>
      </c>
      <c r="C33" s="169"/>
      <c r="D33" s="170"/>
      <c r="E33" s="156" t="str">
        <f t="shared" si="4"/>
        <v/>
      </c>
      <c r="F33" s="30" t="str">
        <f t="shared" si="5"/>
        <v/>
      </c>
      <c r="G33" s="31" t="str">
        <f t="shared" si="6"/>
        <v/>
      </c>
      <c r="H33" s="147" t="str">
        <f t="shared" si="7"/>
        <v/>
      </c>
      <c r="I33" s="150"/>
      <c r="J33" s="151"/>
      <c r="K33" s="33" t="str">
        <f t="shared" si="8"/>
        <v/>
      </c>
      <c r="L33" s="33">
        <f t="shared" si="0"/>
        <v>0</v>
      </c>
      <c r="M33" s="35" t="str">
        <f t="shared" si="9"/>
        <v/>
      </c>
      <c r="N33" s="108"/>
      <c r="O33" s="180"/>
      <c r="P33" s="181"/>
      <c r="Q33" s="106" t="s">
        <v>160</v>
      </c>
      <c r="R33" s="107" t="s">
        <v>160</v>
      </c>
      <c r="S33" s="43"/>
      <c r="T33" s="122" t="s">
        <v>160</v>
      </c>
      <c r="U33" s="122" t="s">
        <v>160</v>
      </c>
      <c r="V33" s="123" t="s">
        <v>160</v>
      </c>
      <c r="W33" s="63">
        <f t="shared" si="10"/>
        <v>0</v>
      </c>
      <c r="X33" s="53">
        <f t="shared" si="11"/>
        <v>0</v>
      </c>
      <c r="Y33" s="54" t="str">
        <f t="shared" si="12"/>
        <v/>
      </c>
      <c r="Z33" s="85">
        <f t="shared" si="13"/>
        <v>0</v>
      </c>
      <c r="AA33" s="63">
        <f t="shared" si="14"/>
        <v>0</v>
      </c>
      <c r="AB33" s="53">
        <f t="shared" si="15"/>
        <v>0</v>
      </c>
      <c r="AC33" s="54" t="str">
        <f t="shared" si="16"/>
        <v/>
      </c>
      <c r="AD33" s="85">
        <f t="shared" si="17"/>
        <v>0</v>
      </c>
      <c r="AE33" s="63">
        <f t="shared" si="18"/>
        <v>0</v>
      </c>
      <c r="AF33" s="53">
        <f t="shared" si="19"/>
        <v>0</v>
      </c>
      <c r="AG33" s="54" t="str">
        <f t="shared" si="20"/>
        <v/>
      </c>
      <c r="AH33" s="85">
        <f t="shared" si="21"/>
        <v>0</v>
      </c>
      <c r="AI33" s="63">
        <f t="shared" si="22"/>
        <v>0</v>
      </c>
      <c r="AJ33" s="53">
        <f t="shared" si="23"/>
        <v>0</v>
      </c>
      <c r="AK33" s="54" t="str">
        <f t="shared" si="24"/>
        <v/>
      </c>
      <c r="AL33" s="85">
        <f t="shared" si="25"/>
        <v>0</v>
      </c>
      <c r="AM33" s="63">
        <f t="shared" si="26"/>
        <v>0</v>
      </c>
      <c r="AN33" s="53">
        <f t="shared" si="27"/>
        <v>0</v>
      </c>
      <c r="AO33" s="54" t="str">
        <f t="shared" si="28"/>
        <v/>
      </c>
      <c r="AP33" s="85">
        <f t="shared" si="29"/>
        <v>0</v>
      </c>
      <c r="AQ33" s="63">
        <f t="shared" si="30"/>
        <v>0</v>
      </c>
      <c r="AR33" s="53">
        <f t="shared" si="31"/>
        <v>0</v>
      </c>
      <c r="AS33" s="54" t="str">
        <f t="shared" si="32"/>
        <v/>
      </c>
      <c r="AT33" s="85">
        <f t="shared" si="33"/>
        <v>0</v>
      </c>
      <c r="AU33" s="63">
        <f t="shared" si="34"/>
        <v>0</v>
      </c>
      <c r="AV33" s="53">
        <f t="shared" si="35"/>
        <v>0</v>
      </c>
      <c r="AW33" s="54" t="str">
        <f t="shared" si="36"/>
        <v/>
      </c>
      <c r="AX33" s="85">
        <f t="shared" si="37"/>
        <v>0</v>
      </c>
      <c r="AY33" s="63">
        <f t="shared" si="38"/>
        <v>0</v>
      </c>
      <c r="AZ33" s="53">
        <f t="shared" si="39"/>
        <v>0</v>
      </c>
      <c r="BA33" s="54" t="str">
        <f t="shared" si="40"/>
        <v/>
      </c>
      <c r="BB33" s="85">
        <f t="shared" si="41"/>
        <v>0</v>
      </c>
      <c r="BC33" s="63">
        <f t="shared" si="42"/>
        <v>0</v>
      </c>
      <c r="BD33" s="53">
        <f t="shared" si="43"/>
        <v>0</v>
      </c>
      <c r="BE33" s="54" t="str">
        <f t="shared" si="44"/>
        <v/>
      </c>
      <c r="BF33" s="85">
        <f t="shared" si="45"/>
        <v>0</v>
      </c>
      <c r="BG33" s="63">
        <f t="shared" si="46"/>
        <v>0</v>
      </c>
      <c r="BH33" s="53">
        <f t="shared" si="47"/>
        <v>0</v>
      </c>
      <c r="BI33" s="54" t="str">
        <f t="shared" si="48"/>
        <v/>
      </c>
      <c r="BJ33" s="85">
        <f t="shared" si="49"/>
        <v>0</v>
      </c>
      <c r="BK33" s="63">
        <f t="shared" si="50"/>
        <v>0</v>
      </c>
      <c r="BL33" s="53">
        <f t="shared" si="51"/>
        <v>0</v>
      </c>
      <c r="BM33" s="54" t="str">
        <f t="shared" si="52"/>
        <v/>
      </c>
      <c r="BN33" s="85">
        <f t="shared" si="53"/>
        <v>0</v>
      </c>
      <c r="BO33" s="63">
        <f t="shared" si="54"/>
        <v>0</v>
      </c>
      <c r="BP33" s="53">
        <f t="shared" si="55"/>
        <v>0</v>
      </c>
      <c r="BQ33" s="54" t="str">
        <f t="shared" si="56"/>
        <v/>
      </c>
      <c r="BR33" s="85">
        <f t="shared" si="57"/>
        <v>0</v>
      </c>
      <c r="BS33" s="60">
        <f t="shared" si="1"/>
        <v>0</v>
      </c>
      <c r="BT33" s="59">
        <f t="shared" si="2"/>
        <v>0</v>
      </c>
      <c r="BU33" s="57"/>
      <c r="BV33" s="44"/>
      <c r="BZ33" s="44"/>
      <c r="CA33" s="44"/>
      <c r="CB33" s="44"/>
      <c r="CC33" s="274">
        <f t="shared" si="64"/>
        <v>0</v>
      </c>
      <c r="CD33" s="280" t="str">
        <f t="shared" si="65"/>
        <v>청년외</v>
      </c>
      <c r="CE33" s="44"/>
    </row>
    <row r="34" spans="1:83" ht="16.5" hidden="1" customHeight="1">
      <c r="A34" s="23">
        <f t="shared" si="63"/>
        <v>30</v>
      </c>
      <c r="B34" s="143" t="s">
        <v>5</v>
      </c>
      <c r="C34" s="169"/>
      <c r="D34" s="170"/>
      <c r="E34" s="156" t="str">
        <f t="shared" si="4"/>
        <v/>
      </c>
      <c r="F34" s="30" t="str">
        <f t="shared" si="5"/>
        <v/>
      </c>
      <c r="G34" s="31" t="str">
        <f t="shared" si="6"/>
        <v/>
      </c>
      <c r="H34" s="147" t="str">
        <f t="shared" si="7"/>
        <v/>
      </c>
      <c r="I34" s="150"/>
      <c r="J34" s="151"/>
      <c r="K34" s="33" t="str">
        <f t="shared" si="8"/>
        <v/>
      </c>
      <c r="L34" s="33">
        <f t="shared" si="0"/>
        <v>0</v>
      </c>
      <c r="M34" s="35" t="str">
        <f t="shared" si="9"/>
        <v/>
      </c>
      <c r="N34" s="108"/>
      <c r="O34" s="178"/>
      <c r="P34" s="179"/>
      <c r="Q34" s="106" t="s">
        <v>160</v>
      </c>
      <c r="R34" s="107" t="s">
        <v>160</v>
      </c>
      <c r="S34" s="43"/>
      <c r="T34" s="122" t="s">
        <v>160</v>
      </c>
      <c r="U34" s="122" t="s">
        <v>160</v>
      </c>
      <c r="V34" s="123" t="s">
        <v>160</v>
      </c>
      <c r="W34" s="63">
        <f t="shared" si="10"/>
        <v>0</v>
      </c>
      <c r="X34" s="53">
        <f t="shared" si="11"/>
        <v>0</v>
      </c>
      <c r="Y34" s="54" t="str">
        <f t="shared" si="12"/>
        <v/>
      </c>
      <c r="Z34" s="85">
        <f t="shared" si="13"/>
        <v>0</v>
      </c>
      <c r="AA34" s="63">
        <f t="shared" si="14"/>
        <v>0</v>
      </c>
      <c r="AB34" s="53">
        <f t="shared" si="15"/>
        <v>0</v>
      </c>
      <c r="AC34" s="54" t="str">
        <f t="shared" si="16"/>
        <v/>
      </c>
      <c r="AD34" s="85">
        <f t="shared" si="17"/>
        <v>0</v>
      </c>
      <c r="AE34" s="63">
        <f t="shared" si="18"/>
        <v>0</v>
      </c>
      <c r="AF34" s="53">
        <f t="shared" si="19"/>
        <v>0</v>
      </c>
      <c r="AG34" s="54" t="str">
        <f t="shared" si="20"/>
        <v/>
      </c>
      <c r="AH34" s="85">
        <f t="shared" si="21"/>
        <v>0</v>
      </c>
      <c r="AI34" s="63">
        <f t="shared" si="22"/>
        <v>0</v>
      </c>
      <c r="AJ34" s="53">
        <f t="shared" si="23"/>
        <v>0</v>
      </c>
      <c r="AK34" s="54" t="str">
        <f t="shared" si="24"/>
        <v/>
      </c>
      <c r="AL34" s="85">
        <f t="shared" si="25"/>
        <v>0</v>
      </c>
      <c r="AM34" s="63">
        <f t="shared" si="26"/>
        <v>0</v>
      </c>
      <c r="AN34" s="53">
        <f t="shared" si="27"/>
        <v>0</v>
      </c>
      <c r="AO34" s="54" t="str">
        <f t="shared" si="28"/>
        <v/>
      </c>
      <c r="AP34" s="85">
        <f t="shared" si="29"/>
        <v>0</v>
      </c>
      <c r="AQ34" s="63">
        <f t="shared" si="30"/>
        <v>0</v>
      </c>
      <c r="AR34" s="53">
        <f t="shared" si="31"/>
        <v>0</v>
      </c>
      <c r="AS34" s="54" t="str">
        <f t="shared" si="32"/>
        <v/>
      </c>
      <c r="AT34" s="85">
        <f t="shared" si="33"/>
        <v>0</v>
      </c>
      <c r="AU34" s="63">
        <f t="shared" si="34"/>
        <v>0</v>
      </c>
      <c r="AV34" s="53">
        <f t="shared" si="35"/>
        <v>0</v>
      </c>
      <c r="AW34" s="54" t="str">
        <f t="shared" si="36"/>
        <v/>
      </c>
      <c r="AX34" s="85">
        <f t="shared" si="37"/>
        <v>0</v>
      </c>
      <c r="AY34" s="63">
        <f t="shared" si="38"/>
        <v>0</v>
      </c>
      <c r="AZ34" s="53">
        <f t="shared" si="39"/>
        <v>0</v>
      </c>
      <c r="BA34" s="54" t="str">
        <f t="shared" si="40"/>
        <v/>
      </c>
      <c r="BB34" s="85">
        <f t="shared" si="41"/>
        <v>0</v>
      </c>
      <c r="BC34" s="63">
        <f t="shared" si="42"/>
        <v>0</v>
      </c>
      <c r="BD34" s="53">
        <f t="shared" si="43"/>
        <v>0</v>
      </c>
      <c r="BE34" s="54" t="str">
        <f t="shared" si="44"/>
        <v/>
      </c>
      <c r="BF34" s="85">
        <f t="shared" si="45"/>
        <v>0</v>
      </c>
      <c r="BG34" s="63">
        <f t="shared" si="46"/>
        <v>0</v>
      </c>
      <c r="BH34" s="53">
        <f t="shared" si="47"/>
        <v>0</v>
      </c>
      <c r="BI34" s="54" t="str">
        <f t="shared" si="48"/>
        <v/>
      </c>
      <c r="BJ34" s="85">
        <f t="shared" si="49"/>
        <v>0</v>
      </c>
      <c r="BK34" s="63">
        <f t="shared" si="50"/>
        <v>0</v>
      </c>
      <c r="BL34" s="53">
        <f t="shared" si="51"/>
        <v>0</v>
      </c>
      <c r="BM34" s="54" t="str">
        <f t="shared" si="52"/>
        <v/>
      </c>
      <c r="BN34" s="85">
        <f t="shared" si="53"/>
        <v>0</v>
      </c>
      <c r="BO34" s="63">
        <f t="shared" si="54"/>
        <v>0</v>
      </c>
      <c r="BP34" s="53">
        <f t="shared" si="55"/>
        <v>0</v>
      </c>
      <c r="BQ34" s="54" t="str">
        <f t="shared" si="56"/>
        <v/>
      </c>
      <c r="BR34" s="85">
        <f t="shared" si="57"/>
        <v>0</v>
      </c>
      <c r="BS34" s="60">
        <f t="shared" si="1"/>
        <v>0</v>
      </c>
      <c r="BT34" s="59">
        <f t="shared" si="2"/>
        <v>0</v>
      </c>
      <c r="BU34" s="57"/>
      <c r="BV34" s="44"/>
      <c r="BZ34" s="44"/>
      <c r="CA34" s="44"/>
      <c r="CB34" s="44"/>
      <c r="CC34" s="274">
        <f t="shared" si="64"/>
        <v>0</v>
      </c>
      <c r="CD34" s="280" t="str">
        <f t="shared" si="65"/>
        <v>청년외</v>
      </c>
      <c r="CE34" s="44"/>
    </row>
    <row r="35" spans="1:83" ht="16.5" hidden="1" customHeight="1">
      <c r="A35" s="23">
        <f t="shared" si="63"/>
        <v>31</v>
      </c>
      <c r="B35" s="143" t="s">
        <v>6</v>
      </c>
      <c r="C35" s="169"/>
      <c r="D35" s="170"/>
      <c r="E35" s="156" t="str">
        <f t="shared" si="4"/>
        <v/>
      </c>
      <c r="F35" s="30" t="str">
        <f t="shared" si="5"/>
        <v/>
      </c>
      <c r="G35" s="31" t="str">
        <f t="shared" si="6"/>
        <v/>
      </c>
      <c r="H35" s="147" t="str">
        <f t="shared" si="7"/>
        <v/>
      </c>
      <c r="I35" s="150"/>
      <c r="J35" s="151"/>
      <c r="K35" s="33" t="str">
        <f t="shared" si="8"/>
        <v/>
      </c>
      <c r="L35" s="33">
        <f t="shared" si="0"/>
        <v>0</v>
      </c>
      <c r="M35" s="35" t="str">
        <f t="shared" si="9"/>
        <v/>
      </c>
      <c r="N35" s="108"/>
      <c r="O35" s="178"/>
      <c r="P35" s="179"/>
      <c r="Q35" s="106" t="s">
        <v>160</v>
      </c>
      <c r="R35" s="107" t="s">
        <v>160</v>
      </c>
      <c r="S35" s="43"/>
      <c r="T35" s="122" t="s">
        <v>160</v>
      </c>
      <c r="U35" s="122" t="s">
        <v>160</v>
      </c>
      <c r="V35" s="123" t="s">
        <v>160</v>
      </c>
      <c r="W35" s="63">
        <f t="shared" si="10"/>
        <v>0</v>
      </c>
      <c r="X35" s="53">
        <f t="shared" si="11"/>
        <v>0</v>
      </c>
      <c r="Y35" s="54" t="str">
        <f t="shared" si="12"/>
        <v/>
      </c>
      <c r="Z35" s="85">
        <f t="shared" si="13"/>
        <v>0</v>
      </c>
      <c r="AA35" s="63">
        <f t="shared" si="14"/>
        <v>0</v>
      </c>
      <c r="AB35" s="53">
        <f t="shared" si="15"/>
        <v>0</v>
      </c>
      <c r="AC35" s="54" t="str">
        <f t="shared" si="16"/>
        <v/>
      </c>
      <c r="AD35" s="85">
        <f t="shared" si="17"/>
        <v>0</v>
      </c>
      <c r="AE35" s="63">
        <f t="shared" si="18"/>
        <v>0</v>
      </c>
      <c r="AF35" s="53">
        <f t="shared" si="19"/>
        <v>0</v>
      </c>
      <c r="AG35" s="54" t="str">
        <f t="shared" si="20"/>
        <v/>
      </c>
      <c r="AH35" s="85">
        <f t="shared" si="21"/>
        <v>0</v>
      </c>
      <c r="AI35" s="63">
        <f t="shared" si="22"/>
        <v>0</v>
      </c>
      <c r="AJ35" s="53">
        <f t="shared" si="23"/>
        <v>0</v>
      </c>
      <c r="AK35" s="54" t="str">
        <f t="shared" si="24"/>
        <v/>
      </c>
      <c r="AL35" s="85">
        <f t="shared" si="25"/>
        <v>0</v>
      </c>
      <c r="AM35" s="63">
        <f t="shared" si="26"/>
        <v>0</v>
      </c>
      <c r="AN35" s="53">
        <f t="shared" si="27"/>
        <v>0</v>
      </c>
      <c r="AO35" s="54" t="str">
        <f t="shared" si="28"/>
        <v/>
      </c>
      <c r="AP35" s="85">
        <f t="shared" si="29"/>
        <v>0</v>
      </c>
      <c r="AQ35" s="63">
        <f t="shared" si="30"/>
        <v>0</v>
      </c>
      <c r="AR35" s="53">
        <f t="shared" si="31"/>
        <v>0</v>
      </c>
      <c r="AS35" s="54" t="str">
        <f t="shared" si="32"/>
        <v/>
      </c>
      <c r="AT35" s="85">
        <f t="shared" si="33"/>
        <v>0</v>
      </c>
      <c r="AU35" s="63">
        <f t="shared" si="34"/>
        <v>0</v>
      </c>
      <c r="AV35" s="53">
        <f t="shared" si="35"/>
        <v>0</v>
      </c>
      <c r="AW35" s="54" t="str">
        <f t="shared" si="36"/>
        <v/>
      </c>
      <c r="AX35" s="85">
        <f t="shared" si="37"/>
        <v>0</v>
      </c>
      <c r="AY35" s="63">
        <f t="shared" si="38"/>
        <v>0</v>
      </c>
      <c r="AZ35" s="53">
        <f t="shared" si="39"/>
        <v>0</v>
      </c>
      <c r="BA35" s="54" t="str">
        <f t="shared" si="40"/>
        <v/>
      </c>
      <c r="BB35" s="85">
        <f t="shared" si="41"/>
        <v>0</v>
      </c>
      <c r="BC35" s="63">
        <f t="shared" si="42"/>
        <v>0</v>
      </c>
      <c r="BD35" s="53">
        <f t="shared" si="43"/>
        <v>0</v>
      </c>
      <c r="BE35" s="54" t="str">
        <f t="shared" si="44"/>
        <v/>
      </c>
      <c r="BF35" s="85">
        <f t="shared" si="45"/>
        <v>0</v>
      </c>
      <c r="BG35" s="63">
        <f t="shared" si="46"/>
        <v>0</v>
      </c>
      <c r="BH35" s="53">
        <f t="shared" si="47"/>
        <v>0</v>
      </c>
      <c r="BI35" s="54" t="str">
        <f t="shared" si="48"/>
        <v/>
      </c>
      <c r="BJ35" s="85">
        <f t="shared" si="49"/>
        <v>0</v>
      </c>
      <c r="BK35" s="63">
        <f t="shared" si="50"/>
        <v>0</v>
      </c>
      <c r="BL35" s="53">
        <f t="shared" si="51"/>
        <v>0</v>
      </c>
      <c r="BM35" s="54" t="str">
        <f t="shared" si="52"/>
        <v/>
      </c>
      <c r="BN35" s="85">
        <f t="shared" si="53"/>
        <v>0</v>
      </c>
      <c r="BO35" s="63">
        <f t="shared" si="54"/>
        <v>0</v>
      </c>
      <c r="BP35" s="53">
        <f t="shared" si="55"/>
        <v>0</v>
      </c>
      <c r="BQ35" s="54" t="str">
        <f t="shared" si="56"/>
        <v/>
      </c>
      <c r="BR35" s="85">
        <f t="shared" si="57"/>
        <v>0</v>
      </c>
      <c r="BS35" s="60">
        <f t="shared" si="1"/>
        <v>0</v>
      </c>
      <c r="BT35" s="59">
        <f t="shared" si="2"/>
        <v>0</v>
      </c>
      <c r="BU35" s="57"/>
      <c r="BV35" s="44"/>
      <c r="BZ35" s="44"/>
      <c r="CA35" s="44"/>
      <c r="CB35" s="44"/>
      <c r="CC35" s="274">
        <f t="shared" si="64"/>
        <v>0</v>
      </c>
      <c r="CD35" s="280" t="str">
        <f t="shared" si="65"/>
        <v>청년외</v>
      </c>
      <c r="CE35" s="44"/>
    </row>
    <row r="36" spans="1:83" ht="16.5" hidden="1" customHeight="1">
      <c r="A36" s="23">
        <f t="shared" si="63"/>
        <v>32</v>
      </c>
      <c r="B36" s="143" t="s">
        <v>7</v>
      </c>
      <c r="C36" s="169"/>
      <c r="D36" s="170"/>
      <c r="E36" s="156" t="str">
        <f t="shared" si="4"/>
        <v/>
      </c>
      <c r="F36" s="30" t="str">
        <f t="shared" si="5"/>
        <v/>
      </c>
      <c r="G36" s="31" t="str">
        <f t="shared" si="6"/>
        <v/>
      </c>
      <c r="H36" s="147" t="str">
        <f t="shared" si="7"/>
        <v/>
      </c>
      <c r="I36" s="150"/>
      <c r="J36" s="151"/>
      <c r="K36" s="33" t="str">
        <f t="shared" si="8"/>
        <v/>
      </c>
      <c r="L36" s="33">
        <f t="shared" si="0"/>
        <v>0</v>
      </c>
      <c r="M36" s="35" t="str">
        <f t="shared" si="9"/>
        <v/>
      </c>
      <c r="N36" s="108"/>
      <c r="O36" s="178"/>
      <c r="P36" s="179"/>
      <c r="Q36" s="106" t="s">
        <v>160</v>
      </c>
      <c r="R36" s="107" t="s">
        <v>160</v>
      </c>
      <c r="S36" s="43"/>
      <c r="T36" s="122" t="s">
        <v>160</v>
      </c>
      <c r="U36" s="122" t="s">
        <v>160</v>
      </c>
      <c r="V36" s="123" t="s">
        <v>160</v>
      </c>
      <c r="W36" s="63">
        <f t="shared" si="10"/>
        <v>0</v>
      </c>
      <c r="X36" s="53">
        <f t="shared" si="11"/>
        <v>0</v>
      </c>
      <c r="Y36" s="54" t="str">
        <f t="shared" si="12"/>
        <v/>
      </c>
      <c r="Z36" s="85">
        <f t="shared" si="13"/>
        <v>0</v>
      </c>
      <c r="AA36" s="63">
        <f t="shared" si="14"/>
        <v>0</v>
      </c>
      <c r="AB36" s="53">
        <f t="shared" si="15"/>
        <v>0</v>
      </c>
      <c r="AC36" s="54" t="str">
        <f t="shared" si="16"/>
        <v/>
      </c>
      <c r="AD36" s="85">
        <f t="shared" si="17"/>
        <v>0</v>
      </c>
      <c r="AE36" s="63">
        <f t="shared" si="18"/>
        <v>0</v>
      </c>
      <c r="AF36" s="53">
        <f t="shared" si="19"/>
        <v>0</v>
      </c>
      <c r="AG36" s="54" t="str">
        <f t="shared" si="20"/>
        <v/>
      </c>
      <c r="AH36" s="85">
        <f t="shared" si="21"/>
        <v>0</v>
      </c>
      <c r="AI36" s="63">
        <f t="shared" si="22"/>
        <v>0</v>
      </c>
      <c r="AJ36" s="53">
        <f t="shared" si="23"/>
        <v>0</v>
      </c>
      <c r="AK36" s="54" t="str">
        <f t="shared" si="24"/>
        <v/>
      </c>
      <c r="AL36" s="85">
        <f t="shared" si="25"/>
        <v>0</v>
      </c>
      <c r="AM36" s="63">
        <f t="shared" si="26"/>
        <v>0</v>
      </c>
      <c r="AN36" s="53">
        <f t="shared" si="27"/>
        <v>0</v>
      </c>
      <c r="AO36" s="54" t="str">
        <f t="shared" si="28"/>
        <v/>
      </c>
      <c r="AP36" s="85">
        <f t="shared" si="29"/>
        <v>0</v>
      </c>
      <c r="AQ36" s="63">
        <f t="shared" si="30"/>
        <v>0</v>
      </c>
      <c r="AR36" s="53">
        <f t="shared" si="31"/>
        <v>0</v>
      </c>
      <c r="AS36" s="54" t="str">
        <f t="shared" si="32"/>
        <v/>
      </c>
      <c r="AT36" s="85">
        <f t="shared" si="33"/>
        <v>0</v>
      </c>
      <c r="AU36" s="63">
        <f t="shared" si="34"/>
        <v>0</v>
      </c>
      <c r="AV36" s="53">
        <f t="shared" si="35"/>
        <v>0</v>
      </c>
      <c r="AW36" s="54" t="str">
        <f t="shared" si="36"/>
        <v/>
      </c>
      <c r="AX36" s="85">
        <f t="shared" si="37"/>
        <v>0</v>
      </c>
      <c r="AY36" s="63">
        <f t="shared" si="38"/>
        <v>0</v>
      </c>
      <c r="AZ36" s="53">
        <f t="shared" si="39"/>
        <v>0</v>
      </c>
      <c r="BA36" s="54" t="str">
        <f t="shared" si="40"/>
        <v/>
      </c>
      <c r="BB36" s="85">
        <f t="shared" si="41"/>
        <v>0</v>
      </c>
      <c r="BC36" s="63">
        <f t="shared" si="42"/>
        <v>0</v>
      </c>
      <c r="BD36" s="53">
        <f t="shared" si="43"/>
        <v>0</v>
      </c>
      <c r="BE36" s="54" t="str">
        <f t="shared" si="44"/>
        <v/>
      </c>
      <c r="BF36" s="85">
        <f t="shared" si="45"/>
        <v>0</v>
      </c>
      <c r="BG36" s="63">
        <f t="shared" si="46"/>
        <v>0</v>
      </c>
      <c r="BH36" s="53">
        <f t="shared" si="47"/>
        <v>0</v>
      </c>
      <c r="BI36" s="54" t="str">
        <f t="shared" si="48"/>
        <v/>
      </c>
      <c r="BJ36" s="85">
        <f t="shared" si="49"/>
        <v>0</v>
      </c>
      <c r="BK36" s="63">
        <f t="shared" si="50"/>
        <v>0</v>
      </c>
      <c r="BL36" s="53">
        <f t="shared" si="51"/>
        <v>0</v>
      </c>
      <c r="BM36" s="54" t="str">
        <f t="shared" si="52"/>
        <v/>
      </c>
      <c r="BN36" s="85">
        <f t="shared" si="53"/>
        <v>0</v>
      </c>
      <c r="BO36" s="63">
        <f t="shared" si="54"/>
        <v>0</v>
      </c>
      <c r="BP36" s="53">
        <f t="shared" si="55"/>
        <v>0</v>
      </c>
      <c r="BQ36" s="54" t="str">
        <f t="shared" si="56"/>
        <v/>
      </c>
      <c r="BR36" s="85">
        <f t="shared" si="57"/>
        <v>0</v>
      </c>
      <c r="BS36" s="60">
        <f t="shared" si="1"/>
        <v>0</v>
      </c>
      <c r="BT36" s="59">
        <f t="shared" si="2"/>
        <v>0</v>
      </c>
      <c r="BU36" s="57"/>
      <c r="BV36" s="44"/>
      <c r="BZ36" s="44"/>
      <c r="CA36" s="44"/>
      <c r="CB36" s="44"/>
      <c r="CC36" s="274">
        <f t="shared" si="64"/>
        <v>0</v>
      </c>
      <c r="CD36" s="280" t="str">
        <f t="shared" si="65"/>
        <v>청년외</v>
      </c>
      <c r="CE36" s="44"/>
    </row>
    <row r="37" spans="1:83" ht="16.5" hidden="1" customHeight="1">
      <c r="A37" s="23">
        <f t="shared" si="63"/>
        <v>33</v>
      </c>
      <c r="B37" s="143" t="s">
        <v>2</v>
      </c>
      <c r="C37" s="169"/>
      <c r="D37" s="170"/>
      <c r="E37" s="156" t="str">
        <f t="shared" si="4"/>
        <v/>
      </c>
      <c r="F37" s="30" t="str">
        <f t="shared" si="5"/>
        <v/>
      </c>
      <c r="G37" s="31" t="str">
        <f t="shared" si="6"/>
        <v/>
      </c>
      <c r="H37" s="147" t="str">
        <f t="shared" si="7"/>
        <v/>
      </c>
      <c r="I37" s="150"/>
      <c r="J37" s="151"/>
      <c r="K37" s="33" t="str">
        <f t="shared" si="8"/>
        <v/>
      </c>
      <c r="L37" s="33">
        <f t="shared" si="0"/>
        <v>0</v>
      </c>
      <c r="M37" s="35" t="str">
        <f t="shared" si="9"/>
        <v/>
      </c>
      <c r="N37" s="108"/>
      <c r="O37" s="178"/>
      <c r="P37" s="179"/>
      <c r="Q37" s="106" t="s">
        <v>160</v>
      </c>
      <c r="R37" s="107" t="s">
        <v>160</v>
      </c>
      <c r="S37" s="43"/>
      <c r="T37" s="122" t="s">
        <v>160</v>
      </c>
      <c r="U37" s="122" t="s">
        <v>160</v>
      </c>
      <c r="V37" s="123" t="s">
        <v>160</v>
      </c>
      <c r="W37" s="63">
        <f t="shared" si="10"/>
        <v>0</v>
      </c>
      <c r="X37" s="53">
        <f t="shared" si="11"/>
        <v>0</v>
      </c>
      <c r="Y37" s="54" t="str">
        <f t="shared" si="12"/>
        <v/>
      </c>
      <c r="Z37" s="85">
        <f t="shared" si="13"/>
        <v>0</v>
      </c>
      <c r="AA37" s="63">
        <f t="shared" si="14"/>
        <v>0</v>
      </c>
      <c r="AB37" s="53">
        <f t="shared" si="15"/>
        <v>0</v>
      </c>
      <c r="AC37" s="54" t="str">
        <f t="shared" si="16"/>
        <v/>
      </c>
      <c r="AD37" s="85">
        <f t="shared" si="17"/>
        <v>0</v>
      </c>
      <c r="AE37" s="63">
        <f t="shared" si="18"/>
        <v>0</v>
      </c>
      <c r="AF37" s="53">
        <f t="shared" si="19"/>
        <v>0</v>
      </c>
      <c r="AG37" s="54" t="str">
        <f t="shared" si="20"/>
        <v/>
      </c>
      <c r="AH37" s="85">
        <f t="shared" si="21"/>
        <v>0</v>
      </c>
      <c r="AI37" s="63">
        <f t="shared" si="22"/>
        <v>0</v>
      </c>
      <c r="AJ37" s="53">
        <f t="shared" si="23"/>
        <v>0</v>
      </c>
      <c r="AK37" s="54" t="str">
        <f t="shared" si="24"/>
        <v/>
      </c>
      <c r="AL37" s="85">
        <f t="shared" si="25"/>
        <v>0</v>
      </c>
      <c r="AM37" s="63">
        <f t="shared" si="26"/>
        <v>0</v>
      </c>
      <c r="AN37" s="53">
        <f t="shared" si="27"/>
        <v>0</v>
      </c>
      <c r="AO37" s="54" t="str">
        <f t="shared" si="28"/>
        <v/>
      </c>
      <c r="AP37" s="85">
        <f t="shared" si="29"/>
        <v>0</v>
      </c>
      <c r="AQ37" s="63">
        <f t="shared" si="30"/>
        <v>0</v>
      </c>
      <c r="AR37" s="53">
        <f t="shared" si="31"/>
        <v>0</v>
      </c>
      <c r="AS37" s="54" t="str">
        <f t="shared" si="32"/>
        <v/>
      </c>
      <c r="AT37" s="85">
        <f t="shared" si="33"/>
        <v>0</v>
      </c>
      <c r="AU37" s="63">
        <f t="shared" si="34"/>
        <v>0</v>
      </c>
      <c r="AV37" s="53">
        <f t="shared" si="35"/>
        <v>0</v>
      </c>
      <c r="AW37" s="54" t="str">
        <f t="shared" si="36"/>
        <v/>
      </c>
      <c r="AX37" s="85">
        <f t="shared" si="37"/>
        <v>0</v>
      </c>
      <c r="AY37" s="63">
        <f t="shared" si="38"/>
        <v>0</v>
      </c>
      <c r="AZ37" s="53">
        <f t="shared" si="39"/>
        <v>0</v>
      </c>
      <c r="BA37" s="54" t="str">
        <f t="shared" si="40"/>
        <v/>
      </c>
      <c r="BB37" s="85">
        <f t="shared" si="41"/>
        <v>0</v>
      </c>
      <c r="BC37" s="63">
        <f t="shared" si="42"/>
        <v>0</v>
      </c>
      <c r="BD37" s="53">
        <f t="shared" si="43"/>
        <v>0</v>
      </c>
      <c r="BE37" s="54" t="str">
        <f t="shared" si="44"/>
        <v/>
      </c>
      <c r="BF37" s="85">
        <f t="shared" si="45"/>
        <v>0</v>
      </c>
      <c r="BG37" s="63">
        <f t="shared" si="46"/>
        <v>0</v>
      </c>
      <c r="BH37" s="53">
        <f t="shared" si="47"/>
        <v>0</v>
      </c>
      <c r="BI37" s="54" t="str">
        <f t="shared" si="48"/>
        <v/>
      </c>
      <c r="BJ37" s="85">
        <f t="shared" si="49"/>
        <v>0</v>
      </c>
      <c r="BK37" s="63">
        <f t="shared" si="50"/>
        <v>0</v>
      </c>
      <c r="BL37" s="53">
        <f t="shared" si="51"/>
        <v>0</v>
      </c>
      <c r="BM37" s="54" t="str">
        <f t="shared" si="52"/>
        <v/>
      </c>
      <c r="BN37" s="85">
        <f t="shared" si="53"/>
        <v>0</v>
      </c>
      <c r="BO37" s="63">
        <f t="shared" si="54"/>
        <v>0</v>
      </c>
      <c r="BP37" s="53">
        <f t="shared" si="55"/>
        <v>0</v>
      </c>
      <c r="BQ37" s="54" t="str">
        <f t="shared" si="56"/>
        <v/>
      </c>
      <c r="BR37" s="85">
        <f t="shared" si="57"/>
        <v>0</v>
      </c>
      <c r="BS37" s="60">
        <f t="shared" si="1"/>
        <v>0</v>
      </c>
      <c r="BT37" s="59">
        <f t="shared" si="2"/>
        <v>0</v>
      </c>
      <c r="BU37" s="57"/>
      <c r="BV37" s="44"/>
      <c r="BZ37" s="44"/>
      <c r="CA37" s="44"/>
      <c r="CB37" s="44"/>
      <c r="CC37" s="274">
        <f t="shared" si="64"/>
        <v>0</v>
      </c>
      <c r="CD37" s="280" t="str">
        <f t="shared" si="65"/>
        <v>청년외</v>
      </c>
      <c r="CE37" s="44"/>
    </row>
    <row r="38" spans="1:83" ht="16.5" hidden="1" customHeight="1">
      <c r="A38" s="23">
        <f t="shared" si="63"/>
        <v>34</v>
      </c>
      <c r="B38" s="143" t="s">
        <v>3</v>
      </c>
      <c r="C38" s="171"/>
      <c r="D38" s="170"/>
      <c r="E38" s="156" t="str">
        <f t="shared" si="4"/>
        <v/>
      </c>
      <c r="F38" s="30" t="str">
        <f t="shared" si="5"/>
        <v/>
      </c>
      <c r="G38" s="31" t="str">
        <f t="shared" si="6"/>
        <v/>
      </c>
      <c r="H38" s="147" t="str">
        <f t="shared" si="7"/>
        <v/>
      </c>
      <c r="I38" s="152"/>
      <c r="J38" s="153"/>
      <c r="K38" s="33" t="str">
        <f t="shared" si="8"/>
        <v/>
      </c>
      <c r="L38" s="33">
        <f t="shared" si="0"/>
        <v>0</v>
      </c>
      <c r="M38" s="35" t="str">
        <f t="shared" si="9"/>
        <v/>
      </c>
      <c r="N38" s="108"/>
      <c r="O38" s="178"/>
      <c r="P38" s="179"/>
      <c r="Q38" s="106" t="s">
        <v>160</v>
      </c>
      <c r="R38" s="107" t="s">
        <v>160</v>
      </c>
      <c r="S38" s="43"/>
      <c r="T38" s="122" t="s">
        <v>160</v>
      </c>
      <c r="U38" s="122" t="s">
        <v>160</v>
      </c>
      <c r="V38" s="123" t="s">
        <v>160</v>
      </c>
      <c r="W38" s="63">
        <f t="shared" si="10"/>
        <v>0</v>
      </c>
      <c r="X38" s="53">
        <f t="shared" si="11"/>
        <v>0</v>
      </c>
      <c r="Y38" s="54" t="str">
        <f t="shared" si="12"/>
        <v/>
      </c>
      <c r="Z38" s="85">
        <f t="shared" si="13"/>
        <v>0</v>
      </c>
      <c r="AA38" s="63">
        <f t="shared" si="14"/>
        <v>0</v>
      </c>
      <c r="AB38" s="53">
        <f t="shared" si="15"/>
        <v>0</v>
      </c>
      <c r="AC38" s="54" t="str">
        <f t="shared" si="16"/>
        <v/>
      </c>
      <c r="AD38" s="85">
        <f t="shared" si="17"/>
        <v>0</v>
      </c>
      <c r="AE38" s="63">
        <f t="shared" si="18"/>
        <v>0</v>
      </c>
      <c r="AF38" s="53">
        <f t="shared" si="19"/>
        <v>0</v>
      </c>
      <c r="AG38" s="54" t="str">
        <f t="shared" si="20"/>
        <v/>
      </c>
      <c r="AH38" s="85">
        <f t="shared" si="21"/>
        <v>0</v>
      </c>
      <c r="AI38" s="63">
        <f t="shared" si="22"/>
        <v>0</v>
      </c>
      <c r="AJ38" s="53">
        <f t="shared" si="23"/>
        <v>0</v>
      </c>
      <c r="AK38" s="54" t="str">
        <f t="shared" si="24"/>
        <v/>
      </c>
      <c r="AL38" s="85">
        <f t="shared" si="25"/>
        <v>0</v>
      </c>
      <c r="AM38" s="63">
        <f t="shared" si="26"/>
        <v>0</v>
      </c>
      <c r="AN38" s="53">
        <f t="shared" si="27"/>
        <v>0</v>
      </c>
      <c r="AO38" s="54" t="str">
        <f t="shared" si="28"/>
        <v/>
      </c>
      <c r="AP38" s="85">
        <f t="shared" si="29"/>
        <v>0</v>
      </c>
      <c r="AQ38" s="63">
        <f t="shared" si="30"/>
        <v>0</v>
      </c>
      <c r="AR38" s="53">
        <f t="shared" si="31"/>
        <v>0</v>
      </c>
      <c r="AS38" s="54" t="str">
        <f t="shared" si="32"/>
        <v/>
      </c>
      <c r="AT38" s="85">
        <f t="shared" si="33"/>
        <v>0</v>
      </c>
      <c r="AU38" s="63">
        <f t="shared" si="34"/>
        <v>0</v>
      </c>
      <c r="AV38" s="53">
        <f t="shared" si="35"/>
        <v>0</v>
      </c>
      <c r="AW38" s="54" t="str">
        <f t="shared" si="36"/>
        <v/>
      </c>
      <c r="AX38" s="85">
        <f t="shared" si="37"/>
        <v>0</v>
      </c>
      <c r="AY38" s="63">
        <f t="shared" si="38"/>
        <v>0</v>
      </c>
      <c r="AZ38" s="53">
        <f t="shared" si="39"/>
        <v>0</v>
      </c>
      <c r="BA38" s="54" t="str">
        <f t="shared" si="40"/>
        <v/>
      </c>
      <c r="BB38" s="85">
        <f t="shared" si="41"/>
        <v>0</v>
      </c>
      <c r="BC38" s="63">
        <f t="shared" si="42"/>
        <v>0</v>
      </c>
      <c r="BD38" s="53">
        <f t="shared" si="43"/>
        <v>0</v>
      </c>
      <c r="BE38" s="54" t="str">
        <f t="shared" si="44"/>
        <v/>
      </c>
      <c r="BF38" s="85">
        <f t="shared" si="45"/>
        <v>0</v>
      </c>
      <c r="BG38" s="63">
        <f t="shared" si="46"/>
        <v>0</v>
      </c>
      <c r="BH38" s="53">
        <f t="shared" si="47"/>
        <v>0</v>
      </c>
      <c r="BI38" s="54" t="str">
        <f t="shared" si="48"/>
        <v/>
      </c>
      <c r="BJ38" s="85">
        <f t="shared" si="49"/>
        <v>0</v>
      </c>
      <c r="BK38" s="63">
        <f t="shared" si="50"/>
        <v>0</v>
      </c>
      <c r="BL38" s="53">
        <f t="shared" si="51"/>
        <v>0</v>
      </c>
      <c r="BM38" s="54" t="str">
        <f t="shared" si="52"/>
        <v/>
      </c>
      <c r="BN38" s="85">
        <f t="shared" si="53"/>
        <v>0</v>
      </c>
      <c r="BO38" s="63">
        <f t="shared" si="54"/>
        <v>0</v>
      </c>
      <c r="BP38" s="53">
        <f t="shared" si="55"/>
        <v>0</v>
      </c>
      <c r="BQ38" s="54" t="str">
        <f t="shared" si="56"/>
        <v/>
      </c>
      <c r="BR38" s="85">
        <f t="shared" si="57"/>
        <v>0</v>
      </c>
      <c r="BS38" s="60">
        <f t="shared" si="1"/>
        <v>0</v>
      </c>
      <c r="BT38" s="59">
        <f t="shared" si="2"/>
        <v>0</v>
      </c>
      <c r="BU38" s="57"/>
      <c r="BV38" s="44"/>
      <c r="BZ38" s="44"/>
      <c r="CA38" s="44"/>
      <c r="CB38" s="44"/>
      <c r="CC38" s="274">
        <f t="shared" si="64"/>
        <v>0</v>
      </c>
      <c r="CD38" s="280" t="str">
        <f t="shared" si="65"/>
        <v>청년외</v>
      </c>
      <c r="CE38" s="44"/>
    </row>
    <row r="39" spans="1:83" ht="16.5" hidden="1" customHeight="1">
      <c r="A39" s="23">
        <f t="shared" si="63"/>
        <v>35</v>
      </c>
      <c r="B39" s="143" t="s">
        <v>1</v>
      </c>
      <c r="C39" s="169"/>
      <c r="D39" s="170"/>
      <c r="E39" s="156" t="str">
        <f t="shared" si="4"/>
        <v/>
      </c>
      <c r="F39" s="30" t="str">
        <f t="shared" si="5"/>
        <v/>
      </c>
      <c r="G39" s="31" t="str">
        <f t="shared" si="6"/>
        <v/>
      </c>
      <c r="H39" s="147" t="str">
        <f t="shared" si="7"/>
        <v/>
      </c>
      <c r="I39" s="150"/>
      <c r="J39" s="151"/>
      <c r="K39" s="33" t="str">
        <f t="shared" si="8"/>
        <v/>
      </c>
      <c r="L39" s="33">
        <f t="shared" si="0"/>
        <v>0</v>
      </c>
      <c r="M39" s="35" t="str">
        <f t="shared" si="9"/>
        <v/>
      </c>
      <c r="N39" s="108"/>
      <c r="O39" s="178"/>
      <c r="P39" s="179"/>
      <c r="Q39" s="106" t="s">
        <v>160</v>
      </c>
      <c r="R39" s="107" t="s">
        <v>160</v>
      </c>
      <c r="S39" s="43"/>
      <c r="T39" s="122" t="s">
        <v>160</v>
      </c>
      <c r="U39" s="122" t="s">
        <v>160</v>
      </c>
      <c r="V39" s="123" t="s">
        <v>160</v>
      </c>
      <c r="W39" s="63">
        <f t="shared" si="10"/>
        <v>0</v>
      </c>
      <c r="X39" s="53">
        <f t="shared" si="11"/>
        <v>0</v>
      </c>
      <c r="Y39" s="54" t="str">
        <f t="shared" si="12"/>
        <v/>
      </c>
      <c r="Z39" s="85">
        <f t="shared" si="13"/>
        <v>0</v>
      </c>
      <c r="AA39" s="63">
        <f t="shared" si="14"/>
        <v>0</v>
      </c>
      <c r="AB39" s="53">
        <f t="shared" si="15"/>
        <v>0</v>
      </c>
      <c r="AC39" s="54" t="str">
        <f t="shared" si="16"/>
        <v/>
      </c>
      <c r="AD39" s="85">
        <f t="shared" si="17"/>
        <v>0</v>
      </c>
      <c r="AE39" s="63">
        <f t="shared" si="18"/>
        <v>0</v>
      </c>
      <c r="AF39" s="53">
        <f t="shared" si="19"/>
        <v>0</v>
      </c>
      <c r="AG39" s="54" t="str">
        <f t="shared" si="20"/>
        <v/>
      </c>
      <c r="AH39" s="85">
        <f t="shared" si="21"/>
        <v>0</v>
      </c>
      <c r="AI39" s="63">
        <f t="shared" si="22"/>
        <v>0</v>
      </c>
      <c r="AJ39" s="53">
        <f t="shared" si="23"/>
        <v>0</v>
      </c>
      <c r="AK39" s="54" t="str">
        <f t="shared" si="24"/>
        <v/>
      </c>
      <c r="AL39" s="85">
        <f t="shared" si="25"/>
        <v>0</v>
      </c>
      <c r="AM39" s="63">
        <f t="shared" si="26"/>
        <v>0</v>
      </c>
      <c r="AN39" s="53">
        <f t="shared" si="27"/>
        <v>0</v>
      </c>
      <c r="AO39" s="54" t="str">
        <f t="shared" si="28"/>
        <v/>
      </c>
      <c r="AP39" s="85">
        <f t="shared" si="29"/>
        <v>0</v>
      </c>
      <c r="AQ39" s="63">
        <f t="shared" si="30"/>
        <v>0</v>
      </c>
      <c r="AR39" s="53">
        <f t="shared" si="31"/>
        <v>0</v>
      </c>
      <c r="AS39" s="54" t="str">
        <f t="shared" si="32"/>
        <v/>
      </c>
      <c r="AT39" s="85">
        <f t="shared" si="33"/>
        <v>0</v>
      </c>
      <c r="AU39" s="63">
        <f t="shared" si="34"/>
        <v>0</v>
      </c>
      <c r="AV39" s="53">
        <f t="shared" si="35"/>
        <v>0</v>
      </c>
      <c r="AW39" s="54" t="str">
        <f t="shared" si="36"/>
        <v/>
      </c>
      <c r="AX39" s="85">
        <f t="shared" si="37"/>
        <v>0</v>
      </c>
      <c r="AY39" s="63">
        <f t="shared" si="38"/>
        <v>0</v>
      </c>
      <c r="AZ39" s="53">
        <f t="shared" si="39"/>
        <v>0</v>
      </c>
      <c r="BA39" s="54" t="str">
        <f t="shared" si="40"/>
        <v/>
      </c>
      <c r="BB39" s="85">
        <f t="shared" si="41"/>
        <v>0</v>
      </c>
      <c r="BC39" s="63">
        <f t="shared" si="42"/>
        <v>0</v>
      </c>
      <c r="BD39" s="53">
        <f t="shared" si="43"/>
        <v>0</v>
      </c>
      <c r="BE39" s="54" t="str">
        <f t="shared" si="44"/>
        <v/>
      </c>
      <c r="BF39" s="85">
        <f t="shared" si="45"/>
        <v>0</v>
      </c>
      <c r="BG39" s="63">
        <f t="shared" si="46"/>
        <v>0</v>
      </c>
      <c r="BH39" s="53">
        <f t="shared" si="47"/>
        <v>0</v>
      </c>
      <c r="BI39" s="54" t="str">
        <f t="shared" si="48"/>
        <v/>
      </c>
      <c r="BJ39" s="85">
        <f t="shared" si="49"/>
        <v>0</v>
      </c>
      <c r="BK39" s="63">
        <f t="shared" si="50"/>
        <v>0</v>
      </c>
      <c r="BL39" s="53">
        <f t="shared" si="51"/>
        <v>0</v>
      </c>
      <c r="BM39" s="54" t="str">
        <f t="shared" si="52"/>
        <v/>
      </c>
      <c r="BN39" s="85">
        <f t="shared" si="53"/>
        <v>0</v>
      </c>
      <c r="BO39" s="63">
        <f t="shared" si="54"/>
        <v>0</v>
      </c>
      <c r="BP39" s="53">
        <f t="shared" si="55"/>
        <v>0</v>
      </c>
      <c r="BQ39" s="54" t="str">
        <f t="shared" si="56"/>
        <v/>
      </c>
      <c r="BR39" s="85">
        <f t="shared" si="57"/>
        <v>0</v>
      </c>
      <c r="BS39" s="60">
        <f t="shared" si="1"/>
        <v>0</v>
      </c>
      <c r="BT39" s="59">
        <f t="shared" si="2"/>
        <v>0</v>
      </c>
      <c r="BU39" s="57"/>
      <c r="BV39" s="44"/>
      <c r="BZ39" s="44"/>
      <c r="CA39" s="44"/>
      <c r="CB39" s="44"/>
      <c r="CC39" s="274">
        <f t="shared" si="64"/>
        <v>0</v>
      </c>
      <c r="CD39" s="280" t="str">
        <f t="shared" si="65"/>
        <v>청년외</v>
      </c>
      <c r="CE39" s="44"/>
    </row>
    <row r="40" spans="1:83" ht="16.5" hidden="1" customHeight="1" thickBot="1">
      <c r="A40" s="23">
        <f t="shared" si="63"/>
        <v>36</v>
      </c>
      <c r="B40" s="143" t="s">
        <v>4</v>
      </c>
      <c r="C40" s="169"/>
      <c r="D40" s="170"/>
      <c r="E40" s="156" t="str">
        <f t="shared" si="4"/>
        <v/>
      </c>
      <c r="F40" s="30" t="str">
        <f t="shared" si="5"/>
        <v/>
      </c>
      <c r="G40" s="31" t="str">
        <f t="shared" si="6"/>
        <v/>
      </c>
      <c r="H40" s="147" t="str">
        <f t="shared" si="7"/>
        <v/>
      </c>
      <c r="I40" s="150"/>
      <c r="J40" s="151"/>
      <c r="K40" s="33" t="str">
        <f t="shared" si="8"/>
        <v/>
      </c>
      <c r="L40" s="33">
        <f t="shared" si="0"/>
        <v>0</v>
      </c>
      <c r="M40" s="35" t="str">
        <f t="shared" si="9"/>
        <v/>
      </c>
      <c r="N40" s="108"/>
      <c r="O40" s="180"/>
      <c r="P40" s="181"/>
      <c r="Q40" s="106" t="s">
        <v>160</v>
      </c>
      <c r="R40" s="107" t="s">
        <v>160</v>
      </c>
      <c r="S40" s="43"/>
      <c r="T40" s="122" t="s">
        <v>160</v>
      </c>
      <c r="U40" s="122" t="s">
        <v>160</v>
      </c>
      <c r="V40" s="123" t="s">
        <v>160</v>
      </c>
      <c r="W40" s="63">
        <f t="shared" si="10"/>
        <v>0</v>
      </c>
      <c r="X40" s="53">
        <f t="shared" si="11"/>
        <v>0</v>
      </c>
      <c r="Y40" s="54" t="str">
        <f t="shared" si="12"/>
        <v/>
      </c>
      <c r="Z40" s="85">
        <f t="shared" si="13"/>
        <v>0</v>
      </c>
      <c r="AA40" s="63">
        <f t="shared" si="14"/>
        <v>0</v>
      </c>
      <c r="AB40" s="53">
        <f t="shared" si="15"/>
        <v>0</v>
      </c>
      <c r="AC40" s="54" t="str">
        <f t="shared" si="16"/>
        <v/>
      </c>
      <c r="AD40" s="85">
        <f t="shared" si="17"/>
        <v>0</v>
      </c>
      <c r="AE40" s="63">
        <f t="shared" si="18"/>
        <v>0</v>
      </c>
      <c r="AF40" s="53">
        <f t="shared" si="19"/>
        <v>0</v>
      </c>
      <c r="AG40" s="54" t="str">
        <f t="shared" si="20"/>
        <v/>
      </c>
      <c r="AH40" s="85">
        <f t="shared" si="21"/>
        <v>0</v>
      </c>
      <c r="AI40" s="63">
        <f t="shared" si="22"/>
        <v>0</v>
      </c>
      <c r="AJ40" s="53">
        <f t="shared" si="23"/>
        <v>0</v>
      </c>
      <c r="AK40" s="54" t="str">
        <f t="shared" si="24"/>
        <v/>
      </c>
      <c r="AL40" s="85">
        <f t="shared" si="25"/>
        <v>0</v>
      </c>
      <c r="AM40" s="63">
        <f t="shared" si="26"/>
        <v>0</v>
      </c>
      <c r="AN40" s="53">
        <f t="shared" si="27"/>
        <v>0</v>
      </c>
      <c r="AO40" s="54" t="str">
        <f t="shared" si="28"/>
        <v/>
      </c>
      <c r="AP40" s="85">
        <f t="shared" si="29"/>
        <v>0</v>
      </c>
      <c r="AQ40" s="63">
        <f t="shared" si="30"/>
        <v>0</v>
      </c>
      <c r="AR40" s="53">
        <f t="shared" si="31"/>
        <v>0</v>
      </c>
      <c r="AS40" s="54" t="str">
        <f t="shared" si="32"/>
        <v/>
      </c>
      <c r="AT40" s="85">
        <f t="shared" si="33"/>
        <v>0</v>
      </c>
      <c r="AU40" s="63">
        <f t="shared" si="34"/>
        <v>0</v>
      </c>
      <c r="AV40" s="53">
        <f t="shared" si="35"/>
        <v>0</v>
      </c>
      <c r="AW40" s="54" t="str">
        <f t="shared" si="36"/>
        <v/>
      </c>
      <c r="AX40" s="85">
        <f t="shared" si="37"/>
        <v>0</v>
      </c>
      <c r="AY40" s="63">
        <f t="shared" si="38"/>
        <v>0</v>
      </c>
      <c r="AZ40" s="53">
        <f t="shared" si="39"/>
        <v>0</v>
      </c>
      <c r="BA40" s="54" t="str">
        <f t="shared" si="40"/>
        <v/>
      </c>
      <c r="BB40" s="85">
        <f t="shared" si="41"/>
        <v>0</v>
      </c>
      <c r="BC40" s="63">
        <f t="shared" si="42"/>
        <v>0</v>
      </c>
      <c r="BD40" s="53">
        <f t="shared" si="43"/>
        <v>0</v>
      </c>
      <c r="BE40" s="54" t="str">
        <f t="shared" si="44"/>
        <v/>
      </c>
      <c r="BF40" s="85">
        <f t="shared" si="45"/>
        <v>0</v>
      </c>
      <c r="BG40" s="63">
        <f t="shared" si="46"/>
        <v>0</v>
      </c>
      <c r="BH40" s="53">
        <f t="shared" si="47"/>
        <v>0</v>
      </c>
      <c r="BI40" s="54" t="str">
        <f t="shared" si="48"/>
        <v/>
      </c>
      <c r="BJ40" s="85">
        <f t="shared" si="49"/>
        <v>0</v>
      </c>
      <c r="BK40" s="63">
        <f t="shared" si="50"/>
        <v>0</v>
      </c>
      <c r="BL40" s="53">
        <f t="shared" si="51"/>
        <v>0</v>
      </c>
      <c r="BM40" s="54" t="str">
        <f t="shared" si="52"/>
        <v/>
      </c>
      <c r="BN40" s="85">
        <f t="shared" si="53"/>
        <v>0</v>
      </c>
      <c r="BO40" s="63">
        <f t="shared" si="54"/>
        <v>0</v>
      </c>
      <c r="BP40" s="53">
        <f t="shared" si="55"/>
        <v>0</v>
      </c>
      <c r="BQ40" s="54" t="str">
        <f t="shared" si="56"/>
        <v/>
      </c>
      <c r="BR40" s="85">
        <f t="shared" si="57"/>
        <v>0</v>
      </c>
      <c r="BS40" s="60">
        <f t="shared" si="1"/>
        <v>0</v>
      </c>
      <c r="BT40" s="59">
        <f t="shared" si="2"/>
        <v>0</v>
      </c>
      <c r="BU40" s="57"/>
      <c r="BV40" s="44"/>
      <c r="BZ40" s="44"/>
      <c r="CA40" s="44"/>
      <c r="CB40" s="44"/>
      <c r="CC40" s="274">
        <f t="shared" si="64"/>
        <v>0</v>
      </c>
      <c r="CD40" s="280" t="str">
        <f t="shared" si="65"/>
        <v>청년외</v>
      </c>
      <c r="CE40" s="44"/>
    </row>
    <row r="41" spans="1:83" ht="16.5" hidden="1" customHeight="1">
      <c r="A41" s="23">
        <f t="shared" si="63"/>
        <v>37</v>
      </c>
      <c r="B41" s="143" t="s">
        <v>5</v>
      </c>
      <c r="C41" s="169"/>
      <c r="D41" s="170"/>
      <c r="E41" s="156" t="str">
        <f t="shared" si="4"/>
        <v/>
      </c>
      <c r="F41" s="30" t="str">
        <f t="shared" si="5"/>
        <v/>
      </c>
      <c r="G41" s="31" t="str">
        <f t="shared" si="6"/>
        <v/>
      </c>
      <c r="H41" s="147" t="str">
        <f t="shared" si="7"/>
        <v/>
      </c>
      <c r="I41" s="150"/>
      <c r="J41" s="151"/>
      <c r="K41" s="33" t="str">
        <f t="shared" si="8"/>
        <v/>
      </c>
      <c r="L41" s="33">
        <f t="shared" si="0"/>
        <v>0</v>
      </c>
      <c r="M41" s="35" t="str">
        <f t="shared" si="9"/>
        <v/>
      </c>
      <c r="N41" s="108"/>
      <c r="O41" s="178"/>
      <c r="P41" s="179"/>
      <c r="Q41" s="106" t="s">
        <v>160</v>
      </c>
      <c r="R41" s="107" t="s">
        <v>160</v>
      </c>
      <c r="S41" s="43"/>
      <c r="T41" s="122" t="s">
        <v>160</v>
      </c>
      <c r="U41" s="122" t="s">
        <v>160</v>
      </c>
      <c r="V41" s="123" t="s">
        <v>160</v>
      </c>
      <c r="W41" s="63">
        <f t="shared" si="10"/>
        <v>0</v>
      </c>
      <c r="X41" s="53">
        <f t="shared" si="11"/>
        <v>0</v>
      </c>
      <c r="Y41" s="54" t="str">
        <f t="shared" si="12"/>
        <v/>
      </c>
      <c r="Z41" s="85">
        <f t="shared" si="13"/>
        <v>0</v>
      </c>
      <c r="AA41" s="63">
        <f t="shared" si="14"/>
        <v>0</v>
      </c>
      <c r="AB41" s="53">
        <f t="shared" si="15"/>
        <v>0</v>
      </c>
      <c r="AC41" s="54" t="str">
        <f t="shared" si="16"/>
        <v/>
      </c>
      <c r="AD41" s="85">
        <f t="shared" si="17"/>
        <v>0</v>
      </c>
      <c r="AE41" s="63">
        <f t="shared" si="18"/>
        <v>0</v>
      </c>
      <c r="AF41" s="53">
        <f t="shared" si="19"/>
        <v>0</v>
      </c>
      <c r="AG41" s="54" t="str">
        <f t="shared" si="20"/>
        <v/>
      </c>
      <c r="AH41" s="85">
        <f t="shared" si="21"/>
        <v>0</v>
      </c>
      <c r="AI41" s="63">
        <f t="shared" si="22"/>
        <v>0</v>
      </c>
      <c r="AJ41" s="53">
        <f t="shared" si="23"/>
        <v>0</v>
      </c>
      <c r="AK41" s="54" t="str">
        <f t="shared" si="24"/>
        <v/>
      </c>
      <c r="AL41" s="85">
        <f t="shared" si="25"/>
        <v>0</v>
      </c>
      <c r="AM41" s="63">
        <f t="shared" si="26"/>
        <v>0</v>
      </c>
      <c r="AN41" s="53">
        <f t="shared" si="27"/>
        <v>0</v>
      </c>
      <c r="AO41" s="54" t="str">
        <f t="shared" si="28"/>
        <v/>
      </c>
      <c r="AP41" s="85">
        <f t="shared" si="29"/>
        <v>0</v>
      </c>
      <c r="AQ41" s="63">
        <f t="shared" si="30"/>
        <v>0</v>
      </c>
      <c r="AR41" s="53">
        <f t="shared" si="31"/>
        <v>0</v>
      </c>
      <c r="AS41" s="54" t="str">
        <f t="shared" si="32"/>
        <v/>
      </c>
      <c r="AT41" s="85">
        <f t="shared" si="33"/>
        <v>0</v>
      </c>
      <c r="AU41" s="63">
        <f t="shared" si="34"/>
        <v>0</v>
      </c>
      <c r="AV41" s="53">
        <f t="shared" si="35"/>
        <v>0</v>
      </c>
      <c r="AW41" s="54" t="str">
        <f t="shared" si="36"/>
        <v/>
      </c>
      <c r="AX41" s="85">
        <f t="shared" si="37"/>
        <v>0</v>
      </c>
      <c r="AY41" s="63">
        <f t="shared" si="38"/>
        <v>0</v>
      </c>
      <c r="AZ41" s="53">
        <f t="shared" si="39"/>
        <v>0</v>
      </c>
      <c r="BA41" s="54" t="str">
        <f t="shared" si="40"/>
        <v/>
      </c>
      <c r="BB41" s="85">
        <f t="shared" si="41"/>
        <v>0</v>
      </c>
      <c r="BC41" s="63">
        <f t="shared" si="42"/>
        <v>0</v>
      </c>
      <c r="BD41" s="53">
        <f t="shared" si="43"/>
        <v>0</v>
      </c>
      <c r="BE41" s="54" t="str">
        <f t="shared" si="44"/>
        <v/>
      </c>
      <c r="BF41" s="85">
        <f t="shared" si="45"/>
        <v>0</v>
      </c>
      <c r="BG41" s="63">
        <f t="shared" si="46"/>
        <v>0</v>
      </c>
      <c r="BH41" s="53">
        <f t="shared" si="47"/>
        <v>0</v>
      </c>
      <c r="BI41" s="54" t="str">
        <f t="shared" si="48"/>
        <v/>
      </c>
      <c r="BJ41" s="85">
        <f t="shared" si="49"/>
        <v>0</v>
      </c>
      <c r="BK41" s="63">
        <f t="shared" si="50"/>
        <v>0</v>
      </c>
      <c r="BL41" s="53">
        <f t="shared" si="51"/>
        <v>0</v>
      </c>
      <c r="BM41" s="54" t="str">
        <f t="shared" si="52"/>
        <v/>
      </c>
      <c r="BN41" s="85">
        <f t="shared" si="53"/>
        <v>0</v>
      </c>
      <c r="BO41" s="63">
        <f t="shared" si="54"/>
        <v>0</v>
      </c>
      <c r="BP41" s="53">
        <f t="shared" si="55"/>
        <v>0</v>
      </c>
      <c r="BQ41" s="54" t="str">
        <f t="shared" si="56"/>
        <v/>
      </c>
      <c r="BR41" s="85">
        <f t="shared" si="57"/>
        <v>0</v>
      </c>
      <c r="BS41" s="60">
        <f t="shared" si="1"/>
        <v>0</v>
      </c>
      <c r="BT41" s="59">
        <f t="shared" si="2"/>
        <v>0</v>
      </c>
      <c r="BU41" s="57"/>
      <c r="BV41" s="44"/>
      <c r="BZ41" s="44"/>
      <c r="CA41" s="44"/>
      <c r="CB41" s="44"/>
      <c r="CC41" s="274">
        <f t="shared" si="64"/>
        <v>0</v>
      </c>
      <c r="CD41" s="280" t="str">
        <f t="shared" si="65"/>
        <v>청년외</v>
      </c>
      <c r="CE41" s="44"/>
    </row>
    <row r="42" spans="1:83" ht="16.5" hidden="1" customHeight="1">
      <c r="A42" s="23">
        <f t="shared" si="63"/>
        <v>38</v>
      </c>
      <c r="B42" s="143" t="s">
        <v>6</v>
      </c>
      <c r="C42" s="169"/>
      <c r="D42" s="170"/>
      <c r="E42" s="156" t="str">
        <f t="shared" si="4"/>
        <v/>
      </c>
      <c r="F42" s="30" t="str">
        <f t="shared" si="5"/>
        <v/>
      </c>
      <c r="G42" s="31" t="str">
        <f t="shared" si="6"/>
        <v/>
      </c>
      <c r="H42" s="147" t="str">
        <f t="shared" si="7"/>
        <v/>
      </c>
      <c r="I42" s="150"/>
      <c r="J42" s="151"/>
      <c r="K42" s="33" t="str">
        <f t="shared" si="8"/>
        <v/>
      </c>
      <c r="L42" s="33">
        <f t="shared" si="0"/>
        <v>0</v>
      </c>
      <c r="M42" s="35" t="str">
        <f t="shared" si="9"/>
        <v/>
      </c>
      <c r="N42" s="108"/>
      <c r="O42" s="178"/>
      <c r="P42" s="179"/>
      <c r="Q42" s="106" t="s">
        <v>160</v>
      </c>
      <c r="R42" s="107" t="s">
        <v>160</v>
      </c>
      <c r="S42" s="43"/>
      <c r="T42" s="122" t="s">
        <v>160</v>
      </c>
      <c r="U42" s="122" t="s">
        <v>160</v>
      </c>
      <c r="V42" s="123" t="s">
        <v>160</v>
      </c>
      <c r="W42" s="63">
        <f t="shared" si="10"/>
        <v>0</v>
      </c>
      <c r="X42" s="53">
        <f t="shared" si="11"/>
        <v>0</v>
      </c>
      <c r="Y42" s="54" t="str">
        <f t="shared" si="12"/>
        <v/>
      </c>
      <c r="Z42" s="85">
        <f t="shared" si="13"/>
        <v>0</v>
      </c>
      <c r="AA42" s="63">
        <f t="shared" si="14"/>
        <v>0</v>
      </c>
      <c r="AB42" s="53">
        <f t="shared" si="15"/>
        <v>0</v>
      </c>
      <c r="AC42" s="54" t="str">
        <f t="shared" si="16"/>
        <v/>
      </c>
      <c r="AD42" s="85">
        <f t="shared" si="17"/>
        <v>0</v>
      </c>
      <c r="AE42" s="63">
        <f t="shared" si="18"/>
        <v>0</v>
      </c>
      <c r="AF42" s="53">
        <f t="shared" si="19"/>
        <v>0</v>
      </c>
      <c r="AG42" s="54" t="str">
        <f t="shared" si="20"/>
        <v/>
      </c>
      <c r="AH42" s="85">
        <f t="shared" si="21"/>
        <v>0</v>
      </c>
      <c r="AI42" s="63">
        <f t="shared" si="22"/>
        <v>0</v>
      </c>
      <c r="AJ42" s="53">
        <f t="shared" si="23"/>
        <v>0</v>
      </c>
      <c r="AK42" s="54" t="str">
        <f t="shared" si="24"/>
        <v/>
      </c>
      <c r="AL42" s="85">
        <f t="shared" si="25"/>
        <v>0</v>
      </c>
      <c r="AM42" s="63">
        <f t="shared" si="26"/>
        <v>0</v>
      </c>
      <c r="AN42" s="53">
        <f t="shared" si="27"/>
        <v>0</v>
      </c>
      <c r="AO42" s="54" t="str">
        <f t="shared" si="28"/>
        <v/>
      </c>
      <c r="AP42" s="85">
        <f t="shared" si="29"/>
        <v>0</v>
      </c>
      <c r="AQ42" s="63">
        <f t="shared" si="30"/>
        <v>0</v>
      </c>
      <c r="AR42" s="53">
        <f t="shared" si="31"/>
        <v>0</v>
      </c>
      <c r="AS42" s="54" t="str">
        <f t="shared" si="32"/>
        <v/>
      </c>
      <c r="AT42" s="85">
        <f t="shared" si="33"/>
        <v>0</v>
      </c>
      <c r="AU42" s="63">
        <f t="shared" si="34"/>
        <v>0</v>
      </c>
      <c r="AV42" s="53">
        <f t="shared" si="35"/>
        <v>0</v>
      </c>
      <c r="AW42" s="54" t="str">
        <f t="shared" si="36"/>
        <v/>
      </c>
      <c r="AX42" s="85">
        <f t="shared" si="37"/>
        <v>0</v>
      </c>
      <c r="AY42" s="63">
        <f t="shared" si="38"/>
        <v>0</v>
      </c>
      <c r="AZ42" s="53">
        <f t="shared" si="39"/>
        <v>0</v>
      </c>
      <c r="BA42" s="54" t="str">
        <f t="shared" si="40"/>
        <v/>
      </c>
      <c r="BB42" s="85">
        <f t="shared" si="41"/>
        <v>0</v>
      </c>
      <c r="BC42" s="63">
        <f t="shared" si="42"/>
        <v>0</v>
      </c>
      <c r="BD42" s="53">
        <f t="shared" si="43"/>
        <v>0</v>
      </c>
      <c r="BE42" s="54" t="str">
        <f t="shared" si="44"/>
        <v/>
      </c>
      <c r="BF42" s="85">
        <f t="shared" si="45"/>
        <v>0</v>
      </c>
      <c r="BG42" s="63">
        <f t="shared" si="46"/>
        <v>0</v>
      </c>
      <c r="BH42" s="53">
        <f t="shared" si="47"/>
        <v>0</v>
      </c>
      <c r="BI42" s="54" t="str">
        <f t="shared" si="48"/>
        <v/>
      </c>
      <c r="BJ42" s="85">
        <f t="shared" si="49"/>
        <v>0</v>
      </c>
      <c r="BK42" s="63">
        <f t="shared" si="50"/>
        <v>0</v>
      </c>
      <c r="BL42" s="53">
        <f t="shared" si="51"/>
        <v>0</v>
      </c>
      <c r="BM42" s="54" t="str">
        <f t="shared" si="52"/>
        <v/>
      </c>
      <c r="BN42" s="85">
        <f t="shared" si="53"/>
        <v>0</v>
      </c>
      <c r="BO42" s="63">
        <f t="shared" si="54"/>
        <v>0</v>
      </c>
      <c r="BP42" s="53">
        <f t="shared" si="55"/>
        <v>0</v>
      </c>
      <c r="BQ42" s="54" t="str">
        <f t="shared" si="56"/>
        <v/>
      </c>
      <c r="BR42" s="85">
        <f t="shared" si="57"/>
        <v>0</v>
      </c>
      <c r="BS42" s="60">
        <f t="shared" si="1"/>
        <v>0</v>
      </c>
      <c r="BT42" s="59">
        <f t="shared" si="2"/>
        <v>0</v>
      </c>
      <c r="BU42" s="57"/>
      <c r="BV42" s="44"/>
      <c r="BZ42" s="44"/>
      <c r="CA42" s="44"/>
      <c r="CB42" s="44"/>
      <c r="CC42" s="274">
        <f t="shared" si="64"/>
        <v>0</v>
      </c>
      <c r="CD42" s="280" t="str">
        <f t="shared" si="65"/>
        <v>청년외</v>
      </c>
      <c r="CE42" s="44"/>
    </row>
    <row r="43" spans="1:83" ht="16.5" hidden="1" customHeight="1">
      <c r="A43" s="23">
        <f t="shared" si="63"/>
        <v>39</v>
      </c>
      <c r="B43" s="143" t="s">
        <v>7</v>
      </c>
      <c r="C43" s="169"/>
      <c r="D43" s="170"/>
      <c r="E43" s="156" t="str">
        <f t="shared" si="4"/>
        <v/>
      </c>
      <c r="F43" s="30" t="str">
        <f t="shared" si="5"/>
        <v/>
      </c>
      <c r="G43" s="31" t="str">
        <f t="shared" si="6"/>
        <v/>
      </c>
      <c r="H43" s="147" t="str">
        <f t="shared" si="7"/>
        <v/>
      </c>
      <c r="I43" s="150"/>
      <c r="J43" s="151"/>
      <c r="K43" s="33" t="str">
        <f t="shared" si="8"/>
        <v/>
      </c>
      <c r="L43" s="33">
        <f t="shared" si="0"/>
        <v>0</v>
      </c>
      <c r="M43" s="35" t="str">
        <f t="shared" si="9"/>
        <v/>
      </c>
      <c r="N43" s="108"/>
      <c r="O43" s="178"/>
      <c r="P43" s="179"/>
      <c r="Q43" s="106" t="s">
        <v>160</v>
      </c>
      <c r="R43" s="107" t="s">
        <v>160</v>
      </c>
      <c r="S43" s="43"/>
      <c r="T43" s="122" t="s">
        <v>160</v>
      </c>
      <c r="U43" s="122" t="s">
        <v>160</v>
      </c>
      <c r="V43" s="123" t="s">
        <v>160</v>
      </c>
      <c r="W43" s="63">
        <f t="shared" si="10"/>
        <v>0</v>
      </c>
      <c r="X43" s="53">
        <f t="shared" si="11"/>
        <v>0</v>
      </c>
      <c r="Y43" s="54" t="str">
        <f t="shared" si="12"/>
        <v/>
      </c>
      <c r="Z43" s="85">
        <f t="shared" si="13"/>
        <v>0</v>
      </c>
      <c r="AA43" s="63">
        <f t="shared" si="14"/>
        <v>0</v>
      </c>
      <c r="AB43" s="53">
        <f t="shared" si="15"/>
        <v>0</v>
      </c>
      <c r="AC43" s="54" t="str">
        <f t="shared" si="16"/>
        <v/>
      </c>
      <c r="AD43" s="85">
        <f t="shared" si="17"/>
        <v>0</v>
      </c>
      <c r="AE43" s="63">
        <f t="shared" si="18"/>
        <v>0</v>
      </c>
      <c r="AF43" s="53">
        <f t="shared" si="19"/>
        <v>0</v>
      </c>
      <c r="AG43" s="54" t="str">
        <f t="shared" si="20"/>
        <v/>
      </c>
      <c r="AH43" s="85">
        <f t="shared" si="21"/>
        <v>0</v>
      </c>
      <c r="AI43" s="63">
        <f t="shared" si="22"/>
        <v>0</v>
      </c>
      <c r="AJ43" s="53">
        <f t="shared" si="23"/>
        <v>0</v>
      </c>
      <c r="AK43" s="54" t="str">
        <f t="shared" si="24"/>
        <v/>
      </c>
      <c r="AL43" s="85">
        <f t="shared" si="25"/>
        <v>0</v>
      </c>
      <c r="AM43" s="63">
        <f t="shared" si="26"/>
        <v>0</v>
      </c>
      <c r="AN43" s="53">
        <f t="shared" si="27"/>
        <v>0</v>
      </c>
      <c r="AO43" s="54" t="str">
        <f t="shared" si="28"/>
        <v/>
      </c>
      <c r="AP43" s="85">
        <f t="shared" si="29"/>
        <v>0</v>
      </c>
      <c r="AQ43" s="63">
        <f t="shared" si="30"/>
        <v>0</v>
      </c>
      <c r="AR43" s="53">
        <f t="shared" si="31"/>
        <v>0</v>
      </c>
      <c r="AS43" s="54" t="str">
        <f t="shared" si="32"/>
        <v/>
      </c>
      <c r="AT43" s="85">
        <f t="shared" si="33"/>
        <v>0</v>
      </c>
      <c r="AU43" s="63">
        <f t="shared" si="34"/>
        <v>0</v>
      </c>
      <c r="AV43" s="53">
        <f t="shared" si="35"/>
        <v>0</v>
      </c>
      <c r="AW43" s="54" t="str">
        <f t="shared" si="36"/>
        <v/>
      </c>
      <c r="AX43" s="85">
        <f t="shared" si="37"/>
        <v>0</v>
      </c>
      <c r="AY43" s="63">
        <f t="shared" si="38"/>
        <v>0</v>
      </c>
      <c r="AZ43" s="53">
        <f t="shared" si="39"/>
        <v>0</v>
      </c>
      <c r="BA43" s="54" t="str">
        <f t="shared" si="40"/>
        <v/>
      </c>
      <c r="BB43" s="85">
        <f t="shared" si="41"/>
        <v>0</v>
      </c>
      <c r="BC43" s="63">
        <f t="shared" si="42"/>
        <v>0</v>
      </c>
      <c r="BD43" s="53">
        <f t="shared" si="43"/>
        <v>0</v>
      </c>
      <c r="BE43" s="54" t="str">
        <f t="shared" si="44"/>
        <v/>
      </c>
      <c r="BF43" s="85">
        <f t="shared" si="45"/>
        <v>0</v>
      </c>
      <c r="BG43" s="63">
        <f t="shared" si="46"/>
        <v>0</v>
      </c>
      <c r="BH43" s="53">
        <f t="shared" si="47"/>
        <v>0</v>
      </c>
      <c r="BI43" s="54" t="str">
        <f t="shared" si="48"/>
        <v/>
      </c>
      <c r="BJ43" s="85">
        <f t="shared" si="49"/>
        <v>0</v>
      </c>
      <c r="BK43" s="63">
        <f t="shared" si="50"/>
        <v>0</v>
      </c>
      <c r="BL43" s="53">
        <f t="shared" si="51"/>
        <v>0</v>
      </c>
      <c r="BM43" s="54" t="str">
        <f t="shared" si="52"/>
        <v/>
      </c>
      <c r="BN43" s="85">
        <f t="shared" si="53"/>
        <v>0</v>
      </c>
      <c r="BO43" s="63">
        <f t="shared" si="54"/>
        <v>0</v>
      </c>
      <c r="BP43" s="53">
        <f t="shared" si="55"/>
        <v>0</v>
      </c>
      <c r="BQ43" s="54" t="str">
        <f t="shared" si="56"/>
        <v/>
      </c>
      <c r="BR43" s="85">
        <f t="shared" si="57"/>
        <v>0</v>
      </c>
      <c r="BS43" s="60">
        <f t="shared" si="1"/>
        <v>0</v>
      </c>
      <c r="BT43" s="59">
        <f t="shared" si="2"/>
        <v>0</v>
      </c>
      <c r="BU43" s="57"/>
      <c r="BV43" s="44"/>
      <c r="BZ43" s="44"/>
      <c r="CA43" s="44"/>
      <c r="CB43" s="44"/>
      <c r="CC43" s="274">
        <f t="shared" si="64"/>
        <v>0</v>
      </c>
      <c r="CD43" s="280" t="str">
        <f t="shared" si="65"/>
        <v>청년외</v>
      </c>
      <c r="CE43" s="44"/>
    </row>
    <row r="44" spans="1:83" ht="16.5" hidden="1" customHeight="1">
      <c r="A44" s="23">
        <f t="shared" si="63"/>
        <v>40</v>
      </c>
      <c r="B44" s="143" t="s">
        <v>2</v>
      </c>
      <c r="C44" s="169"/>
      <c r="D44" s="170"/>
      <c r="E44" s="156" t="str">
        <f t="shared" si="4"/>
        <v/>
      </c>
      <c r="F44" s="30" t="str">
        <f t="shared" si="5"/>
        <v/>
      </c>
      <c r="G44" s="31" t="str">
        <f t="shared" si="6"/>
        <v/>
      </c>
      <c r="H44" s="147" t="str">
        <f t="shared" si="7"/>
        <v/>
      </c>
      <c r="I44" s="150"/>
      <c r="J44" s="151"/>
      <c r="K44" s="33" t="str">
        <f t="shared" si="8"/>
        <v/>
      </c>
      <c r="L44" s="33">
        <f t="shared" si="0"/>
        <v>0</v>
      </c>
      <c r="M44" s="35" t="str">
        <f t="shared" si="9"/>
        <v/>
      </c>
      <c r="N44" s="108"/>
      <c r="O44" s="178"/>
      <c r="P44" s="179"/>
      <c r="Q44" s="106" t="s">
        <v>160</v>
      </c>
      <c r="R44" s="107" t="s">
        <v>160</v>
      </c>
      <c r="S44" s="43"/>
      <c r="T44" s="122" t="s">
        <v>160</v>
      </c>
      <c r="U44" s="122" t="s">
        <v>160</v>
      </c>
      <c r="V44" s="123" t="s">
        <v>160</v>
      </c>
      <c r="W44" s="63">
        <f t="shared" si="10"/>
        <v>0</v>
      </c>
      <c r="X44" s="53">
        <f t="shared" si="11"/>
        <v>0</v>
      </c>
      <c r="Y44" s="54" t="str">
        <f t="shared" si="12"/>
        <v/>
      </c>
      <c r="Z44" s="85">
        <f t="shared" si="13"/>
        <v>0</v>
      </c>
      <c r="AA44" s="63">
        <f t="shared" si="14"/>
        <v>0</v>
      </c>
      <c r="AB44" s="53">
        <f t="shared" si="15"/>
        <v>0</v>
      </c>
      <c r="AC44" s="54" t="str">
        <f t="shared" si="16"/>
        <v/>
      </c>
      <c r="AD44" s="85">
        <f t="shared" si="17"/>
        <v>0</v>
      </c>
      <c r="AE44" s="63">
        <f t="shared" si="18"/>
        <v>0</v>
      </c>
      <c r="AF44" s="53">
        <f t="shared" si="19"/>
        <v>0</v>
      </c>
      <c r="AG44" s="54" t="str">
        <f t="shared" si="20"/>
        <v/>
      </c>
      <c r="AH44" s="85">
        <f t="shared" si="21"/>
        <v>0</v>
      </c>
      <c r="AI44" s="63">
        <f t="shared" si="22"/>
        <v>0</v>
      </c>
      <c r="AJ44" s="53">
        <f t="shared" si="23"/>
        <v>0</v>
      </c>
      <c r="AK44" s="54" t="str">
        <f t="shared" si="24"/>
        <v/>
      </c>
      <c r="AL44" s="85">
        <f t="shared" si="25"/>
        <v>0</v>
      </c>
      <c r="AM44" s="63">
        <f t="shared" si="26"/>
        <v>0</v>
      </c>
      <c r="AN44" s="53">
        <f t="shared" si="27"/>
        <v>0</v>
      </c>
      <c r="AO44" s="54" t="str">
        <f t="shared" si="28"/>
        <v/>
      </c>
      <c r="AP44" s="85">
        <f t="shared" si="29"/>
        <v>0</v>
      </c>
      <c r="AQ44" s="63">
        <f t="shared" si="30"/>
        <v>0</v>
      </c>
      <c r="AR44" s="53">
        <f t="shared" si="31"/>
        <v>0</v>
      </c>
      <c r="AS44" s="54" t="str">
        <f t="shared" si="32"/>
        <v/>
      </c>
      <c r="AT44" s="85">
        <f t="shared" si="33"/>
        <v>0</v>
      </c>
      <c r="AU44" s="63">
        <f t="shared" si="34"/>
        <v>0</v>
      </c>
      <c r="AV44" s="53">
        <f t="shared" si="35"/>
        <v>0</v>
      </c>
      <c r="AW44" s="54" t="str">
        <f t="shared" si="36"/>
        <v/>
      </c>
      <c r="AX44" s="85">
        <f t="shared" si="37"/>
        <v>0</v>
      </c>
      <c r="AY44" s="63">
        <f t="shared" si="38"/>
        <v>0</v>
      </c>
      <c r="AZ44" s="53">
        <f t="shared" si="39"/>
        <v>0</v>
      </c>
      <c r="BA44" s="54" t="str">
        <f t="shared" si="40"/>
        <v/>
      </c>
      <c r="BB44" s="85">
        <f t="shared" si="41"/>
        <v>0</v>
      </c>
      <c r="BC44" s="63">
        <f t="shared" si="42"/>
        <v>0</v>
      </c>
      <c r="BD44" s="53">
        <f t="shared" si="43"/>
        <v>0</v>
      </c>
      <c r="BE44" s="54" t="str">
        <f t="shared" si="44"/>
        <v/>
      </c>
      <c r="BF44" s="85">
        <f t="shared" si="45"/>
        <v>0</v>
      </c>
      <c r="BG44" s="63">
        <f t="shared" si="46"/>
        <v>0</v>
      </c>
      <c r="BH44" s="53">
        <f t="shared" si="47"/>
        <v>0</v>
      </c>
      <c r="BI44" s="54" t="str">
        <f t="shared" si="48"/>
        <v/>
      </c>
      <c r="BJ44" s="85">
        <f t="shared" si="49"/>
        <v>0</v>
      </c>
      <c r="BK44" s="63">
        <f t="shared" si="50"/>
        <v>0</v>
      </c>
      <c r="BL44" s="53">
        <f t="shared" si="51"/>
        <v>0</v>
      </c>
      <c r="BM44" s="54" t="str">
        <f t="shared" si="52"/>
        <v/>
      </c>
      <c r="BN44" s="85">
        <f t="shared" si="53"/>
        <v>0</v>
      </c>
      <c r="BO44" s="63">
        <f t="shared" si="54"/>
        <v>0</v>
      </c>
      <c r="BP44" s="53">
        <f t="shared" si="55"/>
        <v>0</v>
      </c>
      <c r="BQ44" s="54" t="str">
        <f t="shared" si="56"/>
        <v/>
      </c>
      <c r="BR44" s="85">
        <f t="shared" si="57"/>
        <v>0</v>
      </c>
      <c r="BS44" s="60">
        <f t="shared" si="1"/>
        <v>0</v>
      </c>
      <c r="BT44" s="59">
        <f t="shared" si="2"/>
        <v>0</v>
      </c>
      <c r="BU44" s="57"/>
      <c r="BV44" s="44"/>
      <c r="BZ44" s="44"/>
      <c r="CA44" s="44"/>
      <c r="CB44" s="44"/>
      <c r="CC44" s="274">
        <f t="shared" si="64"/>
        <v>0</v>
      </c>
      <c r="CD44" s="280" t="str">
        <f t="shared" si="65"/>
        <v>청년외</v>
      </c>
      <c r="CE44" s="44"/>
    </row>
    <row r="45" spans="1:83" ht="16.5" hidden="1" customHeight="1">
      <c r="A45" s="23">
        <f t="shared" si="63"/>
        <v>41</v>
      </c>
      <c r="B45" s="143" t="s">
        <v>3</v>
      </c>
      <c r="C45" s="171"/>
      <c r="D45" s="170"/>
      <c r="E45" s="156" t="str">
        <f t="shared" si="4"/>
        <v/>
      </c>
      <c r="F45" s="30" t="str">
        <f t="shared" si="5"/>
        <v/>
      </c>
      <c r="G45" s="31" t="str">
        <f t="shared" si="6"/>
        <v/>
      </c>
      <c r="H45" s="147" t="str">
        <f t="shared" si="7"/>
        <v/>
      </c>
      <c r="I45" s="152"/>
      <c r="J45" s="153"/>
      <c r="K45" s="33" t="str">
        <f t="shared" si="8"/>
        <v/>
      </c>
      <c r="L45" s="33">
        <f t="shared" si="0"/>
        <v>0</v>
      </c>
      <c r="M45" s="35" t="str">
        <f t="shared" si="9"/>
        <v/>
      </c>
      <c r="N45" s="108"/>
      <c r="O45" s="178"/>
      <c r="P45" s="179"/>
      <c r="Q45" s="106" t="s">
        <v>160</v>
      </c>
      <c r="R45" s="107" t="s">
        <v>160</v>
      </c>
      <c r="S45" s="43"/>
      <c r="T45" s="122" t="s">
        <v>160</v>
      </c>
      <c r="U45" s="122" t="s">
        <v>160</v>
      </c>
      <c r="V45" s="123" t="s">
        <v>160</v>
      </c>
      <c r="W45" s="63">
        <f t="shared" si="10"/>
        <v>0</v>
      </c>
      <c r="X45" s="53">
        <f t="shared" si="11"/>
        <v>0</v>
      </c>
      <c r="Y45" s="54" t="str">
        <f t="shared" si="12"/>
        <v/>
      </c>
      <c r="Z45" s="85">
        <f t="shared" si="13"/>
        <v>0</v>
      </c>
      <c r="AA45" s="63">
        <f t="shared" si="14"/>
        <v>0</v>
      </c>
      <c r="AB45" s="53">
        <f t="shared" si="15"/>
        <v>0</v>
      </c>
      <c r="AC45" s="54" t="str">
        <f t="shared" si="16"/>
        <v/>
      </c>
      <c r="AD45" s="85">
        <f t="shared" si="17"/>
        <v>0</v>
      </c>
      <c r="AE45" s="63">
        <f t="shared" si="18"/>
        <v>0</v>
      </c>
      <c r="AF45" s="53">
        <f t="shared" si="19"/>
        <v>0</v>
      </c>
      <c r="AG45" s="54" t="str">
        <f t="shared" si="20"/>
        <v/>
      </c>
      <c r="AH45" s="85">
        <f t="shared" si="21"/>
        <v>0</v>
      </c>
      <c r="AI45" s="63">
        <f t="shared" si="22"/>
        <v>0</v>
      </c>
      <c r="AJ45" s="53">
        <f t="shared" si="23"/>
        <v>0</v>
      </c>
      <c r="AK45" s="54" t="str">
        <f t="shared" si="24"/>
        <v/>
      </c>
      <c r="AL45" s="85">
        <f t="shared" si="25"/>
        <v>0</v>
      </c>
      <c r="AM45" s="63">
        <f t="shared" si="26"/>
        <v>0</v>
      </c>
      <c r="AN45" s="53">
        <f t="shared" si="27"/>
        <v>0</v>
      </c>
      <c r="AO45" s="54" t="str">
        <f t="shared" si="28"/>
        <v/>
      </c>
      <c r="AP45" s="85">
        <f t="shared" si="29"/>
        <v>0</v>
      </c>
      <c r="AQ45" s="63">
        <f t="shared" si="30"/>
        <v>0</v>
      </c>
      <c r="AR45" s="53">
        <f t="shared" si="31"/>
        <v>0</v>
      </c>
      <c r="AS45" s="54" t="str">
        <f t="shared" si="32"/>
        <v/>
      </c>
      <c r="AT45" s="85">
        <f t="shared" si="33"/>
        <v>0</v>
      </c>
      <c r="AU45" s="63">
        <f t="shared" si="34"/>
        <v>0</v>
      </c>
      <c r="AV45" s="53">
        <f t="shared" si="35"/>
        <v>0</v>
      </c>
      <c r="AW45" s="54" t="str">
        <f t="shared" si="36"/>
        <v/>
      </c>
      <c r="AX45" s="85">
        <f t="shared" si="37"/>
        <v>0</v>
      </c>
      <c r="AY45" s="63">
        <f t="shared" si="38"/>
        <v>0</v>
      </c>
      <c r="AZ45" s="53">
        <f t="shared" si="39"/>
        <v>0</v>
      </c>
      <c r="BA45" s="54" t="str">
        <f t="shared" si="40"/>
        <v/>
      </c>
      <c r="BB45" s="85">
        <f t="shared" si="41"/>
        <v>0</v>
      </c>
      <c r="BC45" s="63">
        <f t="shared" si="42"/>
        <v>0</v>
      </c>
      <c r="BD45" s="53">
        <f t="shared" si="43"/>
        <v>0</v>
      </c>
      <c r="BE45" s="54" t="str">
        <f t="shared" si="44"/>
        <v/>
      </c>
      <c r="BF45" s="85">
        <f t="shared" si="45"/>
        <v>0</v>
      </c>
      <c r="BG45" s="63">
        <f t="shared" si="46"/>
        <v>0</v>
      </c>
      <c r="BH45" s="53">
        <f t="shared" si="47"/>
        <v>0</v>
      </c>
      <c r="BI45" s="54" t="str">
        <f t="shared" si="48"/>
        <v/>
      </c>
      <c r="BJ45" s="85">
        <f t="shared" si="49"/>
        <v>0</v>
      </c>
      <c r="BK45" s="63">
        <f t="shared" si="50"/>
        <v>0</v>
      </c>
      <c r="BL45" s="53">
        <f t="shared" si="51"/>
        <v>0</v>
      </c>
      <c r="BM45" s="54" t="str">
        <f t="shared" si="52"/>
        <v/>
      </c>
      <c r="BN45" s="85">
        <f t="shared" si="53"/>
        <v>0</v>
      </c>
      <c r="BO45" s="63">
        <f t="shared" si="54"/>
        <v>0</v>
      </c>
      <c r="BP45" s="53">
        <f t="shared" si="55"/>
        <v>0</v>
      </c>
      <c r="BQ45" s="54" t="str">
        <f t="shared" si="56"/>
        <v/>
      </c>
      <c r="BR45" s="85">
        <f t="shared" si="57"/>
        <v>0</v>
      </c>
      <c r="BS45" s="60">
        <f t="shared" si="1"/>
        <v>0</v>
      </c>
      <c r="BT45" s="59">
        <f t="shared" si="2"/>
        <v>0</v>
      </c>
      <c r="BU45" s="57"/>
      <c r="BV45" s="44"/>
      <c r="BZ45" s="44"/>
      <c r="CA45" s="44"/>
      <c r="CB45" s="44"/>
      <c r="CC45" s="274">
        <f t="shared" si="64"/>
        <v>0</v>
      </c>
      <c r="CD45" s="280" t="str">
        <f t="shared" si="65"/>
        <v>청년외</v>
      </c>
      <c r="CE45" s="44"/>
    </row>
    <row r="46" spans="1:83" ht="16.5" hidden="1" customHeight="1">
      <c r="A46" s="23">
        <f t="shared" si="63"/>
        <v>42</v>
      </c>
      <c r="B46" s="143" t="s">
        <v>1</v>
      </c>
      <c r="C46" s="169"/>
      <c r="D46" s="170"/>
      <c r="E46" s="156" t="str">
        <f t="shared" si="4"/>
        <v/>
      </c>
      <c r="F46" s="30" t="str">
        <f t="shared" si="5"/>
        <v/>
      </c>
      <c r="G46" s="31" t="str">
        <f t="shared" si="6"/>
        <v/>
      </c>
      <c r="H46" s="147" t="str">
        <f t="shared" si="7"/>
        <v/>
      </c>
      <c r="I46" s="150"/>
      <c r="J46" s="151"/>
      <c r="K46" s="33" t="str">
        <f t="shared" si="8"/>
        <v/>
      </c>
      <c r="L46" s="33">
        <f t="shared" si="0"/>
        <v>0</v>
      </c>
      <c r="M46" s="35" t="str">
        <f t="shared" si="9"/>
        <v/>
      </c>
      <c r="N46" s="108"/>
      <c r="O46" s="178"/>
      <c r="P46" s="179"/>
      <c r="Q46" s="106" t="s">
        <v>160</v>
      </c>
      <c r="R46" s="107" t="s">
        <v>160</v>
      </c>
      <c r="S46" s="43"/>
      <c r="T46" s="122" t="s">
        <v>160</v>
      </c>
      <c r="U46" s="122" t="s">
        <v>160</v>
      </c>
      <c r="V46" s="123" t="s">
        <v>160</v>
      </c>
      <c r="W46" s="63">
        <f t="shared" si="10"/>
        <v>0</v>
      </c>
      <c r="X46" s="53">
        <f t="shared" si="11"/>
        <v>0</v>
      </c>
      <c r="Y46" s="54" t="str">
        <f t="shared" si="12"/>
        <v/>
      </c>
      <c r="Z46" s="85">
        <f t="shared" si="13"/>
        <v>0</v>
      </c>
      <c r="AA46" s="63">
        <f t="shared" si="14"/>
        <v>0</v>
      </c>
      <c r="AB46" s="53">
        <f t="shared" si="15"/>
        <v>0</v>
      </c>
      <c r="AC46" s="54" t="str">
        <f t="shared" si="16"/>
        <v/>
      </c>
      <c r="AD46" s="85">
        <f t="shared" si="17"/>
        <v>0</v>
      </c>
      <c r="AE46" s="63">
        <f t="shared" si="18"/>
        <v>0</v>
      </c>
      <c r="AF46" s="53">
        <f t="shared" si="19"/>
        <v>0</v>
      </c>
      <c r="AG46" s="54" t="str">
        <f t="shared" si="20"/>
        <v/>
      </c>
      <c r="AH46" s="85">
        <f t="shared" si="21"/>
        <v>0</v>
      </c>
      <c r="AI46" s="63">
        <f t="shared" si="22"/>
        <v>0</v>
      </c>
      <c r="AJ46" s="53">
        <f t="shared" si="23"/>
        <v>0</v>
      </c>
      <c r="AK46" s="54" t="str">
        <f t="shared" si="24"/>
        <v/>
      </c>
      <c r="AL46" s="85">
        <f t="shared" si="25"/>
        <v>0</v>
      </c>
      <c r="AM46" s="63">
        <f t="shared" si="26"/>
        <v>0</v>
      </c>
      <c r="AN46" s="53">
        <f t="shared" si="27"/>
        <v>0</v>
      </c>
      <c r="AO46" s="54" t="str">
        <f t="shared" si="28"/>
        <v/>
      </c>
      <c r="AP46" s="85">
        <f t="shared" si="29"/>
        <v>0</v>
      </c>
      <c r="AQ46" s="63">
        <f t="shared" si="30"/>
        <v>0</v>
      </c>
      <c r="AR46" s="53">
        <f t="shared" si="31"/>
        <v>0</v>
      </c>
      <c r="AS46" s="54" t="str">
        <f t="shared" si="32"/>
        <v/>
      </c>
      <c r="AT46" s="85">
        <f t="shared" si="33"/>
        <v>0</v>
      </c>
      <c r="AU46" s="63">
        <f t="shared" si="34"/>
        <v>0</v>
      </c>
      <c r="AV46" s="53">
        <f t="shared" si="35"/>
        <v>0</v>
      </c>
      <c r="AW46" s="54" t="str">
        <f t="shared" si="36"/>
        <v/>
      </c>
      <c r="AX46" s="85">
        <f t="shared" si="37"/>
        <v>0</v>
      </c>
      <c r="AY46" s="63">
        <f t="shared" si="38"/>
        <v>0</v>
      </c>
      <c r="AZ46" s="53">
        <f t="shared" si="39"/>
        <v>0</v>
      </c>
      <c r="BA46" s="54" t="str">
        <f t="shared" si="40"/>
        <v/>
      </c>
      <c r="BB46" s="85">
        <f t="shared" si="41"/>
        <v>0</v>
      </c>
      <c r="BC46" s="63">
        <f t="shared" si="42"/>
        <v>0</v>
      </c>
      <c r="BD46" s="53">
        <f t="shared" si="43"/>
        <v>0</v>
      </c>
      <c r="BE46" s="54" t="str">
        <f t="shared" si="44"/>
        <v/>
      </c>
      <c r="BF46" s="85">
        <f t="shared" si="45"/>
        <v>0</v>
      </c>
      <c r="BG46" s="63">
        <f t="shared" si="46"/>
        <v>0</v>
      </c>
      <c r="BH46" s="53">
        <f t="shared" si="47"/>
        <v>0</v>
      </c>
      <c r="BI46" s="54" t="str">
        <f t="shared" si="48"/>
        <v/>
      </c>
      <c r="BJ46" s="85">
        <f t="shared" si="49"/>
        <v>0</v>
      </c>
      <c r="BK46" s="63">
        <f t="shared" si="50"/>
        <v>0</v>
      </c>
      <c r="BL46" s="53">
        <f t="shared" si="51"/>
        <v>0</v>
      </c>
      <c r="BM46" s="54" t="str">
        <f t="shared" si="52"/>
        <v/>
      </c>
      <c r="BN46" s="85">
        <f t="shared" si="53"/>
        <v>0</v>
      </c>
      <c r="BO46" s="63">
        <f t="shared" si="54"/>
        <v>0</v>
      </c>
      <c r="BP46" s="53">
        <f t="shared" si="55"/>
        <v>0</v>
      </c>
      <c r="BQ46" s="54" t="str">
        <f t="shared" si="56"/>
        <v/>
      </c>
      <c r="BR46" s="85">
        <f t="shared" si="57"/>
        <v>0</v>
      </c>
      <c r="BS46" s="60">
        <f t="shared" si="1"/>
        <v>0</v>
      </c>
      <c r="BT46" s="59">
        <f t="shared" si="2"/>
        <v>0</v>
      </c>
      <c r="BU46" s="57"/>
      <c r="BV46" s="44"/>
      <c r="BZ46" s="44"/>
      <c r="CA46" s="44"/>
      <c r="CB46" s="44"/>
      <c r="CC46" s="274">
        <f t="shared" si="64"/>
        <v>0</v>
      </c>
      <c r="CD46" s="280" t="str">
        <f t="shared" si="65"/>
        <v>청년외</v>
      </c>
      <c r="CE46" s="44"/>
    </row>
    <row r="47" spans="1:83" ht="16.5" hidden="1" customHeight="1" thickBot="1">
      <c r="A47" s="23">
        <f t="shared" si="63"/>
        <v>43</v>
      </c>
      <c r="B47" s="143" t="s">
        <v>4</v>
      </c>
      <c r="C47" s="169"/>
      <c r="D47" s="170"/>
      <c r="E47" s="156" t="str">
        <f t="shared" si="4"/>
        <v/>
      </c>
      <c r="F47" s="30" t="str">
        <f t="shared" si="5"/>
        <v/>
      </c>
      <c r="G47" s="31" t="str">
        <f t="shared" si="6"/>
        <v/>
      </c>
      <c r="H47" s="147" t="str">
        <f t="shared" si="7"/>
        <v/>
      </c>
      <c r="I47" s="150"/>
      <c r="J47" s="151"/>
      <c r="K47" s="33" t="str">
        <f t="shared" si="8"/>
        <v/>
      </c>
      <c r="L47" s="33">
        <f t="shared" si="0"/>
        <v>0</v>
      </c>
      <c r="M47" s="35" t="str">
        <f t="shared" si="9"/>
        <v/>
      </c>
      <c r="N47" s="108"/>
      <c r="O47" s="180"/>
      <c r="P47" s="181"/>
      <c r="Q47" s="106" t="s">
        <v>160</v>
      </c>
      <c r="R47" s="107" t="s">
        <v>160</v>
      </c>
      <c r="S47" s="43"/>
      <c r="T47" s="122" t="s">
        <v>160</v>
      </c>
      <c r="U47" s="122" t="s">
        <v>160</v>
      </c>
      <c r="V47" s="123" t="s">
        <v>160</v>
      </c>
      <c r="W47" s="63">
        <f t="shared" si="10"/>
        <v>0</v>
      </c>
      <c r="X47" s="53">
        <f t="shared" si="11"/>
        <v>0</v>
      </c>
      <c r="Y47" s="54" t="str">
        <f t="shared" si="12"/>
        <v/>
      </c>
      <c r="Z47" s="85">
        <f t="shared" si="13"/>
        <v>0</v>
      </c>
      <c r="AA47" s="63">
        <f t="shared" si="14"/>
        <v>0</v>
      </c>
      <c r="AB47" s="53">
        <f t="shared" si="15"/>
        <v>0</v>
      </c>
      <c r="AC47" s="54" t="str">
        <f t="shared" si="16"/>
        <v/>
      </c>
      <c r="AD47" s="85">
        <f t="shared" si="17"/>
        <v>0</v>
      </c>
      <c r="AE47" s="63">
        <f t="shared" si="18"/>
        <v>0</v>
      </c>
      <c r="AF47" s="53">
        <f t="shared" si="19"/>
        <v>0</v>
      </c>
      <c r="AG47" s="54" t="str">
        <f t="shared" si="20"/>
        <v/>
      </c>
      <c r="AH47" s="85">
        <f t="shared" si="21"/>
        <v>0</v>
      </c>
      <c r="AI47" s="63">
        <f t="shared" si="22"/>
        <v>0</v>
      </c>
      <c r="AJ47" s="53">
        <f t="shared" si="23"/>
        <v>0</v>
      </c>
      <c r="AK47" s="54" t="str">
        <f t="shared" si="24"/>
        <v/>
      </c>
      <c r="AL47" s="85">
        <f t="shared" si="25"/>
        <v>0</v>
      </c>
      <c r="AM47" s="63">
        <f t="shared" si="26"/>
        <v>0</v>
      </c>
      <c r="AN47" s="53">
        <f t="shared" si="27"/>
        <v>0</v>
      </c>
      <c r="AO47" s="54" t="str">
        <f t="shared" si="28"/>
        <v/>
      </c>
      <c r="AP47" s="85">
        <f t="shared" si="29"/>
        <v>0</v>
      </c>
      <c r="AQ47" s="63">
        <f t="shared" si="30"/>
        <v>0</v>
      </c>
      <c r="AR47" s="53">
        <f t="shared" si="31"/>
        <v>0</v>
      </c>
      <c r="AS47" s="54" t="str">
        <f t="shared" si="32"/>
        <v/>
      </c>
      <c r="AT47" s="85">
        <f t="shared" si="33"/>
        <v>0</v>
      </c>
      <c r="AU47" s="63">
        <f t="shared" si="34"/>
        <v>0</v>
      </c>
      <c r="AV47" s="53">
        <f t="shared" si="35"/>
        <v>0</v>
      </c>
      <c r="AW47" s="54" t="str">
        <f t="shared" si="36"/>
        <v/>
      </c>
      <c r="AX47" s="85">
        <f t="shared" si="37"/>
        <v>0</v>
      </c>
      <c r="AY47" s="63">
        <f t="shared" si="38"/>
        <v>0</v>
      </c>
      <c r="AZ47" s="53">
        <f t="shared" si="39"/>
        <v>0</v>
      </c>
      <c r="BA47" s="54" t="str">
        <f t="shared" si="40"/>
        <v/>
      </c>
      <c r="BB47" s="85">
        <f t="shared" si="41"/>
        <v>0</v>
      </c>
      <c r="BC47" s="63">
        <f t="shared" si="42"/>
        <v>0</v>
      </c>
      <c r="BD47" s="53">
        <f t="shared" si="43"/>
        <v>0</v>
      </c>
      <c r="BE47" s="54" t="str">
        <f t="shared" si="44"/>
        <v/>
      </c>
      <c r="BF47" s="85">
        <f t="shared" si="45"/>
        <v>0</v>
      </c>
      <c r="BG47" s="63">
        <f t="shared" si="46"/>
        <v>0</v>
      </c>
      <c r="BH47" s="53">
        <f t="shared" si="47"/>
        <v>0</v>
      </c>
      <c r="BI47" s="54" t="str">
        <f t="shared" si="48"/>
        <v/>
      </c>
      <c r="BJ47" s="85">
        <f t="shared" si="49"/>
        <v>0</v>
      </c>
      <c r="BK47" s="63">
        <f t="shared" si="50"/>
        <v>0</v>
      </c>
      <c r="BL47" s="53">
        <f t="shared" si="51"/>
        <v>0</v>
      </c>
      <c r="BM47" s="54" t="str">
        <f t="shared" si="52"/>
        <v/>
      </c>
      <c r="BN47" s="85">
        <f t="shared" si="53"/>
        <v>0</v>
      </c>
      <c r="BO47" s="63">
        <f t="shared" si="54"/>
        <v>0</v>
      </c>
      <c r="BP47" s="53">
        <f t="shared" si="55"/>
        <v>0</v>
      </c>
      <c r="BQ47" s="54" t="str">
        <f t="shared" si="56"/>
        <v/>
      </c>
      <c r="BR47" s="85">
        <f t="shared" si="57"/>
        <v>0</v>
      </c>
      <c r="BS47" s="60">
        <f t="shared" si="1"/>
        <v>0</v>
      </c>
      <c r="BT47" s="59">
        <f t="shared" si="2"/>
        <v>0</v>
      </c>
      <c r="BU47" s="57"/>
      <c r="BV47" s="44"/>
      <c r="BZ47" s="44"/>
      <c r="CA47" s="44"/>
      <c r="CB47" s="44"/>
      <c r="CC47" s="274">
        <f t="shared" si="64"/>
        <v>0</v>
      </c>
      <c r="CD47" s="280" t="str">
        <f t="shared" si="65"/>
        <v>청년외</v>
      </c>
      <c r="CE47" s="44"/>
    </row>
    <row r="48" spans="1:83" ht="16.5" hidden="1" customHeight="1">
      <c r="A48" s="23">
        <f t="shared" si="63"/>
        <v>44</v>
      </c>
      <c r="B48" s="143" t="s">
        <v>5</v>
      </c>
      <c r="C48" s="169"/>
      <c r="D48" s="170"/>
      <c r="E48" s="156" t="str">
        <f t="shared" si="4"/>
        <v/>
      </c>
      <c r="F48" s="30" t="str">
        <f t="shared" si="5"/>
        <v/>
      </c>
      <c r="G48" s="31" t="str">
        <f t="shared" si="6"/>
        <v/>
      </c>
      <c r="H48" s="147" t="str">
        <f t="shared" si="7"/>
        <v/>
      </c>
      <c r="I48" s="150"/>
      <c r="J48" s="151"/>
      <c r="K48" s="33" t="str">
        <f t="shared" si="8"/>
        <v/>
      </c>
      <c r="L48" s="33">
        <f t="shared" si="0"/>
        <v>0</v>
      </c>
      <c r="M48" s="35" t="str">
        <f t="shared" si="9"/>
        <v/>
      </c>
      <c r="N48" s="108"/>
      <c r="O48" s="178"/>
      <c r="P48" s="179"/>
      <c r="Q48" s="106" t="s">
        <v>160</v>
      </c>
      <c r="R48" s="107" t="s">
        <v>160</v>
      </c>
      <c r="S48" s="43"/>
      <c r="T48" s="122" t="s">
        <v>160</v>
      </c>
      <c r="U48" s="122" t="s">
        <v>160</v>
      </c>
      <c r="V48" s="123" t="s">
        <v>160</v>
      </c>
      <c r="W48" s="63">
        <f t="shared" si="10"/>
        <v>0</v>
      </c>
      <c r="X48" s="53">
        <f t="shared" si="11"/>
        <v>0</v>
      </c>
      <c r="Y48" s="54" t="str">
        <f t="shared" si="12"/>
        <v/>
      </c>
      <c r="Z48" s="85">
        <f t="shared" si="13"/>
        <v>0</v>
      </c>
      <c r="AA48" s="63">
        <f t="shared" si="14"/>
        <v>0</v>
      </c>
      <c r="AB48" s="53">
        <f t="shared" si="15"/>
        <v>0</v>
      </c>
      <c r="AC48" s="54" t="str">
        <f t="shared" si="16"/>
        <v/>
      </c>
      <c r="AD48" s="85">
        <f t="shared" si="17"/>
        <v>0</v>
      </c>
      <c r="AE48" s="63">
        <f t="shared" si="18"/>
        <v>0</v>
      </c>
      <c r="AF48" s="53">
        <f t="shared" si="19"/>
        <v>0</v>
      </c>
      <c r="AG48" s="54" t="str">
        <f t="shared" si="20"/>
        <v/>
      </c>
      <c r="AH48" s="85">
        <f t="shared" si="21"/>
        <v>0</v>
      </c>
      <c r="AI48" s="63">
        <f t="shared" si="22"/>
        <v>0</v>
      </c>
      <c r="AJ48" s="53">
        <f t="shared" si="23"/>
        <v>0</v>
      </c>
      <c r="AK48" s="54" t="str">
        <f t="shared" si="24"/>
        <v/>
      </c>
      <c r="AL48" s="85">
        <f t="shared" si="25"/>
        <v>0</v>
      </c>
      <c r="AM48" s="63">
        <f t="shared" si="26"/>
        <v>0</v>
      </c>
      <c r="AN48" s="53">
        <f t="shared" si="27"/>
        <v>0</v>
      </c>
      <c r="AO48" s="54" t="str">
        <f t="shared" si="28"/>
        <v/>
      </c>
      <c r="AP48" s="85">
        <f t="shared" si="29"/>
        <v>0</v>
      </c>
      <c r="AQ48" s="63">
        <f t="shared" si="30"/>
        <v>0</v>
      </c>
      <c r="AR48" s="53">
        <f t="shared" si="31"/>
        <v>0</v>
      </c>
      <c r="AS48" s="54" t="str">
        <f t="shared" si="32"/>
        <v/>
      </c>
      <c r="AT48" s="85">
        <f t="shared" si="33"/>
        <v>0</v>
      </c>
      <c r="AU48" s="63">
        <f t="shared" si="34"/>
        <v>0</v>
      </c>
      <c r="AV48" s="53">
        <f t="shared" si="35"/>
        <v>0</v>
      </c>
      <c r="AW48" s="54" t="str">
        <f t="shared" si="36"/>
        <v/>
      </c>
      <c r="AX48" s="85">
        <f t="shared" si="37"/>
        <v>0</v>
      </c>
      <c r="AY48" s="63">
        <f t="shared" si="38"/>
        <v>0</v>
      </c>
      <c r="AZ48" s="53">
        <f t="shared" si="39"/>
        <v>0</v>
      </c>
      <c r="BA48" s="54" t="str">
        <f t="shared" si="40"/>
        <v/>
      </c>
      <c r="BB48" s="85">
        <f t="shared" si="41"/>
        <v>0</v>
      </c>
      <c r="BC48" s="63">
        <f t="shared" si="42"/>
        <v>0</v>
      </c>
      <c r="BD48" s="53">
        <f t="shared" si="43"/>
        <v>0</v>
      </c>
      <c r="BE48" s="54" t="str">
        <f t="shared" si="44"/>
        <v/>
      </c>
      <c r="BF48" s="85">
        <f t="shared" si="45"/>
        <v>0</v>
      </c>
      <c r="BG48" s="63">
        <f t="shared" si="46"/>
        <v>0</v>
      </c>
      <c r="BH48" s="53">
        <f t="shared" si="47"/>
        <v>0</v>
      </c>
      <c r="BI48" s="54" t="str">
        <f t="shared" si="48"/>
        <v/>
      </c>
      <c r="BJ48" s="85">
        <f t="shared" si="49"/>
        <v>0</v>
      </c>
      <c r="BK48" s="63">
        <f t="shared" si="50"/>
        <v>0</v>
      </c>
      <c r="BL48" s="53">
        <f t="shared" si="51"/>
        <v>0</v>
      </c>
      <c r="BM48" s="54" t="str">
        <f t="shared" si="52"/>
        <v/>
      </c>
      <c r="BN48" s="85">
        <f t="shared" si="53"/>
        <v>0</v>
      </c>
      <c r="BO48" s="63">
        <f t="shared" si="54"/>
        <v>0</v>
      </c>
      <c r="BP48" s="53">
        <f t="shared" si="55"/>
        <v>0</v>
      </c>
      <c r="BQ48" s="54" t="str">
        <f t="shared" si="56"/>
        <v/>
      </c>
      <c r="BR48" s="85">
        <f t="shared" si="57"/>
        <v>0</v>
      </c>
      <c r="BS48" s="60">
        <f t="shared" si="1"/>
        <v>0</v>
      </c>
      <c r="BT48" s="59">
        <f t="shared" si="2"/>
        <v>0</v>
      </c>
      <c r="BU48" s="57"/>
      <c r="BV48" s="44"/>
      <c r="BZ48" s="44"/>
      <c r="CA48" s="44"/>
      <c r="CB48" s="44"/>
      <c r="CC48" s="274">
        <f t="shared" si="64"/>
        <v>0</v>
      </c>
      <c r="CD48" s="280" t="str">
        <f t="shared" si="65"/>
        <v>청년외</v>
      </c>
      <c r="CE48" s="44"/>
    </row>
    <row r="49" spans="1:83" ht="16.5" hidden="1" customHeight="1">
      <c r="A49" s="23">
        <f t="shared" si="63"/>
        <v>45</v>
      </c>
      <c r="B49" s="143" t="s">
        <v>6</v>
      </c>
      <c r="C49" s="169"/>
      <c r="D49" s="170"/>
      <c r="E49" s="156" t="str">
        <f t="shared" si="4"/>
        <v/>
      </c>
      <c r="F49" s="30" t="str">
        <f t="shared" si="5"/>
        <v/>
      </c>
      <c r="G49" s="31" t="str">
        <f t="shared" si="6"/>
        <v/>
      </c>
      <c r="H49" s="147" t="str">
        <f t="shared" si="7"/>
        <v/>
      </c>
      <c r="I49" s="150"/>
      <c r="J49" s="151"/>
      <c r="K49" s="33" t="str">
        <f t="shared" si="8"/>
        <v/>
      </c>
      <c r="L49" s="33">
        <f t="shared" si="0"/>
        <v>0</v>
      </c>
      <c r="M49" s="35" t="str">
        <f t="shared" si="9"/>
        <v/>
      </c>
      <c r="N49" s="108"/>
      <c r="O49" s="178"/>
      <c r="P49" s="179"/>
      <c r="Q49" s="106" t="s">
        <v>160</v>
      </c>
      <c r="R49" s="107" t="s">
        <v>160</v>
      </c>
      <c r="S49" s="43"/>
      <c r="T49" s="122" t="s">
        <v>160</v>
      </c>
      <c r="U49" s="122" t="s">
        <v>160</v>
      </c>
      <c r="V49" s="123" t="s">
        <v>160</v>
      </c>
      <c r="W49" s="63">
        <f t="shared" si="10"/>
        <v>0</v>
      </c>
      <c r="X49" s="53">
        <f t="shared" si="11"/>
        <v>0</v>
      </c>
      <c r="Y49" s="54" t="str">
        <f t="shared" si="12"/>
        <v/>
      </c>
      <c r="Z49" s="85">
        <f t="shared" si="13"/>
        <v>0</v>
      </c>
      <c r="AA49" s="63">
        <f t="shared" si="14"/>
        <v>0</v>
      </c>
      <c r="AB49" s="53">
        <f t="shared" si="15"/>
        <v>0</v>
      </c>
      <c r="AC49" s="54" t="str">
        <f t="shared" si="16"/>
        <v/>
      </c>
      <c r="AD49" s="85">
        <f t="shared" si="17"/>
        <v>0</v>
      </c>
      <c r="AE49" s="63">
        <f t="shared" si="18"/>
        <v>0</v>
      </c>
      <c r="AF49" s="53">
        <f t="shared" si="19"/>
        <v>0</v>
      </c>
      <c r="AG49" s="54" t="str">
        <f t="shared" si="20"/>
        <v/>
      </c>
      <c r="AH49" s="85">
        <f t="shared" si="21"/>
        <v>0</v>
      </c>
      <c r="AI49" s="63">
        <f t="shared" si="22"/>
        <v>0</v>
      </c>
      <c r="AJ49" s="53">
        <f t="shared" si="23"/>
        <v>0</v>
      </c>
      <c r="AK49" s="54" t="str">
        <f t="shared" si="24"/>
        <v/>
      </c>
      <c r="AL49" s="85">
        <f t="shared" si="25"/>
        <v>0</v>
      </c>
      <c r="AM49" s="63">
        <f t="shared" si="26"/>
        <v>0</v>
      </c>
      <c r="AN49" s="53">
        <f t="shared" si="27"/>
        <v>0</v>
      </c>
      <c r="AO49" s="54" t="str">
        <f t="shared" si="28"/>
        <v/>
      </c>
      <c r="AP49" s="85">
        <f t="shared" si="29"/>
        <v>0</v>
      </c>
      <c r="AQ49" s="63">
        <f t="shared" si="30"/>
        <v>0</v>
      </c>
      <c r="AR49" s="53">
        <f t="shared" si="31"/>
        <v>0</v>
      </c>
      <c r="AS49" s="54" t="str">
        <f t="shared" si="32"/>
        <v/>
      </c>
      <c r="AT49" s="85">
        <f t="shared" si="33"/>
        <v>0</v>
      </c>
      <c r="AU49" s="63">
        <f t="shared" si="34"/>
        <v>0</v>
      </c>
      <c r="AV49" s="53">
        <f t="shared" si="35"/>
        <v>0</v>
      </c>
      <c r="AW49" s="54" t="str">
        <f t="shared" si="36"/>
        <v/>
      </c>
      <c r="AX49" s="85">
        <f t="shared" si="37"/>
        <v>0</v>
      </c>
      <c r="AY49" s="63">
        <f t="shared" si="38"/>
        <v>0</v>
      </c>
      <c r="AZ49" s="53">
        <f t="shared" si="39"/>
        <v>0</v>
      </c>
      <c r="BA49" s="54" t="str">
        <f t="shared" si="40"/>
        <v/>
      </c>
      <c r="BB49" s="85">
        <f t="shared" si="41"/>
        <v>0</v>
      </c>
      <c r="BC49" s="63">
        <f t="shared" si="42"/>
        <v>0</v>
      </c>
      <c r="BD49" s="53">
        <f t="shared" si="43"/>
        <v>0</v>
      </c>
      <c r="BE49" s="54" t="str">
        <f t="shared" si="44"/>
        <v/>
      </c>
      <c r="BF49" s="85">
        <f t="shared" si="45"/>
        <v>0</v>
      </c>
      <c r="BG49" s="63">
        <f t="shared" si="46"/>
        <v>0</v>
      </c>
      <c r="BH49" s="53">
        <f t="shared" si="47"/>
        <v>0</v>
      </c>
      <c r="BI49" s="54" t="str">
        <f t="shared" si="48"/>
        <v/>
      </c>
      <c r="BJ49" s="85">
        <f t="shared" si="49"/>
        <v>0</v>
      </c>
      <c r="BK49" s="63">
        <f t="shared" si="50"/>
        <v>0</v>
      </c>
      <c r="BL49" s="53">
        <f t="shared" si="51"/>
        <v>0</v>
      </c>
      <c r="BM49" s="54" t="str">
        <f t="shared" si="52"/>
        <v/>
      </c>
      <c r="BN49" s="85">
        <f t="shared" si="53"/>
        <v>0</v>
      </c>
      <c r="BO49" s="63">
        <f t="shared" si="54"/>
        <v>0</v>
      </c>
      <c r="BP49" s="53">
        <f t="shared" si="55"/>
        <v>0</v>
      </c>
      <c r="BQ49" s="54" t="str">
        <f t="shared" si="56"/>
        <v/>
      </c>
      <c r="BR49" s="85">
        <f t="shared" si="57"/>
        <v>0</v>
      </c>
      <c r="BS49" s="60">
        <f t="shared" si="1"/>
        <v>0</v>
      </c>
      <c r="BT49" s="59">
        <f t="shared" si="2"/>
        <v>0</v>
      </c>
      <c r="BU49" s="57"/>
      <c r="BV49" s="44"/>
      <c r="BZ49" s="44"/>
      <c r="CA49" s="44"/>
      <c r="CB49" s="44"/>
      <c r="CC49" s="274">
        <f t="shared" si="64"/>
        <v>0</v>
      </c>
      <c r="CD49" s="280" t="str">
        <f t="shared" si="65"/>
        <v>청년외</v>
      </c>
      <c r="CE49" s="44"/>
    </row>
    <row r="50" spans="1:83" ht="16.5" hidden="1" customHeight="1">
      <c r="A50" s="23">
        <f t="shared" si="63"/>
        <v>46</v>
      </c>
      <c r="B50" s="143" t="s">
        <v>7</v>
      </c>
      <c r="C50" s="169"/>
      <c r="D50" s="170"/>
      <c r="E50" s="156" t="str">
        <f t="shared" si="4"/>
        <v/>
      </c>
      <c r="F50" s="30" t="str">
        <f t="shared" si="5"/>
        <v/>
      </c>
      <c r="G50" s="31" t="str">
        <f t="shared" si="6"/>
        <v/>
      </c>
      <c r="H50" s="147" t="str">
        <f t="shared" si="7"/>
        <v/>
      </c>
      <c r="I50" s="150"/>
      <c r="J50" s="151"/>
      <c r="K50" s="33" t="str">
        <f t="shared" si="8"/>
        <v/>
      </c>
      <c r="L50" s="33">
        <f t="shared" si="0"/>
        <v>0</v>
      </c>
      <c r="M50" s="35" t="str">
        <f t="shared" si="9"/>
        <v/>
      </c>
      <c r="N50" s="108"/>
      <c r="O50" s="178"/>
      <c r="P50" s="179"/>
      <c r="Q50" s="106" t="s">
        <v>160</v>
      </c>
      <c r="R50" s="107" t="s">
        <v>160</v>
      </c>
      <c r="S50" s="43"/>
      <c r="T50" s="122" t="s">
        <v>160</v>
      </c>
      <c r="U50" s="122" t="s">
        <v>160</v>
      </c>
      <c r="V50" s="123" t="s">
        <v>160</v>
      </c>
      <c r="W50" s="63">
        <f t="shared" si="10"/>
        <v>0</v>
      </c>
      <c r="X50" s="53">
        <f t="shared" si="11"/>
        <v>0</v>
      </c>
      <c r="Y50" s="54" t="str">
        <f t="shared" si="12"/>
        <v/>
      </c>
      <c r="Z50" s="85">
        <f t="shared" si="13"/>
        <v>0</v>
      </c>
      <c r="AA50" s="63">
        <f t="shared" si="14"/>
        <v>0</v>
      </c>
      <c r="AB50" s="53">
        <f t="shared" si="15"/>
        <v>0</v>
      </c>
      <c r="AC50" s="54" t="str">
        <f t="shared" si="16"/>
        <v/>
      </c>
      <c r="AD50" s="85">
        <f t="shared" si="17"/>
        <v>0</v>
      </c>
      <c r="AE50" s="63">
        <f t="shared" si="18"/>
        <v>0</v>
      </c>
      <c r="AF50" s="53">
        <f t="shared" si="19"/>
        <v>0</v>
      </c>
      <c r="AG50" s="54" t="str">
        <f t="shared" si="20"/>
        <v/>
      </c>
      <c r="AH50" s="85">
        <f t="shared" si="21"/>
        <v>0</v>
      </c>
      <c r="AI50" s="63">
        <f t="shared" si="22"/>
        <v>0</v>
      </c>
      <c r="AJ50" s="53">
        <f t="shared" si="23"/>
        <v>0</v>
      </c>
      <c r="AK50" s="54" t="str">
        <f t="shared" si="24"/>
        <v/>
      </c>
      <c r="AL50" s="85">
        <f t="shared" si="25"/>
        <v>0</v>
      </c>
      <c r="AM50" s="63">
        <f t="shared" si="26"/>
        <v>0</v>
      </c>
      <c r="AN50" s="53">
        <f t="shared" si="27"/>
        <v>0</v>
      </c>
      <c r="AO50" s="54" t="str">
        <f t="shared" si="28"/>
        <v/>
      </c>
      <c r="AP50" s="85">
        <f t="shared" si="29"/>
        <v>0</v>
      </c>
      <c r="AQ50" s="63">
        <f t="shared" si="30"/>
        <v>0</v>
      </c>
      <c r="AR50" s="53">
        <f t="shared" si="31"/>
        <v>0</v>
      </c>
      <c r="AS50" s="54" t="str">
        <f t="shared" si="32"/>
        <v/>
      </c>
      <c r="AT50" s="85">
        <f t="shared" si="33"/>
        <v>0</v>
      </c>
      <c r="AU50" s="63">
        <f t="shared" si="34"/>
        <v>0</v>
      </c>
      <c r="AV50" s="53">
        <f t="shared" si="35"/>
        <v>0</v>
      </c>
      <c r="AW50" s="54" t="str">
        <f t="shared" si="36"/>
        <v/>
      </c>
      <c r="AX50" s="85">
        <f t="shared" si="37"/>
        <v>0</v>
      </c>
      <c r="AY50" s="63">
        <f t="shared" si="38"/>
        <v>0</v>
      </c>
      <c r="AZ50" s="53">
        <f t="shared" si="39"/>
        <v>0</v>
      </c>
      <c r="BA50" s="54" t="str">
        <f t="shared" si="40"/>
        <v/>
      </c>
      <c r="BB50" s="85">
        <f t="shared" si="41"/>
        <v>0</v>
      </c>
      <c r="BC50" s="63">
        <f t="shared" si="42"/>
        <v>0</v>
      </c>
      <c r="BD50" s="53">
        <f t="shared" si="43"/>
        <v>0</v>
      </c>
      <c r="BE50" s="54" t="str">
        <f t="shared" si="44"/>
        <v/>
      </c>
      <c r="BF50" s="85">
        <f t="shared" si="45"/>
        <v>0</v>
      </c>
      <c r="BG50" s="63">
        <f t="shared" si="46"/>
        <v>0</v>
      </c>
      <c r="BH50" s="53">
        <f t="shared" si="47"/>
        <v>0</v>
      </c>
      <c r="BI50" s="54" t="str">
        <f t="shared" si="48"/>
        <v/>
      </c>
      <c r="BJ50" s="85">
        <f t="shared" si="49"/>
        <v>0</v>
      </c>
      <c r="BK50" s="63">
        <f t="shared" si="50"/>
        <v>0</v>
      </c>
      <c r="BL50" s="53">
        <f t="shared" si="51"/>
        <v>0</v>
      </c>
      <c r="BM50" s="54" t="str">
        <f t="shared" si="52"/>
        <v/>
      </c>
      <c r="BN50" s="85">
        <f t="shared" si="53"/>
        <v>0</v>
      </c>
      <c r="BO50" s="63">
        <f t="shared" si="54"/>
        <v>0</v>
      </c>
      <c r="BP50" s="53">
        <f t="shared" si="55"/>
        <v>0</v>
      </c>
      <c r="BQ50" s="54" t="str">
        <f t="shared" si="56"/>
        <v/>
      </c>
      <c r="BR50" s="85">
        <f t="shared" si="57"/>
        <v>0</v>
      </c>
      <c r="BS50" s="60">
        <f t="shared" si="1"/>
        <v>0</v>
      </c>
      <c r="BT50" s="59">
        <f t="shared" si="2"/>
        <v>0</v>
      </c>
      <c r="BU50" s="57"/>
      <c r="BV50" s="44"/>
      <c r="BZ50" s="44"/>
      <c r="CA50" s="44"/>
      <c r="CB50" s="44"/>
      <c r="CC50" s="274">
        <f t="shared" si="64"/>
        <v>0</v>
      </c>
      <c r="CD50" s="280" t="str">
        <f t="shared" si="65"/>
        <v>청년외</v>
      </c>
      <c r="CE50" s="44"/>
    </row>
    <row r="51" spans="1:83" ht="16.5" hidden="1" customHeight="1">
      <c r="A51" s="23">
        <f t="shared" si="63"/>
        <v>47</v>
      </c>
      <c r="B51" s="143" t="s">
        <v>2</v>
      </c>
      <c r="C51" s="169"/>
      <c r="D51" s="170"/>
      <c r="E51" s="156" t="str">
        <f t="shared" si="4"/>
        <v/>
      </c>
      <c r="F51" s="30" t="str">
        <f t="shared" si="5"/>
        <v/>
      </c>
      <c r="G51" s="31" t="str">
        <f t="shared" si="6"/>
        <v/>
      </c>
      <c r="H51" s="147" t="str">
        <f t="shared" si="7"/>
        <v/>
      </c>
      <c r="I51" s="150"/>
      <c r="J51" s="151"/>
      <c r="K51" s="33" t="str">
        <f t="shared" si="8"/>
        <v/>
      </c>
      <c r="L51" s="33">
        <f t="shared" si="0"/>
        <v>0</v>
      </c>
      <c r="M51" s="35" t="str">
        <f t="shared" si="9"/>
        <v/>
      </c>
      <c r="N51" s="108"/>
      <c r="O51" s="178"/>
      <c r="P51" s="179"/>
      <c r="Q51" s="106" t="s">
        <v>160</v>
      </c>
      <c r="R51" s="107" t="s">
        <v>160</v>
      </c>
      <c r="S51" s="43"/>
      <c r="T51" s="122" t="s">
        <v>160</v>
      </c>
      <c r="U51" s="122" t="s">
        <v>160</v>
      </c>
      <c r="V51" s="123" t="s">
        <v>160</v>
      </c>
      <c r="W51" s="63">
        <f t="shared" si="10"/>
        <v>0</v>
      </c>
      <c r="X51" s="53">
        <f t="shared" si="11"/>
        <v>0</v>
      </c>
      <c r="Y51" s="54" t="str">
        <f t="shared" si="12"/>
        <v/>
      </c>
      <c r="Z51" s="85">
        <f t="shared" si="13"/>
        <v>0</v>
      </c>
      <c r="AA51" s="63">
        <f t="shared" si="14"/>
        <v>0</v>
      </c>
      <c r="AB51" s="53">
        <f t="shared" si="15"/>
        <v>0</v>
      </c>
      <c r="AC51" s="54" t="str">
        <f t="shared" si="16"/>
        <v/>
      </c>
      <c r="AD51" s="85">
        <f t="shared" si="17"/>
        <v>0</v>
      </c>
      <c r="AE51" s="63">
        <f t="shared" si="18"/>
        <v>0</v>
      </c>
      <c r="AF51" s="53">
        <f t="shared" si="19"/>
        <v>0</v>
      </c>
      <c r="AG51" s="54" t="str">
        <f t="shared" si="20"/>
        <v/>
      </c>
      <c r="AH51" s="85">
        <f t="shared" si="21"/>
        <v>0</v>
      </c>
      <c r="AI51" s="63">
        <f t="shared" si="22"/>
        <v>0</v>
      </c>
      <c r="AJ51" s="53">
        <f t="shared" si="23"/>
        <v>0</v>
      </c>
      <c r="AK51" s="54" t="str">
        <f t="shared" si="24"/>
        <v/>
      </c>
      <c r="AL51" s="85">
        <f t="shared" si="25"/>
        <v>0</v>
      </c>
      <c r="AM51" s="63">
        <f t="shared" si="26"/>
        <v>0</v>
      </c>
      <c r="AN51" s="53">
        <f t="shared" si="27"/>
        <v>0</v>
      </c>
      <c r="AO51" s="54" t="str">
        <f t="shared" si="28"/>
        <v/>
      </c>
      <c r="AP51" s="85">
        <f t="shared" si="29"/>
        <v>0</v>
      </c>
      <c r="AQ51" s="63">
        <f t="shared" si="30"/>
        <v>0</v>
      </c>
      <c r="AR51" s="53">
        <f t="shared" si="31"/>
        <v>0</v>
      </c>
      <c r="AS51" s="54" t="str">
        <f t="shared" si="32"/>
        <v/>
      </c>
      <c r="AT51" s="85">
        <f t="shared" si="33"/>
        <v>0</v>
      </c>
      <c r="AU51" s="63">
        <f t="shared" si="34"/>
        <v>0</v>
      </c>
      <c r="AV51" s="53">
        <f t="shared" si="35"/>
        <v>0</v>
      </c>
      <c r="AW51" s="54" t="str">
        <f t="shared" si="36"/>
        <v/>
      </c>
      <c r="AX51" s="85">
        <f t="shared" si="37"/>
        <v>0</v>
      </c>
      <c r="AY51" s="63">
        <f t="shared" si="38"/>
        <v>0</v>
      </c>
      <c r="AZ51" s="53">
        <f t="shared" si="39"/>
        <v>0</v>
      </c>
      <c r="BA51" s="54" t="str">
        <f t="shared" si="40"/>
        <v/>
      </c>
      <c r="BB51" s="85">
        <f t="shared" si="41"/>
        <v>0</v>
      </c>
      <c r="BC51" s="63">
        <f t="shared" si="42"/>
        <v>0</v>
      </c>
      <c r="BD51" s="53">
        <f t="shared" si="43"/>
        <v>0</v>
      </c>
      <c r="BE51" s="54" t="str">
        <f t="shared" si="44"/>
        <v/>
      </c>
      <c r="BF51" s="85">
        <f t="shared" si="45"/>
        <v>0</v>
      </c>
      <c r="BG51" s="63">
        <f t="shared" si="46"/>
        <v>0</v>
      </c>
      <c r="BH51" s="53">
        <f t="shared" si="47"/>
        <v>0</v>
      </c>
      <c r="BI51" s="54" t="str">
        <f t="shared" si="48"/>
        <v/>
      </c>
      <c r="BJ51" s="85">
        <f t="shared" si="49"/>
        <v>0</v>
      </c>
      <c r="BK51" s="63">
        <f t="shared" si="50"/>
        <v>0</v>
      </c>
      <c r="BL51" s="53">
        <f t="shared" si="51"/>
        <v>0</v>
      </c>
      <c r="BM51" s="54" t="str">
        <f t="shared" si="52"/>
        <v/>
      </c>
      <c r="BN51" s="85">
        <f t="shared" si="53"/>
        <v>0</v>
      </c>
      <c r="BO51" s="63">
        <f t="shared" si="54"/>
        <v>0</v>
      </c>
      <c r="BP51" s="53">
        <f t="shared" si="55"/>
        <v>0</v>
      </c>
      <c r="BQ51" s="54" t="str">
        <f t="shared" si="56"/>
        <v/>
      </c>
      <c r="BR51" s="85">
        <f t="shared" si="57"/>
        <v>0</v>
      </c>
      <c r="BS51" s="60">
        <f t="shared" si="1"/>
        <v>0</v>
      </c>
      <c r="BT51" s="59">
        <f t="shared" si="2"/>
        <v>0</v>
      </c>
      <c r="BU51" s="57"/>
      <c r="BV51" s="44"/>
      <c r="BZ51" s="44"/>
      <c r="CA51" s="44"/>
      <c r="CB51" s="44"/>
      <c r="CC51" s="274">
        <f t="shared" si="64"/>
        <v>0</v>
      </c>
      <c r="CD51" s="280" t="str">
        <f t="shared" si="65"/>
        <v>청년외</v>
      </c>
      <c r="CE51" s="44"/>
    </row>
    <row r="52" spans="1:83" ht="16.5" hidden="1" customHeight="1">
      <c r="A52" s="23">
        <f t="shared" si="63"/>
        <v>48</v>
      </c>
      <c r="B52" s="143" t="s">
        <v>3</v>
      </c>
      <c r="C52" s="171"/>
      <c r="D52" s="170"/>
      <c r="E52" s="156" t="str">
        <f t="shared" si="4"/>
        <v/>
      </c>
      <c r="F52" s="30" t="str">
        <f t="shared" si="5"/>
        <v/>
      </c>
      <c r="G52" s="31" t="str">
        <f t="shared" si="6"/>
        <v/>
      </c>
      <c r="H52" s="147" t="str">
        <f t="shared" si="7"/>
        <v/>
      </c>
      <c r="I52" s="152"/>
      <c r="J52" s="153"/>
      <c r="K52" s="33" t="str">
        <f t="shared" si="8"/>
        <v/>
      </c>
      <c r="L52" s="33">
        <f t="shared" si="0"/>
        <v>0</v>
      </c>
      <c r="M52" s="35" t="str">
        <f t="shared" si="9"/>
        <v/>
      </c>
      <c r="N52" s="108"/>
      <c r="O52" s="178"/>
      <c r="P52" s="179"/>
      <c r="Q52" s="106" t="s">
        <v>160</v>
      </c>
      <c r="R52" s="107" t="s">
        <v>160</v>
      </c>
      <c r="S52" s="43"/>
      <c r="T52" s="122" t="s">
        <v>160</v>
      </c>
      <c r="U52" s="122" t="s">
        <v>160</v>
      </c>
      <c r="V52" s="123" t="s">
        <v>160</v>
      </c>
      <c r="W52" s="63">
        <f t="shared" si="10"/>
        <v>0</v>
      </c>
      <c r="X52" s="53">
        <f t="shared" si="11"/>
        <v>0</v>
      </c>
      <c r="Y52" s="54" t="str">
        <f t="shared" si="12"/>
        <v/>
      </c>
      <c r="Z52" s="85">
        <f t="shared" si="13"/>
        <v>0</v>
      </c>
      <c r="AA52" s="63">
        <f t="shared" si="14"/>
        <v>0</v>
      </c>
      <c r="AB52" s="53">
        <f t="shared" si="15"/>
        <v>0</v>
      </c>
      <c r="AC52" s="54" t="str">
        <f t="shared" si="16"/>
        <v/>
      </c>
      <c r="AD52" s="85">
        <f t="shared" si="17"/>
        <v>0</v>
      </c>
      <c r="AE52" s="63">
        <f t="shared" si="18"/>
        <v>0</v>
      </c>
      <c r="AF52" s="53">
        <f t="shared" si="19"/>
        <v>0</v>
      </c>
      <c r="AG52" s="54" t="str">
        <f t="shared" si="20"/>
        <v/>
      </c>
      <c r="AH52" s="85">
        <f t="shared" si="21"/>
        <v>0</v>
      </c>
      <c r="AI52" s="63">
        <f t="shared" si="22"/>
        <v>0</v>
      </c>
      <c r="AJ52" s="53">
        <f t="shared" si="23"/>
        <v>0</v>
      </c>
      <c r="AK52" s="54" t="str">
        <f t="shared" si="24"/>
        <v/>
      </c>
      <c r="AL52" s="85">
        <f t="shared" si="25"/>
        <v>0</v>
      </c>
      <c r="AM52" s="63">
        <f t="shared" si="26"/>
        <v>0</v>
      </c>
      <c r="AN52" s="53">
        <f t="shared" si="27"/>
        <v>0</v>
      </c>
      <c r="AO52" s="54" t="str">
        <f t="shared" si="28"/>
        <v/>
      </c>
      <c r="AP52" s="85">
        <f t="shared" si="29"/>
        <v>0</v>
      </c>
      <c r="AQ52" s="63">
        <f t="shared" si="30"/>
        <v>0</v>
      </c>
      <c r="AR52" s="53">
        <f t="shared" si="31"/>
        <v>0</v>
      </c>
      <c r="AS52" s="54" t="str">
        <f t="shared" si="32"/>
        <v/>
      </c>
      <c r="AT52" s="85">
        <f t="shared" si="33"/>
        <v>0</v>
      </c>
      <c r="AU52" s="63">
        <f t="shared" si="34"/>
        <v>0</v>
      </c>
      <c r="AV52" s="53">
        <f t="shared" si="35"/>
        <v>0</v>
      </c>
      <c r="AW52" s="54" t="str">
        <f t="shared" si="36"/>
        <v/>
      </c>
      <c r="AX52" s="85">
        <f t="shared" si="37"/>
        <v>0</v>
      </c>
      <c r="AY52" s="63">
        <f t="shared" si="38"/>
        <v>0</v>
      </c>
      <c r="AZ52" s="53">
        <f t="shared" si="39"/>
        <v>0</v>
      </c>
      <c r="BA52" s="54" t="str">
        <f t="shared" si="40"/>
        <v/>
      </c>
      <c r="BB52" s="85">
        <f t="shared" si="41"/>
        <v>0</v>
      </c>
      <c r="BC52" s="63">
        <f t="shared" si="42"/>
        <v>0</v>
      </c>
      <c r="BD52" s="53">
        <f t="shared" si="43"/>
        <v>0</v>
      </c>
      <c r="BE52" s="54" t="str">
        <f t="shared" si="44"/>
        <v/>
      </c>
      <c r="BF52" s="85">
        <f t="shared" si="45"/>
        <v>0</v>
      </c>
      <c r="BG52" s="63">
        <f t="shared" si="46"/>
        <v>0</v>
      </c>
      <c r="BH52" s="53">
        <f t="shared" si="47"/>
        <v>0</v>
      </c>
      <c r="BI52" s="54" t="str">
        <f t="shared" si="48"/>
        <v/>
      </c>
      <c r="BJ52" s="85">
        <f t="shared" si="49"/>
        <v>0</v>
      </c>
      <c r="BK52" s="63">
        <f t="shared" si="50"/>
        <v>0</v>
      </c>
      <c r="BL52" s="53">
        <f t="shared" si="51"/>
        <v>0</v>
      </c>
      <c r="BM52" s="54" t="str">
        <f t="shared" si="52"/>
        <v/>
      </c>
      <c r="BN52" s="85">
        <f t="shared" si="53"/>
        <v>0</v>
      </c>
      <c r="BO52" s="63">
        <f t="shared" si="54"/>
        <v>0</v>
      </c>
      <c r="BP52" s="53">
        <f t="shared" si="55"/>
        <v>0</v>
      </c>
      <c r="BQ52" s="54" t="str">
        <f t="shared" si="56"/>
        <v/>
      </c>
      <c r="BR52" s="85">
        <f t="shared" si="57"/>
        <v>0</v>
      </c>
      <c r="BS52" s="60">
        <f t="shared" si="1"/>
        <v>0</v>
      </c>
      <c r="BT52" s="59">
        <f t="shared" si="2"/>
        <v>0</v>
      </c>
      <c r="BU52" s="57"/>
      <c r="BV52" s="44"/>
      <c r="BZ52" s="44"/>
      <c r="CA52" s="44"/>
      <c r="CB52" s="44"/>
      <c r="CC52" s="274">
        <f t="shared" si="64"/>
        <v>0</v>
      </c>
      <c r="CD52" s="280" t="str">
        <f t="shared" si="65"/>
        <v>청년외</v>
      </c>
      <c r="CE52" s="44"/>
    </row>
    <row r="53" spans="1:83" ht="16.5" hidden="1" customHeight="1">
      <c r="A53" s="23">
        <f t="shared" si="63"/>
        <v>49</v>
      </c>
      <c r="B53" s="143" t="s">
        <v>1</v>
      </c>
      <c r="C53" s="169"/>
      <c r="D53" s="170"/>
      <c r="E53" s="156" t="str">
        <f t="shared" si="4"/>
        <v/>
      </c>
      <c r="F53" s="30" t="str">
        <f t="shared" si="5"/>
        <v/>
      </c>
      <c r="G53" s="31" t="str">
        <f t="shared" si="6"/>
        <v/>
      </c>
      <c r="H53" s="147" t="str">
        <f t="shared" si="7"/>
        <v/>
      </c>
      <c r="I53" s="150"/>
      <c r="J53" s="151"/>
      <c r="K53" s="33" t="str">
        <f t="shared" si="8"/>
        <v/>
      </c>
      <c r="L53" s="33">
        <f t="shared" si="0"/>
        <v>0</v>
      </c>
      <c r="M53" s="35" t="str">
        <f t="shared" si="9"/>
        <v/>
      </c>
      <c r="N53" s="108"/>
      <c r="O53" s="178"/>
      <c r="P53" s="179"/>
      <c r="Q53" s="106" t="s">
        <v>160</v>
      </c>
      <c r="R53" s="107" t="s">
        <v>160</v>
      </c>
      <c r="S53" s="43"/>
      <c r="T53" s="122" t="s">
        <v>160</v>
      </c>
      <c r="U53" s="122" t="s">
        <v>160</v>
      </c>
      <c r="V53" s="123" t="s">
        <v>160</v>
      </c>
      <c r="W53" s="63">
        <f t="shared" si="10"/>
        <v>0</v>
      </c>
      <c r="X53" s="53">
        <f t="shared" si="11"/>
        <v>0</v>
      </c>
      <c r="Y53" s="54" t="str">
        <f t="shared" si="12"/>
        <v/>
      </c>
      <c r="Z53" s="85">
        <f t="shared" si="13"/>
        <v>0</v>
      </c>
      <c r="AA53" s="63">
        <f t="shared" si="14"/>
        <v>0</v>
      </c>
      <c r="AB53" s="53">
        <f t="shared" si="15"/>
        <v>0</v>
      </c>
      <c r="AC53" s="54" t="str">
        <f t="shared" si="16"/>
        <v/>
      </c>
      <c r="AD53" s="85">
        <f t="shared" si="17"/>
        <v>0</v>
      </c>
      <c r="AE53" s="63">
        <f t="shared" si="18"/>
        <v>0</v>
      </c>
      <c r="AF53" s="53">
        <f t="shared" si="19"/>
        <v>0</v>
      </c>
      <c r="AG53" s="54" t="str">
        <f t="shared" si="20"/>
        <v/>
      </c>
      <c r="AH53" s="85">
        <f t="shared" si="21"/>
        <v>0</v>
      </c>
      <c r="AI53" s="63">
        <f t="shared" si="22"/>
        <v>0</v>
      </c>
      <c r="AJ53" s="53">
        <f t="shared" si="23"/>
        <v>0</v>
      </c>
      <c r="AK53" s="54" t="str">
        <f t="shared" si="24"/>
        <v/>
      </c>
      <c r="AL53" s="85">
        <f t="shared" si="25"/>
        <v>0</v>
      </c>
      <c r="AM53" s="63">
        <f t="shared" si="26"/>
        <v>0</v>
      </c>
      <c r="AN53" s="53">
        <f t="shared" si="27"/>
        <v>0</v>
      </c>
      <c r="AO53" s="54" t="str">
        <f t="shared" si="28"/>
        <v/>
      </c>
      <c r="AP53" s="85">
        <f t="shared" si="29"/>
        <v>0</v>
      </c>
      <c r="AQ53" s="63">
        <f t="shared" si="30"/>
        <v>0</v>
      </c>
      <c r="AR53" s="53">
        <f t="shared" si="31"/>
        <v>0</v>
      </c>
      <c r="AS53" s="54" t="str">
        <f t="shared" si="32"/>
        <v/>
      </c>
      <c r="AT53" s="85">
        <f t="shared" si="33"/>
        <v>0</v>
      </c>
      <c r="AU53" s="63">
        <f t="shared" si="34"/>
        <v>0</v>
      </c>
      <c r="AV53" s="53">
        <f t="shared" si="35"/>
        <v>0</v>
      </c>
      <c r="AW53" s="54" t="str">
        <f t="shared" si="36"/>
        <v/>
      </c>
      <c r="AX53" s="85">
        <f t="shared" si="37"/>
        <v>0</v>
      </c>
      <c r="AY53" s="63">
        <f t="shared" si="38"/>
        <v>0</v>
      </c>
      <c r="AZ53" s="53">
        <f t="shared" si="39"/>
        <v>0</v>
      </c>
      <c r="BA53" s="54" t="str">
        <f t="shared" si="40"/>
        <v/>
      </c>
      <c r="BB53" s="85">
        <f t="shared" si="41"/>
        <v>0</v>
      </c>
      <c r="BC53" s="63">
        <f t="shared" si="42"/>
        <v>0</v>
      </c>
      <c r="BD53" s="53">
        <f t="shared" si="43"/>
        <v>0</v>
      </c>
      <c r="BE53" s="54" t="str">
        <f t="shared" si="44"/>
        <v/>
      </c>
      <c r="BF53" s="85">
        <f t="shared" si="45"/>
        <v>0</v>
      </c>
      <c r="BG53" s="63">
        <f t="shared" si="46"/>
        <v>0</v>
      </c>
      <c r="BH53" s="53">
        <f t="shared" si="47"/>
        <v>0</v>
      </c>
      <c r="BI53" s="54" t="str">
        <f t="shared" si="48"/>
        <v/>
      </c>
      <c r="BJ53" s="85">
        <f t="shared" si="49"/>
        <v>0</v>
      </c>
      <c r="BK53" s="63">
        <f t="shared" si="50"/>
        <v>0</v>
      </c>
      <c r="BL53" s="53">
        <f t="shared" si="51"/>
        <v>0</v>
      </c>
      <c r="BM53" s="54" t="str">
        <f t="shared" si="52"/>
        <v/>
      </c>
      <c r="BN53" s="85">
        <f t="shared" si="53"/>
        <v>0</v>
      </c>
      <c r="BO53" s="63">
        <f t="shared" si="54"/>
        <v>0</v>
      </c>
      <c r="BP53" s="53">
        <f t="shared" si="55"/>
        <v>0</v>
      </c>
      <c r="BQ53" s="54" t="str">
        <f t="shared" si="56"/>
        <v/>
      </c>
      <c r="BR53" s="85">
        <f t="shared" si="57"/>
        <v>0</v>
      </c>
      <c r="BS53" s="60">
        <f t="shared" si="1"/>
        <v>0</v>
      </c>
      <c r="BT53" s="59">
        <f t="shared" si="2"/>
        <v>0</v>
      </c>
      <c r="BU53" s="57"/>
      <c r="BV53" s="44"/>
      <c r="BZ53" s="44"/>
      <c r="CA53" s="44"/>
      <c r="CB53" s="44"/>
      <c r="CC53" s="274">
        <f t="shared" si="64"/>
        <v>0</v>
      </c>
      <c r="CD53" s="280" t="str">
        <f t="shared" si="65"/>
        <v>청년외</v>
      </c>
      <c r="CE53" s="44"/>
    </row>
    <row r="54" spans="1:83" ht="16.5" hidden="1" customHeight="1" thickBot="1">
      <c r="A54" s="23">
        <f t="shared" si="63"/>
        <v>50</v>
      </c>
      <c r="B54" s="143" t="s">
        <v>4</v>
      </c>
      <c r="C54" s="169"/>
      <c r="D54" s="170"/>
      <c r="E54" s="156" t="str">
        <f t="shared" si="4"/>
        <v/>
      </c>
      <c r="F54" s="30" t="str">
        <f t="shared" si="5"/>
        <v/>
      </c>
      <c r="G54" s="31" t="str">
        <f t="shared" si="6"/>
        <v/>
      </c>
      <c r="H54" s="147" t="str">
        <f t="shared" si="7"/>
        <v/>
      </c>
      <c r="I54" s="150"/>
      <c r="J54" s="151"/>
      <c r="K54" s="33" t="str">
        <f t="shared" si="8"/>
        <v/>
      </c>
      <c r="L54" s="33">
        <f t="shared" si="0"/>
        <v>0</v>
      </c>
      <c r="M54" s="35" t="str">
        <f t="shared" si="9"/>
        <v/>
      </c>
      <c r="N54" s="108"/>
      <c r="O54" s="180"/>
      <c r="P54" s="181"/>
      <c r="Q54" s="106" t="s">
        <v>160</v>
      </c>
      <c r="R54" s="107" t="s">
        <v>160</v>
      </c>
      <c r="S54" s="43"/>
      <c r="T54" s="122" t="s">
        <v>160</v>
      </c>
      <c r="U54" s="122" t="s">
        <v>160</v>
      </c>
      <c r="V54" s="123" t="s">
        <v>160</v>
      </c>
      <c r="W54" s="63">
        <f t="shared" si="10"/>
        <v>0</v>
      </c>
      <c r="X54" s="53">
        <f t="shared" si="11"/>
        <v>0</v>
      </c>
      <c r="Y54" s="54" t="str">
        <f t="shared" si="12"/>
        <v/>
      </c>
      <c r="Z54" s="85">
        <f t="shared" si="13"/>
        <v>0</v>
      </c>
      <c r="AA54" s="63">
        <f t="shared" si="14"/>
        <v>0</v>
      </c>
      <c r="AB54" s="53">
        <f t="shared" si="15"/>
        <v>0</v>
      </c>
      <c r="AC54" s="54" t="str">
        <f t="shared" si="16"/>
        <v/>
      </c>
      <c r="AD54" s="85">
        <f t="shared" si="17"/>
        <v>0</v>
      </c>
      <c r="AE54" s="63">
        <f t="shared" si="18"/>
        <v>0</v>
      </c>
      <c r="AF54" s="53">
        <f t="shared" si="19"/>
        <v>0</v>
      </c>
      <c r="AG54" s="54" t="str">
        <f t="shared" si="20"/>
        <v/>
      </c>
      <c r="AH54" s="85">
        <f t="shared" si="21"/>
        <v>0</v>
      </c>
      <c r="AI54" s="63">
        <f t="shared" si="22"/>
        <v>0</v>
      </c>
      <c r="AJ54" s="53">
        <f t="shared" si="23"/>
        <v>0</v>
      </c>
      <c r="AK54" s="54" t="str">
        <f t="shared" si="24"/>
        <v/>
      </c>
      <c r="AL54" s="85">
        <f t="shared" si="25"/>
        <v>0</v>
      </c>
      <c r="AM54" s="63">
        <f t="shared" si="26"/>
        <v>0</v>
      </c>
      <c r="AN54" s="53">
        <f t="shared" si="27"/>
        <v>0</v>
      </c>
      <c r="AO54" s="54" t="str">
        <f t="shared" si="28"/>
        <v/>
      </c>
      <c r="AP54" s="85">
        <f t="shared" si="29"/>
        <v>0</v>
      </c>
      <c r="AQ54" s="63">
        <f t="shared" si="30"/>
        <v>0</v>
      </c>
      <c r="AR54" s="53">
        <f t="shared" si="31"/>
        <v>0</v>
      </c>
      <c r="AS54" s="54" t="str">
        <f t="shared" si="32"/>
        <v/>
      </c>
      <c r="AT54" s="85">
        <f t="shared" si="33"/>
        <v>0</v>
      </c>
      <c r="AU54" s="63">
        <f t="shared" si="34"/>
        <v>0</v>
      </c>
      <c r="AV54" s="53">
        <f t="shared" si="35"/>
        <v>0</v>
      </c>
      <c r="AW54" s="54" t="str">
        <f t="shared" si="36"/>
        <v/>
      </c>
      <c r="AX54" s="85">
        <f t="shared" si="37"/>
        <v>0</v>
      </c>
      <c r="AY54" s="63">
        <f t="shared" si="38"/>
        <v>0</v>
      </c>
      <c r="AZ54" s="53">
        <f t="shared" si="39"/>
        <v>0</v>
      </c>
      <c r="BA54" s="54" t="str">
        <f t="shared" si="40"/>
        <v/>
      </c>
      <c r="BB54" s="85">
        <f t="shared" si="41"/>
        <v>0</v>
      </c>
      <c r="BC54" s="63">
        <f t="shared" si="42"/>
        <v>0</v>
      </c>
      <c r="BD54" s="53">
        <f t="shared" si="43"/>
        <v>0</v>
      </c>
      <c r="BE54" s="54" t="str">
        <f t="shared" si="44"/>
        <v/>
      </c>
      <c r="BF54" s="85">
        <f t="shared" si="45"/>
        <v>0</v>
      </c>
      <c r="BG54" s="63">
        <f t="shared" si="46"/>
        <v>0</v>
      </c>
      <c r="BH54" s="53">
        <f t="shared" si="47"/>
        <v>0</v>
      </c>
      <c r="BI54" s="54" t="str">
        <f t="shared" si="48"/>
        <v/>
      </c>
      <c r="BJ54" s="85">
        <f t="shared" si="49"/>
        <v>0</v>
      </c>
      <c r="BK54" s="63">
        <f t="shared" si="50"/>
        <v>0</v>
      </c>
      <c r="BL54" s="53">
        <f t="shared" si="51"/>
        <v>0</v>
      </c>
      <c r="BM54" s="54" t="str">
        <f t="shared" si="52"/>
        <v/>
      </c>
      <c r="BN54" s="85">
        <f t="shared" si="53"/>
        <v>0</v>
      </c>
      <c r="BO54" s="63">
        <f t="shared" si="54"/>
        <v>0</v>
      </c>
      <c r="BP54" s="53">
        <f t="shared" si="55"/>
        <v>0</v>
      </c>
      <c r="BQ54" s="54" t="str">
        <f t="shared" si="56"/>
        <v/>
      </c>
      <c r="BR54" s="85">
        <f t="shared" si="57"/>
        <v>0</v>
      </c>
      <c r="BS54" s="60">
        <f t="shared" si="1"/>
        <v>0</v>
      </c>
      <c r="BT54" s="59">
        <f t="shared" si="2"/>
        <v>0</v>
      </c>
      <c r="BU54" s="57"/>
      <c r="BV54" s="44"/>
      <c r="BZ54" s="44"/>
      <c r="CA54" s="44"/>
      <c r="CB54" s="44"/>
      <c r="CC54" s="274">
        <f t="shared" si="64"/>
        <v>0</v>
      </c>
      <c r="CD54" s="280" t="str">
        <f t="shared" si="65"/>
        <v>청년외</v>
      </c>
      <c r="CE54" s="44"/>
    </row>
    <row r="55" spans="1:83" ht="16.5" hidden="1" customHeight="1">
      <c r="A55" s="23">
        <f t="shared" si="63"/>
        <v>51</v>
      </c>
      <c r="B55" s="143" t="s">
        <v>5</v>
      </c>
      <c r="C55" s="169"/>
      <c r="D55" s="170"/>
      <c r="E55" s="156" t="str">
        <f t="shared" si="4"/>
        <v/>
      </c>
      <c r="F55" s="30" t="str">
        <f t="shared" si="5"/>
        <v/>
      </c>
      <c r="G55" s="31" t="str">
        <f t="shared" si="6"/>
        <v/>
      </c>
      <c r="H55" s="147" t="str">
        <f t="shared" si="7"/>
        <v/>
      </c>
      <c r="I55" s="150"/>
      <c r="J55" s="151"/>
      <c r="K55" s="33" t="str">
        <f t="shared" si="8"/>
        <v/>
      </c>
      <c r="L55" s="33">
        <f t="shared" si="0"/>
        <v>0</v>
      </c>
      <c r="M55" s="35" t="str">
        <f t="shared" si="9"/>
        <v/>
      </c>
      <c r="N55" s="108"/>
      <c r="O55" s="178"/>
      <c r="P55" s="179"/>
      <c r="Q55" s="106" t="s">
        <v>160</v>
      </c>
      <c r="R55" s="107" t="s">
        <v>160</v>
      </c>
      <c r="S55" s="43"/>
      <c r="T55" s="122" t="s">
        <v>160</v>
      </c>
      <c r="U55" s="122" t="s">
        <v>160</v>
      </c>
      <c r="V55" s="123" t="s">
        <v>160</v>
      </c>
      <c r="W55" s="63">
        <f t="shared" si="10"/>
        <v>0</v>
      </c>
      <c r="X55" s="53">
        <f t="shared" si="11"/>
        <v>0</v>
      </c>
      <c r="Y55" s="54" t="str">
        <f t="shared" si="12"/>
        <v/>
      </c>
      <c r="Z55" s="85">
        <f t="shared" si="13"/>
        <v>0</v>
      </c>
      <c r="AA55" s="63">
        <f t="shared" si="14"/>
        <v>0</v>
      </c>
      <c r="AB55" s="53">
        <f t="shared" si="15"/>
        <v>0</v>
      </c>
      <c r="AC55" s="54" t="str">
        <f t="shared" si="16"/>
        <v/>
      </c>
      <c r="AD55" s="85">
        <f t="shared" si="17"/>
        <v>0</v>
      </c>
      <c r="AE55" s="63">
        <f t="shared" si="18"/>
        <v>0</v>
      </c>
      <c r="AF55" s="53">
        <f t="shared" si="19"/>
        <v>0</v>
      </c>
      <c r="AG55" s="54" t="str">
        <f t="shared" si="20"/>
        <v/>
      </c>
      <c r="AH55" s="85">
        <f t="shared" si="21"/>
        <v>0</v>
      </c>
      <c r="AI55" s="63">
        <f t="shared" si="22"/>
        <v>0</v>
      </c>
      <c r="AJ55" s="53">
        <f t="shared" si="23"/>
        <v>0</v>
      </c>
      <c r="AK55" s="54" t="str">
        <f t="shared" si="24"/>
        <v/>
      </c>
      <c r="AL55" s="85">
        <f t="shared" si="25"/>
        <v>0</v>
      </c>
      <c r="AM55" s="63">
        <f t="shared" si="26"/>
        <v>0</v>
      </c>
      <c r="AN55" s="53">
        <f t="shared" si="27"/>
        <v>0</v>
      </c>
      <c r="AO55" s="54" t="str">
        <f t="shared" si="28"/>
        <v/>
      </c>
      <c r="AP55" s="85">
        <f t="shared" si="29"/>
        <v>0</v>
      </c>
      <c r="AQ55" s="63">
        <f t="shared" si="30"/>
        <v>0</v>
      </c>
      <c r="AR55" s="53">
        <f t="shared" si="31"/>
        <v>0</v>
      </c>
      <c r="AS55" s="54" t="str">
        <f t="shared" si="32"/>
        <v/>
      </c>
      <c r="AT55" s="85">
        <f t="shared" si="33"/>
        <v>0</v>
      </c>
      <c r="AU55" s="63">
        <f t="shared" si="34"/>
        <v>0</v>
      </c>
      <c r="AV55" s="53">
        <f t="shared" si="35"/>
        <v>0</v>
      </c>
      <c r="AW55" s="54" t="str">
        <f t="shared" si="36"/>
        <v/>
      </c>
      <c r="AX55" s="85">
        <f t="shared" si="37"/>
        <v>0</v>
      </c>
      <c r="AY55" s="63">
        <f t="shared" si="38"/>
        <v>0</v>
      </c>
      <c r="AZ55" s="53">
        <f t="shared" si="39"/>
        <v>0</v>
      </c>
      <c r="BA55" s="54" t="str">
        <f t="shared" si="40"/>
        <v/>
      </c>
      <c r="BB55" s="85">
        <f t="shared" si="41"/>
        <v>0</v>
      </c>
      <c r="BC55" s="63">
        <f t="shared" si="42"/>
        <v>0</v>
      </c>
      <c r="BD55" s="53">
        <f t="shared" si="43"/>
        <v>0</v>
      </c>
      <c r="BE55" s="54" t="str">
        <f t="shared" si="44"/>
        <v/>
      </c>
      <c r="BF55" s="85">
        <f t="shared" si="45"/>
        <v>0</v>
      </c>
      <c r="BG55" s="63">
        <f t="shared" si="46"/>
        <v>0</v>
      </c>
      <c r="BH55" s="53">
        <f t="shared" si="47"/>
        <v>0</v>
      </c>
      <c r="BI55" s="54" t="str">
        <f t="shared" si="48"/>
        <v/>
      </c>
      <c r="BJ55" s="85">
        <f t="shared" si="49"/>
        <v>0</v>
      </c>
      <c r="BK55" s="63">
        <f t="shared" si="50"/>
        <v>0</v>
      </c>
      <c r="BL55" s="53">
        <f t="shared" si="51"/>
        <v>0</v>
      </c>
      <c r="BM55" s="54" t="str">
        <f t="shared" si="52"/>
        <v/>
      </c>
      <c r="BN55" s="85">
        <f t="shared" si="53"/>
        <v>0</v>
      </c>
      <c r="BO55" s="63">
        <f t="shared" si="54"/>
        <v>0</v>
      </c>
      <c r="BP55" s="53">
        <f t="shared" si="55"/>
        <v>0</v>
      </c>
      <c r="BQ55" s="54" t="str">
        <f t="shared" si="56"/>
        <v/>
      </c>
      <c r="BR55" s="85">
        <f t="shared" si="57"/>
        <v>0</v>
      </c>
      <c r="BS55" s="60">
        <f t="shared" si="1"/>
        <v>0</v>
      </c>
      <c r="BT55" s="59">
        <f t="shared" si="2"/>
        <v>0</v>
      </c>
      <c r="BU55" s="57"/>
      <c r="BV55" s="44"/>
      <c r="BZ55" s="44"/>
      <c r="CA55" s="44"/>
      <c r="CB55" s="44"/>
      <c r="CC55" s="274">
        <f t="shared" si="64"/>
        <v>0</v>
      </c>
      <c r="CD55" s="280" t="str">
        <f t="shared" si="65"/>
        <v>청년외</v>
      </c>
      <c r="CE55" s="44"/>
    </row>
    <row r="56" spans="1:83" ht="16.5" hidden="1" customHeight="1">
      <c r="A56" s="23">
        <f t="shared" si="63"/>
        <v>52</v>
      </c>
      <c r="B56" s="143" t="s">
        <v>6</v>
      </c>
      <c r="C56" s="169"/>
      <c r="D56" s="170"/>
      <c r="E56" s="156" t="str">
        <f t="shared" si="4"/>
        <v/>
      </c>
      <c r="F56" s="30" t="str">
        <f t="shared" si="5"/>
        <v/>
      </c>
      <c r="G56" s="31" t="str">
        <f t="shared" si="6"/>
        <v/>
      </c>
      <c r="H56" s="147" t="str">
        <f t="shared" si="7"/>
        <v/>
      </c>
      <c r="I56" s="150"/>
      <c r="J56" s="151"/>
      <c r="K56" s="33" t="str">
        <f t="shared" si="8"/>
        <v/>
      </c>
      <c r="L56" s="33">
        <f t="shared" si="0"/>
        <v>0</v>
      </c>
      <c r="M56" s="35" t="str">
        <f t="shared" si="9"/>
        <v/>
      </c>
      <c r="N56" s="108"/>
      <c r="O56" s="178"/>
      <c r="P56" s="179"/>
      <c r="Q56" s="106" t="s">
        <v>160</v>
      </c>
      <c r="R56" s="107" t="s">
        <v>160</v>
      </c>
      <c r="S56" s="43"/>
      <c r="T56" s="122" t="s">
        <v>160</v>
      </c>
      <c r="U56" s="122" t="s">
        <v>160</v>
      </c>
      <c r="V56" s="123" t="s">
        <v>160</v>
      </c>
      <c r="W56" s="63">
        <f t="shared" si="10"/>
        <v>0</v>
      </c>
      <c r="X56" s="53">
        <f t="shared" si="11"/>
        <v>0</v>
      </c>
      <c r="Y56" s="54" t="str">
        <f t="shared" si="12"/>
        <v/>
      </c>
      <c r="Z56" s="85">
        <f t="shared" si="13"/>
        <v>0</v>
      </c>
      <c r="AA56" s="63">
        <f t="shared" si="14"/>
        <v>0</v>
      </c>
      <c r="AB56" s="53">
        <f t="shared" si="15"/>
        <v>0</v>
      </c>
      <c r="AC56" s="54" t="str">
        <f t="shared" si="16"/>
        <v/>
      </c>
      <c r="AD56" s="85">
        <f t="shared" si="17"/>
        <v>0</v>
      </c>
      <c r="AE56" s="63">
        <f t="shared" si="18"/>
        <v>0</v>
      </c>
      <c r="AF56" s="53">
        <f t="shared" si="19"/>
        <v>0</v>
      </c>
      <c r="AG56" s="54" t="str">
        <f t="shared" si="20"/>
        <v/>
      </c>
      <c r="AH56" s="85">
        <f t="shared" si="21"/>
        <v>0</v>
      </c>
      <c r="AI56" s="63">
        <f t="shared" si="22"/>
        <v>0</v>
      </c>
      <c r="AJ56" s="53">
        <f t="shared" si="23"/>
        <v>0</v>
      </c>
      <c r="AK56" s="54" t="str">
        <f t="shared" si="24"/>
        <v/>
      </c>
      <c r="AL56" s="85">
        <f t="shared" si="25"/>
        <v>0</v>
      </c>
      <c r="AM56" s="63">
        <f t="shared" si="26"/>
        <v>0</v>
      </c>
      <c r="AN56" s="53">
        <f t="shared" si="27"/>
        <v>0</v>
      </c>
      <c r="AO56" s="54" t="str">
        <f t="shared" si="28"/>
        <v/>
      </c>
      <c r="AP56" s="85">
        <f t="shared" si="29"/>
        <v>0</v>
      </c>
      <c r="AQ56" s="63">
        <f t="shared" si="30"/>
        <v>0</v>
      </c>
      <c r="AR56" s="53">
        <f t="shared" si="31"/>
        <v>0</v>
      </c>
      <c r="AS56" s="54" t="str">
        <f t="shared" si="32"/>
        <v/>
      </c>
      <c r="AT56" s="85">
        <f t="shared" si="33"/>
        <v>0</v>
      </c>
      <c r="AU56" s="63">
        <f t="shared" si="34"/>
        <v>0</v>
      </c>
      <c r="AV56" s="53">
        <f t="shared" si="35"/>
        <v>0</v>
      </c>
      <c r="AW56" s="54" t="str">
        <f t="shared" si="36"/>
        <v/>
      </c>
      <c r="AX56" s="85">
        <f t="shared" si="37"/>
        <v>0</v>
      </c>
      <c r="AY56" s="63">
        <f t="shared" si="38"/>
        <v>0</v>
      </c>
      <c r="AZ56" s="53">
        <f t="shared" si="39"/>
        <v>0</v>
      </c>
      <c r="BA56" s="54" t="str">
        <f t="shared" si="40"/>
        <v/>
      </c>
      <c r="BB56" s="85">
        <f t="shared" si="41"/>
        <v>0</v>
      </c>
      <c r="BC56" s="63">
        <f t="shared" si="42"/>
        <v>0</v>
      </c>
      <c r="BD56" s="53">
        <f t="shared" si="43"/>
        <v>0</v>
      </c>
      <c r="BE56" s="54" t="str">
        <f t="shared" si="44"/>
        <v/>
      </c>
      <c r="BF56" s="85">
        <f t="shared" si="45"/>
        <v>0</v>
      </c>
      <c r="BG56" s="63">
        <f t="shared" si="46"/>
        <v>0</v>
      </c>
      <c r="BH56" s="53">
        <f t="shared" si="47"/>
        <v>0</v>
      </c>
      <c r="BI56" s="54" t="str">
        <f t="shared" si="48"/>
        <v/>
      </c>
      <c r="BJ56" s="85">
        <f t="shared" si="49"/>
        <v>0</v>
      </c>
      <c r="BK56" s="63">
        <f t="shared" si="50"/>
        <v>0</v>
      </c>
      <c r="BL56" s="53">
        <f t="shared" si="51"/>
        <v>0</v>
      </c>
      <c r="BM56" s="54" t="str">
        <f t="shared" si="52"/>
        <v/>
      </c>
      <c r="BN56" s="85">
        <f t="shared" si="53"/>
        <v>0</v>
      </c>
      <c r="BO56" s="63">
        <f t="shared" si="54"/>
        <v>0</v>
      </c>
      <c r="BP56" s="53">
        <f t="shared" si="55"/>
        <v>0</v>
      </c>
      <c r="BQ56" s="54" t="str">
        <f t="shared" si="56"/>
        <v/>
      </c>
      <c r="BR56" s="85">
        <f t="shared" si="57"/>
        <v>0</v>
      </c>
      <c r="BS56" s="60">
        <f t="shared" si="1"/>
        <v>0</v>
      </c>
      <c r="BT56" s="59">
        <f t="shared" si="2"/>
        <v>0</v>
      </c>
      <c r="BU56" s="57"/>
      <c r="BV56" s="44"/>
      <c r="BZ56" s="44"/>
      <c r="CA56" s="44"/>
      <c r="CB56" s="44"/>
      <c r="CC56" s="274">
        <f t="shared" si="64"/>
        <v>0</v>
      </c>
      <c r="CD56" s="280" t="str">
        <f t="shared" si="65"/>
        <v>청년외</v>
      </c>
      <c r="CE56" s="44"/>
    </row>
    <row r="57" spans="1:83" ht="16.5" hidden="1" customHeight="1">
      <c r="A57" s="23">
        <f t="shared" si="63"/>
        <v>53</v>
      </c>
      <c r="B57" s="143" t="s">
        <v>7</v>
      </c>
      <c r="C57" s="169"/>
      <c r="D57" s="170"/>
      <c r="E57" s="156" t="str">
        <f t="shared" si="4"/>
        <v/>
      </c>
      <c r="F57" s="30" t="str">
        <f t="shared" si="5"/>
        <v/>
      </c>
      <c r="G57" s="31" t="str">
        <f t="shared" si="6"/>
        <v/>
      </c>
      <c r="H57" s="147" t="str">
        <f t="shared" si="7"/>
        <v/>
      </c>
      <c r="I57" s="150"/>
      <c r="J57" s="151"/>
      <c r="K57" s="33" t="str">
        <f t="shared" si="8"/>
        <v/>
      </c>
      <c r="L57" s="33">
        <f t="shared" si="0"/>
        <v>0</v>
      </c>
      <c r="M57" s="35" t="str">
        <f t="shared" si="9"/>
        <v/>
      </c>
      <c r="N57" s="108"/>
      <c r="O57" s="178"/>
      <c r="P57" s="179"/>
      <c r="Q57" s="106" t="s">
        <v>160</v>
      </c>
      <c r="R57" s="107" t="s">
        <v>160</v>
      </c>
      <c r="S57" s="43"/>
      <c r="T57" s="122" t="s">
        <v>160</v>
      </c>
      <c r="U57" s="122" t="s">
        <v>160</v>
      </c>
      <c r="V57" s="123" t="s">
        <v>160</v>
      </c>
      <c r="W57" s="63">
        <f t="shared" si="10"/>
        <v>0</v>
      </c>
      <c r="X57" s="53">
        <f t="shared" si="11"/>
        <v>0</v>
      </c>
      <c r="Y57" s="54" t="str">
        <f t="shared" si="12"/>
        <v/>
      </c>
      <c r="Z57" s="85">
        <f t="shared" si="13"/>
        <v>0</v>
      </c>
      <c r="AA57" s="63">
        <f t="shared" si="14"/>
        <v>0</v>
      </c>
      <c r="AB57" s="53">
        <f t="shared" si="15"/>
        <v>0</v>
      </c>
      <c r="AC57" s="54" t="str">
        <f t="shared" si="16"/>
        <v/>
      </c>
      <c r="AD57" s="85">
        <f t="shared" si="17"/>
        <v>0</v>
      </c>
      <c r="AE57" s="63">
        <f t="shared" si="18"/>
        <v>0</v>
      </c>
      <c r="AF57" s="53">
        <f t="shared" si="19"/>
        <v>0</v>
      </c>
      <c r="AG57" s="54" t="str">
        <f t="shared" si="20"/>
        <v/>
      </c>
      <c r="AH57" s="85">
        <f t="shared" si="21"/>
        <v>0</v>
      </c>
      <c r="AI57" s="63">
        <f t="shared" si="22"/>
        <v>0</v>
      </c>
      <c r="AJ57" s="53">
        <f t="shared" si="23"/>
        <v>0</v>
      </c>
      <c r="AK57" s="54" t="str">
        <f t="shared" si="24"/>
        <v/>
      </c>
      <c r="AL57" s="85">
        <f t="shared" si="25"/>
        <v>0</v>
      </c>
      <c r="AM57" s="63">
        <f t="shared" si="26"/>
        <v>0</v>
      </c>
      <c r="AN57" s="53">
        <f t="shared" si="27"/>
        <v>0</v>
      </c>
      <c r="AO57" s="54" t="str">
        <f t="shared" si="28"/>
        <v/>
      </c>
      <c r="AP57" s="85">
        <f t="shared" si="29"/>
        <v>0</v>
      </c>
      <c r="AQ57" s="63">
        <f t="shared" si="30"/>
        <v>0</v>
      </c>
      <c r="AR57" s="53">
        <f t="shared" si="31"/>
        <v>0</v>
      </c>
      <c r="AS57" s="54" t="str">
        <f t="shared" si="32"/>
        <v/>
      </c>
      <c r="AT57" s="85">
        <f t="shared" si="33"/>
        <v>0</v>
      </c>
      <c r="AU57" s="63">
        <f t="shared" si="34"/>
        <v>0</v>
      </c>
      <c r="AV57" s="53">
        <f t="shared" si="35"/>
        <v>0</v>
      </c>
      <c r="AW57" s="54" t="str">
        <f t="shared" si="36"/>
        <v/>
      </c>
      <c r="AX57" s="85">
        <f t="shared" si="37"/>
        <v>0</v>
      </c>
      <c r="AY57" s="63">
        <f t="shared" si="38"/>
        <v>0</v>
      </c>
      <c r="AZ57" s="53">
        <f t="shared" si="39"/>
        <v>0</v>
      </c>
      <c r="BA57" s="54" t="str">
        <f t="shared" si="40"/>
        <v/>
      </c>
      <c r="BB57" s="85">
        <f t="shared" si="41"/>
        <v>0</v>
      </c>
      <c r="BC57" s="63">
        <f t="shared" si="42"/>
        <v>0</v>
      </c>
      <c r="BD57" s="53">
        <f t="shared" si="43"/>
        <v>0</v>
      </c>
      <c r="BE57" s="54" t="str">
        <f t="shared" si="44"/>
        <v/>
      </c>
      <c r="BF57" s="85">
        <f t="shared" si="45"/>
        <v>0</v>
      </c>
      <c r="BG57" s="63">
        <f t="shared" si="46"/>
        <v>0</v>
      </c>
      <c r="BH57" s="53">
        <f t="shared" si="47"/>
        <v>0</v>
      </c>
      <c r="BI57" s="54" t="str">
        <f t="shared" si="48"/>
        <v/>
      </c>
      <c r="BJ57" s="85">
        <f t="shared" si="49"/>
        <v>0</v>
      </c>
      <c r="BK57" s="63">
        <f t="shared" si="50"/>
        <v>0</v>
      </c>
      <c r="BL57" s="53">
        <f t="shared" si="51"/>
        <v>0</v>
      </c>
      <c r="BM57" s="54" t="str">
        <f t="shared" si="52"/>
        <v/>
      </c>
      <c r="BN57" s="85">
        <f t="shared" si="53"/>
        <v>0</v>
      </c>
      <c r="BO57" s="63">
        <f t="shared" si="54"/>
        <v>0</v>
      </c>
      <c r="BP57" s="53">
        <f t="shared" si="55"/>
        <v>0</v>
      </c>
      <c r="BQ57" s="54" t="str">
        <f t="shared" si="56"/>
        <v/>
      </c>
      <c r="BR57" s="85">
        <f t="shared" si="57"/>
        <v>0</v>
      </c>
      <c r="BS57" s="60">
        <f t="shared" si="1"/>
        <v>0</v>
      </c>
      <c r="BT57" s="59">
        <f t="shared" si="2"/>
        <v>0</v>
      </c>
      <c r="BU57" s="57"/>
      <c r="BV57" s="44"/>
      <c r="BZ57" s="44"/>
      <c r="CA57" s="44"/>
      <c r="CB57" s="44"/>
      <c r="CC57" s="274">
        <f t="shared" si="64"/>
        <v>0</v>
      </c>
      <c r="CD57" s="280" t="str">
        <f t="shared" si="65"/>
        <v>청년외</v>
      </c>
      <c r="CE57" s="44"/>
    </row>
    <row r="58" spans="1:83" ht="16.5" hidden="1" customHeight="1">
      <c r="A58" s="23">
        <f t="shared" si="63"/>
        <v>54</v>
      </c>
      <c r="B58" s="143" t="s">
        <v>2</v>
      </c>
      <c r="C58" s="169"/>
      <c r="D58" s="170"/>
      <c r="E58" s="156" t="str">
        <f t="shared" si="4"/>
        <v/>
      </c>
      <c r="F58" s="30" t="str">
        <f t="shared" si="5"/>
        <v/>
      </c>
      <c r="G58" s="31" t="str">
        <f t="shared" si="6"/>
        <v/>
      </c>
      <c r="H58" s="147" t="str">
        <f t="shared" si="7"/>
        <v/>
      </c>
      <c r="I58" s="150"/>
      <c r="J58" s="151"/>
      <c r="K58" s="33" t="str">
        <f t="shared" si="8"/>
        <v/>
      </c>
      <c r="L58" s="33">
        <f t="shared" si="0"/>
        <v>0</v>
      </c>
      <c r="M58" s="35" t="str">
        <f t="shared" si="9"/>
        <v/>
      </c>
      <c r="N58" s="108"/>
      <c r="O58" s="178"/>
      <c r="P58" s="179"/>
      <c r="Q58" s="106" t="s">
        <v>160</v>
      </c>
      <c r="R58" s="107" t="s">
        <v>160</v>
      </c>
      <c r="S58" s="43"/>
      <c r="T58" s="122" t="s">
        <v>160</v>
      </c>
      <c r="U58" s="122" t="s">
        <v>160</v>
      </c>
      <c r="V58" s="123" t="s">
        <v>160</v>
      </c>
      <c r="W58" s="63">
        <f t="shared" si="10"/>
        <v>0</v>
      </c>
      <c r="X58" s="53">
        <f t="shared" si="11"/>
        <v>0</v>
      </c>
      <c r="Y58" s="54" t="str">
        <f t="shared" si="12"/>
        <v/>
      </c>
      <c r="Z58" s="85">
        <f t="shared" si="13"/>
        <v>0</v>
      </c>
      <c r="AA58" s="63">
        <f t="shared" si="14"/>
        <v>0</v>
      </c>
      <c r="AB58" s="53">
        <f t="shared" si="15"/>
        <v>0</v>
      </c>
      <c r="AC58" s="54" t="str">
        <f t="shared" si="16"/>
        <v/>
      </c>
      <c r="AD58" s="85">
        <f t="shared" si="17"/>
        <v>0</v>
      </c>
      <c r="AE58" s="63">
        <f t="shared" si="18"/>
        <v>0</v>
      </c>
      <c r="AF58" s="53">
        <f t="shared" si="19"/>
        <v>0</v>
      </c>
      <c r="AG58" s="54" t="str">
        <f t="shared" si="20"/>
        <v/>
      </c>
      <c r="AH58" s="85">
        <f t="shared" si="21"/>
        <v>0</v>
      </c>
      <c r="AI58" s="63">
        <f t="shared" si="22"/>
        <v>0</v>
      </c>
      <c r="AJ58" s="53">
        <f t="shared" si="23"/>
        <v>0</v>
      </c>
      <c r="AK58" s="54" t="str">
        <f t="shared" si="24"/>
        <v/>
      </c>
      <c r="AL58" s="85">
        <f t="shared" si="25"/>
        <v>0</v>
      </c>
      <c r="AM58" s="63">
        <f t="shared" si="26"/>
        <v>0</v>
      </c>
      <c r="AN58" s="53">
        <f t="shared" si="27"/>
        <v>0</v>
      </c>
      <c r="AO58" s="54" t="str">
        <f t="shared" si="28"/>
        <v/>
      </c>
      <c r="AP58" s="85">
        <f t="shared" si="29"/>
        <v>0</v>
      </c>
      <c r="AQ58" s="63">
        <f t="shared" si="30"/>
        <v>0</v>
      </c>
      <c r="AR58" s="53">
        <f t="shared" si="31"/>
        <v>0</v>
      </c>
      <c r="AS58" s="54" t="str">
        <f t="shared" si="32"/>
        <v/>
      </c>
      <c r="AT58" s="85">
        <f t="shared" si="33"/>
        <v>0</v>
      </c>
      <c r="AU58" s="63">
        <f t="shared" si="34"/>
        <v>0</v>
      </c>
      <c r="AV58" s="53">
        <f t="shared" si="35"/>
        <v>0</v>
      </c>
      <c r="AW58" s="54" t="str">
        <f t="shared" si="36"/>
        <v/>
      </c>
      <c r="AX58" s="85">
        <f t="shared" si="37"/>
        <v>0</v>
      </c>
      <c r="AY58" s="63">
        <f t="shared" si="38"/>
        <v>0</v>
      </c>
      <c r="AZ58" s="53">
        <f t="shared" si="39"/>
        <v>0</v>
      </c>
      <c r="BA58" s="54" t="str">
        <f t="shared" si="40"/>
        <v/>
      </c>
      <c r="BB58" s="85">
        <f t="shared" si="41"/>
        <v>0</v>
      </c>
      <c r="BC58" s="63">
        <f t="shared" si="42"/>
        <v>0</v>
      </c>
      <c r="BD58" s="53">
        <f t="shared" si="43"/>
        <v>0</v>
      </c>
      <c r="BE58" s="54" t="str">
        <f t="shared" si="44"/>
        <v/>
      </c>
      <c r="BF58" s="85">
        <f t="shared" si="45"/>
        <v>0</v>
      </c>
      <c r="BG58" s="63">
        <f t="shared" si="46"/>
        <v>0</v>
      </c>
      <c r="BH58" s="53">
        <f t="shared" si="47"/>
        <v>0</v>
      </c>
      <c r="BI58" s="54" t="str">
        <f t="shared" si="48"/>
        <v/>
      </c>
      <c r="BJ58" s="85">
        <f t="shared" si="49"/>
        <v>0</v>
      </c>
      <c r="BK58" s="63">
        <f t="shared" si="50"/>
        <v>0</v>
      </c>
      <c r="BL58" s="53">
        <f t="shared" si="51"/>
        <v>0</v>
      </c>
      <c r="BM58" s="54" t="str">
        <f t="shared" si="52"/>
        <v/>
      </c>
      <c r="BN58" s="85">
        <f t="shared" si="53"/>
        <v>0</v>
      </c>
      <c r="BO58" s="63">
        <f t="shared" si="54"/>
        <v>0</v>
      </c>
      <c r="BP58" s="53">
        <f t="shared" si="55"/>
        <v>0</v>
      </c>
      <c r="BQ58" s="54" t="str">
        <f t="shared" si="56"/>
        <v/>
      </c>
      <c r="BR58" s="85">
        <f t="shared" si="57"/>
        <v>0</v>
      </c>
      <c r="BS58" s="60">
        <f t="shared" si="1"/>
        <v>0</v>
      </c>
      <c r="BT58" s="59">
        <f t="shared" si="2"/>
        <v>0</v>
      </c>
      <c r="BU58" s="57"/>
      <c r="BV58" s="44"/>
      <c r="BZ58" s="44"/>
      <c r="CA58" s="44"/>
      <c r="CB58" s="44"/>
      <c r="CC58" s="274">
        <f t="shared" si="64"/>
        <v>0</v>
      </c>
      <c r="CD58" s="280" t="str">
        <f t="shared" si="65"/>
        <v>청년외</v>
      </c>
      <c r="CE58" s="44"/>
    </row>
    <row r="59" spans="1:83" ht="16.5" hidden="1" customHeight="1">
      <c r="A59" s="23">
        <f t="shared" si="63"/>
        <v>55</v>
      </c>
      <c r="B59" s="143" t="s">
        <v>3</v>
      </c>
      <c r="C59" s="171"/>
      <c r="D59" s="170"/>
      <c r="E59" s="156" t="str">
        <f t="shared" si="4"/>
        <v/>
      </c>
      <c r="F59" s="30" t="str">
        <f t="shared" si="5"/>
        <v/>
      </c>
      <c r="G59" s="31" t="str">
        <f t="shared" si="6"/>
        <v/>
      </c>
      <c r="H59" s="147" t="str">
        <f t="shared" si="7"/>
        <v/>
      </c>
      <c r="I59" s="152"/>
      <c r="J59" s="153"/>
      <c r="K59" s="33" t="str">
        <f t="shared" si="8"/>
        <v/>
      </c>
      <c r="L59" s="33">
        <f t="shared" si="0"/>
        <v>0</v>
      </c>
      <c r="M59" s="35" t="str">
        <f t="shared" si="9"/>
        <v/>
      </c>
      <c r="N59" s="108"/>
      <c r="O59" s="178"/>
      <c r="P59" s="179"/>
      <c r="Q59" s="106" t="s">
        <v>160</v>
      </c>
      <c r="R59" s="107" t="s">
        <v>160</v>
      </c>
      <c r="S59" s="43"/>
      <c r="T59" s="122" t="s">
        <v>160</v>
      </c>
      <c r="U59" s="122" t="s">
        <v>160</v>
      </c>
      <c r="V59" s="123" t="s">
        <v>160</v>
      </c>
      <c r="W59" s="63">
        <f t="shared" si="10"/>
        <v>0</v>
      </c>
      <c r="X59" s="53">
        <f t="shared" si="11"/>
        <v>0</v>
      </c>
      <c r="Y59" s="54" t="str">
        <f t="shared" si="12"/>
        <v/>
      </c>
      <c r="Z59" s="85">
        <f t="shared" si="13"/>
        <v>0</v>
      </c>
      <c r="AA59" s="63">
        <f t="shared" si="14"/>
        <v>0</v>
      </c>
      <c r="AB59" s="53">
        <f t="shared" si="15"/>
        <v>0</v>
      </c>
      <c r="AC59" s="54" t="str">
        <f t="shared" si="16"/>
        <v/>
      </c>
      <c r="AD59" s="85">
        <f t="shared" si="17"/>
        <v>0</v>
      </c>
      <c r="AE59" s="63">
        <f t="shared" si="18"/>
        <v>0</v>
      </c>
      <c r="AF59" s="53">
        <f t="shared" si="19"/>
        <v>0</v>
      </c>
      <c r="AG59" s="54" t="str">
        <f t="shared" si="20"/>
        <v/>
      </c>
      <c r="AH59" s="85">
        <f t="shared" si="21"/>
        <v>0</v>
      </c>
      <c r="AI59" s="63">
        <f t="shared" si="22"/>
        <v>0</v>
      </c>
      <c r="AJ59" s="53">
        <f t="shared" si="23"/>
        <v>0</v>
      </c>
      <c r="AK59" s="54" t="str">
        <f t="shared" si="24"/>
        <v/>
      </c>
      <c r="AL59" s="85">
        <f t="shared" si="25"/>
        <v>0</v>
      </c>
      <c r="AM59" s="63">
        <f t="shared" si="26"/>
        <v>0</v>
      </c>
      <c r="AN59" s="53">
        <f t="shared" si="27"/>
        <v>0</v>
      </c>
      <c r="AO59" s="54" t="str">
        <f t="shared" si="28"/>
        <v/>
      </c>
      <c r="AP59" s="85">
        <f t="shared" si="29"/>
        <v>0</v>
      </c>
      <c r="AQ59" s="63">
        <f t="shared" si="30"/>
        <v>0</v>
      </c>
      <c r="AR59" s="53">
        <f t="shared" si="31"/>
        <v>0</v>
      </c>
      <c r="AS59" s="54" t="str">
        <f t="shared" si="32"/>
        <v/>
      </c>
      <c r="AT59" s="85">
        <f t="shared" si="33"/>
        <v>0</v>
      </c>
      <c r="AU59" s="63">
        <f t="shared" si="34"/>
        <v>0</v>
      </c>
      <c r="AV59" s="53">
        <f t="shared" si="35"/>
        <v>0</v>
      </c>
      <c r="AW59" s="54" t="str">
        <f t="shared" si="36"/>
        <v/>
      </c>
      <c r="AX59" s="85">
        <f t="shared" si="37"/>
        <v>0</v>
      </c>
      <c r="AY59" s="63">
        <f t="shared" si="38"/>
        <v>0</v>
      </c>
      <c r="AZ59" s="53">
        <f t="shared" si="39"/>
        <v>0</v>
      </c>
      <c r="BA59" s="54" t="str">
        <f t="shared" si="40"/>
        <v/>
      </c>
      <c r="BB59" s="85">
        <f t="shared" si="41"/>
        <v>0</v>
      </c>
      <c r="BC59" s="63">
        <f t="shared" si="42"/>
        <v>0</v>
      </c>
      <c r="BD59" s="53">
        <f t="shared" si="43"/>
        <v>0</v>
      </c>
      <c r="BE59" s="54" t="str">
        <f t="shared" si="44"/>
        <v/>
      </c>
      <c r="BF59" s="85">
        <f t="shared" si="45"/>
        <v>0</v>
      </c>
      <c r="BG59" s="63">
        <f t="shared" si="46"/>
        <v>0</v>
      </c>
      <c r="BH59" s="53">
        <f t="shared" si="47"/>
        <v>0</v>
      </c>
      <c r="BI59" s="54" t="str">
        <f t="shared" si="48"/>
        <v/>
      </c>
      <c r="BJ59" s="85">
        <f t="shared" si="49"/>
        <v>0</v>
      </c>
      <c r="BK59" s="63">
        <f t="shared" si="50"/>
        <v>0</v>
      </c>
      <c r="BL59" s="53">
        <f t="shared" si="51"/>
        <v>0</v>
      </c>
      <c r="BM59" s="54" t="str">
        <f t="shared" si="52"/>
        <v/>
      </c>
      <c r="BN59" s="85">
        <f t="shared" si="53"/>
        <v>0</v>
      </c>
      <c r="BO59" s="63">
        <f t="shared" si="54"/>
        <v>0</v>
      </c>
      <c r="BP59" s="53">
        <f t="shared" si="55"/>
        <v>0</v>
      </c>
      <c r="BQ59" s="54" t="str">
        <f t="shared" si="56"/>
        <v/>
      </c>
      <c r="BR59" s="85">
        <f t="shared" si="57"/>
        <v>0</v>
      </c>
      <c r="BS59" s="60">
        <f t="shared" si="1"/>
        <v>0</v>
      </c>
      <c r="BT59" s="59">
        <f t="shared" si="2"/>
        <v>0</v>
      </c>
      <c r="BU59" s="57"/>
      <c r="BV59" s="44"/>
      <c r="BZ59" s="44"/>
      <c r="CA59" s="44"/>
      <c r="CB59" s="44"/>
      <c r="CC59" s="274">
        <f t="shared" si="64"/>
        <v>0</v>
      </c>
      <c r="CD59" s="280" t="str">
        <f t="shared" si="65"/>
        <v>청년외</v>
      </c>
      <c r="CE59" s="44"/>
    </row>
    <row r="60" spans="1:83" ht="16.5" hidden="1" customHeight="1">
      <c r="A60" s="23">
        <f t="shared" si="63"/>
        <v>56</v>
      </c>
      <c r="B60" s="143" t="s">
        <v>1</v>
      </c>
      <c r="C60" s="169"/>
      <c r="D60" s="170"/>
      <c r="E60" s="156" t="str">
        <f t="shared" si="4"/>
        <v/>
      </c>
      <c r="F60" s="30" t="str">
        <f t="shared" si="5"/>
        <v/>
      </c>
      <c r="G60" s="31" t="str">
        <f t="shared" si="6"/>
        <v/>
      </c>
      <c r="H60" s="147" t="str">
        <f t="shared" si="7"/>
        <v/>
      </c>
      <c r="I60" s="150"/>
      <c r="J60" s="151"/>
      <c r="K60" s="33" t="str">
        <f t="shared" si="8"/>
        <v/>
      </c>
      <c r="L60" s="33">
        <f t="shared" si="0"/>
        <v>0</v>
      </c>
      <c r="M60" s="35" t="str">
        <f t="shared" si="9"/>
        <v/>
      </c>
      <c r="N60" s="108"/>
      <c r="O60" s="178"/>
      <c r="P60" s="179"/>
      <c r="Q60" s="106" t="s">
        <v>160</v>
      </c>
      <c r="R60" s="107" t="s">
        <v>160</v>
      </c>
      <c r="S60" s="43"/>
      <c r="T60" s="122" t="s">
        <v>160</v>
      </c>
      <c r="U60" s="122" t="s">
        <v>160</v>
      </c>
      <c r="V60" s="123" t="s">
        <v>160</v>
      </c>
      <c r="W60" s="63">
        <f t="shared" si="10"/>
        <v>0</v>
      </c>
      <c r="X60" s="53">
        <f t="shared" si="11"/>
        <v>0</v>
      </c>
      <c r="Y60" s="54" t="str">
        <f t="shared" si="12"/>
        <v/>
      </c>
      <c r="Z60" s="85">
        <f t="shared" si="13"/>
        <v>0</v>
      </c>
      <c r="AA60" s="63">
        <f t="shared" si="14"/>
        <v>0</v>
      </c>
      <c r="AB60" s="53">
        <f t="shared" si="15"/>
        <v>0</v>
      </c>
      <c r="AC60" s="54" t="str">
        <f t="shared" si="16"/>
        <v/>
      </c>
      <c r="AD60" s="85">
        <f t="shared" si="17"/>
        <v>0</v>
      </c>
      <c r="AE60" s="63">
        <f t="shared" si="18"/>
        <v>0</v>
      </c>
      <c r="AF60" s="53">
        <f t="shared" si="19"/>
        <v>0</v>
      </c>
      <c r="AG60" s="54" t="str">
        <f t="shared" si="20"/>
        <v/>
      </c>
      <c r="AH60" s="85">
        <f t="shared" si="21"/>
        <v>0</v>
      </c>
      <c r="AI60" s="63">
        <f t="shared" si="22"/>
        <v>0</v>
      </c>
      <c r="AJ60" s="53">
        <f t="shared" si="23"/>
        <v>0</v>
      </c>
      <c r="AK60" s="54" t="str">
        <f t="shared" si="24"/>
        <v/>
      </c>
      <c r="AL60" s="85">
        <f t="shared" si="25"/>
        <v>0</v>
      </c>
      <c r="AM60" s="63">
        <f t="shared" si="26"/>
        <v>0</v>
      </c>
      <c r="AN60" s="53">
        <f t="shared" si="27"/>
        <v>0</v>
      </c>
      <c r="AO60" s="54" t="str">
        <f t="shared" si="28"/>
        <v/>
      </c>
      <c r="AP60" s="85">
        <f t="shared" si="29"/>
        <v>0</v>
      </c>
      <c r="AQ60" s="63">
        <f t="shared" si="30"/>
        <v>0</v>
      </c>
      <c r="AR60" s="53">
        <f t="shared" si="31"/>
        <v>0</v>
      </c>
      <c r="AS60" s="54" t="str">
        <f t="shared" si="32"/>
        <v/>
      </c>
      <c r="AT60" s="85">
        <f t="shared" si="33"/>
        <v>0</v>
      </c>
      <c r="AU60" s="63">
        <f t="shared" si="34"/>
        <v>0</v>
      </c>
      <c r="AV60" s="53">
        <f t="shared" si="35"/>
        <v>0</v>
      </c>
      <c r="AW60" s="54" t="str">
        <f t="shared" si="36"/>
        <v/>
      </c>
      <c r="AX60" s="85">
        <f t="shared" si="37"/>
        <v>0</v>
      </c>
      <c r="AY60" s="63">
        <f t="shared" si="38"/>
        <v>0</v>
      </c>
      <c r="AZ60" s="53">
        <f t="shared" si="39"/>
        <v>0</v>
      </c>
      <c r="BA60" s="54" t="str">
        <f t="shared" si="40"/>
        <v/>
      </c>
      <c r="BB60" s="85">
        <f t="shared" si="41"/>
        <v>0</v>
      </c>
      <c r="BC60" s="63">
        <f t="shared" si="42"/>
        <v>0</v>
      </c>
      <c r="BD60" s="53">
        <f t="shared" si="43"/>
        <v>0</v>
      </c>
      <c r="BE60" s="54" t="str">
        <f t="shared" si="44"/>
        <v/>
      </c>
      <c r="BF60" s="85">
        <f t="shared" si="45"/>
        <v>0</v>
      </c>
      <c r="BG60" s="63">
        <f t="shared" si="46"/>
        <v>0</v>
      </c>
      <c r="BH60" s="53">
        <f t="shared" si="47"/>
        <v>0</v>
      </c>
      <c r="BI60" s="54" t="str">
        <f t="shared" si="48"/>
        <v/>
      </c>
      <c r="BJ60" s="85">
        <f t="shared" si="49"/>
        <v>0</v>
      </c>
      <c r="BK60" s="63">
        <f t="shared" si="50"/>
        <v>0</v>
      </c>
      <c r="BL60" s="53">
        <f t="shared" si="51"/>
        <v>0</v>
      </c>
      <c r="BM60" s="54" t="str">
        <f t="shared" si="52"/>
        <v/>
      </c>
      <c r="BN60" s="85">
        <f t="shared" si="53"/>
        <v>0</v>
      </c>
      <c r="BO60" s="63">
        <f t="shared" si="54"/>
        <v>0</v>
      </c>
      <c r="BP60" s="53">
        <f t="shared" si="55"/>
        <v>0</v>
      </c>
      <c r="BQ60" s="54" t="str">
        <f t="shared" si="56"/>
        <v/>
      </c>
      <c r="BR60" s="85">
        <f t="shared" si="57"/>
        <v>0</v>
      </c>
      <c r="BS60" s="60">
        <f t="shared" si="1"/>
        <v>0</v>
      </c>
      <c r="BT60" s="59">
        <f t="shared" si="2"/>
        <v>0</v>
      </c>
      <c r="BU60" s="57"/>
      <c r="BV60" s="44"/>
      <c r="BZ60" s="44"/>
      <c r="CA60" s="44"/>
      <c r="CB60" s="44"/>
      <c r="CC60" s="274">
        <f t="shared" si="64"/>
        <v>0</v>
      </c>
      <c r="CD60" s="280" t="str">
        <f t="shared" si="65"/>
        <v>청년외</v>
      </c>
      <c r="CE60" s="44"/>
    </row>
    <row r="61" spans="1:83" ht="16.5" hidden="1" customHeight="1" thickBot="1">
      <c r="A61" s="23">
        <f t="shared" si="63"/>
        <v>57</v>
      </c>
      <c r="B61" s="143" t="s">
        <v>4</v>
      </c>
      <c r="C61" s="169"/>
      <c r="D61" s="170"/>
      <c r="E61" s="156" t="str">
        <f t="shared" si="4"/>
        <v/>
      </c>
      <c r="F61" s="30" t="str">
        <f t="shared" si="5"/>
        <v/>
      </c>
      <c r="G61" s="31" t="str">
        <f t="shared" si="6"/>
        <v/>
      </c>
      <c r="H61" s="147" t="str">
        <f t="shared" si="7"/>
        <v/>
      </c>
      <c r="I61" s="150"/>
      <c r="J61" s="151"/>
      <c r="K61" s="33" t="str">
        <f t="shared" si="8"/>
        <v/>
      </c>
      <c r="L61" s="33">
        <f t="shared" si="0"/>
        <v>0</v>
      </c>
      <c r="M61" s="35" t="str">
        <f t="shared" si="9"/>
        <v/>
      </c>
      <c r="N61" s="108"/>
      <c r="O61" s="180"/>
      <c r="P61" s="181"/>
      <c r="Q61" s="106" t="s">
        <v>160</v>
      </c>
      <c r="R61" s="107" t="s">
        <v>160</v>
      </c>
      <c r="S61" s="43"/>
      <c r="T61" s="122" t="s">
        <v>160</v>
      </c>
      <c r="U61" s="122" t="s">
        <v>160</v>
      </c>
      <c r="V61" s="123" t="s">
        <v>160</v>
      </c>
      <c r="W61" s="63">
        <f t="shared" si="10"/>
        <v>0</v>
      </c>
      <c r="X61" s="53">
        <f t="shared" si="11"/>
        <v>0</v>
      </c>
      <c r="Y61" s="54" t="str">
        <f t="shared" si="12"/>
        <v/>
      </c>
      <c r="Z61" s="85">
        <f t="shared" si="13"/>
        <v>0</v>
      </c>
      <c r="AA61" s="63">
        <f t="shared" si="14"/>
        <v>0</v>
      </c>
      <c r="AB61" s="53">
        <f t="shared" si="15"/>
        <v>0</v>
      </c>
      <c r="AC61" s="54" t="str">
        <f t="shared" si="16"/>
        <v/>
      </c>
      <c r="AD61" s="85">
        <f t="shared" si="17"/>
        <v>0</v>
      </c>
      <c r="AE61" s="63">
        <f t="shared" si="18"/>
        <v>0</v>
      </c>
      <c r="AF61" s="53">
        <f t="shared" si="19"/>
        <v>0</v>
      </c>
      <c r="AG61" s="54" t="str">
        <f t="shared" si="20"/>
        <v/>
      </c>
      <c r="AH61" s="85">
        <f t="shared" si="21"/>
        <v>0</v>
      </c>
      <c r="AI61" s="63">
        <f t="shared" si="22"/>
        <v>0</v>
      </c>
      <c r="AJ61" s="53">
        <f t="shared" si="23"/>
        <v>0</v>
      </c>
      <c r="AK61" s="54" t="str">
        <f t="shared" si="24"/>
        <v/>
      </c>
      <c r="AL61" s="85">
        <f t="shared" si="25"/>
        <v>0</v>
      </c>
      <c r="AM61" s="63">
        <f t="shared" si="26"/>
        <v>0</v>
      </c>
      <c r="AN61" s="53">
        <f t="shared" si="27"/>
        <v>0</v>
      </c>
      <c r="AO61" s="54" t="str">
        <f t="shared" si="28"/>
        <v/>
      </c>
      <c r="AP61" s="85">
        <f t="shared" si="29"/>
        <v>0</v>
      </c>
      <c r="AQ61" s="63">
        <f t="shared" si="30"/>
        <v>0</v>
      </c>
      <c r="AR61" s="53">
        <f t="shared" si="31"/>
        <v>0</v>
      </c>
      <c r="AS61" s="54" t="str">
        <f t="shared" si="32"/>
        <v/>
      </c>
      <c r="AT61" s="85">
        <f t="shared" si="33"/>
        <v>0</v>
      </c>
      <c r="AU61" s="63">
        <f t="shared" si="34"/>
        <v>0</v>
      </c>
      <c r="AV61" s="53">
        <f t="shared" si="35"/>
        <v>0</v>
      </c>
      <c r="AW61" s="54" t="str">
        <f t="shared" si="36"/>
        <v/>
      </c>
      <c r="AX61" s="85">
        <f t="shared" si="37"/>
        <v>0</v>
      </c>
      <c r="AY61" s="63">
        <f t="shared" si="38"/>
        <v>0</v>
      </c>
      <c r="AZ61" s="53">
        <f t="shared" si="39"/>
        <v>0</v>
      </c>
      <c r="BA61" s="54" t="str">
        <f t="shared" si="40"/>
        <v/>
      </c>
      <c r="BB61" s="85">
        <f t="shared" si="41"/>
        <v>0</v>
      </c>
      <c r="BC61" s="63">
        <f t="shared" si="42"/>
        <v>0</v>
      </c>
      <c r="BD61" s="53">
        <f t="shared" si="43"/>
        <v>0</v>
      </c>
      <c r="BE61" s="54" t="str">
        <f t="shared" si="44"/>
        <v/>
      </c>
      <c r="BF61" s="85">
        <f t="shared" si="45"/>
        <v>0</v>
      </c>
      <c r="BG61" s="63">
        <f t="shared" si="46"/>
        <v>0</v>
      </c>
      <c r="BH61" s="53">
        <f t="shared" si="47"/>
        <v>0</v>
      </c>
      <c r="BI61" s="54" t="str">
        <f t="shared" si="48"/>
        <v/>
      </c>
      <c r="BJ61" s="85">
        <f t="shared" si="49"/>
        <v>0</v>
      </c>
      <c r="BK61" s="63">
        <f t="shared" si="50"/>
        <v>0</v>
      </c>
      <c r="BL61" s="53">
        <f t="shared" si="51"/>
        <v>0</v>
      </c>
      <c r="BM61" s="54" t="str">
        <f t="shared" si="52"/>
        <v/>
      </c>
      <c r="BN61" s="85">
        <f t="shared" si="53"/>
        <v>0</v>
      </c>
      <c r="BO61" s="63">
        <f t="shared" si="54"/>
        <v>0</v>
      </c>
      <c r="BP61" s="53">
        <f t="shared" si="55"/>
        <v>0</v>
      </c>
      <c r="BQ61" s="54" t="str">
        <f t="shared" si="56"/>
        <v/>
      </c>
      <c r="BR61" s="85">
        <f t="shared" si="57"/>
        <v>0</v>
      </c>
      <c r="BS61" s="60">
        <f t="shared" si="1"/>
        <v>0</v>
      </c>
      <c r="BT61" s="59">
        <f t="shared" si="2"/>
        <v>0</v>
      </c>
      <c r="BU61" s="57"/>
      <c r="BV61" s="44"/>
      <c r="BZ61" s="44"/>
      <c r="CA61" s="44"/>
      <c r="CB61" s="44"/>
      <c r="CC61" s="274">
        <f t="shared" si="64"/>
        <v>0</v>
      </c>
      <c r="CD61" s="280" t="str">
        <f t="shared" si="65"/>
        <v>청년외</v>
      </c>
      <c r="CE61" s="44"/>
    </row>
    <row r="62" spans="1:83" ht="16.5" hidden="1" customHeight="1">
      <c r="A62" s="23">
        <f t="shared" si="63"/>
        <v>58</v>
      </c>
      <c r="B62" s="143" t="s">
        <v>3</v>
      </c>
      <c r="C62" s="171"/>
      <c r="D62" s="170"/>
      <c r="E62" s="156" t="str">
        <f t="shared" si="4"/>
        <v/>
      </c>
      <c r="F62" s="30" t="str">
        <f t="shared" si="5"/>
        <v/>
      </c>
      <c r="G62" s="31" t="str">
        <f t="shared" si="6"/>
        <v/>
      </c>
      <c r="H62" s="147" t="str">
        <f t="shared" si="7"/>
        <v/>
      </c>
      <c r="I62" s="152"/>
      <c r="J62" s="153"/>
      <c r="K62" s="33" t="str">
        <f t="shared" si="8"/>
        <v/>
      </c>
      <c r="L62" s="33">
        <f t="shared" si="0"/>
        <v>0</v>
      </c>
      <c r="M62" s="35" t="str">
        <f t="shared" si="9"/>
        <v/>
      </c>
      <c r="N62" s="108"/>
      <c r="O62" s="178"/>
      <c r="P62" s="179"/>
      <c r="Q62" s="106" t="s">
        <v>160</v>
      </c>
      <c r="R62" s="107" t="s">
        <v>160</v>
      </c>
      <c r="S62" s="43"/>
      <c r="T62" s="122" t="s">
        <v>160</v>
      </c>
      <c r="U62" s="122" t="s">
        <v>160</v>
      </c>
      <c r="V62" s="123" t="s">
        <v>160</v>
      </c>
      <c r="W62" s="63">
        <f t="shared" si="10"/>
        <v>0</v>
      </c>
      <c r="X62" s="53">
        <f t="shared" si="11"/>
        <v>0</v>
      </c>
      <c r="Y62" s="54" t="str">
        <f t="shared" si="12"/>
        <v/>
      </c>
      <c r="Z62" s="85">
        <f t="shared" si="13"/>
        <v>0</v>
      </c>
      <c r="AA62" s="63">
        <f t="shared" si="14"/>
        <v>0</v>
      </c>
      <c r="AB62" s="53">
        <f t="shared" si="15"/>
        <v>0</v>
      </c>
      <c r="AC62" s="54" t="str">
        <f t="shared" si="16"/>
        <v/>
      </c>
      <c r="AD62" s="85">
        <f t="shared" si="17"/>
        <v>0</v>
      </c>
      <c r="AE62" s="63">
        <f t="shared" si="18"/>
        <v>0</v>
      </c>
      <c r="AF62" s="53">
        <f t="shared" si="19"/>
        <v>0</v>
      </c>
      <c r="AG62" s="54" t="str">
        <f t="shared" si="20"/>
        <v/>
      </c>
      <c r="AH62" s="85">
        <f t="shared" si="21"/>
        <v>0</v>
      </c>
      <c r="AI62" s="63">
        <f t="shared" si="22"/>
        <v>0</v>
      </c>
      <c r="AJ62" s="53">
        <f t="shared" si="23"/>
        <v>0</v>
      </c>
      <c r="AK62" s="54" t="str">
        <f t="shared" si="24"/>
        <v/>
      </c>
      <c r="AL62" s="85">
        <f t="shared" si="25"/>
        <v>0</v>
      </c>
      <c r="AM62" s="63">
        <f t="shared" si="26"/>
        <v>0</v>
      </c>
      <c r="AN62" s="53">
        <f t="shared" si="27"/>
        <v>0</v>
      </c>
      <c r="AO62" s="54" t="str">
        <f t="shared" si="28"/>
        <v/>
      </c>
      <c r="AP62" s="85">
        <f t="shared" si="29"/>
        <v>0</v>
      </c>
      <c r="AQ62" s="63">
        <f t="shared" si="30"/>
        <v>0</v>
      </c>
      <c r="AR62" s="53">
        <f t="shared" si="31"/>
        <v>0</v>
      </c>
      <c r="AS62" s="54" t="str">
        <f t="shared" si="32"/>
        <v/>
      </c>
      <c r="AT62" s="85">
        <f t="shared" si="33"/>
        <v>0</v>
      </c>
      <c r="AU62" s="63">
        <f t="shared" si="34"/>
        <v>0</v>
      </c>
      <c r="AV62" s="53">
        <f t="shared" si="35"/>
        <v>0</v>
      </c>
      <c r="AW62" s="54" t="str">
        <f t="shared" si="36"/>
        <v/>
      </c>
      <c r="AX62" s="85">
        <f t="shared" si="37"/>
        <v>0</v>
      </c>
      <c r="AY62" s="63">
        <f t="shared" si="38"/>
        <v>0</v>
      </c>
      <c r="AZ62" s="53">
        <f t="shared" si="39"/>
        <v>0</v>
      </c>
      <c r="BA62" s="54" t="str">
        <f t="shared" si="40"/>
        <v/>
      </c>
      <c r="BB62" s="85">
        <f t="shared" si="41"/>
        <v>0</v>
      </c>
      <c r="BC62" s="63">
        <f t="shared" si="42"/>
        <v>0</v>
      </c>
      <c r="BD62" s="53">
        <f t="shared" si="43"/>
        <v>0</v>
      </c>
      <c r="BE62" s="54" t="str">
        <f t="shared" si="44"/>
        <v/>
      </c>
      <c r="BF62" s="85">
        <f t="shared" si="45"/>
        <v>0</v>
      </c>
      <c r="BG62" s="63">
        <f t="shared" si="46"/>
        <v>0</v>
      </c>
      <c r="BH62" s="53">
        <f t="shared" si="47"/>
        <v>0</v>
      </c>
      <c r="BI62" s="54" t="str">
        <f t="shared" si="48"/>
        <v/>
      </c>
      <c r="BJ62" s="85">
        <f t="shared" si="49"/>
        <v>0</v>
      </c>
      <c r="BK62" s="63">
        <f t="shared" si="50"/>
        <v>0</v>
      </c>
      <c r="BL62" s="53">
        <f t="shared" si="51"/>
        <v>0</v>
      </c>
      <c r="BM62" s="54" t="str">
        <f t="shared" si="52"/>
        <v/>
      </c>
      <c r="BN62" s="85">
        <f t="shared" si="53"/>
        <v>0</v>
      </c>
      <c r="BO62" s="63">
        <f t="shared" si="54"/>
        <v>0</v>
      </c>
      <c r="BP62" s="53">
        <f t="shared" si="55"/>
        <v>0</v>
      </c>
      <c r="BQ62" s="54" t="str">
        <f t="shared" si="56"/>
        <v/>
      </c>
      <c r="BR62" s="85">
        <f t="shared" si="57"/>
        <v>0</v>
      </c>
      <c r="BS62" s="60">
        <f t="shared" si="1"/>
        <v>0</v>
      </c>
      <c r="BT62" s="59">
        <f t="shared" si="2"/>
        <v>0</v>
      </c>
      <c r="BU62" s="57"/>
      <c r="BV62" s="44"/>
      <c r="BZ62" s="44"/>
      <c r="CA62" s="44"/>
      <c r="CB62" s="44"/>
      <c r="CC62" s="274">
        <f t="shared" si="64"/>
        <v>0</v>
      </c>
      <c r="CD62" s="280" t="str">
        <f t="shared" si="65"/>
        <v>청년외</v>
      </c>
      <c r="CE62" s="44"/>
    </row>
    <row r="63" spans="1:83" ht="16.5" hidden="1" customHeight="1">
      <c r="A63" s="23">
        <f t="shared" si="63"/>
        <v>59</v>
      </c>
      <c r="B63" s="143" t="s">
        <v>1</v>
      </c>
      <c r="C63" s="169"/>
      <c r="D63" s="170"/>
      <c r="E63" s="156" t="str">
        <f t="shared" si="4"/>
        <v/>
      </c>
      <c r="F63" s="30" t="str">
        <f t="shared" si="5"/>
        <v/>
      </c>
      <c r="G63" s="31" t="str">
        <f t="shared" si="6"/>
        <v/>
      </c>
      <c r="H63" s="147" t="str">
        <f t="shared" si="7"/>
        <v/>
      </c>
      <c r="I63" s="150"/>
      <c r="J63" s="151"/>
      <c r="K63" s="33" t="str">
        <f t="shared" si="8"/>
        <v/>
      </c>
      <c r="L63" s="33">
        <f t="shared" si="0"/>
        <v>0</v>
      </c>
      <c r="M63" s="35" t="str">
        <f t="shared" si="9"/>
        <v/>
      </c>
      <c r="N63" s="108"/>
      <c r="O63" s="178"/>
      <c r="P63" s="179"/>
      <c r="Q63" s="106" t="s">
        <v>160</v>
      </c>
      <c r="R63" s="107" t="s">
        <v>160</v>
      </c>
      <c r="S63" s="43"/>
      <c r="T63" s="122" t="s">
        <v>160</v>
      </c>
      <c r="U63" s="122" t="s">
        <v>160</v>
      </c>
      <c r="V63" s="123" t="s">
        <v>160</v>
      </c>
      <c r="W63" s="63">
        <f t="shared" si="10"/>
        <v>0</v>
      </c>
      <c r="X63" s="53">
        <f t="shared" si="11"/>
        <v>0</v>
      </c>
      <c r="Y63" s="54" t="str">
        <f t="shared" si="12"/>
        <v/>
      </c>
      <c r="Z63" s="85">
        <f t="shared" si="13"/>
        <v>0</v>
      </c>
      <c r="AA63" s="63">
        <f t="shared" si="14"/>
        <v>0</v>
      </c>
      <c r="AB63" s="53">
        <f t="shared" si="15"/>
        <v>0</v>
      </c>
      <c r="AC63" s="54" t="str">
        <f t="shared" si="16"/>
        <v/>
      </c>
      <c r="AD63" s="85">
        <f t="shared" si="17"/>
        <v>0</v>
      </c>
      <c r="AE63" s="63">
        <f t="shared" si="18"/>
        <v>0</v>
      </c>
      <c r="AF63" s="53">
        <f t="shared" si="19"/>
        <v>0</v>
      </c>
      <c r="AG63" s="54" t="str">
        <f t="shared" si="20"/>
        <v/>
      </c>
      <c r="AH63" s="85">
        <f t="shared" si="21"/>
        <v>0</v>
      </c>
      <c r="AI63" s="63">
        <f t="shared" si="22"/>
        <v>0</v>
      </c>
      <c r="AJ63" s="53">
        <f t="shared" si="23"/>
        <v>0</v>
      </c>
      <c r="AK63" s="54" t="str">
        <f t="shared" si="24"/>
        <v/>
      </c>
      <c r="AL63" s="85">
        <f t="shared" si="25"/>
        <v>0</v>
      </c>
      <c r="AM63" s="63">
        <f t="shared" si="26"/>
        <v>0</v>
      </c>
      <c r="AN63" s="53">
        <f t="shared" si="27"/>
        <v>0</v>
      </c>
      <c r="AO63" s="54" t="str">
        <f t="shared" si="28"/>
        <v/>
      </c>
      <c r="AP63" s="85">
        <f t="shared" si="29"/>
        <v>0</v>
      </c>
      <c r="AQ63" s="63">
        <f t="shared" si="30"/>
        <v>0</v>
      </c>
      <c r="AR63" s="53">
        <f t="shared" si="31"/>
        <v>0</v>
      </c>
      <c r="AS63" s="54" t="str">
        <f t="shared" si="32"/>
        <v/>
      </c>
      <c r="AT63" s="85">
        <f t="shared" si="33"/>
        <v>0</v>
      </c>
      <c r="AU63" s="63">
        <f t="shared" si="34"/>
        <v>0</v>
      </c>
      <c r="AV63" s="53">
        <f t="shared" si="35"/>
        <v>0</v>
      </c>
      <c r="AW63" s="54" t="str">
        <f t="shared" si="36"/>
        <v/>
      </c>
      <c r="AX63" s="85">
        <f t="shared" si="37"/>
        <v>0</v>
      </c>
      <c r="AY63" s="63">
        <f t="shared" si="38"/>
        <v>0</v>
      </c>
      <c r="AZ63" s="53">
        <f t="shared" si="39"/>
        <v>0</v>
      </c>
      <c r="BA63" s="54" t="str">
        <f t="shared" si="40"/>
        <v/>
      </c>
      <c r="BB63" s="85">
        <f t="shared" si="41"/>
        <v>0</v>
      </c>
      <c r="BC63" s="63">
        <f t="shared" si="42"/>
        <v>0</v>
      </c>
      <c r="BD63" s="53">
        <f t="shared" si="43"/>
        <v>0</v>
      </c>
      <c r="BE63" s="54" t="str">
        <f t="shared" si="44"/>
        <v/>
      </c>
      <c r="BF63" s="85">
        <f t="shared" si="45"/>
        <v>0</v>
      </c>
      <c r="BG63" s="63">
        <f t="shared" si="46"/>
        <v>0</v>
      </c>
      <c r="BH63" s="53">
        <f t="shared" si="47"/>
        <v>0</v>
      </c>
      <c r="BI63" s="54" t="str">
        <f t="shared" si="48"/>
        <v/>
      </c>
      <c r="BJ63" s="85">
        <f t="shared" si="49"/>
        <v>0</v>
      </c>
      <c r="BK63" s="63">
        <f t="shared" si="50"/>
        <v>0</v>
      </c>
      <c r="BL63" s="53">
        <f t="shared" si="51"/>
        <v>0</v>
      </c>
      <c r="BM63" s="54" t="str">
        <f t="shared" si="52"/>
        <v/>
      </c>
      <c r="BN63" s="85">
        <f t="shared" si="53"/>
        <v>0</v>
      </c>
      <c r="BO63" s="63">
        <f t="shared" si="54"/>
        <v>0</v>
      </c>
      <c r="BP63" s="53">
        <f t="shared" si="55"/>
        <v>0</v>
      </c>
      <c r="BQ63" s="54" t="str">
        <f t="shared" si="56"/>
        <v/>
      </c>
      <c r="BR63" s="85">
        <f t="shared" si="57"/>
        <v>0</v>
      </c>
      <c r="BS63" s="60">
        <f t="shared" si="1"/>
        <v>0</v>
      </c>
      <c r="BT63" s="59">
        <f t="shared" si="2"/>
        <v>0</v>
      </c>
      <c r="BU63" s="57"/>
      <c r="BV63" s="44"/>
      <c r="BZ63" s="44"/>
      <c r="CA63" s="44"/>
      <c r="CB63" s="44"/>
      <c r="CC63" s="274">
        <f t="shared" si="64"/>
        <v>0</v>
      </c>
      <c r="CD63" s="280" t="str">
        <f t="shared" si="65"/>
        <v>청년외</v>
      </c>
      <c r="CE63" s="44"/>
    </row>
    <row r="64" spans="1:83" ht="16.5" hidden="1" customHeight="1" thickBot="1">
      <c r="A64" s="23">
        <f t="shared" si="63"/>
        <v>60</v>
      </c>
      <c r="B64" s="143" t="s">
        <v>4</v>
      </c>
      <c r="C64" s="169"/>
      <c r="D64" s="170"/>
      <c r="E64" s="156" t="str">
        <f t="shared" si="4"/>
        <v/>
      </c>
      <c r="F64" s="30" t="str">
        <f t="shared" si="5"/>
        <v/>
      </c>
      <c r="G64" s="31" t="str">
        <f t="shared" si="6"/>
        <v/>
      </c>
      <c r="H64" s="147" t="str">
        <f t="shared" si="7"/>
        <v/>
      </c>
      <c r="I64" s="150"/>
      <c r="J64" s="151"/>
      <c r="K64" s="33" t="str">
        <f t="shared" si="8"/>
        <v/>
      </c>
      <c r="L64" s="33">
        <f t="shared" si="0"/>
        <v>0</v>
      </c>
      <c r="M64" s="35" t="str">
        <f t="shared" si="9"/>
        <v/>
      </c>
      <c r="N64" s="108"/>
      <c r="O64" s="180"/>
      <c r="P64" s="181"/>
      <c r="Q64" s="106" t="s">
        <v>160</v>
      </c>
      <c r="R64" s="107" t="s">
        <v>160</v>
      </c>
      <c r="S64" s="43"/>
      <c r="T64" s="122" t="s">
        <v>160</v>
      </c>
      <c r="U64" s="122" t="s">
        <v>160</v>
      </c>
      <c r="V64" s="123" t="s">
        <v>160</v>
      </c>
      <c r="W64" s="63">
        <f t="shared" si="10"/>
        <v>0</v>
      </c>
      <c r="X64" s="53">
        <f t="shared" si="11"/>
        <v>0</v>
      </c>
      <c r="Y64" s="54" t="str">
        <f t="shared" si="12"/>
        <v/>
      </c>
      <c r="Z64" s="85">
        <f t="shared" si="13"/>
        <v>0</v>
      </c>
      <c r="AA64" s="63">
        <f t="shared" si="14"/>
        <v>0</v>
      </c>
      <c r="AB64" s="53">
        <f t="shared" si="15"/>
        <v>0</v>
      </c>
      <c r="AC64" s="54" t="str">
        <f t="shared" si="16"/>
        <v/>
      </c>
      <c r="AD64" s="85">
        <f t="shared" si="17"/>
        <v>0</v>
      </c>
      <c r="AE64" s="63">
        <f t="shared" si="18"/>
        <v>0</v>
      </c>
      <c r="AF64" s="53">
        <f t="shared" si="19"/>
        <v>0</v>
      </c>
      <c r="AG64" s="54" t="str">
        <f t="shared" si="20"/>
        <v/>
      </c>
      <c r="AH64" s="85">
        <f t="shared" si="21"/>
        <v>0</v>
      </c>
      <c r="AI64" s="63">
        <f t="shared" si="22"/>
        <v>0</v>
      </c>
      <c r="AJ64" s="53">
        <f t="shared" si="23"/>
        <v>0</v>
      </c>
      <c r="AK64" s="54" t="str">
        <f t="shared" si="24"/>
        <v/>
      </c>
      <c r="AL64" s="85">
        <f t="shared" si="25"/>
        <v>0</v>
      </c>
      <c r="AM64" s="63">
        <f t="shared" si="26"/>
        <v>0</v>
      </c>
      <c r="AN64" s="53">
        <f t="shared" si="27"/>
        <v>0</v>
      </c>
      <c r="AO64" s="54" t="str">
        <f t="shared" si="28"/>
        <v/>
      </c>
      <c r="AP64" s="85">
        <f t="shared" si="29"/>
        <v>0</v>
      </c>
      <c r="AQ64" s="63">
        <f t="shared" si="30"/>
        <v>0</v>
      </c>
      <c r="AR64" s="53">
        <f t="shared" si="31"/>
        <v>0</v>
      </c>
      <c r="AS64" s="54" t="str">
        <f t="shared" si="32"/>
        <v/>
      </c>
      <c r="AT64" s="85">
        <f t="shared" si="33"/>
        <v>0</v>
      </c>
      <c r="AU64" s="63">
        <f t="shared" si="34"/>
        <v>0</v>
      </c>
      <c r="AV64" s="53">
        <f t="shared" si="35"/>
        <v>0</v>
      </c>
      <c r="AW64" s="54" t="str">
        <f t="shared" si="36"/>
        <v/>
      </c>
      <c r="AX64" s="85">
        <f t="shared" si="37"/>
        <v>0</v>
      </c>
      <c r="AY64" s="63">
        <f t="shared" si="38"/>
        <v>0</v>
      </c>
      <c r="AZ64" s="53">
        <f t="shared" si="39"/>
        <v>0</v>
      </c>
      <c r="BA64" s="54" t="str">
        <f t="shared" si="40"/>
        <v/>
      </c>
      <c r="BB64" s="85">
        <f t="shared" si="41"/>
        <v>0</v>
      </c>
      <c r="BC64" s="63">
        <f t="shared" si="42"/>
        <v>0</v>
      </c>
      <c r="BD64" s="53">
        <f t="shared" si="43"/>
        <v>0</v>
      </c>
      <c r="BE64" s="54" t="str">
        <f t="shared" si="44"/>
        <v/>
      </c>
      <c r="BF64" s="85">
        <f t="shared" si="45"/>
        <v>0</v>
      </c>
      <c r="BG64" s="63">
        <f t="shared" si="46"/>
        <v>0</v>
      </c>
      <c r="BH64" s="53">
        <f t="shared" si="47"/>
        <v>0</v>
      </c>
      <c r="BI64" s="54" t="str">
        <f t="shared" si="48"/>
        <v/>
      </c>
      <c r="BJ64" s="85">
        <f t="shared" si="49"/>
        <v>0</v>
      </c>
      <c r="BK64" s="63">
        <f t="shared" si="50"/>
        <v>0</v>
      </c>
      <c r="BL64" s="53">
        <f t="shared" si="51"/>
        <v>0</v>
      </c>
      <c r="BM64" s="54" t="str">
        <f t="shared" si="52"/>
        <v/>
      </c>
      <c r="BN64" s="85">
        <f t="shared" si="53"/>
        <v>0</v>
      </c>
      <c r="BO64" s="63">
        <f t="shared" si="54"/>
        <v>0</v>
      </c>
      <c r="BP64" s="53">
        <f t="shared" si="55"/>
        <v>0</v>
      </c>
      <c r="BQ64" s="54" t="str">
        <f t="shared" si="56"/>
        <v/>
      </c>
      <c r="BR64" s="85">
        <f t="shared" si="57"/>
        <v>0</v>
      </c>
      <c r="BS64" s="60">
        <f t="shared" si="1"/>
        <v>0</v>
      </c>
      <c r="BT64" s="59">
        <f t="shared" si="2"/>
        <v>0</v>
      </c>
      <c r="BU64" s="57"/>
      <c r="BV64" s="44"/>
      <c r="BZ64" s="44"/>
      <c r="CA64" s="44"/>
      <c r="CB64" s="44"/>
      <c r="CC64" s="274">
        <f t="shared" si="64"/>
        <v>0</v>
      </c>
      <c r="CD64" s="280" t="str">
        <f t="shared" si="65"/>
        <v>청년외</v>
      </c>
      <c r="CE64" s="44"/>
    </row>
    <row r="65" spans="1:83" ht="16.5" hidden="1" customHeight="1">
      <c r="A65" s="23">
        <f t="shared" si="63"/>
        <v>61</v>
      </c>
      <c r="B65" s="143" t="s">
        <v>5</v>
      </c>
      <c r="C65" s="169"/>
      <c r="D65" s="170"/>
      <c r="E65" s="156" t="str">
        <f t="shared" si="4"/>
        <v/>
      </c>
      <c r="F65" s="30" t="str">
        <f t="shared" si="5"/>
        <v/>
      </c>
      <c r="G65" s="31" t="str">
        <f t="shared" si="6"/>
        <v/>
      </c>
      <c r="H65" s="147" t="str">
        <f t="shared" si="7"/>
        <v/>
      </c>
      <c r="I65" s="150"/>
      <c r="J65" s="151"/>
      <c r="K65" s="33" t="str">
        <f t="shared" si="8"/>
        <v/>
      </c>
      <c r="L65" s="33">
        <f t="shared" si="0"/>
        <v>0</v>
      </c>
      <c r="M65" s="35" t="str">
        <f t="shared" si="9"/>
        <v/>
      </c>
      <c r="N65" s="108"/>
      <c r="O65" s="178"/>
      <c r="P65" s="179"/>
      <c r="Q65" s="106" t="s">
        <v>160</v>
      </c>
      <c r="R65" s="107" t="s">
        <v>160</v>
      </c>
      <c r="S65" s="43"/>
      <c r="T65" s="122" t="s">
        <v>160</v>
      </c>
      <c r="U65" s="122" t="s">
        <v>160</v>
      </c>
      <c r="V65" s="123" t="s">
        <v>160</v>
      </c>
      <c r="W65" s="63">
        <f t="shared" si="10"/>
        <v>0</v>
      </c>
      <c r="X65" s="53">
        <f t="shared" si="11"/>
        <v>0</v>
      </c>
      <c r="Y65" s="54" t="str">
        <f t="shared" si="12"/>
        <v/>
      </c>
      <c r="Z65" s="85">
        <f t="shared" si="13"/>
        <v>0</v>
      </c>
      <c r="AA65" s="63">
        <f t="shared" si="14"/>
        <v>0</v>
      </c>
      <c r="AB65" s="53">
        <f t="shared" si="15"/>
        <v>0</v>
      </c>
      <c r="AC65" s="54" t="str">
        <f t="shared" si="16"/>
        <v/>
      </c>
      <c r="AD65" s="85">
        <f t="shared" si="17"/>
        <v>0</v>
      </c>
      <c r="AE65" s="63">
        <f t="shared" si="18"/>
        <v>0</v>
      </c>
      <c r="AF65" s="53">
        <f t="shared" si="19"/>
        <v>0</v>
      </c>
      <c r="AG65" s="54" t="str">
        <f t="shared" si="20"/>
        <v/>
      </c>
      <c r="AH65" s="85">
        <f t="shared" si="21"/>
        <v>0</v>
      </c>
      <c r="AI65" s="63">
        <f t="shared" si="22"/>
        <v>0</v>
      </c>
      <c r="AJ65" s="53">
        <f t="shared" si="23"/>
        <v>0</v>
      </c>
      <c r="AK65" s="54" t="str">
        <f t="shared" si="24"/>
        <v/>
      </c>
      <c r="AL65" s="85">
        <f t="shared" si="25"/>
        <v>0</v>
      </c>
      <c r="AM65" s="63">
        <f t="shared" si="26"/>
        <v>0</v>
      </c>
      <c r="AN65" s="53">
        <f t="shared" si="27"/>
        <v>0</v>
      </c>
      <c r="AO65" s="54" t="str">
        <f t="shared" si="28"/>
        <v/>
      </c>
      <c r="AP65" s="85">
        <f t="shared" si="29"/>
        <v>0</v>
      </c>
      <c r="AQ65" s="63">
        <f t="shared" si="30"/>
        <v>0</v>
      </c>
      <c r="AR65" s="53">
        <f t="shared" si="31"/>
        <v>0</v>
      </c>
      <c r="AS65" s="54" t="str">
        <f t="shared" si="32"/>
        <v/>
      </c>
      <c r="AT65" s="85">
        <f t="shared" si="33"/>
        <v>0</v>
      </c>
      <c r="AU65" s="63">
        <f t="shared" si="34"/>
        <v>0</v>
      </c>
      <c r="AV65" s="53">
        <f t="shared" si="35"/>
        <v>0</v>
      </c>
      <c r="AW65" s="54" t="str">
        <f t="shared" si="36"/>
        <v/>
      </c>
      <c r="AX65" s="85">
        <f t="shared" si="37"/>
        <v>0</v>
      </c>
      <c r="AY65" s="63">
        <f t="shared" si="38"/>
        <v>0</v>
      </c>
      <c r="AZ65" s="53">
        <f t="shared" si="39"/>
        <v>0</v>
      </c>
      <c r="BA65" s="54" t="str">
        <f t="shared" si="40"/>
        <v/>
      </c>
      <c r="BB65" s="85">
        <f t="shared" si="41"/>
        <v>0</v>
      </c>
      <c r="BC65" s="63">
        <f t="shared" si="42"/>
        <v>0</v>
      </c>
      <c r="BD65" s="53">
        <f t="shared" si="43"/>
        <v>0</v>
      </c>
      <c r="BE65" s="54" t="str">
        <f t="shared" si="44"/>
        <v/>
      </c>
      <c r="BF65" s="85">
        <f t="shared" si="45"/>
        <v>0</v>
      </c>
      <c r="BG65" s="63">
        <f t="shared" si="46"/>
        <v>0</v>
      </c>
      <c r="BH65" s="53">
        <f t="shared" si="47"/>
        <v>0</v>
      </c>
      <c r="BI65" s="54" t="str">
        <f t="shared" si="48"/>
        <v/>
      </c>
      <c r="BJ65" s="85">
        <f t="shared" si="49"/>
        <v>0</v>
      </c>
      <c r="BK65" s="63">
        <f t="shared" si="50"/>
        <v>0</v>
      </c>
      <c r="BL65" s="53">
        <f t="shared" si="51"/>
        <v>0</v>
      </c>
      <c r="BM65" s="54" t="str">
        <f t="shared" si="52"/>
        <v/>
      </c>
      <c r="BN65" s="85">
        <f t="shared" si="53"/>
        <v>0</v>
      </c>
      <c r="BO65" s="63">
        <f t="shared" si="54"/>
        <v>0</v>
      </c>
      <c r="BP65" s="53">
        <f t="shared" si="55"/>
        <v>0</v>
      </c>
      <c r="BQ65" s="54" t="str">
        <f t="shared" si="56"/>
        <v/>
      </c>
      <c r="BR65" s="85">
        <f t="shared" si="57"/>
        <v>0</v>
      </c>
      <c r="BS65" s="60">
        <f t="shared" si="1"/>
        <v>0</v>
      </c>
      <c r="BT65" s="59">
        <f t="shared" si="2"/>
        <v>0</v>
      </c>
      <c r="BU65" s="57"/>
      <c r="BV65" s="44"/>
      <c r="BZ65" s="44"/>
      <c r="CA65" s="44"/>
      <c r="CB65" s="44"/>
      <c r="CC65" s="274">
        <f t="shared" si="64"/>
        <v>0</v>
      </c>
      <c r="CD65" s="280" t="str">
        <f t="shared" si="65"/>
        <v>청년외</v>
      </c>
      <c r="CE65" s="44"/>
    </row>
    <row r="66" spans="1:83" ht="16.5" hidden="1" customHeight="1">
      <c r="A66" s="23">
        <f t="shared" si="63"/>
        <v>62</v>
      </c>
      <c r="B66" s="143" t="s">
        <v>6</v>
      </c>
      <c r="C66" s="169"/>
      <c r="D66" s="170"/>
      <c r="E66" s="156" t="str">
        <f t="shared" si="4"/>
        <v/>
      </c>
      <c r="F66" s="30" t="str">
        <f t="shared" si="5"/>
        <v/>
      </c>
      <c r="G66" s="31" t="str">
        <f t="shared" si="6"/>
        <v/>
      </c>
      <c r="H66" s="147" t="str">
        <f t="shared" si="7"/>
        <v/>
      </c>
      <c r="I66" s="150"/>
      <c r="J66" s="151"/>
      <c r="K66" s="33" t="str">
        <f t="shared" si="8"/>
        <v/>
      </c>
      <c r="L66" s="33">
        <f t="shared" si="0"/>
        <v>0</v>
      </c>
      <c r="M66" s="35" t="str">
        <f t="shared" si="9"/>
        <v/>
      </c>
      <c r="N66" s="108"/>
      <c r="O66" s="178"/>
      <c r="P66" s="179"/>
      <c r="Q66" s="106" t="s">
        <v>160</v>
      </c>
      <c r="R66" s="107" t="s">
        <v>160</v>
      </c>
      <c r="S66" s="43"/>
      <c r="T66" s="122" t="s">
        <v>160</v>
      </c>
      <c r="U66" s="122" t="s">
        <v>160</v>
      </c>
      <c r="V66" s="123" t="s">
        <v>160</v>
      </c>
      <c r="W66" s="63">
        <f t="shared" si="10"/>
        <v>0</v>
      </c>
      <c r="X66" s="53">
        <f t="shared" si="11"/>
        <v>0</v>
      </c>
      <c r="Y66" s="54" t="str">
        <f t="shared" si="12"/>
        <v/>
      </c>
      <c r="Z66" s="85">
        <f t="shared" si="13"/>
        <v>0</v>
      </c>
      <c r="AA66" s="63">
        <f t="shared" si="14"/>
        <v>0</v>
      </c>
      <c r="AB66" s="53">
        <f t="shared" si="15"/>
        <v>0</v>
      </c>
      <c r="AC66" s="54" t="str">
        <f t="shared" si="16"/>
        <v/>
      </c>
      <c r="AD66" s="85">
        <f t="shared" si="17"/>
        <v>0</v>
      </c>
      <c r="AE66" s="63">
        <f t="shared" si="18"/>
        <v>0</v>
      </c>
      <c r="AF66" s="53">
        <f t="shared" si="19"/>
        <v>0</v>
      </c>
      <c r="AG66" s="54" t="str">
        <f t="shared" si="20"/>
        <v/>
      </c>
      <c r="AH66" s="85">
        <f t="shared" si="21"/>
        <v>0</v>
      </c>
      <c r="AI66" s="63">
        <f t="shared" si="22"/>
        <v>0</v>
      </c>
      <c r="AJ66" s="53">
        <f t="shared" si="23"/>
        <v>0</v>
      </c>
      <c r="AK66" s="54" t="str">
        <f t="shared" si="24"/>
        <v/>
      </c>
      <c r="AL66" s="85">
        <f t="shared" si="25"/>
        <v>0</v>
      </c>
      <c r="AM66" s="63">
        <f t="shared" si="26"/>
        <v>0</v>
      </c>
      <c r="AN66" s="53">
        <f t="shared" si="27"/>
        <v>0</v>
      </c>
      <c r="AO66" s="54" t="str">
        <f t="shared" si="28"/>
        <v/>
      </c>
      <c r="AP66" s="85">
        <f t="shared" si="29"/>
        <v>0</v>
      </c>
      <c r="AQ66" s="63">
        <f t="shared" si="30"/>
        <v>0</v>
      </c>
      <c r="AR66" s="53">
        <f t="shared" si="31"/>
        <v>0</v>
      </c>
      <c r="AS66" s="54" t="str">
        <f t="shared" si="32"/>
        <v/>
      </c>
      <c r="AT66" s="85">
        <f t="shared" si="33"/>
        <v>0</v>
      </c>
      <c r="AU66" s="63">
        <f t="shared" si="34"/>
        <v>0</v>
      </c>
      <c r="AV66" s="53">
        <f t="shared" si="35"/>
        <v>0</v>
      </c>
      <c r="AW66" s="54" t="str">
        <f t="shared" si="36"/>
        <v/>
      </c>
      <c r="AX66" s="85">
        <f t="shared" si="37"/>
        <v>0</v>
      </c>
      <c r="AY66" s="63">
        <f t="shared" si="38"/>
        <v>0</v>
      </c>
      <c r="AZ66" s="53">
        <f t="shared" si="39"/>
        <v>0</v>
      </c>
      <c r="BA66" s="54" t="str">
        <f t="shared" si="40"/>
        <v/>
      </c>
      <c r="BB66" s="85">
        <f t="shared" si="41"/>
        <v>0</v>
      </c>
      <c r="BC66" s="63">
        <f t="shared" si="42"/>
        <v>0</v>
      </c>
      <c r="BD66" s="53">
        <f t="shared" si="43"/>
        <v>0</v>
      </c>
      <c r="BE66" s="54" t="str">
        <f t="shared" si="44"/>
        <v/>
      </c>
      <c r="BF66" s="85">
        <f t="shared" si="45"/>
        <v>0</v>
      </c>
      <c r="BG66" s="63">
        <f t="shared" si="46"/>
        <v>0</v>
      </c>
      <c r="BH66" s="53">
        <f t="shared" si="47"/>
        <v>0</v>
      </c>
      <c r="BI66" s="54" t="str">
        <f t="shared" si="48"/>
        <v/>
      </c>
      <c r="BJ66" s="85">
        <f t="shared" si="49"/>
        <v>0</v>
      </c>
      <c r="BK66" s="63">
        <f t="shared" si="50"/>
        <v>0</v>
      </c>
      <c r="BL66" s="53">
        <f t="shared" si="51"/>
        <v>0</v>
      </c>
      <c r="BM66" s="54" t="str">
        <f t="shared" si="52"/>
        <v/>
      </c>
      <c r="BN66" s="85">
        <f t="shared" si="53"/>
        <v>0</v>
      </c>
      <c r="BO66" s="63">
        <f t="shared" si="54"/>
        <v>0</v>
      </c>
      <c r="BP66" s="53">
        <f t="shared" si="55"/>
        <v>0</v>
      </c>
      <c r="BQ66" s="54" t="str">
        <f t="shared" si="56"/>
        <v/>
      </c>
      <c r="BR66" s="85">
        <f t="shared" si="57"/>
        <v>0</v>
      </c>
      <c r="BS66" s="60">
        <f t="shared" si="1"/>
        <v>0</v>
      </c>
      <c r="BT66" s="59">
        <f t="shared" si="2"/>
        <v>0</v>
      </c>
      <c r="BU66" s="57"/>
      <c r="BV66" s="44"/>
      <c r="BZ66" s="44"/>
      <c r="CA66" s="44"/>
      <c r="CB66" s="44"/>
      <c r="CC66" s="274">
        <f t="shared" si="64"/>
        <v>0</v>
      </c>
      <c r="CD66" s="280" t="str">
        <f t="shared" si="65"/>
        <v>청년외</v>
      </c>
      <c r="CE66" s="44"/>
    </row>
    <row r="67" spans="1:83" ht="16.5" hidden="1" customHeight="1">
      <c r="A67" s="23">
        <f t="shared" si="63"/>
        <v>63</v>
      </c>
      <c r="B67" s="143" t="s">
        <v>7</v>
      </c>
      <c r="C67" s="169"/>
      <c r="D67" s="170"/>
      <c r="E67" s="156" t="str">
        <f t="shared" si="4"/>
        <v/>
      </c>
      <c r="F67" s="30" t="str">
        <f t="shared" si="5"/>
        <v/>
      </c>
      <c r="G67" s="31" t="str">
        <f t="shared" si="6"/>
        <v/>
      </c>
      <c r="H67" s="147" t="str">
        <f t="shared" si="7"/>
        <v/>
      </c>
      <c r="I67" s="150"/>
      <c r="J67" s="151"/>
      <c r="K67" s="33" t="str">
        <f t="shared" si="8"/>
        <v/>
      </c>
      <c r="L67" s="33">
        <f t="shared" si="0"/>
        <v>0</v>
      </c>
      <c r="M67" s="35" t="str">
        <f t="shared" si="9"/>
        <v/>
      </c>
      <c r="N67" s="108"/>
      <c r="O67" s="178"/>
      <c r="P67" s="179"/>
      <c r="Q67" s="106" t="s">
        <v>160</v>
      </c>
      <c r="R67" s="107" t="s">
        <v>160</v>
      </c>
      <c r="S67" s="43"/>
      <c r="T67" s="122" t="s">
        <v>160</v>
      </c>
      <c r="U67" s="122" t="s">
        <v>160</v>
      </c>
      <c r="V67" s="123" t="s">
        <v>160</v>
      </c>
      <c r="W67" s="63">
        <f t="shared" si="10"/>
        <v>0</v>
      </c>
      <c r="X67" s="53">
        <f t="shared" si="11"/>
        <v>0</v>
      </c>
      <c r="Y67" s="54" t="str">
        <f t="shared" si="12"/>
        <v/>
      </c>
      <c r="Z67" s="85">
        <f t="shared" si="13"/>
        <v>0</v>
      </c>
      <c r="AA67" s="63">
        <f t="shared" si="14"/>
        <v>0</v>
      </c>
      <c r="AB67" s="53">
        <f t="shared" si="15"/>
        <v>0</v>
      </c>
      <c r="AC67" s="54" t="str">
        <f t="shared" si="16"/>
        <v/>
      </c>
      <c r="AD67" s="85">
        <f t="shared" si="17"/>
        <v>0</v>
      </c>
      <c r="AE67" s="63">
        <f t="shared" si="18"/>
        <v>0</v>
      </c>
      <c r="AF67" s="53">
        <f t="shared" si="19"/>
        <v>0</v>
      </c>
      <c r="AG67" s="54" t="str">
        <f t="shared" si="20"/>
        <v/>
      </c>
      <c r="AH67" s="85">
        <f t="shared" si="21"/>
        <v>0</v>
      </c>
      <c r="AI67" s="63">
        <f t="shared" si="22"/>
        <v>0</v>
      </c>
      <c r="AJ67" s="53">
        <f t="shared" si="23"/>
        <v>0</v>
      </c>
      <c r="AK67" s="54" t="str">
        <f t="shared" si="24"/>
        <v/>
      </c>
      <c r="AL67" s="85">
        <f t="shared" si="25"/>
        <v>0</v>
      </c>
      <c r="AM67" s="63">
        <f t="shared" si="26"/>
        <v>0</v>
      </c>
      <c r="AN67" s="53">
        <f t="shared" si="27"/>
        <v>0</v>
      </c>
      <c r="AO67" s="54" t="str">
        <f t="shared" si="28"/>
        <v/>
      </c>
      <c r="AP67" s="85">
        <f t="shared" si="29"/>
        <v>0</v>
      </c>
      <c r="AQ67" s="63">
        <f t="shared" si="30"/>
        <v>0</v>
      </c>
      <c r="AR67" s="53">
        <f t="shared" si="31"/>
        <v>0</v>
      </c>
      <c r="AS67" s="54" t="str">
        <f t="shared" si="32"/>
        <v/>
      </c>
      <c r="AT67" s="85">
        <f t="shared" si="33"/>
        <v>0</v>
      </c>
      <c r="AU67" s="63">
        <f t="shared" si="34"/>
        <v>0</v>
      </c>
      <c r="AV67" s="53">
        <f t="shared" si="35"/>
        <v>0</v>
      </c>
      <c r="AW67" s="54" t="str">
        <f t="shared" si="36"/>
        <v/>
      </c>
      <c r="AX67" s="85">
        <f t="shared" si="37"/>
        <v>0</v>
      </c>
      <c r="AY67" s="63">
        <f t="shared" si="38"/>
        <v>0</v>
      </c>
      <c r="AZ67" s="53">
        <f t="shared" si="39"/>
        <v>0</v>
      </c>
      <c r="BA67" s="54" t="str">
        <f t="shared" si="40"/>
        <v/>
      </c>
      <c r="BB67" s="85">
        <f t="shared" si="41"/>
        <v>0</v>
      </c>
      <c r="BC67" s="63">
        <f t="shared" si="42"/>
        <v>0</v>
      </c>
      <c r="BD67" s="53">
        <f t="shared" si="43"/>
        <v>0</v>
      </c>
      <c r="BE67" s="54" t="str">
        <f t="shared" si="44"/>
        <v/>
      </c>
      <c r="BF67" s="85">
        <f t="shared" si="45"/>
        <v>0</v>
      </c>
      <c r="BG67" s="63">
        <f t="shared" si="46"/>
        <v>0</v>
      </c>
      <c r="BH67" s="53">
        <f t="shared" si="47"/>
        <v>0</v>
      </c>
      <c r="BI67" s="54" t="str">
        <f t="shared" si="48"/>
        <v/>
      </c>
      <c r="BJ67" s="85">
        <f t="shared" si="49"/>
        <v>0</v>
      </c>
      <c r="BK67" s="63">
        <f t="shared" si="50"/>
        <v>0</v>
      </c>
      <c r="BL67" s="53">
        <f t="shared" si="51"/>
        <v>0</v>
      </c>
      <c r="BM67" s="54" t="str">
        <f t="shared" si="52"/>
        <v/>
      </c>
      <c r="BN67" s="85">
        <f t="shared" si="53"/>
        <v>0</v>
      </c>
      <c r="BO67" s="63">
        <f t="shared" si="54"/>
        <v>0</v>
      </c>
      <c r="BP67" s="53">
        <f t="shared" si="55"/>
        <v>0</v>
      </c>
      <c r="BQ67" s="54" t="str">
        <f t="shared" si="56"/>
        <v/>
      </c>
      <c r="BR67" s="85">
        <f t="shared" si="57"/>
        <v>0</v>
      </c>
      <c r="BS67" s="60">
        <f t="shared" si="1"/>
        <v>0</v>
      </c>
      <c r="BT67" s="59">
        <f t="shared" si="2"/>
        <v>0</v>
      </c>
      <c r="BU67" s="57"/>
      <c r="BV67" s="44"/>
      <c r="BZ67" s="44"/>
      <c r="CA67" s="44"/>
      <c r="CB67" s="44"/>
      <c r="CC67" s="274">
        <f t="shared" si="64"/>
        <v>0</v>
      </c>
      <c r="CD67" s="280" t="str">
        <f t="shared" si="65"/>
        <v>청년외</v>
      </c>
      <c r="CE67" s="44"/>
    </row>
    <row r="68" spans="1:83" ht="16.5" hidden="1" customHeight="1">
      <c r="A68" s="23">
        <f t="shared" si="63"/>
        <v>64</v>
      </c>
      <c r="B68" s="143" t="s">
        <v>2</v>
      </c>
      <c r="C68" s="169"/>
      <c r="D68" s="170"/>
      <c r="E68" s="156" t="str">
        <f t="shared" si="4"/>
        <v/>
      </c>
      <c r="F68" s="30" t="str">
        <f t="shared" si="5"/>
        <v/>
      </c>
      <c r="G68" s="31" t="str">
        <f t="shared" si="6"/>
        <v/>
      </c>
      <c r="H68" s="147" t="str">
        <f t="shared" si="7"/>
        <v/>
      </c>
      <c r="I68" s="150"/>
      <c r="J68" s="151"/>
      <c r="K68" s="33" t="str">
        <f t="shared" si="8"/>
        <v/>
      </c>
      <c r="L68" s="33">
        <f t="shared" si="0"/>
        <v>0</v>
      </c>
      <c r="M68" s="35" t="str">
        <f t="shared" si="9"/>
        <v/>
      </c>
      <c r="N68" s="108"/>
      <c r="O68" s="178"/>
      <c r="P68" s="179"/>
      <c r="Q68" s="106" t="s">
        <v>160</v>
      </c>
      <c r="R68" s="107" t="s">
        <v>160</v>
      </c>
      <c r="S68" s="43"/>
      <c r="T68" s="122" t="s">
        <v>160</v>
      </c>
      <c r="U68" s="122" t="s">
        <v>160</v>
      </c>
      <c r="V68" s="123" t="s">
        <v>160</v>
      </c>
      <c r="W68" s="63">
        <f t="shared" si="10"/>
        <v>0</v>
      </c>
      <c r="X68" s="53">
        <f t="shared" si="11"/>
        <v>0</v>
      </c>
      <c r="Y68" s="54" t="str">
        <f t="shared" si="12"/>
        <v/>
      </c>
      <c r="Z68" s="85">
        <f t="shared" si="13"/>
        <v>0</v>
      </c>
      <c r="AA68" s="63">
        <f t="shared" si="14"/>
        <v>0</v>
      </c>
      <c r="AB68" s="53">
        <f t="shared" si="15"/>
        <v>0</v>
      </c>
      <c r="AC68" s="54" t="str">
        <f t="shared" si="16"/>
        <v/>
      </c>
      <c r="AD68" s="85">
        <f t="shared" si="17"/>
        <v>0</v>
      </c>
      <c r="AE68" s="63">
        <f t="shared" si="18"/>
        <v>0</v>
      </c>
      <c r="AF68" s="53">
        <f t="shared" si="19"/>
        <v>0</v>
      </c>
      <c r="AG68" s="54" t="str">
        <f t="shared" si="20"/>
        <v/>
      </c>
      <c r="AH68" s="85">
        <f t="shared" si="21"/>
        <v>0</v>
      </c>
      <c r="AI68" s="63">
        <f t="shared" si="22"/>
        <v>0</v>
      </c>
      <c r="AJ68" s="53">
        <f t="shared" si="23"/>
        <v>0</v>
      </c>
      <c r="AK68" s="54" t="str">
        <f t="shared" si="24"/>
        <v/>
      </c>
      <c r="AL68" s="85">
        <f t="shared" si="25"/>
        <v>0</v>
      </c>
      <c r="AM68" s="63">
        <f t="shared" si="26"/>
        <v>0</v>
      </c>
      <c r="AN68" s="53">
        <f t="shared" si="27"/>
        <v>0</v>
      </c>
      <c r="AO68" s="54" t="str">
        <f t="shared" si="28"/>
        <v/>
      </c>
      <c r="AP68" s="85">
        <f t="shared" si="29"/>
        <v>0</v>
      </c>
      <c r="AQ68" s="63">
        <f t="shared" si="30"/>
        <v>0</v>
      </c>
      <c r="AR68" s="53">
        <f t="shared" si="31"/>
        <v>0</v>
      </c>
      <c r="AS68" s="54" t="str">
        <f t="shared" si="32"/>
        <v/>
      </c>
      <c r="AT68" s="85">
        <f t="shared" si="33"/>
        <v>0</v>
      </c>
      <c r="AU68" s="63">
        <f t="shared" si="34"/>
        <v>0</v>
      </c>
      <c r="AV68" s="53">
        <f t="shared" si="35"/>
        <v>0</v>
      </c>
      <c r="AW68" s="54" t="str">
        <f t="shared" si="36"/>
        <v/>
      </c>
      <c r="AX68" s="85">
        <f t="shared" si="37"/>
        <v>0</v>
      </c>
      <c r="AY68" s="63">
        <f t="shared" si="38"/>
        <v>0</v>
      </c>
      <c r="AZ68" s="53">
        <f t="shared" si="39"/>
        <v>0</v>
      </c>
      <c r="BA68" s="54" t="str">
        <f t="shared" si="40"/>
        <v/>
      </c>
      <c r="BB68" s="85">
        <f t="shared" si="41"/>
        <v>0</v>
      </c>
      <c r="BC68" s="63">
        <f t="shared" si="42"/>
        <v>0</v>
      </c>
      <c r="BD68" s="53">
        <f t="shared" si="43"/>
        <v>0</v>
      </c>
      <c r="BE68" s="54" t="str">
        <f t="shared" si="44"/>
        <v/>
      </c>
      <c r="BF68" s="85">
        <f t="shared" si="45"/>
        <v>0</v>
      </c>
      <c r="BG68" s="63">
        <f t="shared" si="46"/>
        <v>0</v>
      </c>
      <c r="BH68" s="53">
        <f t="shared" si="47"/>
        <v>0</v>
      </c>
      <c r="BI68" s="54" t="str">
        <f t="shared" si="48"/>
        <v/>
      </c>
      <c r="BJ68" s="85">
        <f t="shared" si="49"/>
        <v>0</v>
      </c>
      <c r="BK68" s="63">
        <f t="shared" si="50"/>
        <v>0</v>
      </c>
      <c r="BL68" s="53">
        <f t="shared" si="51"/>
        <v>0</v>
      </c>
      <c r="BM68" s="54" t="str">
        <f t="shared" si="52"/>
        <v/>
      </c>
      <c r="BN68" s="85">
        <f t="shared" si="53"/>
        <v>0</v>
      </c>
      <c r="BO68" s="63">
        <f t="shared" si="54"/>
        <v>0</v>
      </c>
      <c r="BP68" s="53">
        <f t="shared" si="55"/>
        <v>0</v>
      </c>
      <c r="BQ68" s="54" t="str">
        <f t="shared" si="56"/>
        <v/>
      </c>
      <c r="BR68" s="85">
        <f t="shared" si="57"/>
        <v>0</v>
      </c>
      <c r="BS68" s="60">
        <f t="shared" si="1"/>
        <v>0</v>
      </c>
      <c r="BT68" s="59">
        <f t="shared" si="2"/>
        <v>0</v>
      </c>
      <c r="BU68" s="57"/>
      <c r="BV68" s="44"/>
      <c r="BZ68" s="44"/>
      <c r="CA68" s="44"/>
      <c r="CB68" s="44"/>
      <c r="CC68" s="274">
        <f t="shared" si="64"/>
        <v>0</v>
      </c>
      <c r="CD68" s="280" t="str">
        <f t="shared" si="65"/>
        <v>청년외</v>
      </c>
      <c r="CE68" s="44"/>
    </row>
    <row r="69" spans="1:83" ht="16.5" hidden="1" customHeight="1">
      <c r="A69" s="23">
        <f t="shared" si="63"/>
        <v>65</v>
      </c>
      <c r="B69" s="143" t="s">
        <v>3</v>
      </c>
      <c r="C69" s="171"/>
      <c r="D69" s="170"/>
      <c r="E69" s="156" t="str">
        <f t="shared" si="4"/>
        <v/>
      </c>
      <c r="F69" s="30" t="str">
        <f t="shared" si="5"/>
        <v/>
      </c>
      <c r="G69" s="31" t="str">
        <f t="shared" si="6"/>
        <v/>
      </c>
      <c r="H69" s="147" t="str">
        <f t="shared" si="7"/>
        <v/>
      </c>
      <c r="I69" s="152"/>
      <c r="J69" s="153"/>
      <c r="K69" s="33" t="str">
        <f t="shared" si="8"/>
        <v/>
      </c>
      <c r="L69" s="33">
        <f t="shared" ref="L69:L104" si="67">IF(P69="",0,DATEDIF(O69,P69+1,"Y")&amp;"년 "&amp;DATEDIF(O69,P69+1,"YM")&amp;"월 "&amp;IF(OR(AND(TEXT(O69,"dd")="01",TEXT(EOMONTH(P69,0),"dd")=TEXT(P69,"dd")),TEXT(TEXT(P69,"dd")+1,"dd")=TEXT(O69,"dd")),"",DATEDIF(O69,P69,"MD")+1&amp;"일"))</f>
        <v>0</v>
      </c>
      <c r="M69" s="35" t="str">
        <f t="shared" si="9"/>
        <v/>
      </c>
      <c r="N69" s="108"/>
      <c r="O69" s="178"/>
      <c r="P69" s="179"/>
      <c r="Q69" s="106" t="s">
        <v>160</v>
      </c>
      <c r="R69" s="107" t="s">
        <v>160</v>
      </c>
      <c r="S69" s="43"/>
      <c r="T69" s="122" t="s">
        <v>160</v>
      </c>
      <c r="U69" s="122" t="s">
        <v>160</v>
      </c>
      <c r="V69" s="123" t="s">
        <v>160</v>
      </c>
      <c r="W69" s="63">
        <f t="shared" si="10"/>
        <v>0</v>
      </c>
      <c r="X69" s="53">
        <f t="shared" si="11"/>
        <v>0</v>
      </c>
      <c r="Y69" s="54" t="str">
        <f t="shared" si="12"/>
        <v/>
      </c>
      <c r="Z69" s="85">
        <f t="shared" si="13"/>
        <v>0</v>
      </c>
      <c r="AA69" s="63">
        <f t="shared" si="14"/>
        <v>0</v>
      </c>
      <c r="AB69" s="53">
        <f t="shared" si="15"/>
        <v>0</v>
      </c>
      <c r="AC69" s="54" t="str">
        <f t="shared" si="16"/>
        <v/>
      </c>
      <c r="AD69" s="85">
        <f t="shared" si="17"/>
        <v>0</v>
      </c>
      <c r="AE69" s="63">
        <f t="shared" si="18"/>
        <v>0</v>
      </c>
      <c r="AF69" s="53">
        <f t="shared" si="19"/>
        <v>0</v>
      </c>
      <c r="AG69" s="54" t="str">
        <f t="shared" si="20"/>
        <v/>
      </c>
      <c r="AH69" s="85">
        <f t="shared" si="21"/>
        <v>0</v>
      </c>
      <c r="AI69" s="63">
        <f t="shared" si="22"/>
        <v>0</v>
      </c>
      <c r="AJ69" s="53">
        <f t="shared" si="23"/>
        <v>0</v>
      </c>
      <c r="AK69" s="54" t="str">
        <f t="shared" si="24"/>
        <v/>
      </c>
      <c r="AL69" s="85">
        <f t="shared" si="25"/>
        <v>0</v>
      </c>
      <c r="AM69" s="63">
        <f t="shared" si="26"/>
        <v>0</v>
      </c>
      <c r="AN69" s="53">
        <f t="shared" si="27"/>
        <v>0</v>
      </c>
      <c r="AO69" s="54" t="str">
        <f t="shared" si="28"/>
        <v/>
      </c>
      <c r="AP69" s="85">
        <f t="shared" si="29"/>
        <v>0</v>
      </c>
      <c r="AQ69" s="63">
        <f t="shared" si="30"/>
        <v>0</v>
      </c>
      <c r="AR69" s="53">
        <f t="shared" si="31"/>
        <v>0</v>
      </c>
      <c r="AS69" s="54" t="str">
        <f t="shared" si="32"/>
        <v/>
      </c>
      <c r="AT69" s="85">
        <f t="shared" si="33"/>
        <v>0</v>
      </c>
      <c r="AU69" s="63">
        <f t="shared" si="34"/>
        <v>0</v>
      </c>
      <c r="AV69" s="53">
        <f t="shared" si="35"/>
        <v>0</v>
      </c>
      <c r="AW69" s="54" t="str">
        <f t="shared" si="36"/>
        <v/>
      </c>
      <c r="AX69" s="85">
        <f t="shared" si="37"/>
        <v>0</v>
      </c>
      <c r="AY69" s="63">
        <f t="shared" si="38"/>
        <v>0</v>
      </c>
      <c r="AZ69" s="53">
        <f t="shared" si="39"/>
        <v>0</v>
      </c>
      <c r="BA69" s="54" t="str">
        <f t="shared" si="40"/>
        <v/>
      </c>
      <c r="BB69" s="85">
        <f t="shared" si="41"/>
        <v>0</v>
      </c>
      <c r="BC69" s="63">
        <f t="shared" si="42"/>
        <v>0</v>
      </c>
      <c r="BD69" s="53">
        <f t="shared" si="43"/>
        <v>0</v>
      </c>
      <c r="BE69" s="54" t="str">
        <f t="shared" si="44"/>
        <v/>
      </c>
      <c r="BF69" s="85">
        <f t="shared" si="45"/>
        <v>0</v>
      </c>
      <c r="BG69" s="63">
        <f t="shared" si="46"/>
        <v>0</v>
      </c>
      <c r="BH69" s="53">
        <f t="shared" si="47"/>
        <v>0</v>
      </c>
      <c r="BI69" s="54" t="str">
        <f t="shared" si="48"/>
        <v/>
      </c>
      <c r="BJ69" s="85">
        <f t="shared" si="49"/>
        <v>0</v>
      </c>
      <c r="BK69" s="63">
        <f t="shared" si="50"/>
        <v>0</v>
      </c>
      <c r="BL69" s="53">
        <f t="shared" si="51"/>
        <v>0</v>
      </c>
      <c r="BM69" s="54" t="str">
        <f t="shared" si="52"/>
        <v/>
      </c>
      <c r="BN69" s="85">
        <f t="shared" si="53"/>
        <v>0</v>
      </c>
      <c r="BO69" s="63">
        <f t="shared" si="54"/>
        <v>0</v>
      </c>
      <c r="BP69" s="53">
        <f t="shared" si="55"/>
        <v>0</v>
      </c>
      <c r="BQ69" s="54" t="str">
        <f t="shared" si="56"/>
        <v/>
      </c>
      <c r="BR69" s="85">
        <f t="shared" si="57"/>
        <v>0</v>
      </c>
      <c r="BS69" s="60">
        <f t="shared" ref="BS69:BS104" si="68">SUM(W69,AA69,AE69,AI69,AM69,AQ69,AU69,AY69,BC69,BG69,BK69,BO69)</f>
        <v>0</v>
      </c>
      <c r="BT69" s="59">
        <f t="shared" ref="BT69:BT104" si="69">SUM(Z69,AD69,AH69,AL69,AP69,AT69,AX69,BB69,BF69,BJ69,BN69,BR69)</f>
        <v>0</v>
      </c>
      <c r="BU69" s="57"/>
      <c r="BV69" s="44"/>
      <c r="BZ69" s="44"/>
      <c r="CA69" s="44"/>
      <c r="CB69" s="44"/>
      <c r="CC69" s="274">
        <f t="shared" si="64"/>
        <v>0</v>
      </c>
      <c r="CD69" s="280" t="str">
        <f t="shared" si="65"/>
        <v>청년외</v>
      </c>
      <c r="CE69" s="44"/>
    </row>
    <row r="70" spans="1:83" ht="16.5" hidden="1" customHeight="1">
      <c r="A70" s="23">
        <f t="shared" si="63"/>
        <v>66</v>
      </c>
      <c r="B70" s="143" t="s">
        <v>1</v>
      </c>
      <c r="C70" s="169"/>
      <c r="D70" s="170"/>
      <c r="E70" s="156" t="str">
        <f t="shared" ref="E70:E104" si="70">IF($D70="","",IF(OR(MID(D70,LEN(CLEAN(D70))-6,1)&lt;="2",MID(D70,LEN(CLEAN(D70))-6,1)="5",MID(D70,LEN(CLEAN(D70))-6,1)="6"),DATE(MID(D70,1,2),MID(D70,3,2),MID(D70,5,2)),CHOOSE(14-LEN(CLEAN(D70)),DATE(MID(D70,1,2)+100,MID(D70,3,2),MID(D70,5,2)),DATE(MID(D70,1,1)+100,MID(D70,2,2),MID(D70,4,2)),DATE(2000,MID(D70,1,2),MID(D70,3,2)),DATE(2000,MID(D70,1,1),MID(D70,2,2)))))</f>
        <v/>
      </c>
      <c r="F70" s="30" t="str">
        <f t="shared" ref="F70:F104" si="71">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
      </c>
      <c r="G70" s="31" t="str">
        <f t="shared" ref="G70:G104" si="72">IF(D70="","",IF(INT(RIGHT(D70,1))=F70,"OK","주민오류"))</f>
        <v/>
      </c>
      <c r="H70" s="147" t="str">
        <f t="shared" ref="H70:H104" si="73">IF(D70="","",CHOOSE(14-LEN(CLEAN(D70)),CHOOSE(MID(D70,7,1),"남","여","남","여","남","여","남","여","남","여"),CHOOSE(MID(D70,6,1),"남","여","남","여","남","여","남","여","남","여"),CHOOSE(MID(D70,5,1),"남","여","남","여","남","여","남","여","남","여"),CHOOSE(MID(D70,4,1),"남","여","남","여","남","여","남","여","남","여"),CHOOSE(MID(D70,3,1),"남","여","남","여","남","여","남","여","남","여")))</f>
        <v/>
      </c>
      <c r="I70" s="150"/>
      <c r="J70" s="151"/>
      <c r="K70" s="33" t="str">
        <f t="shared" ref="K70:K104" si="74">IF($D70="","",DATEDIF(IF(OR(MID(D70,LEN(CLEAN(D70))-6,1)&lt;="2",MID(D70,LEN(CLEAN(D70))-6,1)="5",MID(D70,LEN(CLEAN(D70))-6,1)="6"),DATE(MID(D70,1,2),MID(D70,3,2),MID(D70,5,2)),CHOOSE(14-LEN(CLEAN(D70)), DATE(MID(D70,1,2)+100,MID(D70,3,2),MID(D70,5,2)), DATE(MID(D70,1,1)+100,MID(D70,2,2),MID(D70,4,2)),DATE(2000,MID(D70,1,2),MID(D70,3,2)),DATE(2000,MID(D70,1,1),MID(D70,2,2)))),I70,"y"))</f>
        <v/>
      </c>
      <c r="L70" s="33">
        <f t="shared" si="67"/>
        <v>0</v>
      </c>
      <c r="M70" s="35" t="str">
        <f t="shared" ref="M70:M104" si="75">IF(D70="","",TEXT(DATE(YEAR(I70-E70),MONTH(I70-E70),DAY(I70-E70))-DATE(YEAR(P70-O70),MONTH(P70-O70),DAY(P70-O70)),"yy년")&amp;VALUE(TEXT(DATE(YEAR(I70-E70),MONTH(I70-E70),DAY(I70-E70))-DATE(YEAR(P70-O70),MONTH(P70-O70),DAY(P70-O70)),"mm")-1)&amp;TEXT(DATE(YEAR(I70-E70),MONTH(I70-E70),DAY(I70-E70))-DATE(YEAR(P70-O70),MONTH(P70-O70),DAY(P70-O70)),"월dd일"))</f>
        <v/>
      </c>
      <c r="N70" s="108"/>
      <c r="O70" s="178"/>
      <c r="P70" s="179"/>
      <c r="Q70" s="106" t="s">
        <v>160</v>
      </c>
      <c r="R70" s="107" t="s">
        <v>160</v>
      </c>
      <c r="S70" s="43"/>
      <c r="T70" s="122" t="s">
        <v>160</v>
      </c>
      <c r="U70" s="122" t="s">
        <v>160</v>
      </c>
      <c r="V70" s="123" t="s">
        <v>160</v>
      </c>
      <c r="W70" s="63">
        <f t="shared" ref="W70:W104" si="76">IF($D70="",0,IF(AND((W$3&gt;=$I70),OR((W$3&lt;=$J70),($J70=""),($J70=0)),$T70="부",$U70="부",$V70="부"),1,0))</f>
        <v>0</v>
      </c>
      <c r="X70" s="53">
        <f t="shared" ref="X70:X104" si="77">IF($D70="",0,DATEDIF(IF(OR(MID($D70,LEN(CLEAN($D70))-6,1)&lt;="2",MID($D70,LEN(CLEAN($D70))-6,1)="5",MID($D70,LEN(CLEAN($D70))-6,1)="6"),DATE(MID($D70,1,2),MID($D70,3,2),MID($D70,5,2)),CHOOSE(14-LEN(CLEAN($D70)), DATE(MID($D70,1,2)+100,MID($D70,3,2),MID($D70,5,2)), DATE(MID($D70,1,1)+100,MID($D70,2,2),MID($D70,4,2)),DATE(2000,MID($D70,1,2),MID($D70,3,2)),DATE(2000,MID($D70,1,1),MID($D70,2,2)))),W$3,"y"))</f>
        <v>0</v>
      </c>
      <c r="Y70" s="54" t="str">
        <f t="shared" ref="Y70:Y104" si="78">IF($D70="","",TEXT(DATE(YEAR(W$3-$E70),MONTH(W$3-$E70),DAY(W$3-$E70))-DATE(YEAR($P70-$O70),MONTH($P70-$O70),DAY($P70-$O70)),"yy년")&amp;VALUE(TEXT(DATE(YEAR(W$3-$E70),MONTH(W$3-$E70),DAY(W$3-$E70))-DATE(YEAR($P70-$O70),MONTH($P70-$O70),DAY($P70-$O70)),"mm")-1)&amp;TEXT(DATE(YEAR(W$3-$E70),MONTH(W$3-$E70),DAY(W$3-$E70))-DATE(YEAR($P70-$O70),MONTH($P70-$O70),DAY($P70-$O70)),"월dd일"))</f>
        <v/>
      </c>
      <c r="Z70" s="85">
        <f t="shared" ref="Z70:Z104" si="79">IF($D70="",0,IF(OR(AND(W70=1,OR($Q70="여",$R70="여")),AND(W70=1,AND(X70&gt;=15,X70&lt;=29))),1,0))</f>
        <v>0</v>
      </c>
      <c r="AA70" s="63">
        <f t="shared" ref="AA70:AA104" si="80">IF($D70="",0,IF(AND((AA$3&gt;=$I70),OR((AA$3&lt;=$J70),($J70=""),($J70=0)),$T70="부",$U70="부",$V70="부"),1,0))</f>
        <v>0</v>
      </c>
      <c r="AB70" s="53">
        <f t="shared" ref="AB70:AB104" si="81">IF($D70="",0,DATEDIF(IF(OR(MID($D70,LEN(CLEAN($D70))-6,1)&lt;="2",MID($D70,LEN(CLEAN($D70))-6,1)="5",MID($D70,LEN(CLEAN($D70))-6,1)="6"),DATE(MID($D70,1,2),MID($D70,3,2),MID($D70,5,2)),CHOOSE(14-LEN(CLEAN($D70)), DATE(MID($D70,1,2)+100,MID($D70,3,2),MID($D70,5,2)), DATE(MID($D70,1,1)+100,MID($D70,2,2),MID($D70,4,2)),DATE(2000,MID($D70,1,2),MID($D70,3,2)),DATE(2000,MID($D70,1,1),MID($D70,2,2)))),AA$3,"y"))</f>
        <v>0</v>
      </c>
      <c r="AC70" s="54" t="str">
        <f t="shared" ref="AC70:AC104" si="82">IF($D70="","",TEXT(DATE(YEAR(AA$3-$E70),MONTH(AA$3-$E70),DAY(AA$3-$E70))-DATE(YEAR($P70-$O70),MONTH($P70-$O70),DAY($P70-$O70)),"yy년")&amp;VALUE(TEXT(DATE(YEAR(AA$3-$E70),MONTH(AA$3-$E70),DAY(AA$3-$E70))-DATE(YEAR($P70-$O70),MONTH($P70-$O70),DAY($P70-$O70)),"mm")-1)&amp;TEXT(DATE(YEAR(AA$3-$E70),MONTH(AA$3-$E70),DAY(AA$3-$E70))-DATE(YEAR($P70-$O70),MONTH($P70-$O70),DAY($P70-$O70)),"월dd일"))</f>
        <v/>
      </c>
      <c r="AD70" s="85">
        <f t="shared" ref="AD70:AD104" si="83">IF($D70="",0,IF(OR(AND(AA70=1,OR($Q70="여",$R70="여")),AND(AA70=1,AND(AB70&gt;=15,AB70&lt;=29))),1,0))</f>
        <v>0</v>
      </c>
      <c r="AE70" s="63">
        <f t="shared" ref="AE70:AE104" si="84">IF($D70="",0,IF(AND((AE$3&gt;=$I70),OR((AE$3&lt;=$J70),($J70=""),($J70=0)),$T70="부",$U70="부",$V70="부"),1,0))</f>
        <v>0</v>
      </c>
      <c r="AF70" s="53">
        <f t="shared" ref="AF70:AF104" si="85">IF($D70="",0,DATEDIF(IF(OR(MID($D70,LEN(CLEAN($D70))-6,1)&lt;="2",MID($D70,LEN(CLEAN($D70))-6,1)="5",MID($D70,LEN(CLEAN($D70))-6,1)="6"),DATE(MID($D70,1,2),MID($D70,3,2),MID($D70,5,2)),CHOOSE(14-LEN(CLEAN($D70)), DATE(MID($D70,1,2)+100,MID($D70,3,2),MID($D70,5,2)), DATE(MID($D70,1,1)+100,MID($D70,2,2),MID($D70,4,2)),DATE(2000,MID($D70,1,2),MID($D70,3,2)),DATE(2000,MID($D70,1,1),MID($D70,2,2)))),AE$3,"y"))</f>
        <v>0</v>
      </c>
      <c r="AG70" s="54" t="str">
        <f t="shared" ref="AG70:AG104" si="86">IF($D70="","",TEXT(DATE(YEAR(AE$3-$E70),MONTH(AE$3-$E70),DAY(AE$3-$E70))-DATE(YEAR($P70-$O70),MONTH($P70-$O70),DAY($P70-$O70)),"yy년")&amp;VALUE(TEXT(DATE(YEAR(AE$3-$E70),MONTH(AE$3-$E70),DAY(AE$3-$E70))-DATE(YEAR($P70-$O70),MONTH($P70-$O70),DAY($P70-$O70)),"mm")-1)&amp;TEXT(DATE(YEAR(AE$3-$E70),MONTH(AE$3-$E70),DAY(AE$3-$E70))-DATE(YEAR($P70-$O70),MONTH($P70-$O70),DAY($P70-$O70)),"월dd일"))</f>
        <v/>
      </c>
      <c r="AH70" s="85">
        <f t="shared" ref="AH70:AH104" si="87">IF($D70="",0,IF(OR(AND(AE70=1,OR($Q70="여",$R70="여")),AND(AE70=1,AND(AF70&gt;=15,AF70&lt;=29))),1,0))</f>
        <v>0</v>
      </c>
      <c r="AI70" s="63">
        <f t="shared" ref="AI70:AI104" si="88">IF($D70="",0,IF(AND((AI$3&gt;=$I70),OR((AI$3&lt;=$J70),($J70=""),($J70=0)),$T70="부",$U70="부",$V70="부"),1,0))</f>
        <v>0</v>
      </c>
      <c r="AJ70" s="53">
        <f t="shared" ref="AJ70:AJ104" si="89">IF($D70="",0,DATEDIF(IF(OR(MID($D70,LEN(CLEAN($D70))-6,1)&lt;="2",MID($D70,LEN(CLEAN($D70))-6,1)="5",MID($D70,LEN(CLEAN($D70))-6,1)="6"),DATE(MID($D70,1,2),MID($D70,3,2),MID($D70,5,2)),CHOOSE(14-LEN(CLEAN($D70)), DATE(MID($D70,1,2)+100,MID($D70,3,2),MID($D70,5,2)), DATE(MID($D70,1,1)+100,MID($D70,2,2),MID($D70,4,2)),DATE(2000,MID($D70,1,2),MID($D70,3,2)),DATE(2000,MID($D70,1,1),MID($D70,2,2)))),AI$3,"y"))</f>
        <v>0</v>
      </c>
      <c r="AK70" s="54" t="str">
        <f t="shared" ref="AK70:AK104" si="90">IF($D70="","",TEXT(DATE(YEAR(AI$3-$E70),MONTH(AI$3-$E70),DAY(AI$3-$E70))-DATE(YEAR($P70-$O70),MONTH($P70-$O70),DAY($P70-$O70)),"yy년")&amp;VALUE(TEXT(DATE(YEAR(AI$3-$E70),MONTH(AI$3-$E70),DAY(AI$3-$E70))-DATE(YEAR($P70-$O70),MONTH($P70-$O70),DAY($P70-$O70)),"mm")-1)&amp;TEXT(DATE(YEAR(AI$3-$E70),MONTH(AI$3-$E70),DAY(AI$3-$E70))-DATE(YEAR($P70-$O70),MONTH($P70-$O70),DAY($P70-$O70)),"월dd일"))</f>
        <v/>
      </c>
      <c r="AL70" s="85">
        <f t="shared" ref="AL70:AL104" si="91">IF($D70="",0,IF(OR(AND(AI70=1,OR($Q70="여",$R70="여")),AND(AI70=1,AND(AJ70&gt;=15,AJ70&lt;=29))),1,0))</f>
        <v>0</v>
      </c>
      <c r="AM70" s="63">
        <f t="shared" ref="AM70:AM104" si="92">IF($D70="",0,IF(AND((AM$3&gt;=$I70),OR((AM$3&lt;=$J70),($J70=""),($J70=0)),$T70="부",$U70="부",$V70="부"),1,0))</f>
        <v>0</v>
      </c>
      <c r="AN70" s="53">
        <f t="shared" ref="AN70:AN104" si="93">IF($D70="",0,DATEDIF(IF(OR(MID($D70,LEN(CLEAN($D70))-6,1)&lt;="2",MID($D70,LEN(CLEAN($D70))-6,1)="5",MID($D70,LEN(CLEAN($D70))-6,1)="6"),DATE(MID($D70,1,2),MID($D70,3,2),MID($D70,5,2)),CHOOSE(14-LEN(CLEAN($D70)), DATE(MID($D70,1,2)+100,MID($D70,3,2),MID($D70,5,2)), DATE(MID($D70,1,1)+100,MID($D70,2,2),MID($D70,4,2)),DATE(2000,MID($D70,1,2),MID($D70,3,2)),DATE(2000,MID($D70,1,1),MID($D70,2,2)))),AM$3,"y"))</f>
        <v>0</v>
      </c>
      <c r="AO70" s="54" t="str">
        <f t="shared" ref="AO70:AO104" si="94">IF($D70="","",TEXT(DATE(YEAR(AM$3-$E70),MONTH(AM$3-$E70),DAY(AM$3-$E70))-DATE(YEAR($P70-$O70),MONTH($P70-$O70),DAY($P70-$O70)),"yy년")&amp;VALUE(TEXT(DATE(YEAR(AM$3-$E70),MONTH(AM$3-$E70),DAY(AM$3-$E70))-DATE(YEAR($P70-$O70),MONTH($P70-$O70),DAY($P70-$O70)),"mm")-1)&amp;TEXT(DATE(YEAR(AM$3-$E70),MONTH(AM$3-$E70),DAY(AM$3-$E70))-DATE(YEAR($P70-$O70),MONTH($P70-$O70),DAY($P70-$O70)),"월dd일"))</f>
        <v/>
      </c>
      <c r="AP70" s="85">
        <f t="shared" ref="AP70:AP104" si="95">IF($D70="",0,IF(OR(AND(AM70=1,OR($Q70="여",$R70="여")),AND(AM70=1,AND(AN70&gt;=15,AN70&lt;=29))),1,0))</f>
        <v>0</v>
      </c>
      <c r="AQ70" s="63">
        <f t="shared" ref="AQ70:AQ104" si="96">IF($D70="",0,IF(AND((AQ$3&gt;=$I70),OR((AQ$3&lt;=$J70),($J70=""),($J70=0)),$T70="부",$U70="부",$V70="부"),1,0))</f>
        <v>0</v>
      </c>
      <c r="AR70" s="53">
        <f t="shared" ref="AR70:AR104" si="97">IF($D70="",0,DATEDIF(IF(OR(MID($D70,LEN(CLEAN($D70))-6,1)&lt;="2",MID($D70,LEN(CLEAN($D70))-6,1)="5",MID($D70,LEN(CLEAN($D70))-6,1)="6"),DATE(MID($D70,1,2),MID($D70,3,2),MID($D70,5,2)),CHOOSE(14-LEN(CLEAN($D70)), DATE(MID($D70,1,2)+100,MID($D70,3,2),MID($D70,5,2)), DATE(MID($D70,1,1)+100,MID($D70,2,2),MID($D70,4,2)),DATE(2000,MID($D70,1,2),MID($D70,3,2)),DATE(2000,MID($D70,1,1),MID($D70,2,2)))),AQ$3,"y"))</f>
        <v>0</v>
      </c>
      <c r="AS70" s="54" t="str">
        <f t="shared" ref="AS70:AS104" si="98">IF($D70="","",TEXT(DATE(YEAR(AQ$3-$E70),MONTH(AQ$3-$E70),DAY(AQ$3-$E70))-DATE(YEAR($P70-$O70),MONTH($P70-$O70),DAY($P70-$O70)),"yy년")&amp;VALUE(TEXT(DATE(YEAR(AQ$3-$E70),MONTH(AQ$3-$E70),DAY(AQ$3-$E70))-DATE(YEAR($P70-$O70),MONTH($P70-$O70),DAY($P70-$O70)),"mm")-1)&amp;TEXT(DATE(YEAR(AQ$3-$E70),MONTH(AQ$3-$E70),DAY(AQ$3-$E70))-DATE(YEAR($P70-$O70),MONTH($P70-$O70),DAY($P70-$O70)),"월dd일"))</f>
        <v/>
      </c>
      <c r="AT70" s="85">
        <f t="shared" ref="AT70:AT104" si="99">IF($D70="",0,IF(OR(AND(AQ70=1,OR($Q70="여",$R70="여")),AND(AQ70=1,AND(AR70&gt;=15,AR70&lt;=29))),1,0))</f>
        <v>0</v>
      </c>
      <c r="AU70" s="63">
        <f t="shared" ref="AU70:AU104" si="100">IF($D70="",0,IF(AND((AU$3&gt;=$I70),OR((AU$3&lt;=$J70),($J70=""),($J70=0)),$T70="부",$U70="부",$V70="부"),1,0))</f>
        <v>0</v>
      </c>
      <c r="AV70" s="53">
        <f t="shared" ref="AV70:AV104" si="101">IF($D70="",0,DATEDIF(IF(OR(MID($D70,LEN(CLEAN($D70))-6,1)&lt;="2",MID($D70,LEN(CLEAN($D70))-6,1)="5",MID($D70,LEN(CLEAN($D70))-6,1)="6"),DATE(MID($D70,1,2),MID($D70,3,2),MID($D70,5,2)),CHOOSE(14-LEN(CLEAN($D70)), DATE(MID($D70,1,2)+100,MID($D70,3,2),MID($D70,5,2)), DATE(MID($D70,1,1)+100,MID($D70,2,2),MID($D70,4,2)),DATE(2000,MID($D70,1,2),MID($D70,3,2)),DATE(2000,MID($D70,1,1),MID($D70,2,2)))),AU$3,"y"))</f>
        <v>0</v>
      </c>
      <c r="AW70" s="54" t="str">
        <f t="shared" ref="AW70:AW104" si="102">IF($D70="","",TEXT(DATE(YEAR(AU$3-$E70),MONTH(AU$3-$E70),DAY(AU$3-$E70))-DATE(YEAR($P70-$O70),MONTH($P70-$O70),DAY($P70-$O70)),"yy년")&amp;VALUE(TEXT(DATE(YEAR(AU$3-$E70),MONTH(AU$3-$E70),DAY(AU$3-$E70))-DATE(YEAR($P70-$O70),MONTH($P70-$O70),DAY($P70-$O70)),"mm")-1)&amp;TEXT(DATE(YEAR(AU$3-$E70),MONTH(AU$3-$E70),DAY(AU$3-$E70))-DATE(YEAR($P70-$O70),MONTH($P70-$O70),DAY($P70-$O70)),"월dd일"))</f>
        <v/>
      </c>
      <c r="AX70" s="85">
        <f t="shared" ref="AX70:AX104" si="103">IF($D70="",0,IF(OR(AND(AU70=1,OR($Q70="여",$R70="여")),AND(AU70=1,AND(AV70&gt;=15,AV70&lt;=29))),1,0))</f>
        <v>0</v>
      </c>
      <c r="AY70" s="63">
        <f t="shared" ref="AY70:AY104" si="104">IF($D70="",0,IF(AND((AY$3&gt;=$I70),OR((AY$3&lt;=$J70),($J70=""),($J70=0)),$T70="부",$U70="부",$V70="부"),1,0))</f>
        <v>0</v>
      </c>
      <c r="AZ70" s="53">
        <f t="shared" ref="AZ70:AZ104" si="105">IF($D70="",0,DATEDIF(IF(OR(MID($D70,LEN(CLEAN($D70))-6,1)&lt;="2",MID($D70,LEN(CLEAN($D70))-6,1)="5",MID($D70,LEN(CLEAN($D70))-6,1)="6"),DATE(MID($D70,1,2),MID($D70,3,2),MID($D70,5,2)),CHOOSE(14-LEN(CLEAN($D70)), DATE(MID($D70,1,2)+100,MID($D70,3,2),MID($D70,5,2)), DATE(MID($D70,1,1)+100,MID($D70,2,2),MID($D70,4,2)),DATE(2000,MID($D70,1,2),MID($D70,3,2)),DATE(2000,MID($D70,1,1),MID($D70,2,2)))),AY$3,"y"))</f>
        <v>0</v>
      </c>
      <c r="BA70" s="54" t="str">
        <f t="shared" ref="BA70:BA104" si="106">IF($D70="","",TEXT(DATE(YEAR(AY$3-$E70),MONTH(AY$3-$E70),DAY(AY$3-$E70))-DATE(YEAR($P70-$O70),MONTH($P70-$O70),DAY($P70-$O70)),"yy년")&amp;VALUE(TEXT(DATE(YEAR(AY$3-$E70),MONTH(AY$3-$E70),DAY(AY$3-$E70))-DATE(YEAR($P70-$O70),MONTH($P70-$O70),DAY($P70-$O70)),"mm")-1)&amp;TEXT(DATE(YEAR(AY$3-$E70),MONTH(AY$3-$E70),DAY(AY$3-$E70))-DATE(YEAR($P70-$O70),MONTH($P70-$O70),DAY($P70-$O70)),"월dd일"))</f>
        <v/>
      </c>
      <c r="BB70" s="85">
        <f t="shared" ref="BB70:BB104" si="107">IF($D70="",0,IF(OR(AND(AY70=1,OR($Q70="여",$R70="여")),AND(AY70=1,AND(AZ70&gt;=15,AZ70&lt;=29))),1,0))</f>
        <v>0</v>
      </c>
      <c r="BC70" s="63">
        <f t="shared" ref="BC70:BC104" si="108">IF($D70="",0,IF(AND((BC$3&gt;=$I70),OR((BC$3&lt;=$J70),($J70=""),($J70=0)),$T70="부",$U70="부",$V70="부"),1,0))</f>
        <v>0</v>
      </c>
      <c r="BD70" s="53">
        <f t="shared" ref="BD70:BD104" si="109">IF($D70="",0,DATEDIF(IF(OR(MID($D70,LEN(CLEAN($D70))-6,1)&lt;="2",MID($D70,LEN(CLEAN($D70))-6,1)="5",MID($D70,LEN(CLEAN($D70))-6,1)="6"),DATE(MID($D70,1,2),MID($D70,3,2),MID($D70,5,2)),CHOOSE(14-LEN(CLEAN($D70)), DATE(MID($D70,1,2)+100,MID($D70,3,2),MID($D70,5,2)), DATE(MID($D70,1,1)+100,MID($D70,2,2),MID($D70,4,2)),DATE(2000,MID($D70,1,2),MID($D70,3,2)),DATE(2000,MID($D70,1,1),MID($D70,2,2)))),BC$3,"y"))</f>
        <v>0</v>
      </c>
      <c r="BE70" s="54" t="str">
        <f t="shared" ref="BE70:BE104" si="110">IF($D70="","",TEXT(DATE(YEAR(BC$3-$E70),MONTH(BC$3-$E70),DAY(BC$3-$E70))-DATE(YEAR($P70-$O70),MONTH($P70-$O70),DAY($P70-$O70)),"yy년")&amp;VALUE(TEXT(DATE(YEAR(BC$3-$E70),MONTH(BC$3-$E70),DAY(BC$3-$E70))-DATE(YEAR($P70-$O70),MONTH($P70-$O70),DAY($P70-$O70)),"mm")-1)&amp;TEXT(DATE(YEAR(BC$3-$E70),MONTH(BC$3-$E70),DAY(BC$3-$E70))-DATE(YEAR($P70-$O70),MONTH($P70-$O70),DAY($P70-$O70)),"월dd일"))</f>
        <v/>
      </c>
      <c r="BF70" s="85">
        <f t="shared" ref="BF70:BF104" si="111">IF($D70="",0,IF(OR(AND(BC70=1,OR($Q70="여",$R70="여")),AND(BC70=1,AND(BD70&gt;=15,BD70&lt;=29))),1,0))</f>
        <v>0</v>
      </c>
      <c r="BG70" s="63">
        <f t="shared" ref="BG70:BG104" si="112">IF($D70="",0,IF(AND((BG$3&gt;=$I70),OR((BG$3&lt;=$J70),($J70=""),($J70=0)),$T70="부",$U70="부",$V70="부"),1,0))</f>
        <v>0</v>
      </c>
      <c r="BH70" s="53">
        <f t="shared" ref="BH70:BH104" si="113">IF($D70="",0,DATEDIF(IF(OR(MID($D70,LEN(CLEAN($D70))-6,1)&lt;="2",MID($D70,LEN(CLEAN($D70))-6,1)="5",MID($D70,LEN(CLEAN($D70))-6,1)="6"),DATE(MID($D70,1,2),MID($D70,3,2),MID($D70,5,2)),CHOOSE(14-LEN(CLEAN($D70)), DATE(MID($D70,1,2)+100,MID($D70,3,2),MID($D70,5,2)), DATE(MID($D70,1,1)+100,MID($D70,2,2),MID($D70,4,2)),DATE(2000,MID($D70,1,2),MID($D70,3,2)),DATE(2000,MID($D70,1,1),MID($D70,2,2)))),BG$3,"y"))</f>
        <v>0</v>
      </c>
      <c r="BI70" s="54" t="str">
        <f t="shared" ref="BI70:BI104" si="114">IF($D70="","",TEXT(DATE(YEAR(BG$3-$E70),MONTH(BG$3-$E70),DAY(BG$3-$E70))-DATE(YEAR($P70-$O70),MONTH($P70-$O70),DAY($P70-$O70)),"yy년")&amp;VALUE(TEXT(DATE(YEAR(BG$3-$E70),MONTH(BG$3-$E70),DAY(BG$3-$E70))-DATE(YEAR($P70-$O70),MONTH($P70-$O70),DAY($P70-$O70)),"mm")-1)&amp;TEXT(DATE(YEAR(BG$3-$E70),MONTH(BG$3-$E70),DAY(BG$3-$E70))-DATE(YEAR($P70-$O70),MONTH($P70-$O70),DAY($P70-$O70)),"월dd일"))</f>
        <v/>
      </c>
      <c r="BJ70" s="85">
        <f t="shared" ref="BJ70:BJ104" si="115">IF($D70="",0,IF(OR(AND(BG70=1,OR($Q70="여",$R70="여")),AND(BG70=1,AND(BH70&gt;=15,BH70&lt;=29))),1,0))</f>
        <v>0</v>
      </c>
      <c r="BK70" s="63">
        <f t="shared" ref="BK70:BK104" si="116">IF($D70="",0,IF(AND((BK$3&gt;=$I70),OR((BK$3&lt;=$J70),($J70=""),($J70=0)),$T70="부",$U70="부",$V70="부"),1,0))</f>
        <v>0</v>
      </c>
      <c r="BL70" s="53">
        <f t="shared" ref="BL70:BL104" si="117">IF($D70="",0,DATEDIF(IF(OR(MID($D70,LEN(CLEAN($D70))-6,1)&lt;="2",MID($D70,LEN(CLEAN($D70))-6,1)="5",MID($D70,LEN(CLEAN($D70))-6,1)="6"),DATE(MID($D70,1,2),MID($D70,3,2),MID($D70,5,2)),CHOOSE(14-LEN(CLEAN($D70)), DATE(MID($D70,1,2)+100,MID($D70,3,2),MID($D70,5,2)), DATE(MID($D70,1,1)+100,MID($D70,2,2),MID($D70,4,2)),DATE(2000,MID($D70,1,2),MID($D70,3,2)),DATE(2000,MID($D70,1,1),MID($D70,2,2)))),BK$3,"y"))</f>
        <v>0</v>
      </c>
      <c r="BM70" s="54" t="str">
        <f t="shared" ref="BM70:BM104" si="118">IF($D70="","",TEXT(DATE(YEAR(BK$3-$E70),MONTH(BK$3-$E70),DAY(BK$3-$E70))-DATE(YEAR($P70-$O70),MONTH($P70-$O70),DAY($P70-$O70)),"yy년")&amp;VALUE(TEXT(DATE(YEAR(BK$3-$E70),MONTH(BK$3-$E70),DAY(BK$3-$E70))-DATE(YEAR($P70-$O70),MONTH($P70-$O70),DAY($P70-$O70)),"mm")-1)&amp;TEXT(DATE(YEAR(BK$3-$E70),MONTH(BK$3-$E70),DAY(BK$3-$E70))-DATE(YEAR($P70-$O70),MONTH($P70-$O70),DAY($P70-$O70)),"월dd일"))</f>
        <v/>
      </c>
      <c r="BN70" s="85">
        <f t="shared" ref="BN70:BN104" si="119">IF($D70="",0,IF(OR(AND(BK70=1,OR($Q70="여",$R70="여")),AND(BK70=1,AND(BL70&gt;=15,BL70&lt;=29))),1,0))</f>
        <v>0</v>
      </c>
      <c r="BO70" s="63">
        <f t="shared" ref="BO70:BO104" si="120">IF($D70="",0,IF(AND((BO$3&gt;=$I70),OR((BO$3&lt;=$J70),($J70=""),($J70=0)),$T70="부",$U70="부",$V70="부"),1,0))</f>
        <v>0</v>
      </c>
      <c r="BP70" s="53">
        <f t="shared" ref="BP70:BP104" si="121">IF($D70="",0,DATEDIF(IF(OR(MID($D70,LEN(CLEAN($D70))-6,1)&lt;="2",MID($D70,LEN(CLEAN($D70))-6,1)="5",MID($D70,LEN(CLEAN($D70))-6,1)="6"),DATE(MID($D70,1,2),MID($D70,3,2),MID($D70,5,2)),CHOOSE(14-LEN(CLEAN($D70)), DATE(MID($D70,1,2)+100,MID($D70,3,2),MID($D70,5,2)), DATE(MID($D70,1,1)+100,MID($D70,2,2),MID($D70,4,2)),DATE(2000,MID($D70,1,2),MID($D70,3,2)),DATE(2000,MID($D70,1,1),MID($D70,2,2)))),BO$3,"y"))</f>
        <v>0</v>
      </c>
      <c r="BQ70" s="54" t="str">
        <f t="shared" ref="BQ70:BQ104" si="122">IF($D70="","",TEXT(DATE(YEAR(BO$3-$E70),MONTH(BO$3-$E70),DAY(BO$3-$E70))-DATE(YEAR($P70-$O70),MONTH($P70-$O70),DAY($P70-$O70)),"yy년")&amp;VALUE(TEXT(DATE(YEAR(BO$3-$E70),MONTH(BO$3-$E70),DAY(BO$3-$E70))-DATE(YEAR($P70-$O70),MONTH($P70-$O70),DAY($P70-$O70)),"mm")-1)&amp;TEXT(DATE(YEAR(BO$3-$E70),MONTH(BO$3-$E70),DAY(BO$3-$E70))-DATE(YEAR($P70-$O70),MONTH($P70-$O70),DAY($P70-$O70)),"월dd일"))</f>
        <v/>
      </c>
      <c r="BR70" s="85">
        <f t="shared" ref="BR70:BR104" si="123">IF($D70="",0,IF(OR(AND(BO70=1,OR($Q70="여",$R70="여")),AND(BO70=1,AND(BP70&gt;=15,BP70&lt;=29))),1,0))</f>
        <v>0</v>
      </c>
      <c r="BS70" s="60">
        <f t="shared" si="68"/>
        <v>0</v>
      </c>
      <c r="BT70" s="59">
        <f t="shared" si="69"/>
        <v>0</v>
      </c>
      <c r="BU70" s="57"/>
      <c r="BV70" s="44"/>
      <c r="BZ70" s="44"/>
      <c r="CA70" s="44"/>
      <c r="CB70" s="44"/>
      <c r="CC70" s="274">
        <f t="shared" si="64"/>
        <v>0</v>
      </c>
      <c r="CD70" s="280" t="str">
        <f t="shared" si="65"/>
        <v>청년외</v>
      </c>
      <c r="CE70" s="44"/>
    </row>
    <row r="71" spans="1:83" ht="16.5" hidden="1" customHeight="1" thickBot="1">
      <c r="A71" s="23">
        <f t="shared" ref="A71:A104" si="124">A70+1</f>
        <v>67</v>
      </c>
      <c r="B71" s="143" t="s">
        <v>4</v>
      </c>
      <c r="C71" s="169"/>
      <c r="D71" s="170"/>
      <c r="E71" s="156" t="str">
        <f t="shared" si="70"/>
        <v/>
      </c>
      <c r="F71" s="30" t="str">
        <f t="shared" si="71"/>
        <v/>
      </c>
      <c r="G71" s="31" t="str">
        <f t="shared" si="72"/>
        <v/>
      </c>
      <c r="H71" s="147" t="str">
        <f t="shared" si="73"/>
        <v/>
      </c>
      <c r="I71" s="150"/>
      <c r="J71" s="151"/>
      <c r="K71" s="33" t="str">
        <f t="shared" si="74"/>
        <v/>
      </c>
      <c r="L71" s="33">
        <f t="shared" si="67"/>
        <v>0</v>
      </c>
      <c r="M71" s="35" t="str">
        <f t="shared" si="75"/>
        <v/>
      </c>
      <c r="N71" s="108"/>
      <c r="O71" s="180"/>
      <c r="P71" s="181"/>
      <c r="Q71" s="106" t="s">
        <v>160</v>
      </c>
      <c r="R71" s="107" t="s">
        <v>160</v>
      </c>
      <c r="S71" s="43"/>
      <c r="T71" s="122" t="s">
        <v>160</v>
      </c>
      <c r="U71" s="122" t="s">
        <v>160</v>
      </c>
      <c r="V71" s="123" t="s">
        <v>160</v>
      </c>
      <c r="W71" s="63">
        <f t="shared" si="76"/>
        <v>0</v>
      </c>
      <c r="X71" s="53">
        <f t="shared" si="77"/>
        <v>0</v>
      </c>
      <c r="Y71" s="54" t="str">
        <f t="shared" si="78"/>
        <v/>
      </c>
      <c r="Z71" s="85">
        <f t="shared" si="79"/>
        <v>0</v>
      </c>
      <c r="AA71" s="63">
        <f t="shared" si="80"/>
        <v>0</v>
      </c>
      <c r="AB71" s="53">
        <f t="shared" si="81"/>
        <v>0</v>
      </c>
      <c r="AC71" s="54" t="str">
        <f t="shared" si="82"/>
        <v/>
      </c>
      <c r="AD71" s="85">
        <f t="shared" si="83"/>
        <v>0</v>
      </c>
      <c r="AE71" s="63">
        <f t="shared" si="84"/>
        <v>0</v>
      </c>
      <c r="AF71" s="53">
        <f t="shared" si="85"/>
        <v>0</v>
      </c>
      <c r="AG71" s="54" t="str">
        <f t="shared" si="86"/>
        <v/>
      </c>
      <c r="AH71" s="85">
        <f t="shared" si="87"/>
        <v>0</v>
      </c>
      <c r="AI71" s="63">
        <f t="shared" si="88"/>
        <v>0</v>
      </c>
      <c r="AJ71" s="53">
        <f t="shared" si="89"/>
        <v>0</v>
      </c>
      <c r="AK71" s="54" t="str">
        <f t="shared" si="90"/>
        <v/>
      </c>
      <c r="AL71" s="85">
        <f t="shared" si="91"/>
        <v>0</v>
      </c>
      <c r="AM71" s="63">
        <f t="shared" si="92"/>
        <v>0</v>
      </c>
      <c r="AN71" s="53">
        <f t="shared" si="93"/>
        <v>0</v>
      </c>
      <c r="AO71" s="54" t="str">
        <f t="shared" si="94"/>
        <v/>
      </c>
      <c r="AP71" s="85">
        <f t="shared" si="95"/>
        <v>0</v>
      </c>
      <c r="AQ71" s="63">
        <f t="shared" si="96"/>
        <v>0</v>
      </c>
      <c r="AR71" s="53">
        <f t="shared" si="97"/>
        <v>0</v>
      </c>
      <c r="AS71" s="54" t="str">
        <f t="shared" si="98"/>
        <v/>
      </c>
      <c r="AT71" s="85">
        <f t="shared" si="99"/>
        <v>0</v>
      </c>
      <c r="AU71" s="63">
        <f t="shared" si="100"/>
        <v>0</v>
      </c>
      <c r="AV71" s="53">
        <f t="shared" si="101"/>
        <v>0</v>
      </c>
      <c r="AW71" s="54" t="str">
        <f t="shared" si="102"/>
        <v/>
      </c>
      <c r="AX71" s="85">
        <f t="shared" si="103"/>
        <v>0</v>
      </c>
      <c r="AY71" s="63">
        <f t="shared" si="104"/>
        <v>0</v>
      </c>
      <c r="AZ71" s="53">
        <f t="shared" si="105"/>
        <v>0</v>
      </c>
      <c r="BA71" s="54" t="str">
        <f t="shared" si="106"/>
        <v/>
      </c>
      <c r="BB71" s="85">
        <f t="shared" si="107"/>
        <v>0</v>
      </c>
      <c r="BC71" s="63">
        <f t="shared" si="108"/>
        <v>0</v>
      </c>
      <c r="BD71" s="53">
        <f t="shared" si="109"/>
        <v>0</v>
      </c>
      <c r="BE71" s="54" t="str">
        <f t="shared" si="110"/>
        <v/>
      </c>
      <c r="BF71" s="85">
        <f t="shared" si="111"/>
        <v>0</v>
      </c>
      <c r="BG71" s="63">
        <f t="shared" si="112"/>
        <v>0</v>
      </c>
      <c r="BH71" s="53">
        <f t="shared" si="113"/>
        <v>0</v>
      </c>
      <c r="BI71" s="54" t="str">
        <f t="shared" si="114"/>
        <v/>
      </c>
      <c r="BJ71" s="85">
        <f t="shared" si="115"/>
        <v>0</v>
      </c>
      <c r="BK71" s="63">
        <f t="shared" si="116"/>
        <v>0</v>
      </c>
      <c r="BL71" s="53">
        <f t="shared" si="117"/>
        <v>0</v>
      </c>
      <c r="BM71" s="54" t="str">
        <f t="shared" si="118"/>
        <v/>
      </c>
      <c r="BN71" s="85">
        <f t="shared" si="119"/>
        <v>0</v>
      </c>
      <c r="BO71" s="63">
        <f t="shared" si="120"/>
        <v>0</v>
      </c>
      <c r="BP71" s="53">
        <f t="shared" si="121"/>
        <v>0</v>
      </c>
      <c r="BQ71" s="54" t="str">
        <f t="shared" si="122"/>
        <v/>
      </c>
      <c r="BR71" s="85">
        <f t="shared" si="123"/>
        <v>0</v>
      </c>
      <c r="BS71" s="60">
        <f t="shared" si="68"/>
        <v>0</v>
      </c>
      <c r="BT71" s="59">
        <f t="shared" si="69"/>
        <v>0</v>
      </c>
      <c r="BU71" s="57"/>
      <c r="BV71" s="44"/>
      <c r="BZ71" s="44"/>
      <c r="CA71" s="44"/>
      <c r="CB71" s="44"/>
      <c r="CC71" s="274">
        <f t="shared" si="64"/>
        <v>0</v>
      </c>
      <c r="CD71" s="280" t="str">
        <f t="shared" si="65"/>
        <v>청년외</v>
      </c>
      <c r="CE71" s="44"/>
    </row>
    <row r="72" spans="1:83" ht="16.5" hidden="1" customHeight="1">
      <c r="A72" s="23">
        <f t="shared" si="124"/>
        <v>68</v>
      </c>
      <c r="B72" s="143" t="s">
        <v>5</v>
      </c>
      <c r="C72" s="169"/>
      <c r="D72" s="170"/>
      <c r="E72" s="156" t="str">
        <f t="shared" si="70"/>
        <v/>
      </c>
      <c r="F72" s="30" t="str">
        <f t="shared" si="71"/>
        <v/>
      </c>
      <c r="G72" s="31" t="str">
        <f t="shared" si="72"/>
        <v/>
      </c>
      <c r="H72" s="147" t="str">
        <f t="shared" si="73"/>
        <v/>
      </c>
      <c r="I72" s="150"/>
      <c r="J72" s="151"/>
      <c r="K72" s="33" t="str">
        <f t="shared" si="74"/>
        <v/>
      </c>
      <c r="L72" s="33">
        <f t="shared" si="67"/>
        <v>0</v>
      </c>
      <c r="M72" s="35" t="str">
        <f t="shared" si="75"/>
        <v/>
      </c>
      <c r="N72" s="108"/>
      <c r="O72" s="178"/>
      <c r="P72" s="179"/>
      <c r="Q72" s="106" t="s">
        <v>160</v>
      </c>
      <c r="R72" s="107" t="s">
        <v>160</v>
      </c>
      <c r="S72" s="43"/>
      <c r="T72" s="122" t="s">
        <v>160</v>
      </c>
      <c r="U72" s="122" t="s">
        <v>160</v>
      </c>
      <c r="V72" s="123" t="s">
        <v>160</v>
      </c>
      <c r="W72" s="63">
        <f t="shared" si="76"/>
        <v>0</v>
      </c>
      <c r="X72" s="53">
        <f t="shared" si="77"/>
        <v>0</v>
      </c>
      <c r="Y72" s="54" t="str">
        <f t="shared" si="78"/>
        <v/>
      </c>
      <c r="Z72" s="85">
        <f t="shared" si="79"/>
        <v>0</v>
      </c>
      <c r="AA72" s="63">
        <f t="shared" si="80"/>
        <v>0</v>
      </c>
      <c r="AB72" s="53">
        <f t="shared" si="81"/>
        <v>0</v>
      </c>
      <c r="AC72" s="54" t="str">
        <f t="shared" si="82"/>
        <v/>
      </c>
      <c r="AD72" s="85">
        <f t="shared" si="83"/>
        <v>0</v>
      </c>
      <c r="AE72" s="63">
        <f t="shared" si="84"/>
        <v>0</v>
      </c>
      <c r="AF72" s="53">
        <f t="shared" si="85"/>
        <v>0</v>
      </c>
      <c r="AG72" s="54" t="str">
        <f t="shared" si="86"/>
        <v/>
      </c>
      <c r="AH72" s="85">
        <f t="shared" si="87"/>
        <v>0</v>
      </c>
      <c r="AI72" s="63">
        <f t="shared" si="88"/>
        <v>0</v>
      </c>
      <c r="AJ72" s="53">
        <f t="shared" si="89"/>
        <v>0</v>
      </c>
      <c r="AK72" s="54" t="str">
        <f t="shared" si="90"/>
        <v/>
      </c>
      <c r="AL72" s="85">
        <f t="shared" si="91"/>
        <v>0</v>
      </c>
      <c r="AM72" s="63">
        <f t="shared" si="92"/>
        <v>0</v>
      </c>
      <c r="AN72" s="53">
        <f t="shared" si="93"/>
        <v>0</v>
      </c>
      <c r="AO72" s="54" t="str">
        <f t="shared" si="94"/>
        <v/>
      </c>
      <c r="AP72" s="85">
        <f t="shared" si="95"/>
        <v>0</v>
      </c>
      <c r="AQ72" s="63">
        <f t="shared" si="96"/>
        <v>0</v>
      </c>
      <c r="AR72" s="53">
        <f t="shared" si="97"/>
        <v>0</v>
      </c>
      <c r="AS72" s="54" t="str">
        <f t="shared" si="98"/>
        <v/>
      </c>
      <c r="AT72" s="85">
        <f t="shared" si="99"/>
        <v>0</v>
      </c>
      <c r="AU72" s="63">
        <f t="shared" si="100"/>
        <v>0</v>
      </c>
      <c r="AV72" s="53">
        <f t="shared" si="101"/>
        <v>0</v>
      </c>
      <c r="AW72" s="54" t="str">
        <f t="shared" si="102"/>
        <v/>
      </c>
      <c r="AX72" s="85">
        <f t="shared" si="103"/>
        <v>0</v>
      </c>
      <c r="AY72" s="63">
        <f t="shared" si="104"/>
        <v>0</v>
      </c>
      <c r="AZ72" s="53">
        <f t="shared" si="105"/>
        <v>0</v>
      </c>
      <c r="BA72" s="54" t="str">
        <f t="shared" si="106"/>
        <v/>
      </c>
      <c r="BB72" s="85">
        <f t="shared" si="107"/>
        <v>0</v>
      </c>
      <c r="BC72" s="63">
        <f t="shared" si="108"/>
        <v>0</v>
      </c>
      <c r="BD72" s="53">
        <f t="shared" si="109"/>
        <v>0</v>
      </c>
      <c r="BE72" s="54" t="str">
        <f t="shared" si="110"/>
        <v/>
      </c>
      <c r="BF72" s="85">
        <f t="shared" si="111"/>
        <v>0</v>
      </c>
      <c r="BG72" s="63">
        <f t="shared" si="112"/>
        <v>0</v>
      </c>
      <c r="BH72" s="53">
        <f t="shared" si="113"/>
        <v>0</v>
      </c>
      <c r="BI72" s="54" t="str">
        <f t="shared" si="114"/>
        <v/>
      </c>
      <c r="BJ72" s="85">
        <f t="shared" si="115"/>
        <v>0</v>
      </c>
      <c r="BK72" s="63">
        <f t="shared" si="116"/>
        <v>0</v>
      </c>
      <c r="BL72" s="53">
        <f t="shared" si="117"/>
        <v>0</v>
      </c>
      <c r="BM72" s="54" t="str">
        <f t="shared" si="118"/>
        <v/>
      </c>
      <c r="BN72" s="85">
        <f t="shared" si="119"/>
        <v>0</v>
      </c>
      <c r="BO72" s="63">
        <f t="shared" si="120"/>
        <v>0</v>
      </c>
      <c r="BP72" s="53">
        <f t="shared" si="121"/>
        <v>0</v>
      </c>
      <c r="BQ72" s="54" t="str">
        <f t="shared" si="122"/>
        <v/>
      </c>
      <c r="BR72" s="85">
        <f t="shared" si="123"/>
        <v>0</v>
      </c>
      <c r="BS72" s="60">
        <f t="shared" si="68"/>
        <v>0</v>
      </c>
      <c r="BT72" s="59">
        <f t="shared" si="69"/>
        <v>0</v>
      </c>
      <c r="BU72" s="57"/>
      <c r="BV72" s="44"/>
      <c r="BZ72" s="44"/>
      <c r="CA72" s="44"/>
      <c r="CB72" s="44"/>
      <c r="CC72" s="274">
        <f t="shared" si="64"/>
        <v>0</v>
      </c>
      <c r="CD72" s="280" t="str">
        <f t="shared" si="65"/>
        <v>청년외</v>
      </c>
      <c r="CE72" s="44"/>
    </row>
    <row r="73" spans="1:83" ht="16.5" hidden="1" customHeight="1">
      <c r="A73" s="23">
        <f t="shared" si="124"/>
        <v>69</v>
      </c>
      <c r="B73" s="143" t="s">
        <v>6</v>
      </c>
      <c r="C73" s="169"/>
      <c r="D73" s="170"/>
      <c r="E73" s="156" t="str">
        <f t="shared" si="70"/>
        <v/>
      </c>
      <c r="F73" s="30" t="str">
        <f t="shared" si="71"/>
        <v/>
      </c>
      <c r="G73" s="31" t="str">
        <f t="shared" si="72"/>
        <v/>
      </c>
      <c r="H73" s="147" t="str">
        <f t="shared" si="73"/>
        <v/>
      </c>
      <c r="I73" s="150"/>
      <c r="J73" s="151"/>
      <c r="K73" s="33" t="str">
        <f t="shared" si="74"/>
        <v/>
      </c>
      <c r="L73" s="33">
        <f t="shared" si="67"/>
        <v>0</v>
      </c>
      <c r="M73" s="35" t="str">
        <f t="shared" si="75"/>
        <v/>
      </c>
      <c r="N73" s="108"/>
      <c r="O73" s="178"/>
      <c r="P73" s="179"/>
      <c r="Q73" s="106" t="s">
        <v>160</v>
      </c>
      <c r="R73" s="107" t="s">
        <v>160</v>
      </c>
      <c r="S73" s="43"/>
      <c r="T73" s="122" t="s">
        <v>160</v>
      </c>
      <c r="U73" s="122" t="s">
        <v>160</v>
      </c>
      <c r="V73" s="123" t="s">
        <v>160</v>
      </c>
      <c r="W73" s="63">
        <f t="shared" si="76"/>
        <v>0</v>
      </c>
      <c r="X73" s="53">
        <f t="shared" si="77"/>
        <v>0</v>
      </c>
      <c r="Y73" s="54" t="str">
        <f t="shared" si="78"/>
        <v/>
      </c>
      <c r="Z73" s="85">
        <f t="shared" si="79"/>
        <v>0</v>
      </c>
      <c r="AA73" s="63">
        <f t="shared" si="80"/>
        <v>0</v>
      </c>
      <c r="AB73" s="53">
        <f t="shared" si="81"/>
        <v>0</v>
      </c>
      <c r="AC73" s="54" t="str">
        <f t="shared" si="82"/>
        <v/>
      </c>
      <c r="AD73" s="85">
        <f t="shared" si="83"/>
        <v>0</v>
      </c>
      <c r="AE73" s="63">
        <f t="shared" si="84"/>
        <v>0</v>
      </c>
      <c r="AF73" s="53">
        <f t="shared" si="85"/>
        <v>0</v>
      </c>
      <c r="AG73" s="54" t="str">
        <f t="shared" si="86"/>
        <v/>
      </c>
      <c r="AH73" s="85">
        <f t="shared" si="87"/>
        <v>0</v>
      </c>
      <c r="AI73" s="63">
        <f t="shared" si="88"/>
        <v>0</v>
      </c>
      <c r="AJ73" s="53">
        <f t="shared" si="89"/>
        <v>0</v>
      </c>
      <c r="AK73" s="54" t="str">
        <f t="shared" si="90"/>
        <v/>
      </c>
      <c r="AL73" s="85">
        <f t="shared" si="91"/>
        <v>0</v>
      </c>
      <c r="AM73" s="63">
        <f t="shared" si="92"/>
        <v>0</v>
      </c>
      <c r="AN73" s="53">
        <f t="shared" si="93"/>
        <v>0</v>
      </c>
      <c r="AO73" s="54" t="str">
        <f t="shared" si="94"/>
        <v/>
      </c>
      <c r="AP73" s="85">
        <f t="shared" si="95"/>
        <v>0</v>
      </c>
      <c r="AQ73" s="63">
        <f t="shared" si="96"/>
        <v>0</v>
      </c>
      <c r="AR73" s="53">
        <f t="shared" si="97"/>
        <v>0</v>
      </c>
      <c r="AS73" s="54" t="str">
        <f t="shared" si="98"/>
        <v/>
      </c>
      <c r="AT73" s="85">
        <f t="shared" si="99"/>
        <v>0</v>
      </c>
      <c r="AU73" s="63">
        <f t="shared" si="100"/>
        <v>0</v>
      </c>
      <c r="AV73" s="53">
        <f t="shared" si="101"/>
        <v>0</v>
      </c>
      <c r="AW73" s="54" t="str">
        <f t="shared" si="102"/>
        <v/>
      </c>
      <c r="AX73" s="85">
        <f t="shared" si="103"/>
        <v>0</v>
      </c>
      <c r="AY73" s="63">
        <f t="shared" si="104"/>
        <v>0</v>
      </c>
      <c r="AZ73" s="53">
        <f t="shared" si="105"/>
        <v>0</v>
      </c>
      <c r="BA73" s="54" t="str">
        <f t="shared" si="106"/>
        <v/>
      </c>
      <c r="BB73" s="85">
        <f t="shared" si="107"/>
        <v>0</v>
      </c>
      <c r="BC73" s="63">
        <f t="shared" si="108"/>
        <v>0</v>
      </c>
      <c r="BD73" s="53">
        <f t="shared" si="109"/>
        <v>0</v>
      </c>
      <c r="BE73" s="54" t="str">
        <f t="shared" si="110"/>
        <v/>
      </c>
      <c r="BF73" s="85">
        <f t="shared" si="111"/>
        <v>0</v>
      </c>
      <c r="BG73" s="63">
        <f t="shared" si="112"/>
        <v>0</v>
      </c>
      <c r="BH73" s="53">
        <f t="shared" si="113"/>
        <v>0</v>
      </c>
      <c r="BI73" s="54" t="str">
        <f t="shared" si="114"/>
        <v/>
      </c>
      <c r="BJ73" s="85">
        <f t="shared" si="115"/>
        <v>0</v>
      </c>
      <c r="BK73" s="63">
        <f t="shared" si="116"/>
        <v>0</v>
      </c>
      <c r="BL73" s="53">
        <f t="shared" si="117"/>
        <v>0</v>
      </c>
      <c r="BM73" s="54" t="str">
        <f t="shared" si="118"/>
        <v/>
      </c>
      <c r="BN73" s="85">
        <f t="shared" si="119"/>
        <v>0</v>
      </c>
      <c r="BO73" s="63">
        <f t="shared" si="120"/>
        <v>0</v>
      </c>
      <c r="BP73" s="53">
        <f t="shared" si="121"/>
        <v>0</v>
      </c>
      <c r="BQ73" s="54" t="str">
        <f t="shared" si="122"/>
        <v/>
      </c>
      <c r="BR73" s="85">
        <f t="shared" si="123"/>
        <v>0</v>
      </c>
      <c r="BS73" s="60">
        <f t="shared" si="68"/>
        <v>0</v>
      </c>
      <c r="BT73" s="59">
        <f t="shared" si="69"/>
        <v>0</v>
      </c>
      <c r="BU73" s="57"/>
      <c r="BV73" s="44"/>
      <c r="BZ73" s="44"/>
      <c r="CA73" s="44"/>
      <c r="CB73" s="44"/>
      <c r="CC73" s="274">
        <f t="shared" si="64"/>
        <v>0</v>
      </c>
      <c r="CD73" s="280" t="str">
        <f t="shared" si="65"/>
        <v>청년외</v>
      </c>
      <c r="CE73" s="44"/>
    </row>
    <row r="74" spans="1:83" ht="16.5" hidden="1" customHeight="1">
      <c r="A74" s="23">
        <f t="shared" si="124"/>
        <v>70</v>
      </c>
      <c r="B74" s="143" t="s">
        <v>7</v>
      </c>
      <c r="C74" s="169"/>
      <c r="D74" s="170"/>
      <c r="E74" s="156" t="str">
        <f t="shared" si="70"/>
        <v/>
      </c>
      <c r="F74" s="30" t="str">
        <f t="shared" si="71"/>
        <v/>
      </c>
      <c r="G74" s="31" t="str">
        <f t="shared" si="72"/>
        <v/>
      </c>
      <c r="H74" s="147" t="str">
        <f t="shared" si="73"/>
        <v/>
      </c>
      <c r="I74" s="150"/>
      <c r="J74" s="151"/>
      <c r="K74" s="33" t="str">
        <f t="shared" si="74"/>
        <v/>
      </c>
      <c r="L74" s="33">
        <f t="shared" si="67"/>
        <v>0</v>
      </c>
      <c r="M74" s="35" t="str">
        <f t="shared" si="75"/>
        <v/>
      </c>
      <c r="N74" s="108"/>
      <c r="O74" s="178"/>
      <c r="P74" s="179"/>
      <c r="Q74" s="106" t="s">
        <v>160</v>
      </c>
      <c r="R74" s="107" t="s">
        <v>160</v>
      </c>
      <c r="S74" s="43"/>
      <c r="T74" s="122" t="s">
        <v>160</v>
      </c>
      <c r="U74" s="122" t="s">
        <v>160</v>
      </c>
      <c r="V74" s="123" t="s">
        <v>160</v>
      </c>
      <c r="W74" s="63">
        <f t="shared" si="76"/>
        <v>0</v>
      </c>
      <c r="X74" s="53">
        <f t="shared" si="77"/>
        <v>0</v>
      </c>
      <c r="Y74" s="54" t="str">
        <f t="shared" si="78"/>
        <v/>
      </c>
      <c r="Z74" s="85">
        <f t="shared" si="79"/>
        <v>0</v>
      </c>
      <c r="AA74" s="63">
        <f t="shared" si="80"/>
        <v>0</v>
      </c>
      <c r="AB74" s="53">
        <f t="shared" si="81"/>
        <v>0</v>
      </c>
      <c r="AC74" s="54" t="str">
        <f t="shared" si="82"/>
        <v/>
      </c>
      <c r="AD74" s="85">
        <f t="shared" si="83"/>
        <v>0</v>
      </c>
      <c r="AE74" s="63">
        <f t="shared" si="84"/>
        <v>0</v>
      </c>
      <c r="AF74" s="53">
        <f t="shared" si="85"/>
        <v>0</v>
      </c>
      <c r="AG74" s="54" t="str">
        <f t="shared" si="86"/>
        <v/>
      </c>
      <c r="AH74" s="85">
        <f t="shared" si="87"/>
        <v>0</v>
      </c>
      <c r="AI74" s="63">
        <f t="shared" si="88"/>
        <v>0</v>
      </c>
      <c r="AJ74" s="53">
        <f t="shared" si="89"/>
        <v>0</v>
      </c>
      <c r="AK74" s="54" t="str">
        <f t="shared" si="90"/>
        <v/>
      </c>
      <c r="AL74" s="85">
        <f t="shared" si="91"/>
        <v>0</v>
      </c>
      <c r="AM74" s="63">
        <f t="shared" si="92"/>
        <v>0</v>
      </c>
      <c r="AN74" s="53">
        <f t="shared" si="93"/>
        <v>0</v>
      </c>
      <c r="AO74" s="54" t="str">
        <f t="shared" si="94"/>
        <v/>
      </c>
      <c r="AP74" s="85">
        <f t="shared" si="95"/>
        <v>0</v>
      </c>
      <c r="AQ74" s="63">
        <f t="shared" si="96"/>
        <v>0</v>
      </c>
      <c r="AR74" s="53">
        <f t="shared" si="97"/>
        <v>0</v>
      </c>
      <c r="AS74" s="54" t="str">
        <f t="shared" si="98"/>
        <v/>
      </c>
      <c r="AT74" s="85">
        <f t="shared" si="99"/>
        <v>0</v>
      </c>
      <c r="AU74" s="63">
        <f t="shared" si="100"/>
        <v>0</v>
      </c>
      <c r="AV74" s="53">
        <f t="shared" si="101"/>
        <v>0</v>
      </c>
      <c r="AW74" s="54" t="str">
        <f t="shared" si="102"/>
        <v/>
      </c>
      <c r="AX74" s="85">
        <f t="shared" si="103"/>
        <v>0</v>
      </c>
      <c r="AY74" s="63">
        <f t="shared" si="104"/>
        <v>0</v>
      </c>
      <c r="AZ74" s="53">
        <f t="shared" si="105"/>
        <v>0</v>
      </c>
      <c r="BA74" s="54" t="str">
        <f t="shared" si="106"/>
        <v/>
      </c>
      <c r="BB74" s="85">
        <f t="shared" si="107"/>
        <v>0</v>
      </c>
      <c r="BC74" s="63">
        <f t="shared" si="108"/>
        <v>0</v>
      </c>
      <c r="BD74" s="53">
        <f t="shared" si="109"/>
        <v>0</v>
      </c>
      <c r="BE74" s="54" t="str">
        <f t="shared" si="110"/>
        <v/>
      </c>
      <c r="BF74" s="85">
        <f t="shared" si="111"/>
        <v>0</v>
      </c>
      <c r="BG74" s="63">
        <f t="shared" si="112"/>
        <v>0</v>
      </c>
      <c r="BH74" s="53">
        <f t="shared" si="113"/>
        <v>0</v>
      </c>
      <c r="BI74" s="54" t="str">
        <f t="shared" si="114"/>
        <v/>
      </c>
      <c r="BJ74" s="85">
        <f t="shared" si="115"/>
        <v>0</v>
      </c>
      <c r="BK74" s="63">
        <f t="shared" si="116"/>
        <v>0</v>
      </c>
      <c r="BL74" s="53">
        <f t="shared" si="117"/>
        <v>0</v>
      </c>
      <c r="BM74" s="54" t="str">
        <f t="shared" si="118"/>
        <v/>
      </c>
      <c r="BN74" s="85">
        <f t="shared" si="119"/>
        <v>0</v>
      </c>
      <c r="BO74" s="63">
        <f t="shared" si="120"/>
        <v>0</v>
      </c>
      <c r="BP74" s="53">
        <f t="shared" si="121"/>
        <v>0</v>
      </c>
      <c r="BQ74" s="54" t="str">
        <f t="shared" si="122"/>
        <v/>
      </c>
      <c r="BR74" s="85">
        <f t="shared" si="123"/>
        <v>0</v>
      </c>
      <c r="BS74" s="60">
        <f t="shared" si="68"/>
        <v>0</v>
      </c>
      <c r="BT74" s="59">
        <f t="shared" si="69"/>
        <v>0</v>
      </c>
      <c r="BU74" s="57"/>
      <c r="BV74" s="44"/>
      <c r="BZ74" s="44"/>
      <c r="CA74" s="44"/>
      <c r="CB74" s="44"/>
      <c r="CC74" s="274">
        <f t="shared" si="64"/>
        <v>0</v>
      </c>
      <c r="CD74" s="280" t="str">
        <f t="shared" si="65"/>
        <v>청년외</v>
      </c>
      <c r="CE74" s="44"/>
    </row>
    <row r="75" spans="1:83" ht="16.5" hidden="1" customHeight="1">
      <c r="A75" s="23">
        <f t="shared" si="124"/>
        <v>71</v>
      </c>
      <c r="B75" s="143" t="s">
        <v>2</v>
      </c>
      <c r="C75" s="169"/>
      <c r="D75" s="170"/>
      <c r="E75" s="156" t="str">
        <f t="shared" si="70"/>
        <v/>
      </c>
      <c r="F75" s="30" t="str">
        <f t="shared" si="71"/>
        <v/>
      </c>
      <c r="G75" s="31" t="str">
        <f t="shared" si="72"/>
        <v/>
      </c>
      <c r="H75" s="147" t="str">
        <f t="shared" si="73"/>
        <v/>
      </c>
      <c r="I75" s="150"/>
      <c r="J75" s="151"/>
      <c r="K75" s="33" t="str">
        <f t="shared" si="74"/>
        <v/>
      </c>
      <c r="L75" s="33">
        <f t="shared" si="67"/>
        <v>0</v>
      </c>
      <c r="M75" s="35" t="str">
        <f t="shared" si="75"/>
        <v/>
      </c>
      <c r="N75" s="108"/>
      <c r="O75" s="178"/>
      <c r="P75" s="179"/>
      <c r="Q75" s="106" t="s">
        <v>160</v>
      </c>
      <c r="R75" s="107" t="s">
        <v>160</v>
      </c>
      <c r="S75" s="43"/>
      <c r="T75" s="122" t="s">
        <v>160</v>
      </c>
      <c r="U75" s="122" t="s">
        <v>160</v>
      </c>
      <c r="V75" s="123" t="s">
        <v>160</v>
      </c>
      <c r="W75" s="63">
        <f t="shared" si="76"/>
        <v>0</v>
      </c>
      <c r="X75" s="53">
        <f t="shared" si="77"/>
        <v>0</v>
      </c>
      <c r="Y75" s="54" t="str">
        <f t="shared" si="78"/>
        <v/>
      </c>
      <c r="Z75" s="85">
        <f t="shared" si="79"/>
        <v>0</v>
      </c>
      <c r="AA75" s="63">
        <f t="shared" si="80"/>
        <v>0</v>
      </c>
      <c r="AB75" s="53">
        <f t="shared" si="81"/>
        <v>0</v>
      </c>
      <c r="AC75" s="54" t="str">
        <f t="shared" si="82"/>
        <v/>
      </c>
      <c r="AD75" s="85">
        <f t="shared" si="83"/>
        <v>0</v>
      </c>
      <c r="AE75" s="63">
        <f t="shared" si="84"/>
        <v>0</v>
      </c>
      <c r="AF75" s="53">
        <f t="shared" si="85"/>
        <v>0</v>
      </c>
      <c r="AG75" s="54" t="str">
        <f t="shared" si="86"/>
        <v/>
      </c>
      <c r="AH75" s="85">
        <f t="shared" si="87"/>
        <v>0</v>
      </c>
      <c r="AI75" s="63">
        <f t="shared" si="88"/>
        <v>0</v>
      </c>
      <c r="AJ75" s="53">
        <f t="shared" si="89"/>
        <v>0</v>
      </c>
      <c r="AK75" s="54" t="str">
        <f t="shared" si="90"/>
        <v/>
      </c>
      <c r="AL75" s="85">
        <f t="shared" si="91"/>
        <v>0</v>
      </c>
      <c r="AM75" s="63">
        <f t="shared" si="92"/>
        <v>0</v>
      </c>
      <c r="AN75" s="53">
        <f t="shared" si="93"/>
        <v>0</v>
      </c>
      <c r="AO75" s="54" t="str">
        <f t="shared" si="94"/>
        <v/>
      </c>
      <c r="AP75" s="85">
        <f t="shared" si="95"/>
        <v>0</v>
      </c>
      <c r="AQ75" s="63">
        <f t="shared" si="96"/>
        <v>0</v>
      </c>
      <c r="AR75" s="53">
        <f t="shared" si="97"/>
        <v>0</v>
      </c>
      <c r="AS75" s="54" t="str">
        <f t="shared" si="98"/>
        <v/>
      </c>
      <c r="AT75" s="85">
        <f t="shared" si="99"/>
        <v>0</v>
      </c>
      <c r="AU75" s="63">
        <f t="shared" si="100"/>
        <v>0</v>
      </c>
      <c r="AV75" s="53">
        <f t="shared" si="101"/>
        <v>0</v>
      </c>
      <c r="AW75" s="54" t="str">
        <f t="shared" si="102"/>
        <v/>
      </c>
      <c r="AX75" s="85">
        <f t="shared" si="103"/>
        <v>0</v>
      </c>
      <c r="AY75" s="63">
        <f t="shared" si="104"/>
        <v>0</v>
      </c>
      <c r="AZ75" s="53">
        <f t="shared" si="105"/>
        <v>0</v>
      </c>
      <c r="BA75" s="54" t="str">
        <f t="shared" si="106"/>
        <v/>
      </c>
      <c r="BB75" s="85">
        <f t="shared" si="107"/>
        <v>0</v>
      </c>
      <c r="BC75" s="63">
        <f t="shared" si="108"/>
        <v>0</v>
      </c>
      <c r="BD75" s="53">
        <f t="shared" si="109"/>
        <v>0</v>
      </c>
      <c r="BE75" s="54" t="str">
        <f t="shared" si="110"/>
        <v/>
      </c>
      <c r="BF75" s="85">
        <f t="shared" si="111"/>
        <v>0</v>
      </c>
      <c r="BG75" s="63">
        <f t="shared" si="112"/>
        <v>0</v>
      </c>
      <c r="BH75" s="53">
        <f t="shared" si="113"/>
        <v>0</v>
      </c>
      <c r="BI75" s="54" t="str">
        <f t="shared" si="114"/>
        <v/>
      </c>
      <c r="BJ75" s="85">
        <f t="shared" si="115"/>
        <v>0</v>
      </c>
      <c r="BK75" s="63">
        <f t="shared" si="116"/>
        <v>0</v>
      </c>
      <c r="BL75" s="53">
        <f t="shared" si="117"/>
        <v>0</v>
      </c>
      <c r="BM75" s="54" t="str">
        <f t="shared" si="118"/>
        <v/>
      </c>
      <c r="BN75" s="85">
        <f t="shared" si="119"/>
        <v>0</v>
      </c>
      <c r="BO75" s="63">
        <f t="shared" si="120"/>
        <v>0</v>
      </c>
      <c r="BP75" s="53">
        <f t="shared" si="121"/>
        <v>0</v>
      </c>
      <c r="BQ75" s="54" t="str">
        <f t="shared" si="122"/>
        <v/>
      </c>
      <c r="BR75" s="85">
        <f t="shared" si="123"/>
        <v>0</v>
      </c>
      <c r="BS75" s="60">
        <f t="shared" si="68"/>
        <v>0</v>
      </c>
      <c r="BT75" s="59">
        <f t="shared" si="69"/>
        <v>0</v>
      </c>
      <c r="BU75" s="57"/>
      <c r="BV75" s="44"/>
      <c r="BZ75" s="44"/>
      <c r="CA75" s="44"/>
      <c r="CB75" s="44"/>
      <c r="CC75" s="274">
        <f t="shared" si="64"/>
        <v>0</v>
      </c>
      <c r="CD75" s="280" t="str">
        <f t="shared" si="65"/>
        <v>청년외</v>
      </c>
      <c r="CE75" s="44"/>
    </row>
    <row r="76" spans="1:83" ht="16.5" hidden="1" customHeight="1">
      <c r="A76" s="23">
        <f t="shared" si="124"/>
        <v>72</v>
      </c>
      <c r="B76" s="143" t="s">
        <v>3</v>
      </c>
      <c r="C76" s="171"/>
      <c r="D76" s="170"/>
      <c r="E76" s="156" t="str">
        <f t="shared" si="70"/>
        <v/>
      </c>
      <c r="F76" s="30" t="str">
        <f t="shared" si="71"/>
        <v/>
      </c>
      <c r="G76" s="31" t="str">
        <f t="shared" si="72"/>
        <v/>
      </c>
      <c r="H76" s="147" t="str">
        <f t="shared" si="73"/>
        <v/>
      </c>
      <c r="I76" s="152"/>
      <c r="J76" s="153"/>
      <c r="K76" s="33" t="str">
        <f t="shared" si="74"/>
        <v/>
      </c>
      <c r="L76" s="33">
        <f t="shared" si="67"/>
        <v>0</v>
      </c>
      <c r="M76" s="35" t="str">
        <f t="shared" si="75"/>
        <v/>
      </c>
      <c r="N76" s="108"/>
      <c r="O76" s="178"/>
      <c r="P76" s="179"/>
      <c r="Q76" s="106" t="s">
        <v>160</v>
      </c>
      <c r="R76" s="107" t="s">
        <v>160</v>
      </c>
      <c r="S76" s="43"/>
      <c r="T76" s="122" t="s">
        <v>160</v>
      </c>
      <c r="U76" s="122" t="s">
        <v>160</v>
      </c>
      <c r="V76" s="123" t="s">
        <v>160</v>
      </c>
      <c r="W76" s="63">
        <f t="shared" si="76"/>
        <v>0</v>
      </c>
      <c r="X76" s="53">
        <f t="shared" si="77"/>
        <v>0</v>
      </c>
      <c r="Y76" s="54" t="str">
        <f t="shared" si="78"/>
        <v/>
      </c>
      <c r="Z76" s="85">
        <f t="shared" si="79"/>
        <v>0</v>
      </c>
      <c r="AA76" s="63">
        <f t="shared" si="80"/>
        <v>0</v>
      </c>
      <c r="AB76" s="53">
        <f t="shared" si="81"/>
        <v>0</v>
      </c>
      <c r="AC76" s="54" t="str">
        <f t="shared" si="82"/>
        <v/>
      </c>
      <c r="AD76" s="85">
        <f t="shared" si="83"/>
        <v>0</v>
      </c>
      <c r="AE76" s="63">
        <f t="shared" si="84"/>
        <v>0</v>
      </c>
      <c r="AF76" s="53">
        <f t="shared" si="85"/>
        <v>0</v>
      </c>
      <c r="AG76" s="54" t="str">
        <f t="shared" si="86"/>
        <v/>
      </c>
      <c r="AH76" s="85">
        <f t="shared" si="87"/>
        <v>0</v>
      </c>
      <c r="AI76" s="63">
        <f t="shared" si="88"/>
        <v>0</v>
      </c>
      <c r="AJ76" s="53">
        <f t="shared" si="89"/>
        <v>0</v>
      </c>
      <c r="AK76" s="54" t="str">
        <f t="shared" si="90"/>
        <v/>
      </c>
      <c r="AL76" s="85">
        <f t="shared" si="91"/>
        <v>0</v>
      </c>
      <c r="AM76" s="63">
        <f t="shared" si="92"/>
        <v>0</v>
      </c>
      <c r="AN76" s="53">
        <f t="shared" si="93"/>
        <v>0</v>
      </c>
      <c r="AO76" s="54" t="str">
        <f t="shared" si="94"/>
        <v/>
      </c>
      <c r="AP76" s="85">
        <f t="shared" si="95"/>
        <v>0</v>
      </c>
      <c r="AQ76" s="63">
        <f t="shared" si="96"/>
        <v>0</v>
      </c>
      <c r="AR76" s="53">
        <f t="shared" si="97"/>
        <v>0</v>
      </c>
      <c r="AS76" s="54" t="str">
        <f t="shared" si="98"/>
        <v/>
      </c>
      <c r="AT76" s="85">
        <f t="shared" si="99"/>
        <v>0</v>
      </c>
      <c r="AU76" s="63">
        <f t="shared" si="100"/>
        <v>0</v>
      </c>
      <c r="AV76" s="53">
        <f t="shared" si="101"/>
        <v>0</v>
      </c>
      <c r="AW76" s="54" t="str">
        <f t="shared" si="102"/>
        <v/>
      </c>
      <c r="AX76" s="85">
        <f t="shared" si="103"/>
        <v>0</v>
      </c>
      <c r="AY76" s="63">
        <f t="shared" si="104"/>
        <v>0</v>
      </c>
      <c r="AZ76" s="53">
        <f t="shared" si="105"/>
        <v>0</v>
      </c>
      <c r="BA76" s="54" t="str">
        <f t="shared" si="106"/>
        <v/>
      </c>
      <c r="BB76" s="85">
        <f t="shared" si="107"/>
        <v>0</v>
      </c>
      <c r="BC76" s="63">
        <f t="shared" si="108"/>
        <v>0</v>
      </c>
      <c r="BD76" s="53">
        <f t="shared" si="109"/>
        <v>0</v>
      </c>
      <c r="BE76" s="54" t="str">
        <f t="shared" si="110"/>
        <v/>
      </c>
      <c r="BF76" s="85">
        <f t="shared" si="111"/>
        <v>0</v>
      </c>
      <c r="BG76" s="63">
        <f t="shared" si="112"/>
        <v>0</v>
      </c>
      <c r="BH76" s="53">
        <f t="shared" si="113"/>
        <v>0</v>
      </c>
      <c r="BI76" s="54" t="str">
        <f t="shared" si="114"/>
        <v/>
      </c>
      <c r="BJ76" s="85">
        <f t="shared" si="115"/>
        <v>0</v>
      </c>
      <c r="BK76" s="63">
        <f t="shared" si="116"/>
        <v>0</v>
      </c>
      <c r="BL76" s="53">
        <f t="shared" si="117"/>
        <v>0</v>
      </c>
      <c r="BM76" s="54" t="str">
        <f t="shared" si="118"/>
        <v/>
      </c>
      <c r="BN76" s="85">
        <f t="shared" si="119"/>
        <v>0</v>
      </c>
      <c r="BO76" s="63">
        <f t="shared" si="120"/>
        <v>0</v>
      </c>
      <c r="BP76" s="53">
        <f t="shared" si="121"/>
        <v>0</v>
      </c>
      <c r="BQ76" s="54" t="str">
        <f t="shared" si="122"/>
        <v/>
      </c>
      <c r="BR76" s="85">
        <f t="shared" si="123"/>
        <v>0</v>
      </c>
      <c r="BS76" s="60">
        <f t="shared" si="68"/>
        <v>0</v>
      </c>
      <c r="BT76" s="59">
        <f t="shared" si="69"/>
        <v>0</v>
      </c>
      <c r="BU76" s="57"/>
      <c r="BV76" s="44"/>
      <c r="BZ76" s="44"/>
      <c r="CA76" s="44"/>
      <c r="CB76" s="44"/>
      <c r="CC76" s="274">
        <f t="shared" si="64"/>
        <v>0</v>
      </c>
      <c r="CD76" s="280" t="str">
        <f t="shared" si="65"/>
        <v>청년외</v>
      </c>
      <c r="CE76" s="44"/>
    </row>
    <row r="77" spans="1:83" ht="16.5" hidden="1" customHeight="1">
      <c r="A77" s="23">
        <f t="shared" si="124"/>
        <v>73</v>
      </c>
      <c r="B77" s="143" t="s">
        <v>1</v>
      </c>
      <c r="C77" s="169"/>
      <c r="D77" s="170"/>
      <c r="E77" s="156" t="str">
        <f t="shared" si="70"/>
        <v/>
      </c>
      <c r="F77" s="30" t="str">
        <f t="shared" si="71"/>
        <v/>
      </c>
      <c r="G77" s="31" t="str">
        <f t="shared" si="72"/>
        <v/>
      </c>
      <c r="H77" s="147" t="str">
        <f t="shared" si="73"/>
        <v/>
      </c>
      <c r="I77" s="150"/>
      <c r="J77" s="151"/>
      <c r="K77" s="33" t="str">
        <f t="shared" si="74"/>
        <v/>
      </c>
      <c r="L77" s="33">
        <f t="shared" si="67"/>
        <v>0</v>
      </c>
      <c r="M77" s="35" t="str">
        <f t="shared" si="75"/>
        <v/>
      </c>
      <c r="N77" s="108"/>
      <c r="O77" s="178"/>
      <c r="P77" s="179"/>
      <c r="Q77" s="106" t="s">
        <v>160</v>
      </c>
      <c r="R77" s="107" t="s">
        <v>160</v>
      </c>
      <c r="S77" s="43"/>
      <c r="T77" s="122" t="s">
        <v>160</v>
      </c>
      <c r="U77" s="122" t="s">
        <v>160</v>
      </c>
      <c r="V77" s="123" t="s">
        <v>160</v>
      </c>
      <c r="W77" s="63">
        <f t="shared" si="76"/>
        <v>0</v>
      </c>
      <c r="X77" s="53">
        <f t="shared" si="77"/>
        <v>0</v>
      </c>
      <c r="Y77" s="54" t="str">
        <f t="shared" si="78"/>
        <v/>
      </c>
      <c r="Z77" s="85">
        <f t="shared" si="79"/>
        <v>0</v>
      </c>
      <c r="AA77" s="63">
        <f t="shared" si="80"/>
        <v>0</v>
      </c>
      <c r="AB77" s="53">
        <f t="shared" si="81"/>
        <v>0</v>
      </c>
      <c r="AC77" s="54" t="str">
        <f t="shared" si="82"/>
        <v/>
      </c>
      <c r="AD77" s="85">
        <f t="shared" si="83"/>
        <v>0</v>
      </c>
      <c r="AE77" s="63">
        <f t="shared" si="84"/>
        <v>0</v>
      </c>
      <c r="AF77" s="53">
        <f t="shared" si="85"/>
        <v>0</v>
      </c>
      <c r="AG77" s="54" t="str">
        <f t="shared" si="86"/>
        <v/>
      </c>
      <c r="AH77" s="85">
        <f t="shared" si="87"/>
        <v>0</v>
      </c>
      <c r="AI77" s="63">
        <f t="shared" si="88"/>
        <v>0</v>
      </c>
      <c r="AJ77" s="53">
        <f t="shared" si="89"/>
        <v>0</v>
      </c>
      <c r="AK77" s="54" t="str">
        <f t="shared" si="90"/>
        <v/>
      </c>
      <c r="AL77" s="85">
        <f t="shared" si="91"/>
        <v>0</v>
      </c>
      <c r="AM77" s="63">
        <f t="shared" si="92"/>
        <v>0</v>
      </c>
      <c r="AN77" s="53">
        <f t="shared" si="93"/>
        <v>0</v>
      </c>
      <c r="AO77" s="54" t="str">
        <f t="shared" si="94"/>
        <v/>
      </c>
      <c r="AP77" s="85">
        <f t="shared" si="95"/>
        <v>0</v>
      </c>
      <c r="AQ77" s="63">
        <f t="shared" si="96"/>
        <v>0</v>
      </c>
      <c r="AR77" s="53">
        <f t="shared" si="97"/>
        <v>0</v>
      </c>
      <c r="AS77" s="54" t="str">
        <f t="shared" si="98"/>
        <v/>
      </c>
      <c r="AT77" s="85">
        <f t="shared" si="99"/>
        <v>0</v>
      </c>
      <c r="AU77" s="63">
        <f t="shared" si="100"/>
        <v>0</v>
      </c>
      <c r="AV77" s="53">
        <f t="shared" si="101"/>
        <v>0</v>
      </c>
      <c r="AW77" s="54" t="str">
        <f t="shared" si="102"/>
        <v/>
      </c>
      <c r="AX77" s="85">
        <f t="shared" si="103"/>
        <v>0</v>
      </c>
      <c r="AY77" s="63">
        <f t="shared" si="104"/>
        <v>0</v>
      </c>
      <c r="AZ77" s="53">
        <f t="shared" si="105"/>
        <v>0</v>
      </c>
      <c r="BA77" s="54" t="str">
        <f t="shared" si="106"/>
        <v/>
      </c>
      <c r="BB77" s="85">
        <f t="shared" si="107"/>
        <v>0</v>
      </c>
      <c r="BC77" s="63">
        <f t="shared" si="108"/>
        <v>0</v>
      </c>
      <c r="BD77" s="53">
        <f t="shared" si="109"/>
        <v>0</v>
      </c>
      <c r="BE77" s="54" t="str">
        <f t="shared" si="110"/>
        <v/>
      </c>
      <c r="BF77" s="85">
        <f t="shared" si="111"/>
        <v>0</v>
      </c>
      <c r="BG77" s="63">
        <f t="shared" si="112"/>
        <v>0</v>
      </c>
      <c r="BH77" s="53">
        <f t="shared" si="113"/>
        <v>0</v>
      </c>
      <c r="BI77" s="54" t="str">
        <f t="shared" si="114"/>
        <v/>
      </c>
      <c r="BJ77" s="85">
        <f t="shared" si="115"/>
        <v>0</v>
      </c>
      <c r="BK77" s="63">
        <f t="shared" si="116"/>
        <v>0</v>
      </c>
      <c r="BL77" s="53">
        <f t="shared" si="117"/>
        <v>0</v>
      </c>
      <c r="BM77" s="54" t="str">
        <f t="shared" si="118"/>
        <v/>
      </c>
      <c r="BN77" s="85">
        <f t="shared" si="119"/>
        <v>0</v>
      </c>
      <c r="BO77" s="63">
        <f t="shared" si="120"/>
        <v>0</v>
      </c>
      <c r="BP77" s="53">
        <f t="shared" si="121"/>
        <v>0</v>
      </c>
      <c r="BQ77" s="54" t="str">
        <f t="shared" si="122"/>
        <v/>
      </c>
      <c r="BR77" s="85">
        <f t="shared" si="123"/>
        <v>0</v>
      </c>
      <c r="BS77" s="60">
        <f t="shared" si="68"/>
        <v>0</v>
      </c>
      <c r="BT77" s="59">
        <f t="shared" si="69"/>
        <v>0</v>
      </c>
      <c r="BU77" s="57"/>
      <c r="BV77" s="44"/>
      <c r="BZ77" s="44"/>
      <c r="CA77" s="44"/>
      <c r="CB77" s="44"/>
      <c r="CC77" s="274">
        <f t="shared" si="64"/>
        <v>0</v>
      </c>
      <c r="CD77" s="280" t="str">
        <f t="shared" si="65"/>
        <v>청년외</v>
      </c>
      <c r="CE77" s="44"/>
    </row>
    <row r="78" spans="1:83" ht="16.5" hidden="1" customHeight="1" thickBot="1">
      <c r="A78" s="23">
        <f t="shared" si="124"/>
        <v>74</v>
      </c>
      <c r="B78" s="143" t="s">
        <v>4</v>
      </c>
      <c r="C78" s="169"/>
      <c r="D78" s="170"/>
      <c r="E78" s="156" t="str">
        <f t="shared" si="70"/>
        <v/>
      </c>
      <c r="F78" s="30" t="str">
        <f t="shared" si="71"/>
        <v/>
      </c>
      <c r="G78" s="31" t="str">
        <f t="shared" si="72"/>
        <v/>
      </c>
      <c r="H78" s="147" t="str">
        <f t="shared" si="73"/>
        <v/>
      </c>
      <c r="I78" s="150"/>
      <c r="J78" s="151"/>
      <c r="K78" s="33" t="str">
        <f t="shared" si="74"/>
        <v/>
      </c>
      <c r="L78" s="33">
        <f t="shared" si="67"/>
        <v>0</v>
      </c>
      <c r="M78" s="35" t="str">
        <f t="shared" si="75"/>
        <v/>
      </c>
      <c r="N78" s="108"/>
      <c r="O78" s="180"/>
      <c r="P78" s="181"/>
      <c r="Q78" s="106" t="s">
        <v>160</v>
      </c>
      <c r="R78" s="107" t="s">
        <v>160</v>
      </c>
      <c r="S78" s="43"/>
      <c r="T78" s="122" t="s">
        <v>160</v>
      </c>
      <c r="U78" s="122" t="s">
        <v>160</v>
      </c>
      <c r="V78" s="123" t="s">
        <v>160</v>
      </c>
      <c r="W78" s="63">
        <f t="shared" si="76"/>
        <v>0</v>
      </c>
      <c r="X78" s="53">
        <f t="shared" si="77"/>
        <v>0</v>
      </c>
      <c r="Y78" s="54" t="str">
        <f t="shared" si="78"/>
        <v/>
      </c>
      <c r="Z78" s="85">
        <f t="shared" si="79"/>
        <v>0</v>
      </c>
      <c r="AA78" s="63">
        <f t="shared" si="80"/>
        <v>0</v>
      </c>
      <c r="AB78" s="53">
        <f t="shared" si="81"/>
        <v>0</v>
      </c>
      <c r="AC78" s="54" t="str">
        <f t="shared" si="82"/>
        <v/>
      </c>
      <c r="AD78" s="85">
        <f t="shared" si="83"/>
        <v>0</v>
      </c>
      <c r="AE78" s="63">
        <f t="shared" si="84"/>
        <v>0</v>
      </c>
      <c r="AF78" s="53">
        <f t="shared" si="85"/>
        <v>0</v>
      </c>
      <c r="AG78" s="54" t="str">
        <f t="shared" si="86"/>
        <v/>
      </c>
      <c r="AH78" s="85">
        <f t="shared" si="87"/>
        <v>0</v>
      </c>
      <c r="AI78" s="63">
        <f t="shared" si="88"/>
        <v>0</v>
      </c>
      <c r="AJ78" s="53">
        <f t="shared" si="89"/>
        <v>0</v>
      </c>
      <c r="AK78" s="54" t="str">
        <f t="shared" si="90"/>
        <v/>
      </c>
      <c r="AL78" s="85">
        <f t="shared" si="91"/>
        <v>0</v>
      </c>
      <c r="AM78" s="63">
        <f t="shared" si="92"/>
        <v>0</v>
      </c>
      <c r="AN78" s="53">
        <f t="shared" si="93"/>
        <v>0</v>
      </c>
      <c r="AO78" s="54" t="str">
        <f t="shared" si="94"/>
        <v/>
      </c>
      <c r="AP78" s="85">
        <f t="shared" si="95"/>
        <v>0</v>
      </c>
      <c r="AQ78" s="63">
        <f t="shared" si="96"/>
        <v>0</v>
      </c>
      <c r="AR78" s="53">
        <f t="shared" si="97"/>
        <v>0</v>
      </c>
      <c r="AS78" s="54" t="str">
        <f t="shared" si="98"/>
        <v/>
      </c>
      <c r="AT78" s="85">
        <f t="shared" si="99"/>
        <v>0</v>
      </c>
      <c r="AU78" s="63">
        <f t="shared" si="100"/>
        <v>0</v>
      </c>
      <c r="AV78" s="53">
        <f t="shared" si="101"/>
        <v>0</v>
      </c>
      <c r="AW78" s="54" t="str">
        <f t="shared" si="102"/>
        <v/>
      </c>
      <c r="AX78" s="85">
        <f t="shared" si="103"/>
        <v>0</v>
      </c>
      <c r="AY78" s="63">
        <f t="shared" si="104"/>
        <v>0</v>
      </c>
      <c r="AZ78" s="53">
        <f t="shared" si="105"/>
        <v>0</v>
      </c>
      <c r="BA78" s="54" t="str">
        <f t="shared" si="106"/>
        <v/>
      </c>
      <c r="BB78" s="85">
        <f t="shared" si="107"/>
        <v>0</v>
      </c>
      <c r="BC78" s="63">
        <f t="shared" si="108"/>
        <v>0</v>
      </c>
      <c r="BD78" s="53">
        <f t="shared" si="109"/>
        <v>0</v>
      </c>
      <c r="BE78" s="54" t="str">
        <f t="shared" si="110"/>
        <v/>
      </c>
      <c r="BF78" s="85">
        <f t="shared" si="111"/>
        <v>0</v>
      </c>
      <c r="BG78" s="63">
        <f t="shared" si="112"/>
        <v>0</v>
      </c>
      <c r="BH78" s="53">
        <f t="shared" si="113"/>
        <v>0</v>
      </c>
      <c r="BI78" s="54" t="str">
        <f t="shared" si="114"/>
        <v/>
      </c>
      <c r="BJ78" s="85">
        <f t="shared" si="115"/>
        <v>0</v>
      </c>
      <c r="BK78" s="63">
        <f t="shared" si="116"/>
        <v>0</v>
      </c>
      <c r="BL78" s="53">
        <f t="shared" si="117"/>
        <v>0</v>
      </c>
      <c r="BM78" s="54" t="str">
        <f t="shared" si="118"/>
        <v/>
      </c>
      <c r="BN78" s="85">
        <f t="shared" si="119"/>
        <v>0</v>
      </c>
      <c r="BO78" s="63">
        <f t="shared" si="120"/>
        <v>0</v>
      </c>
      <c r="BP78" s="53">
        <f t="shared" si="121"/>
        <v>0</v>
      </c>
      <c r="BQ78" s="54" t="str">
        <f t="shared" si="122"/>
        <v/>
      </c>
      <c r="BR78" s="85">
        <f t="shared" si="123"/>
        <v>0</v>
      </c>
      <c r="BS78" s="60">
        <f t="shared" si="68"/>
        <v>0</v>
      </c>
      <c r="BT78" s="59">
        <f t="shared" si="69"/>
        <v>0</v>
      </c>
      <c r="BU78" s="57"/>
      <c r="BV78" s="44"/>
      <c r="BZ78" s="44"/>
      <c r="CA78" s="44"/>
      <c r="CB78" s="44"/>
      <c r="CC78" s="274">
        <f t="shared" ref="CC78:CC104" si="125">IF(BS78=0,0,BT78/BS78)</f>
        <v>0</v>
      </c>
      <c r="CD78" s="280" t="str">
        <f t="shared" ref="CD78:CD104" si="126">IF(CC78=100%,"청년",IF(CC78=0%,"청년외","확인"))</f>
        <v>청년외</v>
      </c>
      <c r="CE78" s="44"/>
    </row>
    <row r="79" spans="1:83" ht="16.5" hidden="1" customHeight="1">
      <c r="A79" s="23">
        <f t="shared" si="124"/>
        <v>75</v>
      </c>
      <c r="B79" s="143" t="s">
        <v>5</v>
      </c>
      <c r="C79" s="169"/>
      <c r="D79" s="170"/>
      <c r="E79" s="156" t="str">
        <f t="shared" si="70"/>
        <v/>
      </c>
      <c r="F79" s="30" t="str">
        <f t="shared" si="71"/>
        <v/>
      </c>
      <c r="G79" s="31" t="str">
        <f t="shared" si="72"/>
        <v/>
      </c>
      <c r="H79" s="147" t="str">
        <f t="shared" si="73"/>
        <v/>
      </c>
      <c r="I79" s="150"/>
      <c r="J79" s="151"/>
      <c r="K79" s="33" t="str">
        <f t="shared" si="74"/>
        <v/>
      </c>
      <c r="L79" s="33">
        <f t="shared" si="67"/>
        <v>0</v>
      </c>
      <c r="M79" s="35" t="str">
        <f t="shared" si="75"/>
        <v/>
      </c>
      <c r="N79" s="108"/>
      <c r="O79" s="178"/>
      <c r="P79" s="179"/>
      <c r="Q79" s="106" t="s">
        <v>160</v>
      </c>
      <c r="R79" s="107" t="s">
        <v>160</v>
      </c>
      <c r="S79" s="43"/>
      <c r="T79" s="122" t="s">
        <v>160</v>
      </c>
      <c r="U79" s="122" t="s">
        <v>160</v>
      </c>
      <c r="V79" s="123" t="s">
        <v>160</v>
      </c>
      <c r="W79" s="63">
        <f t="shared" si="76"/>
        <v>0</v>
      </c>
      <c r="X79" s="53">
        <f t="shared" si="77"/>
        <v>0</v>
      </c>
      <c r="Y79" s="54" t="str">
        <f t="shared" si="78"/>
        <v/>
      </c>
      <c r="Z79" s="85">
        <f t="shared" si="79"/>
        <v>0</v>
      </c>
      <c r="AA79" s="63">
        <f t="shared" si="80"/>
        <v>0</v>
      </c>
      <c r="AB79" s="53">
        <f t="shared" si="81"/>
        <v>0</v>
      </c>
      <c r="AC79" s="54" t="str">
        <f t="shared" si="82"/>
        <v/>
      </c>
      <c r="AD79" s="85">
        <f t="shared" si="83"/>
        <v>0</v>
      </c>
      <c r="AE79" s="63">
        <f t="shared" si="84"/>
        <v>0</v>
      </c>
      <c r="AF79" s="53">
        <f t="shared" si="85"/>
        <v>0</v>
      </c>
      <c r="AG79" s="54" t="str">
        <f t="shared" si="86"/>
        <v/>
      </c>
      <c r="AH79" s="85">
        <f t="shared" si="87"/>
        <v>0</v>
      </c>
      <c r="AI79" s="63">
        <f t="shared" si="88"/>
        <v>0</v>
      </c>
      <c r="AJ79" s="53">
        <f t="shared" si="89"/>
        <v>0</v>
      </c>
      <c r="AK79" s="54" t="str">
        <f t="shared" si="90"/>
        <v/>
      </c>
      <c r="AL79" s="85">
        <f t="shared" si="91"/>
        <v>0</v>
      </c>
      <c r="AM79" s="63">
        <f t="shared" si="92"/>
        <v>0</v>
      </c>
      <c r="AN79" s="53">
        <f t="shared" si="93"/>
        <v>0</v>
      </c>
      <c r="AO79" s="54" t="str">
        <f t="shared" si="94"/>
        <v/>
      </c>
      <c r="AP79" s="85">
        <f t="shared" si="95"/>
        <v>0</v>
      </c>
      <c r="AQ79" s="63">
        <f t="shared" si="96"/>
        <v>0</v>
      </c>
      <c r="AR79" s="53">
        <f t="shared" si="97"/>
        <v>0</v>
      </c>
      <c r="AS79" s="54" t="str">
        <f t="shared" si="98"/>
        <v/>
      </c>
      <c r="AT79" s="85">
        <f t="shared" si="99"/>
        <v>0</v>
      </c>
      <c r="AU79" s="63">
        <f t="shared" si="100"/>
        <v>0</v>
      </c>
      <c r="AV79" s="53">
        <f t="shared" si="101"/>
        <v>0</v>
      </c>
      <c r="AW79" s="54" t="str">
        <f t="shared" si="102"/>
        <v/>
      </c>
      <c r="AX79" s="85">
        <f t="shared" si="103"/>
        <v>0</v>
      </c>
      <c r="AY79" s="63">
        <f t="shared" si="104"/>
        <v>0</v>
      </c>
      <c r="AZ79" s="53">
        <f t="shared" si="105"/>
        <v>0</v>
      </c>
      <c r="BA79" s="54" t="str">
        <f t="shared" si="106"/>
        <v/>
      </c>
      <c r="BB79" s="85">
        <f t="shared" si="107"/>
        <v>0</v>
      </c>
      <c r="BC79" s="63">
        <f t="shared" si="108"/>
        <v>0</v>
      </c>
      <c r="BD79" s="53">
        <f t="shared" si="109"/>
        <v>0</v>
      </c>
      <c r="BE79" s="54" t="str">
        <f t="shared" si="110"/>
        <v/>
      </c>
      <c r="BF79" s="85">
        <f t="shared" si="111"/>
        <v>0</v>
      </c>
      <c r="BG79" s="63">
        <f t="shared" si="112"/>
        <v>0</v>
      </c>
      <c r="BH79" s="53">
        <f t="shared" si="113"/>
        <v>0</v>
      </c>
      <c r="BI79" s="54" t="str">
        <f t="shared" si="114"/>
        <v/>
      </c>
      <c r="BJ79" s="85">
        <f t="shared" si="115"/>
        <v>0</v>
      </c>
      <c r="BK79" s="63">
        <f t="shared" si="116"/>
        <v>0</v>
      </c>
      <c r="BL79" s="53">
        <f t="shared" si="117"/>
        <v>0</v>
      </c>
      <c r="BM79" s="54" t="str">
        <f t="shared" si="118"/>
        <v/>
      </c>
      <c r="BN79" s="85">
        <f t="shared" si="119"/>
        <v>0</v>
      </c>
      <c r="BO79" s="63">
        <f t="shared" si="120"/>
        <v>0</v>
      </c>
      <c r="BP79" s="53">
        <f t="shared" si="121"/>
        <v>0</v>
      </c>
      <c r="BQ79" s="54" t="str">
        <f t="shared" si="122"/>
        <v/>
      </c>
      <c r="BR79" s="85">
        <f t="shared" si="123"/>
        <v>0</v>
      </c>
      <c r="BS79" s="60">
        <f t="shared" si="68"/>
        <v>0</v>
      </c>
      <c r="BT79" s="59">
        <f t="shared" si="69"/>
        <v>0</v>
      </c>
      <c r="BU79" s="57"/>
      <c r="BV79" s="44"/>
      <c r="BZ79" s="44"/>
      <c r="CA79" s="44"/>
      <c r="CB79" s="44"/>
      <c r="CC79" s="274">
        <f t="shared" si="125"/>
        <v>0</v>
      </c>
      <c r="CD79" s="280" t="str">
        <f t="shared" si="126"/>
        <v>청년외</v>
      </c>
      <c r="CE79" s="44"/>
    </row>
    <row r="80" spans="1:83" ht="16.5" hidden="1" customHeight="1">
      <c r="A80" s="23">
        <f t="shared" si="124"/>
        <v>76</v>
      </c>
      <c r="B80" s="143" t="s">
        <v>6</v>
      </c>
      <c r="C80" s="169"/>
      <c r="D80" s="170"/>
      <c r="E80" s="156" t="str">
        <f t="shared" si="70"/>
        <v/>
      </c>
      <c r="F80" s="30" t="str">
        <f t="shared" si="71"/>
        <v/>
      </c>
      <c r="G80" s="31" t="str">
        <f t="shared" si="72"/>
        <v/>
      </c>
      <c r="H80" s="147" t="str">
        <f t="shared" si="73"/>
        <v/>
      </c>
      <c r="I80" s="150"/>
      <c r="J80" s="151"/>
      <c r="K80" s="33" t="str">
        <f t="shared" si="74"/>
        <v/>
      </c>
      <c r="L80" s="33">
        <f t="shared" si="67"/>
        <v>0</v>
      </c>
      <c r="M80" s="35" t="str">
        <f t="shared" si="75"/>
        <v/>
      </c>
      <c r="N80" s="108"/>
      <c r="O80" s="178"/>
      <c r="P80" s="179"/>
      <c r="Q80" s="106" t="s">
        <v>160</v>
      </c>
      <c r="R80" s="107" t="s">
        <v>160</v>
      </c>
      <c r="S80" s="43"/>
      <c r="T80" s="122" t="s">
        <v>160</v>
      </c>
      <c r="U80" s="122" t="s">
        <v>160</v>
      </c>
      <c r="V80" s="123" t="s">
        <v>160</v>
      </c>
      <c r="W80" s="63">
        <f t="shared" si="76"/>
        <v>0</v>
      </c>
      <c r="X80" s="53">
        <f t="shared" si="77"/>
        <v>0</v>
      </c>
      <c r="Y80" s="54" t="str">
        <f t="shared" si="78"/>
        <v/>
      </c>
      <c r="Z80" s="85">
        <f t="shared" si="79"/>
        <v>0</v>
      </c>
      <c r="AA80" s="63">
        <f t="shared" si="80"/>
        <v>0</v>
      </c>
      <c r="AB80" s="53">
        <f t="shared" si="81"/>
        <v>0</v>
      </c>
      <c r="AC80" s="54" t="str">
        <f t="shared" si="82"/>
        <v/>
      </c>
      <c r="AD80" s="85">
        <f t="shared" si="83"/>
        <v>0</v>
      </c>
      <c r="AE80" s="63">
        <f t="shared" si="84"/>
        <v>0</v>
      </c>
      <c r="AF80" s="53">
        <f t="shared" si="85"/>
        <v>0</v>
      </c>
      <c r="AG80" s="54" t="str">
        <f t="shared" si="86"/>
        <v/>
      </c>
      <c r="AH80" s="85">
        <f t="shared" si="87"/>
        <v>0</v>
      </c>
      <c r="AI80" s="63">
        <f t="shared" si="88"/>
        <v>0</v>
      </c>
      <c r="AJ80" s="53">
        <f t="shared" si="89"/>
        <v>0</v>
      </c>
      <c r="AK80" s="54" t="str">
        <f t="shared" si="90"/>
        <v/>
      </c>
      <c r="AL80" s="85">
        <f t="shared" si="91"/>
        <v>0</v>
      </c>
      <c r="AM80" s="63">
        <f t="shared" si="92"/>
        <v>0</v>
      </c>
      <c r="AN80" s="53">
        <f t="shared" si="93"/>
        <v>0</v>
      </c>
      <c r="AO80" s="54" t="str">
        <f t="shared" si="94"/>
        <v/>
      </c>
      <c r="AP80" s="85">
        <f t="shared" si="95"/>
        <v>0</v>
      </c>
      <c r="AQ80" s="63">
        <f t="shared" si="96"/>
        <v>0</v>
      </c>
      <c r="AR80" s="53">
        <f t="shared" si="97"/>
        <v>0</v>
      </c>
      <c r="AS80" s="54" t="str">
        <f t="shared" si="98"/>
        <v/>
      </c>
      <c r="AT80" s="85">
        <f t="shared" si="99"/>
        <v>0</v>
      </c>
      <c r="AU80" s="63">
        <f t="shared" si="100"/>
        <v>0</v>
      </c>
      <c r="AV80" s="53">
        <f t="shared" si="101"/>
        <v>0</v>
      </c>
      <c r="AW80" s="54" t="str">
        <f t="shared" si="102"/>
        <v/>
      </c>
      <c r="AX80" s="85">
        <f t="shared" si="103"/>
        <v>0</v>
      </c>
      <c r="AY80" s="63">
        <f t="shared" si="104"/>
        <v>0</v>
      </c>
      <c r="AZ80" s="53">
        <f t="shared" si="105"/>
        <v>0</v>
      </c>
      <c r="BA80" s="54" t="str">
        <f t="shared" si="106"/>
        <v/>
      </c>
      <c r="BB80" s="85">
        <f t="shared" si="107"/>
        <v>0</v>
      </c>
      <c r="BC80" s="63">
        <f t="shared" si="108"/>
        <v>0</v>
      </c>
      <c r="BD80" s="53">
        <f t="shared" si="109"/>
        <v>0</v>
      </c>
      <c r="BE80" s="54" t="str">
        <f t="shared" si="110"/>
        <v/>
      </c>
      <c r="BF80" s="85">
        <f t="shared" si="111"/>
        <v>0</v>
      </c>
      <c r="BG80" s="63">
        <f t="shared" si="112"/>
        <v>0</v>
      </c>
      <c r="BH80" s="53">
        <f t="shared" si="113"/>
        <v>0</v>
      </c>
      <c r="BI80" s="54" t="str">
        <f t="shared" si="114"/>
        <v/>
      </c>
      <c r="BJ80" s="85">
        <f t="shared" si="115"/>
        <v>0</v>
      </c>
      <c r="BK80" s="63">
        <f t="shared" si="116"/>
        <v>0</v>
      </c>
      <c r="BL80" s="53">
        <f t="shared" si="117"/>
        <v>0</v>
      </c>
      <c r="BM80" s="54" t="str">
        <f t="shared" si="118"/>
        <v/>
      </c>
      <c r="BN80" s="85">
        <f t="shared" si="119"/>
        <v>0</v>
      </c>
      <c r="BO80" s="63">
        <f t="shared" si="120"/>
        <v>0</v>
      </c>
      <c r="BP80" s="53">
        <f t="shared" si="121"/>
        <v>0</v>
      </c>
      <c r="BQ80" s="54" t="str">
        <f t="shared" si="122"/>
        <v/>
      </c>
      <c r="BR80" s="85">
        <f t="shared" si="123"/>
        <v>0</v>
      </c>
      <c r="BS80" s="60">
        <f t="shared" si="68"/>
        <v>0</v>
      </c>
      <c r="BT80" s="59">
        <f t="shared" si="69"/>
        <v>0</v>
      </c>
      <c r="BU80" s="57"/>
      <c r="BV80" s="44"/>
      <c r="BZ80" s="44"/>
      <c r="CA80" s="44"/>
      <c r="CB80" s="44"/>
      <c r="CC80" s="274">
        <f t="shared" si="125"/>
        <v>0</v>
      </c>
      <c r="CD80" s="280" t="str">
        <f t="shared" si="126"/>
        <v>청년외</v>
      </c>
      <c r="CE80" s="44"/>
    </row>
    <row r="81" spans="1:83" ht="16.5" hidden="1" customHeight="1">
      <c r="A81" s="23">
        <f t="shared" si="124"/>
        <v>77</v>
      </c>
      <c r="B81" s="143" t="s">
        <v>7</v>
      </c>
      <c r="C81" s="169"/>
      <c r="D81" s="170"/>
      <c r="E81" s="156" t="str">
        <f t="shared" si="70"/>
        <v/>
      </c>
      <c r="F81" s="30" t="str">
        <f t="shared" si="71"/>
        <v/>
      </c>
      <c r="G81" s="31" t="str">
        <f t="shared" si="72"/>
        <v/>
      </c>
      <c r="H81" s="147" t="str">
        <f t="shared" si="73"/>
        <v/>
      </c>
      <c r="I81" s="150"/>
      <c r="J81" s="151"/>
      <c r="K81" s="33" t="str">
        <f t="shared" si="74"/>
        <v/>
      </c>
      <c r="L81" s="33">
        <f t="shared" si="67"/>
        <v>0</v>
      </c>
      <c r="M81" s="35" t="str">
        <f t="shared" si="75"/>
        <v/>
      </c>
      <c r="N81" s="108"/>
      <c r="O81" s="178"/>
      <c r="P81" s="179"/>
      <c r="Q81" s="106" t="s">
        <v>160</v>
      </c>
      <c r="R81" s="107" t="s">
        <v>160</v>
      </c>
      <c r="S81" s="43"/>
      <c r="T81" s="122" t="s">
        <v>160</v>
      </c>
      <c r="U81" s="122" t="s">
        <v>160</v>
      </c>
      <c r="V81" s="123" t="s">
        <v>160</v>
      </c>
      <c r="W81" s="63">
        <f t="shared" si="76"/>
        <v>0</v>
      </c>
      <c r="X81" s="53">
        <f t="shared" si="77"/>
        <v>0</v>
      </c>
      <c r="Y81" s="54" t="str">
        <f t="shared" si="78"/>
        <v/>
      </c>
      <c r="Z81" s="85">
        <f t="shared" si="79"/>
        <v>0</v>
      </c>
      <c r="AA81" s="63">
        <f t="shared" si="80"/>
        <v>0</v>
      </c>
      <c r="AB81" s="53">
        <f t="shared" si="81"/>
        <v>0</v>
      </c>
      <c r="AC81" s="54" t="str">
        <f t="shared" si="82"/>
        <v/>
      </c>
      <c r="AD81" s="85">
        <f t="shared" si="83"/>
        <v>0</v>
      </c>
      <c r="AE81" s="63">
        <f t="shared" si="84"/>
        <v>0</v>
      </c>
      <c r="AF81" s="53">
        <f t="shared" si="85"/>
        <v>0</v>
      </c>
      <c r="AG81" s="54" t="str">
        <f t="shared" si="86"/>
        <v/>
      </c>
      <c r="AH81" s="85">
        <f t="shared" si="87"/>
        <v>0</v>
      </c>
      <c r="AI81" s="63">
        <f t="shared" si="88"/>
        <v>0</v>
      </c>
      <c r="AJ81" s="53">
        <f t="shared" si="89"/>
        <v>0</v>
      </c>
      <c r="AK81" s="54" t="str">
        <f t="shared" si="90"/>
        <v/>
      </c>
      <c r="AL81" s="85">
        <f t="shared" si="91"/>
        <v>0</v>
      </c>
      <c r="AM81" s="63">
        <f t="shared" si="92"/>
        <v>0</v>
      </c>
      <c r="AN81" s="53">
        <f t="shared" si="93"/>
        <v>0</v>
      </c>
      <c r="AO81" s="54" t="str">
        <f t="shared" si="94"/>
        <v/>
      </c>
      <c r="AP81" s="85">
        <f t="shared" si="95"/>
        <v>0</v>
      </c>
      <c r="AQ81" s="63">
        <f t="shared" si="96"/>
        <v>0</v>
      </c>
      <c r="AR81" s="53">
        <f t="shared" si="97"/>
        <v>0</v>
      </c>
      <c r="AS81" s="54" t="str">
        <f t="shared" si="98"/>
        <v/>
      </c>
      <c r="AT81" s="85">
        <f t="shared" si="99"/>
        <v>0</v>
      </c>
      <c r="AU81" s="63">
        <f t="shared" si="100"/>
        <v>0</v>
      </c>
      <c r="AV81" s="53">
        <f t="shared" si="101"/>
        <v>0</v>
      </c>
      <c r="AW81" s="54" t="str">
        <f t="shared" si="102"/>
        <v/>
      </c>
      <c r="AX81" s="85">
        <f t="shared" si="103"/>
        <v>0</v>
      </c>
      <c r="AY81" s="63">
        <f t="shared" si="104"/>
        <v>0</v>
      </c>
      <c r="AZ81" s="53">
        <f t="shared" si="105"/>
        <v>0</v>
      </c>
      <c r="BA81" s="54" t="str">
        <f t="shared" si="106"/>
        <v/>
      </c>
      <c r="BB81" s="85">
        <f t="shared" si="107"/>
        <v>0</v>
      </c>
      <c r="BC81" s="63">
        <f t="shared" si="108"/>
        <v>0</v>
      </c>
      <c r="BD81" s="53">
        <f t="shared" si="109"/>
        <v>0</v>
      </c>
      <c r="BE81" s="54" t="str">
        <f t="shared" si="110"/>
        <v/>
      </c>
      <c r="BF81" s="85">
        <f t="shared" si="111"/>
        <v>0</v>
      </c>
      <c r="BG81" s="63">
        <f t="shared" si="112"/>
        <v>0</v>
      </c>
      <c r="BH81" s="53">
        <f t="shared" si="113"/>
        <v>0</v>
      </c>
      <c r="BI81" s="54" t="str">
        <f t="shared" si="114"/>
        <v/>
      </c>
      <c r="BJ81" s="85">
        <f t="shared" si="115"/>
        <v>0</v>
      </c>
      <c r="BK81" s="63">
        <f t="shared" si="116"/>
        <v>0</v>
      </c>
      <c r="BL81" s="53">
        <f t="shared" si="117"/>
        <v>0</v>
      </c>
      <c r="BM81" s="54" t="str">
        <f t="shared" si="118"/>
        <v/>
      </c>
      <c r="BN81" s="85">
        <f t="shared" si="119"/>
        <v>0</v>
      </c>
      <c r="BO81" s="63">
        <f t="shared" si="120"/>
        <v>0</v>
      </c>
      <c r="BP81" s="53">
        <f t="shared" si="121"/>
        <v>0</v>
      </c>
      <c r="BQ81" s="54" t="str">
        <f t="shared" si="122"/>
        <v/>
      </c>
      <c r="BR81" s="85">
        <f t="shared" si="123"/>
        <v>0</v>
      </c>
      <c r="BS81" s="60">
        <f t="shared" si="68"/>
        <v>0</v>
      </c>
      <c r="BT81" s="59">
        <f t="shared" si="69"/>
        <v>0</v>
      </c>
      <c r="BU81" s="57"/>
      <c r="BV81" s="44"/>
      <c r="BZ81" s="44"/>
      <c r="CA81" s="44"/>
      <c r="CB81" s="44"/>
      <c r="CC81" s="274">
        <f t="shared" si="125"/>
        <v>0</v>
      </c>
      <c r="CD81" s="280" t="str">
        <f t="shared" si="126"/>
        <v>청년외</v>
      </c>
      <c r="CE81" s="44"/>
    </row>
    <row r="82" spans="1:83" ht="16.5" hidden="1" customHeight="1">
      <c r="A82" s="23">
        <f t="shared" si="124"/>
        <v>78</v>
      </c>
      <c r="B82" s="143" t="s">
        <v>2</v>
      </c>
      <c r="C82" s="169"/>
      <c r="D82" s="170"/>
      <c r="E82" s="156" t="str">
        <f t="shared" si="70"/>
        <v/>
      </c>
      <c r="F82" s="30" t="str">
        <f t="shared" si="71"/>
        <v/>
      </c>
      <c r="G82" s="31" t="str">
        <f t="shared" si="72"/>
        <v/>
      </c>
      <c r="H82" s="147" t="str">
        <f t="shared" si="73"/>
        <v/>
      </c>
      <c r="I82" s="150"/>
      <c r="J82" s="151"/>
      <c r="K82" s="33" t="str">
        <f t="shared" si="74"/>
        <v/>
      </c>
      <c r="L82" s="33">
        <f t="shared" si="67"/>
        <v>0</v>
      </c>
      <c r="M82" s="35" t="str">
        <f t="shared" si="75"/>
        <v/>
      </c>
      <c r="N82" s="108"/>
      <c r="O82" s="178"/>
      <c r="P82" s="179"/>
      <c r="Q82" s="106" t="s">
        <v>160</v>
      </c>
      <c r="R82" s="107" t="s">
        <v>160</v>
      </c>
      <c r="S82" s="43"/>
      <c r="T82" s="122" t="s">
        <v>160</v>
      </c>
      <c r="U82" s="122" t="s">
        <v>160</v>
      </c>
      <c r="V82" s="123" t="s">
        <v>160</v>
      </c>
      <c r="W82" s="63">
        <f t="shared" si="76"/>
        <v>0</v>
      </c>
      <c r="X82" s="53">
        <f t="shared" si="77"/>
        <v>0</v>
      </c>
      <c r="Y82" s="54" t="str">
        <f t="shared" si="78"/>
        <v/>
      </c>
      <c r="Z82" s="85">
        <f t="shared" si="79"/>
        <v>0</v>
      </c>
      <c r="AA82" s="63">
        <f t="shared" si="80"/>
        <v>0</v>
      </c>
      <c r="AB82" s="53">
        <f t="shared" si="81"/>
        <v>0</v>
      </c>
      <c r="AC82" s="54" t="str">
        <f t="shared" si="82"/>
        <v/>
      </c>
      <c r="AD82" s="85">
        <f t="shared" si="83"/>
        <v>0</v>
      </c>
      <c r="AE82" s="63">
        <f t="shared" si="84"/>
        <v>0</v>
      </c>
      <c r="AF82" s="53">
        <f t="shared" si="85"/>
        <v>0</v>
      </c>
      <c r="AG82" s="54" t="str">
        <f t="shared" si="86"/>
        <v/>
      </c>
      <c r="AH82" s="85">
        <f t="shared" si="87"/>
        <v>0</v>
      </c>
      <c r="AI82" s="63">
        <f t="shared" si="88"/>
        <v>0</v>
      </c>
      <c r="AJ82" s="53">
        <f t="shared" si="89"/>
        <v>0</v>
      </c>
      <c r="AK82" s="54" t="str">
        <f t="shared" si="90"/>
        <v/>
      </c>
      <c r="AL82" s="85">
        <f t="shared" si="91"/>
        <v>0</v>
      </c>
      <c r="AM82" s="63">
        <f t="shared" si="92"/>
        <v>0</v>
      </c>
      <c r="AN82" s="53">
        <f t="shared" si="93"/>
        <v>0</v>
      </c>
      <c r="AO82" s="54" t="str">
        <f t="shared" si="94"/>
        <v/>
      </c>
      <c r="AP82" s="85">
        <f t="shared" si="95"/>
        <v>0</v>
      </c>
      <c r="AQ82" s="63">
        <f t="shared" si="96"/>
        <v>0</v>
      </c>
      <c r="AR82" s="53">
        <f t="shared" si="97"/>
        <v>0</v>
      </c>
      <c r="AS82" s="54" t="str">
        <f t="shared" si="98"/>
        <v/>
      </c>
      <c r="AT82" s="85">
        <f t="shared" si="99"/>
        <v>0</v>
      </c>
      <c r="AU82" s="63">
        <f t="shared" si="100"/>
        <v>0</v>
      </c>
      <c r="AV82" s="53">
        <f t="shared" si="101"/>
        <v>0</v>
      </c>
      <c r="AW82" s="54" t="str">
        <f t="shared" si="102"/>
        <v/>
      </c>
      <c r="AX82" s="85">
        <f t="shared" si="103"/>
        <v>0</v>
      </c>
      <c r="AY82" s="63">
        <f t="shared" si="104"/>
        <v>0</v>
      </c>
      <c r="AZ82" s="53">
        <f t="shared" si="105"/>
        <v>0</v>
      </c>
      <c r="BA82" s="54" t="str">
        <f t="shared" si="106"/>
        <v/>
      </c>
      <c r="BB82" s="85">
        <f t="shared" si="107"/>
        <v>0</v>
      </c>
      <c r="BC82" s="63">
        <f t="shared" si="108"/>
        <v>0</v>
      </c>
      <c r="BD82" s="53">
        <f t="shared" si="109"/>
        <v>0</v>
      </c>
      <c r="BE82" s="54" t="str">
        <f t="shared" si="110"/>
        <v/>
      </c>
      <c r="BF82" s="85">
        <f t="shared" si="111"/>
        <v>0</v>
      </c>
      <c r="BG82" s="63">
        <f t="shared" si="112"/>
        <v>0</v>
      </c>
      <c r="BH82" s="53">
        <f t="shared" si="113"/>
        <v>0</v>
      </c>
      <c r="BI82" s="54" t="str">
        <f t="shared" si="114"/>
        <v/>
      </c>
      <c r="BJ82" s="85">
        <f t="shared" si="115"/>
        <v>0</v>
      </c>
      <c r="BK82" s="63">
        <f t="shared" si="116"/>
        <v>0</v>
      </c>
      <c r="BL82" s="53">
        <f t="shared" si="117"/>
        <v>0</v>
      </c>
      <c r="BM82" s="54" t="str">
        <f t="shared" si="118"/>
        <v/>
      </c>
      <c r="BN82" s="85">
        <f t="shared" si="119"/>
        <v>0</v>
      </c>
      <c r="BO82" s="63">
        <f t="shared" si="120"/>
        <v>0</v>
      </c>
      <c r="BP82" s="53">
        <f t="shared" si="121"/>
        <v>0</v>
      </c>
      <c r="BQ82" s="54" t="str">
        <f t="shared" si="122"/>
        <v/>
      </c>
      <c r="BR82" s="85">
        <f t="shared" si="123"/>
        <v>0</v>
      </c>
      <c r="BS82" s="60">
        <f t="shared" si="68"/>
        <v>0</v>
      </c>
      <c r="BT82" s="59">
        <f t="shared" si="69"/>
        <v>0</v>
      </c>
      <c r="BU82" s="57"/>
      <c r="BV82" s="44"/>
      <c r="BZ82" s="44"/>
      <c r="CA82" s="44"/>
      <c r="CB82" s="44"/>
      <c r="CC82" s="274">
        <f t="shared" si="125"/>
        <v>0</v>
      </c>
      <c r="CD82" s="280" t="str">
        <f t="shared" si="126"/>
        <v>청년외</v>
      </c>
      <c r="CE82" s="44"/>
    </row>
    <row r="83" spans="1:83" ht="16.5" hidden="1" customHeight="1">
      <c r="A83" s="23">
        <f t="shared" si="124"/>
        <v>79</v>
      </c>
      <c r="B83" s="143" t="s">
        <v>3</v>
      </c>
      <c r="C83" s="171"/>
      <c r="D83" s="170"/>
      <c r="E83" s="156" t="str">
        <f t="shared" si="70"/>
        <v/>
      </c>
      <c r="F83" s="30" t="str">
        <f t="shared" si="71"/>
        <v/>
      </c>
      <c r="G83" s="31" t="str">
        <f t="shared" si="72"/>
        <v/>
      </c>
      <c r="H83" s="147" t="str">
        <f t="shared" si="73"/>
        <v/>
      </c>
      <c r="I83" s="152"/>
      <c r="J83" s="153"/>
      <c r="K83" s="33" t="str">
        <f t="shared" si="74"/>
        <v/>
      </c>
      <c r="L83" s="33">
        <f t="shared" si="67"/>
        <v>0</v>
      </c>
      <c r="M83" s="35" t="str">
        <f t="shared" si="75"/>
        <v/>
      </c>
      <c r="N83" s="108"/>
      <c r="O83" s="178"/>
      <c r="P83" s="179"/>
      <c r="Q83" s="106" t="s">
        <v>160</v>
      </c>
      <c r="R83" s="107" t="s">
        <v>160</v>
      </c>
      <c r="S83" s="43"/>
      <c r="T83" s="122" t="s">
        <v>160</v>
      </c>
      <c r="U83" s="122" t="s">
        <v>160</v>
      </c>
      <c r="V83" s="123" t="s">
        <v>160</v>
      </c>
      <c r="W83" s="63">
        <f t="shared" si="76"/>
        <v>0</v>
      </c>
      <c r="X83" s="53">
        <f t="shared" si="77"/>
        <v>0</v>
      </c>
      <c r="Y83" s="54" t="str">
        <f t="shared" si="78"/>
        <v/>
      </c>
      <c r="Z83" s="85">
        <f t="shared" si="79"/>
        <v>0</v>
      </c>
      <c r="AA83" s="63">
        <f t="shared" si="80"/>
        <v>0</v>
      </c>
      <c r="AB83" s="53">
        <f t="shared" si="81"/>
        <v>0</v>
      </c>
      <c r="AC83" s="54" t="str">
        <f t="shared" si="82"/>
        <v/>
      </c>
      <c r="AD83" s="85">
        <f t="shared" si="83"/>
        <v>0</v>
      </c>
      <c r="AE83" s="63">
        <f t="shared" si="84"/>
        <v>0</v>
      </c>
      <c r="AF83" s="53">
        <f t="shared" si="85"/>
        <v>0</v>
      </c>
      <c r="AG83" s="54" t="str">
        <f t="shared" si="86"/>
        <v/>
      </c>
      <c r="AH83" s="85">
        <f t="shared" si="87"/>
        <v>0</v>
      </c>
      <c r="AI83" s="63">
        <f t="shared" si="88"/>
        <v>0</v>
      </c>
      <c r="AJ83" s="53">
        <f t="shared" si="89"/>
        <v>0</v>
      </c>
      <c r="AK83" s="54" t="str">
        <f t="shared" si="90"/>
        <v/>
      </c>
      <c r="AL83" s="85">
        <f t="shared" si="91"/>
        <v>0</v>
      </c>
      <c r="AM83" s="63">
        <f t="shared" si="92"/>
        <v>0</v>
      </c>
      <c r="AN83" s="53">
        <f t="shared" si="93"/>
        <v>0</v>
      </c>
      <c r="AO83" s="54" t="str">
        <f t="shared" si="94"/>
        <v/>
      </c>
      <c r="AP83" s="85">
        <f t="shared" si="95"/>
        <v>0</v>
      </c>
      <c r="AQ83" s="63">
        <f t="shared" si="96"/>
        <v>0</v>
      </c>
      <c r="AR83" s="53">
        <f t="shared" si="97"/>
        <v>0</v>
      </c>
      <c r="AS83" s="54" t="str">
        <f t="shared" si="98"/>
        <v/>
      </c>
      <c r="AT83" s="85">
        <f t="shared" si="99"/>
        <v>0</v>
      </c>
      <c r="AU83" s="63">
        <f t="shared" si="100"/>
        <v>0</v>
      </c>
      <c r="AV83" s="53">
        <f t="shared" si="101"/>
        <v>0</v>
      </c>
      <c r="AW83" s="54" t="str">
        <f t="shared" si="102"/>
        <v/>
      </c>
      <c r="AX83" s="85">
        <f t="shared" si="103"/>
        <v>0</v>
      </c>
      <c r="AY83" s="63">
        <f t="shared" si="104"/>
        <v>0</v>
      </c>
      <c r="AZ83" s="53">
        <f t="shared" si="105"/>
        <v>0</v>
      </c>
      <c r="BA83" s="54" t="str">
        <f t="shared" si="106"/>
        <v/>
      </c>
      <c r="BB83" s="85">
        <f t="shared" si="107"/>
        <v>0</v>
      </c>
      <c r="BC83" s="63">
        <f t="shared" si="108"/>
        <v>0</v>
      </c>
      <c r="BD83" s="53">
        <f t="shared" si="109"/>
        <v>0</v>
      </c>
      <c r="BE83" s="54" t="str">
        <f t="shared" si="110"/>
        <v/>
      </c>
      <c r="BF83" s="85">
        <f t="shared" si="111"/>
        <v>0</v>
      </c>
      <c r="BG83" s="63">
        <f t="shared" si="112"/>
        <v>0</v>
      </c>
      <c r="BH83" s="53">
        <f t="shared" si="113"/>
        <v>0</v>
      </c>
      <c r="BI83" s="54" t="str">
        <f t="shared" si="114"/>
        <v/>
      </c>
      <c r="BJ83" s="85">
        <f t="shared" si="115"/>
        <v>0</v>
      </c>
      <c r="BK83" s="63">
        <f t="shared" si="116"/>
        <v>0</v>
      </c>
      <c r="BL83" s="53">
        <f t="shared" si="117"/>
        <v>0</v>
      </c>
      <c r="BM83" s="54" t="str">
        <f t="shared" si="118"/>
        <v/>
      </c>
      <c r="BN83" s="85">
        <f t="shared" si="119"/>
        <v>0</v>
      </c>
      <c r="BO83" s="63">
        <f t="shared" si="120"/>
        <v>0</v>
      </c>
      <c r="BP83" s="53">
        <f t="shared" si="121"/>
        <v>0</v>
      </c>
      <c r="BQ83" s="54" t="str">
        <f t="shared" si="122"/>
        <v/>
      </c>
      <c r="BR83" s="85">
        <f t="shared" si="123"/>
        <v>0</v>
      </c>
      <c r="BS83" s="60">
        <f t="shared" si="68"/>
        <v>0</v>
      </c>
      <c r="BT83" s="59">
        <f t="shared" si="69"/>
        <v>0</v>
      </c>
      <c r="BU83" s="57"/>
      <c r="BV83" s="44"/>
      <c r="BZ83" s="44"/>
      <c r="CA83" s="44"/>
      <c r="CB83" s="44"/>
      <c r="CC83" s="274">
        <f t="shared" si="125"/>
        <v>0</v>
      </c>
      <c r="CD83" s="280" t="str">
        <f t="shared" si="126"/>
        <v>청년외</v>
      </c>
      <c r="CE83" s="44"/>
    </row>
    <row r="84" spans="1:83" ht="16.5" hidden="1" customHeight="1">
      <c r="A84" s="23">
        <f t="shared" si="124"/>
        <v>80</v>
      </c>
      <c r="B84" s="143" t="s">
        <v>1</v>
      </c>
      <c r="C84" s="169"/>
      <c r="D84" s="170"/>
      <c r="E84" s="156" t="str">
        <f t="shared" si="70"/>
        <v/>
      </c>
      <c r="F84" s="30" t="str">
        <f t="shared" si="71"/>
        <v/>
      </c>
      <c r="G84" s="31" t="str">
        <f t="shared" si="72"/>
        <v/>
      </c>
      <c r="H84" s="147" t="str">
        <f t="shared" si="73"/>
        <v/>
      </c>
      <c r="I84" s="150"/>
      <c r="J84" s="151"/>
      <c r="K84" s="33" t="str">
        <f t="shared" si="74"/>
        <v/>
      </c>
      <c r="L84" s="33">
        <f t="shared" si="67"/>
        <v>0</v>
      </c>
      <c r="M84" s="35" t="str">
        <f t="shared" si="75"/>
        <v/>
      </c>
      <c r="N84" s="108"/>
      <c r="O84" s="178"/>
      <c r="P84" s="179"/>
      <c r="Q84" s="106" t="s">
        <v>160</v>
      </c>
      <c r="R84" s="107" t="s">
        <v>160</v>
      </c>
      <c r="S84" s="43"/>
      <c r="T84" s="122" t="s">
        <v>160</v>
      </c>
      <c r="U84" s="122" t="s">
        <v>160</v>
      </c>
      <c r="V84" s="123" t="s">
        <v>160</v>
      </c>
      <c r="W84" s="63">
        <f t="shared" si="76"/>
        <v>0</v>
      </c>
      <c r="X84" s="53">
        <f t="shared" si="77"/>
        <v>0</v>
      </c>
      <c r="Y84" s="54" t="str">
        <f t="shared" si="78"/>
        <v/>
      </c>
      <c r="Z84" s="85">
        <f t="shared" si="79"/>
        <v>0</v>
      </c>
      <c r="AA84" s="63">
        <f t="shared" si="80"/>
        <v>0</v>
      </c>
      <c r="AB84" s="53">
        <f t="shared" si="81"/>
        <v>0</v>
      </c>
      <c r="AC84" s="54" t="str">
        <f t="shared" si="82"/>
        <v/>
      </c>
      <c r="AD84" s="85">
        <f t="shared" si="83"/>
        <v>0</v>
      </c>
      <c r="AE84" s="63">
        <f t="shared" si="84"/>
        <v>0</v>
      </c>
      <c r="AF84" s="53">
        <f t="shared" si="85"/>
        <v>0</v>
      </c>
      <c r="AG84" s="54" t="str">
        <f t="shared" si="86"/>
        <v/>
      </c>
      <c r="AH84" s="85">
        <f t="shared" si="87"/>
        <v>0</v>
      </c>
      <c r="AI84" s="63">
        <f t="shared" si="88"/>
        <v>0</v>
      </c>
      <c r="AJ84" s="53">
        <f t="shared" si="89"/>
        <v>0</v>
      </c>
      <c r="AK84" s="54" t="str">
        <f t="shared" si="90"/>
        <v/>
      </c>
      <c r="AL84" s="85">
        <f t="shared" si="91"/>
        <v>0</v>
      </c>
      <c r="AM84" s="63">
        <f t="shared" si="92"/>
        <v>0</v>
      </c>
      <c r="AN84" s="53">
        <f t="shared" si="93"/>
        <v>0</v>
      </c>
      <c r="AO84" s="54" t="str">
        <f t="shared" si="94"/>
        <v/>
      </c>
      <c r="AP84" s="85">
        <f t="shared" si="95"/>
        <v>0</v>
      </c>
      <c r="AQ84" s="63">
        <f t="shared" si="96"/>
        <v>0</v>
      </c>
      <c r="AR84" s="53">
        <f t="shared" si="97"/>
        <v>0</v>
      </c>
      <c r="AS84" s="54" t="str">
        <f t="shared" si="98"/>
        <v/>
      </c>
      <c r="AT84" s="85">
        <f t="shared" si="99"/>
        <v>0</v>
      </c>
      <c r="AU84" s="63">
        <f t="shared" si="100"/>
        <v>0</v>
      </c>
      <c r="AV84" s="53">
        <f t="shared" si="101"/>
        <v>0</v>
      </c>
      <c r="AW84" s="54" t="str">
        <f t="shared" si="102"/>
        <v/>
      </c>
      <c r="AX84" s="85">
        <f t="shared" si="103"/>
        <v>0</v>
      </c>
      <c r="AY84" s="63">
        <f t="shared" si="104"/>
        <v>0</v>
      </c>
      <c r="AZ84" s="53">
        <f t="shared" si="105"/>
        <v>0</v>
      </c>
      <c r="BA84" s="54" t="str">
        <f t="shared" si="106"/>
        <v/>
      </c>
      <c r="BB84" s="85">
        <f t="shared" si="107"/>
        <v>0</v>
      </c>
      <c r="BC84" s="63">
        <f t="shared" si="108"/>
        <v>0</v>
      </c>
      <c r="BD84" s="53">
        <f t="shared" si="109"/>
        <v>0</v>
      </c>
      <c r="BE84" s="54" t="str">
        <f t="shared" si="110"/>
        <v/>
      </c>
      <c r="BF84" s="85">
        <f t="shared" si="111"/>
        <v>0</v>
      </c>
      <c r="BG84" s="63">
        <f t="shared" si="112"/>
        <v>0</v>
      </c>
      <c r="BH84" s="53">
        <f t="shared" si="113"/>
        <v>0</v>
      </c>
      <c r="BI84" s="54" t="str">
        <f t="shared" si="114"/>
        <v/>
      </c>
      <c r="BJ84" s="85">
        <f t="shared" si="115"/>
        <v>0</v>
      </c>
      <c r="BK84" s="63">
        <f t="shared" si="116"/>
        <v>0</v>
      </c>
      <c r="BL84" s="53">
        <f t="shared" si="117"/>
        <v>0</v>
      </c>
      <c r="BM84" s="54" t="str">
        <f t="shared" si="118"/>
        <v/>
      </c>
      <c r="BN84" s="85">
        <f t="shared" si="119"/>
        <v>0</v>
      </c>
      <c r="BO84" s="63">
        <f t="shared" si="120"/>
        <v>0</v>
      </c>
      <c r="BP84" s="53">
        <f t="shared" si="121"/>
        <v>0</v>
      </c>
      <c r="BQ84" s="54" t="str">
        <f t="shared" si="122"/>
        <v/>
      </c>
      <c r="BR84" s="85">
        <f t="shared" si="123"/>
        <v>0</v>
      </c>
      <c r="BS84" s="60">
        <f t="shared" si="68"/>
        <v>0</v>
      </c>
      <c r="BT84" s="59">
        <f t="shared" si="69"/>
        <v>0</v>
      </c>
      <c r="BU84" s="57"/>
      <c r="BV84" s="44"/>
      <c r="BZ84" s="44"/>
      <c r="CA84" s="44"/>
      <c r="CB84" s="44"/>
      <c r="CC84" s="274">
        <f t="shared" si="125"/>
        <v>0</v>
      </c>
      <c r="CD84" s="280" t="str">
        <f t="shared" si="126"/>
        <v>청년외</v>
      </c>
      <c r="CE84" s="44"/>
    </row>
    <row r="85" spans="1:83" ht="16.5" hidden="1" customHeight="1" thickBot="1">
      <c r="A85" s="23">
        <f t="shared" si="124"/>
        <v>81</v>
      </c>
      <c r="B85" s="143" t="s">
        <v>4</v>
      </c>
      <c r="C85" s="169"/>
      <c r="D85" s="170"/>
      <c r="E85" s="156" t="str">
        <f t="shared" si="70"/>
        <v/>
      </c>
      <c r="F85" s="30" t="str">
        <f t="shared" si="71"/>
        <v/>
      </c>
      <c r="G85" s="31" t="str">
        <f t="shared" si="72"/>
        <v/>
      </c>
      <c r="H85" s="147" t="str">
        <f t="shared" si="73"/>
        <v/>
      </c>
      <c r="I85" s="150"/>
      <c r="J85" s="151"/>
      <c r="K85" s="33" t="str">
        <f t="shared" si="74"/>
        <v/>
      </c>
      <c r="L85" s="33">
        <f t="shared" si="67"/>
        <v>0</v>
      </c>
      <c r="M85" s="35" t="str">
        <f t="shared" si="75"/>
        <v/>
      </c>
      <c r="N85" s="108"/>
      <c r="O85" s="180"/>
      <c r="P85" s="181"/>
      <c r="Q85" s="106" t="s">
        <v>160</v>
      </c>
      <c r="R85" s="107" t="s">
        <v>160</v>
      </c>
      <c r="S85" s="43"/>
      <c r="T85" s="122" t="s">
        <v>160</v>
      </c>
      <c r="U85" s="122" t="s">
        <v>160</v>
      </c>
      <c r="V85" s="123" t="s">
        <v>160</v>
      </c>
      <c r="W85" s="63">
        <f t="shared" si="76"/>
        <v>0</v>
      </c>
      <c r="X85" s="53">
        <f t="shared" si="77"/>
        <v>0</v>
      </c>
      <c r="Y85" s="54" t="str">
        <f t="shared" si="78"/>
        <v/>
      </c>
      <c r="Z85" s="85">
        <f t="shared" si="79"/>
        <v>0</v>
      </c>
      <c r="AA85" s="63">
        <f t="shared" si="80"/>
        <v>0</v>
      </c>
      <c r="AB85" s="53">
        <f t="shared" si="81"/>
        <v>0</v>
      </c>
      <c r="AC85" s="54" t="str">
        <f t="shared" si="82"/>
        <v/>
      </c>
      <c r="AD85" s="85">
        <f t="shared" si="83"/>
        <v>0</v>
      </c>
      <c r="AE85" s="63">
        <f t="shared" si="84"/>
        <v>0</v>
      </c>
      <c r="AF85" s="53">
        <f t="shared" si="85"/>
        <v>0</v>
      </c>
      <c r="AG85" s="54" t="str">
        <f t="shared" si="86"/>
        <v/>
      </c>
      <c r="AH85" s="85">
        <f t="shared" si="87"/>
        <v>0</v>
      </c>
      <c r="AI85" s="63">
        <f t="shared" si="88"/>
        <v>0</v>
      </c>
      <c r="AJ85" s="53">
        <f t="shared" si="89"/>
        <v>0</v>
      </c>
      <c r="AK85" s="54" t="str">
        <f t="shared" si="90"/>
        <v/>
      </c>
      <c r="AL85" s="85">
        <f t="shared" si="91"/>
        <v>0</v>
      </c>
      <c r="AM85" s="63">
        <f t="shared" si="92"/>
        <v>0</v>
      </c>
      <c r="AN85" s="53">
        <f t="shared" si="93"/>
        <v>0</v>
      </c>
      <c r="AO85" s="54" t="str">
        <f t="shared" si="94"/>
        <v/>
      </c>
      <c r="AP85" s="85">
        <f t="shared" si="95"/>
        <v>0</v>
      </c>
      <c r="AQ85" s="63">
        <f t="shared" si="96"/>
        <v>0</v>
      </c>
      <c r="AR85" s="53">
        <f t="shared" si="97"/>
        <v>0</v>
      </c>
      <c r="AS85" s="54" t="str">
        <f t="shared" si="98"/>
        <v/>
      </c>
      <c r="AT85" s="85">
        <f t="shared" si="99"/>
        <v>0</v>
      </c>
      <c r="AU85" s="63">
        <f t="shared" si="100"/>
        <v>0</v>
      </c>
      <c r="AV85" s="53">
        <f t="shared" si="101"/>
        <v>0</v>
      </c>
      <c r="AW85" s="54" t="str">
        <f t="shared" si="102"/>
        <v/>
      </c>
      <c r="AX85" s="85">
        <f t="shared" si="103"/>
        <v>0</v>
      </c>
      <c r="AY85" s="63">
        <f t="shared" si="104"/>
        <v>0</v>
      </c>
      <c r="AZ85" s="53">
        <f t="shared" si="105"/>
        <v>0</v>
      </c>
      <c r="BA85" s="54" t="str">
        <f t="shared" si="106"/>
        <v/>
      </c>
      <c r="BB85" s="85">
        <f t="shared" si="107"/>
        <v>0</v>
      </c>
      <c r="BC85" s="63">
        <f t="shared" si="108"/>
        <v>0</v>
      </c>
      <c r="BD85" s="53">
        <f t="shared" si="109"/>
        <v>0</v>
      </c>
      <c r="BE85" s="54" t="str">
        <f t="shared" si="110"/>
        <v/>
      </c>
      <c r="BF85" s="85">
        <f t="shared" si="111"/>
        <v>0</v>
      </c>
      <c r="BG85" s="63">
        <f t="shared" si="112"/>
        <v>0</v>
      </c>
      <c r="BH85" s="53">
        <f t="shared" si="113"/>
        <v>0</v>
      </c>
      <c r="BI85" s="54" t="str">
        <f t="shared" si="114"/>
        <v/>
      </c>
      <c r="BJ85" s="85">
        <f t="shared" si="115"/>
        <v>0</v>
      </c>
      <c r="BK85" s="63">
        <f t="shared" si="116"/>
        <v>0</v>
      </c>
      <c r="BL85" s="53">
        <f t="shared" si="117"/>
        <v>0</v>
      </c>
      <c r="BM85" s="54" t="str">
        <f t="shared" si="118"/>
        <v/>
      </c>
      <c r="BN85" s="85">
        <f t="shared" si="119"/>
        <v>0</v>
      </c>
      <c r="BO85" s="63">
        <f t="shared" si="120"/>
        <v>0</v>
      </c>
      <c r="BP85" s="53">
        <f t="shared" si="121"/>
        <v>0</v>
      </c>
      <c r="BQ85" s="54" t="str">
        <f t="shared" si="122"/>
        <v/>
      </c>
      <c r="BR85" s="85">
        <f t="shared" si="123"/>
        <v>0</v>
      </c>
      <c r="BS85" s="60">
        <f t="shared" si="68"/>
        <v>0</v>
      </c>
      <c r="BT85" s="59">
        <f t="shared" si="69"/>
        <v>0</v>
      </c>
      <c r="BU85" s="57"/>
      <c r="BV85" s="44"/>
      <c r="BZ85" s="44"/>
      <c r="CA85" s="44"/>
      <c r="CB85" s="44"/>
      <c r="CC85" s="274">
        <f t="shared" si="125"/>
        <v>0</v>
      </c>
      <c r="CD85" s="280" t="str">
        <f t="shared" si="126"/>
        <v>청년외</v>
      </c>
      <c r="CE85" s="44"/>
    </row>
    <row r="86" spans="1:83" ht="16.5" hidden="1" customHeight="1">
      <c r="A86" s="23">
        <f t="shared" si="124"/>
        <v>82</v>
      </c>
      <c r="B86" s="143" t="s">
        <v>7</v>
      </c>
      <c r="C86" s="169"/>
      <c r="D86" s="170"/>
      <c r="E86" s="156" t="str">
        <f t="shared" si="70"/>
        <v/>
      </c>
      <c r="F86" s="30" t="str">
        <f t="shared" si="71"/>
        <v/>
      </c>
      <c r="G86" s="31" t="str">
        <f t="shared" si="72"/>
        <v/>
      </c>
      <c r="H86" s="147" t="str">
        <f t="shared" si="73"/>
        <v/>
      </c>
      <c r="I86" s="150"/>
      <c r="J86" s="151"/>
      <c r="K86" s="33" t="str">
        <f t="shared" si="74"/>
        <v/>
      </c>
      <c r="L86" s="33">
        <f t="shared" si="67"/>
        <v>0</v>
      </c>
      <c r="M86" s="35" t="str">
        <f t="shared" si="75"/>
        <v/>
      </c>
      <c r="N86" s="108"/>
      <c r="O86" s="178"/>
      <c r="P86" s="179"/>
      <c r="Q86" s="106" t="s">
        <v>160</v>
      </c>
      <c r="R86" s="107" t="s">
        <v>160</v>
      </c>
      <c r="S86" s="43"/>
      <c r="T86" s="122" t="s">
        <v>160</v>
      </c>
      <c r="U86" s="122" t="s">
        <v>160</v>
      </c>
      <c r="V86" s="123" t="s">
        <v>160</v>
      </c>
      <c r="W86" s="63">
        <f t="shared" si="76"/>
        <v>0</v>
      </c>
      <c r="X86" s="53">
        <f t="shared" si="77"/>
        <v>0</v>
      </c>
      <c r="Y86" s="54" t="str">
        <f t="shared" si="78"/>
        <v/>
      </c>
      <c r="Z86" s="85">
        <f t="shared" si="79"/>
        <v>0</v>
      </c>
      <c r="AA86" s="63">
        <f t="shared" si="80"/>
        <v>0</v>
      </c>
      <c r="AB86" s="53">
        <f t="shared" si="81"/>
        <v>0</v>
      </c>
      <c r="AC86" s="54" t="str">
        <f t="shared" si="82"/>
        <v/>
      </c>
      <c r="AD86" s="85">
        <f t="shared" si="83"/>
        <v>0</v>
      </c>
      <c r="AE86" s="63">
        <f t="shared" si="84"/>
        <v>0</v>
      </c>
      <c r="AF86" s="53">
        <f t="shared" si="85"/>
        <v>0</v>
      </c>
      <c r="AG86" s="54" t="str">
        <f t="shared" si="86"/>
        <v/>
      </c>
      <c r="AH86" s="85">
        <f t="shared" si="87"/>
        <v>0</v>
      </c>
      <c r="AI86" s="63">
        <f t="shared" si="88"/>
        <v>0</v>
      </c>
      <c r="AJ86" s="53">
        <f t="shared" si="89"/>
        <v>0</v>
      </c>
      <c r="AK86" s="54" t="str">
        <f t="shared" si="90"/>
        <v/>
      </c>
      <c r="AL86" s="85">
        <f t="shared" si="91"/>
        <v>0</v>
      </c>
      <c r="AM86" s="63">
        <f t="shared" si="92"/>
        <v>0</v>
      </c>
      <c r="AN86" s="53">
        <f t="shared" si="93"/>
        <v>0</v>
      </c>
      <c r="AO86" s="54" t="str">
        <f t="shared" si="94"/>
        <v/>
      </c>
      <c r="AP86" s="85">
        <f t="shared" si="95"/>
        <v>0</v>
      </c>
      <c r="AQ86" s="63">
        <f t="shared" si="96"/>
        <v>0</v>
      </c>
      <c r="AR86" s="53">
        <f t="shared" si="97"/>
        <v>0</v>
      </c>
      <c r="AS86" s="54" t="str">
        <f t="shared" si="98"/>
        <v/>
      </c>
      <c r="AT86" s="85">
        <f t="shared" si="99"/>
        <v>0</v>
      </c>
      <c r="AU86" s="63">
        <f t="shared" si="100"/>
        <v>0</v>
      </c>
      <c r="AV86" s="53">
        <f t="shared" si="101"/>
        <v>0</v>
      </c>
      <c r="AW86" s="54" t="str">
        <f t="shared" si="102"/>
        <v/>
      </c>
      <c r="AX86" s="85">
        <f t="shared" si="103"/>
        <v>0</v>
      </c>
      <c r="AY86" s="63">
        <f t="shared" si="104"/>
        <v>0</v>
      </c>
      <c r="AZ86" s="53">
        <f t="shared" si="105"/>
        <v>0</v>
      </c>
      <c r="BA86" s="54" t="str">
        <f t="shared" si="106"/>
        <v/>
      </c>
      <c r="BB86" s="85">
        <f t="shared" si="107"/>
        <v>0</v>
      </c>
      <c r="BC86" s="63">
        <f t="shared" si="108"/>
        <v>0</v>
      </c>
      <c r="BD86" s="53">
        <f t="shared" si="109"/>
        <v>0</v>
      </c>
      <c r="BE86" s="54" t="str">
        <f t="shared" si="110"/>
        <v/>
      </c>
      <c r="BF86" s="85">
        <f t="shared" si="111"/>
        <v>0</v>
      </c>
      <c r="BG86" s="63">
        <f t="shared" si="112"/>
        <v>0</v>
      </c>
      <c r="BH86" s="53">
        <f t="shared" si="113"/>
        <v>0</v>
      </c>
      <c r="BI86" s="54" t="str">
        <f t="shared" si="114"/>
        <v/>
      </c>
      <c r="BJ86" s="85">
        <f t="shared" si="115"/>
        <v>0</v>
      </c>
      <c r="BK86" s="63">
        <f t="shared" si="116"/>
        <v>0</v>
      </c>
      <c r="BL86" s="53">
        <f t="shared" si="117"/>
        <v>0</v>
      </c>
      <c r="BM86" s="54" t="str">
        <f t="shared" si="118"/>
        <v/>
      </c>
      <c r="BN86" s="85">
        <f t="shared" si="119"/>
        <v>0</v>
      </c>
      <c r="BO86" s="63">
        <f t="shared" si="120"/>
        <v>0</v>
      </c>
      <c r="BP86" s="53">
        <f t="shared" si="121"/>
        <v>0</v>
      </c>
      <c r="BQ86" s="54" t="str">
        <f t="shared" si="122"/>
        <v/>
      </c>
      <c r="BR86" s="85">
        <f t="shared" si="123"/>
        <v>0</v>
      </c>
      <c r="BS86" s="60">
        <f t="shared" si="68"/>
        <v>0</v>
      </c>
      <c r="BT86" s="59">
        <f t="shared" si="69"/>
        <v>0</v>
      </c>
      <c r="BU86" s="57"/>
      <c r="BV86" s="44"/>
      <c r="BZ86" s="44"/>
      <c r="CA86" s="44"/>
      <c r="CB86" s="44"/>
      <c r="CC86" s="274">
        <f t="shared" si="125"/>
        <v>0</v>
      </c>
      <c r="CD86" s="280" t="str">
        <f t="shared" si="126"/>
        <v>청년외</v>
      </c>
      <c r="CE86" s="44"/>
    </row>
    <row r="87" spans="1:83" ht="16.5" hidden="1" customHeight="1">
      <c r="A87" s="23">
        <f t="shared" si="124"/>
        <v>83</v>
      </c>
      <c r="B87" s="143" t="s">
        <v>2</v>
      </c>
      <c r="C87" s="169"/>
      <c r="D87" s="170"/>
      <c r="E87" s="156" t="str">
        <f t="shared" si="70"/>
        <v/>
      </c>
      <c r="F87" s="30" t="str">
        <f t="shared" si="71"/>
        <v/>
      </c>
      <c r="G87" s="31" t="str">
        <f t="shared" si="72"/>
        <v/>
      </c>
      <c r="H87" s="147" t="str">
        <f t="shared" si="73"/>
        <v/>
      </c>
      <c r="I87" s="150"/>
      <c r="J87" s="151"/>
      <c r="K87" s="33" t="str">
        <f t="shared" si="74"/>
        <v/>
      </c>
      <c r="L87" s="33">
        <f t="shared" si="67"/>
        <v>0</v>
      </c>
      <c r="M87" s="35" t="str">
        <f t="shared" si="75"/>
        <v/>
      </c>
      <c r="N87" s="108"/>
      <c r="O87" s="178"/>
      <c r="P87" s="179"/>
      <c r="Q87" s="106" t="s">
        <v>160</v>
      </c>
      <c r="R87" s="107" t="s">
        <v>160</v>
      </c>
      <c r="S87" s="43"/>
      <c r="T87" s="122" t="s">
        <v>160</v>
      </c>
      <c r="U87" s="122" t="s">
        <v>160</v>
      </c>
      <c r="V87" s="123" t="s">
        <v>160</v>
      </c>
      <c r="W87" s="63">
        <f t="shared" si="76"/>
        <v>0</v>
      </c>
      <c r="X87" s="53">
        <f t="shared" si="77"/>
        <v>0</v>
      </c>
      <c r="Y87" s="54" t="str">
        <f t="shared" si="78"/>
        <v/>
      </c>
      <c r="Z87" s="85">
        <f t="shared" si="79"/>
        <v>0</v>
      </c>
      <c r="AA87" s="63">
        <f t="shared" si="80"/>
        <v>0</v>
      </c>
      <c r="AB87" s="53">
        <f t="shared" si="81"/>
        <v>0</v>
      </c>
      <c r="AC87" s="54" t="str">
        <f t="shared" si="82"/>
        <v/>
      </c>
      <c r="AD87" s="85">
        <f t="shared" si="83"/>
        <v>0</v>
      </c>
      <c r="AE87" s="63">
        <f t="shared" si="84"/>
        <v>0</v>
      </c>
      <c r="AF87" s="53">
        <f t="shared" si="85"/>
        <v>0</v>
      </c>
      <c r="AG87" s="54" t="str">
        <f t="shared" si="86"/>
        <v/>
      </c>
      <c r="AH87" s="85">
        <f t="shared" si="87"/>
        <v>0</v>
      </c>
      <c r="AI87" s="63">
        <f t="shared" si="88"/>
        <v>0</v>
      </c>
      <c r="AJ87" s="53">
        <f t="shared" si="89"/>
        <v>0</v>
      </c>
      <c r="AK87" s="54" t="str">
        <f t="shared" si="90"/>
        <v/>
      </c>
      <c r="AL87" s="85">
        <f t="shared" si="91"/>
        <v>0</v>
      </c>
      <c r="AM87" s="63">
        <f t="shared" si="92"/>
        <v>0</v>
      </c>
      <c r="AN87" s="53">
        <f t="shared" si="93"/>
        <v>0</v>
      </c>
      <c r="AO87" s="54" t="str">
        <f t="shared" si="94"/>
        <v/>
      </c>
      <c r="AP87" s="85">
        <f t="shared" si="95"/>
        <v>0</v>
      </c>
      <c r="AQ87" s="63">
        <f t="shared" si="96"/>
        <v>0</v>
      </c>
      <c r="AR87" s="53">
        <f t="shared" si="97"/>
        <v>0</v>
      </c>
      <c r="AS87" s="54" t="str">
        <f t="shared" si="98"/>
        <v/>
      </c>
      <c r="AT87" s="85">
        <f t="shared" si="99"/>
        <v>0</v>
      </c>
      <c r="AU87" s="63">
        <f t="shared" si="100"/>
        <v>0</v>
      </c>
      <c r="AV87" s="53">
        <f t="shared" si="101"/>
        <v>0</v>
      </c>
      <c r="AW87" s="54" t="str">
        <f t="shared" si="102"/>
        <v/>
      </c>
      <c r="AX87" s="85">
        <f t="shared" si="103"/>
        <v>0</v>
      </c>
      <c r="AY87" s="63">
        <f t="shared" si="104"/>
        <v>0</v>
      </c>
      <c r="AZ87" s="53">
        <f t="shared" si="105"/>
        <v>0</v>
      </c>
      <c r="BA87" s="54" t="str">
        <f t="shared" si="106"/>
        <v/>
      </c>
      <c r="BB87" s="85">
        <f t="shared" si="107"/>
        <v>0</v>
      </c>
      <c r="BC87" s="63">
        <f t="shared" si="108"/>
        <v>0</v>
      </c>
      <c r="BD87" s="53">
        <f t="shared" si="109"/>
        <v>0</v>
      </c>
      <c r="BE87" s="54" t="str">
        <f t="shared" si="110"/>
        <v/>
      </c>
      <c r="BF87" s="85">
        <f t="shared" si="111"/>
        <v>0</v>
      </c>
      <c r="BG87" s="63">
        <f t="shared" si="112"/>
        <v>0</v>
      </c>
      <c r="BH87" s="53">
        <f t="shared" si="113"/>
        <v>0</v>
      </c>
      <c r="BI87" s="54" t="str">
        <f t="shared" si="114"/>
        <v/>
      </c>
      <c r="BJ87" s="85">
        <f t="shared" si="115"/>
        <v>0</v>
      </c>
      <c r="BK87" s="63">
        <f t="shared" si="116"/>
        <v>0</v>
      </c>
      <c r="BL87" s="53">
        <f t="shared" si="117"/>
        <v>0</v>
      </c>
      <c r="BM87" s="54" t="str">
        <f t="shared" si="118"/>
        <v/>
      </c>
      <c r="BN87" s="85">
        <f t="shared" si="119"/>
        <v>0</v>
      </c>
      <c r="BO87" s="63">
        <f t="shared" si="120"/>
        <v>0</v>
      </c>
      <c r="BP87" s="53">
        <f t="shared" si="121"/>
        <v>0</v>
      </c>
      <c r="BQ87" s="54" t="str">
        <f t="shared" si="122"/>
        <v/>
      </c>
      <c r="BR87" s="85">
        <f t="shared" si="123"/>
        <v>0</v>
      </c>
      <c r="BS87" s="60">
        <f t="shared" si="68"/>
        <v>0</v>
      </c>
      <c r="BT87" s="59">
        <f t="shared" si="69"/>
        <v>0</v>
      </c>
      <c r="BU87" s="57"/>
      <c r="BV87" s="44"/>
      <c r="BZ87" s="44"/>
      <c r="CA87" s="44"/>
      <c r="CB87" s="44"/>
      <c r="CC87" s="274">
        <f t="shared" si="125"/>
        <v>0</v>
      </c>
      <c r="CD87" s="280" t="str">
        <f t="shared" si="126"/>
        <v>청년외</v>
      </c>
      <c r="CE87" s="44"/>
    </row>
    <row r="88" spans="1:83" ht="16.5" hidden="1" customHeight="1" thickBot="1">
      <c r="A88" s="23">
        <f t="shared" si="124"/>
        <v>84</v>
      </c>
      <c r="B88" s="143" t="s">
        <v>3</v>
      </c>
      <c r="C88" s="171"/>
      <c r="D88" s="170"/>
      <c r="E88" s="156" t="str">
        <f t="shared" si="70"/>
        <v/>
      </c>
      <c r="F88" s="30" t="str">
        <f t="shared" si="71"/>
        <v/>
      </c>
      <c r="G88" s="31" t="str">
        <f t="shared" si="72"/>
        <v/>
      </c>
      <c r="H88" s="147" t="str">
        <f t="shared" si="73"/>
        <v/>
      </c>
      <c r="I88" s="152"/>
      <c r="J88" s="153"/>
      <c r="K88" s="33" t="str">
        <f t="shared" si="74"/>
        <v/>
      </c>
      <c r="L88" s="33">
        <f t="shared" si="67"/>
        <v>0</v>
      </c>
      <c r="M88" s="35" t="str">
        <f t="shared" si="75"/>
        <v/>
      </c>
      <c r="N88" s="108"/>
      <c r="O88" s="178"/>
      <c r="P88" s="179"/>
      <c r="Q88" s="184" t="s">
        <v>160</v>
      </c>
      <c r="R88" s="185" t="s">
        <v>160</v>
      </c>
      <c r="S88" s="186"/>
      <c r="T88" s="187" t="s">
        <v>160</v>
      </c>
      <c r="U88" s="187" t="s">
        <v>160</v>
      </c>
      <c r="V88" s="188" t="s">
        <v>160</v>
      </c>
      <c r="W88" s="63">
        <f t="shared" si="76"/>
        <v>0</v>
      </c>
      <c r="X88" s="53">
        <f t="shared" si="77"/>
        <v>0</v>
      </c>
      <c r="Y88" s="54" t="str">
        <f t="shared" si="78"/>
        <v/>
      </c>
      <c r="Z88" s="85">
        <f t="shared" si="79"/>
        <v>0</v>
      </c>
      <c r="AA88" s="63">
        <f t="shared" si="80"/>
        <v>0</v>
      </c>
      <c r="AB88" s="53">
        <f t="shared" si="81"/>
        <v>0</v>
      </c>
      <c r="AC88" s="54" t="str">
        <f t="shared" si="82"/>
        <v/>
      </c>
      <c r="AD88" s="85">
        <f t="shared" si="83"/>
        <v>0</v>
      </c>
      <c r="AE88" s="63">
        <f t="shared" si="84"/>
        <v>0</v>
      </c>
      <c r="AF88" s="53">
        <f t="shared" si="85"/>
        <v>0</v>
      </c>
      <c r="AG88" s="54" t="str">
        <f t="shared" si="86"/>
        <v/>
      </c>
      <c r="AH88" s="85">
        <f t="shared" si="87"/>
        <v>0</v>
      </c>
      <c r="AI88" s="63">
        <f t="shared" si="88"/>
        <v>0</v>
      </c>
      <c r="AJ88" s="53">
        <f t="shared" si="89"/>
        <v>0</v>
      </c>
      <c r="AK88" s="54" t="str">
        <f t="shared" si="90"/>
        <v/>
      </c>
      <c r="AL88" s="85">
        <f t="shared" si="91"/>
        <v>0</v>
      </c>
      <c r="AM88" s="63">
        <f t="shared" si="92"/>
        <v>0</v>
      </c>
      <c r="AN88" s="53">
        <f t="shared" si="93"/>
        <v>0</v>
      </c>
      <c r="AO88" s="54" t="str">
        <f t="shared" si="94"/>
        <v/>
      </c>
      <c r="AP88" s="85">
        <f t="shared" si="95"/>
        <v>0</v>
      </c>
      <c r="AQ88" s="63">
        <f t="shared" si="96"/>
        <v>0</v>
      </c>
      <c r="AR88" s="53">
        <f t="shared" si="97"/>
        <v>0</v>
      </c>
      <c r="AS88" s="54" t="str">
        <f t="shared" si="98"/>
        <v/>
      </c>
      <c r="AT88" s="85">
        <f t="shared" si="99"/>
        <v>0</v>
      </c>
      <c r="AU88" s="63">
        <f t="shared" si="100"/>
        <v>0</v>
      </c>
      <c r="AV88" s="53">
        <f t="shared" si="101"/>
        <v>0</v>
      </c>
      <c r="AW88" s="54" t="str">
        <f t="shared" si="102"/>
        <v/>
      </c>
      <c r="AX88" s="85">
        <f t="shared" si="103"/>
        <v>0</v>
      </c>
      <c r="AY88" s="63">
        <f t="shared" si="104"/>
        <v>0</v>
      </c>
      <c r="AZ88" s="53">
        <f t="shared" si="105"/>
        <v>0</v>
      </c>
      <c r="BA88" s="54" t="str">
        <f t="shared" si="106"/>
        <v/>
      </c>
      <c r="BB88" s="85">
        <f t="shared" si="107"/>
        <v>0</v>
      </c>
      <c r="BC88" s="63">
        <f t="shared" si="108"/>
        <v>0</v>
      </c>
      <c r="BD88" s="53">
        <f t="shared" si="109"/>
        <v>0</v>
      </c>
      <c r="BE88" s="54" t="str">
        <f t="shared" si="110"/>
        <v/>
      </c>
      <c r="BF88" s="85">
        <f t="shared" si="111"/>
        <v>0</v>
      </c>
      <c r="BG88" s="63">
        <f t="shared" si="112"/>
        <v>0</v>
      </c>
      <c r="BH88" s="53">
        <f t="shared" si="113"/>
        <v>0</v>
      </c>
      <c r="BI88" s="54" t="str">
        <f t="shared" si="114"/>
        <v/>
      </c>
      <c r="BJ88" s="85">
        <f t="shared" si="115"/>
        <v>0</v>
      </c>
      <c r="BK88" s="63">
        <f t="shared" si="116"/>
        <v>0</v>
      </c>
      <c r="BL88" s="53">
        <f t="shared" si="117"/>
        <v>0</v>
      </c>
      <c r="BM88" s="54" t="str">
        <f t="shared" si="118"/>
        <v/>
      </c>
      <c r="BN88" s="85">
        <f t="shared" si="119"/>
        <v>0</v>
      </c>
      <c r="BO88" s="63">
        <f t="shared" si="120"/>
        <v>0</v>
      </c>
      <c r="BP88" s="53">
        <f t="shared" si="121"/>
        <v>0</v>
      </c>
      <c r="BQ88" s="54" t="str">
        <f t="shared" si="122"/>
        <v/>
      </c>
      <c r="BR88" s="85">
        <f t="shared" si="123"/>
        <v>0</v>
      </c>
      <c r="BS88" s="60">
        <f t="shared" si="68"/>
        <v>0</v>
      </c>
      <c r="BT88" s="59">
        <f t="shared" si="69"/>
        <v>0</v>
      </c>
      <c r="BU88" s="57"/>
      <c r="BV88" s="44"/>
      <c r="BZ88" s="44"/>
      <c r="CA88" s="44"/>
      <c r="CB88" s="44"/>
      <c r="CC88" s="274">
        <f t="shared" si="125"/>
        <v>0</v>
      </c>
      <c r="CD88" s="280" t="str">
        <f t="shared" si="126"/>
        <v>청년외</v>
      </c>
      <c r="CE88" s="44"/>
    </row>
    <row r="89" spans="1:83" ht="16.5" hidden="1" customHeight="1">
      <c r="A89" s="23">
        <f t="shared" si="124"/>
        <v>85</v>
      </c>
      <c r="B89" s="143" t="s">
        <v>1</v>
      </c>
      <c r="C89" s="169"/>
      <c r="D89" s="170"/>
      <c r="E89" s="156" t="str">
        <f t="shared" si="70"/>
        <v/>
      </c>
      <c r="F89" s="30" t="str">
        <f t="shared" si="71"/>
        <v/>
      </c>
      <c r="G89" s="31" t="str">
        <f t="shared" si="72"/>
        <v/>
      </c>
      <c r="H89" s="147" t="str">
        <f t="shared" si="73"/>
        <v/>
      </c>
      <c r="I89" s="150"/>
      <c r="J89" s="151"/>
      <c r="K89" s="33" t="str">
        <f t="shared" si="74"/>
        <v/>
      </c>
      <c r="L89" s="33">
        <f t="shared" si="67"/>
        <v>0</v>
      </c>
      <c r="M89" s="35" t="str">
        <f t="shared" si="75"/>
        <v/>
      </c>
      <c r="N89" s="108"/>
      <c r="O89" s="178"/>
      <c r="P89" s="179"/>
      <c r="Q89" s="189" t="s">
        <v>160</v>
      </c>
      <c r="R89" s="190" t="s">
        <v>160</v>
      </c>
      <c r="S89" s="191"/>
      <c r="T89" s="192" t="s">
        <v>160</v>
      </c>
      <c r="U89" s="192" t="s">
        <v>160</v>
      </c>
      <c r="V89" s="193" t="s">
        <v>160</v>
      </c>
      <c r="W89" s="63">
        <f t="shared" si="76"/>
        <v>0</v>
      </c>
      <c r="X89" s="53">
        <f t="shared" si="77"/>
        <v>0</v>
      </c>
      <c r="Y89" s="54" t="str">
        <f t="shared" si="78"/>
        <v/>
      </c>
      <c r="Z89" s="85">
        <f t="shared" si="79"/>
        <v>0</v>
      </c>
      <c r="AA89" s="63">
        <f t="shared" si="80"/>
        <v>0</v>
      </c>
      <c r="AB89" s="53">
        <f t="shared" si="81"/>
        <v>0</v>
      </c>
      <c r="AC89" s="54" t="str">
        <f t="shared" si="82"/>
        <v/>
      </c>
      <c r="AD89" s="85">
        <f t="shared" si="83"/>
        <v>0</v>
      </c>
      <c r="AE89" s="63">
        <f t="shared" si="84"/>
        <v>0</v>
      </c>
      <c r="AF89" s="53">
        <f t="shared" si="85"/>
        <v>0</v>
      </c>
      <c r="AG89" s="54" t="str">
        <f t="shared" si="86"/>
        <v/>
      </c>
      <c r="AH89" s="85">
        <f t="shared" si="87"/>
        <v>0</v>
      </c>
      <c r="AI89" s="63">
        <f t="shared" si="88"/>
        <v>0</v>
      </c>
      <c r="AJ89" s="53">
        <f t="shared" si="89"/>
        <v>0</v>
      </c>
      <c r="AK89" s="54" t="str">
        <f t="shared" si="90"/>
        <v/>
      </c>
      <c r="AL89" s="85">
        <f t="shared" si="91"/>
        <v>0</v>
      </c>
      <c r="AM89" s="63">
        <f t="shared" si="92"/>
        <v>0</v>
      </c>
      <c r="AN89" s="53">
        <f t="shared" si="93"/>
        <v>0</v>
      </c>
      <c r="AO89" s="54" t="str">
        <f t="shared" si="94"/>
        <v/>
      </c>
      <c r="AP89" s="85">
        <f t="shared" si="95"/>
        <v>0</v>
      </c>
      <c r="AQ89" s="63">
        <f t="shared" si="96"/>
        <v>0</v>
      </c>
      <c r="AR89" s="53">
        <f t="shared" si="97"/>
        <v>0</v>
      </c>
      <c r="AS89" s="54" t="str">
        <f t="shared" si="98"/>
        <v/>
      </c>
      <c r="AT89" s="85">
        <f t="shared" si="99"/>
        <v>0</v>
      </c>
      <c r="AU89" s="63">
        <f t="shared" si="100"/>
        <v>0</v>
      </c>
      <c r="AV89" s="53">
        <f t="shared" si="101"/>
        <v>0</v>
      </c>
      <c r="AW89" s="54" t="str">
        <f t="shared" si="102"/>
        <v/>
      </c>
      <c r="AX89" s="85">
        <f t="shared" si="103"/>
        <v>0</v>
      </c>
      <c r="AY89" s="63">
        <f t="shared" si="104"/>
        <v>0</v>
      </c>
      <c r="AZ89" s="53">
        <f t="shared" si="105"/>
        <v>0</v>
      </c>
      <c r="BA89" s="54" t="str">
        <f t="shared" si="106"/>
        <v/>
      </c>
      <c r="BB89" s="85">
        <f t="shared" si="107"/>
        <v>0</v>
      </c>
      <c r="BC89" s="63">
        <f t="shared" si="108"/>
        <v>0</v>
      </c>
      <c r="BD89" s="53">
        <f t="shared" si="109"/>
        <v>0</v>
      </c>
      <c r="BE89" s="54" t="str">
        <f t="shared" si="110"/>
        <v/>
      </c>
      <c r="BF89" s="85">
        <f t="shared" si="111"/>
        <v>0</v>
      </c>
      <c r="BG89" s="63">
        <f t="shared" si="112"/>
        <v>0</v>
      </c>
      <c r="BH89" s="53">
        <f t="shared" si="113"/>
        <v>0</v>
      </c>
      <c r="BI89" s="54" t="str">
        <f t="shared" si="114"/>
        <v/>
      </c>
      <c r="BJ89" s="85">
        <f t="shared" si="115"/>
        <v>0</v>
      </c>
      <c r="BK89" s="63">
        <f t="shared" si="116"/>
        <v>0</v>
      </c>
      <c r="BL89" s="53">
        <f t="shared" si="117"/>
        <v>0</v>
      </c>
      <c r="BM89" s="54" t="str">
        <f t="shared" si="118"/>
        <v/>
      </c>
      <c r="BN89" s="85">
        <f t="shared" si="119"/>
        <v>0</v>
      </c>
      <c r="BO89" s="63">
        <f t="shared" si="120"/>
        <v>0</v>
      </c>
      <c r="BP89" s="53">
        <f t="shared" si="121"/>
        <v>0</v>
      </c>
      <c r="BQ89" s="54" t="str">
        <f t="shared" si="122"/>
        <v/>
      </c>
      <c r="BR89" s="85">
        <f t="shared" si="123"/>
        <v>0</v>
      </c>
      <c r="BS89" s="60">
        <f t="shared" si="68"/>
        <v>0</v>
      </c>
      <c r="BT89" s="59">
        <f t="shared" si="69"/>
        <v>0</v>
      </c>
      <c r="BU89" s="57"/>
      <c r="BV89" s="44"/>
      <c r="BZ89" s="44"/>
      <c r="CA89" s="44"/>
      <c r="CB89" s="44"/>
      <c r="CC89" s="274">
        <f t="shared" si="125"/>
        <v>0</v>
      </c>
      <c r="CD89" s="280" t="str">
        <f t="shared" si="126"/>
        <v>청년외</v>
      </c>
      <c r="CE89" s="44"/>
    </row>
    <row r="90" spans="1:83" ht="16.5" hidden="1" customHeight="1" thickBot="1">
      <c r="A90" s="23">
        <f t="shared" si="124"/>
        <v>86</v>
      </c>
      <c r="B90" s="143" t="s">
        <v>4</v>
      </c>
      <c r="C90" s="169"/>
      <c r="D90" s="170"/>
      <c r="E90" s="156" t="str">
        <f t="shared" si="70"/>
        <v/>
      </c>
      <c r="F90" s="30" t="str">
        <f t="shared" si="71"/>
        <v/>
      </c>
      <c r="G90" s="31" t="str">
        <f t="shared" si="72"/>
        <v/>
      </c>
      <c r="H90" s="147" t="str">
        <f t="shared" si="73"/>
        <v/>
      </c>
      <c r="I90" s="150"/>
      <c r="J90" s="151"/>
      <c r="K90" s="33" t="str">
        <f t="shared" si="74"/>
        <v/>
      </c>
      <c r="L90" s="33">
        <f t="shared" si="67"/>
        <v>0</v>
      </c>
      <c r="M90" s="35" t="str">
        <f t="shared" si="75"/>
        <v/>
      </c>
      <c r="N90" s="108"/>
      <c r="O90" s="180"/>
      <c r="P90" s="181"/>
      <c r="Q90" s="194" t="s">
        <v>160</v>
      </c>
      <c r="R90" s="107" t="s">
        <v>160</v>
      </c>
      <c r="S90" s="43"/>
      <c r="T90" s="122" t="s">
        <v>160</v>
      </c>
      <c r="U90" s="122" t="s">
        <v>160</v>
      </c>
      <c r="V90" s="195" t="s">
        <v>160</v>
      </c>
      <c r="W90" s="63">
        <f t="shared" si="76"/>
        <v>0</v>
      </c>
      <c r="X90" s="53">
        <f t="shared" si="77"/>
        <v>0</v>
      </c>
      <c r="Y90" s="54" t="str">
        <f t="shared" si="78"/>
        <v/>
      </c>
      <c r="Z90" s="85">
        <f t="shared" si="79"/>
        <v>0</v>
      </c>
      <c r="AA90" s="63">
        <f t="shared" si="80"/>
        <v>0</v>
      </c>
      <c r="AB90" s="53">
        <f t="shared" si="81"/>
        <v>0</v>
      </c>
      <c r="AC90" s="54" t="str">
        <f t="shared" si="82"/>
        <v/>
      </c>
      <c r="AD90" s="85">
        <f t="shared" si="83"/>
        <v>0</v>
      </c>
      <c r="AE90" s="63">
        <f t="shared" si="84"/>
        <v>0</v>
      </c>
      <c r="AF90" s="53">
        <f t="shared" si="85"/>
        <v>0</v>
      </c>
      <c r="AG90" s="54" t="str">
        <f t="shared" si="86"/>
        <v/>
      </c>
      <c r="AH90" s="85">
        <f t="shared" si="87"/>
        <v>0</v>
      </c>
      <c r="AI90" s="63">
        <f t="shared" si="88"/>
        <v>0</v>
      </c>
      <c r="AJ90" s="53">
        <f t="shared" si="89"/>
        <v>0</v>
      </c>
      <c r="AK90" s="54" t="str">
        <f t="shared" si="90"/>
        <v/>
      </c>
      <c r="AL90" s="85">
        <f t="shared" si="91"/>
        <v>0</v>
      </c>
      <c r="AM90" s="63">
        <f t="shared" si="92"/>
        <v>0</v>
      </c>
      <c r="AN90" s="53">
        <f t="shared" si="93"/>
        <v>0</v>
      </c>
      <c r="AO90" s="54" t="str">
        <f t="shared" si="94"/>
        <v/>
      </c>
      <c r="AP90" s="85">
        <f t="shared" si="95"/>
        <v>0</v>
      </c>
      <c r="AQ90" s="63">
        <f t="shared" si="96"/>
        <v>0</v>
      </c>
      <c r="AR90" s="53">
        <f t="shared" si="97"/>
        <v>0</v>
      </c>
      <c r="AS90" s="54" t="str">
        <f t="shared" si="98"/>
        <v/>
      </c>
      <c r="AT90" s="85">
        <f t="shared" si="99"/>
        <v>0</v>
      </c>
      <c r="AU90" s="63">
        <f t="shared" si="100"/>
        <v>0</v>
      </c>
      <c r="AV90" s="53">
        <f t="shared" si="101"/>
        <v>0</v>
      </c>
      <c r="AW90" s="54" t="str">
        <f t="shared" si="102"/>
        <v/>
      </c>
      <c r="AX90" s="85">
        <f t="shared" si="103"/>
        <v>0</v>
      </c>
      <c r="AY90" s="63">
        <f t="shared" si="104"/>
        <v>0</v>
      </c>
      <c r="AZ90" s="53">
        <f t="shared" si="105"/>
        <v>0</v>
      </c>
      <c r="BA90" s="54" t="str">
        <f t="shared" si="106"/>
        <v/>
      </c>
      <c r="BB90" s="85">
        <f t="shared" si="107"/>
        <v>0</v>
      </c>
      <c r="BC90" s="63">
        <f t="shared" si="108"/>
        <v>0</v>
      </c>
      <c r="BD90" s="53">
        <f t="shared" si="109"/>
        <v>0</v>
      </c>
      <c r="BE90" s="54" t="str">
        <f t="shared" si="110"/>
        <v/>
      </c>
      <c r="BF90" s="85">
        <f t="shared" si="111"/>
        <v>0</v>
      </c>
      <c r="BG90" s="63">
        <f t="shared" si="112"/>
        <v>0</v>
      </c>
      <c r="BH90" s="53">
        <f t="shared" si="113"/>
        <v>0</v>
      </c>
      <c r="BI90" s="54" t="str">
        <f t="shared" si="114"/>
        <v/>
      </c>
      <c r="BJ90" s="85">
        <f t="shared" si="115"/>
        <v>0</v>
      </c>
      <c r="BK90" s="63">
        <f t="shared" si="116"/>
        <v>0</v>
      </c>
      <c r="BL90" s="53">
        <f t="shared" si="117"/>
        <v>0</v>
      </c>
      <c r="BM90" s="54" t="str">
        <f t="shared" si="118"/>
        <v/>
      </c>
      <c r="BN90" s="85">
        <f t="shared" si="119"/>
        <v>0</v>
      </c>
      <c r="BO90" s="63">
        <f t="shared" si="120"/>
        <v>0</v>
      </c>
      <c r="BP90" s="53">
        <f t="shared" si="121"/>
        <v>0</v>
      </c>
      <c r="BQ90" s="54" t="str">
        <f t="shared" si="122"/>
        <v/>
      </c>
      <c r="BR90" s="85">
        <f t="shared" si="123"/>
        <v>0</v>
      </c>
      <c r="BS90" s="60">
        <f t="shared" si="68"/>
        <v>0</v>
      </c>
      <c r="BT90" s="59">
        <f t="shared" si="69"/>
        <v>0</v>
      </c>
      <c r="BU90" s="57"/>
      <c r="BV90" s="44"/>
      <c r="BZ90" s="44"/>
      <c r="CA90" s="44"/>
      <c r="CB90" s="44"/>
      <c r="CC90" s="274">
        <f t="shared" si="125"/>
        <v>0</v>
      </c>
      <c r="CD90" s="280" t="str">
        <f t="shared" si="126"/>
        <v>청년외</v>
      </c>
      <c r="CE90" s="44"/>
    </row>
    <row r="91" spans="1:83" ht="16.5" hidden="1" customHeight="1">
      <c r="A91" s="23">
        <f t="shared" si="124"/>
        <v>87</v>
      </c>
      <c r="B91" s="143" t="s">
        <v>5</v>
      </c>
      <c r="C91" s="169"/>
      <c r="D91" s="170"/>
      <c r="E91" s="156" t="str">
        <f t="shared" si="70"/>
        <v/>
      </c>
      <c r="F91" s="30" t="str">
        <f t="shared" si="71"/>
        <v/>
      </c>
      <c r="G91" s="31" t="str">
        <f t="shared" si="72"/>
        <v/>
      </c>
      <c r="H91" s="147" t="str">
        <f t="shared" si="73"/>
        <v/>
      </c>
      <c r="I91" s="150"/>
      <c r="J91" s="151"/>
      <c r="K91" s="33" t="str">
        <f t="shared" si="74"/>
        <v/>
      </c>
      <c r="L91" s="33">
        <f t="shared" si="67"/>
        <v>0</v>
      </c>
      <c r="M91" s="35" t="str">
        <f t="shared" si="75"/>
        <v/>
      </c>
      <c r="N91" s="108"/>
      <c r="O91" s="178"/>
      <c r="P91" s="179"/>
      <c r="Q91" s="194" t="s">
        <v>160</v>
      </c>
      <c r="R91" s="107" t="s">
        <v>160</v>
      </c>
      <c r="S91" s="43"/>
      <c r="T91" s="122" t="s">
        <v>160</v>
      </c>
      <c r="U91" s="122" t="s">
        <v>160</v>
      </c>
      <c r="V91" s="195" t="s">
        <v>160</v>
      </c>
      <c r="W91" s="63">
        <f t="shared" si="76"/>
        <v>0</v>
      </c>
      <c r="X91" s="53">
        <f t="shared" si="77"/>
        <v>0</v>
      </c>
      <c r="Y91" s="54" t="str">
        <f t="shared" si="78"/>
        <v/>
      </c>
      <c r="Z91" s="85">
        <f t="shared" si="79"/>
        <v>0</v>
      </c>
      <c r="AA91" s="63">
        <f t="shared" si="80"/>
        <v>0</v>
      </c>
      <c r="AB91" s="53">
        <f t="shared" si="81"/>
        <v>0</v>
      </c>
      <c r="AC91" s="54" t="str">
        <f t="shared" si="82"/>
        <v/>
      </c>
      <c r="AD91" s="85">
        <f t="shared" si="83"/>
        <v>0</v>
      </c>
      <c r="AE91" s="63">
        <f t="shared" si="84"/>
        <v>0</v>
      </c>
      <c r="AF91" s="53">
        <f t="shared" si="85"/>
        <v>0</v>
      </c>
      <c r="AG91" s="54" t="str">
        <f t="shared" si="86"/>
        <v/>
      </c>
      <c r="AH91" s="85">
        <f t="shared" si="87"/>
        <v>0</v>
      </c>
      <c r="AI91" s="63">
        <f t="shared" si="88"/>
        <v>0</v>
      </c>
      <c r="AJ91" s="53">
        <f t="shared" si="89"/>
        <v>0</v>
      </c>
      <c r="AK91" s="54" t="str">
        <f t="shared" si="90"/>
        <v/>
      </c>
      <c r="AL91" s="85">
        <f t="shared" si="91"/>
        <v>0</v>
      </c>
      <c r="AM91" s="63">
        <f t="shared" si="92"/>
        <v>0</v>
      </c>
      <c r="AN91" s="53">
        <f t="shared" si="93"/>
        <v>0</v>
      </c>
      <c r="AO91" s="54" t="str">
        <f t="shared" si="94"/>
        <v/>
      </c>
      <c r="AP91" s="85">
        <f t="shared" si="95"/>
        <v>0</v>
      </c>
      <c r="AQ91" s="63">
        <f t="shared" si="96"/>
        <v>0</v>
      </c>
      <c r="AR91" s="53">
        <f t="shared" si="97"/>
        <v>0</v>
      </c>
      <c r="AS91" s="54" t="str">
        <f t="shared" si="98"/>
        <v/>
      </c>
      <c r="AT91" s="85">
        <f t="shared" si="99"/>
        <v>0</v>
      </c>
      <c r="AU91" s="63">
        <f t="shared" si="100"/>
        <v>0</v>
      </c>
      <c r="AV91" s="53">
        <f t="shared" si="101"/>
        <v>0</v>
      </c>
      <c r="AW91" s="54" t="str">
        <f t="shared" si="102"/>
        <v/>
      </c>
      <c r="AX91" s="85">
        <f t="shared" si="103"/>
        <v>0</v>
      </c>
      <c r="AY91" s="63">
        <f t="shared" si="104"/>
        <v>0</v>
      </c>
      <c r="AZ91" s="53">
        <f t="shared" si="105"/>
        <v>0</v>
      </c>
      <c r="BA91" s="54" t="str">
        <f t="shared" si="106"/>
        <v/>
      </c>
      <c r="BB91" s="85">
        <f t="shared" si="107"/>
        <v>0</v>
      </c>
      <c r="BC91" s="63">
        <f t="shared" si="108"/>
        <v>0</v>
      </c>
      <c r="BD91" s="53">
        <f t="shared" si="109"/>
        <v>0</v>
      </c>
      <c r="BE91" s="54" t="str">
        <f t="shared" si="110"/>
        <v/>
      </c>
      <c r="BF91" s="85">
        <f t="shared" si="111"/>
        <v>0</v>
      </c>
      <c r="BG91" s="63">
        <f t="shared" si="112"/>
        <v>0</v>
      </c>
      <c r="BH91" s="53">
        <f t="shared" si="113"/>
        <v>0</v>
      </c>
      <c r="BI91" s="54" t="str">
        <f t="shared" si="114"/>
        <v/>
      </c>
      <c r="BJ91" s="85">
        <f t="shared" si="115"/>
        <v>0</v>
      </c>
      <c r="BK91" s="63">
        <f t="shared" si="116"/>
        <v>0</v>
      </c>
      <c r="BL91" s="53">
        <f t="shared" si="117"/>
        <v>0</v>
      </c>
      <c r="BM91" s="54" t="str">
        <f t="shared" si="118"/>
        <v/>
      </c>
      <c r="BN91" s="85">
        <f t="shared" si="119"/>
        <v>0</v>
      </c>
      <c r="BO91" s="63">
        <f t="shared" si="120"/>
        <v>0</v>
      </c>
      <c r="BP91" s="53">
        <f t="shared" si="121"/>
        <v>0</v>
      </c>
      <c r="BQ91" s="54" t="str">
        <f t="shared" si="122"/>
        <v/>
      </c>
      <c r="BR91" s="85">
        <f t="shared" si="123"/>
        <v>0</v>
      </c>
      <c r="BS91" s="60">
        <f t="shared" si="68"/>
        <v>0</v>
      </c>
      <c r="BT91" s="59">
        <f t="shared" si="69"/>
        <v>0</v>
      </c>
      <c r="BU91" s="57"/>
      <c r="BV91" s="44"/>
      <c r="BZ91" s="44"/>
      <c r="CA91" s="44"/>
      <c r="CB91" s="44"/>
      <c r="CC91" s="274">
        <f t="shared" si="125"/>
        <v>0</v>
      </c>
      <c r="CD91" s="280" t="str">
        <f t="shared" si="126"/>
        <v>청년외</v>
      </c>
      <c r="CE91" s="44"/>
    </row>
    <row r="92" spans="1:83" ht="16.5" hidden="1" customHeight="1">
      <c r="A92" s="23">
        <f t="shared" si="124"/>
        <v>88</v>
      </c>
      <c r="B92" s="143" t="s">
        <v>6</v>
      </c>
      <c r="C92" s="169"/>
      <c r="D92" s="170"/>
      <c r="E92" s="156" t="str">
        <f t="shared" si="70"/>
        <v/>
      </c>
      <c r="F92" s="30" t="str">
        <f t="shared" si="71"/>
        <v/>
      </c>
      <c r="G92" s="31" t="str">
        <f t="shared" si="72"/>
        <v/>
      </c>
      <c r="H92" s="147" t="str">
        <f t="shared" si="73"/>
        <v/>
      </c>
      <c r="I92" s="150"/>
      <c r="J92" s="151"/>
      <c r="K92" s="33" t="str">
        <f t="shared" si="74"/>
        <v/>
      </c>
      <c r="L92" s="33">
        <f t="shared" si="67"/>
        <v>0</v>
      </c>
      <c r="M92" s="35" t="str">
        <f t="shared" si="75"/>
        <v/>
      </c>
      <c r="N92" s="108"/>
      <c r="O92" s="178"/>
      <c r="P92" s="179"/>
      <c r="Q92" s="194" t="s">
        <v>160</v>
      </c>
      <c r="R92" s="107" t="s">
        <v>160</v>
      </c>
      <c r="S92" s="43"/>
      <c r="T92" s="122" t="s">
        <v>160</v>
      </c>
      <c r="U92" s="122" t="s">
        <v>160</v>
      </c>
      <c r="V92" s="195" t="s">
        <v>160</v>
      </c>
      <c r="W92" s="63">
        <f t="shared" si="76"/>
        <v>0</v>
      </c>
      <c r="X92" s="53">
        <f t="shared" si="77"/>
        <v>0</v>
      </c>
      <c r="Y92" s="54" t="str">
        <f t="shared" si="78"/>
        <v/>
      </c>
      <c r="Z92" s="85">
        <f t="shared" si="79"/>
        <v>0</v>
      </c>
      <c r="AA92" s="63">
        <f t="shared" si="80"/>
        <v>0</v>
      </c>
      <c r="AB92" s="53">
        <f t="shared" si="81"/>
        <v>0</v>
      </c>
      <c r="AC92" s="54" t="str">
        <f t="shared" si="82"/>
        <v/>
      </c>
      <c r="AD92" s="85">
        <f t="shared" si="83"/>
        <v>0</v>
      </c>
      <c r="AE92" s="63">
        <f t="shared" si="84"/>
        <v>0</v>
      </c>
      <c r="AF92" s="53">
        <f t="shared" si="85"/>
        <v>0</v>
      </c>
      <c r="AG92" s="54" t="str">
        <f t="shared" si="86"/>
        <v/>
      </c>
      <c r="AH92" s="85">
        <f t="shared" si="87"/>
        <v>0</v>
      </c>
      <c r="AI92" s="63">
        <f t="shared" si="88"/>
        <v>0</v>
      </c>
      <c r="AJ92" s="53">
        <f t="shared" si="89"/>
        <v>0</v>
      </c>
      <c r="AK92" s="54" t="str">
        <f t="shared" si="90"/>
        <v/>
      </c>
      <c r="AL92" s="85">
        <f t="shared" si="91"/>
        <v>0</v>
      </c>
      <c r="AM92" s="63">
        <f t="shared" si="92"/>
        <v>0</v>
      </c>
      <c r="AN92" s="53">
        <f t="shared" si="93"/>
        <v>0</v>
      </c>
      <c r="AO92" s="54" t="str">
        <f t="shared" si="94"/>
        <v/>
      </c>
      <c r="AP92" s="85">
        <f t="shared" si="95"/>
        <v>0</v>
      </c>
      <c r="AQ92" s="63">
        <f t="shared" si="96"/>
        <v>0</v>
      </c>
      <c r="AR92" s="53">
        <f t="shared" si="97"/>
        <v>0</v>
      </c>
      <c r="AS92" s="54" t="str">
        <f t="shared" si="98"/>
        <v/>
      </c>
      <c r="AT92" s="85">
        <f t="shared" si="99"/>
        <v>0</v>
      </c>
      <c r="AU92" s="63">
        <f t="shared" si="100"/>
        <v>0</v>
      </c>
      <c r="AV92" s="53">
        <f t="shared" si="101"/>
        <v>0</v>
      </c>
      <c r="AW92" s="54" t="str">
        <f t="shared" si="102"/>
        <v/>
      </c>
      <c r="AX92" s="85">
        <f t="shared" si="103"/>
        <v>0</v>
      </c>
      <c r="AY92" s="63">
        <f t="shared" si="104"/>
        <v>0</v>
      </c>
      <c r="AZ92" s="53">
        <f t="shared" si="105"/>
        <v>0</v>
      </c>
      <c r="BA92" s="54" t="str">
        <f t="shared" si="106"/>
        <v/>
      </c>
      <c r="BB92" s="85">
        <f t="shared" si="107"/>
        <v>0</v>
      </c>
      <c r="BC92" s="63">
        <f t="shared" si="108"/>
        <v>0</v>
      </c>
      <c r="BD92" s="53">
        <f t="shared" si="109"/>
        <v>0</v>
      </c>
      <c r="BE92" s="54" t="str">
        <f t="shared" si="110"/>
        <v/>
      </c>
      <c r="BF92" s="85">
        <f t="shared" si="111"/>
        <v>0</v>
      </c>
      <c r="BG92" s="63">
        <f t="shared" si="112"/>
        <v>0</v>
      </c>
      <c r="BH92" s="53">
        <f t="shared" si="113"/>
        <v>0</v>
      </c>
      <c r="BI92" s="54" t="str">
        <f t="shared" si="114"/>
        <v/>
      </c>
      <c r="BJ92" s="85">
        <f t="shared" si="115"/>
        <v>0</v>
      </c>
      <c r="BK92" s="63">
        <f t="shared" si="116"/>
        <v>0</v>
      </c>
      <c r="BL92" s="53">
        <f t="shared" si="117"/>
        <v>0</v>
      </c>
      <c r="BM92" s="54" t="str">
        <f t="shared" si="118"/>
        <v/>
      </c>
      <c r="BN92" s="85">
        <f t="shared" si="119"/>
        <v>0</v>
      </c>
      <c r="BO92" s="63">
        <f t="shared" si="120"/>
        <v>0</v>
      </c>
      <c r="BP92" s="53">
        <f t="shared" si="121"/>
        <v>0</v>
      </c>
      <c r="BQ92" s="54" t="str">
        <f t="shared" si="122"/>
        <v/>
      </c>
      <c r="BR92" s="85">
        <f t="shared" si="123"/>
        <v>0</v>
      </c>
      <c r="BS92" s="60">
        <f t="shared" si="68"/>
        <v>0</v>
      </c>
      <c r="BT92" s="59">
        <f t="shared" si="69"/>
        <v>0</v>
      </c>
      <c r="BU92" s="57"/>
      <c r="BV92" s="44"/>
      <c r="BZ92" s="44"/>
      <c r="CA92" s="44"/>
      <c r="CB92" s="44"/>
      <c r="CC92" s="274">
        <f t="shared" si="125"/>
        <v>0</v>
      </c>
      <c r="CD92" s="280" t="str">
        <f t="shared" si="126"/>
        <v>청년외</v>
      </c>
      <c r="CE92" s="44"/>
    </row>
    <row r="93" spans="1:83" ht="16.5" hidden="1" customHeight="1">
      <c r="A93" s="23">
        <f t="shared" si="124"/>
        <v>89</v>
      </c>
      <c r="B93" s="143" t="s">
        <v>7</v>
      </c>
      <c r="C93" s="169"/>
      <c r="D93" s="170"/>
      <c r="E93" s="156" t="str">
        <f t="shared" si="70"/>
        <v/>
      </c>
      <c r="F93" s="30" t="str">
        <f t="shared" si="71"/>
        <v/>
      </c>
      <c r="G93" s="31" t="str">
        <f t="shared" si="72"/>
        <v/>
      </c>
      <c r="H93" s="147" t="str">
        <f t="shared" si="73"/>
        <v/>
      </c>
      <c r="I93" s="150"/>
      <c r="J93" s="151"/>
      <c r="K93" s="33" t="str">
        <f t="shared" si="74"/>
        <v/>
      </c>
      <c r="L93" s="33">
        <f t="shared" si="67"/>
        <v>0</v>
      </c>
      <c r="M93" s="35" t="str">
        <f t="shared" si="75"/>
        <v/>
      </c>
      <c r="N93" s="108"/>
      <c r="O93" s="178"/>
      <c r="P93" s="179"/>
      <c r="Q93" s="194" t="s">
        <v>160</v>
      </c>
      <c r="R93" s="107" t="s">
        <v>160</v>
      </c>
      <c r="S93" s="43"/>
      <c r="T93" s="122" t="s">
        <v>160</v>
      </c>
      <c r="U93" s="122" t="s">
        <v>160</v>
      </c>
      <c r="V93" s="195" t="s">
        <v>160</v>
      </c>
      <c r="W93" s="63">
        <f t="shared" si="76"/>
        <v>0</v>
      </c>
      <c r="X93" s="53">
        <f t="shared" si="77"/>
        <v>0</v>
      </c>
      <c r="Y93" s="54" t="str">
        <f t="shared" si="78"/>
        <v/>
      </c>
      <c r="Z93" s="85">
        <f t="shared" si="79"/>
        <v>0</v>
      </c>
      <c r="AA93" s="63">
        <f t="shared" si="80"/>
        <v>0</v>
      </c>
      <c r="AB93" s="53">
        <f t="shared" si="81"/>
        <v>0</v>
      </c>
      <c r="AC93" s="54" t="str">
        <f t="shared" si="82"/>
        <v/>
      </c>
      <c r="AD93" s="85">
        <f t="shared" si="83"/>
        <v>0</v>
      </c>
      <c r="AE93" s="63">
        <f t="shared" si="84"/>
        <v>0</v>
      </c>
      <c r="AF93" s="53">
        <f t="shared" si="85"/>
        <v>0</v>
      </c>
      <c r="AG93" s="54" t="str">
        <f t="shared" si="86"/>
        <v/>
      </c>
      <c r="AH93" s="85">
        <f t="shared" si="87"/>
        <v>0</v>
      </c>
      <c r="AI93" s="63">
        <f t="shared" si="88"/>
        <v>0</v>
      </c>
      <c r="AJ93" s="53">
        <f t="shared" si="89"/>
        <v>0</v>
      </c>
      <c r="AK93" s="54" t="str">
        <f t="shared" si="90"/>
        <v/>
      </c>
      <c r="AL93" s="85">
        <f t="shared" si="91"/>
        <v>0</v>
      </c>
      <c r="AM93" s="63">
        <f t="shared" si="92"/>
        <v>0</v>
      </c>
      <c r="AN93" s="53">
        <f t="shared" si="93"/>
        <v>0</v>
      </c>
      <c r="AO93" s="54" t="str">
        <f t="shared" si="94"/>
        <v/>
      </c>
      <c r="AP93" s="85">
        <f t="shared" si="95"/>
        <v>0</v>
      </c>
      <c r="AQ93" s="63">
        <f t="shared" si="96"/>
        <v>0</v>
      </c>
      <c r="AR93" s="53">
        <f t="shared" si="97"/>
        <v>0</v>
      </c>
      <c r="AS93" s="54" t="str">
        <f t="shared" si="98"/>
        <v/>
      </c>
      <c r="AT93" s="85">
        <f t="shared" si="99"/>
        <v>0</v>
      </c>
      <c r="AU93" s="63">
        <f t="shared" si="100"/>
        <v>0</v>
      </c>
      <c r="AV93" s="53">
        <f t="shared" si="101"/>
        <v>0</v>
      </c>
      <c r="AW93" s="54" t="str">
        <f t="shared" si="102"/>
        <v/>
      </c>
      <c r="AX93" s="85">
        <f t="shared" si="103"/>
        <v>0</v>
      </c>
      <c r="AY93" s="63">
        <f t="shared" si="104"/>
        <v>0</v>
      </c>
      <c r="AZ93" s="53">
        <f t="shared" si="105"/>
        <v>0</v>
      </c>
      <c r="BA93" s="54" t="str">
        <f t="shared" si="106"/>
        <v/>
      </c>
      <c r="BB93" s="85">
        <f t="shared" si="107"/>
        <v>0</v>
      </c>
      <c r="BC93" s="63">
        <f t="shared" si="108"/>
        <v>0</v>
      </c>
      <c r="BD93" s="53">
        <f t="shared" si="109"/>
        <v>0</v>
      </c>
      <c r="BE93" s="54" t="str">
        <f t="shared" si="110"/>
        <v/>
      </c>
      <c r="BF93" s="85">
        <f t="shared" si="111"/>
        <v>0</v>
      </c>
      <c r="BG93" s="63">
        <f t="shared" si="112"/>
        <v>0</v>
      </c>
      <c r="BH93" s="53">
        <f t="shared" si="113"/>
        <v>0</v>
      </c>
      <c r="BI93" s="54" t="str">
        <f t="shared" si="114"/>
        <v/>
      </c>
      <c r="BJ93" s="85">
        <f t="shared" si="115"/>
        <v>0</v>
      </c>
      <c r="BK93" s="63">
        <f t="shared" si="116"/>
        <v>0</v>
      </c>
      <c r="BL93" s="53">
        <f t="shared" si="117"/>
        <v>0</v>
      </c>
      <c r="BM93" s="54" t="str">
        <f t="shared" si="118"/>
        <v/>
      </c>
      <c r="BN93" s="85">
        <f t="shared" si="119"/>
        <v>0</v>
      </c>
      <c r="BO93" s="63">
        <f t="shared" si="120"/>
        <v>0</v>
      </c>
      <c r="BP93" s="53">
        <f t="shared" si="121"/>
        <v>0</v>
      </c>
      <c r="BQ93" s="54" t="str">
        <f t="shared" si="122"/>
        <v/>
      </c>
      <c r="BR93" s="85">
        <f t="shared" si="123"/>
        <v>0</v>
      </c>
      <c r="BS93" s="60">
        <f t="shared" si="68"/>
        <v>0</v>
      </c>
      <c r="BT93" s="59">
        <f t="shared" si="69"/>
        <v>0</v>
      </c>
      <c r="BU93" s="57"/>
      <c r="BV93" s="44"/>
      <c r="BZ93" s="44"/>
      <c r="CA93" s="44"/>
      <c r="CB93" s="44"/>
      <c r="CC93" s="274">
        <f t="shared" si="125"/>
        <v>0</v>
      </c>
      <c r="CD93" s="280" t="str">
        <f t="shared" si="126"/>
        <v>청년외</v>
      </c>
      <c r="CE93" s="44"/>
    </row>
    <row r="94" spans="1:83" ht="16.5" hidden="1" customHeight="1">
      <c r="A94" s="23">
        <f t="shared" si="124"/>
        <v>90</v>
      </c>
      <c r="B94" s="143" t="s">
        <v>2</v>
      </c>
      <c r="C94" s="169"/>
      <c r="D94" s="170"/>
      <c r="E94" s="156" t="str">
        <f t="shared" si="70"/>
        <v/>
      </c>
      <c r="F94" s="30" t="str">
        <f t="shared" si="71"/>
        <v/>
      </c>
      <c r="G94" s="31" t="str">
        <f t="shared" si="72"/>
        <v/>
      </c>
      <c r="H94" s="147" t="str">
        <f t="shared" si="73"/>
        <v/>
      </c>
      <c r="I94" s="150"/>
      <c r="J94" s="151"/>
      <c r="K94" s="33" t="str">
        <f t="shared" si="74"/>
        <v/>
      </c>
      <c r="L94" s="33">
        <f t="shared" si="67"/>
        <v>0</v>
      </c>
      <c r="M94" s="35" t="str">
        <f t="shared" si="75"/>
        <v/>
      </c>
      <c r="N94" s="108"/>
      <c r="O94" s="178"/>
      <c r="P94" s="179"/>
      <c r="Q94" s="194" t="s">
        <v>160</v>
      </c>
      <c r="R94" s="107" t="s">
        <v>160</v>
      </c>
      <c r="S94" s="43"/>
      <c r="T94" s="122" t="s">
        <v>160</v>
      </c>
      <c r="U94" s="122" t="s">
        <v>160</v>
      </c>
      <c r="V94" s="195" t="s">
        <v>160</v>
      </c>
      <c r="W94" s="63">
        <f t="shared" si="76"/>
        <v>0</v>
      </c>
      <c r="X94" s="53">
        <f t="shared" si="77"/>
        <v>0</v>
      </c>
      <c r="Y94" s="54" t="str">
        <f t="shared" si="78"/>
        <v/>
      </c>
      <c r="Z94" s="85">
        <f t="shared" si="79"/>
        <v>0</v>
      </c>
      <c r="AA94" s="63">
        <f t="shared" si="80"/>
        <v>0</v>
      </c>
      <c r="AB94" s="53">
        <f t="shared" si="81"/>
        <v>0</v>
      </c>
      <c r="AC94" s="54" t="str">
        <f t="shared" si="82"/>
        <v/>
      </c>
      <c r="AD94" s="85">
        <f t="shared" si="83"/>
        <v>0</v>
      </c>
      <c r="AE94" s="63">
        <f t="shared" si="84"/>
        <v>0</v>
      </c>
      <c r="AF94" s="53">
        <f t="shared" si="85"/>
        <v>0</v>
      </c>
      <c r="AG94" s="54" t="str">
        <f t="shared" si="86"/>
        <v/>
      </c>
      <c r="AH94" s="85">
        <f t="shared" si="87"/>
        <v>0</v>
      </c>
      <c r="AI94" s="63">
        <f t="shared" si="88"/>
        <v>0</v>
      </c>
      <c r="AJ94" s="53">
        <f t="shared" si="89"/>
        <v>0</v>
      </c>
      <c r="AK94" s="54" t="str">
        <f t="shared" si="90"/>
        <v/>
      </c>
      <c r="AL94" s="85">
        <f t="shared" si="91"/>
        <v>0</v>
      </c>
      <c r="AM94" s="63">
        <f t="shared" si="92"/>
        <v>0</v>
      </c>
      <c r="AN94" s="53">
        <f t="shared" si="93"/>
        <v>0</v>
      </c>
      <c r="AO94" s="54" t="str">
        <f t="shared" si="94"/>
        <v/>
      </c>
      <c r="AP94" s="85">
        <f t="shared" si="95"/>
        <v>0</v>
      </c>
      <c r="AQ94" s="63">
        <f t="shared" si="96"/>
        <v>0</v>
      </c>
      <c r="AR94" s="53">
        <f t="shared" si="97"/>
        <v>0</v>
      </c>
      <c r="AS94" s="54" t="str">
        <f t="shared" si="98"/>
        <v/>
      </c>
      <c r="AT94" s="85">
        <f t="shared" si="99"/>
        <v>0</v>
      </c>
      <c r="AU94" s="63">
        <f t="shared" si="100"/>
        <v>0</v>
      </c>
      <c r="AV94" s="53">
        <f t="shared" si="101"/>
        <v>0</v>
      </c>
      <c r="AW94" s="54" t="str">
        <f t="shared" si="102"/>
        <v/>
      </c>
      <c r="AX94" s="85">
        <f t="shared" si="103"/>
        <v>0</v>
      </c>
      <c r="AY94" s="63">
        <f t="shared" si="104"/>
        <v>0</v>
      </c>
      <c r="AZ94" s="53">
        <f t="shared" si="105"/>
        <v>0</v>
      </c>
      <c r="BA94" s="54" t="str">
        <f t="shared" si="106"/>
        <v/>
      </c>
      <c r="BB94" s="85">
        <f t="shared" si="107"/>
        <v>0</v>
      </c>
      <c r="BC94" s="63">
        <f t="shared" si="108"/>
        <v>0</v>
      </c>
      <c r="BD94" s="53">
        <f t="shared" si="109"/>
        <v>0</v>
      </c>
      <c r="BE94" s="54" t="str">
        <f t="shared" si="110"/>
        <v/>
      </c>
      <c r="BF94" s="85">
        <f t="shared" si="111"/>
        <v>0</v>
      </c>
      <c r="BG94" s="63">
        <f t="shared" si="112"/>
        <v>0</v>
      </c>
      <c r="BH94" s="53">
        <f t="shared" si="113"/>
        <v>0</v>
      </c>
      <c r="BI94" s="54" t="str">
        <f t="shared" si="114"/>
        <v/>
      </c>
      <c r="BJ94" s="85">
        <f t="shared" si="115"/>
        <v>0</v>
      </c>
      <c r="BK94" s="63">
        <f t="shared" si="116"/>
        <v>0</v>
      </c>
      <c r="BL94" s="53">
        <f t="shared" si="117"/>
        <v>0</v>
      </c>
      <c r="BM94" s="54" t="str">
        <f t="shared" si="118"/>
        <v/>
      </c>
      <c r="BN94" s="85">
        <f t="shared" si="119"/>
        <v>0</v>
      </c>
      <c r="BO94" s="63">
        <f t="shared" si="120"/>
        <v>0</v>
      </c>
      <c r="BP94" s="53">
        <f t="shared" si="121"/>
        <v>0</v>
      </c>
      <c r="BQ94" s="54" t="str">
        <f t="shared" si="122"/>
        <v/>
      </c>
      <c r="BR94" s="85">
        <f t="shared" si="123"/>
        <v>0</v>
      </c>
      <c r="BS94" s="60">
        <f t="shared" si="68"/>
        <v>0</v>
      </c>
      <c r="BT94" s="59">
        <f t="shared" si="69"/>
        <v>0</v>
      </c>
      <c r="BU94" s="57"/>
      <c r="BV94" s="44"/>
      <c r="BZ94" s="44"/>
      <c r="CA94" s="44"/>
      <c r="CB94" s="44"/>
      <c r="CC94" s="274">
        <f t="shared" si="125"/>
        <v>0</v>
      </c>
      <c r="CD94" s="280" t="str">
        <f t="shared" si="126"/>
        <v>청년외</v>
      </c>
      <c r="CE94" s="44"/>
    </row>
    <row r="95" spans="1:83" ht="16.5" hidden="1" customHeight="1">
      <c r="A95" s="23">
        <f t="shared" si="124"/>
        <v>91</v>
      </c>
      <c r="B95" s="143" t="s">
        <v>3</v>
      </c>
      <c r="C95" s="171"/>
      <c r="D95" s="170"/>
      <c r="E95" s="156" t="str">
        <f t="shared" si="70"/>
        <v/>
      </c>
      <c r="F95" s="30" t="str">
        <f t="shared" si="71"/>
        <v/>
      </c>
      <c r="G95" s="31" t="str">
        <f t="shared" si="72"/>
        <v/>
      </c>
      <c r="H95" s="147" t="str">
        <f t="shared" si="73"/>
        <v/>
      </c>
      <c r="I95" s="152"/>
      <c r="J95" s="153"/>
      <c r="K95" s="33" t="str">
        <f t="shared" si="74"/>
        <v/>
      </c>
      <c r="L95" s="33">
        <f t="shared" si="67"/>
        <v>0</v>
      </c>
      <c r="M95" s="35" t="str">
        <f t="shared" si="75"/>
        <v/>
      </c>
      <c r="N95" s="108"/>
      <c r="O95" s="178"/>
      <c r="P95" s="179"/>
      <c r="Q95" s="194" t="s">
        <v>160</v>
      </c>
      <c r="R95" s="107" t="s">
        <v>160</v>
      </c>
      <c r="S95" s="43"/>
      <c r="T95" s="122" t="s">
        <v>160</v>
      </c>
      <c r="U95" s="122" t="s">
        <v>160</v>
      </c>
      <c r="V95" s="195" t="s">
        <v>160</v>
      </c>
      <c r="W95" s="63">
        <f t="shared" si="76"/>
        <v>0</v>
      </c>
      <c r="X95" s="53">
        <f t="shared" si="77"/>
        <v>0</v>
      </c>
      <c r="Y95" s="54" t="str">
        <f t="shared" si="78"/>
        <v/>
      </c>
      <c r="Z95" s="85">
        <f t="shared" si="79"/>
        <v>0</v>
      </c>
      <c r="AA95" s="63">
        <f t="shared" si="80"/>
        <v>0</v>
      </c>
      <c r="AB95" s="53">
        <f t="shared" si="81"/>
        <v>0</v>
      </c>
      <c r="AC95" s="54" t="str">
        <f t="shared" si="82"/>
        <v/>
      </c>
      <c r="AD95" s="85">
        <f t="shared" si="83"/>
        <v>0</v>
      </c>
      <c r="AE95" s="63">
        <f t="shared" si="84"/>
        <v>0</v>
      </c>
      <c r="AF95" s="53">
        <f t="shared" si="85"/>
        <v>0</v>
      </c>
      <c r="AG95" s="54" t="str">
        <f t="shared" si="86"/>
        <v/>
      </c>
      <c r="AH95" s="85">
        <f t="shared" si="87"/>
        <v>0</v>
      </c>
      <c r="AI95" s="63">
        <f t="shared" si="88"/>
        <v>0</v>
      </c>
      <c r="AJ95" s="53">
        <f t="shared" si="89"/>
        <v>0</v>
      </c>
      <c r="AK95" s="54" t="str">
        <f t="shared" si="90"/>
        <v/>
      </c>
      <c r="AL95" s="85">
        <f t="shared" si="91"/>
        <v>0</v>
      </c>
      <c r="AM95" s="63">
        <f t="shared" si="92"/>
        <v>0</v>
      </c>
      <c r="AN95" s="53">
        <f t="shared" si="93"/>
        <v>0</v>
      </c>
      <c r="AO95" s="54" t="str">
        <f t="shared" si="94"/>
        <v/>
      </c>
      <c r="AP95" s="85">
        <f t="shared" si="95"/>
        <v>0</v>
      </c>
      <c r="AQ95" s="63">
        <f t="shared" si="96"/>
        <v>0</v>
      </c>
      <c r="AR95" s="53">
        <f t="shared" si="97"/>
        <v>0</v>
      </c>
      <c r="AS95" s="54" t="str">
        <f t="shared" si="98"/>
        <v/>
      </c>
      <c r="AT95" s="85">
        <f t="shared" si="99"/>
        <v>0</v>
      </c>
      <c r="AU95" s="63">
        <f t="shared" si="100"/>
        <v>0</v>
      </c>
      <c r="AV95" s="53">
        <f t="shared" si="101"/>
        <v>0</v>
      </c>
      <c r="AW95" s="54" t="str">
        <f t="shared" si="102"/>
        <v/>
      </c>
      <c r="AX95" s="85">
        <f t="shared" si="103"/>
        <v>0</v>
      </c>
      <c r="AY95" s="63">
        <f t="shared" si="104"/>
        <v>0</v>
      </c>
      <c r="AZ95" s="53">
        <f t="shared" si="105"/>
        <v>0</v>
      </c>
      <c r="BA95" s="54" t="str">
        <f t="shared" si="106"/>
        <v/>
      </c>
      <c r="BB95" s="85">
        <f t="shared" si="107"/>
        <v>0</v>
      </c>
      <c r="BC95" s="63">
        <f t="shared" si="108"/>
        <v>0</v>
      </c>
      <c r="BD95" s="53">
        <f t="shared" si="109"/>
        <v>0</v>
      </c>
      <c r="BE95" s="54" t="str">
        <f t="shared" si="110"/>
        <v/>
      </c>
      <c r="BF95" s="85">
        <f t="shared" si="111"/>
        <v>0</v>
      </c>
      <c r="BG95" s="63">
        <f t="shared" si="112"/>
        <v>0</v>
      </c>
      <c r="BH95" s="53">
        <f t="shared" si="113"/>
        <v>0</v>
      </c>
      <c r="BI95" s="54" t="str">
        <f t="shared" si="114"/>
        <v/>
      </c>
      <c r="BJ95" s="85">
        <f t="shared" si="115"/>
        <v>0</v>
      </c>
      <c r="BK95" s="63">
        <f t="shared" si="116"/>
        <v>0</v>
      </c>
      <c r="BL95" s="53">
        <f t="shared" si="117"/>
        <v>0</v>
      </c>
      <c r="BM95" s="54" t="str">
        <f t="shared" si="118"/>
        <v/>
      </c>
      <c r="BN95" s="85">
        <f t="shared" si="119"/>
        <v>0</v>
      </c>
      <c r="BO95" s="63">
        <f t="shared" si="120"/>
        <v>0</v>
      </c>
      <c r="BP95" s="53">
        <f t="shared" si="121"/>
        <v>0</v>
      </c>
      <c r="BQ95" s="54" t="str">
        <f t="shared" si="122"/>
        <v/>
      </c>
      <c r="BR95" s="85">
        <f t="shared" si="123"/>
        <v>0</v>
      </c>
      <c r="BS95" s="60">
        <f t="shared" si="68"/>
        <v>0</v>
      </c>
      <c r="BT95" s="59">
        <f t="shared" si="69"/>
        <v>0</v>
      </c>
      <c r="BU95" s="57"/>
      <c r="BV95" s="44"/>
      <c r="BZ95" s="44"/>
      <c r="CA95" s="44"/>
      <c r="CB95" s="44"/>
      <c r="CC95" s="274">
        <f t="shared" si="125"/>
        <v>0</v>
      </c>
      <c r="CD95" s="280" t="str">
        <f t="shared" si="126"/>
        <v>청년외</v>
      </c>
      <c r="CE95" s="44"/>
    </row>
    <row r="96" spans="1:83" ht="16.5" hidden="1" customHeight="1">
      <c r="A96" s="23">
        <f t="shared" si="124"/>
        <v>92</v>
      </c>
      <c r="B96" s="143" t="s">
        <v>1</v>
      </c>
      <c r="C96" s="169"/>
      <c r="D96" s="170"/>
      <c r="E96" s="156" t="str">
        <f t="shared" si="70"/>
        <v/>
      </c>
      <c r="F96" s="30" t="str">
        <f t="shared" si="71"/>
        <v/>
      </c>
      <c r="G96" s="31" t="str">
        <f t="shared" si="72"/>
        <v/>
      </c>
      <c r="H96" s="147" t="str">
        <f t="shared" si="73"/>
        <v/>
      </c>
      <c r="I96" s="150"/>
      <c r="J96" s="151"/>
      <c r="K96" s="33" t="str">
        <f t="shared" si="74"/>
        <v/>
      </c>
      <c r="L96" s="33">
        <f t="shared" si="67"/>
        <v>0</v>
      </c>
      <c r="M96" s="35" t="str">
        <f t="shared" si="75"/>
        <v/>
      </c>
      <c r="N96" s="108"/>
      <c r="O96" s="178"/>
      <c r="P96" s="179"/>
      <c r="Q96" s="194" t="s">
        <v>160</v>
      </c>
      <c r="R96" s="107" t="s">
        <v>160</v>
      </c>
      <c r="S96" s="43"/>
      <c r="T96" s="122" t="s">
        <v>160</v>
      </c>
      <c r="U96" s="122" t="s">
        <v>160</v>
      </c>
      <c r="V96" s="195" t="s">
        <v>160</v>
      </c>
      <c r="W96" s="63">
        <f t="shared" si="76"/>
        <v>0</v>
      </c>
      <c r="X96" s="53">
        <f t="shared" si="77"/>
        <v>0</v>
      </c>
      <c r="Y96" s="54" t="str">
        <f t="shared" si="78"/>
        <v/>
      </c>
      <c r="Z96" s="85">
        <f t="shared" si="79"/>
        <v>0</v>
      </c>
      <c r="AA96" s="63">
        <f t="shared" si="80"/>
        <v>0</v>
      </c>
      <c r="AB96" s="53">
        <f t="shared" si="81"/>
        <v>0</v>
      </c>
      <c r="AC96" s="54" t="str">
        <f t="shared" si="82"/>
        <v/>
      </c>
      <c r="AD96" s="85">
        <f t="shared" si="83"/>
        <v>0</v>
      </c>
      <c r="AE96" s="63">
        <f t="shared" si="84"/>
        <v>0</v>
      </c>
      <c r="AF96" s="53">
        <f t="shared" si="85"/>
        <v>0</v>
      </c>
      <c r="AG96" s="54" t="str">
        <f t="shared" si="86"/>
        <v/>
      </c>
      <c r="AH96" s="85">
        <f t="shared" si="87"/>
        <v>0</v>
      </c>
      <c r="AI96" s="63">
        <f t="shared" si="88"/>
        <v>0</v>
      </c>
      <c r="AJ96" s="53">
        <f t="shared" si="89"/>
        <v>0</v>
      </c>
      <c r="AK96" s="54" t="str">
        <f t="shared" si="90"/>
        <v/>
      </c>
      <c r="AL96" s="85">
        <f t="shared" si="91"/>
        <v>0</v>
      </c>
      <c r="AM96" s="63">
        <f t="shared" si="92"/>
        <v>0</v>
      </c>
      <c r="AN96" s="53">
        <f t="shared" si="93"/>
        <v>0</v>
      </c>
      <c r="AO96" s="54" t="str">
        <f t="shared" si="94"/>
        <v/>
      </c>
      <c r="AP96" s="85">
        <f t="shared" si="95"/>
        <v>0</v>
      </c>
      <c r="AQ96" s="63">
        <f t="shared" si="96"/>
        <v>0</v>
      </c>
      <c r="AR96" s="53">
        <f t="shared" si="97"/>
        <v>0</v>
      </c>
      <c r="AS96" s="54" t="str">
        <f t="shared" si="98"/>
        <v/>
      </c>
      <c r="AT96" s="85">
        <f t="shared" si="99"/>
        <v>0</v>
      </c>
      <c r="AU96" s="63">
        <f t="shared" si="100"/>
        <v>0</v>
      </c>
      <c r="AV96" s="53">
        <f t="shared" si="101"/>
        <v>0</v>
      </c>
      <c r="AW96" s="54" t="str">
        <f t="shared" si="102"/>
        <v/>
      </c>
      <c r="AX96" s="85">
        <f t="shared" si="103"/>
        <v>0</v>
      </c>
      <c r="AY96" s="63">
        <f t="shared" si="104"/>
        <v>0</v>
      </c>
      <c r="AZ96" s="53">
        <f t="shared" si="105"/>
        <v>0</v>
      </c>
      <c r="BA96" s="54" t="str">
        <f t="shared" si="106"/>
        <v/>
      </c>
      <c r="BB96" s="85">
        <f t="shared" si="107"/>
        <v>0</v>
      </c>
      <c r="BC96" s="63">
        <f t="shared" si="108"/>
        <v>0</v>
      </c>
      <c r="BD96" s="53">
        <f t="shared" si="109"/>
        <v>0</v>
      </c>
      <c r="BE96" s="54" t="str">
        <f t="shared" si="110"/>
        <v/>
      </c>
      <c r="BF96" s="85">
        <f t="shared" si="111"/>
        <v>0</v>
      </c>
      <c r="BG96" s="63">
        <f t="shared" si="112"/>
        <v>0</v>
      </c>
      <c r="BH96" s="53">
        <f t="shared" si="113"/>
        <v>0</v>
      </c>
      <c r="BI96" s="54" t="str">
        <f t="shared" si="114"/>
        <v/>
      </c>
      <c r="BJ96" s="85">
        <f t="shared" si="115"/>
        <v>0</v>
      </c>
      <c r="BK96" s="63">
        <f t="shared" si="116"/>
        <v>0</v>
      </c>
      <c r="BL96" s="53">
        <f t="shared" si="117"/>
        <v>0</v>
      </c>
      <c r="BM96" s="54" t="str">
        <f t="shared" si="118"/>
        <v/>
      </c>
      <c r="BN96" s="85">
        <f t="shared" si="119"/>
        <v>0</v>
      </c>
      <c r="BO96" s="63">
        <f t="shared" si="120"/>
        <v>0</v>
      </c>
      <c r="BP96" s="53">
        <f t="shared" si="121"/>
        <v>0</v>
      </c>
      <c r="BQ96" s="54" t="str">
        <f t="shared" si="122"/>
        <v/>
      </c>
      <c r="BR96" s="85">
        <f t="shared" si="123"/>
        <v>0</v>
      </c>
      <c r="BS96" s="60">
        <f t="shared" si="68"/>
        <v>0</v>
      </c>
      <c r="BT96" s="59">
        <f t="shared" si="69"/>
        <v>0</v>
      </c>
      <c r="BU96" s="57"/>
      <c r="BV96" s="44"/>
      <c r="BZ96" s="44"/>
      <c r="CA96" s="44"/>
      <c r="CB96" s="44"/>
      <c r="CC96" s="274">
        <f t="shared" si="125"/>
        <v>0</v>
      </c>
      <c r="CD96" s="280" t="str">
        <f t="shared" si="126"/>
        <v>청년외</v>
      </c>
      <c r="CE96" s="44"/>
    </row>
    <row r="97" spans="1:87" ht="16.5" hidden="1" customHeight="1" thickBot="1">
      <c r="A97" s="23">
        <f t="shared" si="124"/>
        <v>93</v>
      </c>
      <c r="B97" s="143" t="s">
        <v>4</v>
      </c>
      <c r="C97" s="169"/>
      <c r="D97" s="170"/>
      <c r="E97" s="156" t="str">
        <f t="shared" si="70"/>
        <v/>
      </c>
      <c r="F97" s="30" t="str">
        <f t="shared" si="71"/>
        <v/>
      </c>
      <c r="G97" s="31" t="str">
        <f t="shared" si="72"/>
        <v/>
      </c>
      <c r="H97" s="147" t="str">
        <f t="shared" si="73"/>
        <v/>
      </c>
      <c r="I97" s="150"/>
      <c r="J97" s="151"/>
      <c r="K97" s="33" t="str">
        <f t="shared" si="74"/>
        <v/>
      </c>
      <c r="L97" s="33">
        <f t="shared" si="67"/>
        <v>0</v>
      </c>
      <c r="M97" s="35" t="str">
        <f t="shared" si="75"/>
        <v/>
      </c>
      <c r="N97" s="108"/>
      <c r="O97" s="180"/>
      <c r="P97" s="181"/>
      <c r="Q97" s="194" t="s">
        <v>160</v>
      </c>
      <c r="R97" s="107" t="s">
        <v>160</v>
      </c>
      <c r="S97" s="43"/>
      <c r="T97" s="122" t="s">
        <v>160</v>
      </c>
      <c r="U97" s="122" t="s">
        <v>160</v>
      </c>
      <c r="V97" s="195" t="s">
        <v>160</v>
      </c>
      <c r="W97" s="63">
        <f t="shared" si="76"/>
        <v>0</v>
      </c>
      <c r="X97" s="53">
        <f t="shared" si="77"/>
        <v>0</v>
      </c>
      <c r="Y97" s="54" t="str">
        <f t="shared" si="78"/>
        <v/>
      </c>
      <c r="Z97" s="85">
        <f t="shared" si="79"/>
        <v>0</v>
      </c>
      <c r="AA97" s="63">
        <f t="shared" si="80"/>
        <v>0</v>
      </c>
      <c r="AB97" s="53">
        <f t="shared" si="81"/>
        <v>0</v>
      </c>
      <c r="AC97" s="54" t="str">
        <f t="shared" si="82"/>
        <v/>
      </c>
      <c r="AD97" s="85">
        <f t="shared" si="83"/>
        <v>0</v>
      </c>
      <c r="AE97" s="63">
        <f t="shared" si="84"/>
        <v>0</v>
      </c>
      <c r="AF97" s="53">
        <f t="shared" si="85"/>
        <v>0</v>
      </c>
      <c r="AG97" s="54" t="str">
        <f t="shared" si="86"/>
        <v/>
      </c>
      <c r="AH97" s="85">
        <f t="shared" si="87"/>
        <v>0</v>
      </c>
      <c r="AI97" s="63">
        <f t="shared" si="88"/>
        <v>0</v>
      </c>
      <c r="AJ97" s="53">
        <f t="shared" si="89"/>
        <v>0</v>
      </c>
      <c r="AK97" s="54" t="str">
        <f t="shared" si="90"/>
        <v/>
      </c>
      <c r="AL97" s="85">
        <f t="shared" si="91"/>
        <v>0</v>
      </c>
      <c r="AM97" s="63">
        <f t="shared" si="92"/>
        <v>0</v>
      </c>
      <c r="AN97" s="53">
        <f t="shared" si="93"/>
        <v>0</v>
      </c>
      <c r="AO97" s="54" t="str">
        <f t="shared" si="94"/>
        <v/>
      </c>
      <c r="AP97" s="85">
        <f t="shared" si="95"/>
        <v>0</v>
      </c>
      <c r="AQ97" s="63">
        <f t="shared" si="96"/>
        <v>0</v>
      </c>
      <c r="AR97" s="53">
        <f t="shared" si="97"/>
        <v>0</v>
      </c>
      <c r="AS97" s="54" t="str">
        <f t="shared" si="98"/>
        <v/>
      </c>
      <c r="AT97" s="85">
        <f t="shared" si="99"/>
        <v>0</v>
      </c>
      <c r="AU97" s="63">
        <f t="shared" si="100"/>
        <v>0</v>
      </c>
      <c r="AV97" s="53">
        <f t="shared" si="101"/>
        <v>0</v>
      </c>
      <c r="AW97" s="54" t="str">
        <f t="shared" si="102"/>
        <v/>
      </c>
      <c r="AX97" s="85">
        <f t="shared" si="103"/>
        <v>0</v>
      </c>
      <c r="AY97" s="63">
        <f t="shared" si="104"/>
        <v>0</v>
      </c>
      <c r="AZ97" s="53">
        <f t="shared" si="105"/>
        <v>0</v>
      </c>
      <c r="BA97" s="54" t="str">
        <f t="shared" si="106"/>
        <v/>
      </c>
      <c r="BB97" s="85">
        <f t="shared" si="107"/>
        <v>0</v>
      </c>
      <c r="BC97" s="63">
        <f t="shared" si="108"/>
        <v>0</v>
      </c>
      <c r="BD97" s="53">
        <f t="shared" si="109"/>
        <v>0</v>
      </c>
      <c r="BE97" s="54" t="str">
        <f t="shared" si="110"/>
        <v/>
      </c>
      <c r="BF97" s="85">
        <f t="shared" si="111"/>
        <v>0</v>
      </c>
      <c r="BG97" s="63">
        <f t="shared" si="112"/>
        <v>0</v>
      </c>
      <c r="BH97" s="53">
        <f t="shared" si="113"/>
        <v>0</v>
      </c>
      <c r="BI97" s="54" t="str">
        <f t="shared" si="114"/>
        <v/>
      </c>
      <c r="BJ97" s="85">
        <f t="shared" si="115"/>
        <v>0</v>
      </c>
      <c r="BK97" s="63">
        <f t="shared" si="116"/>
        <v>0</v>
      </c>
      <c r="BL97" s="53">
        <f t="shared" si="117"/>
        <v>0</v>
      </c>
      <c r="BM97" s="54" t="str">
        <f t="shared" si="118"/>
        <v/>
      </c>
      <c r="BN97" s="85">
        <f t="shared" si="119"/>
        <v>0</v>
      </c>
      <c r="BO97" s="63">
        <f t="shared" si="120"/>
        <v>0</v>
      </c>
      <c r="BP97" s="53">
        <f t="shared" si="121"/>
        <v>0</v>
      </c>
      <c r="BQ97" s="54" t="str">
        <f t="shared" si="122"/>
        <v/>
      </c>
      <c r="BR97" s="85">
        <f t="shared" si="123"/>
        <v>0</v>
      </c>
      <c r="BS97" s="60">
        <f t="shared" si="68"/>
        <v>0</v>
      </c>
      <c r="BT97" s="59">
        <f t="shared" si="69"/>
        <v>0</v>
      </c>
      <c r="BU97" s="57"/>
      <c r="BV97" s="44"/>
      <c r="BZ97" s="44"/>
      <c r="CA97" s="44"/>
      <c r="CB97" s="44"/>
      <c r="CC97" s="274">
        <f t="shared" si="125"/>
        <v>0</v>
      </c>
      <c r="CD97" s="280" t="str">
        <f t="shared" si="126"/>
        <v>청년외</v>
      </c>
      <c r="CE97" s="44"/>
    </row>
    <row r="98" spans="1:87" ht="16.5" hidden="1" customHeight="1">
      <c r="A98" s="23">
        <f t="shared" si="124"/>
        <v>94</v>
      </c>
      <c r="B98" s="143" t="s">
        <v>5</v>
      </c>
      <c r="C98" s="169"/>
      <c r="D98" s="170"/>
      <c r="E98" s="156" t="str">
        <f t="shared" si="70"/>
        <v/>
      </c>
      <c r="F98" s="30" t="str">
        <f t="shared" si="71"/>
        <v/>
      </c>
      <c r="G98" s="31" t="str">
        <f t="shared" si="72"/>
        <v/>
      </c>
      <c r="H98" s="147" t="str">
        <f t="shared" si="73"/>
        <v/>
      </c>
      <c r="I98" s="150"/>
      <c r="J98" s="151"/>
      <c r="K98" s="33" t="str">
        <f t="shared" si="74"/>
        <v/>
      </c>
      <c r="L98" s="33">
        <f t="shared" si="67"/>
        <v>0</v>
      </c>
      <c r="M98" s="35" t="str">
        <f t="shared" si="75"/>
        <v/>
      </c>
      <c r="N98" s="108"/>
      <c r="O98" s="178"/>
      <c r="P98" s="179"/>
      <c r="Q98" s="194" t="s">
        <v>160</v>
      </c>
      <c r="R98" s="107" t="s">
        <v>160</v>
      </c>
      <c r="S98" s="43"/>
      <c r="T98" s="122" t="s">
        <v>160</v>
      </c>
      <c r="U98" s="122" t="s">
        <v>160</v>
      </c>
      <c r="V98" s="195" t="s">
        <v>160</v>
      </c>
      <c r="W98" s="63">
        <f t="shared" si="76"/>
        <v>0</v>
      </c>
      <c r="X98" s="53">
        <f t="shared" si="77"/>
        <v>0</v>
      </c>
      <c r="Y98" s="54" t="str">
        <f t="shared" si="78"/>
        <v/>
      </c>
      <c r="Z98" s="85">
        <f t="shared" si="79"/>
        <v>0</v>
      </c>
      <c r="AA98" s="63">
        <f t="shared" si="80"/>
        <v>0</v>
      </c>
      <c r="AB98" s="53">
        <f t="shared" si="81"/>
        <v>0</v>
      </c>
      <c r="AC98" s="54" t="str">
        <f t="shared" si="82"/>
        <v/>
      </c>
      <c r="AD98" s="85">
        <f t="shared" si="83"/>
        <v>0</v>
      </c>
      <c r="AE98" s="63">
        <f t="shared" si="84"/>
        <v>0</v>
      </c>
      <c r="AF98" s="53">
        <f t="shared" si="85"/>
        <v>0</v>
      </c>
      <c r="AG98" s="54" t="str">
        <f t="shared" si="86"/>
        <v/>
      </c>
      <c r="AH98" s="85">
        <f t="shared" si="87"/>
        <v>0</v>
      </c>
      <c r="AI98" s="63">
        <f t="shared" si="88"/>
        <v>0</v>
      </c>
      <c r="AJ98" s="53">
        <f t="shared" si="89"/>
        <v>0</v>
      </c>
      <c r="AK98" s="54" t="str">
        <f t="shared" si="90"/>
        <v/>
      </c>
      <c r="AL98" s="85">
        <f t="shared" si="91"/>
        <v>0</v>
      </c>
      <c r="AM98" s="63">
        <f t="shared" si="92"/>
        <v>0</v>
      </c>
      <c r="AN98" s="53">
        <f t="shared" si="93"/>
        <v>0</v>
      </c>
      <c r="AO98" s="54" t="str">
        <f t="shared" si="94"/>
        <v/>
      </c>
      <c r="AP98" s="85">
        <f t="shared" si="95"/>
        <v>0</v>
      </c>
      <c r="AQ98" s="63">
        <f t="shared" si="96"/>
        <v>0</v>
      </c>
      <c r="AR98" s="53">
        <f t="shared" si="97"/>
        <v>0</v>
      </c>
      <c r="AS98" s="54" t="str">
        <f t="shared" si="98"/>
        <v/>
      </c>
      <c r="AT98" s="85">
        <f t="shared" si="99"/>
        <v>0</v>
      </c>
      <c r="AU98" s="63">
        <f t="shared" si="100"/>
        <v>0</v>
      </c>
      <c r="AV98" s="53">
        <f t="shared" si="101"/>
        <v>0</v>
      </c>
      <c r="AW98" s="54" t="str">
        <f t="shared" si="102"/>
        <v/>
      </c>
      <c r="AX98" s="85">
        <f t="shared" si="103"/>
        <v>0</v>
      </c>
      <c r="AY98" s="63">
        <f t="shared" si="104"/>
        <v>0</v>
      </c>
      <c r="AZ98" s="53">
        <f t="shared" si="105"/>
        <v>0</v>
      </c>
      <c r="BA98" s="54" t="str">
        <f t="shared" si="106"/>
        <v/>
      </c>
      <c r="BB98" s="85">
        <f t="shared" si="107"/>
        <v>0</v>
      </c>
      <c r="BC98" s="63">
        <f t="shared" si="108"/>
        <v>0</v>
      </c>
      <c r="BD98" s="53">
        <f t="shared" si="109"/>
        <v>0</v>
      </c>
      <c r="BE98" s="54" t="str">
        <f t="shared" si="110"/>
        <v/>
      </c>
      <c r="BF98" s="85">
        <f t="shared" si="111"/>
        <v>0</v>
      </c>
      <c r="BG98" s="63">
        <f t="shared" si="112"/>
        <v>0</v>
      </c>
      <c r="BH98" s="53">
        <f t="shared" si="113"/>
        <v>0</v>
      </c>
      <c r="BI98" s="54" t="str">
        <f t="shared" si="114"/>
        <v/>
      </c>
      <c r="BJ98" s="85">
        <f t="shared" si="115"/>
        <v>0</v>
      </c>
      <c r="BK98" s="63">
        <f t="shared" si="116"/>
        <v>0</v>
      </c>
      <c r="BL98" s="53">
        <f t="shared" si="117"/>
        <v>0</v>
      </c>
      <c r="BM98" s="54" t="str">
        <f t="shared" si="118"/>
        <v/>
      </c>
      <c r="BN98" s="85">
        <f t="shared" si="119"/>
        <v>0</v>
      </c>
      <c r="BO98" s="63">
        <f t="shared" si="120"/>
        <v>0</v>
      </c>
      <c r="BP98" s="53">
        <f t="shared" si="121"/>
        <v>0</v>
      </c>
      <c r="BQ98" s="54" t="str">
        <f t="shared" si="122"/>
        <v/>
      </c>
      <c r="BR98" s="85">
        <f t="shared" si="123"/>
        <v>0</v>
      </c>
      <c r="BS98" s="60">
        <f t="shared" si="68"/>
        <v>0</v>
      </c>
      <c r="BT98" s="59">
        <f t="shared" si="69"/>
        <v>0</v>
      </c>
      <c r="BU98" s="57"/>
      <c r="BV98" s="44"/>
      <c r="BZ98" s="44"/>
      <c r="CA98" s="44"/>
      <c r="CB98" s="44"/>
      <c r="CC98" s="274">
        <f t="shared" si="125"/>
        <v>0</v>
      </c>
      <c r="CD98" s="280" t="str">
        <f t="shared" si="126"/>
        <v>청년외</v>
      </c>
      <c r="CE98" s="44"/>
    </row>
    <row r="99" spans="1:87" ht="16.5" hidden="1" customHeight="1">
      <c r="A99" s="23">
        <f t="shared" si="124"/>
        <v>95</v>
      </c>
      <c r="B99" s="143" t="s">
        <v>6</v>
      </c>
      <c r="C99" s="169"/>
      <c r="D99" s="170"/>
      <c r="E99" s="156" t="str">
        <f t="shared" si="70"/>
        <v/>
      </c>
      <c r="F99" s="30" t="str">
        <f t="shared" si="71"/>
        <v/>
      </c>
      <c r="G99" s="31" t="str">
        <f t="shared" si="72"/>
        <v/>
      </c>
      <c r="H99" s="147" t="str">
        <f t="shared" si="73"/>
        <v/>
      </c>
      <c r="I99" s="150"/>
      <c r="J99" s="151"/>
      <c r="K99" s="33" t="str">
        <f t="shared" si="74"/>
        <v/>
      </c>
      <c r="L99" s="33">
        <f t="shared" si="67"/>
        <v>0</v>
      </c>
      <c r="M99" s="35" t="str">
        <f t="shared" si="75"/>
        <v/>
      </c>
      <c r="N99" s="108"/>
      <c r="O99" s="178"/>
      <c r="P99" s="179"/>
      <c r="Q99" s="194" t="s">
        <v>160</v>
      </c>
      <c r="R99" s="107" t="s">
        <v>160</v>
      </c>
      <c r="S99" s="43"/>
      <c r="T99" s="122" t="s">
        <v>160</v>
      </c>
      <c r="U99" s="122" t="s">
        <v>160</v>
      </c>
      <c r="V99" s="195" t="s">
        <v>160</v>
      </c>
      <c r="W99" s="63">
        <f t="shared" si="76"/>
        <v>0</v>
      </c>
      <c r="X99" s="53">
        <f t="shared" si="77"/>
        <v>0</v>
      </c>
      <c r="Y99" s="54" t="str">
        <f t="shared" si="78"/>
        <v/>
      </c>
      <c r="Z99" s="85">
        <f t="shared" si="79"/>
        <v>0</v>
      </c>
      <c r="AA99" s="63">
        <f t="shared" si="80"/>
        <v>0</v>
      </c>
      <c r="AB99" s="53">
        <f t="shared" si="81"/>
        <v>0</v>
      </c>
      <c r="AC99" s="54" t="str">
        <f t="shared" si="82"/>
        <v/>
      </c>
      <c r="AD99" s="85">
        <f t="shared" si="83"/>
        <v>0</v>
      </c>
      <c r="AE99" s="63">
        <f t="shared" si="84"/>
        <v>0</v>
      </c>
      <c r="AF99" s="53">
        <f t="shared" si="85"/>
        <v>0</v>
      </c>
      <c r="AG99" s="54" t="str">
        <f t="shared" si="86"/>
        <v/>
      </c>
      <c r="AH99" s="85">
        <f t="shared" si="87"/>
        <v>0</v>
      </c>
      <c r="AI99" s="63">
        <f t="shared" si="88"/>
        <v>0</v>
      </c>
      <c r="AJ99" s="53">
        <f t="shared" si="89"/>
        <v>0</v>
      </c>
      <c r="AK99" s="54" t="str">
        <f t="shared" si="90"/>
        <v/>
      </c>
      <c r="AL99" s="85">
        <f t="shared" si="91"/>
        <v>0</v>
      </c>
      <c r="AM99" s="63">
        <f t="shared" si="92"/>
        <v>0</v>
      </c>
      <c r="AN99" s="53">
        <f t="shared" si="93"/>
        <v>0</v>
      </c>
      <c r="AO99" s="54" t="str">
        <f t="shared" si="94"/>
        <v/>
      </c>
      <c r="AP99" s="85">
        <f t="shared" si="95"/>
        <v>0</v>
      </c>
      <c r="AQ99" s="63">
        <f t="shared" si="96"/>
        <v>0</v>
      </c>
      <c r="AR99" s="53">
        <f t="shared" si="97"/>
        <v>0</v>
      </c>
      <c r="AS99" s="54" t="str">
        <f t="shared" si="98"/>
        <v/>
      </c>
      <c r="AT99" s="85">
        <f t="shared" si="99"/>
        <v>0</v>
      </c>
      <c r="AU99" s="63">
        <f t="shared" si="100"/>
        <v>0</v>
      </c>
      <c r="AV99" s="53">
        <f t="shared" si="101"/>
        <v>0</v>
      </c>
      <c r="AW99" s="54" t="str">
        <f t="shared" si="102"/>
        <v/>
      </c>
      <c r="AX99" s="85">
        <f t="shared" si="103"/>
        <v>0</v>
      </c>
      <c r="AY99" s="63">
        <f t="shared" si="104"/>
        <v>0</v>
      </c>
      <c r="AZ99" s="53">
        <f t="shared" si="105"/>
        <v>0</v>
      </c>
      <c r="BA99" s="54" t="str">
        <f t="shared" si="106"/>
        <v/>
      </c>
      <c r="BB99" s="85">
        <f t="shared" si="107"/>
        <v>0</v>
      </c>
      <c r="BC99" s="63">
        <f t="shared" si="108"/>
        <v>0</v>
      </c>
      <c r="BD99" s="53">
        <f t="shared" si="109"/>
        <v>0</v>
      </c>
      <c r="BE99" s="54" t="str">
        <f t="shared" si="110"/>
        <v/>
      </c>
      <c r="BF99" s="85">
        <f t="shared" si="111"/>
        <v>0</v>
      </c>
      <c r="BG99" s="63">
        <f t="shared" si="112"/>
        <v>0</v>
      </c>
      <c r="BH99" s="53">
        <f t="shared" si="113"/>
        <v>0</v>
      </c>
      <c r="BI99" s="54" t="str">
        <f t="shared" si="114"/>
        <v/>
      </c>
      <c r="BJ99" s="85">
        <f t="shared" si="115"/>
        <v>0</v>
      </c>
      <c r="BK99" s="63">
        <f t="shared" si="116"/>
        <v>0</v>
      </c>
      <c r="BL99" s="53">
        <f t="shared" si="117"/>
        <v>0</v>
      </c>
      <c r="BM99" s="54" t="str">
        <f t="shared" si="118"/>
        <v/>
      </c>
      <c r="BN99" s="85">
        <f t="shared" si="119"/>
        <v>0</v>
      </c>
      <c r="BO99" s="63">
        <f t="shared" si="120"/>
        <v>0</v>
      </c>
      <c r="BP99" s="53">
        <f t="shared" si="121"/>
        <v>0</v>
      </c>
      <c r="BQ99" s="54" t="str">
        <f t="shared" si="122"/>
        <v/>
      </c>
      <c r="BR99" s="85">
        <f t="shared" si="123"/>
        <v>0</v>
      </c>
      <c r="BS99" s="60">
        <f t="shared" si="68"/>
        <v>0</v>
      </c>
      <c r="BT99" s="59">
        <f t="shared" si="69"/>
        <v>0</v>
      </c>
      <c r="BU99" s="57"/>
      <c r="BV99" s="44"/>
      <c r="BZ99" s="44"/>
      <c r="CA99" s="44"/>
      <c r="CB99" s="44"/>
      <c r="CC99" s="274">
        <f t="shared" si="125"/>
        <v>0</v>
      </c>
      <c r="CD99" s="280" t="str">
        <f t="shared" si="126"/>
        <v>청년외</v>
      </c>
      <c r="CE99" s="44"/>
    </row>
    <row r="100" spans="1:87" ht="16.5" hidden="1" customHeight="1">
      <c r="A100" s="23">
        <f t="shared" si="124"/>
        <v>96</v>
      </c>
      <c r="B100" s="143" t="s">
        <v>7</v>
      </c>
      <c r="C100" s="169"/>
      <c r="D100" s="170"/>
      <c r="E100" s="156" t="str">
        <f t="shared" si="70"/>
        <v/>
      </c>
      <c r="F100" s="30" t="str">
        <f t="shared" si="71"/>
        <v/>
      </c>
      <c r="G100" s="31" t="str">
        <f t="shared" si="72"/>
        <v/>
      </c>
      <c r="H100" s="147" t="str">
        <f t="shared" si="73"/>
        <v/>
      </c>
      <c r="I100" s="150"/>
      <c r="J100" s="151"/>
      <c r="K100" s="33" t="str">
        <f t="shared" si="74"/>
        <v/>
      </c>
      <c r="L100" s="33">
        <f t="shared" si="67"/>
        <v>0</v>
      </c>
      <c r="M100" s="35" t="str">
        <f t="shared" si="75"/>
        <v/>
      </c>
      <c r="N100" s="108"/>
      <c r="O100" s="178"/>
      <c r="P100" s="179"/>
      <c r="Q100" s="194" t="s">
        <v>160</v>
      </c>
      <c r="R100" s="107" t="s">
        <v>160</v>
      </c>
      <c r="S100" s="43"/>
      <c r="T100" s="122" t="s">
        <v>160</v>
      </c>
      <c r="U100" s="122" t="s">
        <v>160</v>
      </c>
      <c r="V100" s="195" t="s">
        <v>160</v>
      </c>
      <c r="W100" s="63">
        <f t="shared" si="76"/>
        <v>0</v>
      </c>
      <c r="X100" s="53">
        <f t="shared" si="77"/>
        <v>0</v>
      </c>
      <c r="Y100" s="54" t="str">
        <f t="shared" si="78"/>
        <v/>
      </c>
      <c r="Z100" s="85">
        <f t="shared" si="79"/>
        <v>0</v>
      </c>
      <c r="AA100" s="63">
        <f t="shared" si="80"/>
        <v>0</v>
      </c>
      <c r="AB100" s="53">
        <f t="shared" si="81"/>
        <v>0</v>
      </c>
      <c r="AC100" s="54" t="str">
        <f t="shared" si="82"/>
        <v/>
      </c>
      <c r="AD100" s="85">
        <f t="shared" si="83"/>
        <v>0</v>
      </c>
      <c r="AE100" s="63">
        <f t="shared" si="84"/>
        <v>0</v>
      </c>
      <c r="AF100" s="53">
        <f t="shared" si="85"/>
        <v>0</v>
      </c>
      <c r="AG100" s="54" t="str">
        <f t="shared" si="86"/>
        <v/>
      </c>
      <c r="AH100" s="85">
        <f t="shared" si="87"/>
        <v>0</v>
      </c>
      <c r="AI100" s="63">
        <f t="shared" si="88"/>
        <v>0</v>
      </c>
      <c r="AJ100" s="53">
        <f t="shared" si="89"/>
        <v>0</v>
      </c>
      <c r="AK100" s="54" t="str">
        <f t="shared" si="90"/>
        <v/>
      </c>
      <c r="AL100" s="85">
        <f t="shared" si="91"/>
        <v>0</v>
      </c>
      <c r="AM100" s="63">
        <f t="shared" si="92"/>
        <v>0</v>
      </c>
      <c r="AN100" s="53">
        <f t="shared" si="93"/>
        <v>0</v>
      </c>
      <c r="AO100" s="54" t="str">
        <f t="shared" si="94"/>
        <v/>
      </c>
      <c r="AP100" s="85">
        <f t="shared" si="95"/>
        <v>0</v>
      </c>
      <c r="AQ100" s="63">
        <f t="shared" si="96"/>
        <v>0</v>
      </c>
      <c r="AR100" s="53">
        <f t="shared" si="97"/>
        <v>0</v>
      </c>
      <c r="AS100" s="54" t="str">
        <f t="shared" si="98"/>
        <v/>
      </c>
      <c r="AT100" s="85">
        <f t="shared" si="99"/>
        <v>0</v>
      </c>
      <c r="AU100" s="63">
        <f t="shared" si="100"/>
        <v>0</v>
      </c>
      <c r="AV100" s="53">
        <f t="shared" si="101"/>
        <v>0</v>
      </c>
      <c r="AW100" s="54" t="str">
        <f t="shared" si="102"/>
        <v/>
      </c>
      <c r="AX100" s="85">
        <f t="shared" si="103"/>
        <v>0</v>
      </c>
      <c r="AY100" s="63">
        <f t="shared" si="104"/>
        <v>0</v>
      </c>
      <c r="AZ100" s="53">
        <f t="shared" si="105"/>
        <v>0</v>
      </c>
      <c r="BA100" s="54" t="str">
        <f t="shared" si="106"/>
        <v/>
      </c>
      <c r="BB100" s="85">
        <f t="shared" si="107"/>
        <v>0</v>
      </c>
      <c r="BC100" s="63">
        <f t="shared" si="108"/>
        <v>0</v>
      </c>
      <c r="BD100" s="53">
        <f t="shared" si="109"/>
        <v>0</v>
      </c>
      <c r="BE100" s="54" t="str">
        <f t="shared" si="110"/>
        <v/>
      </c>
      <c r="BF100" s="85">
        <f t="shared" si="111"/>
        <v>0</v>
      </c>
      <c r="BG100" s="63">
        <f t="shared" si="112"/>
        <v>0</v>
      </c>
      <c r="BH100" s="53">
        <f t="shared" si="113"/>
        <v>0</v>
      </c>
      <c r="BI100" s="54" t="str">
        <f t="shared" si="114"/>
        <v/>
      </c>
      <c r="BJ100" s="85">
        <f t="shared" si="115"/>
        <v>0</v>
      </c>
      <c r="BK100" s="63">
        <f t="shared" si="116"/>
        <v>0</v>
      </c>
      <c r="BL100" s="53">
        <f t="shared" si="117"/>
        <v>0</v>
      </c>
      <c r="BM100" s="54" t="str">
        <f t="shared" si="118"/>
        <v/>
      </c>
      <c r="BN100" s="85">
        <f t="shared" si="119"/>
        <v>0</v>
      </c>
      <c r="BO100" s="63">
        <f t="shared" si="120"/>
        <v>0</v>
      </c>
      <c r="BP100" s="53">
        <f t="shared" si="121"/>
        <v>0</v>
      </c>
      <c r="BQ100" s="54" t="str">
        <f t="shared" si="122"/>
        <v/>
      </c>
      <c r="BR100" s="85">
        <f t="shared" si="123"/>
        <v>0</v>
      </c>
      <c r="BS100" s="60">
        <f t="shared" si="68"/>
        <v>0</v>
      </c>
      <c r="BT100" s="59">
        <f t="shared" si="69"/>
        <v>0</v>
      </c>
      <c r="BU100" s="57"/>
      <c r="BV100" s="44"/>
      <c r="BZ100" s="44"/>
      <c r="CA100" s="44"/>
      <c r="CB100" s="44"/>
      <c r="CC100" s="274">
        <f t="shared" si="125"/>
        <v>0</v>
      </c>
      <c r="CD100" s="280" t="str">
        <f t="shared" si="126"/>
        <v>청년외</v>
      </c>
      <c r="CE100" s="44"/>
    </row>
    <row r="101" spans="1:87" ht="16.5" hidden="1" customHeight="1">
      <c r="A101" s="23">
        <f t="shared" si="124"/>
        <v>97</v>
      </c>
      <c r="B101" s="143" t="s">
        <v>2</v>
      </c>
      <c r="C101" s="169"/>
      <c r="D101" s="170"/>
      <c r="E101" s="156" t="str">
        <f t="shared" si="70"/>
        <v/>
      </c>
      <c r="F101" s="30" t="str">
        <f t="shared" si="71"/>
        <v/>
      </c>
      <c r="G101" s="31" t="str">
        <f t="shared" si="72"/>
        <v/>
      </c>
      <c r="H101" s="147" t="str">
        <f t="shared" si="73"/>
        <v/>
      </c>
      <c r="I101" s="150"/>
      <c r="J101" s="151"/>
      <c r="K101" s="33" t="str">
        <f t="shared" si="74"/>
        <v/>
      </c>
      <c r="L101" s="33">
        <f t="shared" si="67"/>
        <v>0</v>
      </c>
      <c r="M101" s="35" t="str">
        <f t="shared" si="75"/>
        <v/>
      </c>
      <c r="N101" s="108"/>
      <c r="O101" s="178"/>
      <c r="P101" s="179"/>
      <c r="Q101" s="194" t="s">
        <v>160</v>
      </c>
      <c r="R101" s="107" t="s">
        <v>160</v>
      </c>
      <c r="S101" s="43"/>
      <c r="T101" s="122" t="s">
        <v>160</v>
      </c>
      <c r="U101" s="122" t="s">
        <v>160</v>
      </c>
      <c r="V101" s="195" t="s">
        <v>160</v>
      </c>
      <c r="W101" s="63">
        <f t="shared" si="76"/>
        <v>0</v>
      </c>
      <c r="X101" s="53">
        <f t="shared" si="77"/>
        <v>0</v>
      </c>
      <c r="Y101" s="54" t="str">
        <f t="shared" si="78"/>
        <v/>
      </c>
      <c r="Z101" s="85">
        <f t="shared" si="79"/>
        <v>0</v>
      </c>
      <c r="AA101" s="63">
        <f t="shared" si="80"/>
        <v>0</v>
      </c>
      <c r="AB101" s="53">
        <f t="shared" si="81"/>
        <v>0</v>
      </c>
      <c r="AC101" s="54" t="str">
        <f t="shared" si="82"/>
        <v/>
      </c>
      <c r="AD101" s="85">
        <f t="shared" si="83"/>
        <v>0</v>
      </c>
      <c r="AE101" s="63">
        <f t="shared" si="84"/>
        <v>0</v>
      </c>
      <c r="AF101" s="53">
        <f t="shared" si="85"/>
        <v>0</v>
      </c>
      <c r="AG101" s="54" t="str">
        <f t="shared" si="86"/>
        <v/>
      </c>
      <c r="AH101" s="85">
        <f t="shared" si="87"/>
        <v>0</v>
      </c>
      <c r="AI101" s="63">
        <f t="shared" si="88"/>
        <v>0</v>
      </c>
      <c r="AJ101" s="53">
        <f t="shared" si="89"/>
        <v>0</v>
      </c>
      <c r="AK101" s="54" t="str">
        <f t="shared" si="90"/>
        <v/>
      </c>
      <c r="AL101" s="85">
        <f t="shared" si="91"/>
        <v>0</v>
      </c>
      <c r="AM101" s="63">
        <f t="shared" si="92"/>
        <v>0</v>
      </c>
      <c r="AN101" s="53">
        <f t="shared" si="93"/>
        <v>0</v>
      </c>
      <c r="AO101" s="54" t="str">
        <f t="shared" si="94"/>
        <v/>
      </c>
      <c r="AP101" s="85">
        <f t="shared" si="95"/>
        <v>0</v>
      </c>
      <c r="AQ101" s="63">
        <f t="shared" si="96"/>
        <v>0</v>
      </c>
      <c r="AR101" s="53">
        <f t="shared" si="97"/>
        <v>0</v>
      </c>
      <c r="AS101" s="54" t="str">
        <f t="shared" si="98"/>
        <v/>
      </c>
      <c r="AT101" s="85">
        <f t="shared" si="99"/>
        <v>0</v>
      </c>
      <c r="AU101" s="63">
        <f t="shared" si="100"/>
        <v>0</v>
      </c>
      <c r="AV101" s="53">
        <f t="shared" si="101"/>
        <v>0</v>
      </c>
      <c r="AW101" s="54" t="str">
        <f t="shared" si="102"/>
        <v/>
      </c>
      <c r="AX101" s="85">
        <f t="shared" si="103"/>
        <v>0</v>
      </c>
      <c r="AY101" s="63">
        <f t="shared" si="104"/>
        <v>0</v>
      </c>
      <c r="AZ101" s="53">
        <f t="shared" si="105"/>
        <v>0</v>
      </c>
      <c r="BA101" s="54" t="str">
        <f t="shared" si="106"/>
        <v/>
      </c>
      <c r="BB101" s="85">
        <f t="shared" si="107"/>
        <v>0</v>
      </c>
      <c r="BC101" s="63">
        <f t="shared" si="108"/>
        <v>0</v>
      </c>
      <c r="BD101" s="53">
        <f t="shared" si="109"/>
        <v>0</v>
      </c>
      <c r="BE101" s="54" t="str">
        <f t="shared" si="110"/>
        <v/>
      </c>
      <c r="BF101" s="85">
        <f t="shared" si="111"/>
        <v>0</v>
      </c>
      <c r="BG101" s="63">
        <f t="shared" si="112"/>
        <v>0</v>
      </c>
      <c r="BH101" s="53">
        <f t="shared" si="113"/>
        <v>0</v>
      </c>
      <c r="BI101" s="54" t="str">
        <f t="shared" si="114"/>
        <v/>
      </c>
      <c r="BJ101" s="85">
        <f t="shared" si="115"/>
        <v>0</v>
      </c>
      <c r="BK101" s="63">
        <f t="shared" si="116"/>
        <v>0</v>
      </c>
      <c r="BL101" s="53">
        <f t="shared" si="117"/>
        <v>0</v>
      </c>
      <c r="BM101" s="54" t="str">
        <f t="shared" si="118"/>
        <v/>
      </c>
      <c r="BN101" s="85">
        <f t="shared" si="119"/>
        <v>0</v>
      </c>
      <c r="BO101" s="63">
        <f t="shared" si="120"/>
        <v>0</v>
      </c>
      <c r="BP101" s="53">
        <f t="shared" si="121"/>
        <v>0</v>
      </c>
      <c r="BQ101" s="54" t="str">
        <f t="shared" si="122"/>
        <v/>
      </c>
      <c r="BR101" s="85">
        <f t="shared" si="123"/>
        <v>0</v>
      </c>
      <c r="BS101" s="60">
        <f t="shared" si="68"/>
        <v>0</v>
      </c>
      <c r="BT101" s="59">
        <f t="shared" si="69"/>
        <v>0</v>
      </c>
      <c r="BU101" s="57"/>
      <c r="BV101" s="44"/>
      <c r="BZ101" s="44"/>
      <c r="CA101" s="44"/>
      <c r="CB101" s="44"/>
      <c r="CC101" s="274">
        <f t="shared" si="125"/>
        <v>0</v>
      </c>
      <c r="CD101" s="280" t="str">
        <f t="shared" si="126"/>
        <v>청년외</v>
      </c>
      <c r="CE101" s="44"/>
    </row>
    <row r="102" spans="1:87" ht="16.5" hidden="1" customHeight="1">
      <c r="A102" s="23">
        <f t="shared" si="124"/>
        <v>98</v>
      </c>
      <c r="B102" s="143" t="s">
        <v>3</v>
      </c>
      <c r="C102" s="171"/>
      <c r="D102" s="170"/>
      <c r="E102" s="156" t="str">
        <f t="shared" si="70"/>
        <v/>
      </c>
      <c r="F102" s="30" t="str">
        <f t="shared" si="71"/>
        <v/>
      </c>
      <c r="G102" s="31" t="str">
        <f t="shared" si="72"/>
        <v/>
      </c>
      <c r="H102" s="147" t="str">
        <f t="shared" si="73"/>
        <v/>
      </c>
      <c r="I102" s="152"/>
      <c r="J102" s="153"/>
      <c r="K102" s="33" t="str">
        <f t="shared" si="74"/>
        <v/>
      </c>
      <c r="L102" s="33">
        <f t="shared" si="67"/>
        <v>0</v>
      </c>
      <c r="M102" s="35" t="str">
        <f t="shared" si="75"/>
        <v/>
      </c>
      <c r="N102" s="108"/>
      <c r="O102" s="178"/>
      <c r="P102" s="179"/>
      <c r="Q102" s="194" t="s">
        <v>160</v>
      </c>
      <c r="R102" s="107" t="s">
        <v>160</v>
      </c>
      <c r="S102" s="43"/>
      <c r="T102" s="122" t="s">
        <v>160</v>
      </c>
      <c r="U102" s="122" t="s">
        <v>160</v>
      </c>
      <c r="V102" s="195" t="s">
        <v>160</v>
      </c>
      <c r="W102" s="63">
        <f t="shared" si="76"/>
        <v>0</v>
      </c>
      <c r="X102" s="53">
        <f t="shared" si="77"/>
        <v>0</v>
      </c>
      <c r="Y102" s="54" t="str">
        <f t="shared" si="78"/>
        <v/>
      </c>
      <c r="Z102" s="85">
        <f t="shared" si="79"/>
        <v>0</v>
      </c>
      <c r="AA102" s="63">
        <f t="shared" si="80"/>
        <v>0</v>
      </c>
      <c r="AB102" s="53">
        <f t="shared" si="81"/>
        <v>0</v>
      </c>
      <c r="AC102" s="54" t="str">
        <f t="shared" si="82"/>
        <v/>
      </c>
      <c r="AD102" s="85">
        <f t="shared" si="83"/>
        <v>0</v>
      </c>
      <c r="AE102" s="63">
        <f t="shared" si="84"/>
        <v>0</v>
      </c>
      <c r="AF102" s="53">
        <f t="shared" si="85"/>
        <v>0</v>
      </c>
      <c r="AG102" s="54" t="str">
        <f t="shared" si="86"/>
        <v/>
      </c>
      <c r="AH102" s="85">
        <f t="shared" si="87"/>
        <v>0</v>
      </c>
      <c r="AI102" s="63">
        <f t="shared" si="88"/>
        <v>0</v>
      </c>
      <c r="AJ102" s="53">
        <f t="shared" si="89"/>
        <v>0</v>
      </c>
      <c r="AK102" s="54" t="str">
        <f t="shared" si="90"/>
        <v/>
      </c>
      <c r="AL102" s="85">
        <f t="shared" si="91"/>
        <v>0</v>
      </c>
      <c r="AM102" s="63">
        <f t="shared" si="92"/>
        <v>0</v>
      </c>
      <c r="AN102" s="53">
        <f t="shared" si="93"/>
        <v>0</v>
      </c>
      <c r="AO102" s="54" t="str">
        <f t="shared" si="94"/>
        <v/>
      </c>
      <c r="AP102" s="85">
        <f t="shared" si="95"/>
        <v>0</v>
      </c>
      <c r="AQ102" s="63">
        <f t="shared" si="96"/>
        <v>0</v>
      </c>
      <c r="AR102" s="53">
        <f t="shared" si="97"/>
        <v>0</v>
      </c>
      <c r="AS102" s="54" t="str">
        <f t="shared" si="98"/>
        <v/>
      </c>
      <c r="AT102" s="85">
        <f t="shared" si="99"/>
        <v>0</v>
      </c>
      <c r="AU102" s="63">
        <f t="shared" si="100"/>
        <v>0</v>
      </c>
      <c r="AV102" s="53">
        <f t="shared" si="101"/>
        <v>0</v>
      </c>
      <c r="AW102" s="54" t="str">
        <f t="shared" si="102"/>
        <v/>
      </c>
      <c r="AX102" s="85">
        <f t="shared" si="103"/>
        <v>0</v>
      </c>
      <c r="AY102" s="63">
        <f t="shared" si="104"/>
        <v>0</v>
      </c>
      <c r="AZ102" s="53">
        <f t="shared" si="105"/>
        <v>0</v>
      </c>
      <c r="BA102" s="54" t="str">
        <f t="shared" si="106"/>
        <v/>
      </c>
      <c r="BB102" s="85">
        <f t="shared" si="107"/>
        <v>0</v>
      </c>
      <c r="BC102" s="63">
        <f t="shared" si="108"/>
        <v>0</v>
      </c>
      <c r="BD102" s="53">
        <f t="shared" si="109"/>
        <v>0</v>
      </c>
      <c r="BE102" s="54" t="str">
        <f t="shared" si="110"/>
        <v/>
      </c>
      <c r="BF102" s="85">
        <f t="shared" si="111"/>
        <v>0</v>
      </c>
      <c r="BG102" s="63">
        <f t="shared" si="112"/>
        <v>0</v>
      </c>
      <c r="BH102" s="53">
        <f t="shared" si="113"/>
        <v>0</v>
      </c>
      <c r="BI102" s="54" t="str">
        <f t="shared" si="114"/>
        <v/>
      </c>
      <c r="BJ102" s="85">
        <f t="shared" si="115"/>
        <v>0</v>
      </c>
      <c r="BK102" s="63">
        <f t="shared" si="116"/>
        <v>0</v>
      </c>
      <c r="BL102" s="53">
        <f t="shared" si="117"/>
        <v>0</v>
      </c>
      <c r="BM102" s="54" t="str">
        <f t="shared" si="118"/>
        <v/>
      </c>
      <c r="BN102" s="85">
        <f t="shared" si="119"/>
        <v>0</v>
      </c>
      <c r="BO102" s="63">
        <f t="shared" si="120"/>
        <v>0</v>
      </c>
      <c r="BP102" s="53">
        <f t="shared" si="121"/>
        <v>0</v>
      </c>
      <c r="BQ102" s="54" t="str">
        <f t="shared" si="122"/>
        <v/>
      </c>
      <c r="BR102" s="85">
        <f t="shared" si="123"/>
        <v>0</v>
      </c>
      <c r="BS102" s="60">
        <f t="shared" si="68"/>
        <v>0</v>
      </c>
      <c r="BT102" s="59">
        <f t="shared" si="69"/>
        <v>0</v>
      </c>
      <c r="BU102" s="57"/>
      <c r="BV102" s="44"/>
      <c r="BZ102" s="44"/>
      <c r="CA102" s="44"/>
      <c r="CB102" s="44"/>
      <c r="CC102" s="274">
        <f t="shared" si="125"/>
        <v>0</v>
      </c>
      <c r="CD102" s="280" t="str">
        <f t="shared" si="126"/>
        <v>청년외</v>
      </c>
      <c r="CE102" s="44"/>
    </row>
    <row r="103" spans="1:87" ht="16.5" hidden="1" customHeight="1">
      <c r="A103" s="23">
        <f t="shared" si="124"/>
        <v>99</v>
      </c>
      <c r="B103" s="143" t="s">
        <v>1</v>
      </c>
      <c r="C103" s="169"/>
      <c r="D103" s="170"/>
      <c r="E103" s="156" t="str">
        <f t="shared" si="70"/>
        <v/>
      </c>
      <c r="F103" s="30" t="str">
        <f t="shared" si="71"/>
        <v/>
      </c>
      <c r="G103" s="31" t="str">
        <f t="shared" si="72"/>
        <v/>
      </c>
      <c r="H103" s="147" t="str">
        <f t="shared" si="73"/>
        <v/>
      </c>
      <c r="I103" s="150"/>
      <c r="J103" s="151"/>
      <c r="K103" s="33" t="str">
        <f t="shared" si="74"/>
        <v/>
      </c>
      <c r="L103" s="33">
        <f t="shared" si="67"/>
        <v>0</v>
      </c>
      <c r="M103" s="35" t="str">
        <f t="shared" si="75"/>
        <v/>
      </c>
      <c r="N103" s="108"/>
      <c r="O103" s="178"/>
      <c r="P103" s="179"/>
      <c r="Q103" s="194" t="s">
        <v>160</v>
      </c>
      <c r="R103" s="107" t="s">
        <v>160</v>
      </c>
      <c r="S103" s="43"/>
      <c r="T103" s="122" t="s">
        <v>160</v>
      </c>
      <c r="U103" s="122" t="s">
        <v>160</v>
      </c>
      <c r="V103" s="195" t="s">
        <v>160</v>
      </c>
      <c r="W103" s="63">
        <f t="shared" si="76"/>
        <v>0</v>
      </c>
      <c r="X103" s="53">
        <f t="shared" si="77"/>
        <v>0</v>
      </c>
      <c r="Y103" s="54" t="str">
        <f t="shared" si="78"/>
        <v/>
      </c>
      <c r="Z103" s="85">
        <f t="shared" si="79"/>
        <v>0</v>
      </c>
      <c r="AA103" s="63">
        <f t="shared" si="80"/>
        <v>0</v>
      </c>
      <c r="AB103" s="53">
        <f t="shared" si="81"/>
        <v>0</v>
      </c>
      <c r="AC103" s="54" t="str">
        <f t="shared" si="82"/>
        <v/>
      </c>
      <c r="AD103" s="85">
        <f t="shared" si="83"/>
        <v>0</v>
      </c>
      <c r="AE103" s="63">
        <f t="shared" si="84"/>
        <v>0</v>
      </c>
      <c r="AF103" s="53">
        <f t="shared" si="85"/>
        <v>0</v>
      </c>
      <c r="AG103" s="54" t="str">
        <f t="shared" si="86"/>
        <v/>
      </c>
      <c r="AH103" s="85">
        <f t="shared" si="87"/>
        <v>0</v>
      </c>
      <c r="AI103" s="63">
        <f t="shared" si="88"/>
        <v>0</v>
      </c>
      <c r="AJ103" s="53">
        <f t="shared" si="89"/>
        <v>0</v>
      </c>
      <c r="AK103" s="54" t="str">
        <f t="shared" si="90"/>
        <v/>
      </c>
      <c r="AL103" s="85">
        <f t="shared" si="91"/>
        <v>0</v>
      </c>
      <c r="AM103" s="63">
        <f t="shared" si="92"/>
        <v>0</v>
      </c>
      <c r="AN103" s="53">
        <f t="shared" si="93"/>
        <v>0</v>
      </c>
      <c r="AO103" s="54" t="str">
        <f t="shared" si="94"/>
        <v/>
      </c>
      <c r="AP103" s="85">
        <f t="shared" si="95"/>
        <v>0</v>
      </c>
      <c r="AQ103" s="63">
        <f t="shared" si="96"/>
        <v>0</v>
      </c>
      <c r="AR103" s="53">
        <f t="shared" si="97"/>
        <v>0</v>
      </c>
      <c r="AS103" s="54" t="str">
        <f t="shared" si="98"/>
        <v/>
      </c>
      <c r="AT103" s="85">
        <f t="shared" si="99"/>
        <v>0</v>
      </c>
      <c r="AU103" s="63">
        <f t="shared" si="100"/>
        <v>0</v>
      </c>
      <c r="AV103" s="53">
        <f t="shared" si="101"/>
        <v>0</v>
      </c>
      <c r="AW103" s="54" t="str">
        <f t="shared" si="102"/>
        <v/>
      </c>
      <c r="AX103" s="85">
        <f t="shared" si="103"/>
        <v>0</v>
      </c>
      <c r="AY103" s="63">
        <f t="shared" si="104"/>
        <v>0</v>
      </c>
      <c r="AZ103" s="53">
        <f t="shared" si="105"/>
        <v>0</v>
      </c>
      <c r="BA103" s="54" t="str">
        <f t="shared" si="106"/>
        <v/>
      </c>
      <c r="BB103" s="85">
        <f t="shared" si="107"/>
        <v>0</v>
      </c>
      <c r="BC103" s="63">
        <f t="shared" si="108"/>
        <v>0</v>
      </c>
      <c r="BD103" s="53">
        <f t="shared" si="109"/>
        <v>0</v>
      </c>
      <c r="BE103" s="54" t="str">
        <f t="shared" si="110"/>
        <v/>
      </c>
      <c r="BF103" s="85">
        <f t="shared" si="111"/>
        <v>0</v>
      </c>
      <c r="BG103" s="63">
        <f t="shared" si="112"/>
        <v>0</v>
      </c>
      <c r="BH103" s="53">
        <f t="shared" si="113"/>
        <v>0</v>
      </c>
      <c r="BI103" s="54" t="str">
        <f t="shared" si="114"/>
        <v/>
      </c>
      <c r="BJ103" s="85">
        <f t="shared" si="115"/>
        <v>0</v>
      </c>
      <c r="BK103" s="63">
        <f t="shared" si="116"/>
        <v>0</v>
      </c>
      <c r="BL103" s="53">
        <f t="shared" si="117"/>
        <v>0</v>
      </c>
      <c r="BM103" s="54" t="str">
        <f t="shared" si="118"/>
        <v/>
      </c>
      <c r="BN103" s="85">
        <f t="shared" si="119"/>
        <v>0</v>
      </c>
      <c r="BO103" s="63">
        <f t="shared" si="120"/>
        <v>0</v>
      </c>
      <c r="BP103" s="53">
        <f t="shared" si="121"/>
        <v>0</v>
      </c>
      <c r="BQ103" s="54" t="str">
        <f t="shared" si="122"/>
        <v/>
      </c>
      <c r="BR103" s="85">
        <f t="shared" si="123"/>
        <v>0</v>
      </c>
      <c r="BS103" s="60">
        <f t="shared" si="68"/>
        <v>0</v>
      </c>
      <c r="BT103" s="59">
        <f t="shared" si="69"/>
        <v>0</v>
      </c>
      <c r="BU103" s="57"/>
      <c r="BV103" s="44"/>
      <c r="BZ103" s="44"/>
      <c r="CA103" s="44"/>
      <c r="CB103" s="44"/>
      <c r="CC103" s="274">
        <f t="shared" si="125"/>
        <v>0</v>
      </c>
      <c r="CD103" s="280" t="str">
        <f t="shared" si="126"/>
        <v>청년외</v>
      </c>
      <c r="CE103" s="44"/>
    </row>
    <row r="104" spans="1:87" ht="16.5" hidden="1" customHeight="1" thickBot="1">
      <c r="A104" s="23">
        <f t="shared" si="124"/>
        <v>100</v>
      </c>
      <c r="B104" s="143" t="s">
        <v>4</v>
      </c>
      <c r="C104" s="172"/>
      <c r="D104" s="173"/>
      <c r="E104" s="156" t="str">
        <f t="shared" si="70"/>
        <v/>
      </c>
      <c r="F104" s="30" t="str">
        <f t="shared" si="71"/>
        <v/>
      </c>
      <c r="G104" s="31" t="str">
        <f t="shared" si="72"/>
        <v/>
      </c>
      <c r="H104" s="147" t="str">
        <f t="shared" si="73"/>
        <v/>
      </c>
      <c r="I104" s="154"/>
      <c r="J104" s="155"/>
      <c r="K104" s="33" t="str">
        <f t="shared" si="74"/>
        <v/>
      </c>
      <c r="L104" s="33">
        <f t="shared" si="67"/>
        <v>0</v>
      </c>
      <c r="M104" s="35" t="str">
        <f t="shared" si="75"/>
        <v/>
      </c>
      <c r="N104" s="108"/>
      <c r="O104" s="182"/>
      <c r="P104" s="183"/>
      <c r="Q104" s="196" t="s">
        <v>160</v>
      </c>
      <c r="R104" s="197" t="s">
        <v>160</v>
      </c>
      <c r="S104" s="198"/>
      <c r="T104" s="199" t="s">
        <v>160</v>
      </c>
      <c r="U104" s="199" t="s">
        <v>160</v>
      </c>
      <c r="V104" s="200" t="s">
        <v>160</v>
      </c>
      <c r="W104" s="63">
        <f t="shared" si="76"/>
        <v>0</v>
      </c>
      <c r="X104" s="53">
        <f t="shared" si="77"/>
        <v>0</v>
      </c>
      <c r="Y104" s="54" t="str">
        <f t="shared" si="78"/>
        <v/>
      </c>
      <c r="Z104" s="85">
        <f t="shared" si="79"/>
        <v>0</v>
      </c>
      <c r="AA104" s="63">
        <f t="shared" si="80"/>
        <v>0</v>
      </c>
      <c r="AB104" s="53">
        <f t="shared" si="81"/>
        <v>0</v>
      </c>
      <c r="AC104" s="54" t="str">
        <f t="shared" si="82"/>
        <v/>
      </c>
      <c r="AD104" s="85">
        <f t="shared" si="83"/>
        <v>0</v>
      </c>
      <c r="AE104" s="63">
        <f t="shared" si="84"/>
        <v>0</v>
      </c>
      <c r="AF104" s="53">
        <f t="shared" si="85"/>
        <v>0</v>
      </c>
      <c r="AG104" s="54" t="str">
        <f t="shared" si="86"/>
        <v/>
      </c>
      <c r="AH104" s="85">
        <f t="shared" si="87"/>
        <v>0</v>
      </c>
      <c r="AI104" s="63">
        <f t="shared" si="88"/>
        <v>0</v>
      </c>
      <c r="AJ104" s="53">
        <f t="shared" si="89"/>
        <v>0</v>
      </c>
      <c r="AK104" s="54" t="str">
        <f t="shared" si="90"/>
        <v/>
      </c>
      <c r="AL104" s="85">
        <f t="shared" si="91"/>
        <v>0</v>
      </c>
      <c r="AM104" s="63">
        <f t="shared" si="92"/>
        <v>0</v>
      </c>
      <c r="AN104" s="53">
        <f t="shared" si="93"/>
        <v>0</v>
      </c>
      <c r="AO104" s="54" t="str">
        <f t="shared" si="94"/>
        <v/>
      </c>
      <c r="AP104" s="85">
        <f t="shared" si="95"/>
        <v>0</v>
      </c>
      <c r="AQ104" s="63">
        <f t="shared" si="96"/>
        <v>0</v>
      </c>
      <c r="AR104" s="53">
        <f t="shared" si="97"/>
        <v>0</v>
      </c>
      <c r="AS104" s="54" t="str">
        <f t="shared" si="98"/>
        <v/>
      </c>
      <c r="AT104" s="85">
        <f t="shared" si="99"/>
        <v>0</v>
      </c>
      <c r="AU104" s="63">
        <f t="shared" si="100"/>
        <v>0</v>
      </c>
      <c r="AV104" s="53">
        <f t="shared" si="101"/>
        <v>0</v>
      </c>
      <c r="AW104" s="54" t="str">
        <f t="shared" si="102"/>
        <v/>
      </c>
      <c r="AX104" s="85">
        <f t="shared" si="103"/>
        <v>0</v>
      </c>
      <c r="AY104" s="63">
        <f t="shared" si="104"/>
        <v>0</v>
      </c>
      <c r="AZ104" s="53">
        <f t="shared" si="105"/>
        <v>0</v>
      </c>
      <c r="BA104" s="54" t="str">
        <f t="shared" si="106"/>
        <v/>
      </c>
      <c r="BB104" s="85">
        <f t="shared" si="107"/>
        <v>0</v>
      </c>
      <c r="BC104" s="63">
        <f t="shared" si="108"/>
        <v>0</v>
      </c>
      <c r="BD104" s="53">
        <f t="shared" si="109"/>
        <v>0</v>
      </c>
      <c r="BE104" s="54" t="str">
        <f t="shared" si="110"/>
        <v/>
      </c>
      <c r="BF104" s="85">
        <f t="shared" si="111"/>
        <v>0</v>
      </c>
      <c r="BG104" s="63">
        <f t="shared" si="112"/>
        <v>0</v>
      </c>
      <c r="BH104" s="53">
        <f t="shared" si="113"/>
        <v>0</v>
      </c>
      <c r="BI104" s="54" t="str">
        <f t="shared" si="114"/>
        <v/>
      </c>
      <c r="BJ104" s="85">
        <f t="shared" si="115"/>
        <v>0</v>
      </c>
      <c r="BK104" s="63">
        <f t="shared" si="116"/>
        <v>0</v>
      </c>
      <c r="BL104" s="53">
        <f t="shared" si="117"/>
        <v>0</v>
      </c>
      <c r="BM104" s="54" t="str">
        <f t="shared" si="118"/>
        <v/>
      </c>
      <c r="BN104" s="85">
        <f t="shared" si="119"/>
        <v>0</v>
      </c>
      <c r="BO104" s="63">
        <f t="shared" si="120"/>
        <v>0</v>
      </c>
      <c r="BP104" s="53">
        <f t="shared" si="121"/>
        <v>0</v>
      </c>
      <c r="BQ104" s="54" t="str">
        <f t="shared" si="122"/>
        <v/>
      </c>
      <c r="BR104" s="85">
        <f t="shared" si="123"/>
        <v>0</v>
      </c>
      <c r="BS104" s="60">
        <f t="shared" si="68"/>
        <v>0</v>
      </c>
      <c r="BT104" s="59">
        <f t="shared" si="69"/>
        <v>0</v>
      </c>
      <c r="BU104" s="57"/>
      <c r="BV104" s="44"/>
      <c r="BW104" s="4" t="s">
        <v>454</v>
      </c>
      <c r="BZ104" s="44"/>
      <c r="CA104" s="44"/>
      <c r="CB104" s="44"/>
      <c r="CC104" s="274">
        <f t="shared" si="125"/>
        <v>0</v>
      </c>
      <c r="CD104" s="280" t="str">
        <f t="shared" si="126"/>
        <v>청년외</v>
      </c>
      <c r="CE104" s="44"/>
    </row>
    <row r="105" spans="1:87" ht="12.75" customHeight="1" thickBot="1">
      <c r="A105" s="8" t="s">
        <v>0</v>
      </c>
      <c r="B105" s="9"/>
      <c r="C105" s="38"/>
      <c r="D105" s="146"/>
      <c r="E105" s="15"/>
      <c r="F105" s="15"/>
      <c r="G105" s="15"/>
      <c r="H105" s="9"/>
      <c r="I105" s="38"/>
      <c r="J105" s="38"/>
      <c r="K105" s="46"/>
      <c r="L105" s="46"/>
      <c r="M105" s="46"/>
      <c r="N105" s="47">
        <f>SUM(N5:N12)</f>
        <v>0</v>
      </c>
      <c r="O105" s="38"/>
      <c r="P105" s="38"/>
      <c r="Q105" s="48">
        <f>COUNTIF(Q5:Q104,"여")</f>
        <v>0</v>
      </c>
      <c r="R105" s="48">
        <f>COUNTIF(R5:R104,"여")</f>
        <v>0</v>
      </c>
      <c r="S105" s="38"/>
      <c r="T105" s="48">
        <f>COUNTIF(T5:T104,"여")</f>
        <v>0</v>
      </c>
      <c r="U105" s="48">
        <f t="shared" ref="U105:V105" si="127">COUNTIF(U5:U104,"여")</f>
        <v>0</v>
      </c>
      <c r="V105" s="48">
        <f t="shared" si="127"/>
        <v>0</v>
      </c>
      <c r="W105" s="65">
        <f>SUM(W5:W104)</f>
        <v>6</v>
      </c>
      <c r="X105" s="66"/>
      <c r="Y105" s="66"/>
      <c r="Z105" s="67">
        <f>SUM(Z5:Z104)</f>
        <v>4</v>
      </c>
      <c r="AA105" s="65">
        <f>SUM(AA5:AA104)</f>
        <v>8</v>
      </c>
      <c r="AB105" s="66"/>
      <c r="AC105" s="66"/>
      <c r="AD105" s="67">
        <f>SUM(AD5:AD104)</f>
        <v>6</v>
      </c>
      <c r="AE105" s="65">
        <f t="shared" ref="AE105" si="128">SUM(AE5:AE104)</f>
        <v>8</v>
      </c>
      <c r="AF105" s="66"/>
      <c r="AG105" s="66"/>
      <c r="AH105" s="67">
        <f t="shared" ref="AH105:AI105" si="129">SUM(AH5:AH104)</f>
        <v>6</v>
      </c>
      <c r="AI105" s="65">
        <f t="shared" si="129"/>
        <v>8</v>
      </c>
      <c r="AJ105" s="66"/>
      <c r="AK105" s="66"/>
      <c r="AL105" s="67">
        <f t="shared" ref="AL105:AM105" si="130">SUM(AL5:AL104)</f>
        <v>6</v>
      </c>
      <c r="AM105" s="65">
        <f t="shared" si="130"/>
        <v>9</v>
      </c>
      <c r="AN105" s="66"/>
      <c r="AO105" s="66"/>
      <c r="AP105" s="67">
        <f t="shared" ref="AP105:AQ105" si="131">SUM(AP5:AP104)</f>
        <v>7</v>
      </c>
      <c r="AQ105" s="65">
        <f t="shared" si="131"/>
        <v>9</v>
      </c>
      <c r="AR105" s="66"/>
      <c r="AS105" s="66"/>
      <c r="AT105" s="67">
        <f t="shared" ref="AT105:AU105" si="132">SUM(AT5:AT104)</f>
        <v>7</v>
      </c>
      <c r="AU105" s="65">
        <f t="shared" si="132"/>
        <v>9</v>
      </c>
      <c r="AV105" s="66"/>
      <c r="AW105" s="66"/>
      <c r="AX105" s="67">
        <f t="shared" ref="AX105:AY105" si="133">SUM(AX5:AX104)</f>
        <v>7</v>
      </c>
      <c r="AY105" s="65">
        <f t="shared" si="133"/>
        <v>9</v>
      </c>
      <c r="AZ105" s="66"/>
      <c r="BA105" s="66"/>
      <c r="BB105" s="67">
        <f t="shared" ref="BB105:BC105" si="134">SUM(BB5:BB104)</f>
        <v>7</v>
      </c>
      <c r="BC105" s="65">
        <f t="shared" si="134"/>
        <v>9</v>
      </c>
      <c r="BD105" s="66"/>
      <c r="BE105" s="66"/>
      <c r="BF105" s="67">
        <f t="shared" ref="BF105:BG105" si="135">SUM(BF5:BF104)</f>
        <v>7</v>
      </c>
      <c r="BG105" s="65">
        <f t="shared" si="135"/>
        <v>9</v>
      </c>
      <c r="BH105" s="66"/>
      <c r="BI105" s="66"/>
      <c r="BJ105" s="67">
        <f t="shared" ref="BJ105:BK105" si="136">SUM(BJ5:BJ104)</f>
        <v>7</v>
      </c>
      <c r="BK105" s="65">
        <f t="shared" si="136"/>
        <v>9</v>
      </c>
      <c r="BL105" s="66"/>
      <c r="BM105" s="66"/>
      <c r="BN105" s="67">
        <f t="shared" ref="BN105:BO105" si="137">SUM(BN5:BN104)</f>
        <v>7</v>
      </c>
      <c r="BO105" s="65">
        <f t="shared" si="137"/>
        <v>9</v>
      </c>
      <c r="BP105" s="66"/>
      <c r="BQ105" s="66"/>
      <c r="BR105" s="67">
        <f t="shared" ref="BR105" si="138">SUM(BR5:BR104)</f>
        <v>7</v>
      </c>
      <c r="BS105" s="163">
        <f>SUM(BS5:BS104)</f>
        <v>102</v>
      </c>
      <c r="BT105" s="164">
        <f>SUM(BT5:BT104)</f>
        <v>78</v>
      </c>
      <c r="BU105" s="45"/>
      <c r="BV105" s="45"/>
      <c r="BW105" s="159">
        <f>SUM(W105,AA105,AE105,AI105,AM105,AQ105,AU105,AY105,BC105,BG105,BK105,BO105)</f>
        <v>102</v>
      </c>
      <c r="BX105" s="160">
        <f>SUM(Z105,AD105,AH105,AL105,AP105,AT105,AX105,BB105,BF105,BJ105,BN105,BR105)</f>
        <v>78</v>
      </c>
      <c r="BZ105" s="281">
        <f>SUM(BZ5:BZ104)</f>
        <v>167254711</v>
      </c>
      <c r="CA105" s="281">
        <f>SUM(CA5:CA104)</f>
        <v>0</v>
      </c>
      <c r="CB105" s="281">
        <f>SUM(CB5:CB104)</f>
        <v>167254711</v>
      </c>
      <c r="CC105" s="44"/>
      <c r="CD105" s="44"/>
      <c r="CE105" s="44"/>
      <c r="CF105" s="282">
        <f>SUM(CF5:CF104)</f>
        <v>130036247</v>
      </c>
      <c r="CG105" s="282">
        <f t="shared" ref="CG105:CH105" si="139">SUM(CG5:CG104)</f>
        <v>37218464</v>
      </c>
      <c r="CH105" s="281">
        <f t="shared" si="139"/>
        <v>167254711</v>
      </c>
      <c r="CI105" s="44" t="b">
        <f>CB105=CH105</f>
        <v>1</v>
      </c>
    </row>
    <row r="106" spans="1:87" ht="12.75" customHeight="1" thickTop="1" thickBot="1">
      <c r="D106" s="305" t="s">
        <v>655</v>
      </c>
      <c r="J106" s="4"/>
      <c r="O106" s="34"/>
      <c r="V106" s="157" t="str">
        <f>TEXT($A$1,"YYYY")&amp;"년"</f>
        <v>2017년</v>
      </c>
      <c r="W106" s="49" t="s">
        <v>69</v>
      </c>
      <c r="X106" s="49"/>
      <c r="Y106" s="49"/>
      <c r="Z106" s="157" t="str">
        <f>TEXT($A$1,"YYYY")&amp;"년"</f>
        <v>2017년</v>
      </c>
      <c r="AA106" s="49" t="s">
        <v>70</v>
      </c>
      <c r="AB106" s="49"/>
      <c r="AC106" s="49"/>
      <c r="AD106" s="157" t="str">
        <f>TEXT($A$1,"YYYY")&amp;"년"</f>
        <v>2017년</v>
      </c>
      <c r="AE106" s="49" t="s">
        <v>17</v>
      </c>
      <c r="AF106" s="49"/>
      <c r="AG106" s="49"/>
      <c r="AH106" s="157" t="str">
        <f>TEXT($A$1,"YYYY")&amp;"년"</f>
        <v>2017년</v>
      </c>
      <c r="AI106" s="49" t="s">
        <v>16</v>
      </c>
      <c r="AJ106" s="49"/>
      <c r="AK106" s="49"/>
      <c r="AL106" s="157" t="str">
        <f>TEXT($A$1,"YYYY")&amp;"년"</f>
        <v>2017년</v>
      </c>
      <c r="AM106" s="49" t="s">
        <v>15</v>
      </c>
      <c r="AN106" s="49"/>
      <c r="AO106" s="49"/>
      <c r="AP106" s="157" t="str">
        <f>TEXT($A$1,"YYYY")&amp;"년"</f>
        <v>2017년</v>
      </c>
      <c r="AQ106" s="49" t="s">
        <v>14</v>
      </c>
      <c r="AR106" s="49"/>
      <c r="AS106" s="49"/>
      <c r="AT106" s="157" t="str">
        <f>TEXT($A$1,"YYYY")&amp;"년"</f>
        <v>2017년</v>
      </c>
      <c r="AU106" s="49" t="s">
        <v>13</v>
      </c>
      <c r="AV106" s="49"/>
      <c r="AW106" s="49"/>
      <c r="AX106" s="157" t="str">
        <f>TEXT($A$1,"YYYY")&amp;"년"</f>
        <v>2017년</v>
      </c>
      <c r="AY106" s="49" t="s">
        <v>12</v>
      </c>
      <c r="AZ106" s="49"/>
      <c r="BA106" s="49"/>
      <c r="BB106" s="157" t="str">
        <f>TEXT($A$1,"YYYY")&amp;"년"</f>
        <v>2017년</v>
      </c>
      <c r="BC106" s="49" t="s">
        <v>11</v>
      </c>
      <c r="BD106" s="49"/>
      <c r="BE106" s="49"/>
      <c r="BF106" s="157" t="str">
        <f>TEXT($A$1,"YYYY")&amp;"년"</f>
        <v>2017년</v>
      </c>
      <c r="BG106" s="49" t="s">
        <v>10</v>
      </c>
      <c r="BH106" s="49"/>
      <c r="BI106" s="49"/>
      <c r="BJ106" s="157" t="str">
        <f>TEXT($A$1,"YYYY")&amp;"년"</f>
        <v>2017년</v>
      </c>
      <c r="BK106" s="49" t="s">
        <v>9</v>
      </c>
      <c r="BL106" s="49"/>
      <c r="BM106" s="49"/>
      <c r="BN106" s="157" t="str">
        <f>TEXT($A$1,"YYYY")&amp;"년"</f>
        <v>2017년</v>
      </c>
      <c r="BO106" s="49" t="s">
        <v>456</v>
      </c>
      <c r="BP106" s="6"/>
      <c r="BQ106" s="49"/>
      <c r="BR106" s="58" t="s">
        <v>457</v>
      </c>
      <c r="BS106" s="165">
        <v>12</v>
      </c>
      <c r="BT106" s="166">
        <f>BS106</f>
        <v>12</v>
      </c>
    </row>
    <row r="107" spans="1:87" ht="12.75" customHeight="1">
      <c r="D107" s="306" t="s">
        <v>653</v>
      </c>
      <c r="J107" s="4"/>
      <c r="O107" s="34"/>
      <c r="P107" s="34"/>
      <c r="BS107" s="162">
        <f>BS105/BS106</f>
        <v>8.5</v>
      </c>
      <c r="BT107" s="161">
        <f>BT105/BT106</f>
        <v>6.5</v>
      </c>
      <c r="BV107" s="4" t="s">
        <v>455</v>
      </c>
      <c r="BW107" s="159">
        <f>BS105-BW105</f>
        <v>0</v>
      </c>
      <c r="BX107" s="159">
        <f>BT105-BX105</f>
        <v>0</v>
      </c>
    </row>
    <row r="108" spans="1:87" ht="12.75" customHeight="1">
      <c r="D108" s="306" t="s">
        <v>654</v>
      </c>
    </row>
    <row r="109" spans="1:87" ht="12.75" customHeight="1" thickBot="1">
      <c r="A109" s="22" t="s">
        <v>34</v>
      </c>
      <c r="BP109" s="6"/>
      <c r="BR109" s="6" t="s">
        <v>29</v>
      </c>
      <c r="BS109" s="13">
        <f>1/100</f>
        <v>0.01</v>
      </c>
      <c r="BT109" s="13">
        <f>1/100</f>
        <v>0.01</v>
      </c>
    </row>
    <row r="110" spans="1:87" ht="12.75" customHeight="1" thickTop="1" thickBot="1">
      <c r="BP110" s="6"/>
      <c r="BQ110" s="22" t="s">
        <v>488</v>
      </c>
      <c r="BR110" s="6" t="s">
        <v>63</v>
      </c>
      <c r="BS110" s="118">
        <f>TRUNC(BS107,2)</f>
        <v>8.5</v>
      </c>
      <c r="BT110" s="68">
        <f>TRUNC(BT107,2)</f>
        <v>6.5</v>
      </c>
    </row>
    <row r="111" spans="1:87" ht="12.75" customHeight="1" thickTop="1">
      <c r="C111" s="22" t="s">
        <v>32</v>
      </c>
      <c r="BS111" s="158" t="s">
        <v>452</v>
      </c>
      <c r="BT111" s="158" t="s">
        <v>453</v>
      </c>
    </row>
    <row r="112" spans="1:87" ht="12.75" customHeight="1" thickBot="1">
      <c r="C112" s="22" t="s">
        <v>48</v>
      </c>
    </row>
    <row r="113" spans="1:75" ht="12.75" customHeight="1" thickTop="1" thickBot="1">
      <c r="C113" s="22" t="s">
        <v>35</v>
      </c>
      <c r="BQ113" s="22" t="s">
        <v>688</v>
      </c>
      <c r="BS113" s="118">
        <f>'청년 상시근로자수-2016'!BS110</f>
        <v>6.58</v>
      </c>
      <c r="BT113" s="68">
        <f>'청년 상시근로자수-2016'!BT110</f>
        <v>4.58</v>
      </c>
    </row>
    <row r="114" spans="1:75" ht="12.75" customHeight="1" thickTop="1">
      <c r="C114" s="22" t="s">
        <v>38</v>
      </c>
      <c r="BS114" s="158" t="s">
        <v>63</v>
      </c>
      <c r="BT114" s="158" t="s">
        <v>453</v>
      </c>
      <c r="BW114" s="34">
        <v>42735</v>
      </c>
    </row>
    <row r="115" spans="1:75" ht="12.75" customHeight="1">
      <c r="C115" s="12" t="s">
        <v>54</v>
      </c>
      <c r="D115" s="17"/>
      <c r="E115" s="17"/>
      <c r="F115" s="17"/>
      <c r="G115" s="17"/>
      <c r="H115" s="12"/>
      <c r="S115" s="12"/>
    </row>
    <row r="116" spans="1:75" ht="12.75" customHeight="1">
      <c r="C116" s="12" t="s">
        <v>55</v>
      </c>
      <c r="D116" s="17"/>
      <c r="E116" s="17"/>
      <c r="F116" s="17"/>
      <c r="G116" s="17"/>
      <c r="H116" s="12"/>
      <c r="S116" s="12"/>
      <c r="BR116" s="456" t="s">
        <v>687</v>
      </c>
      <c r="BS116" s="455">
        <f>BS110-BS113</f>
        <v>1.92</v>
      </c>
      <c r="BT116" s="455">
        <f>BT110-BT113</f>
        <v>1.92</v>
      </c>
    </row>
    <row r="118" spans="1:75" ht="12.75" customHeight="1">
      <c r="A118" s="22" t="s">
        <v>39</v>
      </c>
    </row>
    <row r="119" spans="1:75" ht="12.75" customHeight="1">
      <c r="C119" s="22" t="s">
        <v>40</v>
      </c>
    </row>
    <row r="120" spans="1:75" ht="12.75" customHeight="1">
      <c r="I120" s="22" t="s">
        <v>41</v>
      </c>
    </row>
    <row r="122" spans="1:75" ht="12.75" customHeight="1">
      <c r="C122" s="11" t="s">
        <v>49</v>
      </c>
      <c r="D122" s="18"/>
      <c r="E122" s="18"/>
      <c r="F122" s="18"/>
      <c r="G122" s="18"/>
      <c r="H122" s="11"/>
      <c r="S122" s="11"/>
    </row>
    <row r="124" spans="1:75" ht="12.75" customHeight="1">
      <c r="I124" s="11" t="s">
        <v>50</v>
      </c>
    </row>
    <row r="125" spans="1:75" ht="12.75" customHeight="1">
      <c r="I125" s="11" t="s">
        <v>51</v>
      </c>
    </row>
    <row r="126" spans="1:75" ht="12.75" customHeight="1">
      <c r="I126" s="11" t="s">
        <v>52</v>
      </c>
    </row>
    <row r="127" spans="1:75" ht="12.75" customHeight="1">
      <c r="I127" s="11" t="s">
        <v>53</v>
      </c>
    </row>
    <row r="129" spans="1:9" ht="12.75" customHeight="1">
      <c r="A129" s="22" t="s">
        <v>33</v>
      </c>
    </row>
    <row r="132" spans="1:9" ht="12.75" customHeight="1">
      <c r="A132" s="22" t="s">
        <v>42</v>
      </c>
    </row>
    <row r="134" spans="1:9" ht="12.75" customHeight="1">
      <c r="C134" s="22" t="s">
        <v>43</v>
      </c>
    </row>
    <row r="135" spans="1:9" ht="12.75" customHeight="1">
      <c r="C135" s="22" t="s">
        <v>44</v>
      </c>
    </row>
    <row r="136" spans="1:9" ht="12.75" customHeight="1">
      <c r="C136" s="22" t="s">
        <v>45</v>
      </c>
    </row>
    <row r="138" spans="1:9" ht="12.75" customHeight="1">
      <c r="I138" s="22" t="s">
        <v>46</v>
      </c>
    </row>
    <row r="139" spans="1:9" ht="12.75" customHeight="1">
      <c r="I139" s="22" t="s">
        <v>47</v>
      </c>
    </row>
  </sheetData>
  <mergeCells count="6">
    <mergeCell ref="Q1:R1"/>
    <mergeCell ref="W1:AE1"/>
    <mergeCell ref="O2:P2"/>
    <mergeCell ref="Q2:R2"/>
    <mergeCell ref="O3:P3"/>
    <mergeCell ref="Q3:R3"/>
  </mergeCells>
  <phoneticPr fontId="2" type="noConversion"/>
  <conditionalFormatting sqref="J5:J12">
    <cfRule type="cellIs" dxfId="724" priority="817" operator="greaterThan">
      <formula>0</formula>
    </cfRule>
  </conditionalFormatting>
  <conditionalFormatting sqref="I5:I14">
    <cfRule type="cellIs" dxfId="723" priority="815" operator="greaterThan">
      <formula>$A$1</formula>
    </cfRule>
    <cfRule type="cellIs" dxfId="722" priority="816" operator="equal">
      <formula>""""""</formula>
    </cfRule>
  </conditionalFormatting>
  <conditionalFormatting sqref="I5:I14">
    <cfRule type="cellIs" dxfId="721" priority="813" operator="equal">
      <formula>""""""</formula>
    </cfRule>
  </conditionalFormatting>
  <conditionalFormatting sqref="BT105">
    <cfRule type="cellIs" dxfId="720" priority="811" operator="greaterThan">
      <formula>$BS$105</formula>
    </cfRule>
  </conditionalFormatting>
  <conditionalFormatting sqref="Q5:R12">
    <cfRule type="cellIs" dxfId="719" priority="810" operator="equal">
      <formula>"부"</formula>
    </cfRule>
  </conditionalFormatting>
  <conditionalFormatting sqref="T5:V12">
    <cfRule type="cellIs" dxfId="718" priority="808" operator="equal">
      <formula>"부"</formula>
    </cfRule>
    <cfRule type="cellIs" dxfId="717" priority="809" operator="equal">
      <formula>"여"</formula>
    </cfRule>
  </conditionalFormatting>
  <conditionalFormatting sqref="J13:J19">
    <cfRule type="cellIs" dxfId="716" priority="767" operator="greaterThan">
      <formula>0</formula>
    </cfRule>
  </conditionalFormatting>
  <conditionalFormatting sqref="I15:I19">
    <cfRule type="cellIs" dxfId="715" priority="765" operator="greaterThan">
      <formula>$A$1</formula>
    </cfRule>
    <cfRule type="cellIs" dxfId="714" priority="766" operator="equal">
      <formula>""""""</formula>
    </cfRule>
  </conditionalFormatting>
  <conditionalFormatting sqref="I15:I19">
    <cfRule type="cellIs" dxfId="713" priority="763" operator="equal">
      <formula>""""""</formula>
    </cfRule>
  </conditionalFormatting>
  <conditionalFormatting sqref="Q13:R19">
    <cfRule type="cellIs" dxfId="712" priority="761" operator="equal">
      <formula>"부"</formula>
    </cfRule>
  </conditionalFormatting>
  <conditionalFormatting sqref="T13:V19">
    <cfRule type="cellIs" dxfId="711" priority="759" operator="equal">
      <formula>"부"</formula>
    </cfRule>
    <cfRule type="cellIs" dxfId="710" priority="760" operator="equal">
      <formula>"여"</formula>
    </cfRule>
  </conditionalFormatting>
  <conditionalFormatting sqref="J20:J26">
    <cfRule type="cellIs" dxfId="709" priority="718" operator="greaterThan">
      <formula>0</formula>
    </cfRule>
  </conditionalFormatting>
  <conditionalFormatting sqref="I20:I26">
    <cfRule type="cellIs" dxfId="708" priority="716" operator="greaterThan">
      <formula>$A$1</formula>
    </cfRule>
    <cfRule type="cellIs" dxfId="707" priority="717" operator="equal">
      <formula>""""""</formula>
    </cfRule>
  </conditionalFormatting>
  <conditionalFormatting sqref="I20:I26">
    <cfRule type="cellIs" dxfId="706" priority="714" operator="equal">
      <formula>""""""</formula>
    </cfRule>
  </conditionalFormatting>
  <conditionalFormatting sqref="Q20:R26">
    <cfRule type="cellIs" dxfId="705" priority="712" operator="equal">
      <formula>"부"</formula>
    </cfRule>
  </conditionalFormatting>
  <conditionalFormatting sqref="T20:V26">
    <cfRule type="cellIs" dxfId="704" priority="710" operator="equal">
      <formula>"부"</formula>
    </cfRule>
    <cfRule type="cellIs" dxfId="703" priority="711" operator="equal">
      <formula>"여"</formula>
    </cfRule>
  </conditionalFormatting>
  <conditionalFormatting sqref="J27:J33">
    <cfRule type="cellIs" dxfId="702" priority="669" operator="greaterThan">
      <formula>0</formula>
    </cfRule>
  </conditionalFormatting>
  <conditionalFormatting sqref="I27:I33">
    <cfRule type="cellIs" dxfId="701" priority="667" operator="greaterThan">
      <formula>$A$1</formula>
    </cfRule>
    <cfRule type="cellIs" dxfId="700" priority="668" operator="equal">
      <formula>""""""</formula>
    </cfRule>
  </conditionalFormatting>
  <conditionalFormatting sqref="I27:I33">
    <cfRule type="cellIs" dxfId="699" priority="665" operator="equal">
      <formula>""""""</formula>
    </cfRule>
  </conditionalFormatting>
  <conditionalFormatting sqref="Q27:R33">
    <cfRule type="cellIs" dxfId="698" priority="663" operator="equal">
      <formula>"부"</formula>
    </cfRule>
  </conditionalFormatting>
  <conditionalFormatting sqref="T27:V33">
    <cfRule type="cellIs" dxfId="697" priority="661" operator="equal">
      <formula>"부"</formula>
    </cfRule>
    <cfRule type="cellIs" dxfId="696" priority="662" operator="equal">
      <formula>"여"</formula>
    </cfRule>
  </conditionalFormatting>
  <conditionalFormatting sqref="J34:J40">
    <cfRule type="cellIs" dxfId="695" priority="620" operator="greaterThan">
      <formula>0</formula>
    </cfRule>
  </conditionalFormatting>
  <conditionalFormatting sqref="I34:I40">
    <cfRule type="cellIs" dxfId="694" priority="618" operator="greaterThan">
      <formula>$A$1</formula>
    </cfRule>
    <cfRule type="cellIs" dxfId="693" priority="619" operator="equal">
      <formula>""""""</formula>
    </cfRule>
  </conditionalFormatting>
  <conditionalFormatting sqref="I34:I40">
    <cfRule type="cellIs" dxfId="692" priority="616" operator="equal">
      <formula>""""""</formula>
    </cfRule>
  </conditionalFormatting>
  <conditionalFormatting sqref="Q34:R40">
    <cfRule type="cellIs" dxfId="691" priority="614" operator="equal">
      <formula>"부"</formula>
    </cfRule>
  </conditionalFormatting>
  <conditionalFormatting sqref="T34:V40">
    <cfRule type="cellIs" dxfId="690" priority="612" operator="equal">
      <formula>"부"</formula>
    </cfRule>
    <cfRule type="cellIs" dxfId="689" priority="613" operator="equal">
      <formula>"여"</formula>
    </cfRule>
  </conditionalFormatting>
  <conditionalFormatting sqref="J41:J47">
    <cfRule type="cellIs" dxfId="688" priority="571" operator="greaterThan">
      <formula>0</formula>
    </cfRule>
  </conditionalFormatting>
  <conditionalFormatting sqref="I41:I47">
    <cfRule type="cellIs" dxfId="687" priority="569" operator="greaterThan">
      <formula>$A$1</formula>
    </cfRule>
    <cfRule type="cellIs" dxfId="686" priority="570" operator="equal">
      <formula>""""""</formula>
    </cfRule>
  </conditionalFormatting>
  <conditionalFormatting sqref="I41:I47">
    <cfRule type="cellIs" dxfId="685" priority="567" operator="equal">
      <formula>""""""</formula>
    </cfRule>
  </conditionalFormatting>
  <conditionalFormatting sqref="Q41:R47">
    <cfRule type="cellIs" dxfId="684" priority="565" operator="equal">
      <formula>"부"</formula>
    </cfRule>
  </conditionalFormatting>
  <conditionalFormatting sqref="T41:V47">
    <cfRule type="cellIs" dxfId="683" priority="563" operator="equal">
      <formula>"부"</formula>
    </cfRule>
    <cfRule type="cellIs" dxfId="682" priority="564" operator="equal">
      <formula>"여"</formula>
    </cfRule>
  </conditionalFormatting>
  <conditionalFormatting sqref="J48:J54">
    <cfRule type="cellIs" dxfId="681" priority="522" operator="greaterThan">
      <formula>0</formula>
    </cfRule>
  </conditionalFormatting>
  <conditionalFormatting sqref="I48:I54">
    <cfRule type="cellIs" dxfId="680" priority="520" operator="greaterThan">
      <formula>$A$1</formula>
    </cfRule>
    <cfRule type="cellIs" dxfId="679" priority="521" operator="equal">
      <formula>""""""</formula>
    </cfRule>
  </conditionalFormatting>
  <conditionalFormatting sqref="I48:I54">
    <cfRule type="cellIs" dxfId="678" priority="518" operator="equal">
      <formula>""""""</formula>
    </cfRule>
  </conditionalFormatting>
  <conditionalFormatting sqref="Q48:R54">
    <cfRule type="cellIs" dxfId="677" priority="516" operator="equal">
      <formula>"부"</formula>
    </cfRule>
  </conditionalFormatting>
  <conditionalFormatting sqref="T48:V54">
    <cfRule type="cellIs" dxfId="676" priority="514" operator="equal">
      <formula>"부"</formula>
    </cfRule>
    <cfRule type="cellIs" dxfId="675" priority="515" operator="equal">
      <formula>"여"</formula>
    </cfRule>
  </conditionalFormatting>
  <conditionalFormatting sqref="J55:J61">
    <cfRule type="cellIs" dxfId="674" priority="473" operator="greaterThan">
      <formula>0</formula>
    </cfRule>
  </conditionalFormatting>
  <conditionalFormatting sqref="I55:I61">
    <cfRule type="cellIs" dxfId="673" priority="471" operator="greaterThan">
      <formula>$A$1</formula>
    </cfRule>
    <cfRule type="cellIs" dxfId="672" priority="472" operator="equal">
      <formula>""""""</formula>
    </cfRule>
  </conditionalFormatting>
  <conditionalFormatting sqref="I55:I61">
    <cfRule type="cellIs" dxfId="671" priority="469" operator="equal">
      <formula>""""""</formula>
    </cfRule>
  </conditionalFormatting>
  <conditionalFormatting sqref="Q55:R61">
    <cfRule type="cellIs" dxfId="670" priority="467" operator="equal">
      <formula>"부"</formula>
    </cfRule>
  </conditionalFormatting>
  <conditionalFormatting sqref="T55:V61">
    <cfRule type="cellIs" dxfId="669" priority="465" operator="equal">
      <formula>"부"</formula>
    </cfRule>
    <cfRule type="cellIs" dxfId="668" priority="466" operator="equal">
      <formula>"여"</formula>
    </cfRule>
  </conditionalFormatting>
  <conditionalFormatting sqref="J62:J64">
    <cfRule type="cellIs" dxfId="667" priority="424" operator="greaterThan">
      <formula>0</formula>
    </cfRule>
  </conditionalFormatting>
  <conditionalFormatting sqref="I62:I64">
    <cfRule type="cellIs" dxfId="666" priority="422" operator="greaterThan">
      <formula>$A$1</formula>
    </cfRule>
    <cfRule type="cellIs" dxfId="665" priority="423" operator="equal">
      <formula>""""""</formula>
    </cfRule>
  </conditionalFormatting>
  <conditionalFormatting sqref="I62:I64">
    <cfRule type="cellIs" dxfId="664" priority="420" operator="equal">
      <formula>""""""</formula>
    </cfRule>
  </conditionalFormatting>
  <conditionalFormatting sqref="Q62:R64">
    <cfRule type="cellIs" dxfId="663" priority="418" operator="equal">
      <formula>"부"</formula>
    </cfRule>
  </conditionalFormatting>
  <conditionalFormatting sqref="T62:V64">
    <cfRule type="cellIs" dxfId="662" priority="416" operator="equal">
      <formula>"부"</formula>
    </cfRule>
    <cfRule type="cellIs" dxfId="661" priority="417" operator="equal">
      <formula>"여"</formula>
    </cfRule>
  </conditionalFormatting>
  <conditionalFormatting sqref="J65:J71">
    <cfRule type="cellIs" dxfId="660" priority="375" operator="greaterThan">
      <formula>0</formula>
    </cfRule>
  </conditionalFormatting>
  <conditionalFormatting sqref="I65:I71">
    <cfRule type="cellIs" dxfId="659" priority="373" operator="greaterThan">
      <formula>$A$1</formula>
    </cfRule>
    <cfRule type="cellIs" dxfId="658" priority="374" operator="equal">
      <formula>""""""</formula>
    </cfRule>
  </conditionalFormatting>
  <conditionalFormatting sqref="I65:I71">
    <cfRule type="cellIs" dxfId="657" priority="371" operator="equal">
      <formula>""""""</formula>
    </cfRule>
  </conditionalFormatting>
  <conditionalFormatting sqref="Q65:R71">
    <cfRule type="cellIs" dxfId="656" priority="369" operator="equal">
      <formula>"부"</formula>
    </cfRule>
  </conditionalFormatting>
  <conditionalFormatting sqref="T65:V71">
    <cfRule type="cellIs" dxfId="655" priority="367" operator="equal">
      <formula>"부"</formula>
    </cfRule>
    <cfRule type="cellIs" dxfId="654" priority="368" operator="equal">
      <formula>"여"</formula>
    </cfRule>
  </conditionalFormatting>
  <conditionalFormatting sqref="J72:J78">
    <cfRule type="cellIs" dxfId="653" priority="326" operator="greaterThan">
      <formula>0</formula>
    </cfRule>
  </conditionalFormatting>
  <conditionalFormatting sqref="I72:I78">
    <cfRule type="cellIs" dxfId="652" priority="324" operator="greaterThan">
      <formula>$A$1</formula>
    </cfRule>
    <cfRule type="cellIs" dxfId="651" priority="325" operator="equal">
      <formula>""""""</formula>
    </cfRule>
  </conditionalFormatting>
  <conditionalFormatting sqref="I72:I78">
    <cfRule type="cellIs" dxfId="650" priority="322" operator="equal">
      <formula>""""""</formula>
    </cfRule>
  </conditionalFormatting>
  <conditionalFormatting sqref="Q72:R78">
    <cfRule type="cellIs" dxfId="649" priority="320" operator="equal">
      <formula>"부"</formula>
    </cfRule>
  </conditionalFormatting>
  <conditionalFormatting sqref="T72:V78">
    <cfRule type="cellIs" dxfId="648" priority="318" operator="equal">
      <formula>"부"</formula>
    </cfRule>
    <cfRule type="cellIs" dxfId="647" priority="319" operator="equal">
      <formula>"여"</formula>
    </cfRule>
  </conditionalFormatting>
  <conditionalFormatting sqref="J79:J85">
    <cfRule type="cellIs" dxfId="646" priority="277" operator="greaterThan">
      <formula>0</formula>
    </cfRule>
  </conditionalFormatting>
  <conditionalFormatting sqref="I79:I85">
    <cfRule type="cellIs" dxfId="645" priority="275" operator="greaterThan">
      <formula>$A$1</formula>
    </cfRule>
    <cfRule type="cellIs" dxfId="644" priority="276" operator="equal">
      <formula>""""""</formula>
    </cfRule>
  </conditionalFormatting>
  <conditionalFormatting sqref="I79:I85">
    <cfRule type="cellIs" dxfId="643" priority="273" operator="equal">
      <formula>""""""</formula>
    </cfRule>
  </conditionalFormatting>
  <conditionalFormatting sqref="Q79:R85">
    <cfRule type="cellIs" dxfId="642" priority="271" operator="equal">
      <formula>"부"</formula>
    </cfRule>
  </conditionalFormatting>
  <conditionalFormatting sqref="T79:V85">
    <cfRule type="cellIs" dxfId="641" priority="269" operator="equal">
      <formula>"부"</formula>
    </cfRule>
    <cfRule type="cellIs" dxfId="640" priority="270" operator="equal">
      <formula>"여"</formula>
    </cfRule>
  </conditionalFormatting>
  <conditionalFormatting sqref="J86:J90">
    <cfRule type="cellIs" dxfId="639" priority="228" operator="greaterThan">
      <formula>0</formula>
    </cfRule>
  </conditionalFormatting>
  <conditionalFormatting sqref="I86:I90">
    <cfRule type="cellIs" dxfId="638" priority="226" operator="greaterThan">
      <formula>$A$1</formula>
    </cfRule>
    <cfRule type="cellIs" dxfId="637" priority="227" operator="equal">
      <formula>""""""</formula>
    </cfRule>
  </conditionalFormatting>
  <conditionalFormatting sqref="I86:I90">
    <cfRule type="cellIs" dxfId="636" priority="224" operator="equal">
      <formula>""""""</formula>
    </cfRule>
  </conditionalFormatting>
  <conditionalFormatting sqref="Q86:R90">
    <cfRule type="cellIs" dxfId="635" priority="222" operator="equal">
      <formula>"부"</formula>
    </cfRule>
  </conditionalFormatting>
  <conditionalFormatting sqref="T86:V90">
    <cfRule type="cellIs" dxfId="634" priority="220" operator="equal">
      <formula>"부"</formula>
    </cfRule>
    <cfRule type="cellIs" dxfId="633" priority="221" operator="equal">
      <formula>"여"</formula>
    </cfRule>
  </conditionalFormatting>
  <conditionalFormatting sqref="J91:J97">
    <cfRule type="cellIs" dxfId="632" priority="179" operator="greaterThan">
      <formula>0</formula>
    </cfRule>
  </conditionalFormatting>
  <conditionalFormatting sqref="I91:I97">
    <cfRule type="cellIs" dxfId="631" priority="177" operator="greaterThan">
      <formula>$A$1</formula>
    </cfRule>
    <cfRule type="cellIs" dxfId="630" priority="178" operator="equal">
      <formula>""""""</formula>
    </cfRule>
  </conditionalFormatting>
  <conditionalFormatting sqref="I91:I97">
    <cfRule type="cellIs" dxfId="629" priority="175" operator="equal">
      <formula>""""""</formula>
    </cfRule>
  </conditionalFormatting>
  <conditionalFormatting sqref="Q91:R97">
    <cfRule type="cellIs" dxfId="628" priority="173" operator="equal">
      <formula>"부"</formula>
    </cfRule>
  </conditionalFormatting>
  <conditionalFormatting sqref="T91:V97">
    <cfRule type="cellIs" dxfId="627" priority="171" operator="equal">
      <formula>"부"</formula>
    </cfRule>
    <cfRule type="cellIs" dxfId="626" priority="172" operator="equal">
      <formula>"여"</formula>
    </cfRule>
  </conditionalFormatting>
  <conditionalFormatting sqref="J98:J104">
    <cfRule type="cellIs" dxfId="625" priority="130" operator="greaterThan">
      <formula>0</formula>
    </cfRule>
  </conditionalFormatting>
  <conditionalFormatting sqref="I98:I104">
    <cfRule type="cellIs" dxfId="624" priority="128" operator="greaterThan">
      <formula>$A$1</formula>
    </cfRule>
    <cfRule type="cellIs" dxfId="623" priority="129" operator="equal">
      <formula>""""""</formula>
    </cfRule>
  </conditionalFormatting>
  <conditionalFormatting sqref="I98:I104">
    <cfRule type="cellIs" dxfId="622" priority="126" operator="equal">
      <formula>""""""</formula>
    </cfRule>
  </conditionalFormatting>
  <conditionalFormatting sqref="Q98:R104">
    <cfRule type="cellIs" dxfId="621" priority="124" operator="equal">
      <formula>"부"</formula>
    </cfRule>
  </conditionalFormatting>
  <conditionalFormatting sqref="T98:V104">
    <cfRule type="cellIs" dxfId="620" priority="122" operator="equal">
      <formula>"부"</formula>
    </cfRule>
    <cfRule type="cellIs" dxfId="619" priority="123" operator="equal">
      <formula>"여"</formula>
    </cfRule>
  </conditionalFormatting>
  <conditionalFormatting sqref="H5:H104">
    <cfRule type="cellIs" dxfId="618" priority="85" operator="equal">
      <formula>"남"</formula>
    </cfRule>
  </conditionalFormatting>
  <conditionalFormatting sqref="K5:K104">
    <cfRule type="cellIs" dxfId="617" priority="83" operator="greaterThan">
      <formula>59</formula>
    </cfRule>
    <cfRule type="cellIs" dxfId="616" priority="84" operator="lessThan">
      <formula>30</formula>
    </cfRule>
  </conditionalFormatting>
  <conditionalFormatting sqref="X5:Y104">
    <cfRule type="cellIs" dxfId="615" priority="82" operator="equal">
      <formula>1</formula>
    </cfRule>
  </conditionalFormatting>
  <conditionalFormatting sqref="X5:X104">
    <cfRule type="cellIs" dxfId="614" priority="81" operator="lessThan">
      <formula>30</formula>
    </cfRule>
  </conditionalFormatting>
  <conditionalFormatting sqref="X5:X104">
    <cfRule type="cellIs" dxfId="613" priority="80" operator="between">
      <formula>30</formula>
      <formula>31</formula>
    </cfRule>
  </conditionalFormatting>
  <conditionalFormatting sqref="W5:W104">
    <cfRule type="cellIs" dxfId="612" priority="79" operator="equal">
      <formula>1</formula>
    </cfRule>
  </conditionalFormatting>
  <conditionalFormatting sqref="W5:W104">
    <cfRule type="cellIs" dxfId="611" priority="78" operator="equal">
      <formula>0</formula>
    </cfRule>
  </conditionalFormatting>
  <conditionalFormatting sqref="Z5:Z104">
    <cfRule type="cellIs" dxfId="610" priority="77" operator="equal">
      <formula>1</formula>
    </cfRule>
  </conditionalFormatting>
  <conditionalFormatting sqref="AB5:AC104">
    <cfRule type="cellIs" dxfId="609" priority="76" operator="equal">
      <formula>1</formula>
    </cfRule>
  </conditionalFormatting>
  <conditionalFormatting sqref="AB5:AB104">
    <cfRule type="cellIs" dxfId="608" priority="75" operator="lessThan">
      <formula>30</formula>
    </cfRule>
  </conditionalFormatting>
  <conditionalFormatting sqref="AB5:AB104">
    <cfRule type="cellIs" dxfId="607" priority="74" operator="between">
      <formula>30</formula>
      <formula>31</formula>
    </cfRule>
  </conditionalFormatting>
  <conditionalFormatting sqref="AA5:AA104">
    <cfRule type="cellIs" dxfId="606" priority="73" operator="equal">
      <formula>1</formula>
    </cfRule>
  </conditionalFormatting>
  <conditionalFormatting sqref="AA5:AA104">
    <cfRule type="cellIs" dxfId="605" priority="72" operator="equal">
      <formula>0</formula>
    </cfRule>
  </conditionalFormatting>
  <conditionalFormatting sqref="AD5:AD104">
    <cfRule type="cellIs" dxfId="604" priority="71" operator="equal">
      <formula>1</formula>
    </cfRule>
  </conditionalFormatting>
  <conditionalFormatting sqref="AF5:AG104">
    <cfRule type="cellIs" dxfId="603" priority="70" operator="equal">
      <formula>1</formula>
    </cfRule>
  </conditionalFormatting>
  <conditionalFormatting sqref="AF5:AF104">
    <cfRule type="cellIs" dxfId="602" priority="69" operator="lessThan">
      <formula>30</formula>
    </cfRule>
  </conditionalFormatting>
  <conditionalFormatting sqref="AF5:AF104">
    <cfRule type="cellIs" dxfId="601" priority="68" operator="between">
      <formula>30</formula>
      <formula>31</formula>
    </cfRule>
  </conditionalFormatting>
  <conditionalFormatting sqref="AE5:AE104">
    <cfRule type="cellIs" dxfId="600" priority="67" operator="equal">
      <formula>1</formula>
    </cfRule>
  </conditionalFormatting>
  <conditionalFormatting sqref="AE5:AE104">
    <cfRule type="cellIs" dxfId="599" priority="66" operator="equal">
      <formula>0</formula>
    </cfRule>
  </conditionalFormatting>
  <conditionalFormatting sqref="AH5:AH104">
    <cfRule type="cellIs" dxfId="598" priority="65" operator="equal">
      <formula>1</formula>
    </cfRule>
  </conditionalFormatting>
  <conditionalFormatting sqref="AJ5:AK104">
    <cfRule type="cellIs" dxfId="597" priority="64" operator="equal">
      <formula>1</formula>
    </cfRule>
  </conditionalFormatting>
  <conditionalFormatting sqref="AJ5:AJ104">
    <cfRule type="cellIs" dxfId="596" priority="63" operator="lessThan">
      <formula>30</formula>
    </cfRule>
  </conditionalFormatting>
  <conditionalFormatting sqref="AJ5:AJ104">
    <cfRule type="cellIs" dxfId="595" priority="62" operator="between">
      <formula>30</formula>
      <formula>31</formula>
    </cfRule>
  </conditionalFormatting>
  <conditionalFormatting sqref="AI5:AI104">
    <cfRule type="cellIs" dxfId="594" priority="61" operator="equal">
      <formula>1</formula>
    </cfRule>
  </conditionalFormatting>
  <conditionalFormatting sqref="AI5:AI104">
    <cfRule type="cellIs" dxfId="593" priority="60" operator="equal">
      <formula>0</formula>
    </cfRule>
  </conditionalFormatting>
  <conditionalFormatting sqref="AL5:AL104">
    <cfRule type="cellIs" dxfId="592" priority="59" operator="equal">
      <formula>1</formula>
    </cfRule>
  </conditionalFormatting>
  <conditionalFormatting sqref="AN5:AO104">
    <cfRule type="cellIs" dxfId="591" priority="58" operator="equal">
      <formula>1</formula>
    </cfRule>
  </conditionalFormatting>
  <conditionalFormatting sqref="AN5:AN104">
    <cfRule type="cellIs" dxfId="590" priority="57" operator="lessThan">
      <formula>30</formula>
    </cfRule>
  </conditionalFormatting>
  <conditionalFormatting sqref="AN5:AN104">
    <cfRule type="cellIs" dxfId="589" priority="56" operator="between">
      <formula>30</formula>
      <formula>31</formula>
    </cfRule>
  </conditionalFormatting>
  <conditionalFormatting sqref="AM5:AM104">
    <cfRule type="cellIs" dxfId="588" priority="55" operator="equal">
      <formula>1</formula>
    </cfRule>
  </conditionalFormatting>
  <conditionalFormatting sqref="AM5:AM104">
    <cfRule type="cellIs" dxfId="587" priority="54" operator="equal">
      <formula>0</formula>
    </cfRule>
  </conditionalFormatting>
  <conditionalFormatting sqref="AP5:AP104">
    <cfRule type="cellIs" dxfId="586" priority="53" operator="equal">
      <formula>1</formula>
    </cfRule>
  </conditionalFormatting>
  <conditionalFormatting sqref="AR5:AS104">
    <cfRule type="cellIs" dxfId="585" priority="52" operator="equal">
      <formula>1</formula>
    </cfRule>
  </conditionalFormatting>
  <conditionalFormatting sqref="AR5:AR104">
    <cfRule type="cellIs" dxfId="584" priority="51" operator="lessThan">
      <formula>30</formula>
    </cfRule>
  </conditionalFormatting>
  <conditionalFormatting sqref="AR5:AR104">
    <cfRule type="cellIs" dxfId="583" priority="50" operator="between">
      <formula>30</formula>
      <formula>31</formula>
    </cfRule>
  </conditionalFormatting>
  <conditionalFormatting sqref="AQ5:AQ104">
    <cfRule type="cellIs" dxfId="582" priority="49" operator="equal">
      <formula>1</formula>
    </cfRule>
  </conditionalFormatting>
  <conditionalFormatting sqref="AQ5:AQ104">
    <cfRule type="cellIs" dxfId="581" priority="48" operator="equal">
      <formula>0</formula>
    </cfRule>
  </conditionalFormatting>
  <conditionalFormatting sqref="AT5:AT104">
    <cfRule type="cellIs" dxfId="580" priority="47" operator="equal">
      <formula>1</formula>
    </cfRule>
  </conditionalFormatting>
  <conditionalFormatting sqref="AV5:AW104">
    <cfRule type="cellIs" dxfId="579" priority="46" operator="equal">
      <formula>1</formula>
    </cfRule>
  </conditionalFormatting>
  <conditionalFormatting sqref="AV5:AV104">
    <cfRule type="cellIs" dxfId="578" priority="45" operator="lessThan">
      <formula>30</formula>
    </cfRule>
  </conditionalFormatting>
  <conditionalFormatting sqref="AV5:AV104">
    <cfRule type="cellIs" dxfId="577" priority="44" operator="between">
      <formula>30</formula>
      <formula>31</formula>
    </cfRule>
  </conditionalFormatting>
  <conditionalFormatting sqref="AU5:AU104">
    <cfRule type="cellIs" dxfId="576" priority="43" operator="equal">
      <formula>1</formula>
    </cfRule>
  </conditionalFormatting>
  <conditionalFormatting sqref="AU5:AU104">
    <cfRule type="cellIs" dxfId="575" priority="42" operator="equal">
      <formula>0</formula>
    </cfRule>
  </conditionalFormatting>
  <conditionalFormatting sqref="AX5:AX104">
    <cfRule type="cellIs" dxfId="574" priority="41" operator="equal">
      <formula>1</formula>
    </cfRule>
  </conditionalFormatting>
  <conditionalFormatting sqref="AZ5:BA104">
    <cfRule type="cellIs" dxfId="573" priority="40" operator="equal">
      <formula>1</formula>
    </cfRule>
  </conditionalFormatting>
  <conditionalFormatting sqref="AZ5:AZ104">
    <cfRule type="cellIs" dxfId="572" priority="39" operator="lessThan">
      <formula>30</formula>
    </cfRule>
  </conditionalFormatting>
  <conditionalFormatting sqref="AZ5:AZ104">
    <cfRule type="cellIs" dxfId="571" priority="38" operator="between">
      <formula>30</formula>
      <formula>31</formula>
    </cfRule>
  </conditionalFormatting>
  <conditionalFormatting sqref="AY5:AY104">
    <cfRule type="cellIs" dxfId="570" priority="37" operator="equal">
      <formula>1</formula>
    </cfRule>
  </conditionalFormatting>
  <conditionalFormatting sqref="AY5:AY104">
    <cfRule type="cellIs" dxfId="569" priority="36" operator="equal">
      <formula>0</formula>
    </cfRule>
  </conditionalFormatting>
  <conditionalFormatting sqref="BB5:BB104">
    <cfRule type="cellIs" dxfId="568" priority="35" operator="equal">
      <formula>1</formula>
    </cfRule>
  </conditionalFormatting>
  <conditionalFormatting sqref="BD5:BE104">
    <cfRule type="cellIs" dxfId="567" priority="34" operator="equal">
      <formula>1</formula>
    </cfRule>
  </conditionalFormatting>
  <conditionalFormatting sqref="BD5:BD104">
    <cfRule type="cellIs" dxfId="566" priority="33" operator="lessThan">
      <formula>30</formula>
    </cfRule>
  </conditionalFormatting>
  <conditionalFormatting sqref="BD5:BD104">
    <cfRule type="cellIs" dxfId="565" priority="32" operator="between">
      <formula>30</formula>
      <formula>31</formula>
    </cfRule>
  </conditionalFormatting>
  <conditionalFormatting sqref="BC5:BC104">
    <cfRule type="cellIs" dxfId="564" priority="31" operator="equal">
      <formula>1</formula>
    </cfRule>
  </conditionalFormatting>
  <conditionalFormatting sqref="BC5:BC104">
    <cfRule type="cellIs" dxfId="563" priority="30" operator="equal">
      <formula>0</formula>
    </cfRule>
  </conditionalFormatting>
  <conditionalFormatting sqref="BF5:BF104">
    <cfRule type="cellIs" dxfId="562" priority="29" operator="equal">
      <formula>1</formula>
    </cfRule>
  </conditionalFormatting>
  <conditionalFormatting sqref="BH5:BI104">
    <cfRule type="cellIs" dxfId="561" priority="28" operator="equal">
      <formula>1</formula>
    </cfRule>
  </conditionalFormatting>
  <conditionalFormatting sqref="BH5:BH104">
    <cfRule type="cellIs" dxfId="560" priority="27" operator="lessThan">
      <formula>30</formula>
    </cfRule>
  </conditionalFormatting>
  <conditionalFormatting sqref="BH5:BH104">
    <cfRule type="cellIs" dxfId="559" priority="26" operator="between">
      <formula>30</formula>
      <formula>31</formula>
    </cfRule>
  </conditionalFormatting>
  <conditionalFormatting sqref="BG5:BG104">
    <cfRule type="cellIs" dxfId="558" priority="25" operator="equal">
      <formula>1</formula>
    </cfRule>
  </conditionalFormatting>
  <conditionalFormatting sqref="BG5:BG104">
    <cfRule type="cellIs" dxfId="557" priority="24" operator="equal">
      <formula>0</formula>
    </cfRule>
  </conditionalFormatting>
  <conditionalFormatting sqref="BJ5:BJ104">
    <cfRule type="cellIs" dxfId="556" priority="23" operator="equal">
      <formula>1</formula>
    </cfRule>
  </conditionalFormatting>
  <conditionalFormatting sqref="BL5:BM104">
    <cfRule type="cellIs" dxfId="555" priority="22" operator="equal">
      <formula>1</formula>
    </cfRule>
  </conditionalFormatting>
  <conditionalFormatting sqref="BL5:BL104">
    <cfRule type="cellIs" dxfId="554" priority="21" operator="lessThan">
      <formula>30</formula>
    </cfRule>
  </conditionalFormatting>
  <conditionalFormatting sqref="BL5:BL104">
    <cfRule type="cellIs" dxfId="553" priority="20" operator="between">
      <formula>30</formula>
      <formula>31</formula>
    </cfRule>
  </conditionalFormatting>
  <conditionalFormatting sqref="BK5:BK104">
    <cfRule type="cellIs" dxfId="552" priority="19" operator="equal">
      <formula>1</formula>
    </cfRule>
  </conditionalFormatting>
  <conditionalFormatting sqref="BK5:BK104">
    <cfRule type="cellIs" dxfId="551" priority="18" operator="equal">
      <formula>0</formula>
    </cfRule>
  </conditionalFormatting>
  <conditionalFormatting sqref="BN5:BN104">
    <cfRule type="cellIs" dxfId="550" priority="17" operator="equal">
      <formula>1</formula>
    </cfRule>
  </conditionalFormatting>
  <conditionalFormatting sqref="BP5:BQ104">
    <cfRule type="cellIs" dxfId="549" priority="16" operator="equal">
      <formula>1</formula>
    </cfRule>
  </conditionalFormatting>
  <conditionalFormatting sqref="BP5:BP104">
    <cfRule type="cellIs" dxfId="548" priority="15" operator="lessThan">
      <formula>30</formula>
    </cfRule>
  </conditionalFormatting>
  <conditionalFormatting sqref="BP5:BP104">
    <cfRule type="cellIs" dxfId="547" priority="14" operator="between">
      <formula>30</formula>
      <formula>31</formula>
    </cfRule>
  </conditionalFormatting>
  <conditionalFormatting sqref="BO5:BO104">
    <cfRule type="cellIs" dxfId="546" priority="13" operator="equal">
      <formula>1</formula>
    </cfRule>
  </conditionalFormatting>
  <conditionalFormatting sqref="BO5:BO104">
    <cfRule type="cellIs" dxfId="545" priority="12" operator="equal">
      <formula>0</formula>
    </cfRule>
  </conditionalFormatting>
  <conditionalFormatting sqref="BR5:BR104">
    <cfRule type="cellIs" dxfId="544" priority="11" operator="equal">
      <formula>1</formula>
    </cfRule>
  </conditionalFormatting>
  <conditionalFormatting sqref="CD5:CD104">
    <cfRule type="cellIs" dxfId="543" priority="9" operator="equal">
      <formula>"청년외"</formula>
    </cfRule>
    <cfRule type="cellIs" dxfId="542" priority="10" operator="equal">
      <formula>"청년"</formula>
    </cfRule>
  </conditionalFormatting>
  <conditionalFormatting sqref="CI105">
    <cfRule type="cellIs" dxfId="541" priority="8" operator="equal">
      <formula>TRUE</formula>
    </cfRule>
  </conditionalFormatting>
  <conditionalFormatting sqref="CC5:CC104">
    <cfRule type="cellIs" dxfId="540" priority="6" operator="equal">
      <formula>1</formula>
    </cfRule>
    <cfRule type="cellIs" dxfId="539" priority="7" operator="equal">
      <formula>0</formula>
    </cfRule>
  </conditionalFormatting>
  <conditionalFormatting sqref="CB5">
    <cfRule type="cellIs" dxfId="538" priority="4" operator="greaterThan">
      <formula>0</formula>
    </cfRule>
    <cfRule type="cellIs" dxfId="537" priority="5" operator="equal">
      <formula>0</formula>
    </cfRule>
  </conditionalFormatting>
  <conditionalFormatting sqref="CB6:CB104">
    <cfRule type="cellIs" dxfId="536" priority="2" operator="greaterThan">
      <formula>0</formula>
    </cfRule>
    <cfRule type="cellIs" dxfId="535" priority="3" operator="equal">
      <formula>0</formula>
    </cfRule>
  </conditionalFormatting>
  <conditionalFormatting sqref="I5:I104">
    <cfRule type="cellIs" dxfId="534" priority="1" operator="greaterThan">
      <formula>42735</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D9985-C690-49A2-B4F0-8993F436CA9B}">
  <sheetPr>
    <tabColor rgb="FF002060"/>
  </sheetPr>
  <dimension ref="A2:AV111"/>
  <sheetViews>
    <sheetView zoomScale="150" zoomScaleNormal="150" workbookViewId="0">
      <selection activeCell="AE105" sqref="AE105"/>
    </sheetView>
  </sheetViews>
  <sheetFormatPr defaultRowHeight="9.75" outlineLevelCol="1"/>
  <cols>
    <col min="1" max="1" width="3.375" style="308" bestFit="1" customWidth="1"/>
    <col min="2" max="2" width="6.375" style="308" bestFit="1" customWidth="1"/>
    <col min="3" max="3" width="7.625" style="308" hidden="1" customWidth="1" outlineLevel="1"/>
    <col min="4" max="5" width="7.5" style="308" hidden="1" customWidth="1" outlineLevel="1"/>
    <col min="6" max="6" width="2.75" style="308" bestFit="1" customWidth="1" collapsed="1"/>
    <col min="7" max="7" width="2.75" style="308" bestFit="1" customWidth="1"/>
    <col min="8" max="8" width="3.375" style="308" bestFit="1" customWidth="1"/>
    <col min="9" max="10" width="2.75" style="308" bestFit="1" customWidth="1"/>
    <col min="11" max="11" width="3.375" style="308" bestFit="1" customWidth="1"/>
    <col min="12" max="13" width="2.75" style="308" bestFit="1" customWidth="1"/>
    <col min="14" max="14" width="3.375" style="308" bestFit="1" customWidth="1"/>
    <col min="15" max="16" width="2.75" style="308" bestFit="1" customWidth="1"/>
    <col min="17" max="17" width="3.375" style="308" bestFit="1" customWidth="1"/>
    <col min="18" max="19" width="2.75" style="308" bestFit="1" customWidth="1"/>
    <col min="20" max="20" width="3.375" style="308" bestFit="1" customWidth="1"/>
    <col min="21" max="22" width="2.75" style="308" bestFit="1" customWidth="1"/>
    <col min="23" max="23" width="3.375" style="308" bestFit="1" customWidth="1"/>
    <col min="24" max="25" width="2.75" style="308" bestFit="1" customWidth="1"/>
    <col min="26" max="26" width="3.375" style="308" bestFit="1" customWidth="1"/>
    <col min="27" max="28" width="2.75" style="308" bestFit="1" customWidth="1"/>
    <col min="29" max="29" width="3.375" style="308" bestFit="1" customWidth="1"/>
    <col min="30" max="31" width="2.75" style="308" bestFit="1" customWidth="1"/>
    <col min="32" max="32" width="3.375" style="308" bestFit="1" customWidth="1"/>
    <col min="33" max="34" width="2.75" style="308" bestFit="1" customWidth="1"/>
    <col min="35" max="35" width="3.375" style="308" bestFit="1" customWidth="1"/>
    <col min="36" max="37" width="2.75" style="308" bestFit="1" customWidth="1"/>
    <col min="38" max="38" width="3.375" style="308" bestFit="1" customWidth="1"/>
    <col min="39" max="40" width="2.75" style="308" bestFit="1" customWidth="1"/>
    <col min="41" max="41" width="3.375" style="308" bestFit="1" customWidth="1"/>
    <col min="42" max="42" width="2.75" style="308" bestFit="1" customWidth="1"/>
    <col min="43" max="44" width="6" style="308" bestFit="1" customWidth="1"/>
    <col min="45" max="45" width="10.25" style="308" customWidth="1"/>
    <col min="46" max="46" width="9.125" style="308" bestFit="1" customWidth="1"/>
    <col min="47" max="47" width="9.375" style="308" bestFit="1" customWidth="1"/>
    <col min="48" max="16384" width="9" style="308"/>
  </cols>
  <sheetData>
    <row r="2" spans="1:48" ht="20.25" thickBot="1">
      <c r="A2" s="363" t="str">
        <f>TEXT('고용증대 상시근로자수-2017(장애인적용)'!A1,"yyyy")&amp;"년"</f>
        <v>2017년</v>
      </c>
    </row>
    <row r="3" spans="1:48">
      <c r="A3" s="1216" t="s">
        <v>22</v>
      </c>
      <c r="B3" s="1218" t="s">
        <v>20</v>
      </c>
      <c r="C3" s="1218" t="s">
        <v>30</v>
      </c>
      <c r="D3" s="1220" t="s">
        <v>260</v>
      </c>
      <c r="E3" s="1220" t="s">
        <v>261</v>
      </c>
      <c r="F3" s="1234" t="s">
        <v>668</v>
      </c>
      <c r="G3" s="1224" t="s">
        <v>656</v>
      </c>
      <c r="H3" s="1214"/>
      <c r="I3" s="1215"/>
      <c r="J3" s="1213" t="s">
        <v>657</v>
      </c>
      <c r="K3" s="1214"/>
      <c r="L3" s="1215"/>
      <c r="M3" s="1213" t="s">
        <v>658</v>
      </c>
      <c r="N3" s="1214"/>
      <c r="O3" s="1215"/>
      <c r="P3" s="1213" t="s">
        <v>659</v>
      </c>
      <c r="Q3" s="1214"/>
      <c r="R3" s="1215"/>
      <c r="S3" s="1213" t="s">
        <v>660</v>
      </c>
      <c r="T3" s="1214"/>
      <c r="U3" s="1215"/>
      <c r="V3" s="1213" t="s">
        <v>661</v>
      </c>
      <c r="W3" s="1214"/>
      <c r="X3" s="1215"/>
      <c r="Y3" s="1213" t="s">
        <v>662</v>
      </c>
      <c r="Z3" s="1214"/>
      <c r="AA3" s="1215"/>
      <c r="AB3" s="1213" t="s">
        <v>663</v>
      </c>
      <c r="AC3" s="1214"/>
      <c r="AD3" s="1215"/>
      <c r="AE3" s="1213" t="s">
        <v>664</v>
      </c>
      <c r="AF3" s="1214"/>
      <c r="AG3" s="1215"/>
      <c r="AH3" s="1213" t="s">
        <v>665</v>
      </c>
      <c r="AI3" s="1214"/>
      <c r="AJ3" s="1215"/>
      <c r="AK3" s="1213" t="s">
        <v>666</v>
      </c>
      <c r="AL3" s="1214"/>
      <c r="AM3" s="1215"/>
      <c r="AN3" s="1213" t="s">
        <v>667</v>
      </c>
      <c r="AO3" s="1214"/>
      <c r="AP3" s="1215"/>
      <c r="AQ3" s="1213" t="s">
        <v>670</v>
      </c>
      <c r="AR3" s="1225"/>
      <c r="AS3" s="1226" t="s">
        <v>129</v>
      </c>
      <c r="AT3" s="1227"/>
      <c r="AU3" s="1228"/>
    </row>
    <row r="4" spans="1:48" s="311" customFormat="1" ht="29.25">
      <c r="A4" s="1217"/>
      <c r="B4" s="1219"/>
      <c r="C4" s="1219"/>
      <c r="D4" s="1221"/>
      <c r="E4" s="1221"/>
      <c r="F4" s="1235"/>
      <c r="G4" s="317" t="s">
        <v>672</v>
      </c>
      <c r="H4" s="309" t="s">
        <v>669</v>
      </c>
      <c r="I4" s="310" t="s">
        <v>673</v>
      </c>
      <c r="J4" s="317" t="s">
        <v>672</v>
      </c>
      <c r="K4" s="309" t="s">
        <v>669</v>
      </c>
      <c r="L4" s="310" t="s">
        <v>673</v>
      </c>
      <c r="M4" s="317" t="s">
        <v>672</v>
      </c>
      <c r="N4" s="309" t="s">
        <v>669</v>
      </c>
      <c r="O4" s="310" t="s">
        <v>673</v>
      </c>
      <c r="P4" s="317" t="s">
        <v>672</v>
      </c>
      <c r="Q4" s="309" t="s">
        <v>669</v>
      </c>
      <c r="R4" s="310" t="s">
        <v>673</v>
      </c>
      <c r="S4" s="317" t="s">
        <v>672</v>
      </c>
      <c r="T4" s="309" t="s">
        <v>669</v>
      </c>
      <c r="U4" s="310" t="s">
        <v>673</v>
      </c>
      <c r="V4" s="317" t="s">
        <v>672</v>
      </c>
      <c r="W4" s="309" t="s">
        <v>669</v>
      </c>
      <c r="X4" s="310" t="s">
        <v>673</v>
      </c>
      <c r="Y4" s="317" t="s">
        <v>672</v>
      </c>
      <c r="Z4" s="309" t="s">
        <v>669</v>
      </c>
      <c r="AA4" s="310" t="s">
        <v>673</v>
      </c>
      <c r="AB4" s="317" t="s">
        <v>672</v>
      </c>
      <c r="AC4" s="309" t="s">
        <v>669</v>
      </c>
      <c r="AD4" s="310" t="s">
        <v>673</v>
      </c>
      <c r="AE4" s="317" t="s">
        <v>672</v>
      </c>
      <c r="AF4" s="309" t="s">
        <v>669</v>
      </c>
      <c r="AG4" s="310" t="s">
        <v>673</v>
      </c>
      <c r="AH4" s="317" t="s">
        <v>672</v>
      </c>
      <c r="AI4" s="309" t="s">
        <v>669</v>
      </c>
      <c r="AJ4" s="310" t="s">
        <v>673</v>
      </c>
      <c r="AK4" s="317" t="s">
        <v>672</v>
      </c>
      <c r="AL4" s="309" t="s">
        <v>669</v>
      </c>
      <c r="AM4" s="310" t="s">
        <v>673</v>
      </c>
      <c r="AN4" s="317" t="s">
        <v>672</v>
      </c>
      <c r="AO4" s="309" t="s">
        <v>669</v>
      </c>
      <c r="AP4" s="310" t="s">
        <v>673</v>
      </c>
      <c r="AQ4" s="317" t="s">
        <v>674</v>
      </c>
      <c r="AR4" s="310" t="s">
        <v>675</v>
      </c>
      <c r="AS4" s="360" t="s">
        <v>130</v>
      </c>
      <c r="AT4" s="361" t="s">
        <v>131</v>
      </c>
      <c r="AU4" s="339" t="s">
        <v>670</v>
      </c>
    </row>
    <row r="5" spans="1:48">
      <c r="A5" s="326">
        <v>1</v>
      </c>
      <c r="B5" s="318" t="str">
        <f>'고용증대 상시근로자수-2017(장애인적용)'!C5</f>
        <v>채지안</v>
      </c>
      <c r="C5" s="319">
        <f>'고용증대 상시근로자수-2017(장애인적용)'!E5</f>
        <v>33288</v>
      </c>
      <c r="D5" s="332">
        <f>IF('고용증대 상시근로자수-2017(장애인적용)'!I5="","",'고용증대 상시근로자수-2017(장애인적용)'!I5)</f>
        <v>41548</v>
      </c>
      <c r="E5" s="332" t="str">
        <f>IF('고용증대 상시근로자수-2017(장애인적용)'!J5="","",'고용증대 상시근로자수-2017(장애인적용)'!J5)</f>
        <v/>
      </c>
      <c r="F5" s="320" t="str">
        <f>'고용증대 상시근로자수-2017(장애인적용)'!H5</f>
        <v>여</v>
      </c>
      <c r="G5" s="324">
        <f>'고용증대 상시근로자수-2017(장애인적용)'!W5</f>
        <v>1</v>
      </c>
      <c r="H5" s="313">
        <f>'고용증대 상시근로자수-2017(장애인적용)'!X5</f>
        <v>25</v>
      </c>
      <c r="I5" s="314">
        <f>'고용증대 상시근로자수-2017(장애인적용)'!Z5</f>
        <v>1</v>
      </c>
      <c r="J5" s="312">
        <f>'고용증대 상시근로자수-2017(장애인적용)'!AA5</f>
        <v>1</v>
      </c>
      <c r="K5" s="313">
        <f>'고용증대 상시근로자수-2017(장애인적용)'!AB5</f>
        <v>26</v>
      </c>
      <c r="L5" s="314">
        <f>'고용증대 상시근로자수-2017(장애인적용)'!AD5</f>
        <v>1</v>
      </c>
      <c r="M5" s="312">
        <f>'고용증대 상시근로자수-2017(장애인적용)'!AE5</f>
        <v>1</v>
      </c>
      <c r="N5" s="313">
        <f>'고용증대 상시근로자수-2017(장애인적용)'!AF5</f>
        <v>26</v>
      </c>
      <c r="O5" s="314">
        <f>'고용증대 상시근로자수-2017(장애인적용)'!AH5</f>
        <v>1</v>
      </c>
      <c r="P5" s="312">
        <f>'고용증대 상시근로자수-2017(장애인적용)'!AI5</f>
        <v>1</v>
      </c>
      <c r="Q5" s="313">
        <f>'고용증대 상시근로자수-2017(장애인적용)'!AJ5</f>
        <v>26</v>
      </c>
      <c r="R5" s="314">
        <f>'고용증대 상시근로자수-2017(장애인적용)'!AL5</f>
        <v>1</v>
      </c>
      <c r="S5" s="312">
        <f>'고용증대 상시근로자수-2017(장애인적용)'!AM5</f>
        <v>1</v>
      </c>
      <c r="T5" s="313">
        <f>'고용증대 상시근로자수-2017(장애인적용)'!AN5</f>
        <v>26</v>
      </c>
      <c r="U5" s="314">
        <f>'고용증대 상시근로자수-2017(장애인적용)'!AP5</f>
        <v>1</v>
      </c>
      <c r="V5" s="312">
        <f>'고용증대 상시근로자수-2017(장애인적용)'!AQ5</f>
        <v>1</v>
      </c>
      <c r="W5" s="313">
        <f>'고용증대 상시근로자수-2017(장애인적용)'!AR5</f>
        <v>26</v>
      </c>
      <c r="X5" s="314">
        <f>'고용증대 상시근로자수-2017(장애인적용)'!AT5</f>
        <v>1</v>
      </c>
      <c r="Y5" s="312">
        <f>'고용증대 상시근로자수-2017(장애인적용)'!AU5</f>
        <v>1</v>
      </c>
      <c r="Z5" s="313">
        <f>'고용증대 상시근로자수-2017(장애인적용)'!AV5</f>
        <v>26</v>
      </c>
      <c r="AA5" s="314">
        <f>'고용증대 상시근로자수-2017(장애인적용)'!AX5</f>
        <v>1</v>
      </c>
      <c r="AB5" s="312">
        <f>'고용증대 상시근로자수-2017(장애인적용)'!AY5</f>
        <v>1</v>
      </c>
      <c r="AC5" s="313">
        <f>'고용증대 상시근로자수-2017(장애인적용)'!AZ5</f>
        <v>26</v>
      </c>
      <c r="AD5" s="314">
        <f>'고용증대 상시근로자수-2017(장애인적용)'!BB5</f>
        <v>1</v>
      </c>
      <c r="AE5" s="312">
        <f>'고용증대 상시근로자수-2017(장애인적용)'!BC5</f>
        <v>1</v>
      </c>
      <c r="AF5" s="313">
        <f>'고용증대 상시근로자수-2017(장애인적용)'!BD5</f>
        <v>26</v>
      </c>
      <c r="AG5" s="314">
        <f>'고용증대 상시근로자수-2017(장애인적용)'!BF5</f>
        <v>1</v>
      </c>
      <c r="AH5" s="312">
        <f>'고용증대 상시근로자수-2017(장애인적용)'!BG5</f>
        <v>1</v>
      </c>
      <c r="AI5" s="313">
        <f>'고용증대 상시근로자수-2017(장애인적용)'!BH5</f>
        <v>26</v>
      </c>
      <c r="AJ5" s="314">
        <f>'고용증대 상시근로자수-2017(장애인적용)'!BJ5</f>
        <v>1</v>
      </c>
      <c r="AK5" s="312">
        <f>'고용증대 상시근로자수-2017(장애인적용)'!BK5</f>
        <v>1</v>
      </c>
      <c r="AL5" s="313">
        <f>'고용증대 상시근로자수-2017(장애인적용)'!BL5</f>
        <v>26</v>
      </c>
      <c r="AM5" s="314">
        <f>'고용증대 상시근로자수-2017(장애인적용)'!BN5</f>
        <v>1</v>
      </c>
      <c r="AN5" s="312">
        <f>'고용증대 상시근로자수-2017(장애인적용)'!BO5</f>
        <v>1</v>
      </c>
      <c r="AO5" s="313">
        <f>'고용증대 상시근로자수-2017(장애인적용)'!BP5</f>
        <v>26</v>
      </c>
      <c r="AP5" s="314">
        <f>'고용증대 상시근로자수-2017(장애인적용)'!BR5</f>
        <v>1</v>
      </c>
      <c r="AQ5" s="335">
        <f>SUM(G5,J5,M5,P5,S5,V5,Y5,AB5,AE5,AH5,AK5,AN5)</f>
        <v>12</v>
      </c>
      <c r="AR5" s="336">
        <f>SUM(I5,L5,O5,R5,U5,X5,AA5,AD5,AG5,AJ5,AM5,AP5)</f>
        <v>12</v>
      </c>
      <c r="AS5" s="358">
        <f>'고용증대 상시근로자수-2017(장애인적용)'!CF5</f>
        <v>27223079</v>
      </c>
      <c r="AT5" s="359">
        <f>'고용증대 상시근로자수-2017(장애인적용)'!CG5</f>
        <v>0</v>
      </c>
      <c r="AU5" s="340">
        <f>SUM(AS5:AT5)</f>
        <v>27223079</v>
      </c>
      <c r="AV5" s="308" t="str">
        <f>B5</f>
        <v>채지안</v>
      </c>
    </row>
    <row r="6" spans="1:48">
      <c r="A6" s="327">
        <f>A5+1</f>
        <v>2</v>
      </c>
      <c r="B6" s="321" t="str">
        <f>'고용증대 상시근로자수-2017(장애인적용)'!C6</f>
        <v>조하나</v>
      </c>
      <c r="C6" s="322">
        <f>'고용증대 상시근로자수-2017(장애인적용)'!E6</f>
        <v>31419</v>
      </c>
      <c r="D6" s="333">
        <f>IF('고용증대 상시근로자수-2017(장애인적용)'!I6="","",'고용증대 상시근로자수-2017(장애인적용)'!I6)</f>
        <v>41548</v>
      </c>
      <c r="E6" s="333" t="str">
        <f>IF('고용증대 상시근로자수-2017(장애인적용)'!J6="","",'고용증대 상시근로자수-2017(장애인적용)'!J6)</f>
        <v/>
      </c>
      <c r="F6" s="323" t="str">
        <f>'고용증대 상시근로자수-2017(장애인적용)'!H6</f>
        <v>여</v>
      </c>
      <c r="G6" s="324">
        <f>'고용증대 상시근로자수-2017(장애인적용)'!W6</f>
        <v>1</v>
      </c>
      <c r="H6" s="313">
        <f>'고용증대 상시근로자수-2017(장애인적용)'!X6</f>
        <v>31</v>
      </c>
      <c r="I6" s="314">
        <f>'고용증대 상시근로자수-2017(장애인적용)'!Z6</f>
        <v>0</v>
      </c>
      <c r="J6" s="312">
        <f>'고용증대 상시근로자수-2017(장애인적용)'!AA6</f>
        <v>1</v>
      </c>
      <c r="K6" s="313">
        <f>'고용증대 상시근로자수-2017(장애인적용)'!AB6</f>
        <v>31</v>
      </c>
      <c r="L6" s="314">
        <f>'고용증대 상시근로자수-2017(장애인적용)'!AD6</f>
        <v>0</v>
      </c>
      <c r="M6" s="312">
        <f>'고용증대 상시근로자수-2017(장애인적용)'!AE6</f>
        <v>1</v>
      </c>
      <c r="N6" s="313">
        <f>'고용증대 상시근로자수-2017(장애인적용)'!AF6</f>
        <v>31</v>
      </c>
      <c r="O6" s="314">
        <f>'고용증대 상시근로자수-2017(장애인적용)'!AH6</f>
        <v>0</v>
      </c>
      <c r="P6" s="312">
        <f>'고용증대 상시근로자수-2017(장애인적용)'!AI6</f>
        <v>1</v>
      </c>
      <c r="Q6" s="313">
        <f>'고용증대 상시근로자수-2017(장애인적용)'!AJ6</f>
        <v>31</v>
      </c>
      <c r="R6" s="314">
        <f>'고용증대 상시근로자수-2017(장애인적용)'!AL6</f>
        <v>0</v>
      </c>
      <c r="S6" s="312">
        <f>'고용증대 상시근로자수-2017(장애인적용)'!AM6</f>
        <v>1</v>
      </c>
      <c r="T6" s="313">
        <f>'고용증대 상시근로자수-2017(장애인적용)'!AN6</f>
        <v>31</v>
      </c>
      <c r="U6" s="314">
        <f>'고용증대 상시근로자수-2017(장애인적용)'!AP6</f>
        <v>0</v>
      </c>
      <c r="V6" s="312">
        <f>'고용증대 상시근로자수-2017(장애인적용)'!AQ6</f>
        <v>1</v>
      </c>
      <c r="W6" s="313">
        <f>'고용증대 상시근로자수-2017(장애인적용)'!AR6</f>
        <v>31</v>
      </c>
      <c r="X6" s="314">
        <f>'고용증대 상시근로자수-2017(장애인적용)'!AT6</f>
        <v>0</v>
      </c>
      <c r="Y6" s="312">
        <f>'고용증대 상시근로자수-2017(장애인적용)'!AU6</f>
        <v>1</v>
      </c>
      <c r="Z6" s="313">
        <f>'고용증대 상시근로자수-2017(장애인적용)'!AV6</f>
        <v>31</v>
      </c>
      <c r="AA6" s="314">
        <f>'고용증대 상시근로자수-2017(장애인적용)'!AX6</f>
        <v>0</v>
      </c>
      <c r="AB6" s="312">
        <f>'고용증대 상시근로자수-2017(장애인적용)'!AY6</f>
        <v>1</v>
      </c>
      <c r="AC6" s="313">
        <f>'고용증대 상시근로자수-2017(장애인적용)'!AZ6</f>
        <v>31</v>
      </c>
      <c r="AD6" s="314">
        <f>'고용증대 상시근로자수-2017(장애인적용)'!BB6</f>
        <v>0</v>
      </c>
      <c r="AE6" s="312">
        <f>'고용증대 상시근로자수-2017(장애인적용)'!BC6</f>
        <v>1</v>
      </c>
      <c r="AF6" s="313">
        <f>'고용증대 상시근로자수-2017(장애인적용)'!BD6</f>
        <v>31</v>
      </c>
      <c r="AG6" s="314">
        <f>'고용증대 상시근로자수-2017(장애인적용)'!BF6</f>
        <v>0</v>
      </c>
      <c r="AH6" s="312">
        <f>'고용증대 상시근로자수-2017(장애인적용)'!BG6</f>
        <v>1</v>
      </c>
      <c r="AI6" s="313">
        <f>'고용증대 상시근로자수-2017(장애인적용)'!BH6</f>
        <v>31</v>
      </c>
      <c r="AJ6" s="314">
        <f>'고용증대 상시근로자수-2017(장애인적용)'!BJ6</f>
        <v>0</v>
      </c>
      <c r="AK6" s="312">
        <f>'고용증대 상시근로자수-2017(장애인적용)'!BK6</f>
        <v>1</v>
      </c>
      <c r="AL6" s="313">
        <f>'고용증대 상시근로자수-2017(장애인적용)'!BL6</f>
        <v>31</v>
      </c>
      <c r="AM6" s="314">
        <f>'고용증대 상시근로자수-2017(장애인적용)'!BN6</f>
        <v>0</v>
      </c>
      <c r="AN6" s="312">
        <f>'고용증대 상시근로자수-2017(장애인적용)'!BO6</f>
        <v>1</v>
      </c>
      <c r="AO6" s="313">
        <f>'고용증대 상시근로자수-2017(장애인적용)'!BP6</f>
        <v>31</v>
      </c>
      <c r="AP6" s="314">
        <f>'고용증대 상시근로자수-2017(장애인적용)'!BR6</f>
        <v>0</v>
      </c>
      <c r="AQ6" s="335">
        <f t="shared" ref="AQ6:AQ69" si="0">SUM(G6,J6,M6,P6,S6,V6,Y6,AB6,AE6,AH6,AK6,AN6)</f>
        <v>12</v>
      </c>
      <c r="AR6" s="336">
        <f t="shared" ref="AR6:AR69" si="1">SUM(I6,L6,O6,R6,U6,X6,AA6,AD6,AG6,AJ6,AM6,AP6)</f>
        <v>0</v>
      </c>
      <c r="AS6" s="342">
        <f>'고용증대 상시근로자수-2017(장애인적용)'!CF6</f>
        <v>0</v>
      </c>
      <c r="AT6" s="343">
        <f>'고용증대 상시근로자수-2017(장애인적용)'!CG6</f>
        <v>30818464</v>
      </c>
      <c r="AU6" s="340">
        <f t="shared" ref="AU6:AU69" si="2">SUM(AS6:AT6)</f>
        <v>30818464</v>
      </c>
      <c r="AV6" s="308" t="str">
        <f t="shared" ref="AV6:AV13" si="3">B6</f>
        <v>조하나</v>
      </c>
    </row>
    <row r="7" spans="1:48">
      <c r="A7" s="327">
        <f t="shared" ref="A7:A70" si="4">A6+1</f>
        <v>3</v>
      </c>
      <c r="B7" s="321" t="str">
        <f>'고용증대 상시근로자수-2017(장애인적용)'!C7</f>
        <v>문채원</v>
      </c>
      <c r="C7" s="322">
        <f>'고용증대 상시근로자수-2017(장애인적용)'!E7</f>
        <v>33325</v>
      </c>
      <c r="D7" s="333">
        <f>IF('고용증대 상시근로자수-2017(장애인적용)'!I7="","",'고용증대 상시근로자수-2017(장애인적용)'!I7)</f>
        <v>41548</v>
      </c>
      <c r="E7" s="333" t="str">
        <f>IF('고용증대 상시근로자수-2017(장애인적용)'!J7="","",'고용증대 상시근로자수-2017(장애인적용)'!J7)</f>
        <v/>
      </c>
      <c r="F7" s="323" t="str">
        <f>'고용증대 상시근로자수-2017(장애인적용)'!H7</f>
        <v>여</v>
      </c>
      <c r="G7" s="324">
        <f>'고용증대 상시근로자수-2017(장애인적용)'!W7</f>
        <v>1</v>
      </c>
      <c r="H7" s="313">
        <f>'고용증대 상시근로자수-2017(장애인적용)'!X7</f>
        <v>25</v>
      </c>
      <c r="I7" s="314">
        <f>'고용증대 상시근로자수-2017(장애인적용)'!Z7</f>
        <v>1</v>
      </c>
      <c r="J7" s="312">
        <f>'고용증대 상시근로자수-2017(장애인적용)'!AA7</f>
        <v>1</v>
      </c>
      <c r="K7" s="313">
        <f>'고용증대 상시근로자수-2017(장애인적용)'!AB7</f>
        <v>25</v>
      </c>
      <c r="L7" s="314">
        <f>'고용증대 상시근로자수-2017(장애인적용)'!AD7</f>
        <v>1</v>
      </c>
      <c r="M7" s="312">
        <f>'고용증대 상시근로자수-2017(장애인적용)'!AE7</f>
        <v>1</v>
      </c>
      <c r="N7" s="313">
        <f>'고용증대 상시근로자수-2017(장애인적용)'!AF7</f>
        <v>26</v>
      </c>
      <c r="O7" s="314">
        <f>'고용증대 상시근로자수-2017(장애인적용)'!AH7</f>
        <v>1</v>
      </c>
      <c r="P7" s="312">
        <f>'고용증대 상시근로자수-2017(장애인적용)'!AI7</f>
        <v>1</v>
      </c>
      <c r="Q7" s="313">
        <f>'고용증대 상시근로자수-2017(장애인적용)'!AJ7</f>
        <v>26</v>
      </c>
      <c r="R7" s="314">
        <f>'고용증대 상시근로자수-2017(장애인적용)'!AL7</f>
        <v>1</v>
      </c>
      <c r="S7" s="312">
        <f>'고용증대 상시근로자수-2017(장애인적용)'!AM7</f>
        <v>1</v>
      </c>
      <c r="T7" s="313">
        <f>'고용증대 상시근로자수-2017(장애인적용)'!AN7</f>
        <v>26</v>
      </c>
      <c r="U7" s="314">
        <f>'고용증대 상시근로자수-2017(장애인적용)'!AP7</f>
        <v>1</v>
      </c>
      <c r="V7" s="312">
        <f>'고용증대 상시근로자수-2017(장애인적용)'!AQ7</f>
        <v>1</v>
      </c>
      <c r="W7" s="313">
        <f>'고용증대 상시근로자수-2017(장애인적용)'!AR7</f>
        <v>26</v>
      </c>
      <c r="X7" s="314">
        <f>'고용증대 상시근로자수-2017(장애인적용)'!AT7</f>
        <v>1</v>
      </c>
      <c r="Y7" s="312">
        <f>'고용증대 상시근로자수-2017(장애인적용)'!AU7</f>
        <v>1</v>
      </c>
      <c r="Z7" s="313">
        <f>'고용증대 상시근로자수-2017(장애인적용)'!AV7</f>
        <v>26</v>
      </c>
      <c r="AA7" s="314">
        <f>'고용증대 상시근로자수-2017(장애인적용)'!AX7</f>
        <v>1</v>
      </c>
      <c r="AB7" s="312">
        <f>'고용증대 상시근로자수-2017(장애인적용)'!AY7</f>
        <v>1</v>
      </c>
      <c r="AC7" s="313">
        <f>'고용증대 상시근로자수-2017(장애인적용)'!AZ7</f>
        <v>26</v>
      </c>
      <c r="AD7" s="314">
        <f>'고용증대 상시근로자수-2017(장애인적용)'!BB7</f>
        <v>1</v>
      </c>
      <c r="AE7" s="312">
        <f>'고용증대 상시근로자수-2017(장애인적용)'!BC7</f>
        <v>1</v>
      </c>
      <c r="AF7" s="313">
        <f>'고용증대 상시근로자수-2017(장애인적용)'!BD7</f>
        <v>26</v>
      </c>
      <c r="AG7" s="314">
        <f>'고용증대 상시근로자수-2017(장애인적용)'!BF7</f>
        <v>1</v>
      </c>
      <c r="AH7" s="312">
        <f>'고용증대 상시근로자수-2017(장애인적용)'!BG7</f>
        <v>1</v>
      </c>
      <c r="AI7" s="313">
        <f>'고용증대 상시근로자수-2017(장애인적용)'!BH7</f>
        <v>26</v>
      </c>
      <c r="AJ7" s="314">
        <f>'고용증대 상시근로자수-2017(장애인적용)'!BJ7</f>
        <v>1</v>
      </c>
      <c r="AK7" s="312">
        <f>'고용증대 상시근로자수-2017(장애인적용)'!BK7</f>
        <v>1</v>
      </c>
      <c r="AL7" s="313">
        <f>'고용증대 상시근로자수-2017(장애인적용)'!BL7</f>
        <v>26</v>
      </c>
      <c r="AM7" s="314">
        <f>'고용증대 상시근로자수-2017(장애인적용)'!BN7</f>
        <v>1</v>
      </c>
      <c r="AN7" s="312">
        <f>'고용증대 상시근로자수-2017(장애인적용)'!BO7</f>
        <v>1</v>
      </c>
      <c r="AO7" s="313">
        <f>'고용증대 상시근로자수-2017(장애인적용)'!BP7</f>
        <v>26</v>
      </c>
      <c r="AP7" s="314">
        <f>'고용증대 상시근로자수-2017(장애인적용)'!BR7</f>
        <v>1</v>
      </c>
      <c r="AQ7" s="335">
        <f t="shared" si="0"/>
        <v>12</v>
      </c>
      <c r="AR7" s="336">
        <f t="shared" si="1"/>
        <v>12</v>
      </c>
      <c r="AS7" s="342">
        <f>'고용증대 상시근로자수-2017(장애인적용)'!CF7</f>
        <v>25176922</v>
      </c>
      <c r="AT7" s="343">
        <f>'고용증대 상시근로자수-2017(장애인적용)'!CG7</f>
        <v>0</v>
      </c>
      <c r="AU7" s="340">
        <f t="shared" si="2"/>
        <v>25176922</v>
      </c>
      <c r="AV7" s="308" t="str">
        <f t="shared" si="3"/>
        <v>문채원</v>
      </c>
    </row>
    <row r="8" spans="1:48">
      <c r="A8" s="327">
        <f t="shared" si="4"/>
        <v>4</v>
      </c>
      <c r="B8" s="321" t="str">
        <f>'고용증대 상시근로자수-2017(장애인적용)'!C8</f>
        <v>김가영</v>
      </c>
      <c r="C8" s="322">
        <f>'고용증대 상시근로자수-2017(장애인적용)'!E8</f>
        <v>33783</v>
      </c>
      <c r="D8" s="333">
        <f>IF('고용증대 상시근로자수-2017(장애인적용)'!I8="","",'고용증대 상시근로자수-2017(장애인적용)'!I8)</f>
        <v>41662</v>
      </c>
      <c r="E8" s="333" t="str">
        <f>IF('고용증대 상시근로자수-2017(장애인적용)'!J8="","",'고용증대 상시근로자수-2017(장애인적용)'!J8)</f>
        <v/>
      </c>
      <c r="F8" s="323" t="str">
        <f>'고용증대 상시근로자수-2017(장애인적용)'!H8</f>
        <v>여</v>
      </c>
      <c r="G8" s="324">
        <f>'고용증대 상시근로자수-2017(장애인적용)'!W8</f>
        <v>1</v>
      </c>
      <c r="H8" s="313">
        <f>'고용증대 상시근로자수-2017(장애인적용)'!X8</f>
        <v>24</v>
      </c>
      <c r="I8" s="314">
        <f>'고용증대 상시근로자수-2017(장애인적용)'!Z8</f>
        <v>1</v>
      </c>
      <c r="J8" s="312">
        <f>'고용증대 상시근로자수-2017(장애인적용)'!AA8</f>
        <v>1</v>
      </c>
      <c r="K8" s="313">
        <f>'고용증대 상시근로자수-2017(장애인적용)'!AB8</f>
        <v>24</v>
      </c>
      <c r="L8" s="314">
        <f>'고용증대 상시근로자수-2017(장애인적용)'!AD8</f>
        <v>1</v>
      </c>
      <c r="M8" s="312">
        <f>'고용증대 상시근로자수-2017(장애인적용)'!AE8</f>
        <v>1</v>
      </c>
      <c r="N8" s="313">
        <f>'고용증대 상시근로자수-2017(장애인적용)'!AF8</f>
        <v>24</v>
      </c>
      <c r="O8" s="314">
        <f>'고용증대 상시근로자수-2017(장애인적용)'!AH8</f>
        <v>1</v>
      </c>
      <c r="P8" s="312">
        <f>'고용증대 상시근로자수-2017(장애인적용)'!AI8</f>
        <v>1</v>
      </c>
      <c r="Q8" s="313">
        <f>'고용증대 상시근로자수-2017(장애인적용)'!AJ8</f>
        <v>24</v>
      </c>
      <c r="R8" s="314">
        <f>'고용증대 상시근로자수-2017(장애인적용)'!AL8</f>
        <v>1</v>
      </c>
      <c r="S8" s="312">
        <f>'고용증대 상시근로자수-2017(장애인적용)'!AM8</f>
        <v>1</v>
      </c>
      <c r="T8" s="313">
        <f>'고용증대 상시근로자수-2017(장애인적용)'!AN8</f>
        <v>24</v>
      </c>
      <c r="U8" s="314">
        <f>'고용증대 상시근로자수-2017(장애인적용)'!AP8</f>
        <v>1</v>
      </c>
      <c r="V8" s="312">
        <f>'고용증대 상시근로자수-2017(장애인적용)'!AQ8</f>
        <v>1</v>
      </c>
      <c r="W8" s="313">
        <f>'고용증대 상시근로자수-2017(장애인적용)'!AR8</f>
        <v>25</v>
      </c>
      <c r="X8" s="314">
        <f>'고용증대 상시근로자수-2017(장애인적용)'!AT8</f>
        <v>1</v>
      </c>
      <c r="Y8" s="312">
        <f>'고용증대 상시근로자수-2017(장애인적용)'!AU8</f>
        <v>1</v>
      </c>
      <c r="Z8" s="313">
        <f>'고용증대 상시근로자수-2017(장애인적용)'!AV8</f>
        <v>25</v>
      </c>
      <c r="AA8" s="314">
        <f>'고용증대 상시근로자수-2017(장애인적용)'!AX8</f>
        <v>1</v>
      </c>
      <c r="AB8" s="312">
        <f>'고용증대 상시근로자수-2017(장애인적용)'!AY8</f>
        <v>1</v>
      </c>
      <c r="AC8" s="313">
        <f>'고용증대 상시근로자수-2017(장애인적용)'!AZ8</f>
        <v>25</v>
      </c>
      <c r="AD8" s="314">
        <f>'고용증대 상시근로자수-2017(장애인적용)'!BB8</f>
        <v>1</v>
      </c>
      <c r="AE8" s="312">
        <f>'고용증대 상시근로자수-2017(장애인적용)'!BC8</f>
        <v>1</v>
      </c>
      <c r="AF8" s="313">
        <f>'고용증대 상시근로자수-2017(장애인적용)'!BD8</f>
        <v>25</v>
      </c>
      <c r="AG8" s="314">
        <f>'고용증대 상시근로자수-2017(장애인적용)'!BF8</f>
        <v>1</v>
      </c>
      <c r="AH8" s="312">
        <f>'고용증대 상시근로자수-2017(장애인적용)'!BG8</f>
        <v>1</v>
      </c>
      <c r="AI8" s="313">
        <f>'고용증대 상시근로자수-2017(장애인적용)'!BH8</f>
        <v>25</v>
      </c>
      <c r="AJ8" s="314">
        <f>'고용증대 상시근로자수-2017(장애인적용)'!BJ8</f>
        <v>1</v>
      </c>
      <c r="AK8" s="312">
        <f>'고용증대 상시근로자수-2017(장애인적용)'!BK8</f>
        <v>1</v>
      </c>
      <c r="AL8" s="313">
        <f>'고용증대 상시근로자수-2017(장애인적용)'!BL8</f>
        <v>25</v>
      </c>
      <c r="AM8" s="314">
        <f>'고용증대 상시근로자수-2017(장애인적용)'!BN8</f>
        <v>1</v>
      </c>
      <c r="AN8" s="312">
        <f>'고용증대 상시근로자수-2017(장애인적용)'!BO8</f>
        <v>1</v>
      </c>
      <c r="AO8" s="313">
        <f>'고용증대 상시근로자수-2017(장애인적용)'!BP8</f>
        <v>25</v>
      </c>
      <c r="AP8" s="314">
        <f>'고용증대 상시근로자수-2017(장애인적용)'!BR8</f>
        <v>1</v>
      </c>
      <c r="AQ8" s="335">
        <f t="shared" si="0"/>
        <v>12</v>
      </c>
      <c r="AR8" s="336">
        <f t="shared" si="1"/>
        <v>12</v>
      </c>
      <c r="AS8" s="342">
        <f>'고용증대 상시근로자수-2017(장애인적용)'!CF8</f>
        <v>24400000</v>
      </c>
      <c r="AT8" s="343">
        <f>'고용증대 상시근로자수-2017(장애인적용)'!CG8</f>
        <v>0</v>
      </c>
      <c r="AU8" s="340">
        <f t="shared" si="2"/>
        <v>24400000</v>
      </c>
      <c r="AV8" s="308" t="str">
        <f t="shared" si="3"/>
        <v>김가영</v>
      </c>
    </row>
    <row r="9" spans="1:48">
      <c r="A9" s="327">
        <f t="shared" si="4"/>
        <v>5</v>
      </c>
      <c r="B9" s="321" t="str">
        <f>'고용증대 상시근로자수-2017(장애인적용)'!C9</f>
        <v>류주현</v>
      </c>
      <c r="C9" s="322">
        <f>'고용증대 상시근로자수-2017(장애인적용)'!E9</f>
        <v>23630</v>
      </c>
      <c r="D9" s="333">
        <f>IF('고용증대 상시근로자수-2017(장애인적용)'!I9="","",'고용증대 상시근로자수-2017(장애인적용)'!I9)</f>
        <v>42278</v>
      </c>
      <c r="E9" s="333" t="str">
        <f>IF('고용증대 상시근로자수-2017(장애인적용)'!J9="","",'고용증대 상시근로자수-2017(장애인적용)'!J9)</f>
        <v/>
      </c>
      <c r="F9" s="323" t="str">
        <f>'고용증대 상시근로자수-2017(장애인적용)'!H9</f>
        <v>여</v>
      </c>
      <c r="G9" s="324">
        <f>'고용증대 상시근로자수-2017(장애인적용)'!W9</f>
        <v>1</v>
      </c>
      <c r="H9" s="313">
        <f>'고용증대 상시근로자수-2017(장애인적용)'!X9</f>
        <v>52</v>
      </c>
      <c r="I9" s="314">
        <f>'고용증대 상시근로자수-2017(장애인적용)'!Z9</f>
        <v>0</v>
      </c>
      <c r="J9" s="312">
        <f>'고용증대 상시근로자수-2017(장애인적용)'!AA9</f>
        <v>1</v>
      </c>
      <c r="K9" s="313">
        <f>'고용증대 상시근로자수-2017(장애인적용)'!AB9</f>
        <v>52</v>
      </c>
      <c r="L9" s="314">
        <f>'고용증대 상시근로자수-2017(장애인적용)'!AD9</f>
        <v>0</v>
      </c>
      <c r="M9" s="312">
        <f>'고용증대 상시근로자수-2017(장애인적용)'!AE9</f>
        <v>1</v>
      </c>
      <c r="N9" s="313">
        <f>'고용증대 상시근로자수-2017(장애인적용)'!AF9</f>
        <v>52</v>
      </c>
      <c r="O9" s="314">
        <f>'고용증대 상시근로자수-2017(장애인적용)'!AH9</f>
        <v>0</v>
      </c>
      <c r="P9" s="312">
        <f>'고용증대 상시근로자수-2017(장애인적용)'!AI9</f>
        <v>1</v>
      </c>
      <c r="Q9" s="313">
        <f>'고용증대 상시근로자수-2017(장애인적용)'!AJ9</f>
        <v>52</v>
      </c>
      <c r="R9" s="314">
        <f>'고용증대 상시근로자수-2017(장애인적용)'!AL9</f>
        <v>0</v>
      </c>
      <c r="S9" s="312">
        <f>'고용증대 상시근로자수-2017(장애인적용)'!AM9</f>
        <v>1</v>
      </c>
      <c r="T9" s="313">
        <f>'고용증대 상시근로자수-2017(장애인적용)'!AN9</f>
        <v>52</v>
      </c>
      <c r="U9" s="314">
        <f>'고용증대 상시근로자수-2017(장애인적용)'!AP9</f>
        <v>0</v>
      </c>
      <c r="V9" s="312">
        <f>'고용증대 상시근로자수-2017(장애인적용)'!AQ9</f>
        <v>1</v>
      </c>
      <c r="W9" s="313">
        <f>'고용증대 상시근로자수-2017(장애인적용)'!AR9</f>
        <v>52</v>
      </c>
      <c r="X9" s="314">
        <f>'고용증대 상시근로자수-2017(장애인적용)'!AT9</f>
        <v>0</v>
      </c>
      <c r="Y9" s="312">
        <f>'고용증대 상시근로자수-2017(장애인적용)'!AU9</f>
        <v>1</v>
      </c>
      <c r="Z9" s="313">
        <f>'고용증대 상시근로자수-2017(장애인적용)'!AV9</f>
        <v>52</v>
      </c>
      <c r="AA9" s="314">
        <f>'고용증대 상시근로자수-2017(장애인적용)'!AX9</f>
        <v>0</v>
      </c>
      <c r="AB9" s="312">
        <f>'고용증대 상시근로자수-2017(장애인적용)'!AY9</f>
        <v>1</v>
      </c>
      <c r="AC9" s="313">
        <f>'고용증대 상시근로자수-2017(장애인적용)'!AZ9</f>
        <v>52</v>
      </c>
      <c r="AD9" s="314">
        <f>'고용증대 상시근로자수-2017(장애인적용)'!BB9</f>
        <v>0</v>
      </c>
      <c r="AE9" s="312">
        <f>'고용증대 상시근로자수-2017(장애인적용)'!BC9</f>
        <v>1</v>
      </c>
      <c r="AF9" s="313">
        <f>'고용증대 상시근로자수-2017(장애인적용)'!BD9</f>
        <v>53</v>
      </c>
      <c r="AG9" s="314">
        <f>'고용증대 상시근로자수-2017(장애인적용)'!BF9</f>
        <v>0</v>
      </c>
      <c r="AH9" s="312">
        <f>'고용증대 상시근로자수-2017(장애인적용)'!BG9</f>
        <v>1</v>
      </c>
      <c r="AI9" s="313">
        <f>'고용증대 상시근로자수-2017(장애인적용)'!BH9</f>
        <v>53</v>
      </c>
      <c r="AJ9" s="314">
        <f>'고용증대 상시근로자수-2017(장애인적용)'!BJ9</f>
        <v>0</v>
      </c>
      <c r="AK9" s="312">
        <f>'고용증대 상시근로자수-2017(장애인적용)'!BK9</f>
        <v>1</v>
      </c>
      <c r="AL9" s="313">
        <f>'고용증대 상시근로자수-2017(장애인적용)'!BL9</f>
        <v>53</v>
      </c>
      <c r="AM9" s="314">
        <f>'고용증대 상시근로자수-2017(장애인적용)'!BN9</f>
        <v>0</v>
      </c>
      <c r="AN9" s="312">
        <f>'고용증대 상시근로자수-2017(장애인적용)'!BO9</f>
        <v>1</v>
      </c>
      <c r="AO9" s="313">
        <f>'고용증대 상시근로자수-2017(장애인적용)'!BP9</f>
        <v>53</v>
      </c>
      <c r="AP9" s="314">
        <f>'고용증대 상시근로자수-2017(장애인적용)'!BR9</f>
        <v>0</v>
      </c>
      <c r="AQ9" s="335">
        <f t="shared" si="0"/>
        <v>12</v>
      </c>
      <c r="AR9" s="336">
        <f t="shared" si="1"/>
        <v>0</v>
      </c>
      <c r="AS9" s="342">
        <f>'고용증대 상시근로자수-2017(장애인적용)'!CF9</f>
        <v>0</v>
      </c>
      <c r="AT9" s="343">
        <f>'고용증대 상시근로자수-2017(장애인적용)'!CG9</f>
        <v>6400000</v>
      </c>
      <c r="AU9" s="340">
        <f t="shared" si="2"/>
        <v>6400000</v>
      </c>
      <c r="AV9" s="308" t="str">
        <f t="shared" si="3"/>
        <v>류주현</v>
      </c>
    </row>
    <row r="10" spans="1:48">
      <c r="A10" s="327">
        <f t="shared" si="4"/>
        <v>6</v>
      </c>
      <c r="B10" s="321" t="str">
        <f>'고용증대 상시근로자수-2017(장애인적용)'!C10</f>
        <v>오현경(출산휴가)</v>
      </c>
      <c r="C10" s="322">
        <f>'고용증대 상시근로자수-2017(장애인적용)'!E10</f>
        <v>33686</v>
      </c>
      <c r="D10" s="333">
        <f>IF('고용증대 상시근로자수-2017(장애인적용)'!I10="","",'고용증대 상시근로자수-2017(장애인적용)'!I10)</f>
        <v>42450</v>
      </c>
      <c r="E10" s="333" t="str">
        <f>IF('고용증대 상시근로자수-2017(장애인적용)'!J10="","",'고용증대 상시근로자수-2017(장애인적용)'!J10)</f>
        <v/>
      </c>
      <c r="F10" s="323" t="str">
        <f>'고용증대 상시근로자수-2017(장애인적용)'!H10</f>
        <v>여</v>
      </c>
      <c r="G10" s="324">
        <f>'고용증대 상시근로자수-2017(장애인적용)'!W10</f>
        <v>1</v>
      </c>
      <c r="H10" s="313">
        <f>'고용증대 상시근로자수-2017(장애인적용)'!X10</f>
        <v>24</v>
      </c>
      <c r="I10" s="314">
        <f>'고용증대 상시근로자수-2017(장애인적용)'!Z10</f>
        <v>1</v>
      </c>
      <c r="J10" s="312">
        <f>'고용증대 상시근로자수-2017(장애인적용)'!AA10</f>
        <v>1</v>
      </c>
      <c r="K10" s="313">
        <f>'고용증대 상시근로자수-2017(장애인적용)'!AB10</f>
        <v>24</v>
      </c>
      <c r="L10" s="314">
        <f>'고용증대 상시근로자수-2017(장애인적용)'!AD10</f>
        <v>1</v>
      </c>
      <c r="M10" s="312">
        <f>'고용증대 상시근로자수-2017(장애인적용)'!AE10</f>
        <v>1</v>
      </c>
      <c r="N10" s="313">
        <f>'고용증대 상시근로자수-2017(장애인적용)'!AF10</f>
        <v>25</v>
      </c>
      <c r="O10" s="314">
        <f>'고용증대 상시근로자수-2017(장애인적용)'!AH10</f>
        <v>1</v>
      </c>
      <c r="P10" s="312">
        <f>'고용증대 상시근로자수-2017(장애인적용)'!AI10</f>
        <v>1</v>
      </c>
      <c r="Q10" s="313">
        <f>'고용증대 상시근로자수-2017(장애인적용)'!AJ10</f>
        <v>25</v>
      </c>
      <c r="R10" s="314">
        <f>'고용증대 상시근로자수-2017(장애인적용)'!AL10</f>
        <v>1</v>
      </c>
      <c r="S10" s="312">
        <f>'고용증대 상시근로자수-2017(장애인적용)'!AM10</f>
        <v>1</v>
      </c>
      <c r="T10" s="313">
        <f>'고용증대 상시근로자수-2017(장애인적용)'!AN10</f>
        <v>25</v>
      </c>
      <c r="U10" s="314">
        <f>'고용증대 상시근로자수-2017(장애인적용)'!AP10</f>
        <v>1</v>
      </c>
      <c r="V10" s="312">
        <f>'고용증대 상시근로자수-2017(장애인적용)'!AQ10</f>
        <v>1</v>
      </c>
      <c r="W10" s="313">
        <f>'고용증대 상시근로자수-2017(장애인적용)'!AR10</f>
        <v>25</v>
      </c>
      <c r="X10" s="314">
        <f>'고용증대 상시근로자수-2017(장애인적용)'!AT10</f>
        <v>1</v>
      </c>
      <c r="Y10" s="312">
        <f>'고용증대 상시근로자수-2017(장애인적용)'!AU10</f>
        <v>1</v>
      </c>
      <c r="Z10" s="313">
        <f>'고용증대 상시근로자수-2017(장애인적용)'!AV10</f>
        <v>25</v>
      </c>
      <c r="AA10" s="314">
        <f>'고용증대 상시근로자수-2017(장애인적용)'!AX10</f>
        <v>1</v>
      </c>
      <c r="AB10" s="312">
        <f>'고용증대 상시근로자수-2017(장애인적용)'!AY10</f>
        <v>1</v>
      </c>
      <c r="AC10" s="313">
        <f>'고용증대 상시근로자수-2017(장애인적용)'!AZ10</f>
        <v>25</v>
      </c>
      <c r="AD10" s="314">
        <f>'고용증대 상시근로자수-2017(장애인적용)'!BB10</f>
        <v>1</v>
      </c>
      <c r="AE10" s="312">
        <f>'고용증대 상시근로자수-2017(장애인적용)'!BC10</f>
        <v>1</v>
      </c>
      <c r="AF10" s="313">
        <f>'고용증대 상시근로자수-2017(장애인적용)'!BD10</f>
        <v>25</v>
      </c>
      <c r="AG10" s="314">
        <f>'고용증대 상시근로자수-2017(장애인적용)'!BF10</f>
        <v>1</v>
      </c>
      <c r="AH10" s="312">
        <f>'고용증대 상시근로자수-2017(장애인적용)'!BG10</f>
        <v>1</v>
      </c>
      <c r="AI10" s="313">
        <f>'고용증대 상시근로자수-2017(장애인적용)'!BH10</f>
        <v>25</v>
      </c>
      <c r="AJ10" s="314">
        <f>'고용증대 상시근로자수-2017(장애인적용)'!BJ10</f>
        <v>1</v>
      </c>
      <c r="AK10" s="312">
        <f>'고용증대 상시근로자수-2017(장애인적용)'!BK10</f>
        <v>1</v>
      </c>
      <c r="AL10" s="313">
        <f>'고용증대 상시근로자수-2017(장애인적용)'!BL10</f>
        <v>25</v>
      </c>
      <c r="AM10" s="314">
        <f>'고용증대 상시근로자수-2017(장애인적용)'!BN10</f>
        <v>1</v>
      </c>
      <c r="AN10" s="312">
        <f>'고용증대 상시근로자수-2017(장애인적용)'!BO10</f>
        <v>1</v>
      </c>
      <c r="AO10" s="313">
        <f>'고용증대 상시근로자수-2017(장애인적용)'!BP10</f>
        <v>25</v>
      </c>
      <c r="AP10" s="314">
        <f>'고용증대 상시근로자수-2017(장애인적용)'!BR10</f>
        <v>1</v>
      </c>
      <c r="AQ10" s="335">
        <f t="shared" si="0"/>
        <v>12</v>
      </c>
      <c r="AR10" s="336">
        <f t="shared" si="1"/>
        <v>12</v>
      </c>
      <c r="AS10" s="342">
        <f>'고용증대 상시근로자수-2017(장애인적용)'!CF10</f>
        <v>3846154</v>
      </c>
      <c r="AT10" s="343">
        <f>'고용증대 상시근로자수-2017(장애인적용)'!CG10</f>
        <v>0</v>
      </c>
      <c r="AU10" s="340">
        <f t="shared" si="2"/>
        <v>3846154</v>
      </c>
      <c r="AV10" s="308" t="str">
        <f t="shared" si="3"/>
        <v>오현경(출산휴가)</v>
      </c>
    </row>
    <row r="11" spans="1:48">
      <c r="A11" s="327">
        <f t="shared" si="4"/>
        <v>7</v>
      </c>
      <c r="B11" s="321" t="str">
        <f>'고용증대 상시근로자수-2017(장애인적용)'!C11</f>
        <v>신예지</v>
      </c>
      <c r="C11" s="322">
        <f>'고용증대 상시근로자수-2017(장애인적용)'!E11</f>
        <v>34996</v>
      </c>
      <c r="D11" s="333">
        <f>IF('고용증대 상시근로자수-2017(장애인적용)'!I11="","",'고용증대 상시근로자수-2017(장애인적용)'!I11)</f>
        <v>42767</v>
      </c>
      <c r="E11" s="333" t="str">
        <f>IF('고용증대 상시근로자수-2017(장애인적용)'!J11="","",'고용증대 상시근로자수-2017(장애인적용)'!J11)</f>
        <v/>
      </c>
      <c r="F11" s="323" t="str">
        <f>'고용증대 상시근로자수-2017(장애인적용)'!H11</f>
        <v>여</v>
      </c>
      <c r="G11" s="324">
        <f>'고용증대 상시근로자수-2017(장애인적용)'!W11</f>
        <v>0</v>
      </c>
      <c r="H11" s="313">
        <f>'고용증대 상시근로자수-2017(장애인적용)'!X11</f>
        <v>21</v>
      </c>
      <c r="I11" s="314">
        <f>'고용증대 상시근로자수-2017(장애인적용)'!Z11</f>
        <v>0</v>
      </c>
      <c r="J11" s="312">
        <f>'고용증대 상시근로자수-2017(장애인적용)'!AA11</f>
        <v>1</v>
      </c>
      <c r="K11" s="313">
        <f>'고용증대 상시근로자수-2017(장애인적용)'!AB11</f>
        <v>21</v>
      </c>
      <c r="L11" s="314">
        <f>'고용증대 상시근로자수-2017(장애인적용)'!AD11</f>
        <v>1</v>
      </c>
      <c r="M11" s="312">
        <f>'고용증대 상시근로자수-2017(장애인적용)'!AE11</f>
        <v>1</v>
      </c>
      <c r="N11" s="313">
        <f>'고용증대 상시근로자수-2017(장애인적용)'!AF11</f>
        <v>21</v>
      </c>
      <c r="O11" s="314">
        <f>'고용증대 상시근로자수-2017(장애인적용)'!AH11</f>
        <v>1</v>
      </c>
      <c r="P11" s="312">
        <f>'고용증대 상시근로자수-2017(장애인적용)'!AI11</f>
        <v>1</v>
      </c>
      <c r="Q11" s="313">
        <f>'고용증대 상시근로자수-2017(장애인적용)'!AJ11</f>
        <v>21</v>
      </c>
      <c r="R11" s="314">
        <f>'고용증대 상시근로자수-2017(장애인적용)'!AL11</f>
        <v>1</v>
      </c>
      <c r="S11" s="312">
        <f>'고용증대 상시근로자수-2017(장애인적용)'!AM11</f>
        <v>1</v>
      </c>
      <c r="T11" s="313">
        <f>'고용증대 상시근로자수-2017(장애인적용)'!AN11</f>
        <v>21</v>
      </c>
      <c r="U11" s="314">
        <f>'고용증대 상시근로자수-2017(장애인적용)'!AP11</f>
        <v>1</v>
      </c>
      <c r="V11" s="312">
        <f>'고용증대 상시근로자수-2017(장애인적용)'!AQ11</f>
        <v>1</v>
      </c>
      <c r="W11" s="313">
        <f>'고용증대 상시근로자수-2017(장애인적용)'!AR11</f>
        <v>21</v>
      </c>
      <c r="X11" s="314">
        <f>'고용증대 상시근로자수-2017(장애인적용)'!AT11</f>
        <v>1</v>
      </c>
      <c r="Y11" s="312">
        <f>'고용증대 상시근로자수-2017(장애인적용)'!AU11</f>
        <v>1</v>
      </c>
      <c r="Z11" s="313">
        <f>'고용증대 상시근로자수-2017(장애인적용)'!AV11</f>
        <v>21</v>
      </c>
      <c r="AA11" s="314">
        <f>'고용증대 상시근로자수-2017(장애인적용)'!AX11</f>
        <v>1</v>
      </c>
      <c r="AB11" s="312">
        <f>'고용증대 상시근로자수-2017(장애인적용)'!AY11</f>
        <v>1</v>
      </c>
      <c r="AC11" s="313">
        <f>'고용증대 상시근로자수-2017(장애인적용)'!AZ11</f>
        <v>21</v>
      </c>
      <c r="AD11" s="314">
        <f>'고용증대 상시근로자수-2017(장애인적용)'!BB11</f>
        <v>1</v>
      </c>
      <c r="AE11" s="312">
        <f>'고용증대 상시근로자수-2017(장애인적용)'!BC11</f>
        <v>1</v>
      </c>
      <c r="AF11" s="313">
        <f>'고용증대 상시근로자수-2017(장애인적용)'!BD11</f>
        <v>21</v>
      </c>
      <c r="AG11" s="314">
        <f>'고용증대 상시근로자수-2017(장애인적용)'!BF11</f>
        <v>1</v>
      </c>
      <c r="AH11" s="312">
        <f>'고용증대 상시근로자수-2017(장애인적용)'!BG11</f>
        <v>1</v>
      </c>
      <c r="AI11" s="313">
        <f>'고용증대 상시근로자수-2017(장애인적용)'!BH11</f>
        <v>22</v>
      </c>
      <c r="AJ11" s="314">
        <f>'고용증대 상시근로자수-2017(장애인적용)'!BJ11</f>
        <v>1</v>
      </c>
      <c r="AK11" s="312">
        <f>'고용증대 상시근로자수-2017(장애인적용)'!BK11</f>
        <v>1</v>
      </c>
      <c r="AL11" s="313">
        <f>'고용증대 상시근로자수-2017(장애인적용)'!BL11</f>
        <v>22</v>
      </c>
      <c r="AM11" s="314">
        <f>'고용증대 상시근로자수-2017(장애인적용)'!BN11</f>
        <v>1</v>
      </c>
      <c r="AN11" s="312">
        <f>'고용증대 상시근로자수-2017(장애인적용)'!BO11</f>
        <v>1</v>
      </c>
      <c r="AO11" s="313">
        <f>'고용증대 상시근로자수-2017(장애인적용)'!BP11</f>
        <v>22</v>
      </c>
      <c r="AP11" s="314">
        <f>'고용증대 상시근로자수-2017(장애인적용)'!BR11</f>
        <v>1</v>
      </c>
      <c r="AQ11" s="335">
        <f t="shared" si="0"/>
        <v>11</v>
      </c>
      <c r="AR11" s="336">
        <f t="shared" si="1"/>
        <v>11</v>
      </c>
      <c r="AS11" s="342">
        <f>'고용증대 상시근로자수-2017(장애인적용)'!CF11</f>
        <v>17941198</v>
      </c>
      <c r="AT11" s="343">
        <f>'고용증대 상시근로자수-2017(장애인적용)'!CG11</f>
        <v>0</v>
      </c>
      <c r="AU11" s="340">
        <f t="shared" si="2"/>
        <v>17941198</v>
      </c>
      <c r="AV11" s="308" t="str">
        <f t="shared" si="3"/>
        <v>신예지</v>
      </c>
    </row>
    <row r="12" spans="1:48">
      <c r="A12" s="327">
        <f t="shared" si="4"/>
        <v>8</v>
      </c>
      <c r="B12" s="321" t="str">
        <f>'고용증대 상시근로자수-2017(장애인적용)'!C12</f>
        <v>황보</v>
      </c>
      <c r="C12" s="322">
        <f>'고용증대 상시근로자수-2017(장애인적용)'!E12</f>
        <v>34617</v>
      </c>
      <c r="D12" s="333">
        <f>IF('고용증대 상시근로자수-2017(장애인적용)'!I12="","",'고용증대 상시근로자수-2017(장애인적용)'!I12)</f>
        <v>42767</v>
      </c>
      <c r="E12" s="333" t="str">
        <f>IF('고용증대 상시근로자수-2017(장애인적용)'!J12="","",'고용증대 상시근로자수-2017(장애인적용)'!J12)</f>
        <v/>
      </c>
      <c r="F12" s="323" t="str">
        <f>'고용증대 상시근로자수-2017(장애인적용)'!H12</f>
        <v>여</v>
      </c>
      <c r="G12" s="324">
        <f>'고용증대 상시근로자수-2017(장애인적용)'!W12</f>
        <v>0</v>
      </c>
      <c r="H12" s="313">
        <f>'고용증대 상시근로자수-2017(장애인적용)'!X12</f>
        <v>22</v>
      </c>
      <c r="I12" s="314">
        <f>'고용증대 상시근로자수-2017(장애인적용)'!Z12</f>
        <v>0</v>
      </c>
      <c r="J12" s="312">
        <f>'고용증대 상시근로자수-2017(장애인적용)'!AA12</f>
        <v>1</v>
      </c>
      <c r="K12" s="313">
        <f>'고용증대 상시근로자수-2017(장애인적용)'!AB12</f>
        <v>22</v>
      </c>
      <c r="L12" s="314">
        <f>'고용증대 상시근로자수-2017(장애인적용)'!AD12</f>
        <v>1</v>
      </c>
      <c r="M12" s="312">
        <f>'고용증대 상시근로자수-2017(장애인적용)'!AE12</f>
        <v>1</v>
      </c>
      <c r="N12" s="313">
        <f>'고용증대 상시근로자수-2017(장애인적용)'!AF12</f>
        <v>22</v>
      </c>
      <c r="O12" s="314">
        <f>'고용증대 상시근로자수-2017(장애인적용)'!AH12</f>
        <v>1</v>
      </c>
      <c r="P12" s="312">
        <f>'고용증대 상시근로자수-2017(장애인적용)'!AI12</f>
        <v>1</v>
      </c>
      <c r="Q12" s="313">
        <f>'고용증대 상시근로자수-2017(장애인적용)'!AJ12</f>
        <v>22</v>
      </c>
      <c r="R12" s="314">
        <f>'고용증대 상시근로자수-2017(장애인적용)'!AL12</f>
        <v>1</v>
      </c>
      <c r="S12" s="312">
        <f>'고용증대 상시근로자수-2017(장애인적용)'!AM12</f>
        <v>1</v>
      </c>
      <c r="T12" s="313">
        <f>'고용증대 상시근로자수-2017(장애인적용)'!AN12</f>
        <v>22</v>
      </c>
      <c r="U12" s="314">
        <f>'고용증대 상시근로자수-2017(장애인적용)'!AP12</f>
        <v>1</v>
      </c>
      <c r="V12" s="312">
        <f>'고용증대 상시근로자수-2017(장애인적용)'!AQ12</f>
        <v>1</v>
      </c>
      <c r="W12" s="313">
        <f>'고용증대 상시근로자수-2017(장애인적용)'!AR12</f>
        <v>22</v>
      </c>
      <c r="X12" s="314">
        <f>'고용증대 상시근로자수-2017(장애인적용)'!AT12</f>
        <v>1</v>
      </c>
      <c r="Y12" s="312">
        <f>'고용증대 상시근로자수-2017(장애인적용)'!AU12</f>
        <v>1</v>
      </c>
      <c r="Z12" s="313">
        <f>'고용증대 상시근로자수-2017(장애인적용)'!AV12</f>
        <v>22</v>
      </c>
      <c r="AA12" s="314">
        <f>'고용증대 상시근로자수-2017(장애인적용)'!AX12</f>
        <v>1</v>
      </c>
      <c r="AB12" s="312">
        <f>'고용증대 상시근로자수-2017(장애인적용)'!AY12</f>
        <v>1</v>
      </c>
      <c r="AC12" s="313">
        <f>'고용증대 상시근로자수-2017(장애인적용)'!AZ12</f>
        <v>22</v>
      </c>
      <c r="AD12" s="314">
        <f>'고용증대 상시근로자수-2017(장애인적용)'!BB12</f>
        <v>1</v>
      </c>
      <c r="AE12" s="312">
        <f>'고용증대 상시근로자수-2017(장애인적용)'!BC12</f>
        <v>1</v>
      </c>
      <c r="AF12" s="313">
        <f>'고용증대 상시근로자수-2017(장애인적용)'!BD12</f>
        <v>22</v>
      </c>
      <c r="AG12" s="314">
        <f>'고용증대 상시근로자수-2017(장애인적용)'!BF12</f>
        <v>1</v>
      </c>
      <c r="AH12" s="312">
        <f>'고용증대 상시근로자수-2017(장애인적용)'!BG12</f>
        <v>1</v>
      </c>
      <c r="AI12" s="313">
        <f>'고용증대 상시근로자수-2017(장애인적용)'!BH12</f>
        <v>23</v>
      </c>
      <c r="AJ12" s="314">
        <f>'고용증대 상시근로자수-2017(장애인적용)'!BJ12</f>
        <v>1</v>
      </c>
      <c r="AK12" s="312">
        <f>'고용증대 상시근로자수-2017(장애인적용)'!BK12</f>
        <v>1</v>
      </c>
      <c r="AL12" s="313">
        <f>'고용증대 상시근로자수-2017(장애인적용)'!BL12</f>
        <v>23</v>
      </c>
      <c r="AM12" s="314">
        <f>'고용증대 상시근로자수-2017(장애인적용)'!BN12</f>
        <v>1</v>
      </c>
      <c r="AN12" s="312">
        <f>'고용증대 상시근로자수-2017(장애인적용)'!BO12</f>
        <v>1</v>
      </c>
      <c r="AO12" s="313">
        <f>'고용증대 상시근로자수-2017(장애인적용)'!BP12</f>
        <v>23</v>
      </c>
      <c r="AP12" s="314">
        <f>'고용증대 상시근로자수-2017(장애인적용)'!BR12</f>
        <v>1</v>
      </c>
      <c r="AQ12" s="335">
        <f t="shared" si="0"/>
        <v>11</v>
      </c>
      <c r="AR12" s="336">
        <f t="shared" si="1"/>
        <v>11</v>
      </c>
      <c r="AS12" s="342">
        <f>'고용증대 상시근로자수-2017(장애인적용)'!CF12</f>
        <v>17941198</v>
      </c>
      <c r="AT12" s="343">
        <f>'고용증대 상시근로자수-2017(장애인적용)'!CG12</f>
        <v>0</v>
      </c>
      <c r="AU12" s="340">
        <f t="shared" si="2"/>
        <v>17941198</v>
      </c>
      <c r="AV12" s="308" t="str">
        <f t="shared" si="3"/>
        <v>황보</v>
      </c>
    </row>
    <row r="13" spans="1:48">
      <c r="A13" s="327">
        <f t="shared" si="4"/>
        <v>9</v>
      </c>
      <c r="B13" s="321" t="str">
        <f>'고용증대 상시근로자수-2017(장애인적용)'!C13</f>
        <v>조보아</v>
      </c>
      <c r="C13" s="322">
        <f>'고용증대 상시근로자수-2017(장애인적용)'!E13</f>
        <v>34905</v>
      </c>
      <c r="D13" s="333">
        <f>IF('고용증대 상시근로자수-2017(장애인적용)'!I13="","",'고용증대 상시근로자수-2017(장애인적용)'!I13)</f>
        <v>42856</v>
      </c>
      <c r="E13" s="333" t="str">
        <f>IF('고용증대 상시근로자수-2017(장애인적용)'!J13="","",'고용증대 상시근로자수-2017(장애인적용)'!J13)</f>
        <v/>
      </c>
      <c r="F13" s="323" t="str">
        <f>'고용증대 상시근로자수-2017(장애인적용)'!H13</f>
        <v>여</v>
      </c>
      <c r="G13" s="324">
        <f>'고용증대 상시근로자수-2017(장애인적용)'!W13</f>
        <v>0</v>
      </c>
      <c r="H13" s="313">
        <f>'고용증대 상시근로자수-2017(장애인적용)'!X13</f>
        <v>21</v>
      </c>
      <c r="I13" s="314">
        <f>'고용증대 상시근로자수-2017(장애인적용)'!Z13</f>
        <v>0</v>
      </c>
      <c r="J13" s="312">
        <f>'고용증대 상시근로자수-2017(장애인적용)'!AA13</f>
        <v>0</v>
      </c>
      <c r="K13" s="313">
        <f>'고용증대 상시근로자수-2017(장애인적용)'!AB13</f>
        <v>21</v>
      </c>
      <c r="L13" s="314">
        <f>'고용증대 상시근로자수-2017(장애인적용)'!AD13</f>
        <v>0</v>
      </c>
      <c r="M13" s="312">
        <f>'고용증대 상시근로자수-2017(장애인적용)'!AE13</f>
        <v>0</v>
      </c>
      <c r="N13" s="313">
        <f>'고용증대 상시근로자수-2017(장애인적용)'!AF13</f>
        <v>21</v>
      </c>
      <c r="O13" s="314">
        <f>'고용증대 상시근로자수-2017(장애인적용)'!AH13</f>
        <v>0</v>
      </c>
      <c r="P13" s="312">
        <f>'고용증대 상시근로자수-2017(장애인적용)'!AI13</f>
        <v>0</v>
      </c>
      <c r="Q13" s="313">
        <f>'고용증대 상시근로자수-2017(장애인적용)'!AJ13</f>
        <v>21</v>
      </c>
      <c r="R13" s="314">
        <f>'고용증대 상시근로자수-2017(장애인적용)'!AL13</f>
        <v>0</v>
      </c>
      <c r="S13" s="312">
        <f>'고용증대 상시근로자수-2017(장애인적용)'!AM13</f>
        <v>1</v>
      </c>
      <c r="T13" s="313">
        <f>'고용증대 상시근로자수-2017(장애인적용)'!AN13</f>
        <v>21</v>
      </c>
      <c r="U13" s="314">
        <f>'고용증대 상시근로자수-2017(장애인적용)'!AP13</f>
        <v>1</v>
      </c>
      <c r="V13" s="312">
        <f>'고용증대 상시근로자수-2017(장애인적용)'!AQ13</f>
        <v>1</v>
      </c>
      <c r="W13" s="313">
        <f>'고용증대 상시근로자수-2017(장애인적용)'!AR13</f>
        <v>21</v>
      </c>
      <c r="X13" s="314">
        <f>'고용증대 상시근로자수-2017(장애인적용)'!AT13</f>
        <v>1</v>
      </c>
      <c r="Y13" s="312">
        <f>'고용증대 상시근로자수-2017(장애인적용)'!AU13</f>
        <v>1</v>
      </c>
      <c r="Z13" s="313">
        <f>'고용증대 상시근로자수-2017(장애인적용)'!AV13</f>
        <v>22</v>
      </c>
      <c r="AA13" s="314">
        <f>'고용증대 상시근로자수-2017(장애인적용)'!AX13</f>
        <v>1</v>
      </c>
      <c r="AB13" s="312">
        <f>'고용증대 상시근로자수-2017(장애인적용)'!AY13</f>
        <v>1</v>
      </c>
      <c r="AC13" s="313">
        <f>'고용증대 상시근로자수-2017(장애인적용)'!AZ13</f>
        <v>22</v>
      </c>
      <c r="AD13" s="314">
        <f>'고용증대 상시근로자수-2017(장애인적용)'!BB13</f>
        <v>1</v>
      </c>
      <c r="AE13" s="312">
        <f>'고용증대 상시근로자수-2017(장애인적용)'!BC13</f>
        <v>1</v>
      </c>
      <c r="AF13" s="313">
        <f>'고용증대 상시근로자수-2017(장애인적용)'!BD13</f>
        <v>22</v>
      </c>
      <c r="AG13" s="314">
        <f>'고용증대 상시근로자수-2017(장애인적용)'!BF13</f>
        <v>1</v>
      </c>
      <c r="AH13" s="312">
        <f>'고용증대 상시근로자수-2017(장애인적용)'!BG13</f>
        <v>1</v>
      </c>
      <c r="AI13" s="313">
        <f>'고용증대 상시근로자수-2017(장애인적용)'!BH13</f>
        <v>22</v>
      </c>
      <c r="AJ13" s="314">
        <f>'고용증대 상시근로자수-2017(장애인적용)'!BJ13</f>
        <v>1</v>
      </c>
      <c r="AK13" s="312">
        <f>'고용증대 상시근로자수-2017(장애인적용)'!BK13</f>
        <v>1</v>
      </c>
      <c r="AL13" s="313">
        <f>'고용증대 상시근로자수-2017(장애인적용)'!BL13</f>
        <v>22</v>
      </c>
      <c r="AM13" s="314">
        <f>'고용증대 상시근로자수-2017(장애인적용)'!BN13</f>
        <v>1</v>
      </c>
      <c r="AN13" s="312">
        <f>'고용증대 상시근로자수-2017(장애인적용)'!BO13</f>
        <v>1</v>
      </c>
      <c r="AO13" s="313">
        <f>'고용증대 상시근로자수-2017(장애인적용)'!BP13</f>
        <v>22</v>
      </c>
      <c r="AP13" s="314">
        <f>'고용증대 상시근로자수-2017(장애인적용)'!BR13</f>
        <v>1</v>
      </c>
      <c r="AQ13" s="335">
        <f t="shared" si="0"/>
        <v>8</v>
      </c>
      <c r="AR13" s="336">
        <f t="shared" si="1"/>
        <v>8</v>
      </c>
      <c r="AS13" s="342">
        <f>'고용증대 상시근로자수-2017(장애인적용)'!CF13</f>
        <v>13507696</v>
      </c>
      <c r="AT13" s="343">
        <f>'고용증대 상시근로자수-2017(장애인적용)'!CG13</f>
        <v>0</v>
      </c>
      <c r="AU13" s="340">
        <f t="shared" si="2"/>
        <v>13507696</v>
      </c>
      <c r="AV13" s="308" t="str">
        <f t="shared" si="3"/>
        <v>조보아</v>
      </c>
    </row>
    <row r="14" spans="1:48" hidden="1">
      <c r="A14" s="327">
        <f t="shared" si="4"/>
        <v>10</v>
      </c>
      <c r="B14" s="321">
        <f>'고용증대 상시근로자수-2017(장애인적용)'!C14</f>
        <v>0</v>
      </c>
      <c r="C14" s="322" t="str">
        <f>'고용증대 상시근로자수-2017(장애인적용)'!E14</f>
        <v/>
      </c>
      <c r="D14" s="333" t="str">
        <f>IF('고용증대 상시근로자수-2017(장애인적용)'!I14="","",'고용증대 상시근로자수-2017(장애인적용)'!I14)</f>
        <v/>
      </c>
      <c r="E14" s="333" t="str">
        <f>IF('고용증대 상시근로자수-2017(장애인적용)'!J14="","",'고용증대 상시근로자수-2017(장애인적용)'!J14)</f>
        <v/>
      </c>
      <c r="F14" s="323" t="str">
        <f>'고용증대 상시근로자수-2017(장애인적용)'!H14</f>
        <v/>
      </c>
      <c r="G14" s="324">
        <f>'고용증대 상시근로자수-2017(장애인적용)'!W14</f>
        <v>0</v>
      </c>
      <c r="H14" s="313">
        <f>'고용증대 상시근로자수-2017(장애인적용)'!X14</f>
        <v>0</v>
      </c>
      <c r="I14" s="314">
        <f>'고용증대 상시근로자수-2017(장애인적용)'!Z14</f>
        <v>0</v>
      </c>
      <c r="J14" s="312">
        <f>'고용증대 상시근로자수-2017(장애인적용)'!AA14</f>
        <v>0</v>
      </c>
      <c r="K14" s="313">
        <f>'고용증대 상시근로자수-2017(장애인적용)'!AB14</f>
        <v>0</v>
      </c>
      <c r="L14" s="314">
        <f>'고용증대 상시근로자수-2017(장애인적용)'!AD14</f>
        <v>0</v>
      </c>
      <c r="M14" s="312">
        <f>'고용증대 상시근로자수-2017(장애인적용)'!AE14</f>
        <v>0</v>
      </c>
      <c r="N14" s="313">
        <f>'고용증대 상시근로자수-2017(장애인적용)'!AF14</f>
        <v>0</v>
      </c>
      <c r="O14" s="314">
        <f>'고용증대 상시근로자수-2017(장애인적용)'!AH14</f>
        <v>0</v>
      </c>
      <c r="P14" s="312">
        <f>'고용증대 상시근로자수-2017(장애인적용)'!AI14</f>
        <v>0</v>
      </c>
      <c r="Q14" s="313">
        <f>'고용증대 상시근로자수-2017(장애인적용)'!AJ14</f>
        <v>0</v>
      </c>
      <c r="R14" s="314">
        <f>'고용증대 상시근로자수-2017(장애인적용)'!AL14</f>
        <v>0</v>
      </c>
      <c r="S14" s="312">
        <f>'고용증대 상시근로자수-2017(장애인적용)'!AM14</f>
        <v>0</v>
      </c>
      <c r="T14" s="313">
        <f>'고용증대 상시근로자수-2017(장애인적용)'!AN14</f>
        <v>0</v>
      </c>
      <c r="U14" s="314">
        <f>'고용증대 상시근로자수-2017(장애인적용)'!AP14</f>
        <v>0</v>
      </c>
      <c r="V14" s="312">
        <f>'고용증대 상시근로자수-2017(장애인적용)'!AQ14</f>
        <v>0</v>
      </c>
      <c r="W14" s="313">
        <f>'고용증대 상시근로자수-2017(장애인적용)'!AR14</f>
        <v>0</v>
      </c>
      <c r="X14" s="314">
        <f>'고용증대 상시근로자수-2017(장애인적용)'!AT14</f>
        <v>0</v>
      </c>
      <c r="Y14" s="312">
        <f>'고용증대 상시근로자수-2017(장애인적용)'!AU14</f>
        <v>0</v>
      </c>
      <c r="Z14" s="313">
        <f>'고용증대 상시근로자수-2017(장애인적용)'!AV14</f>
        <v>0</v>
      </c>
      <c r="AA14" s="314">
        <f>'고용증대 상시근로자수-2017(장애인적용)'!AX14</f>
        <v>0</v>
      </c>
      <c r="AB14" s="312">
        <f>'고용증대 상시근로자수-2017(장애인적용)'!AY14</f>
        <v>0</v>
      </c>
      <c r="AC14" s="313">
        <f>'고용증대 상시근로자수-2017(장애인적용)'!AZ14</f>
        <v>0</v>
      </c>
      <c r="AD14" s="314">
        <f>'고용증대 상시근로자수-2017(장애인적용)'!BB14</f>
        <v>0</v>
      </c>
      <c r="AE14" s="312">
        <f>'고용증대 상시근로자수-2017(장애인적용)'!BC14</f>
        <v>0</v>
      </c>
      <c r="AF14" s="313">
        <f>'고용증대 상시근로자수-2017(장애인적용)'!BD14</f>
        <v>0</v>
      </c>
      <c r="AG14" s="314">
        <f>'고용증대 상시근로자수-2017(장애인적용)'!BF14</f>
        <v>0</v>
      </c>
      <c r="AH14" s="312">
        <f>'고용증대 상시근로자수-2017(장애인적용)'!BG14</f>
        <v>0</v>
      </c>
      <c r="AI14" s="313">
        <f>'고용증대 상시근로자수-2017(장애인적용)'!BH14</f>
        <v>0</v>
      </c>
      <c r="AJ14" s="314">
        <f>'고용증대 상시근로자수-2017(장애인적용)'!BJ14</f>
        <v>0</v>
      </c>
      <c r="AK14" s="312">
        <f>'고용증대 상시근로자수-2017(장애인적용)'!BK14</f>
        <v>0</v>
      </c>
      <c r="AL14" s="313">
        <f>'고용증대 상시근로자수-2017(장애인적용)'!BL14</f>
        <v>0</v>
      </c>
      <c r="AM14" s="314">
        <f>'고용증대 상시근로자수-2017(장애인적용)'!BN14</f>
        <v>0</v>
      </c>
      <c r="AN14" s="312">
        <f>'고용증대 상시근로자수-2017(장애인적용)'!BO14</f>
        <v>0</v>
      </c>
      <c r="AO14" s="313">
        <f>'고용증대 상시근로자수-2017(장애인적용)'!BP14</f>
        <v>0</v>
      </c>
      <c r="AP14" s="314">
        <f>'고용증대 상시근로자수-2017(장애인적용)'!BR14</f>
        <v>0</v>
      </c>
      <c r="AQ14" s="335">
        <f t="shared" si="0"/>
        <v>0</v>
      </c>
      <c r="AR14" s="336">
        <f t="shared" si="1"/>
        <v>0</v>
      </c>
      <c r="AS14" s="342">
        <f>'고용증대 상시근로자수-2017(장애인적용)'!CF14</f>
        <v>0</v>
      </c>
      <c r="AT14" s="343">
        <f>'고용증대 상시근로자수-2017(장애인적용)'!CG14</f>
        <v>0</v>
      </c>
      <c r="AU14" s="340">
        <f t="shared" si="2"/>
        <v>0</v>
      </c>
    </row>
    <row r="15" spans="1:48" hidden="1">
      <c r="A15" s="327">
        <f t="shared" si="4"/>
        <v>11</v>
      </c>
      <c r="B15" s="321">
        <f>'고용증대 상시근로자수-2017(장애인적용)'!C15</f>
        <v>0</v>
      </c>
      <c r="C15" s="322" t="str">
        <f>'고용증대 상시근로자수-2017(장애인적용)'!E15</f>
        <v/>
      </c>
      <c r="D15" s="333" t="str">
        <f>IF('고용증대 상시근로자수-2017(장애인적용)'!I15="","",'고용증대 상시근로자수-2017(장애인적용)'!I15)</f>
        <v/>
      </c>
      <c r="E15" s="333" t="str">
        <f>IF('고용증대 상시근로자수-2017(장애인적용)'!J15="","",'고용증대 상시근로자수-2017(장애인적용)'!J15)</f>
        <v/>
      </c>
      <c r="F15" s="323" t="str">
        <f>'고용증대 상시근로자수-2017(장애인적용)'!H15</f>
        <v/>
      </c>
      <c r="G15" s="324">
        <f>'고용증대 상시근로자수-2017(장애인적용)'!W15</f>
        <v>0</v>
      </c>
      <c r="H15" s="313">
        <f>'고용증대 상시근로자수-2017(장애인적용)'!X15</f>
        <v>0</v>
      </c>
      <c r="I15" s="314">
        <f>'고용증대 상시근로자수-2017(장애인적용)'!Z15</f>
        <v>0</v>
      </c>
      <c r="J15" s="312">
        <f>'고용증대 상시근로자수-2017(장애인적용)'!AA15</f>
        <v>0</v>
      </c>
      <c r="K15" s="313">
        <f>'고용증대 상시근로자수-2017(장애인적용)'!AB15</f>
        <v>0</v>
      </c>
      <c r="L15" s="314">
        <f>'고용증대 상시근로자수-2017(장애인적용)'!AD15</f>
        <v>0</v>
      </c>
      <c r="M15" s="312">
        <f>'고용증대 상시근로자수-2017(장애인적용)'!AE15</f>
        <v>0</v>
      </c>
      <c r="N15" s="313">
        <f>'고용증대 상시근로자수-2017(장애인적용)'!AF15</f>
        <v>0</v>
      </c>
      <c r="O15" s="314">
        <f>'고용증대 상시근로자수-2017(장애인적용)'!AH15</f>
        <v>0</v>
      </c>
      <c r="P15" s="312">
        <f>'고용증대 상시근로자수-2017(장애인적용)'!AI15</f>
        <v>0</v>
      </c>
      <c r="Q15" s="313">
        <f>'고용증대 상시근로자수-2017(장애인적용)'!AJ15</f>
        <v>0</v>
      </c>
      <c r="R15" s="314">
        <f>'고용증대 상시근로자수-2017(장애인적용)'!AL15</f>
        <v>0</v>
      </c>
      <c r="S15" s="312">
        <f>'고용증대 상시근로자수-2017(장애인적용)'!AM15</f>
        <v>0</v>
      </c>
      <c r="T15" s="313">
        <f>'고용증대 상시근로자수-2017(장애인적용)'!AN15</f>
        <v>0</v>
      </c>
      <c r="U15" s="314">
        <f>'고용증대 상시근로자수-2017(장애인적용)'!AP15</f>
        <v>0</v>
      </c>
      <c r="V15" s="312">
        <f>'고용증대 상시근로자수-2017(장애인적용)'!AQ15</f>
        <v>0</v>
      </c>
      <c r="W15" s="313">
        <f>'고용증대 상시근로자수-2017(장애인적용)'!AR15</f>
        <v>0</v>
      </c>
      <c r="X15" s="314">
        <f>'고용증대 상시근로자수-2017(장애인적용)'!AT15</f>
        <v>0</v>
      </c>
      <c r="Y15" s="312">
        <f>'고용증대 상시근로자수-2017(장애인적용)'!AU15</f>
        <v>0</v>
      </c>
      <c r="Z15" s="313">
        <f>'고용증대 상시근로자수-2017(장애인적용)'!AV15</f>
        <v>0</v>
      </c>
      <c r="AA15" s="314">
        <f>'고용증대 상시근로자수-2017(장애인적용)'!AX15</f>
        <v>0</v>
      </c>
      <c r="AB15" s="312">
        <f>'고용증대 상시근로자수-2017(장애인적용)'!AY15</f>
        <v>0</v>
      </c>
      <c r="AC15" s="313">
        <f>'고용증대 상시근로자수-2017(장애인적용)'!AZ15</f>
        <v>0</v>
      </c>
      <c r="AD15" s="314">
        <f>'고용증대 상시근로자수-2017(장애인적용)'!BB15</f>
        <v>0</v>
      </c>
      <c r="AE15" s="312">
        <f>'고용증대 상시근로자수-2017(장애인적용)'!BC15</f>
        <v>0</v>
      </c>
      <c r="AF15" s="313">
        <f>'고용증대 상시근로자수-2017(장애인적용)'!BD15</f>
        <v>0</v>
      </c>
      <c r="AG15" s="314">
        <f>'고용증대 상시근로자수-2017(장애인적용)'!BF15</f>
        <v>0</v>
      </c>
      <c r="AH15" s="312">
        <f>'고용증대 상시근로자수-2017(장애인적용)'!BG15</f>
        <v>0</v>
      </c>
      <c r="AI15" s="313">
        <f>'고용증대 상시근로자수-2017(장애인적용)'!BH15</f>
        <v>0</v>
      </c>
      <c r="AJ15" s="314">
        <f>'고용증대 상시근로자수-2017(장애인적용)'!BJ15</f>
        <v>0</v>
      </c>
      <c r="AK15" s="312">
        <f>'고용증대 상시근로자수-2017(장애인적용)'!BK15</f>
        <v>0</v>
      </c>
      <c r="AL15" s="313">
        <f>'고용증대 상시근로자수-2017(장애인적용)'!BL15</f>
        <v>0</v>
      </c>
      <c r="AM15" s="314">
        <f>'고용증대 상시근로자수-2017(장애인적용)'!BN15</f>
        <v>0</v>
      </c>
      <c r="AN15" s="312">
        <f>'고용증대 상시근로자수-2017(장애인적용)'!BO15</f>
        <v>0</v>
      </c>
      <c r="AO15" s="313">
        <f>'고용증대 상시근로자수-2017(장애인적용)'!BP15</f>
        <v>0</v>
      </c>
      <c r="AP15" s="314">
        <f>'고용증대 상시근로자수-2017(장애인적용)'!BR15</f>
        <v>0</v>
      </c>
      <c r="AQ15" s="335">
        <f t="shared" si="0"/>
        <v>0</v>
      </c>
      <c r="AR15" s="336">
        <f t="shared" si="1"/>
        <v>0</v>
      </c>
      <c r="AS15" s="342">
        <f>'고용증대 상시근로자수-2017(장애인적용)'!CF15</f>
        <v>0</v>
      </c>
      <c r="AT15" s="343">
        <f>'고용증대 상시근로자수-2017(장애인적용)'!CG15</f>
        <v>0</v>
      </c>
      <c r="AU15" s="340">
        <f t="shared" si="2"/>
        <v>0</v>
      </c>
    </row>
    <row r="16" spans="1:48" hidden="1">
      <c r="A16" s="327">
        <f t="shared" si="4"/>
        <v>12</v>
      </c>
      <c r="B16" s="321">
        <f>'고용증대 상시근로자수-2017(장애인적용)'!C16</f>
        <v>0</v>
      </c>
      <c r="C16" s="322" t="str">
        <f>'고용증대 상시근로자수-2017(장애인적용)'!E16</f>
        <v/>
      </c>
      <c r="D16" s="333" t="str">
        <f>IF('고용증대 상시근로자수-2017(장애인적용)'!I16="","",'고용증대 상시근로자수-2017(장애인적용)'!I16)</f>
        <v/>
      </c>
      <c r="E16" s="333" t="str">
        <f>IF('고용증대 상시근로자수-2017(장애인적용)'!J16="","",'고용증대 상시근로자수-2017(장애인적용)'!J16)</f>
        <v/>
      </c>
      <c r="F16" s="323" t="str">
        <f>'고용증대 상시근로자수-2017(장애인적용)'!H16</f>
        <v/>
      </c>
      <c r="G16" s="324">
        <f>'고용증대 상시근로자수-2017(장애인적용)'!W16</f>
        <v>0</v>
      </c>
      <c r="H16" s="313">
        <f>'고용증대 상시근로자수-2017(장애인적용)'!X16</f>
        <v>0</v>
      </c>
      <c r="I16" s="314">
        <f>'고용증대 상시근로자수-2017(장애인적용)'!Z16</f>
        <v>0</v>
      </c>
      <c r="J16" s="312">
        <f>'고용증대 상시근로자수-2017(장애인적용)'!AA16</f>
        <v>0</v>
      </c>
      <c r="K16" s="313">
        <f>'고용증대 상시근로자수-2017(장애인적용)'!AB16</f>
        <v>0</v>
      </c>
      <c r="L16" s="314">
        <f>'고용증대 상시근로자수-2017(장애인적용)'!AD16</f>
        <v>0</v>
      </c>
      <c r="M16" s="312">
        <f>'고용증대 상시근로자수-2017(장애인적용)'!AE16</f>
        <v>0</v>
      </c>
      <c r="N16" s="313">
        <f>'고용증대 상시근로자수-2017(장애인적용)'!AF16</f>
        <v>0</v>
      </c>
      <c r="O16" s="314">
        <f>'고용증대 상시근로자수-2017(장애인적용)'!AH16</f>
        <v>0</v>
      </c>
      <c r="P16" s="312">
        <f>'고용증대 상시근로자수-2017(장애인적용)'!AI16</f>
        <v>0</v>
      </c>
      <c r="Q16" s="313">
        <f>'고용증대 상시근로자수-2017(장애인적용)'!AJ16</f>
        <v>0</v>
      </c>
      <c r="R16" s="314">
        <f>'고용증대 상시근로자수-2017(장애인적용)'!AL16</f>
        <v>0</v>
      </c>
      <c r="S16" s="312">
        <f>'고용증대 상시근로자수-2017(장애인적용)'!AM16</f>
        <v>0</v>
      </c>
      <c r="T16" s="313">
        <f>'고용증대 상시근로자수-2017(장애인적용)'!AN16</f>
        <v>0</v>
      </c>
      <c r="U16" s="314">
        <f>'고용증대 상시근로자수-2017(장애인적용)'!AP16</f>
        <v>0</v>
      </c>
      <c r="V16" s="312">
        <f>'고용증대 상시근로자수-2017(장애인적용)'!AQ16</f>
        <v>0</v>
      </c>
      <c r="W16" s="313">
        <f>'고용증대 상시근로자수-2017(장애인적용)'!AR16</f>
        <v>0</v>
      </c>
      <c r="X16" s="314">
        <f>'고용증대 상시근로자수-2017(장애인적용)'!AT16</f>
        <v>0</v>
      </c>
      <c r="Y16" s="312">
        <f>'고용증대 상시근로자수-2017(장애인적용)'!AU16</f>
        <v>0</v>
      </c>
      <c r="Z16" s="313">
        <f>'고용증대 상시근로자수-2017(장애인적용)'!AV16</f>
        <v>0</v>
      </c>
      <c r="AA16" s="314">
        <f>'고용증대 상시근로자수-2017(장애인적용)'!AX16</f>
        <v>0</v>
      </c>
      <c r="AB16" s="312">
        <f>'고용증대 상시근로자수-2017(장애인적용)'!AY16</f>
        <v>0</v>
      </c>
      <c r="AC16" s="313">
        <f>'고용증대 상시근로자수-2017(장애인적용)'!AZ16</f>
        <v>0</v>
      </c>
      <c r="AD16" s="314">
        <f>'고용증대 상시근로자수-2017(장애인적용)'!BB16</f>
        <v>0</v>
      </c>
      <c r="AE16" s="312">
        <f>'고용증대 상시근로자수-2017(장애인적용)'!BC16</f>
        <v>0</v>
      </c>
      <c r="AF16" s="313">
        <f>'고용증대 상시근로자수-2017(장애인적용)'!BD16</f>
        <v>0</v>
      </c>
      <c r="AG16" s="314">
        <f>'고용증대 상시근로자수-2017(장애인적용)'!BF16</f>
        <v>0</v>
      </c>
      <c r="AH16" s="312">
        <f>'고용증대 상시근로자수-2017(장애인적용)'!BG16</f>
        <v>0</v>
      </c>
      <c r="AI16" s="313">
        <f>'고용증대 상시근로자수-2017(장애인적용)'!BH16</f>
        <v>0</v>
      </c>
      <c r="AJ16" s="314">
        <f>'고용증대 상시근로자수-2017(장애인적용)'!BJ16</f>
        <v>0</v>
      </c>
      <c r="AK16" s="312">
        <f>'고용증대 상시근로자수-2017(장애인적용)'!BK16</f>
        <v>0</v>
      </c>
      <c r="AL16" s="313">
        <f>'고용증대 상시근로자수-2017(장애인적용)'!BL16</f>
        <v>0</v>
      </c>
      <c r="AM16" s="314">
        <f>'고용증대 상시근로자수-2017(장애인적용)'!BN16</f>
        <v>0</v>
      </c>
      <c r="AN16" s="312">
        <f>'고용증대 상시근로자수-2017(장애인적용)'!BO16</f>
        <v>0</v>
      </c>
      <c r="AO16" s="313">
        <f>'고용증대 상시근로자수-2017(장애인적용)'!BP16</f>
        <v>0</v>
      </c>
      <c r="AP16" s="314">
        <f>'고용증대 상시근로자수-2017(장애인적용)'!BR16</f>
        <v>0</v>
      </c>
      <c r="AQ16" s="335">
        <f t="shared" si="0"/>
        <v>0</v>
      </c>
      <c r="AR16" s="336">
        <f t="shared" si="1"/>
        <v>0</v>
      </c>
      <c r="AS16" s="342">
        <f>'고용증대 상시근로자수-2017(장애인적용)'!CF16</f>
        <v>0</v>
      </c>
      <c r="AT16" s="343">
        <f>'고용증대 상시근로자수-2017(장애인적용)'!CG16</f>
        <v>0</v>
      </c>
      <c r="AU16" s="340">
        <f t="shared" si="2"/>
        <v>0</v>
      </c>
    </row>
    <row r="17" spans="1:47" hidden="1">
      <c r="A17" s="327">
        <f t="shared" si="4"/>
        <v>13</v>
      </c>
      <c r="B17" s="321">
        <f>'고용증대 상시근로자수-2017(장애인적용)'!C17</f>
        <v>0</v>
      </c>
      <c r="C17" s="322" t="str">
        <f>'고용증대 상시근로자수-2017(장애인적용)'!E17</f>
        <v/>
      </c>
      <c r="D17" s="333" t="str">
        <f>IF('고용증대 상시근로자수-2017(장애인적용)'!I17="","",'고용증대 상시근로자수-2017(장애인적용)'!I17)</f>
        <v/>
      </c>
      <c r="E17" s="333" t="str">
        <f>IF('고용증대 상시근로자수-2017(장애인적용)'!J17="","",'고용증대 상시근로자수-2017(장애인적용)'!J17)</f>
        <v/>
      </c>
      <c r="F17" s="323" t="str">
        <f>'고용증대 상시근로자수-2017(장애인적용)'!H17</f>
        <v/>
      </c>
      <c r="G17" s="324">
        <f>'고용증대 상시근로자수-2017(장애인적용)'!W17</f>
        <v>0</v>
      </c>
      <c r="H17" s="313">
        <f>'고용증대 상시근로자수-2017(장애인적용)'!X17</f>
        <v>0</v>
      </c>
      <c r="I17" s="314">
        <f>'고용증대 상시근로자수-2017(장애인적용)'!Z17</f>
        <v>0</v>
      </c>
      <c r="J17" s="312">
        <f>'고용증대 상시근로자수-2017(장애인적용)'!AA17</f>
        <v>0</v>
      </c>
      <c r="K17" s="313">
        <f>'고용증대 상시근로자수-2017(장애인적용)'!AB17</f>
        <v>0</v>
      </c>
      <c r="L17" s="314">
        <f>'고용증대 상시근로자수-2017(장애인적용)'!AD17</f>
        <v>0</v>
      </c>
      <c r="M17" s="312">
        <f>'고용증대 상시근로자수-2017(장애인적용)'!AE17</f>
        <v>0</v>
      </c>
      <c r="N17" s="313">
        <f>'고용증대 상시근로자수-2017(장애인적용)'!AF17</f>
        <v>0</v>
      </c>
      <c r="O17" s="314">
        <f>'고용증대 상시근로자수-2017(장애인적용)'!AH17</f>
        <v>0</v>
      </c>
      <c r="P17" s="312">
        <f>'고용증대 상시근로자수-2017(장애인적용)'!AI17</f>
        <v>0</v>
      </c>
      <c r="Q17" s="313">
        <f>'고용증대 상시근로자수-2017(장애인적용)'!AJ17</f>
        <v>0</v>
      </c>
      <c r="R17" s="314">
        <f>'고용증대 상시근로자수-2017(장애인적용)'!AL17</f>
        <v>0</v>
      </c>
      <c r="S17" s="312">
        <f>'고용증대 상시근로자수-2017(장애인적용)'!AM17</f>
        <v>0</v>
      </c>
      <c r="T17" s="313">
        <f>'고용증대 상시근로자수-2017(장애인적용)'!AN17</f>
        <v>0</v>
      </c>
      <c r="U17" s="314">
        <f>'고용증대 상시근로자수-2017(장애인적용)'!AP17</f>
        <v>0</v>
      </c>
      <c r="V17" s="312">
        <f>'고용증대 상시근로자수-2017(장애인적용)'!AQ17</f>
        <v>0</v>
      </c>
      <c r="W17" s="313">
        <f>'고용증대 상시근로자수-2017(장애인적용)'!AR17</f>
        <v>0</v>
      </c>
      <c r="X17" s="314">
        <f>'고용증대 상시근로자수-2017(장애인적용)'!AT17</f>
        <v>0</v>
      </c>
      <c r="Y17" s="312">
        <f>'고용증대 상시근로자수-2017(장애인적용)'!AU17</f>
        <v>0</v>
      </c>
      <c r="Z17" s="313">
        <f>'고용증대 상시근로자수-2017(장애인적용)'!AV17</f>
        <v>0</v>
      </c>
      <c r="AA17" s="314">
        <f>'고용증대 상시근로자수-2017(장애인적용)'!AX17</f>
        <v>0</v>
      </c>
      <c r="AB17" s="312">
        <f>'고용증대 상시근로자수-2017(장애인적용)'!AY17</f>
        <v>0</v>
      </c>
      <c r="AC17" s="313">
        <f>'고용증대 상시근로자수-2017(장애인적용)'!AZ17</f>
        <v>0</v>
      </c>
      <c r="AD17" s="314">
        <f>'고용증대 상시근로자수-2017(장애인적용)'!BB17</f>
        <v>0</v>
      </c>
      <c r="AE17" s="312">
        <f>'고용증대 상시근로자수-2017(장애인적용)'!BC17</f>
        <v>0</v>
      </c>
      <c r="AF17" s="313">
        <f>'고용증대 상시근로자수-2017(장애인적용)'!BD17</f>
        <v>0</v>
      </c>
      <c r="AG17" s="314">
        <f>'고용증대 상시근로자수-2017(장애인적용)'!BF17</f>
        <v>0</v>
      </c>
      <c r="AH17" s="312">
        <f>'고용증대 상시근로자수-2017(장애인적용)'!BG17</f>
        <v>0</v>
      </c>
      <c r="AI17" s="313">
        <f>'고용증대 상시근로자수-2017(장애인적용)'!BH17</f>
        <v>0</v>
      </c>
      <c r="AJ17" s="314">
        <f>'고용증대 상시근로자수-2017(장애인적용)'!BJ17</f>
        <v>0</v>
      </c>
      <c r="AK17" s="312">
        <f>'고용증대 상시근로자수-2017(장애인적용)'!BK17</f>
        <v>0</v>
      </c>
      <c r="AL17" s="313">
        <f>'고용증대 상시근로자수-2017(장애인적용)'!BL17</f>
        <v>0</v>
      </c>
      <c r="AM17" s="314">
        <f>'고용증대 상시근로자수-2017(장애인적용)'!BN17</f>
        <v>0</v>
      </c>
      <c r="AN17" s="312">
        <f>'고용증대 상시근로자수-2017(장애인적용)'!BO17</f>
        <v>0</v>
      </c>
      <c r="AO17" s="313">
        <f>'고용증대 상시근로자수-2017(장애인적용)'!BP17</f>
        <v>0</v>
      </c>
      <c r="AP17" s="314">
        <f>'고용증대 상시근로자수-2017(장애인적용)'!BR17</f>
        <v>0</v>
      </c>
      <c r="AQ17" s="335">
        <f t="shared" si="0"/>
        <v>0</v>
      </c>
      <c r="AR17" s="336">
        <f t="shared" si="1"/>
        <v>0</v>
      </c>
      <c r="AS17" s="342">
        <f>'고용증대 상시근로자수-2017(장애인적용)'!CF17</f>
        <v>0</v>
      </c>
      <c r="AT17" s="343">
        <f>'고용증대 상시근로자수-2017(장애인적용)'!CG17</f>
        <v>0</v>
      </c>
      <c r="AU17" s="340">
        <f t="shared" si="2"/>
        <v>0</v>
      </c>
    </row>
    <row r="18" spans="1:47" hidden="1">
      <c r="A18" s="327">
        <f t="shared" si="4"/>
        <v>14</v>
      </c>
      <c r="B18" s="321">
        <f>'고용증대 상시근로자수-2017(장애인적용)'!C18</f>
        <v>0</v>
      </c>
      <c r="C18" s="322" t="str">
        <f>'고용증대 상시근로자수-2017(장애인적용)'!E18</f>
        <v/>
      </c>
      <c r="D18" s="333" t="str">
        <f>IF('고용증대 상시근로자수-2017(장애인적용)'!I18="","",'고용증대 상시근로자수-2017(장애인적용)'!I18)</f>
        <v/>
      </c>
      <c r="E18" s="333" t="str">
        <f>IF('고용증대 상시근로자수-2017(장애인적용)'!J18="","",'고용증대 상시근로자수-2017(장애인적용)'!J18)</f>
        <v/>
      </c>
      <c r="F18" s="323" t="str">
        <f>'고용증대 상시근로자수-2017(장애인적용)'!H18</f>
        <v/>
      </c>
      <c r="G18" s="324">
        <f>'고용증대 상시근로자수-2017(장애인적용)'!W18</f>
        <v>0</v>
      </c>
      <c r="H18" s="313">
        <f>'고용증대 상시근로자수-2017(장애인적용)'!X18</f>
        <v>0</v>
      </c>
      <c r="I18" s="314">
        <f>'고용증대 상시근로자수-2017(장애인적용)'!Z18</f>
        <v>0</v>
      </c>
      <c r="J18" s="312">
        <f>'고용증대 상시근로자수-2017(장애인적용)'!AA18</f>
        <v>0</v>
      </c>
      <c r="K18" s="313">
        <f>'고용증대 상시근로자수-2017(장애인적용)'!AB18</f>
        <v>0</v>
      </c>
      <c r="L18" s="314">
        <f>'고용증대 상시근로자수-2017(장애인적용)'!AD18</f>
        <v>0</v>
      </c>
      <c r="M18" s="312">
        <f>'고용증대 상시근로자수-2017(장애인적용)'!AE18</f>
        <v>0</v>
      </c>
      <c r="N18" s="313">
        <f>'고용증대 상시근로자수-2017(장애인적용)'!AF18</f>
        <v>0</v>
      </c>
      <c r="O18" s="314">
        <f>'고용증대 상시근로자수-2017(장애인적용)'!AH18</f>
        <v>0</v>
      </c>
      <c r="P18" s="312">
        <f>'고용증대 상시근로자수-2017(장애인적용)'!AI18</f>
        <v>0</v>
      </c>
      <c r="Q18" s="313">
        <f>'고용증대 상시근로자수-2017(장애인적용)'!AJ18</f>
        <v>0</v>
      </c>
      <c r="R18" s="314">
        <f>'고용증대 상시근로자수-2017(장애인적용)'!AL18</f>
        <v>0</v>
      </c>
      <c r="S18" s="312">
        <f>'고용증대 상시근로자수-2017(장애인적용)'!AM18</f>
        <v>0</v>
      </c>
      <c r="T18" s="313">
        <f>'고용증대 상시근로자수-2017(장애인적용)'!AN18</f>
        <v>0</v>
      </c>
      <c r="U18" s="314">
        <f>'고용증대 상시근로자수-2017(장애인적용)'!AP18</f>
        <v>0</v>
      </c>
      <c r="V18" s="312">
        <f>'고용증대 상시근로자수-2017(장애인적용)'!AQ18</f>
        <v>0</v>
      </c>
      <c r="W18" s="313">
        <f>'고용증대 상시근로자수-2017(장애인적용)'!AR18</f>
        <v>0</v>
      </c>
      <c r="X18" s="314">
        <f>'고용증대 상시근로자수-2017(장애인적용)'!AT18</f>
        <v>0</v>
      </c>
      <c r="Y18" s="312">
        <f>'고용증대 상시근로자수-2017(장애인적용)'!AU18</f>
        <v>0</v>
      </c>
      <c r="Z18" s="313">
        <f>'고용증대 상시근로자수-2017(장애인적용)'!AV18</f>
        <v>0</v>
      </c>
      <c r="AA18" s="314">
        <f>'고용증대 상시근로자수-2017(장애인적용)'!AX18</f>
        <v>0</v>
      </c>
      <c r="AB18" s="312">
        <f>'고용증대 상시근로자수-2017(장애인적용)'!AY18</f>
        <v>0</v>
      </c>
      <c r="AC18" s="313">
        <f>'고용증대 상시근로자수-2017(장애인적용)'!AZ18</f>
        <v>0</v>
      </c>
      <c r="AD18" s="314">
        <f>'고용증대 상시근로자수-2017(장애인적용)'!BB18</f>
        <v>0</v>
      </c>
      <c r="AE18" s="312">
        <f>'고용증대 상시근로자수-2017(장애인적용)'!BC18</f>
        <v>0</v>
      </c>
      <c r="AF18" s="313">
        <f>'고용증대 상시근로자수-2017(장애인적용)'!BD18</f>
        <v>0</v>
      </c>
      <c r="AG18" s="314">
        <f>'고용증대 상시근로자수-2017(장애인적용)'!BF18</f>
        <v>0</v>
      </c>
      <c r="AH18" s="312">
        <f>'고용증대 상시근로자수-2017(장애인적용)'!BG18</f>
        <v>0</v>
      </c>
      <c r="AI18" s="313">
        <f>'고용증대 상시근로자수-2017(장애인적용)'!BH18</f>
        <v>0</v>
      </c>
      <c r="AJ18" s="314">
        <f>'고용증대 상시근로자수-2017(장애인적용)'!BJ18</f>
        <v>0</v>
      </c>
      <c r="AK18" s="312">
        <f>'고용증대 상시근로자수-2017(장애인적용)'!BK18</f>
        <v>0</v>
      </c>
      <c r="AL18" s="313">
        <f>'고용증대 상시근로자수-2017(장애인적용)'!BL18</f>
        <v>0</v>
      </c>
      <c r="AM18" s="314">
        <f>'고용증대 상시근로자수-2017(장애인적용)'!BN18</f>
        <v>0</v>
      </c>
      <c r="AN18" s="312">
        <f>'고용증대 상시근로자수-2017(장애인적용)'!BO18</f>
        <v>0</v>
      </c>
      <c r="AO18" s="313">
        <f>'고용증대 상시근로자수-2017(장애인적용)'!BP18</f>
        <v>0</v>
      </c>
      <c r="AP18" s="314">
        <f>'고용증대 상시근로자수-2017(장애인적용)'!BR18</f>
        <v>0</v>
      </c>
      <c r="AQ18" s="335">
        <f t="shared" si="0"/>
        <v>0</v>
      </c>
      <c r="AR18" s="336">
        <f t="shared" si="1"/>
        <v>0</v>
      </c>
      <c r="AS18" s="342">
        <f>'고용증대 상시근로자수-2017(장애인적용)'!CF18</f>
        <v>0</v>
      </c>
      <c r="AT18" s="343">
        <f>'고용증대 상시근로자수-2017(장애인적용)'!CG18</f>
        <v>0</v>
      </c>
      <c r="AU18" s="340">
        <f t="shared" si="2"/>
        <v>0</v>
      </c>
    </row>
    <row r="19" spans="1:47" hidden="1">
      <c r="A19" s="327">
        <f t="shared" si="4"/>
        <v>15</v>
      </c>
      <c r="B19" s="321">
        <f>'고용증대 상시근로자수-2017(장애인적용)'!C19</f>
        <v>0</v>
      </c>
      <c r="C19" s="322" t="str">
        <f>'고용증대 상시근로자수-2017(장애인적용)'!E19</f>
        <v/>
      </c>
      <c r="D19" s="333" t="str">
        <f>IF('고용증대 상시근로자수-2017(장애인적용)'!I19="","",'고용증대 상시근로자수-2017(장애인적용)'!I19)</f>
        <v/>
      </c>
      <c r="E19" s="333" t="str">
        <f>IF('고용증대 상시근로자수-2017(장애인적용)'!J19="","",'고용증대 상시근로자수-2017(장애인적용)'!J19)</f>
        <v/>
      </c>
      <c r="F19" s="323" t="str">
        <f>'고용증대 상시근로자수-2017(장애인적용)'!H19</f>
        <v/>
      </c>
      <c r="G19" s="324">
        <f>'고용증대 상시근로자수-2017(장애인적용)'!W19</f>
        <v>0</v>
      </c>
      <c r="H19" s="313">
        <f>'고용증대 상시근로자수-2017(장애인적용)'!X19</f>
        <v>0</v>
      </c>
      <c r="I19" s="314">
        <f>'고용증대 상시근로자수-2017(장애인적용)'!Z19</f>
        <v>0</v>
      </c>
      <c r="J19" s="312">
        <f>'고용증대 상시근로자수-2017(장애인적용)'!AA19</f>
        <v>0</v>
      </c>
      <c r="K19" s="313">
        <f>'고용증대 상시근로자수-2017(장애인적용)'!AB19</f>
        <v>0</v>
      </c>
      <c r="L19" s="314">
        <f>'고용증대 상시근로자수-2017(장애인적용)'!AD19</f>
        <v>0</v>
      </c>
      <c r="M19" s="312">
        <f>'고용증대 상시근로자수-2017(장애인적용)'!AE19</f>
        <v>0</v>
      </c>
      <c r="N19" s="313">
        <f>'고용증대 상시근로자수-2017(장애인적용)'!AF19</f>
        <v>0</v>
      </c>
      <c r="O19" s="314">
        <f>'고용증대 상시근로자수-2017(장애인적용)'!AH19</f>
        <v>0</v>
      </c>
      <c r="P19" s="312">
        <f>'고용증대 상시근로자수-2017(장애인적용)'!AI19</f>
        <v>0</v>
      </c>
      <c r="Q19" s="313">
        <f>'고용증대 상시근로자수-2017(장애인적용)'!AJ19</f>
        <v>0</v>
      </c>
      <c r="R19" s="314">
        <f>'고용증대 상시근로자수-2017(장애인적용)'!AL19</f>
        <v>0</v>
      </c>
      <c r="S19" s="312">
        <f>'고용증대 상시근로자수-2017(장애인적용)'!AM19</f>
        <v>0</v>
      </c>
      <c r="T19" s="313">
        <f>'고용증대 상시근로자수-2017(장애인적용)'!AN19</f>
        <v>0</v>
      </c>
      <c r="U19" s="314">
        <f>'고용증대 상시근로자수-2017(장애인적용)'!AP19</f>
        <v>0</v>
      </c>
      <c r="V19" s="312">
        <f>'고용증대 상시근로자수-2017(장애인적용)'!AQ19</f>
        <v>0</v>
      </c>
      <c r="W19" s="313">
        <f>'고용증대 상시근로자수-2017(장애인적용)'!AR19</f>
        <v>0</v>
      </c>
      <c r="X19" s="314">
        <f>'고용증대 상시근로자수-2017(장애인적용)'!AT19</f>
        <v>0</v>
      </c>
      <c r="Y19" s="312">
        <f>'고용증대 상시근로자수-2017(장애인적용)'!AU19</f>
        <v>0</v>
      </c>
      <c r="Z19" s="313">
        <f>'고용증대 상시근로자수-2017(장애인적용)'!AV19</f>
        <v>0</v>
      </c>
      <c r="AA19" s="314">
        <f>'고용증대 상시근로자수-2017(장애인적용)'!AX19</f>
        <v>0</v>
      </c>
      <c r="AB19" s="312">
        <f>'고용증대 상시근로자수-2017(장애인적용)'!AY19</f>
        <v>0</v>
      </c>
      <c r="AC19" s="313">
        <f>'고용증대 상시근로자수-2017(장애인적용)'!AZ19</f>
        <v>0</v>
      </c>
      <c r="AD19" s="314">
        <f>'고용증대 상시근로자수-2017(장애인적용)'!BB19</f>
        <v>0</v>
      </c>
      <c r="AE19" s="312">
        <f>'고용증대 상시근로자수-2017(장애인적용)'!BC19</f>
        <v>0</v>
      </c>
      <c r="AF19" s="313">
        <f>'고용증대 상시근로자수-2017(장애인적용)'!BD19</f>
        <v>0</v>
      </c>
      <c r="AG19" s="314">
        <f>'고용증대 상시근로자수-2017(장애인적용)'!BF19</f>
        <v>0</v>
      </c>
      <c r="AH19" s="312">
        <f>'고용증대 상시근로자수-2017(장애인적용)'!BG19</f>
        <v>0</v>
      </c>
      <c r="AI19" s="313">
        <f>'고용증대 상시근로자수-2017(장애인적용)'!BH19</f>
        <v>0</v>
      </c>
      <c r="AJ19" s="314">
        <f>'고용증대 상시근로자수-2017(장애인적용)'!BJ19</f>
        <v>0</v>
      </c>
      <c r="AK19" s="312">
        <f>'고용증대 상시근로자수-2017(장애인적용)'!BK19</f>
        <v>0</v>
      </c>
      <c r="AL19" s="313">
        <f>'고용증대 상시근로자수-2017(장애인적용)'!BL19</f>
        <v>0</v>
      </c>
      <c r="AM19" s="314">
        <f>'고용증대 상시근로자수-2017(장애인적용)'!BN19</f>
        <v>0</v>
      </c>
      <c r="AN19" s="312">
        <f>'고용증대 상시근로자수-2017(장애인적용)'!BO19</f>
        <v>0</v>
      </c>
      <c r="AO19" s="313">
        <f>'고용증대 상시근로자수-2017(장애인적용)'!BP19</f>
        <v>0</v>
      </c>
      <c r="AP19" s="314">
        <f>'고용증대 상시근로자수-2017(장애인적용)'!BR19</f>
        <v>0</v>
      </c>
      <c r="AQ19" s="335">
        <f t="shared" si="0"/>
        <v>0</v>
      </c>
      <c r="AR19" s="336">
        <f t="shared" si="1"/>
        <v>0</v>
      </c>
      <c r="AS19" s="342">
        <f>'고용증대 상시근로자수-2017(장애인적용)'!CF19</f>
        <v>0</v>
      </c>
      <c r="AT19" s="343">
        <f>'고용증대 상시근로자수-2017(장애인적용)'!CG19</f>
        <v>0</v>
      </c>
      <c r="AU19" s="340">
        <f t="shared" si="2"/>
        <v>0</v>
      </c>
    </row>
    <row r="20" spans="1:47" hidden="1">
      <c r="A20" s="327">
        <f t="shared" si="4"/>
        <v>16</v>
      </c>
      <c r="B20" s="321">
        <f>'고용증대 상시근로자수-2017(장애인적용)'!C20</f>
        <v>0</v>
      </c>
      <c r="C20" s="322" t="str">
        <f>'고용증대 상시근로자수-2017(장애인적용)'!E20</f>
        <v/>
      </c>
      <c r="D20" s="333" t="str">
        <f>IF('고용증대 상시근로자수-2017(장애인적용)'!I20="","",'고용증대 상시근로자수-2017(장애인적용)'!I20)</f>
        <v/>
      </c>
      <c r="E20" s="333" t="str">
        <f>IF('고용증대 상시근로자수-2017(장애인적용)'!J20="","",'고용증대 상시근로자수-2017(장애인적용)'!J20)</f>
        <v/>
      </c>
      <c r="F20" s="323" t="str">
        <f>'고용증대 상시근로자수-2017(장애인적용)'!H20</f>
        <v/>
      </c>
      <c r="G20" s="324">
        <f>'고용증대 상시근로자수-2017(장애인적용)'!W20</f>
        <v>0</v>
      </c>
      <c r="H20" s="313">
        <f>'고용증대 상시근로자수-2017(장애인적용)'!X20</f>
        <v>0</v>
      </c>
      <c r="I20" s="314">
        <f>'고용증대 상시근로자수-2017(장애인적용)'!Z20</f>
        <v>0</v>
      </c>
      <c r="J20" s="312">
        <f>'고용증대 상시근로자수-2017(장애인적용)'!AA20</f>
        <v>0</v>
      </c>
      <c r="K20" s="313">
        <f>'고용증대 상시근로자수-2017(장애인적용)'!AB20</f>
        <v>0</v>
      </c>
      <c r="L20" s="314">
        <f>'고용증대 상시근로자수-2017(장애인적용)'!AD20</f>
        <v>0</v>
      </c>
      <c r="M20" s="312">
        <f>'고용증대 상시근로자수-2017(장애인적용)'!AE20</f>
        <v>0</v>
      </c>
      <c r="N20" s="313">
        <f>'고용증대 상시근로자수-2017(장애인적용)'!AF20</f>
        <v>0</v>
      </c>
      <c r="O20" s="314">
        <f>'고용증대 상시근로자수-2017(장애인적용)'!AH20</f>
        <v>0</v>
      </c>
      <c r="P20" s="312">
        <f>'고용증대 상시근로자수-2017(장애인적용)'!AI20</f>
        <v>0</v>
      </c>
      <c r="Q20" s="313">
        <f>'고용증대 상시근로자수-2017(장애인적용)'!AJ20</f>
        <v>0</v>
      </c>
      <c r="R20" s="314">
        <f>'고용증대 상시근로자수-2017(장애인적용)'!AL20</f>
        <v>0</v>
      </c>
      <c r="S20" s="312">
        <f>'고용증대 상시근로자수-2017(장애인적용)'!AM20</f>
        <v>0</v>
      </c>
      <c r="T20" s="313">
        <f>'고용증대 상시근로자수-2017(장애인적용)'!AN20</f>
        <v>0</v>
      </c>
      <c r="U20" s="314">
        <f>'고용증대 상시근로자수-2017(장애인적용)'!AP20</f>
        <v>0</v>
      </c>
      <c r="V20" s="312">
        <f>'고용증대 상시근로자수-2017(장애인적용)'!AQ20</f>
        <v>0</v>
      </c>
      <c r="W20" s="313">
        <f>'고용증대 상시근로자수-2017(장애인적용)'!AR20</f>
        <v>0</v>
      </c>
      <c r="X20" s="314">
        <f>'고용증대 상시근로자수-2017(장애인적용)'!AT20</f>
        <v>0</v>
      </c>
      <c r="Y20" s="312">
        <f>'고용증대 상시근로자수-2017(장애인적용)'!AU20</f>
        <v>0</v>
      </c>
      <c r="Z20" s="313">
        <f>'고용증대 상시근로자수-2017(장애인적용)'!AV20</f>
        <v>0</v>
      </c>
      <c r="AA20" s="314">
        <f>'고용증대 상시근로자수-2017(장애인적용)'!AX20</f>
        <v>0</v>
      </c>
      <c r="AB20" s="312">
        <f>'고용증대 상시근로자수-2017(장애인적용)'!AY20</f>
        <v>0</v>
      </c>
      <c r="AC20" s="313">
        <f>'고용증대 상시근로자수-2017(장애인적용)'!AZ20</f>
        <v>0</v>
      </c>
      <c r="AD20" s="314">
        <f>'고용증대 상시근로자수-2017(장애인적용)'!BB20</f>
        <v>0</v>
      </c>
      <c r="AE20" s="312">
        <f>'고용증대 상시근로자수-2017(장애인적용)'!BC20</f>
        <v>0</v>
      </c>
      <c r="AF20" s="313">
        <f>'고용증대 상시근로자수-2017(장애인적용)'!BD20</f>
        <v>0</v>
      </c>
      <c r="AG20" s="314">
        <f>'고용증대 상시근로자수-2017(장애인적용)'!BF20</f>
        <v>0</v>
      </c>
      <c r="AH20" s="312">
        <f>'고용증대 상시근로자수-2017(장애인적용)'!BG20</f>
        <v>0</v>
      </c>
      <c r="AI20" s="313">
        <f>'고용증대 상시근로자수-2017(장애인적용)'!BH20</f>
        <v>0</v>
      </c>
      <c r="AJ20" s="314">
        <f>'고용증대 상시근로자수-2017(장애인적용)'!BJ20</f>
        <v>0</v>
      </c>
      <c r="AK20" s="312">
        <f>'고용증대 상시근로자수-2017(장애인적용)'!BK20</f>
        <v>0</v>
      </c>
      <c r="AL20" s="313">
        <f>'고용증대 상시근로자수-2017(장애인적용)'!BL20</f>
        <v>0</v>
      </c>
      <c r="AM20" s="314">
        <f>'고용증대 상시근로자수-2017(장애인적용)'!BN20</f>
        <v>0</v>
      </c>
      <c r="AN20" s="312">
        <f>'고용증대 상시근로자수-2017(장애인적용)'!BO20</f>
        <v>0</v>
      </c>
      <c r="AO20" s="313">
        <f>'고용증대 상시근로자수-2017(장애인적용)'!BP20</f>
        <v>0</v>
      </c>
      <c r="AP20" s="314">
        <f>'고용증대 상시근로자수-2017(장애인적용)'!BR20</f>
        <v>0</v>
      </c>
      <c r="AQ20" s="335">
        <f t="shared" si="0"/>
        <v>0</v>
      </c>
      <c r="AR20" s="336">
        <f t="shared" si="1"/>
        <v>0</v>
      </c>
      <c r="AS20" s="342">
        <f>'고용증대 상시근로자수-2017(장애인적용)'!CF20</f>
        <v>0</v>
      </c>
      <c r="AT20" s="343">
        <f>'고용증대 상시근로자수-2017(장애인적용)'!CG20</f>
        <v>0</v>
      </c>
      <c r="AU20" s="340">
        <f t="shared" si="2"/>
        <v>0</v>
      </c>
    </row>
    <row r="21" spans="1:47" hidden="1">
      <c r="A21" s="327">
        <f t="shared" si="4"/>
        <v>17</v>
      </c>
      <c r="B21" s="321">
        <f>'고용증대 상시근로자수-2017(장애인적용)'!C21</f>
        <v>0</v>
      </c>
      <c r="C21" s="322" t="str">
        <f>'고용증대 상시근로자수-2017(장애인적용)'!E21</f>
        <v/>
      </c>
      <c r="D21" s="333" t="str">
        <f>IF('고용증대 상시근로자수-2017(장애인적용)'!I21="","",'고용증대 상시근로자수-2017(장애인적용)'!I21)</f>
        <v/>
      </c>
      <c r="E21" s="333" t="str">
        <f>IF('고용증대 상시근로자수-2017(장애인적용)'!J21="","",'고용증대 상시근로자수-2017(장애인적용)'!J21)</f>
        <v/>
      </c>
      <c r="F21" s="323" t="str">
        <f>'고용증대 상시근로자수-2017(장애인적용)'!H21</f>
        <v/>
      </c>
      <c r="G21" s="324">
        <f>'고용증대 상시근로자수-2017(장애인적용)'!W21</f>
        <v>0</v>
      </c>
      <c r="H21" s="313">
        <f>'고용증대 상시근로자수-2017(장애인적용)'!X21</f>
        <v>0</v>
      </c>
      <c r="I21" s="314">
        <f>'고용증대 상시근로자수-2017(장애인적용)'!Z21</f>
        <v>0</v>
      </c>
      <c r="J21" s="312">
        <f>'고용증대 상시근로자수-2017(장애인적용)'!AA21</f>
        <v>0</v>
      </c>
      <c r="K21" s="313">
        <f>'고용증대 상시근로자수-2017(장애인적용)'!AB21</f>
        <v>0</v>
      </c>
      <c r="L21" s="314">
        <f>'고용증대 상시근로자수-2017(장애인적용)'!AD21</f>
        <v>0</v>
      </c>
      <c r="M21" s="312">
        <f>'고용증대 상시근로자수-2017(장애인적용)'!AE21</f>
        <v>0</v>
      </c>
      <c r="N21" s="313">
        <f>'고용증대 상시근로자수-2017(장애인적용)'!AF21</f>
        <v>0</v>
      </c>
      <c r="O21" s="314">
        <f>'고용증대 상시근로자수-2017(장애인적용)'!AH21</f>
        <v>0</v>
      </c>
      <c r="P21" s="312">
        <f>'고용증대 상시근로자수-2017(장애인적용)'!AI21</f>
        <v>0</v>
      </c>
      <c r="Q21" s="313">
        <f>'고용증대 상시근로자수-2017(장애인적용)'!AJ21</f>
        <v>0</v>
      </c>
      <c r="R21" s="314">
        <f>'고용증대 상시근로자수-2017(장애인적용)'!AL21</f>
        <v>0</v>
      </c>
      <c r="S21" s="312">
        <f>'고용증대 상시근로자수-2017(장애인적용)'!AM21</f>
        <v>0</v>
      </c>
      <c r="T21" s="313">
        <f>'고용증대 상시근로자수-2017(장애인적용)'!AN21</f>
        <v>0</v>
      </c>
      <c r="U21" s="314">
        <f>'고용증대 상시근로자수-2017(장애인적용)'!AP21</f>
        <v>0</v>
      </c>
      <c r="V21" s="312">
        <f>'고용증대 상시근로자수-2017(장애인적용)'!AQ21</f>
        <v>0</v>
      </c>
      <c r="W21" s="313">
        <f>'고용증대 상시근로자수-2017(장애인적용)'!AR21</f>
        <v>0</v>
      </c>
      <c r="X21" s="314">
        <f>'고용증대 상시근로자수-2017(장애인적용)'!AT21</f>
        <v>0</v>
      </c>
      <c r="Y21" s="312">
        <f>'고용증대 상시근로자수-2017(장애인적용)'!AU21</f>
        <v>0</v>
      </c>
      <c r="Z21" s="313">
        <f>'고용증대 상시근로자수-2017(장애인적용)'!AV21</f>
        <v>0</v>
      </c>
      <c r="AA21" s="314">
        <f>'고용증대 상시근로자수-2017(장애인적용)'!AX21</f>
        <v>0</v>
      </c>
      <c r="AB21" s="312">
        <f>'고용증대 상시근로자수-2017(장애인적용)'!AY21</f>
        <v>0</v>
      </c>
      <c r="AC21" s="313">
        <f>'고용증대 상시근로자수-2017(장애인적용)'!AZ21</f>
        <v>0</v>
      </c>
      <c r="AD21" s="314">
        <f>'고용증대 상시근로자수-2017(장애인적용)'!BB21</f>
        <v>0</v>
      </c>
      <c r="AE21" s="312">
        <f>'고용증대 상시근로자수-2017(장애인적용)'!BC21</f>
        <v>0</v>
      </c>
      <c r="AF21" s="313">
        <f>'고용증대 상시근로자수-2017(장애인적용)'!BD21</f>
        <v>0</v>
      </c>
      <c r="AG21" s="314">
        <f>'고용증대 상시근로자수-2017(장애인적용)'!BF21</f>
        <v>0</v>
      </c>
      <c r="AH21" s="312">
        <f>'고용증대 상시근로자수-2017(장애인적용)'!BG21</f>
        <v>0</v>
      </c>
      <c r="AI21" s="313">
        <f>'고용증대 상시근로자수-2017(장애인적용)'!BH21</f>
        <v>0</v>
      </c>
      <c r="AJ21" s="314">
        <f>'고용증대 상시근로자수-2017(장애인적용)'!BJ21</f>
        <v>0</v>
      </c>
      <c r="AK21" s="312">
        <f>'고용증대 상시근로자수-2017(장애인적용)'!BK21</f>
        <v>0</v>
      </c>
      <c r="AL21" s="313">
        <f>'고용증대 상시근로자수-2017(장애인적용)'!BL21</f>
        <v>0</v>
      </c>
      <c r="AM21" s="314">
        <f>'고용증대 상시근로자수-2017(장애인적용)'!BN21</f>
        <v>0</v>
      </c>
      <c r="AN21" s="312">
        <f>'고용증대 상시근로자수-2017(장애인적용)'!BO21</f>
        <v>0</v>
      </c>
      <c r="AO21" s="313">
        <f>'고용증대 상시근로자수-2017(장애인적용)'!BP21</f>
        <v>0</v>
      </c>
      <c r="AP21" s="314">
        <f>'고용증대 상시근로자수-2017(장애인적용)'!BR21</f>
        <v>0</v>
      </c>
      <c r="AQ21" s="335">
        <f t="shared" si="0"/>
        <v>0</v>
      </c>
      <c r="AR21" s="336">
        <f t="shared" si="1"/>
        <v>0</v>
      </c>
      <c r="AS21" s="342">
        <f>'고용증대 상시근로자수-2017(장애인적용)'!CF21</f>
        <v>0</v>
      </c>
      <c r="AT21" s="343">
        <f>'고용증대 상시근로자수-2017(장애인적용)'!CG21</f>
        <v>0</v>
      </c>
      <c r="AU21" s="340">
        <f t="shared" si="2"/>
        <v>0</v>
      </c>
    </row>
    <row r="22" spans="1:47" hidden="1">
      <c r="A22" s="327">
        <f t="shared" si="4"/>
        <v>18</v>
      </c>
      <c r="B22" s="321">
        <f>'고용증대 상시근로자수-2017(장애인적용)'!C22</f>
        <v>0</v>
      </c>
      <c r="C22" s="322" t="str">
        <f>'고용증대 상시근로자수-2017(장애인적용)'!E22</f>
        <v/>
      </c>
      <c r="D22" s="333" t="str">
        <f>IF('고용증대 상시근로자수-2017(장애인적용)'!I22="","",'고용증대 상시근로자수-2017(장애인적용)'!I22)</f>
        <v/>
      </c>
      <c r="E22" s="333" t="str">
        <f>IF('고용증대 상시근로자수-2017(장애인적용)'!J22="","",'고용증대 상시근로자수-2017(장애인적용)'!J22)</f>
        <v/>
      </c>
      <c r="F22" s="323" t="str">
        <f>'고용증대 상시근로자수-2017(장애인적용)'!H22</f>
        <v/>
      </c>
      <c r="G22" s="324">
        <f>'고용증대 상시근로자수-2017(장애인적용)'!W22</f>
        <v>0</v>
      </c>
      <c r="H22" s="313">
        <f>'고용증대 상시근로자수-2017(장애인적용)'!X22</f>
        <v>0</v>
      </c>
      <c r="I22" s="314">
        <f>'고용증대 상시근로자수-2017(장애인적용)'!Z22</f>
        <v>0</v>
      </c>
      <c r="J22" s="312">
        <f>'고용증대 상시근로자수-2017(장애인적용)'!AA22</f>
        <v>0</v>
      </c>
      <c r="K22" s="313">
        <f>'고용증대 상시근로자수-2017(장애인적용)'!AB22</f>
        <v>0</v>
      </c>
      <c r="L22" s="314">
        <f>'고용증대 상시근로자수-2017(장애인적용)'!AD22</f>
        <v>0</v>
      </c>
      <c r="M22" s="312">
        <f>'고용증대 상시근로자수-2017(장애인적용)'!AE22</f>
        <v>0</v>
      </c>
      <c r="N22" s="313">
        <f>'고용증대 상시근로자수-2017(장애인적용)'!AF22</f>
        <v>0</v>
      </c>
      <c r="O22" s="314">
        <f>'고용증대 상시근로자수-2017(장애인적용)'!AH22</f>
        <v>0</v>
      </c>
      <c r="P22" s="312">
        <f>'고용증대 상시근로자수-2017(장애인적용)'!AI22</f>
        <v>0</v>
      </c>
      <c r="Q22" s="313">
        <f>'고용증대 상시근로자수-2017(장애인적용)'!AJ22</f>
        <v>0</v>
      </c>
      <c r="R22" s="314">
        <f>'고용증대 상시근로자수-2017(장애인적용)'!AL22</f>
        <v>0</v>
      </c>
      <c r="S22" s="312">
        <f>'고용증대 상시근로자수-2017(장애인적용)'!AM22</f>
        <v>0</v>
      </c>
      <c r="T22" s="313">
        <f>'고용증대 상시근로자수-2017(장애인적용)'!AN22</f>
        <v>0</v>
      </c>
      <c r="U22" s="314">
        <f>'고용증대 상시근로자수-2017(장애인적용)'!AP22</f>
        <v>0</v>
      </c>
      <c r="V22" s="312">
        <f>'고용증대 상시근로자수-2017(장애인적용)'!AQ22</f>
        <v>0</v>
      </c>
      <c r="W22" s="313">
        <f>'고용증대 상시근로자수-2017(장애인적용)'!AR22</f>
        <v>0</v>
      </c>
      <c r="X22" s="314">
        <f>'고용증대 상시근로자수-2017(장애인적용)'!AT22</f>
        <v>0</v>
      </c>
      <c r="Y22" s="312">
        <f>'고용증대 상시근로자수-2017(장애인적용)'!AU22</f>
        <v>0</v>
      </c>
      <c r="Z22" s="313">
        <f>'고용증대 상시근로자수-2017(장애인적용)'!AV22</f>
        <v>0</v>
      </c>
      <c r="AA22" s="314">
        <f>'고용증대 상시근로자수-2017(장애인적용)'!AX22</f>
        <v>0</v>
      </c>
      <c r="AB22" s="312">
        <f>'고용증대 상시근로자수-2017(장애인적용)'!AY22</f>
        <v>0</v>
      </c>
      <c r="AC22" s="313">
        <f>'고용증대 상시근로자수-2017(장애인적용)'!AZ22</f>
        <v>0</v>
      </c>
      <c r="AD22" s="314">
        <f>'고용증대 상시근로자수-2017(장애인적용)'!BB22</f>
        <v>0</v>
      </c>
      <c r="AE22" s="312">
        <f>'고용증대 상시근로자수-2017(장애인적용)'!BC22</f>
        <v>0</v>
      </c>
      <c r="AF22" s="313">
        <f>'고용증대 상시근로자수-2017(장애인적용)'!BD22</f>
        <v>0</v>
      </c>
      <c r="AG22" s="314">
        <f>'고용증대 상시근로자수-2017(장애인적용)'!BF22</f>
        <v>0</v>
      </c>
      <c r="AH22" s="312">
        <f>'고용증대 상시근로자수-2017(장애인적용)'!BG22</f>
        <v>0</v>
      </c>
      <c r="AI22" s="313">
        <f>'고용증대 상시근로자수-2017(장애인적용)'!BH22</f>
        <v>0</v>
      </c>
      <c r="AJ22" s="314">
        <f>'고용증대 상시근로자수-2017(장애인적용)'!BJ22</f>
        <v>0</v>
      </c>
      <c r="AK22" s="312">
        <f>'고용증대 상시근로자수-2017(장애인적용)'!BK22</f>
        <v>0</v>
      </c>
      <c r="AL22" s="313">
        <f>'고용증대 상시근로자수-2017(장애인적용)'!BL22</f>
        <v>0</v>
      </c>
      <c r="AM22" s="314">
        <f>'고용증대 상시근로자수-2017(장애인적용)'!BN22</f>
        <v>0</v>
      </c>
      <c r="AN22" s="312">
        <f>'고용증대 상시근로자수-2017(장애인적용)'!BO22</f>
        <v>0</v>
      </c>
      <c r="AO22" s="313">
        <f>'고용증대 상시근로자수-2017(장애인적용)'!BP22</f>
        <v>0</v>
      </c>
      <c r="AP22" s="314">
        <f>'고용증대 상시근로자수-2017(장애인적용)'!BR22</f>
        <v>0</v>
      </c>
      <c r="AQ22" s="335">
        <f t="shared" si="0"/>
        <v>0</v>
      </c>
      <c r="AR22" s="336">
        <f t="shared" si="1"/>
        <v>0</v>
      </c>
      <c r="AS22" s="342">
        <f>'고용증대 상시근로자수-2017(장애인적용)'!CF22</f>
        <v>0</v>
      </c>
      <c r="AT22" s="343">
        <f>'고용증대 상시근로자수-2017(장애인적용)'!CG22</f>
        <v>0</v>
      </c>
      <c r="AU22" s="340">
        <f t="shared" si="2"/>
        <v>0</v>
      </c>
    </row>
    <row r="23" spans="1:47" hidden="1">
      <c r="A23" s="327">
        <f t="shared" si="4"/>
        <v>19</v>
      </c>
      <c r="B23" s="321">
        <f>'고용증대 상시근로자수-2017(장애인적용)'!C23</f>
        <v>0</v>
      </c>
      <c r="C23" s="322" t="str">
        <f>'고용증대 상시근로자수-2017(장애인적용)'!E23</f>
        <v/>
      </c>
      <c r="D23" s="333" t="str">
        <f>IF('고용증대 상시근로자수-2017(장애인적용)'!I23="","",'고용증대 상시근로자수-2017(장애인적용)'!I23)</f>
        <v/>
      </c>
      <c r="E23" s="333" t="str">
        <f>IF('고용증대 상시근로자수-2017(장애인적용)'!J23="","",'고용증대 상시근로자수-2017(장애인적용)'!J23)</f>
        <v/>
      </c>
      <c r="F23" s="323" t="str">
        <f>'고용증대 상시근로자수-2017(장애인적용)'!H23</f>
        <v/>
      </c>
      <c r="G23" s="324">
        <f>'고용증대 상시근로자수-2017(장애인적용)'!W23</f>
        <v>0</v>
      </c>
      <c r="H23" s="313">
        <f>'고용증대 상시근로자수-2017(장애인적용)'!X23</f>
        <v>0</v>
      </c>
      <c r="I23" s="314">
        <f>'고용증대 상시근로자수-2017(장애인적용)'!Z23</f>
        <v>0</v>
      </c>
      <c r="J23" s="312">
        <f>'고용증대 상시근로자수-2017(장애인적용)'!AA23</f>
        <v>0</v>
      </c>
      <c r="K23" s="313">
        <f>'고용증대 상시근로자수-2017(장애인적용)'!AB23</f>
        <v>0</v>
      </c>
      <c r="L23" s="314">
        <f>'고용증대 상시근로자수-2017(장애인적용)'!AD23</f>
        <v>0</v>
      </c>
      <c r="M23" s="312">
        <f>'고용증대 상시근로자수-2017(장애인적용)'!AE23</f>
        <v>0</v>
      </c>
      <c r="N23" s="313">
        <f>'고용증대 상시근로자수-2017(장애인적용)'!AF23</f>
        <v>0</v>
      </c>
      <c r="O23" s="314">
        <f>'고용증대 상시근로자수-2017(장애인적용)'!AH23</f>
        <v>0</v>
      </c>
      <c r="P23" s="312">
        <f>'고용증대 상시근로자수-2017(장애인적용)'!AI23</f>
        <v>0</v>
      </c>
      <c r="Q23" s="313">
        <f>'고용증대 상시근로자수-2017(장애인적용)'!AJ23</f>
        <v>0</v>
      </c>
      <c r="R23" s="314">
        <f>'고용증대 상시근로자수-2017(장애인적용)'!AL23</f>
        <v>0</v>
      </c>
      <c r="S23" s="312">
        <f>'고용증대 상시근로자수-2017(장애인적용)'!AM23</f>
        <v>0</v>
      </c>
      <c r="T23" s="313">
        <f>'고용증대 상시근로자수-2017(장애인적용)'!AN23</f>
        <v>0</v>
      </c>
      <c r="U23" s="314">
        <f>'고용증대 상시근로자수-2017(장애인적용)'!AP23</f>
        <v>0</v>
      </c>
      <c r="V23" s="312">
        <f>'고용증대 상시근로자수-2017(장애인적용)'!AQ23</f>
        <v>0</v>
      </c>
      <c r="W23" s="313">
        <f>'고용증대 상시근로자수-2017(장애인적용)'!AR23</f>
        <v>0</v>
      </c>
      <c r="X23" s="314">
        <f>'고용증대 상시근로자수-2017(장애인적용)'!AT23</f>
        <v>0</v>
      </c>
      <c r="Y23" s="312">
        <f>'고용증대 상시근로자수-2017(장애인적용)'!AU23</f>
        <v>0</v>
      </c>
      <c r="Z23" s="313">
        <f>'고용증대 상시근로자수-2017(장애인적용)'!AV23</f>
        <v>0</v>
      </c>
      <c r="AA23" s="314">
        <f>'고용증대 상시근로자수-2017(장애인적용)'!AX23</f>
        <v>0</v>
      </c>
      <c r="AB23" s="312">
        <f>'고용증대 상시근로자수-2017(장애인적용)'!AY23</f>
        <v>0</v>
      </c>
      <c r="AC23" s="313">
        <f>'고용증대 상시근로자수-2017(장애인적용)'!AZ23</f>
        <v>0</v>
      </c>
      <c r="AD23" s="314">
        <f>'고용증대 상시근로자수-2017(장애인적용)'!BB23</f>
        <v>0</v>
      </c>
      <c r="AE23" s="312">
        <f>'고용증대 상시근로자수-2017(장애인적용)'!BC23</f>
        <v>0</v>
      </c>
      <c r="AF23" s="313">
        <f>'고용증대 상시근로자수-2017(장애인적용)'!BD23</f>
        <v>0</v>
      </c>
      <c r="AG23" s="314">
        <f>'고용증대 상시근로자수-2017(장애인적용)'!BF23</f>
        <v>0</v>
      </c>
      <c r="AH23" s="312">
        <f>'고용증대 상시근로자수-2017(장애인적용)'!BG23</f>
        <v>0</v>
      </c>
      <c r="AI23" s="313">
        <f>'고용증대 상시근로자수-2017(장애인적용)'!BH23</f>
        <v>0</v>
      </c>
      <c r="AJ23" s="314">
        <f>'고용증대 상시근로자수-2017(장애인적용)'!BJ23</f>
        <v>0</v>
      </c>
      <c r="AK23" s="312">
        <f>'고용증대 상시근로자수-2017(장애인적용)'!BK23</f>
        <v>0</v>
      </c>
      <c r="AL23" s="313">
        <f>'고용증대 상시근로자수-2017(장애인적용)'!BL23</f>
        <v>0</v>
      </c>
      <c r="AM23" s="314">
        <f>'고용증대 상시근로자수-2017(장애인적용)'!BN23</f>
        <v>0</v>
      </c>
      <c r="AN23" s="312">
        <f>'고용증대 상시근로자수-2017(장애인적용)'!BO23</f>
        <v>0</v>
      </c>
      <c r="AO23" s="313">
        <f>'고용증대 상시근로자수-2017(장애인적용)'!BP23</f>
        <v>0</v>
      </c>
      <c r="AP23" s="314">
        <f>'고용증대 상시근로자수-2017(장애인적용)'!BR23</f>
        <v>0</v>
      </c>
      <c r="AQ23" s="335">
        <f t="shared" si="0"/>
        <v>0</v>
      </c>
      <c r="AR23" s="336">
        <f t="shared" si="1"/>
        <v>0</v>
      </c>
      <c r="AS23" s="342">
        <f>'고용증대 상시근로자수-2017(장애인적용)'!CF23</f>
        <v>0</v>
      </c>
      <c r="AT23" s="343">
        <f>'고용증대 상시근로자수-2017(장애인적용)'!CG23</f>
        <v>0</v>
      </c>
      <c r="AU23" s="340">
        <f t="shared" si="2"/>
        <v>0</v>
      </c>
    </row>
    <row r="24" spans="1:47" hidden="1">
      <c r="A24" s="327">
        <f t="shared" si="4"/>
        <v>20</v>
      </c>
      <c r="B24" s="321">
        <f>'고용증대 상시근로자수-2017(장애인적용)'!C24</f>
        <v>0</v>
      </c>
      <c r="C24" s="322" t="str">
        <f>'고용증대 상시근로자수-2017(장애인적용)'!E24</f>
        <v/>
      </c>
      <c r="D24" s="333" t="str">
        <f>IF('고용증대 상시근로자수-2017(장애인적용)'!I24="","",'고용증대 상시근로자수-2017(장애인적용)'!I24)</f>
        <v/>
      </c>
      <c r="E24" s="333" t="str">
        <f>IF('고용증대 상시근로자수-2017(장애인적용)'!J24="","",'고용증대 상시근로자수-2017(장애인적용)'!J24)</f>
        <v/>
      </c>
      <c r="F24" s="323" t="str">
        <f>'고용증대 상시근로자수-2017(장애인적용)'!H24</f>
        <v/>
      </c>
      <c r="G24" s="324">
        <f>'고용증대 상시근로자수-2017(장애인적용)'!W24</f>
        <v>0</v>
      </c>
      <c r="H24" s="313">
        <f>'고용증대 상시근로자수-2017(장애인적용)'!X24</f>
        <v>0</v>
      </c>
      <c r="I24" s="314">
        <f>'고용증대 상시근로자수-2017(장애인적용)'!Z24</f>
        <v>0</v>
      </c>
      <c r="J24" s="312">
        <f>'고용증대 상시근로자수-2017(장애인적용)'!AA24</f>
        <v>0</v>
      </c>
      <c r="K24" s="313">
        <f>'고용증대 상시근로자수-2017(장애인적용)'!AB24</f>
        <v>0</v>
      </c>
      <c r="L24" s="314">
        <f>'고용증대 상시근로자수-2017(장애인적용)'!AD24</f>
        <v>0</v>
      </c>
      <c r="M24" s="312">
        <f>'고용증대 상시근로자수-2017(장애인적용)'!AE24</f>
        <v>0</v>
      </c>
      <c r="N24" s="313">
        <f>'고용증대 상시근로자수-2017(장애인적용)'!AF24</f>
        <v>0</v>
      </c>
      <c r="O24" s="314">
        <f>'고용증대 상시근로자수-2017(장애인적용)'!AH24</f>
        <v>0</v>
      </c>
      <c r="P24" s="312">
        <f>'고용증대 상시근로자수-2017(장애인적용)'!AI24</f>
        <v>0</v>
      </c>
      <c r="Q24" s="313">
        <f>'고용증대 상시근로자수-2017(장애인적용)'!AJ24</f>
        <v>0</v>
      </c>
      <c r="R24" s="314">
        <f>'고용증대 상시근로자수-2017(장애인적용)'!AL24</f>
        <v>0</v>
      </c>
      <c r="S24" s="312">
        <f>'고용증대 상시근로자수-2017(장애인적용)'!AM24</f>
        <v>0</v>
      </c>
      <c r="T24" s="313">
        <f>'고용증대 상시근로자수-2017(장애인적용)'!AN24</f>
        <v>0</v>
      </c>
      <c r="U24" s="314">
        <f>'고용증대 상시근로자수-2017(장애인적용)'!AP24</f>
        <v>0</v>
      </c>
      <c r="V24" s="312">
        <f>'고용증대 상시근로자수-2017(장애인적용)'!AQ24</f>
        <v>0</v>
      </c>
      <c r="W24" s="313">
        <f>'고용증대 상시근로자수-2017(장애인적용)'!AR24</f>
        <v>0</v>
      </c>
      <c r="X24" s="314">
        <f>'고용증대 상시근로자수-2017(장애인적용)'!AT24</f>
        <v>0</v>
      </c>
      <c r="Y24" s="312">
        <f>'고용증대 상시근로자수-2017(장애인적용)'!AU24</f>
        <v>0</v>
      </c>
      <c r="Z24" s="313">
        <f>'고용증대 상시근로자수-2017(장애인적용)'!AV24</f>
        <v>0</v>
      </c>
      <c r="AA24" s="314">
        <f>'고용증대 상시근로자수-2017(장애인적용)'!AX24</f>
        <v>0</v>
      </c>
      <c r="AB24" s="312">
        <f>'고용증대 상시근로자수-2017(장애인적용)'!AY24</f>
        <v>0</v>
      </c>
      <c r="AC24" s="313">
        <f>'고용증대 상시근로자수-2017(장애인적용)'!AZ24</f>
        <v>0</v>
      </c>
      <c r="AD24" s="314">
        <f>'고용증대 상시근로자수-2017(장애인적용)'!BB24</f>
        <v>0</v>
      </c>
      <c r="AE24" s="312">
        <f>'고용증대 상시근로자수-2017(장애인적용)'!BC24</f>
        <v>0</v>
      </c>
      <c r="AF24" s="313">
        <f>'고용증대 상시근로자수-2017(장애인적용)'!BD24</f>
        <v>0</v>
      </c>
      <c r="AG24" s="314">
        <f>'고용증대 상시근로자수-2017(장애인적용)'!BF24</f>
        <v>0</v>
      </c>
      <c r="AH24" s="312">
        <f>'고용증대 상시근로자수-2017(장애인적용)'!BG24</f>
        <v>0</v>
      </c>
      <c r="AI24" s="313">
        <f>'고용증대 상시근로자수-2017(장애인적용)'!BH24</f>
        <v>0</v>
      </c>
      <c r="AJ24" s="314">
        <f>'고용증대 상시근로자수-2017(장애인적용)'!BJ24</f>
        <v>0</v>
      </c>
      <c r="AK24" s="312">
        <f>'고용증대 상시근로자수-2017(장애인적용)'!BK24</f>
        <v>0</v>
      </c>
      <c r="AL24" s="313">
        <f>'고용증대 상시근로자수-2017(장애인적용)'!BL24</f>
        <v>0</v>
      </c>
      <c r="AM24" s="314">
        <f>'고용증대 상시근로자수-2017(장애인적용)'!BN24</f>
        <v>0</v>
      </c>
      <c r="AN24" s="312">
        <f>'고용증대 상시근로자수-2017(장애인적용)'!BO24</f>
        <v>0</v>
      </c>
      <c r="AO24" s="313">
        <f>'고용증대 상시근로자수-2017(장애인적용)'!BP24</f>
        <v>0</v>
      </c>
      <c r="AP24" s="314">
        <f>'고용증대 상시근로자수-2017(장애인적용)'!BR24</f>
        <v>0</v>
      </c>
      <c r="AQ24" s="335">
        <f t="shared" si="0"/>
        <v>0</v>
      </c>
      <c r="AR24" s="336">
        <f t="shared" si="1"/>
        <v>0</v>
      </c>
      <c r="AS24" s="342">
        <f>'고용증대 상시근로자수-2017(장애인적용)'!CF24</f>
        <v>0</v>
      </c>
      <c r="AT24" s="343">
        <f>'고용증대 상시근로자수-2017(장애인적용)'!CG24</f>
        <v>0</v>
      </c>
      <c r="AU24" s="340">
        <f t="shared" si="2"/>
        <v>0</v>
      </c>
    </row>
    <row r="25" spans="1:47" hidden="1">
      <c r="A25" s="327">
        <f t="shared" si="4"/>
        <v>21</v>
      </c>
      <c r="B25" s="321">
        <f>'고용증대 상시근로자수-2017(장애인적용)'!C25</f>
        <v>0</v>
      </c>
      <c r="C25" s="322" t="str">
        <f>'고용증대 상시근로자수-2017(장애인적용)'!E25</f>
        <v/>
      </c>
      <c r="D25" s="333" t="str">
        <f>IF('고용증대 상시근로자수-2017(장애인적용)'!I25="","",'고용증대 상시근로자수-2017(장애인적용)'!I25)</f>
        <v/>
      </c>
      <c r="E25" s="333" t="str">
        <f>IF('고용증대 상시근로자수-2017(장애인적용)'!J25="","",'고용증대 상시근로자수-2017(장애인적용)'!J25)</f>
        <v/>
      </c>
      <c r="F25" s="323" t="str">
        <f>'고용증대 상시근로자수-2017(장애인적용)'!H25</f>
        <v/>
      </c>
      <c r="G25" s="324">
        <f>'고용증대 상시근로자수-2017(장애인적용)'!W25</f>
        <v>0</v>
      </c>
      <c r="H25" s="313">
        <f>'고용증대 상시근로자수-2017(장애인적용)'!X25</f>
        <v>0</v>
      </c>
      <c r="I25" s="314">
        <f>'고용증대 상시근로자수-2017(장애인적용)'!Z25</f>
        <v>0</v>
      </c>
      <c r="J25" s="312">
        <f>'고용증대 상시근로자수-2017(장애인적용)'!AA25</f>
        <v>0</v>
      </c>
      <c r="K25" s="313">
        <f>'고용증대 상시근로자수-2017(장애인적용)'!AB25</f>
        <v>0</v>
      </c>
      <c r="L25" s="314">
        <f>'고용증대 상시근로자수-2017(장애인적용)'!AD25</f>
        <v>0</v>
      </c>
      <c r="M25" s="312">
        <f>'고용증대 상시근로자수-2017(장애인적용)'!AE25</f>
        <v>0</v>
      </c>
      <c r="N25" s="313">
        <f>'고용증대 상시근로자수-2017(장애인적용)'!AF25</f>
        <v>0</v>
      </c>
      <c r="O25" s="314">
        <f>'고용증대 상시근로자수-2017(장애인적용)'!AH25</f>
        <v>0</v>
      </c>
      <c r="P25" s="312">
        <f>'고용증대 상시근로자수-2017(장애인적용)'!AI25</f>
        <v>0</v>
      </c>
      <c r="Q25" s="313">
        <f>'고용증대 상시근로자수-2017(장애인적용)'!AJ25</f>
        <v>0</v>
      </c>
      <c r="R25" s="314">
        <f>'고용증대 상시근로자수-2017(장애인적용)'!AL25</f>
        <v>0</v>
      </c>
      <c r="S25" s="312">
        <f>'고용증대 상시근로자수-2017(장애인적용)'!AM25</f>
        <v>0</v>
      </c>
      <c r="T25" s="313">
        <f>'고용증대 상시근로자수-2017(장애인적용)'!AN25</f>
        <v>0</v>
      </c>
      <c r="U25" s="314">
        <f>'고용증대 상시근로자수-2017(장애인적용)'!AP25</f>
        <v>0</v>
      </c>
      <c r="V25" s="312">
        <f>'고용증대 상시근로자수-2017(장애인적용)'!AQ25</f>
        <v>0</v>
      </c>
      <c r="W25" s="313">
        <f>'고용증대 상시근로자수-2017(장애인적용)'!AR25</f>
        <v>0</v>
      </c>
      <c r="X25" s="314">
        <f>'고용증대 상시근로자수-2017(장애인적용)'!AT25</f>
        <v>0</v>
      </c>
      <c r="Y25" s="312">
        <f>'고용증대 상시근로자수-2017(장애인적용)'!AU25</f>
        <v>0</v>
      </c>
      <c r="Z25" s="313">
        <f>'고용증대 상시근로자수-2017(장애인적용)'!AV25</f>
        <v>0</v>
      </c>
      <c r="AA25" s="314">
        <f>'고용증대 상시근로자수-2017(장애인적용)'!AX25</f>
        <v>0</v>
      </c>
      <c r="AB25" s="312">
        <f>'고용증대 상시근로자수-2017(장애인적용)'!AY25</f>
        <v>0</v>
      </c>
      <c r="AC25" s="313">
        <f>'고용증대 상시근로자수-2017(장애인적용)'!AZ25</f>
        <v>0</v>
      </c>
      <c r="AD25" s="314">
        <f>'고용증대 상시근로자수-2017(장애인적용)'!BB25</f>
        <v>0</v>
      </c>
      <c r="AE25" s="312">
        <f>'고용증대 상시근로자수-2017(장애인적용)'!BC25</f>
        <v>0</v>
      </c>
      <c r="AF25" s="313">
        <f>'고용증대 상시근로자수-2017(장애인적용)'!BD25</f>
        <v>0</v>
      </c>
      <c r="AG25" s="314">
        <f>'고용증대 상시근로자수-2017(장애인적용)'!BF25</f>
        <v>0</v>
      </c>
      <c r="AH25" s="312">
        <f>'고용증대 상시근로자수-2017(장애인적용)'!BG25</f>
        <v>0</v>
      </c>
      <c r="AI25" s="313">
        <f>'고용증대 상시근로자수-2017(장애인적용)'!BH25</f>
        <v>0</v>
      </c>
      <c r="AJ25" s="314">
        <f>'고용증대 상시근로자수-2017(장애인적용)'!BJ25</f>
        <v>0</v>
      </c>
      <c r="AK25" s="312">
        <f>'고용증대 상시근로자수-2017(장애인적용)'!BK25</f>
        <v>0</v>
      </c>
      <c r="AL25" s="313">
        <f>'고용증대 상시근로자수-2017(장애인적용)'!BL25</f>
        <v>0</v>
      </c>
      <c r="AM25" s="314">
        <f>'고용증대 상시근로자수-2017(장애인적용)'!BN25</f>
        <v>0</v>
      </c>
      <c r="AN25" s="312">
        <f>'고용증대 상시근로자수-2017(장애인적용)'!BO25</f>
        <v>0</v>
      </c>
      <c r="AO25" s="313">
        <f>'고용증대 상시근로자수-2017(장애인적용)'!BP25</f>
        <v>0</v>
      </c>
      <c r="AP25" s="314">
        <f>'고용증대 상시근로자수-2017(장애인적용)'!BR25</f>
        <v>0</v>
      </c>
      <c r="AQ25" s="335">
        <f t="shared" si="0"/>
        <v>0</v>
      </c>
      <c r="AR25" s="336">
        <f t="shared" si="1"/>
        <v>0</v>
      </c>
      <c r="AS25" s="342">
        <f>'고용증대 상시근로자수-2017(장애인적용)'!CF25</f>
        <v>0</v>
      </c>
      <c r="AT25" s="343">
        <f>'고용증대 상시근로자수-2017(장애인적용)'!CG25</f>
        <v>0</v>
      </c>
      <c r="AU25" s="340">
        <f t="shared" si="2"/>
        <v>0</v>
      </c>
    </row>
    <row r="26" spans="1:47" hidden="1">
      <c r="A26" s="327">
        <f t="shared" si="4"/>
        <v>22</v>
      </c>
      <c r="B26" s="321">
        <f>'고용증대 상시근로자수-2017(장애인적용)'!C26</f>
        <v>0</v>
      </c>
      <c r="C26" s="322" t="str">
        <f>'고용증대 상시근로자수-2017(장애인적용)'!E26</f>
        <v/>
      </c>
      <c r="D26" s="333" t="str">
        <f>IF('고용증대 상시근로자수-2017(장애인적용)'!I26="","",'고용증대 상시근로자수-2017(장애인적용)'!I26)</f>
        <v/>
      </c>
      <c r="E26" s="333" t="str">
        <f>IF('고용증대 상시근로자수-2017(장애인적용)'!J26="","",'고용증대 상시근로자수-2017(장애인적용)'!J26)</f>
        <v/>
      </c>
      <c r="F26" s="323" t="str">
        <f>'고용증대 상시근로자수-2017(장애인적용)'!H26</f>
        <v/>
      </c>
      <c r="G26" s="324">
        <f>'고용증대 상시근로자수-2017(장애인적용)'!W26</f>
        <v>0</v>
      </c>
      <c r="H26" s="313">
        <f>'고용증대 상시근로자수-2017(장애인적용)'!X26</f>
        <v>0</v>
      </c>
      <c r="I26" s="314">
        <f>'고용증대 상시근로자수-2017(장애인적용)'!Z26</f>
        <v>0</v>
      </c>
      <c r="J26" s="312">
        <f>'고용증대 상시근로자수-2017(장애인적용)'!AA26</f>
        <v>0</v>
      </c>
      <c r="K26" s="313">
        <f>'고용증대 상시근로자수-2017(장애인적용)'!AB26</f>
        <v>0</v>
      </c>
      <c r="L26" s="314">
        <f>'고용증대 상시근로자수-2017(장애인적용)'!AD26</f>
        <v>0</v>
      </c>
      <c r="M26" s="312">
        <f>'고용증대 상시근로자수-2017(장애인적용)'!AE26</f>
        <v>0</v>
      </c>
      <c r="N26" s="313">
        <f>'고용증대 상시근로자수-2017(장애인적용)'!AF26</f>
        <v>0</v>
      </c>
      <c r="O26" s="314">
        <f>'고용증대 상시근로자수-2017(장애인적용)'!AH26</f>
        <v>0</v>
      </c>
      <c r="P26" s="312">
        <f>'고용증대 상시근로자수-2017(장애인적용)'!AI26</f>
        <v>0</v>
      </c>
      <c r="Q26" s="313">
        <f>'고용증대 상시근로자수-2017(장애인적용)'!AJ26</f>
        <v>0</v>
      </c>
      <c r="R26" s="314">
        <f>'고용증대 상시근로자수-2017(장애인적용)'!AL26</f>
        <v>0</v>
      </c>
      <c r="S26" s="312">
        <f>'고용증대 상시근로자수-2017(장애인적용)'!AM26</f>
        <v>0</v>
      </c>
      <c r="T26" s="313">
        <f>'고용증대 상시근로자수-2017(장애인적용)'!AN26</f>
        <v>0</v>
      </c>
      <c r="U26" s="314">
        <f>'고용증대 상시근로자수-2017(장애인적용)'!AP26</f>
        <v>0</v>
      </c>
      <c r="V26" s="312">
        <f>'고용증대 상시근로자수-2017(장애인적용)'!AQ26</f>
        <v>0</v>
      </c>
      <c r="W26" s="313">
        <f>'고용증대 상시근로자수-2017(장애인적용)'!AR26</f>
        <v>0</v>
      </c>
      <c r="X26" s="314">
        <f>'고용증대 상시근로자수-2017(장애인적용)'!AT26</f>
        <v>0</v>
      </c>
      <c r="Y26" s="312">
        <f>'고용증대 상시근로자수-2017(장애인적용)'!AU26</f>
        <v>0</v>
      </c>
      <c r="Z26" s="313">
        <f>'고용증대 상시근로자수-2017(장애인적용)'!AV26</f>
        <v>0</v>
      </c>
      <c r="AA26" s="314">
        <f>'고용증대 상시근로자수-2017(장애인적용)'!AX26</f>
        <v>0</v>
      </c>
      <c r="AB26" s="312">
        <f>'고용증대 상시근로자수-2017(장애인적용)'!AY26</f>
        <v>0</v>
      </c>
      <c r="AC26" s="313">
        <f>'고용증대 상시근로자수-2017(장애인적용)'!AZ26</f>
        <v>0</v>
      </c>
      <c r="AD26" s="314">
        <f>'고용증대 상시근로자수-2017(장애인적용)'!BB26</f>
        <v>0</v>
      </c>
      <c r="AE26" s="312">
        <f>'고용증대 상시근로자수-2017(장애인적용)'!BC26</f>
        <v>0</v>
      </c>
      <c r="AF26" s="313">
        <f>'고용증대 상시근로자수-2017(장애인적용)'!BD26</f>
        <v>0</v>
      </c>
      <c r="AG26" s="314">
        <f>'고용증대 상시근로자수-2017(장애인적용)'!BF26</f>
        <v>0</v>
      </c>
      <c r="AH26" s="312">
        <f>'고용증대 상시근로자수-2017(장애인적용)'!BG26</f>
        <v>0</v>
      </c>
      <c r="AI26" s="313">
        <f>'고용증대 상시근로자수-2017(장애인적용)'!BH26</f>
        <v>0</v>
      </c>
      <c r="AJ26" s="314">
        <f>'고용증대 상시근로자수-2017(장애인적용)'!BJ26</f>
        <v>0</v>
      </c>
      <c r="AK26" s="312">
        <f>'고용증대 상시근로자수-2017(장애인적용)'!BK26</f>
        <v>0</v>
      </c>
      <c r="AL26" s="313">
        <f>'고용증대 상시근로자수-2017(장애인적용)'!BL26</f>
        <v>0</v>
      </c>
      <c r="AM26" s="314">
        <f>'고용증대 상시근로자수-2017(장애인적용)'!BN26</f>
        <v>0</v>
      </c>
      <c r="AN26" s="312">
        <f>'고용증대 상시근로자수-2017(장애인적용)'!BO26</f>
        <v>0</v>
      </c>
      <c r="AO26" s="313">
        <f>'고용증대 상시근로자수-2017(장애인적용)'!BP26</f>
        <v>0</v>
      </c>
      <c r="AP26" s="314">
        <f>'고용증대 상시근로자수-2017(장애인적용)'!BR26</f>
        <v>0</v>
      </c>
      <c r="AQ26" s="335">
        <f t="shared" si="0"/>
        <v>0</v>
      </c>
      <c r="AR26" s="336">
        <f t="shared" si="1"/>
        <v>0</v>
      </c>
      <c r="AS26" s="342">
        <f>'고용증대 상시근로자수-2017(장애인적용)'!CF26</f>
        <v>0</v>
      </c>
      <c r="AT26" s="343">
        <f>'고용증대 상시근로자수-2017(장애인적용)'!CG26</f>
        <v>0</v>
      </c>
      <c r="AU26" s="340">
        <f t="shared" si="2"/>
        <v>0</v>
      </c>
    </row>
    <row r="27" spans="1:47" hidden="1">
      <c r="A27" s="327">
        <f t="shared" si="4"/>
        <v>23</v>
      </c>
      <c r="B27" s="321">
        <f>'고용증대 상시근로자수-2017(장애인적용)'!C27</f>
        <v>0</v>
      </c>
      <c r="C27" s="322" t="str">
        <f>'고용증대 상시근로자수-2017(장애인적용)'!E27</f>
        <v/>
      </c>
      <c r="D27" s="333" t="str">
        <f>IF('고용증대 상시근로자수-2017(장애인적용)'!I27="","",'고용증대 상시근로자수-2017(장애인적용)'!I27)</f>
        <v/>
      </c>
      <c r="E27" s="333" t="str">
        <f>IF('고용증대 상시근로자수-2017(장애인적용)'!J27="","",'고용증대 상시근로자수-2017(장애인적용)'!J27)</f>
        <v/>
      </c>
      <c r="F27" s="323" t="str">
        <f>'고용증대 상시근로자수-2017(장애인적용)'!H27</f>
        <v/>
      </c>
      <c r="G27" s="324">
        <f>'고용증대 상시근로자수-2017(장애인적용)'!W27</f>
        <v>0</v>
      </c>
      <c r="H27" s="313">
        <f>'고용증대 상시근로자수-2017(장애인적용)'!X27</f>
        <v>0</v>
      </c>
      <c r="I27" s="314">
        <f>'고용증대 상시근로자수-2017(장애인적용)'!Z27</f>
        <v>0</v>
      </c>
      <c r="J27" s="312">
        <f>'고용증대 상시근로자수-2017(장애인적용)'!AA27</f>
        <v>0</v>
      </c>
      <c r="K27" s="313">
        <f>'고용증대 상시근로자수-2017(장애인적용)'!AB27</f>
        <v>0</v>
      </c>
      <c r="L27" s="314">
        <f>'고용증대 상시근로자수-2017(장애인적용)'!AD27</f>
        <v>0</v>
      </c>
      <c r="M27" s="312">
        <f>'고용증대 상시근로자수-2017(장애인적용)'!AE27</f>
        <v>0</v>
      </c>
      <c r="N27" s="313">
        <f>'고용증대 상시근로자수-2017(장애인적용)'!AF27</f>
        <v>0</v>
      </c>
      <c r="O27" s="314">
        <f>'고용증대 상시근로자수-2017(장애인적용)'!AH27</f>
        <v>0</v>
      </c>
      <c r="P27" s="312">
        <f>'고용증대 상시근로자수-2017(장애인적용)'!AI27</f>
        <v>0</v>
      </c>
      <c r="Q27" s="313">
        <f>'고용증대 상시근로자수-2017(장애인적용)'!AJ27</f>
        <v>0</v>
      </c>
      <c r="R27" s="314">
        <f>'고용증대 상시근로자수-2017(장애인적용)'!AL27</f>
        <v>0</v>
      </c>
      <c r="S27" s="312">
        <f>'고용증대 상시근로자수-2017(장애인적용)'!AM27</f>
        <v>0</v>
      </c>
      <c r="T27" s="313">
        <f>'고용증대 상시근로자수-2017(장애인적용)'!AN27</f>
        <v>0</v>
      </c>
      <c r="U27" s="314">
        <f>'고용증대 상시근로자수-2017(장애인적용)'!AP27</f>
        <v>0</v>
      </c>
      <c r="V27" s="312">
        <f>'고용증대 상시근로자수-2017(장애인적용)'!AQ27</f>
        <v>0</v>
      </c>
      <c r="W27" s="313">
        <f>'고용증대 상시근로자수-2017(장애인적용)'!AR27</f>
        <v>0</v>
      </c>
      <c r="X27" s="314">
        <f>'고용증대 상시근로자수-2017(장애인적용)'!AT27</f>
        <v>0</v>
      </c>
      <c r="Y27" s="312">
        <f>'고용증대 상시근로자수-2017(장애인적용)'!AU27</f>
        <v>0</v>
      </c>
      <c r="Z27" s="313">
        <f>'고용증대 상시근로자수-2017(장애인적용)'!AV27</f>
        <v>0</v>
      </c>
      <c r="AA27" s="314">
        <f>'고용증대 상시근로자수-2017(장애인적용)'!AX27</f>
        <v>0</v>
      </c>
      <c r="AB27" s="312">
        <f>'고용증대 상시근로자수-2017(장애인적용)'!AY27</f>
        <v>0</v>
      </c>
      <c r="AC27" s="313">
        <f>'고용증대 상시근로자수-2017(장애인적용)'!AZ27</f>
        <v>0</v>
      </c>
      <c r="AD27" s="314">
        <f>'고용증대 상시근로자수-2017(장애인적용)'!BB27</f>
        <v>0</v>
      </c>
      <c r="AE27" s="312">
        <f>'고용증대 상시근로자수-2017(장애인적용)'!BC27</f>
        <v>0</v>
      </c>
      <c r="AF27" s="313">
        <f>'고용증대 상시근로자수-2017(장애인적용)'!BD27</f>
        <v>0</v>
      </c>
      <c r="AG27" s="314">
        <f>'고용증대 상시근로자수-2017(장애인적용)'!BF27</f>
        <v>0</v>
      </c>
      <c r="AH27" s="312">
        <f>'고용증대 상시근로자수-2017(장애인적용)'!BG27</f>
        <v>0</v>
      </c>
      <c r="AI27" s="313">
        <f>'고용증대 상시근로자수-2017(장애인적용)'!BH27</f>
        <v>0</v>
      </c>
      <c r="AJ27" s="314">
        <f>'고용증대 상시근로자수-2017(장애인적용)'!BJ27</f>
        <v>0</v>
      </c>
      <c r="AK27" s="312">
        <f>'고용증대 상시근로자수-2017(장애인적용)'!BK27</f>
        <v>0</v>
      </c>
      <c r="AL27" s="313">
        <f>'고용증대 상시근로자수-2017(장애인적용)'!BL27</f>
        <v>0</v>
      </c>
      <c r="AM27" s="314">
        <f>'고용증대 상시근로자수-2017(장애인적용)'!BN27</f>
        <v>0</v>
      </c>
      <c r="AN27" s="312">
        <f>'고용증대 상시근로자수-2017(장애인적용)'!BO27</f>
        <v>0</v>
      </c>
      <c r="AO27" s="313">
        <f>'고용증대 상시근로자수-2017(장애인적용)'!BP27</f>
        <v>0</v>
      </c>
      <c r="AP27" s="314">
        <f>'고용증대 상시근로자수-2017(장애인적용)'!BR27</f>
        <v>0</v>
      </c>
      <c r="AQ27" s="335">
        <f t="shared" si="0"/>
        <v>0</v>
      </c>
      <c r="AR27" s="336">
        <f t="shared" si="1"/>
        <v>0</v>
      </c>
      <c r="AS27" s="342">
        <f>'고용증대 상시근로자수-2017(장애인적용)'!CF27</f>
        <v>0</v>
      </c>
      <c r="AT27" s="343">
        <f>'고용증대 상시근로자수-2017(장애인적용)'!CG27</f>
        <v>0</v>
      </c>
      <c r="AU27" s="340">
        <f t="shared" si="2"/>
        <v>0</v>
      </c>
    </row>
    <row r="28" spans="1:47" hidden="1">
      <c r="A28" s="327">
        <f t="shared" si="4"/>
        <v>24</v>
      </c>
      <c r="B28" s="321">
        <f>'고용증대 상시근로자수-2017(장애인적용)'!C28</f>
        <v>0</v>
      </c>
      <c r="C28" s="322" t="str">
        <f>'고용증대 상시근로자수-2017(장애인적용)'!E28</f>
        <v/>
      </c>
      <c r="D28" s="333" t="str">
        <f>IF('고용증대 상시근로자수-2017(장애인적용)'!I28="","",'고용증대 상시근로자수-2017(장애인적용)'!I28)</f>
        <v/>
      </c>
      <c r="E28" s="333" t="str">
        <f>IF('고용증대 상시근로자수-2017(장애인적용)'!J28="","",'고용증대 상시근로자수-2017(장애인적용)'!J28)</f>
        <v/>
      </c>
      <c r="F28" s="323" t="str">
        <f>'고용증대 상시근로자수-2017(장애인적용)'!H28</f>
        <v/>
      </c>
      <c r="G28" s="324">
        <f>'고용증대 상시근로자수-2017(장애인적용)'!W28</f>
        <v>0</v>
      </c>
      <c r="H28" s="313">
        <f>'고용증대 상시근로자수-2017(장애인적용)'!X28</f>
        <v>0</v>
      </c>
      <c r="I28" s="314">
        <f>'고용증대 상시근로자수-2017(장애인적용)'!Z28</f>
        <v>0</v>
      </c>
      <c r="J28" s="312">
        <f>'고용증대 상시근로자수-2017(장애인적용)'!AA28</f>
        <v>0</v>
      </c>
      <c r="K28" s="313">
        <f>'고용증대 상시근로자수-2017(장애인적용)'!AB28</f>
        <v>0</v>
      </c>
      <c r="L28" s="314">
        <f>'고용증대 상시근로자수-2017(장애인적용)'!AD28</f>
        <v>0</v>
      </c>
      <c r="M28" s="312">
        <f>'고용증대 상시근로자수-2017(장애인적용)'!AE28</f>
        <v>0</v>
      </c>
      <c r="N28" s="313">
        <f>'고용증대 상시근로자수-2017(장애인적용)'!AF28</f>
        <v>0</v>
      </c>
      <c r="O28" s="314">
        <f>'고용증대 상시근로자수-2017(장애인적용)'!AH28</f>
        <v>0</v>
      </c>
      <c r="P28" s="312">
        <f>'고용증대 상시근로자수-2017(장애인적용)'!AI28</f>
        <v>0</v>
      </c>
      <c r="Q28" s="313">
        <f>'고용증대 상시근로자수-2017(장애인적용)'!AJ28</f>
        <v>0</v>
      </c>
      <c r="R28" s="314">
        <f>'고용증대 상시근로자수-2017(장애인적용)'!AL28</f>
        <v>0</v>
      </c>
      <c r="S28" s="312">
        <f>'고용증대 상시근로자수-2017(장애인적용)'!AM28</f>
        <v>0</v>
      </c>
      <c r="T28" s="313">
        <f>'고용증대 상시근로자수-2017(장애인적용)'!AN28</f>
        <v>0</v>
      </c>
      <c r="U28" s="314">
        <f>'고용증대 상시근로자수-2017(장애인적용)'!AP28</f>
        <v>0</v>
      </c>
      <c r="V28" s="312">
        <f>'고용증대 상시근로자수-2017(장애인적용)'!AQ28</f>
        <v>0</v>
      </c>
      <c r="W28" s="313">
        <f>'고용증대 상시근로자수-2017(장애인적용)'!AR28</f>
        <v>0</v>
      </c>
      <c r="X28" s="314">
        <f>'고용증대 상시근로자수-2017(장애인적용)'!AT28</f>
        <v>0</v>
      </c>
      <c r="Y28" s="312">
        <f>'고용증대 상시근로자수-2017(장애인적용)'!AU28</f>
        <v>0</v>
      </c>
      <c r="Z28" s="313">
        <f>'고용증대 상시근로자수-2017(장애인적용)'!AV28</f>
        <v>0</v>
      </c>
      <c r="AA28" s="314">
        <f>'고용증대 상시근로자수-2017(장애인적용)'!AX28</f>
        <v>0</v>
      </c>
      <c r="AB28" s="312">
        <f>'고용증대 상시근로자수-2017(장애인적용)'!AY28</f>
        <v>0</v>
      </c>
      <c r="AC28" s="313">
        <f>'고용증대 상시근로자수-2017(장애인적용)'!AZ28</f>
        <v>0</v>
      </c>
      <c r="AD28" s="314">
        <f>'고용증대 상시근로자수-2017(장애인적용)'!BB28</f>
        <v>0</v>
      </c>
      <c r="AE28" s="312">
        <f>'고용증대 상시근로자수-2017(장애인적용)'!BC28</f>
        <v>0</v>
      </c>
      <c r="AF28" s="313">
        <f>'고용증대 상시근로자수-2017(장애인적용)'!BD28</f>
        <v>0</v>
      </c>
      <c r="AG28" s="314">
        <f>'고용증대 상시근로자수-2017(장애인적용)'!BF28</f>
        <v>0</v>
      </c>
      <c r="AH28" s="312">
        <f>'고용증대 상시근로자수-2017(장애인적용)'!BG28</f>
        <v>0</v>
      </c>
      <c r="AI28" s="313">
        <f>'고용증대 상시근로자수-2017(장애인적용)'!BH28</f>
        <v>0</v>
      </c>
      <c r="AJ28" s="314">
        <f>'고용증대 상시근로자수-2017(장애인적용)'!BJ28</f>
        <v>0</v>
      </c>
      <c r="AK28" s="312">
        <f>'고용증대 상시근로자수-2017(장애인적용)'!BK28</f>
        <v>0</v>
      </c>
      <c r="AL28" s="313">
        <f>'고용증대 상시근로자수-2017(장애인적용)'!BL28</f>
        <v>0</v>
      </c>
      <c r="AM28" s="314">
        <f>'고용증대 상시근로자수-2017(장애인적용)'!BN28</f>
        <v>0</v>
      </c>
      <c r="AN28" s="312">
        <f>'고용증대 상시근로자수-2017(장애인적용)'!BO28</f>
        <v>0</v>
      </c>
      <c r="AO28" s="313">
        <f>'고용증대 상시근로자수-2017(장애인적용)'!BP28</f>
        <v>0</v>
      </c>
      <c r="AP28" s="314">
        <f>'고용증대 상시근로자수-2017(장애인적용)'!BR28</f>
        <v>0</v>
      </c>
      <c r="AQ28" s="335">
        <f t="shared" si="0"/>
        <v>0</v>
      </c>
      <c r="AR28" s="336">
        <f t="shared" si="1"/>
        <v>0</v>
      </c>
      <c r="AS28" s="342">
        <f>'고용증대 상시근로자수-2017(장애인적용)'!CF28</f>
        <v>0</v>
      </c>
      <c r="AT28" s="343">
        <f>'고용증대 상시근로자수-2017(장애인적용)'!CG28</f>
        <v>0</v>
      </c>
      <c r="AU28" s="340">
        <f t="shared" si="2"/>
        <v>0</v>
      </c>
    </row>
    <row r="29" spans="1:47" hidden="1">
      <c r="A29" s="327">
        <f t="shared" si="4"/>
        <v>25</v>
      </c>
      <c r="B29" s="321">
        <f>'고용증대 상시근로자수-2017(장애인적용)'!C29</f>
        <v>0</v>
      </c>
      <c r="C29" s="322" t="str">
        <f>'고용증대 상시근로자수-2017(장애인적용)'!E29</f>
        <v/>
      </c>
      <c r="D29" s="333" t="str">
        <f>IF('고용증대 상시근로자수-2017(장애인적용)'!I29="","",'고용증대 상시근로자수-2017(장애인적용)'!I29)</f>
        <v/>
      </c>
      <c r="E29" s="333" t="str">
        <f>IF('고용증대 상시근로자수-2017(장애인적용)'!J29="","",'고용증대 상시근로자수-2017(장애인적용)'!J29)</f>
        <v/>
      </c>
      <c r="F29" s="323" t="str">
        <f>'고용증대 상시근로자수-2017(장애인적용)'!H29</f>
        <v/>
      </c>
      <c r="G29" s="324">
        <f>'고용증대 상시근로자수-2017(장애인적용)'!W29</f>
        <v>0</v>
      </c>
      <c r="H29" s="313">
        <f>'고용증대 상시근로자수-2017(장애인적용)'!X29</f>
        <v>0</v>
      </c>
      <c r="I29" s="314">
        <f>'고용증대 상시근로자수-2017(장애인적용)'!Z29</f>
        <v>0</v>
      </c>
      <c r="J29" s="312">
        <f>'고용증대 상시근로자수-2017(장애인적용)'!AA29</f>
        <v>0</v>
      </c>
      <c r="K29" s="313">
        <f>'고용증대 상시근로자수-2017(장애인적용)'!AB29</f>
        <v>0</v>
      </c>
      <c r="L29" s="314">
        <f>'고용증대 상시근로자수-2017(장애인적용)'!AD29</f>
        <v>0</v>
      </c>
      <c r="M29" s="312">
        <f>'고용증대 상시근로자수-2017(장애인적용)'!AE29</f>
        <v>0</v>
      </c>
      <c r="N29" s="313">
        <f>'고용증대 상시근로자수-2017(장애인적용)'!AF29</f>
        <v>0</v>
      </c>
      <c r="O29" s="314">
        <f>'고용증대 상시근로자수-2017(장애인적용)'!AH29</f>
        <v>0</v>
      </c>
      <c r="P29" s="312">
        <f>'고용증대 상시근로자수-2017(장애인적용)'!AI29</f>
        <v>0</v>
      </c>
      <c r="Q29" s="313">
        <f>'고용증대 상시근로자수-2017(장애인적용)'!AJ29</f>
        <v>0</v>
      </c>
      <c r="R29" s="314">
        <f>'고용증대 상시근로자수-2017(장애인적용)'!AL29</f>
        <v>0</v>
      </c>
      <c r="S29" s="312">
        <f>'고용증대 상시근로자수-2017(장애인적용)'!AM29</f>
        <v>0</v>
      </c>
      <c r="T29" s="313">
        <f>'고용증대 상시근로자수-2017(장애인적용)'!AN29</f>
        <v>0</v>
      </c>
      <c r="U29" s="314">
        <f>'고용증대 상시근로자수-2017(장애인적용)'!AP29</f>
        <v>0</v>
      </c>
      <c r="V29" s="312">
        <f>'고용증대 상시근로자수-2017(장애인적용)'!AQ29</f>
        <v>0</v>
      </c>
      <c r="W29" s="313">
        <f>'고용증대 상시근로자수-2017(장애인적용)'!AR29</f>
        <v>0</v>
      </c>
      <c r="X29" s="314">
        <f>'고용증대 상시근로자수-2017(장애인적용)'!AT29</f>
        <v>0</v>
      </c>
      <c r="Y29" s="312">
        <f>'고용증대 상시근로자수-2017(장애인적용)'!AU29</f>
        <v>0</v>
      </c>
      <c r="Z29" s="313">
        <f>'고용증대 상시근로자수-2017(장애인적용)'!AV29</f>
        <v>0</v>
      </c>
      <c r="AA29" s="314">
        <f>'고용증대 상시근로자수-2017(장애인적용)'!AX29</f>
        <v>0</v>
      </c>
      <c r="AB29" s="312">
        <f>'고용증대 상시근로자수-2017(장애인적용)'!AY29</f>
        <v>0</v>
      </c>
      <c r="AC29" s="313">
        <f>'고용증대 상시근로자수-2017(장애인적용)'!AZ29</f>
        <v>0</v>
      </c>
      <c r="AD29" s="314">
        <f>'고용증대 상시근로자수-2017(장애인적용)'!BB29</f>
        <v>0</v>
      </c>
      <c r="AE29" s="312">
        <f>'고용증대 상시근로자수-2017(장애인적용)'!BC29</f>
        <v>0</v>
      </c>
      <c r="AF29" s="313">
        <f>'고용증대 상시근로자수-2017(장애인적용)'!BD29</f>
        <v>0</v>
      </c>
      <c r="AG29" s="314">
        <f>'고용증대 상시근로자수-2017(장애인적용)'!BF29</f>
        <v>0</v>
      </c>
      <c r="AH29" s="312">
        <f>'고용증대 상시근로자수-2017(장애인적용)'!BG29</f>
        <v>0</v>
      </c>
      <c r="AI29" s="313">
        <f>'고용증대 상시근로자수-2017(장애인적용)'!BH29</f>
        <v>0</v>
      </c>
      <c r="AJ29" s="314">
        <f>'고용증대 상시근로자수-2017(장애인적용)'!BJ29</f>
        <v>0</v>
      </c>
      <c r="AK29" s="312">
        <f>'고용증대 상시근로자수-2017(장애인적용)'!BK29</f>
        <v>0</v>
      </c>
      <c r="AL29" s="313">
        <f>'고용증대 상시근로자수-2017(장애인적용)'!BL29</f>
        <v>0</v>
      </c>
      <c r="AM29" s="314">
        <f>'고용증대 상시근로자수-2017(장애인적용)'!BN29</f>
        <v>0</v>
      </c>
      <c r="AN29" s="312">
        <f>'고용증대 상시근로자수-2017(장애인적용)'!BO29</f>
        <v>0</v>
      </c>
      <c r="AO29" s="313">
        <f>'고용증대 상시근로자수-2017(장애인적용)'!BP29</f>
        <v>0</v>
      </c>
      <c r="AP29" s="314">
        <f>'고용증대 상시근로자수-2017(장애인적용)'!BR29</f>
        <v>0</v>
      </c>
      <c r="AQ29" s="335">
        <f t="shared" si="0"/>
        <v>0</v>
      </c>
      <c r="AR29" s="336">
        <f t="shared" si="1"/>
        <v>0</v>
      </c>
      <c r="AS29" s="342">
        <f>'고용증대 상시근로자수-2017(장애인적용)'!CF29</f>
        <v>0</v>
      </c>
      <c r="AT29" s="343">
        <f>'고용증대 상시근로자수-2017(장애인적용)'!CG29</f>
        <v>0</v>
      </c>
      <c r="AU29" s="340">
        <f t="shared" si="2"/>
        <v>0</v>
      </c>
    </row>
    <row r="30" spans="1:47" hidden="1">
      <c r="A30" s="327">
        <f t="shared" si="4"/>
        <v>26</v>
      </c>
      <c r="B30" s="321">
        <f>'고용증대 상시근로자수-2017(장애인적용)'!C30</f>
        <v>0</v>
      </c>
      <c r="C30" s="322" t="str">
        <f>'고용증대 상시근로자수-2017(장애인적용)'!E30</f>
        <v/>
      </c>
      <c r="D30" s="333" t="str">
        <f>IF('고용증대 상시근로자수-2017(장애인적용)'!I30="","",'고용증대 상시근로자수-2017(장애인적용)'!I30)</f>
        <v/>
      </c>
      <c r="E30" s="333" t="str">
        <f>IF('고용증대 상시근로자수-2017(장애인적용)'!J30="","",'고용증대 상시근로자수-2017(장애인적용)'!J30)</f>
        <v/>
      </c>
      <c r="F30" s="323" t="str">
        <f>'고용증대 상시근로자수-2017(장애인적용)'!H30</f>
        <v/>
      </c>
      <c r="G30" s="324">
        <f>'고용증대 상시근로자수-2017(장애인적용)'!W30</f>
        <v>0</v>
      </c>
      <c r="H30" s="313">
        <f>'고용증대 상시근로자수-2017(장애인적용)'!X30</f>
        <v>0</v>
      </c>
      <c r="I30" s="314">
        <f>'고용증대 상시근로자수-2017(장애인적용)'!Z30</f>
        <v>0</v>
      </c>
      <c r="J30" s="312">
        <f>'고용증대 상시근로자수-2017(장애인적용)'!AA30</f>
        <v>0</v>
      </c>
      <c r="K30" s="313">
        <f>'고용증대 상시근로자수-2017(장애인적용)'!AB30</f>
        <v>0</v>
      </c>
      <c r="L30" s="314">
        <f>'고용증대 상시근로자수-2017(장애인적용)'!AD30</f>
        <v>0</v>
      </c>
      <c r="M30" s="312">
        <f>'고용증대 상시근로자수-2017(장애인적용)'!AE30</f>
        <v>0</v>
      </c>
      <c r="N30" s="313">
        <f>'고용증대 상시근로자수-2017(장애인적용)'!AF30</f>
        <v>0</v>
      </c>
      <c r="O30" s="314">
        <f>'고용증대 상시근로자수-2017(장애인적용)'!AH30</f>
        <v>0</v>
      </c>
      <c r="P30" s="312">
        <f>'고용증대 상시근로자수-2017(장애인적용)'!AI30</f>
        <v>0</v>
      </c>
      <c r="Q30" s="313">
        <f>'고용증대 상시근로자수-2017(장애인적용)'!AJ30</f>
        <v>0</v>
      </c>
      <c r="R30" s="314">
        <f>'고용증대 상시근로자수-2017(장애인적용)'!AL30</f>
        <v>0</v>
      </c>
      <c r="S30" s="312">
        <f>'고용증대 상시근로자수-2017(장애인적용)'!AM30</f>
        <v>0</v>
      </c>
      <c r="T30" s="313">
        <f>'고용증대 상시근로자수-2017(장애인적용)'!AN30</f>
        <v>0</v>
      </c>
      <c r="U30" s="314">
        <f>'고용증대 상시근로자수-2017(장애인적용)'!AP30</f>
        <v>0</v>
      </c>
      <c r="V30" s="312">
        <f>'고용증대 상시근로자수-2017(장애인적용)'!AQ30</f>
        <v>0</v>
      </c>
      <c r="W30" s="313">
        <f>'고용증대 상시근로자수-2017(장애인적용)'!AR30</f>
        <v>0</v>
      </c>
      <c r="X30" s="314">
        <f>'고용증대 상시근로자수-2017(장애인적용)'!AT30</f>
        <v>0</v>
      </c>
      <c r="Y30" s="312">
        <f>'고용증대 상시근로자수-2017(장애인적용)'!AU30</f>
        <v>0</v>
      </c>
      <c r="Z30" s="313">
        <f>'고용증대 상시근로자수-2017(장애인적용)'!AV30</f>
        <v>0</v>
      </c>
      <c r="AA30" s="314">
        <f>'고용증대 상시근로자수-2017(장애인적용)'!AX30</f>
        <v>0</v>
      </c>
      <c r="AB30" s="312">
        <f>'고용증대 상시근로자수-2017(장애인적용)'!AY30</f>
        <v>0</v>
      </c>
      <c r="AC30" s="313">
        <f>'고용증대 상시근로자수-2017(장애인적용)'!AZ30</f>
        <v>0</v>
      </c>
      <c r="AD30" s="314">
        <f>'고용증대 상시근로자수-2017(장애인적용)'!BB30</f>
        <v>0</v>
      </c>
      <c r="AE30" s="312">
        <f>'고용증대 상시근로자수-2017(장애인적용)'!BC30</f>
        <v>0</v>
      </c>
      <c r="AF30" s="313">
        <f>'고용증대 상시근로자수-2017(장애인적용)'!BD30</f>
        <v>0</v>
      </c>
      <c r="AG30" s="314">
        <f>'고용증대 상시근로자수-2017(장애인적용)'!BF30</f>
        <v>0</v>
      </c>
      <c r="AH30" s="312">
        <f>'고용증대 상시근로자수-2017(장애인적용)'!BG30</f>
        <v>0</v>
      </c>
      <c r="AI30" s="313">
        <f>'고용증대 상시근로자수-2017(장애인적용)'!BH30</f>
        <v>0</v>
      </c>
      <c r="AJ30" s="314">
        <f>'고용증대 상시근로자수-2017(장애인적용)'!BJ30</f>
        <v>0</v>
      </c>
      <c r="AK30" s="312">
        <f>'고용증대 상시근로자수-2017(장애인적용)'!BK30</f>
        <v>0</v>
      </c>
      <c r="AL30" s="313">
        <f>'고용증대 상시근로자수-2017(장애인적용)'!BL30</f>
        <v>0</v>
      </c>
      <c r="AM30" s="314">
        <f>'고용증대 상시근로자수-2017(장애인적용)'!BN30</f>
        <v>0</v>
      </c>
      <c r="AN30" s="312">
        <f>'고용증대 상시근로자수-2017(장애인적용)'!BO30</f>
        <v>0</v>
      </c>
      <c r="AO30" s="313">
        <f>'고용증대 상시근로자수-2017(장애인적용)'!BP30</f>
        <v>0</v>
      </c>
      <c r="AP30" s="314">
        <f>'고용증대 상시근로자수-2017(장애인적용)'!BR30</f>
        <v>0</v>
      </c>
      <c r="AQ30" s="335">
        <f t="shared" si="0"/>
        <v>0</v>
      </c>
      <c r="AR30" s="336">
        <f t="shared" si="1"/>
        <v>0</v>
      </c>
      <c r="AS30" s="342">
        <f>'고용증대 상시근로자수-2017(장애인적용)'!CF30</f>
        <v>0</v>
      </c>
      <c r="AT30" s="343">
        <f>'고용증대 상시근로자수-2017(장애인적용)'!CG30</f>
        <v>0</v>
      </c>
      <c r="AU30" s="340">
        <f t="shared" si="2"/>
        <v>0</v>
      </c>
    </row>
    <row r="31" spans="1:47" hidden="1">
      <c r="A31" s="327">
        <f t="shared" si="4"/>
        <v>27</v>
      </c>
      <c r="B31" s="321">
        <f>'고용증대 상시근로자수-2017(장애인적용)'!C31</f>
        <v>0</v>
      </c>
      <c r="C31" s="322" t="str">
        <f>'고용증대 상시근로자수-2017(장애인적용)'!E31</f>
        <v/>
      </c>
      <c r="D31" s="333" t="str">
        <f>IF('고용증대 상시근로자수-2017(장애인적용)'!I31="","",'고용증대 상시근로자수-2017(장애인적용)'!I31)</f>
        <v/>
      </c>
      <c r="E31" s="333" t="str">
        <f>IF('고용증대 상시근로자수-2017(장애인적용)'!J31="","",'고용증대 상시근로자수-2017(장애인적용)'!J31)</f>
        <v/>
      </c>
      <c r="F31" s="323" t="str">
        <f>'고용증대 상시근로자수-2017(장애인적용)'!H31</f>
        <v/>
      </c>
      <c r="G31" s="324">
        <f>'고용증대 상시근로자수-2017(장애인적용)'!W31</f>
        <v>0</v>
      </c>
      <c r="H31" s="313">
        <f>'고용증대 상시근로자수-2017(장애인적용)'!X31</f>
        <v>0</v>
      </c>
      <c r="I31" s="314">
        <f>'고용증대 상시근로자수-2017(장애인적용)'!Z31</f>
        <v>0</v>
      </c>
      <c r="J31" s="312">
        <f>'고용증대 상시근로자수-2017(장애인적용)'!AA31</f>
        <v>0</v>
      </c>
      <c r="K31" s="313">
        <f>'고용증대 상시근로자수-2017(장애인적용)'!AB31</f>
        <v>0</v>
      </c>
      <c r="L31" s="314">
        <f>'고용증대 상시근로자수-2017(장애인적용)'!AD31</f>
        <v>0</v>
      </c>
      <c r="M31" s="312">
        <f>'고용증대 상시근로자수-2017(장애인적용)'!AE31</f>
        <v>0</v>
      </c>
      <c r="N31" s="313">
        <f>'고용증대 상시근로자수-2017(장애인적용)'!AF31</f>
        <v>0</v>
      </c>
      <c r="O31" s="314">
        <f>'고용증대 상시근로자수-2017(장애인적용)'!AH31</f>
        <v>0</v>
      </c>
      <c r="P31" s="312">
        <f>'고용증대 상시근로자수-2017(장애인적용)'!AI31</f>
        <v>0</v>
      </c>
      <c r="Q31" s="313">
        <f>'고용증대 상시근로자수-2017(장애인적용)'!AJ31</f>
        <v>0</v>
      </c>
      <c r="R31" s="314">
        <f>'고용증대 상시근로자수-2017(장애인적용)'!AL31</f>
        <v>0</v>
      </c>
      <c r="S31" s="312">
        <f>'고용증대 상시근로자수-2017(장애인적용)'!AM31</f>
        <v>0</v>
      </c>
      <c r="T31" s="313">
        <f>'고용증대 상시근로자수-2017(장애인적용)'!AN31</f>
        <v>0</v>
      </c>
      <c r="U31" s="314">
        <f>'고용증대 상시근로자수-2017(장애인적용)'!AP31</f>
        <v>0</v>
      </c>
      <c r="V31" s="312">
        <f>'고용증대 상시근로자수-2017(장애인적용)'!AQ31</f>
        <v>0</v>
      </c>
      <c r="W31" s="313">
        <f>'고용증대 상시근로자수-2017(장애인적용)'!AR31</f>
        <v>0</v>
      </c>
      <c r="X31" s="314">
        <f>'고용증대 상시근로자수-2017(장애인적용)'!AT31</f>
        <v>0</v>
      </c>
      <c r="Y31" s="312">
        <f>'고용증대 상시근로자수-2017(장애인적용)'!AU31</f>
        <v>0</v>
      </c>
      <c r="Z31" s="313">
        <f>'고용증대 상시근로자수-2017(장애인적용)'!AV31</f>
        <v>0</v>
      </c>
      <c r="AA31" s="314">
        <f>'고용증대 상시근로자수-2017(장애인적용)'!AX31</f>
        <v>0</v>
      </c>
      <c r="AB31" s="312">
        <f>'고용증대 상시근로자수-2017(장애인적용)'!AY31</f>
        <v>0</v>
      </c>
      <c r="AC31" s="313">
        <f>'고용증대 상시근로자수-2017(장애인적용)'!AZ31</f>
        <v>0</v>
      </c>
      <c r="AD31" s="314">
        <f>'고용증대 상시근로자수-2017(장애인적용)'!BB31</f>
        <v>0</v>
      </c>
      <c r="AE31" s="312">
        <f>'고용증대 상시근로자수-2017(장애인적용)'!BC31</f>
        <v>0</v>
      </c>
      <c r="AF31" s="313">
        <f>'고용증대 상시근로자수-2017(장애인적용)'!BD31</f>
        <v>0</v>
      </c>
      <c r="AG31" s="314">
        <f>'고용증대 상시근로자수-2017(장애인적용)'!BF31</f>
        <v>0</v>
      </c>
      <c r="AH31" s="312">
        <f>'고용증대 상시근로자수-2017(장애인적용)'!BG31</f>
        <v>0</v>
      </c>
      <c r="AI31" s="313">
        <f>'고용증대 상시근로자수-2017(장애인적용)'!BH31</f>
        <v>0</v>
      </c>
      <c r="AJ31" s="314">
        <f>'고용증대 상시근로자수-2017(장애인적용)'!BJ31</f>
        <v>0</v>
      </c>
      <c r="AK31" s="312">
        <f>'고용증대 상시근로자수-2017(장애인적용)'!BK31</f>
        <v>0</v>
      </c>
      <c r="AL31" s="313">
        <f>'고용증대 상시근로자수-2017(장애인적용)'!BL31</f>
        <v>0</v>
      </c>
      <c r="AM31" s="314">
        <f>'고용증대 상시근로자수-2017(장애인적용)'!BN31</f>
        <v>0</v>
      </c>
      <c r="AN31" s="312">
        <f>'고용증대 상시근로자수-2017(장애인적용)'!BO31</f>
        <v>0</v>
      </c>
      <c r="AO31" s="313">
        <f>'고용증대 상시근로자수-2017(장애인적용)'!BP31</f>
        <v>0</v>
      </c>
      <c r="AP31" s="314">
        <f>'고용증대 상시근로자수-2017(장애인적용)'!BR31</f>
        <v>0</v>
      </c>
      <c r="AQ31" s="335">
        <f t="shared" si="0"/>
        <v>0</v>
      </c>
      <c r="AR31" s="336">
        <f t="shared" si="1"/>
        <v>0</v>
      </c>
      <c r="AS31" s="342">
        <f>'고용증대 상시근로자수-2017(장애인적용)'!CF31</f>
        <v>0</v>
      </c>
      <c r="AT31" s="343">
        <f>'고용증대 상시근로자수-2017(장애인적용)'!CG31</f>
        <v>0</v>
      </c>
      <c r="AU31" s="340">
        <f t="shared" si="2"/>
        <v>0</v>
      </c>
    </row>
    <row r="32" spans="1:47" hidden="1">
      <c r="A32" s="327">
        <f t="shared" si="4"/>
        <v>28</v>
      </c>
      <c r="B32" s="321">
        <f>'고용증대 상시근로자수-2017(장애인적용)'!C32</f>
        <v>0</v>
      </c>
      <c r="C32" s="322" t="str">
        <f>'고용증대 상시근로자수-2017(장애인적용)'!E32</f>
        <v/>
      </c>
      <c r="D32" s="333" t="str">
        <f>IF('고용증대 상시근로자수-2017(장애인적용)'!I32="","",'고용증대 상시근로자수-2017(장애인적용)'!I32)</f>
        <v/>
      </c>
      <c r="E32" s="333" t="str">
        <f>IF('고용증대 상시근로자수-2017(장애인적용)'!J32="","",'고용증대 상시근로자수-2017(장애인적용)'!J32)</f>
        <v/>
      </c>
      <c r="F32" s="323" t="str">
        <f>'고용증대 상시근로자수-2017(장애인적용)'!H32</f>
        <v/>
      </c>
      <c r="G32" s="324">
        <f>'고용증대 상시근로자수-2017(장애인적용)'!W32</f>
        <v>0</v>
      </c>
      <c r="H32" s="313">
        <f>'고용증대 상시근로자수-2017(장애인적용)'!X32</f>
        <v>0</v>
      </c>
      <c r="I32" s="314">
        <f>'고용증대 상시근로자수-2017(장애인적용)'!Z32</f>
        <v>0</v>
      </c>
      <c r="J32" s="312">
        <f>'고용증대 상시근로자수-2017(장애인적용)'!AA32</f>
        <v>0</v>
      </c>
      <c r="K32" s="313">
        <f>'고용증대 상시근로자수-2017(장애인적용)'!AB32</f>
        <v>0</v>
      </c>
      <c r="L32" s="314">
        <f>'고용증대 상시근로자수-2017(장애인적용)'!AD32</f>
        <v>0</v>
      </c>
      <c r="M32" s="312">
        <f>'고용증대 상시근로자수-2017(장애인적용)'!AE32</f>
        <v>0</v>
      </c>
      <c r="N32" s="313">
        <f>'고용증대 상시근로자수-2017(장애인적용)'!AF32</f>
        <v>0</v>
      </c>
      <c r="O32" s="314">
        <f>'고용증대 상시근로자수-2017(장애인적용)'!AH32</f>
        <v>0</v>
      </c>
      <c r="P32" s="312">
        <f>'고용증대 상시근로자수-2017(장애인적용)'!AI32</f>
        <v>0</v>
      </c>
      <c r="Q32" s="313">
        <f>'고용증대 상시근로자수-2017(장애인적용)'!AJ32</f>
        <v>0</v>
      </c>
      <c r="R32" s="314">
        <f>'고용증대 상시근로자수-2017(장애인적용)'!AL32</f>
        <v>0</v>
      </c>
      <c r="S32" s="312">
        <f>'고용증대 상시근로자수-2017(장애인적용)'!AM32</f>
        <v>0</v>
      </c>
      <c r="T32" s="313">
        <f>'고용증대 상시근로자수-2017(장애인적용)'!AN32</f>
        <v>0</v>
      </c>
      <c r="U32" s="314">
        <f>'고용증대 상시근로자수-2017(장애인적용)'!AP32</f>
        <v>0</v>
      </c>
      <c r="V32" s="312">
        <f>'고용증대 상시근로자수-2017(장애인적용)'!AQ32</f>
        <v>0</v>
      </c>
      <c r="W32" s="313">
        <f>'고용증대 상시근로자수-2017(장애인적용)'!AR32</f>
        <v>0</v>
      </c>
      <c r="X32" s="314">
        <f>'고용증대 상시근로자수-2017(장애인적용)'!AT32</f>
        <v>0</v>
      </c>
      <c r="Y32" s="312">
        <f>'고용증대 상시근로자수-2017(장애인적용)'!AU32</f>
        <v>0</v>
      </c>
      <c r="Z32" s="313">
        <f>'고용증대 상시근로자수-2017(장애인적용)'!AV32</f>
        <v>0</v>
      </c>
      <c r="AA32" s="314">
        <f>'고용증대 상시근로자수-2017(장애인적용)'!AX32</f>
        <v>0</v>
      </c>
      <c r="AB32" s="312">
        <f>'고용증대 상시근로자수-2017(장애인적용)'!AY32</f>
        <v>0</v>
      </c>
      <c r="AC32" s="313">
        <f>'고용증대 상시근로자수-2017(장애인적용)'!AZ32</f>
        <v>0</v>
      </c>
      <c r="AD32" s="314">
        <f>'고용증대 상시근로자수-2017(장애인적용)'!BB32</f>
        <v>0</v>
      </c>
      <c r="AE32" s="312">
        <f>'고용증대 상시근로자수-2017(장애인적용)'!BC32</f>
        <v>0</v>
      </c>
      <c r="AF32" s="313">
        <f>'고용증대 상시근로자수-2017(장애인적용)'!BD32</f>
        <v>0</v>
      </c>
      <c r="AG32" s="314">
        <f>'고용증대 상시근로자수-2017(장애인적용)'!BF32</f>
        <v>0</v>
      </c>
      <c r="AH32" s="312">
        <f>'고용증대 상시근로자수-2017(장애인적용)'!BG32</f>
        <v>0</v>
      </c>
      <c r="AI32" s="313">
        <f>'고용증대 상시근로자수-2017(장애인적용)'!BH32</f>
        <v>0</v>
      </c>
      <c r="AJ32" s="314">
        <f>'고용증대 상시근로자수-2017(장애인적용)'!BJ32</f>
        <v>0</v>
      </c>
      <c r="AK32" s="312">
        <f>'고용증대 상시근로자수-2017(장애인적용)'!BK32</f>
        <v>0</v>
      </c>
      <c r="AL32" s="313">
        <f>'고용증대 상시근로자수-2017(장애인적용)'!BL32</f>
        <v>0</v>
      </c>
      <c r="AM32" s="314">
        <f>'고용증대 상시근로자수-2017(장애인적용)'!BN32</f>
        <v>0</v>
      </c>
      <c r="AN32" s="312">
        <f>'고용증대 상시근로자수-2017(장애인적용)'!BO32</f>
        <v>0</v>
      </c>
      <c r="AO32" s="313">
        <f>'고용증대 상시근로자수-2017(장애인적용)'!BP32</f>
        <v>0</v>
      </c>
      <c r="AP32" s="314">
        <f>'고용증대 상시근로자수-2017(장애인적용)'!BR32</f>
        <v>0</v>
      </c>
      <c r="AQ32" s="335">
        <f t="shared" si="0"/>
        <v>0</v>
      </c>
      <c r="AR32" s="336">
        <f t="shared" si="1"/>
        <v>0</v>
      </c>
      <c r="AS32" s="342">
        <f>'고용증대 상시근로자수-2017(장애인적용)'!CF32</f>
        <v>0</v>
      </c>
      <c r="AT32" s="343">
        <f>'고용증대 상시근로자수-2017(장애인적용)'!CG32</f>
        <v>0</v>
      </c>
      <c r="AU32" s="340">
        <f t="shared" si="2"/>
        <v>0</v>
      </c>
    </row>
    <row r="33" spans="1:47" hidden="1">
      <c r="A33" s="327">
        <f t="shared" si="4"/>
        <v>29</v>
      </c>
      <c r="B33" s="321">
        <f>'고용증대 상시근로자수-2017(장애인적용)'!C33</f>
        <v>0</v>
      </c>
      <c r="C33" s="322" t="str">
        <f>'고용증대 상시근로자수-2017(장애인적용)'!E33</f>
        <v/>
      </c>
      <c r="D33" s="333" t="str">
        <f>IF('고용증대 상시근로자수-2017(장애인적용)'!I33="","",'고용증대 상시근로자수-2017(장애인적용)'!I33)</f>
        <v/>
      </c>
      <c r="E33" s="333" t="str">
        <f>IF('고용증대 상시근로자수-2017(장애인적용)'!J33="","",'고용증대 상시근로자수-2017(장애인적용)'!J33)</f>
        <v/>
      </c>
      <c r="F33" s="323" t="str">
        <f>'고용증대 상시근로자수-2017(장애인적용)'!H33</f>
        <v/>
      </c>
      <c r="G33" s="324">
        <f>'고용증대 상시근로자수-2017(장애인적용)'!W33</f>
        <v>0</v>
      </c>
      <c r="H33" s="313">
        <f>'고용증대 상시근로자수-2017(장애인적용)'!X33</f>
        <v>0</v>
      </c>
      <c r="I33" s="314">
        <f>'고용증대 상시근로자수-2017(장애인적용)'!Z33</f>
        <v>0</v>
      </c>
      <c r="J33" s="312">
        <f>'고용증대 상시근로자수-2017(장애인적용)'!AA33</f>
        <v>0</v>
      </c>
      <c r="K33" s="313">
        <f>'고용증대 상시근로자수-2017(장애인적용)'!AB33</f>
        <v>0</v>
      </c>
      <c r="L33" s="314">
        <f>'고용증대 상시근로자수-2017(장애인적용)'!AD33</f>
        <v>0</v>
      </c>
      <c r="M33" s="312">
        <f>'고용증대 상시근로자수-2017(장애인적용)'!AE33</f>
        <v>0</v>
      </c>
      <c r="N33" s="313">
        <f>'고용증대 상시근로자수-2017(장애인적용)'!AF33</f>
        <v>0</v>
      </c>
      <c r="O33" s="314">
        <f>'고용증대 상시근로자수-2017(장애인적용)'!AH33</f>
        <v>0</v>
      </c>
      <c r="P33" s="312">
        <f>'고용증대 상시근로자수-2017(장애인적용)'!AI33</f>
        <v>0</v>
      </c>
      <c r="Q33" s="313">
        <f>'고용증대 상시근로자수-2017(장애인적용)'!AJ33</f>
        <v>0</v>
      </c>
      <c r="R33" s="314">
        <f>'고용증대 상시근로자수-2017(장애인적용)'!AL33</f>
        <v>0</v>
      </c>
      <c r="S33" s="312">
        <f>'고용증대 상시근로자수-2017(장애인적용)'!AM33</f>
        <v>0</v>
      </c>
      <c r="T33" s="313">
        <f>'고용증대 상시근로자수-2017(장애인적용)'!AN33</f>
        <v>0</v>
      </c>
      <c r="U33" s="314">
        <f>'고용증대 상시근로자수-2017(장애인적용)'!AP33</f>
        <v>0</v>
      </c>
      <c r="V33" s="312">
        <f>'고용증대 상시근로자수-2017(장애인적용)'!AQ33</f>
        <v>0</v>
      </c>
      <c r="W33" s="313">
        <f>'고용증대 상시근로자수-2017(장애인적용)'!AR33</f>
        <v>0</v>
      </c>
      <c r="X33" s="314">
        <f>'고용증대 상시근로자수-2017(장애인적용)'!AT33</f>
        <v>0</v>
      </c>
      <c r="Y33" s="312">
        <f>'고용증대 상시근로자수-2017(장애인적용)'!AU33</f>
        <v>0</v>
      </c>
      <c r="Z33" s="313">
        <f>'고용증대 상시근로자수-2017(장애인적용)'!AV33</f>
        <v>0</v>
      </c>
      <c r="AA33" s="314">
        <f>'고용증대 상시근로자수-2017(장애인적용)'!AX33</f>
        <v>0</v>
      </c>
      <c r="AB33" s="312">
        <f>'고용증대 상시근로자수-2017(장애인적용)'!AY33</f>
        <v>0</v>
      </c>
      <c r="AC33" s="313">
        <f>'고용증대 상시근로자수-2017(장애인적용)'!AZ33</f>
        <v>0</v>
      </c>
      <c r="AD33" s="314">
        <f>'고용증대 상시근로자수-2017(장애인적용)'!BB33</f>
        <v>0</v>
      </c>
      <c r="AE33" s="312">
        <f>'고용증대 상시근로자수-2017(장애인적용)'!BC33</f>
        <v>0</v>
      </c>
      <c r="AF33" s="313">
        <f>'고용증대 상시근로자수-2017(장애인적용)'!BD33</f>
        <v>0</v>
      </c>
      <c r="AG33" s="314">
        <f>'고용증대 상시근로자수-2017(장애인적용)'!BF33</f>
        <v>0</v>
      </c>
      <c r="AH33" s="312">
        <f>'고용증대 상시근로자수-2017(장애인적용)'!BG33</f>
        <v>0</v>
      </c>
      <c r="AI33" s="313">
        <f>'고용증대 상시근로자수-2017(장애인적용)'!BH33</f>
        <v>0</v>
      </c>
      <c r="AJ33" s="314">
        <f>'고용증대 상시근로자수-2017(장애인적용)'!BJ33</f>
        <v>0</v>
      </c>
      <c r="AK33" s="312">
        <f>'고용증대 상시근로자수-2017(장애인적용)'!BK33</f>
        <v>0</v>
      </c>
      <c r="AL33" s="313">
        <f>'고용증대 상시근로자수-2017(장애인적용)'!BL33</f>
        <v>0</v>
      </c>
      <c r="AM33" s="314">
        <f>'고용증대 상시근로자수-2017(장애인적용)'!BN33</f>
        <v>0</v>
      </c>
      <c r="AN33" s="312">
        <f>'고용증대 상시근로자수-2017(장애인적용)'!BO33</f>
        <v>0</v>
      </c>
      <c r="AO33" s="313">
        <f>'고용증대 상시근로자수-2017(장애인적용)'!BP33</f>
        <v>0</v>
      </c>
      <c r="AP33" s="314">
        <f>'고용증대 상시근로자수-2017(장애인적용)'!BR33</f>
        <v>0</v>
      </c>
      <c r="AQ33" s="335">
        <f t="shared" si="0"/>
        <v>0</v>
      </c>
      <c r="AR33" s="336">
        <f t="shared" si="1"/>
        <v>0</v>
      </c>
      <c r="AS33" s="342">
        <f>'고용증대 상시근로자수-2017(장애인적용)'!CF33</f>
        <v>0</v>
      </c>
      <c r="AT33" s="343">
        <f>'고용증대 상시근로자수-2017(장애인적용)'!CG33</f>
        <v>0</v>
      </c>
      <c r="AU33" s="340">
        <f t="shared" si="2"/>
        <v>0</v>
      </c>
    </row>
    <row r="34" spans="1:47" hidden="1">
      <c r="A34" s="327">
        <f t="shared" si="4"/>
        <v>30</v>
      </c>
      <c r="B34" s="321">
        <f>'고용증대 상시근로자수-2017(장애인적용)'!C34</f>
        <v>0</v>
      </c>
      <c r="C34" s="322" t="str">
        <f>'고용증대 상시근로자수-2017(장애인적용)'!E34</f>
        <v/>
      </c>
      <c r="D34" s="333" t="str">
        <f>IF('고용증대 상시근로자수-2017(장애인적용)'!I34="","",'고용증대 상시근로자수-2017(장애인적용)'!I34)</f>
        <v/>
      </c>
      <c r="E34" s="333" t="str">
        <f>IF('고용증대 상시근로자수-2017(장애인적용)'!J34="","",'고용증대 상시근로자수-2017(장애인적용)'!J34)</f>
        <v/>
      </c>
      <c r="F34" s="323" t="str">
        <f>'고용증대 상시근로자수-2017(장애인적용)'!H34</f>
        <v/>
      </c>
      <c r="G34" s="324">
        <f>'고용증대 상시근로자수-2017(장애인적용)'!W34</f>
        <v>0</v>
      </c>
      <c r="H34" s="313">
        <f>'고용증대 상시근로자수-2017(장애인적용)'!X34</f>
        <v>0</v>
      </c>
      <c r="I34" s="314">
        <f>'고용증대 상시근로자수-2017(장애인적용)'!Z34</f>
        <v>0</v>
      </c>
      <c r="J34" s="312">
        <f>'고용증대 상시근로자수-2017(장애인적용)'!AA34</f>
        <v>0</v>
      </c>
      <c r="K34" s="313">
        <f>'고용증대 상시근로자수-2017(장애인적용)'!AB34</f>
        <v>0</v>
      </c>
      <c r="L34" s="314">
        <f>'고용증대 상시근로자수-2017(장애인적용)'!AD34</f>
        <v>0</v>
      </c>
      <c r="M34" s="312">
        <f>'고용증대 상시근로자수-2017(장애인적용)'!AE34</f>
        <v>0</v>
      </c>
      <c r="N34" s="313">
        <f>'고용증대 상시근로자수-2017(장애인적용)'!AF34</f>
        <v>0</v>
      </c>
      <c r="O34" s="314">
        <f>'고용증대 상시근로자수-2017(장애인적용)'!AH34</f>
        <v>0</v>
      </c>
      <c r="P34" s="312">
        <f>'고용증대 상시근로자수-2017(장애인적용)'!AI34</f>
        <v>0</v>
      </c>
      <c r="Q34" s="313">
        <f>'고용증대 상시근로자수-2017(장애인적용)'!AJ34</f>
        <v>0</v>
      </c>
      <c r="R34" s="314">
        <f>'고용증대 상시근로자수-2017(장애인적용)'!AL34</f>
        <v>0</v>
      </c>
      <c r="S34" s="312">
        <f>'고용증대 상시근로자수-2017(장애인적용)'!AM34</f>
        <v>0</v>
      </c>
      <c r="T34" s="313">
        <f>'고용증대 상시근로자수-2017(장애인적용)'!AN34</f>
        <v>0</v>
      </c>
      <c r="U34" s="314">
        <f>'고용증대 상시근로자수-2017(장애인적용)'!AP34</f>
        <v>0</v>
      </c>
      <c r="V34" s="312">
        <f>'고용증대 상시근로자수-2017(장애인적용)'!AQ34</f>
        <v>0</v>
      </c>
      <c r="W34" s="313">
        <f>'고용증대 상시근로자수-2017(장애인적용)'!AR34</f>
        <v>0</v>
      </c>
      <c r="X34" s="314">
        <f>'고용증대 상시근로자수-2017(장애인적용)'!AT34</f>
        <v>0</v>
      </c>
      <c r="Y34" s="312">
        <f>'고용증대 상시근로자수-2017(장애인적용)'!AU34</f>
        <v>0</v>
      </c>
      <c r="Z34" s="313">
        <f>'고용증대 상시근로자수-2017(장애인적용)'!AV34</f>
        <v>0</v>
      </c>
      <c r="AA34" s="314">
        <f>'고용증대 상시근로자수-2017(장애인적용)'!AX34</f>
        <v>0</v>
      </c>
      <c r="AB34" s="312">
        <f>'고용증대 상시근로자수-2017(장애인적용)'!AY34</f>
        <v>0</v>
      </c>
      <c r="AC34" s="313">
        <f>'고용증대 상시근로자수-2017(장애인적용)'!AZ34</f>
        <v>0</v>
      </c>
      <c r="AD34" s="314">
        <f>'고용증대 상시근로자수-2017(장애인적용)'!BB34</f>
        <v>0</v>
      </c>
      <c r="AE34" s="312">
        <f>'고용증대 상시근로자수-2017(장애인적용)'!BC34</f>
        <v>0</v>
      </c>
      <c r="AF34" s="313">
        <f>'고용증대 상시근로자수-2017(장애인적용)'!BD34</f>
        <v>0</v>
      </c>
      <c r="AG34" s="314">
        <f>'고용증대 상시근로자수-2017(장애인적용)'!BF34</f>
        <v>0</v>
      </c>
      <c r="AH34" s="312">
        <f>'고용증대 상시근로자수-2017(장애인적용)'!BG34</f>
        <v>0</v>
      </c>
      <c r="AI34" s="313">
        <f>'고용증대 상시근로자수-2017(장애인적용)'!BH34</f>
        <v>0</v>
      </c>
      <c r="AJ34" s="314">
        <f>'고용증대 상시근로자수-2017(장애인적용)'!BJ34</f>
        <v>0</v>
      </c>
      <c r="AK34" s="312">
        <f>'고용증대 상시근로자수-2017(장애인적용)'!BK34</f>
        <v>0</v>
      </c>
      <c r="AL34" s="313">
        <f>'고용증대 상시근로자수-2017(장애인적용)'!BL34</f>
        <v>0</v>
      </c>
      <c r="AM34" s="314">
        <f>'고용증대 상시근로자수-2017(장애인적용)'!BN34</f>
        <v>0</v>
      </c>
      <c r="AN34" s="312">
        <f>'고용증대 상시근로자수-2017(장애인적용)'!BO34</f>
        <v>0</v>
      </c>
      <c r="AO34" s="313">
        <f>'고용증대 상시근로자수-2017(장애인적용)'!BP34</f>
        <v>0</v>
      </c>
      <c r="AP34" s="314">
        <f>'고용증대 상시근로자수-2017(장애인적용)'!BR34</f>
        <v>0</v>
      </c>
      <c r="AQ34" s="335">
        <f t="shared" si="0"/>
        <v>0</v>
      </c>
      <c r="AR34" s="336">
        <f t="shared" si="1"/>
        <v>0</v>
      </c>
      <c r="AS34" s="342">
        <f>'고용증대 상시근로자수-2017(장애인적용)'!CF34</f>
        <v>0</v>
      </c>
      <c r="AT34" s="343">
        <f>'고용증대 상시근로자수-2017(장애인적용)'!CG34</f>
        <v>0</v>
      </c>
      <c r="AU34" s="340">
        <f t="shared" si="2"/>
        <v>0</v>
      </c>
    </row>
    <row r="35" spans="1:47" hidden="1">
      <c r="A35" s="327">
        <f t="shared" si="4"/>
        <v>31</v>
      </c>
      <c r="B35" s="321">
        <f>'고용증대 상시근로자수-2017(장애인적용)'!C35</f>
        <v>0</v>
      </c>
      <c r="C35" s="322" t="str">
        <f>'고용증대 상시근로자수-2017(장애인적용)'!E35</f>
        <v/>
      </c>
      <c r="D35" s="333" t="str">
        <f>IF('고용증대 상시근로자수-2017(장애인적용)'!I35="","",'고용증대 상시근로자수-2017(장애인적용)'!I35)</f>
        <v/>
      </c>
      <c r="E35" s="333" t="str">
        <f>IF('고용증대 상시근로자수-2017(장애인적용)'!J35="","",'고용증대 상시근로자수-2017(장애인적용)'!J35)</f>
        <v/>
      </c>
      <c r="F35" s="323" t="str">
        <f>'고용증대 상시근로자수-2017(장애인적용)'!H35</f>
        <v/>
      </c>
      <c r="G35" s="324">
        <f>'고용증대 상시근로자수-2017(장애인적용)'!W35</f>
        <v>0</v>
      </c>
      <c r="H35" s="313">
        <f>'고용증대 상시근로자수-2017(장애인적용)'!X35</f>
        <v>0</v>
      </c>
      <c r="I35" s="314">
        <f>'고용증대 상시근로자수-2017(장애인적용)'!Z35</f>
        <v>0</v>
      </c>
      <c r="J35" s="312">
        <f>'고용증대 상시근로자수-2017(장애인적용)'!AA35</f>
        <v>0</v>
      </c>
      <c r="K35" s="313">
        <f>'고용증대 상시근로자수-2017(장애인적용)'!AB35</f>
        <v>0</v>
      </c>
      <c r="L35" s="314">
        <f>'고용증대 상시근로자수-2017(장애인적용)'!AD35</f>
        <v>0</v>
      </c>
      <c r="M35" s="312">
        <f>'고용증대 상시근로자수-2017(장애인적용)'!AE35</f>
        <v>0</v>
      </c>
      <c r="N35" s="313">
        <f>'고용증대 상시근로자수-2017(장애인적용)'!AF35</f>
        <v>0</v>
      </c>
      <c r="O35" s="314">
        <f>'고용증대 상시근로자수-2017(장애인적용)'!AH35</f>
        <v>0</v>
      </c>
      <c r="P35" s="312">
        <f>'고용증대 상시근로자수-2017(장애인적용)'!AI35</f>
        <v>0</v>
      </c>
      <c r="Q35" s="313">
        <f>'고용증대 상시근로자수-2017(장애인적용)'!AJ35</f>
        <v>0</v>
      </c>
      <c r="R35" s="314">
        <f>'고용증대 상시근로자수-2017(장애인적용)'!AL35</f>
        <v>0</v>
      </c>
      <c r="S35" s="312">
        <f>'고용증대 상시근로자수-2017(장애인적용)'!AM35</f>
        <v>0</v>
      </c>
      <c r="T35" s="313">
        <f>'고용증대 상시근로자수-2017(장애인적용)'!AN35</f>
        <v>0</v>
      </c>
      <c r="U35" s="314">
        <f>'고용증대 상시근로자수-2017(장애인적용)'!AP35</f>
        <v>0</v>
      </c>
      <c r="V35" s="312">
        <f>'고용증대 상시근로자수-2017(장애인적용)'!AQ35</f>
        <v>0</v>
      </c>
      <c r="W35" s="313">
        <f>'고용증대 상시근로자수-2017(장애인적용)'!AR35</f>
        <v>0</v>
      </c>
      <c r="X35" s="314">
        <f>'고용증대 상시근로자수-2017(장애인적용)'!AT35</f>
        <v>0</v>
      </c>
      <c r="Y35" s="312">
        <f>'고용증대 상시근로자수-2017(장애인적용)'!AU35</f>
        <v>0</v>
      </c>
      <c r="Z35" s="313">
        <f>'고용증대 상시근로자수-2017(장애인적용)'!AV35</f>
        <v>0</v>
      </c>
      <c r="AA35" s="314">
        <f>'고용증대 상시근로자수-2017(장애인적용)'!AX35</f>
        <v>0</v>
      </c>
      <c r="AB35" s="312">
        <f>'고용증대 상시근로자수-2017(장애인적용)'!AY35</f>
        <v>0</v>
      </c>
      <c r="AC35" s="313">
        <f>'고용증대 상시근로자수-2017(장애인적용)'!AZ35</f>
        <v>0</v>
      </c>
      <c r="AD35" s="314">
        <f>'고용증대 상시근로자수-2017(장애인적용)'!BB35</f>
        <v>0</v>
      </c>
      <c r="AE35" s="312">
        <f>'고용증대 상시근로자수-2017(장애인적용)'!BC35</f>
        <v>0</v>
      </c>
      <c r="AF35" s="313">
        <f>'고용증대 상시근로자수-2017(장애인적용)'!BD35</f>
        <v>0</v>
      </c>
      <c r="AG35" s="314">
        <f>'고용증대 상시근로자수-2017(장애인적용)'!BF35</f>
        <v>0</v>
      </c>
      <c r="AH35" s="312">
        <f>'고용증대 상시근로자수-2017(장애인적용)'!BG35</f>
        <v>0</v>
      </c>
      <c r="AI35" s="313">
        <f>'고용증대 상시근로자수-2017(장애인적용)'!BH35</f>
        <v>0</v>
      </c>
      <c r="AJ35" s="314">
        <f>'고용증대 상시근로자수-2017(장애인적용)'!BJ35</f>
        <v>0</v>
      </c>
      <c r="AK35" s="312">
        <f>'고용증대 상시근로자수-2017(장애인적용)'!BK35</f>
        <v>0</v>
      </c>
      <c r="AL35" s="313">
        <f>'고용증대 상시근로자수-2017(장애인적용)'!BL35</f>
        <v>0</v>
      </c>
      <c r="AM35" s="314">
        <f>'고용증대 상시근로자수-2017(장애인적용)'!BN35</f>
        <v>0</v>
      </c>
      <c r="AN35" s="312">
        <f>'고용증대 상시근로자수-2017(장애인적용)'!BO35</f>
        <v>0</v>
      </c>
      <c r="AO35" s="313">
        <f>'고용증대 상시근로자수-2017(장애인적용)'!BP35</f>
        <v>0</v>
      </c>
      <c r="AP35" s="314">
        <f>'고용증대 상시근로자수-2017(장애인적용)'!BR35</f>
        <v>0</v>
      </c>
      <c r="AQ35" s="335">
        <f t="shared" si="0"/>
        <v>0</v>
      </c>
      <c r="AR35" s="336">
        <f t="shared" si="1"/>
        <v>0</v>
      </c>
      <c r="AS35" s="342">
        <f>'고용증대 상시근로자수-2017(장애인적용)'!CF35</f>
        <v>0</v>
      </c>
      <c r="AT35" s="343">
        <f>'고용증대 상시근로자수-2017(장애인적용)'!CG35</f>
        <v>0</v>
      </c>
      <c r="AU35" s="340">
        <f t="shared" si="2"/>
        <v>0</v>
      </c>
    </row>
    <row r="36" spans="1:47" hidden="1">
      <c r="A36" s="327">
        <f t="shared" si="4"/>
        <v>32</v>
      </c>
      <c r="B36" s="321">
        <f>'고용증대 상시근로자수-2017(장애인적용)'!C36</f>
        <v>0</v>
      </c>
      <c r="C36" s="322" t="str">
        <f>'고용증대 상시근로자수-2017(장애인적용)'!E36</f>
        <v/>
      </c>
      <c r="D36" s="333" t="str">
        <f>IF('고용증대 상시근로자수-2017(장애인적용)'!I36="","",'고용증대 상시근로자수-2017(장애인적용)'!I36)</f>
        <v/>
      </c>
      <c r="E36" s="333" t="str">
        <f>IF('고용증대 상시근로자수-2017(장애인적용)'!J36="","",'고용증대 상시근로자수-2017(장애인적용)'!J36)</f>
        <v/>
      </c>
      <c r="F36" s="323" t="str">
        <f>'고용증대 상시근로자수-2017(장애인적용)'!H36</f>
        <v/>
      </c>
      <c r="G36" s="324">
        <f>'고용증대 상시근로자수-2017(장애인적용)'!W36</f>
        <v>0</v>
      </c>
      <c r="H36" s="313">
        <f>'고용증대 상시근로자수-2017(장애인적용)'!X36</f>
        <v>0</v>
      </c>
      <c r="I36" s="314">
        <f>'고용증대 상시근로자수-2017(장애인적용)'!Z36</f>
        <v>0</v>
      </c>
      <c r="J36" s="312">
        <f>'고용증대 상시근로자수-2017(장애인적용)'!AA36</f>
        <v>0</v>
      </c>
      <c r="K36" s="313">
        <f>'고용증대 상시근로자수-2017(장애인적용)'!AB36</f>
        <v>0</v>
      </c>
      <c r="L36" s="314">
        <f>'고용증대 상시근로자수-2017(장애인적용)'!AD36</f>
        <v>0</v>
      </c>
      <c r="M36" s="312">
        <f>'고용증대 상시근로자수-2017(장애인적용)'!AE36</f>
        <v>0</v>
      </c>
      <c r="N36" s="313">
        <f>'고용증대 상시근로자수-2017(장애인적용)'!AF36</f>
        <v>0</v>
      </c>
      <c r="O36" s="314">
        <f>'고용증대 상시근로자수-2017(장애인적용)'!AH36</f>
        <v>0</v>
      </c>
      <c r="P36" s="312">
        <f>'고용증대 상시근로자수-2017(장애인적용)'!AI36</f>
        <v>0</v>
      </c>
      <c r="Q36" s="313">
        <f>'고용증대 상시근로자수-2017(장애인적용)'!AJ36</f>
        <v>0</v>
      </c>
      <c r="R36" s="314">
        <f>'고용증대 상시근로자수-2017(장애인적용)'!AL36</f>
        <v>0</v>
      </c>
      <c r="S36" s="312">
        <f>'고용증대 상시근로자수-2017(장애인적용)'!AM36</f>
        <v>0</v>
      </c>
      <c r="T36" s="313">
        <f>'고용증대 상시근로자수-2017(장애인적용)'!AN36</f>
        <v>0</v>
      </c>
      <c r="U36" s="314">
        <f>'고용증대 상시근로자수-2017(장애인적용)'!AP36</f>
        <v>0</v>
      </c>
      <c r="V36" s="312">
        <f>'고용증대 상시근로자수-2017(장애인적용)'!AQ36</f>
        <v>0</v>
      </c>
      <c r="W36" s="313">
        <f>'고용증대 상시근로자수-2017(장애인적용)'!AR36</f>
        <v>0</v>
      </c>
      <c r="X36" s="314">
        <f>'고용증대 상시근로자수-2017(장애인적용)'!AT36</f>
        <v>0</v>
      </c>
      <c r="Y36" s="312">
        <f>'고용증대 상시근로자수-2017(장애인적용)'!AU36</f>
        <v>0</v>
      </c>
      <c r="Z36" s="313">
        <f>'고용증대 상시근로자수-2017(장애인적용)'!AV36</f>
        <v>0</v>
      </c>
      <c r="AA36" s="314">
        <f>'고용증대 상시근로자수-2017(장애인적용)'!AX36</f>
        <v>0</v>
      </c>
      <c r="AB36" s="312">
        <f>'고용증대 상시근로자수-2017(장애인적용)'!AY36</f>
        <v>0</v>
      </c>
      <c r="AC36" s="313">
        <f>'고용증대 상시근로자수-2017(장애인적용)'!AZ36</f>
        <v>0</v>
      </c>
      <c r="AD36" s="314">
        <f>'고용증대 상시근로자수-2017(장애인적용)'!BB36</f>
        <v>0</v>
      </c>
      <c r="AE36" s="312">
        <f>'고용증대 상시근로자수-2017(장애인적용)'!BC36</f>
        <v>0</v>
      </c>
      <c r="AF36" s="313">
        <f>'고용증대 상시근로자수-2017(장애인적용)'!BD36</f>
        <v>0</v>
      </c>
      <c r="AG36" s="314">
        <f>'고용증대 상시근로자수-2017(장애인적용)'!BF36</f>
        <v>0</v>
      </c>
      <c r="AH36" s="312">
        <f>'고용증대 상시근로자수-2017(장애인적용)'!BG36</f>
        <v>0</v>
      </c>
      <c r="AI36" s="313">
        <f>'고용증대 상시근로자수-2017(장애인적용)'!BH36</f>
        <v>0</v>
      </c>
      <c r="AJ36" s="314">
        <f>'고용증대 상시근로자수-2017(장애인적용)'!BJ36</f>
        <v>0</v>
      </c>
      <c r="AK36" s="312">
        <f>'고용증대 상시근로자수-2017(장애인적용)'!BK36</f>
        <v>0</v>
      </c>
      <c r="AL36" s="313">
        <f>'고용증대 상시근로자수-2017(장애인적용)'!BL36</f>
        <v>0</v>
      </c>
      <c r="AM36" s="314">
        <f>'고용증대 상시근로자수-2017(장애인적용)'!BN36</f>
        <v>0</v>
      </c>
      <c r="AN36" s="312">
        <f>'고용증대 상시근로자수-2017(장애인적용)'!BO36</f>
        <v>0</v>
      </c>
      <c r="AO36" s="313">
        <f>'고용증대 상시근로자수-2017(장애인적용)'!BP36</f>
        <v>0</v>
      </c>
      <c r="AP36" s="314">
        <f>'고용증대 상시근로자수-2017(장애인적용)'!BR36</f>
        <v>0</v>
      </c>
      <c r="AQ36" s="335">
        <f t="shared" si="0"/>
        <v>0</v>
      </c>
      <c r="AR36" s="336">
        <f t="shared" si="1"/>
        <v>0</v>
      </c>
      <c r="AS36" s="342">
        <f>'고용증대 상시근로자수-2017(장애인적용)'!CF36</f>
        <v>0</v>
      </c>
      <c r="AT36" s="343">
        <f>'고용증대 상시근로자수-2017(장애인적용)'!CG36</f>
        <v>0</v>
      </c>
      <c r="AU36" s="340">
        <f t="shared" si="2"/>
        <v>0</v>
      </c>
    </row>
    <row r="37" spans="1:47" hidden="1">
      <c r="A37" s="327">
        <f t="shared" si="4"/>
        <v>33</v>
      </c>
      <c r="B37" s="321">
        <f>'고용증대 상시근로자수-2017(장애인적용)'!C37</f>
        <v>0</v>
      </c>
      <c r="C37" s="322" t="str">
        <f>'고용증대 상시근로자수-2017(장애인적용)'!E37</f>
        <v/>
      </c>
      <c r="D37" s="333" t="str">
        <f>IF('고용증대 상시근로자수-2017(장애인적용)'!I37="","",'고용증대 상시근로자수-2017(장애인적용)'!I37)</f>
        <v/>
      </c>
      <c r="E37" s="333" t="str">
        <f>IF('고용증대 상시근로자수-2017(장애인적용)'!J37="","",'고용증대 상시근로자수-2017(장애인적용)'!J37)</f>
        <v/>
      </c>
      <c r="F37" s="323" t="str">
        <f>'고용증대 상시근로자수-2017(장애인적용)'!H37</f>
        <v/>
      </c>
      <c r="G37" s="324">
        <f>'고용증대 상시근로자수-2017(장애인적용)'!W37</f>
        <v>0</v>
      </c>
      <c r="H37" s="313">
        <f>'고용증대 상시근로자수-2017(장애인적용)'!X37</f>
        <v>0</v>
      </c>
      <c r="I37" s="314">
        <f>'고용증대 상시근로자수-2017(장애인적용)'!Z37</f>
        <v>0</v>
      </c>
      <c r="J37" s="312">
        <f>'고용증대 상시근로자수-2017(장애인적용)'!AA37</f>
        <v>0</v>
      </c>
      <c r="K37" s="313">
        <f>'고용증대 상시근로자수-2017(장애인적용)'!AB37</f>
        <v>0</v>
      </c>
      <c r="L37" s="314">
        <f>'고용증대 상시근로자수-2017(장애인적용)'!AD37</f>
        <v>0</v>
      </c>
      <c r="M37" s="312">
        <f>'고용증대 상시근로자수-2017(장애인적용)'!AE37</f>
        <v>0</v>
      </c>
      <c r="N37" s="313">
        <f>'고용증대 상시근로자수-2017(장애인적용)'!AF37</f>
        <v>0</v>
      </c>
      <c r="O37" s="314">
        <f>'고용증대 상시근로자수-2017(장애인적용)'!AH37</f>
        <v>0</v>
      </c>
      <c r="P37" s="312">
        <f>'고용증대 상시근로자수-2017(장애인적용)'!AI37</f>
        <v>0</v>
      </c>
      <c r="Q37" s="313">
        <f>'고용증대 상시근로자수-2017(장애인적용)'!AJ37</f>
        <v>0</v>
      </c>
      <c r="R37" s="314">
        <f>'고용증대 상시근로자수-2017(장애인적용)'!AL37</f>
        <v>0</v>
      </c>
      <c r="S37" s="312">
        <f>'고용증대 상시근로자수-2017(장애인적용)'!AM37</f>
        <v>0</v>
      </c>
      <c r="T37" s="313">
        <f>'고용증대 상시근로자수-2017(장애인적용)'!AN37</f>
        <v>0</v>
      </c>
      <c r="U37" s="314">
        <f>'고용증대 상시근로자수-2017(장애인적용)'!AP37</f>
        <v>0</v>
      </c>
      <c r="V37" s="312">
        <f>'고용증대 상시근로자수-2017(장애인적용)'!AQ37</f>
        <v>0</v>
      </c>
      <c r="W37" s="313">
        <f>'고용증대 상시근로자수-2017(장애인적용)'!AR37</f>
        <v>0</v>
      </c>
      <c r="X37" s="314">
        <f>'고용증대 상시근로자수-2017(장애인적용)'!AT37</f>
        <v>0</v>
      </c>
      <c r="Y37" s="312">
        <f>'고용증대 상시근로자수-2017(장애인적용)'!AU37</f>
        <v>0</v>
      </c>
      <c r="Z37" s="313">
        <f>'고용증대 상시근로자수-2017(장애인적용)'!AV37</f>
        <v>0</v>
      </c>
      <c r="AA37" s="314">
        <f>'고용증대 상시근로자수-2017(장애인적용)'!AX37</f>
        <v>0</v>
      </c>
      <c r="AB37" s="312">
        <f>'고용증대 상시근로자수-2017(장애인적용)'!AY37</f>
        <v>0</v>
      </c>
      <c r="AC37" s="313">
        <f>'고용증대 상시근로자수-2017(장애인적용)'!AZ37</f>
        <v>0</v>
      </c>
      <c r="AD37" s="314">
        <f>'고용증대 상시근로자수-2017(장애인적용)'!BB37</f>
        <v>0</v>
      </c>
      <c r="AE37" s="312">
        <f>'고용증대 상시근로자수-2017(장애인적용)'!BC37</f>
        <v>0</v>
      </c>
      <c r="AF37" s="313">
        <f>'고용증대 상시근로자수-2017(장애인적용)'!BD37</f>
        <v>0</v>
      </c>
      <c r="AG37" s="314">
        <f>'고용증대 상시근로자수-2017(장애인적용)'!BF37</f>
        <v>0</v>
      </c>
      <c r="AH37" s="312">
        <f>'고용증대 상시근로자수-2017(장애인적용)'!BG37</f>
        <v>0</v>
      </c>
      <c r="AI37" s="313">
        <f>'고용증대 상시근로자수-2017(장애인적용)'!BH37</f>
        <v>0</v>
      </c>
      <c r="AJ37" s="314">
        <f>'고용증대 상시근로자수-2017(장애인적용)'!BJ37</f>
        <v>0</v>
      </c>
      <c r="AK37" s="312">
        <f>'고용증대 상시근로자수-2017(장애인적용)'!BK37</f>
        <v>0</v>
      </c>
      <c r="AL37" s="313">
        <f>'고용증대 상시근로자수-2017(장애인적용)'!BL37</f>
        <v>0</v>
      </c>
      <c r="AM37" s="314">
        <f>'고용증대 상시근로자수-2017(장애인적용)'!BN37</f>
        <v>0</v>
      </c>
      <c r="AN37" s="312">
        <f>'고용증대 상시근로자수-2017(장애인적용)'!BO37</f>
        <v>0</v>
      </c>
      <c r="AO37" s="313">
        <f>'고용증대 상시근로자수-2017(장애인적용)'!BP37</f>
        <v>0</v>
      </c>
      <c r="AP37" s="314">
        <f>'고용증대 상시근로자수-2017(장애인적용)'!BR37</f>
        <v>0</v>
      </c>
      <c r="AQ37" s="335">
        <f t="shared" si="0"/>
        <v>0</v>
      </c>
      <c r="AR37" s="336">
        <f t="shared" si="1"/>
        <v>0</v>
      </c>
      <c r="AS37" s="342">
        <f>'고용증대 상시근로자수-2017(장애인적용)'!CF37</f>
        <v>0</v>
      </c>
      <c r="AT37" s="343">
        <f>'고용증대 상시근로자수-2017(장애인적용)'!CG37</f>
        <v>0</v>
      </c>
      <c r="AU37" s="340">
        <f t="shared" si="2"/>
        <v>0</v>
      </c>
    </row>
    <row r="38" spans="1:47" hidden="1">
      <c r="A38" s="327">
        <f t="shared" si="4"/>
        <v>34</v>
      </c>
      <c r="B38" s="321">
        <f>'고용증대 상시근로자수-2017(장애인적용)'!C38</f>
        <v>0</v>
      </c>
      <c r="C38" s="322" t="str">
        <f>'고용증대 상시근로자수-2017(장애인적용)'!E38</f>
        <v/>
      </c>
      <c r="D38" s="333" t="str">
        <f>IF('고용증대 상시근로자수-2017(장애인적용)'!I38="","",'고용증대 상시근로자수-2017(장애인적용)'!I38)</f>
        <v/>
      </c>
      <c r="E38" s="333" t="str">
        <f>IF('고용증대 상시근로자수-2017(장애인적용)'!J38="","",'고용증대 상시근로자수-2017(장애인적용)'!J38)</f>
        <v/>
      </c>
      <c r="F38" s="323" t="str">
        <f>'고용증대 상시근로자수-2017(장애인적용)'!H38</f>
        <v/>
      </c>
      <c r="G38" s="324">
        <f>'고용증대 상시근로자수-2017(장애인적용)'!W38</f>
        <v>0</v>
      </c>
      <c r="H38" s="313">
        <f>'고용증대 상시근로자수-2017(장애인적용)'!X38</f>
        <v>0</v>
      </c>
      <c r="I38" s="314">
        <f>'고용증대 상시근로자수-2017(장애인적용)'!Z38</f>
        <v>0</v>
      </c>
      <c r="J38" s="312">
        <f>'고용증대 상시근로자수-2017(장애인적용)'!AA38</f>
        <v>0</v>
      </c>
      <c r="K38" s="313">
        <f>'고용증대 상시근로자수-2017(장애인적용)'!AB38</f>
        <v>0</v>
      </c>
      <c r="L38" s="314">
        <f>'고용증대 상시근로자수-2017(장애인적용)'!AD38</f>
        <v>0</v>
      </c>
      <c r="M38" s="312">
        <f>'고용증대 상시근로자수-2017(장애인적용)'!AE38</f>
        <v>0</v>
      </c>
      <c r="N38" s="313">
        <f>'고용증대 상시근로자수-2017(장애인적용)'!AF38</f>
        <v>0</v>
      </c>
      <c r="O38" s="314">
        <f>'고용증대 상시근로자수-2017(장애인적용)'!AH38</f>
        <v>0</v>
      </c>
      <c r="P38" s="312">
        <f>'고용증대 상시근로자수-2017(장애인적용)'!AI38</f>
        <v>0</v>
      </c>
      <c r="Q38" s="313">
        <f>'고용증대 상시근로자수-2017(장애인적용)'!AJ38</f>
        <v>0</v>
      </c>
      <c r="R38" s="314">
        <f>'고용증대 상시근로자수-2017(장애인적용)'!AL38</f>
        <v>0</v>
      </c>
      <c r="S38" s="312">
        <f>'고용증대 상시근로자수-2017(장애인적용)'!AM38</f>
        <v>0</v>
      </c>
      <c r="T38" s="313">
        <f>'고용증대 상시근로자수-2017(장애인적용)'!AN38</f>
        <v>0</v>
      </c>
      <c r="U38" s="314">
        <f>'고용증대 상시근로자수-2017(장애인적용)'!AP38</f>
        <v>0</v>
      </c>
      <c r="V38" s="312">
        <f>'고용증대 상시근로자수-2017(장애인적용)'!AQ38</f>
        <v>0</v>
      </c>
      <c r="W38" s="313">
        <f>'고용증대 상시근로자수-2017(장애인적용)'!AR38</f>
        <v>0</v>
      </c>
      <c r="X38" s="314">
        <f>'고용증대 상시근로자수-2017(장애인적용)'!AT38</f>
        <v>0</v>
      </c>
      <c r="Y38" s="312">
        <f>'고용증대 상시근로자수-2017(장애인적용)'!AU38</f>
        <v>0</v>
      </c>
      <c r="Z38" s="313">
        <f>'고용증대 상시근로자수-2017(장애인적용)'!AV38</f>
        <v>0</v>
      </c>
      <c r="AA38" s="314">
        <f>'고용증대 상시근로자수-2017(장애인적용)'!AX38</f>
        <v>0</v>
      </c>
      <c r="AB38" s="312">
        <f>'고용증대 상시근로자수-2017(장애인적용)'!AY38</f>
        <v>0</v>
      </c>
      <c r="AC38" s="313">
        <f>'고용증대 상시근로자수-2017(장애인적용)'!AZ38</f>
        <v>0</v>
      </c>
      <c r="AD38" s="314">
        <f>'고용증대 상시근로자수-2017(장애인적용)'!BB38</f>
        <v>0</v>
      </c>
      <c r="AE38" s="312">
        <f>'고용증대 상시근로자수-2017(장애인적용)'!BC38</f>
        <v>0</v>
      </c>
      <c r="AF38" s="313">
        <f>'고용증대 상시근로자수-2017(장애인적용)'!BD38</f>
        <v>0</v>
      </c>
      <c r="AG38" s="314">
        <f>'고용증대 상시근로자수-2017(장애인적용)'!BF38</f>
        <v>0</v>
      </c>
      <c r="AH38" s="312">
        <f>'고용증대 상시근로자수-2017(장애인적용)'!BG38</f>
        <v>0</v>
      </c>
      <c r="AI38" s="313">
        <f>'고용증대 상시근로자수-2017(장애인적용)'!BH38</f>
        <v>0</v>
      </c>
      <c r="AJ38" s="314">
        <f>'고용증대 상시근로자수-2017(장애인적용)'!BJ38</f>
        <v>0</v>
      </c>
      <c r="AK38" s="312">
        <f>'고용증대 상시근로자수-2017(장애인적용)'!BK38</f>
        <v>0</v>
      </c>
      <c r="AL38" s="313">
        <f>'고용증대 상시근로자수-2017(장애인적용)'!BL38</f>
        <v>0</v>
      </c>
      <c r="AM38" s="314">
        <f>'고용증대 상시근로자수-2017(장애인적용)'!BN38</f>
        <v>0</v>
      </c>
      <c r="AN38" s="312">
        <f>'고용증대 상시근로자수-2017(장애인적용)'!BO38</f>
        <v>0</v>
      </c>
      <c r="AO38" s="313">
        <f>'고용증대 상시근로자수-2017(장애인적용)'!BP38</f>
        <v>0</v>
      </c>
      <c r="AP38" s="314">
        <f>'고용증대 상시근로자수-2017(장애인적용)'!BR38</f>
        <v>0</v>
      </c>
      <c r="AQ38" s="335">
        <f t="shared" si="0"/>
        <v>0</v>
      </c>
      <c r="AR38" s="336">
        <f t="shared" si="1"/>
        <v>0</v>
      </c>
      <c r="AS38" s="342">
        <f>'고용증대 상시근로자수-2017(장애인적용)'!CF38</f>
        <v>0</v>
      </c>
      <c r="AT38" s="343">
        <f>'고용증대 상시근로자수-2017(장애인적용)'!CG38</f>
        <v>0</v>
      </c>
      <c r="AU38" s="340">
        <f t="shared" si="2"/>
        <v>0</v>
      </c>
    </row>
    <row r="39" spans="1:47" hidden="1">
      <c r="A39" s="327">
        <f t="shared" si="4"/>
        <v>35</v>
      </c>
      <c r="B39" s="321">
        <f>'고용증대 상시근로자수-2017(장애인적용)'!C39</f>
        <v>0</v>
      </c>
      <c r="C39" s="322" t="str">
        <f>'고용증대 상시근로자수-2017(장애인적용)'!E39</f>
        <v/>
      </c>
      <c r="D39" s="333" t="str">
        <f>IF('고용증대 상시근로자수-2017(장애인적용)'!I39="","",'고용증대 상시근로자수-2017(장애인적용)'!I39)</f>
        <v/>
      </c>
      <c r="E39" s="333" t="str">
        <f>IF('고용증대 상시근로자수-2017(장애인적용)'!J39="","",'고용증대 상시근로자수-2017(장애인적용)'!J39)</f>
        <v/>
      </c>
      <c r="F39" s="323" t="str">
        <f>'고용증대 상시근로자수-2017(장애인적용)'!H39</f>
        <v/>
      </c>
      <c r="G39" s="324">
        <f>'고용증대 상시근로자수-2017(장애인적용)'!W39</f>
        <v>0</v>
      </c>
      <c r="H39" s="313">
        <f>'고용증대 상시근로자수-2017(장애인적용)'!X39</f>
        <v>0</v>
      </c>
      <c r="I39" s="314">
        <f>'고용증대 상시근로자수-2017(장애인적용)'!Z39</f>
        <v>0</v>
      </c>
      <c r="J39" s="312">
        <f>'고용증대 상시근로자수-2017(장애인적용)'!AA39</f>
        <v>0</v>
      </c>
      <c r="K39" s="313">
        <f>'고용증대 상시근로자수-2017(장애인적용)'!AB39</f>
        <v>0</v>
      </c>
      <c r="L39" s="314">
        <f>'고용증대 상시근로자수-2017(장애인적용)'!AD39</f>
        <v>0</v>
      </c>
      <c r="M39" s="312">
        <f>'고용증대 상시근로자수-2017(장애인적용)'!AE39</f>
        <v>0</v>
      </c>
      <c r="N39" s="313">
        <f>'고용증대 상시근로자수-2017(장애인적용)'!AF39</f>
        <v>0</v>
      </c>
      <c r="O39" s="314">
        <f>'고용증대 상시근로자수-2017(장애인적용)'!AH39</f>
        <v>0</v>
      </c>
      <c r="P39" s="312">
        <f>'고용증대 상시근로자수-2017(장애인적용)'!AI39</f>
        <v>0</v>
      </c>
      <c r="Q39" s="313">
        <f>'고용증대 상시근로자수-2017(장애인적용)'!AJ39</f>
        <v>0</v>
      </c>
      <c r="R39" s="314">
        <f>'고용증대 상시근로자수-2017(장애인적용)'!AL39</f>
        <v>0</v>
      </c>
      <c r="S39" s="312">
        <f>'고용증대 상시근로자수-2017(장애인적용)'!AM39</f>
        <v>0</v>
      </c>
      <c r="T39" s="313">
        <f>'고용증대 상시근로자수-2017(장애인적용)'!AN39</f>
        <v>0</v>
      </c>
      <c r="U39" s="314">
        <f>'고용증대 상시근로자수-2017(장애인적용)'!AP39</f>
        <v>0</v>
      </c>
      <c r="V39" s="312">
        <f>'고용증대 상시근로자수-2017(장애인적용)'!AQ39</f>
        <v>0</v>
      </c>
      <c r="W39" s="313">
        <f>'고용증대 상시근로자수-2017(장애인적용)'!AR39</f>
        <v>0</v>
      </c>
      <c r="X39" s="314">
        <f>'고용증대 상시근로자수-2017(장애인적용)'!AT39</f>
        <v>0</v>
      </c>
      <c r="Y39" s="312">
        <f>'고용증대 상시근로자수-2017(장애인적용)'!AU39</f>
        <v>0</v>
      </c>
      <c r="Z39" s="313">
        <f>'고용증대 상시근로자수-2017(장애인적용)'!AV39</f>
        <v>0</v>
      </c>
      <c r="AA39" s="314">
        <f>'고용증대 상시근로자수-2017(장애인적용)'!AX39</f>
        <v>0</v>
      </c>
      <c r="AB39" s="312">
        <f>'고용증대 상시근로자수-2017(장애인적용)'!AY39</f>
        <v>0</v>
      </c>
      <c r="AC39" s="313">
        <f>'고용증대 상시근로자수-2017(장애인적용)'!AZ39</f>
        <v>0</v>
      </c>
      <c r="AD39" s="314">
        <f>'고용증대 상시근로자수-2017(장애인적용)'!BB39</f>
        <v>0</v>
      </c>
      <c r="AE39" s="312">
        <f>'고용증대 상시근로자수-2017(장애인적용)'!BC39</f>
        <v>0</v>
      </c>
      <c r="AF39" s="313">
        <f>'고용증대 상시근로자수-2017(장애인적용)'!BD39</f>
        <v>0</v>
      </c>
      <c r="AG39" s="314">
        <f>'고용증대 상시근로자수-2017(장애인적용)'!BF39</f>
        <v>0</v>
      </c>
      <c r="AH39" s="312">
        <f>'고용증대 상시근로자수-2017(장애인적용)'!BG39</f>
        <v>0</v>
      </c>
      <c r="AI39" s="313">
        <f>'고용증대 상시근로자수-2017(장애인적용)'!BH39</f>
        <v>0</v>
      </c>
      <c r="AJ39" s="314">
        <f>'고용증대 상시근로자수-2017(장애인적용)'!BJ39</f>
        <v>0</v>
      </c>
      <c r="AK39" s="312">
        <f>'고용증대 상시근로자수-2017(장애인적용)'!BK39</f>
        <v>0</v>
      </c>
      <c r="AL39" s="313">
        <f>'고용증대 상시근로자수-2017(장애인적용)'!BL39</f>
        <v>0</v>
      </c>
      <c r="AM39" s="314">
        <f>'고용증대 상시근로자수-2017(장애인적용)'!BN39</f>
        <v>0</v>
      </c>
      <c r="AN39" s="312">
        <f>'고용증대 상시근로자수-2017(장애인적용)'!BO39</f>
        <v>0</v>
      </c>
      <c r="AO39" s="313">
        <f>'고용증대 상시근로자수-2017(장애인적용)'!BP39</f>
        <v>0</v>
      </c>
      <c r="AP39" s="314">
        <f>'고용증대 상시근로자수-2017(장애인적용)'!BR39</f>
        <v>0</v>
      </c>
      <c r="AQ39" s="335">
        <f t="shared" si="0"/>
        <v>0</v>
      </c>
      <c r="AR39" s="336">
        <f t="shared" si="1"/>
        <v>0</v>
      </c>
      <c r="AS39" s="342">
        <f>'고용증대 상시근로자수-2017(장애인적용)'!CF39</f>
        <v>0</v>
      </c>
      <c r="AT39" s="343">
        <f>'고용증대 상시근로자수-2017(장애인적용)'!CG39</f>
        <v>0</v>
      </c>
      <c r="AU39" s="340">
        <f t="shared" si="2"/>
        <v>0</v>
      </c>
    </row>
    <row r="40" spans="1:47" hidden="1">
      <c r="A40" s="327">
        <f t="shared" si="4"/>
        <v>36</v>
      </c>
      <c r="B40" s="321">
        <f>'고용증대 상시근로자수-2017(장애인적용)'!C40</f>
        <v>0</v>
      </c>
      <c r="C40" s="322" t="str">
        <f>'고용증대 상시근로자수-2017(장애인적용)'!E40</f>
        <v/>
      </c>
      <c r="D40" s="333" t="str">
        <f>IF('고용증대 상시근로자수-2017(장애인적용)'!I40="","",'고용증대 상시근로자수-2017(장애인적용)'!I40)</f>
        <v/>
      </c>
      <c r="E40" s="333" t="str">
        <f>IF('고용증대 상시근로자수-2017(장애인적용)'!J40="","",'고용증대 상시근로자수-2017(장애인적용)'!J40)</f>
        <v/>
      </c>
      <c r="F40" s="323" t="str">
        <f>'고용증대 상시근로자수-2017(장애인적용)'!H40</f>
        <v/>
      </c>
      <c r="G40" s="324">
        <f>'고용증대 상시근로자수-2017(장애인적용)'!W40</f>
        <v>0</v>
      </c>
      <c r="H40" s="313">
        <f>'고용증대 상시근로자수-2017(장애인적용)'!X40</f>
        <v>0</v>
      </c>
      <c r="I40" s="314">
        <f>'고용증대 상시근로자수-2017(장애인적용)'!Z40</f>
        <v>0</v>
      </c>
      <c r="J40" s="312">
        <f>'고용증대 상시근로자수-2017(장애인적용)'!AA40</f>
        <v>0</v>
      </c>
      <c r="K40" s="313">
        <f>'고용증대 상시근로자수-2017(장애인적용)'!AB40</f>
        <v>0</v>
      </c>
      <c r="L40" s="314">
        <f>'고용증대 상시근로자수-2017(장애인적용)'!AD40</f>
        <v>0</v>
      </c>
      <c r="M40" s="312">
        <f>'고용증대 상시근로자수-2017(장애인적용)'!AE40</f>
        <v>0</v>
      </c>
      <c r="N40" s="313">
        <f>'고용증대 상시근로자수-2017(장애인적용)'!AF40</f>
        <v>0</v>
      </c>
      <c r="O40" s="314">
        <f>'고용증대 상시근로자수-2017(장애인적용)'!AH40</f>
        <v>0</v>
      </c>
      <c r="P40" s="312">
        <f>'고용증대 상시근로자수-2017(장애인적용)'!AI40</f>
        <v>0</v>
      </c>
      <c r="Q40" s="313">
        <f>'고용증대 상시근로자수-2017(장애인적용)'!AJ40</f>
        <v>0</v>
      </c>
      <c r="R40" s="314">
        <f>'고용증대 상시근로자수-2017(장애인적용)'!AL40</f>
        <v>0</v>
      </c>
      <c r="S40" s="312">
        <f>'고용증대 상시근로자수-2017(장애인적용)'!AM40</f>
        <v>0</v>
      </c>
      <c r="T40" s="313">
        <f>'고용증대 상시근로자수-2017(장애인적용)'!AN40</f>
        <v>0</v>
      </c>
      <c r="U40" s="314">
        <f>'고용증대 상시근로자수-2017(장애인적용)'!AP40</f>
        <v>0</v>
      </c>
      <c r="V40" s="312">
        <f>'고용증대 상시근로자수-2017(장애인적용)'!AQ40</f>
        <v>0</v>
      </c>
      <c r="W40" s="313">
        <f>'고용증대 상시근로자수-2017(장애인적용)'!AR40</f>
        <v>0</v>
      </c>
      <c r="X40" s="314">
        <f>'고용증대 상시근로자수-2017(장애인적용)'!AT40</f>
        <v>0</v>
      </c>
      <c r="Y40" s="312">
        <f>'고용증대 상시근로자수-2017(장애인적용)'!AU40</f>
        <v>0</v>
      </c>
      <c r="Z40" s="313">
        <f>'고용증대 상시근로자수-2017(장애인적용)'!AV40</f>
        <v>0</v>
      </c>
      <c r="AA40" s="314">
        <f>'고용증대 상시근로자수-2017(장애인적용)'!AX40</f>
        <v>0</v>
      </c>
      <c r="AB40" s="312">
        <f>'고용증대 상시근로자수-2017(장애인적용)'!AY40</f>
        <v>0</v>
      </c>
      <c r="AC40" s="313">
        <f>'고용증대 상시근로자수-2017(장애인적용)'!AZ40</f>
        <v>0</v>
      </c>
      <c r="AD40" s="314">
        <f>'고용증대 상시근로자수-2017(장애인적용)'!BB40</f>
        <v>0</v>
      </c>
      <c r="AE40" s="312">
        <f>'고용증대 상시근로자수-2017(장애인적용)'!BC40</f>
        <v>0</v>
      </c>
      <c r="AF40" s="313">
        <f>'고용증대 상시근로자수-2017(장애인적용)'!BD40</f>
        <v>0</v>
      </c>
      <c r="AG40" s="314">
        <f>'고용증대 상시근로자수-2017(장애인적용)'!BF40</f>
        <v>0</v>
      </c>
      <c r="AH40" s="312">
        <f>'고용증대 상시근로자수-2017(장애인적용)'!BG40</f>
        <v>0</v>
      </c>
      <c r="AI40" s="313">
        <f>'고용증대 상시근로자수-2017(장애인적용)'!BH40</f>
        <v>0</v>
      </c>
      <c r="AJ40" s="314">
        <f>'고용증대 상시근로자수-2017(장애인적용)'!BJ40</f>
        <v>0</v>
      </c>
      <c r="AK40" s="312">
        <f>'고용증대 상시근로자수-2017(장애인적용)'!BK40</f>
        <v>0</v>
      </c>
      <c r="AL40" s="313">
        <f>'고용증대 상시근로자수-2017(장애인적용)'!BL40</f>
        <v>0</v>
      </c>
      <c r="AM40" s="314">
        <f>'고용증대 상시근로자수-2017(장애인적용)'!BN40</f>
        <v>0</v>
      </c>
      <c r="AN40" s="312">
        <f>'고용증대 상시근로자수-2017(장애인적용)'!BO40</f>
        <v>0</v>
      </c>
      <c r="AO40" s="313">
        <f>'고용증대 상시근로자수-2017(장애인적용)'!BP40</f>
        <v>0</v>
      </c>
      <c r="AP40" s="314">
        <f>'고용증대 상시근로자수-2017(장애인적용)'!BR40</f>
        <v>0</v>
      </c>
      <c r="AQ40" s="335">
        <f t="shared" si="0"/>
        <v>0</v>
      </c>
      <c r="AR40" s="336">
        <f t="shared" si="1"/>
        <v>0</v>
      </c>
      <c r="AS40" s="342">
        <f>'고용증대 상시근로자수-2017(장애인적용)'!CF40</f>
        <v>0</v>
      </c>
      <c r="AT40" s="343">
        <f>'고용증대 상시근로자수-2017(장애인적용)'!CG40</f>
        <v>0</v>
      </c>
      <c r="AU40" s="340">
        <f t="shared" si="2"/>
        <v>0</v>
      </c>
    </row>
    <row r="41" spans="1:47" hidden="1">
      <c r="A41" s="327">
        <f t="shared" si="4"/>
        <v>37</v>
      </c>
      <c r="B41" s="321">
        <f>'고용증대 상시근로자수-2017(장애인적용)'!C41</f>
        <v>0</v>
      </c>
      <c r="C41" s="322" t="str">
        <f>'고용증대 상시근로자수-2017(장애인적용)'!E41</f>
        <v/>
      </c>
      <c r="D41" s="333" t="str">
        <f>IF('고용증대 상시근로자수-2017(장애인적용)'!I41="","",'고용증대 상시근로자수-2017(장애인적용)'!I41)</f>
        <v/>
      </c>
      <c r="E41" s="333" t="str">
        <f>IF('고용증대 상시근로자수-2017(장애인적용)'!J41="","",'고용증대 상시근로자수-2017(장애인적용)'!J41)</f>
        <v/>
      </c>
      <c r="F41" s="323" t="str">
        <f>'고용증대 상시근로자수-2017(장애인적용)'!H41</f>
        <v/>
      </c>
      <c r="G41" s="324">
        <f>'고용증대 상시근로자수-2017(장애인적용)'!W41</f>
        <v>0</v>
      </c>
      <c r="H41" s="313">
        <f>'고용증대 상시근로자수-2017(장애인적용)'!X41</f>
        <v>0</v>
      </c>
      <c r="I41" s="314">
        <f>'고용증대 상시근로자수-2017(장애인적용)'!Z41</f>
        <v>0</v>
      </c>
      <c r="J41" s="312">
        <f>'고용증대 상시근로자수-2017(장애인적용)'!AA41</f>
        <v>0</v>
      </c>
      <c r="K41" s="313">
        <f>'고용증대 상시근로자수-2017(장애인적용)'!AB41</f>
        <v>0</v>
      </c>
      <c r="L41" s="314">
        <f>'고용증대 상시근로자수-2017(장애인적용)'!AD41</f>
        <v>0</v>
      </c>
      <c r="M41" s="312">
        <f>'고용증대 상시근로자수-2017(장애인적용)'!AE41</f>
        <v>0</v>
      </c>
      <c r="N41" s="313">
        <f>'고용증대 상시근로자수-2017(장애인적용)'!AF41</f>
        <v>0</v>
      </c>
      <c r="O41" s="314">
        <f>'고용증대 상시근로자수-2017(장애인적용)'!AH41</f>
        <v>0</v>
      </c>
      <c r="P41" s="312">
        <f>'고용증대 상시근로자수-2017(장애인적용)'!AI41</f>
        <v>0</v>
      </c>
      <c r="Q41" s="313">
        <f>'고용증대 상시근로자수-2017(장애인적용)'!AJ41</f>
        <v>0</v>
      </c>
      <c r="R41" s="314">
        <f>'고용증대 상시근로자수-2017(장애인적용)'!AL41</f>
        <v>0</v>
      </c>
      <c r="S41" s="312">
        <f>'고용증대 상시근로자수-2017(장애인적용)'!AM41</f>
        <v>0</v>
      </c>
      <c r="T41" s="313">
        <f>'고용증대 상시근로자수-2017(장애인적용)'!AN41</f>
        <v>0</v>
      </c>
      <c r="U41" s="314">
        <f>'고용증대 상시근로자수-2017(장애인적용)'!AP41</f>
        <v>0</v>
      </c>
      <c r="V41" s="312">
        <f>'고용증대 상시근로자수-2017(장애인적용)'!AQ41</f>
        <v>0</v>
      </c>
      <c r="W41" s="313">
        <f>'고용증대 상시근로자수-2017(장애인적용)'!AR41</f>
        <v>0</v>
      </c>
      <c r="X41" s="314">
        <f>'고용증대 상시근로자수-2017(장애인적용)'!AT41</f>
        <v>0</v>
      </c>
      <c r="Y41" s="312">
        <f>'고용증대 상시근로자수-2017(장애인적용)'!AU41</f>
        <v>0</v>
      </c>
      <c r="Z41" s="313">
        <f>'고용증대 상시근로자수-2017(장애인적용)'!AV41</f>
        <v>0</v>
      </c>
      <c r="AA41" s="314">
        <f>'고용증대 상시근로자수-2017(장애인적용)'!AX41</f>
        <v>0</v>
      </c>
      <c r="AB41" s="312">
        <f>'고용증대 상시근로자수-2017(장애인적용)'!AY41</f>
        <v>0</v>
      </c>
      <c r="AC41" s="313">
        <f>'고용증대 상시근로자수-2017(장애인적용)'!AZ41</f>
        <v>0</v>
      </c>
      <c r="AD41" s="314">
        <f>'고용증대 상시근로자수-2017(장애인적용)'!BB41</f>
        <v>0</v>
      </c>
      <c r="AE41" s="312">
        <f>'고용증대 상시근로자수-2017(장애인적용)'!BC41</f>
        <v>0</v>
      </c>
      <c r="AF41" s="313">
        <f>'고용증대 상시근로자수-2017(장애인적용)'!BD41</f>
        <v>0</v>
      </c>
      <c r="AG41" s="314">
        <f>'고용증대 상시근로자수-2017(장애인적용)'!BF41</f>
        <v>0</v>
      </c>
      <c r="AH41" s="312">
        <f>'고용증대 상시근로자수-2017(장애인적용)'!BG41</f>
        <v>0</v>
      </c>
      <c r="AI41" s="313">
        <f>'고용증대 상시근로자수-2017(장애인적용)'!BH41</f>
        <v>0</v>
      </c>
      <c r="AJ41" s="314">
        <f>'고용증대 상시근로자수-2017(장애인적용)'!BJ41</f>
        <v>0</v>
      </c>
      <c r="AK41" s="312">
        <f>'고용증대 상시근로자수-2017(장애인적용)'!BK41</f>
        <v>0</v>
      </c>
      <c r="AL41" s="313">
        <f>'고용증대 상시근로자수-2017(장애인적용)'!BL41</f>
        <v>0</v>
      </c>
      <c r="AM41" s="314">
        <f>'고용증대 상시근로자수-2017(장애인적용)'!BN41</f>
        <v>0</v>
      </c>
      <c r="AN41" s="312">
        <f>'고용증대 상시근로자수-2017(장애인적용)'!BO41</f>
        <v>0</v>
      </c>
      <c r="AO41" s="313">
        <f>'고용증대 상시근로자수-2017(장애인적용)'!BP41</f>
        <v>0</v>
      </c>
      <c r="AP41" s="314">
        <f>'고용증대 상시근로자수-2017(장애인적용)'!BR41</f>
        <v>0</v>
      </c>
      <c r="AQ41" s="335">
        <f t="shared" si="0"/>
        <v>0</v>
      </c>
      <c r="AR41" s="336">
        <f t="shared" si="1"/>
        <v>0</v>
      </c>
      <c r="AS41" s="342">
        <f>'고용증대 상시근로자수-2017(장애인적용)'!CF41</f>
        <v>0</v>
      </c>
      <c r="AT41" s="343">
        <f>'고용증대 상시근로자수-2017(장애인적용)'!CG41</f>
        <v>0</v>
      </c>
      <c r="AU41" s="340">
        <f t="shared" si="2"/>
        <v>0</v>
      </c>
    </row>
    <row r="42" spans="1:47" hidden="1">
      <c r="A42" s="327">
        <f t="shared" si="4"/>
        <v>38</v>
      </c>
      <c r="B42" s="321">
        <f>'고용증대 상시근로자수-2017(장애인적용)'!C42</f>
        <v>0</v>
      </c>
      <c r="C42" s="322" t="str">
        <f>'고용증대 상시근로자수-2017(장애인적용)'!E42</f>
        <v/>
      </c>
      <c r="D42" s="333" t="str">
        <f>IF('고용증대 상시근로자수-2017(장애인적용)'!I42="","",'고용증대 상시근로자수-2017(장애인적용)'!I42)</f>
        <v/>
      </c>
      <c r="E42" s="333" t="str">
        <f>IF('고용증대 상시근로자수-2017(장애인적용)'!J42="","",'고용증대 상시근로자수-2017(장애인적용)'!J42)</f>
        <v/>
      </c>
      <c r="F42" s="323" t="str">
        <f>'고용증대 상시근로자수-2017(장애인적용)'!H42</f>
        <v/>
      </c>
      <c r="G42" s="324">
        <f>'고용증대 상시근로자수-2017(장애인적용)'!W42</f>
        <v>0</v>
      </c>
      <c r="H42" s="313">
        <f>'고용증대 상시근로자수-2017(장애인적용)'!X42</f>
        <v>0</v>
      </c>
      <c r="I42" s="314">
        <f>'고용증대 상시근로자수-2017(장애인적용)'!Z42</f>
        <v>0</v>
      </c>
      <c r="J42" s="312">
        <f>'고용증대 상시근로자수-2017(장애인적용)'!AA42</f>
        <v>0</v>
      </c>
      <c r="K42" s="313">
        <f>'고용증대 상시근로자수-2017(장애인적용)'!AB42</f>
        <v>0</v>
      </c>
      <c r="L42" s="314">
        <f>'고용증대 상시근로자수-2017(장애인적용)'!AD42</f>
        <v>0</v>
      </c>
      <c r="M42" s="312">
        <f>'고용증대 상시근로자수-2017(장애인적용)'!AE42</f>
        <v>0</v>
      </c>
      <c r="N42" s="313">
        <f>'고용증대 상시근로자수-2017(장애인적용)'!AF42</f>
        <v>0</v>
      </c>
      <c r="O42" s="314">
        <f>'고용증대 상시근로자수-2017(장애인적용)'!AH42</f>
        <v>0</v>
      </c>
      <c r="P42" s="312">
        <f>'고용증대 상시근로자수-2017(장애인적용)'!AI42</f>
        <v>0</v>
      </c>
      <c r="Q42" s="313">
        <f>'고용증대 상시근로자수-2017(장애인적용)'!AJ42</f>
        <v>0</v>
      </c>
      <c r="R42" s="314">
        <f>'고용증대 상시근로자수-2017(장애인적용)'!AL42</f>
        <v>0</v>
      </c>
      <c r="S42" s="312">
        <f>'고용증대 상시근로자수-2017(장애인적용)'!AM42</f>
        <v>0</v>
      </c>
      <c r="T42" s="313">
        <f>'고용증대 상시근로자수-2017(장애인적용)'!AN42</f>
        <v>0</v>
      </c>
      <c r="U42" s="314">
        <f>'고용증대 상시근로자수-2017(장애인적용)'!AP42</f>
        <v>0</v>
      </c>
      <c r="V42" s="312">
        <f>'고용증대 상시근로자수-2017(장애인적용)'!AQ42</f>
        <v>0</v>
      </c>
      <c r="W42" s="313">
        <f>'고용증대 상시근로자수-2017(장애인적용)'!AR42</f>
        <v>0</v>
      </c>
      <c r="X42" s="314">
        <f>'고용증대 상시근로자수-2017(장애인적용)'!AT42</f>
        <v>0</v>
      </c>
      <c r="Y42" s="312">
        <f>'고용증대 상시근로자수-2017(장애인적용)'!AU42</f>
        <v>0</v>
      </c>
      <c r="Z42" s="313">
        <f>'고용증대 상시근로자수-2017(장애인적용)'!AV42</f>
        <v>0</v>
      </c>
      <c r="AA42" s="314">
        <f>'고용증대 상시근로자수-2017(장애인적용)'!AX42</f>
        <v>0</v>
      </c>
      <c r="AB42" s="312">
        <f>'고용증대 상시근로자수-2017(장애인적용)'!AY42</f>
        <v>0</v>
      </c>
      <c r="AC42" s="313">
        <f>'고용증대 상시근로자수-2017(장애인적용)'!AZ42</f>
        <v>0</v>
      </c>
      <c r="AD42" s="314">
        <f>'고용증대 상시근로자수-2017(장애인적용)'!BB42</f>
        <v>0</v>
      </c>
      <c r="AE42" s="312">
        <f>'고용증대 상시근로자수-2017(장애인적용)'!BC42</f>
        <v>0</v>
      </c>
      <c r="AF42" s="313">
        <f>'고용증대 상시근로자수-2017(장애인적용)'!BD42</f>
        <v>0</v>
      </c>
      <c r="AG42" s="314">
        <f>'고용증대 상시근로자수-2017(장애인적용)'!BF42</f>
        <v>0</v>
      </c>
      <c r="AH42" s="312">
        <f>'고용증대 상시근로자수-2017(장애인적용)'!BG42</f>
        <v>0</v>
      </c>
      <c r="AI42" s="313">
        <f>'고용증대 상시근로자수-2017(장애인적용)'!BH42</f>
        <v>0</v>
      </c>
      <c r="AJ42" s="314">
        <f>'고용증대 상시근로자수-2017(장애인적용)'!BJ42</f>
        <v>0</v>
      </c>
      <c r="AK42" s="312">
        <f>'고용증대 상시근로자수-2017(장애인적용)'!BK42</f>
        <v>0</v>
      </c>
      <c r="AL42" s="313">
        <f>'고용증대 상시근로자수-2017(장애인적용)'!BL42</f>
        <v>0</v>
      </c>
      <c r="AM42" s="314">
        <f>'고용증대 상시근로자수-2017(장애인적용)'!BN42</f>
        <v>0</v>
      </c>
      <c r="AN42" s="312">
        <f>'고용증대 상시근로자수-2017(장애인적용)'!BO42</f>
        <v>0</v>
      </c>
      <c r="AO42" s="313">
        <f>'고용증대 상시근로자수-2017(장애인적용)'!BP42</f>
        <v>0</v>
      </c>
      <c r="AP42" s="314">
        <f>'고용증대 상시근로자수-2017(장애인적용)'!BR42</f>
        <v>0</v>
      </c>
      <c r="AQ42" s="335">
        <f t="shared" si="0"/>
        <v>0</v>
      </c>
      <c r="AR42" s="336">
        <f t="shared" si="1"/>
        <v>0</v>
      </c>
      <c r="AS42" s="342">
        <f>'고용증대 상시근로자수-2017(장애인적용)'!CF42</f>
        <v>0</v>
      </c>
      <c r="AT42" s="343">
        <f>'고용증대 상시근로자수-2017(장애인적용)'!CG42</f>
        <v>0</v>
      </c>
      <c r="AU42" s="340">
        <f t="shared" si="2"/>
        <v>0</v>
      </c>
    </row>
    <row r="43" spans="1:47" hidden="1">
      <c r="A43" s="327">
        <f t="shared" si="4"/>
        <v>39</v>
      </c>
      <c r="B43" s="321">
        <f>'고용증대 상시근로자수-2017(장애인적용)'!C43</f>
        <v>0</v>
      </c>
      <c r="C43" s="322" t="str">
        <f>'고용증대 상시근로자수-2017(장애인적용)'!E43</f>
        <v/>
      </c>
      <c r="D43" s="333" t="str">
        <f>IF('고용증대 상시근로자수-2017(장애인적용)'!I43="","",'고용증대 상시근로자수-2017(장애인적용)'!I43)</f>
        <v/>
      </c>
      <c r="E43" s="333" t="str">
        <f>IF('고용증대 상시근로자수-2017(장애인적용)'!J43="","",'고용증대 상시근로자수-2017(장애인적용)'!J43)</f>
        <v/>
      </c>
      <c r="F43" s="323" t="str">
        <f>'고용증대 상시근로자수-2017(장애인적용)'!H43</f>
        <v/>
      </c>
      <c r="G43" s="324">
        <f>'고용증대 상시근로자수-2017(장애인적용)'!W43</f>
        <v>0</v>
      </c>
      <c r="H43" s="313">
        <f>'고용증대 상시근로자수-2017(장애인적용)'!X43</f>
        <v>0</v>
      </c>
      <c r="I43" s="314">
        <f>'고용증대 상시근로자수-2017(장애인적용)'!Z43</f>
        <v>0</v>
      </c>
      <c r="J43" s="312">
        <f>'고용증대 상시근로자수-2017(장애인적용)'!AA43</f>
        <v>0</v>
      </c>
      <c r="K43" s="313">
        <f>'고용증대 상시근로자수-2017(장애인적용)'!AB43</f>
        <v>0</v>
      </c>
      <c r="L43" s="314">
        <f>'고용증대 상시근로자수-2017(장애인적용)'!AD43</f>
        <v>0</v>
      </c>
      <c r="M43" s="312">
        <f>'고용증대 상시근로자수-2017(장애인적용)'!AE43</f>
        <v>0</v>
      </c>
      <c r="N43" s="313">
        <f>'고용증대 상시근로자수-2017(장애인적용)'!AF43</f>
        <v>0</v>
      </c>
      <c r="O43" s="314">
        <f>'고용증대 상시근로자수-2017(장애인적용)'!AH43</f>
        <v>0</v>
      </c>
      <c r="P43" s="312">
        <f>'고용증대 상시근로자수-2017(장애인적용)'!AI43</f>
        <v>0</v>
      </c>
      <c r="Q43" s="313">
        <f>'고용증대 상시근로자수-2017(장애인적용)'!AJ43</f>
        <v>0</v>
      </c>
      <c r="R43" s="314">
        <f>'고용증대 상시근로자수-2017(장애인적용)'!AL43</f>
        <v>0</v>
      </c>
      <c r="S43" s="312">
        <f>'고용증대 상시근로자수-2017(장애인적용)'!AM43</f>
        <v>0</v>
      </c>
      <c r="T43" s="313">
        <f>'고용증대 상시근로자수-2017(장애인적용)'!AN43</f>
        <v>0</v>
      </c>
      <c r="U43" s="314">
        <f>'고용증대 상시근로자수-2017(장애인적용)'!AP43</f>
        <v>0</v>
      </c>
      <c r="V43" s="312">
        <f>'고용증대 상시근로자수-2017(장애인적용)'!AQ43</f>
        <v>0</v>
      </c>
      <c r="W43" s="313">
        <f>'고용증대 상시근로자수-2017(장애인적용)'!AR43</f>
        <v>0</v>
      </c>
      <c r="X43" s="314">
        <f>'고용증대 상시근로자수-2017(장애인적용)'!AT43</f>
        <v>0</v>
      </c>
      <c r="Y43" s="312">
        <f>'고용증대 상시근로자수-2017(장애인적용)'!AU43</f>
        <v>0</v>
      </c>
      <c r="Z43" s="313">
        <f>'고용증대 상시근로자수-2017(장애인적용)'!AV43</f>
        <v>0</v>
      </c>
      <c r="AA43" s="314">
        <f>'고용증대 상시근로자수-2017(장애인적용)'!AX43</f>
        <v>0</v>
      </c>
      <c r="AB43" s="312">
        <f>'고용증대 상시근로자수-2017(장애인적용)'!AY43</f>
        <v>0</v>
      </c>
      <c r="AC43" s="313">
        <f>'고용증대 상시근로자수-2017(장애인적용)'!AZ43</f>
        <v>0</v>
      </c>
      <c r="AD43" s="314">
        <f>'고용증대 상시근로자수-2017(장애인적용)'!BB43</f>
        <v>0</v>
      </c>
      <c r="AE43" s="312">
        <f>'고용증대 상시근로자수-2017(장애인적용)'!BC43</f>
        <v>0</v>
      </c>
      <c r="AF43" s="313">
        <f>'고용증대 상시근로자수-2017(장애인적용)'!BD43</f>
        <v>0</v>
      </c>
      <c r="AG43" s="314">
        <f>'고용증대 상시근로자수-2017(장애인적용)'!BF43</f>
        <v>0</v>
      </c>
      <c r="AH43" s="312">
        <f>'고용증대 상시근로자수-2017(장애인적용)'!BG43</f>
        <v>0</v>
      </c>
      <c r="AI43" s="313">
        <f>'고용증대 상시근로자수-2017(장애인적용)'!BH43</f>
        <v>0</v>
      </c>
      <c r="AJ43" s="314">
        <f>'고용증대 상시근로자수-2017(장애인적용)'!BJ43</f>
        <v>0</v>
      </c>
      <c r="AK43" s="312">
        <f>'고용증대 상시근로자수-2017(장애인적용)'!BK43</f>
        <v>0</v>
      </c>
      <c r="AL43" s="313">
        <f>'고용증대 상시근로자수-2017(장애인적용)'!BL43</f>
        <v>0</v>
      </c>
      <c r="AM43" s="314">
        <f>'고용증대 상시근로자수-2017(장애인적용)'!BN43</f>
        <v>0</v>
      </c>
      <c r="AN43" s="312">
        <f>'고용증대 상시근로자수-2017(장애인적용)'!BO43</f>
        <v>0</v>
      </c>
      <c r="AO43" s="313">
        <f>'고용증대 상시근로자수-2017(장애인적용)'!BP43</f>
        <v>0</v>
      </c>
      <c r="AP43" s="314">
        <f>'고용증대 상시근로자수-2017(장애인적용)'!BR43</f>
        <v>0</v>
      </c>
      <c r="AQ43" s="335">
        <f t="shared" si="0"/>
        <v>0</v>
      </c>
      <c r="AR43" s="336">
        <f t="shared" si="1"/>
        <v>0</v>
      </c>
      <c r="AS43" s="342">
        <f>'고용증대 상시근로자수-2017(장애인적용)'!CF43</f>
        <v>0</v>
      </c>
      <c r="AT43" s="343">
        <f>'고용증대 상시근로자수-2017(장애인적용)'!CG43</f>
        <v>0</v>
      </c>
      <c r="AU43" s="340">
        <f t="shared" si="2"/>
        <v>0</v>
      </c>
    </row>
    <row r="44" spans="1:47" hidden="1">
      <c r="A44" s="327">
        <f t="shared" si="4"/>
        <v>40</v>
      </c>
      <c r="B44" s="321">
        <f>'고용증대 상시근로자수-2017(장애인적용)'!C44</f>
        <v>0</v>
      </c>
      <c r="C44" s="322" t="str">
        <f>'고용증대 상시근로자수-2017(장애인적용)'!E44</f>
        <v/>
      </c>
      <c r="D44" s="333" t="str">
        <f>IF('고용증대 상시근로자수-2017(장애인적용)'!I44="","",'고용증대 상시근로자수-2017(장애인적용)'!I44)</f>
        <v/>
      </c>
      <c r="E44" s="333" t="str">
        <f>IF('고용증대 상시근로자수-2017(장애인적용)'!J44="","",'고용증대 상시근로자수-2017(장애인적용)'!J44)</f>
        <v/>
      </c>
      <c r="F44" s="323" t="str">
        <f>'고용증대 상시근로자수-2017(장애인적용)'!H44</f>
        <v/>
      </c>
      <c r="G44" s="324">
        <f>'고용증대 상시근로자수-2017(장애인적용)'!W44</f>
        <v>0</v>
      </c>
      <c r="H44" s="313">
        <f>'고용증대 상시근로자수-2017(장애인적용)'!X44</f>
        <v>0</v>
      </c>
      <c r="I44" s="314">
        <f>'고용증대 상시근로자수-2017(장애인적용)'!Z44</f>
        <v>0</v>
      </c>
      <c r="J44" s="312">
        <f>'고용증대 상시근로자수-2017(장애인적용)'!AA44</f>
        <v>0</v>
      </c>
      <c r="K44" s="313">
        <f>'고용증대 상시근로자수-2017(장애인적용)'!AB44</f>
        <v>0</v>
      </c>
      <c r="L44" s="314">
        <f>'고용증대 상시근로자수-2017(장애인적용)'!AD44</f>
        <v>0</v>
      </c>
      <c r="M44" s="312">
        <f>'고용증대 상시근로자수-2017(장애인적용)'!AE44</f>
        <v>0</v>
      </c>
      <c r="N44" s="313">
        <f>'고용증대 상시근로자수-2017(장애인적용)'!AF44</f>
        <v>0</v>
      </c>
      <c r="O44" s="314">
        <f>'고용증대 상시근로자수-2017(장애인적용)'!AH44</f>
        <v>0</v>
      </c>
      <c r="P44" s="312">
        <f>'고용증대 상시근로자수-2017(장애인적용)'!AI44</f>
        <v>0</v>
      </c>
      <c r="Q44" s="313">
        <f>'고용증대 상시근로자수-2017(장애인적용)'!AJ44</f>
        <v>0</v>
      </c>
      <c r="R44" s="314">
        <f>'고용증대 상시근로자수-2017(장애인적용)'!AL44</f>
        <v>0</v>
      </c>
      <c r="S44" s="312">
        <f>'고용증대 상시근로자수-2017(장애인적용)'!AM44</f>
        <v>0</v>
      </c>
      <c r="T44" s="313">
        <f>'고용증대 상시근로자수-2017(장애인적용)'!AN44</f>
        <v>0</v>
      </c>
      <c r="U44" s="314">
        <f>'고용증대 상시근로자수-2017(장애인적용)'!AP44</f>
        <v>0</v>
      </c>
      <c r="V44" s="312">
        <f>'고용증대 상시근로자수-2017(장애인적용)'!AQ44</f>
        <v>0</v>
      </c>
      <c r="W44" s="313">
        <f>'고용증대 상시근로자수-2017(장애인적용)'!AR44</f>
        <v>0</v>
      </c>
      <c r="X44" s="314">
        <f>'고용증대 상시근로자수-2017(장애인적용)'!AT44</f>
        <v>0</v>
      </c>
      <c r="Y44" s="312">
        <f>'고용증대 상시근로자수-2017(장애인적용)'!AU44</f>
        <v>0</v>
      </c>
      <c r="Z44" s="313">
        <f>'고용증대 상시근로자수-2017(장애인적용)'!AV44</f>
        <v>0</v>
      </c>
      <c r="AA44" s="314">
        <f>'고용증대 상시근로자수-2017(장애인적용)'!AX44</f>
        <v>0</v>
      </c>
      <c r="AB44" s="312">
        <f>'고용증대 상시근로자수-2017(장애인적용)'!AY44</f>
        <v>0</v>
      </c>
      <c r="AC44" s="313">
        <f>'고용증대 상시근로자수-2017(장애인적용)'!AZ44</f>
        <v>0</v>
      </c>
      <c r="AD44" s="314">
        <f>'고용증대 상시근로자수-2017(장애인적용)'!BB44</f>
        <v>0</v>
      </c>
      <c r="AE44" s="312">
        <f>'고용증대 상시근로자수-2017(장애인적용)'!BC44</f>
        <v>0</v>
      </c>
      <c r="AF44" s="313">
        <f>'고용증대 상시근로자수-2017(장애인적용)'!BD44</f>
        <v>0</v>
      </c>
      <c r="AG44" s="314">
        <f>'고용증대 상시근로자수-2017(장애인적용)'!BF44</f>
        <v>0</v>
      </c>
      <c r="AH44" s="312">
        <f>'고용증대 상시근로자수-2017(장애인적용)'!BG44</f>
        <v>0</v>
      </c>
      <c r="AI44" s="313">
        <f>'고용증대 상시근로자수-2017(장애인적용)'!BH44</f>
        <v>0</v>
      </c>
      <c r="AJ44" s="314">
        <f>'고용증대 상시근로자수-2017(장애인적용)'!BJ44</f>
        <v>0</v>
      </c>
      <c r="AK44" s="312">
        <f>'고용증대 상시근로자수-2017(장애인적용)'!BK44</f>
        <v>0</v>
      </c>
      <c r="AL44" s="313">
        <f>'고용증대 상시근로자수-2017(장애인적용)'!BL44</f>
        <v>0</v>
      </c>
      <c r="AM44" s="314">
        <f>'고용증대 상시근로자수-2017(장애인적용)'!BN44</f>
        <v>0</v>
      </c>
      <c r="AN44" s="312">
        <f>'고용증대 상시근로자수-2017(장애인적용)'!BO44</f>
        <v>0</v>
      </c>
      <c r="AO44" s="313">
        <f>'고용증대 상시근로자수-2017(장애인적용)'!BP44</f>
        <v>0</v>
      </c>
      <c r="AP44" s="314">
        <f>'고용증대 상시근로자수-2017(장애인적용)'!BR44</f>
        <v>0</v>
      </c>
      <c r="AQ44" s="335">
        <f t="shared" si="0"/>
        <v>0</v>
      </c>
      <c r="AR44" s="336">
        <f t="shared" si="1"/>
        <v>0</v>
      </c>
      <c r="AS44" s="342">
        <f>'고용증대 상시근로자수-2017(장애인적용)'!CF44</f>
        <v>0</v>
      </c>
      <c r="AT44" s="343">
        <f>'고용증대 상시근로자수-2017(장애인적용)'!CG44</f>
        <v>0</v>
      </c>
      <c r="AU44" s="340">
        <f t="shared" si="2"/>
        <v>0</v>
      </c>
    </row>
    <row r="45" spans="1:47" hidden="1">
      <c r="A45" s="327">
        <f t="shared" si="4"/>
        <v>41</v>
      </c>
      <c r="B45" s="321">
        <f>'고용증대 상시근로자수-2017(장애인적용)'!C45</f>
        <v>0</v>
      </c>
      <c r="C45" s="322" t="str">
        <f>'고용증대 상시근로자수-2017(장애인적용)'!E45</f>
        <v/>
      </c>
      <c r="D45" s="333" t="str">
        <f>IF('고용증대 상시근로자수-2017(장애인적용)'!I45="","",'고용증대 상시근로자수-2017(장애인적용)'!I45)</f>
        <v/>
      </c>
      <c r="E45" s="333" t="str">
        <f>IF('고용증대 상시근로자수-2017(장애인적용)'!J45="","",'고용증대 상시근로자수-2017(장애인적용)'!J45)</f>
        <v/>
      </c>
      <c r="F45" s="323" t="str">
        <f>'고용증대 상시근로자수-2017(장애인적용)'!H45</f>
        <v/>
      </c>
      <c r="G45" s="324">
        <f>'고용증대 상시근로자수-2017(장애인적용)'!W45</f>
        <v>0</v>
      </c>
      <c r="H45" s="313">
        <f>'고용증대 상시근로자수-2017(장애인적용)'!X45</f>
        <v>0</v>
      </c>
      <c r="I45" s="314">
        <f>'고용증대 상시근로자수-2017(장애인적용)'!Z45</f>
        <v>0</v>
      </c>
      <c r="J45" s="312">
        <f>'고용증대 상시근로자수-2017(장애인적용)'!AA45</f>
        <v>0</v>
      </c>
      <c r="K45" s="313">
        <f>'고용증대 상시근로자수-2017(장애인적용)'!AB45</f>
        <v>0</v>
      </c>
      <c r="L45" s="314">
        <f>'고용증대 상시근로자수-2017(장애인적용)'!AD45</f>
        <v>0</v>
      </c>
      <c r="M45" s="312">
        <f>'고용증대 상시근로자수-2017(장애인적용)'!AE45</f>
        <v>0</v>
      </c>
      <c r="N45" s="313">
        <f>'고용증대 상시근로자수-2017(장애인적용)'!AF45</f>
        <v>0</v>
      </c>
      <c r="O45" s="314">
        <f>'고용증대 상시근로자수-2017(장애인적용)'!AH45</f>
        <v>0</v>
      </c>
      <c r="P45" s="312">
        <f>'고용증대 상시근로자수-2017(장애인적용)'!AI45</f>
        <v>0</v>
      </c>
      <c r="Q45" s="313">
        <f>'고용증대 상시근로자수-2017(장애인적용)'!AJ45</f>
        <v>0</v>
      </c>
      <c r="R45" s="314">
        <f>'고용증대 상시근로자수-2017(장애인적용)'!AL45</f>
        <v>0</v>
      </c>
      <c r="S45" s="312">
        <f>'고용증대 상시근로자수-2017(장애인적용)'!AM45</f>
        <v>0</v>
      </c>
      <c r="T45" s="313">
        <f>'고용증대 상시근로자수-2017(장애인적용)'!AN45</f>
        <v>0</v>
      </c>
      <c r="U45" s="314">
        <f>'고용증대 상시근로자수-2017(장애인적용)'!AP45</f>
        <v>0</v>
      </c>
      <c r="V45" s="312">
        <f>'고용증대 상시근로자수-2017(장애인적용)'!AQ45</f>
        <v>0</v>
      </c>
      <c r="W45" s="313">
        <f>'고용증대 상시근로자수-2017(장애인적용)'!AR45</f>
        <v>0</v>
      </c>
      <c r="X45" s="314">
        <f>'고용증대 상시근로자수-2017(장애인적용)'!AT45</f>
        <v>0</v>
      </c>
      <c r="Y45" s="312">
        <f>'고용증대 상시근로자수-2017(장애인적용)'!AU45</f>
        <v>0</v>
      </c>
      <c r="Z45" s="313">
        <f>'고용증대 상시근로자수-2017(장애인적용)'!AV45</f>
        <v>0</v>
      </c>
      <c r="AA45" s="314">
        <f>'고용증대 상시근로자수-2017(장애인적용)'!AX45</f>
        <v>0</v>
      </c>
      <c r="AB45" s="312">
        <f>'고용증대 상시근로자수-2017(장애인적용)'!AY45</f>
        <v>0</v>
      </c>
      <c r="AC45" s="313">
        <f>'고용증대 상시근로자수-2017(장애인적용)'!AZ45</f>
        <v>0</v>
      </c>
      <c r="AD45" s="314">
        <f>'고용증대 상시근로자수-2017(장애인적용)'!BB45</f>
        <v>0</v>
      </c>
      <c r="AE45" s="312">
        <f>'고용증대 상시근로자수-2017(장애인적용)'!BC45</f>
        <v>0</v>
      </c>
      <c r="AF45" s="313">
        <f>'고용증대 상시근로자수-2017(장애인적용)'!BD45</f>
        <v>0</v>
      </c>
      <c r="AG45" s="314">
        <f>'고용증대 상시근로자수-2017(장애인적용)'!BF45</f>
        <v>0</v>
      </c>
      <c r="AH45" s="312">
        <f>'고용증대 상시근로자수-2017(장애인적용)'!BG45</f>
        <v>0</v>
      </c>
      <c r="AI45" s="313">
        <f>'고용증대 상시근로자수-2017(장애인적용)'!BH45</f>
        <v>0</v>
      </c>
      <c r="AJ45" s="314">
        <f>'고용증대 상시근로자수-2017(장애인적용)'!BJ45</f>
        <v>0</v>
      </c>
      <c r="AK45" s="312">
        <f>'고용증대 상시근로자수-2017(장애인적용)'!BK45</f>
        <v>0</v>
      </c>
      <c r="AL45" s="313">
        <f>'고용증대 상시근로자수-2017(장애인적용)'!BL45</f>
        <v>0</v>
      </c>
      <c r="AM45" s="314">
        <f>'고용증대 상시근로자수-2017(장애인적용)'!BN45</f>
        <v>0</v>
      </c>
      <c r="AN45" s="312">
        <f>'고용증대 상시근로자수-2017(장애인적용)'!BO45</f>
        <v>0</v>
      </c>
      <c r="AO45" s="313">
        <f>'고용증대 상시근로자수-2017(장애인적용)'!BP45</f>
        <v>0</v>
      </c>
      <c r="AP45" s="314">
        <f>'고용증대 상시근로자수-2017(장애인적용)'!BR45</f>
        <v>0</v>
      </c>
      <c r="AQ45" s="335">
        <f t="shared" si="0"/>
        <v>0</v>
      </c>
      <c r="AR45" s="336">
        <f t="shared" si="1"/>
        <v>0</v>
      </c>
      <c r="AS45" s="342">
        <f>'고용증대 상시근로자수-2017(장애인적용)'!CF45</f>
        <v>0</v>
      </c>
      <c r="AT45" s="343">
        <f>'고용증대 상시근로자수-2017(장애인적용)'!CG45</f>
        <v>0</v>
      </c>
      <c r="AU45" s="340">
        <f t="shared" si="2"/>
        <v>0</v>
      </c>
    </row>
    <row r="46" spans="1:47" hidden="1">
      <c r="A46" s="327">
        <f t="shared" si="4"/>
        <v>42</v>
      </c>
      <c r="B46" s="321">
        <f>'고용증대 상시근로자수-2017(장애인적용)'!C46</f>
        <v>0</v>
      </c>
      <c r="C46" s="322" t="str">
        <f>'고용증대 상시근로자수-2017(장애인적용)'!E46</f>
        <v/>
      </c>
      <c r="D46" s="333" t="str">
        <f>IF('고용증대 상시근로자수-2017(장애인적용)'!I46="","",'고용증대 상시근로자수-2017(장애인적용)'!I46)</f>
        <v/>
      </c>
      <c r="E46" s="333" t="str">
        <f>IF('고용증대 상시근로자수-2017(장애인적용)'!J46="","",'고용증대 상시근로자수-2017(장애인적용)'!J46)</f>
        <v/>
      </c>
      <c r="F46" s="323" t="str">
        <f>'고용증대 상시근로자수-2017(장애인적용)'!H46</f>
        <v/>
      </c>
      <c r="G46" s="324">
        <f>'고용증대 상시근로자수-2017(장애인적용)'!W46</f>
        <v>0</v>
      </c>
      <c r="H46" s="313">
        <f>'고용증대 상시근로자수-2017(장애인적용)'!X46</f>
        <v>0</v>
      </c>
      <c r="I46" s="314">
        <f>'고용증대 상시근로자수-2017(장애인적용)'!Z46</f>
        <v>0</v>
      </c>
      <c r="J46" s="312">
        <f>'고용증대 상시근로자수-2017(장애인적용)'!AA46</f>
        <v>0</v>
      </c>
      <c r="K46" s="313">
        <f>'고용증대 상시근로자수-2017(장애인적용)'!AB46</f>
        <v>0</v>
      </c>
      <c r="L46" s="314">
        <f>'고용증대 상시근로자수-2017(장애인적용)'!AD46</f>
        <v>0</v>
      </c>
      <c r="M46" s="312">
        <f>'고용증대 상시근로자수-2017(장애인적용)'!AE46</f>
        <v>0</v>
      </c>
      <c r="N46" s="313">
        <f>'고용증대 상시근로자수-2017(장애인적용)'!AF46</f>
        <v>0</v>
      </c>
      <c r="O46" s="314">
        <f>'고용증대 상시근로자수-2017(장애인적용)'!AH46</f>
        <v>0</v>
      </c>
      <c r="P46" s="312">
        <f>'고용증대 상시근로자수-2017(장애인적용)'!AI46</f>
        <v>0</v>
      </c>
      <c r="Q46" s="313">
        <f>'고용증대 상시근로자수-2017(장애인적용)'!AJ46</f>
        <v>0</v>
      </c>
      <c r="R46" s="314">
        <f>'고용증대 상시근로자수-2017(장애인적용)'!AL46</f>
        <v>0</v>
      </c>
      <c r="S46" s="312">
        <f>'고용증대 상시근로자수-2017(장애인적용)'!AM46</f>
        <v>0</v>
      </c>
      <c r="T46" s="313">
        <f>'고용증대 상시근로자수-2017(장애인적용)'!AN46</f>
        <v>0</v>
      </c>
      <c r="U46" s="314">
        <f>'고용증대 상시근로자수-2017(장애인적용)'!AP46</f>
        <v>0</v>
      </c>
      <c r="V46" s="312">
        <f>'고용증대 상시근로자수-2017(장애인적용)'!AQ46</f>
        <v>0</v>
      </c>
      <c r="W46" s="313">
        <f>'고용증대 상시근로자수-2017(장애인적용)'!AR46</f>
        <v>0</v>
      </c>
      <c r="X46" s="314">
        <f>'고용증대 상시근로자수-2017(장애인적용)'!AT46</f>
        <v>0</v>
      </c>
      <c r="Y46" s="312">
        <f>'고용증대 상시근로자수-2017(장애인적용)'!AU46</f>
        <v>0</v>
      </c>
      <c r="Z46" s="313">
        <f>'고용증대 상시근로자수-2017(장애인적용)'!AV46</f>
        <v>0</v>
      </c>
      <c r="AA46" s="314">
        <f>'고용증대 상시근로자수-2017(장애인적용)'!AX46</f>
        <v>0</v>
      </c>
      <c r="AB46" s="312">
        <f>'고용증대 상시근로자수-2017(장애인적용)'!AY46</f>
        <v>0</v>
      </c>
      <c r="AC46" s="313">
        <f>'고용증대 상시근로자수-2017(장애인적용)'!AZ46</f>
        <v>0</v>
      </c>
      <c r="AD46" s="314">
        <f>'고용증대 상시근로자수-2017(장애인적용)'!BB46</f>
        <v>0</v>
      </c>
      <c r="AE46" s="312">
        <f>'고용증대 상시근로자수-2017(장애인적용)'!BC46</f>
        <v>0</v>
      </c>
      <c r="AF46" s="313">
        <f>'고용증대 상시근로자수-2017(장애인적용)'!BD46</f>
        <v>0</v>
      </c>
      <c r="AG46" s="314">
        <f>'고용증대 상시근로자수-2017(장애인적용)'!BF46</f>
        <v>0</v>
      </c>
      <c r="AH46" s="312">
        <f>'고용증대 상시근로자수-2017(장애인적용)'!BG46</f>
        <v>0</v>
      </c>
      <c r="AI46" s="313">
        <f>'고용증대 상시근로자수-2017(장애인적용)'!BH46</f>
        <v>0</v>
      </c>
      <c r="AJ46" s="314">
        <f>'고용증대 상시근로자수-2017(장애인적용)'!BJ46</f>
        <v>0</v>
      </c>
      <c r="AK46" s="312">
        <f>'고용증대 상시근로자수-2017(장애인적용)'!BK46</f>
        <v>0</v>
      </c>
      <c r="AL46" s="313">
        <f>'고용증대 상시근로자수-2017(장애인적용)'!BL46</f>
        <v>0</v>
      </c>
      <c r="AM46" s="314">
        <f>'고용증대 상시근로자수-2017(장애인적용)'!BN46</f>
        <v>0</v>
      </c>
      <c r="AN46" s="312">
        <f>'고용증대 상시근로자수-2017(장애인적용)'!BO46</f>
        <v>0</v>
      </c>
      <c r="AO46" s="313">
        <f>'고용증대 상시근로자수-2017(장애인적용)'!BP46</f>
        <v>0</v>
      </c>
      <c r="AP46" s="314">
        <f>'고용증대 상시근로자수-2017(장애인적용)'!BR46</f>
        <v>0</v>
      </c>
      <c r="AQ46" s="335">
        <f t="shared" si="0"/>
        <v>0</v>
      </c>
      <c r="AR46" s="336">
        <f t="shared" si="1"/>
        <v>0</v>
      </c>
      <c r="AS46" s="342">
        <f>'고용증대 상시근로자수-2017(장애인적용)'!CF46</f>
        <v>0</v>
      </c>
      <c r="AT46" s="343">
        <f>'고용증대 상시근로자수-2017(장애인적용)'!CG46</f>
        <v>0</v>
      </c>
      <c r="AU46" s="340">
        <f t="shared" si="2"/>
        <v>0</v>
      </c>
    </row>
    <row r="47" spans="1:47" hidden="1">
      <c r="A47" s="327">
        <f t="shared" si="4"/>
        <v>43</v>
      </c>
      <c r="B47" s="321">
        <f>'고용증대 상시근로자수-2017(장애인적용)'!C47</f>
        <v>0</v>
      </c>
      <c r="C47" s="322" t="str">
        <f>'고용증대 상시근로자수-2017(장애인적용)'!E47</f>
        <v/>
      </c>
      <c r="D47" s="333" t="str">
        <f>IF('고용증대 상시근로자수-2017(장애인적용)'!I47="","",'고용증대 상시근로자수-2017(장애인적용)'!I47)</f>
        <v/>
      </c>
      <c r="E47" s="333" t="str">
        <f>IF('고용증대 상시근로자수-2017(장애인적용)'!J47="","",'고용증대 상시근로자수-2017(장애인적용)'!J47)</f>
        <v/>
      </c>
      <c r="F47" s="323" t="str">
        <f>'고용증대 상시근로자수-2017(장애인적용)'!H47</f>
        <v/>
      </c>
      <c r="G47" s="324">
        <f>'고용증대 상시근로자수-2017(장애인적용)'!W47</f>
        <v>0</v>
      </c>
      <c r="H47" s="313">
        <f>'고용증대 상시근로자수-2017(장애인적용)'!X47</f>
        <v>0</v>
      </c>
      <c r="I47" s="314">
        <f>'고용증대 상시근로자수-2017(장애인적용)'!Z47</f>
        <v>0</v>
      </c>
      <c r="J47" s="312">
        <f>'고용증대 상시근로자수-2017(장애인적용)'!AA47</f>
        <v>0</v>
      </c>
      <c r="K47" s="313">
        <f>'고용증대 상시근로자수-2017(장애인적용)'!AB47</f>
        <v>0</v>
      </c>
      <c r="L47" s="314">
        <f>'고용증대 상시근로자수-2017(장애인적용)'!AD47</f>
        <v>0</v>
      </c>
      <c r="M47" s="312">
        <f>'고용증대 상시근로자수-2017(장애인적용)'!AE47</f>
        <v>0</v>
      </c>
      <c r="N47" s="313">
        <f>'고용증대 상시근로자수-2017(장애인적용)'!AF47</f>
        <v>0</v>
      </c>
      <c r="O47" s="314">
        <f>'고용증대 상시근로자수-2017(장애인적용)'!AH47</f>
        <v>0</v>
      </c>
      <c r="P47" s="312">
        <f>'고용증대 상시근로자수-2017(장애인적용)'!AI47</f>
        <v>0</v>
      </c>
      <c r="Q47" s="313">
        <f>'고용증대 상시근로자수-2017(장애인적용)'!AJ47</f>
        <v>0</v>
      </c>
      <c r="R47" s="314">
        <f>'고용증대 상시근로자수-2017(장애인적용)'!AL47</f>
        <v>0</v>
      </c>
      <c r="S47" s="312">
        <f>'고용증대 상시근로자수-2017(장애인적용)'!AM47</f>
        <v>0</v>
      </c>
      <c r="T47" s="313">
        <f>'고용증대 상시근로자수-2017(장애인적용)'!AN47</f>
        <v>0</v>
      </c>
      <c r="U47" s="314">
        <f>'고용증대 상시근로자수-2017(장애인적용)'!AP47</f>
        <v>0</v>
      </c>
      <c r="V47" s="312">
        <f>'고용증대 상시근로자수-2017(장애인적용)'!AQ47</f>
        <v>0</v>
      </c>
      <c r="W47" s="313">
        <f>'고용증대 상시근로자수-2017(장애인적용)'!AR47</f>
        <v>0</v>
      </c>
      <c r="X47" s="314">
        <f>'고용증대 상시근로자수-2017(장애인적용)'!AT47</f>
        <v>0</v>
      </c>
      <c r="Y47" s="312">
        <f>'고용증대 상시근로자수-2017(장애인적용)'!AU47</f>
        <v>0</v>
      </c>
      <c r="Z47" s="313">
        <f>'고용증대 상시근로자수-2017(장애인적용)'!AV47</f>
        <v>0</v>
      </c>
      <c r="AA47" s="314">
        <f>'고용증대 상시근로자수-2017(장애인적용)'!AX47</f>
        <v>0</v>
      </c>
      <c r="AB47" s="312">
        <f>'고용증대 상시근로자수-2017(장애인적용)'!AY47</f>
        <v>0</v>
      </c>
      <c r="AC47" s="313">
        <f>'고용증대 상시근로자수-2017(장애인적용)'!AZ47</f>
        <v>0</v>
      </c>
      <c r="AD47" s="314">
        <f>'고용증대 상시근로자수-2017(장애인적용)'!BB47</f>
        <v>0</v>
      </c>
      <c r="AE47" s="312">
        <f>'고용증대 상시근로자수-2017(장애인적용)'!BC47</f>
        <v>0</v>
      </c>
      <c r="AF47" s="313">
        <f>'고용증대 상시근로자수-2017(장애인적용)'!BD47</f>
        <v>0</v>
      </c>
      <c r="AG47" s="314">
        <f>'고용증대 상시근로자수-2017(장애인적용)'!BF47</f>
        <v>0</v>
      </c>
      <c r="AH47" s="312">
        <f>'고용증대 상시근로자수-2017(장애인적용)'!BG47</f>
        <v>0</v>
      </c>
      <c r="AI47" s="313">
        <f>'고용증대 상시근로자수-2017(장애인적용)'!BH47</f>
        <v>0</v>
      </c>
      <c r="AJ47" s="314">
        <f>'고용증대 상시근로자수-2017(장애인적용)'!BJ47</f>
        <v>0</v>
      </c>
      <c r="AK47" s="312">
        <f>'고용증대 상시근로자수-2017(장애인적용)'!BK47</f>
        <v>0</v>
      </c>
      <c r="AL47" s="313">
        <f>'고용증대 상시근로자수-2017(장애인적용)'!BL47</f>
        <v>0</v>
      </c>
      <c r="AM47" s="314">
        <f>'고용증대 상시근로자수-2017(장애인적용)'!BN47</f>
        <v>0</v>
      </c>
      <c r="AN47" s="312">
        <f>'고용증대 상시근로자수-2017(장애인적용)'!BO47</f>
        <v>0</v>
      </c>
      <c r="AO47" s="313">
        <f>'고용증대 상시근로자수-2017(장애인적용)'!BP47</f>
        <v>0</v>
      </c>
      <c r="AP47" s="314">
        <f>'고용증대 상시근로자수-2017(장애인적용)'!BR47</f>
        <v>0</v>
      </c>
      <c r="AQ47" s="335">
        <f t="shared" si="0"/>
        <v>0</v>
      </c>
      <c r="AR47" s="336">
        <f t="shared" si="1"/>
        <v>0</v>
      </c>
      <c r="AS47" s="342">
        <f>'고용증대 상시근로자수-2017(장애인적용)'!CF47</f>
        <v>0</v>
      </c>
      <c r="AT47" s="343">
        <f>'고용증대 상시근로자수-2017(장애인적용)'!CG47</f>
        <v>0</v>
      </c>
      <c r="AU47" s="340">
        <f t="shared" si="2"/>
        <v>0</v>
      </c>
    </row>
    <row r="48" spans="1:47" hidden="1">
      <c r="A48" s="327">
        <f t="shared" si="4"/>
        <v>44</v>
      </c>
      <c r="B48" s="321">
        <f>'고용증대 상시근로자수-2017(장애인적용)'!C48</f>
        <v>0</v>
      </c>
      <c r="C48" s="322" t="str">
        <f>'고용증대 상시근로자수-2017(장애인적용)'!E48</f>
        <v/>
      </c>
      <c r="D48" s="333" t="str">
        <f>IF('고용증대 상시근로자수-2017(장애인적용)'!I48="","",'고용증대 상시근로자수-2017(장애인적용)'!I48)</f>
        <v/>
      </c>
      <c r="E48" s="333" t="str">
        <f>IF('고용증대 상시근로자수-2017(장애인적용)'!J48="","",'고용증대 상시근로자수-2017(장애인적용)'!J48)</f>
        <v/>
      </c>
      <c r="F48" s="323" t="str">
        <f>'고용증대 상시근로자수-2017(장애인적용)'!H48</f>
        <v/>
      </c>
      <c r="G48" s="324">
        <f>'고용증대 상시근로자수-2017(장애인적용)'!W48</f>
        <v>0</v>
      </c>
      <c r="H48" s="313">
        <f>'고용증대 상시근로자수-2017(장애인적용)'!X48</f>
        <v>0</v>
      </c>
      <c r="I48" s="314">
        <f>'고용증대 상시근로자수-2017(장애인적용)'!Z48</f>
        <v>0</v>
      </c>
      <c r="J48" s="312">
        <f>'고용증대 상시근로자수-2017(장애인적용)'!AA48</f>
        <v>0</v>
      </c>
      <c r="K48" s="313">
        <f>'고용증대 상시근로자수-2017(장애인적용)'!AB48</f>
        <v>0</v>
      </c>
      <c r="L48" s="314">
        <f>'고용증대 상시근로자수-2017(장애인적용)'!AD48</f>
        <v>0</v>
      </c>
      <c r="M48" s="312">
        <f>'고용증대 상시근로자수-2017(장애인적용)'!AE48</f>
        <v>0</v>
      </c>
      <c r="N48" s="313">
        <f>'고용증대 상시근로자수-2017(장애인적용)'!AF48</f>
        <v>0</v>
      </c>
      <c r="O48" s="314">
        <f>'고용증대 상시근로자수-2017(장애인적용)'!AH48</f>
        <v>0</v>
      </c>
      <c r="P48" s="312">
        <f>'고용증대 상시근로자수-2017(장애인적용)'!AI48</f>
        <v>0</v>
      </c>
      <c r="Q48" s="313">
        <f>'고용증대 상시근로자수-2017(장애인적용)'!AJ48</f>
        <v>0</v>
      </c>
      <c r="R48" s="314">
        <f>'고용증대 상시근로자수-2017(장애인적용)'!AL48</f>
        <v>0</v>
      </c>
      <c r="S48" s="312">
        <f>'고용증대 상시근로자수-2017(장애인적용)'!AM48</f>
        <v>0</v>
      </c>
      <c r="T48" s="313">
        <f>'고용증대 상시근로자수-2017(장애인적용)'!AN48</f>
        <v>0</v>
      </c>
      <c r="U48" s="314">
        <f>'고용증대 상시근로자수-2017(장애인적용)'!AP48</f>
        <v>0</v>
      </c>
      <c r="V48" s="312">
        <f>'고용증대 상시근로자수-2017(장애인적용)'!AQ48</f>
        <v>0</v>
      </c>
      <c r="W48" s="313">
        <f>'고용증대 상시근로자수-2017(장애인적용)'!AR48</f>
        <v>0</v>
      </c>
      <c r="X48" s="314">
        <f>'고용증대 상시근로자수-2017(장애인적용)'!AT48</f>
        <v>0</v>
      </c>
      <c r="Y48" s="312">
        <f>'고용증대 상시근로자수-2017(장애인적용)'!AU48</f>
        <v>0</v>
      </c>
      <c r="Z48" s="313">
        <f>'고용증대 상시근로자수-2017(장애인적용)'!AV48</f>
        <v>0</v>
      </c>
      <c r="AA48" s="314">
        <f>'고용증대 상시근로자수-2017(장애인적용)'!AX48</f>
        <v>0</v>
      </c>
      <c r="AB48" s="312">
        <f>'고용증대 상시근로자수-2017(장애인적용)'!AY48</f>
        <v>0</v>
      </c>
      <c r="AC48" s="313">
        <f>'고용증대 상시근로자수-2017(장애인적용)'!AZ48</f>
        <v>0</v>
      </c>
      <c r="AD48" s="314">
        <f>'고용증대 상시근로자수-2017(장애인적용)'!BB48</f>
        <v>0</v>
      </c>
      <c r="AE48" s="312">
        <f>'고용증대 상시근로자수-2017(장애인적용)'!BC48</f>
        <v>0</v>
      </c>
      <c r="AF48" s="313">
        <f>'고용증대 상시근로자수-2017(장애인적용)'!BD48</f>
        <v>0</v>
      </c>
      <c r="AG48" s="314">
        <f>'고용증대 상시근로자수-2017(장애인적용)'!BF48</f>
        <v>0</v>
      </c>
      <c r="AH48" s="312">
        <f>'고용증대 상시근로자수-2017(장애인적용)'!BG48</f>
        <v>0</v>
      </c>
      <c r="AI48" s="313">
        <f>'고용증대 상시근로자수-2017(장애인적용)'!BH48</f>
        <v>0</v>
      </c>
      <c r="AJ48" s="314">
        <f>'고용증대 상시근로자수-2017(장애인적용)'!BJ48</f>
        <v>0</v>
      </c>
      <c r="AK48" s="312">
        <f>'고용증대 상시근로자수-2017(장애인적용)'!BK48</f>
        <v>0</v>
      </c>
      <c r="AL48" s="313">
        <f>'고용증대 상시근로자수-2017(장애인적용)'!BL48</f>
        <v>0</v>
      </c>
      <c r="AM48" s="314">
        <f>'고용증대 상시근로자수-2017(장애인적용)'!BN48</f>
        <v>0</v>
      </c>
      <c r="AN48" s="312">
        <f>'고용증대 상시근로자수-2017(장애인적용)'!BO48</f>
        <v>0</v>
      </c>
      <c r="AO48" s="313">
        <f>'고용증대 상시근로자수-2017(장애인적용)'!BP48</f>
        <v>0</v>
      </c>
      <c r="AP48" s="314">
        <f>'고용증대 상시근로자수-2017(장애인적용)'!BR48</f>
        <v>0</v>
      </c>
      <c r="AQ48" s="335">
        <f t="shared" si="0"/>
        <v>0</v>
      </c>
      <c r="AR48" s="336">
        <f t="shared" si="1"/>
        <v>0</v>
      </c>
      <c r="AS48" s="342">
        <f>'고용증대 상시근로자수-2017(장애인적용)'!CF48</f>
        <v>0</v>
      </c>
      <c r="AT48" s="343">
        <f>'고용증대 상시근로자수-2017(장애인적용)'!CG48</f>
        <v>0</v>
      </c>
      <c r="AU48" s="340">
        <f t="shared" si="2"/>
        <v>0</v>
      </c>
    </row>
    <row r="49" spans="1:47" hidden="1">
      <c r="A49" s="327">
        <f t="shared" si="4"/>
        <v>45</v>
      </c>
      <c r="B49" s="321">
        <f>'고용증대 상시근로자수-2017(장애인적용)'!C49</f>
        <v>0</v>
      </c>
      <c r="C49" s="322" t="str">
        <f>'고용증대 상시근로자수-2017(장애인적용)'!E49</f>
        <v/>
      </c>
      <c r="D49" s="333" t="str">
        <f>IF('고용증대 상시근로자수-2017(장애인적용)'!I49="","",'고용증대 상시근로자수-2017(장애인적용)'!I49)</f>
        <v/>
      </c>
      <c r="E49" s="333" t="str">
        <f>IF('고용증대 상시근로자수-2017(장애인적용)'!J49="","",'고용증대 상시근로자수-2017(장애인적용)'!J49)</f>
        <v/>
      </c>
      <c r="F49" s="323" t="str">
        <f>'고용증대 상시근로자수-2017(장애인적용)'!H49</f>
        <v/>
      </c>
      <c r="G49" s="324">
        <f>'고용증대 상시근로자수-2017(장애인적용)'!W49</f>
        <v>0</v>
      </c>
      <c r="H49" s="313">
        <f>'고용증대 상시근로자수-2017(장애인적용)'!X49</f>
        <v>0</v>
      </c>
      <c r="I49" s="314">
        <f>'고용증대 상시근로자수-2017(장애인적용)'!Z49</f>
        <v>0</v>
      </c>
      <c r="J49" s="312">
        <f>'고용증대 상시근로자수-2017(장애인적용)'!AA49</f>
        <v>0</v>
      </c>
      <c r="K49" s="313">
        <f>'고용증대 상시근로자수-2017(장애인적용)'!AB49</f>
        <v>0</v>
      </c>
      <c r="L49" s="314">
        <f>'고용증대 상시근로자수-2017(장애인적용)'!AD49</f>
        <v>0</v>
      </c>
      <c r="M49" s="312">
        <f>'고용증대 상시근로자수-2017(장애인적용)'!AE49</f>
        <v>0</v>
      </c>
      <c r="N49" s="313">
        <f>'고용증대 상시근로자수-2017(장애인적용)'!AF49</f>
        <v>0</v>
      </c>
      <c r="O49" s="314">
        <f>'고용증대 상시근로자수-2017(장애인적용)'!AH49</f>
        <v>0</v>
      </c>
      <c r="P49" s="312">
        <f>'고용증대 상시근로자수-2017(장애인적용)'!AI49</f>
        <v>0</v>
      </c>
      <c r="Q49" s="313">
        <f>'고용증대 상시근로자수-2017(장애인적용)'!AJ49</f>
        <v>0</v>
      </c>
      <c r="R49" s="314">
        <f>'고용증대 상시근로자수-2017(장애인적용)'!AL49</f>
        <v>0</v>
      </c>
      <c r="S49" s="312">
        <f>'고용증대 상시근로자수-2017(장애인적용)'!AM49</f>
        <v>0</v>
      </c>
      <c r="T49" s="313">
        <f>'고용증대 상시근로자수-2017(장애인적용)'!AN49</f>
        <v>0</v>
      </c>
      <c r="U49" s="314">
        <f>'고용증대 상시근로자수-2017(장애인적용)'!AP49</f>
        <v>0</v>
      </c>
      <c r="V49" s="312">
        <f>'고용증대 상시근로자수-2017(장애인적용)'!AQ49</f>
        <v>0</v>
      </c>
      <c r="W49" s="313">
        <f>'고용증대 상시근로자수-2017(장애인적용)'!AR49</f>
        <v>0</v>
      </c>
      <c r="X49" s="314">
        <f>'고용증대 상시근로자수-2017(장애인적용)'!AT49</f>
        <v>0</v>
      </c>
      <c r="Y49" s="312">
        <f>'고용증대 상시근로자수-2017(장애인적용)'!AU49</f>
        <v>0</v>
      </c>
      <c r="Z49" s="313">
        <f>'고용증대 상시근로자수-2017(장애인적용)'!AV49</f>
        <v>0</v>
      </c>
      <c r="AA49" s="314">
        <f>'고용증대 상시근로자수-2017(장애인적용)'!AX49</f>
        <v>0</v>
      </c>
      <c r="AB49" s="312">
        <f>'고용증대 상시근로자수-2017(장애인적용)'!AY49</f>
        <v>0</v>
      </c>
      <c r="AC49" s="313">
        <f>'고용증대 상시근로자수-2017(장애인적용)'!AZ49</f>
        <v>0</v>
      </c>
      <c r="AD49" s="314">
        <f>'고용증대 상시근로자수-2017(장애인적용)'!BB49</f>
        <v>0</v>
      </c>
      <c r="AE49" s="312">
        <f>'고용증대 상시근로자수-2017(장애인적용)'!BC49</f>
        <v>0</v>
      </c>
      <c r="AF49" s="313">
        <f>'고용증대 상시근로자수-2017(장애인적용)'!BD49</f>
        <v>0</v>
      </c>
      <c r="AG49" s="314">
        <f>'고용증대 상시근로자수-2017(장애인적용)'!BF49</f>
        <v>0</v>
      </c>
      <c r="AH49" s="312">
        <f>'고용증대 상시근로자수-2017(장애인적용)'!BG49</f>
        <v>0</v>
      </c>
      <c r="AI49" s="313">
        <f>'고용증대 상시근로자수-2017(장애인적용)'!BH49</f>
        <v>0</v>
      </c>
      <c r="AJ49" s="314">
        <f>'고용증대 상시근로자수-2017(장애인적용)'!BJ49</f>
        <v>0</v>
      </c>
      <c r="AK49" s="312">
        <f>'고용증대 상시근로자수-2017(장애인적용)'!BK49</f>
        <v>0</v>
      </c>
      <c r="AL49" s="313">
        <f>'고용증대 상시근로자수-2017(장애인적용)'!BL49</f>
        <v>0</v>
      </c>
      <c r="AM49" s="314">
        <f>'고용증대 상시근로자수-2017(장애인적용)'!BN49</f>
        <v>0</v>
      </c>
      <c r="AN49" s="312">
        <f>'고용증대 상시근로자수-2017(장애인적용)'!BO49</f>
        <v>0</v>
      </c>
      <c r="AO49" s="313">
        <f>'고용증대 상시근로자수-2017(장애인적용)'!BP49</f>
        <v>0</v>
      </c>
      <c r="AP49" s="314">
        <f>'고용증대 상시근로자수-2017(장애인적용)'!BR49</f>
        <v>0</v>
      </c>
      <c r="AQ49" s="335">
        <f t="shared" si="0"/>
        <v>0</v>
      </c>
      <c r="AR49" s="336">
        <f t="shared" si="1"/>
        <v>0</v>
      </c>
      <c r="AS49" s="342">
        <f>'고용증대 상시근로자수-2017(장애인적용)'!CF49</f>
        <v>0</v>
      </c>
      <c r="AT49" s="343">
        <f>'고용증대 상시근로자수-2017(장애인적용)'!CG49</f>
        <v>0</v>
      </c>
      <c r="AU49" s="340">
        <f t="shared" si="2"/>
        <v>0</v>
      </c>
    </row>
    <row r="50" spans="1:47" hidden="1">
      <c r="A50" s="327">
        <f t="shared" si="4"/>
        <v>46</v>
      </c>
      <c r="B50" s="321">
        <f>'고용증대 상시근로자수-2017(장애인적용)'!C50</f>
        <v>0</v>
      </c>
      <c r="C50" s="322" t="str">
        <f>'고용증대 상시근로자수-2017(장애인적용)'!E50</f>
        <v/>
      </c>
      <c r="D50" s="333" t="str">
        <f>IF('고용증대 상시근로자수-2017(장애인적용)'!I50="","",'고용증대 상시근로자수-2017(장애인적용)'!I50)</f>
        <v/>
      </c>
      <c r="E50" s="333" t="str">
        <f>IF('고용증대 상시근로자수-2017(장애인적용)'!J50="","",'고용증대 상시근로자수-2017(장애인적용)'!J50)</f>
        <v/>
      </c>
      <c r="F50" s="323" t="str">
        <f>'고용증대 상시근로자수-2017(장애인적용)'!H50</f>
        <v/>
      </c>
      <c r="G50" s="324">
        <f>'고용증대 상시근로자수-2017(장애인적용)'!W50</f>
        <v>0</v>
      </c>
      <c r="H50" s="313">
        <f>'고용증대 상시근로자수-2017(장애인적용)'!X50</f>
        <v>0</v>
      </c>
      <c r="I50" s="314">
        <f>'고용증대 상시근로자수-2017(장애인적용)'!Z50</f>
        <v>0</v>
      </c>
      <c r="J50" s="312">
        <f>'고용증대 상시근로자수-2017(장애인적용)'!AA50</f>
        <v>0</v>
      </c>
      <c r="K50" s="313">
        <f>'고용증대 상시근로자수-2017(장애인적용)'!AB50</f>
        <v>0</v>
      </c>
      <c r="L50" s="314">
        <f>'고용증대 상시근로자수-2017(장애인적용)'!AD50</f>
        <v>0</v>
      </c>
      <c r="M50" s="312">
        <f>'고용증대 상시근로자수-2017(장애인적용)'!AE50</f>
        <v>0</v>
      </c>
      <c r="N50" s="313">
        <f>'고용증대 상시근로자수-2017(장애인적용)'!AF50</f>
        <v>0</v>
      </c>
      <c r="O50" s="314">
        <f>'고용증대 상시근로자수-2017(장애인적용)'!AH50</f>
        <v>0</v>
      </c>
      <c r="P50" s="312">
        <f>'고용증대 상시근로자수-2017(장애인적용)'!AI50</f>
        <v>0</v>
      </c>
      <c r="Q50" s="313">
        <f>'고용증대 상시근로자수-2017(장애인적용)'!AJ50</f>
        <v>0</v>
      </c>
      <c r="R50" s="314">
        <f>'고용증대 상시근로자수-2017(장애인적용)'!AL50</f>
        <v>0</v>
      </c>
      <c r="S50" s="312">
        <f>'고용증대 상시근로자수-2017(장애인적용)'!AM50</f>
        <v>0</v>
      </c>
      <c r="T50" s="313">
        <f>'고용증대 상시근로자수-2017(장애인적용)'!AN50</f>
        <v>0</v>
      </c>
      <c r="U50" s="314">
        <f>'고용증대 상시근로자수-2017(장애인적용)'!AP50</f>
        <v>0</v>
      </c>
      <c r="V50" s="312">
        <f>'고용증대 상시근로자수-2017(장애인적용)'!AQ50</f>
        <v>0</v>
      </c>
      <c r="W50" s="313">
        <f>'고용증대 상시근로자수-2017(장애인적용)'!AR50</f>
        <v>0</v>
      </c>
      <c r="X50" s="314">
        <f>'고용증대 상시근로자수-2017(장애인적용)'!AT50</f>
        <v>0</v>
      </c>
      <c r="Y50" s="312">
        <f>'고용증대 상시근로자수-2017(장애인적용)'!AU50</f>
        <v>0</v>
      </c>
      <c r="Z50" s="313">
        <f>'고용증대 상시근로자수-2017(장애인적용)'!AV50</f>
        <v>0</v>
      </c>
      <c r="AA50" s="314">
        <f>'고용증대 상시근로자수-2017(장애인적용)'!AX50</f>
        <v>0</v>
      </c>
      <c r="AB50" s="312">
        <f>'고용증대 상시근로자수-2017(장애인적용)'!AY50</f>
        <v>0</v>
      </c>
      <c r="AC50" s="313">
        <f>'고용증대 상시근로자수-2017(장애인적용)'!AZ50</f>
        <v>0</v>
      </c>
      <c r="AD50" s="314">
        <f>'고용증대 상시근로자수-2017(장애인적용)'!BB50</f>
        <v>0</v>
      </c>
      <c r="AE50" s="312">
        <f>'고용증대 상시근로자수-2017(장애인적용)'!BC50</f>
        <v>0</v>
      </c>
      <c r="AF50" s="313">
        <f>'고용증대 상시근로자수-2017(장애인적용)'!BD50</f>
        <v>0</v>
      </c>
      <c r="AG50" s="314">
        <f>'고용증대 상시근로자수-2017(장애인적용)'!BF50</f>
        <v>0</v>
      </c>
      <c r="AH50" s="312">
        <f>'고용증대 상시근로자수-2017(장애인적용)'!BG50</f>
        <v>0</v>
      </c>
      <c r="AI50" s="313">
        <f>'고용증대 상시근로자수-2017(장애인적용)'!BH50</f>
        <v>0</v>
      </c>
      <c r="AJ50" s="314">
        <f>'고용증대 상시근로자수-2017(장애인적용)'!BJ50</f>
        <v>0</v>
      </c>
      <c r="AK50" s="312">
        <f>'고용증대 상시근로자수-2017(장애인적용)'!BK50</f>
        <v>0</v>
      </c>
      <c r="AL50" s="313">
        <f>'고용증대 상시근로자수-2017(장애인적용)'!BL50</f>
        <v>0</v>
      </c>
      <c r="AM50" s="314">
        <f>'고용증대 상시근로자수-2017(장애인적용)'!BN50</f>
        <v>0</v>
      </c>
      <c r="AN50" s="312">
        <f>'고용증대 상시근로자수-2017(장애인적용)'!BO50</f>
        <v>0</v>
      </c>
      <c r="AO50" s="313">
        <f>'고용증대 상시근로자수-2017(장애인적용)'!BP50</f>
        <v>0</v>
      </c>
      <c r="AP50" s="314">
        <f>'고용증대 상시근로자수-2017(장애인적용)'!BR50</f>
        <v>0</v>
      </c>
      <c r="AQ50" s="335">
        <f t="shared" si="0"/>
        <v>0</v>
      </c>
      <c r="AR50" s="336">
        <f t="shared" si="1"/>
        <v>0</v>
      </c>
      <c r="AS50" s="342">
        <f>'고용증대 상시근로자수-2017(장애인적용)'!CF50</f>
        <v>0</v>
      </c>
      <c r="AT50" s="343">
        <f>'고용증대 상시근로자수-2017(장애인적용)'!CG50</f>
        <v>0</v>
      </c>
      <c r="AU50" s="340">
        <f t="shared" si="2"/>
        <v>0</v>
      </c>
    </row>
    <row r="51" spans="1:47" hidden="1">
      <c r="A51" s="327">
        <f t="shared" si="4"/>
        <v>47</v>
      </c>
      <c r="B51" s="321">
        <f>'고용증대 상시근로자수-2017(장애인적용)'!C51</f>
        <v>0</v>
      </c>
      <c r="C51" s="322" t="str">
        <f>'고용증대 상시근로자수-2017(장애인적용)'!E51</f>
        <v/>
      </c>
      <c r="D51" s="333" t="str">
        <f>IF('고용증대 상시근로자수-2017(장애인적용)'!I51="","",'고용증대 상시근로자수-2017(장애인적용)'!I51)</f>
        <v/>
      </c>
      <c r="E51" s="333" t="str">
        <f>IF('고용증대 상시근로자수-2017(장애인적용)'!J51="","",'고용증대 상시근로자수-2017(장애인적용)'!J51)</f>
        <v/>
      </c>
      <c r="F51" s="323" t="str">
        <f>'고용증대 상시근로자수-2017(장애인적용)'!H51</f>
        <v/>
      </c>
      <c r="G51" s="324">
        <f>'고용증대 상시근로자수-2017(장애인적용)'!W51</f>
        <v>0</v>
      </c>
      <c r="H51" s="313">
        <f>'고용증대 상시근로자수-2017(장애인적용)'!X51</f>
        <v>0</v>
      </c>
      <c r="I51" s="314">
        <f>'고용증대 상시근로자수-2017(장애인적용)'!Z51</f>
        <v>0</v>
      </c>
      <c r="J51" s="312">
        <f>'고용증대 상시근로자수-2017(장애인적용)'!AA51</f>
        <v>0</v>
      </c>
      <c r="K51" s="313">
        <f>'고용증대 상시근로자수-2017(장애인적용)'!AB51</f>
        <v>0</v>
      </c>
      <c r="L51" s="314">
        <f>'고용증대 상시근로자수-2017(장애인적용)'!AD51</f>
        <v>0</v>
      </c>
      <c r="M51" s="312">
        <f>'고용증대 상시근로자수-2017(장애인적용)'!AE51</f>
        <v>0</v>
      </c>
      <c r="N51" s="313">
        <f>'고용증대 상시근로자수-2017(장애인적용)'!AF51</f>
        <v>0</v>
      </c>
      <c r="O51" s="314">
        <f>'고용증대 상시근로자수-2017(장애인적용)'!AH51</f>
        <v>0</v>
      </c>
      <c r="P51" s="312">
        <f>'고용증대 상시근로자수-2017(장애인적용)'!AI51</f>
        <v>0</v>
      </c>
      <c r="Q51" s="313">
        <f>'고용증대 상시근로자수-2017(장애인적용)'!AJ51</f>
        <v>0</v>
      </c>
      <c r="R51" s="314">
        <f>'고용증대 상시근로자수-2017(장애인적용)'!AL51</f>
        <v>0</v>
      </c>
      <c r="S51" s="312">
        <f>'고용증대 상시근로자수-2017(장애인적용)'!AM51</f>
        <v>0</v>
      </c>
      <c r="T51" s="313">
        <f>'고용증대 상시근로자수-2017(장애인적용)'!AN51</f>
        <v>0</v>
      </c>
      <c r="U51" s="314">
        <f>'고용증대 상시근로자수-2017(장애인적용)'!AP51</f>
        <v>0</v>
      </c>
      <c r="V51" s="312">
        <f>'고용증대 상시근로자수-2017(장애인적용)'!AQ51</f>
        <v>0</v>
      </c>
      <c r="W51" s="313">
        <f>'고용증대 상시근로자수-2017(장애인적용)'!AR51</f>
        <v>0</v>
      </c>
      <c r="X51" s="314">
        <f>'고용증대 상시근로자수-2017(장애인적용)'!AT51</f>
        <v>0</v>
      </c>
      <c r="Y51" s="312">
        <f>'고용증대 상시근로자수-2017(장애인적용)'!AU51</f>
        <v>0</v>
      </c>
      <c r="Z51" s="313">
        <f>'고용증대 상시근로자수-2017(장애인적용)'!AV51</f>
        <v>0</v>
      </c>
      <c r="AA51" s="314">
        <f>'고용증대 상시근로자수-2017(장애인적용)'!AX51</f>
        <v>0</v>
      </c>
      <c r="AB51" s="312">
        <f>'고용증대 상시근로자수-2017(장애인적용)'!AY51</f>
        <v>0</v>
      </c>
      <c r="AC51" s="313">
        <f>'고용증대 상시근로자수-2017(장애인적용)'!AZ51</f>
        <v>0</v>
      </c>
      <c r="AD51" s="314">
        <f>'고용증대 상시근로자수-2017(장애인적용)'!BB51</f>
        <v>0</v>
      </c>
      <c r="AE51" s="312">
        <f>'고용증대 상시근로자수-2017(장애인적용)'!BC51</f>
        <v>0</v>
      </c>
      <c r="AF51" s="313">
        <f>'고용증대 상시근로자수-2017(장애인적용)'!BD51</f>
        <v>0</v>
      </c>
      <c r="AG51" s="314">
        <f>'고용증대 상시근로자수-2017(장애인적용)'!BF51</f>
        <v>0</v>
      </c>
      <c r="AH51" s="312">
        <f>'고용증대 상시근로자수-2017(장애인적용)'!BG51</f>
        <v>0</v>
      </c>
      <c r="AI51" s="313">
        <f>'고용증대 상시근로자수-2017(장애인적용)'!BH51</f>
        <v>0</v>
      </c>
      <c r="AJ51" s="314">
        <f>'고용증대 상시근로자수-2017(장애인적용)'!BJ51</f>
        <v>0</v>
      </c>
      <c r="AK51" s="312">
        <f>'고용증대 상시근로자수-2017(장애인적용)'!BK51</f>
        <v>0</v>
      </c>
      <c r="AL51" s="313">
        <f>'고용증대 상시근로자수-2017(장애인적용)'!BL51</f>
        <v>0</v>
      </c>
      <c r="AM51" s="314">
        <f>'고용증대 상시근로자수-2017(장애인적용)'!BN51</f>
        <v>0</v>
      </c>
      <c r="AN51" s="312">
        <f>'고용증대 상시근로자수-2017(장애인적용)'!BO51</f>
        <v>0</v>
      </c>
      <c r="AO51" s="313">
        <f>'고용증대 상시근로자수-2017(장애인적용)'!BP51</f>
        <v>0</v>
      </c>
      <c r="AP51" s="314">
        <f>'고용증대 상시근로자수-2017(장애인적용)'!BR51</f>
        <v>0</v>
      </c>
      <c r="AQ51" s="335">
        <f t="shared" si="0"/>
        <v>0</v>
      </c>
      <c r="AR51" s="336">
        <f t="shared" si="1"/>
        <v>0</v>
      </c>
      <c r="AS51" s="342">
        <f>'고용증대 상시근로자수-2017(장애인적용)'!CF51</f>
        <v>0</v>
      </c>
      <c r="AT51" s="343">
        <f>'고용증대 상시근로자수-2017(장애인적용)'!CG51</f>
        <v>0</v>
      </c>
      <c r="AU51" s="340">
        <f t="shared" si="2"/>
        <v>0</v>
      </c>
    </row>
    <row r="52" spans="1:47" hidden="1">
      <c r="A52" s="327">
        <f t="shared" si="4"/>
        <v>48</v>
      </c>
      <c r="B52" s="321">
        <f>'고용증대 상시근로자수-2017(장애인적용)'!C52</f>
        <v>0</v>
      </c>
      <c r="C52" s="322" t="str">
        <f>'고용증대 상시근로자수-2017(장애인적용)'!E52</f>
        <v/>
      </c>
      <c r="D52" s="333" t="str">
        <f>IF('고용증대 상시근로자수-2017(장애인적용)'!I52="","",'고용증대 상시근로자수-2017(장애인적용)'!I52)</f>
        <v/>
      </c>
      <c r="E52" s="333" t="str">
        <f>IF('고용증대 상시근로자수-2017(장애인적용)'!J52="","",'고용증대 상시근로자수-2017(장애인적용)'!J52)</f>
        <v/>
      </c>
      <c r="F52" s="323" t="str">
        <f>'고용증대 상시근로자수-2017(장애인적용)'!H52</f>
        <v/>
      </c>
      <c r="G52" s="324">
        <f>'고용증대 상시근로자수-2017(장애인적용)'!W52</f>
        <v>0</v>
      </c>
      <c r="H52" s="313">
        <f>'고용증대 상시근로자수-2017(장애인적용)'!X52</f>
        <v>0</v>
      </c>
      <c r="I52" s="314">
        <f>'고용증대 상시근로자수-2017(장애인적용)'!Z52</f>
        <v>0</v>
      </c>
      <c r="J52" s="312">
        <f>'고용증대 상시근로자수-2017(장애인적용)'!AA52</f>
        <v>0</v>
      </c>
      <c r="K52" s="313">
        <f>'고용증대 상시근로자수-2017(장애인적용)'!AB52</f>
        <v>0</v>
      </c>
      <c r="L52" s="314">
        <f>'고용증대 상시근로자수-2017(장애인적용)'!AD52</f>
        <v>0</v>
      </c>
      <c r="M52" s="312">
        <f>'고용증대 상시근로자수-2017(장애인적용)'!AE52</f>
        <v>0</v>
      </c>
      <c r="N52" s="313">
        <f>'고용증대 상시근로자수-2017(장애인적용)'!AF52</f>
        <v>0</v>
      </c>
      <c r="O52" s="314">
        <f>'고용증대 상시근로자수-2017(장애인적용)'!AH52</f>
        <v>0</v>
      </c>
      <c r="P52" s="312">
        <f>'고용증대 상시근로자수-2017(장애인적용)'!AI52</f>
        <v>0</v>
      </c>
      <c r="Q52" s="313">
        <f>'고용증대 상시근로자수-2017(장애인적용)'!AJ52</f>
        <v>0</v>
      </c>
      <c r="R52" s="314">
        <f>'고용증대 상시근로자수-2017(장애인적용)'!AL52</f>
        <v>0</v>
      </c>
      <c r="S52" s="312">
        <f>'고용증대 상시근로자수-2017(장애인적용)'!AM52</f>
        <v>0</v>
      </c>
      <c r="T52" s="313">
        <f>'고용증대 상시근로자수-2017(장애인적용)'!AN52</f>
        <v>0</v>
      </c>
      <c r="U52" s="314">
        <f>'고용증대 상시근로자수-2017(장애인적용)'!AP52</f>
        <v>0</v>
      </c>
      <c r="V52" s="312">
        <f>'고용증대 상시근로자수-2017(장애인적용)'!AQ52</f>
        <v>0</v>
      </c>
      <c r="W52" s="313">
        <f>'고용증대 상시근로자수-2017(장애인적용)'!AR52</f>
        <v>0</v>
      </c>
      <c r="X52" s="314">
        <f>'고용증대 상시근로자수-2017(장애인적용)'!AT52</f>
        <v>0</v>
      </c>
      <c r="Y52" s="312">
        <f>'고용증대 상시근로자수-2017(장애인적용)'!AU52</f>
        <v>0</v>
      </c>
      <c r="Z52" s="313">
        <f>'고용증대 상시근로자수-2017(장애인적용)'!AV52</f>
        <v>0</v>
      </c>
      <c r="AA52" s="314">
        <f>'고용증대 상시근로자수-2017(장애인적용)'!AX52</f>
        <v>0</v>
      </c>
      <c r="AB52" s="312">
        <f>'고용증대 상시근로자수-2017(장애인적용)'!AY52</f>
        <v>0</v>
      </c>
      <c r="AC52" s="313">
        <f>'고용증대 상시근로자수-2017(장애인적용)'!AZ52</f>
        <v>0</v>
      </c>
      <c r="AD52" s="314">
        <f>'고용증대 상시근로자수-2017(장애인적용)'!BB52</f>
        <v>0</v>
      </c>
      <c r="AE52" s="312">
        <f>'고용증대 상시근로자수-2017(장애인적용)'!BC52</f>
        <v>0</v>
      </c>
      <c r="AF52" s="313">
        <f>'고용증대 상시근로자수-2017(장애인적용)'!BD52</f>
        <v>0</v>
      </c>
      <c r="AG52" s="314">
        <f>'고용증대 상시근로자수-2017(장애인적용)'!BF52</f>
        <v>0</v>
      </c>
      <c r="AH52" s="312">
        <f>'고용증대 상시근로자수-2017(장애인적용)'!BG52</f>
        <v>0</v>
      </c>
      <c r="AI52" s="313">
        <f>'고용증대 상시근로자수-2017(장애인적용)'!BH52</f>
        <v>0</v>
      </c>
      <c r="AJ52" s="314">
        <f>'고용증대 상시근로자수-2017(장애인적용)'!BJ52</f>
        <v>0</v>
      </c>
      <c r="AK52" s="312">
        <f>'고용증대 상시근로자수-2017(장애인적용)'!BK52</f>
        <v>0</v>
      </c>
      <c r="AL52" s="313">
        <f>'고용증대 상시근로자수-2017(장애인적용)'!BL52</f>
        <v>0</v>
      </c>
      <c r="AM52" s="314">
        <f>'고용증대 상시근로자수-2017(장애인적용)'!BN52</f>
        <v>0</v>
      </c>
      <c r="AN52" s="312">
        <f>'고용증대 상시근로자수-2017(장애인적용)'!BO52</f>
        <v>0</v>
      </c>
      <c r="AO52" s="313">
        <f>'고용증대 상시근로자수-2017(장애인적용)'!BP52</f>
        <v>0</v>
      </c>
      <c r="AP52" s="314">
        <f>'고용증대 상시근로자수-2017(장애인적용)'!BR52</f>
        <v>0</v>
      </c>
      <c r="AQ52" s="335">
        <f t="shared" si="0"/>
        <v>0</v>
      </c>
      <c r="AR52" s="336">
        <f t="shared" si="1"/>
        <v>0</v>
      </c>
      <c r="AS52" s="342">
        <f>'고용증대 상시근로자수-2017(장애인적용)'!CF52</f>
        <v>0</v>
      </c>
      <c r="AT52" s="343">
        <f>'고용증대 상시근로자수-2017(장애인적용)'!CG52</f>
        <v>0</v>
      </c>
      <c r="AU52" s="340">
        <f t="shared" si="2"/>
        <v>0</v>
      </c>
    </row>
    <row r="53" spans="1:47" hidden="1">
      <c r="A53" s="327">
        <f t="shared" si="4"/>
        <v>49</v>
      </c>
      <c r="B53" s="321">
        <f>'고용증대 상시근로자수-2017(장애인적용)'!C53</f>
        <v>0</v>
      </c>
      <c r="C53" s="322" t="str">
        <f>'고용증대 상시근로자수-2017(장애인적용)'!E53</f>
        <v/>
      </c>
      <c r="D53" s="333" t="str">
        <f>IF('고용증대 상시근로자수-2017(장애인적용)'!I53="","",'고용증대 상시근로자수-2017(장애인적용)'!I53)</f>
        <v/>
      </c>
      <c r="E53" s="333" t="str">
        <f>IF('고용증대 상시근로자수-2017(장애인적용)'!J53="","",'고용증대 상시근로자수-2017(장애인적용)'!J53)</f>
        <v/>
      </c>
      <c r="F53" s="323" t="str">
        <f>'고용증대 상시근로자수-2017(장애인적용)'!H53</f>
        <v/>
      </c>
      <c r="G53" s="324">
        <f>'고용증대 상시근로자수-2017(장애인적용)'!W53</f>
        <v>0</v>
      </c>
      <c r="H53" s="313">
        <f>'고용증대 상시근로자수-2017(장애인적용)'!X53</f>
        <v>0</v>
      </c>
      <c r="I53" s="314">
        <f>'고용증대 상시근로자수-2017(장애인적용)'!Z53</f>
        <v>0</v>
      </c>
      <c r="J53" s="312">
        <f>'고용증대 상시근로자수-2017(장애인적용)'!AA53</f>
        <v>0</v>
      </c>
      <c r="K53" s="313">
        <f>'고용증대 상시근로자수-2017(장애인적용)'!AB53</f>
        <v>0</v>
      </c>
      <c r="L53" s="314">
        <f>'고용증대 상시근로자수-2017(장애인적용)'!AD53</f>
        <v>0</v>
      </c>
      <c r="M53" s="312">
        <f>'고용증대 상시근로자수-2017(장애인적용)'!AE53</f>
        <v>0</v>
      </c>
      <c r="N53" s="313">
        <f>'고용증대 상시근로자수-2017(장애인적용)'!AF53</f>
        <v>0</v>
      </c>
      <c r="O53" s="314">
        <f>'고용증대 상시근로자수-2017(장애인적용)'!AH53</f>
        <v>0</v>
      </c>
      <c r="P53" s="312">
        <f>'고용증대 상시근로자수-2017(장애인적용)'!AI53</f>
        <v>0</v>
      </c>
      <c r="Q53" s="313">
        <f>'고용증대 상시근로자수-2017(장애인적용)'!AJ53</f>
        <v>0</v>
      </c>
      <c r="R53" s="314">
        <f>'고용증대 상시근로자수-2017(장애인적용)'!AL53</f>
        <v>0</v>
      </c>
      <c r="S53" s="312">
        <f>'고용증대 상시근로자수-2017(장애인적용)'!AM53</f>
        <v>0</v>
      </c>
      <c r="T53" s="313">
        <f>'고용증대 상시근로자수-2017(장애인적용)'!AN53</f>
        <v>0</v>
      </c>
      <c r="U53" s="314">
        <f>'고용증대 상시근로자수-2017(장애인적용)'!AP53</f>
        <v>0</v>
      </c>
      <c r="V53" s="312">
        <f>'고용증대 상시근로자수-2017(장애인적용)'!AQ53</f>
        <v>0</v>
      </c>
      <c r="W53" s="313">
        <f>'고용증대 상시근로자수-2017(장애인적용)'!AR53</f>
        <v>0</v>
      </c>
      <c r="X53" s="314">
        <f>'고용증대 상시근로자수-2017(장애인적용)'!AT53</f>
        <v>0</v>
      </c>
      <c r="Y53" s="312">
        <f>'고용증대 상시근로자수-2017(장애인적용)'!AU53</f>
        <v>0</v>
      </c>
      <c r="Z53" s="313">
        <f>'고용증대 상시근로자수-2017(장애인적용)'!AV53</f>
        <v>0</v>
      </c>
      <c r="AA53" s="314">
        <f>'고용증대 상시근로자수-2017(장애인적용)'!AX53</f>
        <v>0</v>
      </c>
      <c r="AB53" s="312">
        <f>'고용증대 상시근로자수-2017(장애인적용)'!AY53</f>
        <v>0</v>
      </c>
      <c r="AC53" s="313">
        <f>'고용증대 상시근로자수-2017(장애인적용)'!AZ53</f>
        <v>0</v>
      </c>
      <c r="AD53" s="314">
        <f>'고용증대 상시근로자수-2017(장애인적용)'!BB53</f>
        <v>0</v>
      </c>
      <c r="AE53" s="312">
        <f>'고용증대 상시근로자수-2017(장애인적용)'!BC53</f>
        <v>0</v>
      </c>
      <c r="AF53" s="313">
        <f>'고용증대 상시근로자수-2017(장애인적용)'!BD53</f>
        <v>0</v>
      </c>
      <c r="AG53" s="314">
        <f>'고용증대 상시근로자수-2017(장애인적용)'!BF53</f>
        <v>0</v>
      </c>
      <c r="AH53" s="312">
        <f>'고용증대 상시근로자수-2017(장애인적용)'!BG53</f>
        <v>0</v>
      </c>
      <c r="AI53" s="313">
        <f>'고용증대 상시근로자수-2017(장애인적용)'!BH53</f>
        <v>0</v>
      </c>
      <c r="AJ53" s="314">
        <f>'고용증대 상시근로자수-2017(장애인적용)'!BJ53</f>
        <v>0</v>
      </c>
      <c r="AK53" s="312">
        <f>'고용증대 상시근로자수-2017(장애인적용)'!BK53</f>
        <v>0</v>
      </c>
      <c r="AL53" s="313">
        <f>'고용증대 상시근로자수-2017(장애인적용)'!BL53</f>
        <v>0</v>
      </c>
      <c r="AM53" s="314">
        <f>'고용증대 상시근로자수-2017(장애인적용)'!BN53</f>
        <v>0</v>
      </c>
      <c r="AN53" s="312">
        <f>'고용증대 상시근로자수-2017(장애인적용)'!BO53</f>
        <v>0</v>
      </c>
      <c r="AO53" s="313">
        <f>'고용증대 상시근로자수-2017(장애인적용)'!BP53</f>
        <v>0</v>
      </c>
      <c r="AP53" s="314">
        <f>'고용증대 상시근로자수-2017(장애인적용)'!BR53</f>
        <v>0</v>
      </c>
      <c r="AQ53" s="335">
        <f t="shared" si="0"/>
        <v>0</v>
      </c>
      <c r="AR53" s="336">
        <f t="shared" si="1"/>
        <v>0</v>
      </c>
      <c r="AS53" s="342">
        <f>'고용증대 상시근로자수-2017(장애인적용)'!CF53</f>
        <v>0</v>
      </c>
      <c r="AT53" s="343">
        <f>'고용증대 상시근로자수-2017(장애인적용)'!CG53</f>
        <v>0</v>
      </c>
      <c r="AU53" s="340">
        <f t="shared" si="2"/>
        <v>0</v>
      </c>
    </row>
    <row r="54" spans="1:47" hidden="1">
      <c r="A54" s="327">
        <f t="shared" si="4"/>
        <v>50</v>
      </c>
      <c r="B54" s="321">
        <f>'고용증대 상시근로자수-2017(장애인적용)'!C54</f>
        <v>0</v>
      </c>
      <c r="C54" s="322" t="str">
        <f>'고용증대 상시근로자수-2017(장애인적용)'!E54</f>
        <v/>
      </c>
      <c r="D54" s="333" t="str">
        <f>IF('고용증대 상시근로자수-2017(장애인적용)'!I54="","",'고용증대 상시근로자수-2017(장애인적용)'!I54)</f>
        <v/>
      </c>
      <c r="E54" s="333" t="str">
        <f>IF('고용증대 상시근로자수-2017(장애인적용)'!J54="","",'고용증대 상시근로자수-2017(장애인적용)'!J54)</f>
        <v/>
      </c>
      <c r="F54" s="323" t="str">
        <f>'고용증대 상시근로자수-2017(장애인적용)'!H54</f>
        <v/>
      </c>
      <c r="G54" s="324">
        <f>'고용증대 상시근로자수-2017(장애인적용)'!W54</f>
        <v>0</v>
      </c>
      <c r="H54" s="313">
        <f>'고용증대 상시근로자수-2017(장애인적용)'!X54</f>
        <v>0</v>
      </c>
      <c r="I54" s="314">
        <f>'고용증대 상시근로자수-2017(장애인적용)'!Z54</f>
        <v>0</v>
      </c>
      <c r="J54" s="312">
        <f>'고용증대 상시근로자수-2017(장애인적용)'!AA54</f>
        <v>0</v>
      </c>
      <c r="K54" s="313">
        <f>'고용증대 상시근로자수-2017(장애인적용)'!AB54</f>
        <v>0</v>
      </c>
      <c r="L54" s="314">
        <f>'고용증대 상시근로자수-2017(장애인적용)'!AD54</f>
        <v>0</v>
      </c>
      <c r="M54" s="312">
        <f>'고용증대 상시근로자수-2017(장애인적용)'!AE54</f>
        <v>0</v>
      </c>
      <c r="N54" s="313">
        <f>'고용증대 상시근로자수-2017(장애인적용)'!AF54</f>
        <v>0</v>
      </c>
      <c r="O54" s="314">
        <f>'고용증대 상시근로자수-2017(장애인적용)'!AH54</f>
        <v>0</v>
      </c>
      <c r="P54" s="312">
        <f>'고용증대 상시근로자수-2017(장애인적용)'!AI54</f>
        <v>0</v>
      </c>
      <c r="Q54" s="313">
        <f>'고용증대 상시근로자수-2017(장애인적용)'!AJ54</f>
        <v>0</v>
      </c>
      <c r="R54" s="314">
        <f>'고용증대 상시근로자수-2017(장애인적용)'!AL54</f>
        <v>0</v>
      </c>
      <c r="S54" s="312">
        <f>'고용증대 상시근로자수-2017(장애인적용)'!AM54</f>
        <v>0</v>
      </c>
      <c r="T54" s="313">
        <f>'고용증대 상시근로자수-2017(장애인적용)'!AN54</f>
        <v>0</v>
      </c>
      <c r="U54" s="314">
        <f>'고용증대 상시근로자수-2017(장애인적용)'!AP54</f>
        <v>0</v>
      </c>
      <c r="V54" s="312">
        <f>'고용증대 상시근로자수-2017(장애인적용)'!AQ54</f>
        <v>0</v>
      </c>
      <c r="W54" s="313">
        <f>'고용증대 상시근로자수-2017(장애인적용)'!AR54</f>
        <v>0</v>
      </c>
      <c r="X54" s="314">
        <f>'고용증대 상시근로자수-2017(장애인적용)'!AT54</f>
        <v>0</v>
      </c>
      <c r="Y54" s="312">
        <f>'고용증대 상시근로자수-2017(장애인적용)'!AU54</f>
        <v>0</v>
      </c>
      <c r="Z54" s="313">
        <f>'고용증대 상시근로자수-2017(장애인적용)'!AV54</f>
        <v>0</v>
      </c>
      <c r="AA54" s="314">
        <f>'고용증대 상시근로자수-2017(장애인적용)'!AX54</f>
        <v>0</v>
      </c>
      <c r="AB54" s="312">
        <f>'고용증대 상시근로자수-2017(장애인적용)'!AY54</f>
        <v>0</v>
      </c>
      <c r="AC54" s="313">
        <f>'고용증대 상시근로자수-2017(장애인적용)'!AZ54</f>
        <v>0</v>
      </c>
      <c r="AD54" s="314">
        <f>'고용증대 상시근로자수-2017(장애인적용)'!BB54</f>
        <v>0</v>
      </c>
      <c r="AE54" s="312">
        <f>'고용증대 상시근로자수-2017(장애인적용)'!BC54</f>
        <v>0</v>
      </c>
      <c r="AF54" s="313">
        <f>'고용증대 상시근로자수-2017(장애인적용)'!BD54</f>
        <v>0</v>
      </c>
      <c r="AG54" s="314">
        <f>'고용증대 상시근로자수-2017(장애인적용)'!BF54</f>
        <v>0</v>
      </c>
      <c r="AH54" s="312">
        <f>'고용증대 상시근로자수-2017(장애인적용)'!BG54</f>
        <v>0</v>
      </c>
      <c r="AI54" s="313">
        <f>'고용증대 상시근로자수-2017(장애인적용)'!BH54</f>
        <v>0</v>
      </c>
      <c r="AJ54" s="314">
        <f>'고용증대 상시근로자수-2017(장애인적용)'!BJ54</f>
        <v>0</v>
      </c>
      <c r="AK54" s="312">
        <f>'고용증대 상시근로자수-2017(장애인적용)'!BK54</f>
        <v>0</v>
      </c>
      <c r="AL54" s="313">
        <f>'고용증대 상시근로자수-2017(장애인적용)'!BL54</f>
        <v>0</v>
      </c>
      <c r="AM54" s="314">
        <f>'고용증대 상시근로자수-2017(장애인적용)'!BN54</f>
        <v>0</v>
      </c>
      <c r="AN54" s="312">
        <f>'고용증대 상시근로자수-2017(장애인적용)'!BO54</f>
        <v>0</v>
      </c>
      <c r="AO54" s="313">
        <f>'고용증대 상시근로자수-2017(장애인적용)'!BP54</f>
        <v>0</v>
      </c>
      <c r="AP54" s="314">
        <f>'고용증대 상시근로자수-2017(장애인적용)'!BR54</f>
        <v>0</v>
      </c>
      <c r="AQ54" s="335">
        <f t="shared" si="0"/>
        <v>0</v>
      </c>
      <c r="AR54" s="336">
        <f t="shared" si="1"/>
        <v>0</v>
      </c>
      <c r="AS54" s="342">
        <f>'고용증대 상시근로자수-2017(장애인적용)'!CF54</f>
        <v>0</v>
      </c>
      <c r="AT54" s="343">
        <f>'고용증대 상시근로자수-2017(장애인적용)'!CG54</f>
        <v>0</v>
      </c>
      <c r="AU54" s="340">
        <f t="shared" si="2"/>
        <v>0</v>
      </c>
    </row>
    <row r="55" spans="1:47" hidden="1">
      <c r="A55" s="327">
        <f t="shared" si="4"/>
        <v>51</v>
      </c>
      <c r="B55" s="321">
        <f>'고용증대 상시근로자수-2017(장애인적용)'!C55</f>
        <v>0</v>
      </c>
      <c r="C55" s="322" t="str">
        <f>'고용증대 상시근로자수-2017(장애인적용)'!E55</f>
        <v/>
      </c>
      <c r="D55" s="333" t="str">
        <f>IF('고용증대 상시근로자수-2017(장애인적용)'!I55="","",'고용증대 상시근로자수-2017(장애인적용)'!I55)</f>
        <v/>
      </c>
      <c r="E55" s="333" t="str">
        <f>IF('고용증대 상시근로자수-2017(장애인적용)'!J55="","",'고용증대 상시근로자수-2017(장애인적용)'!J55)</f>
        <v/>
      </c>
      <c r="F55" s="323" t="str">
        <f>'고용증대 상시근로자수-2017(장애인적용)'!H55</f>
        <v/>
      </c>
      <c r="G55" s="324">
        <f>'고용증대 상시근로자수-2017(장애인적용)'!W55</f>
        <v>0</v>
      </c>
      <c r="H55" s="313">
        <f>'고용증대 상시근로자수-2017(장애인적용)'!X55</f>
        <v>0</v>
      </c>
      <c r="I55" s="314">
        <f>'고용증대 상시근로자수-2017(장애인적용)'!Z55</f>
        <v>0</v>
      </c>
      <c r="J55" s="312">
        <f>'고용증대 상시근로자수-2017(장애인적용)'!AA55</f>
        <v>0</v>
      </c>
      <c r="K55" s="313">
        <f>'고용증대 상시근로자수-2017(장애인적용)'!AB55</f>
        <v>0</v>
      </c>
      <c r="L55" s="314">
        <f>'고용증대 상시근로자수-2017(장애인적용)'!AD55</f>
        <v>0</v>
      </c>
      <c r="M55" s="312">
        <f>'고용증대 상시근로자수-2017(장애인적용)'!AE55</f>
        <v>0</v>
      </c>
      <c r="N55" s="313">
        <f>'고용증대 상시근로자수-2017(장애인적용)'!AF55</f>
        <v>0</v>
      </c>
      <c r="O55" s="314">
        <f>'고용증대 상시근로자수-2017(장애인적용)'!AH55</f>
        <v>0</v>
      </c>
      <c r="P55" s="312">
        <f>'고용증대 상시근로자수-2017(장애인적용)'!AI55</f>
        <v>0</v>
      </c>
      <c r="Q55" s="313">
        <f>'고용증대 상시근로자수-2017(장애인적용)'!AJ55</f>
        <v>0</v>
      </c>
      <c r="R55" s="314">
        <f>'고용증대 상시근로자수-2017(장애인적용)'!AL55</f>
        <v>0</v>
      </c>
      <c r="S55" s="312">
        <f>'고용증대 상시근로자수-2017(장애인적용)'!AM55</f>
        <v>0</v>
      </c>
      <c r="T55" s="313">
        <f>'고용증대 상시근로자수-2017(장애인적용)'!AN55</f>
        <v>0</v>
      </c>
      <c r="U55" s="314">
        <f>'고용증대 상시근로자수-2017(장애인적용)'!AP55</f>
        <v>0</v>
      </c>
      <c r="V55" s="312">
        <f>'고용증대 상시근로자수-2017(장애인적용)'!AQ55</f>
        <v>0</v>
      </c>
      <c r="W55" s="313">
        <f>'고용증대 상시근로자수-2017(장애인적용)'!AR55</f>
        <v>0</v>
      </c>
      <c r="X55" s="314">
        <f>'고용증대 상시근로자수-2017(장애인적용)'!AT55</f>
        <v>0</v>
      </c>
      <c r="Y55" s="312">
        <f>'고용증대 상시근로자수-2017(장애인적용)'!AU55</f>
        <v>0</v>
      </c>
      <c r="Z55" s="313">
        <f>'고용증대 상시근로자수-2017(장애인적용)'!AV55</f>
        <v>0</v>
      </c>
      <c r="AA55" s="314">
        <f>'고용증대 상시근로자수-2017(장애인적용)'!AX55</f>
        <v>0</v>
      </c>
      <c r="AB55" s="312">
        <f>'고용증대 상시근로자수-2017(장애인적용)'!AY55</f>
        <v>0</v>
      </c>
      <c r="AC55" s="313">
        <f>'고용증대 상시근로자수-2017(장애인적용)'!AZ55</f>
        <v>0</v>
      </c>
      <c r="AD55" s="314">
        <f>'고용증대 상시근로자수-2017(장애인적용)'!BB55</f>
        <v>0</v>
      </c>
      <c r="AE55" s="312">
        <f>'고용증대 상시근로자수-2017(장애인적용)'!BC55</f>
        <v>0</v>
      </c>
      <c r="AF55" s="313">
        <f>'고용증대 상시근로자수-2017(장애인적용)'!BD55</f>
        <v>0</v>
      </c>
      <c r="AG55" s="314">
        <f>'고용증대 상시근로자수-2017(장애인적용)'!BF55</f>
        <v>0</v>
      </c>
      <c r="AH55" s="312">
        <f>'고용증대 상시근로자수-2017(장애인적용)'!BG55</f>
        <v>0</v>
      </c>
      <c r="AI55" s="313">
        <f>'고용증대 상시근로자수-2017(장애인적용)'!BH55</f>
        <v>0</v>
      </c>
      <c r="AJ55" s="314">
        <f>'고용증대 상시근로자수-2017(장애인적용)'!BJ55</f>
        <v>0</v>
      </c>
      <c r="AK55" s="312">
        <f>'고용증대 상시근로자수-2017(장애인적용)'!BK55</f>
        <v>0</v>
      </c>
      <c r="AL55" s="313">
        <f>'고용증대 상시근로자수-2017(장애인적용)'!BL55</f>
        <v>0</v>
      </c>
      <c r="AM55" s="314">
        <f>'고용증대 상시근로자수-2017(장애인적용)'!BN55</f>
        <v>0</v>
      </c>
      <c r="AN55" s="312">
        <f>'고용증대 상시근로자수-2017(장애인적용)'!BO55</f>
        <v>0</v>
      </c>
      <c r="AO55" s="313">
        <f>'고용증대 상시근로자수-2017(장애인적용)'!BP55</f>
        <v>0</v>
      </c>
      <c r="AP55" s="314">
        <f>'고용증대 상시근로자수-2017(장애인적용)'!BR55</f>
        <v>0</v>
      </c>
      <c r="AQ55" s="335">
        <f t="shared" si="0"/>
        <v>0</v>
      </c>
      <c r="AR55" s="336">
        <f t="shared" si="1"/>
        <v>0</v>
      </c>
      <c r="AS55" s="342">
        <f>'고용증대 상시근로자수-2017(장애인적용)'!CF55</f>
        <v>0</v>
      </c>
      <c r="AT55" s="343">
        <f>'고용증대 상시근로자수-2017(장애인적용)'!CG55</f>
        <v>0</v>
      </c>
      <c r="AU55" s="340">
        <f t="shared" si="2"/>
        <v>0</v>
      </c>
    </row>
    <row r="56" spans="1:47" hidden="1">
      <c r="A56" s="327">
        <f t="shared" si="4"/>
        <v>52</v>
      </c>
      <c r="B56" s="321">
        <f>'고용증대 상시근로자수-2017(장애인적용)'!C56</f>
        <v>0</v>
      </c>
      <c r="C56" s="322" t="str">
        <f>'고용증대 상시근로자수-2017(장애인적용)'!E56</f>
        <v/>
      </c>
      <c r="D56" s="333" t="str">
        <f>IF('고용증대 상시근로자수-2017(장애인적용)'!I56="","",'고용증대 상시근로자수-2017(장애인적용)'!I56)</f>
        <v/>
      </c>
      <c r="E56" s="333" t="str">
        <f>IF('고용증대 상시근로자수-2017(장애인적용)'!J56="","",'고용증대 상시근로자수-2017(장애인적용)'!J56)</f>
        <v/>
      </c>
      <c r="F56" s="323" t="str">
        <f>'고용증대 상시근로자수-2017(장애인적용)'!H56</f>
        <v/>
      </c>
      <c r="G56" s="324">
        <f>'고용증대 상시근로자수-2017(장애인적용)'!W56</f>
        <v>0</v>
      </c>
      <c r="H56" s="313">
        <f>'고용증대 상시근로자수-2017(장애인적용)'!X56</f>
        <v>0</v>
      </c>
      <c r="I56" s="314">
        <f>'고용증대 상시근로자수-2017(장애인적용)'!Z56</f>
        <v>0</v>
      </c>
      <c r="J56" s="312">
        <f>'고용증대 상시근로자수-2017(장애인적용)'!AA56</f>
        <v>0</v>
      </c>
      <c r="K56" s="313">
        <f>'고용증대 상시근로자수-2017(장애인적용)'!AB56</f>
        <v>0</v>
      </c>
      <c r="L56" s="314">
        <f>'고용증대 상시근로자수-2017(장애인적용)'!AD56</f>
        <v>0</v>
      </c>
      <c r="M56" s="312">
        <f>'고용증대 상시근로자수-2017(장애인적용)'!AE56</f>
        <v>0</v>
      </c>
      <c r="N56" s="313">
        <f>'고용증대 상시근로자수-2017(장애인적용)'!AF56</f>
        <v>0</v>
      </c>
      <c r="O56" s="314">
        <f>'고용증대 상시근로자수-2017(장애인적용)'!AH56</f>
        <v>0</v>
      </c>
      <c r="P56" s="312">
        <f>'고용증대 상시근로자수-2017(장애인적용)'!AI56</f>
        <v>0</v>
      </c>
      <c r="Q56" s="313">
        <f>'고용증대 상시근로자수-2017(장애인적용)'!AJ56</f>
        <v>0</v>
      </c>
      <c r="R56" s="314">
        <f>'고용증대 상시근로자수-2017(장애인적용)'!AL56</f>
        <v>0</v>
      </c>
      <c r="S56" s="312">
        <f>'고용증대 상시근로자수-2017(장애인적용)'!AM56</f>
        <v>0</v>
      </c>
      <c r="T56" s="313">
        <f>'고용증대 상시근로자수-2017(장애인적용)'!AN56</f>
        <v>0</v>
      </c>
      <c r="U56" s="314">
        <f>'고용증대 상시근로자수-2017(장애인적용)'!AP56</f>
        <v>0</v>
      </c>
      <c r="V56" s="312">
        <f>'고용증대 상시근로자수-2017(장애인적용)'!AQ56</f>
        <v>0</v>
      </c>
      <c r="W56" s="313">
        <f>'고용증대 상시근로자수-2017(장애인적용)'!AR56</f>
        <v>0</v>
      </c>
      <c r="X56" s="314">
        <f>'고용증대 상시근로자수-2017(장애인적용)'!AT56</f>
        <v>0</v>
      </c>
      <c r="Y56" s="312">
        <f>'고용증대 상시근로자수-2017(장애인적용)'!AU56</f>
        <v>0</v>
      </c>
      <c r="Z56" s="313">
        <f>'고용증대 상시근로자수-2017(장애인적용)'!AV56</f>
        <v>0</v>
      </c>
      <c r="AA56" s="314">
        <f>'고용증대 상시근로자수-2017(장애인적용)'!AX56</f>
        <v>0</v>
      </c>
      <c r="AB56" s="312">
        <f>'고용증대 상시근로자수-2017(장애인적용)'!AY56</f>
        <v>0</v>
      </c>
      <c r="AC56" s="313">
        <f>'고용증대 상시근로자수-2017(장애인적용)'!AZ56</f>
        <v>0</v>
      </c>
      <c r="AD56" s="314">
        <f>'고용증대 상시근로자수-2017(장애인적용)'!BB56</f>
        <v>0</v>
      </c>
      <c r="AE56" s="312">
        <f>'고용증대 상시근로자수-2017(장애인적용)'!BC56</f>
        <v>0</v>
      </c>
      <c r="AF56" s="313">
        <f>'고용증대 상시근로자수-2017(장애인적용)'!BD56</f>
        <v>0</v>
      </c>
      <c r="AG56" s="314">
        <f>'고용증대 상시근로자수-2017(장애인적용)'!BF56</f>
        <v>0</v>
      </c>
      <c r="AH56" s="312">
        <f>'고용증대 상시근로자수-2017(장애인적용)'!BG56</f>
        <v>0</v>
      </c>
      <c r="AI56" s="313">
        <f>'고용증대 상시근로자수-2017(장애인적용)'!BH56</f>
        <v>0</v>
      </c>
      <c r="AJ56" s="314">
        <f>'고용증대 상시근로자수-2017(장애인적용)'!BJ56</f>
        <v>0</v>
      </c>
      <c r="AK56" s="312">
        <f>'고용증대 상시근로자수-2017(장애인적용)'!BK56</f>
        <v>0</v>
      </c>
      <c r="AL56" s="313">
        <f>'고용증대 상시근로자수-2017(장애인적용)'!BL56</f>
        <v>0</v>
      </c>
      <c r="AM56" s="314">
        <f>'고용증대 상시근로자수-2017(장애인적용)'!BN56</f>
        <v>0</v>
      </c>
      <c r="AN56" s="312">
        <f>'고용증대 상시근로자수-2017(장애인적용)'!BO56</f>
        <v>0</v>
      </c>
      <c r="AO56" s="313">
        <f>'고용증대 상시근로자수-2017(장애인적용)'!BP56</f>
        <v>0</v>
      </c>
      <c r="AP56" s="314">
        <f>'고용증대 상시근로자수-2017(장애인적용)'!BR56</f>
        <v>0</v>
      </c>
      <c r="AQ56" s="335">
        <f t="shared" si="0"/>
        <v>0</v>
      </c>
      <c r="AR56" s="336">
        <f t="shared" si="1"/>
        <v>0</v>
      </c>
      <c r="AS56" s="342">
        <f>'고용증대 상시근로자수-2017(장애인적용)'!CF56</f>
        <v>0</v>
      </c>
      <c r="AT56" s="343">
        <f>'고용증대 상시근로자수-2017(장애인적용)'!CG56</f>
        <v>0</v>
      </c>
      <c r="AU56" s="340">
        <f t="shared" si="2"/>
        <v>0</v>
      </c>
    </row>
    <row r="57" spans="1:47" hidden="1">
      <c r="A57" s="327">
        <f t="shared" si="4"/>
        <v>53</v>
      </c>
      <c r="B57" s="321">
        <f>'고용증대 상시근로자수-2017(장애인적용)'!C57</f>
        <v>0</v>
      </c>
      <c r="C57" s="322" t="str">
        <f>'고용증대 상시근로자수-2017(장애인적용)'!E57</f>
        <v/>
      </c>
      <c r="D57" s="333" t="str">
        <f>IF('고용증대 상시근로자수-2017(장애인적용)'!I57="","",'고용증대 상시근로자수-2017(장애인적용)'!I57)</f>
        <v/>
      </c>
      <c r="E57" s="333" t="str">
        <f>IF('고용증대 상시근로자수-2017(장애인적용)'!J57="","",'고용증대 상시근로자수-2017(장애인적용)'!J57)</f>
        <v/>
      </c>
      <c r="F57" s="323" t="str">
        <f>'고용증대 상시근로자수-2017(장애인적용)'!H57</f>
        <v/>
      </c>
      <c r="G57" s="324">
        <f>'고용증대 상시근로자수-2017(장애인적용)'!W57</f>
        <v>0</v>
      </c>
      <c r="H57" s="313">
        <f>'고용증대 상시근로자수-2017(장애인적용)'!X57</f>
        <v>0</v>
      </c>
      <c r="I57" s="314">
        <f>'고용증대 상시근로자수-2017(장애인적용)'!Z57</f>
        <v>0</v>
      </c>
      <c r="J57" s="312">
        <f>'고용증대 상시근로자수-2017(장애인적용)'!AA57</f>
        <v>0</v>
      </c>
      <c r="K57" s="313">
        <f>'고용증대 상시근로자수-2017(장애인적용)'!AB57</f>
        <v>0</v>
      </c>
      <c r="L57" s="314">
        <f>'고용증대 상시근로자수-2017(장애인적용)'!AD57</f>
        <v>0</v>
      </c>
      <c r="M57" s="312">
        <f>'고용증대 상시근로자수-2017(장애인적용)'!AE57</f>
        <v>0</v>
      </c>
      <c r="N57" s="313">
        <f>'고용증대 상시근로자수-2017(장애인적용)'!AF57</f>
        <v>0</v>
      </c>
      <c r="O57" s="314">
        <f>'고용증대 상시근로자수-2017(장애인적용)'!AH57</f>
        <v>0</v>
      </c>
      <c r="P57" s="312">
        <f>'고용증대 상시근로자수-2017(장애인적용)'!AI57</f>
        <v>0</v>
      </c>
      <c r="Q57" s="313">
        <f>'고용증대 상시근로자수-2017(장애인적용)'!AJ57</f>
        <v>0</v>
      </c>
      <c r="R57" s="314">
        <f>'고용증대 상시근로자수-2017(장애인적용)'!AL57</f>
        <v>0</v>
      </c>
      <c r="S57" s="312">
        <f>'고용증대 상시근로자수-2017(장애인적용)'!AM57</f>
        <v>0</v>
      </c>
      <c r="T57" s="313">
        <f>'고용증대 상시근로자수-2017(장애인적용)'!AN57</f>
        <v>0</v>
      </c>
      <c r="U57" s="314">
        <f>'고용증대 상시근로자수-2017(장애인적용)'!AP57</f>
        <v>0</v>
      </c>
      <c r="V57" s="312">
        <f>'고용증대 상시근로자수-2017(장애인적용)'!AQ57</f>
        <v>0</v>
      </c>
      <c r="W57" s="313">
        <f>'고용증대 상시근로자수-2017(장애인적용)'!AR57</f>
        <v>0</v>
      </c>
      <c r="X57" s="314">
        <f>'고용증대 상시근로자수-2017(장애인적용)'!AT57</f>
        <v>0</v>
      </c>
      <c r="Y57" s="312">
        <f>'고용증대 상시근로자수-2017(장애인적용)'!AU57</f>
        <v>0</v>
      </c>
      <c r="Z57" s="313">
        <f>'고용증대 상시근로자수-2017(장애인적용)'!AV57</f>
        <v>0</v>
      </c>
      <c r="AA57" s="314">
        <f>'고용증대 상시근로자수-2017(장애인적용)'!AX57</f>
        <v>0</v>
      </c>
      <c r="AB57" s="312">
        <f>'고용증대 상시근로자수-2017(장애인적용)'!AY57</f>
        <v>0</v>
      </c>
      <c r="AC57" s="313">
        <f>'고용증대 상시근로자수-2017(장애인적용)'!AZ57</f>
        <v>0</v>
      </c>
      <c r="AD57" s="314">
        <f>'고용증대 상시근로자수-2017(장애인적용)'!BB57</f>
        <v>0</v>
      </c>
      <c r="AE57" s="312">
        <f>'고용증대 상시근로자수-2017(장애인적용)'!BC57</f>
        <v>0</v>
      </c>
      <c r="AF57" s="313">
        <f>'고용증대 상시근로자수-2017(장애인적용)'!BD57</f>
        <v>0</v>
      </c>
      <c r="AG57" s="314">
        <f>'고용증대 상시근로자수-2017(장애인적용)'!BF57</f>
        <v>0</v>
      </c>
      <c r="AH57" s="312">
        <f>'고용증대 상시근로자수-2017(장애인적용)'!BG57</f>
        <v>0</v>
      </c>
      <c r="AI57" s="313">
        <f>'고용증대 상시근로자수-2017(장애인적용)'!BH57</f>
        <v>0</v>
      </c>
      <c r="AJ57" s="314">
        <f>'고용증대 상시근로자수-2017(장애인적용)'!BJ57</f>
        <v>0</v>
      </c>
      <c r="AK57" s="312">
        <f>'고용증대 상시근로자수-2017(장애인적용)'!BK57</f>
        <v>0</v>
      </c>
      <c r="AL57" s="313">
        <f>'고용증대 상시근로자수-2017(장애인적용)'!BL57</f>
        <v>0</v>
      </c>
      <c r="AM57" s="314">
        <f>'고용증대 상시근로자수-2017(장애인적용)'!BN57</f>
        <v>0</v>
      </c>
      <c r="AN57" s="312">
        <f>'고용증대 상시근로자수-2017(장애인적용)'!BO57</f>
        <v>0</v>
      </c>
      <c r="AO57" s="313">
        <f>'고용증대 상시근로자수-2017(장애인적용)'!BP57</f>
        <v>0</v>
      </c>
      <c r="AP57" s="314">
        <f>'고용증대 상시근로자수-2017(장애인적용)'!BR57</f>
        <v>0</v>
      </c>
      <c r="AQ57" s="335">
        <f t="shared" si="0"/>
        <v>0</v>
      </c>
      <c r="AR57" s="336">
        <f t="shared" si="1"/>
        <v>0</v>
      </c>
      <c r="AS57" s="342">
        <f>'고용증대 상시근로자수-2017(장애인적용)'!CF57</f>
        <v>0</v>
      </c>
      <c r="AT57" s="343">
        <f>'고용증대 상시근로자수-2017(장애인적용)'!CG57</f>
        <v>0</v>
      </c>
      <c r="AU57" s="340">
        <f t="shared" si="2"/>
        <v>0</v>
      </c>
    </row>
    <row r="58" spans="1:47" hidden="1">
      <c r="A58" s="327">
        <f t="shared" si="4"/>
        <v>54</v>
      </c>
      <c r="B58" s="321">
        <f>'고용증대 상시근로자수-2017(장애인적용)'!C58</f>
        <v>0</v>
      </c>
      <c r="C58" s="322" t="str">
        <f>'고용증대 상시근로자수-2017(장애인적용)'!E58</f>
        <v/>
      </c>
      <c r="D58" s="333" t="str">
        <f>IF('고용증대 상시근로자수-2017(장애인적용)'!I58="","",'고용증대 상시근로자수-2017(장애인적용)'!I58)</f>
        <v/>
      </c>
      <c r="E58" s="333" t="str">
        <f>IF('고용증대 상시근로자수-2017(장애인적용)'!J58="","",'고용증대 상시근로자수-2017(장애인적용)'!J58)</f>
        <v/>
      </c>
      <c r="F58" s="323" t="str">
        <f>'고용증대 상시근로자수-2017(장애인적용)'!H58</f>
        <v/>
      </c>
      <c r="G58" s="324">
        <f>'고용증대 상시근로자수-2017(장애인적용)'!W58</f>
        <v>0</v>
      </c>
      <c r="H58" s="313">
        <f>'고용증대 상시근로자수-2017(장애인적용)'!X58</f>
        <v>0</v>
      </c>
      <c r="I58" s="314">
        <f>'고용증대 상시근로자수-2017(장애인적용)'!Z58</f>
        <v>0</v>
      </c>
      <c r="J58" s="312">
        <f>'고용증대 상시근로자수-2017(장애인적용)'!AA58</f>
        <v>0</v>
      </c>
      <c r="K58" s="313">
        <f>'고용증대 상시근로자수-2017(장애인적용)'!AB58</f>
        <v>0</v>
      </c>
      <c r="L58" s="314">
        <f>'고용증대 상시근로자수-2017(장애인적용)'!AD58</f>
        <v>0</v>
      </c>
      <c r="M58" s="312">
        <f>'고용증대 상시근로자수-2017(장애인적용)'!AE58</f>
        <v>0</v>
      </c>
      <c r="N58" s="313">
        <f>'고용증대 상시근로자수-2017(장애인적용)'!AF58</f>
        <v>0</v>
      </c>
      <c r="O58" s="314">
        <f>'고용증대 상시근로자수-2017(장애인적용)'!AH58</f>
        <v>0</v>
      </c>
      <c r="P58" s="312">
        <f>'고용증대 상시근로자수-2017(장애인적용)'!AI58</f>
        <v>0</v>
      </c>
      <c r="Q58" s="313">
        <f>'고용증대 상시근로자수-2017(장애인적용)'!AJ58</f>
        <v>0</v>
      </c>
      <c r="R58" s="314">
        <f>'고용증대 상시근로자수-2017(장애인적용)'!AL58</f>
        <v>0</v>
      </c>
      <c r="S58" s="312">
        <f>'고용증대 상시근로자수-2017(장애인적용)'!AM58</f>
        <v>0</v>
      </c>
      <c r="T58" s="313">
        <f>'고용증대 상시근로자수-2017(장애인적용)'!AN58</f>
        <v>0</v>
      </c>
      <c r="U58" s="314">
        <f>'고용증대 상시근로자수-2017(장애인적용)'!AP58</f>
        <v>0</v>
      </c>
      <c r="V58" s="312">
        <f>'고용증대 상시근로자수-2017(장애인적용)'!AQ58</f>
        <v>0</v>
      </c>
      <c r="W58" s="313">
        <f>'고용증대 상시근로자수-2017(장애인적용)'!AR58</f>
        <v>0</v>
      </c>
      <c r="X58" s="314">
        <f>'고용증대 상시근로자수-2017(장애인적용)'!AT58</f>
        <v>0</v>
      </c>
      <c r="Y58" s="312">
        <f>'고용증대 상시근로자수-2017(장애인적용)'!AU58</f>
        <v>0</v>
      </c>
      <c r="Z58" s="313">
        <f>'고용증대 상시근로자수-2017(장애인적용)'!AV58</f>
        <v>0</v>
      </c>
      <c r="AA58" s="314">
        <f>'고용증대 상시근로자수-2017(장애인적용)'!AX58</f>
        <v>0</v>
      </c>
      <c r="AB58" s="312">
        <f>'고용증대 상시근로자수-2017(장애인적용)'!AY58</f>
        <v>0</v>
      </c>
      <c r="AC58" s="313">
        <f>'고용증대 상시근로자수-2017(장애인적용)'!AZ58</f>
        <v>0</v>
      </c>
      <c r="AD58" s="314">
        <f>'고용증대 상시근로자수-2017(장애인적용)'!BB58</f>
        <v>0</v>
      </c>
      <c r="AE58" s="312">
        <f>'고용증대 상시근로자수-2017(장애인적용)'!BC58</f>
        <v>0</v>
      </c>
      <c r="AF58" s="313">
        <f>'고용증대 상시근로자수-2017(장애인적용)'!BD58</f>
        <v>0</v>
      </c>
      <c r="AG58" s="314">
        <f>'고용증대 상시근로자수-2017(장애인적용)'!BF58</f>
        <v>0</v>
      </c>
      <c r="AH58" s="312">
        <f>'고용증대 상시근로자수-2017(장애인적용)'!BG58</f>
        <v>0</v>
      </c>
      <c r="AI58" s="313">
        <f>'고용증대 상시근로자수-2017(장애인적용)'!BH58</f>
        <v>0</v>
      </c>
      <c r="AJ58" s="314">
        <f>'고용증대 상시근로자수-2017(장애인적용)'!BJ58</f>
        <v>0</v>
      </c>
      <c r="AK58" s="312">
        <f>'고용증대 상시근로자수-2017(장애인적용)'!BK58</f>
        <v>0</v>
      </c>
      <c r="AL58" s="313">
        <f>'고용증대 상시근로자수-2017(장애인적용)'!BL58</f>
        <v>0</v>
      </c>
      <c r="AM58" s="314">
        <f>'고용증대 상시근로자수-2017(장애인적용)'!BN58</f>
        <v>0</v>
      </c>
      <c r="AN58" s="312">
        <f>'고용증대 상시근로자수-2017(장애인적용)'!BO58</f>
        <v>0</v>
      </c>
      <c r="AO58" s="313">
        <f>'고용증대 상시근로자수-2017(장애인적용)'!BP58</f>
        <v>0</v>
      </c>
      <c r="AP58" s="314">
        <f>'고용증대 상시근로자수-2017(장애인적용)'!BR58</f>
        <v>0</v>
      </c>
      <c r="AQ58" s="335">
        <f t="shared" si="0"/>
        <v>0</v>
      </c>
      <c r="AR58" s="336">
        <f t="shared" si="1"/>
        <v>0</v>
      </c>
      <c r="AS58" s="342">
        <f>'고용증대 상시근로자수-2017(장애인적용)'!CF58</f>
        <v>0</v>
      </c>
      <c r="AT58" s="343">
        <f>'고용증대 상시근로자수-2017(장애인적용)'!CG58</f>
        <v>0</v>
      </c>
      <c r="AU58" s="340">
        <f t="shared" si="2"/>
        <v>0</v>
      </c>
    </row>
    <row r="59" spans="1:47" hidden="1">
      <c r="A59" s="327">
        <f t="shared" si="4"/>
        <v>55</v>
      </c>
      <c r="B59" s="321">
        <f>'고용증대 상시근로자수-2017(장애인적용)'!C59</f>
        <v>0</v>
      </c>
      <c r="C59" s="322" t="str">
        <f>'고용증대 상시근로자수-2017(장애인적용)'!E59</f>
        <v/>
      </c>
      <c r="D59" s="333" t="str">
        <f>IF('고용증대 상시근로자수-2017(장애인적용)'!I59="","",'고용증대 상시근로자수-2017(장애인적용)'!I59)</f>
        <v/>
      </c>
      <c r="E59" s="333" t="str">
        <f>IF('고용증대 상시근로자수-2017(장애인적용)'!J59="","",'고용증대 상시근로자수-2017(장애인적용)'!J59)</f>
        <v/>
      </c>
      <c r="F59" s="323" t="str">
        <f>'고용증대 상시근로자수-2017(장애인적용)'!H59</f>
        <v/>
      </c>
      <c r="G59" s="324">
        <f>'고용증대 상시근로자수-2017(장애인적용)'!W59</f>
        <v>0</v>
      </c>
      <c r="H59" s="313">
        <f>'고용증대 상시근로자수-2017(장애인적용)'!X59</f>
        <v>0</v>
      </c>
      <c r="I59" s="314">
        <f>'고용증대 상시근로자수-2017(장애인적용)'!Z59</f>
        <v>0</v>
      </c>
      <c r="J59" s="312">
        <f>'고용증대 상시근로자수-2017(장애인적용)'!AA59</f>
        <v>0</v>
      </c>
      <c r="K59" s="313">
        <f>'고용증대 상시근로자수-2017(장애인적용)'!AB59</f>
        <v>0</v>
      </c>
      <c r="L59" s="314">
        <f>'고용증대 상시근로자수-2017(장애인적용)'!AD59</f>
        <v>0</v>
      </c>
      <c r="M59" s="312">
        <f>'고용증대 상시근로자수-2017(장애인적용)'!AE59</f>
        <v>0</v>
      </c>
      <c r="N59" s="313">
        <f>'고용증대 상시근로자수-2017(장애인적용)'!AF59</f>
        <v>0</v>
      </c>
      <c r="O59" s="314">
        <f>'고용증대 상시근로자수-2017(장애인적용)'!AH59</f>
        <v>0</v>
      </c>
      <c r="P59" s="312">
        <f>'고용증대 상시근로자수-2017(장애인적용)'!AI59</f>
        <v>0</v>
      </c>
      <c r="Q59" s="313">
        <f>'고용증대 상시근로자수-2017(장애인적용)'!AJ59</f>
        <v>0</v>
      </c>
      <c r="R59" s="314">
        <f>'고용증대 상시근로자수-2017(장애인적용)'!AL59</f>
        <v>0</v>
      </c>
      <c r="S59" s="312">
        <f>'고용증대 상시근로자수-2017(장애인적용)'!AM59</f>
        <v>0</v>
      </c>
      <c r="T59" s="313">
        <f>'고용증대 상시근로자수-2017(장애인적용)'!AN59</f>
        <v>0</v>
      </c>
      <c r="U59" s="314">
        <f>'고용증대 상시근로자수-2017(장애인적용)'!AP59</f>
        <v>0</v>
      </c>
      <c r="V59" s="312">
        <f>'고용증대 상시근로자수-2017(장애인적용)'!AQ59</f>
        <v>0</v>
      </c>
      <c r="W59" s="313">
        <f>'고용증대 상시근로자수-2017(장애인적용)'!AR59</f>
        <v>0</v>
      </c>
      <c r="X59" s="314">
        <f>'고용증대 상시근로자수-2017(장애인적용)'!AT59</f>
        <v>0</v>
      </c>
      <c r="Y59" s="312">
        <f>'고용증대 상시근로자수-2017(장애인적용)'!AU59</f>
        <v>0</v>
      </c>
      <c r="Z59" s="313">
        <f>'고용증대 상시근로자수-2017(장애인적용)'!AV59</f>
        <v>0</v>
      </c>
      <c r="AA59" s="314">
        <f>'고용증대 상시근로자수-2017(장애인적용)'!AX59</f>
        <v>0</v>
      </c>
      <c r="AB59" s="312">
        <f>'고용증대 상시근로자수-2017(장애인적용)'!AY59</f>
        <v>0</v>
      </c>
      <c r="AC59" s="313">
        <f>'고용증대 상시근로자수-2017(장애인적용)'!AZ59</f>
        <v>0</v>
      </c>
      <c r="AD59" s="314">
        <f>'고용증대 상시근로자수-2017(장애인적용)'!BB59</f>
        <v>0</v>
      </c>
      <c r="AE59" s="312">
        <f>'고용증대 상시근로자수-2017(장애인적용)'!BC59</f>
        <v>0</v>
      </c>
      <c r="AF59" s="313">
        <f>'고용증대 상시근로자수-2017(장애인적용)'!BD59</f>
        <v>0</v>
      </c>
      <c r="AG59" s="314">
        <f>'고용증대 상시근로자수-2017(장애인적용)'!BF59</f>
        <v>0</v>
      </c>
      <c r="AH59" s="312">
        <f>'고용증대 상시근로자수-2017(장애인적용)'!BG59</f>
        <v>0</v>
      </c>
      <c r="AI59" s="313">
        <f>'고용증대 상시근로자수-2017(장애인적용)'!BH59</f>
        <v>0</v>
      </c>
      <c r="AJ59" s="314">
        <f>'고용증대 상시근로자수-2017(장애인적용)'!BJ59</f>
        <v>0</v>
      </c>
      <c r="AK59" s="312">
        <f>'고용증대 상시근로자수-2017(장애인적용)'!BK59</f>
        <v>0</v>
      </c>
      <c r="AL59" s="313">
        <f>'고용증대 상시근로자수-2017(장애인적용)'!BL59</f>
        <v>0</v>
      </c>
      <c r="AM59" s="314">
        <f>'고용증대 상시근로자수-2017(장애인적용)'!BN59</f>
        <v>0</v>
      </c>
      <c r="AN59" s="312">
        <f>'고용증대 상시근로자수-2017(장애인적용)'!BO59</f>
        <v>0</v>
      </c>
      <c r="AO59" s="313">
        <f>'고용증대 상시근로자수-2017(장애인적용)'!BP59</f>
        <v>0</v>
      </c>
      <c r="AP59" s="314">
        <f>'고용증대 상시근로자수-2017(장애인적용)'!BR59</f>
        <v>0</v>
      </c>
      <c r="AQ59" s="335">
        <f t="shared" si="0"/>
        <v>0</v>
      </c>
      <c r="AR59" s="336">
        <f t="shared" si="1"/>
        <v>0</v>
      </c>
      <c r="AS59" s="342">
        <f>'고용증대 상시근로자수-2017(장애인적용)'!CF59</f>
        <v>0</v>
      </c>
      <c r="AT59" s="343">
        <f>'고용증대 상시근로자수-2017(장애인적용)'!CG59</f>
        <v>0</v>
      </c>
      <c r="AU59" s="340">
        <f t="shared" si="2"/>
        <v>0</v>
      </c>
    </row>
    <row r="60" spans="1:47" hidden="1">
      <c r="A60" s="327">
        <f t="shared" si="4"/>
        <v>56</v>
      </c>
      <c r="B60" s="321">
        <f>'고용증대 상시근로자수-2017(장애인적용)'!C60</f>
        <v>0</v>
      </c>
      <c r="C60" s="322" t="str">
        <f>'고용증대 상시근로자수-2017(장애인적용)'!E60</f>
        <v/>
      </c>
      <c r="D60" s="333" t="str">
        <f>IF('고용증대 상시근로자수-2017(장애인적용)'!I60="","",'고용증대 상시근로자수-2017(장애인적용)'!I60)</f>
        <v/>
      </c>
      <c r="E60" s="333" t="str">
        <f>IF('고용증대 상시근로자수-2017(장애인적용)'!J60="","",'고용증대 상시근로자수-2017(장애인적용)'!J60)</f>
        <v/>
      </c>
      <c r="F60" s="323" t="str">
        <f>'고용증대 상시근로자수-2017(장애인적용)'!H60</f>
        <v/>
      </c>
      <c r="G60" s="324">
        <f>'고용증대 상시근로자수-2017(장애인적용)'!W60</f>
        <v>0</v>
      </c>
      <c r="H60" s="313">
        <f>'고용증대 상시근로자수-2017(장애인적용)'!X60</f>
        <v>0</v>
      </c>
      <c r="I60" s="314">
        <f>'고용증대 상시근로자수-2017(장애인적용)'!Z60</f>
        <v>0</v>
      </c>
      <c r="J60" s="312">
        <f>'고용증대 상시근로자수-2017(장애인적용)'!AA60</f>
        <v>0</v>
      </c>
      <c r="K60" s="313">
        <f>'고용증대 상시근로자수-2017(장애인적용)'!AB60</f>
        <v>0</v>
      </c>
      <c r="L60" s="314">
        <f>'고용증대 상시근로자수-2017(장애인적용)'!AD60</f>
        <v>0</v>
      </c>
      <c r="M60" s="312">
        <f>'고용증대 상시근로자수-2017(장애인적용)'!AE60</f>
        <v>0</v>
      </c>
      <c r="N60" s="313">
        <f>'고용증대 상시근로자수-2017(장애인적용)'!AF60</f>
        <v>0</v>
      </c>
      <c r="O60" s="314">
        <f>'고용증대 상시근로자수-2017(장애인적용)'!AH60</f>
        <v>0</v>
      </c>
      <c r="P60" s="312">
        <f>'고용증대 상시근로자수-2017(장애인적용)'!AI60</f>
        <v>0</v>
      </c>
      <c r="Q60" s="313">
        <f>'고용증대 상시근로자수-2017(장애인적용)'!AJ60</f>
        <v>0</v>
      </c>
      <c r="R60" s="314">
        <f>'고용증대 상시근로자수-2017(장애인적용)'!AL60</f>
        <v>0</v>
      </c>
      <c r="S60" s="312">
        <f>'고용증대 상시근로자수-2017(장애인적용)'!AM60</f>
        <v>0</v>
      </c>
      <c r="T60" s="313">
        <f>'고용증대 상시근로자수-2017(장애인적용)'!AN60</f>
        <v>0</v>
      </c>
      <c r="U60" s="314">
        <f>'고용증대 상시근로자수-2017(장애인적용)'!AP60</f>
        <v>0</v>
      </c>
      <c r="V60" s="312">
        <f>'고용증대 상시근로자수-2017(장애인적용)'!AQ60</f>
        <v>0</v>
      </c>
      <c r="W60" s="313">
        <f>'고용증대 상시근로자수-2017(장애인적용)'!AR60</f>
        <v>0</v>
      </c>
      <c r="X60" s="314">
        <f>'고용증대 상시근로자수-2017(장애인적용)'!AT60</f>
        <v>0</v>
      </c>
      <c r="Y60" s="312">
        <f>'고용증대 상시근로자수-2017(장애인적용)'!AU60</f>
        <v>0</v>
      </c>
      <c r="Z60" s="313">
        <f>'고용증대 상시근로자수-2017(장애인적용)'!AV60</f>
        <v>0</v>
      </c>
      <c r="AA60" s="314">
        <f>'고용증대 상시근로자수-2017(장애인적용)'!AX60</f>
        <v>0</v>
      </c>
      <c r="AB60" s="312">
        <f>'고용증대 상시근로자수-2017(장애인적용)'!AY60</f>
        <v>0</v>
      </c>
      <c r="AC60" s="313">
        <f>'고용증대 상시근로자수-2017(장애인적용)'!AZ60</f>
        <v>0</v>
      </c>
      <c r="AD60" s="314">
        <f>'고용증대 상시근로자수-2017(장애인적용)'!BB60</f>
        <v>0</v>
      </c>
      <c r="AE60" s="312">
        <f>'고용증대 상시근로자수-2017(장애인적용)'!BC60</f>
        <v>0</v>
      </c>
      <c r="AF60" s="313">
        <f>'고용증대 상시근로자수-2017(장애인적용)'!BD60</f>
        <v>0</v>
      </c>
      <c r="AG60" s="314">
        <f>'고용증대 상시근로자수-2017(장애인적용)'!BF60</f>
        <v>0</v>
      </c>
      <c r="AH60" s="312">
        <f>'고용증대 상시근로자수-2017(장애인적용)'!BG60</f>
        <v>0</v>
      </c>
      <c r="AI60" s="313">
        <f>'고용증대 상시근로자수-2017(장애인적용)'!BH60</f>
        <v>0</v>
      </c>
      <c r="AJ60" s="314">
        <f>'고용증대 상시근로자수-2017(장애인적용)'!BJ60</f>
        <v>0</v>
      </c>
      <c r="AK60" s="312">
        <f>'고용증대 상시근로자수-2017(장애인적용)'!BK60</f>
        <v>0</v>
      </c>
      <c r="AL60" s="313">
        <f>'고용증대 상시근로자수-2017(장애인적용)'!BL60</f>
        <v>0</v>
      </c>
      <c r="AM60" s="314">
        <f>'고용증대 상시근로자수-2017(장애인적용)'!BN60</f>
        <v>0</v>
      </c>
      <c r="AN60" s="312">
        <f>'고용증대 상시근로자수-2017(장애인적용)'!BO60</f>
        <v>0</v>
      </c>
      <c r="AO60" s="313">
        <f>'고용증대 상시근로자수-2017(장애인적용)'!BP60</f>
        <v>0</v>
      </c>
      <c r="AP60" s="314">
        <f>'고용증대 상시근로자수-2017(장애인적용)'!BR60</f>
        <v>0</v>
      </c>
      <c r="AQ60" s="335">
        <f t="shared" si="0"/>
        <v>0</v>
      </c>
      <c r="AR60" s="336">
        <f t="shared" si="1"/>
        <v>0</v>
      </c>
      <c r="AS60" s="342">
        <f>'고용증대 상시근로자수-2017(장애인적용)'!CF60</f>
        <v>0</v>
      </c>
      <c r="AT60" s="343">
        <f>'고용증대 상시근로자수-2017(장애인적용)'!CG60</f>
        <v>0</v>
      </c>
      <c r="AU60" s="340">
        <f t="shared" si="2"/>
        <v>0</v>
      </c>
    </row>
    <row r="61" spans="1:47" hidden="1">
      <c r="A61" s="327">
        <f t="shared" si="4"/>
        <v>57</v>
      </c>
      <c r="B61" s="321">
        <f>'고용증대 상시근로자수-2017(장애인적용)'!C61</f>
        <v>0</v>
      </c>
      <c r="C61" s="322" t="str">
        <f>'고용증대 상시근로자수-2017(장애인적용)'!E61</f>
        <v/>
      </c>
      <c r="D61" s="333" t="str">
        <f>IF('고용증대 상시근로자수-2017(장애인적용)'!I61="","",'고용증대 상시근로자수-2017(장애인적용)'!I61)</f>
        <v/>
      </c>
      <c r="E61" s="333" t="str">
        <f>IF('고용증대 상시근로자수-2017(장애인적용)'!J61="","",'고용증대 상시근로자수-2017(장애인적용)'!J61)</f>
        <v/>
      </c>
      <c r="F61" s="323" t="str">
        <f>'고용증대 상시근로자수-2017(장애인적용)'!H61</f>
        <v/>
      </c>
      <c r="G61" s="324">
        <f>'고용증대 상시근로자수-2017(장애인적용)'!W61</f>
        <v>0</v>
      </c>
      <c r="H61" s="313">
        <f>'고용증대 상시근로자수-2017(장애인적용)'!X61</f>
        <v>0</v>
      </c>
      <c r="I61" s="314">
        <f>'고용증대 상시근로자수-2017(장애인적용)'!Z61</f>
        <v>0</v>
      </c>
      <c r="J61" s="312">
        <f>'고용증대 상시근로자수-2017(장애인적용)'!AA61</f>
        <v>0</v>
      </c>
      <c r="K61" s="313">
        <f>'고용증대 상시근로자수-2017(장애인적용)'!AB61</f>
        <v>0</v>
      </c>
      <c r="L61" s="314">
        <f>'고용증대 상시근로자수-2017(장애인적용)'!AD61</f>
        <v>0</v>
      </c>
      <c r="M61" s="312">
        <f>'고용증대 상시근로자수-2017(장애인적용)'!AE61</f>
        <v>0</v>
      </c>
      <c r="N61" s="313">
        <f>'고용증대 상시근로자수-2017(장애인적용)'!AF61</f>
        <v>0</v>
      </c>
      <c r="O61" s="314">
        <f>'고용증대 상시근로자수-2017(장애인적용)'!AH61</f>
        <v>0</v>
      </c>
      <c r="P61" s="312">
        <f>'고용증대 상시근로자수-2017(장애인적용)'!AI61</f>
        <v>0</v>
      </c>
      <c r="Q61" s="313">
        <f>'고용증대 상시근로자수-2017(장애인적용)'!AJ61</f>
        <v>0</v>
      </c>
      <c r="R61" s="314">
        <f>'고용증대 상시근로자수-2017(장애인적용)'!AL61</f>
        <v>0</v>
      </c>
      <c r="S61" s="312">
        <f>'고용증대 상시근로자수-2017(장애인적용)'!AM61</f>
        <v>0</v>
      </c>
      <c r="T61" s="313">
        <f>'고용증대 상시근로자수-2017(장애인적용)'!AN61</f>
        <v>0</v>
      </c>
      <c r="U61" s="314">
        <f>'고용증대 상시근로자수-2017(장애인적용)'!AP61</f>
        <v>0</v>
      </c>
      <c r="V61" s="312">
        <f>'고용증대 상시근로자수-2017(장애인적용)'!AQ61</f>
        <v>0</v>
      </c>
      <c r="W61" s="313">
        <f>'고용증대 상시근로자수-2017(장애인적용)'!AR61</f>
        <v>0</v>
      </c>
      <c r="X61" s="314">
        <f>'고용증대 상시근로자수-2017(장애인적용)'!AT61</f>
        <v>0</v>
      </c>
      <c r="Y61" s="312">
        <f>'고용증대 상시근로자수-2017(장애인적용)'!AU61</f>
        <v>0</v>
      </c>
      <c r="Z61" s="313">
        <f>'고용증대 상시근로자수-2017(장애인적용)'!AV61</f>
        <v>0</v>
      </c>
      <c r="AA61" s="314">
        <f>'고용증대 상시근로자수-2017(장애인적용)'!AX61</f>
        <v>0</v>
      </c>
      <c r="AB61" s="312">
        <f>'고용증대 상시근로자수-2017(장애인적용)'!AY61</f>
        <v>0</v>
      </c>
      <c r="AC61" s="313">
        <f>'고용증대 상시근로자수-2017(장애인적용)'!AZ61</f>
        <v>0</v>
      </c>
      <c r="AD61" s="314">
        <f>'고용증대 상시근로자수-2017(장애인적용)'!BB61</f>
        <v>0</v>
      </c>
      <c r="AE61" s="312">
        <f>'고용증대 상시근로자수-2017(장애인적용)'!BC61</f>
        <v>0</v>
      </c>
      <c r="AF61" s="313">
        <f>'고용증대 상시근로자수-2017(장애인적용)'!BD61</f>
        <v>0</v>
      </c>
      <c r="AG61" s="314">
        <f>'고용증대 상시근로자수-2017(장애인적용)'!BF61</f>
        <v>0</v>
      </c>
      <c r="AH61" s="312">
        <f>'고용증대 상시근로자수-2017(장애인적용)'!BG61</f>
        <v>0</v>
      </c>
      <c r="AI61" s="313">
        <f>'고용증대 상시근로자수-2017(장애인적용)'!BH61</f>
        <v>0</v>
      </c>
      <c r="AJ61" s="314">
        <f>'고용증대 상시근로자수-2017(장애인적용)'!BJ61</f>
        <v>0</v>
      </c>
      <c r="AK61" s="312">
        <f>'고용증대 상시근로자수-2017(장애인적용)'!BK61</f>
        <v>0</v>
      </c>
      <c r="AL61" s="313">
        <f>'고용증대 상시근로자수-2017(장애인적용)'!BL61</f>
        <v>0</v>
      </c>
      <c r="AM61" s="314">
        <f>'고용증대 상시근로자수-2017(장애인적용)'!BN61</f>
        <v>0</v>
      </c>
      <c r="AN61" s="312">
        <f>'고용증대 상시근로자수-2017(장애인적용)'!BO61</f>
        <v>0</v>
      </c>
      <c r="AO61" s="313">
        <f>'고용증대 상시근로자수-2017(장애인적용)'!BP61</f>
        <v>0</v>
      </c>
      <c r="AP61" s="314">
        <f>'고용증대 상시근로자수-2017(장애인적용)'!BR61</f>
        <v>0</v>
      </c>
      <c r="AQ61" s="335">
        <f t="shared" si="0"/>
        <v>0</v>
      </c>
      <c r="AR61" s="336">
        <f t="shared" si="1"/>
        <v>0</v>
      </c>
      <c r="AS61" s="342">
        <f>'고용증대 상시근로자수-2017(장애인적용)'!CF61</f>
        <v>0</v>
      </c>
      <c r="AT61" s="343">
        <f>'고용증대 상시근로자수-2017(장애인적용)'!CG61</f>
        <v>0</v>
      </c>
      <c r="AU61" s="340">
        <f t="shared" si="2"/>
        <v>0</v>
      </c>
    </row>
    <row r="62" spans="1:47" hidden="1">
      <c r="A62" s="327">
        <f t="shared" si="4"/>
        <v>58</v>
      </c>
      <c r="B62" s="321">
        <f>'고용증대 상시근로자수-2017(장애인적용)'!C62</f>
        <v>0</v>
      </c>
      <c r="C62" s="322" t="str">
        <f>'고용증대 상시근로자수-2017(장애인적용)'!E62</f>
        <v/>
      </c>
      <c r="D62" s="333" t="str">
        <f>IF('고용증대 상시근로자수-2017(장애인적용)'!I62="","",'고용증대 상시근로자수-2017(장애인적용)'!I62)</f>
        <v/>
      </c>
      <c r="E62" s="333" t="str">
        <f>IF('고용증대 상시근로자수-2017(장애인적용)'!J62="","",'고용증대 상시근로자수-2017(장애인적용)'!J62)</f>
        <v/>
      </c>
      <c r="F62" s="323" t="str">
        <f>'고용증대 상시근로자수-2017(장애인적용)'!H62</f>
        <v/>
      </c>
      <c r="G62" s="324">
        <f>'고용증대 상시근로자수-2017(장애인적용)'!W62</f>
        <v>0</v>
      </c>
      <c r="H62" s="313">
        <f>'고용증대 상시근로자수-2017(장애인적용)'!X62</f>
        <v>0</v>
      </c>
      <c r="I62" s="314">
        <f>'고용증대 상시근로자수-2017(장애인적용)'!Z62</f>
        <v>0</v>
      </c>
      <c r="J62" s="312">
        <f>'고용증대 상시근로자수-2017(장애인적용)'!AA62</f>
        <v>0</v>
      </c>
      <c r="K62" s="313">
        <f>'고용증대 상시근로자수-2017(장애인적용)'!AB62</f>
        <v>0</v>
      </c>
      <c r="L62" s="314">
        <f>'고용증대 상시근로자수-2017(장애인적용)'!AD62</f>
        <v>0</v>
      </c>
      <c r="M62" s="312">
        <f>'고용증대 상시근로자수-2017(장애인적용)'!AE62</f>
        <v>0</v>
      </c>
      <c r="N62" s="313">
        <f>'고용증대 상시근로자수-2017(장애인적용)'!AF62</f>
        <v>0</v>
      </c>
      <c r="O62" s="314">
        <f>'고용증대 상시근로자수-2017(장애인적용)'!AH62</f>
        <v>0</v>
      </c>
      <c r="P62" s="312">
        <f>'고용증대 상시근로자수-2017(장애인적용)'!AI62</f>
        <v>0</v>
      </c>
      <c r="Q62" s="313">
        <f>'고용증대 상시근로자수-2017(장애인적용)'!AJ62</f>
        <v>0</v>
      </c>
      <c r="R62" s="314">
        <f>'고용증대 상시근로자수-2017(장애인적용)'!AL62</f>
        <v>0</v>
      </c>
      <c r="S62" s="312">
        <f>'고용증대 상시근로자수-2017(장애인적용)'!AM62</f>
        <v>0</v>
      </c>
      <c r="T62" s="313">
        <f>'고용증대 상시근로자수-2017(장애인적용)'!AN62</f>
        <v>0</v>
      </c>
      <c r="U62" s="314">
        <f>'고용증대 상시근로자수-2017(장애인적용)'!AP62</f>
        <v>0</v>
      </c>
      <c r="V62" s="312">
        <f>'고용증대 상시근로자수-2017(장애인적용)'!AQ62</f>
        <v>0</v>
      </c>
      <c r="W62" s="313">
        <f>'고용증대 상시근로자수-2017(장애인적용)'!AR62</f>
        <v>0</v>
      </c>
      <c r="X62" s="314">
        <f>'고용증대 상시근로자수-2017(장애인적용)'!AT62</f>
        <v>0</v>
      </c>
      <c r="Y62" s="312">
        <f>'고용증대 상시근로자수-2017(장애인적용)'!AU62</f>
        <v>0</v>
      </c>
      <c r="Z62" s="313">
        <f>'고용증대 상시근로자수-2017(장애인적용)'!AV62</f>
        <v>0</v>
      </c>
      <c r="AA62" s="314">
        <f>'고용증대 상시근로자수-2017(장애인적용)'!AX62</f>
        <v>0</v>
      </c>
      <c r="AB62" s="312">
        <f>'고용증대 상시근로자수-2017(장애인적용)'!AY62</f>
        <v>0</v>
      </c>
      <c r="AC62" s="313">
        <f>'고용증대 상시근로자수-2017(장애인적용)'!AZ62</f>
        <v>0</v>
      </c>
      <c r="AD62" s="314">
        <f>'고용증대 상시근로자수-2017(장애인적용)'!BB62</f>
        <v>0</v>
      </c>
      <c r="AE62" s="312">
        <f>'고용증대 상시근로자수-2017(장애인적용)'!BC62</f>
        <v>0</v>
      </c>
      <c r="AF62" s="313">
        <f>'고용증대 상시근로자수-2017(장애인적용)'!BD62</f>
        <v>0</v>
      </c>
      <c r="AG62" s="314">
        <f>'고용증대 상시근로자수-2017(장애인적용)'!BF62</f>
        <v>0</v>
      </c>
      <c r="AH62" s="312">
        <f>'고용증대 상시근로자수-2017(장애인적용)'!BG62</f>
        <v>0</v>
      </c>
      <c r="AI62" s="313">
        <f>'고용증대 상시근로자수-2017(장애인적용)'!BH62</f>
        <v>0</v>
      </c>
      <c r="AJ62" s="314">
        <f>'고용증대 상시근로자수-2017(장애인적용)'!BJ62</f>
        <v>0</v>
      </c>
      <c r="AK62" s="312">
        <f>'고용증대 상시근로자수-2017(장애인적용)'!BK62</f>
        <v>0</v>
      </c>
      <c r="AL62" s="313">
        <f>'고용증대 상시근로자수-2017(장애인적용)'!BL62</f>
        <v>0</v>
      </c>
      <c r="AM62" s="314">
        <f>'고용증대 상시근로자수-2017(장애인적용)'!BN62</f>
        <v>0</v>
      </c>
      <c r="AN62" s="312">
        <f>'고용증대 상시근로자수-2017(장애인적용)'!BO62</f>
        <v>0</v>
      </c>
      <c r="AO62" s="313">
        <f>'고용증대 상시근로자수-2017(장애인적용)'!BP62</f>
        <v>0</v>
      </c>
      <c r="AP62" s="314">
        <f>'고용증대 상시근로자수-2017(장애인적용)'!BR62</f>
        <v>0</v>
      </c>
      <c r="AQ62" s="335">
        <f t="shared" si="0"/>
        <v>0</v>
      </c>
      <c r="AR62" s="336">
        <f t="shared" si="1"/>
        <v>0</v>
      </c>
      <c r="AS62" s="342">
        <f>'고용증대 상시근로자수-2017(장애인적용)'!CF62</f>
        <v>0</v>
      </c>
      <c r="AT62" s="343">
        <f>'고용증대 상시근로자수-2017(장애인적용)'!CG62</f>
        <v>0</v>
      </c>
      <c r="AU62" s="340">
        <f t="shared" si="2"/>
        <v>0</v>
      </c>
    </row>
    <row r="63" spans="1:47" hidden="1">
      <c r="A63" s="327">
        <f t="shared" si="4"/>
        <v>59</v>
      </c>
      <c r="B63" s="321">
        <f>'고용증대 상시근로자수-2017(장애인적용)'!C63</f>
        <v>0</v>
      </c>
      <c r="C63" s="322" t="str">
        <f>'고용증대 상시근로자수-2017(장애인적용)'!E63</f>
        <v/>
      </c>
      <c r="D63" s="333" t="str">
        <f>IF('고용증대 상시근로자수-2017(장애인적용)'!I63="","",'고용증대 상시근로자수-2017(장애인적용)'!I63)</f>
        <v/>
      </c>
      <c r="E63" s="333" t="str">
        <f>IF('고용증대 상시근로자수-2017(장애인적용)'!J63="","",'고용증대 상시근로자수-2017(장애인적용)'!J63)</f>
        <v/>
      </c>
      <c r="F63" s="323" t="str">
        <f>'고용증대 상시근로자수-2017(장애인적용)'!H63</f>
        <v/>
      </c>
      <c r="G63" s="324">
        <f>'고용증대 상시근로자수-2017(장애인적용)'!W63</f>
        <v>0</v>
      </c>
      <c r="H63" s="313">
        <f>'고용증대 상시근로자수-2017(장애인적용)'!X63</f>
        <v>0</v>
      </c>
      <c r="I63" s="314">
        <f>'고용증대 상시근로자수-2017(장애인적용)'!Z63</f>
        <v>0</v>
      </c>
      <c r="J63" s="312">
        <f>'고용증대 상시근로자수-2017(장애인적용)'!AA63</f>
        <v>0</v>
      </c>
      <c r="K63" s="313">
        <f>'고용증대 상시근로자수-2017(장애인적용)'!AB63</f>
        <v>0</v>
      </c>
      <c r="L63" s="314">
        <f>'고용증대 상시근로자수-2017(장애인적용)'!AD63</f>
        <v>0</v>
      </c>
      <c r="M63" s="312">
        <f>'고용증대 상시근로자수-2017(장애인적용)'!AE63</f>
        <v>0</v>
      </c>
      <c r="N63" s="313">
        <f>'고용증대 상시근로자수-2017(장애인적용)'!AF63</f>
        <v>0</v>
      </c>
      <c r="O63" s="314">
        <f>'고용증대 상시근로자수-2017(장애인적용)'!AH63</f>
        <v>0</v>
      </c>
      <c r="P63" s="312">
        <f>'고용증대 상시근로자수-2017(장애인적용)'!AI63</f>
        <v>0</v>
      </c>
      <c r="Q63" s="313">
        <f>'고용증대 상시근로자수-2017(장애인적용)'!AJ63</f>
        <v>0</v>
      </c>
      <c r="R63" s="314">
        <f>'고용증대 상시근로자수-2017(장애인적용)'!AL63</f>
        <v>0</v>
      </c>
      <c r="S63" s="312">
        <f>'고용증대 상시근로자수-2017(장애인적용)'!AM63</f>
        <v>0</v>
      </c>
      <c r="T63" s="313">
        <f>'고용증대 상시근로자수-2017(장애인적용)'!AN63</f>
        <v>0</v>
      </c>
      <c r="U63" s="314">
        <f>'고용증대 상시근로자수-2017(장애인적용)'!AP63</f>
        <v>0</v>
      </c>
      <c r="V63" s="312">
        <f>'고용증대 상시근로자수-2017(장애인적용)'!AQ63</f>
        <v>0</v>
      </c>
      <c r="W63" s="313">
        <f>'고용증대 상시근로자수-2017(장애인적용)'!AR63</f>
        <v>0</v>
      </c>
      <c r="X63" s="314">
        <f>'고용증대 상시근로자수-2017(장애인적용)'!AT63</f>
        <v>0</v>
      </c>
      <c r="Y63" s="312">
        <f>'고용증대 상시근로자수-2017(장애인적용)'!AU63</f>
        <v>0</v>
      </c>
      <c r="Z63" s="313">
        <f>'고용증대 상시근로자수-2017(장애인적용)'!AV63</f>
        <v>0</v>
      </c>
      <c r="AA63" s="314">
        <f>'고용증대 상시근로자수-2017(장애인적용)'!AX63</f>
        <v>0</v>
      </c>
      <c r="AB63" s="312">
        <f>'고용증대 상시근로자수-2017(장애인적용)'!AY63</f>
        <v>0</v>
      </c>
      <c r="AC63" s="313">
        <f>'고용증대 상시근로자수-2017(장애인적용)'!AZ63</f>
        <v>0</v>
      </c>
      <c r="AD63" s="314">
        <f>'고용증대 상시근로자수-2017(장애인적용)'!BB63</f>
        <v>0</v>
      </c>
      <c r="AE63" s="312">
        <f>'고용증대 상시근로자수-2017(장애인적용)'!BC63</f>
        <v>0</v>
      </c>
      <c r="AF63" s="313">
        <f>'고용증대 상시근로자수-2017(장애인적용)'!BD63</f>
        <v>0</v>
      </c>
      <c r="AG63" s="314">
        <f>'고용증대 상시근로자수-2017(장애인적용)'!BF63</f>
        <v>0</v>
      </c>
      <c r="AH63" s="312">
        <f>'고용증대 상시근로자수-2017(장애인적용)'!BG63</f>
        <v>0</v>
      </c>
      <c r="AI63" s="313">
        <f>'고용증대 상시근로자수-2017(장애인적용)'!BH63</f>
        <v>0</v>
      </c>
      <c r="AJ63" s="314">
        <f>'고용증대 상시근로자수-2017(장애인적용)'!BJ63</f>
        <v>0</v>
      </c>
      <c r="AK63" s="312">
        <f>'고용증대 상시근로자수-2017(장애인적용)'!BK63</f>
        <v>0</v>
      </c>
      <c r="AL63" s="313">
        <f>'고용증대 상시근로자수-2017(장애인적용)'!BL63</f>
        <v>0</v>
      </c>
      <c r="AM63" s="314">
        <f>'고용증대 상시근로자수-2017(장애인적용)'!BN63</f>
        <v>0</v>
      </c>
      <c r="AN63" s="312">
        <f>'고용증대 상시근로자수-2017(장애인적용)'!BO63</f>
        <v>0</v>
      </c>
      <c r="AO63" s="313">
        <f>'고용증대 상시근로자수-2017(장애인적용)'!BP63</f>
        <v>0</v>
      </c>
      <c r="AP63" s="314">
        <f>'고용증대 상시근로자수-2017(장애인적용)'!BR63</f>
        <v>0</v>
      </c>
      <c r="AQ63" s="335">
        <f t="shared" si="0"/>
        <v>0</v>
      </c>
      <c r="AR63" s="336">
        <f t="shared" si="1"/>
        <v>0</v>
      </c>
      <c r="AS63" s="342">
        <f>'고용증대 상시근로자수-2017(장애인적용)'!CF63</f>
        <v>0</v>
      </c>
      <c r="AT63" s="343">
        <f>'고용증대 상시근로자수-2017(장애인적용)'!CG63</f>
        <v>0</v>
      </c>
      <c r="AU63" s="340">
        <f t="shared" si="2"/>
        <v>0</v>
      </c>
    </row>
    <row r="64" spans="1:47" hidden="1">
      <c r="A64" s="327">
        <f t="shared" si="4"/>
        <v>60</v>
      </c>
      <c r="B64" s="321">
        <f>'고용증대 상시근로자수-2017(장애인적용)'!C64</f>
        <v>0</v>
      </c>
      <c r="C64" s="322" t="str">
        <f>'고용증대 상시근로자수-2017(장애인적용)'!E64</f>
        <v/>
      </c>
      <c r="D64" s="333" t="str">
        <f>IF('고용증대 상시근로자수-2017(장애인적용)'!I64="","",'고용증대 상시근로자수-2017(장애인적용)'!I64)</f>
        <v/>
      </c>
      <c r="E64" s="333" t="str">
        <f>IF('고용증대 상시근로자수-2017(장애인적용)'!J64="","",'고용증대 상시근로자수-2017(장애인적용)'!J64)</f>
        <v/>
      </c>
      <c r="F64" s="323" t="str">
        <f>'고용증대 상시근로자수-2017(장애인적용)'!H64</f>
        <v/>
      </c>
      <c r="G64" s="324">
        <f>'고용증대 상시근로자수-2017(장애인적용)'!W64</f>
        <v>0</v>
      </c>
      <c r="H64" s="313">
        <f>'고용증대 상시근로자수-2017(장애인적용)'!X64</f>
        <v>0</v>
      </c>
      <c r="I64" s="314">
        <f>'고용증대 상시근로자수-2017(장애인적용)'!Z64</f>
        <v>0</v>
      </c>
      <c r="J64" s="312">
        <f>'고용증대 상시근로자수-2017(장애인적용)'!AA64</f>
        <v>0</v>
      </c>
      <c r="K64" s="313">
        <f>'고용증대 상시근로자수-2017(장애인적용)'!AB64</f>
        <v>0</v>
      </c>
      <c r="L64" s="314">
        <f>'고용증대 상시근로자수-2017(장애인적용)'!AD64</f>
        <v>0</v>
      </c>
      <c r="M64" s="312">
        <f>'고용증대 상시근로자수-2017(장애인적용)'!AE64</f>
        <v>0</v>
      </c>
      <c r="N64" s="313">
        <f>'고용증대 상시근로자수-2017(장애인적용)'!AF64</f>
        <v>0</v>
      </c>
      <c r="O64" s="314">
        <f>'고용증대 상시근로자수-2017(장애인적용)'!AH64</f>
        <v>0</v>
      </c>
      <c r="P64" s="312">
        <f>'고용증대 상시근로자수-2017(장애인적용)'!AI64</f>
        <v>0</v>
      </c>
      <c r="Q64" s="313">
        <f>'고용증대 상시근로자수-2017(장애인적용)'!AJ64</f>
        <v>0</v>
      </c>
      <c r="R64" s="314">
        <f>'고용증대 상시근로자수-2017(장애인적용)'!AL64</f>
        <v>0</v>
      </c>
      <c r="S64" s="312">
        <f>'고용증대 상시근로자수-2017(장애인적용)'!AM64</f>
        <v>0</v>
      </c>
      <c r="T64" s="313">
        <f>'고용증대 상시근로자수-2017(장애인적용)'!AN64</f>
        <v>0</v>
      </c>
      <c r="U64" s="314">
        <f>'고용증대 상시근로자수-2017(장애인적용)'!AP64</f>
        <v>0</v>
      </c>
      <c r="V64" s="312">
        <f>'고용증대 상시근로자수-2017(장애인적용)'!AQ64</f>
        <v>0</v>
      </c>
      <c r="W64" s="313">
        <f>'고용증대 상시근로자수-2017(장애인적용)'!AR64</f>
        <v>0</v>
      </c>
      <c r="X64" s="314">
        <f>'고용증대 상시근로자수-2017(장애인적용)'!AT64</f>
        <v>0</v>
      </c>
      <c r="Y64" s="312">
        <f>'고용증대 상시근로자수-2017(장애인적용)'!AU64</f>
        <v>0</v>
      </c>
      <c r="Z64" s="313">
        <f>'고용증대 상시근로자수-2017(장애인적용)'!AV64</f>
        <v>0</v>
      </c>
      <c r="AA64" s="314">
        <f>'고용증대 상시근로자수-2017(장애인적용)'!AX64</f>
        <v>0</v>
      </c>
      <c r="AB64" s="312">
        <f>'고용증대 상시근로자수-2017(장애인적용)'!AY64</f>
        <v>0</v>
      </c>
      <c r="AC64" s="313">
        <f>'고용증대 상시근로자수-2017(장애인적용)'!AZ64</f>
        <v>0</v>
      </c>
      <c r="AD64" s="314">
        <f>'고용증대 상시근로자수-2017(장애인적용)'!BB64</f>
        <v>0</v>
      </c>
      <c r="AE64" s="312">
        <f>'고용증대 상시근로자수-2017(장애인적용)'!BC64</f>
        <v>0</v>
      </c>
      <c r="AF64" s="313">
        <f>'고용증대 상시근로자수-2017(장애인적용)'!BD64</f>
        <v>0</v>
      </c>
      <c r="AG64" s="314">
        <f>'고용증대 상시근로자수-2017(장애인적용)'!BF64</f>
        <v>0</v>
      </c>
      <c r="AH64" s="312">
        <f>'고용증대 상시근로자수-2017(장애인적용)'!BG64</f>
        <v>0</v>
      </c>
      <c r="AI64" s="313">
        <f>'고용증대 상시근로자수-2017(장애인적용)'!BH64</f>
        <v>0</v>
      </c>
      <c r="AJ64" s="314">
        <f>'고용증대 상시근로자수-2017(장애인적용)'!BJ64</f>
        <v>0</v>
      </c>
      <c r="AK64" s="312">
        <f>'고용증대 상시근로자수-2017(장애인적용)'!BK64</f>
        <v>0</v>
      </c>
      <c r="AL64" s="313">
        <f>'고용증대 상시근로자수-2017(장애인적용)'!BL64</f>
        <v>0</v>
      </c>
      <c r="AM64" s="314">
        <f>'고용증대 상시근로자수-2017(장애인적용)'!BN64</f>
        <v>0</v>
      </c>
      <c r="AN64" s="312">
        <f>'고용증대 상시근로자수-2017(장애인적용)'!BO64</f>
        <v>0</v>
      </c>
      <c r="AO64" s="313">
        <f>'고용증대 상시근로자수-2017(장애인적용)'!BP64</f>
        <v>0</v>
      </c>
      <c r="AP64" s="314">
        <f>'고용증대 상시근로자수-2017(장애인적용)'!BR64</f>
        <v>0</v>
      </c>
      <c r="AQ64" s="335">
        <f t="shared" si="0"/>
        <v>0</v>
      </c>
      <c r="AR64" s="336">
        <f t="shared" si="1"/>
        <v>0</v>
      </c>
      <c r="AS64" s="342">
        <f>'고용증대 상시근로자수-2017(장애인적용)'!CF64</f>
        <v>0</v>
      </c>
      <c r="AT64" s="343">
        <f>'고용증대 상시근로자수-2017(장애인적용)'!CG64</f>
        <v>0</v>
      </c>
      <c r="AU64" s="340">
        <f t="shared" si="2"/>
        <v>0</v>
      </c>
    </row>
    <row r="65" spans="1:47" hidden="1">
      <c r="A65" s="327">
        <f t="shared" si="4"/>
        <v>61</v>
      </c>
      <c r="B65" s="321">
        <f>'고용증대 상시근로자수-2017(장애인적용)'!C65</f>
        <v>0</v>
      </c>
      <c r="C65" s="322" t="str">
        <f>'고용증대 상시근로자수-2017(장애인적용)'!E65</f>
        <v/>
      </c>
      <c r="D65" s="333" t="str">
        <f>IF('고용증대 상시근로자수-2017(장애인적용)'!I65="","",'고용증대 상시근로자수-2017(장애인적용)'!I65)</f>
        <v/>
      </c>
      <c r="E65" s="333" t="str">
        <f>IF('고용증대 상시근로자수-2017(장애인적용)'!J65="","",'고용증대 상시근로자수-2017(장애인적용)'!J65)</f>
        <v/>
      </c>
      <c r="F65" s="323" t="str">
        <f>'고용증대 상시근로자수-2017(장애인적용)'!H65</f>
        <v/>
      </c>
      <c r="G65" s="324">
        <f>'고용증대 상시근로자수-2017(장애인적용)'!W65</f>
        <v>0</v>
      </c>
      <c r="H65" s="313">
        <f>'고용증대 상시근로자수-2017(장애인적용)'!X65</f>
        <v>0</v>
      </c>
      <c r="I65" s="314">
        <f>'고용증대 상시근로자수-2017(장애인적용)'!Z65</f>
        <v>0</v>
      </c>
      <c r="J65" s="312">
        <f>'고용증대 상시근로자수-2017(장애인적용)'!AA65</f>
        <v>0</v>
      </c>
      <c r="K65" s="313">
        <f>'고용증대 상시근로자수-2017(장애인적용)'!AB65</f>
        <v>0</v>
      </c>
      <c r="L65" s="314">
        <f>'고용증대 상시근로자수-2017(장애인적용)'!AD65</f>
        <v>0</v>
      </c>
      <c r="M65" s="312">
        <f>'고용증대 상시근로자수-2017(장애인적용)'!AE65</f>
        <v>0</v>
      </c>
      <c r="N65" s="313">
        <f>'고용증대 상시근로자수-2017(장애인적용)'!AF65</f>
        <v>0</v>
      </c>
      <c r="O65" s="314">
        <f>'고용증대 상시근로자수-2017(장애인적용)'!AH65</f>
        <v>0</v>
      </c>
      <c r="P65" s="312">
        <f>'고용증대 상시근로자수-2017(장애인적용)'!AI65</f>
        <v>0</v>
      </c>
      <c r="Q65" s="313">
        <f>'고용증대 상시근로자수-2017(장애인적용)'!AJ65</f>
        <v>0</v>
      </c>
      <c r="R65" s="314">
        <f>'고용증대 상시근로자수-2017(장애인적용)'!AL65</f>
        <v>0</v>
      </c>
      <c r="S65" s="312">
        <f>'고용증대 상시근로자수-2017(장애인적용)'!AM65</f>
        <v>0</v>
      </c>
      <c r="T65" s="313">
        <f>'고용증대 상시근로자수-2017(장애인적용)'!AN65</f>
        <v>0</v>
      </c>
      <c r="U65" s="314">
        <f>'고용증대 상시근로자수-2017(장애인적용)'!AP65</f>
        <v>0</v>
      </c>
      <c r="V65" s="312">
        <f>'고용증대 상시근로자수-2017(장애인적용)'!AQ65</f>
        <v>0</v>
      </c>
      <c r="W65" s="313">
        <f>'고용증대 상시근로자수-2017(장애인적용)'!AR65</f>
        <v>0</v>
      </c>
      <c r="X65" s="314">
        <f>'고용증대 상시근로자수-2017(장애인적용)'!AT65</f>
        <v>0</v>
      </c>
      <c r="Y65" s="312">
        <f>'고용증대 상시근로자수-2017(장애인적용)'!AU65</f>
        <v>0</v>
      </c>
      <c r="Z65" s="313">
        <f>'고용증대 상시근로자수-2017(장애인적용)'!AV65</f>
        <v>0</v>
      </c>
      <c r="AA65" s="314">
        <f>'고용증대 상시근로자수-2017(장애인적용)'!AX65</f>
        <v>0</v>
      </c>
      <c r="AB65" s="312">
        <f>'고용증대 상시근로자수-2017(장애인적용)'!AY65</f>
        <v>0</v>
      </c>
      <c r="AC65" s="313">
        <f>'고용증대 상시근로자수-2017(장애인적용)'!AZ65</f>
        <v>0</v>
      </c>
      <c r="AD65" s="314">
        <f>'고용증대 상시근로자수-2017(장애인적용)'!BB65</f>
        <v>0</v>
      </c>
      <c r="AE65" s="312">
        <f>'고용증대 상시근로자수-2017(장애인적용)'!BC65</f>
        <v>0</v>
      </c>
      <c r="AF65" s="313">
        <f>'고용증대 상시근로자수-2017(장애인적용)'!BD65</f>
        <v>0</v>
      </c>
      <c r="AG65" s="314">
        <f>'고용증대 상시근로자수-2017(장애인적용)'!BF65</f>
        <v>0</v>
      </c>
      <c r="AH65" s="312">
        <f>'고용증대 상시근로자수-2017(장애인적용)'!BG65</f>
        <v>0</v>
      </c>
      <c r="AI65" s="313">
        <f>'고용증대 상시근로자수-2017(장애인적용)'!BH65</f>
        <v>0</v>
      </c>
      <c r="AJ65" s="314">
        <f>'고용증대 상시근로자수-2017(장애인적용)'!BJ65</f>
        <v>0</v>
      </c>
      <c r="AK65" s="312">
        <f>'고용증대 상시근로자수-2017(장애인적용)'!BK65</f>
        <v>0</v>
      </c>
      <c r="AL65" s="313">
        <f>'고용증대 상시근로자수-2017(장애인적용)'!BL65</f>
        <v>0</v>
      </c>
      <c r="AM65" s="314">
        <f>'고용증대 상시근로자수-2017(장애인적용)'!BN65</f>
        <v>0</v>
      </c>
      <c r="AN65" s="312">
        <f>'고용증대 상시근로자수-2017(장애인적용)'!BO65</f>
        <v>0</v>
      </c>
      <c r="AO65" s="313">
        <f>'고용증대 상시근로자수-2017(장애인적용)'!BP65</f>
        <v>0</v>
      </c>
      <c r="AP65" s="314">
        <f>'고용증대 상시근로자수-2017(장애인적용)'!BR65</f>
        <v>0</v>
      </c>
      <c r="AQ65" s="335">
        <f t="shared" si="0"/>
        <v>0</v>
      </c>
      <c r="AR65" s="336">
        <f t="shared" si="1"/>
        <v>0</v>
      </c>
      <c r="AS65" s="342">
        <f>'고용증대 상시근로자수-2017(장애인적용)'!CF65</f>
        <v>0</v>
      </c>
      <c r="AT65" s="343">
        <f>'고용증대 상시근로자수-2017(장애인적용)'!CG65</f>
        <v>0</v>
      </c>
      <c r="AU65" s="340">
        <f t="shared" si="2"/>
        <v>0</v>
      </c>
    </row>
    <row r="66" spans="1:47" hidden="1">
      <c r="A66" s="327">
        <f t="shared" si="4"/>
        <v>62</v>
      </c>
      <c r="B66" s="321">
        <f>'고용증대 상시근로자수-2017(장애인적용)'!C66</f>
        <v>0</v>
      </c>
      <c r="C66" s="322" t="str">
        <f>'고용증대 상시근로자수-2017(장애인적용)'!E66</f>
        <v/>
      </c>
      <c r="D66" s="333" t="str">
        <f>IF('고용증대 상시근로자수-2017(장애인적용)'!I66="","",'고용증대 상시근로자수-2017(장애인적용)'!I66)</f>
        <v/>
      </c>
      <c r="E66" s="333" t="str">
        <f>IF('고용증대 상시근로자수-2017(장애인적용)'!J66="","",'고용증대 상시근로자수-2017(장애인적용)'!J66)</f>
        <v/>
      </c>
      <c r="F66" s="323" t="str">
        <f>'고용증대 상시근로자수-2017(장애인적용)'!H66</f>
        <v/>
      </c>
      <c r="G66" s="324">
        <f>'고용증대 상시근로자수-2017(장애인적용)'!W66</f>
        <v>0</v>
      </c>
      <c r="H66" s="313">
        <f>'고용증대 상시근로자수-2017(장애인적용)'!X66</f>
        <v>0</v>
      </c>
      <c r="I66" s="314">
        <f>'고용증대 상시근로자수-2017(장애인적용)'!Z66</f>
        <v>0</v>
      </c>
      <c r="J66" s="312">
        <f>'고용증대 상시근로자수-2017(장애인적용)'!AA66</f>
        <v>0</v>
      </c>
      <c r="K66" s="313">
        <f>'고용증대 상시근로자수-2017(장애인적용)'!AB66</f>
        <v>0</v>
      </c>
      <c r="L66" s="314">
        <f>'고용증대 상시근로자수-2017(장애인적용)'!AD66</f>
        <v>0</v>
      </c>
      <c r="M66" s="312">
        <f>'고용증대 상시근로자수-2017(장애인적용)'!AE66</f>
        <v>0</v>
      </c>
      <c r="N66" s="313">
        <f>'고용증대 상시근로자수-2017(장애인적용)'!AF66</f>
        <v>0</v>
      </c>
      <c r="O66" s="314">
        <f>'고용증대 상시근로자수-2017(장애인적용)'!AH66</f>
        <v>0</v>
      </c>
      <c r="P66" s="312">
        <f>'고용증대 상시근로자수-2017(장애인적용)'!AI66</f>
        <v>0</v>
      </c>
      <c r="Q66" s="313">
        <f>'고용증대 상시근로자수-2017(장애인적용)'!AJ66</f>
        <v>0</v>
      </c>
      <c r="R66" s="314">
        <f>'고용증대 상시근로자수-2017(장애인적용)'!AL66</f>
        <v>0</v>
      </c>
      <c r="S66" s="312">
        <f>'고용증대 상시근로자수-2017(장애인적용)'!AM66</f>
        <v>0</v>
      </c>
      <c r="T66" s="313">
        <f>'고용증대 상시근로자수-2017(장애인적용)'!AN66</f>
        <v>0</v>
      </c>
      <c r="U66" s="314">
        <f>'고용증대 상시근로자수-2017(장애인적용)'!AP66</f>
        <v>0</v>
      </c>
      <c r="V66" s="312">
        <f>'고용증대 상시근로자수-2017(장애인적용)'!AQ66</f>
        <v>0</v>
      </c>
      <c r="W66" s="313">
        <f>'고용증대 상시근로자수-2017(장애인적용)'!AR66</f>
        <v>0</v>
      </c>
      <c r="X66" s="314">
        <f>'고용증대 상시근로자수-2017(장애인적용)'!AT66</f>
        <v>0</v>
      </c>
      <c r="Y66" s="312">
        <f>'고용증대 상시근로자수-2017(장애인적용)'!AU66</f>
        <v>0</v>
      </c>
      <c r="Z66" s="313">
        <f>'고용증대 상시근로자수-2017(장애인적용)'!AV66</f>
        <v>0</v>
      </c>
      <c r="AA66" s="314">
        <f>'고용증대 상시근로자수-2017(장애인적용)'!AX66</f>
        <v>0</v>
      </c>
      <c r="AB66" s="312">
        <f>'고용증대 상시근로자수-2017(장애인적용)'!AY66</f>
        <v>0</v>
      </c>
      <c r="AC66" s="313">
        <f>'고용증대 상시근로자수-2017(장애인적용)'!AZ66</f>
        <v>0</v>
      </c>
      <c r="AD66" s="314">
        <f>'고용증대 상시근로자수-2017(장애인적용)'!BB66</f>
        <v>0</v>
      </c>
      <c r="AE66" s="312">
        <f>'고용증대 상시근로자수-2017(장애인적용)'!BC66</f>
        <v>0</v>
      </c>
      <c r="AF66" s="313">
        <f>'고용증대 상시근로자수-2017(장애인적용)'!BD66</f>
        <v>0</v>
      </c>
      <c r="AG66" s="314">
        <f>'고용증대 상시근로자수-2017(장애인적용)'!BF66</f>
        <v>0</v>
      </c>
      <c r="AH66" s="312">
        <f>'고용증대 상시근로자수-2017(장애인적용)'!BG66</f>
        <v>0</v>
      </c>
      <c r="AI66" s="313">
        <f>'고용증대 상시근로자수-2017(장애인적용)'!BH66</f>
        <v>0</v>
      </c>
      <c r="AJ66" s="314">
        <f>'고용증대 상시근로자수-2017(장애인적용)'!BJ66</f>
        <v>0</v>
      </c>
      <c r="AK66" s="312">
        <f>'고용증대 상시근로자수-2017(장애인적용)'!BK66</f>
        <v>0</v>
      </c>
      <c r="AL66" s="313">
        <f>'고용증대 상시근로자수-2017(장애인적용)'!BL66</f>
        <v>0</v>
      </c>
      <c r="AM66" s="314">
        <f>'고용증대 상시근로자수-2017(장애인적용)'!BN66</f>
        <v>0</v>
      </c>
      <c r="AN66" s="312">
        <f>'고용증대 상시근로자수-2017(장애인적용)'!BO66</f>
        <v>0</v>
      </c>
      <c r="AO66" s="313">
        <f>'고용증대 상시근로자수-2017(장애인적용)'!BP66</f>
        <v>0</v>
      </c>
      <c r="AP66" s="314">
        <f>'고용증대 상시근로자수-2017(장애인적용)'!BR66</f>
        <v>0</v>
      </c>
      <c r="AQ66" s="335">
        <f t="shared" si="0"/>
        <v>0</v>
      </c>
      <c r="AR66" s="336">
        <f t="shared" si="1"/>
        <v>0</v>
      </c>
      <c r="AS66" s="342">
        <f>'고용증대 상시근로자수-2017(장애인적용)'!CF66</f>
        <v>0</v>
      </c>
      <c r="AT66" s="343">
        <f>'고용증대 상시근로자수-2017(장애인적용)'!CG66</f>
        <v>0</v>
      </c>
      <c r="AU66" s="340">
        <f t="shared" si="2"/>
        <v>0</v>
      </c>
    </row>
    <row r="67" spans="1:47" hidden="1">
      <c r="A67" s="327">
        <f t="shared" si="4"/>
        <v>63</v>
      </c>
      <c r="B67" s="321">
        <f>'고용증대 상시근로자수-2017(장애인적용)'!C67</f>
        <v>0</v>
      </c>
      <c r="C67" s="322" t="str">
        <f>'고용증대 상시근로자수-2017(장애인적용)'!E67</f>
        <v/>
      </c>
      <c r="D67" s="333" t="str">
        <f>IF('고용증대 상시근로자수-2017(장애인적용)'!I67="","",'고용증대 상시근로자수-2017(장애인적용)'!I67)</f>
        <v/>
      </c>
      <c r="E67" s="333" t="str">
        <f>IF('고용증대 상시근로자수-2017(장애인적용)'!J67="","",'고용증대 상시근로자수-2017(장애인적용)'!J67)</f>
        <v/>
      </c>
      <c r="F67" s="323" t="str">
        <f>'고용증대 상시근로자수-2017(장애인적용)'!H67</f>
        <v/>
      </c>
      <c r="G67" s="324">
        <f>'고용증대 상시근로자수-2017(장애인적용)'!W67</f>
        <v>0</v>
      </c>
      <c r="H67" s="313">
        <f>'고용증대 상시근로자수-2017(장애인적용)'!X67</f>
        <v>0</v>
      </c>
      <c r="I67" s="314">
        <f>'고용증대 상시근로자수-2017(장애인적용)'!Z67</f>
        <v>0</v>
      </c>
      <c r="J67" s="312">
        <f>'고용증대 상시근로자수-2017(장애인적용)'!AA67</f>
        <v>0</v>
      </c>
      <c r="K67" s="313">
        <f>'고용증대 상시근로자수-2017(장애인적용)'!AB67</f>
        <v>0</v>
      </c>
      <c r="L67" s="314">
        <f>'고용증대 상시근로자수-2017(장애인적용)'!AD67</f>
        <v>0</v>
      </c>
      <c r="M67" s="312">
        <f>'고용증대 상시근로자수-2017(장애인적용)'!AE67</f>
        <v>0</v>
      </c>
      <c r="N67" s="313">
        <f>'고용증대 상시근로자수-2017(장애인적용)'!AF67</f>
        <v>0</v>
      </c>
      <c r="O67" s="314">
        <f>'고용증대 상시근로자수-2017(장애인적용)'!AH67</f>
        <v>0</v>
      </c>
      <c r="P67" s="312">
        <f>'고용증대 상시근로자수-2017(장애인적용)'!AI67</f>
        <v>0</v>
      </c>
      <c r="Q67" s="313">
        <f>'고용증대 상시근로자수-2017(장애인적용)'!AJ67</f>
        <v>0</v>
      </c>
      <c r="R67" s="314">
        <f>'고용증대 상시근로자수-2017(장애인적용)'!AL67</f>
        <v>0</v>
      </c>
      <c r="S67" s="312">
        <f>'고용증대 상시근로자수-2017(장애인적용)'!AM67</f>
        <v>0</v>
      </c>
      <c r="T67" s="313">
        <f>'고용증대 상시근로자수-2017(장애인적용)'!AN67</f>
        <v>0</v>
      </c>
      <c r="U67" s="314">
        <f>'고용증대 상시근로자수-2017(장애인적용)'!AP67</f>
        <v>0</v>
      </c>
      <c r="V67" s="312">
        <f>'고용증대 상시근로자수-2017(장애인적용)'!AQ67</f>
        <v>0</v>
      </c>
      <c r="W67" s="313">
        <f>'고용증대 상시근로자수-2017(장애인적용)'!AR67</f>
        <v>0</v>
      </c>
      <c r="X67" s="314">
        <f>'고용증대 상시근로자수-2017(장애인적용)'!AT67</f>
        <v>0</v>
      </c>
      <c r="Y67" s="312">
        <f>'고용증대 상시근로자수-2017(장애인적용)'!AU67</f>
        <v>0</v>
      </c>
      <c r="Z67" s="313">
        <f>'고용증대 상시근로자수-2017(장애인적용)'!AV67</f>
        <v>0</v>
      </c>
      <c r="AA67" s="314">
        <f>'고용증대 상시근로자수-2017(장애인적용)'!AX67</f>
        <v>0</v>
      </c>
      <c r="AB67" s="312">
        <f>'고용증대 상시근로자수-2017(장애인적용)'!AY67</f>
        <v>0</v>
      </c>
      <c r="AC67" s="313">
        <f>'고용증대 상시근로자수-2017(장애인적용)'!AZ67</f>
        <v>0</v>
      </c>
      <c r="AD67" s="314">
        <f>'고용증대 상시근로자수-2017(장애인적용)'!BB67</f>
        <v>0</v>
      </c>
      <c r="AE67" s="312">
        <f>'고용증대 상시근로자수-2017(장애인적용)'!BC67</f>
        <v>0</v>
      </c>
      <c r="AF67" s="313">
        <f>'고용증대 상시근로자수-2017(장애인적용)'!BD67</f>
        <v>0</v>
      </c>
      <c r="AG67" s="314">
        <f>'고용증대 상시근로자수-2017(장애인적용)'!BF67</f>
        <v>0</v>
      </c>
      <c r="AH67" s="312">
        <f>'고용증대 상시근로자수-2017(장애인적용)'!BG67</f>
        <v>0</v>
      </c>
      <c r="AI67" s="313">
        <f>'고용증대 상시근로자수-2017(장애인적용)'!BH67</f>
        <v>0</v>
      </c>
      <c r="AJ67" s="314">
        <f>'고용증대 상시근로자수-2017(장애인적용)'!BJ67</f>
        <v>0</v>
      </c>
      <c r="AK67" s="312">
        <f>'고용증대 상시근로자수-2017(장애인적용)'!BK67</f>
        <v>0</v>
      </c>
      <c r="AL67" s="313">
        <f>'고용증대 상시근로자수-2017(장애인적용)'!BL67</f>
        <v>0</v>
      </c>
      <c r="AM67" s="314">
        <f>'고용증대 상시근로자수-2017(장애인적용)'!BN67</f>
        <v>0</v>
      </c>
      <c r="AN67" s="312">
        <f>'고용증대 상시근로자수-2017(장애인적용)'!BO67</f>
        <v>0</v>
      </c>
      <c r="AO67" s="313">
        <f>'고용증대 상시근로자수-2017(장애인적용)'!BP67</f>
        <v>0</v>
      </c>
      <c r="AP67" s="314">
        <f>'고용증대 상시근로자수-2017(장애인적용)'!BR67</f>
        <v>0</v>
      </c>
      <c r="AQ67" s="335">
        <f t="shared" si="0"/>
        <v>0</v>
      </c>
      <c r="AR67" s="336">
        <f t="shared" si="1"/>
        <v>0</v>
      </c>
      <c r="AS67" s="342">
        <f>'고용증대 상시근로자수-2017(장애인적용)'!CF67</f>
        <v>0</v>
      </c>
      <c r="AT67" s="343">
        <f>'고용증대 상시근로자수-2017(장애인적용)'!CG67</f>
        <v>0</v>
      </c>
      <c r="AU67" s="340">
        <f t="shared" si="2"/>
        <v>0</v>
      </c>
    </row>
    <row r="68" spans="1:47" hidden="1">
      <c r="A68" s="327">
        <f t="shared" si="4"/>
        <v>64</v>
      </c>
      <c r="B68" s="321">
        <f>'고용증대 상시근로자수-2017(장애인적용)'!C68</f>
        <v>0</v>
      </c>
      <c r="C68" s="322" t="str">
        <f>'고용증대 상시근로자수-2017(장애인적용)'!E68</f>
        <v/>
      </c>
      <c r="D68" s="333" t="str">
        <f>IF('고용증대 상시근로자수-2017(장애인적용)'!I68="","",'고용증대 상시근로자수-2017(장애인적용)'!I68)</f>
        <v/>
      </c>
      <c r="E68" s="333" t="str">
        <f>IF('고용증대 상시근로자수-2017(장애인적용)'!J68="","",'고용증대 상시근로자수-2017(장애인적용)'!J68)</f>
        <v/>
      </c>
      <c r="F68" s="323" t="str">
        <f>'고용증대 상시근로자수-2017(장애인적용)'!H68</f>
        <v/>
      </c>
      <c r="G68" s="324">
        <f>'고용증대 상시근로자수-2017(장애인적용)'!W68</f>
        <v>0</v>
      </c>
      <c r="H68" s="313">
        <f>'고용증대 상시근로자수-2017(장애인적용)'!X68</f>
        <v>0</v>
      </c>
      <c r="I68" s="314">
        <f>'고용증대 상시근로자수-2017(장애인적용)'!Z68</f>
        <v>0</v>
      </c>
      <c r="J68" s="312">
        <f>'고용증대 상시근로자수-2017(장애인적용)'!AA68</f>
        <v>0</v>
      </c>
      <c r="K68" s="313">
        <f>'고용증대 상시근로자수-2017(장애인적용)'!AB68</f>
        <v>0</v>
      </c>
      <c r="L68" s="314">
        <f>'고용증대 상시근로자수-2017(장애인적용)'!AD68</f>
        <v>0</v>
      </c>
      <c r="M68" s="312">
        <f>'고용증대 상시근로자수-2017(장애인적용)'!AE68</f>
        <v>0</v>
      </c>
      <c r="N68" s="313">
        <f>'고용증대 상시근로자수-2017(장애인적용)'!AF68</f>
        <v>0</v>
      </c>
      <c r="O68" s="314">
        <f>'고용증대 상시근로자수-2017(장애인적용)'!AH68</f>
        <v>0</v>
      </c>
      <c r="P68" s="312">
        <f>'고용증대 상시근로자수-2017(장애인적용)'!AI68</f>
        <v>0</v>
      </c>
      <c r="Q68" s="313">
        <f>'고용증대 상시근로자수-2017(장애인적용)'!AJ68</f>
        <v>0</v>
      </c>
      <c r="R68" s="314">
        <f>'고용증대 상시근로자수-2017(장애인적용)'!AL68</f>
        <v>0</v>
      </c>
      <c r="S68" s="312">
        <f>'고용증대 상시근로자수-2017(장애인적용)'!AM68</f>
        <v>0</v>
      </c>
      <c r="T68" s="313">
        <f>'고용증대 상시근로자수-2017(장애인적용)'!AN68</f>
        <v>0</v>
      </c>
      <c r="U68" s="314">
        <f>'고용증대 상시근로자수-2017(장애인적용)'!AP68</f>
        <v>0</v>
      </c>
      <c r="V68" s="312">
        <f>'고용증대 상시근로자수-2017(장애인적용)'!AQ68</f>
        <v>0</v>
      </c>
      <c r="W68" s="313">
        <f>'고용증대 상시근로자수-2017(장애인적용)'!AR68</f>
        <v>0</v>
      </c>
      <c r="X68" s="314">
        <f>'고용증대 상시근로자수-2017(장애인적용)'!AT68</f>
        <v>0</v>
      </c>
      <c r="Y68" s="312">
        <f>'고용증대 상시근로자수-2017(장애인적용)'!AU68</f>
        <v>0</v>
      </c>
      <c r="Z68" s="313">
        <f>'고용증대 상시근로자수-2017(장애인적용)'!AV68</f>
        <v>0</v>
      </c>
      <c r="AA68" s="314">
        <f>'고용증대 상시근로자수-2017(장애인적용)'!AX68</f>
        <v>0</v>
      </c>
      <c r="AB68" s="312">
        <f>'고용증대 상시근로자수-2017(장애인적용)'!AY68</f>
        <v>0</v>
      </c>
      <c r="AC68" s="313">
        <f>'고용증대 상시근로자수-2017(장애인적용)'!AZ68</f>
        <v>0</v>
      </c>
      <c r="AD68" s="314">
        <f>'고용증대 상시근로자수-2017(장애인적용)'!BB68</f>
        <v>0</v>
      </c>
      <c r="AE68" s="312">
        <f>'고용증대 상시근로자수-2017(장애인적용)'!BC68</f>
        <v>0</v>
      </c>
      <c r="AF68" s="313">
        <f>'고용증대 상시근로자수-2017(장애인적용)'!BD68</f>
        <v>0</v>
      </c>
      <c r="AG68" s="314">
        <f>'고용증대 상시근로자수-2017(장애인적용)'!BF68</f>
        <v>0</v>
      </c>
      <c r="AH68" s="312">
        <f>'고용증대 상시근로자수-2017(장애인적용)'!BG68</f>
        <v>0</v>
      </c>
      <c r="AI68" s="313">
        <f>'고용증대 상시근로자수-2017(장애인적용)'!BH68</f>
        <v>0</v>
      </c>
      <c r="AJ68" s="314">
        <f>'고용증대 상시근로자수-2017(장애인적용)'!BJ68</f>
        <v>0</v>
      </c>
      <c r="AK68" s="312">
        <f>'고용증대 상시근로자수-2017(장애인적용)'!BK68</f>
        <v>0</v>
      </c>
      <c r="AL68" s="313">
        <f>'고용증대 상시근로자수-2017(장애인적용)'!BL68</f>
        <v>0</v>
      </c>
      <c r="AM68" s="314">
        <f>'고용증대 상시근로자수-2017(장애인적용)'!BN68</f>
        <v>0</v>
      </c>
      <c r="AN68" s="312">
        <f>'고용증대 상시근로자수-2017(장애인적용)'!BO68</f>
        <v>0</v>
      </c>
      <c r="AO68" s="313">
        <f>'고용증대 상시근로자수-2017(장애인적용)'!BP68</f>
        <v>0</v>
      </c>
      <c r="AP68" s="314">
        <f>'고용증대 상시근로자수-2017(장애인적용)'!BR68</f>
        <v>0</v>
      </c>
      <c r="AQ68" s="335">
        <f t="shared" si="0"/>
        <v>0</v>
      </c>
      <c r="AR68" s="336">
        <f t="shared" si="1"/>
        <v>0</v>
      </c>
      <c r="AS68" s="342">
        <f>'고용증대 상시근로자수-2017(장애인적용)'!CF68</f>
        <v>0</v>
      </c>
      <c r="AT68" s="343">
        <f>'고용증대 상시근로자수-2017(장애인적용)'!CG68</f>
        <v>0</v>
      </c>
      <c r="AU68" s="340">
        <f t="shared" si="2"/>
        <v>0</v>
      </c>
    </row>
    <row r="69" spans="1:47" hidden="1">
      <c r="A69" s="327">
        <f t="shared" si="4"/>
        <v>65</v>
      </c>
      <c r="B69" s="321">
        <f>'고용증대 상시근로자수-2017(장애인적용)'!C69</f>
        <v>0</v>
      </c>
      <c r="C69" s="322" t="str">
        <f>'고용증대 상시근로자수-2017(장애인적용)'!E69</f>
        <v/>
      </c>
      <c r="D69" s="333" t="str">
        <f>IF('고용증대 상시근로자수-2017(장애인적용)'!I69="","",'고용증대 상시근로자수-2017(장애인적용)'!I69)</f>
        <v/>
      </c>
      <c r="E69" s="333" t="str">
        <f>IF('고용증대 상시근로자수-2017(장애인적용)'!J69="","",'고용증대 상시근로자수-2017(장애인적용)'!J69)</f>
        <v/>
      </c>
      <c r="F69" s="323" t="str">
        <f>'고용증대 상시근로자수-2017(장애인적용)'!H69</f>
        <v/>
      </c>
      <c r="G69" s="324">
        <f>'고용증대 상시근로자수-2017(장애인적용)'!W69</f>
        <v>0</v>
      </c>
      <c r="H69" s="313">
        <f>'고용증대 상시근로자수-2017(장애인적용)'!X69</f>
        <v>0</v>
      </c>
      <c r="I69" s="314">
        <f>'고용증대 상시근로자수-2017(장애인적용)'!Z69</f>
        <v>0</v>
      </c>
      <c r="J69" s="312">
        <f>'고용증대 상시근로자수-2017(장애인적용)'!AA69</f>
        <v>0</v>
      </c>
      <c r="K69" s="313">
        <f>'고용증대 상시근로자수-2017(장애인적용)'!AB69</f>
        <v>0</v>
      </c>
      <c r="L69" s="314">
        <f>'고용증대 상시근로자수-2017(장애인적용)'!AD69</f>
        <v>0</v>
      </c>
      <c r="M69" s="312">
        <f>'고용증대 상시근로자수-2017(장애인적용)'!AE69</f>
        <v>0</v>
      </c>
      <c r="N69" s="313">
        <f>'고용증대 상시근로자수-2017(장애인적용)'!AF69</f>
        <v>0</v>
      </c>
      <c r="O69" s="314">
        <f>'고용증대 상시근로자수-2017(장애인적용)'!AH69</f>
        <v>0</v>
      </c>
      <c r="P69" s="312">
        <f>'고용증대 상시근로자수-2017(장애인적용)'!AI69</f>
        <v>0</v>
      </c>
      <c r="Q69" s="313">
        <f>'고용증대 상시근로자수-2017(장애인적용)'!AJ69</f>
        <v>0</v>
      </c>
      <c r="R69" s="314">
        <f>'고용증대 상시근로자수-2017(장애인적용)'!AL69</f>
        <v>0</v>
      </c>
      <c r="S69" s="312">
        <f>'고용증대 상시근로자수-2017(장애인적용)'!AM69</f>
        <v>0</v>
      </c>
      <c r="T69" s="313">
        <f>'고용증대 상시근로자수-2017(장애인적용)'!AN69</f>
        <v>0</v>
      </c>
      <c r="U69" s="314">
        <f>'고용증대 상시근로자수-2017(장애인적용)'!AP69</f>
        <v>0</v>
      </c>
      <c r="V69" s="312">
        <f>'고용증대 상시근로자수-2017(장애인적용)'!AQ69</f>
        <v>0</v>
      </c>
      <c r="W69" s="313">
        <f>'고용증대 상시근로자수-2017(장애인적용)'!AR69</f>
        <v>0</v>
      </c>
      <c r="X69" s="314">
        <f>'고용증대 상시근로자수-2017(장애인적용)'!AT69</f>
        <v>0</v>
      </c>
      <c r="Y69" s="312">
        <f>'고용증대 상시근로자수-2017(장애인적용)'!AU69</f>
        <v>0</v>
      </c>
      <c r="Z69" s="313">
        <f>'고용증대 상시근로자수-2017(장애인적용)'!AV69</f>
        <v>0</v>
      </c>
      <c r="AA69" s="314">
        <f>'고용증대 상시근로자수-2017(장애인적용)'!AX69</f>
        <v>0</v>
      </c>
      <c r="AB69" s="312">
        <f>'고용증대 상시근로자수-2017(장애인적용)'!AY69</f>
        <v>0</v>
      </c>
      <c r="AC69" s="313">
        <f>'고용증대 상시근로자수-2017(장애인적용)'!AZ69</f>
        <v>0</v>
      </c>
      <c r="AD69" s="314">
        <f>'고용증대 상시근로자수-2017(장애인적용)'!BB69</f>
        <v>0</v>
      </c>
      <c r="AE69" s="312">
        <f>'고용증대 상시근로자수-2017(장애인적용)'!BC69</f>
        <v>0</v>
      </c>
      <c r="AF69" s="313">
        <f>'고용증대 상시근로자수-2017(장애인적용)'!BD69</f>
        <v>0</v>
      </c>
      <c r="AG69" s="314">
        <f>'고용증대 상시근로자수-2017(장애인적용)'!BF69</f>
        <v>0</v>
      </c>
      <c r="AH69" s="312">
        <f>'고용증대 상시근로자수-2017(장애인적용)'!BG69</f>
        <v>0</v>
      </c>
      <c r="AI69" s="313">
        <f>'고용증대 상시근로자수-2017(장애인적용)'!BH69</f>
        <v>0</v>
      </c>
      <c r="AJ69" s="314">
        <f>'고용증대 상시근로자수-2017(장애인적용)'!BJ69</f>
        <v>0</v>
      </c>
      <c r="AK69" s="312">
        <f>'고용증대 상시근로자수-2017(장애인적용)'!BK69</f>
        <v>0</v>
      </c>
      <c r="AL69" s="313">
        <f>'고용증대 상시근로자수-2017(장애인적용)'!BL69</f>
        <v>0</v>
      </c>
      <c r="AM69" s="314">
        <f>'고용증대 상시근로자수-2017(장애인적용)'!BN69</f>
        <v>0</v>
      </c>
      <c r="AN69" s="312">
        <f>'고용증대 상시근로자수-2017(장애인적용)'!BO69</f>
        <v>0</v>
      </c>
      <c r="AO69" s="313">
        <f>'고용증대 상시근로자수-2017(장애인적용)'!BP69</f>
        <v>0</v>
      </c>
      <c r="AP69" s="314">
        <f>'고용증대 상시근로자수-2017(장애인적용)'!BR69</f>
        <v>0</v>
      </c>
      <c r="AQ69" s="335">
        <f t="shared" si="0"/>
        <v>0</v>
      </c>
      <c r="AR69" s="336">
        <f t="shared" si="1"/>
        <v>0</v>
      </c>
      <c r="AS69" s="342">
        <f>'고용증대 상시근로자수-2017(장애인적용)'!CF69</f>
        <v>0</v>
      </c>
      <c r="AT69" s="343">
        <f>'고용증대 상시근로자수-2017(장애인적용)'!CG69</f>
        <v>0</v>
      </c>
      <c r="AU69" s="340">
        <f t="shared" si="2"/>
        <v>0</v>
      </c>
    </row>
    <row r="70" spans="1:47" hidden="1">
      <c r="A70" s="327">
        <f t="shared" si="4"/>
        <v>66</v>
      </c>
      <c r="B70" s="321">
        <f>'고용증대 상시근로자수-2017(장애인적용)'!C70</f>
        <v>0</v>
      </c>
      <c r="C70" s="322" t="str">
        <f>'고용증대 상시근로자수-2017(장애인적용)'!E70</f>
        <v/>
      </c>
      <c r="D70" s="333" t="str">
        <f>IF('고용증대 상시근로자수-2017(장애인적용)'!I70="","",'고용증대 상시근로자수-2017(장애인적용)'!I70)</f>
        <v/>
      </c>
      <c r="E70" s="333" t="str">
        <f>IF('고용증대 상시근로자수-2017(장애인적용)'!J70="","",'고용증대 상시근로자수-2017(장애인적용)'!J70)</f>
        <v/>
      </c>
      <c r="F70" s="323" t="str">
        <f>'고용증대 상시근로자수-2017(장애인적용)'!H70</f>
        <v/>
      </c>
      <c r="G70" s="324">
        <f>'고용증대 상시근로자수-2017(장애인적용)'!W70</f>
        <v>0</v>
      </c>
      <c r="H70" s="313">
        <f>'고용증대 상시근로자수-2017(장애인적용)'!X70</f>
        <v>0</v>
      </c>
      <c r="I70" s="314">
        <f>'고용증대 상시근로자수-2017(장애인적용)'!Z70</f>
        <v>0</v>
      </c>
      <c r="J70" s="312">
        <f>'고용증대 상시근로자수-2017(장애인적용)'!AA70</f>
        <v>0</v>
      </c>
      <c r="K70" s="313">
        <f>'고용증대 상시근로자수-2017(장애인적용)'!AB70</f>
        <v>0</v>
      </c>
      <c r="L70" s="314">
        <f>'고용증대 상시근로자수-2017(장애인적용)'!AD70</f>
        <v>0</v>
      </c>
      <c r="M70" s="312">
        <f>'고용증대 상시근로자수-2017(장애인적용)'!AE70</f>
        <v>0</v>
      </c>
      <c r="N70" s="313">
        <f>'고용증대 상시근로자수-2017(장애인적용)'!AF70</f>
        <v>0</v>
      </c>
      <c r="O70" s="314">
        <f>'고용증대 상시근로자수-2017(장애인적용)'!AH70</f>
        <v>0</v>
      </c>
      <c r="P70" s="312">
        <f>'고용증대 상시근로자수-2017(장애인적용)'!AI70</f>
        <v>0</v>
      </c>
      <c r="Q70" s="313">
        <f>'고용증대 상시근로자수-2017(장애인적용)'!AJ70</f>
        <v>0</v>
      </c>
      <c r="R70" s="314">
        <f>'고용증대 상시근로자수-2017(장애인적용)'!AL70</f>
        <v>0</v>
      </c>
      <c r="S70" s="312">
        <f>'고용증대 상시근로자수-2017(장애인적용)'!AM70</f>
        <v>0</v>
      </c>
      <c r="T70" s="313">
        <f>'고용증대 상시근로자수-2017(장애인적용)'!AN70</f>
        <v>0</v>
      </c>
      <c r="U70" s="314">
        <f>'고용증대 상시근로자수-2017(장애인적용)'!AP70</f>
        <v>0</v>
      </c>
      <c r="V70" s="312">
        <f>'고용증대 상시근로자수-2017(장애인적용)'!AQ70</f>
        <v>0</v>
      </c>
      <c r="W70" s="313">
        <f>'고용증대 상시근로자수-2017(장애인적용)'!AR70</f>
        <v>0</v>
      </c>
      <c r="X70" s="314">
        <f>'고용증대 상시근로자수-2017(장애인적용)'!AT70</f>
        <v>0</v>
      </c>
      <c r="Y70" s="312">
        <f>'고용증대 상시근로자수-2017(장애인적용)'!AU70</f>
        <v>0</v>
      </c>
      <c r="Z70" s="313">
        <f>'고용증대 상시근로자수-2017(장애인적용)'!AV70</f>
        <v>0</v>
      </c>
      <c r="AA70" s="314">
        <f>'고용증대 상시근로자수-2017(장애인적용)'!AX70</f>
        <v>0</v>
      </c>
      <c r="AB70" s="312">
        <f>'고용증대 상시근로자수-2017(장애인적용)'!AY70</f>
        <v>0</v>
      </c>
      <c r="AC70" s="313">
        <f>'고용증대 상시근로자수-2017(장애인적용)'!AZ70</f>
        <v>0</v>
      </c>
      <c r="AD70" s="314">
        <f>'고용증대 상시근로자수-2017(장애인적용)'!BB70</f>
        <v>0</v>
      </c>
      <c r="AE70" s="312">
        <f>'고용증대 상시근로자수-2017(장애인적용)'!BC70</f>
        <v>0</v>
      </c>
      <c r="AF70" s="313">
        <f>'고용증대 상시근로자수-2017(장애인적용)'!BD70</f>
        <v>0</v>
      </c>
      <c r="AG70" s="314">
        <f>'고용증대 상시근로자수-2017(장애인적용)'!BF70</f>
        <v>0</v>
      </c>
      <c r="AH70" s="312">
        <f>'고용증대 상시근로자수-2017(장애인적용)'!BG70</f>
        <v>0</v>
      </c>
      <c r="AI70" s="313">
        <f>'고용증대 상시근로자수-2017(장애인적용)'!BH70</f>
        <v>0</v>
      </c>
      <c r="AJ70" s="314">
        <f>'고용증대 상시근로자수-2017(장애인적용)'!BJ70</f>
        <v>0</v>
      </c>
      <c r="AK70" s="312">
        <f>'고용증대 상시근로자수-2017(장애인적용)'!BK70</f>
        <v>0</v>
      </c>
      <c r="AL70" s="313">
        <f>'고용증대 상시근로자수-2017(장애인적용)'!BL70</f>
        <v>0</v>
      </c>
      <c r="AM70" s="314">
        <f>'고용증대 상시근로자수-2017(장애인적용)'!BN70</f>
        <v>0</v>
      </c>
      <c r="AN70" s="312">
        <f>'고용증대 상시근로자수-2017(장애인적용)'!BO70</f>
        <v>0</v>
      </c>
      <c r="AO70" s="313">
        <f>'고용증대 상시근로자수-2017(장애인적용)'!BP70</f>
        <v>0</v>
      </c>
      <c r="AP70" s="314">
        <f>'고용증대 상시근로자수-2017(장애인적용)'!BR70</f>
        <v>0</v>
      </c>
      <c r="AQ70" s="335">
        <f t="shared" ref="AQ70:AQ104" si="5">SUM(G70,J70,M70,P70,S70,V70,Y70,AB70,AE70,AH70,AK70,AN70)</f>
        <v>0</v>
      </c>
      <c r="AR70" s="336">
        <f t="shared" ref="AR70:AR104" si="6">SUM(I70,L70,O70,R70,U70,X70,AA70,AD70,AG70,AJ70,AM70,AP70)</f>
        <v>0</v>
      </c>
      <c r="AS70" s="342">
        <f>'고용증대 상시근로자수-2017(장애인적용)'!CF70</f>
        <v>0</v>
      </c>
      <c r="AT70" s="343">
        <f>'고용증대 상시근로자수-2017(장애인적용)'!CG70</f>
        <v>0</v>
      </c>
      <c r="AU70" s="340">
        <f t="shared" ref="AU70:AU104" si="7">SUM(AS70:AT70)</f>
        <v>0</v>
      </c>
    </row>
    <row r="71" spans="1:47" hidden="1">
      <c r="A71" s="327">
        <f t="shared" ref="A71:A104" si="8">A70+1</f>
        <v>67</v>
      </c>
      <c r="B71" s="321">
        <f>'고용증대 상시근로자수-2017(장애인적용)'!C71</f>
        <v>0</v>
      </c>
      <c r="C71" s="322" t="str">
        <f>'고용증대 상시근로자수-2017(장애인적용)'!E71</f>
        <v/>
      </c>
      <c r="D71" s="333" t="str">
        <f>IF('고용증대 상시근로자수-2017(장애인적용)'!I71="","",'고용증대 상시근로자수-2017(장애인적용)'!I71)</f>
        <v/>
      </c>
      <c r="E71" s="333" t="str">
        <f>IF('고용증대 상시근로자수-2017(장애인적용)'!J71="","",'고용증대 상시근로자수-2017(장애인적용)'!J71)</f>
        <v/>
      </c>
      <c r="F71" s="323" t="str">
        <f>'고용증대 상시근로자수-2017(장애인적용)'!H71</f>
        <v/>
      </c>
      <c r="G71" s="324">
        <f>'고용증대 상시근로자수-2017(장애인적용)'!W71</f>
        <v>0</v>
      </c>
      <c r="H71" s="313">
        <f>'고용증대 상시근로자수-2017(장애인적용)'!X71</f>
        <v>0</v>
      </c>
      <c r="I71" s="314">
        <f>'고용증대 상시근로자수-2017(장애인적용)'!Z71</f>
        <v>0</v>
      </c>
      <c r="J71" s="312">
        <f>'고용증대 상시근로자수-2017(장애인적용)'!AA71</f>
        <v>0</v>
      </c>
      <c r="K71" s="313">
        <f>'고용증대 상시근로자수-2017(장애인적용)'!AB71</f>
        <v>0</v>
      </c>
      <c r="L71" s="314">
        <f>'고용증대 상시근로자수-2017(장애인적용)'!AD71</f>
        <v>0</v>
      </c>
      <c r="M71" s="312">
        <f>'고용증대 상시근로자수-2017(장애인적용)'!AE71</f>
        <v>0</v>
      </c>
      <c r="N71" s="313">
        <f>'고용증대 상시근로자수-2017(장애인적용)'!AF71</f>
        <v>0</v>
      </c>
      <c r="O71" s="314">
        <f>'고용증대 상시근로자수-2017(장애인적용)'!AH71</f>
        <v>0</v>
      </c>
      <c r="P71" s="312">
        <f>'고용증대 상시근로자수-2017(장애인적용)'!AI71</f>
        <v>0</v>
      </c>
      <c r="Q71" s="313">
        <f>'고용증대 상시근로자수-2017(장애인적용)'!AJ71</f>
        <v>0</v>
      </c>
      <c r="R71" s="314">
        <f>'고용증대 상시근로자수-2017(장애인적용)'!AL71</f>
        <v>0</v>
      </c>
      <c r="S71" s="312">
        <f>'고용증대 상시근로자수-2017(장애인적용)'!AM71</f>
        <v>0</v>
      </c>
      <c r="T71" s="313">
        <f>'고용증대 상시근로자수-2017(장애인적용)'!AN71</f>
        <v>0</v>
      </c>
      <c r="U71" s="314">
        <f>'고용증대 상시근로자수-2017(장애인적용)'!AP71</f>
        <v>0</v>
      </c>
      <c r="V71" s="312">
        <f>'고용증대 상시근로자수-2017(장애인적용)'!AQ71</f>
        <v>0</v>
      </c>
      <c r="W71" s="313">
        <f>'고용증대 상시근로자수-2017(장애인적용)'!AR71</f>
        <v>0</v>
      </c>
      <c r="X71" s="314">
        <f>'고용증대 상시근로자수-2017(장애인적용)'!AT71</f>
        <v>0</v>
      </c>
      <c r="Y71" s="312">
        <f>'고용증대 상시근로자수-2017(장애인적용)'!AU71</f>
        <v>0</v>
      </c>
      <c r="Z71" s="313">
        <f>'고용증대 상시근로자수-2017(장애인적용)'!AV71</f>
        <v>0</v>
      </c>
      <c r="AA71" s="314">
        <f>'고용증대 상시근로자수-2017(장애인적용)'!AX71</f>
        <v>0</v>
      </c>
      <c r="AB71" s="312">
        <f>'고용증대 상시근로자수-2017(장애인적용)'!AY71</f>
        <v>0</v>
      </c>
      <c r="AC71" s="313">
        <f>'고용증대 상시근로자수-2017(장애인적용)'!AZ71</f>
        <v>0</v>
      </c>
      <c r="AD71" s="314">
        <f>'고용증대 상시근로자수-2017(장애인적용)'!BB71</f>
        <v>0</v>
      </c>
      <c r="AE71" s="312">
        <f>'고용증대 상시근로자수-2017(장애인적용)'!BC71</f>
        <v>0</v>
      </c>
      <c r="AF71" s="313">
        <f>'고용증대 상시근로자수-2017(장애인적용)'!BD71</f>
        <v>0</v>
      </c>
      <c r="AG71" s="314">
        <f>'고용증대 상시근로자수-2017(장애인적용)'!BF71</f>
        <v>0</v>
      </c>
      <c r="AH71" s="312">
        <f>'고용증대 상시근로자수-2017(장애인적용)'!BG71</f>
        <v>0</v>
      </c>
      <c r="AI71" s="313">
        <f>'고용증대 상시근로자수-2017(장애인적용)'!BH71</f>
        <v>0</v>
      </c>
      <c r="AJ71" s="314">
        <f>'고용증대 상시근로자수-2017(장애인적용)'!BJ71</f>
        <v>0</v>
      </c>
      <c r="AK71" s="312">
        <f>'고용증대 상시근로자수-2017(장애인적용)'!BK71</f>
        <v>0</v>
      </c>
      <c r="AL71" s="313">
        <f>'고용증대 상시근로자수-2017(장애인적용)'!BL71</f>
        <v>0</v>
      </c>
      <c r="AM71" s="314">
        <f>'고용증대 상시근로자수-2017(장애인적용)'!BN71</f>
        <v>0</v>
      </c>
      <c r="AN71" s="312">
        <f>'고용증대 상시근로자수-2017(장애인적용)'!BO71</f>
        <v>0</v>
      </c>
      <c r="AO71" s="313">
        <f>'고용증대 상시근로자수-2017(장애인적용)'!BP71</f>
        <v>0</v>
      </c>
      <c r="AP71" s="314">
        <f>'고용증대 상시근로자수-2017(장애인적용)'!BR71</f>
        <v>0</v>
      </c>
      <c r="AQ71" s="335">
        <f t="shared" si="5"/>
        <v>0</v>
      </c>
      <c r="AR71" s="336">
        <f t="shared" si="6"/>
        <v>0</v>
      </c>
      <c r="AS71" s="342">
        <f>'고용증대 상시근로자수-2017(장애인적용)'!CF71</f>
        <v>0</v>
      </c>
      <c r="AT71" s="343">
        <f>'고용증대 상시근로자수-2017(장애인적용)'!CG71</f>
        <v>0</v>
      </c>
      <c r="AU71" s="340">
        <f t="shared" si="7"/>
        <v>0</v>
      </c>
    </row>
    <row r="72" spans="1:47" hidden="1">
      <c r="A72" s="327">
        <f t="shared" si="8"/>
        <v>68</v>
      </c>
      <c r="B72" s="321">
        <f>'고용증대 상시근로자수-2017(장애인적용)'!C72</f>
        <v>0</v>
      </c>
      <c r="C72" s="322" t="str">
        <f>'고용증대 상시근로자수-2017(장애인적용)'!E72</f>
        <v/>
      </c>
      <c r="D72" s="333" t="str">
        <f>IF('고용증대 상시근로자수-2017(장애인적용)'!I72="","",'고용증대 상시근로자수-2017(장애인적용)'!I72)</f>
        <v/>
      </c>
      <c r="E72" s="333" t="str">
        <f>IF('고용증대 상시근로자수-2017(장애인적용)'!J72="","",'고용증대 상시근로자수-2017(장애인적용)'!J72)</f>
        <v/>
      </c>
      <c r="F72" s="323" t="str">
        <f>'고용증대 상시근로자수-2017(장애인적용)'!H72</f>
        <v/>
      </c>
      <c r="G72" s="324">
        <f>'고용증대 상시근로자수-2017(장애인적용)'!W72</f>
        <v>0</v>
      </c>
      <c r="H72" s="313">
        <f>'고용증대 상시근로자수-2017(장애인적용)'!X72</f>
        <v>0</v>
      </c>
      <c r="I72" s="314">
        <f>'고용증대 상시근로자수-2017(장애인적용)'!Z72</f>
        <v>0</v>
      </c>
      <c r="J72" s="312">
        <f>'고용증대 상시근로자수-2017(장애인적용)'!AA72</f>
        <v>0</v>
      </c>
      <c r="K72" s="313">
        <f>'고용증대 상시근로자수-2017(장애인적용)'!AB72</f>
        <v>0</v>
      </c>
      <c r="L72" s="314">
        <f>'고용증대 상시근로자수-2017(장애인적용)'!AD72</f>
        <v>0</v>
      </c>
      <c r="M72" s="312">
        <f>'고용증대 상시근로자수-2017(장애인적용)'!AE72</f>
        <v>0</v>
      </c>
      <c r="N72" s="313">
        <f>'고용증대 상시근로자수-2017(장애인적용)'!AF72</f>
        <v>0</v>
      </c>
      <c r="O72" s="314">
        <f>'고용증대 상시근로자수-2017(장애인적용)'!AH72</f>
        <v>0</v>
      </c>
      <c r="P72" s="312">
        <f>'고용증대 상시근로자수-2017(장애인적용)'!AI72</f>
        <v>0</v>
      </c>
      <c r="Q72" s="313">
        <f>'고용증대 상시근로자수-2017(장애인적용)'!AJ72</f>
        <v>0</v>
      </c>
      <c r="R72" s="314">
        <f>'고용증대 상시근로자수-2017(장애인적용)'!AL72</f>
        <v>0</v>
      </c>
      <c r="S72" s="312">
        <f>'고용증대 상시근로자수-2017(장애인적용)'!AM72</f>
        <v>0</v>
      </c>
      <c r="T72" s="313">
        <f>'고용증대 상시근로자수-2017(장애인적용)'!AN72</f>
        <v>0</v>
      </c>
      <c r="U72" s="314">
        <f>'고용증대 상시근로자수-2017(장애인적용)'!AP72</f>
        <v>0</v>
      </c>
      <c r="V72" s="312">
        <f>'고용증대 상시근로자수-2017(장애인적용)'!AQ72</f>
        <v>0</v>
      </c>
      <c r="W72" s="313">
        <f>'고용증대 상시근로자수-2017(장애인적용)'!AR72</f>
        <v>0</v>
      </c>
      <c r="X72" s="314">
        <f>'고용증대 상시근로자수-2017(장애인적용)'!AT72</f>
        <v>0</v>
      </c>
      <c r="Y72" s="312">
        <f>'고용증대 상시근로자수-2017(장애인적용)'!AU72</f>
        <v>0</v>
      </c>
      <c r="Z72" s="313">
        <f>'고용증대 상시근로자수-2017(장애인적용)'!AV72</f>
        <v>0</v>
      </c>
      <c r="AA72" s="314">
        <f>'고용증대 상시근로자수-2017(장애인적용)'!AX72</f>
        <v>0</v>
      </c>
      <c r="AB72" s="312">
        <f>'고용증대 상시근로자수-2017(장애인적용)'!AY72</f>
        <v>0</v>
      </c>
      <c r="AC72" s="313">
        <f>'고용증대 상시근로자수-2017(장애인적용)'!AZ72</f>
        <v>0</v>
      </c>
      <c r="AD72" s="314">
        <f>'고용증대 상시근로자수-2017(장애인적용)'!BB72</f>
        <v>0</v>
      </c>
      <c r="AE72" s="312">
        <f>'고용증대 상시근로자수-2017(장애인적용)'!BC72</f>
        <v>0</v>
      </c>
      <c r="AF72" s="313">
        <f>'고용증대 상시근로자수-2017(장애인적용)'!BD72</f>
        <v>0</v>
      </c>
      <c r="AG72" s="314">
        <f>'고용증대 상시근로자수-2017(장애인적용)'!BF72</f>
        <v>0</v>
      </c>
      <c r="AH72" s="312">
        <f>'고용증대 상시근로자수-2017(장애인적용)'!BG72</f>
        <v>0</v>
      </c>
      <c r="AI72" s="313">
        <f>'고용증대 상시근로자수-2017(장애인적용)'!BH72</f>
        <v>0</v>
      </c>
      <c r="AJ72" s="314">
        <f>'고용증대 상시근로자수-2017(장애인적용)'!BJ72</f>
        <v>0</v>
      </c>
      <c r="AK72" s="312">
        <f>'고용증대 상시근로자수-2017(장애인적용)'!BK72</f>
        <v>0</v>
      </c>
      <c r="AL72" s="313">
        <f>'고용증대 상시근로자수-2017(장애인적용)'!BL72</f>
        <v>0</v>
      </c>
      <c r="AM72" s="314">
        <f>'고용증대 상시근로자수-2017(장애인적용)'!BN72</f>
        <v>0</v>
      </c>
      <c r="AN72" s="312">
        <f>'고용증대 상시근로자수-2017(장애인적용)'!BO72</f>
        <v>0</v>
      </c>
      <c r="AO72" s="313">
        <f>'고용증대 상시근로자수-2017(장애인적용)'!BP72</f>
        <v>0</v>
      </c>
      <c r="AP72" s="314">
        <f>'고용증대 상시근로자수-2017(장애인적용)'!BR72</f>
        <v>0</v>
      </c>
      <c r="AQ72" s="335">
        <f t="shared" si="5"/>
        <v>0</v>
      </c>
      <c r="AR72" s="336">
        <f t="shared" si="6"/>
        <v>0</v>
      </c>
      <c r="AS72" s="342">
        <f>'고용증대 상시근로자수-2017(장애인적용)'!CF72</f>
        <v>0</v>
      </c>
      <c r="AT72" s="343">
        <f>'고용증대 상시근로자수-2017(장애인적용)'!CG72</f>
        <v>0</v>
      </c>
      <c r="AU72" s="340">
        <f t="shared" si="7"/>
        <v>0</v>
      </c>
    </row>
    <row r="73" spans="1:47" hidden="1">
      <c r="A73" s="327">
        <f t="shared" si="8"/>
        <v>69</v>
      </c>
      <c r="B73" s="321">
        <f>'고용증대 상시근로자수-2017(장애인적용)'!C73</f>
        <v>0</v>
      </c>
      <c r="C73" s="322" t="str">
        <f>'고용증대 상시근로자수-2017(장애인적용)'!E73</f>
        <v/>
      </c>
      <c r="D73" s="333" t="str">
        <f>IF('고용증대 상시근로자수-2017(장애인적용)'!I73="","",'고용증대 상시근로자수-2017(장애인적용)'!I73)</f>
        <v/>
      </c>
      <c r="E73" s="333" t="str">
        <f>IF('고용증대 상시근로자수-2017(장애인적용)'!J73="","",'고용증대 상시근로자수-2017(장애인적용)'!J73)</f>
        <v/>
      </c>
      <c r="F73" s="323" t="str">
        <f>'고용증대 상시근로자수-2017(장애인적용)'!H73</f>
        <v/>
      </c>
      <c r="G73" s="324">
        <f>'고용증대 상시근로자수-2017(장애인적용)'!W73</f>
        <v>0</v>
      </c>
      <c r="H73" s="313">
        <f>'고용증대 상시근로자수-2017(장애인적용)'!X73</f>
        <v>0</v>
      </c>
      <c r="I73" s="314">
        <f>'고용증대 상시근로자수-2017(장애인적용)'!Z73</f>
        <v>0</v>
      </c>
      <c r="J73" s="312">
        <f>'고용증대 상시근로자수-2017(장애인적용)'!AA73</f>
        <v>0</v>
      </c>
      <c r="K73" s="313">
        <f>'고용증대 상시근로자수-2017(장애인적용)'!AB73</f>
        <v>0</v>
      </c>
      <c r="L73" s="314">
        <f>'고용증대 상시근로자수-2017(장애인적용)'!AD73</f>
        <v>0</v>
      </c>
      <c r="M73" s="312">
        <f>'고용증대 상시근로자수-2017(장애인적용)'!AE73</f>
        <v>0</v>
      </c>
      <c r="N73" s="313">
        <f>'고용증대 상시근로자수-2017(장애인적용)'!AF73</f>
        <v>0</v>
      </c>
      <c r="O73" s="314">
        <f>'고용증대 상시근로자수-2017(장애인적용)'!AH73</f>
        <v>0</v>
      </c>
      <c r="P73" s="312">
        <f>'고용증대 상시근로자수-2017(장애인적용)'!AI73</f>
        <v>0</v>
      </c>
      <c r="Q73" s="313">
        <f>'고용증대 상시근로자수-2017(장애인적용)'!AJ73</f>
        <v>0</v>
      </c>
      <c r="R73" s="314">
        <f>'고용증대 상시근로자수-2017(장애인적용)'!AL73</f>
        <v>0</v>
      </c>
      <c r="S73" s="312">
        <f>'고용증대 상시근로자수-2017(장애인적용)'!AM73</f>
        <v>0</v>
      </c>
      <c r="T73" s="313">
        <f>'고용증대 상시근로자수-2017(장애인적용)'!AN73</f>
        <v>0</v>
      </c>
      <c r="U73" s="314">
        <f>'고용증대 상시근로자수-2017(장애인적용)'!AP73</f>
        <v>0</v>
      </c>
      <c r="V73" s="312">
        <f>'고용증대 상시근로자수-2017(장애인적용)'!AQ73</f>
        <v>0</v>
      </c>
      <c r="W73" s="313">
        <f>'고용증대 상시근로자수-2017(장애인적용)'!AR73</f>
        <v>0</v>
      </c>
      <c r="X73" s="314">
        <f>'고용증대 상시근로자수-2017(장애인적용)'!AT73</f>
        <v>0</v>
      </c>
      <c r="Y73" s="312">
        <f>'고용증대 상시근로자수-2017(장애인적용)'!AU73</f>
        <v>0</v>
      </c>
      <c r="Z73" s="313">
        <f>'고용증대 상시근로자수-2017(장애인적용)'!AV73</f>
        <v>0</v>
      </c>
      <c r="AA73" s="314">
        <f>'고용증대 상시근로자수-2017(장애인적용)'!AX73</f>
        <v>0</v>
      </c>
      <c r="AB73" s="312">
        <f>'고용증대 상시근로자수-2017(장애인적용)'!AY73</f>
        <v>0</v>
      </c>
      <c r="AC73" s="313">
        <f>'고용증대 상시근로자수-2017(장애인적용)'!AZ73</f>
        <v>0</v>
      </c>
      <c r="AD73" s="314">
        <f>'고용증대 상시근로자수-2017(장애인적용)'!BB73</f>
        <v>0</v>
      </c>
      <c r="AE73" s="312">
        <f>'고용증대 상시근로자수-2017(장애인적용)'!BC73</f>
        <v>0</v>
      </c>
      <c r="AF73" s="313">
        <f>'고용증대 상시근로자수-2017(장애인적용)'!BD73</f>
        <v>0</v>
      </c>
      <c r="AG73" s="314">
        <f>'고용증대 상시근로자수-2017(장애인적용)'!BF73</f>
        <v>0</v>
      </c>
      <c r="AH73" s="312">
        <f>'고용증대 상시근로자수-2017(장애인적용)'!BG73</f>
        <v>0</v>
      </c>
      <c r="AI73" s="313">
        <f>'고용증대 상시근로자수-2017(장애인적용)'!BH73</f>
        <v>0</v>
      </c>
      <c r="AJ73" s="314">
        <f>'고용증대 상시근로자수-2017(장애인적용)'!BJ73</f>
        <v>0</v>
      </c>
      <c r="AK73" s="312">
        <f>'고용증대 상시근로자수-2017(장애인적용)'!BK73</f>
        <v>0</v>
      </c>
      <c r="AL73" s="313">
        <f>'고용증대 상시근로자수-2017(장애인적용)'!BL73</f>
        <v>0</v>
      </c>
      <c r="AM73" s="314">
        <f>'고용증대 상시근로자수-2017(장애인적용)'!BN73</f>
        <v>0</v>
      </c>
      <c r="AN73" s="312">
        <f>'고용증대 상시근로자수-2017(장애인적용)'!BO73</f>
        <v>0</v>
      </c>
      <c r="AO73" s="313">
        <f>'고용증대 상시근로자수-2017(장애인적용)'!BP73</f>
        <v>0</v>
      </c>
      <c r="AP73" s="314">
        <f>'고용증대 상시근로자수-2017(장애인적용)'!BR73</f>
        <v>0</v>
      </c>
      <c r="AQ73" s="335">
        <f t="shared" si="5"/>
        <v>0</v>
      </c>
      <c r="AR73" s="336">
        <f t="shared" si="6"/>
        <v>0</v>
      </c>
      <c r="AS73" s="342">
        <f>'고용증대 상시근로자수-2017(장애인적용)'!CF73</f>
        <v>0</v>
      </c>
      <c r="AT73" s="343">
        <f>'고용증대 상시근로자수-2017(장애인적용)'!CG73</f>
        <v>0</v>
      </c>
      <c r="AU73" s="340">
        <f t="shared" si="7"/>
        <v>0</v>
      </c>
    </row>
    <row r="74" spans="1:47" hidden="1">
      <c r="A74" s="327">
        <f t="shared" si="8"/>
        <v>70</v>
      </c>
      <c r="B74" s="321">
        <f>'고용증대 상시근로자수-2017(장애인적용)'!C74</f>
        <v>0</v>
      </c>
      <c r="C74" s="322" t="str">
        <f>'고용증대 상시근로자수-2017(장애인적용)'!E74</f>
        <v/>
      </c>
      <c r="D74" s="333" t="str">
        <f>IF('고용증대 상시근로자수-2017(장애인적용)'!I74="","",'고용증대 상시근로자수-2017(장애인적용)'!I74)</f>
        <v/>
      </c>
      <c r="E74" s="333" t="str">
        <f>IF('고용증대 상시근로자수-2017(장애인적용)'!J74="","",'고용증대 상시근로자수-2017(장애인적용)'!J74)</f>
        <v/>
      </c>
      <c r="F74" s="323" t="str">
        <f>'고용증대 상시근로자수-2017(장애인적용)'!H74</f>
        <v/>
      </c>
      <c r="G74" s="324">
        <f>'고용증대 상시근로자수-2017(장애인적용)'!W74</f>
        <v>0</v>
      </c>
      <c r="H74" s="313">
        <f>'고용증대 상시근로자수-2017(장애인적용)'!X74</f>
        <v>0</v>
      </c>
      <c r="I74" s="314">
        <f>'고용증대 상시근로자수-2017(장애인적용)'!Z74</f>
        <v>0</v>
      </c>
      <c r="J74" s="312">
        <f>'고용증대 상시근로자수-2017(장애인적용)'!AA74</f>
        <v>0</v>
      </c>
      <c r="K74" s="313">
        <f>'고용증대 상시근로자수-2017(장애인적용)'!AB74</f>
        <v>0</v>
      </c>
      <c r="L74" s="314">
        <f>'고용증대 상시근로자수-2017(장애인적용)'!AD74</f>
        <v>0</v>
      </c>
      <c r="M74" s="312">
        <f>'고용증대 상시근로자수-2017(장애인적용)'!AE74</f>
        <v>0</v>
      </c>
      <c r="N74" s="313">
        <f>'고용증대 상시근로자수-2017(장애인적용)'!AF74</f>
        <v>0</v>
      </c>
      <c r="O74" s="314">
        <f>'고용증대 상시근로자수-2017(장애인적용)'!AH74</f>
        <v>0</v>
      </c>
      <c r="P74" s="312">
        <f>'고용증대 상시근로자수-2017(장애인적용)'!AI74</f>
        <v>0</v>
      </c>
      <c r="Q74" s="313">
        <f>'고용증대 상시근로자수-2017(장애인적용)'!AJ74</f>
        <v>0</v>
      </c>
      <c r="R74" s="314">
        <f>'고용증대 상시근로자수-2017(장애인적용)'!AL74</f>
        <v>0</v>
      </c>
      <c r="S74" s="312">
        <f>'고용증대 상시근로자수-2017(장애인적용)'!AM74</f>
        <v>0</v>
      </c>
      <c r="T74" s="313">
        <f>'고용증대 상시근로자수-2017(장애인적용)'!AN74</f>
        <v>0</v>
      </c>
      <c r="U74" s="314">
        <f>'고용증대 상시근로자수-2017(장애인적용)'!AP74</f>
        <v>0</v>
      </c>
      <c r="V74" s="312">
        <f>'고용증대 상시근로자수-2017(장애인적용)'!AQ74</f>
        <v>0</v>
      </c>
      <c r="W74" s="313">
        <f>'고용증대 상시근로자수-2017(장애인적용)'!AR74</f>
        <v>0</v>
      </c>
      <c r="X74" s="314">
        <f>'고용증대 상시근로자수-2017(장애인적용)'!AT74</f>
        <v>0</v>
      </c>
      <c r="Y74" s="312">
        <f>'고용증대 상시근로자수-2017(장애인적용)'!AU74</f>
        <v>0</v>
      </c>
      <c r="Z74" s="313">
        <f>'고용증대 상시근로자수-2017(장애인적용)'!AV74</f>
        <v>0</v>
      </c>
      <c r="AA74" s="314">
        <f>'고용증대 상시근로자수-2017(장애인적용)'!AX74</f>
        <v>0</v>
      </c>
      <c r="AB74" s="312">
        <f>'고용증대 상시근로자수-2017(장애인적용)'!AY74</f>
        <v>0</v>
      </c>
      <c r="AC74" s="313">
        <f>'고용증대 상시근로자수-2017(장애인적용)'!AZ74</f>
        <v>0</v>
      </c>
      <c r="AD74" s="314">
        <f>'고용증대 상시근로자수-2017(장애인적용)'!BB74</f>
        <v>0</v>
      </c>
      <c r="AE74" s="312">
        <f>'고용증대 상시근로자수-2017(장애인적용)'!BC74</f>
        <v>0</v>
      </c>
      <c r="AF74" s="313">
        <f>'고용증대 상시근로자수-2017(장애인적용)'!BD74</f>
        <v>0</v>
      </c>
      <c r="AG74" s="314">
        <f>'고용증대 상시근로자수-2017(장애인적용)'!BF74</f>
        <v>0</v>
      </c>
      <c r="AH74" s="312">
        <f>'고용증대 상시근로자수-2017(장애인적용)'!BG74</f>
        <v>0</v>
      </c>
      <c r="AI74" s="313">
        <f>'고용증대 상시근로자수-2017(장애인적용)'!BH74</f>
        <v>0</v>
      </c>
      <c r="AJ74" s="314">
        <f>'고용증대 상시근로자수-2017(장애인적용)'!BJ74</f>
        <v>0</v>
      </c>
      <c r="AK74" s="312">
        <f>'고용증대 상시근로자수-2017(장애인적용)'!BK74</f>
        <v>0</v>
      </c>
      <c r="AL74" s="313">
        <f>'고용증대 상시근로자수-2017(장애인적용)'!BL74</f>
        <v>0</v>
      </c>
      <c r="AM74" s="314">
        <f>'고용증대 상시근로자수-2017(장애인적용)'!BN74</f>
        <v>0</v>
      </c>
      <c r="AN74" s="312">
        <f>'고용증대 상시근로자수-2017(장애인적용)'!BO74</f>
        <v>0</v>
      </c>
      <c r="AO74" s="313">
        <f>'고용증대 상시근로자수-2017(장애인적용)'!BP74</f>
        <v>0</v>
      </c>
      <c r="AP74" s="314">
        <f>'고용증대 상시근로자수-2017(장애인적용)'!BR74</f>
        <v>0</v>
      </c>
      <c r="AQ74" s="335">
        <f t="shared" si="5"/>
        <v>0</v>
      </c>
      <c r="AR74" s="336">
        <f t="shared" si="6"/>
        <v>0</v>
      </c>
      <c r="AS74" s="342">
        <f>'고용증대 상시근로자수-2017(장애인적용)'!CF74</f>
        <v>0</v>
      </c>
      <c r="AT74" s="343">
        <f>'고용증대 상시근로자수-2017(장애인적용)'!CG74</f>
        <v>0</v>
      </c>
      <c r="AU74" s="340">
        <f t="shared" si="7"/>
        <v>0</v>
      </c>
    </row>
    <row r="75" spans="1:47" hidden="1">
      <c r="A75" s="327">
        <f t="shared" si="8"/>
        <v>71</v>
      </c>
      <c r="B75" s="321">
        <f>'고용증대 상시근로자수-2017(장애인적용)'!C75</f>
        <v>0</v>
      </c>
      <c r="C75" s="322" t="str">
        <f>'고용증대 상시근로자수-2017(장애인적용)'!E75</f>
        <v/>
      </c>
      <c r="D75" s="333" t="str">
        <f>IF('고용증대 상시근로자수-2017(장애인적용)'!I75="","",'고용증대 상시근로자수-2017(장애인적용)'!I75)</f>
        <v/>
      </c>
      <c r="E75" s="333" t="str">
        <f>IF('고용증대 상시근로자수-2017(장애인적용)'!J75="","",'고용증대 상시근로자수-2017(장애인적용)'!J75)</f>
        <v/>
      </c>
      <c r="F75" s="323" t="str">
        <f>'고용증대 상시근로자수-2017(장애인적용)'!H75</f>
        <v/>
      </c>
      <c r="G75" s="324">
        <f>'고용증대 상시근로자수-2017(장애인적용)'!W75</f>
        <v>0</v>
      </c>
      <c r="H75" s="313">
        <f>'고용증대 상시근로자수-2017(장애인적용)'!X75</f>
        <v>0</v>
      </c>
      <c r="I75" s="314">
        <f>'고용증대 상시근로자수-2017(장애인적용)'!Z75</f>
        <v>0</v>
      </c>
      <c r="J75" s="312">
        <f>'고용증대 상시근로자수-2017(장애인적용)'!AA75</f>
        <v>0</v>
      </c>
      <c r="K75" s="313">
        <f>'고용증대 상시근로자수-2017(장애인적용)'!AB75</f>
        <v>0</v>
      </c>
      <c r="L75" s="314">
        <f>'고용증대 상시근로자수-2017(장애인적용)'!AD75</f>
        <v>0</v>
      </c>
      <c r="M75" s="312">
        <f>'고용증대 상시근로자수-2017(장애인적용)'!AE75</f>
        <v>0</v>
      </c>
      <c r="N75" s="313">
        <f>'고용증대 상시근로자수-2017(장애인적용)'!AF75</f>
        <v>0</v>
      </c>
      <c r="O75" s="314">
        <f>'고용증대 상시근로자수-2017(장애인적용)'!AH75</f>
        <v>0</v>
      </c>
      <c r="P75" s="312">
        <f>'고용증대 상시근로자수-2017(장애인적용)'!AI75</f>
        <v>0</v>
      </c>
      <c r="Q75" s="313">
        <f>'고용증대 상시근로자수-2017(장애인적용)'!AJ75</f>
        <v>0</v>
      </c>
      <c r="R75" s="314">
        <f>'고용증대 상시근로자수-2017(장애인적용)'!AL75</f>
        <v>0</v>
      </c>
      <c r="S75" s="312">
        <f>'고용증대 상시근로자수-2017(장애인적용)'!AM75</f>
        <v>0</v>
      </c>
      <c r="T75" s="313">
        <f>'고용증대 상시근로자수-2017(장애인적용)'!AN75</f>
        <v>0</v>
      </c>
      <c r="U75" s="314">
        <f>'고용증대 상시근로자수-2017(장애인적용)'!AP75</f>
        <v>0</v>
      </c>
      <c r="V75" s="312">
        <f>'고용증대 상시근로자수-2017(장애인적용)'!AQ75</f>
        <v>0</v>
      </c>
      <c r="W75" s="313">
        <f>'고용증대 상시근로자수-2017(장애인적용)'!AR75</f>
        <v>0</v>
      </c>
      <c r="X75" s="314">
        <f>'고용증대 상시근로자수-2017(장애인적용)'!AT75</f>
        <v>0</v>
      </c>
      <c r="Y75" s="312">
        <f>'고용증대 상시근로자수-2017(장애인적용)'!AU75</f>
        <v>0</v>
      </c>
      <c r="Z75" s="313">
        <f>'고용증대 상시근로자수-2017(장애인적용)'!AV75</f>
        <v>0</v>
      </c>
      <c r="AA75" s="314">
        <f>'고용증대 상시근로자수-2017(장애인적용)'!AX75</f>
        <v>0</v>
      </c>
      <c r="AB75" s="312">
        <f>'고용증대 상시근로자수-2017(장애인적용)'!AY75</f>
        <v>0</v>
      </c>
      <c r="AC75" s="313">
        <f>'고용증대 상시근로자수-2017(장애인적용)'!AZ75</f>
        <v>0</v>
      </c>
      <c r="AD75" s="314">
        <f>'고용증대 상시근로자수-2017(장애인적용)'!BB75</f>
        <v>0</v>
      </c>
      <c r="AE75" s="312">
        <f>'고용증대 상시근로자수-2017(장애인적용)'!BC75</f>
        <v>0</v>
      </c>
      <c r="AF75" s="313">
        <f>'고용증대 상시근로자수-2017(장애인적용)'!BD75</f>
        <v>0</v>
      </c>
      <c r="AG75" s="314">
        <f>'고용증대 상시근로자수-2017(장애인적용)'!BF75</f>
        <v>0</v>
      </c>
      <c r="AH75" s="312">
        <f>'고용증대 상시근로자수-2017(장애인적용)'!BG75</f>
        <v>0</v>
      </c>
      <c r="AI75" s="313">
        <f>'고용증대 상시근로자수-2017(장애인적용)'!BH75</f>
        <v>0</v>
      </c>
      <c r="AJ75" s="314">
        <f>'고용증대 상시근로자수-2017(장애인적용)'!BJ75</f>
        <v>0</v>
      </c>
      <c r="AK75" s="312">
        <f>'고용증대 상시근로자수-2017(장애인적용)'!BK75</f>
        <v>0</v>
      </c>
      <c r="AL75" s="313">
        <f>'고용증대 상시근로자수-2017(장애인적용)'!BL75</f>
        <v>0</v>
      </c>
      <c r="AM75" s="314">
        <f>'고용증대 상시근로자수-2017(장애인적용)'!BN75</f>
        <v>0</v>
      </c>
      <c r="AN75" s="312">
        <f>'고용증대 상시근로자수-2017(장애인적용)'!BO75</f>
        <v>0</v>
      </c>
      <c r="AO75" s="313">
        <f>'고용증대 상시근로자수-2017(장애인적용)'!BP75</f>
        <v>0</v>
      </c>
      <c r="AP75" s="314">
        <f>'고용증대 상시근로자수-2017(장애인적용)'!BR75</f>
        <v>0</v>
      </c>
      <c r="AQ75" s="335">
        <f t="shared" si="5"/>
        <v>0</v>
      </c>
      <c r="AR75" s="336">
        <f t="shared" si="6"/>
        <v>0</v>
      </c>
      <c r="AS75" s="342">
        <f>'고용증대 상시근로자수-2017(장애인적용)'!CF75</f>
        <v>0</v>
      </c>
      <c r="AT75" s="343">
        <f>'고용증대 상시근로자수-2017(장애인적용)'!CG75</f>
        <v>0</v>
      </c>
      <c r="AU75" s="340">
        <f t="shared" si="7"/>
        <v>0</v>
      </c>
    </row>
    <row r="76" spans="1:47" hidden="1">
      <c r="A76" s="327">
        <f t="shared" si="8"/>
        <v>72</v>
      </c>
      <c r="B76" s="321">
        <f>'고용증대 상시근로자수-2017(장애인적용)'!C76</f>
        <v>0</v>
      </c>
      <c r="C76" s="322" t="str">
        <f>'고용증대 상시근로자수-2017(장애인적용)'!E76</f>
        <v/>
      </c>
      <c r="D76" s="333" t="str">
        <f>IF('고용증대 상시근로자수-2017(장애인적용)'!I76="","",'고용증대 상시근로자수-2017(장애인적용)'!I76)</f>
        <v/>
      </c>
      <c r="E76" s="333" t="str">
        <f>IF('고용증대 상시근로자수-2017(장애인적용)'!J76="","",'고용증대 상시근로자수-2017(장애인적용)'!J76)</f>
        <v/>
      </c>
      <c r="F76" s="323" t="str">
        <f>'고용증대 상시근로자수-2017(장애인적용)'!H76</f>
        <v/>
      </c>
      <c r="G76" s="324">
        <f>'고용증대 상시근로자수-2017(장애인적용)'!W76</f>
        <v>0</v>
      </c>
      <c r="H76" s="313">
        <f>'고용증대 상시근로자수-2017(장애인적용)'!X76</f>
        <v>0</v>
      </c>
      <c r="I76" s="314">
        <f>'고용증대 상시근로자수-2017(장애인적용)'!Z76</f>
        <v>0</v>
      </c>
      <c r="J76" s="312">
        <f>'고용증대 상시근로자수-2017(장애인적용)'!AA76</f>
        <v>0</v>
      </c>
      <c r="K76" s="313">
        <f>'고용증대 상시근로자수-2017(장애인적용)'!AB76</f>
        <v>0</v>
      </c>
      <c r="L76" s="314">
        <f>'고용증대 상시근로자수-2017(장애인적용)'!AD76</f>
        <v>0</v>
      </c>
      <c r="M76" s="312">
        <f>'고용증대 상시근로자수-2017(장애인적용)'!AE76</f>
        <v>0</v>
      </c>
      <c r="N76" s="313">
        <f>'고용증대 상시근로자수-2017(장애인적용)'!AF76</f>
        <v>0</v>
      </c>
      <c r="O76" s="314">
        <f>'고용증대 상시근로자수-2017(장애인적용)'!AH76</f>
        <v>0</v>
      </c>
      <c r="P76" s="312">
        <f>'고용증대 상시근로자수-2017(장애인적용)'!AI76</f>
        <v>0</v>
      </c>
      <c r="Q76" s="313">
        <f>'고용증대 상시근로자수-2017(장애인적용)'!AJ76</f>
        <v>0</v>
      </c>
      <c r="R76" s="314">
        <f>'고용증대 상시근로자수-2017(장애인적용)'!AL76</f>
        <v>0</v>
      </c>
      <c r="S76" s="312">
        <f>'고용증대 상시근로자수-2017(장애인적용)'!AM76</f>
        <v>0</v>
      </c>
      <c r="T76" s="313">
        <f>'고용증대 상시근로자수-2017(장애인적용)'!AN76</f>
        <v>0</v>
      </c>
      <c r="U76" s="314">
        <f>'고용증대 상시근로자수-2017(장애인적용)'!AP76</f>
        <v>0</v>
      </c>
      <c r="V76" s="312">
        <f>'고용증대 상시근로자수-2017(장애인적용)'!AQ76</f>
        <v>0</v>
      </c>
      <c r="W76" s="313">
        <f>'고용증대 상시근로자수-2017(장애인적용)'!AR76</f>
        <v>0</v>
      </c>
      <c r="X76" s="314">
        <f>'고용증대 상시근로자수-2017(장애인적용)'!AT76</f>
        <v>0</v>
      </c>
      <c r="Y76" s="312">
        <f>'고용증대 상시근로자수-2017(장애인적용)'!AU76</f>
        <v>0</v>
      </c>
      <c r="Z76" s="313">
        <f>'고용증대 상시근로자수-2017(장애인적용)'!AV76</f>
        <v>0</v>
      </c>
      <c r="AA76" s="314">
        <f>'고용증대 상시근로자수-2017(장애인적용)'!AX76</f>
        <v>0</v>
      </c>
      <c r="AB76" s="312">
        <f>'고용증대 상시근로자수-2017(장애인적용)'!AY76</f>
        <v>0</v>
      </c>
      <c r="AC76" s="313">
        <f>'고용증대 상시근로자수-2017(장애인적용)'!AZ76</f>
        <v>0</v>
      </c>
      <c r="AD76" s="314">
        <f>'고용증대 상시근로자수-2017(장애인적용)'!BB76</f>
        <v>0</v>
      </c>
      <c r="AE76" s="312">
        <f>'고용증대 상시근로자수-2017(장애인적용)'!BC76</f>
        <v>0</v>
      </c>
      <c r="AF76" s="313">
        <f>'고용증대 상시근로자수-2017(장애인적용)'!BD76</f>
        <v>0</v>
      </c>
      <c r="AG76" s="314">
        <f>'고용증대 상시근로자수-2017(장애인적용)'!BF76</f>
        <v>0</v>
      </c>
      <c r="AH76" s="312">
        <f>'고용증대 상시근로자수-2017(장애인적용)'!BG76</f>
        <v>0</v>
      </c>
      <c r="AI76" s="313">
        <f>'고용증대 상시근로자수-2017(장애인적용)'!BH76</f>
        <v>0</v>
      </c>
      <c r="AJ76" s="314">
        <f>'고용증대 상시근로자수-2017(장애인적용)'!BJ76</f>
        <v>0</v>
      </c>
      <c r="AK76" s="312">
        <f>'고용증대 상시근로자수-2017(장애인적용)'!BK76</f>
        <v>0</v>
      </c>
      <c r="AL76" s="313">
        <f>'고용증대 상시근로자수-2017(장애인적용)'!BL76</f>
        <v>0</v>
      </c>
      <c r="AM76" s="314">
        <f>'고용증대 상시근로자수-2017(장애인적용)'!BN76</f>
        <v>0</v>
      </c>
      <c r="AN76" s="312">
        <f>'고용증대 상시근로자수-2017(장애인적용)'!BO76</f>
        <v>0</v>
      </c>
      <c r="AO76" s="313">
        <f>'고용증대 상시근로자수-2017(장애인적용)'!BP76</f>
        <v>0</v>
      </c>
      <c r="AP76" s="314">
        <f>'고용증대 상시근로자수-2017(장애인적용)'!BR76</f>
        <v>0</v>
      </c>
      <c r="AQ76" s="335">
        <f t="shared" si="5"/>
        <v>0</v>
      </c>
      <c r="AR76" s="336">
        <f t="shared" si="6"/>
        <v>0</v>
      </c>
      <c r="AS76" s="342">
        <f>'고용증대 상시근로자수-2017(장애인적용)'!CF76</f>
        <v>0</v>
      </c>
      <c r="AT76" s="343">
        <f>'고용증대 상시근로자수-2017(장애인적용)'!CG76</f>
        <v>0</v>
      </c>
      <c r="AU76" s="340">
        <f t="shared" si="7"/>
        <v>0</v>
      </c>
    </row>
    <row r="77" spans="1:47" hidden="1">
      <c r="A77" s="327">
        <f t="shared" si="8"/>
        <v>73</v>
      </c>
      <c r="B77" s="321">
        <f>'고용증대 상시근로자수-2017(장애인적용)'!C77</f>
        <v>0</v>
      </c>
      <c r="C77" s="322" t="str">
        <f>'고용증대 상시근로자수-2017(장애인적용)'!E77</f>
        <v/>
      </c>
      <c r="D77" s="333" t="str">
        <f>IF('고용증대 상시근로자수-2017(장애인적용)'!I77="","",'고용증대 상시근로자수-2017(장애인적용)'!I77)</f>
        <v/>
      </c>
      <c r="E77" s="333" t="str">
        <f>IF('고용증대 상시근로자수-2017(장애인적용)'!J77="","",'고용증대 상시근로자수-2017(장애인적용)'!J77)</f>
        <v/>
      </c>
      <c r="F77" s="323" t="str">
        <f>'고용증대 상시근로자수-2017(장애인적용)'!H77</f>
        <v/>
      </c>
      <c r="G77" s="324">
        <f>'고용증대 상시근로자수-2017(장애인적용)'!W77</f>
        <v>0</v>
      </c>
      <c r="H77" s="313">
        <f>'고용증대 상시근로자수-2017(장애인적용)'!X77</f>
        <v>0</v>
      </c>
      <c r="I77" s="314">
        <f>'고용증대 상시근로자수-2017(장애인적용)'!Z77</f>
        <v>0</v>
      </c>
      <c r="J77" s="312">
        <f>'고용증대 상시근로자수-2017(장애인적용)'!AA77</f>
        <v>0</v>
      </c>
      <c r="K77" s="313">
        <f>'고용증대 상시근로자수-2017(장애인적용)'!AB77</f>
        <v>0</v>
      </c>
      <c r="L77" s="314">
        <f>'고용증대 상시근로자수-2017(장애인적용)'!AD77</f>
        <v>0</v>
      </c>
      <c r="M77" s="312">
        <f>'고용증대 상시근로자수-2017(장애인적용)'!AE77</f>
        <v>0</v>
      </c>
      <c r="N77" s="313">
        <f>'고용증대 상시근로자수-2017(장애인적용)'!AF77</f>
        <v>0</v>
      </c>
      <c r="O77" s="314">
        <f>'고용증대 상시근로자수-2017(장애인적용)'!AH77</f>
        <v>0</v>
      </c>
      <c r="P77" s="312">
        <f>'고용증대 상시근로자수-2017(장애인적용)'!AI77</f>
        <v>0</v>
      </c>
      <c r="Q77" s="313">
        <f>'고용증대 상시근로자수-2017(장애인적용)'!AJ77</f>
        <v>0</v>
      </c>
      <c r="R77" s="314">
        <f>'고용증대 상시근로자수-2017(장애인적용)'!AL77</f>
        <v>0</v>
      </c>
      <c r="S77" s="312">
        <f>'고용증대 상시근로자수-2017(장애인적용)'!AM77</f>
        <v>0</v>
      </c>
      <c r="T77" s="313">
        <f>'고용증대 상시근로자수-2017(장애인적용)'!AN77</f>
        <v>0</v>
      </c>
      <c r="U77" s="314">
        <f>'고용증대 상시근로자수-2017(장애인적용)'!AP77</f>
        <v>0</v>
      </c>
      <c r="V77" s="312">
        <f>'고용증대 상시근로자수-2017(장애인적용)'!AQ77</f>
        <v>0</v>
      </c>
      <c r="W77" s="313">
        <f>'고용증대 상시근로자수-2017(장애인적용)'!AR77</f>
        <v>0</v>
      </c>
      <c r="X77" s="314">
        <f>'고용증대 상시근로자수-2017(장애인적용)'!AT77</f>
        <v>0</v>
      </c>
      <c r="Y77" s="312">
        <f>'고용증대 상시근로자수-2017(장애인적용)'!AU77</f>
        <v>0</v>
      </c>
      <c r="Z77" s="313">
        <f>'고용증대 상시근로자수-2017(장애인적용)'!AV77</f>
        <v>0</v>
      </c>
      <c r="AA77" s="314">
        <f>'고용증대 상시근로자수-2017(장애인적용)'!AX77</f>
        <v>0</v>
      </c>
      <c r="AB77" s="312">
        <f>'고용증대 상시근로자수-2017(장애인적용)'!AY77</f>
        <v>0</v>
      </c>
      <c r="AC77" s="313">
        <f>'고용증대 상시근로자수-2017(장애인적용)'!AZ77</f>
        <v>0</v>
      </c>
      <c r="AD77" s="314">
        <f>'고용증대 상시근로자수-2017(장애인적용)'!BB77</f>
        <v>0</v>
      </c>
      <c r="AE77" s="312">
        <f>'고용증대 상시근로자수-2017(장애인적용)'!BC77</f>
        <v>0</v>
      </c>
      <c r="AF77" s="313">
        <f>'고용증대 상시근로자수-2017(장애인적용)'!BD77</f>
        <v>0</v>
      </c>
      <c r="AG77" s="314">
        <f>'고용증대 상시근로자수-2017(장애인적용)'!BF77</f>
        <v>0</v>
      </c>
      <c r="AH77" s="312">
        <f>'고용증대 상시근로자수-2017(장애인적용)'!BG77</f>
        <v>0</v>
      </c>
      <c r="AI77" s="313">
        <f>'고용증대 상시근로자수-2017(장애인적용)'!BH77</f>
        <v>0</v>
      </c>
      <c r="AJ77" s="314">
        <f>'고용증대 상시근로자수-2017(장애인적용)'!BJ77</f>
        <v>0</v>
      </c>
      <c r="AK77" s="312">
        <f>'고용증대 상시근로자수-2017(장애인적용)'!BK77</f>
        <v>0</v>
      </c>
      <c r="AL77" s="313">
        <f>'고용증대 상시근로자수-2017(장애인적용)'!BL77</f>
        <v>0</v>
      </c>
      <c r="AM77" s="314">
        <f>'고용증대 상시근로자수-2017(장애인적용)'!BN77</f>
        <v>0</v>
      </c>
      <c r="AN77" s="312">
        <f>'고용증대 상시근로자수-2017(장애인적용)'!BO77</f>
        <v>0</v>
      </c>
      <c r="AO77" s="313">
        <f>'고용증대 상시근로자수-2017(장애인적용)'!BP77</f>
        <v>0</v>
      </c>
      <c r="AP77" s="314">
        <f>'고용증대 상시근로자수-2017(장애인적용)'!BR77</f>
        <v>0</v>
      </c>
      <c r="AQ77" s="335">
        <f t="shared" si="5"/>
        <v>0</v>
      </c>
      <c r="AR77" s="336">
        <f t="shared" si="6"/>
        <v>0</v>
      </c>
      <c r="AS77" s="342">
        <f>'고용증대 상시근로자수-2017(장애인적용)'!CF77</f>
        <v>0</v>
      </c>
      <c r="AT77" s="343">
        <f>'고용증대 상시근로자수-2017(장애인적용)'!CG77</f>
        <v>0</v>
      </c>
      <c r="AU77" s="340">
        <f t="shared" si="7"/>
        <v>0</v>
      </c>
    </row>
    <row r="78" spans="1:47" hidden="1">
      <c r="A78" s="327">
        <f t="shared" si="8"/>
        <v>74</v>
      </c>
      <c r="B78" s="321">
        <f>'고용증대 상시근로자수-2017(장애인적용)'!C78</f>
        <v>0</v>
      </c>
      <c r="C78" s="322" t="str">
        <f>'고용증대 상시근로자수-2017(장애인적용)'!E78</f>
        <v/>
      </c>
      <c r="D78" s="333" t="str">
        <f>IF('고용증대 상시근로자수-2017(장애인적용)'!I78="","",'고용증대 상시근로자수-2017(장애인적용)'!I78)</f>
        <v/>
      </c>
      <c r="E78" s="333" t="str">
        <f>IF('고용증대 상시근로자수-2017(장애인적용)'!J78="","",'고용증대 상시근로자수-2017(장애인적용)'!J78)</f>
        <v/>
      </c>
      <c r="F78" s="323" t="str">
        <f>'고용증대 상시근로자수-2017(장애인적용)'!H78</f>
        <v/>
      </c>
      <c r="G78" s="324">
        <f>'고용증대 상시근로자수-2017(장애인적용)'!W78</f>
        <v>0</v>
      </c>
      <c r="H78" s="313">
        <f>'고용증대 상시근로자수-2017(장애인적용)'!X78</f>
        <v>0</v>
      </c>
      <c r="I78" s="314">
        <f>'고용증대 상시근로자수-2017(장애인적용)'!Z78</f>
        <v>0</v>
      </c>
      <c r="J78" s="312">
        <f>'고용증대 상시근로자수-2017(장애인적용)'!AA78</f>
        <v>0</v>
      </c>
      <c r="K78" s="313">
        <f>'고용증대 상시근로자수-2017(장애인적용)'!AB78</f>
        <v>0</v>
      </c>
      <c r="L78" s="314">
        <f>'고용증대 상시근로자수-2017(장애인적용)'!AD78</f>
        <v>0</v>
      </c>
      <c r="M78" s="312">
        <f>'고용증대 상시근로자수-2017(장애인적용)'!AE78</f>
        <v>0</v>
      </c>
      <c r="N78" s="313">
        <f>'고용증대 상시근로자수-2017(장애인적용)'!AF78</f>
        <v>0</v>
      </c>
      <c r="O78" s="314">
        <f>'고용증대 상시근로자수-2017(장애인적용)'!AH78</f>
        <v>0</v>
      </c>
      <c r="P78" s="312">
        <f>'고용증대 상시근로자수-2017(장애인적용)'!AI78</f>
        <v>0</v>
      </c>
      <c r="Q78" s="313">
        <f>'고용증대 상시근로자수-2017(장애인적용)'!AJ78</f>
        <v>0</v>
      </c>
      <c r="R78" s="314">
        <f>'고용증대 상시근로자수-2017(장애인적용)'!AL78</f>
        <v>0</v>
      </c>
      <c r="S78" s="312">
        <f>'고용증대 상시근로자수-2017(장애인적용)'!AM78</f>
        <v>0</v>
      </c>
      <c r="T78" s="313">
        <f>'고용증대 상시근로자수-2017(장애인적용)'!AN78</f>
        <v>0</v>
      </c>
      <c r="U78" s="314">
        <f>'고용증대 상시근로자수-2017(장애인적용)'!AP78</f>
        <v>0</v>
      </c>
      <c r="V78" s="312">
        <f>'고용증대 상시근로자수-2017(장애인적용)'!AQ78</f>
        <v>0</v>
      </c>
      <c r="W78" s="313">
        <f>'고용증대 상시근로자수-2017(장애인적용)'!AR78</f>
        <v>0</v>
      </c>
      <c r="X78" s="314">
        <f>'고용증대 상시근로자수-2017(장애인적용)'!AT78</f>
        <v>0</v>
      </c>
      <c r="Y78" s="312">
        <f>'고용증대 상시근로자수-2017(장애인적용)'!AU78</f>
        <v>0</v>
      </c>
      <c r="Z78" s="313">
        <f>'고용증대 상시근로자수-2017(장애인적용)'!AV78</f>
        <v>0</v>
      </c>
      <c r="AA78" s="314">
        <f>'고용증대 상시근로자수-2017(장애인적용)'!AX78</f>
        <v>0</v>
      </c>
      <c r="AB78" s="312">
        <f>'고용증대 상시근로자수-2017(장애인적용)'!AY78</f>
        <v>0</v>
      </c>
      <c r="AC78" s="313">
        <f>'고용증대 상시근로자수-2017(장애인적용)'!AZ78</f>
        <v>0</v>
      </c>
      <c r="AD78" s="314">
        <f>'고용증대 상시근로자수-2017(장애인적용)'!BB78</f>
        <v>0</v>
      </c>
      <c r="AE78" s="312">
        <f>'고용증대 상시근로자수-2017(장애인적용)'!BC78</f>
        <v>0</v>
      </c>
      <c r="AF78" s="313">
        <f>'고용증대 상시근로자수-2017(장애인적용)'!BD78</f>
        <v>0</v>
      </c>
      <c r="AG78" s="314">
        <f>'고용증대 상시근로자수-2017(장애인적용)'!BF78</f>
        <v>0</v>
      </c>
      <c r="AH78" s="312">
        <f>'고용증대 상시근로자수-2017(장애인적용)'!BG78</f>
        <v>0</v>
      </c>
      <c r="AI78" s="313">
        <f>'고용증대 상시근로자수-2017(장애인적용)'!BH78</f>
        <v>0</v>
      </c>
      <c r="AJ78" s="314">
        <f>'고용증대 상시근로자수-2017(장애인적용)'!BJ78</f>
        <v>0</v>
      </c>
      <c r="AK78" s="312">
        <f>'고용증대 상시근로자수-2017(장애인적용)'!BK78</f>
        <v>0</v>
      </c>
      <c r="AL78" s="313">
        <f>'고용증대 상시근로자수-2017(장애인적용)'!BL78</f>
        <v>0</v>
      </c>
      <c r="AM78" s="314">
        <f>'고용증대 상시근로자수-2017(장애인적용)'!BN78</f>
        <v>0</v>
      </c>
      <c r="AN78" s="312">
        <f>'고용증대 상시근로자수-2017(장애인적용)'!BO78</f>
        <v>0</v>
      </c>
      <c r="AO78" s="313">
        <f>'고용증대 상시근로자수-2017(장애인적용)'!BP78</f>
        <v>0</v>
      </c>
      <c r="AP78" s="314">
        <f>'고용증대 상시근로자수-2017(장애인적용)'!BR78</f>
        <v>0</v>
      </c>
      <c r="AQ78" s="335">
        <f t="shared" si="5"/>
        <v>0</v>
      </c>
      <c r="AR78" s="336">
        <f t="shared" si="6"/>
        <v>0</v>
      </c>
      <c r="AS78" s="342">
        <f>'고용증대 상시근로자수-2017(장애인적용)'!CF78</f>
        <v>0</v>
      </c>
      <c r="AT78" s="343">
        <f>'고용증대 상시근로자수-2017(장애인적용)'!CG78</f>
        <v>0</v>
      </c>
      <c r="AU78" s="340">
        <f t="shared" si="7"/>
        <v>0</v>
      </c>
    </row>
    <row r="79" spans="1:47" hidden="1">
      <c r="A79" s="327">
        <f t="shared" si="8"/>
        <v>75</v>
      </c>
      <c r="B79" s="321">
        <f>'고용증대 상시근로자수-2017(장애인적용)'!C79</f>
        <v>0</v>
      </c>
      <c r="C79" s="322" t="str">
        <f>'고용증대 상시근로자수-2017(장애인적용)'!E79</f>
        <v/>
      </c>
      <c r="D79" s="333" t="str">
        <f>IF('고용증대 상시근로자수-2017(장애인적용)'!I79="","",'고용증대 상시근로자수-2017(장애인적용)'!I79)</f>
        <v/>
      </c>
      <c r="E79" s="333" t="str">
        <f>IF('고용증대 상시근로자수-2017(장애인적용)'!J79="","",'고용증대 상시근로자수-2017(장애인적용)'!J79)</f>
        <v/>
      </c>
      <c r="F79" s="323" t="str">
        <f>'고용증대 상시근로자수-2017(장애인적용)'!H79</f>
        <v/>
      </c>
      <c r="G79" s="324">
        <f>'고용증대 상시근로자수-2017(장애인적용)'!W79</f>
        <v>0</v>
      </c>
      <c r="H79" s="313">
        <f>'고용증대 상시근로자수-2017(장애인적용)'!X79</f>
        <v>0</v>
      </c>
      <c r="I79" s="314">
        <f>'고용증대 상시근로자수-2017(장애인적용)'!Z79</f>
        <v>0</v>
      </c>
      <c r="J79" s="312">
        <f>'고용증대 상시근로자수-2017(장애인적용)'!AA79</f>
        <v>0</v>
      </c>
      <c r="K79" s="313">
        <f>'고용증대 상시근로자수-2017(장애인적용)'!AB79</f>
        <v>0</v>
      </c>
      <c r="L79" s="314">
        <f>'고용증대 상시근로자수-2017(장애인적용)'!AD79</f>
        <v>0</v>
      </c>
      <c r="M79" s="312">
        <f>'고용증대 상시근로자수-2017(장애인적용)'!AE79</f>
        <v>0</v>
      </c>
      <c r="N79" s="313">
        <f>'고용증대 상시근로자수-2017(장애인적용)'!AF79</f>
        <v>0</v>
      </c>
      <c r="O79" s="314">
        <f>'고용증대 상시근로자수-2017(장애인적용)'!AH79</f>
        <v>0</v>
      </c>
      <c r="P79" s="312">
        <f>'고용증대 상시근로자수-2017(장애인적용)'!AI79</f>
        <v>0</v>
      </c>
      <c r="Q79" s="313">
        <f>'고용증대 상시근로자수-2017(장애인적용)'!AJ79</f>
        <v>0</v>
      </c>
      <c r="R79" s="314">
        <f>'고용증대 상시근로자수-2017(장애인적용)'!AL79</f>
        <v>0</v>
      </c>
      <c r="S79" s="312">
        <f>'고용증대 상시근로자수-2017(장애인적용)'!AM79</f>
        <v>0</v>
      </c>
      <c r="T79" s="313">
        <f>'고용증대 상시근로자수-2017(장애인적용)'!AN79</f>
        <v>0</v>
      </c>
      <c r="U79" s="314">
        <f>'고용증대 상시근로자수-2017(장애인적용)'!AP79</f>
        <v>0</v>
      </c>
      <c r="V79" s="312">
        <f>'고용증대 상시근로자수-2017(장애인적용)'!AQ79</f>
        <v>0</v>
      </c>
      <c r="W79" s="313">
        <f>'고용증대 상시근로자수-2017(장애인적용)'!AR79</f>
        <v>0</v>
      </c>
      <c r="X79" s="314">
        <f>'고용증대 상시근로자수-2017(장애인적용)'!AT79</f>
        <v>0</v>
      </c>
      <c r="Y79" s="312">
        <f>'고용증대 상시근로자수-2017(장애인적용)'!AU79</f>
        <v>0</v>
      </c>
      <c r="Z79" s="313">
        <f>'고용증대 상시근로자수-2017(장애인적용)'!AV79</f>
        <v>0</v>
      </c>
      <c r="AA79" s="314">
        <f>'고용증대 상시근로자수-2017(장애인적용)'!AX79</f>
        <v>0</v>
      </c>
      <c r="AB79" s="312">
        <f>'고용증대 상시근로자수-2017(장애인적용)'!AY79</f>
        <v>0</v>
      </c>
      <c r="AC79" s="313">
        <f>'고용증대 상시근로자수-2017(장애인적용)'!AZ79</f>
        <v>0</v>
      </c>
      <c r="AD79" s="314">
        <f>'고용증대 상시근로자수-2017(장애인적용)'!BB79</f>
        <v>0</v>
      </c>
      <c r="AE79" s="312">
        <f>'고용증대 상시근로자수-2017(장애인적용)'!BC79</f>
        <v>0</v>
      </c>
      <c r="AF79" s="313">
        <f>'고용증대 상시근로자수-2017(장애인적용)'!BD79</f>
        <v>0</v>
      </c>
      <c r="AG79" s="314">
        <f>'고용증대 상시근로자수-2017(장애인적용)'!BF79</f>
        <v>0</v>
      </c>
      <c r="AH79" s="312">
        <f>'고용증대 상시근로자수-2017(장애인적용)'!BG79</f>
        <v>0</v>
      </c>
      <c r="AI79" s="313">
        <f>'고용증대 상시근로자수-2017(장애인적용)'!BH79</f>
        <v>0</v>
      </c>
      <c r="AJ79" s="314">
        <f>'고용증대 상시근로자수-2017(장애인적용)'!BJ79</f>
        <v>0</v>
      </c>
      <c r="AK79" s="312">
        <f>'고용증대 상시근로자수-2017(장애인적용)'!BK79</f>
        <v>0</v>
      </c>
      <c r="AL79" s="313">
        <f>'고용증대 상시근로자수-2017(장애인적용)'!BL79</f>
        <v>0</v>
      </c>
      <c r="AM79" s="314">
        <f>'고용증대 상시근로자수-2017(장애인적용)'!BN79</f>
        <v>0</v>
      </c>
      <c r="AN79" s="312">
        <f>'고용증대 상시근로자수-2017(장애인적용)'!BO79</f>
        <v>0</v>
      </c>
      <c r="AO79" s="313">
        <f>'고용증대 상시근로자수-2017(장애인적용)'!BP79</f>
        <v>0</v>
      </c>
      <c r="AP79" s="314">
        <f>'고용증대 상시근로자수-2017(장애인적용)'!BR79</f>
        <v>0</v>
      </c>
      <c r="AQ79" s="335">
        <f t="shared" si="5"/>
        <v>0</v>
      </c>
      <c r="AR79" s="336">
        <f t="shared" si="6"/>
        <v>0</v>
      </c>
      <c r="AS79" s="342">
        <f>'고용증대 상시근로자수-2017(장애인적용)'!CF79</f>
        <v>0</v>
      </c>
      <c r="AT79" s="343">
        <f>'고용증대 상시근로자수-2017(장애인적용)'!CG79</f>
        <v>0</v>
      </c>
      <c r="AU79" s="340">
        <f t="shared" si="7"/>
        <v>0</v>
      </c>
    </row>
    <row r="80" spans="1:47" hidden="1">
      <c r="A80" s="327">
        <f t="shared" si="8"/>
        <v>76</v>
      </c>
      <c r="B80" s="321">
        <f>'고용증대 상시근로자수-2017(장애인적용)'!C80</f>
        <v>0</v>
      </c>
      <c r="C80" s="322" t="str">
        <f>'고용증대 상시근로자수-2017(장애인적용)'!E80</f>
        <v/>
      </c>
      <c r="D80" s="333" t="str">
        <f>IF('고용증대 상시근로자수-2017(장애인적용)'!I80="","",'고용증대 상시근로자수-2017(장애인적용)'!I80)</f>
        <v/>
      </c>
      <c r="E80" s="333" t="str">
        <f>IF('고용증대 상시근로자수-2017(장애인적용)'!J80="","",'고용증대 상시근로자수-2017(장애인적용)'!J80)</f>
        <v/>
      </c>
      <c r="F80" s="323" t="str">
        <f>'고용증대 상시근로자수-2017(장애인적용)'!H80</f>
        <v/>
      </c>
      <c r="G80" s="324">
        <f>'고용증대 상시근로자수-2017(장애인적용)'!W80</f>
        <v>0</v>
      </c>
      <c r="H80" s="313">
        <f>'고용증대 상시근로자수-2017(장애인적용)'!X80</f>
        <v>0</v>
      </c>
      <c r="I80" s="314">
        <f>'고용증대 상시근로자수-2017(장애인적용)'!Z80</f>
        <v>0</v>
      </c>
      <c r="J80" s="312">
        <f>'고용증대 상시근로자수-2017(장애인적용)'!AA80</f>
        <v>0</v>
      </c>
      <c r="K80" s="313">
        <f>'고용증대 상시근로자수-2017(장애인적용)'!AB80</f>
        <v>0</v>
      </c>
      <c r="L80" s="314">
        <f>'고용증대 상시근로자수-2017(장애인적용)'!AD80</f>
        <v>0</v>
      </c>
      <c r="M80" s="312">
        <f>'고용증대 상시근로자수-2017(장애인적용)'!AE80</f>
        <v>0</v>
      </c>
      <c r="N80" s="313">
        <f>'고용증대 상시근로자수-2017(장애인적용)'!AF80</f>
        <v>0</v>
      </c>
      <c r="O80" s="314">
        <f>'고용증대 상시근로자수-2017(장애인적용)'!AH80</f>
        <v>0</v>
      </c>
      <c r="P80" s="312">
        <f>'고용증대 상시근로자수-2017(장애인적용)'!AI80</f>
        <v>0</v>
      </c>
      <c r="Q80" s="313">
        <f>'고용증대 상시근로자수-2017(장애인적용)'!AJ80</f>
        <v>0</v>
      </c>
      <c r="R80" s="314">
        <f>'고용증대 상시근로자수-2017(장애인적용)'!AL80</f>
        <v>0</v>
      </c>
      <c r="S80" s="312">
        <f>'고용증대 상시근로자수-2017(장애인적용)'!AM80</f>
        <v>0</v>
      </c>
      <c r="T80" s="313">
        <f>'고용증대 상시근로자수-2017(장애인적용)'!AN80</f>
        <v>0</v>
      </c>
      <c r="U80" s="314">
        <f>'고용증대 상시근로자수-2017(장애인적용)'!AP80</f>
        <v>0</v>
      </c>
      <c r="V80" s="312">
        <f>'고용증대 상시근로자수-2017(장애인적용)'!AQ80</f>
        <v>0</v>
      </c>
      <c r="W80" s="313">
        <f>'고용증대 상시근로자수-2017(장애인적용)'!AR80</f>
        <v>0</v>
      </c>
      <c r="X80" s="314">
        <f>'고용증대 상시근로자수-2017(장애인적용)'!AT80</f>
        <v>0</v>
      </c>
      <c r="Y80" s="312">
        <f>'고용증대 상시근로자수-2017(장애인적용)'!AU80</f>
        <v>0</v>
      </c>
      <c r="Z80" s="313">
        <f>'고용증대 상시근로자수-2017(장애인적용)'!AV80</f>
        <v>0</v>
      </c>
      <c r="AA80" s="314">
        <f>'고용증대 상시근로자수-2017(장애인적용)'!AX80</f>
        <v>0</v>
      </c>
      <c r="AB80" s="312">
        <f>'고용증대 상시근로자수-2017(장애인적용)'!AY80</f>
        <v>0</v>
      </c>
      <c r="AC80" s="313">
        <f>'고용증대 상시근로자수-2017(장애인적용)'!AZ80</f>
        <v>0</v>
      </c>
      <c r="AD80" s="314">
        <f>'고용증대 상시근로자수-2017(장애인적용)'!BB80</f>
        <v>0</v>
      </c>
      <c r="AE80" s="312">
        <f>'고용증대 상시근로자수-2017(장애인적용)'!BC80</f>
        <v>0</v>
      </c>
      <c r="AF80" s="313">
        <f>'고용증대 상시근로자수-2017(장애인적용)'!BD80</f>
        <v>0</v>
      </c>
      <c r="AG80" s="314">
        <f>'고용증대 상시근로자수-2017(장애인적용)'!BF80</f>
        <v>0</v>
      </c>
      <c r="AH80" s="312">
        <f>'고용증대 상시근로자수-2017(장애인적용)'!BG80</f>
        <v>0</v>
      </c>
      <c r="AI80" s="313">
        <f>'고용증대 상시근로자수-2017(장애인적용)'!BH80</f>
        <v>0</v>
      </c>
      <c r="AJ80" s="314">
        <f>'고용증대 상시근로자수-2017(장애인적용)'!BJ80</f>
        <v>0</v>
      </c>
      <c r="AK80" s="312">
        <f>'고용증대 상시근로자수-2017(장애인적용)'!BK80</f>
        <v>0</v>
      </c>
      <c r="AL80" s="313">
        <f>'고용증대 상시근로자수-2017(장애인적용)'!BL80</f>
        <v>0</v>
      </c>
      <c r="AM80" s="314">
        <f>'고용증대 상시근로자수-2017(장애인적용)'!BN80</f>
        <v>0</v>
      </c>
      <c r="AN80" s="312">
        <f>'고용증대 상시근로자수-2017(장애인적용)'!BO80</f>
        <v>0</v>
      </c>
      <c r="AO80" s="313">
        <f>'고용증대 상시근로자수-2017(장애인적용)'!BP80</f>
        <v>0</v>
      </c>
      <c r="AP80" s="314">
        <f>'고용증대 상시근로자수-2017(장애인적용)'!BR80</f>
        <v>0</v>
      </c>
      <c r="AQ80" s="335">
        <f t="shared" si="5"/>
        <v>0</v>
      </c>
      <c r="AR80" s="336">
        <f t="shared" si="6"/>
        <v>0</v>
      </c>
      <c r="AS80" s="342">
        <f>'고용증대 상시근로자수-2017(장애인적용)'!CF80</f>
        <v>0</v>
      </c>
      <c r="AT80" s="343">
        <f>'고용증대 상시근로자수-2017(장애인적용)'!CG80</f>
        <v>0</v>
      </c>
      <c r="AU80" s="340">
        <f t="shared" si="7"/>
        <v>0</v>
      </c>
    </row>
    <row r="81" spans="1:47" hidden="1">
      <c r="A81" s="327">
        <f t="shared" si="8"/>
        <v>77</v>
      </c>
      <c r="B81" s="321">
        <f>'고용증대 상시근로자수-2017(장애인적용)'!C81</f>
        <v>0</v>
      </c>
      <c r="C81" s="322" t="str">
        <f>'고용증대 상시근로자수-2017(장애인적용)'!E81</f>
        <v/>
      </c>
      <c r="D81" s="333" t="str">
        <f>IF('고용증대 상시근로자수-2017(장애인적용)'!I81="","",'고용증대 상시근로자수-2017(장애인적용)'!I81)</f>
        <v/>
      </c>
      <c r="E81" s="333" t="str">
        <f>IF('고용증대 상시근로자수-2017(장애인적용)'!J81="","",'고용증대 상시근로자수-2017(장애인적용)'!J81)</f>
        <v/>
      </c>
      <c r="F81" s="323" t="str">
        <f>'고용증대 상시근로자수-2017(장애인적용)'!H81</f>
        <v/>
      </c>
      <c r="G81" s="324">
        <f>'고용증대 상시근로자수-2017(장애인적용)'!W81</f>
        <v>0</v>
      </c>
      <c r="H81" s="313">
        <f>'고용증대 상시근로자수-2017(장애인적용)'!X81</f>
        <v>0</v>
      </c>
      <c r="I81" s="314">
        <f>'고용증대 상시근로자수-2017(장애인적용)'!Z81</f>
        <v>0</v>
      </c>
      <c r="J81" s="312">
        <f>'고용증대 상시근로자수-2017(장애인적용)'!AA81</f>
        <v>0</v>
      </c>
      <c r="K81" s="313">
        <f>'고용증대 상시근로자수-2017(장애인적용)'!AB81</f>
        <v>0</v>
      </c>
      <c r="L81" s="314">
        <f>'고용증대 상시근로자수-2017(장애인적용)'!AD81</f>
        <v>0</v>
      </c>
      <c r="M81" s="312">
        <f>'고용증대 상시근로자수-2017(장애인적용)'!AE81</f>
        <v>0</v>
      </c>
      <c r="N81" s="313">
        <f>'고용증대 상시근로자수-2017(장애인적용)'!AF81</f>
        <v>0</v>
      </c>
      <c r="O81" s="314">
        <f>'고용증대 상시근로자수-2017(장애인적용)'!AH81</f>
        <v>0</v>
      </c>
      <c r="P81" s="312">
        <f>'고용증대 상시근로자수-2017(장애인적용)'!AI81</f>
        <v>0</v>
      </c>
      <c r="Q81" s="313">
        <f>'고용증대 상시근로자수-2017(장애인적용)'!AJ81</f>
        <v>0</v>
      </c>
      <c r="R81" s="314">
        <f>'고용증대 상시근로자수-2017(장애인적용)'!AL81</f>
        <v>0</v>
      </c>
      <c r="S81" s="312">
        <f>'고용증대 상시근로자수-2017(장애인적용)'!AM81</f>
        <v>0</v>
      </c>
      <c r="T81" s="313">
        <f>'고용증대 상시근로자수-2017(장애인적용)'!AN81</f>
        <v>0</v>
      </c>
      <c r="U81" s="314">
        <f>'고용증대 상시근로자수-2017(장애인적용)'!AP81</f>
        <v>0</v>
      </c>
      <c r="V81" s="312">
        <f>'고용증대 상시근로자수-2017(장애인적용)'!AQ81</f>
        <v>0</v>
      </c>
      <c r="W81" s="313">
        <f>'고용증대 상시근로자수-2017(장애인적용)'!AR81</f>
        <v>0</v>
      </c>
      <c r="X81" s="314">
        <f>'고용증대 상시근로자수-2017(장애인적용)'!AT81</f>
        <v>0</v>
      </c>
      <c r="Y81" s="312">
        <f>'고용증대 상시근로자수-2017(장애인적용)'!AU81</f>
        <v>0</v>
      </c>
      <c r="Z81" s="313">
        <f>'고용증대 상시근로자수-2017(장애인적용)'!AV81</f>
        <v>0</v>
      </c>
      <c r="AA81" s="314">
        <f>'고용증대 상시근로자수-2017(장애인적용)'!AX81</f>
        <v>0</v>
      </c>
      <c r="AB81" s="312">
        <f>'고용증대 상시근로자수-2017(장애인적용)'!AY81</f>
        <v>0</v>
      </c>
      <c r="AC81" s="313">
        <f>'고용증대 상시근로자수-2017(장애인적용)'!AZ81</f>
        <v>0</v>
      </c>
      <c r="AD81" s="314">
        <f>'고용증대 상시근로자수-2017(장애인적용)'!BB81</f>
        <v>0</v>
      </c>
      <c r="AE81" s="312">
        <f>'고용증대 상시근로자수-2017(장애인적용)'!BC81</f>
        <v>0</v>
      </c>
      <c r="AF81" s="313">
        <f>'고용증대 상시근로자수-2017(장애인적용)'!BD81</f>
        <v>0</v>
      </c>
      <c r="AG81" s="314">
        <f>'고용증대 상시근로자수-2017(장애인적용)'!BF81</f>
        <v>0</v>
      </c>
      <c r="AH81" s="312">
        <f>'고용증대 상시근로자수-2017(장애인적용)'!BG81</f>
        <v>0</v>
      </c>
      <c r="AI81" s="313">
        <f>'고용증대 상시근로자수-2017(장애인적용)'!BH81</f>
        <v>0</v>
      </c>
      <c r="AJ81" s="314">
        <f>'고용증대 상시근로자수-2017(장애인적용)'!BJ81</f>
        <v>0</v>
      </c>
      <c r="AK81" s="312">
        <f>'고용증대 상시근로자수-2017(장애인적용)'!BK81</f>
        <v>0</v>
      </c>
      <c r="AL81" s="313">
        <f>'고용증대 상시근로자수-2017(장애인적용)'!BL81</f>
        <v>0</v>
      </c>
      <c r="AM81" s="314">
        <f>'고용증대 상시근로자수-2017(장애인적용)'!BN81</f>
        <v>0</v>
      </c>
      <c r="AN81" s="312">
        <f>'고용증대 상시근로자수-2017(장애인적용)'!BO81</f>
        <v>0</v>
      </c>
      <c r="AO81" s="313">
        <f>'고용증대 상시근로자수-2017(장애인적용)'!BP81</f>
        <v>0</v>
      </c>
      <c r="AP81" s="314">
        <f>'고용증대 상시근로자수-2017(장애인적용)'!BR81</f>
        <v>0</v>
      </c>
      <c r="AQ81" s="335">
        <f t="shared" si="5"/>
        <v>0</v>
      </c>
      <c r="AR81" s="336">
        <f t="shared" si="6"/>
        <v>0</v>
      </c>
      <c r="AS81" s="342">
        <f>'고용증대 상시근로자수-2017(장애인적용)'!CF81</f>
        <v>0</v>
      </c>
      <c r="AT81" s="343">
        <f>'고용증대 상시근로자수-2017(장애인적용)'!CG81</f>
        <v>0</v>
      </c>
      <c r="AU81" s="340">
        <f t="shared" si="7"/>
        <v>0</v>
      </c>
    </row>
    <row r="82" spans="1:47" hidden="1">
      <c r="A82" s="327">
        <f t="shared" si="8"/>
        <v>78</v>
      </c>
      <c r="B82" s="321">
        <f>'고용증대 상시근로자수-2017(장애인적용)'!C82</f>
        <v>0</v>
      </c>
      <c r="C82" s="322" t="str">
        <f>'고용증대 상시근로자수-2017(장애인적용)'!E82</f>
        <v/>
      </c>
      <c r="D82" s="333" t="str">
        <f>IF('고용증대 상시근로자수-2017(장애인적용)'!I82="","",'고용증대 상시근로자수-2017(장애인적용)'!I82)</f>
        <v/>
      </c>
      <c r="E82" s="333" t="str">
        <f>IF('고용증대 상시근로자수-2017(장애인적용)'!J82="","",'고용증대 상시근로자수-2017(장애인적용)'!J82)</f>
        <v/>
      </c>
      <c r="F82" s="323" t="str">
        <f>'고용증대 상시근로자수-2017(장애인적용)'!H82</f>
        <v/>
      </c>
      <c r="G82" s="324">
        <f>'고용증대 상시근로자수-2017(장애인적용)'!W82</f>
        <v>0</v>
      </c>
      <c r="H82" s="313">
        <f>'고용증대 상시근로자수-2017(장애인적용)'!X82</f>
        <v>0</v>
      </c>
      <c r="I82" s="314">
        <f>'고용증대 상시근로자수-2017(장애인적용)'!Z82</f>
        <v>0</v>
      </c>
      <c r="J82" s="312">
        <f>'고용증대 상시근로자수-2017(장애인적용)'!AA82</f>
        <v>0</v>
      </c>
      <c r="K82" s="313">
        <f>'고용증대 상시근로자수-2017(장애인적용)'!AB82</f>
        <v>0</v>
      </c>
      <c r="L82" s="314">
        <f>'고용증대 상시근로자수-2017(장애인적용)'!AD82</f>
        <v>0</v>
      </c>
      <c r="M82" s="312">
        <f>'고용증대 상시근로자수-2017(장애인적용)'!AE82</f>
        <v>0</v>
      </c>
      <c r="N82" s="313">
        <f>'고용증대 상시근로자수-2017(장애인적용)'!AF82</f>
        <v>0</v>
      </c>
      <c r="O82" s="314">
        <f>'고용증대 상시근로자수-2017(장애인적용)'!AH82</f>
        <v>0</v>
      </c>
      <c r="P82" s="312">
        <f>'고용증대 상시근로자수-2017(장애인적용)'!AI82</f>
        <v>0</v>
      </c>
      <c r="Q82" s="313">
        <f>'고용증대 상시근로자수-2017(장애인적용)'!AJ82</f>
        <v>0</v>
      </c>
      <c r="R82" s="314">
        <f>'고용증대 상시근로자수-2017(장애인적용)'!AL82</f>
        <v>0</v>
      </c>
      <c r="S82" s="312">
        <f>'고용증대 상시근로자수-2017(장애인적용)'!AM82</f>
        <v>0</v>
      </c>
      <c r="T82" s="313">
        <f>'고용증대 상시근로자수-2017(장애인적용)'!AN82</f>
        <v>0</v>
      </c>
      <c r="U82" s="314">
        <f>'고용증대 상시근로자수-2017(장애인적용)'!AP82</f>
        <v>0</v>
      </c>
      <c r="V82" s="312">
        <f>'고용증대 상시근로자수-2017(장애인적용)'!AQ82</f>
        <v>0</v>
      </c>
      <c r="W82" s="313">
        <f>'고용증대 상시근로자수-2017(장애인적용)'!AR82</f>
        <v>0</v>
      </c>
      <c r="X82" s="314">
        <f>'고용증대 상시근로자수-2017(장애인적용)'!AT82</f>
        <v>0</v>
      </c>
      <c r="Y82" s="312">
        <f>'고용증대 상시근로자수-2017(장애인적용)'!AU82</f>
        <v>0</v>
      </c>
      <c r="Z82" s="313">
        <f>'고용증대 상시근로자수-2017(장애인적용)'!AV82</f>
        <v>0</v>
      </c>
      <c r="AA82" s="314">
        <f>'고용증대 상시근로자수-2017(장애인적용)'!AX82</f>
        <v>0</v>
      </c>
      <c r="AB82" s="312">
        <f>'고용증대 상시근로자수-2017(장애인적용)'!AY82</f>
        <v>0</v>
      </c>
      <c r="AC82" s="313">
        <f>'고용증대 상시근로자수-2017(장애인적용)'!AZ82</f>
        <v>0</v>
      </c>
      <c r="AD82" s="314">
        <f>'고용증대 상시근로자수-2017(장애인적용)'!BB82</f>
        <v>0</v>
      </c>
      <c r="AE82" s="312">
        <f>'고용증대 상시근로자수-2017(장애인적용)'!BC82</f>
        <v>0</v>
      </c>
      <c r="AF82" s="313">
        <f>'고용증대 상시근로자수-2017(장애인적용)'!BD82</f>
        <v>0</v>
      </c>
      <c r="AG82" s="314">
        <f>'고용증대 상시근로자수-2017(장애인적용)'!BF82</f>
        <v>0</v>
      </c>
      <c r="AH82" s="312">
        <f>'고용증대 상시근로자수-2017(장애인적용)'!BG82</f>
        <v>0</v>
      </c>
      <c r="AI82" s="313">
        <f>'고용증대 상시근로자수-2017(장애인적용)'!BH82</f>
        <v>0</v>
      </c>
      <c r="AJ82" s="314">
        <f>'고용증대 상시근로자수-2017(장애인적용)'!BJ82</f>
        <v>0</v>
      </c>
      <c r="AK82" s="312">
        <f>'고용증대 상시근로자수-2017(장애인적용)'!BK82</f>
        <v>0</v>
      </c>
      <c r="AL82" s="313">
        <f>'고용증대 상시근로자수-2017(장애인적용)'!BL82</f>
        <v>0</v>
      </c>
      <c r="AM82" s="314">
        <f>'고용증대 상시근로자수-2017(장애인적용)'!BN82</f>
        <v>0</v>
      </c>
      <c r="AN82" s="312">
        <f>'고용증대 상시근로자수-2017(장애인적용)'!BO82</f>
        <v>0</v>
      </c>
      <c r="AO82" s="313">
        <f>'고용증대 상시근로자수-2017(장애인적용)'!BP82</f>
        <v>0</v>
      </c>
      <c r="AP82" s="314">
        <f>'고용증대 상시근로자수-2017(장애인적용)'!BR82</f>
        <v>0</v>
      </c>
      <c r="AQ82" s="335">
        <f t="shared" si="5"/>
        <v>0</v>
      </c>
      <c r="AR82" s="336">
        <f t="shared" si="6"/>
        <v>0</v>
      </c>
      <c r="AS82" s="342">
        <f>'고용증대 상시근로자수-2017(장애인적용)'!CF82</f>
        <v>0</v>
      </c>
      <c r="AT82" s="343">
        <f>'고용증대 상시근로자수-2017(장애인적용)'!CG82</f>
        <v>0</v>
      </c>
      <c r="AU82" s="340">
        <f t="shared" si="7"/>
        <v>0</v>
      </c>
    </row>
    <row r="83" spans="1:47" hidden="1">
      <c r="A83" s="327">
        <f t="shared" si="8"/>
        <v>79</v>
      </c>
      <c r="B83" s="321">
        <f>'고용증대 상시근로자수-2017(장애인적용)'!C83</f>
        <v>0</v>
      </c>
      <c r="C83" s="322" t="str">
        <f>'고용증대 상시근로자수-2017(장애인적용)'!E83</f>
        <v/>
      </c>
      <c r="D83" s="333" t="str">
        <f>IF('고용증대 상시근로자수-2017(장애인적용)'!I83="","",'고용증대 상시근로자수-2017(장애인적용)'!I83)</f>
        <v/>
      </c>
      <c r="E83" s="333" t="str">
        <f>IF('고용증대 상시근로자수-2017(장애인적용)'!J83="","",'고용증대 상시근로자수-2017(장애인적용)'!J83)</f>
        <v/>
      </c>
      <c r="F83" s="323" t="str">
        <f>'고용증대 상시근로자수-2017(장애인적용)'!H83</f>
        <v/>
      </c>
      <c r="G83" s="324">
        <f>'고용증대 상시근로자수-2017(장애인적용)'!W83</f>
        <v>0</v>
      </c>
      <c r="H83" s="313">
        <f>'고용증대 상시근로자수-2017(장애인적용)'!X83</f>
        <v>0</v>
      </c>
      <c r="I83" s="314">
        <f>'고용증대 상시근로자수-2017(장애인적용)'!Z83</f>
        <v>0</v>
      </c>
      <c r="J83" s="312">
        <f>'고용증대 상시근로자수-2017(장애인적용)'!AA83</f>
        <v>0</v>
      </c>
      <c r="K83" s="313">
        <f>'고용증대 상시근로자수-2017(장애인적용)'!AB83</f>
        <v>0</v>
      </c>
      <c r="L83" s="314">
        <f>'고용증대 상시근로자수-2017(장애인적용)'!AD83</f>
        <v>0</v>
      </c>
      <c r="M83" s="312">
        <f>'고용증대 상시근로자수-2017(장애인적용)'!AE83</f>
        <v>0</v>
      </c>
      <c r="N83" s="313">
        <f>'고용증대 상시근로자수-2017(장애인적용)'!AF83</f>
        <v>0</v>
      </c>
      <c r="O83" s="314">
        <f>'고용증대 상시근로자수-2017(장애인적용)'!AH83</f>
        <v>0</v>
      </c>
      <c r="P83" s="312">
        <f>'고용증대 상시근로자수-2017(장애인적용)'!AI83</f>
        <v>0</v>
      </c>
      <c r="Q83" s="313">
        <f>'고용증대 상시근로자수-2017(장애인적용)'!AJ83</f>
        <v>0</v>
      </c>
      <c r="R83" s="314">
        <f>'고용증대 상시근로자수-2017(장애인적용)'!AL83</f>
        <v>0</v>
      </c>
      <c r="S83" s="312">
        <f>'고용증대 상시근로자수-2017(장애인적용)'!AM83</f>
        <v>0</v>
      </c>
      <c r="T83" s="313">
        <f>'고용증대 상시근로자수-2017(장애인적용)'!AN83</f>
        <v>0</v>
      </c>
      <c r="U83" s="314">
        <f>'고용증대 상시근로자수-2017(장애인적용)'!AP83</f>
        <v>0</v>
      </c>
      <c r="V83" s="312">
        <f>'고용증대 상시근로자수-2017(장애인적용)'!AQ83</f>
        <v>0</v>
      </c>
      <c r="W83" s="313">
        <f>'고용증대 상시근로자수-2017(장애인적용)'!AR83</f>
        <v>0</v>
      </c>
      <c r="X83" s="314">
        <f>'고용증대 상시근로자수-2017(장애인적용)'!AT83</f>
        <v>0</v>
      </c>
      <c r="Y83" s="312">
        <f>'고용증대 상시근로자수-2017(장애인적용)'!AU83</f>
        <v>0</v>
      </c>
      <c r="Z83" s="313">
        <f>'고용증대 상시근로자수-2017(장애인적용)'!AV83</f>
        <v>0</v>
      </c>
      <c r="AA83" s="314">
        <f>'고용증대 상시근로자수-2017(장애인적용)'!AX83</f>
        <v>0</v>
      </c>
      <c r="AB83" s="312">
        <f>'고용증대 상시근로자수-2017(장애인적용)'!AY83</f>
        <v>0</v>
      </c>
      <c r="AC83" s="313">
        <f>'고용증대 상시근로자수-2017(장애인적용)'!AZ83</f>
        <v>0</v>
      </c>
      <c r="AD83" s="314">
        <f>'고용증대 상시근로자수-2017(장애인적용)'!BB83</f>
        <v>0</v>
      </c>
      <c r="AE83" s="312">
        <f>'고용증대 상시근로자수-2017(장애인적용)'!BC83</f>
        <v>0</v>
      </c>
      <c r="AF83" s="313">
        <f>'고용증대 상시근로자수-2017(장애인적용)'!BD83</f>
        <v>0</v>
      </c>
      <c r="AG83" s="314">
        <f>'고용증대 상시근로자수-2017(장애인적용)'!BF83</f>
        <v>0</v>
      </c>
      <c r="AH83" s="312">
        <f>'고용증대 상시근로자수-2017(장애인적용)'!BG83</f>
        <v>0</v>
      </c>
      <c r="AI83" s="313">
        <f>'고용증대 상시근로자수-2017(장애인적용)'!BH83</f>
        <v>0</v>
      </c>
      <c r="AJ83" s="314">
        <f>'고용증대 상시근로자수-2017(장애인적용)'!BJ83</f>
        <v>0</v>
      </c>
      <c r="AK83" s="312">
        <f>'고용증대 상시근로자수-2017(장애인적용)'!BK83</f>
        <v>0</v>
      </c>
      <c r="AL83" s="313">
        <f>'고용증대 상시근로자수-2017(장애인적용)'!BL83</f>
        <v>0</v>
      </c>
      <c r="AM83" s="314">
        <f>'고용증대 상시근로자수-2017(장애인적용)'!BN83</f>
        <v>0</v>
      </c>
      <c r="AN83" s="312">
        <f>'고용증대 상시근로자수-2017(장애인적용)'!BO83</f>
        <v>0</v>
      </c>
      <c r="AO83" s="313">
        <f>'고용증대 상시근로자수-2017(장애인적용)'!BP83</f>
        <v>0</v>
      </c>
      <c r="AP83" s="314">
        <f>'고용증대 상시근로자수-2017(장애인적용)'!BR83</f>
        <v>0</v>
      </c>
      <c r="AQ83" s="335">
        <f t="shared" si="5"/>
        <v>0</v>
      </c>
      <c r="AR83" s="336">
        <f t="shared" si="6"/>
        <v>0</v>
      </c>
      <c r="AS83" s="342">
        <f>'고용증대 상시근로자수-2017(장애인적용)'!CF83</f>
        <v>0</v>
      </c>
      <c r="AT83" s="343">
        <f>'고용증대 상시근로자수-2017(장애인적용)'!CG83</f>
        <v>0</v>
      </c>
      <c r="AU83" s="340">
        <f t="shared" si="7"/>
        <v>0</v>
      </c>
    </row>
    <row r="84" spans="1:47" hidden="1">
      <c r="A84" s="327">
        <f t="shared" si="8"/>
        <v>80</v>
      </c>
      <c r="B84" s="321">
        <f>'고용증대 상시근로자수-2017(장애인적용)'!C84</f>
        <v>0</v>
      </c>
      <c r="C84" s="322" t="str">
        <f>'고용증대 상시근로자수-2017(장애인적용)'!E84</f>
        <v/>
      </c>
      <c r="D84" s="333" t="str">
        <f>IF('고용증대 상시근로자수-2017(장애인적용)'!I84="","",'고용증대 상시근로자수-2017(장애인적용)'!I84)</f>
        <v/>
      </c>
      <c r="E84" s="333" t="str">
        <f>IF('고용증대 상시근로자수-2017(장애인적용)'!J84="","",'고용증대 상시근로자수-2017(장애인적용)'!J84)</f>
        <v/>
      </c>
      <c r="F84" s="323" t="str">
        <f>'고용증대 상시근로자수-2017(장애인적용)'!H84</f>
        <v/>
      </c>
      <c r="G84" s="324">
        <f>'고용증대 상시근로자수-2017(장애인적용)'!W84</f>
        <v>0</v>
      </c>
      <c r="H84" s="313">
        <f>'고용증대 상시근로자수-2017(장애인적용)'!X84</f>
        <v>0</v>
      </c>
      <c r="I84" s="314">
        <f>'고용증대 상시근로자수-2017(장애인적용)'!Z84</f>
        <v>0</v>
      </c>
      <c r="J84" s="312">
        <f>'고용증대 상시근로자수-2017(장애인적용)'!AA84</f>
        <v>0</v>
      </c>
      <c r="K84" s="313">
        <f>'고용증대 상시근로자수-2017(장애인적용)'!AB84</f>
        <v>0</v>
      </c>
      <c r="L84" s="314">
        <f>'고용증대 상시근로자수-2017(장애인적용)'!AD84</f>
        <v>0</v>
      </c>
      <c r="M84" s="312">
        <f>'고용증대 상시근로자수-2017(장애인적용)'!AE84</f>
        <v>0</v>
      </c>
      <c r="N84" s="313">
        <f>'고용증대 상시근로자수-2017(장애인적용)'!AF84</f>
        <v>0</v>
      </c>
      <c r="O84" s="314">
        <f>'고용증대 상시근로자수-2017(장애인적용)'!AH84</f>
        <v>0</v>
      </c>
      <c r="P84" s="312">
        <f>'고용증대 상시근로자수-2017(장애인적용)'!AI84</f>
        <v>0</v>
      </c>
      <c r="Q84" s="313">
        <f>'고용증대 상시근로자수-2017(장애인적용)'!AJ84</f>
        <v>0</v>
      </c>
      <c r="R84" s="314">
        <f>'고용증대 상시근로자수-2017(장애인적용)'!AL84</f>
        <v>0</v>
      </c>
      <c r="S84" s="312">
        <f>'고용증대 상시근로자수-2017(장애인적용)'!AM84</f>
        <v>0</v>
      </c>
      <c r="T84" s="313">
        <f>'고용증대 상시근로자수-2017(장애인적용)'!AN84</f>
        <v>0</v>
      </c>
      <c r="U84" s="314">
        <f>'고용증대 상시근로자수-2017(장애인적용)'!AP84</f>
        <v>0</v>
      </c>
      <c r="V84" s="312">
        <f>'고용증대 상시근로자수-2017(장애인적용)'!AQ84</f>
        <v>0</v>
      </c>
      <c r="W84" s="313">
        <f>'고용증대 상시근로자수-2017(장애인적용)'!AR84</f>
        <v>0</v>
      </c>
      <c r="X84" s="314">
        <f>'고용증대 상시근로자수-2017(장애인적용)'!AT84</f>
        <v>0</v>
      </c>
      <c r="Y84" s="312">
        <f>'고용증대 상시근로자수-2017(장애인적용)'!AU84</f>
        <v>0</v>
      </c>
      <c r="Z84" s="313">
        <f>'고용증대 상시근로자수-2017(장애인적용)'!AV84</f>
        <v>0</v>
      </c>
      <c r="AA84" s="314">
        <f>'고용증대 상시근로자수-2017(장애인적용)'!AX84</f>
        <v>0</v>
      </c>
      <c r="AB84" s="312">
        <f>'고용증대 상시근로자수-2017(장애인적용)'!AY84</f>
        <v>0</v>
      </c>
      <c r="AC84" s="313">
        <f>'고용증대 상시근로자수-2017(장애인적용)'!AZ84</f>
        <v>0</v>
      </c>
      <c r="AD84" s="314">
        <f>'고용증대 상시근로자수-2017(장애인적용)'!BB84</f>
        <v>0</v>
      </c>
      <c r="AE84" s="312">
        <f>'고용증대 상시근로자수-2017(장애인적용)'!BC84</f>
        <v>0</v>
      </c>
      <c r="AF84" s="313">
        <f>'고용증대 상시근로자수-2017(장애인적용)'!BD84</f>
        <v>0</v>
      </c>
      <c r="AG84" s="314">
        <f>'고용증대 상시근로자수-2017(장애인적용)'!BF84</f>
        <v>0</v>
      </c>
      <c r="AH84" s="312">
        <f>'고용증대 상시근로자수-2017(장애인적용)'!BG84</f>
        <v>0</v>
      </c>
      <c r="AI84" s="313">
        <f>'고용증대 상시근로자수-2017(장애인적용)'!BH84</f>
        <v>0</v>
      </c>
      <c r="AJ84" s="314">
        <f>'고용증대 상시근로자수-2017(장애인적용)'!BJ84</f>
        <v>0</v>
      </c>
      <c r="AK84" s="312">
        <f>'고용증대 상시근로자수-2017(장애인적용)'!BK84</f>
        <v>0</v>
      </c>
      <c r="AL84" s="313">
        <f>'고용증대 상시근로자수-2017(장애인적용)'!BL84</f>
        <v>0</v>
      </c>
      <c r="AM84" s="314">
        <f>'고용증대 상시근로자수-2017(장애인적용)'!BN84</f>
        <v>0</v>
      </c>
      <c r="AN84" s="312">
        <f>'고용증대 상시근로자수-2017(장애인적용)'!BO84</f>
        <v>0</v>
      </c>
      <c r="AO84" s="313">
        <f>'고용증대 상시근로자수-2017(장애인적용)'!BP84</f>
        <v>0</v>
      </c>
      <c r="AP84" s="314">
        <f>'고용증대 상시근로자수-2017(장애인적용)'!BR84</f>
        <v>0</v>
      </c>
      <c r="AQ84" s="335">
        <f t="shared" si="5"/>
        <v>0</v>
      </c>
      <c r="AR84" s="336">
        <f t="shared" si="6"/>
        <v>0</v>
      </c>
      <c r="AS84" s="342">
        <f>'고용증대 상시근로자수-2017(장애인적용)'!CF84</f>
        <v>0</v>
      </c>
      <c r="AT84" s="343">
        <f>'고용증대 상시근로자수-2017(장애인적용)'!CG84</f>
        <v>0</v>
      </c>
      <c r="AU84" s="340">
        <f t="shared" si="7"/>
        <v>0</v>
      </c>
    </row>
    <row r="85" spans="1:47" hidden="1">
      <c r="A85" s="327">
        <f t="shared" si="8"/>
        <v>81</v>
      </c>
      <c r="B85" s="321">
        <f>'고용증대 상시근로자수-2017(장애인적용)'!C85</f>
        <v>0</v>
      </c>
      <c r="C85" s="322" t="str">
        <f>'고용증대 상시근로자수-2017(장애인적용)'!E85</f>
        <v/>
      </c>
      <c r="D85" s="333" t="str">
        <f>IF('고용증대 상시근로자수-2017(장애인적용)'!I85="","",'고용증대 상시근로자수-2017(장애인적용)'!I85)</f>
        <v/>
      </c>
      <c r="E85" s="333" t="str">
        <f>IF('고용증대 상시근로자수-2017(장애인적용)'!J85="","",'고용증대 상시근로자수-2017(장애인적용)'!J85)</f>
        <v/>
      </c>
      <c r="F85" s="323" t="str">
        <f>'고용증대 상시근로자수-2017(장애인적용)'!H85</f>
        <v/>
      </c>
      <c r="G85" s="324">
        <f>'고용증대 상시근로자수-2017(장애인적용)'!W85</f>
        <v>0</v>
      </c>
      <c r="H85" s="313">
        <f>'고용증대 상시근로자수-2017(장애인적용)'!X85</f>
        <v>0</v>
      </c>
      <c r="I85" s="314">
        <f>'고용증대 상시근로자수-2017(장애인적용)'!Z85</f>
        <v>0</v>
      </c>
      <c r="J85" s="312">
        <f>'고용증대 상시근로자수-2017(장애인적용)'!AA85</f>
        <v>0</v>
      </c>
      <c r="K85" s="313">
        <f>'고용증대 상시근로자수-2017(장애인적용)'!AB85</f>
        <v>0</v>
      </c>
      <c r="L85" s="314">
        <f>'고용증대 상시근로자수-2017(장애인적용)'!AD85</f>
        <v>0</v>
      </c>
      <c r="M85" s="312">
        <f>'고용증대 상시근로자수-2017(장애인적용)'!AE85</f>
        <v>0</v>
      </c>
      <c r="N85" s="313">
        <f>'고용증대 상시근로자수-2017(장애인적용)'!AF85</f>
        <v>0</v>
      </c>
      <c r="O85" s="314">
        <f>'고용증대 상시근로자수-2017(장애인적용)'!AH85</f>
        <v>0</v>
      </c>
      <c r="P85" s="312">
        <f>'고용증대 상시근로자수-2017(장애인적용)'!AI85</f>
        <v>0</v>
      </c>
      <c r="Q85" s="313">
        <f>'고용증대 상시근로자수-2017(장애인적용)'!AJ85</f>
        <v>0</v>
      </c>
      <c r="R85" s="314">
        <f>'고용증대 상시근로자수-2017(장애인적용)'!AL85</f>
        <v>0</v>
      </c>
      <c r="S85" s="312">
        <f>'고용증대 상시근로자수-2017(장애인적용)'!AM85</f>
        <v>0</v>
      </c>
      <c r="T85" s="313">
        <f>'고용증대 상시근로자수-2017(장애인적용)'!AN85</f>
        <v>0</v>
      </c>
      <c r="U85" s="314">
        <f>'고용증대 상시근로자수-2017(장애인적용)'!AP85</f>
        <v>0</v>
      </c>
      <c r="V85" s="312">
        <f>'고용증대 상시근로자수-2017(장애인적용)'!AQ85</f>
        <v>0</v>
      </c>
      <c r="W85" s="313">
        <f>'고용증대 상시근로자수-2017(장애인적용)'!AR85</f>
        <v>0</v>
      </c>
      <c r="X85" s="314">
        <f>'고용증대 상시근로자수-2017(장애인적용)'!AT85</f>
        <v>0</v>
      </c>
      <c r="Y85" s="312">
        <f>'고용증대 상시근로자수-2017(장애인적용)'!AU85</f>
        <v>0</v>
      </c>
      <c r="Z85" s="313">
        <f>'고용증대 상시근로자수-2017(장애인적용)'!AV85</f>
        <v>0</v>
      </c>
      <c r="AA85" s="314">
        <f>'고용증대 상시근로자수-2017(장애인적용)'!AX85</f>
        <v>0</v>
      </c>
      <c r="AB85" s="312">
        <f>'고용증대 상시근로자수-2017(장애인적용)'!AY85</f>
        <v>0</v>
      </c>
      <c r="AC85" s="313">
        <f>'고용증대 상시근로자수-2017(장애인적용)'!AZ85</f>
        <v>0</v>
      </c>
      <c r="AD85" s="314">
        <f>'고용증대 상시근로자수-2017(장애인적용)'!BB85</f>
        <v>0</v>
      </c>
      <c r="AE85" s="312">
        <f>'고용증대 상시근로자수-2017(장애인적용)'!BC85</f>
        <v>0</v>
      </c>
      <c r="AF85" s="313">
        <f>'고용증대 상시근로자수-2017(장애인적용)'!BD85</f>
        <v>0</v>
      </c>
      <c r="AG85" s="314">
        <f>'고용증대 상시근로자수-2017(장애인적용)'!BF85</f>
        <v>0</v>
      </c>
      <c r="AH85" s="312">
        <f>'고용증대 상시근로자수-2017(장애인적용)'!BG85</f>
        <v>0</v>
      </c>
      <c r="AI85" s="313">
        <f>'고용증대 상시근로자수-2017(장애인적용)'!BH85</f>
        <v>0</v>
      </c>
      <c r="AJ85" s="314">
        <f>'고용증대 상시근로자수-2017(장애인적용)'!BJ85</f>
        <v>0</v>
      </c>
      <c r="AK85" s="312">
        <f>'고용증대 상시근로자수-2017(장애인적용)'!BK85</f>
        <v>0</v>
      </c>
      <c r="AL85" s="313">
        <f>'고용증대 상시근로자수-2017(장애인적용)'!BL85</f>
        <v>0</v>
      </c>
      <c r="AM85" s="314">
        <f>'고용증대 상시근로자수-2017(장애인적용)'!BN85</f>
        <v>0</v>
      </c>
      <c r="AN85" s="312">
        <f>'고용증대 상시근로자수-2017(장애인적용)'!BO85</f>
        <v>0</v>
      </c>
      <c r="AO85" s="313">
        <f>'고용증대 상시근로자수-2017(장애인적용)'!BP85</f>
        <v>0</v>
      </c>
      <c r="AP85" s="314">
        <f>'고용증대 상시근로자수-2017(장애인적용)'!BR85</f>
        <v>0</v>
      </c>
      <c r="AQ85" s="335">
        <f t="shared" si="5"/>
        <v>0</v>
      </c>
      <c r="AR85" s="336">
        <f t="shared" si="6"/>
        <v>0</v>
      </c>
      <c r="AS85" s="342">
        <f>'고용증대 상시근로자수-2017(장애인적용)'!CF85</f>
        <v>0</v>
      </c>
      <c r="AT85" s="343">
        <f>'고용증대 상시근로자수-2017(장애인적용)'!CG85</f>
        <v>0</v>
      </c>
      <c r="AU85" s="340">
        <f t="shared" si="7"/>
        <v>0</v>
      </c>
    </row>
    <row r="86" spans="1:47" hidden="1">
      <c r="A86" s="327">
        <f t="shared" si="8"/>
        <v>82</v>
      </c>
      <c r="B86" s="321">
        <f>'고용증대 상시근로자수-2017(장애인적용)'!C86</f>
        <v>0</v>
      </c>
      <c r="C86" s="322" t="str">
        <f>'고용증대 상시근로자수-2017(장애인적용)'!E86</f>
        <v/>
      </c>
      <c r="D86" s="333" t="str">
        <f>IF('고용증대 상시근로자수-2017(장애인적용)'!I86="","",'고용증대 상시근로자수-2017(장애인적용)'!I86)</f>
        <v/>
      </c>
      <c r="E86" s="333" t="str">
        <f>IF('고용증대 상시근로자수-2017(장애인적용)'!J86="","",'고용증대 상시근로자수-2017(장애인적용)'!J86)</f>
        <v/>
      </c>
      <c r="F86" s="323" t="str">
        <f>'고용증대 상시근로자수-2017(장애인적용)'!H86</f>
        <v/>
      </c>
      <c r="G86" s="324">
        <f>'고용증대 상시근로자수-2017(장애인적용)'!W86</f>
        <v>0</v>
      </c>
      <c r="H86" s="313">
        <f>'고용증대 상시근로자수-2017(장애인적용)'!X86</f>
        <v>0</v>
      </c>
      <c r="I86" s="314">
        <f>'고용증대 상시근로자수-2017(장애인적용)'!Z86</f>
        <v>0</v>
      </c>
      <c r="J86" s="312">
        <f>'고용증대 상시근로자수-2017(장애인적용)'!AA86</f>
        <v>0</v>
      </c>
      <c r="K86" s="313">
        <f>'고용증대 상시근로자수-2017(장애인적용)'!AB86</f>
        <v>0</v>
      </c>
      <c r="L86" s="314">
        <f>'고용증대 상시근로자수-2017(장애인적용)'!AD86</f>
        <v>0</v>
      </c>
      <c r="M86" s="312">
        <f>'고용증대 상시근로자수-2017(장애인적용)'!AE86</f>
        <v>0</v>
      </c>
      <c r="N86" s="313">
        <f>'고용증대 상시근로자수-2017(장애인적용)'!AF86</f>
        <v>0</v>
      </c>
      <c r="O86" s="314">
        <f>'고용증대 상시근로자수-2017(장애인적용)'!AH86</f>
        <v>0</v>
      </c>
      <c r="P86" s="312">
        <f>'고용증대 상시근로자수-2017(장애인적용)'!AI86</f>
        <v>0</v>
      </c>
      <c r="Q86" s="313">
        <f>'고용증대 상시근로자수-2017(장애인적용)'!AJ86</f>
        <v>0</v>
      </c>
      <c r="R86" s="314">
        <f>'고용증대 상시근로자수-2017(장애인적용)'!AL86</f>
        <v>0</v>
      </c>
      <c r="S86" s="312">
        <f>'고용증대 상시근로자수-2017(장애인적용)'!AM86</f>
        <v>0</v>
      </c>
      <c r="T86" s="313">
        <f>'고용증대 상시근로자수-2017(장애인적용)'!AN86</f>
        <v>0</v>
      </c>
      <c r="U86" s="314">
        <f>'고용증대 상시근로자수-2017(장애인적용)'!AP86</f>
        <v>0</v>
      </c>
      <c r="V86" s="312">
        <f>'고용증대 상시근로자수-2017(장애인적용)'!AQ86</f>
        <v>0</v>
      </c>
      <c r="W86" s="313">
        <f>'고용증대 상시근로자수-2017(장애인적용)'!AR86</f>
        <v>0</v>
      </c>
      <c r="X86" s="314">
        <f>'고용증대 상시근로자수-2017(장애인적용)'!AT86</f>
        <v>0</v>
      </c>
      <c r="Y86" s="312">
        <f>'고용증대 상시근로자수-2017(장애인적용)'!AU86</f>
        <v>0</v>
      </c>
      <c r="Z86" s="313">
        <f>'고용증대 상시근로자수-2017(장애인적용)'!AV86</f>
        <v>0</v>
      </c>
      <c r="AA86" s="314">
        <f>'고용증대 상시근로자수-2017(장애인적용)'!AX86</f>
        <v>0</v>
      </c>
      <c r="AB86" s="312">
        <f>'고용증대 상시근로자수-2017(장애인적용)'!AY86</f>
        <v>0</v>
      </c>
      <c r="AC86" s="313">
        <f>'고용증대 상시근로자수-2017(장애인적용)'!AZ86</f>
        <v>0</v>
      </c>
      <c r="AD86" s="314">
        <f>'고용증대 상시근로자수-2017(장애인적용)'!BB86</f>
        <v>0</v>
      </c>
      <c r="AE86" s="312">
        <f>'고용증대 상시근로자수-2017(장애인적용)'!BC86</f>
        <v>0</v>
      </c>
      <c r="AF86" s="313">
        <f>'고용증대 상시근로자수-2017(장애인적용)'!BD86</f>
        <v>0</v>
      </c>
      <c r="AG86" s="314">
        <f>'고용증대 상시근로자수-2017(장애인적용)'!BF86</f>
        <v>0</v>
      </c>
      <c r="AH86" s="312">
        <f>'고용증대 상시근로자수-2017(장애인적용)'!BG86</f>
        <v>0</v>
      </c>
      <c r="AI86" s="313">
        <f>'고용증대 상시근로자수-2017(장애인적용)'!BH86</f>
        <v>0</v>
      </c>
      <c r="AJ86" s="314">
        <f>'고용증대 상시근로자수-2017(장애인적용)'!BJ86</f>
        <v>0</v>
      </c>
      <c r="AK86" s="312">
        <f>'고용증대 상시근로자수-2017(장애인적용)'!BK86</f>
        <v>0</v>
      </c>
      <c r="AL86" s="313">
        <f>'고용증대 상시근로자수-2017(장애인적용)'!BL86</f>
        <v>0</v>
      </c>
      <c r="AM86" s="314">
        <f>'고용증대 상시근로자수-2017(장애인적용)'!BN86</f>
        <v>0</v>
      </c>
      <c r="AN86" s="312">
        <f>'고용증대 상시근로자수-2017(장애인적용)'!BO86</f>
        <v>0</v>
      </c>
      <c r="AO86" s="313">
        <f>'고용증대 상시근로자수-2017(장애인적용)'!BP86</f>
        <v>0</v>
      </c>
      <c r="AP86" s="314">
        <f>'고용증대 상시근로자수-2017(장애인적용)'!BR86</f>
        <v>0</v>
      </c>
      <c r="AQ86" s="335">
        <f t="shared" si="5"/>
        <v>0</v>
      </c>
      <c r="AR86" s="336">
        <f t="shared" si="6"/>
        <v>0</v>
      </c>
      <c r="AS86" s="342">
        <f>'고용증대 상시근로자수-2017(장애인적용)'!CF86</f>
        <v>0</v>
      </c>
      <c r="AT86" s="343">
        <f>'고용증대 상시근로자수-2017(장애인적용)'!CG86</f>
        <v>0</v>
      </c>
      <c r="AU86" s="340">
        <f t="shared" si="7"/>
        <v>0</v>
      </c>
    </row>
    <row r="87" spans="1:47" hidden="1">
      <c r="A87" s="327">
        <f t="shared" si="8"/>
        <v>83</v>
      </c>
      <c r="B87" s="321">
        <f>'고용증대 상시근로자수-2017(장애인적용)'!C87</f>
        <v>0</v>
      </c>
      <c r="C87" s="322" t="str">
        <f>'고용증대 상시근로자수-2017(장애인적용)'!E87</f>
        <v/>
      </c>
      <c r="D87" s="333" t="str">
        <f>IF('고용증대 상시근로자수-2017(장애인적용)'!I87="","",'고용증대 상시근로자수-2017(장애인적용)'!I87)</f>
        <v/>
      </c>
      <c r="E87" s="333" t="str">
        <f>IF('고용증대 상시근로자수-2017(장애인적용)'!J87="","",'고용증대 상시근로자수-2017(장애인적용)'!J87)</f>
        <v/>
      </c>
      <c r="F87" s="323" t="str">
        <f>'고용증대 상시근로자수-2017(장애인적용)'!H87</f>
        <v/>
      </c>
      <c r="G87" s="324">
        <f>'고용증대 상시근로자수-2017(장애인적용)'!W87</f>
        <v>0</v>
      </c>
      <c r="H87" s="313">
        <f>'고용증대 상시근로자수-2017(장애인적용)'!X87</f>
        <v>0</v>
      </c>
      <c r="I87" s="314">
        <f>'고용증대 상시근로자수-2017(장애인적용)'!Z87</f>
        <v>0</v>
      </c>
      <c r="J87" s="312">
        <f>'고용증대 상시근로자수-2017(장애인적용)'!AA87</f>
        <v>0</v>
      </c>
      <c r="K87" s="313">
        <f>'고용증대 상시근로자수-2017(장애인적용)'!AB87</f>
        <v>0</v>
      </c>
      <c r="L87" s="314">
        <f>'고용증대 상시근로자수-2017(장애인적용)'!AD87</f>
        <v>0</v>
      </c>
      <c r="M87" s="312">
        <f>'고용증대 상시근로자수-2017(장애인적용)'!AE87</f>
        <v>0</v>
      </c>
      <c r="N87" s="313">
        <f>'고용증대 상시근로자수-2017(장애인적용)'!AF87</f>
        <v>0</v>
      </c>
      <c r="O87" s="314">
        <f>'고용증대 상시근로자수-2017(장애인적용)'!AH87</f>
        <v>0</v>
      </c>
      <c r="P87" s="312">
        <f>'고용증대 상시근로자수-2017(장애인적용)'!AI87</f>
        <v>0</v>
      </c>
      <c r="Q87" s="313">
        <f>'고용증대 상시근로자수-2017(장애인적용)'!AJ87</f>
        <v>0</v>
      </c>
      <c r="R87" s="314">
        <f>'고용증대 상시근로자수-2017(장애인적용)'!AL87</f>
        <v>0</v>
      </c>
      <c r="S87" s="312">
        <f>'고용증대 상시근로자수-2017(장애인적용)'!AM87</f>
        <v>0</v>
      </c>
      <c r="T87" s="313">
        <f>'고용증대 상시근로자수-2017(장애인적용)'!AN87</f>
        <v>0</v>
      </c>
      <c r="U87" s="314">
        <f>'고용증대 상시근로자수-2017(장애인적용)'!AP87</f>
        <v>0</v>
      </c>
      <c r="V87" s="312">
        <f>'고용증대 상시근로자수-2017(장애인적용)'!AQ87</f>
        <v>0</v>
      </c>
      <c r="W87" s="313">
        <f>'고용증대 상시근로자수-2017(장애인적용)'!AR87</f>
        <v>0</v>
      </c>
      <c r="X87" s="314">
        <f>'고용증대 상시근로자수-2017(장애인적용)'!AT87</f>
        <v>0</v>
      </c>
      <c r="Y87" s="312">
        <f>'고용증대 상시근로자수-2017(장애인적용)'!AU87</f>
        <v>0</v>
      </c>
      <c r="Z87" s="313">
        <f>'고용증대 상시근로자수-2017(장애인적용)'!AV87</f>
        <v>0</v>
      </c>
      <c r="AA87" s="314">
        <f>'고용증대 상시근로자수-2017(장애인적용)'!AX87</f>
        <v>0</v>
      </c>
      <c r="AB87" s="312">
        <f>'고용증대 상시근로자수-2017(장애인적용)'!AY87</f>
        <v>0</v>
      </c>
      <c r="AC87" s="313">
        <f>'고용증대 상시근로자수-2017(장애인적용)'!AZ87</f>
        <v>0</v>
      </c>
      <c r="AD87" s="314">
        <f>'고용증대 상시근로자수-2017(장애인적용)'!BB87</f>
        <v>0</v>
      </c>
      <c r="AE87" s="312">
        <f>'고용증대 상시근로자수-2017(장애인적용)'!BC87</f>
        <v>0</v>
      </c>
      <c r="AF87" s="313">
        <f>'고용증대 상시근로자수-2017(장애인적용)'!BD87</f>
        <v>0</v>
      </c>
      <c r="AG87" s="314">
        <f>'고용증대 상시근로자수-2017(장애인적용)'!BF87</f>
        <v>0</v>
      </c>
      <c r="AH87" s="312">
        <f>'고용증대 상시근로자수-2017(장애인적용)'!BG87</f>
        <v>0</v>
      </c>
      <c r="AI87" s="313">
        <f>'고용증대 상시근로자수-2017(장애인적용)'!BH87</f>
        <v>0</v>
      </c>
      <c r="AJ87" s="314">
        <f>'고용증대 상시근로자수-2017(장애인적용)'!BJ87</f>
        <v>0</v>
      </c>
      <c r="AK87" s="312">
        <f>'고용증대 상시근로자수-2017(장애인적용)'!BK87</f>
        <v>0</v>
      </c>
      <c r="AL87" s="313">
        <f>'고용증대 상시근로자수-2017(장애인적용)'!BL87</f>
        <v>0</v>
      </c>
      <c r="AM87" s="314">
        <f>'고용증대 상시근로자수-2017(장애인적용)'!BN87</f>
        <v>0</v>
      </c>
      <c r="AN87" s="312">
        <f>'고용증대 상시근로자수-2017(장애인적용)'!BO87</f>
        <v>0</v>
      </c>
      <c r="AO87" s="313">
        <f>'고용증대 상시근로자수-2017(장애인적용)'!BP87</f>
        <v>0</v>
      </c>
      <c r="AP87" s="314">
        <f>'고용증대 상시근로자수-2017(장애인적용)'!BR87</f>
        <v>0</v>
      </c>
      <c r="AQ87" s="335">
        <f t="shared" si="5"/>
        <v>0</v>
      </c>
      <c r="AR87" s="336">
        <f t="shared" si="6"/>
        <v>0</v>
      </c>
      <c r="AS87" s="342">
        <f>'고용증대 상시근로자수-2017(장애인적용)'!CF87</f>
        <v>0</v>
      </c>
      <c r="AT87" s="343">
        <f>'고용증대 상시근로자수-2017(장애인적용)'!CG87</f>
        <v>0</v>
      </c>
      <c r="AU87" s="340">
        <f t="shared" si="7"/>
        <v>0</v>
      </c>
    </row>
    <row r="88" spans="1:47" hidden="1">
      <c r="A88" s="327">
        <f t="shared" si="8"/>
        <v>84</v>
      </c>
      <c r="B88" s="321">
        <f>'고용증대 상시근로자수-2017(장애인적용)'!C88</f>
        <v>0</v>
      </c>
      <c r="C88" s="322" t="str">
        <f>'고용증대 상시근로자수-2017(장애인적용)'!E88</f>
        <v/>
      </c>
      <c r="D88" s="333" t="str">
        <f>IF('고용증대 상시근로자수-2017(장애인적용)'!I88="","",'고용증대 상시근로자수-2017(장애인적용)'!I88)</f>
        <v/>
      </c>
      <c r="E88" s="333" t="str">
        <f>IF('고용증대 상시근로자수-2017(장애인적용)'!J88="","",'고용증대 상시근로자수-2017(장애인적용)'!J88)</f>
        <v/>
      </c>
      <c r="F88" s="323" t="str">
        <f>'고용증대 상시근로자수-2017(장애인적용)'!H88</f>
        <v/>
      </c>
      <c r="G88" s="324">
        <f>'고용증대 상시근로자수-2017(장애인적용)'!W88</f>
        <v>0</v>
      </c>
      <c r="H88" s="313">
        <f>'고용증대 상시근로자수-2017(장애인적용)'!X88</f>
        <v>0</v>
      </c>
      <c r="I88" s="314">
        <f>'고용증대 상시근로자수-2017(장애인적용)'!Z88</f>
        <v>0</v>
      </c>
      <c r="J88" s="312">
        <f>'고용증대 상시근로자수-2017(장애인적용)'!AA88</f>
        <v>0</v>
      </c>
      <c r="K88" s="313">
        <f>'고용증대 상시근로자수-2017(장애인적용)'!AB88</f>
        <v>0</v>
      </c>
      <c r="L88" s="314">
        <f>'고용증대 상시근로자수-2017(장애인적용)'!AD88</f>
        <v>0</v>
      </c>
      <c r="M88" s="312">
        <f>'고용증대 상시근로자수-2017(장애인적용)'!AE88</f>
        <v>0</v>
      </c>
      <c r="N88" s="313">
        <f>'고용증대 상시근로자수-2017(장애인적용)'!AF88</f>
        <v>0</v>
      </c>
      <c r="O88" s="314">
        <f>'고용증대 상시근로자수-2017(장애인적용)'!AH88</f>
        <v>0</v>
      </c>
      <c r="P88" s="312">
        <f>'고용증대 상시근로자수-2017(장애인적용)'!AI88</f>
        <v>0</v>
      </c>
      <c r="Q88" s="313">
        <f>'고용증대 상시근로자수-2017(장애인적용)'!AJ88</f>
        <v>0</v>
      </c>
      <c r="R88" s="314">
        <f>'고용증대 상시근로자수-2017(장애인적용)'!AL88</f>
        <v>0</v>
      </c>
      <c r="S88" s="312">
        <f>'고용증대 상시근로자수-2017(장애인적용)'!AM88</f>
        <v>0</v>
      </c>
      <c r="T88" s="313">
        <f>'고용증대 상시근로자수-2017(장애인적용)'!AN88</f>
        <v>0</v>
      </c>
      <c r="U88" s="314">
        <f>'고용증대 상시근로자수-2017(장애인적용)'!AP88</f>
        <v>0</v>
      </c>
      <c r="V88" s="312">
        <f>'고용증대 상시근로자수-2017(장애인적용)'!AQ88</f>
        <v>0</v>
      </c>
      <c r="W88" s="313">
        <f>'고용증대 상시근로자수-2017(장애인적용)'!AR88</f>
        <v>0</v>
      </c>
      <c r="X88" s="314">
        <f>'고용증대 상시근로자수-2017(장애인적용)'!AT88</f>
        <v>0</v>
      </c>
      <c r="Y88" s="312">
        <f>'고용증대 상시근로자수-2017(장애인적용)'!AU88</f>
        <v>0</v>
      </c>
      <c r="Z88" s="313">
        <f>'고용증대 상시근로자수-2017(장애인적용)'!AV88</f>
        <v>0</v>
      </c>
      <c r="AA88" s="314">
        <f>'고용증대 상시근로자수-2017(장애인적용)'!AX88</f>
        <v>0</v>
      </c>
      <c r="AB88" s="312">
        <f>'고용증대 상시근로자수-2017(장애인적용)'!AY88</f>
        <v>0</v>
      </c>
      <c r="AC88" s="313">
        <f>'고용증대 상시근로자수-2017(장애인적용)'!AZ88</f>
        <v>0</v>
      </c>
      <c r="AD88" s="314">
        <f>'고용증대 상시근로자수-2017(장애인적용)'!BB88</f>
        <v>0</v>
      </c>
      <c r="AE88" s="312">
        <f>'고용증대 상시근로자수-2017(장애인적용)'!BC88</f>
        <v>0</v>
      </c>
      <c r="AF88" s="313">
        <f>'고용증대 상시근로자수-2017(장애인적용)'!BD88</f>
        <v>0</v>
      </c>
      <c r="AG88" s="314">
        <f>'고용증대 상시근로자수-2017(장애인적용)'!BF88</f>
        <v>0</v>
      </c>
      <c r="AH88" s="312">
        <f>'고용증대 상시근로자수-2017(장애인적용)'!BG88</f>
        <v>0</v>
      </c>
      <c r="AI88" s="313">
        <f>'고용증대 상시근로자수-2017(장애인적용)'!BH88</f>
        <v>0</v>
      </c>
      <c r="AJ88" s="314">
        <f>'고용증대 상시근로자수-2017(장애인적용)'!BJ88</f>
        <v>0</v>
      </c>
      <c r="AK88" s="312">
        <f>'고용증대 상시근로자수-2017(장애인적용)'!BK88</f>
        <v>0</v>
      </c>
      <c r="AL88" s="313">
        <f>'고용증대 상시근로자수-2017(장애인적용)'!BL88</f>
        <v>0</v>
      </c>
      <c r="AM88" s="314">
        <f>'고용증대 상시근로자수-2017(장애인적용)'!BN88</f>
        <v>0</v>
      </c>
      <c r="AN88" s="312">
        <f>'고용증대 상시근로자수-2017(장애인적용)'!BO88</f>
        <v>0</v>
      </c>
      <c r="AO88" s="313">
        <f>'고용증대 상시근로자수-2017(장애인적용)'!BP88</f>
        <v>0</v>
      </c>
      <c r="AP88" s="314">
        <f>'고용증대 상시근로자수-2017(장애인적용)'!BR88</f>
        <v>0</v>
      </c>
      <c r="AQ88" s="335">
        <f t="shared" si="5"/>
        <v>0</v>
      </c>
      <c r="AR88" s="336">
        <f t="shared" si="6"/>
        <v>0</v>
      </c>
      <c r="AS88" s="342">
        <f>'고용증대 상시근로자수-2017(장애인적용)'!CF88</f>
        <v>0</v>
      </c>
      <c r="AT88" s="343">
        <f>'고용증대 상시근로자수-2017(장애인적용)'!CG88</f>
        <v>0</v>
      </c>
      <c r="AU88" s="340">
        <f t="shared" si="7"/>
        <v>0</v>
      </c>
    </row>
    <row r="89" spans="1:47" hidden="1">
      <c r="A89" s="327">
        <f t="shared" si="8"/>
        <v>85</v>
      </c>
      <c r="B89" s="321">
        <f>'고용증대 상시근로자수-2017(장애인적용)'!C89</f>
        <v>0</v>
      </c>
      <c r="C89" s="322" t="str">
        <f>'고용증대 상시근로자수-2017(장애인적용)'!E89</f>
        <v/>
      </c>
      <c r="D89" s="333" t="str">
        <f>IF('고용증대 상시근로자수-2017(장애인적용)'!I89="","",'고용증대 상시근로자수-2017(장애인적용)'!I89)</f>
        <v/>
      </c>
      <c r="E89" s="333" t="str">
        <f>IF('고용증대 상시근로자수-2017(장애인적용)'!J89="","",'고용증대 상시근로자수-2017(장애인적용)'!J89)</f>
        <v/>
      </c>
      <c r="F89" s="323" t="str">
        <f>'고용증대 상시근로자수-2017(장애인적용)'!H89</f>
        <v/>
      </c>
      <c r="G89" s="324">
        <f>'고용증대 상시근로자수-2017(장애인적용)'!W89</f>
        <v>0</v>
      </c>
      <c r="H89" s="313">
        <f>'고용증대 상시근로자수-2017(장애인적용)'!X89</f>
        <v>0</v>
      </c>
      <c r="I89" s="314">
        <f>'고용증대 상시근로자수-2017(장애인적용)'!Z89</f>
        <v>0</v>
      </c>
      <c r="J89" s="312">
        <f>'고용증대 상시근로자수-2017(장애인적용)'!AA89</f>
        <v>0</v>
      </c>
      <c r="K89" s="313">
        <f>'고용증대 상시근로자수-2017(장애인적용)'!AB89</f>
        <v>0</v>
      </c>
      <c r="L89" s="314">
        <f>'고용증대 상시근로자수-2017(장애인적용)'!AD89</f>
        <v>0</v>
      </c>
      <c r="M89" s="312">
        <f>'고용증대 상시근로자수-2017(장애인적용)'!AE89</f>
        <v>0</v>
      </c>
      <c r="N89" s="313">
        <f>'고용증대 상시근로자수-2017(장애인적용)'!AF89</f>
        <v>0</v>
      </c>
      <c r="O89" s="314">
        <f>'고용증대 상시근로자수-2017(장애인적용)'!AH89</f>
        <v>0</v>
      </c>
      <c r="P89" s="312">
        <f>'고용증대 상시근로자수-2017(장애인적용)'!AI89</f>
        <v>0</v>
      </c>
      <c r="Q89" s="313">
        <f>'고용증대 상시근로자수-2017(장애인적용)'!AJ89</f>
        <v>0</v>
      </c>
      <c r="R89" s="314">
        <f>'고용증대 상시근로자수-2017(장애인적용)'!AL89</f>
        <v>0</v>
      </c>
      <c r="S89" s="312">
        <f>'고용증대 상시근로자수-2017(장애인적용)'!AM89</f>
        <v>0</v>
      </c>
      <c r="T89" s="313">
        <f>'고용증대 상시근로자수-2017(장애인적용)'!AN89</f>
        <v>0</v>
      </c>
      <c r="U89" s="314">
        <f>'고용증대 상시근로자수-2017(장애인적용)'!AP89</f>
        <v>0</v>
      </c>
      <c r="V89" s="312">
        <f>'고용증대 상시근로자수-2017(장애인적용)'!AQ89</f>
        <v>0</v>
      </c>
      <c r="W89" s="313">
        <f>'고용증대 상시근로자수-2017(장애인적용)'!AR89</f>
        <v>0</v>
      </c>
      <c r="X89" s="314">
        <f>'고용증대 상시근로자수-2017(장애인적용)'!AT89</f>
        <v>0</v>
      </c>
      <c r="Y89" s="312">
        <f>'고용증대 상시근로자수-2017(장애인적용)'!AU89</f>
        <v>0</v>
      </c>
      <c r="Z89" s="313">
        <f>'고용증대 상시근로자수-2017(장애인적용)'!AV89</f>
        <v>0</v>
      </c>
      <c r="AA89" s="314">
        <f>'고용증대 상시근로자수-2017(장애인적용)'!AX89</f>
        <v>0</v>
      </c>
      <c r="AB89" s="312">
        <f>'고용증대 상시근로자수-2017(장애인적용)'!AY89</f>
        <v>0</v>
      </c>
      <c r="AC89" s="313">
        <f>'고용증대 상시근로자수-2017(장애인적용)'!AZ89</f>
        <v>0</v>
      </c>
      <c r="AD89" s="314">
        <f>'고용증대 상시근로자수-2017(장애인적용)'!BB89</f>
        <v>0</v>
      </c>
      <c r="AE89" s="312">
        <f>'고용증대 상시근로자수-2017(장애인적용)'!BC89</f>
        <v>0</v>
      </c>
      <c r="AF89" s="313">
        <f>'고용증대 상시근로자수-2017(장애인적용)'!BD89</f>
        <v>0</v>
      </c>
      <c r="AG89" s="314">
        <f>'고용증대 상시근로자수-2017(장애인적용)'!BF89</f>
        <v>0</v>
      </c>
      <c r="AH89" s="312">
        <f>'고용증대 상시근로자수-2017(장애인적용)'!BG89</f>
        <v>0</v>
      </c>
      <c r="AI89" s="313">
        <f>'고용증대 상시근로자수-2017(장애인적용)'!BH89</f>
        <v>0</v>
      </c>
      <c r="AJ89" s="314">
        <f>'고용증대 상시근로자수-2017(장애인적용)'!BJ89</f>
        <v>0</v>
      </c>
      <c r="AK89" s="312">
        <f>'고용증대 상시근로자수-2017(장애인적용)'!BK89</f>
        <v>0</v>
      </c>
      <c r="AL89" s="313">
        <f>'고용증대 상시근로자수-2017(장애인적용)'!BL89</f>
        <v>0</v>
      </c>
      <c r="AM89" s="314">
        <f>'고용증대 상시근로자수-2017(장애인적용)'!BN89</f>
        <v>0</v>
      </c>
      <c r="AN89" s="312">
        <f>'고용증대 상시근로자수-2017(장애인적용)'!BO89</f>
        <v>0</v>
      </c>
      <c r="AO89" s="313">
        <f>'고용증대 상시근로자수-2017(장애인적용)'!BP89</f>
        <v>0</v>
      </c>
      <c r="AP89" s="314">
        <f>'고용증대 상시근로자수-2017(장애인적용)'!BR89</f>
        <v>0</v>
      </c>
      <c r="AQ89" s="335">
        <f t="shared" si="5"/>
        <v>0</v>
      </c>
      <c r="AR89" s="336">
        <f t="shared" si="6"/>
        <v>0</v>
      </c>
      <c r="AS89" s="342">
        <f>'고용증대 상시근로자수-2017(장애인적용)'!CF89</f>
        <v>0</v>
      </c>
      <c r="AT89" s="343">
        <f>'고용증대 상시근로자수-2017(장애인적용)'!CG89</f>
        <v>0</v>
      </c>
      <c r="AU89" s="340">
        <f t="shared" si="7"/>
        <v>0</v>
      </c>
    </row>
    <row r="90" spans="1:47" hidden="1">
      <c r="A90" s="327">
        <f t="shared" si="8"/>
        <v>86</v>
      </c>
      <c r="B90" s="321">
        <f>'고용증대 상시근로자수-2017(장애인적용)'!C90</f>
        <v>0</v>
      </c>
      <c r="C90" s="322" t="str">
        <f>'고용증대 상시근로자수-2017(장애인적용)'!E90</f>
        <v/>
      </c>
      <c r="D90" s="333" t="str">
        <f>IF('고용증대 상시근로자수-2017(장애인적용)'!I90="","",'고용증대 상시근로자수-2017(장애인적용)'!I90)</f>
        <v/>
      </c>
      <c r="E90" s="333" t="str">
        <f>IF('고용증대 상시근로자수-2017(장애인적용)'!J90="","",'고용증대 상시근로자수-2017(장애인적용)'!J90)</f>
        <v/>
      </c>
      <c r="F90" s="323" t="str">
        <f>'고용증대 상시근로자수-2017(장애인적용)'!H90</f>
        <v/>
      </c>
      <c r="G90" s="324">
        <f>'고용증대 상시근로자수-2017(장애인적용)'!W90</f>
        <v>0</v>
      </c>
      <c r="H90" s="313">
        <f>'고용증대 상시근로자수-2017(장애인적용)'!X90</f>
        <v>0</v>
      </c>
      <c r="I90" s="314">
        <f>'고용증대 상시근로자수-2017(장애인적용)'!Z90</f>
        <v>0</v>
      </c>
      <c r="J90" s="312">
        <f>'고용증대 상시근로자수-2017(장애인적용)'!AA90</f>
        <v>0</v>
      </c>
      <c r="K90" s="313">
        <f>'고용증대 상시근로자수-2017(장애인적용)'!AB90</f>
        <v>0</v>
      </c>
      <c r="L90" s="314">
        <f>'고용증대 상시근로자수-2017(장애인적용)'!AD90</f>
        <v>0</v>
      </c>
      <c r="M90" s="312">
        <f>'고용증대 상시근로자수-2017(장애인적용)'!AE90</f>
        <v>0</v>
      </c>
      <c r="N90" s="313">
        <f>'고용증대 상시근로자수-2017(장애인적용)'!AF90</f>
        <v>0</v>
      </c>
      <c r="O90" s="314">
        <f>'고용증대 상시근로자수-2017(장애인적용)'!AH90</f>
        <v>0</v>
      </c>
      <c r="P90" s="312">
        <f>'고용증대 상시근로자수-2017(장애인적용)'!AI90</f>
        <v>0</v>
      </c>
      <c r="Q90" s="313">
        <f>'고용증대 상시근로자수-2017(장애인적용)'!AJ90</f>
        <v>0</v>
      </c>
      <c r="R90" s="314">
        <f>'고용증대 상시근로자수-2017(장애인적용)'!AL90</f>
        <v>0</v>
      </c>
      <c r="S90" s="312">
        <f>'고용증대 상시근로자수-2017(장애인적용)'!AM90</f>
        <v>0</v>
      </c>
      <c r="T90" s="313">
        <f>'고용증대 상시근로자수-2017(장애인적용)'!AN90</f>
        <v>0</v>
      </c>
      <c r="U90" s="314">
        <f>'고용증대 상시근로자수-2017(장애인적용)'!AP90</f>
        <v>0</v>
      </c>
      <c r="V90" s="312">
        <f>'고용증대 상시근로자수-2017(장애인적용)'!AQ90</f>
        <v>0</v>
      </c>
      <c r="W90" s="313">
        <f>'고용증대 상시근로자수-2017(장애인적용)'!AR90</f>
        <v>0</v>
      </c>
      <c r="X90" s="314">
        <f>'고용증대 상시근로자수-2017(장애인적용)'!AT90</f>
        <v>0</v>
      </c>
      <c r="Y90" s="312">
        <f>'고용증대 상시근로자수-2017(장애인적용)'!AU90</f>
        <v>0</v>
      </c>
      <c r="Z90" s="313">
        <f>'고용증대 상시근로자수-2017(장애인적용)'!AV90</f>
        <v>0</v>
      </c>
      <c r="AA90" s="314">
        <f>'고용증대 상시근로자수-2017(장애인적용)'!AX90</f>
        <v>0</v>
      </c>
      <c r="AB90" s="312">
        <f>'고용증대 상시근로자수-2017(장애인적용)'!AY90</f>
        <v>0</v>
      </c>
      <c r="AC90" s="313">
        <f>'고용증대 상시근로자수-2017(장애인적용)'!AZ90</f>
        <v>0</v>
      </c>
      <c r="AD90" s="314">
        <f>'고용증대 상시근로자수-2017(장애인적용)'!BB90</f>
        <v>0</v>
      </c>
      <c r="AE90" s="312">
        <f>'고용증대 상시근로자수-2017(장애인적용)'!BC90</f>
        <v>0</v>
      </c>
      <c r="AF90" s="313">
        <f>'고용증대 상시근로자수-2017(장애인적용)'!BD90</f>
        <v>0</v>
      </c>
      <c r="AG90" s="314">
        <f>'고용증대 상시근로자수-2017(장애인적용)'!BF90</f>
        <v>0</v>
      </c>
      <c r="AH90" s="312">
        <f>'고용증대 상시근로자수-2017(장애인적용)'!BG90</f>
        <v>0</v>
      </c>
      <c r="AI90" s="313">
        <f>'고용증대 상시근로자수-2017(장애인적용)'!BH90</f>
        <v>0</v>
      </c>
      <c r="AJ90" s="314">
        <f>'고용증대 상시근로자수-2017(장애인적용)'!BJ90</f>
        <v>0</v>
      </c>
      <c r="AK90" s="312">
        <f>'고용증대 상시근로자수-2017(장애인적용)'!BK90</f>
        <v>0</v>
      </c>
      <c r="AL90" s="313">
        <f>'고용증대 상시근로자수-2017(장애인적용)'!BL90</f>
        <v>0</v>
      </c>
      <c r="AM90" s="314">
        <f>'고용증대 상시근로자수-2017(장애인적용)'!BN90</f>
        <v>0</v>
      </c>
      <c r="AN90" s="312">
        <f>'고용증대 상시근로자수-2017(장애인적용)'!BO90</f>
        <v>0</v>
      </c>
      <c r="AO90" s="313">
        <f>'고용증대 상시근로자수-2017(장애인적용)'!BP90</f>
        <v>0</v>
      </c>
      <c r="AP90" s="314">
        <f>'고용증대 상시근로자수-2017(장애인적용)'!BR90</f>
        <v>0</v>
      </c>
      <c r="AQ90" s="335">
        <f t="shared" si="5"/>
        <v>0</v>
      </c>
      <c r="AR90" s="336">
        <f t="shared" si="6"/>
        <v>0</v>
      </c>
      <c r="AS90" s="342">
        <f>'고용증대 상시근로자수-2017(장애인적용)'!CF90</f>
        <v>0</v>
      </c>
      <c r="AT90" s="343">
        <f>'고용증대 상시근로자수-2017(장애인적용)'!CG90</f>
        <v>0</v>
      </c>
      <c r="AU90" s="340">
        <f t="shared" si="7"/>
        <v>0</v>
      </c>
    </row>
    <row r="91" spans="1:47" hidden="1">
      <c r="A91" s="327">
        <f t="shared" si="8"/>
        <v>87</v>
      </c>
      <c r="B91" s="321">
        <f>'고용증대 상시근로자수-2017(장애인적용)'!C91</f>
        <v>0</v>
      </c>
      <c r="C91" s="322" t="str">
        <f>'고용증대 상시근로자수-2017(장애인적용)'!E91</f>
        <v/>
      </c>
      <c r="D91" s="333" t="str">
        <f>IF('고용증대 상시근로자수-2017(장애인적용)'!I91="","",'고용증대 상시근로자수-2017(장애인적용)'!I91)</f>
        <v/>
      </c>
      <c r="E91" s="333" t="str">
        <f>IF('고용증대 상시근로자수-2017(장애인적용)'!J91="","",'고용증대 상시근로자수-2017(장애인적용)'!J91)</f>
        <v/>
      </c>
      <c r="F91" s="323" t="str">
        <f>'고용증대 상시근로자수-2017(장애인적용)'!H91</f>
        <v/>
      </c>
      <c r="G91" s="324">
        <f>'고용증대 상시근로자수-2017(장애인적용)'!W91</f>
        <v>0</v>
      </c>
      <c r="H91" s="313">
        <f>'고용증대 상시근로자수-2017(장애인적용)'!X91</f>
        <v>0</v>
      </c>
      <c r="I91" s="314">
        <f>'고용증대 상시근로자수-2017(장애인적용)'!Z91</f>
        <v>0</v>
      </c>
      <c r="J91" s="312">
        <f>'고용증대 상시근로자수-2017(장애인적용)'!AA91</f>
        <v>0</v>
      </c>
      <c r="K91" s="313">
        <f>'고용증대 상시근로자수-2017(장애인적용)'!AB91</f>
        <v>0</v>
      </c>
      <c r="L91" s="314">
        <f>'고용증대 상시근로자수-2017(장애인적용)'!AD91</f>
        <v>0</v>
      </c>
      <c r="M91" s="312">
        <f>'고용증대 상시근로자수-2017(장애인적용)'!AE91</f>
        <v>0</v>
      </c>
      <c r="N91" s="313">
        <f>'고용증대 상시근로자수-2017(장애인적용)'!AF91</f>
        <v>0</v>
      </c>
      <c r="O91" s="314">
        <f>'고용증대 상시근로자수-2017(장애인적용)'!AH91</f>
        <v>0</v>
      </c>
      <c r="P91" s="312">
        <f>'고용증대 상시근로자수-2017(장애인적용)'!AI91</f>
        <v>0</v>
      </c>
      <c r="Q91" s="313">
        <f>'고용증대 상시근로자수-2017(장애인적용)'!AJ91</f>
        <v>0</v>
      </c>
      <c r="R91" s="314">
        <f>'고용증대 상시근로자수-2017(장애인적용)'!AL91</f>
        <v>0</v>
      </c>
      <c r="S91" s="312">
        <f>'고용증대 상시근로자수-2017(장애인적용)'!AM91</f>
        <v>0</v>
      </c>
      <c r="T91" s="313">
        <f>'고용증대 상시근로자수-2017(장애인적용)'!AN91</f>
        <v>0</v>
      </c>
      <c r="U91" s="314">
        <f>'고용증대 상시근로자수-2017(장애인적용)'!AP91</f>
        <v>0</v>
      </c>
      <c r="V91" s="312">
        <f>'고용증대 상시근로자수-2017(장애인적용)'!AQ91</f>
        <v>0</v>
      </c>
      <c r="W91" s="313">
        <f>'고용증대 상시근로자수-2017(장애인적용)'!AR91</f>
        <v>0</v>
      </c>
      <c r="X91" s="314">
        <f>'고용증대 상시근로자수-2017(장애인적용)'!AT91</f>
        <v>0</v>
      </c>
      <c r="Y91" s="312">
        <f>'고용증대 상시근로자수-2017(장애인적용)'!AU91</f>
        <v>0</v>
      </c>
      <c r="Z91" s="313">
        <f>'고용증대 상시근로자수-2017(장애인적용)'!AV91</f>
        <v>0</v>
      </c>
      <c r="AA91" s="314">
        <f>'고용증대 상시근로자수-2017(장애인적용)'!AX91</f>
        <v>0</v>
      </c>
      <c r="AB91" s="312">
        <f>'고용증대 상시근로자수-2017(장애인적용)'!AY91</f>
        <v>0</v>
      </c>
      <c r="AC91" s="313">
        <f>'고용증대 상시근로자수-2017(장애인적용)'!AZ91</f>
        <v>0</v>
      </c>
      <c r="AD91" s="314">
        <f>'고용증대 상시근로자수-2017(장애인적용)'!BB91</f>
        <v>0</v>
      </c>
      <c r="AE91" s="312">
        <f>'고용증대 상시근로자수-2017(장애인적용)'!BC91</f>
        <v>0</v>
      </c>
      <c r="AF91" s="313">
        <f>'고용증대 상시근로자수-2017(장애인적용)'!BD91</f>
        <v>0</v>
      </c>
      <c r="AG91" s="314">
        <f>'고용증대 상시근로자수-2017(장애인적용)'!BF91</f>
        <v>0</v>
      </c>
      <c r="AH91" s="312">
        <f>'고용증대 상시근로자수-2017(장애인적용)'!BG91</f>
        <v>0</v>
      </c>
      <c r="AI91" s="313">
        <f>'고용증대 상시근로자수-2017(장애인적용)'!BH91</f>
        <v>0</v>
      </c>
      <c r="AJ91" s="314">
        <f>'고용증대 상시근로자수-2017(장애인적용)'!BJ91</f>
        <v>0</v>
      </c>
      <c r="AK91" s="312">
        <f>'고용증대 상시근로자수-2017(장애인적용)'!BK91</f>
        <v>0</v>
      </c>
      <c r="AL91" s="313">
        <f>'고용증대 상시근로자수-2017(장애인적용)'!BL91</f>
        <v>0</v>
      </c>
      <c r="AM91" s="314">
        <f>'고용증대 상시근로자수-2017(장애인적용)'!BN91</f>
        <v>0</v>
      </c>
      <c r="AN91" s="312">
        <f>'고용증대 상시근로자수-2017(장애인적용)'!BO91</f>
        <v>0</v>
      </c>
      <c r="AO91" s="313">
        <f>'고용증대 상시근로자수-2017(장애인적용)'!BP91</f>
        <v>0</v>
      </c>
      <c r="AP91" s="314">
        <f>'고용증대 상시근로자수-2017(장애인적용)'!BR91</f>
        <v>0</v>
      </c>
      <c r="AQ91" s="335">
        <f t="shared" si="5"/>
        <v>0</v>
      </c>
      <c r="AR91" s="336">
        <f t="shared" si="6"/>
        <v>0</v>
      </c>
      <c r="AS91" s="342">
        <f>'고용증대 상시근로자수-2017(장애인적용)'!CF91</f>
        <v>0</v>
      </c>
      <c r="AT91" s="343">
        <f>'고용증대 상시근로자수-2017(장애인적용)'!CG91</f>
        <v>0</v>
      </c>
      <c r="AU91" s="340">
        <f t="shared" si="7"/>
        <v>0</v>
      </c>
    </row>
    <row r="92" spans="1:47" hidden="1">
      <c r="A92" s="327">
        <f t="shared" si="8"/>
        <v>88</v>
      </c>
      <c r="B92" s="321">
        <f>'고용증대 상시근로자수-2017(장애인적용)'!C92</f>
        <v>0</v>
      </c>
      <c r="C92" s="322" t="str">
        <f>'고용증대 상시근로자수-2017(장애인적용)'!E92</f>
        <v/>
      </c>
      <c r="D92" s="333" t="str">
        <f>IF('고용증대 상시근로자수-2017(장애인적용)'!I92="","",'고용증대 상시근로자수-2017(장애인적용)'!I92)</f>
        <v/>
      </c>
      <c r="E92" s="333" t="str">
        <f>IF('고용증대 상시근로자수-2017(장애인적용)'!J92="","",'고용증대 상시근로자수-2017(장애인적용)'!J92)</f>
        <v/>
      </c>
      <c r="F92" s="323" t="str">
        <f>'고용증대 상시근로자수-2017(장애인적용)'!H92</f>
        <v/>
      </c>
      <c r="G92" s="324">
        <f>'고용증대 상시근로자수-2017(장애인적용)'!W92</f>
        <v>0</v>
      </c>
      <c r="H92" s="313">
        <f>'고용증대 상시근로자수-2017(장애인적용)'!X92</f>
        <v>0</v>
      </c>
      <c r="I92" s="314">
        <f>'고용증대 상시근로자수-2017(장애인적용)'!Z92</f>
        <v>0</v>
      </c>
      <c r="J92" s="312">
        <f>'고용증대 상시근로자수-2017(장애인적용)'!AA92</f>
        <v>0</v>
      </c>
      <c r="K92" s="313">
        <f>'고용증대 상시근로자수-2017(장애인적용)'!AB92</f>
        <v>0</v>
      </c>
      <c r="L92" s="314">
        <f>'고용증대 상시근로자수-2017(장애인적용)'!AD92</f>
        <v>0</v>
      </c>
      <c r="M92" s="312">
        <f>'고용증대 상시근로자수-2017(장애인적용)'!AE92</f>
        <v>0</v>
      </c>
      <c r="N92" s="313">
        <f>'고용증대 상시근로자수-2017(장애인적용)'!AF92</f>
        <v>0</v>
      </c>
      <c r="O92" s="314">
        <f>'고용증대 상시근로자수-2017(장애인적용)'!AH92</f>
        <v>0</v>
      </c>
      <c r="P92" s="312">
        <f>'고용증대 상시근로자수-2017(장애인적용)'!AI92</f>
        <v>0</v>
      </c>
      <c r="Q92" s="313">
        <f>'고용증대 상시근로자수-2017(장애인적용)'!AJ92</f>
        <v>0</v>
      </c>
      <c r="R92" s="314">
        <f>'고용증대 상시근로자수-2017(장애인적용)'!AL92</f>
        <v>0</v>
      </c>
      <c r="S92" s="312">
        <f>'고용증대 상시근로자수-2017(장애인적용)'!AM92</f>
        <v>0</v>
      </c>
      <c r="T92" s="313">
        <f>'고용증대 상시근로자수-2017(장애인적용)'!AN92</f>
        <v>0</v>
      </c>
      <c r="U92" s="314">
        <f>'고용증대 상시근로자수-2017(장애인적용)'!AP92</f>
        <v>0</v>
      </c>
      <c r="V92" s="312">
        <f>'고용증대 상시근로자수-2017(장애인적용)'!AQ92</f>
        <v>0</v>
      </c>
      <c r="W92" s="313">
        <f>'고용증대 상시근로자수-2017(장애인적용)'!AR92</f>
        <v>0</v>
      </c>
      <c r="X92" s="314">
        <f>'고용증대 상시근로자수-2017(장애인적용)'!AT92</f>
        <v>0</v>
      </c>
      <c r="Y92" s="312">
        <f>'고용증대 상시근로자수-2017(장애인적용)'!AU92</f>
        <v>0</v>
      </c>
      <c r="Z92" s="313">
        <f>'고용증대 상시근로자수-2017(장애인적용)'!AV92</f>
        <v>0</v>
      </c>
      <c r="AA92" s="314">
        <f>'고용증대 상시근로자수-2017(장애인적용)'!AX92</f>
        <v>0</v>
      </c>
      <c r="AB92" s="312">
        <f>'고용증대 상시근로자수-2017(장애인적용)'!AY92</f>
        <v>0</v>
      </c>
      <c r="AC92" s="313">
        <f>'고용증대 상시근로자수-2017(장애인적용)'!AZ92</f>
        <v>0</v>
      </c>
      <c r="AD92" s="314">
        <f>'고용증대 상시근로자수-2017(장애인적용)'!BB92</f>
        <v>0</v>
      </c>
      <c r="AE92" s="312">
        <f>'고용증대 상시근로자수-2017(장애인적용)'!BC92</f>
        <v>0</v>
      </c>
      <c r="AF92" s="313">
        <f>'고용증대 상시근로자수-2017(장애인적용)'!BD92</f>
        <v>0</v>
      </c>
      <c r="AG92" s="314">
        <f>'고용증대 상시근로자수-2017(장애인적용)'!BF92</f>
        <v>0</v>
      </c>
      <c r="AH92" s="312">
        <f>'고용증대 상시근로자수-2017(장애인적용)'!BG92</f>
        <v>0</v>
      </c>
      <c r="AI92" s="313">
        <f>'고용증대 상시근로자수-2017(장애인적용)'!BH92</f>
        <v>0</v>
      </c>
      <c r="AJ92" s="314">
        <f>'고용증대 상시근로자수-2017(장애인적용)'!BJ92</f>
        <v>0</v>
      </c>
      <c r="AK92" s="312">
        <f>'고용증대 상시근로자수-2017(장애인적용)'!BK92</f>
        <v>0</v>
      </c>
      <c r="AL92" s="313">
        <f>'고용증대 상시근로자수-2017(장애인적용)'!BL92</f>
        <v>0</v>
      </c>
      <c r="AM92" s="314">
        <f>'고용증대 상시근로자수-2017(장애인적용)'!BN92</f>
        <v>0</v>
      </c>
      <c r="AN92" s="312">
        <f>'고용증대 상시근로자수-2017(장애인적용)'!BO92</f>
        <v>0</v>
      </c>
      <c r="AO92" s="313">
        <f>'고용증대 상시근로자수-2017(장애인적용)'!BP92</f>
        <v>0</v>
      </c>
      <c r="AP92" s="314">
        <f>'고용증대 상시근로자수-2017(장애인적용)'!BR92</f>
        <v>0</v>
      </c>
      <c r="AQ92" s="335">
        <f t="shared" si="5"/>
        <v>0</v>
      </c>
      <c r="AR92" s="336">
        <f t="shared" si="6"/>
        <v>0</v>
      </c>
      <c r="AS92" s="342">
        <f>'고용증대 상시근로자수-2017(장애인적용)'!CF92</f>
        <v>0</v>
      </c>
      <c r="AT92" s="343">
        <f>'고용증대 상시근로자수-2017(장애인적용)'!CG92</f>
        <v>0</v>
      </c>
      <c r="AU92" s="340">
        <f t="shared" si="7"/>
        <v>0</v>
      </c>
    </row>
    <row r="93" spans="1:47" hidden="1">
      <c r="A93" s="327">
        <f t="shared" si="8"/>
        <v>89</v>
      </c>
      <c r="B93" s="321">
        <f>'고용증대 상시근로자수-2017(장애인적용)'!C93</f>
        <v>0</v>
      </c>
      <c r="C93" s="322" t="str">
        <f>'고용증대 상시근로자수-2017(장애인적용)'!E93</f>
        <v/>
      </c>
      <c r="D93" s="333" t="str">
        <f>IF('고용증대 상시근로자수-2017(장애인적용)'!I93="","",'고용증대 상시근로자수-2017(장애인적용)'!I93)</f>
        <v/>
      </c>
      <c r="E93" s="333" t="str">
        <f>IF('고용증대 상시근로자수-2017(장애인적용)'!J93="","",'고용증대 상시근로자수-2017(장애인적용)'!J93)</f>
        <v/>
      </c>
      <c r="F93" s="323" t="str">
        <f>'고용증대 상시근로자수-2017(장애인적용)'!H93</f>
        <v/>
      </c>
      <c r="G93" s="324">
        <f>'고용증대 상시근로자수-2017(장애인적용)'!W93</f>
        <v>0</v>
      </c>
      <c r="H93" s="313">
        <f>'고용증대 상시근로자수-2017(장애인적용)'!X93</f>
        <v>0</v>
      </c>
      <c r="I93" s="314">
        <f>'고용증대 상시근로자수-2017(장애인적용)'!Z93</f>
        <v>0</v>
      </c>
      <c r="J93" s="312">
        <f>'고용증대 상시근로자수-2017(장애인적용)'!AA93</f>
        <v>0</v>
      </c>
      <c r="K93" s="313">
        <f>'고용증대 상시근로자수-2017(장애인적용)'!AB93</f>
        <v>0</v>
      </c>
      <c r="L93" s="314">
        <f>'고용증대 상시근로자수-2017(장애인적용)'!AD93</f>
        <v>0</v>
      </c>
      <c r="M93" s="312">
        <f>'고용증대 상시근로자수-2017(장애인적용)'!AE93</f>
        <v>0</v>
      </c>
      <c r="N93" s="313">
        <f>'고용증대 상시근로자수-2017(장애인적용)'!AF93</f>
        <v>0</v>
      </c>
      <c r="O93" s="314">
        <f>'고용증대 상시근로자수-2017(장애인적용)'!AH93</f>
        <v>0</v>
      </c>
      <c r="P93" s="312">
        <f>'고용증대 상시근로자수-2017(장애인적용)'!AI93</f>
        <v>0</v>
      </c>
      <c r="Q93" s="313">
        <f>'고용증대 상시근로자수-2017(장애인적용)'!AJ93</f>
        <v>0</v>
      </c>
      <c r="R93" s="314">
        <f>'고용증대 상시근로자수-2017(장애인적용)'!AL93</f>
        <v>0</v>
      </c>
      <c r="S93" s="312">
        <f>'고용증대 상시근로자수-2017(장애인적용)'!AM93</f>
        <v>0</v>
      </c>
      <c r="T93" s="313">
        <f>'고용증대 상시근로자수-2017(장애인적용)'!AN93</f>
        <v>0</v>
      </c>
      <c r="U93" s="314">
        <f>'고용증대 상시근로자수-2017(장애인적용)'!AP93</f>
        <v>0</v>
      </c>
      <c r="V93" s="312">
        <f>'고용증대 상시근로자수-2017(장애인적용)'!AQ93</f>
        <v>0</v>
      </c>
      <c r="W93" s="313">
        <f>'고용증대 상시근로자수-2017(장애인적용)'!AR93</f>
        <v>0</v>
      </c>
      <c r="X93" s="314">
        <f>'고용증대 상시근로자수-2017(장애인적용)'!AT93</f>
        <v>0</v>
      </c>
      <c r="Y93" s="312">
        <f>'고용증대 상시근로자수-2017(장애인적용)'!AU93</f>
        <v>0</v>
      </c>
      <c r="Z93" s="313">
        <f>'고용증대 상시근로자수-2017(장애인적용)'!AV93</f>
        <v>0</v>
      </c>
      <c r="AA93" s="314">
        <f>'고용증대 상시근로자수-2017(장애인적용)'!AX93</f>
        <v>0</v>
      </c>
      <c r="AB93" s="312">
        <f>'고용증대 상시근로자수-2017(장애인적용)'!AY93</f>
        <v>0</v>
      </c>
      <c r="AC93" s="313">
        <f>'고용증대 상시근로자수-2017(장애인적용)'!AZ93</f>
        <v>0</v>
      </c>
      <c r="AD93" s="314">
        <f>'고용증대 상시근로자수-2017(장애인적용)'!BB93</f>
        <v>0</v>
      </c>
      <c r="AE93" s="312">
        <f>'고용증대 상시근로자수-2017(장애인적용)'!BC93</f>
        <v>0</v>
      </c>
      <c r="AF93" s="313">
        <f>'고용증대 상시근로자수-2017(장애인적용)'!BD93</f>
        <v>0</v>
      </c>
      <c r="AG93" s="314">
        <f>'고용증대 상시근로자수-2017(장애인적용)'!BF93</f>
        <v>0</v>
      </c>
      <c r="AH93" s="312">
        <f>'고용증대 상시근로자수-2017(장애인적용)'!BG93</f>
        <v>0</v>
      </c>
      <c r="AI93" s="313">
        <f>'고용증대 상시근로자수-2017(장애인적용)'!BH93</f>
        <v>0</v>
      </c>
      <c r="AJ93" s="314">
        <f>'고용증대 상시근로자수-2017(장애인적용)'!BJ93</f>
        <v>0</v>
      </c>
      <c r="AK93" s="312">
        <f>'고용증대 상시근로자수-2017(장애인적용)'!BK93</f>
        <v>0</v>
      </c>
      <c r="AL93" s="313">
        <f>'고용증대 상시근로자수-2017(장애인적용)'!BL93</f>
        <v>0</v>
      </c>
      <c r="AM93" s="314">
        <f>'고용증대 상시근로자수-2017(장애인적용)'!BN93</f>
        <v>0</v>
      </c>
      <c r="AN93" s="312">
        <f>'고용증대 상시근로자수-2017(장애인적용)'!BO93</f>
        <v>0</v>
      </c>
      <c r="AO93" s="313">
        <f>'고용증대 상시근로자수-2017(장애인적용)'!BP93</f>
        <v>0</v>
      </c>
      <c r="AP93" s="314">
        <f>'고용증대 상시근로자수-2017(장애인적용)'!BR93</f>
        <v>0</v>
      </c>
      <c r="AQ93" s="335">
        <f t="shared" si="5"/>
        <v>0</v>
      </c>
      <c r="AR93" s="336">
        <f t="shared" si="6"/>
        <v>0</v>
      </c>
      <c r="AS93" s="342">
        <f>'고용증대 상시근로자수-2017(장애인적용)'!CF93</f>
        <v>0</v>
      </c>
      <c r="AT93" s="343">
        <f>'고용증대 상시근로자수-2017(장애인적용)'!CG93</f>
        <v>0</v>
      </c>
      <c r="AU93" s="340">
        <f t="shared" si="7"/>
        <v>0</v>
      </c>
    </row>
    <row r="94" spans="1:47" hidden="1">
      <c r="A94" s="327">
        <f t="shared" si="8"/>
        <v>90</v>
      </c>
      <c r="B94" s="321">
        <f>'고용증대 상시근로자수-2017(장애인적용)'!C94</f>
        <v>0</v>
      </c>
      <c r="C94" s="322" t="str">
        <f>'고용증대 상시근로자수-2017(장애인적용)'!E94</f>
        <v/>
      </c>
      <c r="D94" s="333" t="str">
        <f>IF('고용증대 상시근로자수-2017(장애인적용)'!I94="","",'고용증대 상시근로자수-2017(장애인적용)'!I94)</f>
        <v/>
      </c>
      <c r="E94" s="333" t="str">
        <f>IF('고용증대 상시근로자수-2017(장애인적용)'!J94="","",'고용증대 상시근로자수-2017(장애인적용)'!J94)</f>
        <v/>
      </c>
      <c r="F94" s="323" t="str">
        <f>'고용증대 상시근로자수-2017(장애인적용)'!H94</f>
        <v/>
      </c>
      <c r="G94" s="324">
        <f>'고용증대 상시근로자수-2017(장애인적용)'!W94</f>
        <v>0</v>
      </c>
      <c r="H94" s="313">
        <f>'고용증대 상시근로자수-2017(장애인적용)'!X94</f>
        <v>0</v>
      </c>
      <c r="I94" s="314">
        <f>'고용증대 상시근로자수-2017(장애인적용)'!Z94</f>
        <v>0</v>
      </c>
      <c r="J94" s="312">
        <f>'고용증대 상시근로자수-2017(장애인적용)'!AA94</f>
        <v>0</v>
      </c>
      <c r="K94" s="313">
        <f>'고용증대 상시근로자수-2017(장애인적용)'!AB94</f>
        <v>0</v>
      </c>
      <c r="L94" s="314">
        <f>'고용증대 상시근로자수-2017(장애인적용)'!AD94</f>
        <v>0</v>
      </c>
      <c r="M94" s="312">
        <f>'고용증대 상시근로자수-2017(장애인적용)'!AE94</f>
        <v>0</v>
      </c>
      <c r="N94" s="313">
        <f>'고용증대 상시근로자수-2017(장애인적용)'!AF94</f>
        <v>0</v>
      </c>
      <c r="O94" s="314">
        <f>'고용증대 상시근로자수-2017(장애인적용)'!AH94</f>
        <v>0</v>
      </c>
      <c r="P94" s="312">
        <f>'고용증대 상시근로자수-2017(장애인적용)'!AI94</f>
        <v>0</v>
      </c>
      <c r="Q94" s="313">
        <f>'고용증대 상시근로자수-2017(장애인적용)'!AJ94</f>
        <v>0</v>
      </c>
      <c r="R94" s="314">
        <f>'고용증대 상시근로자수-2017(장애인적용)'!AL94</f>
        <v>0</v>
      </c>
      <c r="S94" s="312">
        <f>'고용증대 상시근로자수-2017(장애인적용)'!AM94</f>
        <v>0</v>
      </c>
      <c r="T94" s="313">
        <f>'고용증대 상시근로자수-2017(장애인적용)'!AN94</f>
        <v>0</v>
      </c>
      <c r="U94" s="314">
        <f>'고용증대 상시근로자수-2017(장애인적용)'!AP94</f>
        <v>0</v>
      </c>
      <c r="V94" s="312">
        <f>'고용증대 상시근로자수-2017(장애인적용)'!AQ94</f>
        <v>0</v>
      </c>
      <c r="W94" s="313">
        <f>'고용증대 상시근로자수-2017(장애인적용)'!AR94</f>
        <v>0</v>
      </c>
      <c r="X94" s="314">
        <f>'고용증대 상시근로자수-2017(장애인적용)'!AT94</f>
        <v>0</v>
      </c>
      <c r="Y94" s="312">
        <f>'고용증대 상시근로자수-2017(장애인적용)'!AU94</f>
        <v>0</v>
      </c>
      <c r="Z94" s="313">
        <f>'고용증대 상시근로자수-2017(장애인적용)'!AV94</f>
        <v>0</v>
      </c>
      <c r="AA94" s="314">
        <f>'고용증대 상시근로자수-2017(장애인적용)'!AX94</f>
        <v>0</v>
      </c>
      <c r="AB94" s="312">
        <f>'고용증대 상시근로자수-2017(장애인적용)'!AY94</f>
        <v>0</v>
      </c>
      <c r="AC94" s="313">
        <f>'고용증대 상시근로자수-2017(장애인적용)'!AZ94</f>
        <v>0</v>
      </c>
      <c r="AD94" s="314">
        <f>'고용증대 상시근로자수-2017(장애인적용)'!BB94</f>
        <v>0</v>
      </c>
      <c r="AE94" s="312">
        <f>'고용증대 상시근로자수-2017(장애인적용)'!BC94</f>
        <v>0</v>
      </c>
      <c r="AF94" s="313">
        <f>'고용증대 상시근로자수-2017(장애인적용)'!BD94</f>
        <v>0</v>
      </c>
      <c r="AG94" s="314">
        <f>'고용증대 상시근로자수-2017(장애인적용)'!BF94</f>
        <v>0</v>
      </c>
      <c r="AH94" s="312">
        <f>'고용증대 상시근로자수-2017(장애인적용)'!BG94</f>
        <v>0</v>
      </c>
      <c r="AI94" s="313">
        <f>'고용증대 상시근로자수-2017(장애인적용)'!BH94</f>
        <v>0</v>
      </c>
      <c r="AJ94" s="314">
        <f>'고용증대 상시근로자수-2017(장애인적용)'!BJ94</f>
        <v>0</v>
      </c>
      <c r="AK94" s="312">
        <f>'고용증대 상시근로자수-2017(장애인적용)'!BK94</f>
        <v>0</v>
      </c>
      <c r="AL94" s="313">
        <f>'고용증대 상시근로자수-2017(장애인적용)'!BL94</f>
        <v>0</v>
      </c>
      <c r="AM94" s="314">
        <f>'고용증대 상시근로자수-2017(장애인적용)'!BN94</f>
        <v>0</v>
      </c>
      <c r="AN94" s="312">
        <f>'고용증대 상시근로자수-2017(장애인적용)'!BO94</f>
        <v>0</v>
      </c>
      <c r="AO94" s="313">
        <f>'고용증대 상시근로자수-2017(장애인적용)'!BP94</f>
        <v>0</v>
      </c>
      <c r="AP94" s="314">
        <f>'고용증대 상시근로자수-2017(장애인적용)'!BR94</f>
        <v>0</v>
      </c>
      <c r="AQ94" s="335">
        <f t="shared" si="5"/>
        <v>0</v>
      </c>
      <c r="AR94" s="336">
        <f t="shared" si="6"/>
        <v>0</v>
      </c>
      <c r="AS94" s="342">
        <f>'고용증대 상시근로자수-2017(장애인적용)'!CF94</f>
        <v>0</v>
      </c>
      <c r="AT94" s="343">
        <f>'고용증대 상시근로자수-2017(장애인적용)'!CG94</f>
        <v>0</v>
      </c>
      <c r="AU94" s="340">
        <f t="shared" si="7"/>
        <v>0</v>
      </c>
    </row>
    <row r="95" spans="1:47" hidden="1">
      <c r="A95" s="327">
        <f t="shared" si="8"/>
        <v>91</v>
      </c>
      <c r="B95" s="321">
        <f>'고용증대 상시근로자수-2017(장애인적용)'!C95</f>
        <v>0</v>
      </c>
      <c r="C95" s="322" t="str">
        <f>'고용증대 상시근로자수-2017(장애인적용)'!E95</f>
        <v/>
      </c>
      <c r="D95" s="333" t="str">
        <f>IF('고용증대 상시근로자수-2017(장애인적용)'!I95="","",'고용증대 상시근로자수-2017(장애인적용)'!I95)</f>
        <v/>
      </c>
      <c r="E95" s="333" t="str">
        <f>IF('고용증대 상시근로자수-2017(장애인적용)'!J95="","",'고용증대 상시근로자수-2017(장애인적용)'!J95)</f>
        <v/>
      </c>
      <c r="F95" s="323" t="str">
        <f>'고용증대 상시근로자수-2017(장애인적용)'!H95</f>
        <v/>
      </c>
      <c r="G95" s="324">
        <f>'고용증대 상시근로자수-2017(장애인적용)'!W95</f>
        <v>0</v>
      </c>
      <c r="H95" s="313">
        <f>'고용증대 상시근로자수-2017(장애인적용)'!X95</f>
        <v>0</v>
      </c>
      <c r="I95" s="314">
        <f>'고용증대 상시근로자수-2017(장애인적용)'!Z95</f>
        <v>0</v>
      </c>
      <c r="J95" s="312">
        <f>'고용증대 상시근로자수-2017(장애인적용)'!AA95</f>
        <v>0</v>
      </c>
      <c r="K95" s="313">
        <f>'고용증대 상시근로자수-2017(장애인적용)'!AB95</f>
        <v>0</v>
      </c>
      <c r="L95" s="314">
        <f>'고용증대 상시근로자수-2017(장애인적용)'!AD95</f>
        <v>0</v>
      </c>
      <c r="M95" s="312">
        <f>'고용증대 상시근로자수-2017(장애인적용)'!AE95</f>
        <v>0</v>
      </c>
      <c r="N95" s="313">
        <f>'고용증대 상시근로자수-2017(장애인적용)'!AF95</f>
        <v>0</v>
      </c>
      <c r="O95" s="314">
        <f>'고용증대 상시근로자수-2017(장애인적용)'!AH95</f>
        <v>0</v>
      </c>
      <c r="P95" s="312">
        <f>'고용증대 상시근로자수-2017(장애인적용)'!AI95</f>
        <v>0</v>
      </c>
      <c r="Q95" s="313">
        <f>'고용증대 상시근로자수-2017(장애인적용)'!AJ95</f>
        <v>0</v>
      </c>
      <c r="R95" s="314">
        <f>'고용증대 상시근로자수-2017(장애인적용)'!AL95</f>
        <v>0</v>
      </c>
      <c r="S95" s="312">
        <f>'고용증대 상시근로자수-2017(장애인적용)'!AM95</f>
        <v>0</v>
      </c>
      <c r="T95" s="313">
        <f>'고용증대 상시근로자수-2017(장애인적용)'!AN95</f>
        <v>0</v>
      </c>
      <c r="U95" s="314">
        <f>'고용증대 상시근로자수-2017(장애인적용)'!AP95</f>
        <v>0</v>
      </c>
      <c r="V95" s="312">
        <f>'고용증대 상시근로자수-2017(장애인적용)'!AQ95</f>
        <v>0</v>
      </c>
      <c r="W95" s="313">
        <f>'고용증대 상시근로자수-2017(장애인적용)'!AR95</f>
        <v>0</v>
      </c>
      <c r="X95" s="314">
        <f>'고용증대 상시근로자수-2017(장애인적용)'!AT95</f>
        <v>0</v>
      </c>
      <c r="Y95" s="312">
        <f>'고용증대 상시근로자수-2017(장애인적용)'!AU95</f>
        <v>0</v>
      </c>
      <c r="Z95" s="313">
        <f>'고용증대 상시근로자수-2017(장애인적용)'!AV95</f>
        <v>0</v>
      </c>
      <c r="AA95" s="314">
        <f>'고용증대 상시근로자수-2017(장애인적용)'!AX95</f>
        <v>0</v>
      </c>
      <c r="AB95" s="312">
        <f>'고용증대 상시근로자수-2017(장애인적용)'!AY95</f>
        <v>0</v>
      </c>
      <c r="AC95" s="313">
        <f>'고용증대 상시근로자수-2017(장애인적용)'!AZ95</f>
        <v>0</v>
      </c>
      <c r="AD95" s="314">
        <f>'고용증대 상시근로자수-2017(장애인적용)'!BB95</f>
        <v>0</v>
      </c>
      <c r="AE95" s="312">
        <f>'고용증대 상시근로자수-2017(장애인적용)'!BC95</f>
        <v>0</v>
      </c>
      <c r="AF95" s="313">
        <f>'고용증대 상시근로자수-2017(장애인적용)'!BD95</f>
        <v>0</v>
      </c>
      <c r="AG95" s="314">
        <f>'고용증대 상시근로자수-2017(장애인적용)'!BF95</f>
        <v>0</v>
      </c>
      <c r="AH95" s="312">
        <f>'고용증대 상시근로자수-2017(장애인적용)'!BG95</f>
        <v>0</v>
      </c>
      <c r="AI95" s="313">
        <f>'고용증대 상시근로자수-2017(장애인적용)'!BH95</f>
        <v>0</v>
      </c>
      <c r="AJ95" s="314">
        <f>'고용증대 상시근로자수-2017(장애인적용)'!BJ95</f>
        <v>0</v>
      </c>
      <c r="AK95" s="312">
        <f>'고용증대 상시근로자수-2017(장애인적용)'!BK95</f>
        <v>0</v>
      </c>
      <c r="AL95" s="313">
        <f>'고용증대 상시근로자수-2017(장애인적용)'!BL95</f>
        <v>0</v>
      </c>
      <c r="AM95" s="314">
        <f>'고용증대 상시근로자수-2017(장애인적용)'!BN95</f>
        <v>0</v>
      </c>
      <c r="AN95" s="312">
        <f>'고용증대 상시근로자수-2017(장애인적용)'!BO95</f>
        <v>0</v>
      </c>
      <c r="AO95" s="313">
        <f>'고용증대 상시근로자수-2017(장애인적용)'!BP95</f>
        <v>0</v>
      </c>
      <c r="AP95" s="314">
        <f>'고용증대 상시근로자수-2017(장애인적용)'!BR95</f>
        <v>0</v>
      </c>
      <c r="AQ95" s="335">
        <f t="shared" si="5"/>
        <v>0</v>
      </c>
      <c r="AR95" s="336">
        <f t="shared" si="6"/>
        <v>0</v>
      </c>
      <c r="AS95" s="342">
        <f>'고용증대 상시근로자수-2017(장애인적용)'!CF95</f>
        <v>0</v>
      </c>
      <c r="AT95" s="343">
        <f>'고용증대 상시근로자수-2017(장애인적용)'!CG95</f>
        <v>0</v>
      </c>
      <c r="AU95" s="340">
        <f t="shared" si="7"/>
        <v>0</v>
      </c>
    </row>
    <row r="96" spans="1:47" hidden="1">
      <c r="A96" s="327">
        <f t="shared" si="8"/>
        <v>92</v>
      </c>
      <c r="B96" s="321">
        <f>'고용증대 상시근로자수-2017(장애인적용)'!C96</f>
        <v>0</v>
      </c>
      <c r="C96" s="322" t="str">
        <f>'고용증대 상시근로자수-2017(장애인적용)'!E96</f>
        <v/>
      </c>
      <c r="D96" s="333" t="str">
        <f>IF('고용증대 상시근로자수-2017(장애인적용)'!I96="","",'고용증대 상시근로자수-2017(장애인적용)'!I96)</f>
        <v/>
      </c>
      <c r="E96" s="333" t="str">
        <f>IF('고용증대 상시근로자수-2017(장애인적용)'!J96="","",'고용증대 상시근로자수-2017(장애인적용)'!J96)</f>
        <v/>
      </c>
      <c r="F96" s="323" t="str">
        <f>'고용증대 상시근로자수-2017(장애인적용)'!H96</f>
        <v/>
      </c>
      <c r="G96" s="324">
        <f>'고용증대 상시근로자수-2017(장애인적용)'!W96</f>
        <v>0</v>
      </c>
      <c r="H96" s="313">
        <f>'고용증대 상시근로자수-2017(장애인적용)'!X96</f>
        <v>0</v>
      </c>
      <c r="I96" s="314">
        <f>'고용증대 상시근로자수-2017(장애인적용)'!Z96</f>
        <v>0</v>
      </c>
      <c r="J96" s="312">
        <f>'고용증대 상시근로자수-2017(장애인적용)'!AA96</f>
        <v>0</v>
      </c>
      <c r="K96" s="313">
        <f>'고용증대 상시근로자수-2017(장애인적용)'!AB96</f>
        <v>0</v>
      </c>
      <c r="L96" s="314">
        <f>'고용증대 상시근로자수-2017(장애인적용)'!AD96</f>
        <v>0</v>
      </c>
      <c r="M96" s="312">
        <f>'고용증대 상시근로자수-2017(장애인적용)'!AE96</f>
        <v>0</v>
      </c>
      <c r="N96" s="313">
        <f>'고용증대 상시근로자수-2017(장애인적용)'!AF96</f>
        <v>0</v>
      </c>
      <c r="O96" s="314">
        <f>'고용증대 상시근로자수-2017(장애인적용)'!AH96</f>
        <v>0</v>
      </c>
      <c r="P96" s="312">
        <f>'고용증대 상시근로자수-2017(장애인적용)'!AI96</f>
        <v>0</v>
      </c>
      <c r="Q96" s="313">
        <f>'고용증대 상시근로자수-2017(장애인적용)'!AJ96</f>
        <v>0</v>
      </c>
      <c r="R96" s="314">
        <f>'고용증대 상시근로자수-2017(장애인적용)'!AL96</f>
        <v>0</v>
      </c>
      <c r="S96" s="312">
        <f>'고용증대 상시근로자수-2017(장애인적용)'!AM96</f>
        <v>0</v>
      </c>
      <c r="T96" s="313">
        <f>'고용증대 상시근로자수-2017(장애인적용)'!AN96</f>
        <v>0</v>
      </c>
      <c r="U96" s="314">
        <f>'고용증대 상시근로자수-2017(장애인적용)'!AP96</f>
        <v>0</v>
      </c>
      <c r="V96" s="312">
        <f>'고용증대 상시근로자수-2017(장애인적용)'!AQ96</f>
        <v>0</v>
      </c>
      <c r="W96" s="313">
        <f>'고용증대 상시근로자수-2017(장애인적용)'!AR96</f>
        <v>0</v>
      </c>
      <c r="X96" s="314">
        <f>'고용증대 상시근로자수-2017(장애인적용)'!AT96</f>
        <v>0</v>
      </c>
      <c r="Y96" s="312">
        <f>'고용증대 상시근로자수-2017(장애인적용)'!AU96</f>
        <v>0</v>
      </c>
      <c r="Z96" s="313">
        <f>'고용증대 상시근로자수-2017(장애인적용)'!AV96</f>
        <v>0</v>
      </c>
      <c r="AA96" s="314">
        <f>'고용증대 상시근로자수-2017(장애인적용)'!AX96</f>
        <v>0</v>
      </c>
      <c r="AB96" s="312">
        <f>'고용증대 상시근로자수-2017(장애인적용)'!AY96</f>
        <v>0</v>
      </c>
      <c r="AC96" s="313">
        <f>'고용증대 상시근로자수-2017(장애인적용)'!AZ96</f>
        <v>0</v>
      </c>
      <c r="AD96" s="314">
        <f>'고용증대 상시근로자수-2017(장애인적용)'!BB96</f>
        <v>0</v>
      </c>
      <c r="AE96" s="312">
        <f>'고용증대 상시근로자수-2017(장애인적용)'!BC96</f>
        <v>0</v>
      </c>
      <c r="AF96" s="313">
        <f>'고용증대 상시근로자수-2017(장애인적용)'!BD96</f>
        <v>0</v>
      </c>
      <c r="AG96" s="314">
        <f>'고용증대 상시근로자수-2017(장애인적용)'!BF96</f>
        <v>0</v>
      </c>
      <c r="AH96" s="312">
        <f>'고용증대 상시근로자수-2017(장애인적용)'!BG96</f>
        <v>0</v>
      </c>
      <c r="AI96" s="313">
        <f>'고용증대 상시근로자수-2017(장애인적용)'!BH96</f>
        <v>0</v>
      </c>
      <c r="AJ96" s="314">
        <f>'고용증대 상시근로자수-2017(장애인적용)'!BJ96</f>
        <v>0</v>
      </c>
      <c r="AK96" s="312">
        <f>'고용증대 상시근로자수-2017(장애인적용)'!BK96</f>
        <v>0</v>
      </c>
      <c r="AL96" s="313">
        <f>'고용증대 상시근로자수-2017(장애인적용)'!BL96</f>
        <v>0</v>
      </c>
      <c r="AM96" s="314">
        <f>'고용증대 상시근로자수-2017(장애인적용)'!BN96</f>
        <v>0</v>
      </c>
      <c r="AN96" s="312">
        <f>'고용증대 상시근로자수-2017(장애인적용)'!BO96</f>
        <v>0</v>
      </c>
      <c r="AO96" s="313">
        <f>'고용증대 상시근로자수-2017(장애인적용)'!BP96</f>
        <v>0</v>
      </c>
      <c r="AP96" s="314">
        <f>'고용증대 상시근로자수-2017(장애인적용)'!BR96</f>
        <v>0</v>
      </c>
      <c r="AQ96" s="335">
        <f t="shared" si="5"/>
        <v>0</v>
      </c>
      <c r="AR96" s="336">
        <f t="shared" si="6"/>
        <v>0</v>
      </c>
      <c r="AS96" s="342">
        <f>'고용증대 상시근로자수-2017(장애인적용)'!CF96</f>
        <v>0</v>
      </c>
      <c r="AT96" s="343">
        <f>'고용증대 상시근로자수-2017(장애인적용)'!CG96</f>
        <v>0</v>
      </c>
      <c r="AU96" s="340">
        <f t="shared" si="7"/>
        <v>0</v>
      </c>
    </row>
    <row r="97" spans="1:47" hidden="1">
      <c r="A97" s="327">
        <f t="shared" si="8"/>
        <v>93</v>
      </c>
      <c r="B97" s="321">
        <f>'고용증대 상시근로자수-2017(장애인적용)'!C97</f>
        <v>0</v>
      </c>
      <c r="C97" s="322" t="str">
        <f>'고용증대 상시근로자수-2017(장애인적용)'!E97</f>
        <v/>
      </c>
      <c r="D97" s="333" t="str">
        <f>IF('고용증대 상시근로자수-2017(장애인적용)'!I97="","",'고용증대 상시근로자수-2017(장애인적용)'!I97)</f>
        <v/>
      </c>
      <c r="E97" s="333" t="str">
        <f>IF('고용증대 상시근로자수-2017(장애인적용)'!J97="","",'고용증대 상시근로자수-2017(장애인적용)'!J97)</f>
        <v/>
      </c>
      <c r="F97" s="323" t="str">
        <f>'고용증대 상시근로자수-2017(장애인적용)'!H97</f>
        <v/>
      </c>
      <c r="G97" s="324">
        <f>'고용증대 상시근로자수-2017(장애인적용)'!W97</f>
        <v>0</v>
      </c>
      <c r="H97" s="313">
        <f>'고용증대 상시근로자수-2017(장애인적용)'!X97</f>
        <v>0</v>
      </c>
      <c r="I97" s="314">
        <f>'고용증대 상시근로자수-2017(장애인적용)'!Z97</f>
        <v>0</v>
      </c>
      <c r="J97" s="312">
        <f>'고용증대 상시근로자수-2017(장애인적용)'!AA97</f>
        <v>0</v>
      </c>
      <c r="K97" s="313">
        <f>'고용증대 상시근로자수-2017(장애인적용)'!AB97</f>
        <v>0</v>
      </c>
      <c r="L97" s="314">
        <f>'고용증대 상시근로자수-2017(장애인적용)'!AD97</f>
        <v>0</v>
      </c>
      <c r="M97" s="312">
        <f>'고용증대 상시근로자수-2017(장애인적용)'!AE97</f>
        <v>0</v>
      </c>
      <c r="N97" s="313">
        <f>'고용증대 상시근로자수-2017(장애인적용)'!AF97</f>
        <v>0</v>
      </c>
      <c r="O97" s="314">
        <f>'고용증대 상시근로자수-2017(장애인적용)'!AH97</f>
        <v>0</v>
      </c>
      <c r="P97" s="312">
        <f>'고용증대 상시근로자수-2017(장애인적용)'!AI97</f>
        <v>0</v>
      </c>
      <c r="Q97" s="313">
        <f>'고용증대 상시근로자수-2017(장애인적용)'!AJ97</f>
        <v>0</v>
      </c>
      <c r="R97" s="314">
        <f>'고용증대 상시근로자수-2017(장애인적용)'!AL97</f>
        <v>0</v>
      </c>
      <c r="S97" s="312">
        <f>'고용증대 상시근로자수-2017(장애인적용)'!AM97</f>
        <v>0</v>
      </c>
      <c r="T97" s="313">
        <f>'고용증대 상시근로자수-2017(장애인적용)'!AN97</f>
        <v>0</v>
      </c>
      <c r="U97" s="314">
        <f>'고용증대 상시근로자수-2017(장애인적용)'!AP97</f>
        <v>0</v>
      </c>
      <c r="V97" s="312">
        <f>'고용증대 상시근로자수-2017(장애인적용)'!AQ97</f>
        <v>0</v>
      </c>
      <c r="W97" s="313">
        <f>'고용증대 상시근로자수-2017(장애인적용)'!AR97</f>
        <v>0</v>
      </c>
      <c r="X97" s="314">
        <f>'고용증대 상시근로자수-2017(장애인적용)'!AT97</f>
        <v>0</v>
      </c>
      <c r="Y97" s="312">
        <f>'고용증대 상시근로자수-2017(장애인적용)'!AU97</f>
        <v>0</v>
      </c>
      <c r="Z97" s="313">
        <f>'고용증대 상시근로자수-2017(장애인적용)'!AV97</f>
        <v>0</v>
      </c>
      <c r="AA97" s="314">
        <f>'고용증대 상시근로자수-2017(장애인적용)'!AX97</f>
        <v>0</v>
      </c>
      <c r="AB97" s="312">
        <f>'고용증대 상시근로자수-2017(장애인적용)'!AY97</f>
        <v>0</v>
      </c>
      <c r="AC97" s="313">
        <f>'고용증대 상시근로자수-2017(장애인적용)'!AZ97</f>
        <v>0</v>
      </c>
      <c r="AD97" s="314">
        <f>'고용증대 상시근로자수-2017(장애인적용)'!BB97</f>
        <v>0</v>
      </c>
      <c r="AE97" s="312">
        <f>'고용증대 상시근로자수-2017(장애인적용)'!BC97</f>
        <v>0</v>
      </c>
      <c r="AF97" s="313">
        <f>'고용증대 상시근로자수-2017(장애인적용)'!BD97</f>
        <v>0</v>
      </c>
      <c r="AG97" s="314">
        <f>'고용증대 상시근로자수-2017(장애인적용)'!BF97</f>
        <v>0</v>
      </c>
      <c r="AH97" s="312">
        <f>'고용증대 상시근로자수-2017(장애인적용)'!BG97</f>
        <v>0</v>
      </c>
      <c r="AI97" s="313">
        <f>'고용증대 상시근로자수-2017(장애인적용)'!BH97</f>
        <v>0</v>
      </c>
      <c r="AJ97" s="314">
        <f>'고용증대 상시근로자수-2017(장애인적용)'!BJ97</f>
        <v>0</v>
      </c>
      <c r="AK97" s="312">
        <f>'고용증대 상시근로자수-2017(장애인적용)'!BK97</f>
        <v>0</v>
      </c>
      <c r="AL97" s="313">
        <f>'고용증대 상시근로자수-2017(장애인적용)'!BL97</f>
        <v>0</v>
      </c>
      <c r="AM97" s="314">
        <f>'고용증대 상시근로자수-2017(장애인적용)'!BN97</f>
        <v>0</v>
      </c>
      <c r="AN97" s="312">
        <f>'고용증대 상시근로자수-2017(장애인적용)'!BO97</f>
        <v>0</v>
      </c>
      <c r="AO97" s="313">
        <f>'고용증대 상시근로자수-2017(장애인적용)'!BP97</f>
        <v>0</v>
      </c>
      <c r="AP97" s="314">
        <f>'고용증대 상시근로자수-2017(장애인적용)'!BR97</f>
        <v>0</v>
      </c>
      <c r="AQ97" s="335">
        <f t="shared" si="5"/>
        <v>0</v>
      </c>
      <c r="AR97" s="336">
        <f t="shared" si="6"/>
        <v>0</v>
      </c>
      <c r="AS97" s="342">
        <f>'고용증대 상시근로자수-2017(장애인적용)'!CF97</f>
        <v>0</v>
      </c>
      <c r="AT97" s="343">
        <f>'고용증대 상시근로자수-2017(장애인적용)'!CG97</f>
        <v>0</v>
      </c>
      <c r="AU97" s="340">
        <f t="shared" si="7"/>
        <v>0</v>
      </c>
    </row>
    <row r="98" spans="1:47" hidden="1">
      <c r="A98" s="327">
        <f t="shared" si="8"/>
        <v>94</v>
      </c>
      <c r="B98" s="321">
        <f>'고용증대 상시근로자수-2017(장애인적용)'!C98</f>
        <v>0</v>
      </c>
      <c r="C98" s="322" t="str">
        <f>'고용증대 상시근로자수-2017(장애인적용)'!E98</f>
        <v/>
      </c>
      <c r="D98" s="333" t="str">
        <f>IF('고용증대 상시근로자수-2017(장애인적용)'!I98="","",'고용증대 상시근로자수-2017(장애인적용)'!I98)</f>
        <v/>
      </c>
      <c r="E98" s="333" t="str">
        <f>IF('고용증대 상시근로자수-2017(장애인적용)'!J98="","",'고용증대 상시근로자수-2017(장애인적용)'!J98)</f>
        <v/>
      </c>
      <c r="F98" s="323" t="str">
        <f>'고용증대 상시근로자수-2017(장애인적용)'!H98</f>
        <v/>
      </c>
      <c r="G98" s="324">
        <f>'고용증대 상시근로자수-2017(장애인적용)'!W98</f>
        <v>0</v>
      </c>
      <c r="H98" s="313">
        <f>'고용증대 상시근로자수-2017(장애인적용)'!X98</f>
        <v>0</v>
      </c>
      <c r="I98" s="314">
        <f>'고용증대 상시근로자수-2017(장애인적용)'!Z98</f>
        <v>0</v>
      </c>
      <c r="J98" s="312">
        <f>'고용증대 상시근로자수-2017(장애인적용)'!AA98</f>
        <v>0</v>
      </c>
      <c r="K98" s="313">
        <f>'고용증대 상시근로자수-2017(장애인적용)'!AB98</f>
        <v>0</v>
      </c>
      <c r="L98" s="314">
        <f>'고용증대 상시근로자수-2017(장애인적용)'!AD98</f>
        <v>0</v>
      </c>
      <c r="M98" s="312">
        <f>'고용증대 상시근로자수-2017(장애인적용)'!AE98</f>
        <v>0</v>
      </c>
      <c r="N98" s="313">
        <f>'고용증대 상시근로자수-2017(장애인적용)'!AF98</f>
        <v>0</v>
      </c>
      <c r="O98" s="314">
        <f>'고용증대 상시근로자수-2017(장애인적용)'!AH98</f>
        <v>0</v>
      </c>
      <c r="P98" s="312">
        <f>'고용증대 상시근로자수-2017(장애인적용)'!AI98</f>
        <v>0</v>
      </c>
      <c r="Q98" s="313">
        <f>'고용증대 상시근로자수-2017(장애인적용)'!AJ98</f>
        <v>0</v>
      </c>
      <c r="R98" s="314">
        <f>'고용증대 상시근로자수-2017(장애인적용)'!AL98</f>
        <v>0</v>
      </c>
      <c r="S98" s="312">
        <f>'고용증대 상시근로자수-2017(장애인적용)'!AM98</f>
        <v>0</v>
      </c>
      <c r="T98" s="313">
        <f>'고용증대 상시근로자수-2017(장애인적용)'!AN98</f>
        <v>0</v>
      </c>
      <c r="U98" s="314">
        <f>'고용증대 상시근로자수-2017(장애인적용)'!AP98</f>
        <v>0</v>
      </c>
      <c r="V98" s="312">
        <f>'고용증대 상시근로자수-2017(장애인적용)'!AQ98</f>
        <v>0</v>
      </c>
      <c r="W98" s="313">
        <f>'고용증대 상시근로자수-2017(장애인적용)'!AR98</f>
        <v>0</v>
      </c>
      <c r="X98" s="314">
        <f>'고용증대 상시근로자수-2017(장애인적용)'!AT98</f>
        <v>0</v>
      </c>
      <c r="Y98" s="312">
        <f>'고용증대 상시근로자수-2017(장애인적용)'!AU98</f>
        <v>0</v>
      </c>
      <c r="Z98" s="313">
        <f>'고용증대 상시근로자수-2017(장애인적용)'!AV98</f>
        <v>0</v>
      </c>
      <c r="AA98" s="314">
        <f>'고용증대 상시근로자수-2017(장애인적용)'!AX98</f>
        <v>0</v>
      </c>
      <c r="AB98" s="312">
        <f>'고용증대 상시근로자수-2017(장애인적용)'!AY98</f>
        <v>0</v>
      </c>
      <c r="AC98" s="313">
        <f>'고용증대 상시근로자수-2017(장애인적용)'!AZ98</f>
        <v>0</v>
      </c>
      <c r="AD98" s="314">
        <f>'고용증대 상시근로자수-2017(장애인적용)'!BB98</f>
        <v>0</v>
      </c>
      <c r="AE98" s="312">
        <f>'고용증대 상시근로자수-2017(장애인적용)'!BC98</f>
        <v>0</v>
      </c>
      <c r="AF98" s="313">
        <f>'고용증대 상시근로자수-2017(장애인적용)'!BD98</f>
        <v>0</v>
      </c>
      <c r="AG98" s="314">
        <f>'고용증대 상시근로자수-2017(장애인적용)'!BF98</f>
        <v>0</v>
      </c>
      <c r="AH98" s="312">
        <f>'고용증대 상시근로자수-2017(장애인적용)'!BG98</f>
        <v>0</v>
      </c>
      <c r="AI98" s="313">
        <f>'고용증대 상시근로자수-2017(장애인적용)'!BH98</f>
        <v>0</v>
      </c>
      <c r="AJ98" s="314">
        <f>'고용증대 상시근로자수-2017(장애인적용)'!BJ98</f>
        <v>0</v>
      </c>
      <c r="AK98" s="312">
        <f>'고용증대 상시근로자수-2017(장애인적용)'!BK98</f>
        <v>0</v>
      </c>
      <c r="AL98" s="313">
        <f>'고용증대 상시근로자수-2017(장애인적용)'!BL98</f>
        <v>0</v>
      </c>
      <c r="AM98" s="314">
        <f>'고용증대 상시근로자수-2017(장애인적용)'!BN98</f>
        <v>0</v>
      </c>
      <c r="AN98" s="312">
        <f>'고용증대 상시근로자수-2017(장애인적용)'!BO98</f>
        <v>0</v>
      </c>
      <c r="AO98" s="313">
        <f>'고용증대 상시근로자수-2017(장애인적용)'!BP98</f>
        <v>0</v>
      </c>
      <c r="AP98" s="314">
        <f>'고용증대 상시근로자수-2017(장애인적용)'!BR98</f>
        <v>0</v>
      </c>
      <c r="AQ98" s="335">
        <f t="shared" si="5"/>
        <v>0</v>
      </c>
      <c r="AR98" s="336">
        <f t="shared" si="6"/>
        <v>0</v>
      </c>
      <c r="AS98" s="342">
        <f>'고용증대 상시근로자수-2017(장애인적용)'!CF98</f>
        <v>0</v>
      </c>
      <c r="AT98" s="343">
        <f>'고용증대 상시근로자수-2017(장애인적용)'!CG98</f>
        <v>0</v>
      </c>
      <c r="AU98" s="340">
        <f t="shared" si="7"/>
        <v>0</v>
      </c>
    </row>
    <row r="99" spans="1:47" hidden="1">
      <c r="A99" s="327">
        <f t="shared" si="8"/>
        <v>95</v>
      </c>
      <c r="B99" s="321">
        <f>'고용증대 상시근로자수-2017(장애인적용)'!C99</f>
        <v>0</v>
      </c>
      <c r="C99" s="322" t="str">
        <f>'고용증대 상시근로자수-2017(장애인적용)'!E99</f>
        <v/>
      </c>
      <c r="D99" s="333" t="str">
        <f>IF('고용증대 상시근로자수-2017(장애인적용)'!I99="","",'고용증대 상시근로자수-2017(장애인적용)'!I99)</f>
        <v/>
      </c>
      <c r="E99" s="333" t="str">
        <f>IF('고용증대 상시근로자수-2017(장애인적용)'!J99="","",'고용증대 상시근로자수-2017(장애인적용)'!J99)</f>
        <v/>
      </c>
      <c r="F99" s="323" t="str">
        <f>'고용증대 상시근로자수-2017(장애인적용)'!H99</f>
        <v/>
      </c>
      <c r="G99" s="324">
        <f>'고용증대 상시근로자수-2017(장애인적용)'!W99</f>
        <v>0</v>
      </c>
      <c r="H99" s="313">
        <f>'고용증대 상시근로자수-2017(장애인적용)'!X99</f>
        <v>0</v>
      </c>
      <c r="I99" s="314">
        <f>'고용증대 상시근로자수-2017(장애인적용)'!Z99</f>
        <v>0</v>
      </c>
      <c r="J99" s="312">
        <f>'고용증대 상시근로자수-2017(장애인적용)'!AA99</f>
        <v>0</v>
      </c>
      <c r="K99" s="313">
        <f>'고용증대 상시근로자수-2017(장애인적용)'!AB99</f>
        <v>0</v>
      </c>
      <c r="L99" s="314">
        <f>'고용증대 상시근로자수-2017(장애인적용)'!AD99</f>
        <v>0</v>
      </c>
      <c r="M99" s="312">
        <f>'고용증대 상시근로자수-2017(장애인적용)'!AE99</f>
        <v>0</v>
      </c>
      <c r="N99" s="313">
        <f>'고용증대 상시근로자수-2017(장애인적용)'!AF99</f>
        <v>0</v>
      </c>
      <c r="O99" s="314">
        <f>'고용증대 상시근로자수-2017(장애인적용)'!AH99</f>
        <v>0</v>
      </c>
      <c r="P99" s="312">
        <f>'고용증대 상시근로자수-2017(장애인적용)'!AI99</f>
        <v>0</v>
      </c>
      <c r="Q99" s="313">
        <f>'고용증대 상시근로자수-2017(장애인적용)'!AJ99</f>
        <v>0</v>
      </c>
      <c r="R99" s="314">
        <f>'고용증대 상시근로자수-2017(장애인적용)'!AL99</f>
        <v>0</v>
      </c>
      <c r="S99" s="312">
        <f>'고용증대 상시근로자수-2017(장애인적용)'!AM99</f>
        <v>0</v>
      </c>
      <c r="T99" s="313">
        <f>'고용증대 상시근로자수-2017(장애인적용)'!AN99</f>
        <v>0</v>
      </c>
      <c r="U99" s="314">
        <f>'고용증대 상시근로자수-2017(장애인적용)'!AP99</f>
        <v>0</v>
      </c>
      <c r="V99" s="312">
        <f>'고용증대 상시근로자수-2017(장애인적용)'!AQ99</f>
        <v>0</v>
      </c>
      <c r="W99" s="313">
        <f>'고용증대 상시근로자수-2017(장애인적용)'!AR99</f>
        <v>0</v>
      </c>
      <c r="X99" s="314">
        <f>'고용증대 상시근로자수-2017(장애인적용)'!AT99</f>
        <v>0</v>
      </c>
      <c r="Y99" s="312">
        <f>'고용증대 상시근로자수-2017(장애인적용)'!AU99</f>
        <v>0</v>
      </c>
      <c r="Z99" s="313">
        <f>'고용증대 상시근로자수-2017(장애인적용)'!AV99</f>
        <v>0</v>
      </c>
      <c r="AA99" s="314">
        <f>'고용증대 상시근로자수-2017(장애인적용)'!AX99</f>
        <v>0</v>
      </c>
      <c r="AB99" s="312">
        <f>'고용증대 상시근로자수-2017(장애인적용)'!AY99</f>
        <v>0</v>
      </c>
      <c r="AC99" s="313">
        <f>'고용증대 상시근로자수-2017(장애인적용)'!AZ99</f>
        <v>0</v>
      </c>
      <c r="AD99" s="314">
        <f>'고용증대 상시근로자수-2017(장애인적용)'!BB99</f>
        <v>0</v>
      </c>
      <c r="AE99" s="312">
        <f>'고용증대 상시근로자수-2017(장애인적용)'!BC99</f>
        <v>0</v>
      </c>
      <c r="AF99" s="313">
        <f>'고용증대 상시근로자수-2017(장애인적용)'!BD99</f>
        <v>0</v>
      </c>
      <c r="AG99" s="314">
        <f>'고용증대 상시근로자수-2017(장애인적용)'!BF99</f>
        <v>0</v>
      </c>
      <c r="AH99" s="312">
        <f>'고용증대 상시근로자수-2017(장애인적용)'!BG99</f>
        <v>0</v>
      </c>
      <c r="AI99" s="313">
        <f>'고용증대 상시근로자수-2017(장애인적용)'!BH99</f>
        <v>0</v>
      </c>
      <c r="AJ99" s="314">
        <f>'고용증대 상시근로자수-2017(장애인적용)'!BJ99</f>
        <v>0</v>
      </c>
      <c r="AK99" s="312">
        <f>'고용증대 상시근로자수-2017(장애인적용)'!BK99</f>
        <v>0</v>
      </c>
      <c r="AL99" s="313">
        <f>'고용증대 상시근로자수-2017(장애인적용)'!BL99</f>
        <v>0</v>
      </c>
      <c r="AM99" s="314">
        <f>'고용증대 상시근로자수-2017(장애인적용)'!BN99</f>
        <v>0</v>
      </c>
      <c r="AN99" s="312">
        <f>'고용증대 상시근로자수-2017(장애인적용)'!BO99</f>
        <v>0</v>
      </c>
      <c r="AO99" s="313">
        <f>'고용증대 상시근로자수-2017(장애인적용)'!BP99</f>
        <v>0</v>
      </c>
      <c r="AP99" s="314">
        <f>'고용증대 상시근로자수-2017(장애인적용)'!BR99</f>
        <v>0</v>
      </c>
      <c r="AQ99" s="335">
        <f t="shared" si="5"/>
        <v>0</v>
      </c>
      <c r="AR99" s="336">
        <f t="shared" si="6"/>
        <v>0</v>
      </c>
      <c r="AS99" s="342">
        <f>'고용증대 상시근로자수-2017(장애인적용)'!CF99</f>
        <v>0</v>
      </c>
      <c r="AT99" s="343">
        <f>'고용증대 상시근로자수-2017(장애인적용)'!CG99</f>
        <v>0</v>
      </c>
      <c r="AU99" s="340">
        <f t="shared" si="7"/>
        <v>0</v>
      </c>
    </row>
    <row r="100" spans="1:47" hidden="1">
      <c r="A100" s="327">
        <f t="shared" si="8"/>
        <v>96</v>
      </c>
      <c r="B100" s="321">
        <f>'고용증대 상시근로자수-2017(장애인적용)'!C100</f>
        <v>0</v>
      </c>
      <c r="C100" s="322" t="str">
        <f>'고용증대 상시근로자수-2017(장애인적용)'!E100</f>
        <v/>
      </c>
      <c r="D100" s="333" t="str">
        <f>IF('고용증대 상시근로자수-2017(장애인적용)'!I100="","",'고용증대 상시근로자수-2017(장애인적용)'!I100)</f>
        <v/>
      </c>
      <c r="E100" s="333" t="str">
        <f>IF('고용증대 상시근로자수-2017(장애인적용)'!J100="","",'고용증대 상시근로자수-2017(장애인적용)'!J100)</f>
        <v/>
      </c>
      <c r="F100" s="323" t="str">
        <f>'고용증대 상시근로자수-2017(장애인적용)'!H100</f>
        <v/>
      </c>
      <c r="G100" s="324">
        <f>'고용증대 상시근로자수-2017(장애인적용)'!W100</f>
        <v>0</v>
      </c>
      <c r="H100" s="313">
        <f>'고용증대 상시근로자수-2017(장애인적용)'!X100</f>
        <v>0</v>
      </c>
      <c r="I100" s="314">
        <f>'고용증대 상시근로자수-2017(장애인적용)'!Z100</f>
        <v>0</v>
      </c>
      <c r="J100" s="312">
        <f>'고용증대 상시근로자수-2017(장애인적용)'!AA100</f>
        <v>0</v>
      </c>
      <c r="K100" s="313">
        <f>'고용증대 상시근로자수-2017(장애인적용)'!AB100</f>
        <v>0</v>
      </c>
      <c r="L100" s="314">
        <f>'고용증대 상시근로자수-2017(장애인적용)'!AD100</f>
        <v>0</v>
      </c>
      <c r="M100" s="312">
        <f>'고용증대 상시근로자수-2017(장애인적용)'!AE100</f>
        <v>0</v>
      </c>
      <c r="N100" s="313">
        <f>'고용증대 상시근로자수-2017(장애인적용)'!AF100</f>
        <v>0</v>
      </c>
      <c r="O100" s="314">
        <f>'고용증대 상시근로자수-2017(장애인적용)'!AH100</f>
        <v>0</v>
      </c>
      <c r="P100" s="312">
        <f>'고용증대 상시근로자수-2017(장애인적용)'!AI100</f>
        <v>0</v>
      </c>
      <c r="Q100" s="313">
        <f>'고용증대 상시근로자수-2017(장애인적용)'!AJ100</f>
        <v>0</v>
      </c>
      <c r="R100" s="314">
        <f>'고용증대 상시근로자수-2017(장애인적용)'!AL100</f>
        <v>0</v>
      </c>
      <c r="S100" s="312">
        <f>'고용증대 상시근로자수-2017(장애인적용)'!AM100</f>
        <v>0</v>
      </c>
      <c r="T100" s="313">
        <f>'고용증대 상시근로자수-2017(장애인적용)'!AN100</f>
        <v>0</v>
      </c>
      <c r="U100" s="314">
        <f>'고용증대 상시근로자수-2017(장애인적용)'!AP100</f>
        <v>0</v>
      </c>
      <c r="V100" s="312">
        <f>'고용증대 상시근로자수-2017(장애인적용)'!AQ100</f>
        <v>0</v>
      </c>
      <c r="W100" s="313">
        <f>'고용증대 상시근로자수-2017(장애인적용)'!AR100</f>
        <v>0</v>
      </c>
      <c r="X100" s="314">
        <f>'고용증대 상시근로자수-2017(장애인적용)'!AT100</f>
        <v>0</v>
      </c>
      <c r="Y100" s="312">
        <f>'고용증대 상시근로자수-2017(장애인적용)'!AU100</f>
        <v>0</v>
      </c>
      <c r="Z100" s="313">
        <f>'고용증대 상시근로자수-2017(장애인적용)'!AV100</f>
        <v>0</v>
      </c>
      <c r="AA100" s="314">
        <f>'고용증대 상시근로자수-2017(장애인적용)'!AX100</f>
        <v>0</v>
      </c>
      <c r="AB100" s="312">
        <f>'고용증대 상시근로자수-2017(장애인적용)'!AY100</f>
        <v>0</v>
      </c>
      <c r="AC100" s="313">
        <f>'고용증대 상시근로자수-2017(장애인적용)'!AZ100</f>
        <v>0</v>
      </c>
      <c r="AD100" s="314">
        <f>'고용증대 상시근로자수-2017(장애인적용)'!BB100</f>
        <v>0</v>
      </c>
      <c r="AE100" s="312">
        <f>'고용증대 상시근로자수-2017(장애인적용)'!BC100</f>
        <v>0</v>
      </c>
      <c r="AF100" s="313">
        <f>'고용증대 상시근로자수-2017(장애인적용)'!BD100</f>
        <v>0</v>
      </c>
      <c r="AG100" s="314">
        <f>'고용증대 상시근로자수-2017(장애인적용)'!BF100</f>
        <v>0</v>
      </c>
      <c r="AH100" s="312">
        <f>'고용증대 상시근로자수-2017(장애인적용)'!BG100</f>
        <v>0</v>
      </c>
      <c r="AI100" s="313">
        <f>'고용증대 상시근로자수-2017(장애인적용)'!BH100</f>
        <v>0</v>
      </c>
      <c r="AJ100" s="314">
        <f>'고용증대 상시근로자수-2017(장애인적용)'!BJ100</f>
        <v>0</v>
      </c>
      <c r="AK100" s="312">
        <f>'고용증대 상시근로자수-2017(장애인적용)'!BK100</f>
        <v>0</v>
      </c>
      <c r="AL100" s="313">
        <f>'고용증대 상시근로자수-2017(장애인적용)'!BL100</f>
        <v>0</v>
      </c>
      <c r="AM100" s="314">
        <f>'고용증대 상시근로자수-2017(장애인적용)'!BN100</f>
        <v>0</v>
      </c>
      <c r="AN100" s="312">
        <f>'고용증대 상시근로자수-2017(장애인적용)'!BO100</f>
        <v>0</v>
      </c>
      <c r="AO100" s="313">
        <f>'고용증대 상시근로자수-2017(장애인적용)'!BP100</f>
        <v>0</v>
      </c>
      <c r="AP100" s="314">
        <f>'고용증대 상시근로자수-2017(장애인적용)'!BR100</f>
        <v>0</v>
      </c>
      <c r="AQ100" s="335">
        <f t="shared" si="5"/>
        <v>0</v>
      </c>
      <c r="AR100" s="336">
        <f t="shared" si="6"/>
        <v>0</v>
      </c>
      <c r="AS100" s="342">
        <f>'고용증대 상시근로자수-2017(장애인적용)'!CF100</f>
        <v>0</v>
      </c>
      <c r="AT100" s="343">
        <f>'고용증대 상시근로자수-2017(장애인적용)'!CG100</f>
        <v>0</v>
      </c>
      <c r="AU100" s="340">
        <f t="shared" si="7"/>
        <v>0</v>
      </c>
    </row>
    <row r="101" spans="1:47" hidden="1">
      <c r="A101" s="327">
        <f t="shared" si="8"/>
        <v>97</v>
      </c>
      <c r="B101" s="321">
        <f>'고용증대 상시근로자수-2017(장애인적용)'!C101</f>
        <v>0</v>
      </c>
      <c r="C101" s="322" t="str">
        <f>'고용증대 상시근로자수-2017(장애인적용)'!E101</f>
        <v/>
      </c>
      <c r="D101" s="333" t="str">
        <f>IF('고용증대 상시근로자수-2017(장애인적용)'!I101="","",'고용증대 상시근로자수-2017(장애인적용)'!I101)</f>
        <v/>
      </c>
      <c r="E101" s="333" t="str">
        <f>IF('고용증대 상시근로자수-2017(장애인적용)'!J101="","",'고용증대 상시근로자수-2017(장애인적용)'!J101)</f>
        <v/>
      </c>
      <c r="F101" s="323" t="str">
        <f>'고용증대 상시근로자수-2017(장애인적용)'!H101</f>
        <v/>
      </c>
      <c r="G101" s="324">
        <f>'고용증대 상시근로자수-2017(장애인적용)'!W101</f>
        <v>0</v>
      </c>
      <c r="H101" s="313">
        <f>'고용증대 상시근로자수-2017(장애인적용)'!X101</f>
        <v>0</v>
      </c>
      <c r="I101" s="314">
        <f>'고용증대 상시근로자수-2017(장애인적용)'!Z101</f>
        <v>0</v>
      </c>
      <c r="J101" s="312">
        <f>'고용증대 상시근로자수-2017(장애인적용)'!AA101</f>
        <v>0</v>
      </c>
      <c r="K101" s="313">
        <f>'고용증대 상시근로자수-2017(장애인적용)'!AB101</f>
        <v>0</v>
      </c>
      <c r="L101" s="314">
        <f>'고용증대 상시근로자수-2017(장애인적용)'!AD101</f>
        <v>0</v>
      </c>
      <c r="M101" s="312">
        <f>'고용증대 상시근로자수-2017(장애인적용)'!AE101</f>
        <v>0</v>
      </c>
      <c r="N101" s="313">
        <f>'고용증대 상시근로자수-2017(장애인적용)'!AF101</f>
        <v>0</v>
      </c>
      <c r="O101" s="314">
        <f>'고용증대 상시근로자수-2017(장애인적용)'!AH101</f>
        <v>0</v>
      </c>
      <c r="P101" s="312">
        <f>'고용증대 상시근로자수-2017(장애인적용)'!AI101</f>
        <v>0</v>
      </c>
      <c r="Q101" s="313">
        <f>'고용증대 상시근로자수-2017(장애인적용)'!AJ101</f>
        <v>0</v>
      </c>
      <c r="R101" s="314">
        <f>'고용증대 상시근로자수-2017(장애인적용)'!AL101</f>
        <v>0</v>
      </c>
      <c r="S101" s="312">
        <f>'고용증대 상시근로자수-2017(장애인적용)'!AM101</f>
        <v>0</v>
      </c>
      <c r="T101" s="313">
        <f>'고용증대 상시근로자수-2017(장애인적용)'!AN101</f>
        <v>0</v>
      </c>
      <c r="U101" s="314">
        <f>'고용증대 상시근로자수-2017(장애인적용)'!AP101</f>
        <v>0</v>
      </c>
      <c r="V101" s="312">
        <f>'고용증대 상시근로자수-2017(장애인적용)'!AQ101</f>
        <v>0</v>
      </c>
      <c r="W101" s="313">
        <f>'고용증대 상시근로자수-2017(장애인적용)'!AR101</f>
        <v>0</v>
      </c>
      <c r="X101" s="314">
        <f>'고용증대 상시근로자수-2017(장애인적용)'!AT101</f>
        <v>0</v>
      </c>
      <c r="Y101" s="312">
        <f>'고용증대 상시근로자수-2017(장애인적용)'!AU101</f>
        <v>0</v>
      </c>
      <c r="Z101" s="313">
        <f>'고용증대 상시근로자수-2017(장애인적용)'!AV101</f>
        <v>0</v>
      </c>
      <c r="AA101" s="314">
        <f>'고용증대 상시근로자수-2017(장애인적용)'!AX101</f>
        <v>0</v>
      </c>
      <c r="AB101" s="312">
        <f>'고용증대 상시근로자수-2017(장애인적용)'!AY101</f>
        <v>0</v>
      </c>
      <c r="AC101" s="313">
        <f>'고용증대 상시근로자수-2017(장애인적용)'!AZ101</f>
        <v>0</v>
      </c>
      <c r="AD101" s="314">
        <f>'고용증대 상시근로자수-2017(장애인적용)'!BB101</f>
        <v>0</v>
      </c>
      <c r="AE101" s="312">
        <f>'고용증대 상시근로자수-2017(장애인적용)'!BC101</f>
        <v>0</v>
      </c>
      <c r="AF101" s="313">
        <f>'고용증대 상시근로자수-2017(장애인적용)'!BD101</f>
        <v>0</v>
      </c>
      <c r="AG101" s="314">
        <f>'고용증대 상시근로자수-2017(장애인적용)'!BF101</f>
        <v>0</v>
      </c>
      <c r="AH101" s="312">
        <f>'고용증대 상시근로자수-2017(장애인적용)'!BG101</f>
        <v>0</v>
      </c>
      <c r="AI101" s="313">
        <f>'고용증대 상시근로자수-2017(장애인적용)'!BH101</f>
        <v>0</v>
      </c>
      <c r="AJ101" s="314">
        <f>'고용증대 상시근로자수-2017(장애인적용)'!BJ101</f>
        <v>0</v>
      </c>
      <c r="AK101" s="312">
        <f>'고용증대 상시근로자수-2017(장애인적용)'!BK101</f>
        <v>0</v>
      </c>
      <c r="AL101" s="313">
        <f>'고용증대 상시근로자수-2017(장애인적용)'!BL101</f>
        <v>0</v>
      </c>
      <c r="AM101" s="314">
        <f>'고용증대 상시근로자수-2017(장애인적용)'!BN101</f>
        <v>0</v>
      </c>
      <c r="AN101" s="312">
        <f>'고용증대 상시근로자수-2017(장애인적용)'!BO101</f>
        <v>0</v>
      </c>
      <c r="AO101" s="313">
        <f>'고용증대 상시근로자수-2017(장애인적용)'!BP101</f>
        <v>0</v>
      </c>
      <c r="AP101" s="314">
        <f>'고용증대 상시근로자수-2017(장애인적용)'!BR101</f>
        <v>0</v>
      </c>
      <c r="AQ101" s="335">
        <f t="shared" si="5"/>
        <v>0</v>
      </c>
      <c r="AR101" s="336">
        <f t="shared" si="6"/>
        <v>0</v>
      </c>
      <c r="AS101" s="342">
        <f>'고용증대 상시근로자수-2017(장애인적용)'!CF101</f>
        <v>0</v>
      </c>
      <c r="AT101" s="343">
        <f>'고용증대 상시근로자수-2017(장애인적용)'!CG101</f>
        <v>0</v>
      </c>
      <c r="AU101" s="340">
        <f t="shared" si="7"/>
        <v>0</v>
      </c>
    </row>
    <row r="102" spans="1:47" hidden="1">
      <c r="A102" s="327">
        <f t="shared" si="8"/>
        <v>98</v>
      </c>
      <c r="B102" s="321">
        <f>'고용증대 상시근로자수-2017(장애인적용)'!C102</f>
        <v>0</v>
      </c>
      <c r="C102" s="322" t="str">
        <f>'고용증대 상시근로자수-2017(장애인적용)'!E102</f>
        <v/>
      </c>
      <c r="D102" s="333" t="str">
        <f>IF('고용증대 상시근로자수-2017(장애인적용)'!I102="","",'고용증대 상시근로자수-2017(장애인적용)'!I102)</f>
        <v/>
      </c>
      <c r="E102" s="333" t="str">
        <f>IF('고용증대 상시근로자수-2017(장애인적용)'!J102="","",'고용증대 상시근로자수-2017(장애인적용)'!J102)</f>
        <v/>
      </c>
      <c r="F102" s="323" t="str">
        <f>'고용증대 상시근로자수-2017(장애인적용)'!H102</f>
        <v/>
      </c>
      <c r="G102" s="324">
        <f>'고용증대 상시근로자수-2017(장애인적용)'!W102</f>
        <v>0</v>
      </c>
      <c r="H102" s="313">
        <f>'고용증대 상시근로자수-2017(장애인적용)'!X102</f>
        <v>0</v>
      </c>
      <c r="I102" s="314">
        <f>'고용증대 상시근로자수-2017(장애인적용)'!Z102</f>
        <v>0</v>
      </c>
      <c r="J102" s="312">
        <f>'고용증대 상시근로자수-2017(장애인적용)'!AA102</f>
        <v>0</v>
      </c>
      <c r="K102" s="313">
        <f>'고용증대 상시근로자수-2017(장애인적용)'!AB102</f>
        <v>0</v>
      </c>
      <c r="L102" s="314">
        <f>'고용증대 상시근로자수-2017(장애인적용)'!AD102</f>
        <v>0</v>
      </c>
      <c r="M102" s="312">
        <f>'고용증대 상시근로자수-2017(장애인적용)'!AE102</f>
        <v>0</v>
      </c>
      <c r="N102" s="313">
        <f>'고용증대 상시근로자수-2017(장애인적용)'!AF102</f>
        <v>0</v>
      </c>
      <c r="O102" s="314">
        <f>'고용증대 상시근로자수-2017(장애인적용)'!AH102</f>
        <v>0</v>
      </c>
      <c r="P102" s="312">
        <f>'고용증대 상시근로자수-2017(장애인적용)'!AI102</f>
        <v>0</v>
      </c>
      <c r="Q102" s="313">
        <f>'고용증대 상시근로자수-2017(장애인적용)'!AJ102</f>
        <v>0</v>
      </c>
      <c r="R102" s="314">
        <f>'고용증대 상시근로자수-2017(장애인적용)'!AL102</f>
        <v>0</v>
      </c>
      <c r="S102" s="312">
        <f>'고용증대 상시근로자수-2017(장애인적용)'!AM102</f>
        <v>0</v>
      </c>
      <c r="T102" s="313">
        <f>'고용증대 상시근로자수-2017(장애인적용)'!AN102</f>
        <v>0</v>
      </c>
      <c r="U102" s="314">
        <f>'고용증대 상시근로자수-2017(장애인적용)'!AP102</f>
        <v>0</v>
      </c>
      <c r="V102" s="312">
        <f>'고용증대 상시근로자수-2017(장애인적용)'!AQ102</f>
        <v>0</v>
      </c>
      <c r="W102" s="313">
        <f>'고용증대 상시근로자수-2017(장애인적용)'!AR102</f>
        <v>0</v>
      </c>
      <c r="X102" s="314">
        <f>'고용증대 상시근로자수-2017(장애인적용)'!AT102</f>
        <v>0</v>
      </c>
      <c r="Y102" s="312">
        <f>'고용증대 상시근로자수-2017(장애인적용)'!AU102</f>
        <v>0</v>
      </c>
      <c r="Z102" s="313">
        <f>'고용증대 상시근로자수-2017(장애인적용)'!AV102</f>
        <v>0</v>
      </c>
      <c r="AA102" s="314">
        <f>'고용증대 상시근로자수-2017(장애인적용)'!AX102</f>
        <v>0</v>
      </c>
      <c r="AB102" s="312">
        <f>'고용증대 상시근로자수-2017(장애인적용)'!AY102</f>
        <v>0</v>
      </c>
      <c r="AC102" s="313">
        <f>'고용증대 상시근로자수-2017(장애인적용)'!AZ102</f>
        <v>0</v>
      </c>
      <c r="AD102" s="314">
        <f>'고용증대 상시근로자수-2017(장애인적용)'!BB102</f>
        <v>0</v>
      </c>
      <c r="AE102" s="312">
        <f>'고용증대 상시근로자수-2017(장애인적용)'!BC102</f>
        <v>0</v>
      </c>
      <c r="AF102" s="313">
        <f>'고용증대 상시근로자수-2017(장애인적용)'!BD102</f>
        <v>0</v>
      </c>
      <c r="AG102" s="314">
        <f>'고용증대 상시근로자수-2017(장애인적용)'!BF102</f>
        <v>0</v>
      </c>
      <c r="AH102" s="312">
        <f>'고용증대 상시근로자수-2017(장애인적용)'!BG102</f>
        <v>0</v>
      </c>
      <c r="AI102" s="313">
        <f>'고용증대 상시근로자수-2017(장애인적용)'!BH102</f>
        <v>0</v>
      </c>
      <c r="AJ102" s="314">
        <f>'고용증대 상시근로자수-2017(장애인적용)'!BJ102</f>
        <v>0</v>
      </c>
      <c r="AK102" s="312">
        <f>'고용증대 상시근로자수-2017(장애인적용)'!BK102</f>
        <v>0</v>
      </c>
      <c r="AL102" s="313">
        <f>'고용증대 상시근로자수-2017(장애인적용)'!BL102</f>
        <v>0</v>
      </c>
      <c r="AM102" s="314">
        <f>'고용증대 상시근로자수-2017(장애인적용)'!BN102</f>
        <v>0</v>
      </c>
      <c r="AN102" s="312">
        <f>'고용증대 상시근로자수-2017(장애인적용)'!BO102</f>
        <v>0</v>
      </c>
      <c r="AO102" s="313">
        <f>'고용증대 상시근로자수-2017(장애인적용)'!BP102</f>
        <v>0</v>
      </c>
      <c r="AP102" s="314">
        <f>'고용증대 상시근로자수-2017(장애인적용)'!BR102</f>
        <v>0</v>
      </c>
      <c r="AQ102" s="335">
        <f t="shared" si="5"/>
        <v>0</v>
      </c>
      <c r="AR102" s="336">
        <f t="shared" si="6"/>
        <v>0</v>
      </c>
      <c r="AS102" s="342">
        <f>'고용증대 상시근로자수-2017(장애인적용)'!CF102</f>
        <v>0</v>
      </c>
      <c r="AT102" s="343">
        <f>'고용증대 상시근로자수-2017(장애인적용)'!CG102</f>
        <v>0</v>
      </c>
      <c r="AU102" s="340">
        <f t="shared" si="7"/>
        <v>0</v>
      </c>
    </row>
    <row r="103" spans="1:47" hidden="1">
      <c r="A103" s="327">
        <f t="shared" si="8"/>
        <v>99</v>
      </c>
      <c r="B103" s="321">
        <f>'고용증대 상시근로자수-2017(장애인적용)'!C103</f>
        <v>0</v>
      </c>
      <c r="C103" s="322" t="str">
        <f>'고용증대 상시근로자수-2017(장애인적용)'!E103</f>
        <v/>
      </c>
      <c r="D103" s="333" t="str">
        <f>IF('고용증대 상시근로자수-2017(장애인적용)'!I103="","",'고용증대 상시근로자수-2017(장애인적용)'!I103)</f>
        <v/>
      </c>
      <c r="E103" s="333" t="str">
        <f>IF('고용증대 상시근로자수-2017(장애인적용)'!J103="","",'고용증대 상시근로자수-2017(장애인적용)'!J103)</f>
        <v/>
      </c>
      <c r="F103" s="323" t="str">
        <f>'고용증대 상시근로자수-2017(장애인적용)'!H103</f>
        <v/>
      </c>
      <c r="G103" s="324">
        <f>'고용증대 상시근로자수-2017(장애인적용)'!W103</f>
        <v>0</v>
      </c>
      <c r="H103" s="313">
        <f>'고용증대 상시근로자수-2017(장애인적용)'!X103</f>
        <v>0</v>
      </c>
      <c r="I103" s="314">
        <f>'고용증대 상시근로자수-2017(장애인적용)'!Z103</f>
        <v>0</v>
      </c>
      <c r="J103" s="312">
        <f>'고용증대 상시근로자수-2017(장애인적용)'!AA103</f>
        <v>0</v>
      </c>
      <c r="K103" s="313">
        <f>'고용증대 상시근로자수-2017(장애인적용)'!AB103</f>
        <v>0</v>
      </c>
      <c r="L103" s="314">
        <f>'고용증대 상시근로자수-2017(장애인적용)'!AD103</f>
        <v>0</v>
      </c>
      <c r="M103" s="312">
        <f>'고용증대 상시근로자수-2017(장애인적용)'!AE103</f>
        <v>0</v>
      </c>
      <c r="N103" s="313">
        <f>'고용증대 상시근로자수-2017(장애인적용)'!AF103</f>
        <v>0</v>
      </c>
      <c r="O103" s="314">
        <f>'고용증대 상시근로자수-2017(장애인적용)'!AH103</f>
        <v>0</v>
      </c>
      <c r="P103" s="312">
        <f>'고용증대 상시근로자수-2017(장애인적용)'!AI103</f>
        <v>0</v>
      </c>
      <c r="Q103" s="313">
        <f>'고용증대 상시근로자수-2017(장애인적용)'!AJ103</f>
        <v>0</v>
      </c>
      <c r="R103" s="314">
        <f>'고용증대 상시근로자수-2017(장애인적용)'!AL103</f>
        <v>0</v>
      </c>
      <c r="S103" s="312">
        <f>'고용증대 상시근로자수-2017(장애인적용)'!AM103</f>
        <v>0</v>
      </c>
      <c r="T103" s="313">
        <f>'고용증대 상시근로자수-2017(장애인적용)'!AN103</f>
        <v>0</v>
      </c>
      <c r="U103" s="314">
        <f>'고용증대 상시근로자수-2017(장애인적용)'!AP103</f>
        <v>0</v>
      </c>
      <c r="V103" s="312">
        <f>'고용증대 상시근로자수-2017(장애인적용)'!AQ103</f>
        <v>0</v>
      </c>
      <c r="W103" s="313">
        <f>'고용증대 상시근로자수-2017(장애인적용)'!AR103</f>
        <v>0</v>
      </c>
      <c r="X103" s="314">
        <f>'고용증대 상시근로자수-2017(장애인적용)'!AT103</f>
        <v>0</v>
      </c>
      <c r="Y103" s="312">
        <f>'고용증대 상시근로자수-2017(장애인적용)'!AU103</f>
        <v>0</v>
      </c>
      <c r="Z103" s="313">
        <f>'고용증대 상시근로자수-2017(장애인적용)'!AV103</f>
        <v>0</v>
      </c>
      <c r="AA103" s="314">
        <f>'고용증대 상시근로자수-2017(장애인적용)'!AX103</f>
        <v>0</v>
      </c>
      <c r="AB103" s="312">
        <f>'고용증대 상시근로자수-2017(장애인적용)'!AY103</f>
        <v>0</v>
      </c>
      <c r="AC103" s="313">
        <f>'고용증대 상시근로자수-2017(장애인적용)'!AZ103</f>
        <v>0</v>
      </c>
      <c r="AD103" s="314">
        <f>'고용증대 상시근로자수-2017(장애인적용)'!BB103</f>
        <v>0</v>
      </c>
      <c r="AE103" s="312">
        <f>'고용증대 상시근로자수-2017(장애인적용)'!BC103</f>
        <v>0</v>
      </c>
      <c r="AF103" s="313">
        <f>'고용증대 상시근로자수-2017(장애인적용)'!BD103</f>
        <v>0</v>
      </c>
      <c r="AG103" s="314">
        <f>'고용증대 상시근로자수-2017(장애인적용)'!BF103</f>
        <v>0</v>
      </c>
      <c r="AH103" s="312">
        <f>'고용증대 상시근로자수-2017(장애인적용)'!BG103</f>
        <v>0</v>
      </c>
      <c r="AI103" s="313">
        <f>'고용증대 상시근로자수-2017(장애인적용)'!BH103</f>
        <v>0</v>
      </c>
      <c r="AJ103" s="314">
        <f>'고용증대 상시근로자수-2017(장애인적용)'!BJ103</f>
        <v>0</v>
      </c>
      <c r="AK103" s="312">
        <f>'고용증대 상시근로자수-2017(장애인적용)'!BK103</f>
        <v>0</v>
      </c>
      <c r="AL103" s="313">
        <f>'고용증대 상시근로자수-2017(장애인적용)'!BL103</f>
        <v>0</v>
      </c>
      <c r="AM103" s="314">
        <f>'고용증대 상시근로자수-2017(장애인적용)'!BN103</f>
        <v>0</v>
      </c>
      <c r="AN103" s="312">
        <f>'고용증대 상시근로자수-2017(장애인적용)'!BO103</f>
        <v>0</v>
      </c>
      <c r="AO103" s="313">
        <f>'고용증대 상시근로자수-2017(장애인적용)'!BP103</f>
        <v>0</v>
      </c>
      <c r="AP103" s="314">
        <f>'고용증대 상시근로자수-2017(장애인적용)'!BR103</f>
        <v>0</v>
      </c>
      <c r="AQ103" s="335">
        <f t="shared" si="5"/>
        <v>0</v>
      </c>
      <c r="AR103" s="336">
        <f t="shared" si="6"/>
        <v>0</v>
      </c>
      <c r="AS103" s="342">
        <f>'고용증대 상시근로자수-2017(장애인적용)'!CF103</f>
        <v>0</v>
      </c>
      <c r="AT103" s="343">
        <f>'고용증대 상시근로자수-2017(장애인적용)'!CG103</f>
        <v>0</v>
      </c>
      <c r="AU103" s="340">
        <f t="shared" si="7"/>
        <v>0</v>
      </c>
    </row>
    <row r="104" spans="1:47" ht="10.5" hidden="1" thickBot="1">
      <c r="A104" s="328">
        <f t="shared" si="8"/>
        <v>100</v>
      </c>
      <c r="B104" s="329">
        <f>'고용증대 상시근로자수-2017(장애인적용)'!C104</f>
        <v>0</v>
      </c>
      <c r="C104" s="330" t="str">
        <f>'고용증대 상시근로자수-2017(장애인적용)'!E104</f>
        <v/>
      </c>
      <c r="D104" s="334" t="str">
        <f>IF('고용증대 상시근로자수-2017(장애인적용)'!I104="","",'고용증대 상시근로자수-2017(장애인적용)'!I104)</f>
        <v/>
      </c>
      <c r="E104" s="334" t="str">
        <f>IF('고용증대 상시근로자수-2017(장애인적용)'!J104="","",'고용증대 상시근로자수-2017(장애인적용)'!J104)</f>
        <v/>
      </c>
      <c r="F104" s="331" t="str">
        <f>'고용증대 상시근로자수-2017(장애인적용)'!H104</f>
        <v/>
      </c>
      <c r="G104" s="325">
        <f>'고용증대 상시근로자수-2017(장애인적용)'!W104</f>
        <v>0</v>
      </c>
      <c r="H104" s="315">
        <f>'고용증대 상시근로자수-2017(장애인적용)'!X104</f>
        <v>0</v>
      </c>
      <c r="I104" s="316">
        <f>'고용증대 상시근로자수-2017(장애인적용)'!Z104</f>
        <v>0</v>
      </c>
      <c r="J104" s="312">
        <f>'고용증대 상시근로자수-2017(장애인적용)'!AA104</f>
        <v>0</v>
      </c>
      <c r="K104" s="313">
        <f>'고용증대 상시근로자수-2017(장애인적용)'!AB104</f>
        <v>0</v>
      </c>
      <c r="L104" s="314">
        <f>'고용증대 상시근로자수-2017(장애인적용)'!AD104</f>
        <v>0</v>
      </c>
      <c r="M104" s="312">
        <f>'고용증대 상시근로자수-2017(장애인적용)'!AE104</f>
        <v>0</v>
      </c>
      <c r="N104" s="313">
        <f>'고용증대 상시근로자수-2017(장애인적용)'!AF104</f>
        <v>0</v>
      </c>
      <c r="O104" s="314">
        <f>'고용증대 상시근로자수-2017(장애인적용)'!AH104</f>
        <v>0</v>
      </c>
      <c r="P104" s="312">
        <f>'고용증대 상시근로자수-2017(장애인적용)'!AI104</f>
        <v>0</v>
      </c>
      <c r="Q104" s="313">
        <f>'고용증대 상시근로자수-2017(장애인적용)'!AJ104</f>
        <v>0</v>
      </c>
      <c r="R104" s="314">
        <f>'고용증대 상시근로자수-2017(장애인적용)'!AL104</f>
        <v>0</v>
      </c>
      <c r="S104" s="312">
        <f>'고용증대 상시근로자수-2017(장애인적용)'!AM104</f>
        <v>0</v>
      </c>
      <c r="T104" s="313">
        <f>'고용증대 상시근로자수-2017(장애인적용)'!AN104</f>
        <v>0</v>
      </c>
      <c r="U104" s="314">
        <f>'고용증대 상시근로자수-2017(장애인적용)'!AP104</f>
        <v>0</v>
      </c>
      <c r="V104" s="312">
        <f>'고용증대 상시근로자수-2017(장애인적용)'!AQ104</f>
        <v>0</v>
      </c>
      <c r="W104" s="313">
        <f>'고용증대 상시근로자수-2017(장애인적용)'!AR104</f>
        <v>0</v>
      </c>
      <c r="X104" s="314">
        <f>'고용증대 상시근로자수-2017(장애인적용)'!AT104</f>
        <v>0</v>
      </c>
      <c r="Y104" s="312">
        <f>'고용증대 상시근로자수-2017(장애인적용)'!AU104</f>
        <v>0</v>
      </c>
      <c r="Z104" s="313">
        <f>'고용증대 상시근로자수-2017(장애인적용)'!AV104</f>
        <v>0</v>
      </c>
      <c r="AA104" s="314">
        <f>'고용증대 상시근로자수-2017(장애인적용)'!AX104</f>
        <v>0</v>
      </c>
      <c r="AB104" s="312">
        <f>'고용증대 상시근로자수-2017(장애인적용)'!AY104</f>
        <v>0</v>
      </c>
      <c r="AC104" s="313">
        <f>'고용증대 상시근로자수-2017(장애인적용)'!AZ104</f>
        <v>0</v>
      </c>
      <c r="AD104" s="314">
        <f>'고용증대 상시근로자수-2017(장애인적용)'!BB104</f>
        <v>0</v>
      </c>
      <c r="AE104" s="312">
        <f>'고용증대 상시근로자수-2017(장애인적용)'!BC104</f>
        <v>0</v>
      </c>
      <c r="AF104" s="313">
        <f>'고용증대 상시근로자수-2017(장애인적용)'!BD104</f>
        <v>0</v>
      </c>
      <c r="AG104" s="314">
        <f>'고용증대 상시근로자수-2017(장애인적용)'!BF104</f>
        <v>0</v>
      </c>
      <c r="AH104" s="312">
        <f>'고용증대 상시근로자수-2017(장애인적용)'!BG104</f>
        <v>0</v>
      </c>
      <c r="AI104" s="313">
        <f>'고용증대 상시근로자수-2017(장애인적용)'!BH104</f>
        <v>0</v>
      </c>
      <c r="AJ104" s="314">
        <f>'고용증대 상시근로자수-2017(장애인적용)'!BJ104</f>
        <v>0</v>
      </c>
      <c r="AK104" s="312">
        <f>'고용증대 상시근로자수-2017(장애인적용)'!BK104</f>
        <v>0</v>
      </c>
      <c r="AL104" s="313">
        <f>'고용증대 상시근로자수-2017(장애인적용)'!BL104</f>
        <v>0</v>
      </c>
      <c r="AM104" s="314">
        <f>'고용증대 상시근로자수-2017(장애인적용)'!BN104</f>
        <v>0</v>
      </c>
      <c r="AN104" s="312">
        <f>'고용증대 상시근로자수-2017(장애인적용)'!BO104</f>
        <v>0</v>
      </c>
      <c r="AO104" s="313">
        <f>'고용증대 상시근로자수-2017(장애인적용)'!BP104</f>
        <v>0</v>
      </c>
      <c r="AP104" s="314">
        <f>'고용증대 상시근로자수-2017(장애인적용)'!BR104</f>
        <v>0</v>
      </c>
      <c r="AQ104" s="335">
        <f t="shared" si="5"/>
        <v>0</v>
      </c>
      <c r="AR104" s="337">
        <f t="shared" si="6"/>
        <v>0</v>
      </c>
      <c r="AS104" s="344">
        <f>'고용증대 상시근로자수-2017(장애인적용)'!CF104</f>
        <v>0</v>
      </c>
      <c r="AT104" s="345">
        <f>'고용증대 상시근로자수-2017(장애인적용)'!CG104</f>
        <v>0</v>
      </c>
      <c r="AU104" s="340">
        <f t="shared" si="7"/>
        <v>0</v>
      </c>
    </row>
    <row r="105" spans="1:47">
      <c r="G105" s="338">
        <f t="shared" ref="G105:AP105" si="9">SUM(G5:G104)</f>
        <v>6</v>
      </c>
      <c r="H105" s="338">
        <f t="shared" si="9"/>
        <v>245</v>
      </c>
      <c r="I105" s="338">
        <f t="shared" si="9"/>
        <v>4</v>
      </c>
      <c r="J105" s="338">
        <f t="shared" si="9"/>
        <v>8</v>
      </c>
      <c r="K105" s="338">
        <f t="shared" si="9"/>
        <v>246</v>
      </c>
      <c r="L105" s="338">
        <f t="shared" si="9"/>
        <v>6</v>
      </c>
      <c r="M105" s="338">
        <f t="shared" si="9"/>
        <v>8</v>
      </c>
      <c r="N105" s="338">
        <f t="shared" si="9"/>
        <v>248</v>
      </c>
      <c r="O105" s="338">
        <f t="shared" si="9"/>
        <v>6</v>
      </c>
      <c r="P105" s="338">
        <f t="shared" si="9"/>
        <v>8</v>
      </c>
      <c r="Q105" s="338">
        <f t="shared" si="9"/>
        <v>248</v>
      </c>
      <c r="R105" s="338">
        <f t="shared" si="9"/>
        <v>6</v>
      </c>
      <c r="S105" s="338">
        <f t="shared" si="9"/>
        <v>9</v>
      </c>
      <c r="T105" s="338">
        <f t="shared" si="9"/>
        <v>248</v>
      </c>
      <c r="U105" s="338">
        <f t="shared" si="9"/>
        <v>7</v>
      </c>
      <c r="V105" s="338">
        <f t="shared" si="9"/>
        <v>9</v>
      </c>
      <c r="W105" s="338">
        <f t="shared" si="9"/>
        <v>249</v>
      </c>
      <c r="X105" s="338">
        <f t="shared" si="9"/>
        <v>7</v>
      </c>
      <c r="Y105" s="338">
        <f t="shared" si="9"/>
        <v>9</v>
      </c>
      <c r="Z105" s="338">
        <f t="shared" si="9"/>
        <v>250</v>
      </c>
      <c r="AA105" s="338">
        <f t="shared" si="9"/>
        <v>7</v>
      </c>
      <c r="AB105" s="338">
        <f t="shared" si="9"/>
        <v>9</v>
      </c>
      <c r="AC105" s="338">
        <f t="shared" si="9"/>
        <v>250</v>
      </c>
      <c r="AD105" s="338">
        <f t="shared" si="9"/>
        <v>7</v>
      </c>
      <c r="AE105" s="338">
        <f t="shared" si="9"/>
        <v>9</v>
      </c>
      <c r="AF105" s="338">
        <f t="shared" si="9"/>
        <v>251</v>
      </c>
      <c r="AG105" s="338">
        <f t="shared" si="9"/>
        <v>7</v>
      </c>
      <c r="AH105" s="338">
        <f t="shared" si="9"/>
        <v>9</v>
      </c>
      <c r="AI105" s="338">
        <f t="shared" si="9"/>
        <v>253</v>
      </c>
      <c r="AJ105" s="338">
        <f t="shared" si="9"/>
        <v>7</v>
      </c>
      <c r="AK105" s="338">
        <f t="shared" si="9"/>
        <v>9</v>
      </c>
      <c r="AL105" s="338">
        <f t="shared" si="9"/>
        <v>253</v>
      </c>
      <c r="AM105" s="338">
        <f t="shared" si="9"/>
        <v>7</v>
      </c>
      <c r="AN105" s="338">
        <f t="shared" si="9"/>
        <v>9</v>
      </c>
      <c r="AO105" s="338">
        <f t="shared" si="9"/>
        <v>253</v>
      </c>
      <c r="AP105" s="338">
        <f t="shared" si="9"/>
        <v>7</v>
      </c>
      <c r="AQ105" s="353">
        <f>SUM(AQ5:AQ104)</f>
        <v>102</v>
      </c>
      <c r="AR105" s="353">
        <f>SUM(AR5:AR104)</f>
        <v>78</v>
      </c>
      <c r="AS105" s="355">
        <f>SUM(AS5:AS104)</f>
        <v>130036247</v>
      </c>
      <c r="AT105" s="355">
        <f t="shared" ref="AT105:AU105" si="10">SUM(AT5:AT104)</f>
        <v>37218464</v>
      </c>
      <c r="AU105" s="341">
        <f t="shared" si="10"/>
        <v>167254711</v>
      </c>
    </row>
    <row r="106" spans="1:47">
      <c r="AQ106" s="308" t="b">
        <f>'고용증대 상시근로자수-2017(장애인적용)'!BS105=AQ105</f>
        <v>1</v>
      </c>
      <c r="AR106" s="346" t="b">
        <f>'고용증대 상시근로자수-2017(장애인적용)'!BT105=AR105</f>
        <v>1</v>
      </c>
      <c r="AS106" s="346" t="b">
        <f>'고용증대 상시근로자수-2017(장애인적용)'!CF105=AS105</f>
        <v>1</v>
      </c>
      <c r="AT106" s="346" t="b">
        <f>'고용증대 상시근로자수-2017(장애인적용)'!CG105=AT105</f>
        <v>1</v>
      </c>
      <c r="AU106" s="346" t="b">
        <f>'고용증대 상시근로자수-2017(장애인적용)'!CH105=AU105</f>
        <v>1</v>
      </c>
    </row>
    <row r="107" spans="1:47" ht="16.5" customHeight="1">
      <c r="AN107" s="1229" t="str">
        <f>'고용증대 상시근로자수-2017(장애인적용)'!BR106</f>
        <v>사업연도월수</v>
      </c>
      <c r="AO107" s="1229"/>
      <c r="AP107" s="1229"/>
      <c r="AQ107" s="348">
        <f>'고용증대 상시근로자수-2017(장애인적용)'!BS106</f>
        <v>12</v>
      </c>
      <c r="AR107" s="348">
        <f>AQ107</f>
        <v>12</v>
      </c>
      <c r="AT107" s="351"/>
    </row>
    <row r="108" spans="1:47" ht="16.5" customHeight="1">
      <c r="AN108" s="1229" t="s">
        <v>671</v>
      </c>
      <c r="AO108" s="1229"/>
      <c r="AP108" s="1229"/>
      <c r="AQ108" s="352">
        <f>AQ105/AQ107</f>
        <v>8.5</v>
      </c>
      <c r="AR108" s="352">
        <f>AR105/AR107</f>
        <v>6.5</v>
      </c>
      <c r="AT108" s="351"/>
    </row>
    <row r="109" spans="1:47" ht="19.5">
      <c r="AN109" s="1230" t="str">
        <f>TEXT('고용증대 상시근로자수-2017(장애인적용)'!A1,"yyyy")&amp;"년"</f>
        <v>2017년</v>
      </c>
      <c r="AO109" s="1230"/>
      <c r="AP109" s="1231"/>
      <c r="AQ109" s="350" t="str">
        <f>AQ4</f>
        <v>상시
근로자수</v>
      </c>
      <c r="AR109" s="362" t="str">
        <f>AR4</f>
        <v>청년
등
근로자수</v>
      </c>
    </row>
    <row r="110" spans="1:47">
      <c r="AN110" s="1232"/>
      <c r="AO110" s="1232"/>
      <c r="AP110" s="1233"/>
      <c r="AQ110" s="354">
        <f>'고용증대 상시근로자수-2017(장애인적용)'!BS110</f>
        <v>8.5</v>
      </c>
      <c r="AR110" s="354">
        <f>'고용증대 상시근로자수-2017(장애인적용)'!BT110</f>
        <v>6.5</v>
      </c>
    </row>
    <row r="111" spans="1:47">
      <c r="AQ111" s="347" t="b">
        <f>'고용증대 상시근로자수-2017(장애인적용)'!BS110=AQ110</f>
        <v>1</v>
      </c>
      <c r="AR111" s="308" t="b">
        <f>'고용증대 상시근로자수-2017(장애인적용)'!BT110=AR110</f>
        <v>1</v>
      </c>
    </row>
  </sheetData>
  <mergeCells count="23">
    <mergeCell ref="V3:X3"/>
    <mergeCell ref="A3:A4"/>
    <mergeCell ref="B3:B4"/>
    <mergeCell ref="C3:C4"/>
    <mergeCell ref="D3:D4"/>
    <mergeCell ref="E3:E4"/>
    <mergeCell ref="F3:F4"/>
    <mergeCell ref="G3:I3"/>
    <mergeCell ref="J3:L3"/>
    <mergeCell ref="M3:O3"/>
    <mergeCell ref="P3:R3"/>
    <mergeCell ref="S3:U3"/>
    <mergeCell ref="Y3:AA3"/>
    <mergeCell ref="AB3:AD3"/>
    <mergeCell ref="AE3:AG3"/>
    <mergeCell ref="AH3:AJ3"/>
    <mergeCell ref="AK3:AM3"/>
    <mergeCell ref="AQ3:AR3"/>
    <mergeCell ref="AS3:AU3"/>
    <mergeCell ref="AN107:AP107"/>
    <mergeCell ref="AN108:AP108"/>
    <mergeCell ref="AN109:AP110"/>
    <mergeCell ref="AN3:AP3"/>
  </mergeCells>
  <phoneticPr fontId="2" type="noConversion"/>
  <conditionalFormatting sqref="F5:F104">
    <cfRule type="cellIs" dxfId="533" priority="24" operator="equal">
      <formula>"남"</formula>
    </cfRule>
  </conditionalFormatting>
  <conditionalFormatting sqref="G5:G104">
    <cfRule type="cellIs" dxfId="532" priority="23" operator="equal">
      <formula>1</formula>
    </cfRule>
  </conditionalFormatting>
  <conditionalFormatting sqref="G5:G104">
    <cfRule type="cellIs" dxfId="531" priority="22" operator="equal">
      <formula>0</formula>
    </cfRule>
  </conditionalFormatting>
  <conditionalFormatting sqref="H5:H104">
    <cfRule type="cellIs" dxfId="530" priority="21" operator="equal">
      <formula>1</formula>
    </cfRule>
  </conditionalFormatting>
  <conditionalFormatting sqref="H5:H104">
    <cfRule type="cellIs" dxfId="529" priority="20" operator="lessThan">
      <formula>30</formula>
    </cfRule>
  </conditionalFormatting>
  <conditionalFormatting sqref="H5:H104">
    <cfRule type="cellIs" dxfId="528" priority="19" operator="between">
      <formula>30</formula>
      <formula>31</formula>
    </cfRule>
  </conditionalFormatting>
  <conditionalFormatting sqref="I5:I104">
    <cfRule type="cellIs" dxfId="527" priority="18" operator="equal">
      <formula>1</formula>
    </cfRule>
  </conditionalFormatting>
  <conditionalFormatting sqref="M5 P5 S5 V5 Y5 AB5 AE5 AH5 AK5 AN5 J5:J104">
    <cfRule type="cellIs" dxfId="526" priority="17" operator="equal">
      <formula>1</formula>
    </cfRule>
  </conditionalFormatting>
  <conditionalFormatting sqref="M5 P5 S5 V5 Y5 AB5 AE5 AH5 AK5 AN5 J5:J104">
    <cfRule type="cellIs" dxfId="525" priority="16" operator="equal">
      <formula>0</formula>
    </cfRule>
  </conditionalFormatting>
  <conditionalFormatting sqref="N5 Q5 T5 W5 Z5 AC5 AF5 AI5 AL5 AO5 K5:K104">
    <cfRule type="cellIs" dxfId="524" priority="15" operator="equal">
      <formula>1</formula>
    </cfRule>
  </conditionalFormatting>
  <conditionalFormatting sqref="N5 Q5 T5 W5 Z5 AC5 AF5 AI5 AL5 AO5 K5:K104">
    <cfRule type="cellIs" dxfId="523" priority="14" operator="lessThan">
      <formula>30</formula>
    </cfRule>
  </conditionalFormatting>
  <conditionalFormatting sqref="N5 Q5 T5 W5 Z5 AC5 AF5 AI5 AL5 AO5 K5:K104">
    <cfRule type="cellIs" dxfId="522" priority="13" operator="between">
      <formula>30</formula>
      <formula>31</formula>
    </cfRule>
  </conditionalFormatting>
  <conditionalFormatting sqref="O5 R5 U5 X5 AA5 AD5 AG5 AJ5 AM5 AP5 L5:L104">
    <cfRule type="cellIs" dxfId="521" priority="12" operator="equal">
      <formula>1</formula>
    </cfRule>
  </conditionalFormatting>
  <conditionalFormatting sqref="M6:M104 P6:P104 S6:S104 V6:V104 Y6:Y104 AB6:AB104 AE6:AE104 AH6:AH104 AK6:AK104 AN6:AN104">
    <cfRule type="cellIs" dxfId="520" priority="11" operator="equal">
      <formula>1</formula>
    </cfRule>
  </conditionalFormatting>
  <conditionalFormatting sqref="M6:M104 P6:P104 S6:S104 V6:V104 Y6:Y104 AB6:AB104 AE6:AE104 AH6:AH104 AK6:AK104 AN6:AN104">
    <cfRule type="cellIs" dxfId="519" priority="10" operator="equal">
      <formula>0</formula>
    </cfRule>
  </conditionalFormatting>
  <conditionalFormatting sqref="N6:N104 Q6:Q104 T6:T104 W6:W104 Z6:Z104 AC6:AC104 AF6:AF104 AI6:AI104 AL6:AL104 AO6:AO104">
    <cfRule type="cellIs" dxfId="518" priority="9" operator="equal">
      <formula>1</formula>
    </cfRule>
  </conditionalFormatting>
  <conditionalFormatting sqref="N6:N104 Q6:Q104 T6:T104 W6:W104 Z6:Z104 AC6:AC104 AF6:AF104 AI6:AI104 AL6:AL104 AO6:AO104">
    <cfRule type="cellIs" dxfId="517" priority="8" operator="lessThan">
      <formula>30</formula>
    </cfRule>
  </conditionalFormatting>
  <conditionalFormatting sqref="N6:N104 Q6:Q104 T6:T104 W6:W104 Z6:Z104 AC6:AC104 AF6:AF104 AI6:AI104 AL6:AL104 AO6:AO104">
    <cfRule type="cellIs" dxfId="516" priority="7" operator="between">
      <formula>30</formula>
      <formula>31</formula>
    </cfRule>
  </conditionalFormatting>
  <conditionalFormatting sqref="O6:O104 R6:R104 U6:U104 X6:X104 AA6:AA104 AD6:AD104 AG6:AG104 AJ6:AJ104 AM6:AM104 AP6:AP104">
    <cfRule type="cellIs" dxfId="515" priority="6" operator="equal">
      <formula>1</formula>
    </cfRule>
  </conditionalFormatting>
  <conditionalFormatting sqref="AQ5:AR104">
    <cfRule type="cellIs" dxfId="514" priority="3" operator="between">
      <formula>1</formula>
      <formula>11</formula>
    </cfRule>
    <cfRule type="cellIs" dxfId="513" priority="4" operator="equal">
      <formula>0</formula>
    </cfRule>
    <cfRule type="cellIs" dxfId="512" priority="5" operator="equal">
      <formula>12</formula>
    </cfRule>
  </conditionalFormatting>
  <conditionalFormatting sqref="AQ106:AU106">
    <cfRule type="cellIs" dxfId="511" priority="2" operator="equal">
      <formula>TRUE</formula>
    </cfRule>
  </conditionalFormatting>
  <conditionalFormatting sqref="AQ111:AR111">
    <cfRule type="cellIs" dxfId="510" priority="1" operator="equal">
      <formula>TRUE</formula>
    </cfRule>
  </conditionalFormatting>
  <pageMargins left="0.11811023622047245" right="0.11811023622047245" top="0.74803149606299213" bottom="0.74803149606299213" header="0.31496062992125984" footer="0.31496062992125984"/>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B17B-B2E5-4247-A56B-C6A24BA5E889}">
  <sheetPr>
    <tabColor rgb="FFFFFF00"/>
    <outlinePr summaryBelow="0" summaryRight="0"/>
    <pageSetUpPr autoPageBreaks="0" fitToPage="1"/>
  </sheetPr>
  <dimension ref="A1:CI139"/>
  <sheetViews>
    <sheetView showGridLines="0" workbookViewId="0">
      <pane xSplit="3" ySplit="4" topLeftCell="D5" activePane="bottomRight" state="frozen"/>
      <selection pane="topRight" activeCell="D1" sqref="D1"/>
      <selection pane="bottomLeft" activeCell="A5" sqref="A5"/>
      <selection pane="bottomRight" activeCell="V105" sqref="V105"/>
    </sheetView>
  </sheetViews>
  <sheetFormatPr defaultRowHeight="12.75" customHeight="1"/>
  <cols>
    <col min="1" max="1" width="3" style="22" customWidth="1"/>
    <col min="2" max="2" width="7.5" style="22"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19" width="7.5" style="22" bestFit="1" customWidth="1"/>
    <col min="20" max="20" width="9.5" style="22" bestFit="1" customWidth="1"/>
    <col min="21"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6" width="9" style="22"/>
    <col min="77" max="77" width="11.5" style="22" bestFit="1" customWidth="1"/>
    <col min="78" max="78" width="12.25" style="22" customWidth="1"/>
    <col min="79" max="79" width="11.375" style="22" customWidth="1"/>
    <col min="80" max="80" width="12.125" style="22" customWidth="1"/>
    <col min="81" max="81" width="7.375" style="22" customWidth="1"/>
    <col min="82" max="83" width="10.375" style="22" customWidth="1"/>
    <col min="84" max="84" width="12.75" style="22" customWidth="1"/>
    <col min="85" max="85" width="10.375" style="22" customWidth="1"/>
    <col min="86" max="86" width="11.625" style="22" customWidth="1"/>
    <col min="87" max="87" width="10.375" style="22" customWidth="1"/>
    <col min="88" max="16384" width="9" style="22"/>
  </cols>
  <sheetData>
    <row r="1" spans="1:87" ht="20.25">
      <c r="A1" s="14">
        <v>43465</v>
      </c>
      <c r="B1" s="14"/>
      <c r="C1" s="14"/>
      <c r="D1" s="14"/>
      <c r="E1" s="14"/>
      <c r="F1" s="14"/>
      <c r="G1" s="14"/>
      <c r="H1" s="14"/>
      <c r="I1" s="14"/>
      <c r="J1" s="2" t="s">
        <v>23</v>
      </c>
      <c r="K1" s="2"/>
      <c r="L1" s="2"/>
      <c r="M1" s="2"/>
      <c r="N1" s="2"/>
      <c r="O1" s="2"/>
      <c r="P1" s="2"/>
      <c r="Q1" s="812" t="s">
        <v>266</v>
      </c>
      <c r="R1" s="812"/>
      <c r="S1" s="14"/>
      <c r="T1" s="2"/>
      <c r="U1" s="2"/>
      <c r="V1" s="2" t="s">
        <v>67</v>
      </c>
      <c r="W1" s="813"/>
      <c r="X1" s="813"/>
      <c r="Y1" s="813"/>
      <c r="Z1" s="813"/>
      <c r="AA1" s="813"/>
      <c r="AB1" s="813"/>
      <c r="AC1" s="813"/>
      <c r="AD1" s="813"/>
      <c r="AE1" s="813"/>
      <c r="AF1" s="50"/>
      <c r="AG1" s="50"/>
      <c r="AH1" s="50"/>
      <c r="AI1" s="2"/>
      <c r="AJ1" s="2"/>
      <c r="AK1" s="50"/>
      <c r="AL1" s="50"/>
      <c r="AM1" s="10"/>
      <c r="AN1" s="10"/>
      <c r="AO1" s="50"/>
      <c r="AP1" s="50"/>
      <c r="AQ1" s="2"/>
      <c r="AR1" s="2"/>
      <c r="AS1" s="50"/>
      <c r="AT1" s="50"/>
      <c r="AU1" s="2"/>
      <c r="AV1" s="2"/>
      <c r="AW1" s="50"/>
      <c r="AX1" s="50"/>
      <c r="BA1" s="50"/>
      <c r="BB1" s="50"/>
      <c r="BC1" s="2"/>
      <c r="BD1" s="2"/>
      <c r="BE1" s="50"/>
      <c r="BF1" s="50"/>
      <c r="BG1" s="2"/>
      <c r="BH1" s="2"/>
      <c r="BI1" s="50"/>
      <c r="BJ1" s="50"/>
      <c r="BK1" s="2"/>
      <c r="BL1" s="2"/>
      <c r="BM1" s="50"/>
      <c r="BN1" s="50"/>
      <c r="BO1" s="2"/>
      <c r="BP1" s="2"/>
      <c r="BQ1" s="50"/>
      <c r="BR1" s="50"/>
      <c r="BS1" s="2"/>
      <c r="BT1" s="2"/>
      <c r="BZ1" s="266" t="s">
        <v>643</v>
      </c>
    </row>
    <row r="2" spans="1:87" ht="12.95" customHeight="1" thickBot="1">
      <c r="D2" s="22"/>
      <c r="E2" s="22"/>
      <c r="F2" s="22"/>
      <c r="G2" s="22"/>
      <c r="O2" s="814" t="s">
        <v>66</v>
      </c>
      <c r="P2" s="814"/>
      <c r="Q2" s="815" t="s">
        <v>258</v>
      </c>
      <c r="R2" s="815"/>
      <c r="T2" s="1"/>
      <c r="U2" s="1"/>
      <c r="V2" s="1"/>
      <c r="BZ2" s="4" t="s">
        <v>644</v>
      </c>
    </row>
    <row r="3" spans="1:87" ht="12.95" customHeight="1" thickTop="1" thickBot="1">
      <c r="D3" s="22"/>
      <c r="E3" s="22" t="s">
        <v>82</v>
      </c>
      <c r="F3" s="22"/>
      <c r="G3" s="22"/>
      <c r="I3" s="22">
        <f>COUNTA(C5:C12)</f>
        <v>8</v>
      </c>
      <c r="J3" s="4" t="s">
        <v>27</v>
      </c>
      <c r="K3" s="4"/>
      <c r="L3" s="4"/>
      <c r="M3" s="4"/>
      <c r="N3" s="4"/>
      <c r="O3" s="816" t="s">
        <v>65</v>
      </c>
      <c r="P3" s="817"/>
      <c r="Q3" s="815" t="s">
        <v>259</v>
      </c>
      <c r="R3" s="815"/>
      <c r="S3" s="40" t="s">
        <v>344</v>
      </c>
      <c r="T3" s="39"/>
      <c r="U3" s="39"/>
      <c r="V3" s="39"/>
      <c r="W3" s="119">
        <f>EOMONTH(A1,-11)</f>
        <v>43131</v>
      </c>
      <c r="X3" s="120"/>
      <c r="Y3" s="120"/>
      <c r="Z3" s="121"/>
      <c r="AA3" s="119">
        <f>EOMONTH($A$1,-10)</f>
        <v>43159</v>
      </c>
      <c r="AB3" s="120"/>
      <c r="AC3" s="120"/>
      <c r="AD3" s="121"/>
      <c r="AE3" s="119">
        <f>EOMONTH($A$1,-9)</f>
        <v>43190</v>
      </c>
      <c r="AF3" s="120"/>
      <c r="AG3" s="120"/>
      <c r="AH3" s="121"/>
      <c r="AI3" s="119">
        <f>EOMONTH($A$1,-8)</f>
        <v>43220</v>
      </c>
      <c r="AJ3" s="120"/>
      <c r="AK3" s="120"/>
      <c r="AL3" s="121"/>
      <c r="AM3" s="119">
        <f>EOMONTH($A$1,-7)</f>
        <v>43251</v>
      </c>
      <c r="AN3" s="120"/>
      <c r="AO3" s="120"/>
      <c r="AP3" s="121"/>
      <c r="AQ3" s="119">
        <f>EOMONTH($A$1,-6)</f>
        <v>43281</v>
      </c>
      <c r="AR3" s="120"/>
      <c r="AS3" s="120"/>
      <c r="AT3" s="121"/>
      <c r="AU3" s="119">
        <f>EOMONTH($A$1,-5)</f>
        <v>43312</v>
      </c>
      <c r="AV3" s="120"/>
      <c r="AW3" s="120"/>
      <c r="AX3" s="121"/>
      <c r="AY3" s="119">
        <f>EOMONTH($A$1,-4)</f>
        <v>43343</v>
      </c>
      <c r="AZ3" s="120"/>
      <c r="BA3" s="120"/>
      <c r="BB3" s="121"/>
      <c r="BC3" s="119">
        <f>EOMONTH($A$1,-3)</f>
        <v>43373</v>
      </c>
      <c r="BD3" s="120"/>
      <c r="BE3" s="120"/>
      <c r="BF3" s="121"/>
      <c r="BG3" s="119">
        <f>EOMONTH($A$1,-2)</f>
        <v>43404</v>
      </c>
      <c r="BH3" s="120"/>
      <c r="BI3" s="120"/>
      <c r="BJ3" s="121"/>
      <c r="BK3" s="119">
        <f>EOMONTH($A$1,-1)</f>
        <v>43434</v>
      </c>
      <c r="BL3" s="120"/>
      <c r="BM3" s="120"/>
      <c r="BN3" s="121"/>
      <c r="BO3" s="119">
        <f>EOMONTH($A$1,0)</f>
        <v>43465</v>
      </c>
      <c r="BP3" s="120"/>
      <c r="BQ3" s="120"/>
      <c r="BR3" s="121"/>
      <c r="BS3" s="3"/>
      <c r="BT3" s="3"/>
      <c r="BU3" s="58" t="s">
        <v>24</v>
      </c>
      <c r="BZ3" s="267" t="s">
        <v>645</v>
      </c>
      <c r="CF3" s="266" t="s">
        <v>649</v>
      </c>
    </row>
    <row r="4" spans="1:87" ht="36" customHeight="1" thickBot="1">
      <c r="A4" s="5" t="s">
        <v>22</v>
      </c>
      <c r="B4" s="7" t="s">
        <v>21</v>
      </c>
      <c r="C4" s="144" t="s">
        <v>20</v>
      </c>
      <c r="D4" s="145" t="s">
        <v>262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2018.01.31현재 나이</v>
      </c>
      <c r="Y4" s="61" t="str">
        <f>TEXT(W3,"yyyy.mm.dd")&amp;"현재 군복무 차감 나이"</f>
        <v>2018.01.31현재 군복무 차감 나이</v>
      </c>
      <c r="Z4" s="64" t="s">
        <v>472</v>
      </c>
      <c r="AA4" s="62" t="s">
        <v>71</v>
      </c>
      <c r="AB4" s="61" t="str">
        <f>TEXT(AA3,"yyyy.mm.dd")&amp;"현재 나이"</f>
        <v>2018.02.28현재 나이</v>
      </c>
      <c r="AC4" s="61" t="str">
        <f>TEXT(AA3,"yyyy.mm.dd")&amp;"현재 군복무 차감 나이"</f>
        <v>2018.02.28현재 군복무 차감 나이</v>
      </c>
      <c r="AD4" s="64" t="s">
        <v>472</v>
      </c>
      <c r="AE4" s="62" t="s">
        <v>72</v>
      </c>
      <c r="AF4" s="61" t="str">
        <f>TEXT(AE3,"yyyy.mm.dd")&amp;"현재 나이"</f>
        <v>2018.03.31현재 나이</v>
      </c>
      <c r="AG4" s="61" t="str">
        <f>TEXT(AE3,"yyyy.mm.dd")&amp;"현재 군복무 차감 나이"</f>
        <v>2018.03.31현재 군복무 차감 나이</v>
      </c>
      <c r="AH4" s="64" t="s">
        <v>472</v>
      </c>
      <c r="AI4" s="62" t="s">
        <v>73</v>
      </c>
      <c r="AJ4" s="61" t="str">
        <f>TEXT(AI3,"yyyy.mm.dd")&amp;"현재 나이"</f>
        <v>2018.04.30현재 나이</v>
      </c>
      <c r="AK4" s="61" t="str">
        <f>TEXT(AI3,"yyyy.mm.dd")&amp;"현재 군복무 차감 나이"</f>
        <v>2018.04.30현재 군복무 차감 나이</v>
      </c>
      <c r="AL4" s="64" t="s">
        <v>472</v>
      </c>
      <c r="AM4" s="62" t="s">
        <v>74</v>
      </c>
      <c r="AN4" s="61" t="str">
        <f>TEXT(AM3,"yyyy.mm.dd")&amp;"현재 나이"</f>
        <v>2018.05.31현재 나이</v>
      </c>
      <c r="AO4" s="61" t="str">
        <f>TEXT(AM3,"yyyy.mm.dd")&amp;"현재 군복무 차감 나이"</f>
        <v>2018.05.31현재 군복무 차감 나이</v>
      </c>
      <c r="AP4" s="64" t="s">
        <v>472</v>
      </c>
      <c r="AQ4" s="62" t="s">
        <v>75</v>
      </c>
      <c r="AR4" s="61" t="str">
        <f>TEXT(AQ3,"yyyy.mm.dd")&amp;"현재 나이"</f>
        <v>2018.06.30현재 나이</v>
      </c>
      <c r="AS4" s="61" t="str">
        <f>TEXT(AQ3,"yyyy.mm.dd")&amp;"현재 군복무 차감 나이"</f>
        <v>2018.06.30현재 군복무 차감 나이</v>
      </c>
      <c r="AT4" s="64" t="s">
        <v>472</v>
      </c>
      <c r="AU4" s="62" t="s">
        <v>76</v>
      </c>
      <c r="AV4" s="61" t="str">
        <f>TEXT(AU3,"yyyy.mm.dd")&amp;"현재 나이"</f>
        <v>2018.07.31현재 나이</v>
      </c>
      <c r="AW4" s="61" t="str">
        <f>TEXT(AU3,"yyyy.mm.dd")&amp;"현재 군복무 차감 나이"</f>
        <v>2018.07.31현재 군복무 차감 나이</v>
      </c>
      <c r="AX4" s="64" t="s">
        <v>472</v>
      </c>
      <c r="AY4" s="62" t="s">
        <v>77</v>
      </c>
      <c r="AZ4" s="61" t="str">
        <f>TEXT(AY3,"yyyy.mm.dd")&amp;"현재 나이"</f>
        <v>2018.08.31현재 나이</v>
      </c>
      <c r="BA4" s="61" t="str">
        <f>TEXT(AY3,"yyyy.mm.dd")&amp;"현재 군복무 차감 나이"</f>
        <v>2018.08.31현재 군복무 차감 나이</v>
      </c>
      <c r="BB4" s="64" t="s">
        <v>472</v>
      </c>
      <c r="BC4" s="62" t="s">
        <v>78</v>
      </c>
      <c r="BD4" s="61" t="str">
        <f>TEXT(BC3,"yyyy.mm.dd")&amp;"현재 나이"</f>
        <v>2018.09.30현재 나이</v>
      </c>
      <c r="BE4" s="61" t="str">
        <f>TEXT(BC3,"yyyy.mm.dd")&amp;"현재 군복무 차감 나이"</f>
        <v>2018.09.30현재 군복무 차감 나이</v>
      </c>
      <c r="BF4" s="64" t="s">
        <v>472</v>
      </c>
      <c r="BG4" s="62" t="s">
        <v>79</v>
      </c>
      <c r="BH4" s="61" t="str">
        <f>TEXT(BG3,"yyyy.mm.dd")&amp;"현재 나이"</f>
        <v>2018.10.31현재 나이</v>
      </c>
      <c r="BI4" s="61" t="str">
        <f>TEXT(BG3,"yyyy.mm.dd")&amp;"현재 군복무 차감 나이"</f>
        <v>2018.10.31현재 군복무 차감 나이</v>
      </c>
      <c r="BJ4" s="64" t="s">
        <v>472</v>
      </c>
      <c r="BK4" s="62" t="s">
        <v>80</v>
      </c>
      <c r="BL4" s="61" t="str">
        <f>TEXT(BK3,"yyyy.mm.dd")&amp;"현재 나이"</f>
        <v>2018.11.30현재 나이</v>
      </c>
      <c r="BM4" s="61" t="str">
        <f>TEXT(BK3,"yyyy.mm.dd")&amp;"현재 군복무 차감 나이"</f>
        <v>2018.11.30현재 군복무 차감 나이</v>
      </c>
      <c r="BN4" s="64" t="s">
        <v>472</v>
      </c>
      <c r="BO4" s="62" t="s">
        <v>81</v>
      </c>
      <c r="BP4" s="61" t="str">
        <f>TEXT(BO3,"yyyy.mm.dd")&amp;"현재 나이"</f>
        <v>2018.12.31현재 나이</v>
      </c>
      <c r="BQ4" s="61" t="str">
        <f>TEXT(BO3,"yyyy.mm.dd")&amp;"현재 군복무 차감 나이"</f>
        <v>2018.12.31현재 군복무 차감 나이</v>
      </c>
      <c r="BR4" s="64" t="s">
        <v>472</v>
      </c>
      <c r="BS4" s="55" t="s">
        <v>343</v>
      </c>
      <c r="BT4" s="56" t="s">
        <v>342</v>
      </c>
      <c r="BU4" s="19" t="s">
        <v>25</v>
      </c>
      <c r="BV4" s="20" t="s">
        <v>56</v>
      </c>
      <c r="BW4" s="4"/>
      <c r="BY4" s="4"/>
      <c r="BZ4" s="269" t="s">
        <v>678</v>
      </c>
      <c r="CA4" s="269" t="s">
        <v>679</v>
      </c>
      <c r="CB4" s="269" t="s">
        <v>680</v>
      </c>
      <c r="CC4" s="268" t="s">
        <v>646</v>
      </c>
      <c r="CD4" s="268" t="s">
        <v>647</v>
      </c>
      <c r="CE4" s="268" t="s">
        <v>650</v>
      </c>
      <c r="CF4" s="268" t="s">
        <v>130</v>
      </c>
      <c r="CG4" s="269" t="s">
        <v>131</v>
      </c>
      <c r="CH4" s="268" t="s">
        <v>648</v>
      </c>
      <c r="CI4" s="268" t="s">
        <v>24</v>
      </c>
    </row>
    <row r="5" spans="1:87" ht="16.5" customHeight="1">
      <c r="A5" s="23">
        <v>1</v>
      </c>
      <c r="B5" s="142"/>
      <c r="C5" s="92" t="s">
        <v>696</v>
      </c>
      <c r="D5" s="93">
        <v>9102192123458</v>
      </c>
      <c r="E5" s="156">
        <f>IF($D5="","",IF(OR(MID(D5,LEN(CLEAN(D5))-6,1)&lt;="2",MID(D5,LEN(CLEAN(D5))-6,1)="5",MID(D5,LEN(CLEAN(D5))-6,1)="6"),DATE(MID(D5,1,2),MID(D5,3,2),MID(D5,5,2)),CHOOSE(14-LEN(CLEAN(D5)),DATE(MID(D5,1,2)+100,MID(D5,3,2),MID(D5,5,2)),DATE(MID(D5,1,1)+100,MID(D5,2,2),MID(D5,4,2)),DATE(2000,MID(D5,1,2),MID(D5,3,2)),DATE(2000,MID(D5,1,1),MID(D5,2,2)))))</f>
        <v>33288</v>
      </c>
      <c r="F5" s="30">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31" t="str">
        <f>IF(D5="","",IF(INT(RIGHT(D5,1))=F5,"OK","주민오류"))</f>
        <v>OK</v>
      </c>
      <c r="H5" s="147" t="str">
        <f>IF(D5="","",CHOOSE(14-LEN(CLEAN(D5)),CHOOSE(MID(D5,7,1),"남","여","남","여","남","여","남","여","남","여"),CHOOSE(MID(D5,6,1),"남","여","남","여","남","여","남","여","남","여"),CHOOSE(MID(D5,5,1),"남","여","남","여","남","여","남","여","남","여"),CHOOSE(MID(D5,4,1),"남","여","남","여","남","여","남","여","남","여"),CHOOSE(MID(D5,3,1),"남","여","남","여","남","여","남","여","남","여")))</f>
        <v>여</v>
      </c>
      <c r="I5" s="148">
        <v>41548</v>
      </c>
      <c r="J5" s="149"/>
      <c r="K5" s="33">
        <f>IF($D5="","",DATEDIF(IF(OR(MID(D5,LEN(CLEAN(D5))-6,1)&lt;="2",MID(D5,LEN(CLEAN(D5))-6,1)="5",MID(D5,LEN(CLEAN(D5))-6,1)="6"),DATE(MID(D5,1,2),MID(D5,3,2),MID(D5,5,2)),CHOOSE(14-LEN(CLEAN(D5)), DATE(MID(D5,1,2)+100,MID(D5,3,2),MID(D5,5,2)), DATE(MID(D5,1,1)+100,MID(D5,2,2),MID(D5,4,2)),DATE(2000,MID(D5,1,2),MID(D5,3,2)),DATE(2000,MID(D5,1,1),MID(D5,2,2)))),I5,"y"))</f>
        <v>22</v>
      </c>
      <c r="L5" s="33">
        <f t="shared" ref="L5:L12" si="0">IF(P5="",0,DATEDIF(O5,P5+1,"Y")&amp;"년 "&amp;DATEDIF(O5,P5+1,"YM")&amp;"월 "&amp;IF(OR(AND(TEXT(O5,"dd")="01",TEXT(EOMONTH(P5,0),"dd")=TEXT(P5,"dd")),TEXT(TEXT(P5,"dd")+1,"dd")=TEXT(O5,"dd")),"",DATEDIF(O5,P5,"MD")+1&amp;"일"))</f>
        <v>0</v>
      </c>
      <c r="M5" s="35" t="str">
        <f>IF(D5="","",TEXT(DATE(YEAR(I5-E5),MONTH(I5-E5),DAY(I5-E5))-DATE(YEAR(P5-O5),MONTH(P5-O5),DAY(P5-O5)),"yy년")&amp;VALUE(TEXT(DATE(YEAR(I5-E5),MONTH(I5-E5),DAY(I5-E5))-DATE(YEAR(P5-O5),MONTH(P5-O5),DAY(P5-O5)),"mm")-1)&amp;TEXT(DATE(YEAR(I5-E5),MONTH(I5-E5),DAY(I5-E5))-DATE(YEAR(P5-O5),MONTH(P5-O5),DAY(P5-O5)),"월dd일"))</f>
        <v>22년7월12일</v>
      </c>
      <c r="N5" s="108"/>
      <c r="O5" s="176"/>
      <c r="P5" s="177"/>
      <c r="Q5" s="201" t="s">
        <v>345</v>
      </c>
      <c r="R5" s="202" t="s">
        <v>345</v>
      </c>
      <c r="S5" s="203"/>
      <c r="T5" s="122" t="s">
        <v>160</v>
      </c>
      <c r="U5" s="204" t="s">
        <v>345</v>
      </c>
      <c r="V5" s="205" t="s">
        <v>345</v>
      </c>
      <c r="W5" s="63">
        <f>IF($D5="",0,IF(AND((W$3&gt;=$I5),OR((W$3&lt;=$J5),($J5=""),($J5=0)),$T5="부",$U5="부",$V5="부"),1,0))</f>
        <v>1</v>
      </c>
      <c r="X5" s="53">
        <f>IF($D5="",0,DATEDIF(IF(OR(MID($D5,LEN(CLEAN($D5))-6,1)&lt;="2",MID($D5,LEN(CLEAN($D5))-6,1)="5",MID($D5,LEN(CLEAN($D5))-6,1)="6"),DATE(MID($D5,1,2),MID($D5,3,2),MID($D5,5,2)),CHOOSE(14-LEN(CLEAN($D5)), DATE(MID($D5,1,2)+100,MID($D5,3,2),MID($D5,5,2)), DATE(MID($D5,1,1)+100,MID($D5,2,2),MID($D5,4,2)),DATE(2000,MID($D5,1,2),MID($D5,3,2)),DATE(2000,MID($D5,1,1),MID($D5,2,2)))),W$3,"y"))</f>
        <v>26</v>
      </c>
      <c r="Y5" s="54" t="str">
        <f>IF($D5="","",TEXT(DATE(YEAR(W$3-$E5),MONTH(W$3-$E5),DAY(W$3-$E5))-DATE(YEAR($P5-$O5),MONTH($P5-$O5),DAY($P5-$O5)),"yy년")&amp;VALUE(TEXT(DATE(YEAR(W$3-$E5),MONTH(W$3-$E5),DAY(W$3-$E5))-DATE(YEAR($P5-$O5),MONTH($P5-$O5),DAY($P5-$O5)),"mm")-1)&amp;TEXT(DATE(YEAR(W$3-$E5),MONTH(W$3-$E5),DAY(W$3-$E5))-DATE(YEAR($P5-$O5),MONTH($P5-$O5),DAY($P5-$O5)),"월dd일"))</f>
        <v>26년11월12일</v>
      </c>
      <c r="Z5" s="85">
        <f>IF($D5="",0,IF(OR(AND(W5=1,OR($Q5="여",$R5="여")),AND(W5=1,AND(X5&gt;=15,X5&lt;=29))),1,0))</f>
        <v>1</v>
      </c>
      <c r="AA5" s="63">
        <f>IF($D5="",0,IF(AND((AA$3&gt;=$I5),OR((AA$3&lt;=$J5),($J5=""),($J5=0)),$T5="부",$U5="부",$V5="부"),1,0))</f>
        <v>1</v>
      </c>
      <c r="AB5" s="53">
        <f>IF($D5="",0,DATEDIF(IF(OR(MID($D5,LEN(CLEAN($D5))-6,1)&lt;="2",MID($D5,LEN(CLEAN($D5))-6,1)="5",MID($D5,LEN(CLEAN($D5))-6,1)="6"),DATE(MID($D5,1,2),MID($D5,3,2),MID($D5,5,2)),CHOOSE(14-LEN(CLEAN($D5)), DATE(MID($D5,1,2)+100,MID($D5,3,2),MID($D5,5,2)), DATE(MID($D5,1,1)+100,MID($D5,2,2),MID($D5,4,2)),DATE(2000,MID($D5,1,2),MID($D5,3,2)),DATE(2000,MID($D5,1,1),MID($D5,2,2)))),AA$3,"y"))</f>
        <v>27</v>
      </c>
      <c r="AC5" s="54" t="str">
        <f>IF($D5="","",TEXT(DATE(YEAR(AA$3-$E5),MONTH(AA$3-$E5),DAY(AA$3-$E5))-DATE(YEAR($P5-$O5),MONTH($P5-$O5),DAY($P5-$O5)),"yy년")&amp;VALUE(TEXT(DATE(YEAR(AA$3-$E5),MONTH(AA$3-$E5),DAY(AA$3-$E5))-DATE(YEAR($P5-$O5),MONTH($P5-$O5),DAY($P5-$O5)),"mm")-1)&amp;TEXT(DATE(YEAR(AA$3-$E5),MONTH(AA$3-$E5),DAY(AA$3-$E5))-DATE(YEAR($P5-$O5),MONTH($P5-$O5),DAY($P5-$O5)),"월dd일"))</f>
        <v>27년0월09일</v>
      </c>
      <c r="AD5" s="85">
        <f>IF($D5="",0,IF(OR(AND(AA5=1,OR($Q5="여",$R5="여")),AND(AA5=1,AND(AB5&gt;=15,AB5&lt;=29))),1,0))</f>
        <v>1</v>
      </c>
      <c r="AE5" s="63">
        <f>IF($D5="",0,IF(AND((AE$3&gt;=$I5),OR((AE$3&lt;=$J5),($J5=""),($J5=0)),$T5="부",$U5="부",$V5="부"),1,0))</f>
        <v>1</v>
      </c>
      <c r="AF5" s="53">
        <f>IF($D5="",0,DATEDIF(IF(OR(MID($D5,LEN(CLEAN($D5))-6,1)&lt;="2",MID($D5,LEN(CLEAN($D5))-6,1)="5",MID($D5,LEN(CLEAN($D5))-6,1)="6"),DATE(MID($D5,1,2),MID($D5,3,2),MID($D5,5,2)),CHOOSE(14-LEN(CLEAN($D5)), DATE(MID($D5,1,2)+100,MID($D5,3,2),MID($D5,5,2)), DATE(MID($D5,1,1)+100,MID($D5,2,2),MID($D5,4,2)),DATE(2000,MID($D5,1,2),MID($D5,3,2)),DATE(2000,MID($D5,1,1),MID($D5,2,2)))),AE$3,"y"))</f>
        <v>27</v>
      </c>
      <c r="AG5" s="54" t="str">
        <f>IF($D5="","",TEXT(DATE(YEAR(AE$3-$E5),MONTH(AE$3-$E5),DAY(AE$3-$E5))-DATE(YEAR($P5-$O5),MONTH($P5-$O5),DAY($P5-$O5)),"yy년")&amp;VALUE(TEXT(DATE(YEAR(AE$3-$E5),MONTH(AE$3-$E5),DAY(AE$3-$E5))-DATE(YEAR($P5-$O5),MONTH($P5-$O5),DAY($P5-$O5)),"mm")-1)&amp;TEXT(DATE(YEAR(AE$3-$E5),MONTH(AE$3-$E5),DAY(AE$3-$E5))-DATE(YEAR($P5-$O5),MONTH($P5-$O5),DAY($P5-$O5)),"월dd일"))</f>
        <v>27년1월09일</v>
      </c>
      <c r="AH5" s="85">
        <f>IF($D5="",0,IF(OR(AND(AE5=1,OR($Q5="여",$R5="여")),AND(AE5=1,AND(AF5&gt;=15,AF5&lt;=29))),1,0))</f>
        <v>1</v>
      </c>
      <c r="AI5" s="63">
        <f>IF($D5="",0,IF(AND((AI$3&gt;=$I5),OR((AI$3&lt;=$J5),($J5=""),($J5=0)),$T5="부",$U5="부",$V5="부"),1,0))</f>
        <v>1</v>
      </c>
      <c r="AJ5" s="53">
        <f>IF($D5="",0,DATEDIF(IF(OR(MID($D5,LEN(CLEAN($D5))-6,1)&lt;="2",MID($D5,LEN(CLEAN($D5))-6,1)="5",MID($D5,LEN(CLEAN($D5))-6,1)="6"),DATE(MID($D5,1,2),MID($D5,3,2),MID($D5,5,2)),CHOOSE(14-LEN(CLEAN($D5)), DATE(MID($D5,1,2)+100,MID($D5,3,2),MID($D5,5,2)), DATE(MID($D5,1,1)+100,MID($D5,2,2),MID($D5,4,2)),DATE(2000,MID($D5,1,2),MID($D5,3,2)),DATE(2000,MID($D5,1,1),MID($D5,2,2)))),AI$3,"y"))</f>
        <v>27</v>
      </c>
      <c r="AK5" s="54" t="str">
        <f>IF($D5="","",TEXT(DATE(YEAR(AI$3-$E5),MONTH(AI$3-$E5),DAY(AI$3-$E5))-DATE(YEAR($P5-$O5),MONTH($P5-$O5),DAY($P5-$O5)),"yy년")&amp;VALUE(TEXT(DATE(YEAR(AI$3-$E5),MONTH(AI$3-$E5),DAY(AI$3-$E5))-DATE(YEAR($P5-$O5),MONTH($P5-$O5),DAY($P5-$O5)),"mm")-1)&amp;TEXT(DATE(YEAR(AI$3-$E5),MONTH(AI$3-$E5),DAY(AI$3-$E5))-DATE(YEAR($P5-$O5),MONTH($P5-$O5),DAY($P5-$O5)),"월dd일"))</f>
        <v>27년2월11일</v>
      </c>
      <c r="AL5" s="85">
        <f>IF($D5="",0,IF(OR(AND(AI5=1,OR($Q5="여",$R5="여")),AND(AI5=1,AND(AJ5&gt;=15,AJ5&lt;=29))),1,0))</f>
        <v>1</v>
      </c>
      <c r="AM5" s="63">
        <f>IF($D5="",0,IF(AND((AM$3&gt;=$I5),OR((AM$3&lt;=$J5),($J5=""),($J5=0)),$T5="부",$U5="부",$V5="부"),1,0))</f>
        <v>1</v>
      </c>
      <c r="AN5" s="53">
        <f>IF($D5="",0,DATEDIF(IF(OR(MID($D5,LEN(CLEAN($D5))-6,1)&lt;="2",MID($D5,LEN(CLEAN($D5))-6,1)="5",MID($D5,LEN(CLEAN($D5))-6,1)="6"),DATE(MID($D5,1,2),MID($D5,3,2),MID($D5,5,2)),CHOOSE(14-LEN(CLEAN($D5)), DATE(MID($D5,1,2)+100,MID($D5,3,2),MID($D5,5,2)), DATE(MID($D5,1,1)+100,MID($D5,2,2),MID($D5,4,2)),DATE(2000,MID($D5,1,2),MID($D5,3,2)),DATE(2000,MID($D5,1,1),MID($D5,2,2)))),AM$3,"y"))</f>
        <v>27</v>
      </c>
      <c r="AO5" s="54" t="str">
        <f>IF($D5="","",TEXT(DATE(YEAR(AM$3-$E5),MONTH(AM$3-$E5),DAY(AM$3-$E5))-DATE(YEAR($P5-$O5),MONTH($P5-$O5),DAY($P5-$O5)),"yy년")&amp;VALUE(TEXT(DATE(YEAR(AM$3-$E5),MONTH(AM$3-$E5),DAY(AM$3-$E5))-DATE(YEAR($P5-$O5),MONTH($P5-$O5),DAY($P5-$O5)),"mm")-1)&amp;TEXT(DATE(YEAR(AM$3-$E5),MONTH(AM$3-$E5),DAY(AM$3-$E5))-DATE(YEAR($P5-$O5),MONTH($P5-$O5),DAY($P5-$O5)),"월dd일"))</f>
        <v>27년3월11일</v>
      </c>
      <c r="AP5" s="85">
        <f>IF($D5="",0,IF(OR(AND(AM5=1,OR($Q5="여",$R5="여")),AND(AM5=1,AND(AN5&gt;=15,AN5&lt;=29))),1,0))</f>
        <v>1</v>
      </c>
      <c r="AQ5" s="63">
        <f>IF($D5="",0,IF(AND((AQ$3&gt;=$I5),OR((AQ$3&lt;=$J5),($J5=""),($J5=0)),$T5="부",$U5="부",$V5="부"),1,0))</f>
        <v>1</v>
      </c>
      <c r="AR5" s="53">
        <f>IF($D5="",0,DATEDIF(IF(OR(MID($D5,LEN(CLEAN($D5))-6,1)&lt;="2",MID($D5,LEN(CLEAN($D5))-6,1)="5",MID($D5,LEN(CLEAN($D5))-6,1)="6"),DATE(MID($D5,1,2),MID($D5,3,2),MID($D5,5,2)),CHOOSE(14-LEN(CLEAN($D5)), DATE(MID($D5,1,2)+100,MID($D5,3,2),MID($D5,5,2)), DATE(MID($D5,1,1)+100,MID($D5,2,2),MID($D5,4,2)),DATE(2000,MID($D5,1,2),MID($D5,3,2)),DATE(2000,MID($D5,1,1),MID($D5,2,2)))),AQ$3,"y"))</f>
        <v>27</v>
      </c>
      <c r="AS5" s="54" t="str">
        <f>IF($D5="","",TEXT(DATE(YEAR(AQ$3-$E5),MONTH(AQ$3-$E5),DAY(AQ$3-$E5))-DATE(YEAR($P5-$O5),MONTH($P5-$O5),DAY($P5-$O5)),"yy년")&amp;VALUE(TEXT(DATE(YEAR(AQ$3-$E5),MONTH(AQ$3-$E5),DAY(AQ$3-$E5))-DATE(YEAR($P5-$O5),MONTH($P5-$O5),DAY($P5-$O5)),"mm")-1)&amp;TEXT(DATE(YEAR(AQ$3-$E5),MONTH(AQ$3-$E5),DAY(AQ$3-$E5))-DATE(YEAR($P5-$O5),MONTH($P5-$O5),DAY($P5-$O5)),"월dd일"))</f>
        <v>27년4월11일</v>
      </c>
      <c r="AT5" s="85">
        <f>IF($D5="",0,IF(OR(AND(AQ5=1,OR($Q5="여",$R5="여")),AND(AQ5=1,AND(AR5&gt;=15,AR5&lt;=29))),1,0))</f>
        <v>1</v>
      </c>
      <c r="AU5" s="63">
        <f>IF($D5="",0,IF(AND((AU$3&gt;=$I5),OR((AU$3&lt;=$J5),($J5=""),($J5=0)),$T5="부",$U5="부",$V5="부"),1,0))</f>
        <v>1</v>
      </c>
      <c r="AV5" s="53">
        <f>IF($D5="",0,DATEDIF(IF(OR(MID($D5,LEN(CLEAN($D5))-6,1)&lt;="2",MID($D5,LEN(CLEAN($D5))-6,1)="5",MID($D5,LEN(CLEAN($D5))-6,1)="6"),DATE(MID($D5,1,2),MID($D5,3,2),MID($D5,5,2)),CHOOSE(14-LEN(CLEAN($D5)), DATE(MID($D5,1,2)+100,MID($D5,3,2),MID($D5,5,2)), DATE(MID($D5,1,1)+100,MID($D5,2,2),MID($D5,4,2)),DATE(2000,MID($D5,1,2),MID($D5,3,2)),DATE(2000,MID($D5,1,1),MID($D5,2,2)))),AU$3,"y"))</f>
        <v>27</v>
      </c>
      <c r="AW5" s="54" t="str">
        <f>IF($D5="","",TEXT(DATE(YEAR(AU$3-$E5),MONTH(AU$3-$E5),DAY(AU$3-$E5))-DATE(YEAR($P5-$O5),MONTH($P5-$O5),DAY($P5-$O5)),"yy년")&amp;VALUE(TEXT(DATE(YEAR(AU$3-$E5),MONTH(AU$3-$E5),DAY(AU$3-$E5))-DATE(YEAR($P5-$O5),MONTH($P5-$O5),DAY($P5-$O5)),"mm")-1)&amp;TEXT(DATE(YEAR(AU$3-$E5),MONTH(AU$3-$E5),DAY(AU$3-$E5))-DATE(YEAR($P5-$O5),MONTH($P5-$O5),DAY($P5-$O5)),"월dd일"))</f>
        <v>27년5월11일</v>
      </c>
      <c r="AX5" s="85">
        <f>IF($D5="",0,IF(OR(AND(AU5=1,OR($Q5="여",$R5="여")),AND(AU5=1,AND(AV5&gt;=15,AV5&lt;=29))),1,0))</f>
        <v>1</v>
      </c>
      <c r="AY5" s="63">
        <f>IF($D5="",0,IF(AND((AY$3&gt;=$I5),OR((AY$3&lt;=$J5),($J5=""),($J5=0)),$T5="부",$U5="부",$V5="부"),1,0))</f>
        <v>1</v>
      </c>
      <c r="AZ5" s="53">
        <f>IF($D5="",0,DATEDIF(IF(OR(MID($D5,LEN(CLEAN($D5))-6,1)&lt;="2",MID($D5,LEN(CLEAN($D5))-6,1)="5",MID($D5,LEN(CLEAN($D5))-6,1)="6"),DATE(MID($D5,1,2),MID($D5,3,2),MID($D5,5,2)),CHOOSE(14-LEN(CLEAN($D5)), DATE(MID($D5,1,2)+100,MID($D5,3,2),MID($D5,5,2)), DATE(MID($D5,1,1)+100,MID($D5,2,2),MID($D5,4,2)),DATE(2000,MID($D5,1,2),MID($D5,3,2)),DATE(2000,MID($D5,1,1),MID($D5,2,2)))),AY$3,"y"))</f>
        <v>27</v>
      </c>
      <c r="BA5" s="54" t="str">
        <f>IF($D5="","",TEXT(DATE(YEAR(AY$3-$E5),MONTH(AY$3-$E5),DAY(AY$3-$E5))-DATE(YEAR($P5-$O5),MONTH($P5-$O5),DAY($P5-$O5)),"yy년")&amp;VALUE(TEXT(DATE(YEAR(AY$3-$E5),MONTH(AY$3-$E5),DAY(AY$3-$E5))-DATE(YEAR($P5-$O5),MONTH($P5-$O5),DAY($P5-$O5)),"mm")-1)&amp;TEXT(DATE(YEAR(AY$3-$E5),MONTH(AY$3-$E5),DAY(AY$3-$E5))-DATE(YEAR($P5-$O5),MONTH($P5-$O5),DAY($P5-$O5)),"월dd일"))</f>
        <v>27년6월12일</v>
      </c>
      <c r="BB5" s="85">
        <f>IF($D5="",0,IF(OR(AND(AY5=1,OR($Q5="여",$R5="여")),AND(AY5=1,AND(AZ5&gt;=15,AZ5&lt;=29))),1,0))</f>
        <v>1</v>
      </c>
      <c r="BC5" s="63">
        <f>IF($D5="",0,IF(AND((BC$3&gt;=$I5),OR((BC$3&lt;=$J5),($J5=""),($J5=0)),$T5="부",$U5="부",$V5="부"),1,0))</f>
        <v>1</v>
      </c>
      <c r="BD5" s="53">
        <f>IF($D5="",0,DATEDIF(IF(OR(MID($D5,LEN(CLEAN($D5))-6,1)&lt;="2",MID($D5,LEN(CLEAN($D5))-6,1)="5",MID($D5,LEN(CLEAN($D5))-6,1)="6"),DATE(MID($D5,1,2),MID($D5,3,2),MID($D5,5,2)),CHOOSE(14-LEN(CLEAN($D5)), DATE(MID($D5,1,2)+100,MID($D5,3,2),MID($D5,5,2)), DATE(MID($D5,1,1)+100,MID($D5,2,2),MID($D5,4,2)),DATE(2000,MID($D5,1,2),MID($D5,3,2)),DATE(2000,MID($D5,1,1),MID($D5,2,2)))),BC$3,"y"))</f>
        <v>27</v>
      </c>
      <c r="BE5" s="54" t="str">
        <f>IF($D5="","",TEXT(DATE(YEAR(BC$3-$E5),MONTH(BC$3-$E5),DAY(BC$3-$E5))-DATE(YEAR($P5-$O5),MONTH($P5-$O5),DAY($P5-$O5)),"yy년")&amp;VALUE(TEXT(DATE(YEAR(BC$3-$E5),MONTH(BC$3-$E5),DAY(BC$3-$E5))-DATE(YEAR($P5-$O5),MONTH($P5-$O5),DAY($P5-$O5)),"mm")-1)&amp;TEXT(DATE(YEAR(BC$3-$E5),MONTH(BC$3-$E5),DAY(BC$3-$E5))-DATE(YEAR($P5-$O5),MONTH($P5-$O5),DAY($P5-$O5)),"월dd일"))</f>
        <v>27년7월11일</v>
      </c>
      <c r="BF5" s="85">
        <f>IF($D5="",0,IF(OR(AND(BC5=1,OR($Q5="여",$R5="여")),AND(BC5=1,AND(BD5&gt;=15,BD5&lt;=29))),1,0))</f>
        <v>1</v>
      </c>
      <c r="BG5" s="63">
        <f>IF($D5="",0,IF(AND((BG$3&gt;=$I5),OR((BG$3&lt;=$J5),($J5=""),($J5=0)),$T5="부",$U5="부",$V5="부"),1,0))</f>
        <v>1</v>
      </c>
      <c r="BH5" s="53">
        <f>IF($D5="",0,DATEDIF(IF(OR(MID($D5,LEN(CLEAN($D5))-6,1)&lt;="2",MID($D5,LEN(CLEAN($D5))-6,1)="5",MID($D5,LEN(CLEAN($D5))-6,1)="6"),DATE(MID($D5,1,2),MID($D5,3,2),MID($D5,5,2)),CHOOSE(14-LEN(CLEAN($D5)), DATE(MID($D5,1,2)+100,MID($D5,3,2),MID($D5,5,2)), DATE(MID($D5,1,1)+100,MID($D5,2,2),MID($D5,4,2)),DATE(2000,MID($D5,1,2),MID($D5,3,2)),DATE(2000,MID($D5,1,1),MID($D5,2,2)))),BG$3,"y"))</f>
        <v>27</v>
      </c>
      <c r="BI5" s="54" t="str">
        <f>IF($D5="","",TEXT(DATE(YEAR(BG$3-$E5),MONTH(BG$3-$E5),DAY(BG$3-$E5))-DATE(YEAR($P5-$O5),MONTH($P5-$O5),DAY($P5-$O5)),"yy년")&amp;VALUE(TEXT(DATE(YEAR(BG$3-$E5),MONTH(BG$3-$E5),DAY(BG$3-$E5))-DATE(YEAR($P5-$O5),MONTH($P5-$O5),DAY($P5-$O5)),"mm")-1)&amp;TEXT(DATE(YEAR(BG$3-$E5),MONTH(BG$3-$E5),DAY(BG$3-$E5))-DATE(YEAR($P5-$O5),MONTH($P5-$O5),DAY($P5-$O5)),"월dd일"))</f>
        <v>27년8월11일</v>
      </c>
      <c r="BJ5" s="85">
        <f>IF($D5="",0,IF(OR(AND(BG5=1,OR($Q5="여",$R5="여")),AND(BG5=1,AND(BH5&gt;=15,BH5&lt;=29))),1,0))</f>
        <v>1</v>
      </c>
      <c r="BK5" s="63">
        <f>IF($D5="",0,IF(AND((BK$3&gt;=$I5),OR((BK$3&lt;=$J5),($J5=""),($J5=0)),$T5="부",$U5="부",$V5="부"),1,0))</f>
        <v>1</v>
      </c>
      <c r="BL5" s="53">
        <f>IF($D5="",0,DATEDIF(IF(OR(MID($D5,LEN(CLEAN($D5))-6,1)&lt;="2",MID($D5,LEN(CLEAN($D5))-6,1)="5",MID($D5,LEN(CLEAN($D5))-6,1)="6"),DATE(MID($D5,1,2),MID($D5,3,2),MID($D5,5,2)),CHOOSE(14-LEN(CLEAN($D5)), DATE(MID($D5,1,2)+100,MID($D5,3,2),MID($D5,5,2)), DATE(MID($D5,1,1)+100,MID($D5,2,2),MID($D5,4,2)),DATE(2000,MID($D5,1,2),MID($D5,3,2)),DATE(2000,MID($D5,1,1),MID($D5,2,2)))),BK$3,"y"))</f>
        <v>27</v>
      </c>
      <c r="BM5" s="54" t="str">
        <f>IF($D5="","",TEXT(DATE(YEAR(BK$3-$E5),MONTH(BK$3-$E5),DAY(BK$3-$E5))-DATE(YEAR($P5-$O5),MONTH($P5-$O5),DAY($P5-$O5)),"yy년")&amp;VALUE(TEXT(DATE(YEAR(BK$3-$E5),MONTH(BK$3-$E5),DAY(BK$3-$E5))-DATE(YEAR($P5-$O5),MONTH($P5-$O5),DAY($P5-$O5)),"mm")-1)&amp;TEXT(DATE(YEAR(BK$3-$E5),MONTH(BK$3-$E5),DAY(BK$3-$E5))-DATE(YEAR($P5-$O5),MONTH($P5-$O5),DAY($P5-$O5)),"월dd일"))</f>
        <v>27년9월11일</v>
      </c>
      <c r="BN5" s="85">
        <f>IF($D5="",0,IF(OR(AND(BK5=1,OR($Q5="여",$R5="여")),AND(BK5=1,AND(BL5&gt;=15,BL5&lt;=29))),1,0))</f>
        <v>1</v>
      </c>
      <c r="BO5" s="63">
        <f>IF($D5="",0,IF(AND((BO$3&gt;=$I5),OR((BO$3&lt;=$J5),($J5=""),($J5=0)),$T5="부",$U5="부",$V5="부"),1,0))</f>
        <v>1</v>
      </c>
      <c r="BP5" s="53">
        <f>IF($D5="",0,DATEDIF(IF(OR(MID($D5,LEN(CLEAN($D5))-6,1)&lt;="2",MID($D5,LEN(CLEAN($D5))-6,1)="5",MID($D5,LEN(CLEAN($D5))-6,1)="6"),DATE(MID($D5,1,2),MID($D5,3,2),MID($D5,5,2)),CHOOSE(14-LEN(CLEAN($D5)), DATE(MID($D5,1,2)+100,MID($D5,3,2),MID($D5,5,2)), DATE(MID($D5,1,1)+100,MID($D5,2,2),MID($D5,4,2)),DATE(2000,MID($D5,1,2),MID($D5,3,2)),DATE(2000,MID($D5,1,1),MID($D5,2,2)))),BO$3,"y"))</f>
        <v>27</v>
      </c>
      <c r="BQ5" s="54" t="str">
        <f>IF($D5="","",TEXT(DATE(YEAR(BO$3-$E5),MONTH(BO$3-$E5),DAY(BO$3-$E5))-DATE(YEAR($P5-$O5),MONTH($P5-$O5),DAY($P5-$O5)),"yy년")&amp;VALUE(TEXT(DATE(YEAR(BO$3-$E5),MONTH(BO$3-$E5),DAY(BO$3-$E5))-DATE(YEAR($P5-$O5),MONTH($P5-$O5),DAY($P5-$O5)),"mm")-1)&amp;TEXT(DATE(YEAR(BO$3-$E5),MONTH(BO$3-$E5),DAY(BO$3-$E5))-DATE(YEAR($P5-$O5),MONTH($P5-$O5),DAY($P5-$O5)),"월dd일"))</f>
        <v>27년10월11일</v>
      </c>
      <c r="BR5" s="85">
        <f>IF($D5="",0,IF(OR(AND(BO5=1,OR($Q5="여",$R5="여")),AND(BO5=1,AND(BP5&gt;=15,BP5&lt;=29))),1,0))</f>
        <v>1</v>
      </c>
      <c r="BS5" s="60">
        <f t="shared" ref="BS5:BS12" si="1">SUM(W5,AA5,AE5,AI5,AM5,AQ5,AU5,AY5,BC5,BG5,BK5,BO5)</f>
        <v>12</v>
      </c>
      <c r="BT5" s="59">
        <f t="shared" ref="BT5:BT12" si="2">SUM(Z5,AD5,AH5,AL5,AP5,AT5,AX5,BB5,BF5,BJ5,BN5,BR5)</f>
        <v>12</v>
      </c>
      <c r="BU5" s="57"/>
      <c r="BV5" s="44"/>
      <c r="BY5" s="253"/>
      <c r="BZ5" s="272">
        <v>29080001</v>
      </c>
      <c r="CA5" s="272">
        <v>0</v>
      </c>
      <c r="CB5" s="273">
        <f>BZ5-CA5</f>
        <v>29080001</v>
      </c>
      <c r="CC5" s="276">
        <f>IF(BS5=0,0,BT5/BS5)</f>
        <v>1</v>
      </c>
      <c r="CD5" s="44" t="str">
        <f>IF(CC5=100%,"청년",IF(CC5=0%,"청년외","확인"))</f>
        <v>청년</v>
      </c>
      <c r="CE5" s="275" t="str">
        <f>C5</f>
        <v>채지안</v>
      </c>
      <c r="CF5" s="270">
        <f>IF($CD5=CF$4,$CB5,0)</f>
        <v>29080001</v>
      </c>
      <c r="CG5" s="270">
        <f>IF($CD5=CG$4,$CB5,0)</f>
        <v>0</v>
      </c>
      <c r="CH5" s="270">
        <f>SUM(CF5:CG5)</f>
        <v>29080001</v>
      </c>
      <c r="CI5" s="44"/>
    </row>
    <row r="6" spans="1:87" ht="16.5" customHeight="1">
      <c r="A6" s="23">
        <f>A5+1</f>
        <v>2</v>
      </c>
      <c r="B6" s="143"/>
      <c r="C6" s="92" t="s">
        <v>699</v>
      </c>
      <c r="D6" s="93">
        <v>8601072123459</v>
      </c>
      <c r="E6" s="156">
        <f t="shared" ref="E6:E69" si="3">IF($D6="","",IF(OR(MID(D6,LEN(CLEAN(D6))-6,1)&lt;="2",MID(D6,LEN(CLEAN(D6))-6,1)="5",MID(D6,LEN(CLEAN(D6))-6,1)="6"),DATE(MID(D6,1,2),MID(D6,3,2),MID(D6,5,2)),CHOOSE(14-LEN(CLEAN(D6)),DATE(MID(D6,1,2)+100,MID(D6,3,2),MID(D6,5,2)),DATE(MID(D6,1,1)+100,MID(D6,2,2),MID(D6,4,2)),DATE(2000,MID(D6,1,2),MID(D6,3,2)),DATE(2000,MID(D6,1,1),MID(D6,2,2)))))</f>
        <v>31419</v>
      </c>
      <c r="F6" s="30">
        <f t="shared" ref="F6:F69" si="4">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9</v>
      </c>
      <c r="G6" s="31" t="str">
        <f t="shared" ref="G6:G69" si="5">IF(D6="","",IF(INT(RIGHT(D6,1))=F6,"OK","주민오류"))</f>
        <v>OK</v>
      </c>
      <c r="H6" s="147" t="str">
        <f t="shared" ref="H6:H69" si="6">IF(D6="","",CHOOSE(14-LEN(CLEAN(D6)),CHOOSE(MID(D6,7,1),"남","여","남","여","남","여","남","여","남","여"),CHOOSE(MID(D6,6,1),"남","여","남","여","남","여","남","여","남","여"),CHOOSE(MID(D6,5,1),"남","여","남","여","남","여","남","여","남","여"),CHOOSE(MID(D6,4,1),"남","여","남","여","남","여","남","여","남","여"),CHOOSE(MID(D6,3,1),"남","여","남","여","남","여","남","여","남","여")))</f>
        <v>여</v>
      </c>
      <c r="I6" s="150">
        <v>41548</v>
      </c>
      <c r="J6" s="151"/>
      <c r="K6" s="33">
        <f t="shared" ref="K6:K69" si="7">IF($D6="","",DATEDIF(IF(OR(MID(D6,LEN(CLEAN(D6))-6,1)&lt;="2",MID(D6,LEN(CLEAN(D6))-6,1)="5",MID(D6,LEN(CLEAN(D6))-6,1)="6"),DATE(MID(D6,1,2),MID(D6,3,2),MID(D6,5,2)),CHOOSE(14-LEN(CLEAN(D6)), DATE(MID(D6,1,2)+100,MID(D6,3,2),MID(D6,5,2)), DATE(MID(D6,1,1)+100,MID(D6,2,2),MID(D6,4,2)),DATE(2000,MID(D6,1,2),MID(D6,3,2)),DATE(2000,MID(D6,1,1),MID(D6,2,2)))),I6,"y"))</f>
        <v>27</v>
      </c>
      <c r="L6" s="33">
        <f t="shared" si="0"/>
        <v>0</v>
      </c>
      <c r="M6" s="35" t="str">
        <f t="shared" ref="M6:M69" si="8">IF(D6="","",TEXT(DATE(YEAR(I6-E6),MONTH(I6-E6),DAY(I6-E6))-DATE(YEAR(P6-O6),MONTH(P6-O6),DAY(P6-O6)),"yy년")&amp;VALUE(TEXT(DATE(YEAR(I6-E6),MONTH(I6-E6),DAY(I6-E6))-DATE(YEAR(P6-O6),MONTH(P6-O6),DAY(P6-O6)),"mm")-1)&amp;TEXT(DATE(YEAR(I6-E6),MONTH(I6-E6),DAY(I6-E6))-DATE(YEAR(P6-O6),MONTH(P6-O6),DAY(P6-O6)),"월dd일"))</f>
        <v>27년8월24일</v>
      </c>
      <c r="N6" s="108"/>
      <c r="O6" s="178"/>
      <c r="P6" s="179"/>
      <c r="Q6" s="106" t="s">
        <v>345</v>
      </c>
      <c r="R6" s="107" t="s">
        <v>345</v>
      </c>
      <c r="S6" s="43"/>
      <c r="T6" s="122" t="s">
        <v>160</v>
      </c>
      <c r="U6" s="122" t="s">
        <v>345</v>
      </c>
      <c r="V6" s="123" t="s">
        <v>345</v>
      </c>
      <c r="W6" s="63">
        <f>IF($D6="",0,IF(AND((W$3&gt;=$I6),OR((W$3&lt;=$J6),($J6=""),($J6=0)),$T6="부",$U6="부",$V6="부"),1,0))</f>
        <v>1</v>
      </c>
      <c r="X6" s="53">
        <f>IF($D6="",0,DATEDIF(IF(OR(MID($D6,LEN(CLEAN($D6))-6,1)&lt;="2",MID($D6,LEN(CLEAN($D6))-6,1)="5",MID($D6,LEN(CLEAN($D6))-6,1)="6"),DATE(MID($D6,1,2),MID($D6,3,2),MID($D6,5,2)),CHOOSE(14-LEN(CLEAN($D6)), DATE(MID($D6,1,2)+100,MID($D6,3,2),MID($D6,5,2)), DATE(MID($D6,1,1)+100,MID($D6,2,2),MID($D6,4,2)),DATE(2000,MID($D6,1,2),MID($D6,3,2)),DATE(2000,MID($D6,1,1),MID($D6,2,2)))),W$3,"y"))</f>
        <v>32</v>
      </c>
      <c r="Y6" s="54" t="str">
        <f>IF($D6="","",TEXT(DATE(YEAR(W$3-$E6),MONTH(W$3-$E6),DAY(W$3-$E6))-DATE(YEAR($P6-$O6),MONTH($P6-$O6),DAY($P6-$O6)),"yy년")&amp;VALUE(TEXT(DATE(YEAR(W$3-$E6),MONTH(W$3-$E6),DAY(W$3-$E6))-DATE(YEAR($P6-$O6),MONTH($P6-$O6),DAY($P6-$O6)),"mm")-1)&amp;TEXT(DATE(YEAR(W$3-$E6),MONTH(W$3-$E6),DAY(W$3-$E6))-DATE(YEAR($P6-$O6),MONTH($P6-$O6),DAY($P6-$O6)),"월dd일"))</f>
        <v>32년0월24일</v>
      </c>
      <c r="Z6" s="85">
        <f>IF($D6="",0,IF(OR(AND(W6=1,OR($Q6="여",$R6="여")),AND(W6=1,AND(X6&gt;=15,X6&lt;=29))),1,0))</f>
        <v>0</v>
      </c>
      <c r="AA6" s="63">
        <f>IF($D6="",0,IF(AND((AA$3&gt;=$I6),OR((AA$3&lt;=$J6),($J6=""),($J6=0)),$T6="부",$U6="부",$V6="부"),1,0))</f>
        <v>1</v>
      </c>
      <c r="AB6" s="53">
        <f>IF($D6="",0,DATEDIF(IF(OR(MID($D6,LEN(CLEAN($D6))-6,1)&lt;="2",MID($D6,LEN(CLEAN($D6))-6,1)="5",MID($D6,LEN(CLEAN($D6))-6,1)="6"),DATE(MID($D6,1,2),MID($D6,3,2),MID($D6,5,2)),CHOOSE(14-LEN(CLEAN($D6)), DATE(MID($D6,1,2)+100,MID($D6,3,2),MID($D6,5,2)), DATE(MID($D6,1,1)+100,MID($D6,2,2),MID($D6,4,2)),DATE(2000,MID($D6,1,2),MID($D6,3,2)),DATE(2000,MID($D6,1,1),MID($D6,2,2)))),AA$3,"y"))</f>
        <v>32</v>
      </c>
      <c r="AC6" s="54" t="str">
        <f>IF($D6="","",TEXT(DATE(YEAR(AA$3-$E6),MONTH(AA$3-$E6),DAY(AA$3-$E6))-DATE(YEAR($P6-$O6),MONTH($P6-$O6),DAY($P6-$O6)),"yy년")&amp;VALUE(TEXT(DATE(YEAR(AA$3-$E6),MONTH(AA$3-$E6),DAY(AA$3-$E6))-DATE(YEAR($P6-$O6),MONTH($P6-$O6),DAY($P6-$O6)),"mm")-1)&amp;TEXT(DATE(YEAR(AA$3-$E6),MONTH(AA$3-$E6),DAY(AA$3-$E6))-DATE(YEAR($P6-$O6),MONTH($P6-$O6),DAY($P6-$O6)),"월dd일"))</f>
        <v>32년1월21일</v>
      </c>
      <c r="AD6" s="85">
        <f>IF($D6="",0,IF(OR(AND(AA6=1,OR($Q6="여",$R6="여")),AND(AA6=1,AND(AB6&gt;=15,AB6&lt;=29))),1,0))</f>
        <v>0</v>
      </c>
      <c r="AE6" s="63">
        <f>IF($D6="",0,IF(AND((AE$3&gt;=$I6),OR((AE$3&lt;=$J6),($J6=""),($J6=0)),$T6="부",$U6="부",$V6="부"),1,0))</f>
        <v>1</v>
      </c>
      <c r="AF6" s="53">
        <f>IF($D6="",0,DATEDIF(IF(OR(MID($D6,LEN(CLEAN($D6))-6,1)&lt;="2",MID($D6,LEN(CLEAN($D6))-6,1)="5",MID($D6,LEN(CLEAN($D6))-6,1)="6"),DATE(MID($D6,1,2),MID($D6,3,2),MID($D6,5,2)),CHOOSE(14-LEN(CLEAN($D6)), DATE(MID($D6,1,2)+100,MID($D6,3,2),MID($D6,5,2)), DATE(MID($D6,1,1)+100,MID($D6,2,2),MID($D6,4,2)),DATE(2000,MID($D6,1,2),MID($D6,3,2)),DATE(2000,MID($D6,1,1),MID($D6,2,2)))),AE$3,"y"))</f>
        <v>32</v>
      </c>
      <c r="AG6" s="54" t="str">
        <f>IF($D6="","",TEXT(DATE(YEAR(AE$3-$E6),MONTH(AE$3-$E6),DAY(AE$3-$E6))-DATE(YEAR($P6-$O6),MONTH($P6-$O6),DAY($P6-$O6)),"yy년")&amp;VALUE(TEXT(DATE(YEAR(AE$3-$E6),MONTH(AE$3-$E6),DAY(AE$3-$E6))-DATE(YEAR($P6-$O6),MONTH($P6-$O6),DAY($P6-$O6)),"mm")-1)&amp;TEXT(DATE(YEAR(AE$3-$E6),MONTH(AE$3-$E6),DAY(AE$3-$E6))-DATE(YEAR($P6-$O6),MONTH($P6-$O6),DAY($P6-$O6)),"월dd일"))</f>
        <v>32년2월23일</v>
      </c>
      <c r="AH6" s="85">
        <f>IF($D6="",0,IF(OR(AND(AE6=1,OR($Q6="여",$R6="여")),AND(AE6=1,AND(AF6&gt;=15,AF6&lt;=29))),1,0))</f>
        <v>0</v>
      </c>
      <c r="AI6" s="63">
        <f>IF($D6="",0,IF(AND((AI$3&gt;=$I6),OR((AI$3&lt;=$J6),($J6=""),($J6=0)),$T6="부",$U6="부",$V6="부"),1,0))</f>
        <v>1</v>
      </c>
      <c r="AJ6" s="53">
        <f>IF($D6="",0,DATEDIF(IF(OR(MID($D6,LEN(CLEAN($D6))-6,1)&lt;="2",MID($D6,LEN(CLEAN($D6))-6,1)="5",MID($D6,LEN(CLEAN($D6))-6,1)="6"),DATE(MID($D6,1,2),MID($D6,3,2),MID($D6,5,2)),CHOOSE(14-LEN(CLEAN($D6)), DATE(MID($D6,1,2)+100,MID($D6,3,2),MID($D6,5,2)), DATE(MID($D6,1,1)+100,MID($D6,2,2),MID($D6,4,2)),DATE(2000,MID($D6,1,2),MID($D6,3,2)),DATE(2000,MID($D6,1,1),MID($D6,2,2)))),AI$3,"y"))</f>
        <v>32</v>
      </c>
      <c r="AK6" s="54" t="str">
        <f>IF($D6="","",TEXT(DATE(YEAR(AI$3-$E6),MONTH(AI$3-$E6),DAY(AI$3-$E6))-DATE(YEAR($P6-$O6),MONTH($P6-$O6),DAY($P6-$O6)),"yy년")&amp;VALUE(TEXT(DATE(YEAR(AI$3-$E6),MONTH(AI$3-$E6),DAY(AI$3-$E6))-DATE(YEAR($P6-$O6),MONTH($P6-$O6),DAY($P6-$O6)),"mm")-1)&amp;TEXT(DATE(YEAR(AI$3-$E6),MONTH(AI$3-$E6),DAY(AI$3-$E6))-DATE(YEAR($P6-$O6),MONTH($P6-$O6),DAY($P6-$O6)),"월dd일"))</f>
        <v>32년3월22일</v>
      </c>
      <c r="AL6" s="85">
        <f>IF($D6="",0,IF(OR(AND(AI6=1,OR($Q6="여",$R6="여")),AND(AI6=1,AND(AJ6&gt;=15,AJ6&lt;=29))),1,0))</f>
        <v>0</v>
      </c>
      <c r="AM6" s="63">
        <f>IF($D6="",0,IF(AND((AM$3&gt;=$I6),OR((AM$3&lt;=$J6),($J6=""),($J6=0)),$T6="부",$U6="부",$V6="부"),1,0))</f>
        <v>1</v>
      </c>
      <c r="AN6" s="53">
        <f>IF($D6="",0,DATEDIF(IF(OR(MID($D6,LEN(CLEAN($D6))-6,1)&lt;="2",MID($D6,LEN(CLEAN($D6))-6,1)="5",MID($D6,LEN(CLEAN($D6))-6,1)="6"),DATE(MID($D6,1,2),MID($D6,3,2),MID($D6,5,2)),CHOOSE(14-LEN(CLEAN($D6)), DATE(MID($D6,1,2)+100,MID($D6,3,2),MID($D6,5,2)), DATE(MID($D6,1,1)+100,MID($D6,2,2),MID($D6,4,2)),DATE(2000,MID($D6,1,2),MID($D6,3,2)),DATE(2000,MID($D6,1,1),MID($D6,2,2)))),AM$3,"y"))</f>
        <v>32</v>
      </c>
      <c r="AO6" s="54" t="str">
        <f>IF($D6="","",TEXT(DATE(YEAR(AM$3-$E6),MONTH(AM$3-$E6),DAY(AM$3-$E6))-DATE(YEAR($P6-$O6),MONTH($P6-$O6),DAY($P6-$O6)),"yy년")&amp;VALUE(TEXT(DATE(YEAR(AM$3-$E6),MONTH(AM$3-$E6),DAY(AM$3-$E6))-DATE(YEAR($P6-$O6),MONTH($P6-$O6),DAY($P6-$O6)),"mm")-1)&amp;TEXT(DATE(YEAR(AM$3-$E6),MONTH(AM$3-$E6),DAY(AM$3-$E6))-DATE(YEAR($P6-$O6),MONTH($P6-$O6),DAY($P6-$O6)),"월dd일"))</f>
        <v>32년4월23일</v>
      </c>
      <c r="AP6" s="85">
        <f>IF($D6="",0,IF(OR(AND(AM6=1,OR($Q6="여",$R6="여")),AND(AM6=1,AND(AN6&gt;=15,AN6&lt;=29))),1,0))</f>
        <v>0</v>
      </c>
      <c r="AQ6" s="63">
        <f>IF($D6="",0,IF(AND((AQ$3&gt;=$I6),OR((AQ$3&lt;=$J6),($J6=""),($J6=0)),$T6="부",$U6="부",$V6="부"),1,0))</f>
        <v>1</v>
      </c>
      <c r="AR6" s="53">
        <f>IF($D6="",0,DATEDIF(IF(OR(MID($D6,LEN(CLEAN($D6))-6,1)&lt;="2",MID($D6,LEN(CLEAN($D6))-6,1)="5",MID($D6,LEN(CLEAN($D6))-6,1)="6"),DATE(MID($D6,1,2),MID($D6,3,2),MID($D6,5,2)),CHOOSE(14-LEN(CLEAN($D6)), DATE(MID($D6,1,2)+100,MID($D6,3,2),MID($D6,5,2)), DATE(MID($D6,1,1)+100,MID($D6,2,2),MID($D6,4,2)),DATE(2000,MID($D6,1,2),MID($D6,3,2)),DATE(2000,MID($D6,1,1),MID($D6,2,2)))),AQ$3,"y"))</f>
        <v>32</v>
      </c>
      <c r="AS6" s="54" t="str">
        <f>IF($D6="","",TEXT(DATE(YEAR(AQ$3-$E6),MONTH(AQ$3-$E6),DAY(AQ$3-$E6))-DATE(YEAR($P6-$O6),MONTH($P6-$O6),DAY($P6-$O6)),"yy년")&amp;VALUE(TEXT(DATE(YEAR(AQ$3-$E6),MONTH(AQ$3-$E6),DAY(AQ$3-$E6))-DATE(YEAR($P6-$O6),MONTH($P6-$O6),DAY($P6-$O6)),"mm")-1)&amp;TEXT(DATE(YEAR(AQ$3-$E6),MONTH(AQ$3-$E6),DAY(AQ$3-$E6))-DATE(YEAR($P6-$O6),MONTH($P6-$O6),DAY($P6-$O6)),"월dd일"))</f>
        <v>32년5월22일</v>
      </c>
      <c r="AT6" s="85">
        <f>IF($D6="",0,IF(OR(AND(AQ6=1,OR($Q6="여",$R6="여")),AND(AQ6=1,AND(AR6&gt;=15,AR6&lt;=29))),1,0))</f>
        <v>0</v>
      </c>
      <c r="AU6" s="63">
        <f>IF($D6="",0,IF(AND((AU$3&gt;=$I6),OR((AU$3&lt;=$J6),($J6=""),($J6=0)),$T6="부",$U6="부",$V6="부"),1,0))</f>
        <v>1</v>
      </c>
      <c r="AV6" s="53">
        <f>IF($D6="",0,DATEDIF(IF(OR(MID($D6,LEN(CLEAN($D6))-6,1)&lt;="2",MID($D6,LEN(CLEAN($D6))-6,1)="5",MID($D6,LEN(CLEAN($D6))-6,1)="6"),DATE(MID($D6,1,2),MID($D6,3,2),MID($D6,5,2)),CHOOSE(14-LEN(CLEAN($D6)), DATE(MID($D6,1,2)+100,MID($D6,3,2),MID($D6,5,2)), DATE(MID($D6,1,1)+100,MID($D6,2,2),MID($D6,4,2)),DATE(2000,MID($D6,1,2),MID($D6,3,2)),DATE(2000,MID($D6,1,1),MID($D6,2,2)))),AU$3,"y"))</f>
        <v>32</v>
      </c>
      <c r="AW6" s="54" t="str">
        <f>IF($D6="","",TEXT(DATE(YEAR(AU$3-$E6),MONTH(AU$3-$E6),DAY(AU$3-$E6))-DATE(YEAR($P6-$O6),MONTH($P6-$O6),DAY($P6-$O6)),"yy년")&amp;VALUE(TEXT(DATE(YEAR(AU$3-$E6),MONTH(AU$3-$E6),DAY(AU$3-$E6))-DATE(YEAR($P6-$O6),MONTH($P6-$O6),DAY($P6-$O6)),"mm")-1)&amp;TEXT(DATE(YEAR(AU$3-$E6),MONTH(AU$3-$E6),DAY(AU$3-$E6))-DATE(YEAR($P6-$O6),MONTH($P6-$O6),DAY($P6-$O6)),"월dd일"))</f>
        <v>32년6월23일</v>
      </c>
      <c r="AX6" s="85">
        <f>IF($D6="",0,IF(OR(AND(AU6=1,OR($Q6="여",$R6="여")),AND(AU6=1,AND(AV6&gt;=15,AV6&lt;=29))),1,0))</f>
        <v>0</v>
      </c>
      <c r="AY6" s="63">
        <f>IF($D6="",0,IF(AND((AY$3&gt;=$I6),OR((AY$3&lt;=$J6),($J6=""),($J6=0)),$T6="부",$U6="부",$V6="부"),1,0))</f>
        <v>1</v>
      </c>
      <c r="AZ6" s="53">
        <f>IF($D6="",0,DATEDIF(IF(OR(MID($D6,LEN(CLEAN($D6))-6,1)&lt;="2",MID($D6,LEN(CLEAN($D6))-6,1)="5",MID($D6,LEN(CLEAN($D6))-6,1)="6"),DATE(MID($D6,1,2),MID($D6,3,2),MID($D6,5,2)),CHOOSE(14-LEN(CLEAN($D6)), DATE(MID($D6,1,2)+100,MID($D6,3,2),MID($D6,5,2)), DATE(MID($D6,1,1)+100,MID($D6,2,2),MID($D6,4,2)),DATE(2000,MID($D6,1,2),MID($D6,3,2)),DATE(2000,MID($D6,1,1),MID($D6,2,2)))),AY$3,"y"))</f>
        <v>32</v>
      </c>
      <c r="BA6" s="54" t="str">
        <f>IF($D6="","",TEXT(DATE(YEAR(AY$3-$E6),MONTH(AY$3-$E6),DAY(AY$3-$E6))-DATE(YEAR($P6-$O6),MONTH($P6-$O6),DAY($P6-$O6)),"yy년")&amp;VALUE(TEXT(DATE(YEAR(AY$3-$E6),MONTH(AY$3-$E6),DAY(AY$3-$E6))-DATE(YEAR($P6-$O6),MONTH($P6-$O6),DAY($P6-$O6)),"mm")-1)&amp;TEXT(DATE(YEAR(AY$3-$E6),MONTH(AY$3-$E6),DAY(AY$3-$E6))-DATE(YEAR($P6-$O6),MONTH($P6-$O6),DAY($P6-$O6)),"월dd일"))</f>
        <v>32년7월23일</v>
      </c>
      <c r="BB6" s="85">
        <f>IF($D6="",0,IF(OR(AND(AY6=1,OR($Q6="여",$R6="여")),AND(AY6=1,AND(AZ6&gt;=15,AZ6&lt;=29))),1,0))</f>
        <v>0</v>
      </c>
      <c r="BC6" s="63">
        <f>IF($D6="",0,IF(AND((BC$3&gt;=$I6),OR((BC$3&lt;=$J6),($J6=""),($J6=0)),$T6="부",$U6="부",$V6="부"),1,0))</f>
        <v>1</v>
      </c>
      <c r="BD6" s="53">
        <f>IF($D6="",0,DATEDIF(IF(OR(MID($D6,LEN(CLEAN($D6))-6,1)&lt;="2",MID($D6,LEN(CLEAN($D6))-6,1)="5",MID($D6,LEN(CLEAN($D6))-6,1)="6"),DATE(MID($D6,1,2),MID($D6,3,2),MID($D6,5,2)),CHOOSE(14-LEN(CLEAN($D6)), DATE(MID($D6,1,2)+100,MID($D6,3,2),MID($D6,5,2)), DATE(MID($D6,1,1)+100,MID($D6,2,2),MID($D6,4,2)),DATE(2000,MID($D6,1,2),MID($D6,3,2)),DATE(2000,MID($D6,1,1),MID($D6,2,2)))),BC$3,"y"))</f>
        <v>32</v>
      </c>
      <c r="BE6" s="54" t="str">
        <f>IF($D6="","",TEXT(DATE(YEAR(BC$3-$E6),MONTH(BC$3-$E6),DAY(BC$3-$E6))-DATE(YEAR($P6-$O6),MONTH($P6-$O6),DAY($P6-$O6)),"yy년")&amp;VALUE(TEXT(DATE(YEAR(BC$3-$E6),MONTH(BC$3-$E6),DAY(BC$3-$E6))-DATE(YEAR($P6-$O6),MONTH($P6-$O6),DAY($P6-$O6)),"mm")-1)&amp;TEXT(DATE(YEAR(BC$3-$E6),MONTH(BC$3-$E6),DAY(BC$3-$E6))-DATE(YEAR($P6-$O6),MONTH($P6-$O6),DAY($P6-$O6)),"월dd일"))</f>
        <v>32년8월22일</v>
      </c>
      <c r="BF6" s="85">
        <f>IF($D6="",0,IF(OR(AND(BC6=1,OR($Q6="여",$R6="여")),AND(BC6=1,AND(BD6&gt;=15,BD6&lt;=29))),1,0))</f>
        <v>0</v>
      </c>
      <c r="BG6" s="63">
        <f>IF($D6="",0,IF(AND((BG$3&gt;=$I6),OR((BG$3&lt;=$J6),($J6=""),($J6=0)),$T6="부",$U6="부",$V6="부"),1,0))</f>
        <v>1</v>
      </c>
      <c r="BH6" s="53">
        <f>IF($D6="",0,DATEDIF(IF(OR(MID($D6,LEN(CLEAN($D6))-6,1)&lt;="2",MID($D6,LEN(CLEAN($D6))-6,1)="5",MID($D6,LEN(CLEAN($D6))-6,1)="6"),DATE(MID($D6,1,2),MID($D6,3,2),MID($D6,5,2)),CHOOSE(14-LEN(CLEAN($D6)), DATE(MID($D6,1,2)+100,MID($D6,3,2),MID($D6,5,2)), DATE(MID($D6,1,1)+100,MID($D6,2,2),MID($D6,4,2)),DATE(2000,MID($D6,1,2),MID($D6,3,2)),DATE(2000,MID($D6,1,1),MID($D6,2,2)))),BG$3,"y"))</f>
        <v>32</v>
      </c>
      <c r="BI6" s="54" t="str">
        <f>IF($D6="","",TEXT(DATE(YEAR(BG$3-$E6),MONTH(BG$3-$E6),DAY(BG$3-$E6))-DATE(YEAR($P6-$O6),MONTH($P6-$O6),DAY($P6-$O6)),"yy년")&amp;VALUE(TEXT(DATE(YEAR(BG$3-$E6),MONTH(BG$3-$E6),DAY(BG$3-$E6))-DATE(YEAR($P6-$O6),MONTH($P6-$O6),DAY($P6-$O6)),"mm")-1)&amp;TEXT(DATE(YEAR(BG$3-$E6),MONTH(BG$3-$E6),DAY(BG$3-$E6))-DATE(YEAR($P6-$O6),MONTH($P6-$O6),DAY($P6-$O6)),"월dd일"))</f>
        <v>32년9월23일</v>
      </c>
      <c r="BJ6" s="85">
        <f>IF($D6="",0,IF(OR(AND(BG6=1,OR($Q6="여",$R6="여")),AND(BG6=1,AND(BH6&gt;=15,BH6&lt;=29))),1,0))</f>
        <v>0</v>
      </c>
      <c r="BK6" s="63">
        <f>IF($D6="",0,IF(AND((BK$3&gt;=$I6),OR((BK$3&lt;=$J6),($J6=""),($J6=0)),$T6="부",$U6="부",$V6="부"),1,0))</f>
        <v>1</v>
      </c>
      <c r="BL6" s="53">
        <f>IF($D6="",0,DATEDIF(IF(OR(MID($D6,LEN(CLEAN($D6))-6,1)&lt;="2",MID($D6,LEN(CLEAN($D6))-6,1)="5",MID($D6,LEN(CLEAN($D6))-6,1)="6"),DATE(MID($D6,1,2),MID($D6,3,2),MID($D6,5,2)),CHOOSE(14-LEN(CLEAN($D6)), DATE(MID($D6,1,2)+100,MID($D6,3,2),MID($D6,5,2)), DATE(MID($D6,1,1)+100,MID($D6,2,2),MID($D6,4,2)),DATE(2000,MID($D6,1,2),MID($D6,3,2)),DATE(2000,MID($D6,1,1),MID($D6,2,2)))),BK$3,"y"))</f>
        <v>32</v>
      </c>
      <c r="BM6" s="54" t="str">
        <f>IF($D6="","",TEXT(DATE(YEAR(BK$3-$E6),MONTH(BK$3-$E6),DAY(BK$3-$E6))-DATE(YEAR($P6-$O6),MONTH($P6-$O6),DAY($P6-$O6)),"yy년")&amp;VALUE(TEXT(DATE(YEAR(BK$3-$E6),MONTH(BK$3-$E6),DAY(BK$3-$E6))-DATE(YEAR($P6-$O6),MONTH($P6-$O6),DAY($P6-$O6)),"mm")-1)&amp;TEXT(DATE(YEAR(BK$3-$E6),MONTH(BK$3-$E6),DAY(BK$3-$E6))-DATE(YEAR($P6-$O6),MONTH($P6-$O6),DAY($P6-$O6)),"월dd일"))</f>
        <v>32년10월22일</v>
      </c>
      <c r="BN6" s="85">
        <f>IF($D6="",0,IF(OR(AND(BK6=1,OR($Q6="여",$R6="여")),AND(BK6=1,AND(BL6&gt;=15,BL6&lt;=29))),1,0))</f>
        <v>0</v>
      </c>
      <c r="BO6" s="63">
        <f>IF($D6="",0,IF(AND((BO$3&gt;=$I6),OR((BO$3&lt;=$J6),($J6=""),($J6=0)),$T6="부",$U6="부",$V6="부"),1,0))</f>
        <v>1</v>
      </c>
      <c r="BP6" s="53">
        <f>IF($D6="",0,DATEDIF(IF(OR(MID($D6,LEN(CLEAN($D6))-6,1)&lt;="2",MID($D6,LEN(CLEAN($D6))-6,1)="5",MID($D6,LEN(CLEAN($D6))-6,1)="6"),DATE(MID($D6,1,2),MID($D6,3,2),MID($D6,5,2)),CHOOSE(14-LEN(CLEAN($D6)), DATE(MID($D6,1,2)+100,MID($D6,3,2),MID($D6,5,2)), DATE(MID($D6,1,1)+100,MID($D6,2,2),MID($D6,4,2)),DATE(2000,MID($D6,1,2),MID($D6,3,2)),DATE(2000,MID($D6,1,1),MID($D6,2,2)))),BO$3,"y"))</f>
        <v>32</v>
      </c>
      <c r="BQ6" s="54" t="str">
        <f>IF($D6="","",TEXT(DATE(YEAR(BO$3-$E6),MONTH(BO$3-$E6),DAY(BO$3-$E6))-DATE(YEAR($P6-$O6),MONTH($P6-$O6),DAY($P6-$O6)),"yy년")&amp;VALUE(TEXT(DATE(YEAR(BO$3-$E6),MONTH(BO$3-$E6),DAY(BO$3-$E6))-DATE(YEAR($P6-$O6),MONTH($P6-$O6),DAY($P6-$O6)),"mm")-1)&amp;TEXT(DATE(YEAR(BO$3-$E6),MONTH(BO$3-$E6),DAY(BO$3-$E6))-DATE(YEAR($P6-$O6),MONTH($P6-$O6),DAY($P6-$O6)),"월dd일"))</f>
        <v>32년11월23일</v>
      </c>
      <c r="BR6" s="85">
        <f>IF($D6="",0,IF(OR(AND(BO6=1,OR($Q6="여",$R6="여")),AND(BO6=1,AND(BP6&gt;=15,BP6&lt;=29))),1,0))</f>
        <v>0</v>
      </c>
      <c r="BS6" s="60">
        <f t="shared" si="1"/>
        <v>12</v>
      </c>
      <c r="BT6" s="59">
        <f t="shared" si="2"/>
        <v>0</v>
      </c>
      <c r="BU6" s="57"/>
      <c r="BV6" s="44"/>
      <c r="BY6" s="253"/>
      <c r="BZ6" s="272">
        <v>16773848</v>
      </c>
      <c r="CA6" s="272">
        <v>0</v>
      </c>
      <c r="CB6" s="273">
        <f t="shared" ref="CB6:CB15" si="9">BZ6-CA6</f>
        <v>16773848</v>
      </c>
      <c r="CC6" s="276">
        <f t="shared" ref="CC6:CC15" si="10">IF(BS6=0,0,BT6/BS6)</f>
        <v>0</v>
      </c>
      <c r="CD6" s="44" t="str">
        <f t="shared" ref="CD6:CD15" si="11">IF(CC6=100%,"청년",IF(CC6=0%,"청년외","확인"))</f>
        <v>청년외</v>
      </c>
      <c r="CE6" s="275" t="str">
        <f t="shared" ref="CE6:CE15" si="12">C6</f>
        <v>조하나(육아휴직)</v>
      </c>
      <c r="CF6" s="270">
        <f t="shared" ref="CF6:CG21" si="13">IF($CD6=CF$4,$CB6,0)</f>
        <v>0</v>
      </c>
      <c r="CG6" s="270">
        <f t="shared" si="13"/>
        <v>16773848</v>
      </c>
      <c r="CH6" s="270">
        <f t="shared" ref="CH6:CH15" si="14">SUM(CF6:CG6)</f>
        <v>16773848</v>
      </c>
      <c r="CI6" s="44"/>
    </row>
    <row r="7" spans="1:87" ht="16.5" customHeight="1">
      <c r="A7" s="23">
        <f t="shared" ref="A7:A70" si="15">A6+1</f>
        <v>3</v>
      </c>
      <c r="B7" s="143"/>
      <c r="C7" s="92" t="s">
        <v>700</v>
      </c>
      <c r="D7" s="93">
        <v>9103282123454</v>
      </c>
      <c r="E7" s="156">
        <f t="shared" si="3"/>
        <v>33325</v>
      </c>
      <c r="F7" s="30">
        <f t="shared" si="4"/>
        <v>4</v>
      </c>
      <c r="G7" s="31" t="str">
        <f t="shared" si="5"/>
        <v>OK</v>
      </c>
      <c r="H7" s="147" t="str">
        <f t="shared" si="6"/>
        <v>여</v>
      </c>
      <c r="I7" s="150">
        <v>41548</v>
      </c>
      <c r="J7" s="151"/>
      <c r="K7" s="33">
        <f t="shared" si="7"/>
        <v>22</v>
      </c>
      <c r="L7" s="33">
        <f t="shared" si="0"/>
        <v>0</v>
      </c>
      <c r="M7" s="35" t="str">
        <f t="shared" si="8"/>
        <v>22년6월06일</v>
      </c>
      <c r="N7" s="108"/>
      <c r="O7" s="178"/>
      <c r="P7" s="179"/>
      <c r="Q7" s="106" t="s">
        <v>345</v>
      </c>
      <c r="R7" s="107" t="s">
        <v>345</v>
      </c>
      <c r="S7" s="43"/>
      <c r="T7" s="122" t="s">
        <v>345</v>
      </c>
      <c r="U7" s="122" t="s">
        <v>345</v>
      </c>
      <c r="V7" s="123" t="s">
        <v>345</v>
      </c>
      <c r="W7" s="63">
        <f t="shared" ref="W7:W70" si="16">IF($D7="",0,IF(AND((W$3&gt;=$I7),OR((W$3&lt;=$J7),($J7=""),($J7=0)),$T7="부",$U7="부",$V7="부"),1,0))</f>
        <v>1</v>
      </c>
      <c r="X7" s="53">
        <f t="shared" ref="X7:X70" si="17">IF($D7="",0,DATEDIF(IF(OR(MID($D7,LEN(CLEAN($D7))-6,1)&lt;="2",MID($D7,LEN(CLEAN($D7))-6,1)="5",MID($D7,LEN(CLEAN($D7))-6,1)="6"),DATE(MID($D7,1,2),MID($D7,3,2),MID($D7,5,2)),CHOOSE(14-LEN(CLEAN($D7)), DATE(MID($D7,1,2)+100,MID($D7,3,2),MID($D7,5,2)), DATE(MID($D7,1,1)+100,MID($D7,2,2),MID($D7,4,2)),DATE(2000,MID($D7,1,2),MID($D7,3,2)),DATE(2000,MID($D7,1,1),MID($D7,2,2)))),W$3,"y"))</f>
        <v>26</v>
      </c>
      <c r="Y7" s="54" t="str">
        <f t="shared" ref="Y7:Y70" si="18">IF($D7="","",TEXT(DATE(YEAR(W$3-$E7),MONTH(W$3-$E7),DAY(W$3-$E7))-DATE(YEAR($P7-$O7),MONTH($P7-$O7),DAY($P7-$O7)),"yy년")&amp;VALUE(TEXT(DATE(YEAR(W$3-$E7),MONTH(W$3-$E7),DAY(W$3-$E7))-DATE(YEAR($P7-$O7),MONTH($P7-$O7),DAY($P7-$O7)),"mm")-1)&amp;TEXT(DATE(YEAR(W$3-$E7),MONTH(W$3-$E7),DAY(W$3-$E7))-DATE(YEAR($P7-$O7),MONTH($P7-$O7),DAY($P7-$O7)),"월dd일"))</f>
        <v>26년10월05일</v>
      </c>
      <c r="Z7" s="85">
        <f t="shared" ref="Z7:Z70" si="19">IF($D7="",0,IF(OR(AND(W7=1,OR($Q7="여",$R7="여")),AND(W7=1,AND(X7&gt;=15,X7&lt;=29))),1,0))</f>
        <v>1</v>
      </c>
      <c r="AA7" s="63">
        <f t="shared" ref="AA7:AA70" si="20">IF($D7="",0,IF(AND((AA$3&gt;=$I7),OR((AA$3&lt;=$J7),($J7=""),($J7=0)),$T7="부",$U7="부",$V7="부"),1,0))</f>
        <v>1</v>
      </c>
      <c r="AB7" s="53">
        <f t="shared" ref="AB7:AB70" si="21">IF($D7="",0,DATEDIF(IF(OR(MID($D7,LEN(CLEAN($D7))-6,1)&lt;="2",MID($D7,LEN(CLEAN($D7))-6,1)="5",MID($D7,LEN(CLEAN($D7))-6,1)="6"),DATE(MID($D7,1,2),MID($D7,3,2),MID($D7,5,2)),CHOOSE(14-LEN(CLEAN($D7)), DATE(MID($D7,1,2)+100,MID($D7,3,2),MID($D7,5,2)), DATE(MID($D7,1,1)+100,MID($D7,2,2),MID($D7,4,2)),DATE(2000,MID($D7,1,2),MID($D7,3,2)),DATE(2000,MID($D7,1,1),MID($D7,2,2)))),AA$3,"y"))</f>
        <v>26</v>
      </c>
      <c r="AC7" s="54" t="str">
        <f t="shared" ref="AC7:AC70" si="22">IF($D7="","",TEXT(DATE(YEAR(AA$3-$E7),MONTH(AA$3-$E7),DAY(AA$3-$E7))-DATE(YEAR($P7-$O7),MONTH($P7-$O7),DAY($P7-$O7)),"yy년")&amp;VALUE(TEXT(DATE(YEAR(AA$3-$E7),MONTH(AA$3-$E7),DAY(AA$3-$E7))-DATE(YEAR($P7-$O7),MONTH($P7-$O7),DAY($P7-$O7)),"mm")-1)&amp;TEXT(DATE(YEAR(AA$3-$E7),MONTH(AA$3-$E7),DAY(AA$3-$E7))-DATE(YEAR($P7-$O7),MONTH($P7-$O7),DAY($P7-$O7)),"월dd일"))</f>
        <v>26년11월03일</v>
      </c>
      <c r="AD7" s="85">
        <f t="shared" ref="AD7:AD70" si="23">IF($D7="",0,IF(OR(AND(AA7=1,OR($Q7="여",$R7="여")),AND(AA7=1,AND(AB7&gt;=15,AB7&lt;=29))),1,0))</f>
        <v>1</v>
      </c>
      <c r="AE7" s="63">
        <f t="shared" ref="AE7:AE70" si="24">IF($D7="",0,IF(AND((AE$3&gt;=$I7),OR((AE$3&lt;=$J7),($J7=""),($J7=0)),$T7="부",$U7="부",$V7="부"),1,0))</f>
        <v>1</v>
      </c>
      <c r="AF7" s="53">
        <f t="shared" ref="AF7:AF70" si="25">IF($D7="",0,DATEDIF(IF(OR(MID($D7,LEN(CLEAN($D7))-6,1)&lt;="2",MID($D7,LEN(CLEAN($D7))-6,1)="5",MID($D7,LEN(CLEAN($D7))-6,1)="6"),DATE(MID($D7,1,2),MID($D7,3,2),MID($D7,5,2)),CHOOSE(14-LEN(CLEAN($D7)), DATE(MID($D7,1,2)+100,MID($D7,3,2),MID($D7,5,2)), DATE(MID($D7,1,1)+100,MID($D7,2,2),MID($D7,4,2)),DATE(2000,MID($D7,1,2),MID($D7,3,2)),DATE(2000,MID($D7,1,1),MID($D7,2,2)))),AE$3,"y"))</f>
        <v>27</v>
      </c>
      <c r="AG7" s="54" t="str">
        <f t="shared" ref="AG7:AG70" si="26">IF($D7="","",TEXT(DATE(YEAR(AE$3-$E7),MONTH(AE$3-$E7),DAY(AE$3-$E7))-DATE(YEAR($P7-$O7),MONTH($P7-$O7),DAY($P7-$O7)),"yy년")&amp;VALUE(TEXT(DATE(YEAR(AE$3-$E7),MONTH(AE$3-$E7),DAY(AE$3-$E7))-DATE(YEAR($P7-$O7),MONTH($P7-$O7),DAY($P7-$O7)),"mm")-1)&amp;TEXT(DATE(YEAR(AE$3-$E7),MONTH(AE$3-$E7),DAY(AE$3-$E7))-DATE(YEAR($P7-$O7),MONTH($P7-$O7),DAY($P7-$O7)),"월dd일"))</f>
        <v>27년0월03일</v>
      </c>
      <c r="AH7" s="85">
        <f t="shared" ref="AH7:AH70" si="27">IF($D7="",0,IF(OR(AND(AE7=1,OR($Q7="여",$R7="여")),AND(AE7=1,AND(AF7&gt;=15,AF7&lt;=29))),1,0))</f>
        <v>1</v>
      </c>
      <c r="AI7" s="63">
        <f t="shared" ref="AI7:AI70" si="28">IF($D7="",0,IF(AND((AI$3&gt;=$I7),OR((AI$3&lt;=$J7),($J7=""),($J7=0)),$T7="부",$U7="부",$V7="부"),1,0))</f>
        <v>1</v>
      </c>
      <c r="AJ7" s="53">
        <f t="shared" ref="AJ7:AJ70" si="29">IF($D7="",0,DATEDIF(IF(OR(MID($D7,LEN(CLEAN($D7))-6,1)&lt;="2",MID($D7,LEN(CLEAN($D7))-6,1)="5",MID($D7,LEN(CLEAN($D7))-6,1)="6"),DATE(MID($D7,1,2),MID($D7,3,2),MID($D7,5,2)),CHOOSE(14-LEN(CLEAN($D7)), DATE(MID($D7,1,2)+100,MID($D7,3,2),MID($D7,5,2)), DATE(MID($D7,1,1)+100,MID($D7,2,2),MID($D7,4,2)),DATE(2000,MID($D7,1,2),MID($D7,3,2)),DATE(2000,MID($D7,1,1),MID($D7,2,2)))),AI$3,"y"))</f>
        <v>27</v>
      </c>
      <c r="AK7" s="54" t="str">
        <f t="shared" ref="AK7:AK70" si="30">IF($D7="","",TEXT(DATE(YEAR(AI$3-$E7),MONTH(AI$3-$E7),DAY(AI$3-$E7))-DATE(YEAR($P7-$O7),MONTH($P7-$O7),DAY($P7-$O7)),"yy년")&amp;VALUE(TEXT(DATE(YEAR(AI$3-$E7),MONTH(AI$3-$E7),DAY(AI$3-$E7))-DATE(YEAR($P7-$O7),MONTH($P7-$O7),DAY($P7-$O7)),"mm")-1)&amp;TEXT(DATE(YEAR(AI$3-$E7),MONTH(AI$3-$E7),DAY(AI$3-$E7))-DATE(YEAR($P7-$O7),MONTH($P7-$O7),DAY($P7-$O7)),"월dd일"))</f>
        <v>27년1월02일</v>
      </c>
      <c r="AL7" s="85">
        <f t="shared" ref="AL7:AL70" si="31">IF($D7="",0,IF(OR(AND(AI7=1,OR($Q7="여",$R7="여")),AND(AI7=1,AND(AJ7&gt;=15,AJ7&lt;=29))),1,0))</f>
        <v>1</v>
      </c>
      <c r="AM7" s="63">
        <f t="shared" ref="AM7:AM70" si="32">IF($D7="",0,IF(AND((AM$3&gt;=$I7),OR((AM$3&lt;=$J7),($J7=""),($J7=0)),$T7="부",$U7="부",$V7="부"),1,0))</f>
        <v>1</v>
      </c>
      <c r="AN7" s="53">
        <f t="shared" ref="AN7:AN70" si="33">IF($D7="",0,DATEDIF(IF(OR(MID($D7,LEN(CLEAN($D7))-6,1)&lt;="2",MID($D7,LEN(CLEAN($D7))-6,1)="5",MID($D7,LEN(CLEAN($D7))-6,1)="6"),DATE(MID($D7,1,2),MID($D7,3,2),MID($D7,5,2)),CHOOSE(14-LEN(CLEAN($D7)), DATE(MID($D7,1,2)+100,MID($D7,3,2),MID($D7,5,2)), DATE(MID($D7,1,1)+100,MID($D7,2,2),MID($D7,4,2)),DATE(2000,MID($D7,1,2),MID($D7,3,2)),DATE(2000,MID($D7,1,1),MID($D7,2,2)))),AM$3,"y"))</f>
        <v>27</v>
      </c>
      <c r="AO7" s="54" t="str">
        <f t="shared" ref="AO7:AO70" si="34">IF($D7="","",TEXT(DATE(YEAR(AM$3-$E7),MONTH(AM$3-$E7),DAY(AM$3-$E7))-DATE(YEAR($P7-$O7),MONTH($P7-$O7),DAY($P7-$O7)),"yy년")&amp;VALUE(TEXT(DATE(YEAR(AM$3-$E7),MONTH(AM$3-$E7),DAY(AM$3-$E7))-DATE(YEAR($P7-$O7),MONTH($P7-$O7),DAY($P7-$O7)),"mm")-1)&amp;TEXT(DATE(YEAR(AM$3-$E7),MONTH(AM$3-$E7),DAY(AM$3-$E7))-DATE(YEAR($P7-$O7),MONTH($P7-$O7),DAY($P7-$O7)),"월dd일"))</f>
        <v>27년2월05일</v>
      </c>
      <c r="AP7" s="85">
        <f t="shared" ref="AP7:AP70" si="35">IF($D7="",0,IF(OR(AND(AM7=1,OR($Q7="여",$R7="여")),AND(AM7=1,AND(AN7&gt;=15,AN7&lt;=29))),1,0))</f>
        <v>1</v>
      </c>
      <c r="AQ7" s="63">
        <f t="shared" ref="AQ7:AQ70" si="36">IF($D7="",0,IF(AND((AQ$3&gt;=$I7),OR((AQ$3&lt;=$J7),($J7=""),($J7=0)),$T7="부",$U7="부",$V7="부"),1,0))</f>
        <v>1</v>
      </c>
      <c r="AR7" s="53">
        <f t="shared" ref="AR7:AR70" si="37">IF($D7="",0,DATEDIF(IF(OR(MID($D7,LEN(CLEAN($D7))-6,1)&lt;="2",MID($D7,LEN(CLEAN($D7))-6,1)="5",MID($D7,LEN(CLEAN($D7))-6,1)="6"),DATE(MID($D7,1,2),MID($D7,3,2),MID($D7,5,2)),CHOOSE(14-LEN(CLEAN($D7)), DATE(MID($D7,1,2)+100,MID($D7,3,2),MID($D7,5,2)), DATE(MID($D7,1,1)+100,MID($D7,2,2),MID($D7,4,2)),DATE(2000,MID($D7,1,2),MID($D7,3,2)),DATE(2000,MID($D7,1,1),MID($D7,2,2)))),AQ$3,"y"))</f>
        <v>27</v>
      </c>
      <c r="AS7" s="54" t="str">
        <f t="shared" ref="AS7:AS70" si="38">IF($D7="","",TEXT(DATE(YEAR(AQ$3-$E7),MONTH(AQ$3-$E7),DAY(AQ$3-$E7))-DATE(YEAR($P7-$O7),MONTH($P7-$O7),DAY($P7-$O7)),"yy년")&amp;VALUE(TEXT(DATE(YEAR(AQ$3-$E7),MONTH(AQ$3-$E7),DAY(AQ$3-$E7))-DATE(YEAR($P7-$O7),MONTH($P7-$O7),DAY($P7-$O7)),"mm")-1)&amp;TEXT(DATE(YEAR(AQ$3-$E7),MONTH(AQ$3-$E7),DAY(AQ$3-$E7))-DATE(YEAR($P7-$O7),MONTH($P7-$O7),DAY($P7-$O7)),"월dd일"))</f>
        <v>27년3월04일</v>
      </c>
      <c r="AT7" s="85">
        <f t="shared" ref="AT7:AT70" si="39">IF($D7="",0,IF(OR(AND(AQ7=1,OR($Q7="여",$R7="여")),AND(AQ7=1,AND(AR7&gt;=15,AR7&lt;=29))),1,0))</f>
        <v>1</v>
      </c>
      <c r="AU7" s="63">
        <f t="shared" ref="AU7:AU70" si="40">IF($D7="",0,IF(AND((AU$3&gt;=$I7),OR((AU$3&lt;=$J7),($J7=""),($J7=0)),$T7="부",$U7="부",$V7="부"),1,0))</f>
        <v>1</v>
      </c>
      <c r="AV7" s="53">
        <f t="shared" ref="AV7:AV70" si="41">IF($D7="",0,DATEDIF(IF(OR(MID($D7,LEN(CLEAN($D7))-6,1)&lt;="2",MID($D7,LEN(CLEAN($D7))-6,1)="5",MID($D7,LEN(CLEAN($D7))-6,1)="6"),DATE(MID($D7,1,2),MID($D7,3,2),MID($D7,5,2)),CHOOSE(14-LEN(CLEAN($D7)), DATE(MID($D7,1,2)+100,MID($D7,3,2),MID($D7,5,2)), DATE(MID($D7,1,1)+100,MID($D7,2,2),MID($D7,4,2)),DATE(2000,MID($D7,1,2),MID($D7,3,2)),DATE(2000,MID($D7,1,1),MID($D7,2,2)))),AU$3,"y"))</f>
        <v>27</v>
      </c>
      <c r="AW7" s="54" t="str">
        <f t="shared" ref="AW7:AW70" si="42">IF($D7="","",TEXT(DATE(YEAR(AU$3-$E7),MONTH(AU$3-$E7),DAY(AU$3-$E7))-DATE(YEAR($P7-$O7),MONTH($P7-$O7),DAY($P7-$O7)),"yy년")&amp;VALUE(TEXT(DATE(YEAR(AU$3-$E7),MONTH(AU$3-$E7),DAY(AU$3-$E7))-DATE(YEAR($P7-$O7),MONTH($P7-$O7),DAY($P7-$O7)),"mm")-1)&amp;TEXT(DATE(YEAR(AU$3-$E7),MONTH(AU$3-$E7),DAY(AU$3-$E7))-DATE(YEAR($P7-$O7),MONTH($P7-$O7),DAY($P7-$O7)),"월dd일"))</f>
        <v>27년4월05일</v>
      </c>
      <c r="AX7" s="85">
        <f t="shared" ref="AX7:AX70" si="43">IF($D7="",0,IF(OR(AND(AU7=1,OR($Q7="여",$R7="여")),AND(AU7=1,AND(AV7&gt;=15,AV7&lt;=29))),1,0))</f>
        <v>1</v>
      </c>
      <c r="AY7" s="63">
        <f t="shared" ref="AY7:AY70" si="44">IF($D7="",0,IF(AND((AY$3&gt;=$I7),OR((AY$3&lt;=$J7),($J7=""),($J7=0)),$T7="부",$U7="부",$V7="부"),1,0))</f>
        <v>1</v>
      </c>
      <c r="AZ7" s="53">
        <f t="shared" ref="AZ7:AZ70" si="45">IF($D7="",0,DATEDIF(IF(OR(MID($D7,LEN(CLEAN($D7))-6,1)&lt;="2",MID($D7,LEN(CLEAN($D7))-6,1)="5",MID($D7,LEN(CLEAN($D7))-6,1)="6"),DATE(MID($D7,1,2),MID($D7,3,2),MID($D7,5,2)),CHOOSE(14-LEN(CLEAN($D7)), DATE(MID($D7,1,2)+100,MID($D7,3,2),MID($D7,5,2)), DATE(MID($D7,1,1)+100,MID($D7,2,2),MID($D7,4,2)),DATE(2000,MID($D7,1,2),MID($D7,3,2)),DATE(2000,MID($D7,1,1),MID($D7,2,2)))),AY$3,"y"))</f>
        <v>27</v>
      </c>
      <c r="BA7" s="54" t="str">
        <f t="shared" ref="BA7:BA70" si="46">IF($D7="","",TEXT(DATE(YEAR(AY$3-$E7),MONTH(AY$3-$E7),DAY(AY$3-$E7))-DATE(YEAR($P7-$O7),MONTH($P7-$O7),DAY($P7-$O7)),"yy년")&amp;VALUE(TEXT(DATE(YEAR(AY$3-$E7),MONTH(AY$3-$E7),DAY(AY$3-$E7))-DATE(YEAR($P7-$O7),MONTH($P7-$O7),DAY($P7-$O7)),"mm")-1)&amp;TEXT(DATE(YEAR(AY$3-$E7),MONTH(AY$3-$E7),DAY(AY$3-$E7))-DATE(YEAR($P7-$O7),MONTH($P7-$O7),DAY($P7-$O7)),"월dd일"))</f>
        <v>27년5월05일</v>
      </c>
      <c r="BB7" s="85">
        <f t="shared" ref="BB7:BB70" si="47">IF($D7="",0,IF(OR(AND(AY7=1,OR($Q7="여",$R7="여")),AND(AY7=1,AND(AZ7&gt;=15,AZ7&lt;=29))),1,0))</f>
        <v>1</v>
      </c>
      <c r="BC7" s="63">
        <f t="shared" ref="BC7:BC70" si="48">IF($D7="",0,IF(AND((BC$3&gt;=$I7),OR((BC$3&lt;=$J7),($J7=""),($J7=0)),$T7="부",$U7="부",$V7="부"),1,0))</f>
        <v>1</v>
      </c>
      <c r="BD7" s="53">
        <f t="shared" ref="BD7:BD70" si="49">IF($D7="",0,DATEDIF(IF(OR(MID($D7,LEN(CLEAN($D7))-6,1)&lt;="2",MID($D7,LEN(CLEAN($D7))-6,1)="5",MID($D7,LEN(CLEAN($D7))-6,1)="6"),DATE(MID($D7,1,2),MID($D7,3,2),MID($D7,5,2)),CHOOSE(14-LEN(CLEAN($D7)), DATE(MID($D7,1,2)+100,MID($D7,3,2),MID($D7,5,2)), DATE(MID($D7,1,1)+100,MID($D7,2,2),MID($D7,4,2)),DATE(2000,MID($D7,1,2),MID($D7,3,2)),DATE(2000,MID($D7,1,1),MID($D7,2,2)))),BC$3,"y"))</f>
        <v>27</v>
      </c>
      <c r="BE7" s="54" t="str">
        <f t="shared" ref="BE7:BE70" si="50">IF($D7="","",TEXT(DATE(YEAR(BC$3-$E7),MONTH(BC$3-$E7),DAY(BC$3-$E7))-DATE(YEAR($P7-$O7),MONTH($P7-$O7),DAY($P7-$O7)),"yy년")&amp;VALUE(TEXT(DATE(YEAR(BC$3-$E7),MONTH(BC$3-$E7),DAY(BC$3-$E7))-DATE(YEAR($P7-$O7),MONTH($P7-$O7),DAY($P7-$O7)),"mm")-1)&amp;TEXT(DATE(YEAR(BC$3-$E7),MONTH(BC$3-$E7),DAY(BC$3-$E7))-DATE(YEAR($P7-$O7),MONTH($P7-$O7),DAY($P7-$O7)),"월dd일"))</f>
        <v>27년6월05일</v>
      </c>
      <c r="BF7" s="85">
        <f t="shared" ref="BF7:BF70" si="51">IF($D7="",0,IF(OR(AND(BC7=1,OR($Q7="여",$R7="여")),AND(BC7=1,AND(BD7&gt;=15,BD7&lt;=29))),1,0))</f>
        <v>1</v>
      </c>
      <c r="BG7" s="63">
        <f t="shared" ref="BG7:BG70" si="52">IF($D7="",0,IF(AND((BG$3&gt;=$I7),OR((BG$3&lt;=$J7),($J7=""),($J7=0)),$T7="부",$U7="부",$V7="부"),1,0))</f>
        <v>1</v>
      </c>
      <c r="BH7" s="53">
        <f t="shared" ref="BH7:BH70" si="53">IF($D7="",0,DATEDIF(IF(OR(MID($D7,LEN(CLEAN($D7))-6,1)&lt;="2",MID($D7,LEN(CLEAN($D7))-6,1)="5",MID($D7,LEN(CLEAN($D7))-6,1)="6"),DATE(MID($D7,1,2),MID($D7,3,2),MID($D7,5,2)),CHOOSE(14-LEN(CLEAN($D7)), DATE(MID($D7,1,2)+100,MID($D7,3,2),MID($D7,5,2)), DATE(MID($D7,1,1)+100,MID($D7,2,2),MID($D7,4,2)),DATE(2000,MID($D7,1,2),MID($D7,3,2)),DATE(2000,MID($D7,1,1),MID($D7,2,2)))),BG$3,"y"))</f>
        <v>27</v>
      </c>
      <c r="BI7" s="54" t="str">
        <f t="shared" ref="BI7:BI70" si="54">IF($D7="","",TEXT(DATE(YEAR(BG$3-$E7),MONTH(BG$3-$E7),DAY(BG$3-$E7))-DATE(YEAR($P7-$O7),MONTH($P7-$O7),DAY($P7-$O7)),"yy년")&amp;VALUE(TEXT(DATE(YEAR(BG$3-$E7),MONTH(BG$3-$E7),DAY(BG$3-$E7))-DATE(YEAR($P7-$O7),MONTH($P7-$O7),DAY($P7-$O7)),"mm")-1)&amp;TEXT(DATE(YEAR(BG$3-$E7),MONTH(BG$3-$E7),DAY(BG$3-$E7))-DATE(YEAR($P7-$O7),MONTH($P7-$O7),DAY($P7-$O7)),"월dd일"))</f>
        <v>27년7월05일</v>
      </c>
      <c r="BJ7" s="85">
        <f t="shared" ref="BJ7:BJ70" si="55">IF($D7="",0,IF(OR(AND(BG7=1,OR($Q7="여",$R7="여")),AND(BG7=1,AND(BH7&gt;=15,BH7&lt;=29))),1,0))</f>
        <v>1</v>
      </c>
      <c r="BK7" s="63">
        <f t="shared" ref="BK7:BK70" si="56">IF($D7="",0,IF(AND((BK$3&gt;=$I7),OR((BK$3&lt;=$J7),($J7=""),($J7=0)),$T7="부",$U7="부",$V7="부"),1,0))</f>
        <v>1</v>
      </c>
      <c r="BL7" s="53">
        <f t="shared" ref="BL7:BL70" si="57">IF($D7="",0,DATEDIF(IF(OR(MID($D7,LEN(CLEAN($D7))-6,1)&lt;="2",MID($D7,LEN(CLEAN($D7))-6,1)="5",MID($D7,LEN(CLEAN($D7))-6,1)="6"),DATE(MID($D7,1,2),MID($D7,3,2),MID($D7,5,2)),CHOOSE(14-LEN(CLEAN($D7)), DATE(MID($D7,1,2)+100,MID($D7,3,2),MID($D7,5,2)), DATE(MID($D7,1,1)+100,MID($D7,2,2),MID($D7,4,2)),DATE(2000,MID($D7,1,2),MID($D7,3,2)),DATE(2000,MID($D7,1,1),MID($D7,2,2)))),BK$3,"y"))</f>
        <v>27</v>
      </c>
      <c r="BM7" s="54" t="str">
        <f t="shared" ref="BM7:BM70" si="58">IF($D7="","",TEXT(DATE(YEAR(BK$3-$E7),MONTH(BK$3-$E7),DAY(BK$3-$E7))-DATE(YEAR($P7-$O7),MONTH($P7-$O7),DAY($P7-$O7)),"yy년")&amp;VALUE(TEXT(DATE(YEAR(BK$3-$E7),MONTH(BK$3-$E7),DAY(BK$3-$E7))-DATE(YEAR($P7-$O7),MONTH($P7-$O7),DAY($P7-$O7)),"mm")-1)&amp;TEXT(DATE(YEAR(BK$3-$E7),MONTH(BK$3-$E7),DAY(BK$3-$E7))-DATE(YEAR($P7-$O7),MONTH($P7-$O7),DAY($P7-$O7)),"월dd일"))</f>
        <v>27년8월04일</v>
      </c>
      <c r="BN7" s="85">
        <f t="shared" ref="BN7:BN70" si="59">IF($D7="",0,IF(OR(AND(BK7=1,OR($Q7="여",$R7="여")),AND(BK7=1,AND(BL7&gt;=15,BL7&lt;=29))),1,0))</f>
        <v>1</v>
      </c>
      <c r="BO7" s="63">
        <f t="shared" ref="BO7:BO70" si="60">IF($D7="",0,IF(AND((BO$3&gt;=$I7),OR((BO$3&lt;=$J7),($J7=""),($J7=0)),$T7="부",$U7="부",$V7="부"),1,0))</f>
        <v>1</v>
      </c>
      <c r="BP7" s="53">
        <f t="shared" ref="BP7:BP70" si="61">IF($D7="",0,DATEDIF(IF(OR(MID($D7,LEN(CLEAN($D7))-6,1)&lt;="2",MID($D7,LEN(CLEAN($D7))-6,1)="5",MID($D7,LEN(CLEAN($D7))-6,1)="6"),DATE(MID($D7,1,2),MID($D7,3,2),MID($D7,5,2)),CHOOSE(14-LEN(CLEAN($D7)), DATE(MID($D7,1,2)+100,MID($D7,3,2),MID($D7,5,2)), DATE(MID($D7,1,1)+100,MID($D7,2,2),MID($D7,4,2)),DATE(2000,MID($D7,1,2),MID($D7,3,2)),DATE(2000,MID($D7,1,1),MID($D7,2,2)))),BO$3,"y"))</f>
        <v>27</v>
      </c>
      <c r="BQ7" s="54" t="str">
        <f t="shared" ref="BQ7:BQ70" si="62">IF($D7="","",TEXT(DATE(YEAR(BO$3-$E7),MONTH(BO$3-$E7),DAY(BO$3-$E7))-DATE(YEAR($P7-$O7),MONTH($P7-$O7),DAY($P7-$O7)),"yy년")&amp;VALUE(TEXT(DATE(YEAR(BO$3-$E7),MONTH(BO$3-$E7),DAY(BO$3-$E7))-DATE(YEAR($P7-$O7),MONTH($P7-$O7),DAY($P7-$O7)),"mm")-1)&amp;TEXT(DATE(YEAR(BO$3-$E7),MONTH(BO$3-$E7),DAY(BO$3-$E7))-DATE(YEAR($P7-$O7),MONTH($P7-$O7),DAY($P7-$O7)),"월dd일"))</f>
        <v>27년9월05일</v>
      </c>
      <c r="BR7" s="85">
        <f t="shared" ref="BR7:BR70" si="63">IF($D7="",0,IF(OR(AND(BO7=1,OR($Q7="여",$R7="여")),AND(BO7=1,AND(BP7&gt;=15,BP7&lt;=29))),1,0))</f>
        <v>1</v>
      </c>
      <c r="BS7" s="60">
        <f t="shared" si="1"/>
        <v>12</v>
      </c>
      <c r="BT7" s="59">
        <f t="shared" si="2"/>
        <v>12</v>
      </c>
      <c r="BU7" s="57"/>
      <c r="BV7" s="44"/>
      <c r="BY7" s="253"/>
      <c r="BZ7" s="272">
        <v>2400000</v>
      </c>
      <c r="CA7" s="272">
        <v>0</v>
      </c>
      <c r="CB7" s="273">
        <f t="shared" si="9"/>
        <v>2400000</v>
      </c>
      <c r="CC7" s="276">
        <f t="shared" si="10"/>
        <v>1</v>
      </c>
      <c r="CD7" s="44" t="str">
        <f t="shared" si="11"/>
        <v>청년</v>
      </c>
      <c r="CE7" s="275" t="str">
        <f t="shared" si="12"/>
        <v>문채원(육아휴직)</v>
      </c>
      <c r="CF7" s="270">
        <f t="shared" si="13"/>
        <v>2400000</v>
      </c>
      <c r="CG7" s="270">
        <f t="shared" si="13"/>
        <v>0</v>
      </c>
      <c r="CH7" s="270">
        <f t="shared" si="14"/>
        <v>2400000</v>
      </c>
      <c r="CI7" s="44"/>
    </row>
    <row r="8" spans="1:87" ht="16.5" customHeight="1">
      <c r="A8" s="23">
        <f t="shared" si="15"/>
        <v>4</v>
      </c>
      <c r="B8" s="143"/>
      <c r="C8" s="92" t="s">
        <v>701</v>
      </c>
      <c r="D8" s="93">
        <v>9206282123458</v>
      </c>
      <c r="E8" s="156">
        <f t="shared" si="3"/>
        <v>33783</v>
      </c>
      <c r="F8" s="30">
        <f t="shared" si="4"/>
        <v>8</v>
      </c>
      <c r="G8" s="31" t="str">
        <f t="shared" si="5"/>
        <v>OK</v>
      </c>
      <c r="H8" s="147" t="str">
        <f t="shared" si="6"/>
        <v>여</v>
      </c>
      <c r="I8" s="150">
        <v>41662</v>
      </c>
      <c r="J8" s="151"/>
      <c r="K8" s="33">
        <f t="shared" si="7"/>
        <v>21</v>
      </c>
      <c r="L8" s="33">
        <f t="shared" si="0"/>
        <v>0</v>
      </c>
      <c r="M8" s="35" t="str">
        <f t="shared" si="8"/>
        <v>21년6월27일</v>
      </c>
      <c r="N8" s="108"/>
      <c r="O8" s="178"/>
      <c r="P8" s="179"/>
      <c r="Q8" s="106" t="s">
        <v>345</v>
      </c>
      <c r="R8" s="107" t="s">
        <v>345</v>
      </c>
      <c r="S8" s="43"/>
      <c r="T8" s="122" t="s">
        <v>345</v>
      </c>
      <c r="U8" s="122" t="s">
        <v>345</v>
      </c>
      <c r="V8" s="123" t="s">
        <v>345</v>
      </c>
      <c r="W8" s="63">
        <f t="shared" si="16"/>
        <v>1</v>
      </c>
      <c r="X8" s="53">
        <f t="shared" si="17"/>
        <v>25</v>
      </c>
      <c r="Y8" s="54" t="str">
        <f t="shared" si="18"/>
        <v>25년7월04일</v>
      </c>
      <c r="Z8" s="85">
        <f t="shared" si="19"/>
        <v>1</v>
      </c>
      <c r="AA8" s="63">
        <f t="shared" si="20"/>
        <v>1</v>
      </c>
      <c r="AB8" s="53">
        <f t="shared" si="21"/>
        <v>25</v>
      </c>
      <c r="AC8" s="54" t="str">
        <f t="shared" si="22"/>
        <v>25년8월01일</v>
      </c>
      <c r="AD8" s="85">
        <f t="shared" si="23"/>
        <v>1</v>
      </c>
      <c r="AE8" s="63">
        <f t="shared" si="24"/>
        <v>1</v>
      </c>
      <c r="AF8" s="53">
        <f t="shared" si="25"/>
        <v>25</v>
      </c>
      <c r="AG8" s="54" t="str">
        <f t="shared" si="26"/>
        <v>25년9월02일</v>
      </c>
      <c r="AH8" s="85">
        <f t="shared" si="27"/>
        <v>1</v>
      </c>
      <c r="AI8" s="63">
        <f t="shared" si="28"/>
        <v>1</v>
      </c>
      <c r="AJ8" s="53">
        <f t="shared" si="29"/>
        <v>25</v>
      </c>
      <c r="AK8" s="54" t="str">
        <f t="shared" si="30"/>
        <v>25년10월01일</v>
      </c>
      <c r="AL8" s="85">
        <f t="shared" si="31"/>
        <v>1</v>
      </c>
      <c r="AM8" s="63">
        <f t="shared" si="32"/>
        <v>1</v>
      </c>
      <c r="AN8" s="53">
        <f t="shared" si="33"/>
        <v>25</v>
      </c>
      <c r="AO8" s="54" t="str">
        <f t="shared" si="34"/>
        <v>25년11월02일</v>
      </c>
      <c r="AP8" s="85">
        <f t="shared" si="35"/>
        <v>1</v>
      </c>
      <c r="AQ8" s="63">
        <f t="shared" si="36"/>
        <v>1</v>
      </c>
      <c r="AR8" s="53">
        <f t="shared" si="37"/>
        <v>26</v>
      </c>
      <c r="AS8" s="54" t="str">
        <f t="shared" si="38"/>
        <v>26년0월01일</v>
      </c>
      <c r="AT8" s="85">
        <f t="shared" si="39"/>
        <v>1</v>
      </c>
      <c r="AU8" s="63">
        <f t="shared" si="40"/>
        <v>1</v>
      </c>
      <c r="AV8" s="53">
        <f t="shared" si="41"/>
        <v>26</v>
      </c>
      <c r="AW8" s="54" t="str">
        <f t="shared" si="42"/>
        <v>26년1월01일</v>
      </c>
      <c r="AX8" s="85">
        <f t="shared" si="43"/>
        <v>1</v>
      </c>
      <c r="AY8" s="63">
        <f t="shared" si="44"/>
        <v>1</v>
      </c>
      <c r="AZ8" s="53">
        <f t="shared" si="45"/>
        <v>26</v>
      </c>
      <c r="BA8" s="54" t="str">
        <f t="shared" si="46"/>
        <v>26년2월04일</v>
      </c>
      <c r="BB8" s="85">
        <f t="shared" si="47"/>
        <v>1</v>
      </c>
      <c r="BC8" s="63">
        <f t="shared" si="48"/>
        <v>1</v>
      </c>
      <c r="BD8" s="53">
        <f t="shared" si="49"/>
        <v>26</v>
      </c>
      <c r="BE8" s="54" t="str">
        <f t="shared" si="50"/>
        <v>26년3월03일</v>
      </c>
      <c r="BF8" s="85">
        <f t="shared" si="51"/>
        <v>1</v>
      </c>
      <c r="BG8" s="63">
        <f t="shared" si="52"/>
        <v>1</v>
      </c>
      <c r="BH8" s="53">
        <f t="shared" si="53"/>
        <v>26</v>
      </c>
      <c r="BI8" s="54" t="str">
        <f t="shared" si="54"/>
        <v>26년4월04일</v>
      </c>
      <c r="BJ8" s="85">
        <f t="shared" si="55"/>
        <v>1</v>
      </c>
      <c r="BK8" s="63">
        <f t="shared" si="56"/>
        <v>1</v>
      </c>
      <c r="BL8" s="53">
        <f t="shared" si="57"/>
        <v>26</v>
      </c>
      <c r="BM8" s="54" t="str">
        <f t="shared" si="58"/>
        <v>26년5월03일</v>
      </c>
      <c r="BN8" s="85">
        <f t="shared" si="59"/>
        <v>1</v>
      </c>
      <c r="BO8" s="63">
        <f t="shared" si="60"/>
        <v>1</v>
      </c>
      <c r="BP8" s="53">
        <f t="shared" si="61"/>
        <v>26</v>
      </c>
      <c r="BQ8" s="54" t="str">
        <f t="shared" si="62"/>
        <v>26년6월04일</v>
      </c>
      <c r="BR8" s="85">
        <f t="shared" si="63"/>
        <v>1</v>
      </c>
      <c r="BS8" s="60">
        <f t="shared" si="1"/>
        <v>12</v>
      </c>
      <c r="BT8" s="59">
        <f t="shared" si="2"/>
        <v>12</v>
      </c>
      <c r="BU8" s="57"/>
      <c r="BV8" s="44"/>
      <c r="BY8" s="253"/>
      <c r="BZ8" s="272">
        <v>27700000</v>
      </c>
      <c r="CA8" s="272">
        <v>0</v>
      </c>
      <c r="CB8" s="273">
        <f t="shared" si="9"/>
        <v>27700000</v>
      </c>
      <c r="CC8" s="276">
        <f t="shared" si="10"/>
        <v>1</v>
      </c>
      <c r="CD8" s="44" t="str">
        <f t="shared" si="11"/>
        <v>청년</v>
      </c>
      <c r="CE8" s="275" t="str">
        <f t="shared" si="12"/>
        <v>김가영</v>
      </c>
      <c r="CF8" s="270">
        <f t="shared" si="13"/>
        <v>27700000</v>
      </c>
      <c r="CG8" s="270">
        <f t="shared" si="13"/>
        <v>0</v>
      </c>
      <c r="CH8" s="270">
        <f t="shared" si="14"/>
        <v>27700000</v>
      </c>
      <c r="CI8" s="44"/>
    </row>
    <row r="9" spans="1:87" ht="16.5" customHeight="1">
      <c r="A9" s="23">
        <f t="shared" si="15"/>
        <v>5</v>
      </c>
      <c r="B9" s="143"/>
      <c r="C9" s="92" t="s">
        <v>703</v>
      </c>
      <c r="D9" s="93">
        <v>6409102123451</v>
      </c>
      <c r="E9" s="156">
        <f t="shared" si="3"/>
        <v>23630</v>
      </c>
      <c r="F9" s="30">
        <f t="shared" si="4"/>
        <v>1</v>
      </c>
      <c r="G9" s="31" t="str">
        <f t="shared" si="5"/>
        <v>OK</v>
      </c>
      <c r="H9" s="147" t="str">
        <f t="shared" si="6"/>
        <v>여</v>
      </c>
      <c r="I9" s="150">
        <v>42278</v>
      </c>
      <c r="J9" s="151"/>
      <c r="K9" s="33">
        <f t="shared" si="7"/>
        <v>51</v>
      </c>
      <c r="L9" s="33">
        <f t="shared" si="0"/>
        <v>0</v>
      </c>
      <c r="M9" s="35" t="str">
        <f t="shared" si="8"/>
        <v>51년0월20일</v>
      </c>
      <c r="N9" s="108"/>
      <c r="O9" s="178"/>
      <c r="P9" s="179"/>
      <c r="Q9" s="106" t="s">
        <v>345</v>
      </c>
      <c r="R9" s="107" t="s">
        <v>345</v>
      </c>
      <c r="S9" s="43"/>
      <c r="T9" s="122" t="s">
        <v>345</v>
      </c>
      <c r="U9" s="122" t="s">
        <v>345</v>
      </c>
      <c r="V9" s="123" t="s">
        <v>345</v>
      </c>
      <c r="W9" s="63">
        <f t="shared" si="16"/>
        <v>1</v>
      </c>
      <c r="X9" s="53">
        <f t="shared" si="17"/>
        <v>53</v>
      </c>
      <c r="Y9" s="54" t="str">
        <f t="shared" si="18"/>
        <v>53년4월22일</v>
      </c>
      <c r="Z9" s="85">
        <f t="shared" si="19"/>
        <v>0</v>
      </c>
      <c r="AA9" s="63">
        <f t="shared" si="20"/>
        <v>1</v>
      </c>
      <c r="AB9" s="53">
        <f t="shared" si="21"/>
        <v>53</v>
      </c>
      <c r="AC9" s="54" t="str">
        <f t="shared" si="22"/>
        <v>53년5월19일</v>
      </c>
      <c r="AD9" s="85">
        <f t="shared" si="23"/>
        <v>0</v>
      </c>
      <c r="AE9" s="63">
        <f t="shared" si="24"/>
        <v>1</v>
      </c>
      <c r="AF9" s="53">
        <f t="shared" si="25"/>
        <v>53</v>
      </c>
      <c r="AG9" s="54" t="str">
        <f t="shared" si="26"/>
        <v>53년6월20일</v>
      </c>
      <c r="AH9" s="85">
        <f t="shared" si="27"/>
        <v>0</v>
      </c>
      <c r="AI9" s="63">
        <f t="shared" si="28"/>
        <v>1</v>
      </c>
      <c r="AJ9" s="53">
        <f t="shared" si="29"/>
        <v>53</v>
      </c>
      <c r="AK9" s="54" t="str">
        <f t="shared" si="30"/>
        <v>53년7월19일</v>
      </c>
      <c r="AL9" s="85">
        <f t="shared" si="31"/>
        <v>0</v>
      </c>
      <c r="AM9" s="63">
        <f t="shared" si="32"/>
        <v>1</v>
      </c>
      <c r="AN9" s="53">
        <f t="shared" si="33"/>
        <v>53</v>
      </c>
      <c r="AO9" s="54" t="str">
        <f t="shared" si="34"/>
        <v>53년8월19일</v>
      </c>
      <c r="AP9" s="85">
        <f t="shared" si="35"/>
        <v>0</v>
      </c>
      <c r="AQ9" s="63">
        <f t="shared" si="36"/>
        <v>1</v>
      </c>
      <c r="AR9" s="53">
        <f t="shared" si="37"/>
        <v>53</v>
      </c>
      <c r="AS9" s="54" t="str">
        <f t="shared" si="38"/>
        <v>53년9월19일</v>
      </c>
      <c r="AT9" s="85">
        <f t="shared" si="39"/>
        <v>0</v>
      </c>
      <c r="AU9" s="63">
        <f t="shared" si="40"/>
        <v>1</v>
      </c>
      <c r="AV9" s="53">
        <f t="shared" si="41"/>
        <v>53</v>
      </c>
      <c r="AW9" s="54" t="str">
        <f t="shared" si="42"/>
        <v>53년10월19일</v>
      </c>
      <c r="AX9" s="85">
        <f t="shared" si="43"/>
        <v>0</v>
      </c>
      <c r="AY9" s="63">
        <f t="shared" si="44"/>
        <v>1</v>
      </c>
      <c r="AZ9" s="53">
        <f t="shared" si="45"/>
        <v>53</v>
      </c>
      <c r="BA9" s="54" t="str">
        <f t="shared" si="46"/>
        <v>53년11월20일</v>
      </c>
      <c r="BB9" s="85">
        <f t="shared" si="47"/>
        <v>0</v>
      </c>
      <c r="BC9" s="63">
        <f t="shared" si="48"/>
        <v>1</v>
      </c>
      <c r="BD9" s="53">
        <f t="shared" si="49"/>
        <v>54</v>
      </c>
      <c r="BE9" s="54" t="str">
        <f t="shared" si="50"/>
        <v>54년0월19일</v>
      </c>
      <c r="BF9" s="85">
        <f t="shared" si="51"/>
        <v>0</v>
      </c>
      <c r="BG9" s="63">
        <f t="shared" si="52"/>
        <v>1</v>
      </c>
      <c r="BH9" s="53">
        <f t="shared" si="53"/>
        <v>54</v>
      </c>
      <c r="BI9" s="54" t="str">
        <f t="shared" si="54"/>
        <v>54년1월19일</v>
      </c>
      <c r="BJ9" s="85">
        <f t="shared" si="55"/>
        <v>0</v>
      </c>
      <c r="BK9" s="63">
        <f t="shared" si="56"/>
        <v>1</v>
      </c>
      <c r="BL9" s="53">
        <f t="shared" si="57"/>
        <v>54</v>
      </c>
      <c r="BM9" s="54" t="str">
        <f t="shared" si="58"/>
        <v>54년2월21일</v>
      </c>
      <c r="BN9" s="85">
        <f t="shared" si="59"/>
        <v>0</v>
      </c>
      <c r="BO9" s="63">
        <f t="shared" si="60"/>
        <v>1</v>
      </c>
      <c r="BP9" s="53">
        <f t="shared" si="61"/>
        <v>54</v>
      </c>
      <c r="BQ9" s="54" t="str">
        <f t="shared" si="62"/>
        <v>54년3월21일</v>
      </c>
      <c r="BR9" s="85">
        <f t="shared" si="63"/>
        <v>0</v>
      </c>
      <c r="BS9" s="60">
        <f t="shared" si="1"/>
        <v>12</v>
      </c>
      <c r="BT9" s="59">
        <f t="shared" si="2"/>
        <v>0</v>
      </c>
      <c r="BU9" s="57"/>
      <c r="BV9" s="44"/>
      <c r="BY9" s="253"/>
      <c r="BZ9" s="272">
        <v>7120000</v>
      </c>
      <c r="CA9" s="272">
        <v>0</v>
      </c>
      <c r="CB9" s="273">
        <f t="shared" si="9"/>
        <v>7120000</v>
      </c>
      <c r="CC9" s="276">
        <f t="shared" si="10"/>
        <v>0</v>
      </c>
      <c r="CD9" s="44" t="str">
        <f t="shared" si="11"/>
        <v>청년외</v>
      </c>
      <c r="CE9" s="275" t="str">
        <f t="shared" si="12"/>
        <v>류주현</v>
      </c>
      <c r="CF9" s="270">
        <f t="shared" si="13"/>
        <v>0</v>
      </c>
      <c r="CG9" s="270">
        <f t="shared" si="13"/>
        <v>7120000</v>
      </c>
      <c r="CH9" s="270">
        <f t="shared" si="14"/>
        <v>7120000</v>
      </c>
      <c r="CI9" s="44"/>
    </row>
    <row r="10" spans="1:87" ht="16.5" customHeight="1">
      <c r="A10" s="23">
        <f t="shared" si="15"/>
        <v>6</v>
      </c>
      <c r="B10" s="143"/>
      <c r="C10" s="92" t="s">
        <v>705</v>
      </c>
      <c r="D10" s="93">
        <v>9203232123453</v>
      </c>
      <c r="E10" s="156">
        <f t="shared" si="3"/>
        <v>33686</v>
      </c>
      <c r="F10" s="30">
        <f t="shared" si="4"/>
        <v>3</v>
      </c>
      <c r="G10" s="31" t="str">
        <f t="shared" si="5"/>
        <v>OK</v>
      </c>
      <c r="H10" s="147" t="str">
        <f t="shared" si="6"/>
        <v>여</v>
      </c>
      <c r="I10" s="150">
        <v>42450</v>
      </c>
      <c r="J10" s="153">
        <v>43435</v>
      </c>
      <c r="K10" s="33">
        <f t="shared" si="7"/>
        <v>23</v>
      </c>
      <c r="L10" s="33">
        <f t="shared" si="0"/>
        <v>0</v>
      </c>
      <c r="M10" s="35" t="str">
        <f t="shared" si="8"/>
        <v>23년11월29일</v>
      </c>
      <c r="N10" s="108"/>
      <c r="O10" s="178"/>
      <c r="P10" s="179"/>
      <c r="Q10" s="106" t="s">
        <v>345</v>
      </c>
      <c r="R10" s="107" t="s">
        <v>345</v>
      </c>
      <c r="S10" s="43"/>
      <c r="T10" s="122" t="s">
        <v>345</v>
      </c>
      <c r="U10" s="122" t="s">
        <v>345</v>
      </c>
      <c r="V10" s="123" t="s">
        <v>345</v>
      </c>
      <c r="W10" s="63">
        <f t="shared" si="16"/>
        <v>1</v>
      </c>
      <c r="X10" s="53">
        <f t="shared" si="17"/>
        <v>25</v>
      </c>
      <c r="Y10" s="54" t="str">
        <f t="shared" si="18"/>
        <v>25년10월09일</v>
      </c>
      <c r="Z10" s="85">
        <f t="shared" si="19"/>
        <v>1</v>
      </c>
      <c r="AA10" s="63">
        <f t="shared" si="20"/>
        <v>1</v>
      </c>
      <c r="AB10" s="53">
        <f t="shared" si="21"/>
        <v>25</v>
      </c>
      <c r="AC10" s="54" t="str">
        <f t="shared" si="22"/>
        <v>25년11월07일</v>
      </c>
      <c r="AD10" s="85">
        <f t="shared" si="23"/>
        <v>1</v>
      </c>
      <c r="AE10" s="63">
        <f t="shared" si="24"/>
        <v>1</v>
      </c>
      <c r="AF10" s="53">
        <f t="shared" si="25"/>
        <v>26</v>
      </c>
      <c r="AG10" s="54" t="str">
        <f t="shared" si="26"/>
        <v>26년0월07일</v>
      </c>
      <c r="AH10" s="85">
        <f t="shared" si="27"/>
        <v>1</v>
      </c>
      <c r="AI10" s="63">
        <f t="shared" si="28"/>
        <v>1</v>
      </c>
      <c r="AJ10" s="53">
        <f t="shared" si="29"/>
        <v>26</v>
      </c>
      <c r="AK10" s="54" t="str">
        <f t="shared" si="30"/>
        <v>26년1월06일</v>
      </c>
      <c r="AL10" s="85">
        <f t="shared" si="31"/>
        <v>1</v>
      </c>
      <c r="AM10" s="63">
        <f t="shared" si="32"/>
        <v>1</v>
      </c>
      <c r="AN10" s="53">
        <f t="shared" si="33"/>
        <v>26</v>
      </c>
      <c r="AO10" s="54" t="str">
        <f t="shared" si="34"/>
        <v>26년2월09일</v>
      </c>
      <c r="AP10" s="85">
        <f t="shared" si="35"/>
        <v>1</v>
      </c>
      <c r="AQ10" s="63">
        <f t="shared" si="36"/>
        <v>1</v>
      </c>
      <c r="AR10" s="53">
        <f t="shared" si="37"/>
        <v>26</v>
      </c>
      <c r="AS10" s="54" t="str">
        <f t="shared" si="38"/>
        <v>26년3월08일</v>
      </c>
      <c r="AT10" s="85">
        <f t="shared" si="39"/>
        <v>1</v>
      </c>
      <c r="AU10" s="63">
        <f t="shared" si="40"/>
        <v>1</v>
      </c>
      <c r="AV10" s="53">
        <f t="shared" si="41"/>
        <v>26</v>
      </c>
      <c r="AW10" s="54" t="str">
        <f t="shared" si="42"/>
        <v>26년4월09일</v>
      </c>
      <c r="AX10" s="85">
        <f t="shared" si="43"/>
        <v>1</v>
      </c>
      <c r="AY10" s="63">
        <f t="shared" si="44"/>
        <v>1</v>
      </c>
      <c r="AZ10" s="53">
        <f t="shared" si="45"/>
        <v>26</v>
      </c>
      <c r="BA10" s="54" t="str">
        <f t="shared" si="46"/>
        <v>26년5월09일</v>
      </c>
      <c r="BB10" s="85">
        <f t="shared" si="47"/>
        <v>1</v>
      </c>
      <c r="BC10" s="63">
        <f t="shared" si="48"/>
        <v>1</v>
      </c>
      <c r="BD10" s="53">
        <f t="shared" si="49"/>
        <v>26</v>
      </c>
      <c r="BE10" s="54" t="str">
        <f t="shared" si="50"/>
        <v>26년6월09일</v>
      </c>
      <c r="BF10" s="85">
        <f t="shared" si="51"/>
        <v>1</v>
      </c>
      <c r="BG10" s="63">
        <f t="shared" si="52"/>
        <v>1</v>
      </c>
      <c r="BH10" s="53">
        <f t="shared" si="53"/>
        <v>26</v>
      </c>
      <c r="BI10" s="54" t="str">
        <f t="shared" si="54"/>
        <v>26년7월09일</v>
      </c>
      <c r="BJ10" s="85">
        <f t="shared" si="55"/>
        <v>1</v>
      </c>
      <c r="BK10" s="63">
        <f t="shared" si="56"/>
        <v>1</v>
      </c>
      <c r="BL10" s="53">
        <f t="shared" si="57"/>
        <v>26</v>
      </c>
      <c r="BM10" s="54" t="str">
        <f t="shared" si="58"/>
        <v>26년8월08일</v>
      </c>
      <c r="BN10" s="85">
        <f t="shared" si="59"/>
        <v>1</v>
      </c>
      <c r="BO10" s="63">
        <f t="shared" si="60"/>
        <v>0</v>
      </c>
      <c r="BP10" s="53">
        <f t="shared" si="61"/>
        <v>26</v>
      </c>
      <c r="BQ10" s="54" t="str">
        <f t="shared" si="62"/>
        <v>26년9월09일</v>
      </c>
      <c r="BR10" s="85">
        <f t="shared" si="63"/>
        <v>0</v>
      </c>
      <c r="BS10" s="60">
        <f t="shared" si="1"/>
        <v>11</v>
      </c>
      <c r="BT10" s="59">
        <f t="shared" si="2"/>
        <v>11</v>
      </c>
      <c r="BU10" s="57"/>
      <c r="BV10" s="44"/>
      <c r="BY10" s="253"/>
      <c r="BZ10" s="272">
        <v>0</v>
      </c>
      <c r="CA10" s="272">
        <v>0</v>
      </c>
      <c r="CB10" s="273">
        <f t="shared" si="9"/>
        <v>0</v>
      </c>
      <c r="CC10" s="276">
        <f t="shared" si="10"/>
        <v>1</v>
      </c>
      <c r="CD10" s="44" t="str">
        <f t="shared" si="11"/>
        <v>청년</v>
      </c>
      <c r="CE10" s="275" t="str">
        <f t="shared" si="12"/>
        <v>오현경(출산휴가)</v>
      </c>
      <c r="CF10" s="270">
        <f t="shared" si="13"/>
        <v>0</v>
      </c>
      <c r="CG10" s="270">
        <f t="shared" si="13"/>
        <v>0</v>
      </c>
      <c r="CH10" s="270">
        <f t="shared" si="14"/>
        <v>0</v>
      </c>
      <c r="CI10" s="44"/>
    </row>
    <row r="11" spans="1:87" ht="16.5" customHeight="1">
      <c r="A11" s="23">
        <f t="shared" si="15"/>
        <v>7</v>
      </c>
      <c r="B11" s="143"/>
      <c r="C11" s="92" t="s">
        <v>706</v>
      </c>
      <c r="D11" s="93">
        <v>9510242123459</v>
      </c>
      <c r="E11" s="156">
        <f t="shared" si="3"/>
        <v>34996</v>
      </c>
      <c r="F11" s="30">
        <f t="shared" si="4"/>
        <v>9</v>
      </c>
      <c r="G11" s="31" t="str">
        <f t="shared" si="5"/>
        <v>OK</v>
      </c>
      <c r="H11" s="147" t="str">
        <f t="shared" si="6"/>
        <v>여</v>
      </c>
      <c r="I11" s="150">
        <v>42767</v>
      </c>
      <c r="J11" s="151"/>
      <c r="K11" s="33">
        <f t="shared" si="7"/>
        <v>21</v>
      </c>
      <c r="L11" s="33">
        <f t="shared" si="0"/>
        <v>0</v>
      </c>
      <c r="M11" s="35" t="str">
        <f t="shared" si="8"/>
        <v>21년3월10일</v>
      </c>
      <c r="N11" s="108"/>
      <c r="O11" s="178"/>
      <c r="P11" s="179"/>
      <c r="Q11" s="106" t="s">
        <v>345</v>
      </c>
      <c r="R11" s="107" t="s">
        <v>345</v>
      </c>
      <c r="S11" s="43"/>
      <c r="T11" s="122" t="s">
        <v>345</v>
      </c>
      <c r="U11" s="122" t="s">
        <v>345</v>
      </c>
      <c r="V11" s="123" t="s">
        <v>345</v>
      </c>
      <c r="W11" s="63">
        <f t="shared" si="16"/>
        <v>1</v>
      </c>
      <c r="X11" s="53">
        <f t="shared" si="17"/>
        <v>22</v>
      </c>
      <c r="Y11" s="54" t="str">
        <f t="shared" si="18"/>
        <v>22년3월09일</v>
      </c>
      <c r="Z11" s="85">
        <f t="shared" si="19"/>
        <v>1</v>
      </c>
      <c r="AA11" s="63">
        <f t="shared" si="20"/>
        <v>1</v>
      </c>
      <c r="AB11" s="53">
        <f t="shared" si="21"/>
        <v>22</v>
      </c>
      <c r="AC11" s="54" t="str">
        <f t="shared" si="22"/>
        <v>22년4월07일</v>
      </c>
      <c r="AD11" s="85">
        <f t="shared" si="23"/>
        <v>1</v>
      </c>
      <c r="AE11" s="63">
        <f t="shared" si="24"/>
        <v>1</v>
      </c>
      <c r="AF11" s="53">
        <f t="shared" si="25"/>
        <v>22</v>
      </c>
      <c r="AG11" s="54" t="str">
        <f t="shared" si="26"/>
        <v>22년5월07일</v>
      </c>
      <c r="AH11" s="85">
        <f t="shared" si="27"/>
        <v>1</v>
      </c>
      <c r="AI11" s="63">
        <f t="shared" si="28"/>
        <v>1</v>
      </c>
      <c r="AJ11" s="53">
        <f t="shared" si="29"/>
        <v>22</v>
      </c>
      <c r="AK11" s="54" t="str">
        <f t="shared" si="30"/>
        <v>22년6월07일</v>
      </c>
      <c r="AL11" s="85">
        <f t="shared" si="31"/>
        <v>1</v>
      </c>
      <c r="AM11" s="63">
        <f t="shared" si="32"/>
        <v>1</v>
      </c>
      <c r="AN11" s="53">
        <f t="shared" si="33"/>
        <v>22</v>
      </c>
      <c r="AO11" s="54" t="str">
        <f t="shared" si="34"/>
        <v>22년7월07일</v>
      </c>
      <c r="AP11" s="85">
        <f t="shared" si="35"/>
        <v>1</v>
      </c>
      <c r="AQ11" s="63">
        <f t="shared" si="36"/>
        <v>1</v>
      </c>
      <c r="AR11" s="53">
        <f t="shared" si="37"/>
        <v>22</v>
      </c>
      <c r="AS11" s="54" t="str">
        <f t="shared" si="38"/>
        <v>22년8월06일</v>
      </c>
      <c r="AT11" s="85">
        <f t="shared" si="39"/>
        <v>1</v>
      </c>
      <c r="AU11" s="63">
        <f t="shared" si="40"/>
        <v>1</v>
      </c>
      <c r="AV11" s="53">
        <f t="shared" si="41"/>
        <v>22</v>
      </c>
      <c r="AW11" s="54" t="str">
        <f t="shared" si="42"/>
        <v>22년9월07일</v>
      </c>
      <c r="AX11" s="85">
        <f t="shared" si="43"/>
        <v>1</v>
      </c>
      <c r="AY11" s="63">
        <f t="shared" si="44"/>
        <v>1</v>
      </c>
      <c r="AZ11" s="53">
        <f t="shared" si="45"/>
        <v>22</v>
      </c>
      <c r="BA11" s="54" t="str">
        <f t="shared" si="46"/>
        <v>22년10월07일</v>
      </c>
      <c r="BB11" s="85">
        <f t="shared" si="47"/>
        <v>1</v>
      </c>
      <c r="BC11" s="63">
        <f t="shared" si="48"/>
        <v>1</v>
      </c>
      <c r="BD11" s="53">
        <f t="shared" si="49"/>
        <v>22</v>
      </c>
      <c r="BE11" s="54" t="str">
        <f t="shared" si="50"/>
        <v>22년11월07일</v>
      </c>
      <c r="BF11" s="85">
        <f t="shared" si="51"/>
        <v>1</v>
      </c>
      <c r="BG11" s="63">
        <f t="shared" si="52"/>
        <v>1</v>
      </c>
      <c r="BH11" s="53">
        <f t="shared" si="53"/>
        <v>23</v>
      </c>
      <c r="BI11" s="54" t="str">
        <f t="shared" si="54"/>
        <v>23년0월07일</v>
      </c>
      <c r="BJ11" s="85">
        <f t="shared" si="55"/>
        <v>1</v>
      </c>
      <c r="BK11" s="63">
        <f t="shared" si="56"/>
        <v>1</v>
      </c>
      <c r="BL11" s="53">
        <f t="shared" si="57"/>
        <v>23</v>
      </c>
      <c r="BM11" s="54" t="str">
        <f t="shared" si="58"/>
        <v>23년1월06일</v>
      </c>
      <c r="BN11" s="85">
        <f t="shared" si="59"/>
        <v>1</v>
      </c>
      <c r="BO11" s="63">
        <f t="shared" si="60"/>
        <v>1</v>
      </c>
      <c r="BP11" s="53">
        <f t="shared" si="61"/>
        <v>23</v>
      </c>
      <c r="BQ11" s="54" t="str">
        <f t="shared" si="62"/>
        <v>23년2월09일</v>
      </c>
      <c r="BR11" s="85">
        <f t="shared" si="63"/>
        <v>1</v>
      </c>
      <c r="BS11" s="60">
        <f t="shared" si="1"/>
        <v>12</v>
      </c>
      <c r="BT11" s="59">
        <f t="shared" si="2"/>
        <v>12</v>
      </c>
      <c r="BU11" s="57"/>
      <c r="BV11" s="44"/>
      <c r="BY11" s="253"/>
      <c r="BZ11" s="272">
        <v>23065380</v>
      </c>
      <c r="CA11" s="272">
        <v>0</v>
      </c>
      <c r="CB11" s="273">
        <f t="shared" si="9"/>
        <v>23065380</v>
      </c>
      <c r="CC11" s="276">
        <f t="shared" si="10"/>
        <v>1</v>
      </c>
      <c r="CD11" s="44" t="str">
        <f t="shared" si="11"/>
        <v>청년</v>
      </c>
      <c r="CE11" s="275" t="str">
        <f t="shared" si="12"/>
        <v>신예지</v>
      </c>
      <c r="CF11" s="270">
        <f t="shared" si="13"/>
        <v>23065380</v>
      </c>
      <c r="CG11" s="270">
        <f t="shared" si="13"/>
        <v>0</v>
      </c>
      <c r="CH11" s="270">
        <f t="shared" si="14"/>
        <v>23065380</v>
      </c>
      <c r="CI11" s="44"/>
    </row>
    <row r="12" spans="1:87" ht="16.5" customHeight="1" thickBot="1">
      <c r="A12" s="23">
        <f t="shared" si="15"/>
        <v>8</v>
      </c>
      <c r="B12" s="143"/>
      <c r="C12" s="92" t="s">
        <v>707</v>
      </c>
      <c r="D12" s="93">
        <v>9410102123452</v>
      </c>
      <c r="E12" s="156">
        <f t="shared" si="3"/>
        <v>34617</v>
      </c>
      <c r="F12" s="30">
        <f t="shared" si="4"/>
        <v>2</v>
      </c>
      <c r="G12" s="31" t="str">
        <f t="shared" si="5"/>
        <v>OK</v>
      </c>
      <c r="H12" s="147" t="str">
        <f t="shared" si="6"/>
        <v>여</v>
      </c>
      <c r="I12" s="150">
        <v>42767</v>
      </c>
      <c r="J12" s="151"/>
      <c r="K12" s="33">
        <f t="shared" si="7"/>
        <v>22</v>
      </c>
      <c r="L12" s="33">
        <f t="shared" si="0"/>
        <v>0</v>
      </c>
      <c r="M12" s="35" t="str">
        <f t="shared" si="8"/>
        <v>22년3월24일</v>
      </c>
      <c r="N12" s="108"/>
      <c r="O12" s="180"/>
      <c r="P12" s="181"/>
      <c r="Q12" s="106" t="s">
        <v>345</v>
      </c>
      <c r="R12" s="107" t="s">
        <v>345</v>
      </c>
      <c r="S12" s="43"/>
      <c r="T12" s="122" t="s">
        <v>345</v>
      </c>
      <c r="U12" s="122" t="s">
        <v>345</v>
      </c>
      <c r="V12" s="123" t="s">
        <v>345</v>
      </c>
      <c r="W12" s="63">
        <f t="shared" si="16"/>
        <v>1</v>
      </c>
      <c r="X12" s="53">
        <f t="shared" si="17"/>
        <v>23</v>
      </c>
      <c r="Y12" s="54" t="str">
        <f t="shared" si="18"/>
        <v>23년3월23일</v>
      </c>
      <c r="Z12" s="85">
        <f t="shared" si="19"/>
        <v>1</v>
      </c>
      <c r="AA12" s="63">
        <f t="shared" si="20"/>
        <v>1</v>
      </c>
      <c r="AB12" s="53">
        <f t="shared" si="21"/>
        <v>23</v>
      </c>
      <c r="AC12" s="54" t="str">
        <f t="shared" si="22"/>
        <v>23년4월21일</v>
      </c>
      <c r="AD12" s="85">
        <f t="shared" si="23"/>
        <v>1</v>
      </c>
      <c r="AE12" s="63">
        <f t="shared" si="24"/>
        <v>1</v>
      </c>
      <c r="AF12" s="53">
        <f t="shared" si="25"/>
        <v>23</v>
      </c>
      <c r="AG12" s="54" t="str">
        <f t="shared" si="26"/>
        <v>23년5월21일</v>
      </c>
      <c r="AH12" s="85">
        <f t="shared" si="27"/>
        <v>1</v>
      </c>
      <c r="AI12" s="63">
        <f t="shared" si="28"/>
        <v>1</v>
      </c>
      <c r="AJ12" s="53">
        <f t="shared" si="29"/>
        <v>23</v>
      </c>
      <c r="AK12" s="54" t="str">
        <f t="shared" si="30"/>
        <v>23년6월21일</v>
      </c>
      <c r="AL12" s="85">
        <f t="shared" si="31"/>
        <v>1</v>
      </c>
      <c r="AM12" s="63">
        <f t="shared" si="32"/>
        <v>1</v>
      </c>
      <c r="AN12" s="53">
        <f t="shared" si="33"/>
        <v>23</v>
      </c>
      <c r="AO12" s="54" t="str">
        <f t="shared" si="34"/>
        <v>23년7월21일</v>
      </c>
      <c r="AP12" s="85">
        <f t="shared" si="35"/>
        <v>1</v>
      </c>
      <c r="AQ12" s="63">
        <f t="shared" si="36"/>
        <v>1</v>
      </c>
      <c r="AR12" s="53">
        <f t="shared" si="37"/>
        <v>23</v>
      </c>
      <c r="AS12" s="54" t="str">
        <f t="shared" si="38"/>
        <v>23년8월20일</v>
      </c>
      <c r="AT12" s="85">
        <f t="shared" si="39"/>
        <v>1</v>
      </c>
      <c r="AU12" s="63">
        <f t="shared" si="40"/>
        <v>1</v>
      </c>
      <c r="AV12" s="53">
        <f t="shared" si="41"/>
        <v>23</v>
      </c>
      <c r="AW12" s="54" t="str">
        <f t="shared" si="42"/>
        <v>23년9월21일</v>
      </c>
      <c r="AX12" s="85">
        <f t="shared" si="43"/>
        <v>1</v>
      </c>
      <c r="AY12" s="63">
        <f t="shared" si="44"/>
        <v>1</v>
      </c>
      <c r="AZ12" s="53">
        <f t="shared" si="45"/>
        <v>23</v>
      </c>
      <c r="BA12" s="54" t="str">
        <f t="shared" si="46"/>
        <v>23년10월21일</v>
      </c>
      <c r="BB12" s="85">
        <f t="shared" si="47"/>
        <v>1</v>
      </c>
      <c r="BC12" s="63">
        <f t="shared" si="48"/>
        <v>1</v>
      </c>
      <c r="BD12" s="53">
        <f t="shared" si="49"/>
        <v>23</v>
      </c>
      <c r="BE12" s="54" t="str">
        <f t="shared" si="50"/>
        <v>23년11월21일</v>
      </c>
      <c r="BF12" s="85">
        <f t="shared" si="51"/>
        <v>1</v>
      </c>
      <c r="BG12" s="63">
        <f t="shared" si="52"/>
        <v>1</v>
      </c>
      <c r="BH12" s="53">
        <f t="shared" si="53"/>
        <v>24</v>
      </c>
      <c r="BI12" s="54" t="str">
        <f t="shared" si="54"/>
        <v>24년0월21일</v>
      </c>
      <c r="BJ12" s="85">
        <f t="shared" si="55"/>
        <v>1</v>
      </c>
      <c r="BK12" s="63">
        <f t="shared" si="56"/>
        <v>1</v>
      </c>
      <c r="BL12" s="53">
        <f t="shared" si="57"/>
        <v>24</v>
      </c>
      <c r="BM12" s="54" t="str">
        <f t="shared" si="58"/>
        <v>24년1월20일</v>
      </c>
      <c r="BN12" s="85">
        <f t="shared" si="59"/>
        <v>1</v>
      </c>
      <c r="BO12" s="63">
        <f t="shared" si="60"/>
        <v>1</v>
      </c>
      <c r="BP12" s="53">
        <f t="shared" si="61"/>
        <v>24</v>
      </c>
      <c r="BQ12" s="54" t="str">
        <f t="shared" si="62"/>
        <v>24년2월22일</v>
      </c>
      <c r="BR12" s="85">
        <f t="shared" si="63"/>
        <v>1</v>
      </c>
      <c r="BS12" s="60">
        <f t="shared" si="1"/>
        <v>12</v>
      </c>
      <c r="BT12" s="59">
        <f t="shared" si="2"/>
        <v>12</v>
      </c>
      <c r="BU12" s="57"/>
      <c r="BV12" s="44"/>
      <c r="BY12" s="469"/>
      <c r="BZ12" s="465">
        <v>22515380</v>
      </c>
      <c r="CA12" s="465">
        <v>0</v>
      </c>
      <c r="CB12" s="466">
        <f t="shared" si="9"/>
        <v>22515380</v>
      </c>
      <c r="CC12" s="467">
        <f t="shared" si="10"/>
        <v>1</v>
      </c>
      <c r="CD12" s="458" t="str">
        <f t="shared" si="11"/>
        <v>청년</v>
      </c>
      <c r="CE12" s="468" t="str">
        <f t="shared" si="12"/>
        <v>황보</v>
      </c>
      <c r="CF12" s="462">
        <f t="shared" si="13"/>
        <v>22515380</v>
      </c>
      <c r="CG12" s="462">
        <f t="shared" si="13"/>
        <v>0</v>
      </c>
      <c r="CH12" s="462">
        <f t="shared" si="14"/>
        <v>22515380</v>
      </c>
      <c r="CI12" s="458"/>
    </row>
    <row r="13" spans="1:87" ht="16.5" customHeight="1" thickBot="1">
      <c r="A13" s="23">
        <f t="shared" si="15"/>
        <v>9</v>
      </c>
      <c r="B13" s="143"/>
      <c r="C13" s="92" t="s">
        <v>708</v>
      </c>
      <c r="D13" s="93">
        <v>9507252123454</v>
      </c>
      <c r="E13" s="156">
        <f t="shared" si="3"/>
        <v>34905</v>
      </c>
      <c r="F13" s="30">
        <f t="shared" si="4"/>
        <v>4</v>
      </c>
      <c r="G13" s="31" t="str">
        <f t="shared" si="5"/>
        <v>OK</v>
      </c>
      <c r="H13" s="147" t="str">
        <f t="shared" si="6"/>
        <v>여</v>
      </c>
      <c r="I13" s="150">
        <v>42856</v>
      </c>
      <c r="J13" s="151"/>
      <c r="K13" s="33">
        <f t="shared" si="7"/>
        <v>21</v>
      </c>
      <c r="L13" s="33">
        <f t="shared" ref="L13:L26" si="64">IF(P13="",0,DATEDIF(O13,P13+1,"Y")&amp;"년 "&amp;DATEDIF(O13,P13+1,"YM")&amp;"월 "&amp;IF(OR(AND(TEXT(O13,"dd")="01",TEXT(EOMONTH(P13,0),"dd")=TEXT(P13,"dd")),TEXT(TEXT(P13,"dd")+1,"dd")=TEXT(O13,"dd")),"",DATEDIF(O13,P13,"MD")+1&amp;"일"))</f>
        <v>0</v>
      </c>
      <c r="M13" s="35" t="str">
        <f t="shared" si="8"/>
        <v>21년9월07일</v>
      </c>
      <c r="N13" s="108"/>
      <c r="O13" s="178"/>
      <c r="P13" s="179"/>
      <c r="Q13" s="106" t="s">
        <v>160</v>
      </c>
      <c r="R13" s="107" t="s">
        <v>160</v>
      </c>
      <c r="S13" s="43"/>
      <c r="T13" s="122" t="s">
        <v>160</v>
      </c>
      <c r="U13" s="122" t="s">
        <v>160</v>
      </c>
      <c r="V13" s="123" t="s">
        <v>160</v>
      </c>
      <c r="W13" s="63">
        <f t="shared" si="16"/>
        <v>1</v>
      </c>
      <c r="X13" s="53">
        <f t="shared" si="17"/>
        <v>22</v>
      </c>
      <c r="Y13" s="54" t="str">
        <f t="shared" si="18"/>
        <v>22년6월09일</v>
      </c>
      <c r="Z13" s="85">
        <f t="shared" si="19"/>
        <v>1</v>
      </c>
      <c r="AA13" s="63">
        <f t="shared" si="20"/>
        <v>1</v>
      </c>
      <c r="AB13" s="53">
        <f t="shared" si="21"/>
        <v>22</v>
      </c>
      <c r="AC13" s="54" t="str">
        <f t="shared" si="22"/>
        <v>22년7월06일</v>
      </c>
      <c r="AD13" s="85">
        <f t="shared" si="23"/>
        <v>1</v>
      </c>
      <c r="AE13" s="63">
        <f t="shared" si="24"/>
        <v>1</v>
      </c>
      <c r="AF13" s="53">
        <f t="shared" si="25"/>
        <v>22</v>
      </c>
      <c r="AG13" s="54" t="str">
        <f t="shared" si="26"/>
        <v>22년8월06일</v>
      </c>
      <c r="AH13" s="85">
        <f t="shared" si="27"/>
        <v>1</v>
      </c>
      <c r="AI13" s="63">
        <f t="shared" si="28"/>
        <v>1</v>
      </c>
      <c r="AJ13" s="53">
        <f t="shared" si="29"/>
        <v>22</v>
      </c>
      <c r="AK13" s="54" t="str">
        <f t="shared" si="30"/>
        <v>22년9월06일</v>
      </c>
      <c r="AL13" s="85">
        <f t="shared" si="31"/>
        <v>1</v>
      </c>
      <c r="AM13" s="63">
        <f t="shared" si="32"/>
        <v>1</v>
      </c>
      <c r="AN13" s="53">
        <f t="shared" si="33"/>
        <v>22</v>
      </c>
      <c r="AO13" s="54" t="str">
        <f t="shared" si="34"/>
        <v>22년10월06일</v>
      </c>
      <c r="AP13" s="85">
        <f t="shared" si="35"/>
        <v>1</v>
      </c>
      <c r="AQ13" s="63">
        <f t="shared" si="36"/>
        <v>1</v>
      </c>
      <c r="AR13" s="53">
        <f t="shared" si="37"/>
        <v>22</v>
      </c>
      <c r="AS13" s="54" t="str">
        <f t="shared" si="38"/>
        <v>22년11월06일</v>
      </c>
      <c r="AT13" s="85">
        <f t="shared" si="39"/>
        <v>1</v>
      </c>
      <c r="AU13" s="63">
        <f t="shared" si="40"/>
        <v>1</v>
      </c>
      <c r="AV13" s="53">
        <f t="shared" si="41"/>
        <v>23</v>
      </c>
      <c r="AW13" s="54" t="str">
        <f t="shared" si="42"/>
        <v>23년0월06일</v>
      </c>
      <c r="AX13" s="85">
        <f t="shared" si="43"/>
        <v>1</v>
      </c>
      <c r="AY13" s="63">
        <f t="shared" si="44"/>
        <v>1</v>
      </c>
      <c r="AZ13" s="53">
        <f t="shared" si="45"/>
        <v>23</v>
      </c>
      <c r="BA13" s="54" t="str">
        <f t="shared" si="46"/>
        <v>23년1월06일</v>
      </c>
      <c r="BB13" s="85">
        <f t="shared" si="47"/>
        <v>1</v>
      </c>
      <c r="BC13" s="63">
        <f t="shared" si="48"/>
        <v>1</v>
      </c>
      <c r="BD13" s="53">
        <f t="shared" si="49"/>
        <v>23</v>
      </c>
      <c r="BE13" s="54" t="str">
        <f t="shared" si="50"/>
        <v>23년2월08일</v>
      </c>
      <c r="BF13" s="85">
        <f t="shared" si="51"/>
        <v>1</v>
      </c>
      <c r="BG13" s="63">
        <f t="shared" si="52"/>
        <v>1</v>
      </c>
      <c r="BH13" s="53">
        <f t="shared" si="53"/>
        <v>23</v>
      </c>
      <c r="BI13" s="54" t="str">
        <f t="shared" si="54"/>
        <v>23년3월08일</v>
      </c>
      <c r="BJ13" s="85">
        <f t="shared" si="55"/>
        <v>1</v>
      </c>
      <c r="BK13" s="63">
        <f t="shared" si="56"/>
        <v>1</v>
      </c>
      <c r="BL13" s="53">
        <f t="shared" si="57"/>
        <v>23</v>
      </c>
      <c r="BM13" s="54" t="str">
        <f t="shared" si="58"/>
        <v>23년4월08일</v>
      </c>
      <c r="BN13" s="85">
        <f t="shared" si="59"/>
        <v>1</v>
      </c>
      <c r="BO13" s="63">
        <f t="shared" si="60"/>
        <v>1</v>
      </c>
      <c r="BP13" s="53">
        <f t="shared" si="61"/>
        <v>23</v>
      </c>
      <c r="BQ13" s="54" t="str">
        <f t="shared" si="62"/>
        <v>23년5월08일</v>
      </c>
      <c r="BR13" s="85">
        <f t="shared" si="63"/>
        <v>1</v>
      </c>
      <c r="BS13" s="60">
        <f t="shared" ref="BS13:BS26" si="65">SUM(W13,AA13,AE13,AI13,AM13,AQ13,AU13,AY13,BC13,BG13,BK13,BO13)</f>
        <v>12</v>
      </c>
      <c r="BT13" s="59">
        <f t="shared" ref="BT13:BT26" si="66">SUM(Z13,AD13,AH13,AL13,AP13,AT13,AX13,BB13,BF13,BJ13,BN13,BR13)</f>
        <v>12</v>
      </c>
      <c r="BU13" s="57"/>
      <c r="BV13" s="44"/>
      <c r="BY13" s="294" t="s">
        <v>651</v>
      </c>
      <c r="BZ13" s="288">
        <v>22276921</v>
      </c>
      <c r="CA13" s="288">
        <v>0</v>
      </c>
      <c r="CB13" s="289">
        <f t="shared" si="9"/>
        <v>22276921</v>
      </c>
      <c r="CC13" s="290">
        <f t="shared" si="10"/>
        <v>1</v>
      </c>
      <c r="CD13" s="291" t="str">
        <f t="shared" si="11"/>
        <v>청년</v>
      </c>
      <c r="CE13" s="470" t="str">
        <f t="shared" si="12"/>
        <v>조보아</v>
      </c>
      <c r="CF13" s="293">
        <f t="shared" si="13"/>
        <v>22276921</v>
      </c>
      <c r="CG13" s="293">
        <f t="shared" si="13"/>
        <v>0</v>
      </c>
      <c r="CH13" s="293">
        <f t="shared" si="14"/>
        <v>22276921</v>
      </c>
      <c r="CI13" s="291"/>
    </row>
    <row r="14" spans="1:87" ht="16.5" customHeight="1">
      <c r="A14" s="23">
        <f t="shared" si="15"/>
        <v>10</v>
      </c>
      <c r="B14" s="143"/>
      <c r="C14" s="169" t="s">
        <v>630</v>
      </c>
      <c r="D14" s="170">
        <v>9405182123452</v>
      </c>
      <c r="E14" s="156">
        <f t="shared" si="3"/>
        <v>34472</v>
      </c>
      <c r="F14" s="30">
        <f t="shared" si="4"/>
        <v>2</v>
      </c>
      <c r="G14" s="31" t="str">
        <f t="shared" si="5"/>
        <v>OK</v>
      </c>
      <c r="H14" s="147" t="str">
        <f t="shared" si="6"/>
        <v>여</v>
      </c>
      <c r="I14" s="150">
        <v>43161</v>
      </c>
      <c r="J14" s="151"/>
      <c r="K14" s="33">
        <f t="shared" si="7"/>
        <v>23</v>
      </c>
      <c r="L14" s="33">
        <f t="shared" si="64"/>
        <v>0</v>
      </c>
      <c r="M14" s="35" t="str">
        <f t="shared" si="8"/>
        <v>23년9월15일</v>
      </c>
      <c r="N14" s="108"/>
      <c r="O14" s="178"/>
      <c r="P14" s="179"/>
      <c r="Q14" s="106" t="s">
        <v>160</v>
      </c>
      <c r="R14" s="107" t="s">
        <v>160</v>
      </c>
      <c r="S14" s="43"/>
      <c r="T14" s="122" t="s">
        <v>160</v>
      </c>
      <c r="U14" s="122" t="s">
        <v>160</v>
      </c>
      <c r="V14" s="123" t="s">
        <v>160</v>
      </c>
      <c r="W14" s="63">
        <f t="shared" si="16"/>
        <v>0</v>
      </c>
      <c r="X14" s="53">
        <f t="shared" si="17"/>
        <v>23</v>
      </c>
      <c r="Y14" s="54" t="str">
        <f t="shared" si="18"/>
        <v>23년8월15일</v>
      </c>
      <c r="Z14" s="85">
        <f t="shared" si="19"/>
        <v>0</v>
      </c>
      <c r="AA14" s="63">
        <f t="shared" si="20"/>
        <v>0</v>
      </c>
      <c r="AB14" s="53">
        <f t="shared" si="21"/>
        <v>23</v>
      </c>
      <c r="AC14" s="54" t="str">
        <f t="shared" si="22"/>
        <v>23년9월13일</v>
      </c>
      <c r="AD14" s="85">
        <f t="shared" si="23"/>
        <v>0</v>
      </c>
      <c r="AE14" s="63">
        <f t="shared" si="24"/>
        <v>1</v>
      </c>
      <c r="AF14" s="53">
        <f t="shared" si="25"/>
        <v>23</v>
      </c>
      <c r="AG14" s="54" t="str">
        <f t="shared" si="26"/>
        <v>23년10월13일</v>
      </c>
      <c r="AH14" s="85">
        <f t="shared" si="27"/>
        <v>1</v>
      </c>
      <c r="AI14" s="63">
        <f t="shared" si="28"/>
        <v>1</v>
      </c>
      <c r="AJ14" s="53">
        <f t="shared" si="29"/>
        <v>23</v>
      </c>
      <c r="AK14" s="54" t="str">
        <f t="shared" si="30"/>
        <v>23년11월13일</v>
      </c>
      <c r="AL14" s="85">
        <f t="shared" si="31"/>
        <v>1</v>
      </c>
      <c r="AM14" s="63">
        <f t="shared" si="32"/>
        <v>1</v>
      </c>
      <c r="AN14" s="53">
        <f t="shared" si="33"/>
        <v>24</v>
      </c>
      <c r="AO14" s="54" t="str">
        <f t="shared" si="34"/>
        <v>24년0월13일</v>
      </c>
      <c r="AP14" s="85">
        <f t="shared" si="35"/>
        <v>1</v>
      </c>
      <c r="AQ14" s="63">
        <f t="shared" si="36"/>
        <v>1</v>
      </c>
      <c r="AR14" s="53">
        <f t="shared" si="37"/>
        <v>24</v>
      </c>
      <c r="AS14" s="54" t="str">
        <f t="shared" si="38"/>
        <v>24년1월12일</v>
      </c>
      <c r="AT14" s="85">
        <f t="shared" si="39"/>
        <v>1</v>
      </c>
      <c r="AU14" s="63">
        <f t="shared" si="40"/>
        <v>1</v>
      </c>
      <c r="AV14" s="53">
        <f t="shared" si="41"/>
        <v>24</v>
      </c>
      <c r="AW14" s="54" t="str">
        <f t="shared" si="42"/>
        <v>24년2월14일</v>
      </c>
      <c r="AX14" s="85">
        <f t="shared" si="43"/>
        <v>1</v>
      </c>
      <c r="AY14" s="63">
        <f t="shared" si="44"/>
        <v>1</v>
      </c>
      <c r="AZ14" s="53">
        <f t="shared" si="45"/>
        <v>24</v>
      </c>
      <c r="BA14" s="54" t="str">
        <f t="shared" si="46"/>
        <v>24년3월14일</v>
      </c>
      <c r="BB14" s="85">
        <f t="shared" si="47"/>
        <v>1</v>
      </c>
      <c r="BC14" s="63">
        <f t="shared" si="48"/>
        <v>1</v>
      </c>
      <c r="BD14" s="53">
        <f t="shared" si="49"/>
        <v>24</v>
      </c>
      <c r="BE14" s="54" t="str">
        <f t="shared" si="50"/>
        <v>24년4월14일</v>
      </c>
      <c r="BF14" s="85">
        <f t="shared" si="51"/>
        <v>1</v>
      </c>
      <c r="BG14" s="63">
        <f t="shared" si="52"/>
        <v>1</v>
      </c>
      <c r="BH14" s="53">
        <f t="shared" si="53"/>
        <v>24</v>
      </c>
      <c r="BI14" s="54" t="str">
        <f t="shared" si="54"/>
        <v>24년5월14일</v>
      </c>
      <c r="BJ14" s="85">
        <f t="shared" si="55"/>
        <v>1</v>
      </c>
      <c r="BK14" s="63">
        <f t="shared" si="56"/>
        <v>1</v>
      </c>
      <c r="BL14" s="53">
        <f t="shared" si="57"/>
        <v>24</v>
      </c>
      <c r="BM14" s="54" t="str">
        <f t="shared" si="58"/>
        <v>24년6월14일</v>
      </c>
      <c r="BN14" s="85">
        <f t="shared" si="59"/>
        <v>1</v>
      </c>
      <c r="BO14" s="63">
        <f t="shared" si="60"/>
        <v>1</v>
      </c>
      <c r="BP14" s="53">
        <f t="shared" si="61"/>
        <v>24</v>
      </c>
      <c r="BQ14" s="54" t="str">
        <f t="shared" si="62"/>
        <v>24년7월14일</v>
      </c>
      <c r="BR14" s="85">
        <f t="shared" si="63"/>
        <v>1</v>
      </c>
      <c r="BS14" s="60">
        <f t="shared" si="65"/>
        <v>10</v>
      </c>
      <c r="BT14" s="59">
        <f t="shared" si="66"/>
        <v>10</v>
      </c>
      <c r="BU14" s="57"/>
      <c r="BV14" s="44"/>
      <c r="BY14" s="253"/>
      <c r="BZ14" s="283">
        <v>7455410</v>
      </c>
      <c r="CA14" s="283">
        <v>0</v>
      </c>
      <c r="CB14" s="284">
        <f t="shared" si="9"/>
        <v>7455410</v>
      </c>
      <c r="CC14" s="285">
        <f t="shared" si="10"/>
        <v>1</v>
      </c>
      <c r="CD14" s="286" t="str">
        <f t="shared" si="11"/>
        <v>청년</v>
      </c>
      <c r="CE14" s="275" t="str">
        <f t="shared" si="12"/>
        <v>전지현</v>
      </c>
      <c r="CF14" s="287">
        <f t="shared" si="13"/>
        <v>7455410</v>
      </c>
      <c r="CG14" s="287">
        <f t="shared" si="13"/>
        <v>0</v>
      </c>
      <c r="CH14" s="287">
        <f t="shared" si="14"/>
        <v>7455410</v>
      </c>
      <c r="CI14" s="286"/>
    </row>
    <row r="15" spans="1:87" ht="16.5" customHeight="1">
      <c r="A15" s="23">
        <f t="shared" si="15"/>
        <v>11</v>
      </c>
      <c r="B15" s="143"/>
      <c r="C15" s="169" t="s">
        <v>709</v>
      </c>
      <c r="D15" s="170">
        <v>9309302123457</v>
      </c>
      <c r="E15" s="156">
        <f t="shared" si="3"/>
        <v>34242</v>
      </c>
      <c r="F15" s="30">
        <f t="shared" si="4"/>
        <v>7</v>
      </c>
      <c r="G15" s="31" t="str">
        <f t="shared" si="5"/>
        <v>OK</v>
      </c>
      <c r="H15" s="147" t="str">
        <f t="shared" si="6"/>
        <v>여</v>
      </c>
      <c r="I15" s="150">
        <v>43248</v>
      </c>
      <c r="J15" s="151"/>
      <c r="K15" s="33">
        <f t="shared" si="7"/>
        <v>24</v>
      </c>
      <c r="L15" s="33">
        <f t="shared" si="64"/>
        <v>0</v>
      </c>
      <c r="M15" s="35" t="str">
        <f t="shared" si="8"/>
        <v>24년7월27일</v>
      </c>
      <c r="N15" s="108"/>
      <c r="O15" s="178"/>
      <c r="P15" s="179"/>
      <c r="Q15" s="106" t="s">
        <v>160</v>
      </c>
      <c r="R15" s="107" t="s">
        <v>160</v>
      </c>
      <c r="S15" s="43"/>
      <c r="T15" s="122" t="s">
        <v>160</v>
      </c>
      <c r="U15" s="122" t="s">
        <v>160</v>
      </c>
      <c r="V15" s="123" t="s">
        <v>160</v>
      </c>
      <c r="W15" s="63">
        <f t="shared" si="16"/>
        <v>0</v>
      </c>
      <c r="X15" s="53">
        <f t="shared" si="17"/>
        <v>24</v>
      </c>
      <c r="Y15" s="54" t="str">
        <f t="shared" si="18"/>
        <v>24년4월02일</v>
      </c>
      <c r="Z15" s="85">
        <f t="shared" si="19"/>
        <v>0</v>
      </c>
      <c r="AA15" s="63">
        <f t="shared" si="20"/>
        <v>0</v>
      </c>
      <c r="AB15" s="53">
        <f t="shared" si="21"/>
        <v>24</v>
      </c>
      <c r="AC15" s="54" t="str">
        <f t="shared" si="22"/>
        <v>24년4월30일</v>
      </c>
      <c r="AD15" s="85">
        <f t="shared" si="23"/>
        <v>0</v>
      </c>
      <c r="AE15" s="63">
        <f t="shared" si="24"/>
        <v>0</v>
      </c>
      <c r="AF15" s="53">
        <f t="shared" si="25"/>
        <v>24</v>
      </c>
      <c r="AG15" s="54" t="str">
        <f t="shared" si="26"/>
        <v>24년5월30일</v>
      </c>
      <c r="AH15" s="85">
        <f t="shared" si="27"/>
        <v>0</v>
      </c>
      <c r="AI15" s="63">
        <f t="shared" si="28"/>
        <v>0</v>
      </c>
      <c r="AJ15" s="53">
        <f t="shared" si="29"/>
        <v>24</v>
      </c>
      <c r="AK15" s="54" t="str">
        <f t="shared" si="30"/>
        <v>24년6월30일</v>
      </c>
      <c r="AL15" s="85">
        <f t="shared" si="31"/>
        <v>0</v>
      </c>
      <c r="AM15" s="63">
        <f t="shared" si="32"/>
        <v>1</v>
      </c>
      <c r="AN15" s="53">
        <f t="shared" si="33"/>
        <v>24</v>
      </c>
      <c r="AO15" s="54" t="str">
        <f t="shared" si="34"/>
        <v>24년7월30일</v>
      </c>
      <c r="AP15" s="85">
        <f t="shared" si="35"/>
        <v>1</v>
      </c>
      <c r="AQ15" s="63">
        <f t="shared" si="36"/>
        <v>1</v>
      </c>
      <c r="AR15" s="53">
        <f t="shared" si="37"/>
        <v>24</v>
      </c>
      <c r="AS15" s="54" t="str">
        <f t="shared" si="38"/>
        <v>24년8월29일</v>
      </c>
      <c r="AT15" s="85">
        <f t="shared" si="39"/>
        <v>1</v>
      </c>
      <c r="AU15" s="63">
        <f t="shared" si="40"/>
        <v>1</v>
      </c>
      <c r="AV15" s="53">
        <f t="shared" si="41"/>
        <v>24</v>
      </c>
      <c r="AW15" s="54" t="str">
        <f t="shared" si="42"/>
        <v>24년9월30일</v>
      </c>
      <c r="AX15" s="85">
        <f t="shared" si="43"/>
        <v>1</v>
      </c>
      <c r="AY15" s="63">
        <f t="shared" si="44"/>
        <v>1</v>
      </c>
      <c r="AZ15" s="53">
        <f t="shared" si="45"/>
        <v>24</v>
      </c>
      <c r="BA15" s="54" t="str">
        <f t="shared" si="46"/>
        <v>24년10월30일</v>
      </c>
      <c r="BB15" s="85">
        <f t="shared" si="47"/>
        <v>1</v>
      </c>
      <c r="BC15" s="63">
        <f t="shared" si="48"/>
        <v>1</v>
      </c>
      <c r="BD15" s="53">
        <f t="shared" si="49"/>
        <v>25</v>
      </c>
      <c r="BE15" s="54" t="str">
        <f t="shared" si="50"/>
        <v>24년11월30일</v>
      </c>
      <c r="BF15" s="85">
        <f t="shared" si="51"/>
        <v>1</v>
      </c>
      <c r="BG15" s="63">
        <f t="shared" si="52"/>
        <v>1</v>
      </c>
      <c r="BH15" s="53">
        <f t="shared" si="53"/>
        <v>25</v>
      </c>
      <c r="BI15" s="54" t="str">
        <f t="shared" si="54"/>
        <v>25년0월30일</v>
      </c>
      <c r="BJ15" s="85">
        <f t="shared" si="55"/>
        <v>1</v>
      </c>
      <c r="BK15" s="63">
        <f t="shared" si="56"/>
        <v>1</v>
      </c>
      <c r="BL15" s="53">
        <f t="shared" si="57"/>
        <v>25</v>
      </c>
      <c r="BM15" s="54" t="str">
        <f t="shared" si="58"/>
        <v>25년2월01일</v>
      </c>
      <c r="BN15" s="85">
        <f t="shared" si="59"/>
        <v>1</v>
      </c>
      <c r="BO15" s="63">
        <f t="shared" si="60"/>
        <v>1</v>
      </c>
      <c r="BP15" s="53">
        <f t="shared" si="61"/>
        <v>25</v>
      </c>
      <c r="BQ15" s="54" t="str">
        <f t="shared" si="62"/>
        <v>25년3월01일</v>
      </c>
      <c r="BR15" s="85">
        <f t="shared" si="63"/>
        <v>1</v>
      </c>
      <c r="BS15" s="60">
        <f t="shared" si="65"/>
        <v>8</v>
      </c>
      <c r="BT15" s="59">
        <f t="shared" si="66"/>
        <v>8</v>
      </c>
      <c r="BU15" s="57"/>
      <c r="BV15" s="44"/>
      <c r="BY15" s="253"/>
      <c r="BZ15" s="272">
        <v>14474390</v>
      </c>
      <c r="CA15" s="272"/>
      <c r="CB15" s="284">
        <f t="shared" si="9"/>
        <v>14474390</v>
      </c>
      <c r="CC15" s="285">
        <f t="shared" si="10"/>
        <v>1</v>
      </c>
      <c r="CD15" s="286" t="str">
        <f t="shared" si="11"/>
        <v>청년</v>
      </c>
      <c r="CE15" s="275" t="str">
        <f t="shared" si="12"/>
        <v>손예진</v>
      </c>
      <c r="CF15" s="270">
        <f t="shared" si="13"/>
        <v>14474390</v>
      </c>
      <c r="CG15" s="270">
        <f t="shared" si="13"/>
        <v>0</v>
      </c>
      <c r="CH15" s="270">
        <f t="shared" si="14"/>
        <v>14474390</v>
      </c>
      <c r="CI15" s="44"/>
    </row>
    <row r="16" spans="1:87" ht="16.5" hidden="1" customHeight="1">
      <c r="A16" s="23">
        <f t="shared" si="15"/>
        <v>12</v>
      </c>
      <c r="B16" s="143"/>
      <c r="C16" s="169"/>
      <c r="D16" s="170"/>
      <c r="E16" s="156" t="str">
        <f t="shared" si="3"/>
        <v/>
      </c>
      <c r="F16" s="30" t="str">
        <f t="shared" si="4"/>
        <v/>
      </c>
      <c r="G16" s="31" t="str">
        <f t="shared" si="5"/>
        <v/>
      </c>
      <c r="H16" s="147" t="str">
        <f t="shared" si="6"/>
        <v/>
      </c>
      <c r="I16" s="150"/>
      <c r="J16" s="151"/>
      <c r="K16" s="33" t="str">
        <f t="shared" si="7"/>
        <v/>
      </c>
      <c r="L16" s="33">
        <f t="shared" si="64"/>
        <v>0</v>
      </c>
      <c r="M16" s="35" t="str">
        <f t="shared" si="8"/>
        <v/>
      </c>
      <c r="N16" s="108"/>
      <c r="O16" s="178"/>
      <c r="P16" s="179"/>
      <c r="Q16" s="106" t="s">
        <v>160</v>
      </c>
      <c r="R16" s="107" t="s">
        <v>160</v>
      </c>
      <c r="S16" s="43"/>
      <c r="T16" s="122" t="s">
        <v>160</v>
      </c>
      <c r="U16" s="122" t="s">
        <v>160</v>
      </c>
      <c r="V16" s="123" t="s">
        <v>160</v>
      </c>
      <c r="W16" s="63">
        <f t="shared" si="16"/>
        <v>0</v>
      </c>
      <c r="X16" s="53">
        <f t="shared" si="17"/>
        <v>0</v>
      </c>
      <c r="Y16" s="54" t="str">
        <f t="shared" si="18"/>
        <v/>
      </c>
      <c r="Z16" s="85">
        <f t="shared" si="19"/>
        <v>0</v>
      </c>
      <c r="AA16" s="63">
        <f t="shared" si="20"/>
        <v>0</v>
      </c>
      <c r="AB16" s="53">
        <f t="shared" si="21"/>
        <v>0</v>
      </c>
      <c r="AC16" s="54" t="str">
        <f t="shared" si="22"/>
        <v/>
      </c>
      <c r="AD16" s="85">
        <f t="shared" si="23"/>
        <v>0</v>
      </c>
      <c r="AE16" s="63">
        <f t="shared" si="24"/>
        <v>0</v>
      </c>
      <c r="AF16" s="53">
        <f t="shared" si="25"/>
        <v>0</v>
      </c>
      <c r="AG16" s="54" t="str">
        <f t="shared" si="26"/>
        <v/>
      </c>
      <c r="AH16" s="85">
        <f t="shared" si="27"/>
        <v>0</v>
      </c>
      <c r="AI16" s="63">
        <f t="shared" si="28"/>
        <v>0</v>
      </c>
      <c r="AJ16" s="53">
        <f t="shared" si="29"/>
        <v>0</v>
      </c>
      <c r="AK16" s="54" t="str">
        <f t="shared" si="30"/>
        <v/>
      </c>
      <c r="AL16" s="85">
        <f t="shared" si="31"/>
        <v>0</v>
      </c>
      <c r="AM16" s="63">
        <f t="shared" si="32"/>
        <v>0</v>
      </c>
      <c r="AN16" s="53">
        <f t="shared" si="33"/>
        <v>0</v>
      </c>
      <c r="AO16" s="54" t="str">
        <f t="shared" si="34"/>
        <v/>
      </c>
      <c r="AP16" s="85">
        <f t="shared" si="35"/>
        <v>0</v>
      </c>
      <c r="AQ16" s="63">
        <f t="shared" si="36"/>
        <v>0</v>
      </c>
      <c r="AR16" s="53">
        <f t="shared" si="37"/>
        <v>0</v>
      </c>
      <c r="AS16" s="54" t="str">
        <f t="shared" si="38"/>
        <v/>
      </c>
      <c r="AT16" s="85">
        <f t="shared" si="39"/>
        <v>0</v>
      </c>
      <c r="AU16" s="63">
        <f t="shared" si="40"/>
        <v>0</v>
      </c>
      <c r="AV16" s="53">
        <f t="shared" si="41"/>
        <v>0</v>
      </c>
      <c r="AW16" s="54" t="str">
        <f t="shared" si="42"/>
        <v/>
      </c>
      <c r="AX16" s="85">
        <f t="shared" si="43"/>
        <v>0</v>
      </c>
      <c r="AY16" s="63">
        <f t="shared" si="44"/>
        <v>0</v>
      </c>
      <c r="AZ16" s="53">
        <f t="shared" si="45"/>
        <v>0</v>
      </c>
      <c r="BA16" s="54" t="str">
        <f t="shared" si="46"/>
        <v/>
      </c>
      <c r="BB16" s="85">
        <f t="shared" si="47"/>
        <v>0</v>
      </c>
      <c r="BC16" s="63">
        <f t="shared" si="48"/>
        <v>0</v>
      </c>
      <c r="BD16" s="53">
        <f t="shared" si="49"/>
        <v>0</v>
      </c>
      <c r="BE16" s="54" t="str">
        <f t="shared" si="50"/>
        <v/>
      </c>
      <c r="BF16" s="85">
        <f t="shared" si="51"/>
        <v>0</v>
      </c>
      <c r="BG16" s="63">
        <f t="shared" si="52"/>
        <v>0</v>
      </c>
      <c r="BH16" s="53">
        <f t="shared" si="53"/>
        <v>0</v>
      </c>
      <c r="BI16" s="54" t="str">
        <f t="shared" si="54"/>
        <v/>
      </c>
      <c r="BJ16" s="85">
        <f t="shared" si="55"/>
        <v>0</v>
      </c>
      <c r="BK16" s="63">
        <f t="shared" si="56"/>
        <v>0</v>
      </c>
      <c r="BL16" s="53">
        <f t="shared" si="57"/>
        <v>0</v>
      </c>
      <c r="BM16" s="54" t="str">
        <f t="shared" si="58"/>
        <v/>
      </c>
      <c r="BN16" s="85">
        <f t="shared" si="59"/>
        <v>0</v>
      </c>
      <c r="BO16" s="63">
        <f t="shared" si="60"/>
        <v>0</v>
      </c>
      <c r="BP16" s="53">
        <f t="shared" si="61"/>
        <v>0</v>
      </c>
      <c r="BQ16" s="54" t="str">
        <f t="shared" si="62"/>
        <v/>
      </c>
      <c r="BR16" s="85">
        <f t="shared" si="63"/>
        <v>0</v>
      </c>
      <c r="BS16" s="60">
        <f t="shared" si="65"/>
        <v>0</v>
      </c>
      <c r="BT16" s="59">
        <f t="shared" si="66"/>
        <v>0</v>
      </c>
      <c r="BU16" s="57"/>
      <c r="BV16" s="44"/>
      <c r="BY16" s="253"/>
      <c r="BZ16" s="272"/>
      <c r="CA16" s="272"/>
      <c r="CB16" s="273"/>
      <c r="CC16" s="276"/>
      <c r="CD16" s="44"/>
      <c r="CE16" s="275">
        <f t="shared" ref="CE16:CE79" si="67">C16</f>
        <v>0</v>
      </c>
      <c r="CF16" s="270">
        <f t="shared" si="13"/>
        <v>0</v>
      </c>
      <c r="CG16" s="270">
        <f t="shared" si="13"/>
        <v>0</v>
      </c>
      <c r="CH16" s="270">
        <f t="shared" ref="CH16:CH79" si="68">SUM(CF16:CG16)</f>
        <v>0</v>
      </c>
      <c r="CI16" s="44"/>
    </row>
    <row r="17" spans="1:87" ht="16.5" hidden="1" customHeight="1">
      <c r="A17" s="23">
        <f t="shared" si="15"/>
        <v>13</v>
      </c>
      <c r="B17" s="143"/>
      <c r="C17" s="171"/>
      <c r="D17" s="170"/>
      <c r="E17" s="156" t="str">
        <f t="shared" si="3"/>
        <v/>
      </c>
      <c r="F17" s="30" t="str">
        <f t="shared" si="4"/>
        <v/>
      </c>
      <c r="G17" s="31" t="str">
        <f t="shared" si="5"/>
        <v/>
      </c>
      <c r="H17" s="147" t="str">
        <f t="shared" si="6"/>
        <v/>
      </c>
      <c r="I17" s="152"/>
      <c r="J17" s="153"/>
      <c r="K17" s="33" t="str">
        <f t="shared" si="7"/>
        <v/>
      </c>
      <c r="L17" s="33">
        <f t="shared" si="64"/>
        <v>0</v>
      </c>
      <c r="M17" s="35" t="str">
        <f t="shared" si="8"/>
        <v/>
      </c>
      <c r="N17" s="108"/>
      <c r="O17" s="178"/>
      <c r="P17" s="179"/>
      <c r="Q17" s="106" t="s">
        <v>160</v>
      </c>
      <c r="R17" s="107" t="s">
        <v>160</v>
      </c>
      <c r="S17" s="43"/>
      <c r="T17" s="122" t="s">
        <v>160</v>
      </c>
      <c r="U17" s="122" t="s">
        <v>160</v>
      </c>
      <c r="V17" s="123" t="s">
        <v>160</v>
      </c>
      <c r="W17" s="63">
        <f t="shared" si="16"/>
        <v>0</v>
      </c>
      <c r="X17" s="53">
        <f t="shared" si="17"/>
        <v>0</v>
      </c>
      <c r="Y17" s="54" t="str">
        <f t="shared" si="18"/>
        <v/>
      </c>
      <c r="Z17" s="85">
        <f t="shared" si="19"/>
        <v>0</v>
      </c>
      <c r="AA17" s="63">
        <f t="shared" si="20"/>
        <v>0</v>
      </c>
      <c r="AB17" s="53">
        <f t="shared" si="21"/>
        <v>0</v>
      </c>
      <c r="AC17" s="54" t="str">
        <f t="shared" si="22"/>
        <v/>
      </c>
      <c r="AD17" s="85">
        <f t="shared" si="23"/>
        <v>0</v>
      </c>
      <c r="AE17" s="63">
        <f t="shared" si="24"/>
        <v>0</v>
      </c>
      <c r="AF17" s="53">
        <f t="shared" si="25"/>
        <v>0</v>
      </c>
      <c r="AG17" s="54" t="str">
        <f t="shared" si="26"/>
        <v/>
      </c>
      <c r="AH17" s="85">
        <f t="shared" si="27"/>
        <v>0</v>
      </c>
      <c r="AI17" s="63">
        <f t="shared" si="28"/>
        <v>0</v>
      </c>
      <c r="AJ17" s="53">
        <f t="shared" si="29"/>
        <v>0</v>
      </c>
      <c r="AK17" s="54" t="str">
        <f t="shared" si="30"/>
        <v/>
      </c>
      <c r="AL17" s="85">
        <f t="shared" si="31"/>
        <v>0</v>
      </c>
      <c r="AM17" s="63">
        <f t="shared" si="32"/>
        <v>0</v>
      </c>
      <c r="AN17" s="53">
        <f t="shared" si="33"/>
        <v>0</v>
      </c>
      <c r="AO17" s="54" t="str">
        <f t="shared" si="34"/>
        <v/>
      </c>
      <c r="AP17" s="85">
        <f t="shared" si="35"/>
        <v>0</v>
      </c>
      <c r="AQ17" s="63">
        <f t="shared" si="36"/>
        <v>0</v>
      </c>
      <c r="AR17" s="53">
        <f t="shared" si="37"/>
        <v>0</v>
      </c>
      <c r="AS17" s="54" t="str">
        <f t="shared" si="38"/>
        <v/>
      </c>
      <c r="AT17" s="85">
        <f t="shared" si="39"/>
        <v>0</v>
      </c>
      <c r="AU17" s="63">
        <f t="shared" si="40"/>
        <v>0</v>
      </c>
      <c r="AV17" s="53">
        <f t="shared" si="41"/>
        <v>0</v>
      </c>
      <c r="AW17" s="54" t="str">
        <f t="shared" si="42"/>
        <v/>
      </c>
      <c r="AX17" s="85">
        <f t="shared" si="43"/>
        <v>0</v>
      </c>
      <c r="AY17" s="63">
        <f t="shared" si="44"/>
        <v>0</v>
      </c>
      <c r="AZ17" s="53">
        <f t="shared" si="45"/>
        <v>0</v>
      </c>
      <c r="BA17" s="54" t="str">
        <f t="shared" si="46"/>
        <v/>
      </c>
      <c r="BB17" s="85">
        <f t="shared" si="47"/>
        <v>0</v>
      </c>
      <c r="BC17" s="63">
        <f t="shared" si="48"/>
        <v>0</v>
      </c>
      <c r="BD17" s="53">
        <f t="shared" si="49"/>
        <v>0</v>
      </c>
      <c r="BE17" s="54" t="str">
        <f t="shared" si="50"/>
        <v/>
      </c>
      <c r="BF17" s="85">
        <f t="shared" si="51"/>
        <v>0</v>
      </c>
      <c r="BG17" s="63">
        <f t="shared" si="52"/>
        <v>0</v>
      </c>
      <c r="BH17" s="53">
        <f t="shared" si="53"/>
        <v>0</v>
      </c>
      <c r="BI17" s="54" t="str">
        <f t="shared" si="54"/>
        <v/>
      </c>
      <c r="BJ17" s="85">
        <f t="shared" si="55"/>
        <v>0</v>
      </c>
      <c r="BK17" s="63">
        <f t="shared" si="56"/>
        <v>0</v>
      </c>
      <c r="BL17" s="53">
        <f t="shared" si="57"/>
        <v>0</v>
      </c>
      <c r="BM17" s="54" t="str">
        <f t="shared" si="58"/>
        <v/>
      </c>
      <c r="BN17" s="85">
        <f t="shared" si="59"/>
        <v>0</v>
      </c>
      <c r="BO17" s="63">
        <f t="shared" si="60"/>
        <v>0</v>
      </c>
      <c r="BP17" s="53">
        <f t="shared" si="61"/>
        <v>0</v>
      </c>
      <c r="BQ17" s="54" t="str">
        <f t="shared" si="62"/>
        <v/>
      </c>
      <c r="BR17" s="85">
        <f t="shared" si="63"/>
        <v>0</v>
      </c>
      <c r="BS17" s="60">
        <f t="shared" si="65"/>
        <v>0</v>
      </c>
      <c r="BT17" s="59">
        <f t="shared" si="66"/>
        <v>0</v>
      </c>
      <c r="BU17" s="57"/>
      <c r="BV17" s="44"/>
      <c r="BY17" s="253"/>
      <c r="BZ17" s="272"/>
      <c r="CA17" s="272"/>
      <c r="CB17" s="273"/>
      <c r="CC17" s="276"/>
      <c r="CD17" s="44"/>
      <c r="CE17" s="275">
        <f t="shared" si="67"/>
        <v>0</v>
      </c>
      <c r="CF17" s="270">
        <f t="shared" si="13"/>
        <v>0</v>
      </c>
      <c r="CG17" s="270">
        <f t="shared" si="13"/>
        <v>0</v>
      </c>
      <c r="CH17" s="270">
        <f t="shared" si="68"/>
        <v>0</v>
      </c>
      <c r="CI17" s="44"/>
    </row>
    <row r="18" spans="1:87" ht="16.5" hidden="1" customHeight="1">
      <c r="A18" s="23">
        <f t="shared" si="15"/>
        <v>14</v>
      </c>
      <c r="B18" s="143"/>
      <c r="C18" s="169"/>
      <c r="D18" s="170"/>
      <c r="E18" s="156" t="str">
        <f t="shared" si="3"/>
        <v/>
      </c>
      <c r="F18" s="30" t="str">
        <f t="shared" si="4"/>
        <v/>
      </c>
      <c r="G18" s="31" t="str">
        <f t="shared" si="5"/>
        <v/>
      </c>
      <c r="H18" s="147" t="str">
        <f t="shared" si="6"/>
        <v/>
      </c>
      <c r="I18" s="150"/>
      <c r="J18" s="151"/>
      <c r="K18" s="33" t="str">
        <f t="shared" si="7"/>
        <v/>
      </c>
      <c r="L18" s="33">
        <f t="shared" si="64"/>
        <v>0</v>
      </c>
      <c r="M18" s="35" t="str">
        <f t="shared" si="8"/>
        <v/>
      </c>
      <c r="N18" s="108"/>
      <c r="O18" s="178"/>
      <c r="P18" s="179"/>
      <c r="Q18" s="106" t="s">
        <v>160</v>
      </c>
      <c r="R18" s="107" t="s">
        <v>160</v>
      </c>
      <c r="S18" s="43"/>
      <c r="T18" s="122" t="s">
        <v>160</v>
      </c>
      <c r="U18" s="122" t="s">
        <v>160</v>
      </c>
      <c r="V18" s="123" t="s">
        <v>160</v>
      </c>
      <c r="W18" s="63">
        <f t="shared" si="16"/>
        <v>0</v>
      </c>
      <c r="X18" s="53">
        <f t="shared" si="17"/>
        <v>0</v>
      </c>
      <c r="Y18" s="54" t="str">
        <f t="shared" si="18"/>
        <v/>
      </c>
      <c r="Z18" s="85">
        <f t="shared" si="19"/>
        <v>0</v>
      </c>
      <c r="AA18" s="63">
        <f t="shared" si="20"/>
        <v>0</v>
      </c>
      <c r="AB18" s="53">
        <f t="shared" si="21"/>
        <v>0</v>
      </c>
      <c r="AC18" s="54" t="str">
        <f t="shared" si="22"/>
        <v/>
      </c>
      <c r="AD18" s="85">
        <f t="shared" si="23"/>
        <v>0</v>
      </c>
      <c r="AE18" s="63">
        <f t="shared" si="24"/>
        <v>0</v>
      </c>
      <c r="AF18" s="53">
        <f t="shared" si="25"/>
        <v>0</v>
      </c>
      <c r="AG18" s="54" t="str">
        <f t="shared" si="26"/>
        <v/>
      </c>
      <c r="AH18" s="85">
        <f t="shared" si="27"/>
        <v>0</v>
      </c>
      <c r="AI18" s="63">
        <f t="shared" si="28"/>
        <v>0</v>
      </c>
      <c r="AJ18" s="53">
        <f t="shared" si="29"/>
        <v>0</v>
      </c>
      <c r="AK18" s="54" t="str">
        <f t="shared" si="30"/>
        <v/>
      </c>
      <c r="AL18" s="85">
        <f t="shared" si="31"/>
        <v>0</v>
      </c>
      <c r="AM18" s="63">
        <f t="shared" si="32"/>
        <v>0</v>
      </c>
      <c r="AN18" s="53">
        <f t="shared" si="33"/>
        <v>0</v>
      </c>
      <c r="AO18" s="54" t="str">
        <f t="shared" si="34"/>
        <v/>
      </c>
      <c r="AP18" s="85">
        <f t="shared" si="35"/>
        <v>0</v>
      </c>
      <c r="AQ18" s="63">
        <f t="shared" si="36"/>
        <v>0</v>
      </c>
      <c r="AR18" s="53">
        <f t="shared" si="37"/>
        <v>0</v>
      </c>
      <c r="AS18" s="54" t="str">
        <f t="shared" si="38"/>
        <v/>
      </c>
      <c r="AT18" s="85">
        <f t="shared" si="39"/>
        <v>0</v>
      </c>
      <c r="AU18" s="63">
        <f t="shared" si="40"/>
        <v>0</v>
      </c>
      <c r="AV18" s="53">
        <f t="shared" si="41"/>
        <v>0</v>
      </c>
      <c r="AW18" s="54" t="str">
        <f t="shared" si="42"/>
        <v/>
      </c>
      <c r="AX18" s="85">
        <f t="shared" si="43"/>
        <v>0</v>
      </c>
      <c r="AY18" s="63">
        <f t="shared" si="44"/>
        <v>0</v>
      </c>
      <c r="AZ18" s="53">
        <f t="shared" si="45"/>
        <v>0</v>
      </c>
      <c r="BA18" s="54" t="str">
        <f t="shared" si="46"/>
        <v/>
      </c>
      <c r="BB18" s="85">
        <f t="shared" si="47"/>
        <v>0</v>
      </c>
      <c r="BC18" s="63">
        <f t="shared" si="48"/>
        <v>0</v>
      </c>
      <c r="BD18" s="53">
        <f t="shared" si="49"/>
        <v>0</v>
      </c>
      <c r="BE18" s="54" t="str">
        <f t="shared" si="50"/>
        <v/>
      </c>
      <c r="BF18" s="85">
        <f t="shared" si="51"/>
        <v>0</v>
      </c>
      <c r="BG18" s="63">
        <f t="shared" si="52"/>
        <v>0</v>
      </c>
      <c r="BH18" s="53">
        <f t="shared" si="53"/>
        <v>0</v>
      </c>
      <c r="BI18" s="54" t="str">
        <f t="shared" si="54"/>
        <v/>
      </c>
      <c r="BJ18" s="85">
        <f t="shared" si="55"/>
        <v>0</v>
      </c>
      <c r="BK18" s="63">
        <f t="shared" si="56"/>
        <v>0</v>
      </c>
      <c r="BL18" s="53">
        <f t="shared" si="57"/>
        <v>0</v>
      </c>
      <c r="BM18" s="54" t="str">
        <f t="shared" si="58"/>
        <v/>
      </c>
      <c r="BN18" s="85">
        <f t="shared" si="59"/>
        <v>0</v>
      </c>
      <c r="BO18" s="63">
        <f t="shared" si="60"/>
        <v>0</v>
      </c>
      <c r="BP18" s="53">
        <f t="shared" si="61"/>
        <v>0</v>
      </c>
      <c r="BQ18" s="54" t="str">
        <f t="shared" si="62"/>
        <v/>
      </c>
      <c r="BR18" s="85">
        <f t="shared" si="63"/>
        <v>0</v>
      </c>
      <c r="BS18" s="60">
        <f t="shared" si="65"/>
        <v>0</v>
      </c>
      <c r="BT18" s="59">
        <f t="shared" si="66"/>
        <v>0</v>
      </c>
      <c r="BU18" s="57"/>
      <c r="BV18" s="44"/>
      <c r="BY18" s="253"/>
      <c r="BZ18" s="272"/>
      <c r="CA18" s="272"/>
      <c r="CB18" s="273"/>
      <c r="CC18" s="276"/>
      <c r="CD18" s="44"/>
      <c r="CE18" s="275">
        <f t="shared" si="67"/>
        <v>0</v>
      </c>
      <c r="CF18" s="270">
        <f t="shared" si="13"/>
        <v>0</v>
      </c>
      <c r="CG18" s="270">
        <f t="shared" si="13"/>
        <v>0</v>
      </c>
      <c r="CH18" s="270">
        <f t="shared" si="68"/>
        <v>0</v>
      </c>
      <c r="CI18" s="44"/>
    </row>
    <row r="19" spans="1:87" ht="16.5" hidden="1" customHeight="1" thickBot="1">
      <c r="A19" s="23">
        <f t="shared" si="15"/>
        <v>15</v>
      </c>
      <c r="B19" s="143"/>
      <c r="C19" s="169"/>
      <c r="D19" s="170"/>
      <c r="E19" s="156" t="str">
        <f t="shared" si="3"/>
        <v/>
      </c>
      <c r="F19" s="30" t="str">
        <f t="shared" si="4"/>
        <v/>
      </c>
      <c r="G19" s="31" t="str">
        <f t="shared" si="5"/>
        <v/>
      </c>
      <c r="H19" s="147" t="str">
        <f t="shared" si="6"/>
        <v/>
      </c>
      <c r="I19" s="150"/>
      <c r="J19" s="151"/>
      <c r="K19" s="33" t="str">
        <f t="shared" si="7"/>
        <v/>
      </c>
      <c r="L19" s="33">
        <f t="shared" si="64"/>
        <v>0</v>
      </c>
      <c r="M19" s="35" t="str">
        <f t="shared" si="8"/>
        <v/>
      </c>
      <c r="N19" s="108"/>
      <c r="O19" s="180"/>
      <c r="P19" s="181"/>
      <c r="Q19" s="106" t="s">
        <v>160</v>
      </c>
      <c r="R19" s="107" t="s">
        <v>160</v>
      </c>
      <c r="S19" s="43"/>
      <c r="T19" s="122" t="s">
        <v>160</v>
      </c>
      <c r="U19" s="122" t="s">
        <v>160</v>
      </c>
      <c r="V19" s="123" t="s">
        <v>160</v>
      </c>
      <c r="W19" s="63">
        <f t="shared" si="16"/>
        <v>0</v>
      </c>
      <c r="X19" s="53">
        <f t="shared" si="17"/>
        <v>0</v>
      </c>
      <c r="Y19" s="54" t="str">
        <f t="shared" si="18"/>
        <v/>
      </c>
      <c r="Z19" s="85">
        <f t="shared" si="19"/>
        <v>0</v>
      </c>
      <c r="AA19" s="63">
        <f t="shared" si="20"/>
        <v>0</v>
      </c>
      <c r="AB19" s="53">
        <f t="shared" si="21"/>
        <v>0</v>
      </c>
      <c r="AC19" s="54" t="str">
        <f t="shared" si="22"/>
        <v/>
      </c>
      <c r="AD19" s="85">
        <f t="shared" si="23"/>
        <v>0</v>
      </c>
      <c r="AE19" s="63">
        <f t="shared" si="24"/>
        <v>0</v>
      </c>
      <c r="AF19" s="53">
        <f t="shared" si="25"/>
        <v>0</v>
      </c>
      <c r="AG19" s="54" t="str">
        <f t="shared" si="26"/>
        <v/>
      </c>
      <c r="AH19" s="85">
        <f t="shared" si="27"/>
        <v>0</v>
      </c>
      <c r="AI19" s="63">
        <f t="shared" si="28"/>
        <v>0</v>
      </c>
      <c r="AJ19" s="53">
        <f t="shared" si="29"/>
        <v>0</v>
      </c>
      <c r="AK19" s="54" t="str">
        <f t="shared" si="30"/>
        <v/>
      </c>
      <c r="AL19" s="85">
        <f t="shared" si="31"/>
        <v>0</v>
      </c>
      <c r="AM19" s="63">
        <f t="shared" si="32"/>
        <v>0</v>
      </c>
      <c r="AN19" s="53">
        <f t="shared" si="33"/>
        <v>0</v>
      </c>
      <c r="AO19" s="54" t="str">
        <f t="shared" si="34"/>
        <v/>
      </c>
      <c r="AP19" s="85">
        <f t="shared" si="35"/>
        <v>0</v>
      </c>
      <c r="AQ19" s="63">
        <f t="shared" si="36"/>
        <v>0</v>
      </c>
      <c r="AR19" s="53">
        <f t="shared" si="37"/>
        <v>0</v>
      </c>
      <c r="AS19" s="54" t="str">
        <f t="shared" si="38"/>
        <v/>
      </c>
      <c r="AT19" s="85">
        <f t="shared" si="39"/>
        <v>0</v>
      </c>
      <c r="AU19" s="63">
        <f t="shared" si="40"/>
        <v>0</v>
      </c>
      <c r="AV19" s="53">
        <f t="shared" si="41"/>
        <v>0</v>
      </c>
      <c r="AW19" s="54" t="str">
        <f t="shared" si="42"/>
        <v/>
      </c>
      <c r="AX19" s="85">
        <f t="shared" si="43"/>
        <v>0</v>
      </c>
      <c r="AY19" s="63">
        <f t="shared" si="44"/>
        <v>0</v>
      </c>
      <c r="AZ19" s="53">
        <f t="shared" si="45"/>
        <v>0</v>
      </c>
      <c r="BA19" s="54" t="str">
        <f t="shared" si="46"/>
        <v/>
      </c>
      <c r="BB19" s="85">
        <f t="shared" si="47"/>
        <v>0</v>
      </c>
      <c r="BC19" s="63">
        <f t="shared" si="48"/>
        <v>0</v>
      </c>
      <c r="BD19" s="53">
        <f t="shared" si="49"/>
        <v>0</v>
      </c>
      <c r="BE19" s="54" t="str">
        <f t="shared" si="50"/>
        <v/>
      </c>
      <c r="BF19" s="85">
        <f t="shared" si="51"/>
        <v>0</v>
      </c>
      <c r="BG19" s="63">
        <f t="shared" si="52"/>
        <v>0</v>
      </c>
      <c r="BH19" s="53">
        <f t="shared" si="53"/>
        <v>0</v>
      </c>
      <c r="BI19" s="54" t="str">
        <f t="shared" si="54"/>
        <v/>
      </c>
      <c r="BJ19" s="85">
        <f t="shared" si="55"/>
        <v>0</v>
      </c>
      <c r="BK19" s="63">
        <f t="shared" si="56"/>
        <v>0</v>
      </c>
      <c r="BL19" s="53">
        <f t="shared" si="57"/>
        <v>0</v>
      </c>
      <c r="BM19" s="54" t="str">
        <f t="shared" si="58"/>
        <v/>
      </c>
      <c r="BN19" s="85">
        <f t="shared" si="59"/>
        <v>0</v>
      </c>
      <c r="BO19" s="63">
        <f t="shared" si="60"/>
        <v>0</v>
      </c>
      <c r="BP19" s="53">
        <f t="shared" si="61"/>
        <v>0</v>
      </c>
      <c r="BQ19" s="54" t="str">
        <f t="shared" si="62"/>
        <v/>
      </c>
      <c r="BR19" s="85">
        <f t="shared" si="63"/>
        <v>0</v>
      </c>
      <c r="BS19" s="60">
        <f t="shared" si="65"/>
        <v>0</v>
      </c>
      <c r="BT19" s="59">
        <f t="shared" si="66"/>
        <v>0</v>
      </c>
      <c r="BU19" s="57"/>
      <c r="BV19" s="44"/>
      <c r="BY19" s="253"/>
      <c r="BZ19" s="272"/>
      <c r="CA19" s="272"/>
      <c r="CB19" s="273"/>
      <c r="CC19" s="276"/>
      <c r="CD19" s="44"/>
      <c r="CE19" s="275">
        <f t="shared" si="67"/>
        <v>0</v>
      </c>
      <c r="CF19" s="270">
        <f t="shared" si="13"/>
        <v>0</v>
      </c>
      <c r="CG19" s="270">
        <f t="shared" si="13"/>
        <v>0</v>
      </c>
      <c r="CH19" s="270">
        <f t="shared" si="68"/>
        <v>0</v>
      </c>
      <c r="CI19" s="44"/>
    </row>
    <row r="20" spans="1:87" ht="16.5" hidden="1" customHeight="1">
      <c r="A20" s="23">
        <f t="shared" si="15"/>
        <v>16</v>
      </c>
      <c r="B20" s="143"/>
      <c r="C20" s="169"/>
      <c r="D20" s="170"/>
      <c r="E20" s="156" t="str">
        <f t="shared" si="3"/>
        <v/>
      </c>
      <c r="F20" s="30" t="str">
        <f t="shared" si="4"/>
        <v/>
      </c>
      <c r="G20" s="31" t="str">
        <f t="shared" si="5"/>
        <v/>
      </c>
      <c r="H20" s="147" t="str">
        <f t="shared" si="6"/>
        <v/>
      </c>
      <c r="I20" s="150"/>
      <c r="J20" s="151"/>
      <c r="K20" s="33" t="str">
        <f t="shared" si="7"/>
        <v/>
      </c>
      <c r="L20" s="33">
        <f t="shared" si="64"/>
        <v>0</v>
      </c>
      <c r="M20" s="35" t="str">
        <f t="shared" si="8"/>
        <v/>
      </c>
      <c r="N20" s="108"/>
      <c r="O20" s="178"/>
      <c r="P20" s="179"/>
      <c r="Q20" s="106" t="s">
        <v>160</v>
      </c>
      <c r="R20" s="107" t="s">
        <v>160</v>
      </c>
      <c r="S20" s="43"/>
      <c r="T20" s="122" t="s">
        <v>160</v>
      </c>
      <c r="U20" s="122" t="s">
        <v>160</v>
      </c>
      <c r="V20" s="123" t="s">
        <v>160</v>
      </c>
      <c r="W20" s="63">
        <f t="shared" si="16"/>
        <v>0</v>
      </c>
      <c r="X20" s="53">
        <f t="shared" si="17"/>
        <v>0</v>
      </c>
      <c r="Y20" s="54" t="str">
        <f t="shared" si="18"/>
        <v/>
      </c>
      <c r="Z20" s="85">
        <f t="shared" si="19"/>
        <v>0</v>
      </c>
      <c r="AA20" s="63">
        <f t="shared" si="20"/>
        <v>0</v>
      </c>
      <c r="AB20" s="53">
        <f t="shared" si="21"/>
        <v>0</v>
      </c>
      <c r="AC20" s="54" t="str">
        <f t="shared" si="22"/>
        <v/>
      </c>
      <c r="AD20" s="85">
        <f t="shared" si="23"/>
        <v>0</v>
      </c>
      <c r="AE20" s="63">
        <f t="shared" si="24"/>
        <v>0</v>
      </c>
      <c r="AF20" s="53">
        <f t="shared" si="25"/>
        <v>0</v>
      </c>
      <c r="AG20" s="54" t="str">
        <f t="shared" si="26"/>
        <v/>
      </c>
      <c r="AH20" s="85">
        <f t="shared" si="27"/>
        <v>0</v>
      </c>
      <c r="AI20" s="63">
        <f t="shared" si="28"/>
        <v>0</v>
      </c>
      <c r="AJ20" s="53">
        <f t="shared" si="29"/>
        <v>0</v>
      </c>
      <c r="AK20" s="54" t="str">
        <f t="shared" si="30"/>
        <v/>
      </c>
      <c r="AL20" s="85">
        <f t="shared" si="31"/>
        <v>0</v>
      </c>
      <c r="AM20" s="63">
        <f t="shared" si="32"/>
        <v>0</v>
      </c>
      <c r="AN20" s="53">
        <f t="shared" si="33"/>
        <v>0</v>
      </c>
      <c r="AO20" s="54" t="str">
        <f t="shared" si="34"/>
        <v/>
      </c>
      <c r="AP20" s="85">
        <f t="shared" si="35"/>
        <v>0</v>
      </c>
      <c r="AQ20" s="63">
        <f t="shared" si="36"/>
        <v>0</v>
      </c>
      <c r="AR20" s="53">
        <f t="shared" si="37"/>
        <v>0</v>
      </c>
      <c r="AS20" s="54" t="str">
        <f t="shared" si="38"/>
        <v/>
      </c>
      <c r="AT20" s="85">
        <f t="shared" si="39"/>
        <v>0</v>
      </c>
      <c r="AU20" s="63">
        <f t="shared" si="40"/>
        <v>0</v>
      </c>
      <c r="AV20" s="53">
        <f t="shared" si="41"/>
        <v>0</v>
      </c>
      <c r="AW20" s="54" t="str">
        <f t="shared" si="42"/>
        <v/>
      </c>
      <c r="AX20" s="85">
        <f t="shared" si="43"/>
        <v>0</v>
      </c>
      <c r="AY20" s="63">
        <f t="shared" si="44"/>
        <v>0</v>
      </c>
      <c r="AZ20" s="53">
        <f t="shared" si="45"/>
        <v>0</v>
      </c>
      <c r="BA20" s="54" t="str">
        <f t="shared" si="46"/>
        <v/>
      </c>
      <c r="BB20" s="85">
        <f t="shared" si="47"/>
        <v>0</v>
      </c>
      <c r="BC20" s="63">
        <f t="shared" si="48"/>
        <v>0</v>
      </c>
      <c r="BD20" s="53">
        <f t="shared" si="49"/>
        <v>0</v>
      </c>
      <c r="BE20" s="54" t="str">
        <f t="shared" si="50"/>
        <v/>
      </c>
      <c r="BF20" s="85">
        <f t="shared" si="51"/>
        <v>0</v>
      </c>
      <c r="BG20" s="63">
        <f t="shared" si="52"/>
        <v>0</v>
      </c>
      <c r="BH20" s="53">
        <f t="shared" si="53"/>
        <v>0</v>
      </c>
      <c r="BI20" s="54" t="str">
        <f t="shared" si="54"/>
        <v/>
      </c>
      <c r="BJ20" s="85">
        <f t="shared" si="55"/>
        <v>0</v>
      </c>
      <c r="BK20" s="63">
        <f t="shared" si="56"/>
        <v>0</v>
      </c>
      <c r="BL20" s="53">
        <f t="shared" si="57"/>
        <v>0</v>
      </c>
      <c r="BM20" s="54" t="str">
        <f t="shared" si="58"/>
        <v/>
      </c>
      <c r="BN20" s="85">
        <f t="shared" si="59"/>
        <v>0</v>
      </c>
      <c r="BO20" s="63">
        <f t="shared" si="60"/>
        <v>0</v>
      </c>
      <c r="BP20" s="53">
        <f t="shared" si="61"/>
        <v>0</v>
      </c>
      <c r="BQ20" s="54" t="str">
        <f t="shared" si="62"/>
        <v/>
      </c>
      <c r="BR20" s="85">
        <f t="shared" si="63"/>
        <v>0</v>
      </c>
      <c r="BS20" s="60">
        <f t="shared" si="65"/>
        <v>0</v>
      </c>
      <c r="BT20" s="59">
        <f t="shared" si="66"/>
        <v>0</v>
      </c>
      <c r="BU20" s="57"/>
      <c r="BV20" s="44"/>
      <c r="BY20" s="253"/>
      <c r="BZ20" s="272"/>
      <c r="CA20" s="272"/>
      <c r="CB20" s="273"/>
      <c r="CC20" s="276"/>
      <c r="CD20" s="44"/>
      <c r="CE20" s="275">
        <f t="shared" si="67"/>
        <v>0</v>
      </c>
      <c r="CF20" s="270">
        <f t="shared" si="13"/>
        <v>0</v>
      </c>
      <c r="CG20" s="270">
        <f t="shared" si="13"/>
        <v>0</v>
      </c>
      <c r="CH20" s="270">
        <f t="shared" si="68"/>
        <v>0</v>
      </c>
      <c r="CI20" s="44"/>
    </row>
    <row r="21" spans="1:87" ht="16.5" hidden="1" customHeight="1">
      <c r="A21" s="23">
        <f t="shared" si="15"/>
        <v>17</v>
      </c>
      <c r="B21" s="143"/>
      <c r="C21" s="169"/>
      <c r="D21" s="170"/>
      <c r="E21" s="156" t="str">
        <f t="shared" si="3"/>
        <v/>
      </c>
      <c r="F21" s="30" t="str">
        <f t="shared" si="4"/>
        <v/>
      </c>
      <c r="G21" s="31" t="str">
        <f t="shared" si="5"/>
        <v/>
      </c>
      <c r="H21" s="147" t="str">
        <f t="shared" si="6"/>
        <v/>
      </c>
      <c r="I21" s="150"/>
      <c r="J21" s="151"/>
      <c r="K21" s="33" t="str">
        <f t="shared" si="7"/>
        <v/>
      </c>
      <c r="L21" s="33">
        <f t="shared" si="64"/>
        <v>0</v>
      </c>
      <c r="M21" s="35" t="str">
        <f t="shared" si="8"/>
        <v/>
      </c>
      <c r="N21" s="108"/>
      <c r="O21" s="178"/>
      <c r="P21" s="179"/>
      <c r="Q21" s="106" t="s">
        <v>160</v>
      </c>
      <c r="R21" s="107" t="s">
        <v>160</v>
      </c>
      <c r="S21" s="43"/>
      <c r="T21" s="122" t="s">
        <v>160</v>
      </c>
      <c r="U21" s="122" t="s">
        <v>160</v>
      </c>
      <c r="V21" s="123" t="s">
        <v>160</v>
      </c>
      <c r="W21" s="63">
        <f t="shared" si="16"/>
        <v>0</v>
      </c>
      <c r="X21" s="53">
        <f t="shared" si="17"/>
        <v>0</v>
      </c>
      <c r="Y21" s="54" t="str">
        <f t="shared" si="18"/>
        <v/>
      </c>
      <c r="Z21" s="85">
        <f t="shared" si="19"/>
        <v>0</v>
      </c>
      <c r="AA21" s="63">
        <f t="shared" si="20"/>
        <v>0</v>
      </c>
      <c r="AB21" s="53">
        <f t="shared" si="21"/>
        <v>0</v>
      </c>
      <c r="AC21" s="54" t="str">
        <f t="shared" si="22"/>
        <v/>
      </c>
      <c r="AD21" s="85">
        <f t="shared" si="23"/>
        <v>0</v>
      </c>
      <c r="AE21" s="63">
        <f t="shared" si="24"/>
        <v>0</v>
      </c>
      <c r="AF21" s="53">
        <f t="shared" si="25"/>
        <v>0</v>
      </c>
      <c r="AG21" s="54" t="str">
        <f t="shared" si="26"/>
        <v/>
      </c>
      <c r="AH21" s="85">
        <f t="shared" si="27"/>
        <v>0</v>
      </c>
      <c r="AI21" s="63">
        <f t="shared" si="28"/>
        <v>0</v>
      </c>
      <c r="AJ21" s="53">
        <f t="shared" si="29"/>
        <v>0</v>
      </c>
      <c r="AK21" s="54" t="str">
        <f t="shared" si="30"/>
        <v/>
      </c>
      <c r="AL21" s="85">
        <f t="shared" si="31"/>
        <v>0</v>
      </c>
      <c r="AM21" s="63">
        <f t="shared" si="32"/>
        <v>0</v>
      </c>
      <c r="AN21" s="53">
        <f t="shared" si="33"/>
        <v>0</v>
      </c>
      <c r="AO21" s="54" t="str">
        <f t="shared" si="34"/>
        <v/>
      </c>
      <c r="AP21" s="85">
        <f t="shared" si="35"/>
        <v>0</v>
      </c>
      <c r="AQ21" s="63">
        <f t="shared" si="36"/>
        <v>0</v>
      </c>
      <c r="AR21" s="53">
        <f t="shared" si="37"/>
        <v>0</v>
      </c>
      <c r="AS21" s="54" t="str">
        <f t="shared" si="38"/>
        <v/>
      </c>
      <c r="AT21" s="85">
        <f t="shared" si="39"/>
        <v>0</v>
      </c>
      <c r="AU21" s="63">
        <f t="shared" si="40"/>
        <v>0</v>
      </c>
      <c r="AV21" s="53">
        <f t="shared" si="41"/>
        <v>0</v>
      </c>
      <c r="AW21" s="54" t="str">
        <f t="shared" si="42"/>
        <v/>
      </c>
      <c r="AX21" s="85">
        <f t="shared" si="43"/>
        <v>0</v>
      </c>
      <c r="AY21" s="63">
        <f t="shared" si="44"/>
        <v>0</v>
      </c>
      <c r="AZ21" s="53">
        <f t="shared" si="45"/>
        <v>0</v>
      </c>
      <c r="BA21" s="54" t="str">
        <f t="shared" si="46"/>
        <v/>
      </c>
      <c r="BB21" s="85">
        <f t="shared" si="47"/>
        <v>0</v>
      </c>
      <c r="BC21" s="63">
        <f t="shared" si="48"/>
        <v>0</v>
      </c>
      <c r="BD21" s="53">
        <f t="shared" si="49"/>
        <v>0</v>
      </c>
      <c r="BE21" s="54" t="str">
        <f t="shared" si="50"/>
        <v/>
      </c>
      <c r="BF21" s="85">
        <f t="shared" si="51"/>
        <v>0</v>
      </c>
      <c r="BG21" s="63">
        <f t="shared" si="52"/>
        <v>0</v>
      </c>
      <c r="BH21" s="53">
        <f t="shared" si="53"/>
        <v>0</v>
      </c>
      <c r="BI21" s="54" t="str">
        <f t="shared" si="54"/>
        <v/>
      </c>
      <c r="BJ21" s="85">
        <f t="shared" si="55"/>
        <v>0</v>
      </c>
      <c r="BK21" s="63">
        <f t="shared" si="56"/>
        <v>0</v>
      </c>
      <c r="BL21" s="53">
        <f t="shared" si="57"/>
        <v>0</v>
      </c>
      <c r="BM21" s="54" t="str">
        <f t="shared" si="58"/>
        <v/>
      </c>
      <c r="BN21" s="85">
        <f t="shared" si="59"/>
        <v>0</v>
      </c>
      <c r="BO21" s="63">
        <f t="shared" si="60"/>
        <v>0</v>
      </c>
      <c r="BP21" s="53">
        <f t="shared" si="61"/>
        <v>0</v>
      </c>
      <c r="BQ21" s="54" t="str">
        <f t="shared" si="62"/>
        <v/>
      </c>
      <c r="BR21" s="85">
        <f t="shared" si="63"/>
        <v>0</v>
      </c>
      <c r="BS21" s="60">
        <f t="shared" si="65"/>
        <v>0</v>
      </c>
      <c r="BT21" s="59">
        <f t="shared" si="66"/>
        <v>0</v>
      </c>
      <c r="BU21" s="57"/>
      <c r="BV21" s="44"/>
      <c r="BY21" s="253"/>
      <c r="BZ21" s="272"/>
      <c r="CA21" s="272"/>
      <c r="CB21" s="273"/>
      <c r="CC21" s="276"/>
      <c r="CD21" s="44"/>
      <c r="CE21" s="275">
        <f t="shared" si="67"/>
        <v>0</v>
      </c>
      <c r="CF21" s="270">
        <f t="shared" si="13"/>
        <v>0</v>
      </c>
      <c r="CG21" s="270">
        <f t="shared" si="13"/>
        <v>0</v>
      </c>
      <c r="CH21" s="270">
        <f t="shared" si="68"/>
        <v>0</v>
      </c>
      <c r="CI21" s="44"/>
    </row>
    <row r="22" spans="1:87" ht="16.5" hidden="1" customHeight="1">
      <c r="A22" s="23">
        <f t="shared" si="15"/>
        <v>18</v>
      </c>
      <c r="B22" s="143"/>
      <c r="C22" s="169"/>
      <c r="D22" s="170"/>
      <c r="E22" s="156" t="str">
        <f t="shared" si="3"/>
        <v/>
      </c>
      <c r="F22" s="30" t="str">
        <f t="shared" si="4"/>
        <v/>
      </c>
      <c r="G22" s="31" t="str">
        <f t="shared" si="5"/>
        <v/>
      </c>
      <c r="H22" s="147" t="str">
        <f t="shared" si="6"/>
        <v/>
      </c>
      <c r="I22" s="150"/>
      <c r="J22" s="151"/>
      <c r="K22" s="33" t="str">
        <f t="shared" si="7"/>
        <v/>
      </c>
      <c r="L22" s="33">
        <f t="shared" si="64"/>
        <v>0</v>
      </c>
      <c r="M22" s="35" t="str">
        <f t="shared" si="8"/>
        <v/>
      </c>
      <c r="N22" s="108"/>
      <c r="O22" s="178"/>
      <c r="P22" s="179"/>
      <c r="Q22" s="106" t="s">
        <v>160</v>
      </c>
      <c r="R22" s="107" t="s">
        <v>160</v>
      </c>
      <c r="S22" s="43"/>
      <c r="T22" s="122" t="s">
        <v>160</v>
      </c>
      <c r="U22" s="122" t="s">
        <v>160</v>
      </c>
      <c r="V22" s="123" t="s">
        <v>160</v>
      </c>
      <c r="W22" s="63">
        <f t="shared" si="16"/>
        <v>0</v>
      </c>
      <c r="X22" s="53">
        <f t="shared" si="17"/>
        <v>0</v>
      </c>
      <c r="Y22" s="54" t="str">
        <f t="shared" si="18"/>
        <v/>
      </c>
      <c r="Z22" s="85">
        <f t="shared" si="19"/>
        <v>0</v>
      </c>
      <c r="AA22" s="63">
        <f t="shared" si="20"/>
        <v>0</v>
      </c>
      <c r="AB22" s="53">
        <f t="shared" si="21"/>
        <v>0</v>
      </c>
      <c r="AC22" s="54" t="str">
        <f t="shared" si="22"/>
        <v/>
      </c>
      <c r="AD22" s="85">
        <f t="shared" si="23"/>
        <v>0</v>
      </c>
      <c r="AE22" s="63">
        <f t="shared" si="24"/>
        <v>0</v>
      </c>
      <c r="AF22" s="53">
        <f t="shared" si="25"/>
        <v>0</v>
      </c>
      <c r="AG22" s="54" t="str">
        <f t="shared" si="26"/>
        <v/>
      </c>
      <c r="AH22" s="85">
        <f t="shared" si="27"/>
        <v>0</v>
      </c>
      <c r="AI22" s="63">
        <f t="shared" si="28"/>
        <v>0</v>
      </c>
      <c r="AJ22" s="53">
        <f t="shared" si="29"/>
        <v>0</v>
      </c>
      <c r="AK22" s="54" t="str">
        <f t="shared" si="30"/>
        <v/>
      </c>
      <c r="AL22" s="85">
        <f t="shared" si="31"/>
        <v>0</v>
      </c>
      <c r="AM22" s="63">
        <f t="shared" si="32"/>
        <v>0</v>
      </c>
      <c r="AN22" s="53">
        <f t="shared" si="33"/>
        <v>0</v>
      </c>
      <c r="AO22" s="54" t="str">
        <f t="shared" si="34"/>
        <v/>
      </c>
      <c r="AP22" s="85">
        <f t="shared" si="35"/>
        <v>0</v>
      </c>
      <c r="AQ22" s="63">
        <f t="shared" si="36"/>
        <v>0</v>
      </c>
      <c r="AR22" s="53">
        <f t="shared" si="37"/>
        <v>0</v>
      </c>
      <c r="AS22" s="54" t="str">
        <f t="shared" si="38"/>
        <v/>
      </c>
      <c r="AT22" s="85">
        <f t="shared" si="39"/>
        <v>0</v>
      </c>
      <c r="AU22" s="63">
        <f t="shared" si="40"/>
        <v>0</v>
      </c>
      <c r="AV22" s="53">
        <f t="shared" si="41"/>
        <v>0</v>
      </c>
      <c r="AW22" s="54" t="str">
        <f t="shared" si="42"/>
        <v/>
      </c>
      <c r="AX22" s="85">
        <f t="shared" si="43"/>
        <v>0</v>
      </c>
      <c r="AY22" s="63">
        <f t="shared" si="44"/>
        <v>0</v>
      </c>
      <c r="AZ22" s="53">
        <f t="shared" si="45"/>
        <v>0</v>
      </c>
      <c r="BA22" s="54" t="str">
        <f t="shared" si="46"/>
        <v/>
      </c>
      <c r="BB22" s="85">
        <f t="shared" si="47"/>
        <v>0</v>
      </c>
      <c r="BC22" s="63">
        <f t="shared" si="48"/>
        <v>0</v>
      </c>
      <c r="BD22" s="53">
        <f t="shared" si="49"/>
        <v>0</v>
      </c>
      <c r="BE22" s="54" t="str">
        <f t="shared" si="50"/>
        <v/>
      </c>
      <c r="BF22" s="85">
        <f t="shared" si="51"/>
        <v>0</v>
      </c>
      <c r="BG22" s="63">
        <f t="shared" si="52"/>
        <v>0</v>
      </c>
      <c r="BH22" s="53">
        <f t="shared" si="53"/>
        <v>0</v>
      </c>
      <c r="BI22" s="54" t="str">
        <f t="shared" si="54"/>
        <v/>
      </c>
      <c r="BJ22" s="85">
        <f t="shared" si="55"/>
        <v>0</v>
      </c>
      <c r="BK22" s="63">
        <f t="shared" si="56"/>
        <v>0</v>
      </c>
      <c r="BL22" s="53">
        <f t="shared" si="57"/>
        <v>0</v>
      </c>
      <c r="BM22" s="54" t="str">
        <f t="shared" si="58"/>
        <v/>
      </c>
      <c r="BN22" s="85">
        <f t="shared" si="59"/>
        <v>0</v>
      </c>
      <c r="BO22" s="63">
        <f t="shared" si="60"/>
        <v>0</v>
      </c>
      <c r="BP22" s="53">
        <f t="shared" si="61"/>
        <v>0</v>
      </c>
      <c r="BQ22" s="54" t="str">
        <f t="shared" si="62"/>
        <v/>
      </c>
      <c r="BR22" s="85">
        <f t="shared" si="63"/>
        <v>0</v>
      </c>
      <c r="BS22" s="60">
        <f t="shared" si="65"/>
        <v>0</v>
      </c>
      <c r="BT22" s="59">
        <f t="shared" si="66"/>
        <v>0</v>
      </c>
      <c r="BU22" s="57"/>
      <c r="BV22" s="44"/>
      <c r="BY22" s="253"/>
      <c r="BZ22" s="272"/>
      <c r="CA22" s="272"/>
      <c r="CB22" s="273"/>
      <c r="CC22" s="276"/>
      <c r="CD22" s="44"/>
      <c r="CE22" s="275">
        <f t="shared" si="67"/>
        <v>0</v>
      </c>
      <c r="CF22" s="270">
        <f t="shared" ref="CF22:CG85" si="69">IF($CD22=CF$4,$CB22,0)</f>
        <v>0</v>
      </c>
      <c r="CG22" s="270">
        <f t="shared" si="69"/>
        <v>0</v>
      </c>
      <c r="CH22" s="270">
        <f t="shared" si="68"/>
        <v>0</v>
      </c>
      <c r="CI22" s="44"/>
    </row>
    <row r="23" spans="1:87" ht="16.5" hidden="1" customHeight="1">
      <c r="A23" s="23">
        <f t="shared" si="15"/>
        <v>19</v>
      </c>
      <c r="B23" s="143"/>
      <c r="C23" s="169"/>
      <c r="D23" s="170"/>
      <c r="E23" s="156" t="str">
        <f t="shared" si="3"/>
        <v/>
      </c>
      <c r="F23" s="30" t="str">
        <f t="shared" si="4"/>
        <v/>
      </c>
      <c r="G23" s="31" t="str">
        <f t="shared" si="5"/>
        <v/>
      </c>
      <c r="H23" s="147" t="str">
        <f t="shared" si="6"/>
        <v/>
      </c>
      <c r="I23" s="150"/>
      <c r="J23" s="151"/>
      <c r="K23" s="33" t="str">
        <f t="shared" si="7"/>
        <v/>
      </c>
      <c r="L23" s="33">
        <f t="shared" si="64"/>
        <v>0</v>
      </c>
      <c r="M23" s="35" t="str">
        <f t="shared" si="8"/>
        <v/>
      </c>
      <c r="N23" s="108"/>
      <c r="O23" s="178"/>
      <c r="P23" s="179"/>
      <c r="Q23" s="106" t="s">
        <v>160</v>
      </c>
      <c r="R23" s="107" t="s">
        <v>160</v>
      </c>
      <c r="S23" s="43"/>
      <c r="T23" s="122" t="s">
        <v>160</v>
      </c>
      <c r="U23" s="122" t="s">
        <v>160</v>
      </c>
      <c r="V23" s="123" t="s">
        <v>160</v>
      </c>
      <c r="W23" s="63">
        <f t="shared" si="16"/>
        <v>0</v>
      </c>
      <c r="X23" s="53">
        <f t="shared" si="17"/>
        <v>0</v>
      </c>
      <c r="Y23" s="54" t="str">
        <f t="shared" si="18"/>
        <v/>
      </c>
      <c r="Z23" s="85">
        <f t="shared" si="19"/>
        <v>0</v>
      </c>
      <c r="AA23" s="63">
        <f t="shared" si="20"/>
        <v>0</v>
      </c>
      <c r="AB23" s="53">
        <f t="shared" si="21"/>
        <v>0</v>
      </c>
      <c r="AC23" s="54" t="str">
        <f t="shared" si="22"/>
        <v/>
      </c>
      <c r="AD23" s="85">
        <f t="shared" si="23"/>
        <v>0</v>
      </c>
      <c r="AE23" s="63">
        <f t="shared" si="24"/>
        <v>0</v>
      </c>
      <c r="AF23" s="53">
        <f t="shared" si="25"/>
        <v>0</v>
      </c>
      <c r="AG23" s="54" t="str">
        <f t="shared" si="26"/>
        <v/>
      </c>
      <c r="AH23" s="85">
        <f t="shared" si="27"/>
        <v>0</v>
      </c>
      <c r="AI23" s="63">
        <f t="shared" si="28"/>
        <v>0</v>
      </c>
      <c r="AJ23" s="53">
        <f t="shared" si="29"/>
        <v>0</v>
      </c>
      <c r="AK23" s="54" t="str">
        <f t="shared" si="30"/>
        <v/>
      </c>
      <c r="AL23" s="85">
        <f t="shared" si="31"/>
        <v>0</v>
      </c>
      <c r="AM23" s="63">
        <f t="shared" si="32"/>
        <v>0</v>
      </c>
      <c r="AN23" s="53">
        <f t="shared" si="33"/>
        <v>0</v>
      </c>
      <c r="AO23" s="54" t="str">
        <f t="shared" si="34"/>
        <v/>
      </c>
      <c r="AP23" s="85">
        <f t="shared" si="35"/>
        <v>0</v>
      </c>
      <c r="AQ23" s="63">
        <f t="shared" si="36"/>
        <v>0</v>
      </c>
      <c r="AR23" s="53">
        <f t="shared" si="37"/>
        <v>0</v>
      </c>
      <c r="AS23" s="54" t="str">
        <f t="shared" si="38"/>
        <v/>
      </c>
      <c r="AT23" s="85">
        <f t="shared" si="39"/>
        <v>0</v>
      </c>
      <c r="AU23" s="63">
        <f t="shared" si="40"/>
        <v>0</v>
      </c>
      <c r="AV23" s="53">
        <f t="shared" si="41"/>
        <v>0</v>
      </c>
      <c r="AW23" s="54" t="str">
        <f t="shared" si="42"/>
        <v/>
      </c>
      <c r="AX23" s="85">
        <f t="shared" si="43"/>
        <v>0</v>
      </c>
      <c r="AY23" s="63">
        <f t="shared" si="44"/>
        <v>0</v>
      </c>
      <c r="AZ23" s="53">
        <f t="shared" si="45"/>
        <v>0</v>
      </c>
      <c r="BA23" s="54" t="str">
        <f t="shared" si="46"/>
        <v/>
      </c>
      <c r="BB23" s="85">
        <f t="shared" si="47"/>
        <v>0</v>
      </c>
      <c r="BC23" s="63">
        <f t="shared" si="48"/>
        <v>0</v>
      </c>
      <c r="BD23" s="53">
        <f t="shared" si="49"/>
        <v>0</v>
      </c>
      <c r="BE23" s="54" t="str">
        <f t="shared" si="50"/>
        <v/>
      </c>
      <c r="BF23" s="85">
        <f t="shared" si="51"/>
        <v>0</v>
      </c>
      <c r="BG23" s="63">
        <f t="shared" si="52"/>
        <v>0</v>
      </c>
      <c r="BH23" s="53">
        <f t="shared" si="53"/>
        <v>0</v>
      </c>
      <c r="BI23" s="54" t="str">
        <f t="shared" si="54"/>
        <v/>
      </c>
      <c r="BJ23" s="85">
        <f t="shared" si="55"/>
        <v>0</v>
      </c>
      <c r="BK23" s="63">
        <f t="shared" si="56"/>
        <v>0</v>
      </c>
      <c r="BL23" s="53">
        <f t="shared" si="57"/>
        <v>0</v>
      </c>
      <c r="BM23" s="54" t="str">
        <f t="shared" si="58"/>
        <v/>
      </c>
      <c r="BN23" s="85">
        <f t="shared" si="59"/>
        <v>0</v>
      </c>
      <c r="BO23" s="63">
        <f t="shared" si="60"/>
        <v>0</v>
      </c>
      <c r="BP23" s="53">
        <f t="shared" si="61"/>
        <v>0</v>
      </c>
      <c r="BQ23" s="54" t="str">
        <f t="shared" si="62"/>
        <v/>
      </c>
      <c r="BR23" s="85">
        <f t="shared" si="63"/>
        <v>0</v>
      </c>
      <c r="BS23" s="60">
        <f t="shared" si="65"/>
        <v>0</v>
      </c>
      <c r="BT23" s="59">
        <f t="shared" si="66"/>
        <v>0</v>
      </c>
      <c r="BU23" s="57"/>
      <c r="BV23" s="44"/>
      <c r="BY23" s="253"/>
      <c r="BZ23" s="272"/>
      <c r="CA23" s="272"/>
      <c r="CB23" s="273"/>
      <c r="CC23" s="276"/>
      <c r="CD23" s="44"/>
      <c r="CE23" s="275">
        <f t="shared" si="67"/>
        <v>0</v>
      </c>
      <c r="CF23" s="270">
        <f t="shared" si="69"/>
        <v>0</v>
      </c>
      <c r="CG23" s="270">
        <f t="shared" si="69"/>
        <v>0</v>
      </c>
      <c r="CH23" s="270">
        <f t="shared" si="68"/>
        <v>0</v>
      </c>
      <c r="CI23" s="44"/>
    </row>
    <row r="24" spans="1:87" ht="16.5" hidden="1" customHeight="1">
      <c r="A24" s="23">
        <f t="shared" si="15"/>
        <v>20</v>
      </c>
      <c r="B24" s="143"/>
      <c r="C24" s="171"/>
      <c r="D24" s="170"/>
      <c r="E24" s="156" t="str">
        <f t="shared" si="3"/>
        <v/>
      </c>
      <c r="F24" s="30" t="str">
        <f t="shared" si="4"/>
        <v/>
      </c>
      <c r="G24" s="31" t="str">
        <f t="shared" si="5"/>
        <v/>
      </c>
      <c r="H24" s="147" t="str">
        <f t="shared" si="6"/>
        <v/>
      </c>
      <c r="I24" s="152"/>
      <c r="J24" s="153"/>
      <c r="K24" s="33" t="str">
        <f t="shared" si="7"/>
        <v/>
      </c>
      <c r="L24" s="33">
        <f t="shared" si="64"/>
        <v>0</v>
      </c>
      <c r="M24" s="35" t="str">
        <f t="shared" si="8"/>
        <v/>
      </c>
      <c r="N24" s="108"/>
      <c r="O24" s="178"/>
      <c r="P24" s="179"/>
      <c r="Q24" s="106" t="s">
        <v>160</v>
      </c>
      <c r="R24" s="107" t="s">
        <v>160</v>
      </c>
      <c r="S24" s="43"/>
      <c r="T24" s="122" t="s">
        <v>160</v>
      </c>
      <c r="U24" s="122" t="s">
        <v>160</v>
      </c>
      <c r="V24" s="123" t="s">
        <v>160</v>
      </c>
      <c r="W24" s="63">
        <f t="shared" si="16"/>
        <v>0</v>
      </c>
      <c r="X24" s="53">
        <f t="shared" si="17"/>
        <v>0</v>
      </c>
      <c r="Y24" s="54" t="str">
        <f t="shared" si="18"/>
        <v/>
      </c>
      <c r="Z24" s="85">
        <f t="shared" si="19"/>
        <v>0</v>
      </c>
      <c r="AA24" s="63">
        <f t="shared" si="20"/>
        <v>0</v>
      </c>
      <c r="AB24" s="53">
        <f t="shared" si="21"/>
        <v>0</v>
      </c>
      <c r="AC24" s="54" t="str">
        <f t="shared" si="22"/>
        <v/>
      </c>
      <c r="AD24" s="85">
        <f t="shared" si="23"/>
        <v>0</v>
      </c>
      <c r="AE24" s="63">
        <f t="shared" si="24"/>
        <v>0</v>
      </c>
      <c r="AF24" s="53">
        <f t="shared" si="25"/>
        <v>0</v>
      </c>
      <c r="AG24" s="54" t="str">
        <f t="shared" si="26"/>
        <v/>
      </c>
      <c r="AH24" s="85">
        <f t="shared" si="27"/>
        <v>0</v>
      </c>
      <c r="AI24" s="63">
        <f t="shared" si="28"/>
        <v>0</v>
      </c>
      <c r="AJ24" s="53">
        <f t="shared" si="29"/>
        <v>0</v>
      </c>
      <c r="AK24" s="54" t="str">
        <f t="shared" si="30"/>
        <v/>
      </c>
      <c r="AL24" s="85">
        <f t="shared" si="31"/>
        <v>0</v>
      </c>
      <c r="AM24" s="63">
        <f t="shared" si="32"/>
        <v>0</v>
      </c>
      <c r="AN24" s="53">
        <f t="shared" si="33"/>
        <v>0</v>
      </c>
      <c r="AO24" s="54" t="str">
        <f t="shared" si="34"/>
        <v/>
      </c>
      <c r="AP24" s="85">
        <f t="shared" si="35"/>
        <v>0</v>
      </c>
      <c r="AQ24" s="63">
        <f t="shared" si="36"/>
        <v>0</v>
      </c>
      <c r="AR24" s="53">
        <f t="shared" si="37"/>
        <v>0</v>
      </c>
      <c r="AS24" s="54" t="str">
        <f t="shared" si="38"/>
        <v/>
      </c>
      <c r="AT24" s="85">
        <f t="shared" si="39"/>
        <v>0</v>
      </c>
      <c r="AU24" s="63">
        <f t="shared" si="40"/>
        <v>0</v>
      </c>
      <c r="AV24" s="53">
        <f t="shared" si="41"/>
        <v>0</v>
      </c>
      <c r="AW24" s="54" t="str">
        <f t="shared" si="42"/>
        <v/>
      </c>
      <c r="AX24" s="85">
        <f t="shared" si="43"/>
        <v>0</v>
      </c>
      <c r="AY24" s="63">
        <f t="shared" si="44"/>
        <v>0</v>
      </c>
      <c r="AZ24" s="53">
        <f t="shared" si="45"/>
        <v>0</v>
      </c>
      <c r="BA24" s="54" t="str">
        <f t="shared" si="46"/>
        <v/>
      </c>
      <c r="BB24" s="85">
        <f t="shared" si="47"/>
        <v>0</v>
      </c>
      <c r="BC24" s="63">
        <f t="shared" si="48"/>
        <v>0</v>
      </c>
      <c r="BD24" s="53">
        <f t="shared" si="49"/>
        <v>0</v>
      </c>
      <c r="BE24" s="54" t="str">
        <f t="shared" si="50"/>
        <v/>
      </c>
      <c r="BF24" s="85">
        <f t="shared" si="51"/>
        <v>0</v>
      </c>
      <c r="BG24" s="63">
        <f t="shared" si="52"/>
        <v>0</v>
      </c>
      <c r="BH24" s="53">
        <f t="shared" si="53"/>
        <v>0</v>
      </c>
      <c r="BI24" s="54" t="str">
        <f t="shared" si="54"/>
        <v/>
      </c>
      <c r="BJ24" s="85">
        <f t="shared" si="55"/>
        <v>0</v>
      </c>
      <c r="BK24" s="63">
        <f t="shared" si="56"/>
        <v>0</v>
      </c>
      <c r="BL24" s="53">
        <f t="shared" si="57"/>
        <v>0</v>
      </c>
      <c r="BM24" s="54" t="str">
        <f t="shared" si="58"/>
        <v/>
      </c>
      <c r="BN24" s="85">
        <f t="shared" si="59"/>
        <v>0</v>
      </c>
      <c r="BO24" s="63">
        <f t="shared" si="60"/>
        <v>0</v>
      </c>
      <c r="BP24" s="53">
        <f t="shared" si="61"/>
        <v>0</v>
      </c>
      <c r="BQ24" s="54" t="str">
        <f t="shared" si="62"/>
        <v/>
      </c>
      <c r="BR24" s="85">
        <f t="shared" si="63"/>
        <v>0</v>
      </c>
      <c r="BS24" s="60">
        <f t="shared" si="65"/>
        <v>0</v>
      </c>
      <c r="BT24" s="59">
        <f t="shared" si="66"/>
        <v>0</v>
      </c>
      <c r="BU24" s="57"/>
      <c r="BV24" s="44"/>
      <c r="BY24" s="253"/>
      <c r="BZ24" s="272"/>
      <c r="CA24" s="272"/>
      <c r="CB24" s="273"/>
      <c r="CC24" s="276"/>
      <c r="CD24" s="44"/>
      <c r="CE24" s="275">
        <f t="shared" si="67"/>
        <v>0</v>
      </c>
      <c r="CF24" s="270">
        <f t="shared" si="69"/>
        <v>0</v>
      </c>
      <c r="CG24" s="270">
        <f t="shared" si="69"/>
        <v>0</v>
      </c>
      <c r="CH24" s="270">
        <f t="shared" si="68"/>
        <v>0</v>
      </c>
      <c r="CI24" s="44"/>
    </row>
    <row r="25" spans="1:87" ht="16.5" hidden="1" customHeight="1">
      <c r="A25" s="23">
        <f t="shared" si="15"/>
        <v>21</v>
      </c>
      <c r="B25" s="143"/>
      <c r="C25" s="169"/>
      <c r="D25" s="170"/>
      <c r="E25" s="156" t="str">
        <f t="shared" si="3"/>
        <v/>
      </c>
      <c r="F25" s="30" t="str">
        <f t="shared" si="4"/>
        <v/>
      </c>
      <c r="G25" s="31" t="str">
        <f t="shared" si="5"/>
        <v/>
      </c>
      <c r="H25" s="147" t="str">
        <f t="shared" si="6"/>
        <v/>
      </c>
      <c r="I25" s="150"/>
      <c r="J25" s="151"/>
      <c r="K25" s="33" t="str">
        <f t="shared" si="7"/>
        <v/>
      </c>
      <c r="L25" s="33">
        <f t="shared" si="64"/>
        <v>0</v>
      </c>
      <c r="M25" s="35" t="str">
        <f t="shared" si="8"/>
        <v/>
      </c>
      <c r="N25" s="108"/>
      <c r="O25" s="178"/>
      <c r="P25" s="179"/>
      <c r="Q25" s="106" t="s">
        <v>160</v>
      </c>
      <c r="R25" s="107" t="s">
        <v>160</v>
      </c>
      <c r="S25" s="43"/>
      <c r="T25" s="122" t="s">
        <v>160</v>
      </c>
      <c r="U25" s="122" t="s">
        <v>160</v>
      </c>
      <c r="V25" s="123" t="s">
        <v>160</v>
      </c>
      <c r="W25" s="63">
        <f t="shared" si="16"/>
        <v>0</v>
      </c>
      <c r="X25" s="53">
        <f t="shared" si="17"/>
        <v>0</v>
      </c>
      <c r="Y25" s="54" t="str">
        <f t="shared" si="18"/>
        <v/>
      </c>
      <c r="Z25" s="85">
        <f t="shared" si="19"/>
        <v>0</v>
      </c>
      <c r="AA25" s="63">
        <f t="shared" si="20"/>
        <v>0</v>
      </c>
      <c r="AB25" s="53">
        <f t="shared" si="21"/>
        <v>0</v>
      </c>
      <c r="AC25" s="54" t="str">
        <f t="shared" si="22"/>
        <v/>
      </c>
      <c r="AD25" s="85">
        <f t="shared" si="23"/>
        <v>0</v>
      </c>
      <c r="AE25" s="63">
        <f t="shared" si="24"/>
        <v>0</v>
      </c>
      <c r="AF25" s="53">
        <f t="shared" si="25"/>
        <v>0</v>
      </c>
      <c r="AG25" s="54" t="str">
        <f t="shared" si="26"/>
        <v/>
      </c>
      <c r="AH25" s="85">
        <f t="shared" si="27"/>
        <v>0</v>
      </c>
      <c r="AI25" s="63">
        <f t="shared" si="28"/>
        <v>0</v>
      </c>
      <c r="AJ25" s="53">
        <f t="shared" si="29"/>
        <v>0</v>
      </c>
      <c r="AK25" s="54" t="str">
        <f t="shared" si="30"/>
        <v/>
      </c>
      <c r="AL25" s="85">
        <f t="shared" si="31"/>
        <v>0</v>
      </c>
      <c r="AM25" s="63">
        <f t="shared" si="32"/>
        <v>0</v>
      </c>
      <c r="AN25" s="53">
        <f t="shared" si="33"/>
        <v>0</v>
      </c>
      <c r="AO25" s="54" t="str">
        <f t="shared" si="34"/>
        <v/>
      </c>
      <c r="AP25" s="85">
        <f t="shared" si="35"/>
        <v>0</v>
      </c>
      <c r="AQ25" s="63">
        <f t="shared" si="36"/>
        <v>0</v>
      </c>
      <c r="AR25" s="53">
        <f t="shared" si="37"/>
        <v>0</v>
      </c>
      <c r="AS25" s="54" t="str">
        <f t="shared" si="38"/>
        <v/>
      </c>
      <c r="AT25" s="85">
        <f t="shared" si="39"/>
        <v>0</v>
      </c>
      <c r="AU25" s="63">
        <f t="shared" si="40"/>
        <v>0</v>
      </c>
      <c r="AV25" s="53">
        <f t="shared" si="41"/>
        <v>0</v>
      </c>
      <c r="AW25" s="54" t="str">
        <f t="shared" si="42"/>
        <v/>
      </c>
      <c r="AX25" s="85">
        <f t="shared" si="43"/>
        <v>0</v>
      </c>
      <c r="AY25" s="63">
        <f t="shared" si="44"/>
        <v>0</v>
      </c>
      <c r="AZ25" s="53">
        <f t="shared" si="45"/>
        <v>0</v>
      </c>
      <c r="BA25" s="54" t="str">
        <f t="shared" si="46"/>
        <v/>
      </c>
      <c r="BB25" s="85">
        <f t="shared" si="47"/>
        <v>0</v>
      </c>
      <c r="BC25" s="63">
        <f t="shared" si="48"/>
        <v>0</v>
      </c>
      <c r="BD25" s="53">
        <f t="shared" si="49"/>
        <v>0</v>
      </c>
      <c r="BE25" s="54" t="str">
        <f t="shared" si="50"/>
        <v/>
      </c>
      <c r="BF25" s="85">
        <f t="shared" si="51"/>
        <v>0</v>
      </c>
      <c r="BG25" s="63">
        <f t="shared" si="52"/>
        <v>0</v>
      </c>
      <c r="BH25" s="53">
        <f t="shared" si="53"/>
        <v>0</v>
      </c>
      <c r="BI25" s="54" t="str">
        <f t="shared" si="54"/>
        <v/>
      </c>
      <c r="BJ25" s="85">
        <f t="shared" si="55"/>
        <v>0</v>
      </c>
      <c r="BK25" s="63">
        <f t="shared" si="56"/>
        <v>0</v>
      </c>
      <c r="BL25" s="53">
        <f t="shared" si="57"/>
        <v>0</v>
      </c>
      <c r="BM25" s="54" t="str">
        <f t="shared" si="58"/>
        <v/>
      </c>
      <c r="BN25" s="85">
        <f t="shared" si="59"/>
        <v>0</v>
      </c>
      <c r="BO25" s="63">
        <f t="shared" si="60"/>
        <v>0</v>
      </c>
      <c r="BP25" s="53">
        <f t="shared" si="61"/>
        <v>0</v>
      </c>
      <c r="BQ25" s="54" t="str">
        <f t="shared" si="62"/>
        <v/>
      </c>
      <c r="BR25" s="85">
        <f t="shared" si="63"/>
        <v>0</v>
      </c>
      <c r="BS25" s="60">
        <f t="shared" si="65"/>
        <v>0</v>
      </c>
      <c r="BT25" s="59">
        <f t="shared" si="66"/>
        <v>0</v>
      </c>
      <c r="BU25" s="57"/>
      <c r="BV25" s="44"/>
      <c r="BY25" s="253"/>
      <c r="BZ25" s="272"/>
      <c r="CA25" s="272"/>
      <c r="CB25" s="273"/>
      <c r="CC25" s="276"/>
      <c r="CD25" s="44"/>
      <c r="CE25" s="275">
        <f t="shared" si="67"/>
        <v>0</v>
      </c>
      <c r="CF25" s="270">
        <f t="shared" si="69"/>
        <v>0</v>
      </c>
      <c r="CG25" s="270">
        <f t="shared" si="69"/>
        <v>0</v>
      </c>
      <c r="CH25" s="270">
        <f t="shared" si="68"/>
        <v>0</v>
      </c>
      <c r="CI25" s="44"/>
    </row>
    <row r="26" spans="1:87" ht="16.5" hidden="1" customHeight="1" thickBot="1">
      <c r="A26" s="23">
        <f t="shared" si="15"/>
        <v>22</v>
      </c>
      <c r="B26" s="143"/>
      <c r="C26" s="169"/>
      <c r="D26" s="170"/>
      <c r="E26" s="156" t="str">
        <f t="shared" si="3"/>
        <v/>
      </c>
      <c r="F26" s="30" t="str">
        <f t="shared" si="4"/>
        <v/>
      </c>
      <c r="G26" s="31" t="str">
        <f t="shared" si="5"/>
        <v/>
      </c>
      <c r="H26" s="147" t="str">
        <f t="shared" si="6"/>
        <v/>
      </c>
      <c r="I26" s="150"/>
      <c r="J26" s="151"/>
      <c r="K26" s="33" t="str">
        <f t="shared" si="7"/>
        <v/>
      </c>
      <c r="L26" s="33">
        <f t="shared" si="64"/>
        <v>0</v>
      </c>
      <c r="M26" s="35" t="str">
        <f t="shared" si="8"/>
        <v/>
      </c>
      <c r="N26" s="108"/>
      <c r="O26" s="180"/>
      <c r="P26" s="181"/>
      <c r="Q26" s="106" t="s">
        <v>160</v>
      </c>
      <c r="R26" s="107" t="s">
        <v>160</v>
      </c>
      <c r="S26" s="43"/>
      <c r="T26" s="122" t="s">
        <v>160</v>
      </c>
      <c r="U26" s="122" t="s">
        <v>160</v>
      </c>
      <c r="V26" s="123" t="s">
        <v>160</v>
      </c>
      <c r="W26" s="63">
        <f t="shared" si="16"/>
        <v>0</v>
      </c>
      <c r="X26" s="53">
        <f t="shared" si="17"/>
        <v>0</v>
      </c>
      <c r="Y26" s="54" t="str">
        <f t="shared" si="18"/>
        <v/>
      </c>
      <c r="Z26" s="85">
        <f t="shared" si="19"/>
        <v>0</v>
      </c>
      <c r="AA26" s="63">
        <f t="shared" si="20"/>
        <v>0</v>
      </c>
      <c r="AB26" s="53">
        <f t="shared" si="21"/>
        <v>0</v>
      </c>
      <c r="AC26" s="54" t="str">
        <f t="shared" si="22"/>
        <v/>
      </c>
      <c r="AD26" s="85">
        <f t="shared" si="23"/>
        <v>0</v>
      </c>
      <c r="AE26" s="63">
        <f t="shared" si="24"/>
        <v>0</v>
      </c>
      <c r="AF26" s="53">
        <f t="shared" si="25"/>
        <v>0</v>
      </c>
      <c r="AG26" s="54" t="str">
        <f t="shared" si="26"/>
        <v/>
      </c>
      <c r="AH26" s="85">
        <f t="shared" si="27"/>
        <v>0</v>
      </c>
      <c r="AI26" s="63">
        <f t="shared" si="28"/>
        <v>0</v>
      </c>
      <c r="AJ26" s="53">
        <f t="shared" si="29"/>
        <v>0</v>
      </c>
      <c r="AK26" s="54" t="str">
        <f t="shared" si="30"/>
        <v/>
      </c>
      <c r="AL26" s="85">
        <f t="shared" si="31"/>
        <v>0</v>
      </c>
      <c r="AM26" s="63">
        <f t="shared" si="32"/>
        <v>0</v>
      </c>
      <c r="AN26" s="53">
        <f t="shared" si="33"/>
        <v>0</v>
      </c>
      <c r="AO26" s="54" t="str">
        <f t="shared" si="34"/>
        <v/>
      </c>
      <c r="AP26" s="85">
        <f t="shared" si="35"/>
        <v>0</v>
      </c>
      <c r="AQ26" s="63">
        <f t="shared" si="36"/>
        <v>0</v>
      </c>
      <c r="AR26" s="53">
        <f t="shared" si="37"/>
        <v>0</v>
      </c>
      <c r="AS26" s="54" t="str">
        <f t="shared" si="38"/>
        <v/>
      </c>
      <c r="AT26" s="85">
        <f t="shared" si="39"/>
        <v>0</v>
      </c>
      <c r="AU26" s="63">
        <f t="shared" si="40"/>
        <v>0</v>
      </c>
      <c r="AV26" s="53">
        <f t="shared" si="41"/>
        <v>0</v>
      </c>
      <c r="AW26" s="54" t="str">
        <f t="shared" si="42"/>
        <v/>
      </c>
      <c r="AX26" s="85">
        <f t="shared" si="43"/>
        <v>0</v>
      </c>
      <c r="AY26" s="63">
        <f t="shared" si="44"/>
        <v>0</v>
      </c>
      <c r="AZ26" s="53">
        <f t="shared" si="45"/>
        <v>0</v>
      </c>
      <c r="BA26" s="54" t="str">
        <f t="shared" si="46"/>
        <v/>
      </c>
      <c r="BB26" s="85">
        <f t="shared" si="47"/>
        <v>0</v>
      </c>
      <c r="BC26" s="63">
        <f t="shared" si="48"/>
        <v>0</v>
      </c>
      <c r="BD26" s="53">
        <f t="shared" si="49"/>
        <v>0</v>
      </c>
      <c r="BE26" s="54" t="str">
        <f t="shared" si="50"/>
        <v/>
      </c>
      <c r="BF26" s="85">
        <f t="shared" si="51"/>
        <v>0</v>
      </c>
      <c r="BG26" s="63">
        <f t="shared" si="52"/>
        <v>0</v>
      </c>
      <c r="BH26" s="53">
        <f t="shared" si="53"/>
        <v>0</v>
      </c>
      <c r="BI26" s="54" t="str">
        <f t="shared" si="54"/>
        <v/>
      </c>
      <c r="BJ26" s="85">
        <f t="shared" si="55"/>
        <v>0</v>
      </c>
      <c r="BK26" s="63">
        <f t="shared" si="56"/>
        <v>0</v>
      </c>
      <c r="BL26" s="53">
        <f t="shared" si="57"/>
        <v>0</v>
      </c>
      <c r="BM26" s="54" t="str">
        <f t="shared" si="58"/>
        <v/>
      </c>
      <c r="BN26" s="85">
        <f t="shared" si="59"/>
        <v>0</v>
      </c>
      <c r="BO26" s="63">
        <f t="shared" si="60"/>
        <v>0</v>
      </c>
      <c r="BP26" s="53">
        <f t="shared" si="61"/>
        <v>0</v>
      </c>
      <c r="BQ26" s="54" t="str">
        <f t="shared" si="62"/>
        <v/>
      </c>
      <c r="BR26" s="85">
        <f t="shared" si="63"/>
        <v>0</v>
      </c>
      <c r="BS26" s="60">
        <f t="shared" si="65"/>
        <v>0</v>
      </c>
      <c r="BT26" s="59">
        <f t="shared" si="66"/>
        <v>0</v>
      </c>
      <c r="BU26" s="57"/>
      <c r="BV26" s="44"/>
      <c r="BY26" s="253"/>
      <c r="BZ26" s="272"/>
      <c r="CA26" s="272"/>
      <c r="CB26" s="273"/>
      <c r="CC26" s="276"/>
      <c r="CD26" s="44"/>
      <c r="CE26" s="275">
        <f t="shared" si="67"/>
        <v>0</v>
      </c>
      <c r="CF26" s="270">
        <f t="shared" si="69"/>
        <v>0</v>
      </c>
      <c r="CG26" s="270">
        <f t="shared" si="69"/>
        <v>0</v>
      </c>
      <c r="CH26" s="270">
        <f t="shared" si="68"/>
        <v>0</v>
      </c>
      <c r="CI26" s="44"/>
    </row>
    <row r="27" spans="1:87" ht="16.5" hidden="1" customHeight="1">
      <c r="A27" s="23">
        <f t="shared" si="15"/>
        <v>23</v>
      </c>
      <c r="B27" s="143"/>
      <c r="C27" s="169"/>
      <c r="D27" s="170"/>
      <c r="E27" s="156" t="str">
        <f t="shared" si="3"/>
        <v/>
      </c>
      <c r="F27" s="30" t="str">
        <f t="shared" si="4"/>
        <v/>
      </c>
      <c r="G27" s="31" t="str">
        <f t="shared" si="5"/>
        <v/>
      </c>
      <c r="H27" s="147" t="str">
        <f t="shared" si="6"/>
        <v/>
      </c>
      <c r="I27" s="150"/>
      <c r="J27" s="151"/>
      <c r="K27" s="33" t="str">
        <f t="shared" si="7"/>
        <v/>
      </c>
      <c r="L27" s="33">
        <f t="shared" ref="L27:L54" si="70">IF(P27="",0,DATEDIF(O27,P27+1,"Y")&amp;"년 "&amp;DATEDIF(O27,P27+1,"YM")&amp;"월 "&amp;IF(OR(AND(TEXT(O27,"dd")="01",TEXT(EOMONTH(P27,0),"dd")=TEXT(P27,"dd")),TEXT(TEXT(P27,"dd")+1,"dd")=TEXT(O27,"dd")),"",DATEDIF(O27,P27,"MD")+1&amp;"일"))</f>
        <v>0</v>
      </c>
      <c r="M27" s="35" t="str">
        <f t="shared" si="8"/>
        <v/>
      </c>
      <c r="N27" s="108"/>
      <c r="O27" s="178"/>
      <c r="P27" s="179"/>
      <c r="Q27" s="106" t="s">
        <v>160</v>
      </c>
      <c r="R27" s="107" t="s">
        <v>160</v>
      </c>
      <c r="S27" s="43"/>
      <c r="T27" s="122" t="s">
        <v>160</v>
      </c>
      <c r="U27" s="122" t="s">
        <v>160</v>
      </c>
      <c r="V27" s="123" t="s">
        <v>160</v>
      </c>
      <c r="W27" s="63">
        <f t="shared" si="16"/>
        <v>0</v>
      </c>
      <c r="X27" s="53">
        <f t="shared" si="17"/>
        <v>0</v>
      </c>
      <c r="Y27" s="54" t="str">
        <f t="shared" si="18"/>
        <v/>
      </c>
      <c r="Z27" s="85">
        <f t="shared" si="19"/>
        <v>0</v>
      </c>
      <c r="AA27" s="63">
        <f t="shared" si="20"/>
        <v>0</v>
      </c>
      <c r="AB27" s="53">
        <f t="shared" si="21"/>
        <v>0</v>
      </c>
      <c r="AC27" s="54" t="str">
        <f t="shared" si="22"/>
        <v/>
      </c>
      <c r="AD27" s="85">
        <f t="shared" si="23"/>
        <v>0</v>
      </c>
      <c r="AE27" s="63">
        <f t="shared" si="24"/>
        <v>0</v>
      </c>
      <c r="AF27" s="53">
        <f t="shared" si="25"/>
        <v>0</v>
      </c>
      <c r="AG27" s="54" t="str">
        <f t="shared" si="26"/>
        <v/>
      </c>
      <c r="AH27" s="85">
        <f t="shared" si="27"/>
        <v>0</v>
      </c>
      <c r="AI27" s="63">
        <f t="shared" si="28"/>
        <v>0</v>
      </c>
      <c r="AJ27" s="53">
        <f t="shared" si="29"/>
        <v>0</v>
      </c>
      <c r="AK27" s="54" t="str">
        <f t="shared" si="30"/>
        <v/>
      </c>
      <c r="AL27" s="85">
        <f t="shared" si="31"/>
        <v>0</v>
      </c>
      <c r="AM27" s="63">
        <f t="shared" si="32"/>
        <v>0</v>
      </c>
      <c r="AN27" s="53">
        <f t="shared" si="33"/>
        <v>0</v>
      </c>
      <c r="AO27" s="54" t="str">
        <f t="shared" si="34"/>
        <v/>
      </c>
      <c r="AP27" s="85">
        <f t="shared" si="35"/>
        <v>0</v>
      </c>
      <c r="AQ27" s="63">
        <f t="shared" si="36"/>
        <v>0</v>
      </c>
      <c r="AR27" s="53">
        <f t="shared" si="37"/>
        <v>0</v>
      </c>
      <c r="AS27" s="54" t="str">
        <f t="shared" si="38"/>
        <v/>
      </c>
      <c r="AT27" s="85">
        <f t="shared" si="39"/>
        <v>0</v>
      </c>
      <c r="AU27" s="63">
        <f t="shared" si="40"/>
        <v>0</v>
      </c>
      <c r="AV27" s="53">
        <f t="shared" si="41"/>
        <v>0</v>
      </c>
      <c r="AW27" s="54" t="str">
        <f t="shared" si="42"/>
        <v/>
      </c>
      <c r="AX27" s="85">
        <f t="shared" si="43"/>
        <v>0</v>
      </c>
      <c r="AY27" s="63">
        <f t="shared" si="44"/>
        <v>0</v>
      </c>
      <c r="AZ27" s="53">
        <f t="shared" si="45"/>
        <v>0</v>
      </c>
      <c r="BA27" s="54" t="str">
        <f t="shared" si="46"/>
        <v/>
      </c>
      <c r="BB27" s="85">
        <f t="shared" si="47"/>
        <v>0</v>
      </c>
      <c r="BC27" s="63">
        <f t="shared" si="48"/>
        <v>0</v>
      </c>
      <c r="BD27" s="53">
        <f t="shared" si="49"/>
        <v>0</v>
      </c>
      <c r="BE27" s="54" t="str">
        <f t="shared" si="50"/>
        <v/>
      </c>
      <c r="BF27" s="85">
        <f t="shared" si="51"/>
        <v>0</v>
      </c>
      <c r="BG27" s="63">
        <f t="shared" si="52"/>
        <v>0</v>
      </c>
      <c r="BH27" s="53">
        <f t="shared" si="53"/>
        <v>0</v>
      </c>
      <c r="BI27" s="54" t="str">
        <f t="shared" si="54"/>
        <v/>
      </c>
      <c r="BJ27" s="85">
        <f t="shared" si="55"/>
        <v>0</v>
      </c>
      <c r="BK27" s="63">
        <f t="shared" si="56"/>
        <v>0</v>
      </c>
      <c r="BL27" s="53">
        <f t="shared" si="57"/>
        <v>0</v>
      </c>
      <c r="BM27" s="54" t="str">
        <f t="shared" si="58"/>
        <v/>
      </c>
      <c r="BN27" s="85">
        <f t="shared" si="59"/>
        <v>0</v>
      </c>
      <c r="BO27" s="63">
        <f t="shared" si="60"/>
        <v>0</v>
      </c>
      <c r="BP27" s="53">
        <f t="shared" si="61"/>
        <v>0</v>
      </c>
      <c r="BQ27" s="54" t="str">
        <f t="shared" si="62"/>
        <v/>
      </c>
      <c r="BR27" s="85">
        <f t="shared" si="63"/>
        <v>0</v>
      </c>
      <c r="BS27" s="60">
        <f t="shared" ref="BS27:BS54" si="71">SUM(W27,AA27,AE27,AI27,AM27,AQ27,AU27,AY27,BC27,BG27,BK27,BO27)</f>
        <v>0</v>
      </c>
      <c r="BT27" s="59">
        <f t="shared" ref="BT27:BT54" si="72">SUM(Z27,AD27,AH27,AL27,AP27,AT27,AX27,BB27,BF27,BJ27,BN27,BR27)</f>
        <v>0</v>
      </c>
      <c r="BU27" s="57"/>
      <c r="BV27" s="44"/>
      <c r="BY27" s="253"/>
      <c r="BZ27" s="272"/>
      <c r="CA27" s="272"/>
      <c r="CB27" s="273"/>
      <c r="CC27" s="276"/>
      <c r="CD27" s="44"/>
      <c r="CE27" s="275">
        <f t="shared" si="67"/>
        <v>0</v>
      </c>
      <c r="CF27" s="270">
        <f t="shared" si="69"/>
        <v>0</v>
      </c>
      <c r="CG27" s="270">
        <f t="shared" si="69"/>
        <v>0</v>
      </c>
      <c r="CH27" s="270">
        <f t="shared" si="68"/>
        <v>0</v>
      </c>
      <c r="CI27" s="44"/>
    </row>
    <row r="28" spans="1:87" ht="16.5" hidden="1" customHeight="1">
      <c r="A28" s="23">
        <f t="shared" si="15"/>
        <v>24</v>
      </c>
      <c r="B28" s="143"/>
      <c r="C28" s="169"/>
      <c r="D28" s="170"/>
      <c r="E28" s="156" t="str">
        <f t="shared" si="3"/>
        <v/>
      </c>
      <c r="F28" s="30" t="str">
        <f t="shared" si="4"/>
        <v/>
      </c>
      <c r="G28" s="31" t="str">
        <f t="shared" si="5"/>
        <v/>
      </c>
      <c r="H28" s="147" t="str">
        <f t="shared" si="6"/>
        <v/>
      </c>
      <c r="I28" s="150"/>
      <c r="J28" s="151"/>
      <c r="K28" s="33" t="str">
        <f t="shared" si="7"/>
        <v/>
      </c>
      <c r="L28" s="33">
        <f t="shared" si="70"/>
        <v>0</v>
      </c>
      <c r="M28" s="35" t="str">
        <f t="shared" si="8"/>
        <v/>
      </c>
      <c r="N28" s="108"/>
      <c r="O28" s="178"/>
      <c r="P28" s="179"/>
      <c r="Q28" s="106" t="s">
        <v>160</v>
      </c>
      <c r="R28" s="107" t="s">
        <v>160</v>
      </c>
      <c r="S28" s="43"/>
      <c r="T28" s="122" t="s">
        <v>160</v>
      </c>
      <c r="U28" s="122" t="s">
        <v>160</v>
      </c>
      <c r="V28" s="123" t="s">
        <v>160</v>
      </c>
      <c r="W28" s="63">
        <f t="shared" si="16"/>
        <v>0</v>
      </c>
      <c r="X28" s="53">
        <f t="shared" si="17"/>
        <v>0</v>
      </c>
      <c r="Y28" s="54" t="str">
        <f t="shared" si="18"/>
        <v/>
      </c>
      <c r="Z28" s="85">
        <f t="shared" si="19"/>
        <v>0</v>
      </c>
      <c r="AA28" s="63">
        <f t="shared" si="20"/>
        <v>0</v>
      </c>
      <c r="AB28" s="53">
        <f t="shared" si="21"/>
        <v>0</v>
      </c>
      <c r="AC28" s="54" t="str">
        <f t="shared" si="22"/>
        <v/>
      </c>
      <c r="AD28" s="85">
        <f t="shared" si="23"/>
        <v>0</v>
      </c>
      <c r="AE28" s="63">
        <f t="shared" si="24"/>
        <v>0</v>
      </c>
      <c r="AF28" s="53">
        <f t="shared" si="25"/>
        <v>0</v>
      </c>
      <c r="AG28" s="54" t="str">
        <f t="shared" si="26"/>
        <v/>
      </c>
      <c r="AH28" s="85">
        <f t="shared" si="27"/>
        <v>0</v>
      </c>
      <c r="AI28" s="63">
        <f t="shared" si="28"/>
        <v>0</v>
      </c>
      <c r="AJ28" s="53">
        <f t="shared" si="29"/>
        <v>0</v>
      </c>
      <c r="AK28" s="54" t="str">
        <f t="shared" si="30"/>
        <v/>
      </c>
      <c r="AL28" s="85">
        <f t="shared" si="31"/>
        <v>0</v>
      </c>
      <c r="AM28" s="63">
        <f t="shared" si="32"/>
        <v>0</v>
      </c>
      <c r="AN28" s="53">
        <f t="shared" si="33"/>
        <v>0</v>
      </c>
      <c r="AO28" s="54" t="str">
        <f t="shared" si="34"/>
        <v/>
      </c>
      <c r="AP28" s="85">
        <f t="shared" si="35"/>
        <v>0</v>
      </c>
      <c r="AQ28" s="63">
        <f t="shared" si="36"/>
        <v>0</v>
      </c>
      <c r="AR28" s="53">
        <f t="shared" si="37"/>
        <v>0</v>
      </c>
      <c r="AS28" s="54" t="str">
        <f t="shared" si="38"/>
        <v/>
      </c>
      <c r="AT28" s="85">
        <f t="shared" si="39"/>
        <v>0</v>
      </c>
      <c r="AU28" s="63">
        <f t="shared" si="40"/>
        <v>0</v>
      </c>
      <c r="AV28" s="53">
        <f t="shared" si="41"/>
        <v>0</v>
      </c>
      <c r="AW28" s="54" t="str">
        <f t="shared" si="42"/>
        <v/>
      </c>
      <c r="AX28" s="85">
        <f t="shared" si="43"/>
        <v>0</v>
      </c>
      <c r="AY28" s="63">
        <f t="shared" si="44"/>
        <v>0</v>
      </c>
      <c r="AZ28" s="53">
        <f t="shared" si="45"/>
        <v>0</v>
      </c>
      <c r="BA28" s="54" t="str">
        <f t="shared" si="46"/>
        <v/>
      </c>
      <c r="BB28" s="85">
        <f t="shared" si="47"/>
        <v>0</v>
      </c>
      <c r="BC28" s="63">
        <f t="shared" si="48"/>
        <v>0</v>
      </c>
      <c r="BD28" s="53">
        <f t="shared" si="49"/>
        <v>0</v>
      </c>
      <c r="BE28" s="54" t="str">
        <f t="shared" si="50"/>
        <v/>
      </c>
      <c r="BF28" s="85">
        <f t="shared" si="51"/>
        <v>0</v>
      </c>
      <c r="BG28" s="63">
        <f t="shared" si="52"/>
        <v>0</v>
      </c>
      <c r="BH28" s="53">
        <f t="shared" si="53"/>
        <v>0</v>
      </c>
      <c r="BI28" s="54" t="str">
        <f t="shared" si="54"/>
        <v/>
      </c>
      <c r="BJ28" s="85">
        <f t="shared" si="55"/>
        <v>0</v>
      </c>
      <c r="BK28" s="63">
        <f t="shared" si="56"/>
        <v>0</v>
      </c>
      <c r="BL28" s="53">
        <f t="shared" si="57"/>
        <v>0</v>
      </c>
      <c r="BM28" s="54" t="str">
        <f t="shared" si="58"/>
        <v/>
      </c>
      <c r="BN28" s="85">
        <f t="shared" si="59"/>
        <v>0</v>
      </c>
      <c r="BO28" s="63">
        <f t="shared" si="60"/>
        <v>0</v>
      </c>
      <c r="BP28" s="53">
        <f t="shared" si="61"/>
        <v>0</v>
      </c>
      <c r="BQ28" s="54" t="str">
        <f t="shared" si="62"/>
        <v/>
      </c>
      <c r="BR28" s="85">
        <f t="shared" si="63"/>
        <v>0</v>
      </c>
      <c r="BS28" s="60">
        <f t="shared" si="71"/>
        <v>0</v>
      </c>
      <c r="BT28" s="59">
        <f t="shared" si="72"/>
        <v>0</v>
      </c>
      <c r="BU28" s="57"/>
      <c r="BV28" s="44"/>
      <c r="BY28" s="253"/>
      <c r="BZ28" s="272"/>
      <c r="CA28" s="272"/>
      <c r="CB28" s="273"/>
      <c r="CC28" s="276"/>
      <c r="CD28" s="44"/>
      <c r="CE28" s="275">
        <f t="shared" si="67"/>
        <v>0</v>
      </c>
      <c r="CF28" s="270">
        <f t="shared" si="69"/>
        <v>0</v>
      </c>
      <c r="CG28" s="270">
        <f t="shared" si="69"/>
        <v>0</v>
      </c>
      <c r="CH28" s="270">
        <f t="shared" si="68"/>
        <v>0</v>
      </c>
      <c r="CI28" s="44"/>
    </row>
    <row r="29" spans="1:87" ht="16.5" hidden="1" customHeight="1">
      <c r="A29" s="23">
        <f t="shared" si="15"/>
        <v>25</v>
      </c>
      <c r="B29" s="143"/>
      <c r="C29" s="169"/>
      <c r="D29" s="170"/>
      <c r="E29" s="156" t="str">
        <f t="shared" si="3"/>
        <v/>
      </c>
      <c r="F29" s="30" t="str">
        <f t="shared" si="4"/>
        <v/>
      </c>
      <c r="G29" s="31" t="str">
        <f t="shared" si="5"/>
        <v/>
      </c>
      <c r="H29" s="147" t="str">
        <f t="shared" si="6"/>
        <v/>
      </c>
      <c r="I29" s="150"/>
      <c r="J29" s="151"/>
      <c r="K29" s="33" t="str">
        <f t="shared" si="7"/>
        <v/>
      </c>
      <c r="L29" s="33">
        <f t="shared" si="70"/>
        <v>0</v>
      </c>
      <c r="M29" s="35" t="str">
        <f t="shared" si="8"/>
        <v/>
      </c>
      <c r="N29" s="108"/>
      <c r="O29" s="178"/>
      <c r="P29" s="179"/>
      <c r="Q29" s="106" t="s">
        <v>160</v>
      </c>
      <c r="R29" s="107" t="s">
        <v>160</v>
      </c>
      <c r="S29" s="43"/>
      <c r="T29" s="122" t="s">
        <v>160</v>
      </c>
      <c r="U29" s="122" t="s">
        <v>160</v>
      </c>
      <c r="V29" s="123" t="s">
        <v>160</v>
      </c>
      <c r="W29" s="63">
        <f t="shared" si="16"/>
        <v>0</v>
      </c>
      <c r="X29" s="53">
        <f t="shared" si="17"/>
        <v>0</v>
      </c>
      <c r="Y29" s="54" t="str">
        <f t="shared" si="18"/>
        <v/>
      </c>
      <c r="Z29" s="85">
        <f t="shared" si="19"/>
        <v>0</v>
      </c>
      <c r="AA29" s="63">
        <f t="shared" si="20"/>
        <v>0</v>
      </c>
      <c r="AB29" s="53">
        <f t="shared" si="21"/>
        <v>0</v>
      </c>
      <c r="AC29" s="54" t="str">
        <f t="shared" si="22"/>
        <v/>
      </c>
      <c r="AD29" s="85">
        <f t="shared" si="23"/>
        <v>0</v>
      </c>
      <c r="AE29" s="63">
        <f t="shared" si="24"/>
        <v>0</v>
      </c>
      <c r="AF29" s="53">
        <f t="shared" si="25"/>
        <v>0</v>
      </c>
      <c r="AG29" s="54" t="str">
        <f t="shared" si="26"/>
        <v/>
      </c>
      <c r="AH29" s="85">
        <f t="shared" si="27"/>
        <v>0</v>
      </c>
      <c r="AI29" s="63">
        <f t="shared" si="28"/>
        <v>0</v>
      </c>
      <c r="AJ29" s="53">
        <f t="shared" si="29"/>
        <v>0</v>
      </c>
      <c r="AK29" s="54" t="str">
        <f t="shared" si="30"/>
        <v/>
      </c>
      <c r="AL29" s="85">
        <f t="shared" si="31"/>
        <v>0</v>
      </c>
      <c r="AM29" s="63">
        <f t="shared" si="32"/>
        <v>0</v>
      </c>
      <c r="AN29" s="53">
        <f t="shared" si="33"/>
        <v>0</v>
      </c>
      <c r="AO29" s="54" t="str">
        <f t="shared" si="34"/>
        <v/>
      </c>
      <c r="AP29" s="85">
        <f t="shared" si="35"/>
        <v>0</v>
      </c>
      <c r="AQ29" s="63">
        <f t="shared" si="36"/>
        <v>0</v>
      </c>
      <c r="AR29" s="53">
        <f t="shared" si="37"/>
        <v>0</v>
      </c>
      <c r="AS29" s="54" t="str">
        <f t="shared" si="38"/>
        <v/>
      </c>
      <c r="AT29" s="85">
        <f t="shared" si="39"/>
        <v>0</v>
      </c>
      <c r="AU29" s="63">
        <f t="shared" si="40"/>
        <v>0</v>
      </c>
      <c r="AV29" s="53">
        <f t="shared" si="41"/>
        <v>0</v>
      </c>
      <c r="AW29" s="54" t="str">
        <f t="shared" si="42"/>
        <v/>
      </c>
      <c r="AX29" s="85">
        <f t="shared" si="43"/>
        <v>0</v>
      </c>
      <c r="AY29" s="63">
        <f t="shared" si="44"/>
        <v>0</v>
      </c>
      <c r="AZ29" s="53">
        <f t="shared" si="45"/>
        <v>0</v>
      </c>
      <c r="BA29" s="54" t="str">
        <f t="shared" si="46"/>
        <v/>
      </c>
      <c r="BB29" s="85">
        <f t="shared" si="47"/>
        <v>0</v>
      </c>
      <c r="BC29" s="63">
        <f t="shared" si="48"/>
        <v>0</v>
      </c>
      <c r="BD29" s="53">
        <f t="shared" si="49"/>
        <v>0</v>
      </c>
      <c r="BE29" s="54" t="str">
        <f t="shared" si="50"/>
        <v/>
      </c>
      <c r="BF29" s="85">
        <f t="shared" si="51"/>
        <v>0</v>
      </c>
      <c r="BG29" s="63">
        <f t="shared" si="52"/>
        <v>0</v>
      </c>
      <c r="BH29" s="53">
        <f t="shared" si="53"/>
        <v>0</v>
      </c>
      <c r="BI29" s="54" t="str">
        <f t="shared" si="54"/>
        <v/>
      </c>
      <c r="BJ29" s="85">
        <f t="shared" si="55"/>
        <v>0</v>
      </c>
      <c r="BK29" s="63">
        <f t="shared" si="56"/>
        <v>0</v>
      </c>
      <c r="BL29" s="53">
        <f t="shared" si="57"/>
        <v>0</v>
      </c>
      <c r="BM29" s="54" t="str">
        <f t="shared" si="58"/>
        <v/>
      </c>
      <c r="BN29" s="85">
        <f t="shared" si="59"/>
        <v>0</v>
      </c>
      <c r="BO29" s="63">
        <f t="shared" si="60"/>
        <v>0</v>
      </c>
      <c r="BP29" s="53">
        <f t="shared" si="61"/>
        <v>0</v>
      </c>
      <c r="BQ29" s="54" t="str">
        <f t="shared" si="62"/>
        <v/>
      </c>
      <c r="BR29" s="85">
        <f t="shared" si="63"/>
        <v>0</v>
      </c>
      <c r="BS29" s="60">
        <f t="shared" si="71"/>
        <v>0</v>
      </c>
      <c r="BT29" s="59">
        <f t="shared" si="72"/>
        <v>0</v>
      </c>
      <c r="BU29" s="57"/>
      <c r="BV29" s="44"/>
      <c r="BY29" s="253"/>
      <c r="BZ29" s="272"/>
      <c r="CA29" s="272"/>
      <c r="CB29" s="273"/>
      <c r="CC29" s="276"/>
      <c r="CD29" s="44"/>
      <c r="CE29" s="275">
        <f t="shared" si="67"/>
        <v>0</v>
      </c>
      <c r="CF29" s="270">
        <f t="shared" si="69"/>
        <v>0</v>
      </c>
      <c r="CG29" s="270">
        <f t="shared" si="69"/>
        <v>0</v>
      </c>
      <c r="CH29" s="270">
        <f t="shared" si="68"/>
        <v>0</v>
      </c>
      <c r="CI29" s="44"/>
    </row>
    <row r="30" spans="1:87" ht="16.5" hidden="1" customHeight="1">
      <c r="A30" s="23">
        <f t="shared" si="15"/>
        <v>26</v>
      </c>
      <c r="B30" s="143"/>
      <c r="C30" s="169"/>
      <c r="D30" s="170"/>
      <c r="E30" s="156" t="str">
        <f t="shared" si="3"/>
        <v/>
      </c>
      <c r="F30" s="30" t="str">
        <f t="shared" si="4"/>
        <v/>
      </c>
      <c r="G30" s="31" t="str">
        <f t="shared" si="5"/>
        <v/>
      </c>
      <c r="H30" s="147" t="str">
        <f t="shared" si="6"/>
        <v/>
      </c>
      <c r="I30" s="150"/>
      <c r="J30" s="151"/>
      <c r="K30" s="33" t="str">
        <f t="shared" si="7"/>
        <v/>
      </c>
      <c r="L30" s="33">
        <f t="shared" si="70"/>
        <v>0</v>
      </c>
      <c r="M30" s="35" t="str">
        <f t="shared" si="8"/>
        <v/>
      </c>
      <c r="N30" s="108"/>
      <c r="O30" s="178"/>
      <c r="P30" s="179"/>
      <c r="Q30" s="106" t="s">
        <v>160</v>
      </c>
      <c r="R30" s="107" t="s">
        <v>160</v>
      </c>
      <c r="S30" s="43"/>
      <c r="T30" s="122" t="s">
        <v>160</v>
      </c>
      <c r="U30" s="122" t="s">
        <v>160</v>
      </c>
      <c r="V30" s="123" t="s">
        <v>160</v>
      </c>
      <c r="W30" s="63">
        <f t="shared" si="16"/>
        <v>0</v>
      </c>
      <c r="X30" s="53">
        <f t="shared" si="17"/>
        <v>0</v>
      </c>
      <c r="Y30" s="54" t="str">
        <f t="shared" si="18"/>
        <v/>
      </c>
      <c r="Z30" s="85">
        <f t="shared" si="19"/>
        <v>0</v>
      </c>
      <c r="AA30" s="63">
        <f t="shared" si="20"/>
        <v>0</v>
      </c>
      <c r="AB30" s="53">
        <f t="shared" si="21"/>
        <v>0</v>
      </c>
      <c r="AC30" s="54" t="str">
        <f t="shared" si="22"/>
        <v/>
      </c>
      <c r="AD30" s="85">
        <f t="shared" si="23"/>
        <v>0</v>
      </c>
      <c r="AE30" s="63">
        <f t="shared" si="24"/>
        <v>0</v>
      </c>
      <c r="AF30" s="53">
        <f t="shared" si="25"/>
        <v>0</v>
      </c>
      <c r="AG30" s="54" t="str">
        <f t="shared" si="26"/>
        <v/>
      </c>
      <c r="AH30" s="85">
        <f t="shared" si="27"/>
        <v>0</v>
      </c>
      <c r="AI30" s="63">
        <f t="shared" si="28"/>
        <v>0</v>
      </c>
      <c r="AJ30" s="53">
        <f t="shared" si="29"/>
        <v>0</v>
      </c>
      <c r="AK30" s="54" t="str">
        <f t="shared" si="30"/>
        <v/>
      </c>
      <c r="AL30" s="85">
        <f t="shared" si="31"/>
        <v>0</v>
      </c>
      <c r="AM30" s="63">
        <f t="shared" si="32"/>
        <v>0</v>
      </c>
      <c r="AN30" s="53">
        <f t="shared" si="33"/>
        <v>0</v>
      </c>
      <c r="AO30" s="54" t="str">
        <f t="shared" si="34"/>
        <v/>
      </c>
      <c r="AP30" s="85">
        <f t="shared" si="35"/>
        <v>0</v>
      </c>
      <c r="AQ30" s="63">
        <f t="shared" si="36"/>
        <v>0</v>
      </c>
      <c r="AR30" s="53">
        <f t="shared" si="37"/>
        <v>0</v>
      </c>
      <c r="AS30" s="54" t="str">
        <f t="shared" si="38"/>
        <v/>
      </c>
      <c r="AT30" s="85">
        <f t="shared" si="39"/>
        <v>0</v>
      </c>
      <c r="AU30" s="63">
        <f t="shared" si="40"/>
        <v>0</v>
      </c>
      <c r="AV30" s="53">
        <f t="shared" si="41"/>
        <v>0</v>
      </c>
      <c r="AW30" s="54" t="str">
        <f t="shared" si="42"/>
        <v/>
      </c>
      <c r="AX30" s="85">
        <f t="shared" si="43"/>
        <v>0</v>
      </c>
      <c r="AY30" s="63">
        <f t="shared" si="44"/>
        <v>0</v>
      </c>
      <c r="AZ30" s="53">
        <f t="shared" si="45"/>
        <v>0</v>
      </c>
      <c r="BA30" s="54" t="str">
        <f t="shared" si="46"/>
        <v/>
      </c>
      <c r="BB30" s="85">
        <f t="shared" si="47"/>
        <v>0</v>
      </c>
      <c r="BC30" s="63">
        <f t="shared" si="48"/>
        <v>0</v>
      </c>
      <c r="BD30" s="53">
        <f t="shared" si="49"/>
        <v>0</v>
      </c>
      <c r="BE30" s="54" t="str">
        <f t="shared" si="50"/>
        <v/>
      </c>
      <c r="BF30" s="85">
        <f t="shared" si="51"/>
        <v>0</v>
      </c>
      <c r="BG30" s="63">
        <f t="shared" si="52"/>
        <v>0</v>
      </c>
      <c r="BH30" s="53">
        <f t="shared" si="53"/>
        <v>0</v>
      </c>
      <c r="BI30" s="54" t="str">
        <f t="shared" si="54"/>
        <v/>
      </c>
      <c r="BJ30" s="85">
        <f t="shared" si="55"/>
        <v>0</v>
      </c>
      <c r="BK30" s="63">
        <f t="shared" si="56"/>
        <v>0</v>
      </c>
      <c r="BL30" s="53">
        <f t="shared" si="57"/>
        <v>0</v>
      </c>
      <c r="BM30" s="54" t="str">
        <f t="shared" si="58"/>
        <v/>
      </c>
      <c r="BN30" s="85">
        <f t="shared" si="59"/>
        <v>0</v>
      </c>
      <c r="BO30" s="63">
        <f t="shared" si="60"/>
        <v>0</v>
      </c>
      <c r="BP30" s="53">
        <f t="shared" si="61"/>
        <v>0</v>
      </c>
      <c r="BQ30" s="54" t="str">
        <f t="shared" si="62"/>
        <v/>
      </c>
      <c r="BR30" s="85">
        <f t="shared" si="63"/>
        <v>0</v>
      </c>
      <c r="BS30" s="60">
        <f t="shared" si="71"/>
        <v>0</v>
      </c>
      <c r="BT30" s="59">
        <f t="shared" si="72"/>
        <v>0</v>
      </c>
      <c r="BU30" s="57"/>
      <c r="BV30" s="44"/>
      <c r="BY30" s="253"/>
      <c r="BZ30" s="272"/>
      <c r="CA30" s="272"/>
      <c r="CB30" s="273"/>
      <c r="CC30" s="276"/>
      <c r="CD30" s="44"/>
      <c r="CE30" s="275">
        <f t="shared" si="67"/>
        <v>0</v>
      </c>
      <c r="CF30" s="270">
        <f t="shared" si="69"/>
        <v>0</v>
      </c>
      <c r="CG30" s="270">
        <f t="shared" si="69"/>
        <v>0</v>
      </c>
      <c r="CH30" s="270">
        <f t="shared" si="68"/>
        <v>0</v>
      </c>
      <c r="CI30" s="44"/>
    </row>
    <row r="31" spans="1:87" ht="16.5" hidden="1" customHeight="1">
      <c r="A31" s="23">
        <f t="shared" si="15"/>
        <v>27</v>
      </c>
      <c r="B31" s="143"/>
      <c r="C31" s="171"/>
      <c r="D31" s="170"/>
      <c r="E31" s="156" t="str">
        <f t="shared" si="3"/>
        <v/>
      </c>
      <c r="F31" s="30" t="str">
        <f t="shared" si="4"/>
        <v/>
      </c>
      <c r="G31" s="31" t="str">
        <f t="shared" si="5"/>
        <v/>
      </c>
      <c r="H31" s="147" t="str">
        <f t="shared" si="6"/>
        <v/>
      </c>
      <c r="I31" s="152"/>
      <c r="J31" s="153"/>
      <c r="K31" s="33" t="str">
        <f t="shared" si="7"/>
        <v/>
      </c>
      <c r="L31" s="33">
        <f t="shared" si="70"/>
        <v>0</v>
      </c>
      <c r="M31" s="35" t="str">
        <f t="shared" si="8"/>
        <v/>
      </c>
      <c r="N31" s="108"/>
      <c r="O31" s="178"/>
      <c r="P31" s="179"/>
      <c r="Q31" s="106" t="s">
        <v>160</v>
      </c>
      <c r="R31" s="107" t="s">
        <v>160</v>
      </c>
      <c r="S31" s="43"/>
      <c r="T31" s="122" t="s">
        <v>160</v>
      </c>
      <c r="U31" s="122" t="s">
        <v>160</v>
      </c>
      <c r="V31" s="123" t="s">
        <v>160</v>
      </c>
      <c r="W31" s="63">
        <f t="shared" si="16"/>
        <v>0</v>
      </c>
      <c r="X31" s="53">
        <f t="shared" si="17"/>
        <v>0</v>
      </c>
      <c r="Y31" s="54" t="str">
        <f t="shared" si="18"/>
        <v/>
      </c>
      <c r="Z31" s="85">
        <f t="shared" si="19"/>
        <v>0</v>
      </c>
      <c r="AA31" s="63">
        <f t="shared" si="20"/>
        <v>0</v>
      </c>
      <c r="AB31" s="53">
        <f t="shared" si="21"/>
        <v>0</v>
      </c>
      <c r="AC31" s="54" t="str">
        <f t="shared" si="22"/>
        <v/>
      </c>
      <c r="AD31" s="85">
        <f t="shared" si="23"/>
        <v>0</v>
      </c>
      <c r="AE31" s="63">
        <f t="shared" si="24"/>
        <v>0</v>
      </c>
      <c r="AF31" s="53">
        <f t="shared" si="25"/>
        <v>0</v>
      </c>
      <c r="AG31" s="54" t="str">
        <f t="shared" si="26"/>
        <v/>
      </c>
      <c r="AH31" s="85">
        <f t="shared" si="27"/>
        <v>0</v>
      </c>
      <c r="AI31" s="63">
        <f t="shared" si="28"/>
        <v>0</v>
      </c>
      <c r="AJ31" s="53">
        <f t="shared" si="29"/>
        <v>0</v>
      </c>
      <c r="AK31" s="54" t="str">
        <f t="shared" si="30"/>
        <v/>
      </c>
      <c r="AL31" s="85">
        <f t="shared" si="31"/>
        <v>0</v>
      </c>
      <c r="AM31" s="63">
        <f t="shared" si="32"/>
        <v>0</v>
      </c>
      <c r="AN31" s="53">
        <f t="shared" si="33"/>
        <v>0</v>
      </c>
      <c r="AO31" s="54" t="str">
        <f t="shared" si="34"/>
        <v/>
      </c>
      <c r="AP31" s="85">
        <f t="shared" si="35"/>
        <v>0</v>
      </c>
      <c r="AQ31" s="63">
        <f t="shared" si="36"/>
        <v>0</v>
      </c>
      <c r="AR31" s="53">
        <f t="shared" si="37"/>
        <v>0</v>
      </c>
      <c r="AS31" s="54" t="str">
        <f t="shared" si="38"/>
        <v/>
      </c>
      <c r="AT31" s="85">
        <f t="shared" si="39"/>
        <v>0</v>
      </c>
      <c r="AU31" s="63">
        <f t="shared" si="40"/>
        <v>0</v>
      </c>
      <c r="AV31" s="53">
        <f t="shared" si="41"/>
        <v>0</v>
      </c>
      <c r="AW31" s="54" t="str">
        <f t="shared" si="42"/>
        <v/>
      </c>
      <c r="AX31" s="85">
        <f t="shared" si="43"/>
        <v>0</v>
      </c>
      <c r="AY31" s="63">
        <f t="shared" si="44"/>
        <v>0</v>
      </c>
      <c r="AZ31" s="53">
        <f t="shared" si="45"/>
        <v>0</v>
      </c>
      <c r="BA31" s="54" t="str">
        <f t="shared" si="46"/>
        <v/>
      </c>
      <c r="BB31" s="85">
        <f t="shared" si="47"/>
        <v>0</v>
      </c>
      <c r="BC31" s="63">
        <f t="shared" si="48"/>
        <v>0</v>
      </c>
      <c r="BD31" s="53">
        <f t="shared" si="49"/>
        <v>0</v>
      </c>
      <c r="BE31" s="54" t="str">
        <f t="shared" si="50"/>
        <v/>
      </c>
      <c r="BF31" s="85">
        <f t="shared" si="51"/>
        <v>0</v>
      </c>
      <c r="BG31" s="63">
        <f t="shared" si="52"/>
        <v>0</v>
      </c>
      <c r="BH31" s="53">
        <f t="shared" si="53"/>
        <v>0</v>
      </c>
      <c r="BI31" s="54" t="str">
        <f t="shared" si="54"/>
        <v/>
      </c>
      <c r="BJ31" s="85">
        <f t="shared" si="55"/>
        <v>0</v>
      </c>
      <c r="BK31" s="63">
        <f t="shared" si="56"/>
        <v>0</v>
      </c>
      <c r="BL31" s="53">
        <f t="shared" si="57"/>
        <v>0</v>
      </c>
      <c r="BM31" s="54" t="str">
        <f t="shared" si="58"/>
        <v/>
      </c>
      <c r="BN31" s="85">
        <f t="shared" si="59"/>
        <v>0</v>
      </c>
      <c r="BO31" s="63">
        <f t="shared" si="60"/>
        <v>0</v>
      </c>
      <c r="BP31" s="53">
        <f t="shared" si="61"/>
        <v>0</v>
      </c>
      <c r="BQ31" s="54" t="str">
        <f t="shared" si="62"/>
        <v/>
      </c>
      <c r="BR31" s="85">
        <f t="shared" si="63"/>
        <v>0</v>
      </c>
      <c r="BS31" s="60">
        <f t="shared" si="71"/>
        <v>0</v>
      </c>
      <c r="BT31" s="59">
        <f t="shared" si="72"/>
        <v>0</v>
      </c>
      <c r="BU31" s="57"/>
      <c r="BV31" s="44"/>
      <c r="BY31" s="253"/>
      <c r="BZ31" s="272"/>
      <c r="CA31" s="272"/>
      <c r="CB31" s="273"/>
      <c r="CC31" s="276"/>
      <c r="CD31" s="44"/>
      <c r="CE31" s="275">
        <f t="shared" si="67"/>
        <v>0</v>
      </c>
      <c r="CF31" s="270">
        <f t="shared" si="69"/>
        <v>0</v>
      </c>
      <c r="CG31" s="270">
        <f t="shared" si="69"/>
        <v>0</v>
      </c>
      <c r="CH31" s="270">
        <f t="shared" si="68"/>
        <v>0</v>
      </c>
      <c r="CI31" s="44"/>
    </row>
    <row r="32" spans="1:87" ht="16.5" hidden="1" customHeight="1">
      <c r="A32" s="23">
        <f t="shared" si="15"/>
        <v>28</v>
      </c>
      <c r="B32" s="143"/>
      <c r="C32" s="169"/>
      <c r="D32" s="170"/>
      <c r="E32" s="156" t="str">
        <f t="shared" si="3"/>
        <v/>
      </c>
      <c r="F32" s="30" t="str">
        <f t="shared" si="4"/>
        <v/>
      </c>
      <c r="G32" s="31" t="str">
        <f t="shared" si="5"/>
        <v/>
      </c>
      <c r="H32" s="147" t="str">
        <f t="shared" si="6"/>
        <v/>
      </c>
      <c r="I32" s="150"/>
      <c r="J32" s="151"/>
      <c r="K32" s="33" t="str">
        <f t="shared" si="7"/>
        <v/>
      </c>
      <c r="L32" s="33">
        <f t="shared" si="70"/>
        <v>0</v>
      </c>
      <c r="M32" s="35" t="str">
        <f t="shared" si="8"/>
        <v/>
      </c>
      <c r="N32" s="108"/>
      <c r="O32" s="178"/>
      <c r="P32" s="179"/>
      <c r="Q32" s="106" t="s">
        <v>160</v>
      </c>
      <c r="R32" s="107" t="s">
        <v>160</v>
      </c>
      <c r="S32" s="43"/>
      <c r="T32" s="122" t="s">
        <v>160</v>
      </c>
      <c r="U32" s="122" t="s">
        <v>160</v>
      </c>
      <c r="V32" s="123" t="s">
        <v>160</v>
      </c>
      <c r="W32" s="63">
        <f t="shared" si="16"/>
        <v>0</v>
      </c>
      <c r="X32" s="53">
        <f t="shared" si="17"/>
        <v>0</v>
      </c>
      <c r="Y32" s="54" t="str">
        <f t="shared" si="18"/>
        <v/>
      </c>
      <c r="Z32" s="85">
        <f t="shared" si="19"/>
        <v>0</v>
      </c>
      <c r="AA32" s="63">
        <f t="shared" si="20"/>
        <v>0</v>
      </c>
      <c r="AB32" s="53">
        <f t="shared" si="21"/>
        <v>0</v>
      </c>
      <c r="AC32" s="54" t="str">
        <f t="shared" si="22"/>
        <v/>
      </c>
      <c r="AD32" s="85">
        <f t="shared" si="23"/>
        <v>0</v>
      </c>
      <c r="AE32" s="63">
        <f t="shared" si="24"/>
        <v>0</v>
      </c>
      <c r="AF32" s="53">
        <f t="shared" si="25"/>
        <v>0</v>
      </c>
      <c r="AG32" s="54" t="str">
        <f t="shared" si="26"/>
        <v/>
      </c>
      <c r="AH32" s="85">
        <f t="shared" si="27"/>
        <v>0</v>
      </c>
      <c r="AI32" s="63">
        <f t="shared" si="28"/>
        <v>0</v>
      </c>
      <c r="AJ32" s="53">
        <f t="shared" si="29"/>
        <v>0</v>
      </c>
      <c r="AK32" s="54" t="str">
        <f t="shared" si="30"/>
        <v/>
      </c>
      <c r="AL32" s="85">
        <f t="shared" si="31"/>
        <v>0</v>
      </c>
      <c r="AM32" s="63">
        <f t="shared" si="32"/>
        <v>0</v>
      </c>
      <c r="AN32" s="53">
        <f t="shared" si="33"/>
        <v>0</v>
      </c>
      <c r="AO32" s="54" t="str">
        <f t="shared" si="34"/>
        <v/>
      </c>
      <c r="AP32" s="85">
        <f t="shared" si="35"/>
        <v>0</v>
      </c>
      <c r="AQ32" s="63">
        <f t="shared" si="36"/>
        <v>0</v>
      </c>
      <c r="AR32" s="53">
        <f t="shared" si="37"/>
        <v>0</v>
      </c>
      <c r="AS32" s="54" t="str">
        <f t="shared" si="38"/>
        <v/>
      </c>
      <c r="AT32" s="85">
        <f t="shared" si="39"/>
        <v>0</v>
      </c>
      <c r="AU32" s="63">
        <f t="shared" si="40"/>
        <v>0</v>
      </c>
      <c r="AV32" s="53">
        <f t="shared" si="41"/>
        <v>0</v>
      </c>
      <c r="AW32" s="54" t="str">
        <f t="shared" si="42"/>
        <v/>
      </c>
      <c r="AX32" s="85">
        <f t="shared" si="43"/>
        <v>0</v>
      </c>
      <c r="AY32" s="63">
        <f t="shared" si="44"/>
        <v>0</v>
      </c>
      <c r="AZ32" s="53">
        <f t="shared" si="45"/>
        <v>0</v>
      </c>
      <c r="BA32" s="54" t="str">
        <f t="shared" si="46"/>
        <v/>
      </c>
      <c r="BB32" s="85">
        <f t="shared" si="47"/>
        <v>0</v>
      </c>
      <c r="BC32" s="63">
        <f t="shared" si="48"/>
        <v>0</v>
      </c>
      <c r="BD32" s="53">
        <f t="shared" si="49"/>
        <v>0</v>
      </c>
      <c r="BE32" s="54" t="str">
        <f t="shared" si="50"/>
        <v/>
      </c>
      <c r="BF32" s="85">
        <f t="shared" si="51"/>
        <v>0</v>
      </c>
      <c r="BG32" s="63">
        <f t="shared" si="52"/>
        <v>0</v>
      </c>
      <c r="BH32" s="53">
        <f t="shared" si="53"/>
        <v>0</v>
      </c>
      <c r="BI32" s="54" t="str">
        <f t="shared" si="54"/>
        <v/>
      </c>
      <c r="BJ32" s="85">
        <f t="shared" si="55"/>
        <v>0</v>
      </c>
      <c r="BK32" s="63">
        <f t="shared" si="56"/>
        <v>0</v>
      </c>
      <c r="BL32" s="53">
        <f t="shared" si="57"/>
        <v>0</v>
      </c>
      <c r="BM32" s="54" t="str">
        <f t="shared" si="58"/>
        <v/>
      </c>
      <c r="BN32" s="85">
        <f t="shared" si="59"/>
        <v>0</v>
      </c>
      <c r="BO32" s="63">
        <f t="shared" si="60"/>
        <v>0</v>
      </c>
      <c r="BP32" s="53">
        <f t="shared" si="61"/>
        <v>0</v>
      </c>
      <c r="BQ32" s="54" t="str">
        <f t="shared" si="62"/>
        <v/>
      </c>
      <c r="BR32" s="85">
        <f t="shared" si="63"/>
        <v>0</v>
      </c>
      <c r="BS32" s="60">
        <f t="shared" si="71"/>
        <v>0</v>
      </c>
      <c r="BT32" s="59">
        <f t="shared" si="72"/>
        <v>0</v>
      </c>
      <c r="BU32" s="57"/>
      <c r="BV32" s="44"/>
      <c r="BY32" s="253"/>
      <c r="BZ32" s="272"/>
      <c r="CA32" s="272"/>
      <c r="CB32" s="273"/>
      <c r="CC32" s="276"/>
      <c r="CD32" s="44"/>
      <c r="CE32" s="275">
        <f t="shared" si="67"/>
        <v>0</v>
      </c>
      <c r="CF32" s="270">
        <f t="shared" si="69"/>
        <v>0</v>
      </c>
      <c r="CG32" s="270">
        <f t="shared" si="69"/>
        <v>0</v>
      </c>
      <c r="CH32" s="270">
        <f t="shared" si="68"/>
        <v>0</v>
      </c>
      <c r="CI32" s="44"/>
    </row>
    <row r="33" spans="1:87" ht="16.5" hidden="1" customHeight="1" thickBot="1">
      <c r="A33" s="23">
        <f t="shared" si="15"/>
        <v>29</v>
      </c>
      <c r="B33" s="143"/>
      <c r="C33" s="169"/>
      <c r="D33" s="170"/>
      <c r="E33" s="156" t="str">
        <f t="shared" si="3"/>
        <v/>
      </c>
      <c r="F33" s="30" t="str">
        <f t="shared" si="4"/>
        <v/>
      </c>
      <c r="G33" s="31" t="str">
        <f t="shared" si="5"/>
        <v/>
      </c>
      <c r="H33" s="147" t="str">
        <f t="shared" si="6"/>
        <v/>
      </c>
      <c r="I33" s="150"/>
      <c r="J33" s="151"/>
      <c r="K33" s="33" t="str">
        <f t="shared" si="7"/>
        <v/>
      </c>
      <c r="L33" s="33">
        <f t="shared" si="70"/>
        <v>0</v>
      </c>
      <c r="M33" s="35" t="str">
        <f t="shared" si="8"/>
        <v/>
      </c>
      <c r="N33" s="108"/>
      <c r="O33" s="180"/>
      <c r="P33" s="181"/>
      <c r="Q33" s="106" t="s">
        <v>160</v>
      </c>
      <c r="R33" s="107" t="s">
        <v>160</v>
      </c>
      <c r="S33" s="43"/>
      <c r="T33" s="122" t="s">
        <v>160</v>
      </c>
      <c r="U33" s="122" t="s">
        <v>160</v>
      </c>
      <c r="V33" s="123" t="s">
        <v>160</v>
      </c>
      <c r="W33" s="63">
        <f t="shared" si="16"/>
        <v>0</v>
      </c>
      <c r="X33" s="53">
        <f t="shared" si="17"/>
        <v>0</v>
      </c>
      <c r="Y33" s="54" t="str">
        <f t="shared" si="18"/>
        <v/>
      </c>
      <c r="Z33" s="85">
        <f t="shared" si="19"/>
        <v>0</v>
      </c>
      <c r="AA33" s="63">
        <f t="shared" si="20"/>
        <v>0</v>
      </c>
      <c r="AB33" s="53">
        <f t="shared" si="21"/>
        <v>0</v>
      </c>
      <c r="AC33" s="54" t="str">
        <f t="shared" si="22"/>
        <v/>
      </c>
      <c r="AD33" s="85">
        <f t="shared" si="23"/>
        <v>0</v>
      </c>
      <c r="AE33" s="63">
        <f t="shared" si="24"/>
        <v>0</v>
      </c>
      <c r="AF33" s="53">
        <f t="shared" si="25"/>
        <v>0</v>
      </c>
      <c r="AG33" s="54" t="str">
        <f t="shared" si="26"/>
        <v/>
      </c>
      <c r="AH33" s="85">
        <f t="shared" si="27"/>
        <v>0</v>
      </c>
      <c r="AI33" s="63">
        <f t="shared" si="28"/>
        <v>0</v>
      </c>
      <c r="AJ33" s="53">
        <f t="shared" si="29"/>
        <v>0</v>
      </c>
      <c r="AK33" s="54" t="str">
        <f t="shared" si="30"/>
        <v/>
      </c>
      <c r="AL33" s="85">
        <f t="shared" si="31"/>
        <v>0</v>
      </c>
      <c r="AM33" s="63">
        <f t="shared" si="32"/>
        <v>0</v>
      </c>
      <c r="AN33" s="53">
        <f t="shared" si="33"/>
        <v>0</v>
      </c>
      <c r="AO33" s="54" t="str">
        <f t="shared" si="34"/>
        <v/>
      </c>
      <c r="AP33" s="85">
        <f t="shared" si="35"/>
        <v>0</v>
      </c>
      <c r="AQ33" s="63">
        <f t="shared" si="36"/>
        <v>0</v>
      </c>
      <c r="AR33" s="53">
        <f t="shared" si="37"/>
        <v>0</v>
      </c>
      <c r="AS33" s="54" t="str">
        <f t="shared" si="38"/>
        <v/>
      </c>
      <c r="AT33" s="85">
        <f t="shared" si="39"/>
        <v>0</v>
      </c>
      <c r="AU33" s="63">
        <f t="shared" si="40"/>
        <v>0</v>
      </c>
      <c r="AV33" s="53">
        <f t="shared" si="41"/>
        <v>0</v>
      </c>
      <c r="AW33" s="54" t="str">
        <f t="shared" si="42"/>
        <v/>
      </c>
      <c r="AX33" s="85">
        <f t="shared" si="43"/>
        <v>0</v>
      </c>
      <c r="AY33" s="63">
        <f t="shared" si="44"/>
        <v>0</v>
      </c>
      <c r="AZ33" s="53">
        <f t="shared" si="45"/>
        <v>0</v>
      </c>
      <c r="BA33" s="54" t="str">
        <f t="shared" si="46"/>
        <v/>
      </c>
      <c r="BB33" s="85">
        <f t="shared" si="47"/>
        <v>0</v>
      </c>
      <c r="BC33" s="63">
        <f t="shared" si="48"/>
        <v>0</v>
      </c>
      <c r="BD33" s="53">
        <f t="shared" si="49"/>
        <v>0</v>
      </c>
      <c r="BE33" s="54" t="str">
        <f t="shared" si="50"/>
        <v/>
      </c>
      <c r="BF33" s="85">
        <f t="shared" si="51"/>
        <v>0</v>
      </c>
      <c r="BG33" s="63">
        <f t="shared" si="52"/>
        <v>0</v>
      </c>
      <c r="BH33" s="53">
        <f t="shared" si="53"/>
        <v>0</v>
      </c>
      <c r="BI33" s="54" t="str">
        <f t="shared" si="54"/>
        <v/>
      </c>
      <c r="BJ33" s="85">
        <f t="shared" si="55"/>
        <v>0</v>
      </c>
      <c r="BK33" s="63">
        <f t="shared" si="56"/>
        <v>0</v>
      </c>
      <c r="BL33" s="53">
        <f t="shared" si="57"/>
        <v>0</v>
      </c>
      <c r="BM33" s="54" t="str">
        <f t="shared" si="58"/>
        <v/>
      </c>
      <c r="BN33" s="85">
        <f t="shared" si="59"/>
        <v>0</v>
      </c>
      <c r="BO33" s="63">
        <f t="shared" si="60"/>
        <v>0</v>
      </c>
      <c r="BP33" s="53">
        <f t="shared" si="61"/>
        <v>0</v>
      </c>
      <c r="BQ33" s="54" t="str">
        <f t="shared" si="62"/>
        <v/>
      </c>
      <c r="BR33" s="85">
        <f t="shared" si="63"/>
        <v>0</v>
      </c>
      <c r="BS33" s="60">
        <f t="shared" si="71"/>
        <v>0</v>
      </c>
      <c r="BT33" s="59">
        <f t="shared" si="72"/>
        <v>0</v>
      </c>
      <c r="BU33" s="57"/>
      <c r="BV33" s="44"/>
      <c r="BY33" s="253"/>
      <c r="BZ33" s="272"/>
      <c r="CA33" s="272"/>
      <c r="CB33" s="273"/>
      <c r="CC33" s="276"/>
      <c r="CD33" s="44"/>
      <c r="CE33" s="275">
        <f t="shared" si="67"/>
        <v>0</v>
      </c>
      <c r="CF33" s="270">
        <f t="shared" si="69"/>
        <v>0</v>
      </c>
      <c r="CG33" s="270">
        <f t="shared" si="69"/>
        <v>0</v>
      </c>
      <c r="CH33" s="270">
        <f t="shared" si="68"/>
        <v>0</v>
      </c>
      <c r="CI33" s="44"/>
    </row>
    <row r="34" spans="1:87" ht="16.5" hidden="1" customHeight="1">
      <c r="A34" s="23">
        <f t="shared" si="15"/>
        <v>30</v>
      </c>
      <c r="B34" s="143"/>
      <c r="C34" s="169"/>
      <c r="D34" s="170"/>
      <c r="E34" s="156" t="str">
        <f t="shared" si="3"/>
        <v/>
      </c>
      <c r="F34" s="30" t="str">
        <f t="shared" si="4"/>
        <v/>
      </c>
      <c r="G34" s="31" t="str">
        <f t="shared" si="5"/>
        <v/>
      </c>
      <c r="H34" s="147" t="str">
        <f t="shared" si="6"/>
        <v/>
      </c>
      <c r="I34" s="150"/>
      <c r="J34" s="151"/>
      <c r="K34" s="33" t="str">
        <f t="shared" si="7"/>
        <v/>
      </c>
      <c r="L34" s="33">
        <f t="shared" si="70"/>
        <v>0</v>
      </c>
      <c r="M34" s="35" t="str">
        <f t="shared" si="8"/>
        <v/>
      </c>
      <c r="N34" s="108"/>
      <c r="O34" s="178"/>
      <c r="P34" s="179"/>
      <c r="Q34" s="106" t="s">
        <v>160</v>
      </c>
      <c r="R34" s="107" t="s">
        <v>160</v>
      </c>
      <c r="S34" s="43"/>
      <c r="T34" s="122" t="s">
        <v>160</v>
      </c>
      <c r="U34" s="122" t="s">
        <v>160</v>
      </c>
      <c r="V34" s="123" t="s">
        <v>160</v>
      </c>
      <c r="W34" s="63">
        <f t="shared" si="16"/>
        <v>0</v>
      </c>
      <c r="X34" s="53">
        <f t="shared" si="17"/>
        <v>0</v>
      </c>
      <c r="Y34" s="54" t="str">
        <f t="shared" si="18"/>
        <v/>
      </c>
      <c r="Z34" s="85">
        <f t="shared" si="19"/>
        <v>0</v>
      </c>
      <c r="AA34" s="63">
        <f t="shared" si="20"/>
        <v>0</v>
      </c>
      <c r="AB34" s="53">
        <f t="shared" si="21"/>
        <v>0</v>
      </c>
      <c r="AC34" s="54" t="str">
        <f t="shared" si="22"/>
        <v/>
      </c>
      <c r="AD34" s="85">
        <f t="shared" si="23"/>
        <v>0</v>
      </c>
      <c r="AE34" s="63">
        <f t="shared" si="24"/>
        <v>0</v>
      </c>
      <c r="AF34" s="53">
        <f t="shared" si="25"/>
        <v>0</v>
      </c>
      <c r="AG34" s="54" t="str">
        <f t="shared" si="26"/>
        <v/>
      </c>
      <c r="AH34" s="85">
        <f t="shared" si="27"/>
        <v>0</v>
      </c>
      <c r="AI34" s="63">
        <f t="shared" si="28"/>
        <v>0</v>
      </c>
      <c r="AJ34" s="53">
        <f t="shared" si="29"/>
        <v>0</v>
      </c>
      <c r="AK34" s="54" t="str">
        <f t="shared" si="30"/>
        <v/>
      </c>
      <c r="AL34" s="85">
        <f t="shared" si="31"/>
        <v>0</v>
      </c>
      <c r="AM34" s="63">
        <f t="shared" si="32"/>
        <v>0</v>
      </c>
      <c r="AN34" s="53">
        <f t="shared" si="33"/>
        <v>0</v>
      </c>
      <c r="AO34" s="54" t="str">
        <f t="shared" si="34"/>
        <v/>
      </c>
      <c r="AP34" s="85">
        <f t="shared" si="35"/>
        <v>0</v>
      </c>
      <c r="AQ34" s="63">
        <f t="shared" si="36"/>
        <v>0</v>
      </c>
      <c r="AR34" s="53">
        <f t="shared" si="37"/>
        <v>0</v>
      </c>
      <c r="AS34" s="54" t="str">
        <f t="shared" si="38"/>
        <v/>
      </c>
      <c r="AT34" s="85">
        <f t="shared" si="39"/>
        <v>0</v>
      </c>
      <c r="AU34" s="63">
        <f t="shared" si="40"/>
        <v>0</v>
      </c>
      <c r="AV34" s="53">
        <f t="shared" si="41"/>
        <v>0</v>
      </c>
      <c r="AW34" s="54" t="str">
        <f t="shared" si="42"/>
        <v/>
      </c>
      <c r="AX34" s="85">
        <f t="shared" si="43"/>
        <v>0</v>
      </c>
      <c r="AY34" s="63">
        <f t="shared" si="44"/>
        <v>0</v>
      </c>
      <c r="AZ34" s="53">
        <f t="shared" si="45"/>
        <v>0</v>
      </c>
      <c r="BA34" s="54" t="str">
        <f t="shared" si="46"/>
        <v/>
      </c>
      <c r="BB34" s="85">
        <f t="shared" si="47"/>
        <v>0</v>
      </c>
      <c r="BC34" s="63">
        <f t="shared" si="48"/>
        <v>0</v>
      </c>
      <c r="BD34" s="53">
        <f t="shared" si="49"/>
        <v>0</v>
      </c>
      <c r="BE34" s="54" t="str">
        <f t="shared" si="50"/>
        <v/>
      </c>
      <c r="BF34" s="85">
        <f t="shared" si="51"/>
        <v>0</v>
      </c>
      <c r="BG34" s="63">
        <f t="shared" si="52"/>
        <v>0</v>
      </c>
      <c r="BH34" s="53">
        <f t="shared" si="53"/>
        <v>0</v>
      </c>
      <c r="BI34" s="54" t="str">
        <f t="shared" si="54"/>
        <v/>
      </c>
      <c r="BJ34" s="85">
        <f t="shared" si="55"/>
        <v>0</v>
      </c>
      <c r="BK34" s="63">
        <f t="shared" si="56"/>
        <v>0</v>
      </c>
      <c r="BL34" s="53">
        <f t="shared" si="57"/>
        <v>0</v>
      </c>
      <c r="BM34" s="54" t="str">
        <f t="shared" si="58"/>
        <v/>
      </c>
      <c r="BN34" s="85">
        <f t="shared" si="59"/>
        <v>0</v>
      </c>
      <c r="BO34" s="63">
        <f t="shared" si="60"/>
        <v>0</v>
      </c>
      <c r="BP34" s="53">
        <f t="shared" si="61"/>
        <v>0</v>
      </c>
      <c r="BQ34" s="54" t="str">
        <f t="shared" si="62"/>
        <v/>
      </c>
      <c r="BR34" s="85">
        <f t="shared" si="63"/>
        <v>0</v>
      </c>
      <c r="BS34" s="60">
        <f t="shared" si="71"/>
        <v>0</v>
      </c>
      <c r="BT34" s="59">
        <f t="shared" si="72"/>
        <v>0</v>
      </c>
      <c r="BU34" s="57"/>
      <c r="BV34" s="44"/>
      <c r="BY34" s="253"/>
      <c r="BZ34" s="272"/>
      <c r="CA34" s="272"/>
      <c r="CB34" s="273"/>
      <c r="CC34" s="276"/>
      <c r="CD34" s="44"/>
      <c r="CE34" s="275">
        <f t="shared" si="67"/>
        <v>0</v>
      </c>
      <c r="CF34" s="270">
        <f t="shared" si="69"/>
        <v>0</v>
      </c>
      <c r="CG34" s="270">
        <f t="shared" si="69"/>
        <v>0</v>
      </c>
      <c r="CH34" s="270">
        <f t="shared" si="68"/>
        <v>0</v>
      </c>
      <c r="CI34" s="44"/>
    </row>
    <row r="35" spans="1:87" ht="16.5" hidden="1" customHeight="1">
      <c r="A35" s="23">
        <f t="shared" si="15"/>
        <v>31</v>
      </c>
      <c r="B35" s="143"/>
      <c r="C35" s="169"/>
      <c r="D35" s="170"/>
      <c r="E35" s="156" t="str">
        <f t="shared" si="3"/>
        <v/>
      </c>
      <c r="F35" s="30" t="str">
        <f t="shared" si="4"/>
        <v/>
      </c>
      <c r="G35" s="31" t="str">
        <f t="shared" si="5"/>
        <v/>
      </c>
      <c r="H35" s="147" t="str">
        <f t="shared" si="6"/>
        <v/>
      </c>
      <c r="I35" s="150"/>
      <c r="J35" s="151"/>
      <c r="K35" s="33" t="str">
        <f t="shared" si="7"/>
        <v/>
      </c>
      <c r="L35" s="33">
        <f t="shared" si="70"/>
        <v>0</v>
      </c>
      <c r="M35" s="35" t="str">
        <f t="shared" si="8"/>
        <v/>
      </c>
      <c r="N35" s="108"/>
      <c r="O35" s="178"/>
      <c r="P35" s="179"/>
      <c r="Q35" s="106" t="s">
        <v>160</v>
      </c>
      <c r="R35" s="107" t="s">
        <v>160</v>
      </c>
      <c r="S35" s="43"/>
      <c r="T35" s="122" t="s">
        <v>160</v>
      </c>
      <c r="U35" s="122" t="s">
        <v>160</v>
      </c>
      <c r="V35" s="123" t="s">
        <v>160</v>
      </c>
      <c r="W35" s="63">
        <f t="shared" si="16"/>
        <v>0</v>
      </c>
      <c r="X35" s="53">
        <f t="shared" si="17"/>
        <v>0</v>
      </c>
      <c r="Y35" s="54" t="str">
        <f t="shared" si="18"/>
        <v/>
      </c>
      <c r="Z35" s="85">
        <f t="shared" si="19"/>
        <v>0</v>
      </c>
      <c r="AA35" s="63">
        <f t="shared" si="20"/>
        <v>0</v>
      </c>
      <c r="AB35" s="53">
        <f t="shared" si="21"/>
        <v>0</v>
      </c>
      <c r="AC35" s="54" t="str">
        <f t="shared" si="22"/>
        <v/>
      </c>
      <c r="AD35" s="85">
        <f t="shared" si="23"/>
        <v>0</v>
      </c>
      <c r="AE35" s="63">
        <f t="shared" si="24"/>
        <v>0</v>
      </c>
      <c r="AF35" s="53">
        <f t="shared" si="25"/>
        <v>0</v>
      </c>
      <c r="AG35" s="54" t="str">
        <f t="shared" si="26"/>
        <v/>
      </c>
      <c r="AH35" s="85">
        <f t="shared" si="27"/>
        <v>0</v>
      </c>
      <c r="AI35" s="63">
        <f t="shared" si="28"/>
        <v>0</v>
      </c>
      <c r="AJ35" s="53">
        <f t="shared" si="29"/>
        <v>0</v>
      </c>
      <c r="AK35" s="54" t="str">
        <f t="shared" si="30"/>
        <v/>
      </c>
      <c r="AL35" s="85">
        <f t="shared" si="31"/>
        <v>0</v>
      </c>
      <c r="AM35" s="63">
        <f t="shared" si="32"/>
        <v>0</v>
      </c>
      <c r="AN35" s="53">
        <f t="shared" si="33"/>
        <v>0</v>
      </c>
      <c r="AO35" s="54" t="str">
        <f t="shared" si="34"/>
        <v/>
      </c>
      <c r="AP35" s="85">
        <f t="shared" si="35"/>
        <v>0</v>
      </c>
      <c r="AQ35" s="63">
        <f t="shared" si="36"/>
        <v>0</v>
      </c>
      <c r="AR35" s="53">
        <f t="shared" si="37"/>
        <v>0</v>
      </c>
      <c r="AS35" s="54" t="str">
        <f t="shared" si="38"/>
        <v/>
      </c>
      <c r="AT35" s="85">
        <f t="shared" si="39"/>
        <v>0</v>
      </c>
      <c r="AU35" s="63">
        <f t="shared" si="40"/>
        <v>0</v>
      </c>
      <c r="AV35" s="53">
        <f t="shared" si="41"/>
        <v>0</v>
      </c>
      <c r="AW35" s="54" t="str">
        <f t="shared" si="42"/>
        <v/>
      </c>
      <c r="AX35" s="85">
        <f t="shared" si="43"/>
        <v>0</v>
      </c>
      <c r="AY35" s="63">
        <f t="shared" si="44"/>
        <v>0</v>
      </c>
      <c r="AZ35" s="53">
        <f t="shared" si="45"/>
        <v>0</v>
      </c>
      <c r="BA35" s="54" t="str">
        <f t="shared" si="46"/>
        <v/>
      </c>
      <c r="BB35" s="85">
        <f t="shared" si="47"/>
        <v>0</v>
      </c>
      <c r="BC35" s="63">
        <f t="shared" si="48"/>
        <v>0</v>
      </c>
      <c r="BD35" s="53">
        <f t="shared" si="49"/>
        <v>0</v>
      </c>
      <c r="BE35" s="54" t="str">
        <f t="shared" si="50"/>
        <v/>
      </c>
      <c r="BF35" s="85">
        <f t="shared" si="51"/>
        <v>0</v>
      </c>
      <c r="BG35" s="63">
        <f t="shared" si="52"/>
        <v>0</v>
      </c>
      <c r="BH35" s="53">
        <f t="shared" si="53"/>
        <v>0</v>
      </c>
      <c r="BI35" s="54" t="str">
        <f t="shared" si="54"/>
        <v/>
      </c>
      <c r="BJ35" s="85">
        <f t="shared" si="55"/>
        <v>0</v>
      </c>
      <c r="BK35" s="63">
        <f t="shared" si="56"/>
        <v>0</v>
      </c>
      <c r="BL35" s="53">
        <f t="shared" si="57"/>
        <v>0</v>
      </c>
      <c r="BM35" s="54" t="str">
        <f t="shared" si="58"/>
        <v/>
      </c>
      <c r="BN35" s="85">
        <f t="shared" si="59"/>
        <v>0</v>
      </c>
      <c r="BO35" s="63">
        <f t="shared" si="60"/>
        <v>0</v>
      </c>
      <c r="BP35" s="53">
        <f t="shared" si="61"/>
        <v>0</v>
      </c>
      <c r="BQ35" s="54" t="str">
        <f t="shared" si="62"/>
        <v/>
      </c>
      <c r="BR35" s="85">
        <f t="shared" si="63"/>
        <v>0</v>
      </c>
      <c r="BS35" s="60">
        <f t="shared" si="71"/>
        <v>0</v>
      </c>
      <c r="BT35" s="59">
        <f t="shared" si="72"/>
        <v>0</v>
      </c>
      <c r="BU35" s="57"/>
      <c r="BV35" s="44"/>
      <c r="BY35" s="253"/>
      <c r="BZ35" s="272"/>
      <c r="CA35" s="272"/>
      <c r="CB35" s="273"/>
      <c r="CC35" s="276"/>
      <c r="CD35" s="44"/>
      <c r="CE35" s="275">
        <f t="shared" si="67"/>
        <v>0</v>
      </c>
      <c r="CF35" s="270">
        <f t="shared" si="69"/>
        <v>0</v>
      </c>
      <c r="CG35" s="270">
        <f t="shared" si="69"/>
        <v>0</v>
      </c>
      <c r="CH35" s="270">
        <f t="shared" si="68"/>
        <v>0</v>
      </c>
      <c r="CI35" s="44"/>
    </row>
    <row r="36" spans="1:87" ht="16.5" hidden="1" customHeight="1">
      <c r="A36" s="23">
        <f t="shared" si="15"/>
        <v>32</v>
      </c>
      <c r="B36" s="143"/>
      <c r="C36" s="169"/>
      <c r="D36" s="170"/>
      <c r="E36" s="156" t="str">
        <f t="shared" si="3"/>
        <v/>
      </c>
      <c r="F36" s="30" t="str">
        <f t="shared" si="4"/>
        <v/>
      </c>
      <c r="G36" s="31" t="str">
        <f t="shared" si="5"/>
        <v/>
      </c>
      <c r="H36" s="147" t="str">
        <f t="shared" si="6"/>
        <v/>
      </c>
      <c r="I36" s="150"/>
      <c r="J36" s="151"/>
      <c r="K36" s="33" t="str">
        <f t="shared" si="7"/>
        <v/>
      </c>
      <c r="L36" s="33">
        <f t="shared" si="70"/>
        <v>0</v>
      </c>
      <c r="M36" s="35" t="str">
        <f t="shared" si="8"/>
        <v/>
      </c>
      <c r="N36" s="108"/>
      <c r="O36" s="178"/>
      <c r="P36" s="179"/>
      <c r="Q36" s="106" t="s">
        <v>160</v>
      </c>
      <c r="R36" s="107" t="s">
        <v>160</v>
      </c>
      <c r="S36" s="43"/>
      <c r="T36" s="122" t="s">
        <v>160</v>
      </c>
      <c r="U36" s="122" t="s">
        <v>160</v>
      </c>
      <c r="V36" s="123" t="s">
        <v>160</v>
      </c>
      <c r="W36" s="63">
        <f t="shared" si="16"/>
        <v>0</v>
      </c>
      <c r="X36" s="53">
        <f t="shared" si="17"/>
        <v>0</v>
      </c>
      <c r="Y36" s="54" t="str">
        <f t="shared" si="18"/>
        <v/>
      </c>
      <c r="Z36" s="85">
        <f t="shared" si="19"/>
        <v>0</v>
      </c>
      <c r="AA36" s="63">
        <f t="shared" si="20"/>
        <v>0</v>
      </c>
      <c r="AB36" s="53">
        <f t="shared" si="21"/>
        <v>0</v>
      </c>
      <c r="AC36" s="54" t="str">
        <f t="shared" si="22"/>
        <v/>
      </c>
      <c r="AD36" s="85">
        <f t="shared" si="23"/>
        <v>0</v>
      </c>
      <c r="AE36" s="63">
        <f t="shared" si="24"/>
        <v>0</v>
      </c>
      <c r="AF36" s="53">
        <f t="shared" si="25"/>
        <v>0</v>
      </c>
      <c r="AG36" s="54" t="str">
        <f t="shared" si="26"/>
        <v/>
      </c>
      <c r="AH36" s="85">
        <f t="shared" si="27"/>
        <v>0</v>
      </c>
      <c r="AI36" s="63">
        <f t="shared" si="28"/>
        <v>0</v>
      </c>
      <c r="AJ36" s="53">
        <f t="shared" si="29"/>
        <v>0</v>
      </c>
      <c r="AK36" s="54" t="str">
        <f t="shared" si="30"/>
        <v/>
      </c>
      <c r="AL36" s="85">
        <f t="shared" si="31"/>
        <v>0</v>
      </c>
      <c r="AM36" s="63">
        <f t="shared" si="32"/>
        <v>0</v>
      </c>
      <c r="AN36" s="53">
        <f t="shared" si="33"/>
        <v>0</v>
      </c>
      <c r="AO36" s="54" t="str">
        <f t="shared" si="34"/>
        <v/>
      </c>
      <c r="AP36" s="85">
        <f t="shared" si="35"/>
        <v>0</v>
      </c>
      <c r="AQ36" s="63">
        <f t="shared" si="36"/>
        <v>0</v>
      </c>
      <c r="AR36" s="53">
        <f t="shared" si="37"/>
        <v>0</v>
      </c>
      <c r="AS36" s="54" t="str">
        <f t="shared" si="38"/>
        <v/>
      </c>
      <c r="AT36" s="85">
        <f t="shared" si="39"/>
        <v>0</v>
      </c>
      <c r="AU36" s="63">
        <f t="shared" si="40"/>
        <v>0</v>
      </c>
      <c r="AV36" s="53">
        <f t="shared" si="41"/>
        <v>0</v>
      </c>
      <c r="AW36" s="54" t="str">
        <f t="shared" si="42"/>
        <v/>
      </c>
      <c r="AX36" s="85">
        <f t="shared" si="43"/>
        <v>0</v>
      </c>
      <c r="AY36" s="63">
        <f t="shared" si="44"/>
        <v>0</v>
      </c>
      <c r="AZ36" s="53">
        <f t="shared" si="45"/>
        <v>0</v>
      </c>
      <c r="BA36" s="54" t="str">
        <f t="shared" si="46"/>
        <v/>
      </c>
      <c r="BB36" s="85">
        <f t="shared" si="47"/>
        <v>0</v>
      </c>
      <c r="BC36" s="63">
        <f t="shared" si="48"/>
        <v>0</v>
      </c>
      <c r="BD36" s="53">
        <f t="shared" si="49"/>
        <v>0</v>
      </c>
      <c r="BE36" s="54" t="str">
        <f t="shared" si="50"/>
        <v/>
      </c>
      <c r="BF36" s="85">
        <f t="shared" si="51"/>
        <v>0</v>
      </c>
      <c r="BG36" s="63">
        <f t="shared" si="52"/>
        <v>0</v>
      </c>
      <c r="BH36" s="53">
        <f t="shared" si="53"/>
        <v>0</v>
      </c>
      <c r="BI36" s="54" t="str">
        <f t="shared" si="54"/>
        <v/>
      </c>
      <c r="BJ36" s="85">
        <f t="shared" si="55"/>
        <v>0</v>
      </c>
      <c r="BK36" s="63">
        <f t="shared" si="56"/>
        <v>0</v>
      </c>
      <c r="BL36" s="53">
        <f t="shared" si="57"/>
        <v>0</v>
      </c>
      <c r="BM36" s="54" t="str">
        <f t="shared" si="58"/>
        <v/>
      </c>
      <c r="BN36" s="85">
        <f t="shared" si="59"/>
        <v>0</v>
      </c>
      <c r="BO36" s="63">
        <f t="shared" si="60"/>
        <v>0</v>
      </c>
      <c r="BP36" s="53">
        <f t="shared" si="61"/>
        <v>0</v>
      </c>
      <c r="BQ36" s="54" t="str">
        <f t="shared" si="62"/>
        <v/>
      </c>
      <c r="BR36" s="85">
        <f t="shared" si="63"/>
        <v>0</v>
      </c>
      <c r="BS36" s="60">
        <f t="shared" si="71"/>
        <v>0</v>
      </c>
      <c r="BT36" s="59">
        <f t="shared" si="72"/>
        <v>0</v>
      </c>
      <c r="BU36" s="57"/>
      <c r="BV36" s="44"/>
      <c r="BY36" s="253"/>
      <c r="BZ36" s="272"/>
      <c r="CA36" s="272"/>
      <c r="CB36" s="273"/>
      <c r="CC36" s="276"/>
      <c r="CD36" s="44"/>
      <c r="CE36" s="275">
        <f t="shared" si="67"/>
        <v>0</v>
      </c>
      <c r="CF36" s="270">
        <f t="shared" si="69"/>
        <v>0</v>
      </c>
      <c r="CG36" s="270">
        <f t="shared" si="69"/>
        <v>0</v>
      </c>
      <c r="CH36" s="270">
        <f t="shared" si="68"/>
        <v>0</v>
      </c>
      <c r="CI36" s="44"/>
    </row>
    <row r="37" spans="1:87" ht="16.5" hidden="1" customHeight="1">
      <c r="A37" s="23">
        <f t="shared" si="15"/>
        <v>33</v>
      </c>
      <c r="B37" s="143"/>
      <c r="C37" s="169"/>
      <c r="D37" s="170"/>
      <c r="E37" s="156" t="str">
        <f t="shared" si="3"/>
        <v/>
      </c>
      <c r="F37" s="30" t="str">
        <f t="shared" si="4"/>
        <v/>
      </c>
      <c r="G37" s="31" t="str">
        <f t="shared" si="5"/>
        <v/>
      </c>
      <c r="H37" s="147" t="str">
        <f t="shared" si="6"/>
        <v/>
      </c>
      <c r="I37" s="150"/>
      <c r="J37" s="151"/>
      <c r="K37" s="33" t="str">
        <f t="shared" si="7"/>
        <v/>
      </c>
      <c r="L37" s="33">
        <f t="shared" si="70"/>
        <v>0</v>
      </c>
      <c r="M37" s="35" t="str">
        <f t="shared" si="8"/>
        <v/>
      </c>
      <c r="N37" s="108"/>
      <c r="O37" s="178"/>
      <c r="P37" s="179"/>
      <c r="Q37" s="106" t="s">
        <v>160</v>
      </c>
      <c r="R37" s="107" t="s">
        <v>160</v>
      </c>
      <c r="S37" s="43"/>
      <c r="T37" s="122" t="s">
        <v>160</v>
      </c>
      <c r="U37" s="122" t="s">
        <v>160</v>
      </c>
      <c r="V37" s="123" t="s">
        <v>160</v>
      </c>
      <c r="W37" s="63">
        <f t="shared" si="16"/>
        <v>0</v>
      </c>
      <c r="X37" s="53">
        <f t="shared" si="17"/>
        <v>0</v>
      </c>
      <c r="Y37" s="54" t="str">
        <f t="shared" si="18"/>
        <v/>
      </c>
      <c r="Z37" s="85">
        <f t="shared" si="19"/>
        <v>0</v>
      </c>
      <c r="AA37" s="63">
        <f t="shared" si="20"/>
        <v>0</v>
      </c>
      <c r="AB37" s="53">
        <f t="shared" si="21"/>
        <v>0</v>
      </c>
      <c r="AC37" s="54" t="str">
        <f t="shared" si="22"/>
        <v/>
      </c>
      <c r="AD37" s="85">
        <f t="shared" si="23"/>
        <v>0</v>
      </c>
      <c r="AE37" s="63">
        <f t="shared" si="24"/>
        <v>0</v>
      </c>
      <c r="AF37" s="53">
        <f t="shared" si="25"/>
        <v>0</v>
      </c>
      <c r="AG37" s="54" t="str">
        <f t="shared" si="26"/>
        <v/>
      </c>
      <c r="AH37" s="85">
        <f t="shared" si="27"/>
        <v>0</v>
      </c>
      <c r="AI37" s="63">
        <f t="shared" si="28"/>
        <v>0</v>
      </c>
      <c r="AJ37" s="53">
        <f t="shared" si="29"/>
        <v>0</v>
      </c>
      <c r="AK37" s="54" t="str">
        <f t="shared" si="30"/>
        <v/>
      </c>
      <c r="AL37" s="85">
        <f t="shared" si="31"/>
        <v>0</v>
      </c>
      <c r="AM37" s="63">
        <f t="shared" si="32"/>
        <v>0</v>
      </c>
      <c r="AN37" s="53">
        <f t="shared" si="33"/>
        <v>0</v>
      </c>
      <c r="AO37" s="54" t="str">
        <f t="shared" si="34"/>
        <v/>
      </c>
      <c r="AP37" s="85">
        <f t="shared" si="35"/>
        <v>0</v>
      </c>
      <c r="AQ37" s="63">
        <f t="shared" si="36"/>
        <v>0</v>
      </c>
      <c r="AR37" s="53">
        <f t="shared" si="37"/>
        <v>0</v>
      </c>
      <c r="AS37" s="54" t="str">
        <f t="shared" si="38"/>
        <v/>
      </c>
      <c r="AT37" s="85">
        <f t="shared" si="39"/>
        <v>0</v>
      </c>
      <c r="AU37" s="63">
        <f t="shared" si="40"/>
        <v>0</v>
      </c>
      <c r="AV37" s="53">
        <f t="shared" si="41"/>
        <v>0</v>
      </c>
      <c r="AW37" s="54" t="str">
        <f t="shared" si="42"/>
        <v/>
      </c>
      <c r="AX37" s="85">
        <f t="shared" si="43"/>
        <v>0</v>
      </c>
      <c r="AY37" s="63">
        <f t="shared" si="44"/>
        <v>0</v>
      </c>
      <c r="AZ37" s="53">
        <f t="shared" si="45"/>
        <v>0</v>
      </c>
      <c r="BA37" s="54" t="str">
        <f t="shared" si="46"/>
        <v/>
      </c>
      <c r="BB37" s="85">
        <f t="shared" si="47"/>
        <v>0</v>
      </c>
      <c r="BC37" s="63">
        <f t="shared" si="48"/>
        <v>0</v>
      </c>
      <c r="BD37" s="53">
        <f t="shared" si="49"/>
        <v>0</v>
      </c>
      <c r="BE37" s="54" t="str">
        <f t="shared" si="50"/>
        <v/>
      </c>
      <c r="BF37" s="85">
        <f t="shared" si="51"/>
        <v>0</v>
      </c>
      <c r="BG37" s="63">
        <f t="shared" si="52"/>
        <v>0</v>
      </c>
      <c r="BH37" s="53">
        <f t="shared" si="53"/>
        <v>0</v>
      </c>
      <c r="BI37" s="54" t="str">
        <f t="shared" si="54"/>
        <v/>
      </c>
      <c r="BJ37" s="85">
        <f t="shared" si="55"/>
        <v>0</v>
      </c>
      <c r="BK37" s="63">
        <f t="shared" si="56"/>
        <v>0</v>
      </c>
      <c r="BL37" s="53">
        <f t="shared" si="57"/>
        <v>0</v>
      </c>
      <c r="BM37" s="54" t="str">
        <f t="shared" si="58"/>
        <v/>
      </c>
      <c r="BN37" s="85">
        <f t="shared" si="59"/>
        <v>0</v>
      </c>
      <c r="BO37" s="63">
        <f t="shared" si="60"/>
        <v>0</v>
      </c>
      <c r="BP37" s="53">
        <f t="shared" si="61"/>
        <v>0</v>
      </c>
      <c r="BQ37" s="54" t="str">
        <f t="shared" si="62"/>
        <v/>
      </c>
      <c r="BR37" s="85">
        <f t="shared" si="63"/>
        <v>0</v>
      </c>
      <c r="BS37" s="60">
        <f t="shared" si="71"/>
        <v>0</v>
      </c>
      <c r="BT37" s="59">
        <f t="shared" si="72"/>
        <v>0</v>
      </c>
      <c r="BU37" s="57"/>
      <c r="BV37" s="44"/>
      <c r="BY37" s="253"/>
      <c r="BZ37" s="272"/>
      <c r="CA37" s="272"/>
      <c r="CB37" s="273"/>
      <c r="CC37" s="276"/>
      <c r="CD37" s="44"/>
      <c r="CE37" s="275">
        <f t="shared" si="67"/>
        <v>0</v>
      </c>
      <c r="CF37" s="270">
        <f t="shared" si="69"/>
        <v>0</v>
      </c>
      <c r="CG37" s="270">
        <f t="shared" si="69"/>
        <v>0</v>
      </c>
      <c r="CH37" s="270">
        <f t="shared" si="68"/>
        <v>0</v>
      </c>
      <c r="CI37" s="44"/>
    </row>
    <row r="38" spans="1:87" ht="16.5" hidden="1" customHeight="1">
      <c r="A38" s="23">
        <f t="shared" si="15"/>
        <v>34</v>
      </c>
      <c r="B38" s="143"/>
      <c r="C38" s="171"/>
      <c r="D38" s="170"/>
      <c r="E38" s="156" t="str">
        <f t="shared" si="3"/>
        <v/>
      </c>
      <c r="F38" s="30" t="str">
        <f t="shared" si="4"/>
        <v/>
      </c>
      <c r="G38" s="31" t="str">
        <f t="shared" si="5"/>
        <v/>
      </c>
      <c r="H38" s="147" t="str">
        <f t="shared" si="6"/>
        <v/>
      </c>
      <c r="I38" s="152"/>
      <c r="J38" s="153"/>
      <c r="K38" s="33" t="str">
        <f t="shared" si="7"/>
        <v/>
      </c>
      <c r="L38" s="33">
        <f t="shared" si="70"/>
        <v>0</v>
      </c>
      <c r="M38" s="35" t="str">
        <f t="shared" si="8"/>
        <v/>
      </c>
      <c r="N38" s="108"/>
      <c r="O38" s="178"/>
      <c r="P38" s="179"/>
      <c r="Q38" s="106" t="s">
        <v>160</v>
      </c>
      <c r="R38" s="107" t="s">
        <v>160</v>
      </c>
      <c r="S38" s="43"/>
      <c r="T38" s="122" t="s">
        <v>160</v>
      </c>
      <c r="U38" s="122" t="s">
        <v>160</v>
      </c>
      <c r="V38" s="123" t="s">
        <v>160</v>
      </c>
      <c r="W38" s="63">
        <f t="shared" si="16"/>
        <v>0</v>
      </c>
      <c r="X38" s="53">
        <f t="shared" si="17"/>
        <v>0</v>
      </c>
      <c r="Y38" s="54" t="str">
        <f t="shared" si="18"/>
        <v/>
      </c>
      <c r="Z38" s="85">
        <f t="shared" si="19"/>
        <v>0</v>
      </c>
      <c r="AA38" s="63">
        <f t="shared" si="20"/>
        <v>0</v>
      </c>
      <c r="AB38" s="53">
        <f t="shared" si="21"/>
        <v>0</v>
      </c>
      <c r="AC38" s="54" t="str">
        <f t="shared" si="22"/>
        <v/>
      </c>
      <c r="AD38" s="85">
        <f t="shared" si="23"/>
        <v>0</v>
      </c>
      <c r="AE38" s="63">
        <f t="shared" si="24"/>
        <v>0</v>
      </c>
      <c r="AF38" s="53">
        <f t="shared" si="25"/>
        <v>0</v>
      </c>
      <c r="AG38" s="54" t="str">
        <f t="shared" si="26"/>
        <v/>
      </c>
      <c r="AH38" s="85">
        <f t="shared" si="27"/>
        <v>0</v>
      </c>
      <c r="AI38" s="63">
        <f t="shared" si="28"/>
        <v>0</v>
      </c>
      <c r="AJ38" s="53">
        <f t="shared" si="29"/>
        <v>0</v>
      </c>
      <c r="AK38" s="54" t="str">
        <f t="shared" si="30"/>
        <v/>
      </c>
      <c r="AL38" s="85">
        <f t="shared" si="31"/>
        <v>0</v>
      </c>
      <c r="AM38" s="63">
        <f t="shared" si="32"/>
        <v>0</v>
      </c>
      <c r="AN38" s="53">
        <f t="shared" si="33"/>
        <v>0</v>
      </c>
      <c r="AO38" s="54" t="str">
        <f t="shared" si="34"/>
        <v/>
      </c>
      <c r="AP38" s="85">
        <f t="shared" si="35"/>
        <v>0</v>
      </c>
      <c r="AQ38" s="63">
        <f t="shared" si="36"/>
        <v>0</v>
      </c>
      <c r="AR38" s="53">
        <f t="shared" si="37"/>
        <v>0</v>
      </c>
      <c r="AS38" s="54" t="str">
        <f t="shared" si="38"/>
        <v/>
      </c>
      <c r="AT38" s="85">
        <f t="shared" si="39"/>
        <v>0</v>
      </c>
      <c r="AU38" s="63">
        <f t="shared" si="40"/>
        <v>0</v>
      </c>
      <c r="AV38" s="53">
        <f t="shared" si="41"/>
        <v>0</v>
      </c>
      <c r="AW38" s="54" t="str">
        <f t="shared" si="42"/>
        <v/>
      </c>
      <c r="AX38" s="85">
        <f t="shared" si="43"/>
        <v>0</v>
      </c>
      <c r="AY38" s="63">
        <f t="shared" si="44"/>
        <v>0</v>
      </c>
      <c r="AZ38" s="53">
        <f t="shared" si="45"/>
        <v>0</v>
      </c>
      <c r="BA38" s="54" t="str">
        <f t="shared" si="46"/>
        <v/>
      </c>
      <c r="BB38" s="85">
        <f t="shared" si="47"/>
        <v>0</v>
      </c>
      <c r="BC38" s="63">
        <f t="shared" si="48"/>
        <v>0</v>
      </c>
      <c r="BD38" s="53">
        <f t="shared" si="49"/>
        <v>0</v>
      </c>
      <c r="BE38" s="54" t="str">
        <f t="shared" si="50"/>
        <v/>
      </c>
      <c r="BF38" s="85">
        <f t="shared" si="51"/>
        <v>0</v>
      </c>
      <c r="BG38" s="63">
        <f t="shared" si="52"/>
        <v>0</v>
      </c>
      <c r="BH38" s="53">
        <f t="shared" si="53"/>
        <v>0</v>
      </c>
      <c r="BI38" s="54" t="str">
        <f t="shared" si="54"/>
        <v/>
      </c>
      <c r="BJ38" s="85">
        <f t="shared" si="55"/>
        <v>0</v>
      </c>
      <c r="BK38" s="63">
        <f t="shared" si="56"/>
        <v>0</v>
      </c>
      <c r="BL38" s="53">
        <f t="shared" si="57"/>
        <v>0</v>
      </c>
      <c r="BM38" s="54" t="str">
        <f t="shared" si="58"/>
        <v/>
      </c>
      <c r="BN38" s="85">
        <f t="shared" si="59"/>
        <v>0</v>
      </c>
      <c r="BO38" s="63">
        <f t="shared" si="60"/>
        <v>0</v>
      </c>
      <c r="BP38" s="53">
        <f t="shared" si="61"/>
        <v>0</v>
      </c>
      <c r="BQ38" s="54" t="str">
        <f t="shared" si="62"/>
        <v/>
      </c>
      <c r="BR38" s="85">
        <f t="shared" si="63"/>
        <v>0</v>
      </c>
      <c r="BS38" s="60">
        <f t="shared" si="71"/>
        <v>0</v>
      </c>
      <c r="BT38" s="59">
        <f t="shared" si="72"/>
        <v>0</v>
      </c>
      <c r="BU38" s="57"/>
      <c r="BV38" s="44"/>
      <c r="BY38" s="253"/>
      <c r="BZ38" s="272"/>
      <c r="CA38" s="272"/>
      <c r="CB38" s="273"/>
      <c r="CC38" s="276"/>
      <c r="CD38" s="44"/>
      <c r="CE38" s="275">
        <f t="shared" si="67"/>
        <v>0</v>
      </c>
      <c r="CF38" s="270">
        <f t="shared" si="69"/>
        <v>0</v>
      </c>
      <c r="CG38" s="270">
        <f t="shared" si="69"/>
        <v>0</v>
      </c>
      <c r="CH38" s="270">
        <f t="shared" si="68"/>
        <v>0</v>
      </c>
      <c r="CI38" s="44"/>
    </row>
    <row r="39" spans="1:87" ht="16.5" hidden="1" customHeight="1">
      <c r="A39" s="23">
        <f t="shared" si="15"/>
        <v>35</v>
      </c>
      <c r="B39" s="143"/>
      <c r="C39" s="169"/>
      <c r="D39" s="170"/>
      <c r="E39" s="156" t="str">
        <f t="shared" si="3"/>
        <v/>
      </c>
      <c r="F39" s="30" t="str">
        <f t="shared" si="4"/>
        <v/>
      </c>
      <c r="G39" s="31" t="str">
        <f t="shared" si="5"/>
        <v/>
      </c>
      <c r="H39" s="147" t="str">
        <f t="shared" si="6"/>
        <v/>
      </c>
      <c r="I39" s="150"/>
      <c r="J39" s="151"/>
      <c r="K39" s="33" t="str">
        <f t="shared" si="7"/>
        <v/>
      </c>
      <c r="L39" s="33">
        <f t="shared" si="70"/>
        <v>0</v>
      </c>
      <c r="M39" s="35" t="str">
        <f t="shared" si="8"/>
        <v/>
      </c>
      <c r="N39" s="108"/>
      <c r="O39" s="178"/>
      <c r="P39" s="179"/>
      <c r="Q39" s="106" t="s">
        <v>160</v>
      </c>
      <c r="R39" s="107" t="s">
        <v>160</v>
      </c>
      <c r="S39" s="43"/>
      <c r="T39" s="122" t="s">
        <v>160</v>
      </c>
      <c r="U39" s="122" t="s">
        <v>160</v>
      </c>
      <c r="V39" s="123" t="s">
        <v>160</v>
      </c>
      <c r="W39" s="63">
        <f t="shared" si="16"/>
        <v>0</v>
      </c>
      <c r="X39" s="53">
        <f t="shared" si="17"/>
        <v>0</v>
      </c>
      <c r="Y39" s="54" t="str">
        <f t="shared" si="18"/>
        <v/>
      </c>
      <c r="Z39" s="85">
        <f t="shared" si="19"/>
        <v>0</v>
      </c>
      <c r="AA39" s="63">
        <f t="shared" si="20"/>
        <v>0</v>
      </c>
      <c r="AB39" s="53">
        <f t="shared" si="21"/>
        <v>0</v>
      </c>
      <c r="AC39" s="54" t="str">
        <f t="shared" si="22"/>
        <v/>
      </c>
      <c r="AD39" s="85">
        <f t="shared" si="23"/>
        <v>0</v>
      </c>
      <c r="AE39" s="63">
        <f t="shared" si="24"/>
        <v>0</v>
      </c>
      <c r="AF39" s="53">
        <f t="shared" si="25"/>
        <v>0</v>
      </c>
      <c r="AG39" s="54" t="str">
        <f t="shared" si="26"/>
        <v/>
      </c>
      <c r="AH39" s="85">
        <f t="shared" si="27"/>
        <v>0</v>
      </c>
      <c r="AI39" s="63">
        <f t="shared" si="28"/>
        <v>0</v>
      </c>
      <c r="AJ39" s="53">
        <f t="shared" si="29"/>
        <v>0</v>
      </c>
      <c r="AK39" s="54" t="str">
        <f t="shared" si="30"/>
        <v/>
      </c>
      <c r="AL39" s="85">
        <f t="shared" si="31"/>
        <v>0</v>
      </c>
      <c r="AM39" s="63">
        <f t="shared" si="32"/>
        <v>0</v>
      </c>
      <c r="AN39" s="53">
        <f t="shared" si="33"/>
        <v>0</v>
      </c>
      <c r="AO39" s="54" t="str">
        <f t="shared" si="34"/>
        <v/>
      </c>
      <c r="AP39" s="85">
        <f t="shared" si="35"/>
        <v>0</v>
      </c>
      <c r="AQ39" s="63">
        <f t="shared" si="36"/>
        <v>0</v>
      </c>
      <c r="AR39" s="53">
        <f t="shared" si="37"/>
        <v>0</v>
      </c>
      <c r="AS39" s="54" t="str">
        <f t="shared" si="38"/>
        <v/>
      </c>
      <c r="AT39" s="85">
        <f t="shared" si="39"/>
        <v>0</v>
      </c>
      <c r="AU39" s="63">
        <f t="shared" si="40"/>
        <v>0</v>
      </c>
      <c r="AV39" s="53">
        <f t="shared" si="41"/>
        <v>0</v>
      </c>
      <c r="AW39" s="54" t="str">
        <f t="shared" si="42"/>
        <v/>
      </c>
      <c r="AX39" s="85">
        <f t="shared" si="43"/>
        <v>0</v>
      </c>
      <c r="AY39" s="63">
        <f t="shared" si="44"/>
        <v>0</v>
      </c>
      <c r="AZ39" s="53">
        <f t="shared" si="45"/>
        <v>0</v>
      </c>
      <c r="BA39" s="54" t="str">
        <f t="shared" si="46"/>
        <v/>
      </c>
      <c r="BB39" s="85">
        <f t="shared" si="47"/>
        <v>0</v>
      </c>
      <c r="BC39" s="63">
        <f t="shared" si="48"/>
        <v>0</v>
      </c>
      <c r="BD39" s="53">
        <f t="shared" si="49"/>
        <v>0</v>
      </c>
      <c r="BE39" s="54" t="str">
        <f t="shared" si="50"/>
        <v/>
      </c>
      <c r="BF39" s="85">
        <f t="shared" si="51"/>
        <v>0</v>
      </c>
      <c r="BG39" s="63">
        <f t="shared" si="52"/>
        <v>0</v>
      </c>
      <c r="BH39" s="53">
        <f t="shared" si="53"/>
        <v>0</v>
      </c>
      <c r="BI39" s="54" t="str">
        <f t="shared" si="54"/>
        <v/>
      </c>
      <c r="BJ39" s="85">
        <f t="shared" si="55"/>
        <v>0</v>
      </c>
      <c r="BK39" s="63">
        <f t="shared" si="56"/>
        <v>0</v>
      </c>
      <c r="BL39" s="53">
        <f t="shared" si="57"/>
        <v>0</v>
      </c>
      <c r="BM39" s="54" t="str">
        <f t="shared" si="58"/>
        <v/>
      </c>
      <c r="BN39" s="85">
        <f t="shared" si="59"/>
        <v>0</v>
      </c>
      <c r="BO39" s="63">
        <f t="shared" si="60"/>
        <v>0</v>
      </c>
      <c r="BP39" s="53">
        <f t="shared" si="61"/>
        <v>0</v>
      </c>
      <c r="BQ39" s="54" t="str">
        <f t="shared" si="62"/>
        <v/>
      </c>
      <c r="BR39" s="85">
        <f t="shared" si="63"/>
        <v>0</v>
      </c>
      <c r="BS39" s="60">
        <f t="shared" si="71"/>
        <v>0</v>
      </c>
      <c r="BT39" s="59">
        <f t="shared" si="72"/>
        <v>0</v>
      </c>
      <c r="BU39" s="57"/>
      <c r="BV39" s="44"/>
      <c r="BY39" s="253"/>
      <c r="BZ39" s="272"/>
      <c r="CA39" s="272"/>
      <c r="CB39" s="273"/>
      <c r="CC39" s="276"/>
      <c r="CD39" s="44"/>
      <c r="CE39" s="275">
        <f t="shared" si="67"/>
        <v>0</v>
      </c>
      <c r="CF39" s="270">
        <f t="shared" si="69"/>
        <v>0</v>
      </c>
      <c r="CG39" s="270">
        <f t="shared" si="69"/>
        <v>0</v>
      </c>
      <c r="CH39" s="270">
        <f t="shared" si="68"/>
        <v>0</v>
      </c>
      <c r="CI39" s="44"/>
    </row>
    <row r="40" spans="1:87" ht="16.5" hidden="1" customHeight="1" thickBot="1">
      <c r="A40" s="23">
        <f t="shared" si="15"/>
        <v>36</v>
      </c>
      <c r="B40" s="143"/>
      <c r="C40" s="169"/>
      <c r="D40" s="170"/>
      <c r="E40" s="156" t="str">
        <f t="shared" si="3"/>
        <v/>
      </c>
      <c r="F40" s="30" t="str">
        <f t="shared" si="4"/>
        <v/>
      </c>
      <c r="G40" s="31" t="str">
        <f t="shared" si="5"/>
        <v/>
      </c>
      <c r="H40" s="147" t="str">
        <f t="shared" si="6"/>
        <v/>
      </c>
      <c r="I40" s="150"/>
      <c r="J40" s="151"/>
      <c r="K40" s="33" t="str">
        <f t="shared" si="7"/>
        <v/>
      </c>
      <c r="L40" s="33">
        <f t="shared" si="70"/>
        <v>0</v>
      </c>
      <c r="M40" s="35" t="str">
        <f t="shared" si="8"/>
        <v/>
      </c>
      <c r="N40" s="108"/>
      <c r="O40" s="180"/>
      <c r="P40" s="181"/>
      <c r="Q40" s="106" t="s">
        <v>160</v>
      </c>
      <c r="R40" s="107" t="s">
        <v>160</v>
      </c>
      <c r="S40" s="43"/>
      <c r="T40" s="122" t="s">
        <v>160</v>
      </c>
      <c r="U40" s="122" t="s">
        <v>160</v>
      </c>
      <c r="V40" s="123" t="s">
        <v>160</v>
      </c>
      <c r="W40" s="63">
        <f t="shared" si="16"/>
        <v>0</v>
      </c>
      <c r="X40" s="53">
        <f t="shared" si="17"/>
        <v>0</v>
      </c>
      <c r="Y40" s="54" t="str">
        <f t="shared" si="18"/>
        <v/>
      </c>
      <c r="Z40" s="85">
        <f t="shared" si="19"/>
        <v>0</v>
      </c>
      <c r="AA40" s="63">
        <f t="shared" si="20"/>
        <v>0</v>
      </c>
      <c r="AB40" s="53">
        <f t="shared" si="21"/>
        <v>0</v>
      </c>
      <c r="AC40" s="54" t="str">
        <f t="shared" si="22"/>
        <v/>
      </c>
      <c r="AD40" s="85">
        <f t="shared" si="23"/>
        <v>0</v>
      </c>
      <c r="AE40" s="63">
        <f t="shared" si="24"/>
        <v>0</v>
      </c>
      <c r="AF40" s="53">
        <f t="shared" si="25"/>
        <v>0</v>
      </c>
      <c r="AG40" s="54" t="str">
        <f t="shared" si="26"/>
        <v/>
      </c>
      <c r="AH40" s="85">
        <f t="shared" si="27"/>
        <v>0</v>
      </c>
      <c r="AI40" s="63">
        <f t="shared" si="28"/>
        <v>0</v>
      </c>
      <c r="AJ40" s="53">
        <f t="shared" si="29"/>
        <v>0</v>
      </c>
      <c r="AK40" s="54" t="str">
        <f t="shared" si="30"/>
        <v/>
      </c>
      <c r="AL40" s="85">
        <f t="shared" si="31"/>
        <v>0</v>
      </c>
      <c r="AM40" s="63">
        <f t="shared" si="32"/>
        <v>0</v>
      </c>
      <c r="AN40" s="53">
        <f t="shared" si="33"/>
        <v>0</v>
      </c>
      <c r="AO40" s="54" t="str">
        <f t="shared" si="34"/>
        <v/>
      </c>
      <c r="AP40" s="85">
        <f t="shared" si="35"/>
        <v>0</v>
      </c>
      <c r="AQ40" s="63">
        <f t="shared" si="36"/>
        <v>0</v>
      </c>
      <c r="AR40" s="53">
        <f t="shared" si="37"/>
        <v>0</v>
      </c>
      <c r="AS40" s="54" t="str">
        <f t="shared" si="38"/>
        <v/>
      </c>
      <c r="AT40" s="85">
        <f t="shared" si="39"/>
        <v>0</v>
      </c>
      <c r="AU40" s="63">
        <f t="shared" si="40"/>
        <v>0</v>
      </c>
      <c r="AV40" s="53">
        <f t="shared" si="41"/>
        <v>0</v>
      </c>
      <c r="AW40" s="54" t="str">
        <f t="shared" si="42"/>
        <v/>
      </c>
      <c r="AX40" s="85">
        <f t="shared" si="43"/>
        <v>0</v>
      </c>
      <c r="AY40" s="63">
        <f t="shared" si="44"/>
        <v>0</v>
      </c>
      <c r="AZ40" s="53">
        <f t="shared" si="45"/>
        <v>0</v>
      </c>
      <c r="BA40" s="54" t="str">
        <f t="shared" si="46"/>
        <v/>
      </c>
      <c r="BB40" s="85">
        <f t="shared" si="47"/>
        <v>0</v>
      </c>
      <c r="BC40" s="63">
        <f t="shared" si="48"/>
        <v>0</v>
      </c>
      <c r="BD40" s="53">
        <f t="shared" si="49"/>
        <v>0</v>
      </c>
      <c r="BE40" s="54" t="str">
        <f t="shared" si="50"/>
        <v/>
      </c>
      <c r="BF40" s="85">
        <f t="shared" si="51"/>
        <v>0</v>
      </c>
      <c r="BG40" s="63">
        <f t="shared" si="52"/>
        <v>0</v>
      </c>
      <c r="BH40" s="53">
        <f t="shared" si="53"/>
        <v>0</v>
      </c>
      <c r="BI40" s="54" t="str">
        <f t="shared" si="54"/>
        <v/>
      </c>
      <c r="BJ40" s="85">
        <f t="shared" si="55"/>
        <v>0</v>
      </c>
      <c r="BK40" s="63">
        <f t="shared" si="56"/>
        <v>0</v>
      </c>
      <c r="BL40" s="53">
        <f t="shared" si="57"/>
        <v>0</v>
      </c>
      <c r="BM40" s="54" t="str">
        <f t="shared" si="58"/>
        <v/>
      </c>
      <c r="BN40" s="85">
        <f t="shared" si="59"/>
        <v>0</v>
      </c>
      <c r="BO40" s="63">
        <f t="shared" si="60"/>
        <v>0</v>
      </c>
      <c r="BP40" s="53">
        <f t="shared" si="61"/>
        <v>0</v>
      </c>
      <c r="BQ40" s="54" t="str">
        <f t="shared" si="62"/>
        <v/>
      </c>
      <c r="BR40" s="85">
        <f t="shared" si="63"/>
        <v>0</v>
      </c>
      <c r="BS40" s="60">
        <f t="shared" si="71"/>
        <v>0</v>
      </c>
      <c r="BT40" s="59">
        <f t="shared" si="72"/>
        <v>0</v>
      </c>
      <c r="BU40" s="57"/>
      <c r="BV40" s="44"/>
      <c r="BY40" s="253"/>
      <c r="BZ40" s="272"/>
      <c r="CA40" s="272"/>
      <c r="CB40" s="273"/>
      <c r="CC40" s="276"/>
      <c r="CD40" s="44"/>
      <c r="CE40" s="275">
        <f t="shared" si="67"/>
        <v>0</v>
      </c>
      <c r="CF40" s="270">
        <f t="shared" si="69"/>
        <v>0</v>
      </c>
      <c r="CG40" s="270">
        <f t="shared" si="69"/>
        <v>0</v>
      </c>
      <c r="CH40" s="270">
        <f t="shared" si="68"/>
        <v>0</v>
      </c>
      <c r="CI40" s="44"/>
    </row>
    <row r="41" spans="1:87" ht="16.5" hidden="1" customHeight="1">
      <c r="A41" s="23">
        <f t="shared" si="15"/>
        <v>37</v>
      </c>
      <c r="B41" s="143"/>
      <c r="C41" s="169"/>
      <c r="D41" s="170"/>
      <c r="E41" s="156" t="str">
        <f t="shared" si="3"/>
        <v/>
      </c>
      <c r="F41" s="30" t="str">
        <f t="shared" si="4"/>
        <v/>
      </c>
      <c r="G41" s="31" t="str">
        <f t="shared" si="5"/>
        <v/>
      </c>
      <c r="H41" s="147" t="str">
        <f t="shared" si="6"/>
        <v/>
      </c>
      <c r="I41" s="150"/>
      <c r="J41" s="151"/>
      <c r="K41" s="33" t="str">
        <f t="shared" si="7"/>
        <v/>
      </c>
      <c r="L41" s="33">
        <f t="shared" si="70"/>
        <v>0</v>
      </c>
      <c r="M41" s="35" t="str">
        <f t="shared" si="8"/>
        <v/>
      </c>
      <c r="N41" s="108"/>
      <c r="O41" s="178"/>
      <c r="P41" s="179"/>
      <c r="Q41" s="106" t="s">
        <v>160</v>
      </c>
      <c r="R41" s="107" t="s">
        <v>160</v>
      </c>
      <c r="S41" s="43"/>
      <c r="T41" s="122" t="s">
        <v>160</v>
      </c>
      <c r="U41" s="122" t="s">
        <v>160</v>
      </c>
      <c r="V41" s="123" t="s">
        <v>160</v>
      </c>
      <c r="W41" s="63">
        <f t="shared" si="16"/>
        <v>0</v>
      </c>
      <c r="X41" s="53">
        <f t="shared" si="17"/>
        <v>0</v>
      </c>
      <c r="Y41" s="54" t="str">
        <f t="shared" si="18"/>
        <v/>
      </c>
      <c r="Z41" s="85">
        <f t="shared" si="19"/>
        <v>0</v>
      </c>
      <c r="AA41" s="63">
        <f t="shared" si="20"/>
        <v>0</v>
      </c>
      <c r="AB41" s="53">
        <f t="shared" si="21"/>
        <v>0</v>
      </c>
      <c r="AC41" s="54" t="str">
        <f t="shared" si="22"/>
        <v/>
      </c>
      <c r="AD41" s="85">
        <f t="shared" si="23"/>
        <v>0</v>
      </c>
      <c r="AE41" s="63">
        <f t="shared" si="24"/>
        <v>0</v>
      </c>
      <c r="AF41" s="53">
        <f t="shared" si="25"/>
        <v>0</v>
      </c>
      <c r="AG41" s="54" t="str">
        <f t="shared" si="26"/>
        <v/>
      </c>
      <c r="AH41" s="85">
        <f t="shared" si="27"/>
        <v>0</v>
      </c>
      <c r="AI41" s="63">
        <f t="shared" si="28"/>
        <v>0</v>
      </c>
      <c r="AJ41" s="53">
        <f t="shared" si="29"/>
        <v>0</v>
      </c>
      <c r="AK41" s="54" t="str">
        <f t="shared" si="30"/>
        <v/>
      </c>
      <c r="AL41" s="85">
        <f t="shared" si="31"/>
        <v>0</v>
      </c>
      <c r="AM41" s="63">
        <f t="shared" si="32"/>
        <v>0</v>
      </c>
      <c r="AN41" s="53">
        <f t="shared" si="33"/>
        <v>0</v>
      </c>
      <c r="AO41" s="54" t="str">
        <f t="shared" si="34"/>
        <v/>
      </c>
      <c r="AP41" s="85">
        <f t="shared" si="35"/>
        <v>0</v>
      </c>
      <c r="AQ41" s="63">
        <f t="shared" si="36"/>
        <v>0</v>
      </c>
      <c r="AR41" s="53">
        <f t="shared" si="37"/>
        <v>0</v>
      </c>
      <c r="AS41" s="54" t="str">
        <f t="shared" si="38"/>
        <v/>
      </c>
      <c r="AT41" s="85">
        <f t="shared" si="39"/>
        <v>0</v>
      </c>
      <c r="AU41" s="63">
        <f t="shared" si="40"/>
        <v>0</v>
      </c>
      <c r="AV41" s="53">
        <f t="shared" si="41"/>
        <v>0</v>
      </c>
      <c r="AW41" s="54" t="str">
        <f t="shared" si="42"/>
        <v/>
      </c>
      <c r="AX41" s="85">
        <f t="shared" si="43"/>
        <v>0</v>
      </c>
      <c r="AY41" s="63">
        <f t="shared" si="44"/>
        <v>0</v>
      </c>
      <c r="AZ41" s="53">
        <f t="shared" si="45"/>
        <v>0</v>
      </c>
      <c r="BA41" s="54" t="str">
        <f t="shared" si="46"/>
        <v/>
      </c>
      <c r="BB41" s="85">
        <f t="shared" si="47"/>
        <v>0</v>
      </c>
      <c r="BC41" s="63">
        <f t="shared" si="48"/>
        <v>0</v>
      </c>
      <c r="BD41" s="53">
        <f t="shared" si="49"/>
        <v>0</v>
      </c>
      <c r="BE41" s="54" t="str">
        <f t="shared" si="50"/>
        <v/>
      </c>
      <c r="BF41" s="85">
        <f t="shared" si="51"/>
        <v>0</v>
      </c>
      <c r="BG41" s="63">
        <f t="shared" si="52"/>
        <v>0</v>
      </c>
      <c r="BH41" s="53">
        <f t="shared" si="53"/>
        <v>0</v>
      </c>
      <c r="BI41" s="54" t="str">
        <f t="shared" si="54"/>
        <v/>
      </c>
      <c r="BJ41" s="85">
        <f t="shared" si="55"/>
        <v>0</v>
      </c>
      <c r="BK41" s="63">
        <f t="shared" si="56"/>
        <v>0</v>
      </c>
      <c r="BL41" s="53">
        <f t="shared" si="57"/>
        <v>0</v>
      </c>
      <c r="BM41" s="54" t="str">
        <f t="shared" si="58"/>
        <v/>
      </c>
      <c r="BN41" s="85">
        <f t="shared" si="59"/>
        <v>0</v>
      </c>
      <c r="BO41" s="63">
        <f t="shared" si="60"/>
        <v>0</v>
      </c>
      <c r="BP41" s="53">
        <f t="shared" si="61"/>
        <v>0</v>
      </c>
      <c r="BQ41" s="54" t="str">
        <f t="shared" si="62"/>
        <v/>
      </c>
      <c r="BR41" s="85">
        <f t="shared" si="63"/>
        <v>0</v>
      </c>
      <c r="BS41" s="60">
        <f t="shared" si="71"/>
        <v>0</v>
      </c>
      <c r="BT41" s="59">
        <f t="shared" si="72"/>
        <v>0</v>
      </c>
      <c r="BU41" s="57"/>
      <c r="BV41" s="44"/>
      <c r="BY41" s="253"/>
      <c r="BZ41" s="272"/>
      <c r="CA41" s="272"/>
      <c r="CB41" s="273"/>
      <c r="CC41" s="276"/>
      <c r="CD41" s="44"/>
      <c r="CE41" s="275">
        <f t="shared" si="67"/>
        <v>0</v>
      </c>
      <c r="CF41" s="270">
        <f t="shared" si="69"/>
        <v>0</v>
      </c>
      <c r="CG41" s="270">
        <f t="shared" si="69"/>
        <v>0</v>
      </c>
      <c r="CH41" s="270">
        <f t="shared" si="68"/>
        <v>0</v>
      </c>
      <c r="CI41" s="44"/>
    </row>
    <row r="42" spans="1:87" ht="16.5" hidden="1" customHeight="1">
      <c r="A42" s="23">
        <f t="shared" si="15"/>
        <v>38</v>
      </c>
      <c r="B42" s="143"/>
      <c r="C42" s="169"/>
      <c r="D42" s="170"/>
      <c r="E42" s="156" t="str">
        <f t="shared" si="3"/>
        <v/>
      </c>
      <c r="F42" s="30" t="str">
        <f t="shared" si="4"/>
        <v/>
      </c>
      <c r="G42" s="31" t="str">
        <f t="shared" si="5"/>
        <v/>
      </c>
      <c r="H42" s="147" t="str">
        <f t="shared" si="6"/>
        <v/>
      </c>
      <c r="I42" s="150"/>
      <c r="J42" s="151"/>
      <c r="K42" s="33" t="str">
        <f t="shared" si="7"/>
        <v/>
      </c>
      <c r="L42" s="33">
        <f t="shared" si="70"/>
        <v>0</v>
      </c>
      <c r="M42" s="35" t="str">
        <f t="shared" si="8"/>
        <v/>
      </c>
      <c r="N42" s="108"/>
      <c r="O42" s="178"/>
      <c r="P42" s="179"/>
      <c r="Q42" s="106" t="s">
        <v>160</v>
      </c>
      <c r="R42" s="107" t="s">
        <v>160</v>
      </c>
      <c r="S42" s="43"/>
      <c r="T42" s="122" t="s">
        <v>160</v>
      </c>
      <c r="U42" s="122" t="s">
        <v>160</v>
      </c>
      <c r="V42" s="123" t="s">
        <v>160</v>
      </c>
      <c r="W42" s="63">
        <f t="shared" si="16"/>
        <v>0</v>
      </c>
      <c r="X42" s="53">
        <f t="shared" si="17"/>
        <v>0</v>
      </c>
      <c r="Y42" s="54" t="str">
        <f t="shared" si="18"/>
        <v/>
      </c>
      <c r="Z42" s="85">
        <f t="shared" si="19"/>
        <v>0</v>
      </c>
      <c r="AA42" s="63">
        <f t="shared" si="20"/>
        <v>0</v>
      </c>
      <c r="AB42" s="53">
        <f t="shared" si="21"/>
        <v>0</v>
      </c>
      <c r="AC42" s="54" t="str">
        <f t="shared" si="22"/>
        <v/>
      </c>
      <c r="AD42" s="85">
        <f t="shared" si="23"/>
        <v>0</v>
      </c>
      <c r="AE42" s="63">
        <f t="shared" si="24"/>
        <v>0</v>
      </c>
      <c r="AF42" s="53">
        <f t="shared" si="25"/>
        <v>0</v>
      </c>
      <c r="AG42" s="54" t="str">
        <f t="shared" si="26"/>
        <v/>
      </c>
      <c r="AH42" s="85">
        <f t="shared" si="27"/>
        <v>0</v>
      </c>
      <c r="AI42" s="63">
        <f t="shared" si="28"/>
        <v>0</v>
      </c>
      <c r="AJ42" s="53">
        <f t="shared" si="29"/>
        <v>0</v>
      </c>
      <c r="AK42" s="54" t="str">
        <f t="shared" si="30"/>
        <v/>
      </c>
      <c r="AL42" s="85">
        <f t="shared" si="31"/>
        <v>0</v>
      </c>
      <c r="AM42" s="63">
        <f t="shared" si="32"/>
        <v>0</v>
      </c>
      <c r="AN42" s="53">
        <f t="shared" si="33"/>
        <v>0</v>
      </c>
      <c r="AO42" s="54" t="str">
        <f t="shared" si="34"/>
        <v/>
      </c>
      <c r="AP42" s="85">
        <f t="shared" si="35"/>
        <v>0</v>
      </c>
      <c r="AQ42" s="63">
        <f t="shared" si="36"/>
        <v>0</v>
      </c>
      <c r="AR42" s="53">
        <f t="shared" si="37"/>
        <v>0</v>
      </c>
      <c r="AS42" s="54" t="str">
        <f t="shared" si="38"/>
        <v/>
      </c>
      <c r="AT42" s="85">
        <f t="shared" si="39"/>
        <v>0</v>
      </c>
      <c r="AU42" s="63">
        <f t="shared" si="40"/>
        <v>0</v>
      </c>
      <c r="AV42" s="53">
        <f t="shared" si="41"/>
        <v>0</v>
      </c>
      <c r="AW42" s="54" t="str">
        <f t="shared" si="42"/>
        <v/>
      </c>
      <c r="AX42" s="85">
        <f t="shared" si="43"/>
        <v>0</v>
      </c>
      <c r="AY42" s="63">
        <f t="shared" si="44"/>
        <v>0</v>
      </c>
      <c r="AZ42" s="53">
        <f t="shared" si="45"/>
        <v>0</v>
      </c>
      <c r="BA42" s="54" t="str">
        <f t="shared" si="46"/>
        <v/>
      </c>
      <c r="BB42" s="85">
        <f t="shared" si="47"/>
        <v>0</v>
      </c>
      <c r="BC42" s="63">
        <f t="shared" si="48"/>
        <v>0</v>
      </c>
      <c r="BD42" s="53">
        <f t="shared" si="49"/>
        <v>0</v>
      </c>
      <c r="BE42" s="54" t="str">
        <f t="shared" si="50"/>
        <v/>
      </c>
      <c r="BF42" s="85">
        <f t="shared" si="51"/>
        <v>0</v>
      </c>
      <c r="BG42" s="63">
        <f t="shared" si="52"/>
        <v>0</v>
      </c>
      <c r="BH42" s="53">
        <f t="shared" si="53"/>
        <v>0</v>
      </c>
      <c r="BI42" s="54" t="str">
        <f t="shared" si="54"/>
        <v/>
      </c>
      <c r="BJ42" s="85">
        <f t="shared" si="55"/>
        <v>0</v>
      </c>
      <c r="BK42" s="63">
        <f t="shared" si="56"/>
        <v>0</v>
      </c>
      <c r="BL42" s="53">
        <f t="shared" si="57"/>
        <v>0</v>
      </c>
      <c r="BM42" s="54" t="str">
        <f t="shared" si="58"/>
        <v/>
      </c>
      <c r="BN42" s="85">
        <f t="shared" si="59"/>
        <v>0</v>
      </c>
      <c r="BO42" s="63">
        <f t="shared" si="60"/>
        <v>0</v>
      </c>
      <c r="BP42" s="53">
        <f t="shared" si="61"/>
        <v>0</v>
      </c>
      <c r="BQ42" s="54" t="str">
        <f t="shared" si="62"/>
        <v/>
      </c>
      <c r="BR42" s="85">
        <f t="shared" si="63"/>
        <v>0</v>
      </c>
      <c r="BS42" s="60">
        <f t="shared" si="71"/>
        <v>0</v>
      </c>
      <c r="BT42" s="59">
        <f t="shared" si="72"/>
        <v>0</v>
      </c>
      <c r="BU42" s="57"/>
      <c r="BV42" s="44"/>
      <c r="BY42" s="253"/>
      <c r="BZ42" s="272"/>
      <c r="CA42" s="272"/>
      <c r="CB42" s="273"/>
      <c r="CC42" s="276"/>
      <c r="CD42" s="44"/>
      <c r="CE42" s="275">
        <f t="shared" si="67"/>
        <v>0</v>
      </c>
      <c r="CF42" s="270">
        <f t="shared" si="69"/>
        <v>0</v>
      </c>
      <c r="CG42" s="270">
        <f t="shared" si="69"/>
        <v>0</v>
      </c>
      <c r="CH42" s="270">
        <f t="shared" si="68"/>
        <v>0</v>
      </c>
      <c r="CI42" s="44"/>
    </row>
    <row r="43" spans="1:87" ht="16.5" hidden="1" customHeight="1">
      <c r="A43" s="23">
        <f t="shared" si="15"/>
        <v>39</v>
      </c>
      <c r="B43" s="143"/>
      <c r="C43" s="169"/>
      <c r="D43" s="170"/>
      <c r="E43" s="156" t="str">
        <f t="shared" si="3"/>
        <v/>
      </c>
      <c r="F43" s="30" t="str">
        <f t="shared" si="4"/>
        <v/>
      </c>
      <c r="G43" s="31" t="str">
        <f t="shared" si="5"/>
        <v/>
      </c>
      <c r="H43" s="147" t="str">
        <f t="shared" si="6"/>
        <v/>
      </c>
      <c r="I43" s="150"/>
      <c r="J43" s="151"/>
      <c r="K43" s="33" t="str">
        <f t="shared" si="7"/>
        <v/>
      </c>
      <c r="L43" s="33">
        <f t="shared" si="70"/>
        <v>0</v>
      </c>
      <c r="M43" s="35" t="str">
        <f t="shared" si="8"/>
        <v/>
      </c>
      <c r="N43" s="108"/>
      <c r="O43" s="178"/>
      <c r="P43" s="179"/>
      <c r="Q43" s="106" t="s">
        <v>160</v>
      </c>
      <c r="R43" s="107" t="s">
        <v>160</v>
      </c>
      <c r="S43" s="43"/>
      <c r="T43" s="122" t="s">
        <v>160</v>
      </c>
      <c r="U43" s="122" t="s">
        <v>160</v>
      </c>
      <c r="V43" s="123" t="s">
        <v>160</v>
      </c>
      <c r="W43" s="63">
        <f t="shared" si="16"/>
        <v>0</v>
      </c>
      <c r="X43" s="53">
        <f t="shared" si="17"/>
        <v>0</v>
      </c>
      <c r="Y43" s="54" t="str">
        <f t="shared" si="18"/>
        <v/>
      </c>
      <c r="Z43" s="85">
        <f t="shared" si="19"/>
        <v>0</v>
      </c>
      <c r="AA43" s="63">
        <f t="shared" si="20"/>
        <v>0</v>
      </c>
      <c r="AB43" s="53">
        <f t="shared" si="21"/>
        <v>0</v>
      </c>
      <c r="AC43" s="54" t="str">
        <f t="shared" si="22"/>
        <v/>
      </c>
      <c r="AD43" s="85">
        <f t="shared" si="23"/>
        <v>0</v>
      </c>
      <c r="AE43" s="63">
        <f t="shared" si="24"/>
        <v>0</v>
      </c>
      <c r="AF43" s="53">
        <f t="shared" si="25"/>
        <v>0</v>
      </c>
      <c r="AG43" s="54" t="str">
        <f t="shared" si="26"/>
        <v/>
      </c>
      <c r="AH43" s="85">
        <f t="shared" si="27"/>
        <v>0</v>
      </c>
      <c r="AI43" s="63">
        <f t="shared" si="28"/>
        <v>0</v>
      </c>
      <c r="AJ43" s="53">
        <f t="shared" si="29"/>
        <v>0</v>
      </c>
      <c r="AK43" s="54" t="str">
        <f t="shared" si="30"/>
        <v/>
      </c>
      <c r="AL43" s="85">
        <f t="shared" si="31"/>
        <v>0</v>
      </c>
      <c r="AM43" s="63">
        <f t="shared" si="32"/>
        <v>0</v>
      </c>
      <c r="AN43" s="53">
        <f t="shared" si="33"/>
        <v>0</v>
      </c>
      <c r="AO43" s="54" t="str">
        <f t="shared" si="34"/>
        <v/>
      </c>
      <c r="AP43" s="85">
        <f t="shared" si="35"/>
        <v>0</v>
      </c>
      <c r="AQ43" s="63">
        <f t="shared" si="36"/>
        <v>0</v>
      </c>
      <c r="AR43" s="53">
        <f t="shared" si="37"/>
        <v>0</v>
      </c>
      <c r="AS43" s="54" t="str">
        <f t="shared" si="38"/>
        <v/>
      </c>
      <c r="AT43" s="85">
        <f t="shared" si="39"/>
        <v>0</v>
      </c>
      <c r="AU43" s="63">
        <f t="shared" si="40"/>
        <v>0</v>
      </c>
      <c r="AV43" s="53">
        <f t="shared" si="41"/>
        <v>0</v>
      </c>
      <c r="AW43" s="54" t="str">
        <f t="shared" si="42"/>
        <v/>
      </c>
      <c r="AX43" s="85">
        <f t="shared" si="43"/>
        <v>0</v>
      </c>
      <c r="AY43" s="63">
        <f t="shared" si="44"/>
        <v>0</v>
      </c>
      <c r="AZ43" s="53">
        <f t="shared" si="45"/>
        <v>0</v>
      </c>
      <c r="BA43" s="54" t="str">
        <f t="shared" si="46"/>
        <v/>
      </c>
      <c r="BB43" s="85">
        <f t="shared" si="47"/>
        <v>0</v>
      </c>
      <c r="BC43" s="63">
        <f t="shared" si="48"/>
        <v>0</v>
      </c>
      <c r="BD43" s="53">
        <f t="shared" si="49"/>
        <v>0</v>
      </c>
      <c r="BE43" s="54" t="str">
        <f t="shared" si="50"/>
        <v/>
      </c>
      <c r="BF43" s="85">
        <f t="shared" si="51"/>
        <v>0</v>
      </c>
      <c r="BG43" s="63">
        <f t="shared" si="52"/>
        <v>0</v>
      </c>
      <c r="BH43" s="53">
        <f t="shared" si="53"/>
        <v>0</v>
      </c>
      <c r="BI43" s="54" t="str">
        <f t="shared" si="54"/>
        <v/>
      </c>
      <c r="BJ43" s="85">
        <f t="shared" si="55"/>
        <v>0</v>
      </c>
      <c r="BK43" s="63">
        <f t="shared" si="56"/>
        <v>0</v>
      </c>
      <c r="BL43" s="53">
        <f t="shared" si="57"/>
        <v>0</v>
      </c>
      <c r="BM43" s="54" t="str">
        <f t="shared" si="58"/>
        <v/>
      </c>
      <c r="BN43" s="85">
        <f t="shared" si="59"/>
        <v>0</v>
      </c>
      <c r="BO43" s="63">
        <f t="shared" si="60"/>
        <v>0</v>
      </c>
      <c r="BP43" s="53">
        <f t="shared" si="61"/>
        <v>0</v>
      </c>
      <c r="BQ43" s="54" t="str">
        <f t="shared" si="62"/>
        <v/>
      </c>
      <c r="BR43" s="85">
        <f t="shared" si="63"/>
        <v>0</v>
      </c>
      <c r="BS43" s="60">
        <f t="shared" si="71"/>
        <v>0</v>
      </c>
      <c r="BT43" s="59">
        <f t="shared" si="72"/>
        <v>0</v>
      </c>
      <c r="BU43" s="57"/>
      <c r="BV43" s="44"/>
      <c r="BY43" s="253"/>
      <c r="BZ43" s="272"/>
      <c r="CA43" s="272"/>
      <c r="CB43" s="273"/>
      <c r="CC43" s="276"/>
      <c r="CD43" s="44"/>
      <c r="CE43" s="275">
        <f t="shared" si="67"/>
        <v>0</v>
      </c>
      <c r="CF43" s="270">
        <f t="shared" si="69"/>
        <v>0</v>
      </c>
      <c r="CG43" s="270">
        <f t="shared" si="69"/>
        <v>0</v>
      </c>
      <c r="CH43" s="270">
        <f t="shared" si="68"/>
        <v>0</v>
      </c>
      <c r="CI43" s="44"/>
    </row>
    <row r="44" spans="1:87" ht="16.5" hidden="1" customHeight="1">
      <c r="A44" s="23">
        <f t="shared" si="15"/>
        <v>40</v>
      </c>
      <c r="B44" s="143"/>
      <c r="C44" s="169"/>
      <c r="D44" s="170"/>
      <c r="E44" s="156" t="str">
        <f t="shared" si="3"/>
        <v/>
      </c>
      <c r="F44" s="30" t="str">
        <f t="shared" si="4"/>
        <v/>
      </c>
      <c r="G44" s="31" t="str">
        <f t="shared" si="5"/>
        <v/>
      </c>
      <c r="H44" s="147" t="str">
        <f t="shared" si="6"/>
        <v/>
      </c>
      <c r="I44" s="150"/>
      <c r="J44" s="151"/>
      <c r="K44" s="33" t="str">
        <f t="shared" si="7"/>
        <v/>
      </c>
      <c r="L44" s="33">
        <f t="shared" si="70"/>
        <v>0</v>
      </c>
      <c r="M44" s="35" t="str">
        <f t="shared" si="8"/>
        <v/>
      </c>
      <c r="N44" s="108"/>
      <c r="O44" s="178"/>
      <c r="P44" s="179"/>
      <c r="Q44" s="106" t="s">
        <v>160</v>
      </c>
      <c r="R44" s="107" t="s">
        <v>160</v>
      </c>
      <c r="S44" s="43"/>
      <c r="T44" s="122" t="s">
        <v>160</v>
      </c>
      <c r="U44" s="122" t="s">
        <v>160</v>
      </c>
      <c r="V44" s="123" t="s">
        <v>160</v>
      </c>
      <c r="W44" s="63">
        <f t="shared" si="16"/>
        <v>0</v>
      </c>
      <c r="X44" s="53">
        <f t="shared" si="17"/>
        <v>0</v>
      </c>
      <c r="Y44" s="54" t="str">
        <f t="shared" si="18"/>
        <v/>
      </c>
      <c r="Z44" s="85">
        <f t="shared" si="19"/>
        <v>0</v>
      </c>
      <c r="AA44" s="63">
        <f t="shared" si="20"/>
        <v>0</v>
      </c>
      <c r="AB44" s="53">
        <f t="shared" si="21"/>
        <v>0</v>
      </c>
      <c r="AC44" s="54" t="str">
        <f t="shared" si="22"/>
        <v/>
      </c>
      <c r="AD44" s="85">
        <f t="shared" si="23"/>
        <v>0</v>
      </c>
      <c r="AE44" s="63">
        <f t="shared" si="24"/>
        <v>0</v>
      </c>
      <c r="AF44" s="53">
        <f t="shared" si="25"/>
        <v>0</v>
      </c>
      <c r="AG44" s="54" t="str">
        <f t="shared" si="26"/>
        <v/>
      </c>
      <c r="AH44" s="85">
        <f t="shared" si="27"/>
        <v>0</v>
      </c>
      <c r="AI44" s="63">
        <f t="shared" si="28"/>
        <v>0</v>
      </c>
      <c r="AJ44" s="53">
        <f t="shared" si="29"/>
        <v>0</v>
      </c>
      <c r="AK44" s="54" t="str">
        <f t="shared" si="30"/>
        <v/>
      </c>
      <c r="AL44" s="85">
        <f t="shared" si="31"/>
        <v>0</v>
      </c>
      <c r="AM44" s="63">
        <f t="shared" si="32"/>
        <v>0</v>
      </c>
      <c r="AN44" s="53">
        <f t="shared" si="33"/>
        <v>0</v>
      </c>
      <c r="AO44" s="54" t="str">
        <f t="shared" si="34"/>
        <v/>
      </c>
      <c r="AP44" s="85">
        <f t="shared" si="35"/>
        <v>0</v>
      </c>
      <c r="AQ44" s="63">
        <f t="shared" si="36"/>
        <v>0</v>
      </c>
      <c r="AR44" s="53">
        <f t="shared" si="37"/>
        <v>0</v>
      </c>
      <c r="AS44" s="54" t="str">
        <f t="shared" si="38"/>
        <v/>
      </c>
      <c r="AT44" s="85">
        <f t="shared" si="39"/>
        <v>0</v>
      </c>
      <c r="AU44" s="63">
        <f t="shared" si="40"/>
        <v>0</v>
      </c>
      <c r="AV44" s="53">
        <f t="shared" si="41"/>
        <v>0</v>
      </c>
      <c r="AW44" s="54" t="str">
        <f t="shared" si="42"/>
        <v/>
      </c>
      <c r="AX44" s="85">
        <f t="shared" si="43"/>
        <v>0</v>
      </c>
      <c r="AY44" s="63">
        <f t="shared" si="44"/>
        <v>0</v>
      </c>
      <c r="AZ44" s="53">
        <f t="shared" si="45"/>
        <v>0</v>
      </c>
      <c r="BA44" s="54" t="str">
        <f t="shared" si="46"/>
        <v/>
      </c>
      <c r="BB44" s="85">
        <f t="shared" si="47"/>
        <v>0</v>
      </c>
      <c r="BC44" s="63">
        <f t="shared" si="48"/>
        <v>0</v>
      </c>
      <c r="BD44" s="53">
        <f t="shared" si="49"/>
        <v>0</v>
      </c>
      <c r="BE44" s="54" t="str">
        <f t="shared" si="50"/>
        <v/>
      </c>
      <c r="BF44" s="85">
        <f t="shared" si="51"/>
        <v>0</v>
      </c>
      <c r="BG44" s="63">
        <f t="shared" si="52"/>
        <v>0</v>
      </c>
      <c r="BH44" s="53">
        <f t="shared" si="53"/>
        <v>0</v>
      </c>
      <c r="BI44" s="54" t="str">
        <f t="shared" si="54"/>
        <v/>
      </c>
      <c r="BJ44" s="85">
        <f t="shared" si="55"/>
        <v>0</v>
      </c>
      <c r="BK44" s="63">
        <f t="shared" si="56"/>
        <v>0</v>
      </c>
      <c r="BL44" s="53">
        <f t="shared" si="57"/>
        <v>0</v>
      </c>
      <c r="BM44" s="54" t="str">
        <f t="shared" si="58"/>
        <v/>
      </c>
      <c r="BN44" s="85">
        <f t="shared" si="59"/>
        <v>0</v>
      </c>
      <c r="BO44" s="63">
        <f t="shared" si="60"/>
        <v>0</v>
      </c>
      <c r="BP44" s="53">
        <f t="shared" si="61"/>
        <v>0</v>
      </c>
      <c r="BQ44" s="54" t="str">
        <f t="shared" si="62"/>
        <v/>
      </c>
      <c r="BR44" s="85">
        <f t="shared" si="63"/>
        <v>0</v>
      </c>
      <c r="BS44" s="60">
        <f t="shared" si="71"/>
        <v>0</v>
      </c>
      <c r="BT44" s="59">
        <f t="shared" si="72"/>
        <v>0</v>
      </c>
      <c r="BU44" s="57"/>
      <c r="BV44" s="44"/>
      <c r="BY44" s="253"/>
      <c r="BZ44" s="272"/>
      <c r="CA44" s="272"/>
      <c r="CB44" s="273"/>
      <c r="CC44" s="276"/>
      <c r="CD44" s="44"/>
      <c r="CE44" s="275">
        <f t="shared" si="67"/>
        <v>0</v>
      </c>
      <c r="CF44" s="270">
        <f t="shared" si="69"/>
        <v>0</v>
      </c>
      <c r="CG44" s="270">
        <f t="shared" si="69"/>
        <v>0</v>
      </c>
      <c r="CH44" s="270">
        <f t="shared" si="68"/>
        <v>0</v>
      </c>
      <c r="CI44" s="44"/>
    </row>
    <row r="45" spans="1:87" ht="16.5" hidden="1" customHeight="1">
      <c r="A45" s="23">
        <f t="shared" si="15"/>
        <v>41</v>
      </c>
      <c r="B45" s="143"/>
      <c r="C45" s="171"/>
      <c r="D45" s="170"/>
      <c r="E45" s="156" t="str">
        <f t="shared" si="3"/>
        <v/>
      </c>
      <c r="F45" s="30" t="str">
        <f t="shared" si="4"/>
        <v/>
      </c>
      <c r="G45" s="31" t="str">
        <f t="shared" si="5"/>
        <v/>
      </c>
      <c r="H45" s="147" t="str">
        <f t="shared" si="6"/>
        <v/>
      </c>
      <c r="I45" s="152"/>
      <c r="J45" s="153"/>
      <c r="K45" s="33" t="str">
        <f t="shared" si="7"/>
        <v/>
      </c>
      <c r="L45" s="33">
        <f t="shared" si="70"/>
        <v>0</v>
      </c>
      <c r="M45" s="35" t="str">
        <f t="shared" si="8"/>
        <v/>
      </c>
      <c r="N45" s="108"/>
      <c r="O45" s="178"/>
      <c r="P45" s="179"/>
      <c r="Q45" s="106" t="s">
        <v>160</v>
      </c>
      <c r="R45" s="107" t="s">
        <v>160</v>
      </c>
      <c r="S45" s="43"/>
      <c r="T45" s="122" t="s">
        <v>160</v>
      </c>
      <c r="U45" s="122" t="s">
        <v>160</v>
      </c>
      <c r="V45" s="123" t="s">
        <v>160</v>
      </c>
      <c r="W45" s="63">
        <f t="shared" si="16"/>
        <v>0</v>
      </c>
      <c r="X45" s="53">
        <f t="shared" si="17"/>
        <v>0</v>
      </c>
      <c r="Y45" s="54" t="str">
        <f t="shared" si="18"/>
        <v/>
      </c>
      <c r="Z45" s="85">
        <f t="shared" si="19"/>
        <v>0</v>
      </c>
      <c r="AA45" s="63">
        <f t="shared" si="20"/>
        <v>0</v>
      </c>
      <c r="AB45" s="53">
        <f t="shared" si="21"/>
        <v>0</v>
      </c>
      <c r="AC45" s="54" t="str">
        <f t="shared" si="22"/>
        <v/>
      </c>
      <c r="AD45" s="85">
        <f t="shared" si="23"/>
        <v>0</v>
      </c>
      <c r="AE45" s="63">
        <f t="shared" si="24"/>
        <v>0</v>
      </c>
      <c r="AF45" s="53">
        <f t="shared" si="25"/>
        <v>0</v>
      </c>
      <c r="AG45" s="54" t="str">
        <f t="shared" si="26"/>
        <v/>
      </c>
      <c r="AH45" s="85">
        <f t="shared" si="27"/>
        <v>0</v>
      </c>
      <c r="AI45" s="63">
        <f t="shared" si="28"/>
        <v>0</v>
      </c>
      <c r="AJ45" s="53">
        <f t="shared" si="29"/>
        <v>0</v>
      </c>
      <c r="AK45" s="54" t="str">
        <f t="shared" si="30"/>
        <v/>
      </c>
      <c r="AL45" s="85">
        <f t="shared" si="31"/>
        <v>0</v>
      </c>
      <c r="AM45" s="63">
        <f t="shared" si="32"/>
        <v>0</v>
      </c>
      <c r="AN45" s="53">
        <f t="shared" si="33"/>
        <v>0</v>
      </c>
      <c r="AO45" s="54" t="str">
        <f t="shared" si="34"/>
        <v/>
      </c>
      <c r="AP45" s="85">
        <f t="shared" si="35"/>
        <v>0</v>
      </c>
      <c r="AQ45" s="63">
        <f t="shared" si="36"/>
        <v>0</v>
      </c>
      <c r="AR45" s="53">
        <f t="shared" si="37"/>
        <v>0</v>
      </c>
      <c r="AS45" s="54" t="str">
        <f t="shared" si="38"/>
        <v/>
      </c>
      <c r="AT45" s="85">
        <f t="shared" si="39"/>
        <v>0</v>
      </c>
      <c r="AU45" s="63">
        <f t="shared" si="40"/>
        <v>0</v>
      </c>
      <c r="AV45" s="53">
        <f t="shared" si="41"/>
        <v>0</v>
      </c>
      <c r="AW45" s="54" t="str">
        <f t="shared" si="42"/>
        <v/>
      </c>
      <c r="AX45" s="85">
        <f t="shared" si="43"/>
        <v>0</v>
      </c>
      <c r="AY45" s="63">
        <f t="shared" si="44"/>
        <v>0</v>
      </c>
      <c r="AZ45" s="53">
        <f t="shared" si="45"/>
        <v>0</v>
      </c>
      <c r="BA45" s="54" t="str">
        <f t="shared" si="46"/>
        <v/>
      </c>
      <c r="BB45" s="85">
        <f t="shared" si="47"/>
        <v>0</v>
      </c>
      <c r="BC45" s="63">
        <f t="shared" si="48"/>
        <v>0</v>
      </c>
      <c r="BD45" s="53">
        <f t="shared" si="49"/>
        <v>0</v>
      </c>
      <c r="BE45" s="54" t="str">
        <f t="shared" si="50"/>
        <v/>
      </c>
      <c r="BF45" s="85">
        <f t="shared" si="51"/>
        <v>0</v>
      </c>
      <c r="BG45" s="63">
        <f t="shared" si="52"/>
        <v>0</v>
      </c>
      <c r="BH45" s="53">
        <f t="shared" si="53"/>
        <v>0</v>
      </c>
      <c r="BI45" s="54" t="str">
        <f t="shared" si="54"/>
        <v/>
      </c>
      <c r="BJ45" s="85">
        <f t="shared" si="55"/>
        <v>0</v>
      </c>
      <c r="BK45" s="63">
        <f t="shared" si="56"/>
        <v>0</v>
      </c>
      <c r="BL45" s="53">
        <f t="shared" si="57"/>
        <v>0</v>
      </c>
      <c r="BM45" s="54" t="str">
        <f t="shared" si="58"/>
        <v/>
      </c>
      <c r="BN45" s="85">
        <f t="shared" si="59"/>
        <v>0</v>
      </c>
      <c r="BO45" s="63">
        <f t="shared" si="60"/>
        <v>0</v>
      </c>
      <c r="BP45" s="53">
        <f t="shared" si="61"/>
        <v>0</v>
      </c>
      <c r="BQ45" s="54" t="str">
        <f t="shared" si="62"/>
        <v/>
      </c>
      <c r="BR45" s="85">
        <f t="shared" si="63"/>
        <v>0</v>
      </c>
      <c r="BS45" s="60">
        <f t="shared" si="71"/>
        <v>0</v>
      </c>
      <c r="BT45" s="59">
        <f t="shared" si="72"/>
        <v>0</v>
      </c>
      <c r="BU45" s="57"/>
      <c r="BV45" s="44"/>
      <c r="BY45" s="253"/>
      <c r="BZ45" s="272"/>
      <c r="CA45" s="272"/>
      <c r="CB45" s="273"/>
      <c r="CC45" s="276"/>
      <c r="CD45" s="44"/>
      <c r="CE45" s="275">
        <f t="shared" si="67"/>
        <v>0</v>
      </c>
      <c r="CF45" s="270">
        <f t="shared" si="69"/>
        <v>0</v>
      </c>
      <c r="CG45" s="270">
        <f t="shared" si="69"/>
        <v>0</v>
      </c>
      <c r="CH45" s="270">
        <f t="shared" si="68"/>
        <v>0</v>
      </c>
      <c r="CI45" s="44"/>
    </row>
    <row r="46" spans="1:87" ht="16.5" hidden="1" customHeight="1">
      <c r="A46" s="23">
        <f t="shared" si="15"/>
        <v>42</v>
      </c>
      <c r="B46" s="143"/>
      <c r="C46" s="169"/>
      <c r="D46" s="170"/>
      <c r="E46" s="156" t="str">
        <f t="shared" si="3"/>
        <v/>
      </c>
      <c r="F46" s="30" t="str">
        <f t="shared" si="4"/>
        <v/>
      </c>
      <c r="G46" s="31" t="str">
        <f t="shared" si="5"/>
        <v/>
      </c>
      <c r="H46" s="147" t="str">
        <f t="shared" si="6"/>
        <v/>
      </c>
      <c r="I46" s="150"/>
      <c r="J46" s="151"/>
      <c r="K46" s="33" t="str">
        <f t="shared" si="7"/>
        <v/>
      </c>
      <c r="L46" s="33">
        <f t="shared" si="70"/>
        <v>0</v>
      </c>
      <c r="M46" s="35" t="str">
        <f t="shared" si="8"/>
        <v/>
      </c>
      <c r="N46" s="108"/>
      <c r="O46" s="178"/>
      <c r="P46" s="179"/>
      <c r="Q46" s="106" t="s">
        <v>160</v>
      </c>
      <c r="R46" s="107" t="s">
        <v>160</v>
      </c>
      <c r="S46" s="43"/>
      <c r="T46" s="122" t="s">
        <v>160</v>
      </c>
      <c r="U46" s="122" t="s">
        <v>160</v>
      </c>
      <c r="V46" s="123" t="s">
        <v>160</v>
      </c>
      <c r="W46" s="63">
        <f t="shared" si="16"/>
        <v>0</v>
      </c>
      <c r="X46" s="53">
        <f t="shared" si="17"/>
        <v>0</v>
      </c>
      <c r="Y46" s="54" t="str">
        <f t="shared" si="18"/>
        <v/>
      </c>
      <c r="Z46" s="85">
        <f t="shared" si="19"/>
        <v>0</v>
      </c>
      <c r="AA46" s="63">
        <f t="shared" si="20"/>
        <v>0</v>
      </c>
      <c r="AB46" s="53">
        <f t="shared" si="21"/>
        <v>0</v>
      </c>
      <c r="AC46" s="54" t="str">
        <f t="shared" si="22"/>
        <v/>
      </c>
      <c r="AD46" s="85">
        <f t="shared" si="23"/>
        <v>0</v>
      </c>
      <c r="AE46" s="63">
        <f t="shared" si="24"/>
        <v>0</v>
      </c>
      <c r="AF46" s="53">
        <f t="shared" si="25"/>
        <v>0</v>
      </c>
      <c r="AG46" s="54" t="str">
        <f t="shared" si="26"/>
        <v/>
      </c>
      <c r="AH46" s="85">
        <f t="shared" si="27"/>
        <v>0</v>
      </c>
      <c r="AI46" s="63">
        <f t="shared" si="28"/>
        <v>0</v>
      </c>
      <c r="AJ46" s="53">
        <f t="shared" si="29"/>
        <v>0</v>
      </c>
      <c r="AK46" s="54" t="str">
        <f t="shared" si="30"/>
        <v/>
      </c>
      <c r="AL46" s="85">
        <f t="shared" si="31"/>
        <v>0</v>
      </c>
      <c r="AM46" s="63">
        <f t="shared" si="32"/>
        <v>0</v>
      </c>
      <c r="AN46" s="53">
        <f t="shared" si="33"/>
        <v>0</v>
      </c>
      <c r="AO46" s="54" t="str">
        <f t="shared" si="34"/>
        <v/>
      </c>
      <c r="AP46" s="85">
        <f t="shared" si="35"/>
        <v>0</v>
      </c>
      <c r="AQ46" s="63">
        <f t="shared" si="36"/>
        <v>0</v>
      </c>
      <c r="AR46" s="53">
        <f t="shared" si="37"/>
        <v>0</v>
      </c>
      <c r="AS46" s="54" t="str">
        <f t="shared" si="38"/>
        <v/>
      </c>
      <c r="AT46" s="85">
        <f t="shared" si="39"/>
        <v>0</v>
      </c>
      <c r="AU46" s="63">
        <f t="shared" si="40"/>
        <v>0</v>
      </c>
      <c r="AV46" s="53">
        <f t="shared" si="41"/>
        <v>0</v>
      </c>
      <c r="AW46" s="54" t="str">
        <f t="shared" si="42"/>
        <v/>
      </c>
      <c r="AX46" s="85">
        <f t="shared" si="43"/>
        <v>0</v>
      </c>
      <c r="AY46" s="63">
        <f t="shared" si="44"/>
        <v>0</v>
      </c>
      <c r="AZ46" s="53">
        <f t="shared" si="45"/>
        <v>0</v>
      </c>
      <c r="BA46" s="54" t="str">
        <f t="shared" si="46"/>
        <v/>
      </c>
      <c r="BB46" s="85">
        <f t="shared" si="47"/>
        <v>0</v>
      </c>
      <c r="BC46" s="63">
        <f t="shared" si="48"/>
        <v>0</v>
      </c>
      <c r="BD46" s="53">
        <f t="shared" si="49"/>
        <v>0</v>
      </c>
      <c r="BE46" s="54" t="str">
        <f t="shared" si="50"/>
        <v/>
      </c>
      <c r="BF46" s="85">
        <f t="shared" si="51"/>
        <v>0</v>
      </c>
      <c r="BG46" s="63">
        <f t="shared" si="52"/>
        <v>0</v>
      </c>
      <c r="BH46" s="53">
        <f t="shared" si="53"/>
        <v>0</v>
      </c>
      <c r="BI46" s="54" t="str">
        <f t="shared" si="54"/>
        <v/>
      </c>
      <c r="BJ46" s="85">
        <f t="shared" si="55"/>
        <v>0</v>
      </c>
      <c r="BK46" s="63">
        <f t="shared" si="56"/>
        <v>0</v>
      </c>
      <c r="BL46" s="53">
        <f t="shared" si="57"/>
        <v>0</v>
      </c>
      <c r="BM46" s="54" t="str">
        <f t="shared" si="58"/>
        <v/>
      </c>
      <c r="BN46" s="85">
        <f t="shared" si="59"/>
        <v>0</v>
      </c>
      <c r="BO46" s="63">
        <f t="shared" si="60"/>
        <v>0</v>
      </c>
      <c r="BP46" s="53">
        <f t="shared" si="61"/>
        <v>0</v>
      </c>
      <c r="BQ46" s="54" t="str">
        <f t="shared" si="62"/>
        <v/>
      </c>
      <c r="BR46" s="85">
        <f t="shared" si="63"/>
        <v>0</v>
      </c>
      <c r="BS46" s="60">
        <f t="shared" si="71"/>
        <v>0</v>
      </c>
      <c r="BT46" s="59">
        <f t="shared" si="72"/>
        <v>0</v>
      </c>
      <c r="BU46" s="57"/>
      <c r="BV46" s="44"/>
      <c r="BY46" s="253"/>
      <c r="BZ46" s="272"/>
      <c r="CA46" s="272"/>
      <c r="CB46" s="273"/>
      <c r="CC46" s="276"/>
      <c r="CD46" s="44"/>
      <c r="CE46" s="275">
        <f t="shared" si="67"/>
        <v>0</v>
      </c>
      <c r="CF46" s="270">
        <f t="shared" si="69"/>
        <v>0</v>
      </c>
      <c r="CG46" s="270">
        <f t="shared" si="69"/>
        <v>0</v>
      </c>
      <c r="CH46" s="270">
        <f t="shared" si="68"/>
        <v>0</v>
      </c>
      <c r="CI46" s="44"/>
    </row>
    <row r="47" spans="1:87" ht="16.5" hidden="1" customHeight="1" thickBot="1">
      <c r="A47" s="23">
        <f t="shared" si="15"/>
        <v>43</v>
      </c>
      <c r="B47" s="143"/>
      <c r="C47" s="169"/>
      <c r="D47" s="170"/>
      <c r="E47" s="156" t="str">
        <f t="shared" si="3"/>
        <v/>
      </c>
      <c r="F47" s="30" t="str">
        <f t="shared" si="4"/>
        <v/>
      </c>
      <c r="G47" s="31" t="str">
        <f t="shared" si="5"/>
        <v/>
      </c>
      <c r="H47" s="147" t="str">
        <f t="shared" si="6"/>
        <v/>
      </c>
      <c r="I47" s="150"/>
      <c r="J47" s="151"/>
      <c r="K47" s="33" t="str">
        <f t="shared" si="7"/>
        <v/>
      </c>
      <c r="L47" s="33">
        <f t="shared" si="70"/>
        <v>0</v>
      </c>
      <c r="M47" s="35" t="str">
        <f t="shared" si="8"/>
        <v/>
      </c>
      <c r="N47" s="108"/>
      <c r="O47" s="180"/>
      <c r="P47" s="181"/>
      <c r="Q47" s="106" t="s">
        <v>160</v>
      </c>
      <c r="R47" s="107" t="s">
        <v>160</v>
      </c>
      <c r="S47" s="43"/>
      <c r="T47" s="122" t="s">
        <v>160</v>
      </c>
      <c r="U47" s="122" t="s">
        <v>160</v>
      </c>
      <c r="V47" s="123" t="s">
        <v>160</v>
      </c>
      <c r="W47" s="63">
        <f t="shared" si="16"/>
        <v>0</v>
      </c>
      <c r="X47" s="53">
        <f t="shared" si="17"/>
        <v>0</v>
      </c>
      <c r="Y47" s="54" t="str">
        <f t="shared" si="18"/>
        <v/>
      </c>
      <c r="Z47" s="85">
        <f t="shared" si="19"/>
        <v>0</v>
      </c>
      <c r="AA47" s="63">
        <f t="shared" si="20"/>
        <v>0</v>
      </c>
      <c r="AB47" s="53">
        <f t="shared" si="21"/>
        <v>0</v>
      </c>
      <c r="AC47" s="54" t="str">
        <f t="shared" si="22"/>
        <v/>
      </c>
      <c r="AD47" s="85">
        <f t="shared" si="23"/>
        <v>0</v>
      </c>
      <c r="AE47" s="63">
        <f t="shared" si="24"/>
        <v>0</v>
      </c>
      <c r="AF47" s="53">
        <f t="shared" si="25"/>
        <v>0</v>
      </c>
      <c r="AG47" s="54" t="str">
        <f t="shared" si="26"/>
        <v/>
      </c>
      <c r="AH47" s="85">
        <f t="shared" si="27"/>
        <v>0</v>
      </c>
      <c r="AI47" s="63">
        <f t="shared" si="28"/>
        <v>0</v>
      </c>
      <c r="AJ47" s="53">
        <f t="shared" si="29"/>
        <v>0</v>
      </c>
      <c r="AK47" s="54" t="str">
        <f t="shared" si="30"/>
        <v/>
      </c>
      <c r="AL47" s="85">
        <f t="shared" si="31"/>
        <v>0</v>
      </c>
      <c r="AM47" s="63">
        <f t="shared" si="32"/>
        <v>0</v>
      </c>
      <c r="AN47" s="53">
        <f t="shared" si="33"/>
        <v>0</v>
      </c>
      <c r="AO47" s="54" t="str">
        <f t="shared" si="34"/>
        <v/>
      </c>
      <c r="AP47" s="85">
        <f t="shared" si="35"/>
        <v>0</v>
      </c>
      <c r="AQ47" s="63">
        <f t="shared" si="36"/>
        <v>0</v>
      </c>
      <c r="AR47" s="53">
        <f t="shared" si="37"/>
        <v>0</v>
      </c>
      <c r="AS47" s="54" t="str">
        <f t="shared" si="38"/>
        <v/>
      </c>
      <c r="AT47" s="85">
        <f t="shared" si="39"/>
        <v>0</v>
      </c>
      <c r="AU47" s="63">
        <f t="shared" si="40"/>
        <v>0</v>
      </c>
      <c r="AV47" s="53">
        <f t="shared" si="41"/>
        <v>0</v>
      </c>
      <c r="AW47" s="54" t="str">
        <f t="shared" si="42"/>
        <v/>
      </c>
      <c r="AX47" s="85">
        <f t="shared" si="43"/>
        <v>0</v>
      </c>
      <c r="AY47" s="63">
        <f t="shared" si="44"/>
        <v>0</v>
      </c>
      <c r="AZ47" s="53">
        <f t="shared" si="45"/>
        <v>0</v>
      </c>
      <c r="BA47" s="54" t="str">
        <f t="shared" si="46"/>
        <v/>
      </c>
      <c r="BB47" s="85">
        <f t="shared" si="47"/>
        <v>0</v>
      </c>
      <c r="BC47" s="63">
        <f t="shared" si="48"/>
        <v>0</v>
      </c>
      <c r="BD47" s="53">
        <f t="shared" si="49"/>
        <v>0</v>
      </c>
      <c r="BE47" s="54" t="str">
        <f t="shared" si="50"/>
        <v/>
      </c>
      <c r="BF47" s="85">
        <f t="shared" si="51"/>
        <v>0</v>
      </c>
      <c r="BG47" s="63">
        <f t="shared" si="52"/>
        <v>0</v>
      </c>
      <c r="BH47" s="53">
        <f t="shared" si="53"/>
        <v>0</v>
      </c>
      <c r="BI47" s="54" t="str">
        <f t="shared" si="54"/>
        <v/>
      </c>
      <c r="BJ47" s="85">
        <f t="shared" si="55"/>
        <v>0</v>
      </c>
      <c r="BK47" s="63">
        <f t="shared" si="56"/>
        <v>0</v>
      </c>
      <c r="BL47" s="53">
        <f t="shared" si="57"/>
        <v>0</v>
      </c>
      <c r="BM47" s="54" t="str">
        <f t="shared" si="58"/>
        <v/>
      </c>
      <c r="BN47" s="85">
        <f t="shared" si="59"/>
        <v>0</v>
      </c>
      <c r="BO47" s="63">
        <f t="shared" si="60"/>
        <v>0</v>
      </c>
      <c r="BP47" s="53">
        <f t="shared" si="61"/>
        <v>0</v>
      </c>
      <c r="BQ47" s="54" t="str">
        <f t="shared" si="62"/>
        <v/>
      </c>
      <c r="BR47" s="85">
        <f t="shared" si="63"/>
        <v>0</v>
      </c>
      <c r="BS47" s="60">
        <f t="shared" si="71"/>
        <v>0</v>
      </c>
      <c r="BT47" s="59">
        <f t="shared" si="72"/>
        <v>0</v>
      </c>
      <c r="BU47" s="57"/>
      <c r="BV47" s="44"/>
      <c r="BY47" s="253"/>
      <c r="BZ47" s="272"/>
      <c r="CA47" s="272"/>
      <c r="CB47" s="273"/>
      <c r="CC47" s="276"/>
      <c r="CD47" s="44"/>
      <c r="CE47" s="275">
        <f t="shared" si="67"/>
        <v>0</v>
      </c>
      <c r="CF47" s="270">
        <f t="shared" si="69"/>
        <v>0</v>
      </c>
      <c r="CG47" s="270">
        <f t="shared" si="69"/>
        <v>0</v>
      </c>
      <c r="CH47" s="270">
        <f t="shared" si="68"/>
        <v>0</v>
      </c>
      <c r="CI47" s="44"/>
    </row>
    <row r="48" spans="1:87" ht="16.5" hidden="1" customHeight="1">
      <c r="A48" s="23">
        <f t="shared" si="15"/>
        <v>44</v>
      </c>
      <c r="B48" s="143"/>
      <c r="C48" s="169"/>
      <c r="D48" s="170"/>
      <c r="E48" s="156" t="str">
        <f t="shared" si="3"/>
        <v/>
      </c>
      <c r="F48" s="30" t="str">
        <f t="shared" si="4"/>
        <v/>
      </c>
      <c r="G48" s="31" t="str">
        <f t="shared" si="5"/>
        <v/>
      </c>
      <c r="H48" s="147" t="str">
        <f t="shared" si="6"/>
        <v/>
      </c>
      <c r="I48" s="150"/>
      <c r="J48" s="151"/>
      <c r="K48" s="33" t="str">
        <f t="shared" si="7"/>
        <v/>
      </c>
      <c r="L48" s="33">
        <f t="shared" si="70"/>
        <v>0</v>
      </c>
      <c r="M48" s="35" t="str">
        <f t="shared" si="8"/>
        <v/>
      </c>
      <c r="N48" s="108"/>
      <c r="O48" s="178"/>
      <c r="P48" s="179"/>
      <c r="Q48" s="106" t="s">
        <v>160</v>
      </c>
      <c r="R48" s="107" t="s">
        <v>160</v>
      </c>
      <c r="S48" s="43"/>
      <c r="T48" s="122" t="s">
        <v>160</v>
      </c>
      <c r="U48" s="122" t="s">
        <v>160</v>
      </c>
      <c r="V48" s="123" t="s">
        <v>160</v>
      </c>
      <c r="W48" s="63">
        <f t="shared" si="16"/>
        <v>0</v>
      </c>
      <c r="X48" s="53">
        <f t="shared" si="17"/>
        <v>0</v>
      </c>
      <c r="Y48" s="54" t="str">
        <f t="shared" si="18"/>
        <v/>
      </c>
      <c r="Z48" s="85">
        <f t="shared" si="19"/>
        <v>0</v>
      </c>
      <c r="AA48" s="63">
        <f t="shared" si="20"/>
        <v>0</v>
      </c>
      <c r="AB48" s="53">
        <f t="shared" si="21"/>
        <v>0</v>
      </c>
      <c r="AC48" s="54" t="str">
        <f t="shared" si="22"/>
        <v/>
      </c>
      <c r="AD48" s="85">
        <f t="shared" si="23"/>
        <v>0</v>
      </c>
      <c r="AE48" s="63">
        <f t="shared" si="24"/>
        <v>0</v>
      </c>
      <c r="AF48" s="53">
        <f t="shared" si="25"/>
        <v>0</v>
      </c>
      <c r="AG48" s="54" t="str">
        <f t="shared" si="26"/>
        <v/>
      </c>
      <c r="AH48" s="85">
        <f t="shared" si="27"/>
        <v>0</v>
      </c>
      <c r="AI48" s="63">
        <f t="shared" si="28"/>
        <v>0</v>
      </c>
      <c r="AJ48" s="53">
        <f t="shared" si="29"/>
        <v>0</v>
      </c>
      <c r="AK48" s="54" t="str">
        <f t="shared" si="30"/>
        <v/>
      </c>
      <c r="AL48" s="85">
        <f t="shared" si="31"/>
        <v>0</v>
      </c>
      <c r="AM48" s="63">
        <f t="shared" si="32"/>
        <v>0</v>
      </c>
      <c r="AN48" s="53">
        <f t="shared" si="33"/>
        <v>0</v>
      </c>
      <c r="AO48" s="54" t="str">
        <f t="shared" si="34"/>
        <v/>
      </c>
      <c r="AP48" s="85">
        <f t="shared" si="35"/>
        <v>0</v>
      </c>
      <c r="AQ48" s="63">
        <f t="shared" si="36"/>
        <v>0</v>
      </c>
      <c r="AR48" s="53">
        <f t="shared" si="37"/>
        <v>0</v>
      </c>
      <c r="AS48" s="54" t="str">
        <f t="shared" si="38"/>
        <v/>
      </c>
      <c r="AT48" s="85">
        <f t="shared" si="39"/>
        <v>0</v>
      </c>
      <c r="AU48" s="63">
        <f t="shared" si="40"/>
        <v>0</v>
      </c>
      <c r="AV48" s="53">
        <f t="shared" si="41"/>
        <v>0</v>
      </c>
      <c r="AW48" s="54" t="str">
        <f t="shared" si="42"/>
        <v/>
      </c>
      <c r="AX48" s="85">
        <f t="shared" si="43"/>
        <v>0</v>
      </c>
      <c r="AY48" s="63">
        <f t="shared" si="44"/>
        <v>0</v>
      </c>
      <c r="AZ48" s="53">
        <f t="shared" si="45"/>
        <v>0</v>
      </c>
      <c r="BA48" s="54" t="str">
        <f t="shared" si="46"/>
        <v/>
      </c>
      <c r="BB48" s="85">
        <f t="shared" si="47"/>
        <v>0</v>
      </c>
      <c r="BC48" s="63">
        <f t="shared" si="48"/>
        <v>0</v>
      </c>
      <c r="BD48" s="53">
        <f t="shared" si="49"/>
        <v>0</v>
      </c>
      <c r="BE48" s="54" t="str">
        <f t="shared" si="50"/>
        <v/>
      </c>
      <c r="BF48" s="85">
        <f t="shared" si="51"/>
        <v>0</v>
      </c>
      <c r="BG48" s="63">
        <f t="shared" si="52"/>
        <v>0</v>
      </c>
      <c r="BH48" s="53">
        <f t="shared" si="53"/>
        <v>0</v>
      </c>
      <c r="BI48" s="54" t="str">
        <f t="shared" si="54"/>
        <v/>
      </c>
      <c r="BJ48" s="85">
        <f t="shared" si="55"/>
        <v>0</v>
      </c>
      <c r="BK48" s="63">
        <f t="shared" si="56"/>
        <v>0</v>
      </c>
      <c r="BL48" s="53">
        <f t="shared" si="57"/>
        <v>0</v>
      </c>
      <c r="BM48" s="54" t="str">
        <f t="shared" si="58"/>
        <v/>
      </c>
      <c r="BN48" s="85">
        <f t="shared" si="59"/>
        <v>0</v>
      </c>
      <c r="BO48" s="63">
        <f t="shared" si="60"/>
        <v>0</v>
      </c>
      <c r="BP48" s="53">
        <f t="shared" si="61"/>
        <v>0</v>
      </c>
      <c r="BQ48" s="54" t="str">
        <f t="shared" si="62"/>
        <v/>
      </c>
      <c r="BR48" s="85">
        <f t="shared" si="63"/>
        <v>0</v>
      </c>
      <c r="BS48" s="60">
        <f t="shared" si="71"/>
        <v>0</v>
      </c>
      <c r="BT48" s="59">
        <f t="shared" si="72"/>
        <v>0</v>
      </c>
      <c r="BU48" s="57"/>
      <c r="BV48" s="44"/>
      <c r="BY48" s="253"/>
      <c r="BZ48" s="272"/>
      <c r="CA48" s="272"/>
      <c r="CB48" s="273"/>
      <c r="CC48" s="276"/>
      <c r="CD48" s="44"/>
      <c r="CE48" s="275">
        <f t="shared" si="67"/>
        <v>0</v>
      </c>
      <c r="CF48" s="270">
        <f t="shared" si="69"/>
        <v>0</v>
      </c>
      <c r="CG48" s="270">
        <f t="shared" si="69"/>
        <v>0</v>
      </c>
      <c r="CH48" s="270">
        <f t="shared" si="68"/>
        <v>0</v>
      </c>
      <c r="CI48" s="44"/>
    </row>
    <row r="49" spans="1:87" ht="16.5" hidden="1" customHeight="1">
      <c r="A49" s="23">
        <f t="shared" si="15"/>
        <v>45</v>
      </c>
      <c r="B49" s="143"/>
      <c r="C49" s="169"/>
      <c r="D49" s="170"/>
      <c r="E49" s="156" t="str">
        <f t="shared" si="3"/>
        <v/>
      </c>
      <c r="F49" s="30" t="str">
        <f t="shared" si="4"/>
        <v/>
      </c>
      <c r="G49" s="31" t="str">
        <f t="shared" si="5"/>
        <v/>
      </c>
      <c r="H49" s="147" t="str">
        <f t="shared" si="6"/>
        <v/>
      </c>
      <c r="I49" s="150"/>
      <c r="J49" s="151"/>
      <c r="K49" s="33" t="str">
        <f t="shared" si="7"/>
        <v/>
      </c>
      <c r="L49" s="33">
        <f t="shared" si="70"/>
        <v>0</v>
      </c>
      <c r="M49" s="35" t="str">
        <f t="shared" si="8"/>
        <v/>
      </c>
      <c r="N49" s="108"/>
      <c r="O49" s="178"/>
      <c r="P49" s="179"/>
      <c r="Q49" s="106" t="s">
        <v>160</v>
      </c>
      <c r="R49" s="107" t="s">
        <v>160</v>
      </c>
      <c r="S49" s="43"/>
      <c r="T49" s="122" t="s">
        <v>160</v>
      </c>
      <c r="U49" s="122" t="s">
        <v>160</v>
      </c>
      <c r="V49" s="123" t="s">
        <v>160</v>
      </c>
      <c r="W49" s="63">
        <f t="shared" si="16"/>
        <v>0</v>
      </c>
      <c r="X49" s="53">
        <f t="shared" si="17"/>
        <v>0</v>
      </c>
      <c r="Y49" s="54" t="str">
        <f t="shared" si="18"/>
        <v/>
      </c>
      <c r="Z49" s="85">
        <f t="shared" si="19"/>
        <v>0</v>
      </c>
      <c r="AA49" s="63">
        <f t="shared" si="20"/>
        <v>0</v>
      </c>
      <c r="AB49" s="53">
        <f t="shared" si="21"/>
        <v>0</v>
      </c>
      <c r="AC49" s="54" t="str">
        <f t="shared" si="22"/>
        <v/>
      </c>
      <c r="AD49" s="85">
        <f t="shared" si="23"/>
        <v>0</v>
      </c>
      <c r="AE49" s="63">
        <f t="shared" si="24"/>
        <v>0</v>
      </c>
      <c r="AF49" s="53">
        <f t="shared" si="25"/>
        <v>0</v>
      </c>
      <c r="AG49" s="54" t="str">
        <f t="shared" si="26"/>
        <v/>
      </c>
      <c r="AH49" s="85">
        <f t="shared" si="27"/>
        <v>0</v>
      </c>
      <c r="AI49" s="63">
        <f t="shared" si="28"/>
        <v>0</v>
      </c>
      <c r="AJ49" s="53">
        <f t="shared" si="29"/>
        <v>0</v>
      </c>
      <c r="AK49" s="54" t="str">
        <f t="shared" si="30"/>
        <v/>
      </c>
      <c r="AL49" s="85">
        <f t="shared" si="31"/>
        <v>0</v>
      </c>
      <c r="AM49" s="63">
        <f t="shared" si="32"/>
        <v>0</v>
      </c>
      <c r="AN49" s="53">
        <f t="shared" si="33"/>
        <v>0</v>
      </c>
      <c r="AO49" s="54" t="str">
        <f t="shared" si="34"/>
        <v/>
      </c>
      <c r="AP49" s="85">
        <f t="shared" si="35"/>
        <v>0</v>
      </c>
      <c r="AQ49" s="63">
        <f t="shared" si="36"/>
        <v>0</v>
      </c>
      <c r="AR49" s="53">
        <f t="shared" si="37"/>
        <v>0</v>
      </c>
      <c r="AS49" s="54" t="str">
        <f t="shared" si="38"/>
        <v/>
      </c>
      <c r="AT49" s="85">
        <f t="shared" si="39"/>
        <v>0</v>
      </c>
      <c r="AU49" s="63">
        <f t="shared" si="40"/>
        <v>0</v>
      </c>
      <c r="AV49" s="53">
        <f t="shared" si="41"/>
        <v>0</v>
      </c>
      <c r="AW49" s="54" t="str">
        <f t="shared" si="42"/>
        <v/>
      </c>
      <c r="AX49" s="85">
        <f t="shared" si="43"/>
        <v>0</v>
      </c>
      <c r="AY49" s="63">
        <f t="shared" si="44"/>
        <v>0</v>
      </c>
      <c r="AZ49" s="53">
        <f t="shared" si="45"/>
        <v>0</v>
      </c>
      <c r="BA49" s="54" t="str">
        <f t="shared" si="46"/>
        <v/>
      </c>
      <c r="BB49" s="85">
        <f t="shared" si="47"/>
        <v>0</v>
      </c>
      <c r="BC49" s="63">
        <f t="shared" si="48"/>
        <v>0</v>
      </c>
      <c r="BD49" s="53">
        <f t="shared" si="49"/>
        <v>0</v>
      </c>
      <c r="BE49" s="54" t="str">
        <f t="shared" si="50"/>
        <v/>
      </c>
      <c r="BF49" s="85">
        <f t="shared" si="51"/>
        <v>0</v>
      </c>
      <c r="BG49" s="63">
        <f t="shared" si="52"/>
        <v>0</v>
      </c>
      <c r="BH49" s="53">
        <f t="shared" si="53"/>
        <v>0</v>
      </c>
      <c r="BI49" s="54" t="str">
        <f t="shared" si="54"/>
        <v/>
      </c>
      <c r="BJ49" s="85">
        <f t="shared" si="55"/>
        <v>0</v>
      </c>
      <c r="BK49" s="63">
        <f t="shared" si="56"/>
        <v>0</v>
      </c>
      <c r="BL49" s="53">
        <f t="shared" si="57"/>
        <v>0</v>
      </c>
      <c r="BM49" s="54" t="str">
        <f t="shared" si="58"/>
        <v/>
      </c>
      <c r="BN49" s="85">
        <f t="shared" si="59"/>
        <v>0</v>
      </c>
      <c r="BO49" s="63">
        <f t="shared" si="60"/>
        <v>0</v>
      </c>
      <c r="BP49" s="53">
        <f t="shared" si="61"/>
        <v>0</v>
      </c>
      <c r="BQ49" s="54" t="str">
        <f t="shared" si="62"/>
        <v/>
      </c>
      <c r="BR49" s="85">
        <f t="shared" si="63"/>
        <v>0</v>
      </c>
      <c r="BS49" s="60">
        <f t="shared" si="71"/>
        <v>0</v>
      </c>
      <c r="BT49" s="59">
        <f t="shared" si="72"/>
        <v>0</v>
      </c>
      <c r="BU49" s="57"/>
      <c r="BV49" s="44"/>
      <c r="BY49" s="253"/>
      <c r="BZ49" s="272"/>
      <c r="CA49" s="272"/>
      <c r="CB49" s="273"/>
      <c r="CC49" s="276"/>
      <c r="CD49" s="44"/>
      <c r="CE49" s="275">
        <f t="shared" si="67"/>
        <v>0</v>
      </c>
      <c r="CF49" s="270">
        <f t="shared" si="69"/>
        <v>0</v>
      </c>
      <c r="CG49" s="270">
        <f t="shared" si="69"/>
        <v>0</v>
      </c>
      <c r="CH49" s="270">
        <f t="shared" si="68"/>
        <v>0</v>
      </c>
      <c r="CI49" s="44"/>
    </row>
    <row r="50" spans="1:87" ht="16.5" hidden="1" customHeight="1">
      <c r="A50" s="23">
        <f t="shared" si="15"/>
        <v>46</v>
      </c>
      <c r="B50" s="143"/>
      <c r="C50" s="169"/>
      <c r="D50" s="170"/>
      <c r="E50" s="156" t="str">
        <f t="shared" si="3"/>
        <v/>
      </c>
      <c r="F50" s="30" t="str">
        <f t="shared" si="4"/>
        <v/>
      </c>
      <c r="G50" s="31" t="str">
        <f t="shared" si="5"/>
        <v/>
      </c>
      <c r="H50" s="147" t="str">
        <f t="shared" si="6"/>
        <v/>
      </c>
      <c r="I50" s="150"/>
      <c r="J50" s="151"/>
      <c r="K50" s="33" t="str">
        <f t="shared" si="7"/>
        <v/>
      </c>
      <c r="L50" s="33">
        <f t="shared" si="70"/>
        <v>0</v>
      </c>
      <c r="M50" s="35" t="str">
        <f t="shared" si="8"/>
        <v/>
      </c>
      <c r="N50" s="108"/>
      <c r="O50" s="178"/>
      <c r="P50" s="179"/>
      <c r="Q50" s="106" t="s">
        <v>160</v>
      </c>
      <c r="R50" s="107" t="s">
        <v>160</v>
      </c>
      <c r="S50" s="43"/>
      <c r="T50" s="122" t="s">
        <v>160</v>
      </c>
      <c r="U50" s="122" t="s">
        <v>160</v>
      </c>
      <c r="V50" s="123" t="s">
        <v>160</v>
      </c>
      <c r="W50" s="63">
        <f t="shared" si="16"/>
        <v>0</v>
      </c>
      <c r="X50" s="53">
        <f t="shared" si="17"/>
        <v>0</v>
      </c>
      <c r="Y50" s="54" t="str">
        <f t="shared" si="18"/>
        <v/>
      </c>
      <c r="Z50" s="85">
        <f t="shared" si="19"/>
        <v>0</v>
      </c>
      <c r="AA50" s="63">
        <f t="shared" si="20"/>
        <v>0</v>
      </c>
      <c r="AB50" s="53">
        <f t="shared" si="21"/>
        <v>0</v>
      </c>
      <c r="AC50" s="54" t="str">
        <f t="shared" si="22"/>
        <v/>
      </c>
      <c r="AD50" s="85">
        <f t="shared" si="23"/>
        <v>0</v>
      </c>
      <c r="AE50" s="63">
        <f t="shared" si="24"/>
        <v>0</v>
      </c>
      <c r="AF50" s="53">
        <f t="shared" si="25"/>
        <v>0</v>
      </c>
      <c r="AG50" s="54" t="str">
        <f t="shared" si="26"/>
        <v/>
      </c>
      <c r="AH50" s="85">
        <f t="shared" si="27"/>
        <v>0</v>
      </c>
      <c r="AI50" s="63">
        <f t="shared" si="28"/>
        <v>0</v>
      </c>
      <c r="AJ50" s="53">
        <f t="shared" si="29"/>
        <v>0</v>
      </c>
      <c r="AK50" s="54" t="str">
        <f t="shared" si="30"/>
        <v/>
      </c>
      <c r="AL50" s="85">
        <f t="shared" si="31"/>
        <v>0</v>
      </c>
      <c r="AM50" s="63">
        <f t="shared" si="32"/>
        <v>0</v>
      </c>
      <c r="AN50" s="53">
        <f t="shared" si="33"/>
        <v>0</v>
      </c>
      <c r="AO50" s="54" t="str">
        <f t="shared" si="34"/>
        <v/>
      </c>
      <c r="AP50" s="85">
        <f t="shared" si="35"/>
        <v>0</v>
      </c>
      <c r="AQ50" s="63">
        <f t="shared" si="36"/>
        <v>0</v>
      </c>
      <c r="AR50" s="53">
        <f t="shared" si="37"/>
        <v>0</v>
      </c>
      <c r="AS50" s="54" t="str">
        <f t="shared" si="38"/>
        <v/>
      </c>
      <c r="AT50" s="85">
        <f t="shared" si="39"/>
        <v>0</v>
      </c>
      <c r="AU50" s="63">
        <f t="shared" si="40"/>
        <v>0</v>
      </c>
      <c r="AV50" s="53">
        <f t="shared" si="41"/>
        <v>0</v>
      </c>
      <c r="AW50" s="54" t="str">
        <f t="shared" si="42"/>
        <v/>
      </c>
      <c r="AX50" s="85">
        <f t="shared" si="43"/>
        <v>0</v>
      </c>
      <c r="AY50" s="63">
        <f t="shared" si="44"/>
        <v>0</v>
      </c>
      <c r="AZ50" s="53">
        <f t="shared" si="45"/>
        <v>0</v>
      </c>
      <c r="BA50" s="54" t="str">
        <f t="shared" si="46"/>
        <v/>
      </c>
      <c r="BB50" s="85">
        <f t="shared" si="47"/>
        <v>0</v>
      </c>
      <c r="BC50" s="63">
        <f t="shared" si="48"/>
        <v>0</v>
      </c>
      <c r="BD50" s="53">
        <f t="shared" si="49"/>
        <v>0</v>
      </c>
      <c r="BE50" s="54" t="str">
        <f t="shared" si="50"/>
        <v/>
      </c>
      <c r="BF50" s="85">
        <f t="shared" si="51"/>
        <v>0</v>
      </c>
      <c r="BG50" s="63">
        <f t="shared" si="52"/>
        <v>0</v>
      </c>
      <c r="BH50" s="53">
        <f t="shared" si="53"/>
        <v>0</v>
      </c>
      <c r="BI50" s="54" t="str">
        <f t="shared" si="54"/>
        <v/>
      </c>
      <c r="BJ50" s="85">
        <f t="shared" si="55"/>
        <v>0</v>
      </c>
      <c r="BK50" s="63">
        <f t="shared" si="56"/>
        <v>0</v>
      </c>
      <c r="BL50" s="53">
        <f t="shared" si="57"/>
        <v>0</v>
      </c>
      <c r="BM50" s="54" t="str">
        <f t="shared" si="58"/>
        <v/>
      </c>
      <c r="BN50" s="85">
        <f t="shared" si="59"/>
        <v>0</v>
      </c>
      <c r="BO50" s="63">
        <f t="shared" si="60"/>
        <v>0</v>
      </c>
      <c r="BP50" s="53">
        <f t="shared" si="61"/>
        <v>0</v>
      </c>
      <c r="BQ50" s="54" t="str">
        <f t="shared" si="62"/>
        <v/>
      </c>
      <c r="BR50" s="85">
        <f t="shared" si="63"/>
        <v>0</v>
      </c>
      <c r="BS50" s="60">
        <f t="shared" si="71"/>
        <v>0</v>
      </c>
      <c r="BT50" s="59">
        <f t="shared" si="72"/>
        <v>0</v>
      </c>
      <c r="BU50" s="57"/>
      <c r="BV50" s="44"/>
      <c r="BY50" s="253"/>
      <c r="BZ50" s="272"/>
      <c r="CA50" s="272"/>
      <c r="CB50" s="273"/>
      <c r="CC50" s="276"/>
      <c r="CD50" s="44"/>
      <c r="CE50" s="275">
        <f t="shared" si="67"/>
        <v>0</v>
      </c>
      <c r="CF50" s="270">
        <f t="shared" si="69"/>
        <v>0</v>
      </c>
      <c r="CG50" s="270">
        <f t="shared" si="69"/>
        <v>0</v>
      </c>
      <c r="CH50" s="270">
        <f t="shared" si="68"/>
        <v>0</v>
      </c>
      <c r="CI50" s="44"/>
    </row>
    <row r="51" spans="1:87" ht="16.5" hidden="1" customHeight="1">
      <c r="A51" s="23">
        <f t="shared" si="15"/>
        <v>47</v>
      </c>
      <c r="B51" s="143"/>
      <c r="C51" s="169"/>
      <c r="D51" s="170"/>
      <c r="E51" s="156" t="str">
        <f t="shared" si="3"/>
        <v/>
      </c>
      <c r="F51" s="30" t="str">
        <f t="shared" si="4"/>
        <v/>
      </c>
      <c r="G51" s="31" t="str">
        <f t="shared" si="5"/>
        <v/>
      </c>
      <c r="H51" s="147" t="str">
        <f t="shared" si="6"/>
        <v/>
      </c>
      <c r="I51" s="150"/>
      <c r="J51" s="151"/>
      <c r="K51" s="33" t="str">
        <f t="shared" si="7"/>
        <v/>
      </c>
      <c r="L51" s="33">
        <f t="shared" si="70"/>
        <v>0</v>
      </c>
      <c r="M51" s="35" t="str">
        <f t="shared" si="8"/>
        <v/>
      </c>
      <c r="N51" s="108"/>
      <c r="O51" s="178"/>
      <c r="P51" s="179"/>
      <c r="Q51" s="106" t="s">
        <v>160</v>
      </c>
      <c r="R51" s="107" t="s">
        <v>160</v>
      </c>
      <c r="S51" s="43"/>
      <c r="T51" s="122" t="s">
        <v>160</v>
      </c>
      <c r="U51" s="122" t="s">
        <v>160</v>
      </c>
      <c r="V51" s="123" t="s">
        <v>160</v>
      </c>
      <c r="W51" s="63">
        <f t="shared" si="16"/>
        <v>0</v>
      </c>
      <c r="X51" s="53">
        <f t="shared" si="17"/>
        <v>0</v>
      </c>
      <c r="Y51" s="54" t="str">
        <f t="shared" si="18"/>
        <v/>
      </c>
      <c r="Z51" s="85">
        <f t="shared" si="19"/>
        <v>0</v>
      </c>
      <c r="AA51" s="63">
        <f t="shared" si="20"/>
        <v>0</v>
      </c>
      <c r="AB51" s="53">
        <f t="shared" si="21"/>
        <v>0</v>
      </c>
      <c r="AC51" s="54" t="str">
        <f t="shared" si="22"/>
        <v/>
      </c>
      <c r="AD51" s="85">
        <f t="shared" si="23"/>
        <v>0</v>
      </c>
      <c r="AE51" s="63">
        <f t="shared" si="24"/>
        <v>0</v>
      </c>
      <c r="AF51" s="53">
        <f t="shared" si="25"/>
        <v>0</v>
      </c>
      <c r="AG51" s="54" t="str">
        <f t="shared" si="26"/>
        <v/>
      </c>
      <c r="AH51" s="85">
        <f t="shared" si="27"/>
        <v>0</v>
      </c>
      <c r="AI51" s="63">
        <f t="shared" si="28"/>
        <v>0</v>
      </c>
      <c r="AJ51" s="53">
        <f t="shared" si="29"/>
        <v>0</v>
      </c>
      <c r="AK51" s="54" t="str">
        <f t="shared" si="30"/>
        <v/>
      </c>
      <c r="AL51" s="85">
        <f t="shared" si="31"/>
        <v>0</v>
      </c>
      <c r="AM51" s="63">
        <f t="shared" si="32"/>
        <v>0</v>
      </c>
      <c r="AN51" s="53">
        <f t="shared" si="33"/>
        <v>0</v>
      </c>
      <c r="AO51" s="54" t="str">
        <f t="shared" si="34"/>
        <v/>
      </c>
      <c r="AP51" s="85">
        <f t="shared" si="35"/>
        <v>0</v>
      </c>
      <c r="AQ51" s="63">
        <f t="shared" si="36"/>
        <v>0</v>
      </c>
      <c r="AR51" s="53">
        <f t="shared" si="37"/>
        <v>0</v>
      </c>
      <c r="AS51" s="54" t="str">
        <f t="shared" si="38"/>
        <v/>
      </c>
      <c r="AT51" s="85">
        <f t="shared" si="39"/>
        <v>0</v>
      </c>
      <c r="AU51" s="63">
        <f t="shared" si="40"/>
        <v>0</v>
      </c>
      <c r="AV51" s="53">
        <f t="shared" si="41"/>
        <v>0</v>
      </c>
      <c r="AW51" s="54" t="str">
        <f t="shared" si="42"/>
        <v/>
      </c>
      <c r="AX51" s="85">
        <f t="shared" si="43"/>
        <v>0</v>
      </c>
      <c r="AY51" s="63">
        <f t="shared" si="44"/>
        <v>0</v>
      </c>
      <c r="AZ51" s="53">
        <f t="shared" si="45"/>
        <v>0</v>
      </c>
      <c r="BA51" s="54" t="str">
        <f t="shared" si="46"/>
        <v/>
      </c>
      <c r="BB51" s="85">
        <f t="shared" si="47"/>
        <v>0</v>
      </c>
      <c r="BC51" s="63">
        <f t="shared" si="48"/>
        <v>0</v>
      </c>
      <c r="BD51" s="53">
        <f t="shared" si="49"/>
        <v>0</v>
      </c>
      <c r="BE51" s="54" t="str">
        <f t="shared" si="50"/>
        <v/>
      </c>
      <c r="BF51" s="85">
        <f t="shared" si="51"/>
        <v>0</v>
      </c>
      <c r="BG51" s="63">
        <f t="shared" si="52"/>
        <v>0</v>
      </c>
      <c r="BH51" s="53">
        <f t="shared" si="53"/>
        <v>0</v>
      </c>
      <c r="BI51" s="54" t="str">
        <f t="shared" si="54"/>
        <v/>
      </c>
      <c r="BJ51" s="85">
        <f t="shared" si="55"/>
        <v>0</v>
      </c>
      <c r="BK51" s="63">
        <f t="shared" si="56"/>
        <v>0</v>
      </c>
      <c r="BL51" s="53">
        <f t="shared" si="57"/>
        <v>0</v>
      </c>
      <c r="BM51" s="54" t="str">
        <f t="shared" si="58"/>
        <v/>
      </c>
      <c r="BN51" s="85">
        <f t="shared" si="59"/>
        <v>0</v>
      </c>
      <c r="BO51" s="63">
        <f t="shared" si="60"/>
        <v>0</v>
      </c>
      <c r="BP51" s="53">
        <f t="shared" si="61"/>
        <v>0</v>
      </c>
      <c r="BQ51" s="54" t="str">
        <f t="shared" si="62"/>
        <v/>
      </c>
      <c r="BR51" s="85">
        <f t="shared" si="63"/>
        <v>0</v>
      </c>
      <c r="BS51" s="60">
        <f t="shared" si="71"/>
        <v>0</v>
      </c>
      <c r="BT51" s="59">
        <f t="shared" si="72"/>
        <v>0</v>
      </c>
      <c r="BU51" s="57"/>
      <c r="BV51" s="44"/>
      <c r="BY51" s="253"/>
      <c r="BZ51" s="272"/>
      <c r="CA51" s="272"/>
      <c r="CB51" s="273"/>
      <c r="CC51" s="276"/>
      <c r="CD51" s="44"/>
      <c r="CE51" s="275">
        <f t="shared" si="67"/>
        <v>0</v>
      </c>
      <c r="CF51" s="270">
        <f t="shared" si="69"/>
        <v>0</v>
      </c>
      <c r="CG51" s="270">
        <f t="shared" si="69"/>
        <v>0</v>
      </c>
      <c r="CH51" s="270">
        <f t="shared" si="68"/>
        <v>0</v>
      </c>
      <c r="CI51" s="44"/>
    </row>
    <row r="52" spans="1:87" ht="16.5" hidden="1" customHeight="1">
      <c r="A52" s="23">
        <f t="shared" si="15"/>
        <v>48</v>
      </c>
      <c r="B52" s="143"/>
      <c r="C52" s="171"/>
      <c r="D52" s="170"/>
      <c r="E52" s="156" t="str">
        <f t="shared" si="3"/>
        <v/>
      </c>
      <c r="F52" s="30" t="str">
        <f t="shared" si="4"/>
        <v/>
      </c>
      <c r="G52" s="31" t="str">
        <f t="shared" si="5"/>
        <v/>
      </c>
      <c r="H52" s="147" t="str">
        <f t="shared" si="6"/>
        <v/>
      </c>
      <c r="I52" s="152"/>
      <c r="J52" s="153"/>
      <c r="K52" s="33" t="str">
        <f t="shared" si="7"/>
        <v/>
      </c>
      <c r="L52" s="33">
        <f t="shared" si="70"/>
        <v>0</v>
      </c>
      <c r="M52" s="35" t="str">
        <f t="shared" si="8"/>
        <v/>
      </c>
      <c r="N52" s="108"/>
      <c r="O52" s="178"/>
      <c r="P52" s="179"/>
      <c r="Q52" s="106" t="s">
        <v>160</v>
      </c>
      <c r="R52" s="107" t="s">
        <v>160</v>
      </c>
      <c r="S52" s="43"/>
      <c r="T52" s="122" t="s">
        <v>160</v>
      </c>
      <c r="U52" s="122" t="s">
        <v>160</v>
      </c>
      <c r="V52" s="123" t="s">
        <v>160</v>
      </c>
      <c r="W52" s="63">
        <f t="shared" si="16"/>
        <v>0</v>
      </c>
      <c r="X52" s="53">
        <f t="shared" si="17"/>
        <v>0</v>
      </c>
      <c r="Y52" s="54" t="str">
        <f t="shared" si="18"/>
        <v/>
      </c>
      <c r="Z52" s="85">
        <f t="shared" si="19"/>
        <v>0</v>
      </c>
      <c r="AA52" s="63">
        <f t="shared" si="20"/>
        <v>0</v>
      </c>
      <c r="AB52" s="53">
        <f t="shared" si="21"/>
        <v>0</v>
      </c>
      <c r="AC52" s="54" t="str">
        <f t="shared" si="22"/>
        <v/>
      </c>
      <c r="AD52" s="85">
        <f t="shared" si="23"/>
        <v>0</v>
      </c>
      <c r="AE52" s="63">
        <f t="shared" si="24"/>
        <v>0</v>
      </c>
      <c r="AF52" s="53">
        <f t="shared" si="25"/>
        <v>0</v>
      </c>
      <c r="AG52" s="54" t="str">
        <f t="shared" si="26"/>
        <v/>
      </c>
      <c r="AH52" s="85">
        <f t="shared" si="27"/>
        <v>0</v>
      </c>
      <c r="AI52" s="63">
        <f t="shared" si="28"/>
        <v>0</v>
      </c>
      <c r="AJ52" s="53">
        <f t="shared" si="29"/>
        <v>0</v>
      </c>
      <c r="AK52" s="54" t="str">
        <f t="shared" si="30"/>
        <v/>
      </c>
      <c r="AL52" s="85">
        <f t="shared" si="31"/>
        <v>0</v>
      </c>
      <c r="AM52" s="63">
        <f t="shared" si="32"/>
        <v>0</v>
      </c>
      <c r="AN52" s="53">
        <f t="shared" si="33"/>
        <v>0</v>
      </c>
      <c r="AO52" s="54" t="str">
        <f t="shared" si="34"/>
        <v/>
      </c>
      <c r="AP52" s="85">
        <f t="shared" si="35"/>
        <v>0</v>
      </c>
      <c r="AQ52" s="63">
        <f t="shared" si="36"/>
        <v>0</v>
      </c>
      <c r="AR52" s="53">
        <f t="shared" si="37"/>
        <v>0</v>
      </c>
      <c r="AS52" s="54" t="str">
        <f t="shared" si="38"/>
        <v/>
      </c>
      <c r="AT52" s="85">
        <f t="shared" si="39"/>
        <v>0</v>
      </c>
      <c r="AU52" s="63">
        <f t="shared" si="40"/>
        <v>0</v>
      </c>
      <c r="AV52" s="53">
        <f t="shared" si="41"/>
        <v>0</v>
      </c>
      <c r="AW52" s="54" t="str">
        <f t="shared" si="42"/>
        <v/>
      </c>
      <c r="AX52" s="85">
        <f t="shared" si="43"/>
        <v>0</v>
      </c>
      <c r="AY52" s="63">
        <f t="shared" si="44"/>
        <v>0</v>
      </c>
      <c r="AZ52" s="53">
        <f t="shared" si="45"/>
        <v>0</v>
      </c>
      <c r="BA52" s="54" t="str">
        <f t="shared" si="46"/>
        <v/>
      </c>
      <c r="BB52" s="85">
        <f t="shared" si="47"/>
        <v>0</v>
      </c>
      <c r="BC52" s="63">
        <f t="shared" si="48"/>
        <v>0</v>
      </c>
      <c r="BD52" s="53">
        <f t="shared" si="49"/>
        <v>0</v>
      </c>
      <c r="BE52" s="54" t="str">
        <f t="shared" si="50"/>
        <v/>
      </c>
      <c r="BF52" s="85">
        <f t="shared" si="51"/>
        <v>0</v>
      </c>
      <c r="BG52" s="63">
        <f t="shared" si="52"/>
        <v>0</v>
      </c>
      <c r="BH52" s="53">
        <f t="shared" si="53"/>
        <v>0</v>
      </c>
      <c r="BI52" s="54" t="str">
        <f t="shared" si="54"/>
        <v/>
      </c>
      <c r="BJ52" s="85">
        <f t="shared" si="55"/>
        <v>0</v>
      </c>
      <c r="BK52" s="63">
        <f t="shared" si="56"/>
        <v>0</v>
      </c>
      <c r="BL52" s="53">
        <f t="shared" si="57"/>
        <v>0</v>
      </c>
      <c r="BM52" s="54" t="str">
        <f t="shared" si="58"/>
        <v/>
      </c>
      <c r="BN52" s="85">
        <f t="shared" si="59"/>
        <v>0</v>
      </c>
      <c r="BO52" s="63">
        <f t="shared" si="60"/>
        <v>0</v>
      </c>
      <c r="BP52" s="53">
        <f t="shared" si="61"/>
        <v>0</v>
      </c>
      <c r="BQ52" s="54" t="str">
        <f t="shared" si="62"/>
        <v/>
      </c>
      <c r="BR52" s="85">
        <f t="shared" si="63"/>
        <v>0</v>
      </c>
      <c r="BS52" s="60">
        <f t="shared" si="71"/>
        <v>0</v>
      </c>
      <c r="BT52" s="59">
        <f t="shared" si="72"/>
        <v>0</v>
      </c>
      <c r="BU52" s="57"/>
      <c r="BV52" s="44"/>
      <c r="BY52" s="253"/>
      <c r="BZ52" s="272"/>
      <c r="CA52" s="272"/>
      <c r="CB52" s="273"/>
      <c r="CC52" s="276"/>
      <c r="CD52" s="44"/>
      <c r="CE52" s="275">
        <f t="shared" si="67"/>
        <v>0</v>
      </c>
      <c r="CF52" s="270">
        <f t="shared" si="69"/>
        <v>0</v>
      </c>
      <c r="CG52" s="270">
        <f t="shared" si="69"/>
        <v>0</v>
      </c>
      <c r="CH52" s="270">
        <f t="shared" si="68"/>
        <v>0</v>
      </c>
      <c r="CI52" s="44"/>
    </row>
    <row r="53" spans="1:87" ht="16.5" hidden="1" customHeight="1">
      <c r="A53" s="23">
        <f t="shared" si="15"/>
        <v>49</v>
      </c>
      <c r="B53" s="143"/>
      <c r="C53" s="169"/>
      <c r="D53" s="170"/>
      <c r="E53" s="156" t="str">
        <f t="shared" si="3"/>
        <v/>
      </c>
      <c r="F53" s="30" t="str">
        <f t="shared" si="4"/>
        <v/>
      </c>
      <c r="G53" s="31" t="str">
        <f t="shared" si="5"/>
        <v/>
      </c>
      <c r="H53" s="147" t="str">
        <f t="shared" si="6"/>
        <v/>
      </c>
      <c r="I53" s="150"/>
      <c r="J53" s="151"/>
      <c r="K53" s="33" t="str">
        <f t="shared" si="7"/>
        <v/>
      </c>
      <c r="L53" s="33">
        <f t="shared" si="70"/>
        <v>0</v>
      </c>
      <c r="M53" s="35" t="str">
        <f t="shared" si="8"/>
        <v/>
      </c>
      <c r="N53" s="108"/>
      <c r="O53" s="178"/>
      <c r="P53" s="179"/>
      <c r="Q53" s="106" t="s">
        <v>160</v>
      </c>
      <c r="R53" s="107" t="s">
        <v>160</v>
      </c>
      <c r="S53" s="43"/>
      <c r="T53" s="122" t="s">
        <v>160</v>
      </c>
      <c r="U53" s="122" t="s">
        <v>160</v>
      </c>
      <c r="V53" s="123" t="s">
        <v>160</v>
      </c>
      <c r="W53" s="63">
        <f t="shared" si="16"/>
        <v>0</v>
      </c>
      <c r="X53" s="53">
        <f t="shared" si="17"/>
        <v>0</v>
      </c>
      <c r="Y53" s="54" t="str">
        <f t="shared" si="18"/>
        <v/>
      </c>
      <c r="Z53" s="85">
        <f t="shared" si="19"/>
        <v>0</v>
      </c>
      <c r="AA53" s="63">
        <f t="shared" si="20"/>
        <v>0</v>
      </c>
      <c r="AB53" s="53">
        <f t="shared" si="21"/>
        <v>0</v>
      </c>
      <c r="AC53" s="54" t="str">
        <f t="shared" si="22"/>
        <v/>
      </c>
      <c r="AD53" s="85">
        <f t="shared" si="23"/>
        <v>0</v>
      </c>
      <c r="AE53" s="63">
        <f t="shared" si="24"/>
        <v>0</v>
      </c>
      <c r="AF53" s="53">
        <f t="shared" si="25"/>
        <v>0</v>
      </c>
      <c r="AG53" s="54" t="str">
        <f t="shared" si="26"/>
        <v/>
      </c>
      <c r="AH53" s="85">
        <f t="shared" si="27"/>
        <v>0</v>
      </c>
      <c r="AI53" s="63">
        <f t="shared" si="28"/>
        <v>0</v>
      </c>
      <c r="AJ53" s="53">
        <f t="shared" si="29"/>
        <v>0</v>
      </c>
      <c r="AK53" s="54" t="str">
        <f t="shared" si="30"/>
        <v/>
      </c>
      <c r="AL53" s="85">
        <f t="shared" si="31"/>
        <v>0</v>
      </c>
      <c r="AM53" s="63">
        <f t="shared" si="32"/>
        <v>0</v>
      </c>
      <c r="AN53" s="53">
        <f t="shared" si="33"/>
        <v>0</v>
      </c>
      <c r="AO53" s="54" t="str">
        <f t="shared" si="34"/>
        <v/>
      </c>
      <c r="AP53" s="85">
        <f t="shared" si="35"/>
        <v>0</v>
      </c>
      <c r="AQ53" s="63">
        <f t="shared" si="36"/>
        <v>0</v>
      </c>
      <c r="AR53" s="53">
        <f t="shared" si="37"/>
        <v>0</v>
      </c>
      <c r="AS53" s="54" t="str">
        <f t="shared" si="38"/>
        <v/>
      </c>
      <c r="AT53" s="85">
        <f t="shared" si="39"/>
        <v>0</v>
      </c>
      <c r="AU53" s="63">
        <f t="shared" si="40"/>
        <v>0</v>
      </c>
      <c r="AV53" s="53">
        <f t="shared" si="41"/>
        <v>0</v>
      </c>
      <c r="AW53" s="54" t="str">
        <f t="shared" si="42"/>
        <v/>
      </c>
      <c r="AX53" s="85">
        <f t="shared" si="43"/>
        <v>0</v>
      </c>
      <c r="AY53" s="63">
        <f t="shared" si="44"/>
        <v>0</v>
      </c>
      <c r="AZ53" s="53">
        <f t="shared" si="45"/>
        <v>0</v>
      </c>
      <c r="BA53" s="54" t="str">
        <f t="shared" si="46"/>
        <v/>
      </c>
      <c r="BB53" s="85">
        <f t="shared" si="47"/>
        <v>0</v>
      </c>
      <c r="BC53" s="63">
        <f t="shared" si="48"/>
        <v>0</v>
      </c>
      <c r="BD53" s="53">
        <f t="shared" si="49"/>
        <v>0</v>
      </c>
      <c r="BE53" s="54" t="str">
        <f t="shared" si="50"/>
        <v/>
      </c>
      <c r="BF53" s="85">
        <f t="shared" si="51"/>
        <v>0</v>
      </c>
      <c r="BG53" s="63">
        <f t="shared" si="52"/>
        <v>0</v>
      </c>
      <c r="BH53" s="53">
        <f t="shared" si="53"/>
        <v>0</v>
      </c>
      <c r="BI53" s="54" t="str">
        <f t="shared" si="54"/>
        <v/>
      </c>
      <c r="BJ53" s="85">
        <f t="shared" si="55"/>
        <v>0</v>
      </c>
      <c r="BK53" s="63">
        <f t="shared" si="56"/>
        <v>0</v>
      </c>
      <c r="BL53" s="53">
        <f t="shared" si="57"/>
        <v>0</v>
      </c>
      <c r="BM53" s="54" t="str">
        <f t="shared" si="58"/>
        <v/>
      </c>
      <c r="BN53" s="85">
        <f t="shared" si="59"/>
        <v>0</v>
      </c>
      <c r="BO53" s="63">
        <f t="shared" si="60"/>
        <v>0</v>
      </c>
      <c r="BP53" s="53">
        <f t="shared" si="61"/>
        <v>0</v>
      </c>
      <c r="BQ53" s="54" t="str">
        <f t="shared" si="62"/>
        <v/>
      </c>
      <c r="BR53" s="85">
        <f t="shared" si="63"/>
        <v>0</v>
      </c>
      <c r="BS53" s="60">
        <f t="shared" si="71"/>
        <v>0</v>
      </c>
      <c r="BT53" s="59">
        <f t="shared" si="72"/>
        <v>0</v>
      </c>
      <c r="BU53" s="57"/>
      <c r="BV53" s="44"/>
      <c r="BY53" s="253"/>
      <c r="BZ53" s="272"/>
      <c r="CA53" s="272"/>
      <c r="CB53" s="273"/>
      <c r="CC53" s="276"/>
      <c r="CD53" s="44"/>
      <c r="CE53" s="275">
        <f t="shared" si="67"/>
        <v>0</v>
      </c>
      <c r="CF53" s="270">
        <f t="shared" si="69"/>
        <v>0</v>
      </c>
      <c r="CG53" s="270">
        <f t="shared" si="69"/>
        <v>0</v>
      </c>
      <c r="CH53" s="270">
        <f t="shared" si="68"/>
        <v>0</v>
      </c>
      <c r="CI53" s="44"/>
    </row>
    <row r="54" spans="1:87" ht="16.5" hidden="1" customHeight="1" thickBot="1">
      <c r="A54" s="23">
        <f t="shared" si="15"/>
        <v>50</v>
      </c>
      <c r="B54" s="143"/>
      <c r="C54" s="169"/>
      <c r="D54" s="170"/>
      <c r="E54" s="156" t="str">
        <f t="shared" si="3"/>
        <v/>
      </c>
      <c r="F54" s="30" t="str">
        <f t="shared" si="4"/>
        <v/>
      </c>
      <c r="G54" s="31" t="str">
        <f t="shared" si="5"/>
        <v/>
      </c>
      <c r="H54" s="147" t="str">
        <f t="shared" si="6"/>
        <v/>
      </c>
      <c r="I54" s="150"/>
      <c r="J54" s="151"/>
      <c r="K54" s="33" t="str">
        <f t="shared" si="7"/>
        <v/>
      </c>
      <c r="L54" s="33">
        <f t="shared" si="70"/>
        <v>0</v>
      </c>
      <c r="M54" s="35" t="str">
        <f t="shared" si="8"/>
        <v/>
      </c>
      <c r="N54" s="108"/>
      <c r="O54" s="180"/>
      <c r="P54" s="181"/>
      <c r="Q54" s="106" t="s">
        <v>160</v>
      </c>
      <c r="R54" s="107" t="s">
        <v>160</v>
      </c>
      <c r="S54" s="43"/>
      <c r="T54" s="122" t="s">
        <v>160</v>
      </c>
      <c r="U54" s="122" t="s">
        <v>160</v>
      </c>
      <c r="V54" s="123" t="s">
        <v>160</v>
      </c>
      <c r="W54" s="63">
        <f t="shared" si="16"/>
        <v>0</v>
      </c>
      <c r="X54" s="53">
        <f t="shared" si="17"/>
        <v>0</v>
      </c>
      <c r="Y54" s="54" t="str">
        <f t="shared" si="18"/>
        <v/>
      </c>
      <c r="Z54" s="85">
        <f t="shared" si="19"/>
        <v>0</v>
      </c>
      <c r="AA54" s="63">
        <f t="shared" si="20"/>
        <v>0</v>
      </c>
      <c r="AB54" s="53">
        <f t="shared" si="21"/>
        <v>0</v>
      </c>
      <c r="AC54" s="54" t="str">
        <f t="shared" si="22"/>
        <v/>
      </c>
      <c r="AD54" s="85">
        <f t="shared" si="23"/>
        <v>0</v>
      </c>
      <c r="AE54" s="63">
        <f t="shared" si="24"/>
        <v>0</v>
      </c>
      <c r="AF54" s="53">
        <f t="shared" si="25"/>
        <v>0</v>
      </c>
      <c r="AG54" s="54" t="str">
        <f t="shared" si="26"/>
        <v/>
      </c>
      <c r="AH54" s="85">
        <f t="shared" si="27"/>
        <v>0</v>
      </c>
      <c r="AI54" s="63">
        <f t="shared" si="28"/>
        <v>0</v>
      </c>
      <c r="AJ54" s="53">
        <f t="shared" si="29"/>
        <v>0</v>
      </c>
      <c r="AK54" s="54" t="str">
        <f t="shared" si="30"/>
        <v/>
      </c>
      <c r="AL54" s="85">
        <f t="shared" si="31"/>
        <v>0</v>
      </c>
      <c r="AM54" s="63">
        <f t="shared" si="32"/>
        <v>0</v>
      </c>
      <c r="AN54" s="53">
        <f t="shared" si="33"/>
        <v>0</v>
      </c>
      <c r="AO54" s="54" t="str">
        <f t="shared" si="34"/>
        <v/>
      </c>
      <c r="AP54" s="85">
        <f t="shared" si="35"/>
        <v>0</v>
      </c>
      <c r="AQ54" s="63">
        <f t="shared" si="36"/>
        <v>0</v>
      </c>
      <c r="AR54" s="53">
        <f t="shared" si="37"/>
        <v>0</v>
      </c>
      <c r="AS54" s="54" t="str">
        <f t="shared" si="38"/>
        <v/>
      </c>
      <c r="AT54" s="85">
        <f t="shared" si="39"/>
        <v>0</v>
      </c>
      <c r="AU54" s="63">
        <f t="shared" si="40"/>
        <v>0</v>
      </c>
      <c r="AV54" s="53">
        <f t="shared" si="41"/>
        <v>0</v>
      </c>
      <c r="AW54" s="54" t="str">
        <f t="shared" si="42"/>
        <v/>
      </c>
      <c r="AX54" s="85">
        <f t="shared" si="43"/>
        <v>0</v>
      </c>
      <c r="AY54" s="63">
        <f t="shared" si="44"/>
        <v>0</v>
      </c>
      <c r="AZ54" s="53">
        <f t="shared" si="45"/>
        <v>0</v>
      </c>
      <c r="BA54" s="54" t="str">
        <f t="shared" si="46"/>
        <v/>
      </c>
      <c r="BB54" s="85">
        <f t="shared" si="47"/>
        <v>0</v>
      </c>
      <c r="BC54" s="63">
        <f t="shared" si="48"/>
        <v>0</v>
      </c>
      <c r="BD54" s="53">
        <f t="shared" si="49"/>
        <v>0</v>
      </c>
      <c r="BE54" s="54" t="str">
        <f t="shared" si="50"/>
        <v/>
      </c>
      <c r="BF54" s="85">
        <f t="shared" si="51"/>
        <v>0</v>
      </c>
      <c r="BG54" s="63">
        <f t="shared" si="52"/>
        <v>0</v>
      </c>
      <c r="BH54" s="53">
        <f t="shared" si="53"/>
        <v>0</v>
      </c>
      <c r="BI54" s="54" t="str">
        <f t="shared" si="54"/>
        <v/>
      </c>
      <c r="BJ54" s="85">
        <f t="shared" si="55"/>
        <v>0</v>
      </c>
      <c r="BK54" s="63">
        <f t="shared" si="56"/>
        <v>0</v>
      </c>
      <c r="BL54" s="53">
        <f t="shared" si="57"/>
        <v>0</v>
      </c>
      <c r="BM54" s="54" t="str">
        <f t="shared" si="58"/>
        <v/>
      </c>
      <c r="BN54" s="85">
        <f t="shared" si="59"/>
        <v>0</v>
      </c>
      <c r="BO54" s="63">
        <f t="shared" si="60"/>
        <v>0</v>
      </c>
      <c r="BP54" s="53">
        <f t="shared" si="61"/>
        <v>0</v>
      </c>
      <c r="BQ54" s="54" t="str">
        <f t="shared" si="62"/>
        <v/>
      </c>
      <c r="BR54" s="85">
        <f t="shared" si="63"/>
        <v>0</v>
      </c>
      <c r="BS54" s="60">
        <f t="shared" si="71"/>
        <v>0</v>
      </c>
      <c r="BT54" s="59">
        <f t="shared" si="72"/>
        <v>0</v>
      </c>
      <c r="BU54" s="57"/>
      <c r="BV54" s="44"/>
      <c r="BY54" s="253"/>
      <c r="BZ54" s="272"/>
      <c r="CA54" s="272"/>
      <c r="CB54" s="273"/>
      <c r="CC54" s="276"/>
      <c r="CD54" s="44"/>
      <c r="CE54" s="275">
        <f t="shared" si="67"/>
        <v>0</v>
      </c>
      <c r="CF54" s="270">
        <f t="shared" si="69"/>
        <v>0</v>
      </c>
      <c r="CG54" s="270">
        <f t="shared" si="69"/>
        <v>0</v>
      </c>
      <c r="CH54" s="270">
        <f t="shared" si="68"/>
        <v>0</v>
      </c>
      <c r="CI54" s="44"/>
    </row>
    <row r="55" spans="1:87" ht="16.5" hidden="1" customHeight="1">
      <c r="A55" s="23">
        <f t="shared" si="15"/>
        <v>51</v>
      </c>
      <c r="B55" s="143"/>
      <c r="C55" s="169"/>
      <c r="D55" s="170"/>
      <c r="E55" s="156" t="str">
        <f t="shared" si="3"/>
        <v/>
      </c>
      <c r="F55" s="30" t="str">
        <f t="shared" si="4"/>
        <v/>
      </c>
      <c r="G55" s="31" t="str">
        <f t="shared" si="5"/>
        <v/>
      </c>
      <c r="H55" s="147" t="str">
        <f t="shared" si="6"/>
        <v/>
      </c>
      <c r="I55" s="150"/>
      <c r="J55" s="151"/>
      <c r="K55" s="33" t="str">
        <f t="shared" si="7"/>
        <v/>
      </c>
      <c r="L55" s="33">
        <f t="shared" ref="L55:L78" si="73">IF(P55="",0,DATEDIF(O55,P55+1,"Y")&amp;"년 "&amp;DATEDIF(O55,P55+1,"YM")&amp;"월 "&amp;IF(OR(AND(TEXT(O55,"dd")="01",TEXT(EOMONTH(P55,0),"dd")=TEXT(P55,"dd")),TEXT(TEXT(P55,"dd")+1,"dd")=TEXT(O55,"dd")),"",DATEDIF(O55,P55,"MD")+1&amp;"일"))</f>
        <v>0</v>
      </c>
      <c r="M55" s="35" t="str">
        <f t="shared" si="8"/>
        <v/>
      </c>
      <c r="N55" s="108"/>
      <c r="O55" s="178"/>
      <c r="P55" s="179"/>
      <c r="Q55" s="106" t="s">
        <v>160</v>
      </c>
      <c r="R55" s="107" t="s">
        <v>160</v>
      </c>
      <c r="S55" s="43"/>
      <c r="T55" s="122" t="s">
        <v>160</v>
      </c>
      <c r="U55" s="122" t="s">
        <v>160</v>
      </c>
      <c r="V55" s="123" t="s">
        <v>160</v>
      </c>
      <c r="W55" s="63">
        <f t="shared" si="16"/>
        <v>0</v>
      </c>
      <c r="X55" s="53">
        <f t="shared" si="17"/>
        <v>0</v>
      </c>
      <c r="Y55" s="54" t="str">
        <f t="shared" si="18"/>
        <v/>
      </c>
      <c r="Z55" s="85">
        <f t="shared" si="19"/>
        <v>0</v>
      </c>
      <c r="AA55" s="63">
        <f t="shared" si="20"/>
        <v>0</v>
      </c>
      <c r="AB55" s="53">
        <f t="shared" si="21"/>
        <v>0</v>
      </c>
      <c r="AC55" s="54" t="str">
        <f t="shared" si="22"/>
        <v/>
      </c>
      <c r="AD55" s="85">
        <f t="shared" si="23"/>
        <v>0</v>
      </c>
      <c r="AE55" s="63">
        <f t="shared" si="24"/>
        <v>0</v>
      </c>
      <c r="AF55" s="53">
        <f t="shared" si="25"/>
        <v>0</v>
      </c>
      <c r="AG55" s="54" t="str">
        <f t="shared" si="26"/>
        <v/>
      </c>
      <c r="AH55" s="85">
        <f t="shared" si="27"/>
        <v>0</v>
      </c>
      <c r="AI55" s="63">
        <f t="shared" si="28"/>
        <v>0</v>
      </c>
      <c r="AJ55" s="53">
        <f t="shared" si="29"/>
        <v>0</v>
      </c>
      <c r="AK55" s="54" t="str">
        <f t="shared" si="30"/>
        <v/>
      </c>
      <c r="AL55" s="85">
        <f t="shared" si="31"/>
        <v>0</v>
      </c>
      <c r="AM55" s="63">
        <f t="shared" si="32"/>
        <v>0</v>
      </c>
      <c r="AN55" s="53">
        <f t="shared" si="33"/>
        <v>0</v>
      </c>
      <c r="AO55" s="54" t="str">
        <f t="shared" si="34"/>
        <v/>
      </c>
      <c r="AP55" s="85">
        <f t="shared" si="35"/>
        <v>0</v>
      </c>
      <c r="AQ55" s="63">
        <f t="shared" si="36"/>
        <v>0</v>
      </c>
      <c r="AR55" s="53">
        <f t="shared" si="37"/>
        <v>0</v>
      </c>
      <c r="AS55" s="54" t="str">
        <f t="shared" si="38"/>
        <v/>
      </c>
      <c r="AT55" s="85">
        <f t="shared" si="39"/>
        <v>0</v>
      </c>
      <c r="AU55" s="63">
        <f t="shared" si="40"/>
        <v>0</v>
      </c>
      <c r="AV55" s="53">
        <f t="shared" si="41"/>
        <v>0</v>
      </c>
      <c r="AW55" s="54" t="str">
        <f t="shared" si="42"/>
        <v/>
      </c>
      <c r="AX55" s="85">
        <f t="shared" si="43"/>
        <v>0</v>
      </c>
      <c r="AY55" s="63">
        <f t="shared" si="44"/>
        <v>0</v>
      </c>
      <c r="AZ55" s="53">
        <f t="shared" si="45"/>
        <v>0</v>
      </c>
      <c r="BA55" s="54" t="str">
        <f t="shared" si="46"/>
        <v/>
      </c>
      <c r="BB55" s="85">
        <f t="shared" si="47"/>
        <v>0</v>
      </c>
      <c r="BC55" s="63">
        <f t="shared" si="48"/>
        <v>0</v>
      </c>
      <c r="BD55" s="53">
        <f t="shared" si="49"/>
        <v>0</v>
      </c>
      <c r="BE55" s="54" t="str">
        <f t="shared" si="50"/>
        <v/>
      </c>
      <c r="BF55" s="85">
        <f t="shared" si="51"/>
        <v>0</v>
      </c>
      <c r="BG55" s="63">
        <f t="shared" si="52"/>
        <v>0</v>
      </c>
      <c r="BH55" s="53">
        <f t="shared" si="53"/>
        <v>0</v>
      </c>
      <c r="BI55" s="54" t="str">
        <f t="shared" si="54"/>
        <v/>
      </c>
      <c r="BJ55" s="85">
        <f t="shared" si="55"/>
        <v>0</v>
      </c>
      <c r="BK55" s="63">
        <f t="shared" si="56"/>
        <v>0</v>
      </c>
      <c r="BL55" s="53">
        <f t="shared" si="57"/>
        <v>0</v>
      </c>
      <c r="BM55" s="54" t="str">
        <f t="shared" si="58"/>
        <v/>
      </c>
      <c r="BN55" s="85">
        <f t="shared" si="59"/>
        <v>0</v>
      </c>
      <c r="BO55" s="63">
        <f t="shared" si="60"/>
        <v>0</v>
      </c>
      <c r="BP55" s="53">
        <f t="shared" si="61"/>
        <v>0</v>
      </c>
      <c r="BQ55" s="54" t="str">
        <f t="shared" si="62"/>
        <v/>
      </c>
      <c r="BR55" s="85">
        <f t="shared" si="63"/>
        <v>0</v>
      </c>
      <c r="BS55" s="60">
        <f t="shared" ref="BS55:BS78" si="74">SUM(W55,AA55,AE55,AI55,AM55,AQ55,AU55,AY55,BC55,BG55,BK55,BO55)</f>
        <v>0</v>
      </c>
      <c r="BT55" s="59">
        <f t="shared" ref="BT55:BT78" si="75">SUM(Z55,AD55,AH55,AL55,AP55,AT55,AX55,BB55,BF55,BJ55,BN55,BR55)</f>
        <v>0</v>
      </c>
      <c r="BU55" s="57"/>
      <c r="BV55" s="44"/>
      <c r="BY55" s="253"/>
      <c r="BZ55" s="272"/>
      <c r="CA55" s="272"/>
      <c r="CB55" s="273"/>
      <c r="CC55" s="276"/>
      <c r="CD55" s="44"/>
      <c r="CE55" s="275">
        <f t="shared" si="67"/>
        <v>0</v>
      </c>
      <c r="CF55" s="270">
        <f t="shared" si="69"/>
        <v>0</v>
      </c>
      <c r="CG55" s="270">
        <f t="shared" si="69"/>
        <v>0</v>
      </c>
      <c r="CH55" s="270">
        <f t="shared" si="68"/>
        <v>0</v>
      </c>
      <c r="CI55" s="44"/>
    </row>
    <row r="56" spans="1:87" ht="16.5" hidden="1" customHeight="1">
      <c r="A56" s="23">
        <f t="shared" si="15"/>
        <v>52</v>
      </c>
      <c r="B56" s="143"/>
      <c r="C56" s="169"/>
      <c r="D56" s="170"/>
      <c r="E56" s="156" t="str">
        <f t="shared" si="3"/>
        <v/>
      </c>
      <c r="F56" s="30" t="str">
        <f t="shared" si="4"/>
        <v/>
      </c>
      <c r="G56" s="31" t="str">
        <f t="shared" si="5"/>
        <v/>
      </c>
      <c r="H56" s="147" t="str">
        <f t="shared" si="6"/>
        <v/>
      </c>
      <c r="I56" s="150"/>
      <c r="J56" s="151"/>
      <c r="K56" s="33" t="str">
        <f t="shared" si="7"/>
        <v/>
      </c>
      <c r="L56" s="33">
        <f t="shared" si="73"/>
        <v>0</v>
      </c>
      <c r="M56" s="35" t="str">
        <f t="shared" si="8"/>
        <v/>
      </c>
      <c r="N56" s="108"/>
      <c r="O56" s="178"/>
      <c r="P56" s="179"/>
      <c r="Q56" s="106" t="s">
        <v>160</v>
      </c>
      <c r="R56" s="107" t="s">
        <v>160</v>
      </c>
      <c r="S56" s="43"/>
      <c r="T56" s="122" t="s">
        <v>160</v>
      </c>
      <c r="U56" s="122" t="s">
        <v>160</v>
      </c>
      <c r="V56" s="123" t="s">
        <v>160</v>
      </c>
      <c r="W56" s="63">
        <f t="shared" si="16"/>
        <v>0</v>
      </c>
      <c r="X56" s="53">
        <f t="shared" si="17"/>
        <v>0</v>
      </c>
      <c r="Y56" s="54" t="str">
        <f t="shared" si="18"/>
        <v/>
      </c>
      <c r="Z56" s="85">
        <f t="shared" si="19"/>
        <v>0</v>
      </c>
      <c r="AA56" s="63">
        <f t="shared" si="20"/>
        <v>0</v>
      </c>
      <c r="AB56" s="53">
        <f t="shared" si="21"/>
        <v>0</v>
      </c>
      <c r="AC56" s="54" t="str">
        <f t="shared" si="22"/>
        <v/>
      </c>
      <c r="AD56" s="85">
        <f t="shared" si="23"/>
        <v>0</v>
      </c>
      <c r="AE56" s="63">
        <f t="shared" si="24"/>
        <v>0</v>
      </c>
      <c r="AF56" s="53">
        <f t="shared" si="25"/>
        <v>0</v>
      </c>
      <c r="AG56" s="54" t="str">
        <f t="shared" si="26"/>
        <v/>
      </c>
      <c r="AH56" s="85">
        <f t="shared" si="27"/>
        <v>0</v>
      </c>
      <c r="AI56" s="63">
        <f t="shared" si="28"/>
        <v>0</v>
      </c>
      <c r="AJ56" s="53">
        <f t="shared" si="29"/>
        <v>0</v>
      </c>
      <c r="AK56" s="54" t="str">
        <f t="shared" si="30"/>
        <v/>
      </c>
      <c r="AL56" s="85">
        <f t="shared" si="31"/>
        <v>0</v>
      </c>
      <c r="AM56" s="63">
        <f t="shared" si="32"/>
        <v>0</v>
      </c>
      <c r="AN56" s="53">
        <f t="shared" si="33"/>
        <v>0</v>
      </c>
      <c r="AO56" s="54" t="str">
        <f t="shared" si="34"/>
        <v/>
      </c>
      <c r="AP56" s="85">
        <f t="shared" si="35"/>
        <v>0</v>
      </c>
      <c r="AQ56" s="63">
        <f t="shared" si="36"/>
        <v>0</v>
      </c>
      <c r="AR56" s="53">
        <f t="shared" si="37"/>
        <v>0</v>
      </c>
      <c r="AS56" s="54" t="str">
        <f t="shared" si="38"/>
        <v/>
      </c>
      <c r="AT56" s="85">
        <f t="shared" si="39"/>
        <v>0</v>
      </c>
      <c r="AU56" s="63">
        <f t="shared" si="40"/>
        <v>0</v>
      </c>
      <c r="AV56" s="53">
        <f t="shared" si="41"/>
        <v>0</v>
      </c>
      <c r="AW56" s="54" t="str">
        <f t="shared" si="42"/>
        <v/>
      </c>
      <c r="AX56" s="85">
        <f t="shared" si="43"/>
        <v>0</v>
      </c>
      <c r="AY56" s="63">
        <f t="shared" si="44"/>
        <v>0</v>
      </c>
      <c r="AZ56" s="53">
        <f t="shared" si="45"/>
        <v>0</v>
      </c>
      <c r="BA56" s="54" t="str">
        <f t="shared" si="46"/>
        <v/>
      </c>
      <c r="BB56" s="85">
        <f t="shared" si="47"/>
        <v>0</v>
      </c>
      <c r="BC56" s="63">
        <f t="shared" si="48"/>
        <v>0</v>
      </c>
      <c r="BD56" s="53">
        <f t="shared" si="49"/>
        <v>0</v>
      </c>
      <c r="BE56" s="54" t="str">
        <f t="shared" si="50"/>
        <v/>
      </c>
      <c r="BF56" s="85">
        <f t="shared" si="51"/>
        <v>0</v>
      </c>
      <c r="BG56" s="63">
        <f t="shared" si="52"/>
        <v>0</v>
      </c>
      <c r="BH56" s="53">
        <f t="shared" si="53"/>
        <v>0</v>
      </c>
      <c r="BI56" s="54" t="str">
        <f t="shared" si="54"/>
        <v/>
      </c>
      <c r="BJ56" s="85">
        <f t="shared" si="55"/>
        <v>0</v>
      </c>
      <c r="BK56" s="63">
        <f t="shared" si="56"/>
        <v>0</v>
      </c>
      <c r="BL56" s="53">
        <f t="shared" si="57"/>
        <v>0</v>
      </c>
      <c r="BM56" s="54" t="str">
        <f t="shared" si="58"/>
        <v/>
      </c>
      <c r="BN56" s="85">
        <f t="shared" si="59"/>
        <v>0</v>
      </c>
      <c r="BO56" s="63">
        <f t="shared" si="60"/>
        <v>0</v>
      </c>
      <c r="BP56" s="53">
        <f t="shared" si="61"/>
        <v>0</v>
      </c>
      <c r="BQ56" s="54" t="str">
        <f t="shared" si="62"/>
        <v/>
      </c>
      <c r="BR56" s="85">
        <f t="shared" si="63"/>
        <v>0</v>
      </c>
      <c r="BS56" s="60">
        <f t="shared" si="74"/>
        <v>0</v>
      </c>
      <c r="BT56" s="59">
        <f t="shared" si="75"/>
        <v>0</v>
      </c>
      <c r="BU56" s="57"/>
      <c r="BV56" s="44"/>
      <c r="BY56" s="253"/>
      <c r="BZ56" s="272"/>
      <c r="CA56" s="272"/>
      <c r="CB56" s="273"/>
      <c r="CC56" s="276"/>
      <c r="CD56" s="44"/>
      <c r="CE56" s="275">
        <f t="shared" si="67"/>
        <v>0</v>
      </c>
      <c r="CF56" s="270">
        <f t="shared" si="69"/>
        <v>0</v>
      </c>
      <c r="CG56" s="270">
        <f t="shared" si="69"/>
        <v>0</v>
      </c>
      <c r="CH56" s="270">
        <f t="shared" si="68"/>
        <v>0</v>
      </c>
      <c r="CI56" s="44"/>
    </row>
    <row r="57" spans="1:87" ht="16.5" hidden="1" customHeight="1">
      <c r="A57" s="23">
        <f t="shared" si="15"/>
        <v>53</v>
      </c>
      <c r="B57" s="143"/>
      <c r="C57" s="169"/>
      <c r="D57" s="170"/>
      <c r="E57" s="156" t="str">
        <f t="shared" si="3"/>
        <v/>
      </c>
      <c r="F57" s="30" t="str">
        <f t="shared" si="4"/>
        <v/>
      </c>
      <c r="G57" s="31" t="str">
        <f t="shared" si="5"/>
        <v/>
      </c>
      <c r="H57" s="147" t="str">
        <f t="shared" si="6"/>
        <v/>
      </c>
      <c r="I57" s="150"/>
      <c r="J57" s="151"/>
      <c r="K57" s="33" t="str">
        <f t="shared" si="7"/>
        <v/>
      </c>
      <c r="L57" s="33">
        <f t="shared" si="73"/>
        <v>0</v>
      </c>
      <c r="M57" s="35" t="str">
        <f t="shared" si="8"/>
        <v/>
      </c>
      <c r="N57" s="108"/>
      <c r="O57" s="178"/>
      <c r="P57" s="179"/>
      <c r="Q57" s="106" t="s">
        <v>160</v>
      </c>
      <c r="R57" s="107" t="s">
        <v>160</v>
      </c>
      <c r="S57" s="43"/>
      <c r="T57" s="122" t="s">
        <v>160</v>
      </c>
      <c r="U57" s="122" t="s">
        <v>160</v>
      </c>
      <c r="V57" s="123" t="s">
        <v>160</v>
      </c>
      <c r="W57" s="63">
        <f t="shared" si="16"/>
        <v>0</v>
      </c>
      <c r="X57" s="53">
        <f t="shared" si="17"/>
        <v>0</v>
      </c>
      <c r="Y57" s="54" t="str">
        <f t="shared" si="18"/>
        <v/>
      </c>
      <c r="Z57" s="85">
        <f t="shared" si="19"/>
        <v>0</v>
      </c>
      <c r="AA57" s="63">
        <f t="shared" si="20"/>
        <v>0</v>
      </c>
      <c r="AB57" s="53">
        <f t="shared" si="21"/>
        <v>0</v>
      </c>
      <c r="AC57" s="54" t="str">
        <f t="shared" si="22"/>
        <v/>
      </c>
      <c r="AD57" s="85">
        <f t="shared" si="23"/>
        <v>0</v>
      </c>
      <c r="AE57" s="63">
        <f t="shared" si="24"/>
        <v>0</v>
      </c>
      <c r="AF57" s="53">
        <f t="shared" si="25"/>
        <v>0</v>
      </c>
      <c r="AG57" s="54" t="str">
        <f t="shared" si="26"/>
        <v/>
      </c>
      <c r="AH57" s="85">
        <f t="shared" si="27"/>
        <v>0</v>
      </c>
      <c r="AI57" s="63">
        <f t="shared" si="28"/>
        <v>0</v>
      </c>
      <c r="AJ57" s="53">
        <f t="shared" si="29"/>
        <v>0</v>
      </c>
      <c r="AK57" s="54" t="str">
        <f t="shared" si="30"/>
        <v/>
      </c>
      <c r="AL57" s="85">
        <f t="shared" si="31"/>
        <v>0</v>
      </c>
      <c r="AM57" s="63">
        <f t="shared" si="32"/>
        <v>0</v>
      </c>
      <c r="AN57" s="53">
        <f t="shared" si="33"/>
        <v>0</v>
      </c>
      <c r="AO57" s="54" t="str">
        <f t="shared" si="34"/>
        <v/>
      </c>
      <c r="AP57" s="85">
        <f t="shared" si="35"/>
        <v>0</v>
      </c>
      <c r="AQ57" s="63">
        <f t="shared" si="36"/>
        <v>0</v>
      </c>
      <c r="AR57" s="53">
        <f t="shared" si="37"/>
        <v>0</v>
      </c>
      <c r="AS57" s="54" t="str">
        <f t="shared" si="38"/>
        <v/>
      </c>
      <c r="AT57" s="85">
        <f t="shared" si="39"/>
        <v>0</v>
      </c>
      <c r="AU57" s="63">
        <f t="shared" si="40"/>
        <v>0</v>
      </c>
      <c r="AV57" s="53">
        <f t="shared" si="41"/>
        <v>0</v>
      </c>
      <c r="AW57" s="54" t="str">
        <f t="shared" si="42"/>
        <v/>
      </c>
      <c r="AX57" s="85">
        <f t="shared" si="43"/>
        <v>0</v>
      </c>
      <c r="AY57" s="63">
        <f t="shared" si="44"/>
        <v>0</v>
      </c>
      <c r="AZ57" s="53">
        <f t="shared" si="45"/>
        <v>0</v>
      </c>
      <c r="BA57" s="54" t="str">
        <f t="shared" si="46"/>
        <v/>
      </c>
      <c r="BB57" s="85">
        <f t="shared" si="47"/>
        <v>0</v>
      </c>
      <c r="BC57" s="63">
        <f t="shared" si="48"/>
        <v>0</v>
      </c>
      <c r="BD57" s="53">
        <f t="shared" si="49"/>
        <v>0</v>
      </c>
      <c r="BE57" s="54" t="str">
        <f t="shared" si="50"/>
        <v/>
      </c>
      <c r="BF57" s="85">
        <f t="shared" si="51"/>
        <v>0</v>
      </c>
      <c r="BG57" s="63">
        <f t="shared" si="52"/>
        <v>0</v>
      </c>
      <c r="BH57" s="53">
        <f t="shared" si="53"/>
        <v>0</v>
      </c>
      <c r="BI57" s="54" t="str">
        <f t="shared" si="54"/>
        <v/>
      </c>
      <c r="BJ57" s="85">
        <f t="shared" si="55"/>
        <v>0</v>
      </c>
      <c r="BK57" s="63">
        <f t="shared" si="56"/>
        <v>0</v>
      </c>
      <c r="BL57" s="53">
        <f t="shared" si="57"/>
        <v>0</v>
      </c>
      <c r="BM57" s="54" t="str">
        <f t="shared" si="58"/>
        <v/>
      </c>
      <c r="BN57" s="85">
        <f t="shared" si="59"/>
        <v>0</v>
      </c>
      <c r="BO57" s="63">
        <f t="shared" si="60"/>
        <v>0</v>
      </c>
      <c r="BP57" s="53">
        <f t="shared" si="61"/>
        <v>0</v>
      </c>
      <c r="BQ57" s="54" t="str">
        <f t="shared" si="62"/>
        <v/>
      </c>
      <c r="BR57" s="85">
        <f t="shared" si="63"/>
        <v>0</v>
      </c>
      <c r="BS57" s="60">
        <f t="shared" si="74"/>
        <v>0</v>
      </c>
      <c r="BT57" s="59">
        <f t="shared" si="75"/>
        <v>0</v>
      </c>
      <c r="BU57" s="57"/>
      <c r="BV57" s="44"/>
      <c r="BY57" s="253"/>
      <c r="BZ57" s="272"/>
      <c r="CA57" s="272"/>
      <c r="CB57" s="273"/>
      <c r="CC57" s="276"/>
      <c r="CD57" s="44"/>
      <c r="CE57" s="275">
        <f t="shared" si="67"/>
        <v>0</v>
      </c>
      <c r="CF57" s="270">
        <f t="shared" si="69"/>
        <v>0</v>
      </c>
      <c r="CG57" s="270">
        <f t="shared" si="69"/>
        <v>0</v>
      </c>
      <c r="CH57" s="270">
        <f t="shared" si="68"/>
        <v>0</v>
      </c>
      <c r="CI57" s="44"/>
    </row>
    <row r="58" spans="1:87" ht="16.5" hidden="1" customHeight="1">
      <c r="A58" s="23">
        <f t="shared" si="15"/>
        <v>54</v>
      </c>
      <c r="B58" s="143"/>
      <c r="C58" s="169"/>
      <c r="D58" s="170"/>
      <c r="E58" s="156" t="str">
        <f t="shared" si="3"/>
        <v/>
      </c>
      <c r="F58" s="30" t="str">
        <f t="shared" si="4"/>
        <v/>
      </c>
      <c r="G58" s="31" t="str">
        <f t="shared" si="5"/>
        <v/>
      </c>
      <c r="H58" s="147" t="str">
        <f t="shared" si="6"/>
        <v/>
      </c>
      <c r="I58" s="150"/>
      <c r="J58" s="151"/>
      <c r="K58" s="33" t="str">
        <f t="shared" si="7"/>
        <v/>
      </c>
      <c r="L58" s="33">
        <f t="shared" si="73"/>
        <v>0</v>
      </c>
      <c r="M58" s="35" t="str">
        <f t="shared" si="8"/>
        <v/>
      </c>
      <c r="N58" s="108"/>
      <c r="O58" s="178"/>
      <c r="P58" s="179"/>
      <c r="Q58" s="106" t="s">
        <v>160</v>
      </c>
      <c r="R58" s="107" t="s">
        <v>160</v>
      </c>
      <c r="S58" s="43"/>
      <c r="T58" s="122" t="s">
        <v>160</v>
      </c>
      <c r="U58" s="122" t="s">
        <v>160</v>
      </c>
      <c r="V58" s="123" t="s">
        <v>160</v>
      </c>
      <c r="W58" s="63">
        <f t="shared" si="16"/>
        <v>0</v>
      </c>
      <c r="X58" s="53">
        <f t="shared" si="17"/>
        <v>0</v>
      </c>
      <c r="Y58" s="54" t="str">
        <f t="shared" si="18"/>
        <v/>
      </c>
      <c r="Z58" s="85">
        <f t="shared" si="19"/>
        <v>0</v>
      </c>
      <c r="AA58" s="63">
        <f t="shared" si="20"/>
        <v>0</v>
      </c>
      <c r="AB58" s="53">
        <f t="shared" si="21"/>
        <v>0</v>
      </c>
      <c r="AC58" s="54" t="str">
        <f t="shared" si="22"/>
        <v/>
      </c>
      <c r="AD58" s="85">
        <f t="shared" si="23"/>
        <v>0</v>
      </c>
      <c r="AE58" s="63">
        <f t="shared" si="24"/>
        <v>0</v>
      </c>
      <c r="AF58" s="53">
        <f t="shared" si="25"/>
        <v>0</v>
      </c>
      <c r="AG58" s="54" t="str">
        <f t="shared" si="26"/>
        <v/>
      </c>
      <c r="AH58" s="85">
        <f t="shared" si="27"/>
        <v>0</v>
      </c>
      <c r="AI58" s="63">
        <f t="shared" si="28"/>
        <v>0</v>
      </c>
      <c r="AJ58" s="53">
        <f t="shared" si="29"/>
        <v>0</v>
      </c>
      <c r="AK58" s="54" t="str">
        <f t="shared" si="30"/>
        <v/>
      </c>
      <c r="AL58" s="85">
        <f t="shared" si="31"/>
        <v>0</v>
      </c>
      <c r="AM58" s="63">
        <f t="shared" si="32"/>
        <v>0</v>
      </c>
      <c r="AN58" s="53">
        <f t="shared" si="33"/>
        <v>0</v>
      </c>
      <c r="AO58" s="54" t="str">
        <f t="shared" si="34"/>
        <v/>
      </c>
      <c r="AP58" s="85">
        <f t="shared" si="35"/>
        <v>0</v>
      </c>
      <c r="AQ58" s="63">
        <f t="shared" si="36"/>
        <v>0</v>
      </c>
      <c r="AR58" s="53">
        <f t="shared" si="37"/>
        <v>0</v>
      </c>
      <c r="AS58" s="54" t="str">
        <f t="shared" si="38"/>
        <v/>
      </c>
      <c r="AT58" s="85">
        <f t="shared" si="39"/>
        <v>0</v>
      </c>
      <c r="AU58" s="63">
        <f t="shared" si="40"/>
        <v>0</v>
      </c>
      <c r="AV58" s="53">
        <f t="shared" si="41"/>
        <v>0</v>
      </c>
      <c r="AW58" s="54" t="str">
        <f t="shared" si="42"/>
        <v/>
      </c>
      <c r="AX58" s="85">
        <f t="shared" si="43"/>
        <v>0</v>
      </c>
      <c r="AY58" s="63">
        <f t="shared" si="44"/>
        <v>0</v>
      </c>
      <c r="AZ58" s="53">
        <f t="shared" si="45"/>
        <v>0</v>
      </c>
      <c r="BA58" s="54" t="str">
        <f t="shared" si="46"/>
        <v/>
      </c>
      <c r="BB58" s="85">
        <f t="shared" si="47"/>
        <v>0</v>
      </c>
      <c r="BC58" s="63">
        <f t="shared" si="48"/>
        <v>0</v>
      </c>
      <c r="BD58" s="53">
        <f t="shared" si="49"/>
        <v>0</v>
      </c>
      <c r="BE58" s="54" t="str">
        <f t="shared" si="50"/>
        <v/>
      </c>
      <c r="BF58" s="85">
        <f t="shared" si="51"/>
        <v>0</v>
      </c>
      <c r="BG58" s="63">
        <f t="shared" si="52"/>
        <v>0</v>
      </c>
      <c r="BH58" s="53">
        <f t="shared" si="53"/>
        <v>0</v>
      </c>
      <c r="BI58" s="54" t="str">
        <f t="shared" si="54"/>
        <v/>
      </c>
      <c r="BJ58" s="85">
        <f t="shared" si="55"/>
        <v>0</v>
      </c>
      <c r="BK58" s="63">
        <f t="shared" si="56"/>
        <v>0</v>
      </c>
      <c r="BL58" s="53">
        <f t="shared" si="57"/>
        <v>0</v>
      </c>
      <c r="BM58" s="54" t="str">
        <f t="shared" si="58"/>
        <v/>
      </c>
      <c r="BN58" s="85">
        <f t="shared" si="59"/>
        <v>0</v>
      </c>
      <c r="BO58" s="63">
        <f t="shared" si="60"/>
        <v>0</v>
      </c>
      <c r="BP58" s="53">
        <f t="shared" si="61"/>
        <v>0</v>
      </c>
      <c r="BQ58" s="54" t="str">
        <f t="shared" si="62"/>
        <v/>
      </c>
      <c r="BR58" s="85">
        <f t="shared" si="63"/>
        <v>0</v>
      </c>
      <c r="BS58" s="60">
        <f t="shared" si="74"/>
        <v>0</v>
      </c>
      <c r="BT58" s="59">
        <f t="shared" si="75"/>
        <v>0</v>
      </c>
      <c r="BU58" s="57"/>
      <c r="BV58" s="44"/>
      <c r="BY58" s="253"/>
      <c r="BZ58" s="272"/>
      <c r="CA58" s="272"/>
      <c r="CB58" s="273"/>
      <c r="CC58" s="276"/>
      <c r="CD58" s="44"/>
      <c r="CE58" s="275">
        <f t="shared" si="67"/>
        <v>0</v>
      </c>
      <c r="CF58" s="270">
        <f t="shared" si="69"/>
        <v>0</v>
      </c>
      <c r="CG58" s="270">
        <f t="shared" si="69"/>
        <v>0</v>
      </c>
      <c r="CH58" s="270">
        <f t="shared" si="68"/>
        <v>0</v>
      </c>
      <c r="CI58" s="44"/>
    </row>
    <row r="59" spans="1:87" ht="16.5" hidden="1" customHeight="1">
      <c r="A59" s="23">
        <f t="shared" si="15"/>
        <v>55</v>
      </c>
      <c r="B59" s="143"/>
      <c r="C59" s="171"/>
      <c r="D59" s="170"/>
      <c r="E59" s="156" t="str">
        <f t="shared" si="3"/>
        <v/>
      </c>
      <c r="F59" s="30" t="str">
        <f t="shared" si="4"/>
        <v/>
      </c>
      <c r="G59" s="31" t="str">
        <f t="shared" si="5"/>
        <v/>
      </c>
      <c r="H59" s="147" t="str">
        <f t="shared" si="6"/>
        <v/>
      </c>
      <c r="I59" s="152"/>
      <c r="J59" s="153"/>
      <c r="K59" s="33" t="str">
        <f t="shared" si="7"/>
        <v/>
      </c>
      <c r="L59" s="33">
        <f t="shared" si="73"/>
        <v>0</v>
      </c>
      <c r="M59" s="35" t="str">
        <f t="shared" si="8"/>
        <v/>
      </c>
      <c r="N59" s="108"/>
      <c r="O59" s="178"/>
      <c r="P59" s="179"/>
      <c r="Q59" s="106" t="s">
        <v>160</v>
      </c>
      <c r="R59" s="107" t="s">
        <v>160</v>
      </c>
      <c r="S59" s="43"/>
      <c r="T59" s="122" t="s">
        <v>160</v>
      </c>
      <c r="U59" s="122" t="s">
        <v>160</v>
      </c>
      <c r="V59" s="123" t="s">
        <v>160</v>
      </c>
      <c r="W59" s="63">
        <f t="shared" si="16"/>
        <v>0</v>
      </c>
      <c r="X59" s="53">
        <f t="shared" si="17"/>
        <v>0</v>
      </c>
      <c r="Y59" s="54" t="str">
        <f t="shared" si="18"/>
        <v/>
      </c>
      <c r="Z59" s="85">
        <f t="shared" si="19"/>
        <v>0</v>
      </c>
      <c r="AA59" s="63">
        <f t="shared" si="20"/>
        <v>0</v>
      </c>
      <c r="AB59" s="53">
        <f t="shared" si="21"/>
        <v>0</v>
      </c>
      <c r="AC59" s="54" t="str">
        <f t="shared" si="22"/>
        <v/>
      </c>
      <c r="AD59" s="85">
        <f t="shared" si="23"/>
        <v>0</v>
      </c>
      <c r="AE59" s="63">
        <f t="shared" si="24"/>
        <v>0</v>
      </c>
      <c r="AF59" s="53">
        <f t="shared" si="25"/>
        <v>0</v>
      </c>
      <c r="AG59" s="54" t="str">
        <f t="shared" si="26"/>
        <v/>
      </c>
      <c r="AH59" s="85">
        <f t="shared" si="27"/>
        <v>0</v>
      </c>
      <c r="AI59" s="63">
        <f t="shared" si="28"/>
        <v>0</v>
      </c>
      <c r="AJ59" s="53">
        <f t="shared" si="29"/>
        <v>0</v>
      </c>
      <c r="AK59" s="54" t="str">
        <f t="shared" si="30"/>
        <v/>
      </c>
      <c r="AL59" s="85">
        <f t="shared" si="31"/>
        <v>0</v>
      </c>
      <c r="AM59" s="63">
        <f t="shared" si="32"/>
        <v>0</v>
      </c>
      <c r="AN59" s="53">
        <f t="shared" si="33"/>
        <v>0</v>
      </c>
      <c r="AO59" s="54" t="str">
        <f t="shared" si="34"/>
        <v/>
      </c>
      <c r="AP59" s="85">
        <f t="shared" si="35"/>
        <v>0</v>
      </c>
      <c r="AQ59" s="63">
        <f t="shared" si="36"/>
        <v>0</v>
      </c>
      <c r="AR59" s="53">
        <f t="shared" si="37"/>
        <v>0</v>
      </c>
      <c r="AS59" s="54" t="str">
        <f t="shared" si="38"/>
        <v/>
      </c>
      <c r="AT59" s="85">
        <f t="shared" si="39"/>
        <v>0</v>
      </c>
      <c r="AU59" s="63">
        <f t="shared" si="40"/>
        <v>0</v>
      </c>
      <c r="AV59" s="53">
        <f t="shared" si="41"/>
        <v>0</v>
      </c>
      <c r="AW59" s="54" t="str">
        <f t="shared" si="42"/>
        <v/>
      </c>
      <c r="AX59" s="85">
        <f t="shared" si="43"/>
        <v>0</v>
      </c>
      <c r="AY59" s="63">
        <f t="shared" si="44"/>
        <v>0</v>
      </c>
      <c r="AZ59" s="53">
        <f t="shared" si="45"/>
        <v>0</v>
      </c>
      <c r="BA59" s="54" t="str">
        <f t="shared" si="46"/>
        <v/>
      </c>
      <c r="BB59" s="85">
        <f t="shared" si="47"/>
        <v>0</v>
      </c>
      <c r="BC59" s="63">
        <f t="shared" si="48"/>
        <v>0</v>
      </c>
      <c r="BD59" s="53">
        <f t="shared" si="49"/>
        <v>0</v>
      </c>
      <c r="BE59" s="54" t="str">
        <f t="shared" si="50"/>
        <v/>
      </c>
      <c r="BF59" s="85">
        <f t="shared" si="51"/>
        <v>0</v>
      </c>
      <c r="BG59" s="63">
        <f t="shared" si="52"/>
        <v>0</v>
      </c>
      <c r="BH59" s="53">
        <f t="shared" si="53"/>
        <v>0</v>
      </c>
      <c r="BI59" s="54" t="str">
        <f t="shared" si="54"/>
        <v/>
      </c>
      <c r="BJ59" s="85">
        <f t="shared" si="55"/>
        <v>0</v>
      </c>
      <c r="BK59" s="63">
        <f t="shared" si="56"/>
        <v>0</v>
      </c>
      <c r="BL59" s="53">
        <f t="shared" si="57"/>
        <v>0</v>
      </c>
      <c r="BM59" s="54" t="str">
        <f t="shared" si="58"/>
        <v/>
      </c>
      <c r="BN59" s="85">
        <f t="shared" si="59"/>
        <v>0</v>
      </c>
      <c r="BO59" s="63">
        <f t="shared" si="60"/>
        <v>0</v>
      </c>
      <c r="BP59" s="53">
        <f t="shared" si="61"/>
        <v>0</v>
      </c>
      <c r="BQ59" s="54" t="str">
        <f t="shared" si="62"/>
        <v/>
      </c>
      <c r="BR59" s="85">
        <f t="shared" si="63"/>
        <v>0</v>
      </c>
      <c r="BS59" s="60">
        <f t="shared" si="74"/>
        <v>0</v>
      </c>
      <c r="BT59" s="59">
        <f t="shared" si="75"/>
        <v>0</v>
      </c>
      <c r="BU59" s="57"/>
      <c r="BV59" s="44"/>
      <c r="BY59" s="253"/>
      <c r="BZ59" s="272"/>
      <c r="CA59" s="272"/>
      <c r="CB59" s="273"/>
      <c r="CC59" s="276"/>
      <c r="CD59" s="44"/>
      <c r="CE59" s="275">
        <f t="shared" si="67"/>
        <v>0</v>
      </c>
      <c r="CF59" s="270">
        <f t="shared" si="69"/>
        <v>0</v>
      </c>
      <c r="CG59" s="270">
        <f t="shared" si="69"/>
        <v>0</v>
      </c>
      <c r="CH59" s="270">
        <f t="shared" si="68"/>
        <v>0</v>
      </c>
      <c r="CI59" s="44"/>
    </row>
    <row r="60" spans="1:87" ht="16.5" hidden="1" customHeight="1">
      <c r="A60" s="23">
        <f t="shared" si="15"/>
        <v>56</v>
      </c>
      <c r="B60" s="143"/>
      <c r="C60" s="169"/>
      <c r="D60" s="170"/>
      <c r="E60" s="156" t="str">
        <f t="shared" si="3"/>
        <v/>
      </c>
      <c r="F60" s="30" t="str">
        <f t="shared" si="4"/>
        <v/>
      </c>
      <c r="G60" s="31" t="str">
        <f t="shared" si="5"/>
        <v/>
      </c>
      <c r="H60" s="147" t="str">
        <f t="shared" si="6"/>
        <v/>
      </c>
      <c r="I60" s="150"/>
      <c r="J60" s="151"/>
      <c r="K60" s="33" t="str">
        <f t="shared" si="7"/>
        <v/>
      </c>
      <c r="L60" s="33">
        <f t="shared" si="73"/>
        <v>0</v>
      </c>
      <c r="M60" s="35" t="str">
        <f t="shared" si="8"/>
        <v/>
      </c>
      <c r="N60" s="108"/>
      <c r="O60" s="178"/>
      <c r="P60" s="179"/>
      <c r="Q60" s="106" t="s">
        <v>160</v>
      </c>
      <c r="R60" s="107" t="s">
        <v>160</v>
      </c>
      <c r="S60" s="43"/>
      <c r="T60" s="122" t="s">
        <v>160</v>
      </c>
      <c r="U60" s="122" t="s">
        <v>160</v>
      </c>
      <c r="V60" s="123" t="s">
        <v>160</v>
      </c>
      <c r="W60" s="63">
        <f t="shared" si="16"/>
        <v>0</v>
      </c>
      <c r="X60" s="53">
        <f t="shared" si="17"/>
        <v>0</v>
      </c>
      <c r="Y60" s="54" t="str">
        <f t="shared" si="18"/>
        <v/>
      </c>
      <c r="Z60" s="85">
        <f t="shared" si="19"/>
        <v>0</v>
      </c>
      <c r="AA60" s="63">
        <f t="shared" si="20"/>
        <v>0</v>
      </c>
      <c r="AB60" s="53">
        <f t="shared" si="21"/>
        <v>0</v>
      </c>
      <c r="AC60" s="54" t="str">
        <f t="shared" si="22"/>
        <v/>
      </c>
      <c r="AD60" s="85">
        <f t="shared" si="23"/>
        <v>0</v>
      </c>
      <c r="AE60" s="63">
        <f t="shared" si="24"/>
        <v>0</v>
      </c>
      <c r="AF60" s="53">
        <f t="shared" si="25"/>
        <v>0</v>
      </c>
      <c r="AG60" s="54" t="str">
        <f t="shared" si="26"/>
        <v/>
      </c>
      <c r="AH60" s="85">
        <f t="shared" si="27"/>
        <v>0</v>
      </c>
      <c r="AI60" s="63">
        <f t="shared" si="28"/>
        <v>0</v>
      </c>
      <c r="AJ60" s="53">
        <f t="shared" si="29"/>
        <v>0</v>
      </c>
      <c r="AK60" s="54" t="str">
        <f t="shared" si="30"/>
        <v/>
      </c>
      <c r="AL60" s="85">
        <f t="shared" si="31"/>
        <v>0</v>
      </c>
      <c r="AM60" s="63">
        <f t="shared" si="32"/>
        <v>0</v>
      </c>
      <c r="AN60" s="53">
        <f t="shared" si="33"/>
        <v>0</v>
      </c>
      <c r="AO60" s="54" t="str">
        <f t="shared" si="34"/>
        <v/>
      </c>
      <c r="AP60" s="85">
        <f t="shared" si="35"/>
        <v>0</v>
      </c>
      <c r="AQ60" s="63">
        <f t="shared" si="36"/>
        <v>0</v>
      </c>
      <c r="AR60" s="53">
        <f t="shared" si="37"/>
        <v>0</v>
      </c>
      <c r="AS60" s="54" t="str">
        <f t="shared" si="38"/>
        <v/>
      </c>
      <c r="AT60" s="85">
        <f t="shared" si="39"/>
        <v>0</v>
      </c>
      <c r="AU60" s="63">
        <f t="shared" si="40"/>
        <v>0</v>
      </c>
      <c r="AV60" s="53">
        <f t="shared" si="41"/>
        <v>0</v>
      </c>
      <c r="AW60" s="54" t="str">
        <f t="shared" si="42"/>
        <v/>
      </c>
      <c r="AX60" s="85">
        <f t="shared" si="43"/>
        <v>0</v>
      </c>
      <c r="AY60" s="63">
        <f t="shared" si="44"/>
        <v>0</v>
      </c>
      <c r="AZ60" s="53">
        <f t="shared" si="45"/>
        <v>0</v>
      </c>
      <c r="BA60" s="54" t="str">
        <f t="shared" si="46"/>
        <v/>
      </c>
      <c r="BB60" s="85">
        <f t="shared" si="47"/>
        <v>0</v>
      </c>
      <c r="BC60" s="63">
        <f t="shared" si="48"/>
        <v>0</v>
      </c>
      <c r="BD60" s="53">
        <f t="shared" si="49"/>
        <v>0</v>
      </c>
      <c r="BE60" s="54" t="str">
        <f t="shared" si="50"/>
        <v/>
      </c>
      <c r="BF60" s="85">
        <f t="shared" si="51"/>
        <v>0</v>
      </c>
      <c r="BG60" s="63">
        <f t="shared" si="52"/>
        <v>0</v>
      </c>
      <c r="BH60" s="53">
        <f t="shared" si="53"/>
        <v>0</v>
      </c>
      <c r="BI60" s="54" t="str">
        <f t="shared" si="54"/>
        <v/>
      </c>
      <c r="BJ60" s="85">
        <f t="shared" si="55"/>
        <v>0</v>
      </c>
      <c r="BK60" s="63">
        <f t="shared" si="56"/>
        <v>0</v>
      </c>
      <c r="BL60" s="53">
        <f t="shared" si="57"/>
        <v>0</v>
      </c>
      <c r="BM60" s="54" t="str">
        <f t="shared" si="58"/>
        <v/>
      </c>
      <c r="BN60" s="85">
        <f t="shared" si="59"/>
        <v>0</v>
      </c>
      <c r="BO60" s="63">
        <f t="shared" si="60"/>
        <v>0</v>
      </c>
      <c r="BP60" s="53">
        <f t="shared" si="61"/>
        <v>0</v>
      </c>
      <c r="BQ60" s="54" t="str">
        <f t="shared" si="62"/>
        <v/>
      </c>
      <c r="BR60" s="85">
        <f t="shared" si="63"/>
        <v>0</v>
      </c>
      <c r="BS60" s="60">
        <f t="shared" si="74"/>
        <v>0</v>
      </c>
      <c r="BT60" s="59">
        <f t="shared" si="75"/>
        <v>0</v>
      </c>
      <c r="BU60" s="57"/>
      <c r="BV60" s="44"/>
      <c r="BY60" s="253"/>
      <c r="BZ60" s="272"/>
      <c r="CA60" s="272"/>
      <c r="CB60" s="273"/>
      <c r="CC60" s="276"/>
      <c r="CD60" s="44"/>
      <c r="CE60" s="275">
        <f t="shared" si="67"/>
        <v>0</v>
      </c>
      <c r="CF60" s="270">
        <f t="shared" si="69"/>
        <v>0</v>
      </c>
      <c r="CG60" s="270">
        <f t="shared" si="69"/>
        <v>0</v>
      </c>
      <c r="CH60" s="270">
        <f t="shared" si="68"/>
        <v>0</v>
      </c>
      <c r="CI60" s="44"/>
    </row>
    <row r="61" spans="1:87" ht="16.5" hidden="1" customHeight="1" thickBot="1">
      <c r="A61" s="23">
        <f t="shared" si="15"/>
        <v>57</v>
      </c>
      <c r="B61" s="143"/>
      <c r="C61" s="169"/>
      <c r="D61" s="170"/>
      <c r="E61" s="156" t="str">
        <f t="shared" si="3"/>
        <v/>
      </c>
      <c r="F61" s="30" t="str">
        <f t="shared" si="4"/>
        <v/>
      </c>
      <c r="G61" s="31" t="str">
        <f t="shared" si="5"/>
        <v/>
      </c>
      <c r="H61" s="147" t="str">
        <f t="shared" si="6"/>
        <v/>
      </c>
      <c r="I61" s="150"/>
      <c r="J61" s="151"/>
      <c r="K61" s="33" t="str">
        <f t="shared" si="7"/>
        <v/>
      </c>
      <c r="L61" s="33">
        <f t="shared" si="73"/>
        <v>0</v>
      </c>
      <c r="M61" s="35" t="str">
        <f t="shared" si="8"/>
        <v/>
      </c>
      <c r="N61" s="108"/>
      <c r="O61" s="180"/>
      <c r="P61" s="181"/>
      <c r="Q61" s="106" t="s">
        <v>160</v>
      </c>
      <c r="R61" s="107" t="s">
        <v>160</v>
      </c>
      <c r="S61" s="43"/>
      <c r="T61" s="122" t="s">
        <v>160</v>
      </c>
      <c r="U61" s="122" t="s">
        <v>160</v>
      </c>
      <c r="V61" s="123" t="s">
        <v>160</v>
      </c>
      <c r="W61" s="63">
        <f t="shared" si="16"/>
        <v>0</v>
      </c>
      <c r="X61" s="53">
        <f t="shared" si="17"/>
        <v>0</v>
      </c>
      <c r="Y61" s="54" t="str">
        <f t="shared" si="18"/>
        <v/>
      </c>
      <c r="Z61" s="85">
        <f t="shared" si="19"/>
        <v>0</v>
      </c>
      <c r="AA61" s="63">
        <f t="shared" si="20"/>
        <v>0</v>
      </c>
      <c r="AB61" s="53">
        <f t="shared" si="21"/>
        <v>0</v>
      </c>
      <c r="AC61" s="54" t="str">
        <f t="shared" si="22"/>
        <v/>
      </c>
      <c r="AD61" s="85">
        <f t="shared" si="23"/>
        <v>0</v>
      </c>
      <c r="AE61" s="63">
        <f t="shared" si="24"/>
        <v>0</v>
      </c>
      <c r="AF61" s="53">
        <f t="shared" si="25"/>
        <v>0</v>
      </c>
      <c r="AG61" s="54" t="str">
        <f t="shared" si="26"/>
        <v/>
      </c>
      <c r="AH61" s="85">
        <f t="shared" si="27"/>
        <v>0</v>
      </c>
      <c r="AI61" s="63">
        <f t="shared" si="28"/>
        <v>0</v>
      </c>
      <c r="AJ61" s="53">
        <f t="shared" si="29"/>
        <v>0</v>
      </c>
      <c r="AK61" s="54" t="str">
        <f t="shared" si="30"/>
        <v/>
      </c>
      <c r="AL61" s="85">
        <f t="shared" si="31"/>
        <v>0</v>
      </c>
      <c r="AM61" s="63">
        <f t="shared" si="32"/>
        <v>0</v>
      </c>
      <c r="AN61" s="53">
        <f t="shared" si="33"/>
        <v>0</v>
      </c>
      <c r="AO61" s="54" t="str">
        <f t="shared" si="34"/>
        <v/>
      </c>
      <c r="AP61" s="85">
        <f t="shared" si="35"/>
        <v>0</v>
      </c>
      <c r="AQ61" s="63">
        <f t="shared" si="36"/>
        <v>0</v>
      </c>
      <c r="AR61" s="53">
        <f t="shared" si="37"/>
        <v>0</v>
      </c>
      <c r="AS61" s="54" t="str">
        <f t="shared" si="38"/>
        <v/>
      </c>
      <c r="AT61" s="85">
        <f t="shared" si="39"/>
        <v>0</v>
      </c>
      <c r="AU61" s="63">
        <f t="shared" si="40"/>
        <v>0</v>
      </c>
      <c r="AV61" s="53">
        <f t="shared" si="41"/>
        <v>0</v>
      </c>
      <c r="AW61" s="54" t="str">
        <f t="shared" si="42"/>
        <v/>
      </c>
      <c r="AX61" s="85">
        <f t="shared" si="43"/>
        <v>0</v>
      </c>
      <c r="AY61" s="63">
        <f t="shared" si="44"/>
        <v>0</v>
      </c>
      <c r="AZ61" s="53">
        <f t="shared" si="45"/>
        <v>0</v>
      </c>
      <c r="BA61" s="54" t="str">
        <f t="shared" si="46"/>
        <v/>
      </c>
      <c r="BB61" s="85">
        <f t="shared" si="47"/>
        <v>0</v>
      </c>
      <c r="BC61" s="63">
        <f t="shared" si="48"/>
        <v>0</v>
      </c>
      <c r="BD61" s="53">
        <f t="shared" si="49"/>
        <v>0</v>
      </c>
      <c r="BE61" s="54" t="str">
        <f t="shared" si="50"/>
        <v/>
      </c>
      <c r="BF61" s="85">
        <f t="shared" si="51"/>
        <v>0</v>
      </c>
      <c r="BG61" s="63">
        <f t="shared" si="52"/>
        <v>0</v>
      </c>
      <c r="BH61" s="53">
        <f t="shared" si="53"/>
        <v>0</v>
      </c>
      <c r="BI61" s="54" t="str">
        <f t="shared" si="54"/>
        <v/>
      </c>
      <c r="BJ61" s="85">
        <f t="shared" si="55"/>
        <v>0</v>
      </c>
      <c r="BK61" s="63">
        <f t="shared" si="56"/>
        <v>0</v>
      </c>
      <c r="BL61" s="53">
        <f t="shared" si="57"/>
        <v>0</v>
      </c>
      <c r="BM61" s="54" t="str">
        <f t="shared" si="58"/>
        <v/>
      </c>
      <c r="BN61" s="85">
        <f t="shared" si="59"/>
        <v>0</v>
      </c>
      <c r="BO61" s="63">
        <f t="shared" si="60"/>
        <v>0</v>
      </c>
      <c r="BP61" s="53">
        <f t="shared" si="61"/>
        <v>0</v>
      </c>
      <c r="BQ61" s="54" t="str">
        <f t="shared" si="62"/>
        <v/>
      </c>
      <c r="BR61" s="85">
        <f t="shared" si="63"/>
        <v>0</v>
      </c>
      <c r="BS61" s="60">
        <f t="shared" si="74"/>
        <v>0</v>
      </c>
      <c r="BT61" s="59">
        <f t="shared" si="75"/>
        <v>0</v>
      </c>
      <c r="BU61" s="57"/>
      <c r="BV61" s="44"/>
      <c r="BY61" s="253"/>
      <c r="BZ61" s="272"/>
      <c r="CA61" s="272"/>
      <c r="CB61" s="273"/>
      <c r="CC61" s="276"/>
      <c r="CD61" s="44"/>
      <c r="CE61" s="275">
        <f t="shared" si="67"/>
        <v>0</v>
      </c>
      <c r="CF61" s="270">
        <f t="shared" si="69"/>
        <v>0</v>
      </c>
      <c r="CG61" s="270">
        <f t="shared" si="69"/>
        <v>0</v>
      </c>
      <c r="CH61" s="270">
        <f t="shared" si="68"/>
        <v>0</v>
      </c>
      <c r="CI61" s="44"/>
    </row>
    <row r="62" spans="1:87" ht="16.5" hidden="1" customHeight="1">
      <c r="A62" s="23">
        <f t="shared" si="15"/>
        <v>58</v>
      </c>
      <c r="B62" s="143"/>
      <c r="C62" s="171"/>
      <c r="D62" s="170"/>
      <c r="E62" s="156" t="str">
        <f t="shared" si="3"/>
        <v/>
      </c>
      <c r="F62" s="30" t="str">
        <f t="shared" si="4"/>
        <v/>
      </c>
      <c r="G62" s="31" t="str">
        <f t="shared" si="5"/>
        <v/>
      </c>
      <c r="H62" s="147" t="str">
        <f t="shared" si="6"/>
        <v/>
      </c>
      <c r="I62" s="152"/>
      <c r="J62" s="153"/>
      <c r="K62" s="33" t="str">
        <f t="shared" si="7"/>
        <v/>
      </c>
      <c r="L62" s="33">
        <f t="shared" si="73"/>
        <v>0</v>
      </c>
      <c r="M62" s="35" t="str">
        <f t="shared" si="8"/>
        <v/>
      </c>
      <c r="N62" s="108"/>
      <c r="O62" s="178"/>
      <c r="P62" s="179"/>
      <c r="Q62" s="106" t="s">
        <v>160</v>
      </c>
      <c r="R62" s="107" t="s">
        <v>160</v>
      </c>
      <c r="S62" s="43"/>
      <c r="T62" s="122" t="s">
        <v>160</v>
      </c>
      <c r="U62" s="122" t="s">
        <v>160</v>
      </c>
      <c r="V62" s="123" t="s">
        <v>160</v>
      </c>
      <c r="W62" s="63">
        <f t="shared" si="16"/>
        <v>0</v>
      </c>
      <c r="X62" s="53">
        <f t="shared" si="17"/>
        <v>0</v>
      </c>
      <c r="Y62" s="54" t="str">
        <f t="shared" si="18"/>
        <v/>
      </c>
      <c r="Z62" s="85">
        <f t="shared" si="19"/>
        <v>0</v>
      </c>
      <c r="AA62" s="63">
        <f t="shared" si="20"/>
        <v>0</v>
      </c>
      <c r="AB62" s="53">
        <f t="shared" si="21"/>
        <v>0</v>
      </c>
      <c r="AC62" s="54" t="str">
        <f t="shared" si="22"/>
        <v/>
      </c>
      <c r="AD62" s="85">
        <f t="shared" si="23"/>
        <v>0</v>
      </c>
      <c r="AE62" s="63">
        <f t="shared" si="24"/>
        <v>0</v>
      </c>
      <c r="AF62" s="53">
        <f t="shared" si="25"/>
        <v>0</v>
      </c>
      <c r="AG62" s="54" t="str">
        <f t="shared" si="26"/>
        <v/>
      </c>
      <c r="AH62" s="85">
        <f t="shared" si="27"/>
        <v>0</v>
      </c>
      <c r="AI62" s="63">
        <f t="shared" si="28"/>
        <v>0</v>
      </c>
      <c r="AJ62" s="53">
        <f t="shared" si="29"/>
        <v>0</v>
      </c>
      <c r="AK62" s="54" t="str">
        <f t="shared" si="30"/>
        <v/>
      </c>
      <c r="AL62" s="85">
        <f t="shared" si="31"/>
        <v>0</v>
      </c>
      <c r="AM62" s="63">
        <f t="shared" si="32"/>
        <v>0</v>
      </c>
      <c r="AN62" s="53">
        <f t="shared" si="33"/>
        <v>0</v>
      </c>
      <c r="AO62" s="54" t="str">
        <f t="shared" si="34"/>
        <v/>
      </c>
      <c r="AP62" s="85">
        <f t="shared" si="35"/>
        <v>0</v>
      </c>
      <c r="AQ62" s="63">
        <f t="shared" si="36"/>
        <v>0</v>
      </c>
      <c r="AR62" s="53">
        <f t="shared" si="37"/>
        <v>0</v>
      </c>
      <c r="AS62" s="54" t="str">
        <f t="shared" si="38"/>
        <v/>
      </c>
      <c r="AT62" s="85">
        <f t="shared" si="39"/>
        <v>0</v>
      </c>
      <c r="AU62" s="63">
        <f t="shared" si="40"/>
        <v>0</v>
      </c>
      <c r="AV62" s="53">
        <f t="shared" si="41"/>
        <v>0</v>
      </c>
      <c r="AW62" s="54" t="str">
        <f t="shared" si="42"/>
        <v/>
      </c>
      <c r="AX62" s="85">
        <f t="shared" si="43"/>
        <v>0</v>
      </c>
      <c r="AY62" s="63">
        <f t="shared" si="44"/>
        <v>0</v>
      </c>
      <c r="AZ62" s="53">
        <f t="shared" si="45"/>
        <v>0</v>
      </c>
      <c r="BA62" s="54" t="str">
        <f t="shared" si="46"/>
        <v/>
      </c>
      <c r="BB62" s="85">
        <f t="shared" si="47"/>
        <v>0</v>
      </c>
      <c r="BC62" s="63">
        <f t="shared" si="48"/>
        <v>0</v>
      </c>
      <c r="BD62" s="53">
        <f t="shared" si="49"/>
        <v>0</v>
      </c>
      <c r="BE62" s="54" t="str">
        <f t="shared" si="50"/>
        <v/>
      </c>
      <c r="BF62" s="85">
        <f t="shared" si="51"/>
        <v>0</v>
      </c>
      <c r="BG62" s="63">
        <f t="shared" si="52"/>
        <v>0</v>
      </c>
      <c r="BH62" s="53">
        <f t="shared" si="53"/>
        <v>0</v>
      </c>
      <c r="BI62" s="54" t="str">
        <f t="shared" si="54"/>
        <v/>
      </c>
      <c r="BJ62" s="85">
        <f t="shared" si="55"/>
        <v>0</v>
      </c>
      <c r="BK62" s="63">
        <f t="shared" si="56"/>
        <v>0</v>
      </c>
      <c r="BL62" s="53">
        <f t="shared" si="57"/>
        <v>0</v>
      </c>
      <c r="BM62" s="54" t="str">
        <f t="shared" si="58"/>
        <v/>
      </c>
      <c r="BN62" s="85">
        <f t="shared" si="59"/>
        <v>0</v>
      </c>
      <c r="BO62" s="63">
        <f t="shared" si="60"/>
        <v>0</v>
      </c>
      <c r="BP62" s="53">
        <f t="shared" si="61"/>
        <v>0</v>
      </c>
      <c r="BQ62" s="54" t="str">
        <f t="shared" si="62"/>
        <v/>
      </c>
      <c r="BR62" s="85">
        <f t="shared" si="63"/>
        <v>0</v>
      </c>
      <c r="BS62" s="60">
        <f t="shared" si="74"/>
        <v>0</v>
      </c>
      <c r="BT62" s="59">
        <f t="shared" si="75"/>
        <v>0</v>
      </c>
      <c r="BU62" s="57"/>
      <c r="BV62" s="44"/>
      <c r="BY62" s="253"/>
      <c r="BZ62" s="272"/>
      <c r="CA62" s="272"/>
      <c r="CB62" s="273"/>
      <c r="CC62" s="276"/>
      <c r="CD62" s="44"/>
      <c r="CE62" s="275">
        <f t="shared" si="67"/>
        <v>0</v>
      </c>
      <c r="CF62" s="270">
        <f t="shared" si="69"/>
        <v>0</v>
      </c>
      <c r="CG62" s="270">
        <f t="shared" si="69"/>
        <v>0</v>
      </c>
      <c r="CH62" s="270">
        <f t="shared" si="68"/>
        <v>0</v>
      </c>
      <c r="CI62" s="44"/>
    </row>
    <row r="63" spans="1:87" ht="16.5" hidden="1" customHeight="1">
      <c r="A63" s="23">
        <f t="shared" si="15"/>
        <v>59</v>
      </c>
      <c r="B63" s="143"/>
      <c r="C63" s="169"/>
      <c r="D63" s="170"/>
      <c r="E63" s="156" t="str">
        <f t="shared" si="3"/>
        <v/>
      </c>
      <c r="F63" s="30" t="str">
        <f t="shared" si="4"/>
        <v/>
      </c>
      <c r="G63" s="31" t="str">
        <f t="shared" si="5"/>
        <v/>
      </c>
      <c r="H63" s="147" t="str">
        <f t="shared" si="6"/>
        <v/>
      </c>
      <c r="I63" s="150"/>
      <c r="J63" s="151"/>
      <c r="K63" s="33" t="str">
        <f t="shared" si="7"/>
        <v/>
      </c>
      <c r="L63" s="33">
        <f t="shared" si="73"/>
        <v>0</v>
      </c>
      <c r="M63" s="35" t="str">
        <f t="shared" si="8"/>
        <v/>
      </c>
      <c r="N63" s="108"/>
      <c r="O63" s="178"/>
      <c r="P63" s="179"/>
      <c r="Q63" s="106" t="s">
        <v>160</v>
      </c>
      <c r="R63" s="107" t="s">
        <v>160</v>
      </c>
      <c r="S63" s="43"/>
      <c r="T63" s="122" t="s">
        <v>160</v>
      </c>
      <c r="U63" s="122" t="s">
        <v>160</v>
      </c>
      <c r="V63" s="123" t="s">
        <v>160</v>
      </c>
      <c r="W63" s="63">
        <f t="shared" si="16"/>
        <v>0</v>
      </c>
      <c r="X63" s="53">
        <f t="shared" si="17"/>
        <v>0</v>
      </c>
      <c r="Y63" s="54" t="str">
        <f t="shared" si="18"/>
        <v/>
      </c>
      <c r="Z63" s="85">
        <f t="shared" si="19"/>
        <v>0</v>
      </c>
      <c r="AA63" s="63">
        <f t="shared" si="20"/>
        <v>0</v>
      </c>
      <c r="AB63" s="53">
        <f t="shared" si="21"/>
        <v>0</v>
      </c>
      <c r="AC63" s="54" t="str">
        <f t="shared" si="22"/>
        <v/>
      </c>
      <c r="AD63" s="85">
        <f t="shared" si="23"/>
        <v>0</v>
      </c>
      <c r="AE63" s="63">
        <f t="shared" si="24"/>
        <v>0</v>
      </c>
      <c r="AF63" s="53">
        <f t="shared" si="25"/>
        <v>0</v>
      </c>
      <c r="AG63" s="54" t="str">
        <f t="shared" si="26"/>
        <v/>
      </c>
      <c r="AH63" s="85">
        <f t="shared" si="27"/>
        <v>0</v>
      </c>
      <c r="AI63" s="63">
        <f t="shared" si="28"/>
        <v>0</v>
      </c>
      <c r="AJ63" s="53">
        <f t="shared" si="29"/>
        <v>0</v>
      </c>
      <c r="AK63" s="54" t="str">
        <f t="shared" si="30"/>
        <v/>
      </c>
      <c r="AL63" s="85">
        <f t="shared" si="31"/>
        <v>0</v>
      </c>
      <c r="AM63" s="63">
        <f t="shared" si="32"/>
        <v>0</v>
      </c>
      <c r="AN63" s="53">
        <f t="shared" si="33"/>
        <v>0</v>
      </c>
      <c r="AO63" s="54" t="str">
        <f t="shared" si="34"/>
        <v/>
      </c>
      <c r="AP63" s="85">
        <f t="shared" si="35"/>
        <v>0</v>
      </c>
      <c r="AQ63" s="63">
        <f t="shared" si="36"/>
        <v>0</v>
      </c>
      <c r="AR63" s="53">
        <f t="shared" si="37"/>
        <v>0</v>
      </c>
      <c r="AS63" s="54" t="str">
        <f t="shared" si="38"/>
        <v/>
      </c>
      <c r="AT63" s="85">
        <f t="shared" si="39"/>
        <v>0</v>
      </c>
      <c r="AU63" s="63">
        <f t="shared" si="40"/>
        <v>0</v>
      </c>
      <c r="AV63" s="53">
        <f t="shared" si="41"/>
        <v>0</v>
      </c>
      <c r="AW63" s="54" t="str">
        <f t="shared" si="42"/>
        <v/>
      </c>
      <c r="AX63" s="85">
        <f t="shared" si="43"/>
        <v>0</v>
      </c>
      <c r="AY63" s="63">
        <f t="shared" si="44"/>
        <v>0</v>
      </c>
      <c r="AZ63" s="53">
        <f t="shared" si="45"/>
        <v>0</v>
      </c>
      <c r="BA63" s="54" t="str">
        <f t="shared" si="46"/>
        <v/>
      </c>
      <c r="BB63" s="85">
        <f t="shared" si="47"/>
        <v>0</v>
      </c>
      <c r="BC63" s="63">
        <f t="shared" si="48"/>
        <v>0</v>
      </c>
      <c r="BD63" s="53">
        <f t="shared" si="49"/>
        <v>0</v>
      </c>
      <c r="BE63" s="54" t="str">
        <f t="shared" si="50"/>
        <v/>
      </c>
      <c r="BF63" s="85">
        <f t="shared" si="51"/>
        <v>0</v>
      </c>
      <c r="BG63" s="63">
        <f t="shared" si="52"/>
        <v>0</v>
      </c>
      <c r="BH63" s="53">
        <f t="shared" si="53"/>
        <v>0</v>
      </c>
      <c r="BI63" s="54" t="str">
        <f t="shared" si="54"/>
        <v/>
      </c>
      <c r="BJ63" s="85">
        <f t="shared" si="55"/>
        <v>0</v>
      </c>
      <c r="BK63" s="63">
        <f t="shared" si="56"/>
        <v>0</v>
      </c>
      <c r="BL63" s="53">
        <f t="shared" si="57"/>
        <v>0</v>
      </c>
      <c r="BM63" s="54" t="str">
        <f t="shared" si="58"/>
        <v/>
      </c>
      <c r="BN63" s="85">
        <f t="shared" si="59"/>
        <v>0</v>
      </c>
      <c r="BO63" s="63">
        <f t="shared" si="60"/>
        <v>0</v>
      </c>
      <c r="BP63" s="53">
        <f t="shared" si="61"/>
        <v>0</v>
      </c>
      <c r="BQ63" s="54" t="str">
        <f t="shared" si="62"/>
        <v/>
      </c>
      <c r="BR63" s="85">
        <f t="shared" si="63"/>
        <v>0</v>
      </c>
      <c r="BS63" s="60">
        <f t="shared" si="74"/>
        <v>0</v>
      </c>
      <c r="BT63" s="59">
        <f t="shared" si="75"/>
        <v>0</v>
      </c>
      <c r="BU63" s="57"/>
      <c r="BV63" s="44"/>
      <c r="BY63" s="253"/>
      <c r="BZ63" s="272"/>
      <c r="CA63" s="272"/>
      <c r="CB63" s="273"/>
      <c r="CC63" s="276"/>
      <c r="CD63" s="44"/>
      <c r="CE63" s="275">
        <f t="shared" si="67"/>
        <v>0</v>
      </c>
      <c r="CF63" s="270">
        <f t="shared" si="69"/>
        <v>0</v>
      </c>
      <c r="CG63" s="270">
        <f t="shared" si="69"/>
        <v>0</v>
      </c>
      <c r="CH63" s="270">
        <f t="shared" si="68"/>
        <v>0</v>
      </c>
      <c r="CI63" s="44"/>
    </row>
    <row r="64" spans="1:87" ht="16.5" hidden="1" customHeight="1" thickBot="1">
      <c r="A64" s="23">
        <f t="shared" si="15"/>
        <v>60</v>
      </c>
      <c r="B64" s="143"/>
      <c r="C64" s="169"/>
      <c r="D64" s="170"/>
      <c r="E64" s="156" t="str">
        <f t="shared" si="3"/>
        <v/>
      </c>
      <c r="F64" s="30" t="str">
        <f t="shared" si="4"/>
        <v/>
      </c>
      <c r="G64" s="31" t="str">
        <f t="shared" si="5"/>
        <v/>
      </c>
      <c r="H64" s="147" t="str">
        <f t="shared" si="6"/>
        <v/>
      </c>
      <c r="I64" s="150"/>
      <c r="J64" s="151"/>
      <c r="K64" s="33" t="str">
        <f t="shared" si="7"/>
        <v/>
      </c>
      <c r="L64" s="33">
        <f t="shared" si="73"/>
        <v>0</v>
      </c>
      <c r="M64" s="35" t="str">
        <f t="shared" si="8"/>
        <v/>
      </c>
      <c r="N64" s="108"/>
      <c r="O64" s="180"/>
      <c r="P64" s="181"/>
      <c r="Q64" s="106" t="s">
        <v>160</v>
      </c>
      <c r="R64" s="107" t="s">
        <v>160</v>
      </c>
      <c r="S64" s="43"/>
      <c r="T64" s="122" t="s">
        <v>160</v>
      </c>
      <c r="U64" s="122" t="s">
        <v>160</v>
      </c>
      <c r="V64" s="123" t="s">
        <v>160</v>
      </c>
      <c r="W64" s="63">
        <f t="shared" si="16"/>
        <v>0</v>
      </c>
      <c r="X64" s="53">
        <f t="shared" si="17"/>
        <v>0</v>
      </c>
      <c r="Y64" s="54" t="str">
        <f t="shared" si="18"/>
        <v/>
      </c>
      <c r="Z64" s="85">
        <f t="shared" si="19"/>
        <v>0</v>
      </c>
      <c r="AA64" s="63">
        <f t="shared" si="20"/>
        <v>0</v>
      </c>
      <c r="AB64" s="53">
        <f t="shared" si="21"/>
        <v>0</v>
      </c>
      <c r="AC64" s="54" t="str">
        <f t="shared" si="22"/>
        <v/>
      </c>
      <c r="AD64" s="85">
        <f t="shared" si="23"/>
        <v>0</v>
      </c>
      <c r="AE64" s="63">
        <f t="shared" si="24"/>
        <v>0</v>
      </c>
      <c r="AF64" s="53">
        <f t="shared" si="25"/>
        <v>0</v>
      </c>
      <c r="AG64" s="54" t="str">
        <f t="shared" si="26"/>
        <v/>
      </c>
      <c r="AH64" s="85">
        <f t="shared" si="27"/>
        <v>0</v>
      </c>
      <c r="AI64" s="63">
        <f t="shared" si="28"/>
        <v>0</v>
      </c>
      <c r="AJ64" s="53">
        <f t="shared" si="29"/>
        <v>0</v>
      </c>
      <c r="AK64" s="54" t="str">
        <f t="shared" si="30"/>
        <v/>
      </c>
      <c r="AL64" s="85">
        <f t="shared" si="31"/>
        <v>0</v>
      </c>
      <c r="AM64" s="63">
        <f t="shared" si="32"/>
        <v>0</v>
      </c>
      <c r="AN64" s="53">
        <f t="shared" si="33"/>
        <v>0</v>
      </c>
      <c r="AO64" s="54" t="str">
        <f t="shared" si="34"/>
        <v/>
      </c>
      <c r="AP64" s="85">
        <f t="shared" si="35"/>
        <v>0</v>
      </c>
      <c r="AQ64" s="63">
        <f t="shared" si="36"/>
        <v>0</v>
      </c>
      <c r="AR64" s="53">
        <f t="shared" si="37"/>
        <v>0</v>
      </c>
      <c r="AS64" s="54" t="str">
        <f t="shared" si="38"/>
        <v/>
      </c>
      <c r="AT64" s="85">
        <f t="shared" si="39"/>
        <v>0</v>
      </c>
      <c r="AU64" s="63">
        <f t="shared" si="40"/>
        <v>0</v>
      </c>
      <c r="AV64" s="53">
        <f t="shared" si="41"/>
        <v>0</v>
      </c>
      <c r="AW64" s="54" t="str">
        <f t="shared" si="42"/>
        <v/>
      </c>
      <c r="AX64" s="85">
        <f t="shared" si="43"/>
        <v>0</v>
      </c>
      <c r="AY64" s="63">
        <f t="shared" si="44"/>
        <v>0</v>
      </c>
      <c r="AZ64" s="53">
        <f t="shared" si="45"/>
        <v>0</v>
      </c>
      <c r="BA64" s="54" t="str">
        <f t="shared" si="46"/>
        <v/>
      </c>
      <c r="BB64" s="85">
        <f t="shared" si="47"/>
        <v>0</v>
      </c>
      <c r="BC64" s="63">
        <f t="shared" si="48"/>
        <v>0</v>
      </c>
      <c r="BD64" s="53">
        <f t="shared" si="49"/>
        <v>0</v>
      </c>
      <c r="BE64" s="54" t="str">
        <f t="shared" si="50"/>
        <v/>
      </c>
      <c r="BF64" s="85">
        <f t="shared" si="51"/>
        <v>0</v>
      </c>
      <c r="BG64" s="63">
        <f t="shared" si="52"/>
        <v>0</v>
      </c>
      <c r="BH64" s="53">
        <f t="shared" si="53"/>
        <v>0</v>
      </c>
      <c r="BI64" s="54" t="str">
        <f t="shared" si="54"/>
        <v/>
      </c>
      <c r="BJ64" s="85">
        <f t="shared" si="55"/>
        <v>0</v>
      </c>
      <c r="BK64" s="63">
        <f t="shared" si="56"/>
        <v>0</v>
      </c>
      <c r="BL64" s="53">
        <f t="shared" si="57"/>
        <v>0</v>
      </c>
      <c r="BM64" s="54" t="str">
        <f t="shared" si="58"/>
        <v/>
      </c>
      <c r="BN64" s="85">
        <f t="shared" si="59"/>
        <v>0</v>
      </c>
      <c r="BO64" s="63">
        <f t="shared" si="60"/>
        <v>0</v>
      </c>
      <c r="BP64" s="53">
        <f t="shared" si="61"/>
        <v>0</v>
      </c>
      <c r="BQ64" s="54" t="str">
        <f t="shared" si="62"/>
        <v/>
      </c>
      <c r="BR64" s="85">
        <f t="shared" si="63"/>
        <v>0</v>
      </c>
      <c r="BS64" s="60">
        <f t="shared" si="74"/>
        <v>0</v>
      </c>
      <c r="BT64" s="59">
        <f t="shared" si="75"/>
        <v>0</v>
      </c>
      <c r="BU64" s="57"/>
      <c r="BV64" s="44"/>
      <c r="BY64" s="253"/>
      <c r="BZ64" s="272"/>
      <c r="CA64" s="272"/>
      <c r="CB64" s="273"/>
      <c r="CC64" s="276"/>
      <c r="CD64" s="44"/>
      <c r="CE64" s="275">
        <f t="shared" si="67"/>
        <v>0</v>
      </c>
      <c r="CF64" s="270">
        <f t="shared" si="69"/>
        <v>0</v>
      </c>
      <c r="CG64" s="270">
        <f t="shared" si="69"/>
        <v>0</v>
      </c>
      <c r="CH64" s="270">
        <f t="shared" si="68"/>
        <v>0</v>
      </c>
      <c r="CI64" s="44"/>
    </row>
    <row r="65" spans="1:87" ht="16.5" hidden="1" customHeight="1">
      <c r="A65" s="23">
        <f t="shared" si="15"/>
        <v>61</v>
      </c>
      <c r="B65" s="143"/>
      <c r="C65" s="169"/>
      <c r="D65" s="170"/>
      <c r="E65" s="156" t="str">
        <f t="shared" si="3"/>
        <v/>
      </c>
      <c r="F65" s="30" t="str">
        <f t="shared" si="4"/>
        <v/>
      </c>
      <c r="G65" s="31" t="str">
        <f t="shared" si="5"/>
        <v/>
      </c>
      <c r="H65" s="147" t="str">
        <f t="shared" si="6"/>
        <v/>
      </c>
      <c r="I65" s="150"/>
      <c r="J65" s="151"/>
      <c r="K65" s="33" t="str">
        <f t="shared" si="7"/>
        <v/>
      </c>
      <c r="L65" s="33">
        <f t="shared" si="73"/>
        <v>0</v>
      </c>
      <c r="M65" s="35" t="str">
        <f t="shared" si="8"/>
        <v/>
      </c>
      <c r="N65" s="108"/>
      <c r="O65" s="178"/>
      <c r="P65" s="179"/>
      <c r="Q65" s="106" t="s">
        <v>160</v>
      </c>
      <c r="R65" s="107" t="s">
        <v>160</v>
      </c>
      <c r="S65" s="43"/>
      <c r="T65" s="122" t="s">
        <v>160</v>
      </c>
      <c r="U65" s="122" t="s">
        <v>160</v>
      </c>
      <c r="V65" s="123" t="s">
        <v>160</v>
      </c>
      <c r="W65" s="63">
        <f t="shared" si="16"/>
        <v>0</v>
      </c>
      <c r="X65" s="53">
        <f t="shared" si="17"/>
        <v>0</v>
      </c>
      <c r="Y65" s="54" t="str">
        <f t="shared" si="18"/>
        <v/>
      </c>
      <c r="Z65" s="85">
        <f t="shared" si="19"/>
        <v>0</v>
      </c>
      <c r="AA65" s="63">
        <f t="shared" si="20"/>
        <v>0</v>
      </c>
      <c r="AB65" s="53">
        <f t="shared" si="21"/>
        <v>0</v>
      </c>
      <c r="AC65" s="54" t="str">
        <f t="shared" si="22"/>
        <v/>
      </c>
      <c r="AD65" s="85">
        <f t="shared" si="23"/>
        <v>0</v>
      </c>
      <c r="AE65" s="63">
        <f t="shared" si="24"/>
        <v>0</v>
      </c>
      <c r="AF65" s="53">
        <f t="shared" si="25"/>
        <v>0</v>
      </c>
      <c r="AG65" s="54" t="str">
        <f t="shared" si="26"/>
        <v/>
      </c>
      <c r="AH65" s="85">
        <f t="shared" si="27"/>
        <v>0</v>
      </c>
      <c r="AI65" s="63">
        <f t="shared" si="28"/>
        <v>0</v>
      </c>
      <c r="AJ65" s="53">
        <f t="shared" si="29"/>
        <v>0</v>
      </c>
      <c r="AK65" s="54" t="str">
        <f t="shared" si="30"/>
        <v/>
      </c>
      <c r="AL65" s="85">
        <f t="shared" si="31"/>
        <v>0</v>
      </c>
      <c r="AM65" s="63">
        <f t="shared" si="32"/>
        <v>0</v>
      </c>
      <c r="AN65" s="53">
        <f t="shared" si="33"/>
        <v>0</v>
      </c>
      <c r="AO65" s="54" t="str">
        <f t="shared" si="34"/>
        <v/>
      </c>
      <c r="AP65" s="85">
        <f t="shared" si="35"/>
        <v>0</v>
      </c>
      <c r="AQ65" s="63">
        <f t="shared" si="36"/>
        <v>0</v>
      </c>
      <c r="AR65" s="53">
        <f t="shared" si="37"/>
        <v>0</v>
      </c>
      <c r="AS65" s="54" t="str">
        <f t="shared" si="38"/>
        <v/>
      </c>
      <c r="AT65" s="85">
        <f t="shared" si="39"/>
        <v>0</v>
      </c>
      <c r="AU65" s="63">
        <f t="shared" si="40"/>
        <v>0</v>
      </c>
      <c r="AV65" s="53">
        <f t="shared" si="41"/>
        <v>0</v>
      </c>
      <c r="AW65" s="54" t="str">
        <f t="shared" si="42"/>
        <v/>
      </c>
      <c r="AX65" s="85">
        <f t="shared" si="43"/>
        <v>0</v>
      </c>
      <c r="AY65" s="63">
        <f t="shared" si="44"/>
        <v>0</v>
      </c>
      <c r="AZ65" s="53">
        <f t="shared" si="45"/>
        <v>0</v>
      </c>
      <c r="BA65" s="54" t="str">
        <f t="shared" si="46"/>
        <v/>
      </c>
      <c r="BB65" s="85">
        <f t="shared" si="47"/>
        <v>0</v>
      </c>
      <c r="BC65" s="63">
        <f t="shared" si="48"/>
        <v>0</v>
      </c>
      <c r="BD65" s="53">
        <f t="shared" si="49"/>
        <v>0</v>
      </c>
      <c r="BE65" s="54" t="str">
        <f t="shared" si="50"/>
        <v/>
      </c>
      <c r="BF65" s="85">
        <f t="shared" si="51"/>
        <v>0</v>
      </c>
      <c r="BG65" s="63">
        <f t="shared" si="52"/>
        <v>0</v>
      </c>
      <c r="BH65" s="53">
        <f t="shared" si="53"/>
        <v>0</v>
      </c>
      <c r="BI65" s="54" t="str">
        <f t="shared" si="54"/>
        <v/>
      </c>
      <c r="BJ65" s="85">
        <f t="shared" si="55"/>
        <v>0</v>
      </c>
      <c r="BK65" s="63">
        <f t="shared" si="56"/>
        <v>0</v>
      </c>
      <c r="BL65" s="53">
        <f t="shared" si="57"/>
        <v>0</v>
      </c>
      <c r="BM65" s="54" t="str">
        <f t="shared" si="58"/>
        <v/>
      </c>
      <c r="BN65" s="85">
        <f t="shared" si="59"/>
        <v>0</v>
      </c>
      <c r="BO65" s="63">
        <f t="shared" si="60"/>
        <v>0</v>
      </c>
      <c r="BP65" s="53">
        <f t="shared" si="61"/>
        <v>0</v>
      </c>
      <c r="BQ65" s="54" t="str">
        <f t="shared" si="62"/>
        <v/>
      </c>
      <c r="BR65" s="85">
        <f t="shared" si="63"/>
        <v>0</v>
      </c>
      <c r="BS65" s="60">
        <f t="shared" si="74"/>
        <v>0</v>
      </c>
      <c r="BT65" s="59">
        <f t="shared" si="75"/>
        <v>0</v>
      </c>
      <c r="BU65" s="57"/>
      <c r="BV65" s="44"/>
      <c r="BY65" s="253"/>
      <c r="BZ65" s="272"/>
      <c r="CA65" s="272"/>
      <c r="CB65" s="273"/>
      <c r="CC65" s="276"/>
      <c r="CD65" s="44"/>
      <c r="CE65" s="275">
        <f t="shared" si="67"/>
        <v>0</v>
      </c>
      <c r="CF65" s="270">
        <f t="shared" si="69"/>
        <v>0</v>
      </c>
      <c r="CG65" s="270">
        <f t="shared" si="69"/>
        <v>0</v>
      </c>
      <c r="CH65" s="270">
        <f t="shared" si="68"/>
        <v>0</v>
      </c>
      <c r="CI65" s="44"/>
    </row>
    <row r="66" spans="1:87" ht="16.5" hidden="1" customHeight="1">
      <c r="A66" s="23">
        <f t="shared" si="15"/>
        <v>62</v>
      </c>
      <c r="B66" s="143"/>
      <c r="C66" s="169"/>
      <c r="D66" s="170"/>
      <c r="E66" s="156" t="str">
        <f t="shared" si="3"/>
        <v/>
      </c>
      <c r="F66" s="30" t="str">
        <f t="shared" si="4"/>
        <v/>
      </c>
      <c r="G66" s="31" t="str">
        <f t="shared" si="5"/>
        <v/>
      </c>
      <c r="H66" s="147" t="str">
        <f t="shared" si="6"/>
        <v/>
      </c>
      <c r="I66" s="150"/>
      <c r="J66" s="151"/>
      <c r="K66" s="33" t="str">
        <f t="shared" si="7"/>
        <v/>
      </c>
      <c r="L66" s="33">
        <f t="shared" si="73"/>
        <v>0</v>
      </c>
      <c r="M66" s="35" t="str">
        <f t="shared" si="8"/>
        <v/>
      </c>
      <c r="N66" s="108"/>
      <c r="O66" s="178"/>
      <c r="P66" s="179"/>
      <c r="Q66" s="106" t="s">
        <v>160</v>
      </c>
      <c r="R66" s="107" t="s">
        <v>160</v>
      </c>
      <c r="S66" s="43"/>
      <c r="T66" s="122" t="s">
        <v>160</v>
      </c>
      <c r="U66" s="122" t="s">
        <v>160</v>
      </c>
      <c r="V66" s="123" t="s">
        <v>160</v>
      </c>
      <c r="W66" s="63">
        <f t="shared" si="16"/>
        <v>0</v>
      </c>
      <c r="X66" s="53">
        <f t="shared" si="17"/>
        <v>0</v>
      </c>
      <c r="Y66" s="54" t="str">
        <f t="shared" si="18"/>
        <v/>
      </c>
      <c r="Z66" s="85">
        <f t="shared" si="19"/>
        <v>0</v>
      </c>
      <c r="AA66" s="63">
        <f t="shared" si="20"/>
        <v>0</v>
      </c>
      <c r="AB66" s="53">
        <f t="shared" si="21"/>
        <v>0</v>
      </c>
      <c r="AC66" s="54" t="str">
        <f t="shared" si="22"/>
        <v/>
      </c>
      <c r="AD66" s="85">
        <f t="shared" si="23"/>
        <v>0</v>
      </c>
      <c r="AE66" s="63">
        <f t="shared" si="24"/>
        <v>0</v>
      </c>
      <c r="AF66" s="53">
        <f t="shared" si="25"/>
        <v>0</v>
      </c>
      <c r="AG66" s="54" t="str">
        <f t="shared" si="26"/>
        <v/>
      </c>
      <c r="AH66" s="85">
        <f t="shared" si="27"/>
        <v>0</v>
      </c>
      <c r="AI66" s="63">
        <f t="shared" si="28"/>
        <v>0</v>
      </c>
      <c r="AJ66" s="53">
        <f t="shared" si="29"/>
        <v>0</v>
      </c>
      <c r="AK66" s="54" t="str">
        <f t="shared" si="30"/>
        <v/>
      </c>
      <c r="AL66" s="85">
        <f t="shared" si="31"/>
        <v>0</v>
      </c>
      <c r="AM66" s="63">
        <f t="shared" si="32"/>
        <v>0</v>
      </c>
      <c r="AN66" s="53">
        <f t="shared" si="33"/>
        <v>0</v>
      </c>
      <c r="AO66" s="54" t="str">
        <f t="shared" si="34"/>
        <v/>
      </c>
      <c r="AP66" s="85">
        <f t="shared" si="35"/>
        <v>0</v>
      </c>
      <c r="AQ66" s="63">
        <f t="shared" si="36"/>
        <v>0</v>
      </c>
      <c r="AR66" s="53">
        <f t="shared" si="37"/>
        <v>0</v>
      </c>
      <c r="AS66" s="54" t="str">
        <f t="shared" si="38"/>
        <v/>
      </c>
      <c r="AT66" s="85">
        <f t="shared" si="39"/>
        <v>0</v>
      </c>
      <c r="AU66" s="63">
        <f t="shared" si="40"/>
        <v>0</v>
      </c>
      <c r="AV66" s="53">
        <f t="shared" si="41"/>
        <v>0</v>
      </c>
      <c r="AW66" s="54" t="str">
        <f t="shared" si="42"/>
        <v/>
      </c>
      <c r="AX66" s="85">
        <f t="shared" si="43"/>
        <v>0</v>
      </c>
      <c r="AY66" s="63">
        <f t="shared" si="44"/>
        <v>0</v>
      </c>
      <c r="AZ66" s="53">
        <f t="shared" si="45"/>
        <v>0</v>
      </c>
      <c r="BA66" s="54" t="str">
        <f t="shared" si="46"/>
        <v/>
      </c>
      <c r="BB66" s="85">
        <f t="shared" si="47"/>
        <v>0</v>
      </c>
      <c r="BC66" s="63">
        <f t="shared" si="48"/>
        <v>0</v>
      </c>
      <c r="BD66" s="53">
        <f t="shared" si="49"/>
        <v>0</v>
      </c>
      <c r="BE66" s="54" t="str">
        <f t="shared" si="50"/>
        <v/>
      </c>
      <c r="BF66" s="85">
        <f t="shared" si="51"/>
        <v>0</v>
      </c>
      <c r="BG66" s="63">
        <f t="shared" si="52"/>
        <v>0</v>
      </c>
      <c r="BH66" s="53">
        <f t="shared" si="53"/>
        <v>0</v>
      </c>
      <c r="BI66" s="54" t="str">
        <f t="shared" si="54"/>
        <v/>
      </c>
      <c r="BJ66" s="85">
        <f t="shared" si="55"/>
        <v>0</v>
      </c>
      <c r="BK66" s="63">
        <f t="shared" si="56"/>
        <v>0</v>
      </c>
      <c r="BL66" s="53">
        <f t="shared" si="57"/>
        <v>0</v>
      </c>
      <c r="BM66" s="54" t="str">
        <f t="shared" si="58"/>
        <v/>
      </c>
      <c r="BN66" s="85">
        <f t="shared" si="59"/>
        <v>0</v>
      </c>
      <c r="BO66" s="63">
        <f t="shared" si="60"/>
        <v>0</v>
      </c>
      <c r="BP66" s="53">
        <f t="shared" si="61"/>
        <v>0</v>
      </c>
      <c r="BQ66" s="54" t="str">
        <f t="shared" si="62"/>
        <v/>
      </c>
      <c r="BR66" s="85">
        <f t="shared" si="63"/>
        <v>0</v>
      </c>
      <c r="BS66" s="60">
        <f t="shared" si="74"/>
        <v>0</v>
      </c>
      <c r="BT66" s="59">
        <f t="shared" si="75"/>
        <v>0</v>
      </c>
      <c r="BU66" s="57"/>
      <c r="BV66" s="44"/>
      <c r="BY66" s="253"/>
      <c r="BZ66" s="272"/>
      <c r="CA66" s="272"/>
      <c r="CB66" s="273"/>
      <c r="CC66" s="276"/>
      <c r="CD66" s="44"/>
      <c r="CE66" s="275">
        <f t="shared" si="67"/>
        <v>0</v>
      </c>
      <c r="CF66" s="270">
        <f t="shared" si="69"/>
        <v>0</v>
      </c>
      <c r="CG66" s="270">
        <f t="shared" si="69"/>
        <v>0</v>
      </c>
      <c r="CH66" s="270">
        <f t="shared" si="68"/>
        <v>0</v>
      </c>
      <c r="CI66" s="44"/>
    </row>
    <row r="67" spans="1:87" ht="16.5" hidden="1" customHeight="1">
      <c r="A67" s="23">
        <f t="shared" si="15"/>
        <v>63</v>
      </c>
      <c r="B67" s="143"/>
      <c r="C67" s="169"/>
      <c r="D67" s="170"/>
      <c r="E67" s="156" t="str">
        <f t="shared" si="3"/>
        <v/>
      </c>
      <c r="F67" s="30" t="str">
        <f t="shared" si="4"/>
        <v/>
      </c>
      <c r="G67" s="31" t="str">
        <f t="shared" si="5"/>
        <v/>
      </c>
      <c r="H67" s="147" t="str">
        <f t="shared" si="6"/>
        <v/>
      </c>
      <c r="I67" s="150"/>
      <c r="J67" s="151"/>
      <c r="K67" s="33" t="str">
        <f t="shared" si="7"/>
        <v/>
      </c>
      <c r="L67" s="33">
        <f t="shared" si="73"/>
        <v>0</v>
      </c>
      <c r="M67" s="35" t="str">
        <f t="shared" si="8"/>
        <v/>
      </c>
      <c r="N67" s="108"/>
      <c r="O67" s="178"/>
      <c r="P67" s="179"/>
      <c r="Q67" s="106" t="s">
        <v>160</v>
      </c>
      <c r="R67" s="107" t="s">
        <v>160</v>
      </c>
      <c r="S67" s="43"/>
      <c r="T67" s="122" t="s">
        <v>160</v>
      </c>
      <c r="U67" s="122" t="s">
        <v>160</v>
      </c>
      <c r="V67" s="123" t="s">
        <v>160</v>
      </c>
      <c r="W67" s="63">
        <f t="shared" si="16"/>
        <v>0</v>
      </c>
      <c r="X67" s="53">
        <f t="shared" si="17"/>
        <v>0</v>
      </c>
      <c r="Y67" s="54" t="str">
        <f t="shared" si="18"/>
        <v/>
      </c>
      <c r="Z67" s="85">
        <f t="shared" si="19"/>
        <v>0</v>
      </c>
      <c r="AA67" s="63">
        <f t="shared" si="20"/>
        <v>0</v>
      </c>
      <c r="AB67" s="53">
        <f t="shared" si="21"/>
        <v>0</v>
      </c>
      <c r="AC67" s="54" t="str">
        <f t="shared" si="22"/>
        <v/>
      </c>
      <c r="AD67" s="85">
        <f t="shared" si="23"/>
        <v>0</v>
      </c>
      <c r="AE67" s="63">
        <f t="shared" si="24"/>
        <v>0</v>
      </c>
      <c r="AF67" s="53">
        <f t="shared" si="25"/>
        <v>0</v>
      </c>
      <c r="AG67" s="54" t="str">
        <f t="shared" si="26"/>
        <v/>
      </c>
      <c r="AH67" s="85">
        <f t="shared" si="27"/>
        <v>0</v>
      </c>
      <c r="AI67" s="63">
        <f t="shared" si="28"/>
        <v>0</v>
      </c>
      <c r="AJ67" s="53">
        <f t="shared" si="29"/>
        <v>0</v>
      </c>
      <c r="AK67" s="54" t="str">
        <f t="shared" si="30"/>
        <v/>
      </c>
      <c r="AL67" s="85">
        <f t="shared" si="31"/>
        <v>0</v>
      </c>
      <c r="AM67" s="63">
        <f t="shared" si="32"/>
        <v>0</v>
      </c>
      <c r="AN67" s="53">
        <f t="shared" si="33"/>
        <v>0</v>
      </c>
      <c r="AO67" s="54" t="str">
        <f t="shared" si="34"/>
        <v/>
      </c>
      <c r="AP67" s="85">
        <f t="shared" si="35"/>
        <v>0</v>
      </c>
      <c r="AQ67" s="63">
        <f t="shared" si="36"/>
        <v>0</v>
      </c>
      <c r="AR67" s="53">
        <f t="shared" si="37"/>
        <v>0</v>
      </c>
      <c r="AS67" s="54" t="str">
        <f t="shared" si="38"/>
        <v/>
      </c>
      <c r="AT67" s="85">
        <f t="shared" si="39"/>
        <v>0</v>
      </c>
      <c r="AU67" s="63">
        <f t="shared" si="40"/>
        <v>0</v>
      </c>
      <c r="AV67" s="53">
        <f t="shared" si="41"/>
        <v>0</v>
      </c>
      <c r="AW67" s="54" t="str">
        <f t="shared" si="42"/>
        <v/>
      </c>
      <c r="AX67" s="85">
        <f t="shared" si="43"/>
        <v>0</v>
      </c>
      <c r="AY67" s="63">
        <f t="shared" si="44"/>
        <v>0</v>
      </c>
      <c r="AZ67" s="53">
        <f t="shared" si="45"/>
        <v>0</v>
      </c>
      <c r="BA67" s="54" t="str">
        <f t="shared" si="46"/>
        <v/>
      </c>
      <c r="BB67" s="85">
        <f t="shared" si="47"/>
        <v>0</v>
      </c>
      <c r="BC67" s="63">
        <f t="shared" si="48"/>
        <v>0</v>
      </c>
      <c r="BD67" s="53">
        <f t="shared" si="49"/>
        <v>0</v>
      </c>
      <c r="BE67" s="54" t="str">
        <f t="shared" si="50"/>
        <v/>
      </c>
      <c r="BF67" s="85">
        <f t="shared" si="51"/>
        <v>0</v>
      </c>
      <c r="BG67" s="63">
        <f t="shared" si="52"/>
        <v>0</v>
      </c>
      <c r="BH67" s="53">
        <f t="shared" si="53"/>
        <v>0</v>
      </c>
      <c r="BI67" s="54" t="str">
        <f t="shared" si="54"/>
        <v/>
      </c>
      <c r="BJ67" s="85">
        <f t="shared" si="55"/>
        <v>0</v>
      </c>
      <c r="BK67" s="63">
        <f t="shared" si="56"/>
        <v>0</v>
      </c>
      <c r="BL67" s="53">
        <f t="shared" si="57"/>
        <v>0</v>
      </c>
      <c r="BM67" s="54" t="str">
        <f t="shared" si="58"/>
        <v/>
      </c>
      <c r="BN67" s="85">
        <f t="shared" si="59"/>
        <v>0</v>
      </c>
      <c r="BO67" s="63">
        <f t="shared" si="60"/>
        <v>0</v>
      </c>
      <c r="BP67" s="53">
        <f t="shared" si="61"/>
        <v>0</v>
      </c>
      <c r="BQ67" s="54" t="str">
        <f t="shared" si="62"/>
        <v/>
      </c>
      <c r="BR67" s="85">
        <f t="shared" si="63"/>
        <v>0</v>
      </c>
      <c r="BS67" s="60">
        <f t="shared" si="74"/>
        <v>0</v>
      </c>
      <c r="BT67" s="59">
        <f t="shared" si="75"/>
        <v>0</v>
      </c>
      <c r="BU67" s="57"/>
      <c r="BV67" s="44"/>
      <c r="BY67" s="253"/>
      <c r="BZ67" s="272"/>
      <c r="CA67" s="272"/>
      <c r="CB67" s="273"/>
      <c r="CC67" s="276"/>
      <c r="CD67" s="44"/>
      <c r="CE67" s="275">
        <f t="shared" si="67"/>
        <v>0</v>
      </c>
      <c r="CF67" s="270">
        <f t="shared" si="69"/>
        <v>0</v>
      </c>
      <c r="CG67" s="270">
        <f t="shared" si="69"/>
        <v>0</v>
      </c>
      <c r="CH67" s="270">
        <f t="shared" si="68"/>
        <v>0</v>
      </c>
      <c r="CI67" s="44"/>
    </row>
    <row r="68" spans="1:87" ht="16.5" hidden="1" customHeight="1">
      <c r="A68" s="23">
        <f t="shared" si="15"/>
        <v>64</v>
      </c>
      <c r="B68" s="143"/>
      <c r="C68" s="169"/>
      <c r="D68" s="170"/>
      <c r="E68" s="156" t="str">
        <f t="shared" si="3"/>
        <v/>
      </c>
      <c r="F68" s="30" t="str">
        <f t="shared" si="4"/>
        <v/>
      </c>
      <c r="G68" s="31" t="str">
        <f t="shared" si="5"/>
        <v/>
      </c>
      <c r="H68" s="147" t="str">
        <f t="shared" si="6"/>
        <v/>
      </c>
      <c r="I68" s="150"/>
      <c r="J68" s="151"/>
      <c r="K68" s="33" t="str">
        <f t="shared" si="7"/>
        <v/>
      </c>
      <c r="L68" s="33">
        <f t="shared" si="73"/>
        <v>0</v>
      </c>
      <c r="M68" s="35" t="str">
        <f t="shared" si="8"/>
        <v/>
      </c>
      <c r="N68" s="108"/>
      <c r="O68" s="178"/>
      <c r="P68" s="179"/>
      <c r="Q68" s="106" t="s">
        <v>160</v>
      </c>
      <c r="R68" s="107" t="s">
        <v>160</v>
      </c>
      <c r="S68" s="43"/>
      <c r="T68" s="122" t="s">
        <v>160</v>
      </c>
      <c r="U68" s="122" t="s">
        <v>160</v>
      </c>
      <c r="V68" s="123" t="s">
        <v>160</v>
      </c>
      <c r="W68" s="63">
        <f t="shared" si="16"/>
        <v>0</v>
      </c>
      <c r="X68" s="53">
        <f t="shared" si="17"/>
        <v>0</v>
      </c>
      <c r="Y68" s="54" t="str">
        <f t="shared" si="18"/>
        <v/>
      </c>
      <c r="Z68" s="85">
        <f t="shared" si="19"/>
        <v>0</v>
      </c>
      <c r="AA68" s="63">
        <f t="shared" si="20"/>
        <v>0</v>
      </c>
      <c r="AB68" s="53">
        <f t="shared" si="21"/>
        <v>0</v>
      </c>
      <c r="AC68" s="54" t="str">
        <f t="shared" si="22"/>
        <v/>
      </c>
      <c r="AD68" s="85">
        <f t="shared" si="23"/>
        <v>0</v>
      </c>
      <c r="AE68" s="63">
        <f t="shared" si="24"/>
        <v>0</v>
      </c>
      <c r="AF68" s="53">
        <f t="shared" si="25"/>
        <v>0</v>
      </c>
      <c r="AG68" s="54" t="str">
        <f t="shared" si="26"/>
        <v/>
      </c>
      <c r="AH68" s="85">
        <f t="shared" si="27"/>
        <v>0</v>
      </c>
      <c r="AI68" s="63">
        <f t="shared" si="28"/>
        <v>0</v>
      </c>
      <c r="AJ68" s="53">
        <f t="shared" si="29"/>
        <v>0</v>
      </c>
      <c r="AK68" s="54" t="str">
        <f t="shared" si="30"/>
        <v/>
      </c>
      <c r="AL68" s="85">
        <f t="shared" si="31"/>
        <v>0</v>
      </c>
      <c r="AM68" s="63">
        <f t="shared" si="32"/>
        <v>0</v>
      </c>
      <c r="AN68" s="53">
        <f t="shared" si="33"/>
        <v>0</v>
      </c>
      <c r="AO68" s="54" t="str">
        <f t="shared" si="34"/>
        <v/>
      </c>
      <c r="AP68" s="85">
        <f t="shared" si="35"/>
        <v>0</v>
      </c>
      <c r="AQ68" s="63">
        <f t="shared" si="36"/>
        <v>0</v>
      </c>
      <c r="AR68" s="53">
        <f t="shared" si="37"/>
        <v>0</v>
      </c>
      <c r="AS68" s="54" t="str">
        <f t="shared" si="38"/>
        <v/>
      </c>
      <c r="AT68" s="85">
        <f t="shared" si="39"/>
        <v>0</v>
      </c>
      <c r="AU68" s="63">
        <f t="shared" si="40"/>
        <v>0</v>
      </c>
      <c r="AV68" s="53">
        <f t="shared" si="41"/>
        <v>0</v>
      </c>
      <c r="AW68" s="54" t="str">
        <f t="shared" si="42"/>
        <v/>
      </c>
      <c r="AX68" s="85">
        <f t="shared" si="43"/>
        <v>0</v>
      </c>
      <c r="AY68" s="63">
        <f t="shared" si="44"/>
        <v>0</v>
      </c>
      <c r="AZ68" s="53">
        <f t="shared" si="45"/>
        <v>0</v>
      </c>
      <c r="BA68" s="54" t="str">
        <f t="shared" si="46"/>
        <v/>
      </c>
      <c r="BB68" s="85">
        <f t="shared" si="47"/>
        <v>0</v>
      </c>
      <c r="BC68" s="63">
        <f t="shared" si="48"/>
        <v>0</v>
      </c>
      <c r="BD68" s="53">
        <f t="shared" si="49"/>
        <v>0</v>
      </c>
      <c r="BE68" s="54" t="str">
        <f t="shared" si="50"/>
        <v/>
      </c>
      <c r="BF68" s="85">
        <f t="shared" si="51"/>
        <v>0</v>
      </c>
      <c r="BG68" s="63">
        <f t="shared" si="52"/>
        <v>0</v>
      </c>
      <c r="BH68" s="53">
        <f t="shared" si="53"/>
        <v>0</v>
      </c>
      <c r="BI68" s="54" t="str">
        <f t="shared" si="54"/>
        <v/>
      </c>
      <c r="BJ68" s="85">
        <f t="shared" si="55"/>
        <v>0</v>
      </c>
      <c r="BK68" s="63">
        <f t="shared" si="56"/>
        <v>0</v>
      </c>
      <c r="BL68" s="53">
        <f t="shared" si="57"/>
        <v>0</v>
      </c>
      <c r="BM68" s="54" t="str">
        <f t="shared" si="58"/>
        <v/>
      </c>
      <c r="BN68" s="85">
        <f t="shared" si="59"/>
        <v>0</v>
      </c>
      <c r="BO68" s="63">
        <f t="shared" si="60"/>
        <v>0</v>
      </c>
      <c r="BP68" s="53">
        <f t="shared" si="61"/>
        <v>0</v>
      </c>
      <c r="BQ68" s="54" t="str">
        <f t="shared" si="62"/>
        <v/>
      </c>
      <c r="BR68" s="85">
        <f t="shared" si="63"/>
        <v>0</v>
      </c>
      <c r="BS68" s="60">
        <f t="shared" si="74"/>
        <v>0</v>
      </c>
      <c r="BT68" s="59">
        <f t="shared" si="75"/>
        <v>0</v>
      </c>
      <c r="BU68" s="57"/>
      <c r="BV68" s="44"/>
      <c r="BY68" s="253"/>
      <c r="BZ68" s="272"/>
      <c r="CA68" s="272"/>
      <c r="CB68" s="273"/>
      <c r="CC68" s="276"/>
      <c r="CD68" s="44"/>
      <c r="CE68" s="275">
        <f t="shared" si="67"/>
        <v>0</v>
      </c>
      <c r="CF68" s="270">
        <f t="shared" si="69"/>
        <v>0</v>
      </c>
      <c r="CG68" s="270">
        <f t="shared" si="69"/>
        <v>0</v>
      </c>
      <c r="CH68" s="270">
        <f t="shared" si="68"/>
        <v>0</v>
      </c>
      <c r="CI68" s="44"/>
    </row>
    <row r="69" spans="1:87" ht="16.5" hidden="1" customHeight="1">
      <c r="A69" s="23">
        <f t="shared" si="15"/>
        <v>65</v>
      </c>
      <c r="B69" s="143"/>
      <c r="C69" s="171"/>
      <c r="D69" s="170"/>
      <c r="E69" s="156" t="str">
        <f t="shared" si="3"/>
        <v/>
      </c>
      <c r="F69" s="30" t="str">
        <f t="shared" si="4"/>
        <v/>
      </c>
      <c r="G69" s="31" t="str">
        <f t="shared" si="5"/>
        <v/>
      </c>
      <c r="H69" s="147" t="str">
        <f t="shared" si="6"/>
        <v/>
      </c>
      <c r="I69" s="152"/>
      <c r="J69" s="153"/>
      <c r="K69" s="33" t="str">
        <f t="shared" si="7"/>
        <v/>
      </c>
      <c r="L69" s="33">
        <f t="shared" si="73"/>
        <v>0</v>
      </c>
      <c r="M69" s="35" t="str">
        <f t="shared" si="8"/>
        <v/>
      </c>
      <c r="N69" s="108"/>
      <c r="O69" s="178"/>
      <c r="P69" s="179"/>
      <c r="Q69" s="106" t="s">
        <v>160</v>
      </c>
      <c r="R69" s="107" t="s">
        <v>160</v>
      </c>
      <c r="S69" s="43"/>
      <c r="T69" s="122" t="s">
        <v>160</v>
      </c>
      <c r="U69" s="122" t="s">
        <v>160</v>
      </c>
      <c r="V69" s="123" t="s">
        <v>160</v>
      </c>
      <c r="W69" s="63">
        <f t="shared" si="16"/>
        <v>0</v>
      </c>
      <c r="X69" s="53">
        <f t="shared" si="17"/>
        <v>0</v>
      </c>
      <c r="Y69" s="54" t="str">
        <f t="shared" si="18"/>
        <v/>
      </c>
      <c r="Z69" s="85">
        <f t="shared" si="19"/>
        <v>0</v>
      </c>
      <c r="AA69" s="63">
        <f t="shared" si="20"/>
        <v>0</v>
      </c>
      <c r="AB69" s="53">
        <f t="shared" si="21"/>
        <v>0</v>
      </c>
      <c r="AC69" s="54" t="str">
        <f t="shared" si="22"/>
        <v/>
      </c>
      <c r="AD69" s="85">
        <f t="shared" si="23"/>
        <v>0</v>
      </c>
      <c r="AE69" s="63">
        <f t="shared" si="24"/>
        <v>0</v>
      </c>
      <c r="AF69" s="53">
        <f t="shared" si="25"/>
        <v>0</v>
      </c>
      <c r="AG69" s="54" t="str">
        <f t="shared" si="26"/>
        <v/>
      </c>
      <c r="AH69" s="85">
        <f t="shared" si="27"/>
        <v>0</v>
      </c>
      <c r="AI69" s="63">
        <f t="shared" si="28"/>
        <v>0</v>
      </c>
      <c r="AJ69" s="53">
        <f t="shared" si="29"/>
        <v>0</v>
      </c>
      <c r="AK69" s="54" t="str">
        <f t="shared" si="30"/>
        <v/>
      </c>
      <c r="AL69" s="85">
        <f t="shared" si="31"/>
        <v>0</v>
      </c>
      <c r="AM69" s="63">
        <f t="shared" si="32"/>
        <v>0</v>
      </c>
      <c r="AN69" s="53">
        <f t="shared" si="33"/>
        <v>0</v>
      </c>
      <c r="AO69" s="54" t="str">
        <f t="shared" si="34"/>
        <v/>
      </c>
      <c r="AP69" s="85">
        <f t="shared" si="35"/>
        <v>0</v>
      </c>
      <c r="AQ69" s="63">
        <f t="shared" si="36"/>
        <v>0</v>
      </c>
      <c r="AR69" s="53">
        <f t="shared" si="37"/>
        <v>0</v>
      </c>
      <c r="AS69" s="54" t="str">
        <f t="shared" si="38"/>
        <v/>
      </c>
      <c r="AT69" s="85">
        <f t="shared" si="39"/>
        <v>0</v>
      </c>
      <c r="AU69" s="63">
        <f t="shared" si="40"/>
        <v>0</v>
      </c>
      <c r="AV69" s="53">
        <f t="shared" si="41"/>
        <v>0</v>
      </c>
      <c r="AW69" s="54" t="str">
        <f t="shared" si="42"/>
        <v/>
      </c>
      <c r="AX69" s="85">
        <f t="shared" si="43"/>
        <v>0</v>
      </c>
      <c r="AY69" s="63">
        <f t="shared" si="44"/>
        <v>0</v>
      </c>
      <c r="AZ69" s="53">
        <f t="shared" si="45"/>
        <v>0</v>
      </c>
      <c r="BA69" s="54" t="str">
        <f t="shared" si="46"/>
        <v/>
      </c>
      <c r="BB69" s="85">
        <f t="shared" si="47"/>
        <v>0</v>
      </c>
      <c r="BC69" s="63">
        <f t="shared" si="48"/>
        <v>0</v>
      </c>
      <c r="BD69" s="53">
        <f t="shared" si="49"/>
        <v>0</v>
      </c>
      <c r="BE69" s="54" t="str">
        <f t="shared" si="50"/>
        <v/>
      </c>
      <c r="BF69" s="85">
        <f t="shared" si="51"/>
        <v>0</v>
      </c>
      <c r="BG69" s="63">
        <f t="shared" si="52"/>
        <v>0</v>
      </c>
      <c r="BH69" s="53">
        <f t="shared" si="53"/>
        <v>0</v>
      </c>
      <c r="BI69" s="54" t="str">
        <f t="shared" si="54"/>
        <v/>
      </c>
      <c r="BJ69" s="85">
        <f t="shared" si="55"/>
        <v>0</v>
      </c>
      <c r="BK69" s="63">
        <f t="shared" si="56"/>
        <v>0</v>
      </c>
      <c r="BL69" s="53">
        <f t="shared" si="57"/>
        <v>0</v>
      </c>
      <c r="BM69" s="54" t="str">
        <f t="shared" si="58"/>
        <v/>
      </c>
      <c r="BN69" s="85">
        <f t="shared" si="59"/>
        <v>0</v>
      </c>
      <c r="BO69" s="63">
        <f t="shared" si="60"/>
        <v>0</v>
      </c>
      <c r="BP69" s="53">
        <f t="shared" si="61"/>
        <v>0</v>
      </c>
      <c r="BQ69" s="54" t="str">
        <f t="shared" si="62"/>
        <v/>
      </c>
      <c r="BR69" s="85">
        <f t="shared" si="63"/>
        <v>0</v>
      </c>
      <c r="BS69" s="60">
        <f t="shared" si="74"/>
        <v>0</v>
      </c>
      <c r="BT69" s="59">
        <f t="shared" si="75"/>
        <v>0</v>
      </c>
      <c r="BU69" s="57"/>
      <c r="BV69" s="44"/>
      <c r="BY69" s="253"/>
      <c r="BZ69" s="272"/>
      <c r="CA69" s="272"/>
      <c r="CB69" s="273"/>
      <c r="CC69" s="276"/>
      <c r="CD69" s="44"/>
      <c r="CE69" s="275">
        <f t="shared" si="67"/>
        <v>0</v>
      </c>
      <c r="CF69" s="270">
        <f t="shared" si="69"/>
        <v>0</v>
      </c>
      <c r="CG69" s="270">
        <f t="shared" si="69"/>
        <v>0</v>
      </c>
      <c r="CH69" s="270">
        <f t="shared" si="68"/>
        <v>0</v>
      </c>
      <c r="CI69" s="44"/>
    </row>
    <row r="70" spans="1:87" ht="16.5" hidden="1" customHeight="1">
      <c r="A70" s="23">
        <f t="shared" si="15"/>
        <v>66</v>
      </c>
      <c r="B70" s="143"/>
      <c r="C70" s="169"/>
      <c r="D70" s="170"/>
      <c r="E70" s="156" t="str">
        <f t="shared" ref="E70:E104" si="76">IF($D70="","",IF(OR(MID(D70,LEN(CLEAN(D70))-6,1)&lt;="2",MID(D70,LEN(CLEAN(D70))-6,1)="5",MID(D70,LEN(CLEAN(D70))-6,1)="6"),DATE(MID(D70,1,2),MID(D70,3,2),MID(D70,5,2)),CHOOSE(14-LEN(CLEAN(D70)),DATE(MID(D70,1,2)+100,MID(D70,3,2),MID(D70,5,2)),DATE(MID(D70,1,1)+100,MID(D70,2,2),MID(D70,4,2)),DATE(2000,MID(D70,1,2),MID(D70,3,2)),DATE(2000,MID(D70,1,1),MID(D70,2,2)))))</f>
        <v/>
      </c>
      <c r="F70" s="30" t="str">
        <f t="shared" ref="F70:F104" si="77">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
      </c>
      <c r="G70" s="31" t="str">
        <f t="shared" ref="G70:G104" si="78">IF(D70="","",IF(INT(RIGHT(D70,1))=F70,"OK","주민오류"))</f>
        <v/>
      </c>
      <c r="H70" s="147" t="str">
        <f t="shared" ref="H70:H104" si="79">IF(D70="","",CHOOSE(14-LEN(CLEAN(D70)),CHOOSE(MID(D70,7,1),"남","여","남","여","남","여","남","여","남","여"),CHOOSE(MID(D70,6,1),"남","여","남","여","남","여","남","여","남","여"),CHOOSE(MID(D70,5,1),"남","여","남","여","남","여","남","여","남","여"),CHOOSE(MID(D70,4,1),"남","여","남","여","남","여","남","여","남","여"),CHOOSE(MID(D70,3,1),"남","여","남","여","남","여","남","여","남","여")))</f>
        <v/>
      </c>
      <c r="I70" s="150"/>
      <c r="J70" s="151"/>
      <c r="K70" s="33" t="str">
        <f t="shared" ref="K70:K104" si="80">IF($D70="","",DATEDIF(IF(OR(MID(D70,LEN(CLEAN(D70))-6,1)&lt;="2",MID(D70,LEN(CLEAN(D70))-6,1)="5",MID(D70,LEN(CLEAN(D70))-6,1)="6"),DATE(MID(D70,1,2),MID(D70,3,2),MID(D70,5,2)),CHOOSE(14-LEN(CLEAN(D70)), DATE(MID(D70,1,2)+100,MID(D70,3,2),MID(D70,5,2)), DATE(MID(D70,1,1)+100,MID(D70,2,2),MID(D70,4,2)),DATE(2000,MID(D70,1,2),MID(D70,3,2)),DATE(2000,MID(D70,1,1),MID(D70,2,2)))),I70,"y"))</f>
        <v/>
      </c>
      <c r="L70" s="33">
        <f t="shared" si="73"/>
        <v>0</v>
      </c>
      <c r="M70" s="35" t="str">
        <f t="shared" ref="M70:M104" si="81">IF(D70="","",TEXT(DATE(YEAR(I70-E70),MONTH(I70-E70),DAY(I70-E70))-DATE(YEAR(P70-O70),MONTH(P70-O70),DAY(P70-O70)),"yy년")&amp;VALUE(TEXT(DATE(YEAR(I70-E70),MONTH(I70-E70),DAY(I70-E70))-DATE(YEAR(P70-O70),MONTH(P70-O70),DAY(P70-O70)),"mm")-1)&amp;TEXT(DATE(YEAR(I70-E70),MONTH(I70-E70),DAY(I70-E70))-DATE(YEAR(P70-O70),MONTH(P70-O70),DAY(P70-O70)),"월dd일"))</f>
        <v/>
      </c>
      <c r="N70" s="108"/>
      <c r="O70" s="178"/>
      <c r="P70" s="179"/>
      <c r="Q70" s="106" t="s">
        <v>160</v>
      </c>
      <c r="R70" s="107" t="s">
        <v>160</v>
      </c>
      <c r="S70" s="43"/>
      <c r="T70" s="122" t="s">
        <v>160</v>
      </c>
      <c r="U70" s="122" t="s">
        <v>160</v>
      </c>
      <c r="V70" s="123" t="s">
        <v>160</v>
      </c>
      <c r="W70" s="63">
        <f t="shared" si="16"/>
        <v>0</v>
      </c>
      <c r="X70" s="53">
        <f t="shared" si="17"/>
        <v>0</v>
      </c>
      <c r="Y70" s="54" t="str">
        <f t="shared" si="18"/>
        <v/>
      </c>
      <c r="Z70" s="85">
        <f t="shared" si="19"/>
        <v>0</v>
      </c>
      <c r="AA70" s="63">
        <f t="shared" si="20"/>
        <v>0</v>
      </c>
      <c r="AB70" s="53">
        <f t="shared" si="21"/>
        <v>0</v>
      </c>
      <c r="AC70" s="54" t="str">
        <f t="shared" si="22"/>
        <v/>
      </c>
      <c r="AD70" s="85">
        <f t="shared" si="23"/>
        <v>0</v>
      </c>
      <c r="AE70" s="63">
        <f t="shared" si="24"/>
        <v>0</v>
      </c>
      <c r="AF70" s="53">
        <f t="shared" si="25"/>
        <v>0</v>
      </c>
      <c r="AG70" s="54" t="str">
        <f t="shared" si="26"/>
        <v/>
      </c>
      <c r="AH70" s="85">
        <f t="shared" si="27"/>
        <v>0</v>
      </c>
      <c r="AI70" s="63">
        <f t="shared" si="28"/>
        <v>0</v>
      </c>
      <c r="AJ70" s="53">
        <f t="shared" si="29"/>
        <v>0</v>
      </c>
      <c r="AK70" s="54" t="str">
        <f t="shared" si="30"/>
        <v/>
      </c>
      <c r="AL70" s="85">
        <f t="shared" si="31"/>
        <v>0</v>
      </c>
      <c r="AM70" s="63">
        <f t="shared" si="32"/>
        <v>0</v>
      </c>
      <c r="AN70" s="53">
        <f t="shared" si="33"/>
        <v>0</v>
      </c>
      <c r="AO70" s="54" t="str">
        <f t="shared" si="34"/>
        <v/>
      </c>
      <c r="AP70" s="85">
        <f t="shared" si="35"/>
        <v>0</v>
      </c>
      <c r="AQ70" s="63">
        <f t="shared" si="36"/>
        <v>0</v>
      </c>
      <c r="AR70" s="53">
        <f t="shared" si="37"/>
        <v>0</v>
      </c>
      <c r="AS70" s="54" t="str">
        <f t="shared" si="38"/>
        <v/>
      </c>
      <c r="AT70" s="85">
        <f t="shared" si="39"/>
        <v>0</v>
      </c>
      <c r="AU70" s="63">
        <f t="shared" si="40"/>
        <v>0</v>
      </c>
      <c r="AV70" s="53">
        <f t="shared" si="41"/>
        <v>0</v>
      </c>
      <c r="AW70" s="54" t="str">
        <f t="shared" si="42"/>
        <v/>
      </c>
      <c r="AX70" s="85">
        <f t="shared" si="43"/>
        <v>0</v>
      </c>
      <c r="AY70" s="63">
        <f t="shared" si="44"/>
        <v>0</v>
      </c>
      <c r="AZ70" s="53">
        <f t="shared" si="45"/>
        <v>0</v>
      </c>
      <c r="BA70" s="54" t="str">
        <f t="shared" si="46"/>
        <v/>
      </c>
      <c r="BB70" s="85">
        <f t="shared" si="47"/>
        <v>0</v>
      </c>
      <c r="BC70" s="63">
        <f t="shared" si="48"/>
        <v>0</v>
      </c>
      <c r="BD70" s="53">
        <f t="shared" si="49"/>
        <v>0</v>
      </c>
      <c r="BE70" s="54" t="str">
        <f t="shared" si="50"/>
        <v/>
      </c>
      <c r="BF70" s="85">
        <f t="shared" si="51"/>
        <v>0</v>
      </c>
      <c r="BG70" s="63">
        <f t="shared" si="52"/>
        <v>0</v>
      </c>
      <c r="BH70" s="53">
        <f t="shared" si="53"/>
        <v>0</v>
      </c>
      <c r="BI70" s="54" t="str">
        <f t="shared" si="54"/>
        <v/>
      </c>
      <c r="BJ70" s="85">
        <f t="shared" si="55"/>
        <v>0</v>
      </c>
      <c r="BK70" s="63">
        <f t="shared" si="56"/>
        <v>0</v>
      </c>
      <c r="BL70" s="53">
        <f t="shared" si="57"/>
        <v>0</v>
      </c>
      <c r="BM70" s="54" t="str">
        <f t="shared" si="58"/>
        <v/>
      </c>
      <c r="BN70" s="85">
        <f t="shared" si="59"/>
        <v>0</v>
      </c>
      <c r="BO70" s="63">
        <f t="shared" si="60"/>
        <v>0</v>
      </c>
      <c r="BP70" s="53">
        <f t="shared" si="61"/>
        <v>0</v>
      </c>
      <c r="BQ70" s="54" t="str">
        <f t="shared" si="62"/>
        <v/>
      </c>
      <c r="BR70" s="85">
        <f t="shared" si="63"/>
        <v>0</v>
      </c>
      <c r="BS70" s="60">
        <f t="shared" si="74"/>
        <v>0</v>
      </c>
      <c r="BT70" s="59">
        <f t="shared" si="75"/>
        <v>0</v>
      </c>
      <c r="BU70" s="57"/>
      <c r="BV70" s="44"/>
      <c r="BY70" s="253"/>
      <c r="BZ70" s="272"/>
      <c r="CA70" s="272"/>
      <c r="CB70" s="273"/>
      <c r="CC70" s="276"/>
      <c r="CD70" s="44"/>
      <c r="CE70" s="275">
        <f t="shared" si="67"/>
        <v>0</v>
      </c>
      <c r="CF70" s="270">
        <f t="shared" si="69"/>
        <v>0</v>
      </c>
      <c r="CG70" s="270">
        <f t="shared" si="69"/>
        <v>0</v>
      </c>
      <c r="CH70" s="270">
        <f t="shared" si="68"/>
        <v>0</v>
      </c>
      <c r="CI70" s="44"/>
    </row>
    <row r="71" spans="1:87" ht="16.5" hidden="1" customHeight="1" thickBot="1">
      <c r="A71" s="23">
        <f t="shared" ref="A71:A104" si="82">A70+1</f>
        <v>67</v>
      </c>
      <c r="B71" s="143"/>
      <c r="C71" s="169"/>
      <c r="D71" s="170"/>
      <c r="E71" s="156" t="str">
        <f t="shared" si="76"/>
        <v/>
      </c>
      <c r="F71" s="30" t="str">
        <f t="shared" si="77"/>
        <v/>
      </c>
      <c r="G71" s="31" t="str">
        <f t="shared" si="78"/>
        <v/>
      </c>
      <c r="H71" s="147" t="str">
        <f t="shared" si="79"/>
        <v/>
      </c>
      <c r="I71" s="150"/>
      <c r="J71" s="151"/>
      <c r="K71" s="33" t="str">
        <f t="shared" si="80"/>
        <v/>
      </c>
      <c r="L71" s="33">
        <f t="shared" si="73"/>
        <v>0</v>
      </c>
      <c r="M71" s="35" t="str">
        <f t="shared" si="81"/>
        <v/>
      </c>
      <c r="N71" s="108"/>
      <c r="O71" s="180"/>
      <c r="P71" s="181"/>
      <c r="Q71" s="106" t="s">
        <v>160</v>
      </c>
      <c r="R71" s="107" t="s">
        <v>160</v>
      </c>
      <c r="S71" s="43"/>
      <c r="T71" s="122" t="s">
        <v>160</v>
      </c>
      <c r="U71" s="122" t="s">
        <v>160</v>
      </c>
      <c r="V71" s="123" t="s">
        <v>160</v>
      </c>
      <c r="W71" s="63">
        <f t="shared" ref="W71:W104" si="83">IF($D71="",0,IF(AND((W$3&gt;=$I71),OR((W$3&lt;=$J71),($J71=""),($J71=0)),$T71="부",$U71="부",$V71="부"),1,0))</f>
        <v>0</v>
      </c>
      <c r="X71" s="53">
        <f t="shared" ref="X71:X104" si="84">IF($D71="",0,DATEDIF(IF(OR(MID($D71,LEN(CLEAN($D71))-6,1)&lt;="2",MID($D71,LEN(CLEAN($D71))-6,1)="5",MID($D71,LEN(CLEAN($D71))-6,1)="6"),DATE(MID($D71,1,2),MID($D71,3,2),MID($D71,5,2)),CHOOSE(14-LEN(CLEAN($D71)), DATE(MID($D71,1,2)+100,MID($D71,3,2),MID($D71,5,2)), DATE(MID($D71,1,1)+100,MID($D71,2,2),MID($D71,4,2)),DATE(2000,MID($D71,1,2),MID($D71,3,2)),DATE(2000,MID($D71,1,1),MID($D71,2,2)))),W$3,"y"))</f>
        <v>0</v>
      </c>
      <c r="Y71" s="54" t="str">
        <f t="shared" ref="Y71:Y104" si="85">IF($D71="","",TEXT(DATE(YEAR(W$3-$E71),MONTH(W$3-$E71),DAY(W$3-$E71))-DATE(YEAR($P71-$O71),MONTH($P71-$O71),DAY($P71-$O71)),"yy년")&amp;VALUE(TEXT(DATE(YEAR(W$3-$E71),MONTH(W$3-$E71),DAY(W$3-$E71))-DATE(YEAR($P71-$O71),MONTH($P71-$O71),DAY($P71-$O71)),"mm")-1)&amp;TEXT(DATE(YEAR(W$3-$E71),MONTH(W$3-$E71),DAY(W$3-$E71))-DATE(YEAR($P71-$O71),MONTH($P71-$O71),DAY($P71-$O71)),"월dd일"))</f>
        <v/>
      </c>
      <c r="Z71" s="85">
        <f t="shared" ref="Z71:Z104" si="86">IF($D71="",0,IF(OR(AND(W71=1,OR($Q71="여",$R71="여")),AND(W71=1,AND(X71&gt;=15,X71&lt;=29))),1,0))</f>
        <v>0</v>
      </c>
      <c r="AA71" s="63">
        <f t="shared" ref="AA71:AA104" si="87">IF($D71="",0,IF(AND((AA$3&gt;=$I71),OR((AA$3&lt;=$J71),($J71=""),($J71=0)),$T71="부",$U71="부",$V71="부"),1,0))</f>
        <v>0</v>
      </c>
      <c r="AB71" s="53">
        <f t="shared" ref="AB71:AB104" si="88">IF($D71="",0,DATEDIF(IF(OR(MID($D71,LEN(CLEAN($D71))-6,1)&lt;="2",MID($D71,LEN(CLEAN($D71))-6,1)="5",MID($D71,LEN(CLEAN($D71))-6,1)="6"),DATE(MID($D71,1,2),MID($D71,3,2),MID($D71,5,2)),CHOOSE(14-LEN(CLEAN($D71)), DATE(MID($D71,1,2)+100,MID($D71,3,2),MID($D71,5,2)), DATE(MID($D71,1,1)+100,MID($D71,2,2),MID($D71,4,2)),DATE(2000,MID($D71,1,2),MID($D71,3,2)),DATE(2000,MID($D71,1,1),MID($D71,2,2)))),AA$3,"y"))</f>
        <v>0</v>
      </c>
      <c r="AC71" s="54" t="str">
        <f t="shared" ref="AC71:AC104" si="89">IF($D71="","",TEXT(DATE(YEAR(AA$3-$E71),MONTH(AA$3-$E71),DAY(AA$3-$E71))-DATE(YEAR($P71-$O71),MONTH($P71-$O71),DAY($P71-$O71)),"yy년")&amp;VALUE(TEXT(DATE(YEAR(AA$3-$E71),MONTH(AA$3-$E71),DAY(AA$3-$E71))-DATE(YEAR($P71-$O71),MONTH($P71-$O71),DAY($P71-$O71)),"mm")-1)&amp;TEXT(DATE(YEAR(AA$3-$E71),MONTH(AA$3-$E71),DAY(AA$3-$E71))-DATE(YEAR($P71-$O71),MONTH($P71-$O71),DAY($P71-$O71)),"월dd일"))</f>
        <v/>
      </c>
      <c r="AD71" s="85">
        <f t="shared" ref="AD71:AD104" si="90">IF($D71="",0,IF(OR(AND(AA71=1,OR($Q71="여",$R71="여")),AND(AA71=1,AND(AB71&gt;=15,AB71&lt;=29))),1,0))</f>
        <v>0</v>
      </c>
      <c r="AE71" s="63">
        <f t="shared" ref="AE71:AE104" si="91">IF($D71="",0,IF(AND((AE$3&gt;=$I71),OR((AE$3&lt;=$J71),($J71=""),($J71=0)),$T71="부",$U71="부",$V71="부"),1,0))</f>
        <v>0</v>
      </c>
      <c r="AF71" s="53">
        <f t="shared" ref="AF71:AF104" si="92">IF($D71="",0,DATEDIF(IF(OR(MID($D71,LEN(CLEAN($D71))-6,1)&lt;="2",MID($D71,LEN(CLEAN($D71))-6,1)="5",MID($D71,LEN(CLEAN($D71))-6,1)="6"),DATE(MID($D71,1,2),MID($D71,3,2),MID($D71,5,2)),CHOOSE(14-LEN(CLEAN($D71)), DATE(MID($D71,1,2)+100,MID($D71,3,2),MID($D71,5,2)), DATE(MID($D71,1,1)+100,MID($D71,2,2),MID($D71,4,2)),DATE(2000,MID($D71,1,2),MID($D71,3,2)),DATE(2000,MID($D71,1,1),MID($D71,2,2)))),AE$3,"y"))</f>
        <v>0</v>
      </c>
      <c r="AG71" s="54" t="str">
        <f t="shared" ref="AG71:AG104" si="93">IF($D71="","",TEXT(DATE(YEAR(AE$3-$E71),MONTH(AE$3-$E71),DAY(AE$3-$E71))-DATE(YEAR($P71-$O71),MONTH($P71-$O71),DAY($P71-$O71)),"yy년")&amp;VALUE(TEXT(DATE(YEAR(AE$3-$E71),MONTH(AE$3-$E71),DAY(AE$3-$E71))-DATE(YEAR($P71-$O71),MONTH($P71-$O71),DAY($P71-$O71)),"mm")-1)&amp;TEXT(DATE(YEAR(AE$3-$E71),MONTH(AE$3-$E71),DAY(AE$3-$E71))-DATE(YEAR($P71-$O71),MONTH($P71-$O71),DAY($P71-$O71)),"월dd일"))</f>
        <v/>
      </c>
      <c r="AH71" s="85">
        <f t="shared" ref="AH71:AH104" si="94">IF($D71="",0,IF(OR(AND(AE71=1,OR($Q71="여",$R71="여")),AND(AE71=1,AND(AF71&gt;=15,AF71&lt;=29))),1,0))</f>
        <v>0</v>
      </c>
      <c r="AI71" s="63">
        <f t="shared" ref="AI71:AI104" si="95">IF($D71="",0,IF(AND((AI$3&gt;=$I71),OR((AI$3&lt;=$J71),($J71=""),($J71=0)),$T71="부",$U71="부",$V71="부"),1,0))</f>
        <v>0</v>
      </c>
      <c r="AJ71" s="53">
        <f t="shared" ref="AJ71:AJ104" si="96">IF($D71="",0,DATEDIF(IF(OR(MID($D71,LEN(CLEAN($D71))-6,1)&lt;="2",MID($D71,LEN(CLEAN($D71))-6,1)="5",MID($D71,LEN(CLEAN($D71))-6,1)="6"),DATE(MID($D71,1,2),MID($D71,3,2),MID($D71,5,2)),CHOOSE(14-LEN(CLEAN($D71)), DATE(MID($D71,1,2)+100,MID($D71,3,2),MID($D71,5,2)), DATE(MID($D71,1,1)+100,MID($D71,2,2),MID($D71,4,2)),DATE(2000,MID($D71,1,2),MID($D71,3,2)),DATE(2000,MID($D71,1,1),MID($D71,2,2)))),AI$3,"y"))</f>
        <v>0</v>
      </c>
      <c r="AK71" s="54" t="str">
        <f t="shared" ref="AK71:AK104" si="97">IF($D71="","",TEXT(DATE(YEAR(AI$3-$E71),MONTH(AI$3-$E71),DAY(AI$3-$E71))-DATE(YEAR($P71-$O71),MONTH($P71-$O71),DAY($P71-$O71)),"yy년")&amp;VALUE(TEXT(DATE(YEAR(AI$3-$E71),MONTH(AI$3-$E71),DAY(AI$3-$E71))-DATE(YEAR($P71-$O71),MONTH($P71-$O71),DAY($P71-$O71)),"mm")-1)&amp;TEXT(DATE(YEAR(AI$3-$E71),MONTH(AI$3-$E71),DAY(AI$3-$E71))-DATE(YEAR($P71-$O71),MONTH($P71-$O71),DAY($P71-$O71)),"월dd일"))</f>
        <v/>
      </c>
      <c r="AL71" s="85">
        <f t="shared" ref="AL71:AL104" si="98">IF($D71="",0,IF(OR(AND(AI71=1,OR($Q71="여",$R71="여")),AND(AI71=1,AND(AJ71&gt;=15,AJ71&lt;=29))),1,0))</f>
        <v>0</v>
      </c>
      <c r="AM71" s="63">
        <f t="shared" ref="AM71:AM104" si="99">IF($D71="",0,IF(AND((AM$3&gt;=$I71),OR((AM$3&lt;=$J71),($J71=""),($J71=0)),$T71="부",$U71="부",$V71="부"),1,0))</f>
        <v>0</v>
      </c>
      <c r="AN71" s="53">
        <f t="shared" ref="AN71:AN104" si="100">IF($D71="",0,DATEDIF(IF(OR(MID($D71,LEN(CLEAN($D71))-6,1)&lt;="2",MID($D71,LEN(CLEAN($D71))-6,1)="5",MID($D71,LEN(CLEAN($D71))-6,1)="6"),DATE(MID($D71,1,2),MID($D71,3,2),MID($D71,5,2)),CHOOSE(14-LEN(CLEAN($D71)), DATE(MID($D71,1,2)+100,MID($D71,3,2),MID($D71,5,2)), DATE(MID($D71,1,1)+100,MID($D71,2,2),MID($D71,4,2)),DATE(2000,MID($D71,1,2),MID($D71,3,2)),DATE(2000,MID($D71,1,1),MID($D71,2,2)))),AM$3,"y"))</f>
        <v>0</v>
      </c>
      <c r="AO71" s="54" t="str">
        <f t="shared" ref="AO71:AO104" si="101">IF($D71="","",TEXT(DATE(YEAR(AM$3-$E71),MONTH(AM$3-$E71),DAY(AM$3-$E71))-DATE(YEAR($P71-$O71),MONTH($P71-$O71),DAY($P71-$O71)),"yy년")&amp;VALUE(TEXT(DATE(YEAR(AM$3-$E71),MONTH(AM$3-$E71),DAY(AM$3-$E71))-DATE(YEAR($P71-$O71),MONTH($P71-$O71),DAY($P71-$O71)),"mm")-1)&amp;TEXT(DATE(YEAR(AM$3-$E71),MONTH(AM$3-$E71),DAY(AM$3-$E71))-DATE(YEAR($P71-$O71),MONTH($P71-$O71),DAY($P71-$O71)),"월dd일"))</f>
        <v/>
      </c>
      <c r="AP71" s="85">
        <f t="shared" ref="AP71:AP104" si="102">IF($D71="",0,IF(OR(AND(AM71=1,OR($Q71="여",$R71="여")),AND(AM71=1,AND(AN71&gt;=15,AN71&lt;=29))),1,0))</f>
        <v>0</v>
      </c>
      <c r="AQ71" s="63">
        <f t="shared" ref="AQ71:AQ104" si="103">IF($D71="",0,IF(AND((AQ$3&gt;=$I71),OR((AQ$3&lt;=$J71),($J71=""),($J71=0)),$T71="부",$U71="부",$V71="부"),1,0))</f>
        <v>0</v>
      </c>
      <c r="AR71" s="53">
        <f t="shared" ref="AR71:AR104" si="104">IF($D71="",0,DATEDIF(IF(OR(MID($D71,LEN(CLEAN($D71))-6,1)&lt;="2",MID($D71,LEN(CLEAN($D71))-6,1)="5",MID($D71,LEN(CLEAN($D71))-6,1)="6"),DATE(MID($D71,1,2),MID($D71,3,2),MID($D71,5,2)),CHOOSE(14-LEN(CLEAN($D71)), DATE(MID($D71,1,2)+100,MID($D71,3,2),MID($D71,5,2)), DATE(MID($D71,1,1)+100,MID($D71,2,2),MID($D71,4,2)),DATE(2000,MID($D71,1,2),MID($D71,3,2)),DATE(2000,MID($D71,1,1),MID($D71,2,2)))),AQ$3,"y"))</f>
        <v>0</v>
      </c>
      <c r="AS71" s="54" t="str">
        <f t="shared" ref="AS71:AS104" si="105">IF($D71="","",TEXT(DATE(YEAR(AQ$3-$E71),MONTH(AQ$3-$E71),DAY(AQ$3-$E71))-DATE(YEAR($P71-$O71),MONTH($P71-$O71),DAY($P71-$O71)),"yy년")&amp;VALUE(TEXT(DATE(YEAR(AQ$3-$E71),MONTH(AQ$3-$E71),DAY(AQ$3-$E71))-DATE(YEAR($P71-$O71),MONTH($P71-$O71),DAY($P71-$O71)),"mm")-1)&amp;TEXT(DATE(YEAR(AQ$3-$E71),MONTH(AQ$3-$E71),DAY(AQ$3-$E71))-DATE(YEAR($P71-$O71),MONTH($P71-$O71),DAY($P71-$O71)),"월dd일"))</f>
        <v/>
      </c>
      <c r="AT71" s="85">
        <f t="shared" ref="AT71:AT104" si="106">IF($D71="",0,IF(OR(AND(AQ71=1,OR($Q71="여",$R71="여")),AND(AQ71=1,AND(AR71&gt;=15,AR71&lt;=29))),1,0))</f>
        <v>0</v>
      </c>
      <c r="AU71" s="63">
        <f t="shared" ref="AU71:AU104" si="107">IF($D71="",0,IF(AND((AU$3&gt;=$I71),OR((AU$3&lt;=$J71),($J71=""),($J71=0)),$T71="부",$U71="부",$V71="부"),1,0))</f>
        <v>0</v>
      </c>
      <c r="AV71" s="53">
        <f t="shared" ref="AV71:AV104" si="108">IF($D71="",0,DATEDIF(IF(OR(MID($D71,LEN(CLEAN($D71))-6,1)&lt;="2",MID($D71,LEN(CLEAN($D71))-6,1)="5",MID($D71,LEN(CLEAN($D71))-6,1)="6"),DATE(MID($D71,1,2),MID($D71,3,2),MID($D71,5,2)),CHOOSE(14-LEN(CLEAN($D71)), DATE(MID($D71,1,2)+100,MID($D71,3,2),MID($D71,5,2)), DATE(MID($D71,1,1)+100,MID($D71,2,2),MID($D71,4,2)),DATE(2000,MID($D71,1,2),MID($D71,3,2)),DATE(2000,MID($D71,1,1),MID($D71,2,2)))),AU$3,"y"))</f>
        <v>0</v>
      </c>
      <c r="AW71" s="54" t="str">
        <f t="shared" ref="AW71:AW104" si="109">IF($D71="","",TEXT(DATE(YEAR(AU$3-$E71),MONTH(AU$3-$E71),DAY(AU$3-$E71))-DATE(YEAR($P71-$O71),MONTH($P71-$O71),DAY($P71-$O71)),"yy년")&amp;VALUE(TEXT(DATE(YEAR(AU$3-$E71),MONTH(AU$3-$E71),DAY(AU$3-$E71))-DATE(YEAR($P71-$O71),MONTH($P71-$O71),DAY($P71-$O71)),"mm")-1)&amp;TEXT(DATE(YEAR(AU$3-$E71),MONTH(AU$3-$E71),DAY(AU$3-$E71))-DATE(YEAR($P71-$O71),MONTH($P71-$O71),DAY($P71-$O71)),"월dd일"))</f>
        <v/>
      </c>
      <c r="AX71" s="85">
        <f t="shared" ref="AX71:AX104" si="110">IF($D71="",0,IF(OR(AND(AU71=1,OR($Q71="여",$R71="여")),AND(AU71=1,AND(AV71&gt;=15,AV71&lt;=29))),1,0))</f>
        <v>0</v>
      </c>
      <c r="AY71" s="63">
        <f t="shared" ref="AY71:AY104" si="111">IF($D71="",0,IF(AND((AY$3&gt;=$I71),OR((AY$3&lt;=$J71),($J71=""),($J71=0)),$T71="부",$U71="부",$V71="부"),1,0))</f>
        <v>0</v>
      </c>
      <c r="AZ71" s="53">
        <f t="shared" ref="AZ71:AZ104" si="112">IF($D71="",0,DATEDIF(IF(OR(MID($D71,LEN(CLEAN($D71))-6,1)&lt;="2",MID($D71,LEN(CLEAN($D71))-6,1)="5",MID($D71,LEN(CLEAN($D71))-6,1)="6"),DATE(MID($D71,1,2),MID($D71,3,2),MID($D71,5,2)),CHOOSE(14-LEN(CLEAN($D71)), DATE(MID($D71,1,2)+100,MID($D71,3,2),MID($D71,5,2)), DATE(MID($D71,1,1)+100,MID($D71,2,2),MID($D71,4,2)),DATE(2000,MID($D71,1,2),MID($D71,3,2)),DATE(2000,MID($D71,1,1),MID($D71,2,2)))),AY$3,"y"))</f>
        <v>0</v>
      </c>
      <c r="BA71" s="54" t="str">
        <f t="shared" ref="BA71:BA104" si="113">IF($D71="","",TEXT(DATE(YEAR(AY$3-$E71),MONTH(AY$3-$E71),DAY(AY$3-$E71))-DATE(YEAR($P71-$O71),MONTH($P71-$O71),DAY($P71-$O71)),"yy년")&amp;VALUE(TEXT(DATE(YEAR(AY$3-$E71),MONTH(AY$3-$E71),DAY(AY$3-$E71))-DATE(YEAR($P71-$O71),MONTH($P71-$O71),DAY($P71-$O71)),"mm")-1)&amp;TEXT(DATE(YEAR(AY$3-$E71),MONTH(AY$3-$E71),DAY(AY$3-$E71))-DATE(YEAR($P71-$O71),MONTH($P71-$O71),DAY($P71-$O71)),"월dd일"))</f>
        <v/>
      </c>
      <c r="BB71" s="85">
        <f t="shared" ref="BB71:BB104" si="114">IF($D71="",0,IF(OR(AND(AY71=1,OR($Q71="여",$R71="여")),AND(AY71=1,AND(AZ71&gt;=15,AZ71&lt;=29))),1,0))</f>
        <v>0</v>
      </c>
      <c r="BC71" s="63">
        <f t="shared" ref="BC71:BC104" si="115">IF($D71="",0,IF(AND((BC$3&gt;=$I71),OR((BC$3&lt;=$J71),($J71=""),($J71=0)),$T71="부",$U71="부",$V71="부"),1,0))</f>
        <v>0</v>
      </c>
      <c r="BD71" s="53">
        <f t="shared" ref="BD71:BD104" si="116">IF($D71="",0,DATEDIF(IF(OR(MID($D71,LEN(CLEAN($D71))-6,1)&lt;="2",MID($D71,LEN(CLEAN($D71))-6,1)="5",MID($D71,LEN(CLEAN($D71))-6,1)="6"),DATE(MID($D71,1,2),MID($D71,3,2),MID($D71,5,2)),CHOOSE(14-LEN(CLEAN($D71)), DATE(MID($D71,1,2)+100,MID($D71,3,2),MID($D71,5,2)), DATE(MID($D71,1,1)+100,MID($D71,2,2),MID($D71,4,2)),DATE(2000,MID($D71,1,2),MID($D71,3,2)),DATE(2000,MID($D71,1,1),MID($D71,2,2)))),BC$3,"y"))</f>
        <v>0</v>
      </c>
      <c r="BE71" s="54" t="str">
        <f t="shared" ref="BE71:BE104" si="117">IF($D71="","",TEXT(DATE(YEAR(BC$3-$E71),MONTH(BC$3-$E71),DAY(BC$3-$E71))-DATE(YEAR($P71-$O71),MONTH($P71-$O71),DAY($P71-$O71)),"yy년")&amp;VALUE(TEXT(DATE(YEAR(BC$3-$E71),MONTH(BC$3-$E71),DAY(BC$3-$E71))-DATE(YEAR($P71-$O71),MONTH($P71-$O71),DAY($P71-$O71)),"mm")-1)&amp;TEXT(DATE(YEAR(BC$3-$E71),MONTH(BC$3-$E71),DAY(BC$3-$E71))-DATE(YEAR($P71-$O71),MONTH($P71-$O71),DAY($P71-$O71)),"월dd일"))</f>
        <v/>
      </c>
      <c r="BF71" s="85">
        <f t="shared" ref="BF71:BF104" si="118">IF($D71="",0,IF(OR(AND(BC71=1,OR($Q71="여",$R71="여")),AND(BC71=1,AND(BD71&gt;=15,BD71&lt;=29))),1,0))</f>
        <v>0</v>
      </c>
      <c r="BG71" s="63">
        <f t="shared" ref="BG71:BG104" si="119">IF($D71="",0,IF(AND((BG$3&gt;=$I71),OR((BG$3&lt;=$J71),($J71=""),($J71=0)),$T71="부",$U71="부",$V71="부"),1,0))</f>
        <v>0</v>
      </c>
      <c r="BH71" s="53">
        <f t="shared" ref="BH71:BH104" si="120">IF($D71="",0,DATEDIF(IF(OR(MID($D71,LEN(CLEAN($D71))-6,1)&lt;="2",MID($D71,LEN(CLEAN($D71))-6,1)="5",MID($D71,LEN(CLEAN($D71))-6,1)="6"),DATE(MID($D71,1,2),MID($D71,3,2),MID($D71,5,2)),CHOOSE(14-LEN(CLEAN($D71)), DATE(MID($D71,1,2)+100,MID($D71,3,2),MID($D71,5,2)), DATE(MID($D71,1,1)+100,MID($D71,2,2),MID($D71,4,2)),DATE(2000,MID($D71,1,2),MID($D71,3,2)),DATE(2000,MID($D71,1,1),MID($D71,2,2)))),BG$3,"y"))</f>
        <v>0</v>
      </c>
      <c r="BI71" s="54" t="str">
        <f t="shared" ref="BI71:BI104" si="121">IF($D71="","",TEXT(DATE(YEAR(BG$3-$E71),MONTH(BG$3-$E71),DAY(BG$3-$E71))-DATE(YEAR($P71-$O71),MONTH($P71-$O71),DAY($P71-$O71)),"yy년")&amp;VALUE(TEXT(DATE(YEAR(BG$3-$E71),MONTH(BG$3-$E71),DAY(BG$3-$E71))-DATE(YEAR($P71-$O71),MONTH($P71-$O71),DAY($P71-$O71)),"mm")-1)&amp;TEXT(DATE(YEAR(BG$3-$E71),MONTH(BG$3-$E71),DAY(BG$3-$E71))-DATE(YEAR($P71-$O71),MONTH($P71-$O71),DAY($P71-$O71)),"월dd일"))</f>
        <v/>
      </c>
      <c r="BJ71" s="85">
        <f t="shared" ref="BJ71:BJ104" si="122">IF($D71="",0,IF(OR(AND(BG71=1,OR($Q71="여",$R71="여")),AND(BG71=1,AND(BH71&gt;=15,BH71&lt;=29))),1,0))</f>
        <v>0</v>
      </c>
      <c r="BK71" s="63">
        <f t="shared" ref="BK71:BK104" si="123">IF($D71="",0,IF(AND((BK$3&gt;=$I71),OR((BK$3&lt;=$J71),($J71=""),($J71=0)),$T71="부",$U71="부",$V71="부"),1,0))</f>
        <v>0</v>
      </c>
      <c r="BL71" s="53">
        <f t="shared" ref="BL71:BL104" si="124">IF($D71="",0,DATEDIF(IF(OR(MID($D71,LEN(CLEAN($D71))-6,1)&lt;="2",MID($D71,LEN(CLEAN($D71))-6,1)="5",MID($D71,LEN(CLEAN($D71))-6,1)="6"),DATE(MID($D71,1,2),MID($D71,3,2),MID($D71,5,2)),CHOOSE(14-LEN(CLEAN($D71)), DATE(MID($D71,1,2)+100,MID($D71,3,2),MID($D71,5,2)), DATE(MID($D71,1,1)+100,MID($D71,2,2),MID($D71,4,2)),DATE(2000,MID($D71,1,2),MID($D71,3,2)),DATE(2000,MID($D71,1,1),MID($D71,2,2)))),BK$3,"y"))</f>
        <v>0</v>
      </c>
      <c r="BM71" s="54" t="str">
        <f t="shared" ref="BM71:BM104" si="125">IF($D71="","",TEXT(DATE(YEAR(BK$3-$E71),MONTH(BK$3-$E71),DAY(BK$3-$E71))-DATE(YEAR($P71-$O71),MONTH($P71-$O71),DAY($P71-$O71)),"yy년")&amp;VALUE(TEXT(DATE(YEAR(BK$3-$E71),MONTH(BK$3-$E71),DAY(BK$3-$E71))-DATE(YEAR($P71-$O71),MONTH($P71-$O71),DAY($P71-$O71)),"mm")-1)&amp;TEXT(DATE(YEAR(BK$3-$E71),MONTH(BK$3-$E71),DAY(BK$3-$E71))-DATE(YEAR($P71-$O71),MONTH($P71-$O71),DAY($P71-$O71)),"월dd일"))</f>
        <v/>
      </c>
      <c r="BN71" s="85">
        <f t="shared" ref="BN71:BN104" si="126">IF($D71="",0,IF(OR(AND(BK71=1,OR($Q71="여",$R71="여")),AND(BK71=1,AND(BL71&gt;=15,BL71&lt;=29))),1,0))</f>
        <v>0</v>
      </c>
      <c r="BO71" s="63">
        <f t="shared" ref="BO71:BO104" si="127">IF($D71="",0,IF(AND((BO$3&gt;=$I71),OR((BO$3&lt;=$J71),($J71=""),($J71=0)),$T71="부",$U71="부",$V71="부"),1,0))</f>
        <v>0</v>
      </c>
      <c r="BP71" s="53">
        <f t="shared" ref="BP71:BP104" si="128">IF($D71="",0,DATEDIF(IF(OR(MID($D71,LEN(CLEAN($D71))-6,1)&lt;="2",MID($D71,LEN(CLEAN($D71))-6,1)="5",MID($D71,LEN(CLEAN($D71))-6,1)="6"),DATE(MID($D71,1,2),MID($D71,3,2),MID($D71,5,2)),CHOOSE(14-LEN(CLEAN($D71)), DATE(MID($D71,1,2)+100,MID($D71,3,2),MID($D71,5,2)), DATE(MID($D71,1,1)+100,MID($D71,2,2),MID($D71,4,2)),DATE(2000,MID($D71,1,2),MID($D71,3,2)),DATE(2000,MID($D71,1,1),MID($D71,2,2)))),BO$3,"y"))</f>
        <v>0</v>
      </c>
      <c r="BQ71" s="54" t="str">
        <f t="shared" ref="BQ71:BQ104" si="129">IF($D71="","",TEXT(DATE(YEAR(BO$3-$E71),MONTH(BO$3-$E71),DAY(BO$3-$E71))-DATE(YEAR($P71-$O71),MONTH($P71-$O71),DAY($P71-$O71)),"yy년")&amp;VALUE(TEXT(DATE(YEAR(BO$3-$E71),MONTH(BO$3-$E71),DAY(BO$3-$E71))-DATE(YEAR($P71-$O71),MONTH($P71-$O71),DAY($P71-$O71)),"mm")-1)&amp;TEXT(DATE(YEAR(BO$3-$E71),MONTH(BO$3-$E71),DAY(BO$3-$E71))-DATE(YEAR($P71-$O71),MONTH($P71-$O71),DAY($P71-$O71)),"월dd일"))</f>
        <v/>
      </c>
      <c r="BR71" s="85">
        <f t="shared" ref="BR71:BR104" si="130">IF($D71="",0,IF(OR(AND(BO71=1,OR($Q71="여",$R71="여")),AND(BO71=1,AND(BP71&gt;=15,BP71&lt;=29))),1,0))</f>
        <v>0</v>
      </c>
      <c r="BS71" s="60">
        <f t="shared" si="74"/>
        <v>0</v>
      </c>
      <c r="BT71" s="59">
        <f t="shared" si="75"/>
        <v>0</v>
      </c>
      <c r="BU71" s="57"/>
      <c r="BV71" s="44"/>
      <c r="BY71" s="253"/>
      <c r="BZ71" s="272"/>
      <c r="CA71" s="272"/>
      <c r="CB71" s="273"/>
      <c r="CC71" s="276"/>
      <c r="CD71" s="44"/>
      <c r="CE71" s="275">
        <f t="shared" si="67"/>
        <v>0</v>
      </c>
      <c r="CF71" s="270">
        <f t="shared" si="69"/>
        <v>0</v>
      </c>
      <c r="CG71" s="270">
        <f t="shared" si="69"/>
        <v>0</v>
      </c>
      <c r="CH71" s="270">
        <f t="shared" si="68"/>
        <v>0</v>
      </c>
      <c r="CI71" s="44"/>
    </row>
    <row r="72" spans="1:87" ht="16.5" hidden="1" customHeight="1">
      <c r="A72" s="23">
        <f t="shared" si="82"/>
        <v>68</v>
      </c>
      <c r="B72" s="143"/>
      <c r="C72" s="169"/>
      <c r="D72" s="170"/>
      <c r="E72" s="156" t="str">
        <f t="shared" si="76"/>
        <v/>
      </c>
      <c r="F72" s="30" t="str">
        <f t="shared" si="77"/>
        <v/>
      </c>
      <c r="G72" s="31" t="str">
        <f t="shared" si="78"/>
        <v/>
      </c>
      <c r="H72" s="147" t="str">
        <f t="shared" si="79"/>
        <v/>
      </c>
      <c r="I72" s="150"/>
      <c r="J72" s="151"/>
      <c r="K72" s="33" t="str">
        <f t="shared" si="80"/>
        <v/>
      </c>
      <c r="L72" s="33">
        <f t="shared" si="73"/>
        <v>0</v>
      </c>
      <c r="M72" s="35" t="str">
        <f t="shared" si="81"/>
        <v/>
      </c>
      <c r="N72" s="108"/>
      <c r="O72" s="178"/>
      <c r="P72" s="179"/>
      <c r="Q72" s="106" t="s">
        <v>160</v>
      </c>
      <c r="R72" s="107" t="s">
        <v>160</v>
      </c>
      <c r="S72" s="43"/>
      <c r="T72" s="122" t="s">
        <v>160</v>
      </c>
      <c r="U72" s="122" t="s">
        <v>160</v>
      </c>
      <c r="V72" s="123" t="s">
        <v>160</v>
      </c>
      <c r="W72" s="63">
        <f t="shared" si="83"/>
        <v>0</v>
      </c>
      <c r="X72" s="53">
        <f t="shared" si="84"/>
        <v>0</v>
      </c>
      <c r="Y72" s="54" t="str">
        <f t="shared" si="85"/>
        <v/>
      </c>
      <c r="Z72" s="85">
        <f t="shared" si="86"/>
        <v>0</v>
      </c>
      <c r="AA72" s="63">
        <f t="shared" si="87"/>
        <v>0</v>
      </c>
      <c r="AB72" s="53">
        <f t="shared" si="88"/>
        <v>0</v>
      </c>
      <c r="AC72" s="54" t="str">
        <f t="shared" si="89"/>
        <v/>
      </c>
      <c r="AD72" s="85">
        <f t="shared" si="90"/>
        <v>0</v>
      </c>
      <c r="AE72" s="63">
        <f t="shared" si="91"/>
        <v>0</v>
      </c>
      <c r="AF72" s="53">
        <f t="shared" si="92"/>
        <v>0</v>
      </c>
      <c r="AG72" s="54" t="str">
        <f t="shared" si="93"/>
        <v/>
      </c>
      <c r="AH72" s="85">
        <f t="shared" si="94"/>
        <v>0</v>
      </c>
      <c r="AI72" s="63">
        <f t="shared" si="95"/>
        <v>0</v>
      </c>
      <c r="AJ72" s="53">
        <f t="shared" si="96"/>
        <v>0</v>
      </c>
      <c r="AK72" s="54" t="str">
        <f t="shared" si="97"/>
        <v/>
      </c>
      <c r="AL72" s="85">
        <f t="shared" si="98"/>
        <v>0</v>
      </c>
      <c r="AM72" s="63">
        <f t="shared" si="99"/>
        <v>0</v>
      </c>
      <c r="AN72" s="53">
        <f t="shared" si="100"/>
        <v>0</v>
      </c>
      <c r="AO72" s="54" t="str">
        <f t="shared" si="101"/>
        <v/>
      </c>
      <c r="AP72" s="85">
        <f t="shared" si="102"/>
        <v>0</v>
      </c>
      <c r="AQ72" s="63">
        <f t="shared" si="103"/>
        <v>0</v>
      </c>
      <c r="AR72" s="53">
        <f t="shared" si="104"/>
        <v>0</v>
      </c>
      <c r="AS72" s="54" t="str">
        <f t="shared" si="105"/>
        <v/>
      </c>
      <c r="AT72" s="85">
        <f t="shared" si="106"/>
        <v>0</v>
      </c>
      <c r="AU72" s="63">
        <f t="shared" si="107"/>
        <v>0</v>
      </c>
      <c r="AV72" s="53">
        <f t="shared" si="108"/>
        <v>0</v>
      </c>
      <c r="AW72" s="54" t="str">
        <f t="shared" si="109"/>
        <v/>
      </c>
      <c r="AX72" s="85">
        <f t="shared" si="110"/>
        <v>0</v>
      </c>
      <c r="AY72" s="63">
        <f t="shared" si="111"/>
        <v>0</v>
      </c>
      <c r="AZ72" s="53">
        <f t="shared" si="112"/>
        <v>0</v>
      </c>
      <c r="BA72" s="54" t="str">
        <f t="shared" si="113"/>
        <v/>
      </c>
      <c r="BB72" s="85">
        <f t="shared" si="114"/>
        <v>0</v>
      </c>
      <c r="BC72" s="63">
        <f t="shared" si="115"/>
        <v>0</v>
      </c>
      <c r="BD72" s="53">
        <f t="shared" si="116"/>
        <v>0</v>
      </c>
      <c r="BE72" s="54" t="str">
        <f t="shared" si="117"/>
        <v/>
      </c>
      <c r="BF72" s="85">
        <f t="shared" si="118"/>
        <v>0</v>
      </c>
      <c r="BG72" s="63">
        <f t="shared" si="119"/>
        <v>0</v>
      </c>
      <c r="BH72" s="53">
        <f t="shared" si="120"/>
        <v>0</v>
      </c>
      <c r="BI72" s="54" t="str">
        <f t="shared" si="121"/>
        <v/>
      </c>
      <c r="BJ72" s="85">
        <f t="shared" si="122"/>
        <v>0</v>
      </c>
      <c r="BK72" s="63">
        <f t="shared" si="123"/>
        <v>0</v>
      </c>
      <c r="BL72" s="53">
        <f t="shared" si="124"/>
        <v>0</v>
      </c>
      <c r="BM72" s="54" t="str">
        <f t="shared" si="125"/>
        <v/>
      </c>
      <c r="BN72" s="85">
        <f t="shared" si="126"/>
        <v>0</v>
      </c>
      <c r="BO72" s="63">
        <f t="shared" si="127"/>
        <v>0</v>
      </c>
      <c r="BP72" s="53">
        <f t="shared" si="128"/>
        <v>0</v>
      </c>
      <c r="BQ72" s="54" t="str">
        <f t="shared" si="129"/>
        <v/>
      </c>
      <c r="BR72" s="85">
        <f t="shared" si="130"/>
        <v>0</v>
      </c>
      <c r="BS72" s="60">
        <f t="shared" si="74"/>
        <v>0</v>
      </c>
      <c r="BT72" s="59">
        <f t="shared" si="75"/>
        <v>0</v>
      </c>
      <c r="BU72" s="57"/>
      <c r="BV72" s="44"/>
      <c r="BY72" s="253"/>
      <c r="BZ72" s="272"/>
      <c r="CA72" s="272"/>
      <c r="CB72" s="273"/>
      <c r="CC72" s="276"/>
      <c r="CD72" s="44"/>
      <c r="CE72" s="275">
        <f t="shared" si="67"/>
        <v>0</v>
      </c>
      <c r="CF72" s="270">
        <f t="shared" si="69"/>
        <v>0</v>
      </c>
      <c r="CG72" s="270">
        <f t="shared" si="69"/>
        <v>0</v>
      </c>
      <c r="CH72" s="270">
        <f t="shared" si="68"/>
        <v>0</v>
      </c>
      <c r="CI72" s="44"/>
    </row>
    <row r="73" spans="1:87" ht="16.5" hidden="1" customHeight="1">
      <c r="A73" s="23">
        <f t="shared" si="82"/>
        <v>69</v>
      </c>
      <c r="B73" s="143"/>
      <c r="C73" s="169"/>
      <c r="D73" s="170"/>
      <c r="E73" s="156" t="str">
        <f t="shared" si="76"/>
        <v/>
      </c>
      <c r="F73" s="30" t="str">
        <f t="shared" si="77"/>
        <v/>
      </c>
      <c r="G73" s="31" t="str">
        <f t="shared" si="78"/>
        <v/>
      </c>
      <c r="H73" s="147" t="str">
        <f t="shared" si="79"/>
        <v/>
      </c>
      <c r="I73" s="150"/>
      <c r="J73" s="151"/>
      <c r="K73" s="33" t="str">
        <f t="shared" si="80"/>
        <v/>
      </c>
      <c r="L73" s="33">
        <f t="shared" si="73"/>
        <v>0</v>
      </c>
      <c r="M73" s="35" t="str">
        <f t="shared" si="81"/>
        <v/>
      </c>
      <c r="N73" s="108"/>
      <c r="O73" s="178"/>
      <c r="P73" s="179"/>
      <c r="Q73" s="106" t="s">
        <v>160</v>
      </c>
      <c r="R73" s="107" t="s">
        <v>160</v>
      </c>
      <c r="S73" s="43"/>
      <c r="T73" s="122" t="s">
        <v>160</v>
      </c>
      <c r="U73" s="122" t="s">
        <v>160</v>
      </c>
      <c r="V73" s="123" t="s">
        <v>160</v>
      </c>
      <c r="W73" s="63">
        <f t="shared" si="83"/>
        <v>0</v>
      </c>
      <c r="X73" s="53">
        <f t="shared" si="84"/>
        <v>0</v>
      </c>
      <c r="Y73" s="54" t="str">
        <f t="shared" si="85"/>
        <v/>
      </c>
      <c r="Z73" s="85">
        <f t="shared" si="86"/>
        <v>0</v>
      </c>
      <c r="AA73" s="63">
        <f t="shared" si="87"/>
        <v>0</v>
      </c>
      <c r="AB73" s="53">
        <f t="shared" si="88"/>
        <v>0</v>
      </c>
      <c r="AC73" s="54" t="str">
        <f t="shared" si="89"/>
        <v/>
      </c>
      <c r="AD73" s="85">
        <f t="shared" si="90"/>
        <v>0</v>
      </c>
      <c r="AE73" s="63">
        <f t="shared" si="91"/>
        <v>0</v>
      </c>
      <c r="AF73" s="53">
        <f t="shared" si="92"/>
        <v>0</v>
      </c>
      <c r="AG73" s="54" t="str">
        <f t="shared" si="93"/>
        <v/>
      </c>
      <c r="AH73" s="85">
        <f t="shared" si="94"/>
        <v>0</v>
      </c>
      <c r="AI73" s="63">
        <f t="shared" si="95"/>
        <v>0</v>
      </c>
      <c r="AJ73" s="53">
        <f t="shared" si="96"/>
        <v>0</v>
      </c>
      <c r="AK73" s="54" t="str">
        <f t="shared" si="97"/>
        <v/>
      </c>
      <c r="AL73" s="85">
        <f t="shared" si="98"/>
        <v>0</v>
      </c>
      <c r="AM73" s="63">
        <f t="shared" si="99"/>
        <v>0</v>
      </c>
      <c r="AN73" s="53">
        <f t="shared" si="100"/>
        <v>0</v>
      </c>
      <c r="AO73" s="54" t="str">
        <f t="shared" si="101"/>
        <v/>
      </c>
      <c r="AP73" s="85">
        <f t="shared" si="102"/>
        <v>0</v>
      </c>
      <c r="AQ73" s="63">
        <f t="shared" si="103"/>
        <v>0</v>
      </c>
      <c r="AR73" s="53">
        <f t="shared" si="104"/>
        <v>0</v>
      </c>
      <c r="AS73" s="54" t="str">
        <f t="shared" si="105"/>
        <v/>
      </c>
      <c r="AT73" s="85">
        <f t="shared" si="106"/>
        <v>0</v>
      </c>
      <c r="AU73" s="63">
        <f t="shared" si="107"/>
        <v>0</v>
      </c>
      <c r="AV73" s="53">
        <f t="shared" si="108"/>
        <v>0</v>
      </c>
      <c r="AW73" s="54" t="str">
        <f t="shared" si="109"/>
        <v/>
      </c>
      <c r="AX73" s="85">
        <f t="shared" si="110"/>
        <v>0</v>
      </c>
      <c r="AY73" s="63">
        <f t="shared" si="111"/>
        <v>0</v>
      </c>
      <c r="AZ73" s="53">
        <f t="shared" si="112"/>
        <v>0</v>
      </c>
      <c r="BA73" s="54" t="str">
        <f t="shared" si="113"/>
        <v/>
      </c>
      <c r="BB73" s="85">
        <f t="shared" si="114"/>
        <v>0</v>
      </c>
      <c r="BC73" s="63">
        <f t="shared" si="115"/>
        <v>0</v>
      </c>
      <c r="BD73" s="53">
        <f t="shared" si="116"/>
        <v>0</v>
      </c>
      <c r="BE73" s="54" t="str">
        <f t="shared" si="117"/>
        <v/>
      </c>
      <c r="BF73" s="85">
        <f t="shared" si="118"/>
        <v>0</v>
      </c>
      <c r="BG73" s="63">
        <f t="shared" si="119"/>
        <v>0</v>
      </c>
      <c r="BH73" s="53">
        <f t="shared" si="120"/>
        <v>0</v>
      </c>
      <c r="BI73" s="54" t="str">
        <f t="shared" si="121"/>
        <v/>
      </c>
      <c r="BJ73" s="85">
        <f t="shared" si="122"/>
        <v>0</v>
      </c>
      <c r="BK73" s="63">
        <f t="shared" si="123"/>
        <v>0</v>
      </c>
      <c r="BL73" s="53">
        <f t="shared" si="124"/>
        <v>0</v>
      </c>
      <c r="BM73" s="54" t="str">
        <f t="shared" si="125"/>
        <v/>
      </c>
      <c r="BN73" s="85">
        <f t="shared" si="126"/>
        <v>0</v>
      </c>
      <c r="BO73" s="63">
        <f t="shared" si="127"/>
        <v>0</v>
      </c>
      <c r="BP73" s="53">
        <f t="shared" si="128"/>
        <v>0</v>
      </c>
      <c r="BQ73" s="54" t="str">
        <f t="shared" si="129"/>
        <v/>
      </c>
      <c r="BR73" s="85">
        <f t="shared" si="130"/>
        <v>0</v>
      </c>
      <c r="BS73" s="60">
        <f t="shared" si="74"/>
        <v>0</v>
      </c>
      <c r="BT73" s="59">
        <f t="shared" si="75"/>
        <v>0</v>
      </c>
      <c r="BU73" s="57"/>
      <c r="BV73" s="44"/>
      <c r="BY73" s="253"/>
      <c r="BZ73" s="272"/>
      <c r="CA73" s="272"/>
      <c r="CB73" s="273"/>
      <c r="CC73" s="276"/>
      <c r="CD73" s="44"/>
      <c r="CE73" s="275">
        <f t="shared" si="67"/>
        <v>0</v>
      </c>
      <c r="CF73" s="270">
        <f t="shared" si="69"/>
        <v>0</v>
      </c>
      <c r="CG73" s="270">
        <f t="shared" si="69"/>
        <v>0</v>
      </c>
      <c r="CH73" s="270">
        <f t="shared" si="68"/>
        <v>0</v>
      </c>
      <c r="CI73" s="44"/>
    </row>
    <row r="74" spans="1:87" ht="16.5" hidden="1" customHeight="1">
      <c r="A74" s="23">
        <f t="shared" si="82"/>
        <v>70</v>
      </c>
      <c r="B74" s="143"/>
      <c r="C74" s="169"/>
      <c r="D74" s="170"/>
      <c r="E74" s="156" t="str">
        <f t="shared" si="76"/>
        <v/>
      </c>
      <c r="F74" s="30" t="str">
        <f t="shared" si="77"/>
        <v/>
      </c>
      <c r="G74" s="31" t="str">
        <f t="shared" si="78"/>
        <v/>
      </c>
      <c r="H74" s="147" t="str">
        <f t="shared" si="79"/>
        <v/>
      </c>
      <c r="I74" s="150"/>
      <c r="J74" s="151"/>
      <c r="K74" s="33" t="str">
        <f t="shared" si="80"/>
        <v/>
      </c>
      <c r="L74" s="33">
        <f t="shared" si="73"/>
        <v>0</v>
      </c>
      <c r="M74" s="35" t="str">
        <f t="shared" si="81"/>
        <v/>
      </c>
      <c r="N74" s="108"/>
      <c r="O74" s="178"/>
      <c r="P74" s="179"/>
      <c r="Q74" s="106" t="s">
        <v>160</v>
      </c>
      <c r="R74" s="107" t="s">
        <v>160</v>
      </c>
      <c r="S74" s="43"/>
      <c r="T74" s="122" t="s">
        <v>160</v>
      </c>
      <c r="U74" s="122" t="s">
        <v>160</v>
      </c>
      <c r="V74" s="123" t="s">
        <v>160</v>
      </c>
      <c r="W74" s="63">
        <f t="shared" si="83"/>
        <v>0</v>
      </c>
      <c r="X74" s="53">
        <f t="shared" si="84"/>
        <v>0</v>
      </c>
      <c r="Y74" s="54" t="str">
        <f t="shared" si="85"/>
        <v/>
      </c>
      <c r="Z74" s="85">
        <f t="shared" si="86"/>
        <v>0</v>
      </c>
      <c r="AA74" s="63">
        <f t="shared" si="87"/>
        <v>0</v>
      </c>
      <c r="AB74" s="53">
        <f t="shared" si="88"/>
        <v>0</v>
      </c>
      <c r="AC74" s="54" t="str">
        <f t="shared" si="89"/>
        <v/>
      </c>
      <c r="AD74" s="85">
        <f t="shared" si="90"/>
        <v>0</v>
      </c>
      <c r="AE74" s="63">
        <f t="shared" si="91"/>
        <v>0</v>
      </c>
      <c r="AF74" s="53">
        <f t="shared" si="92"/>
        <v>0</v>
      </c>
      <c r="AG74" s="54" t="str">
        <f t="shared" si="93"/>
        <v/>
      </c>
      <c r="AH74" s="85">
        <f t="shared" si="94"/>
        <v>0</v>
      </c>
      <c r="AI74" s="63">
        <f t="shared" si="95"/>
        <v>0</v>
      </c>
      <c r="AJ74" s="53">
        <f t="shared" si="96"/>
        <v>0</v>
      </c>
      <c r="AK74" s="54" t="str">
        <f t="shared" si="97"/>
        <v/>
      </c>
      <c r="AL74" s="85">
        <f t="shared" si="98"/>
        <v>0</v>
      </c>
      <c r="AM74" s="63">
        <f t="shared" si="99"/>
        <v>0</v>
      </c>
      <c r="AN74" s="53">
        <f t="shared" si="100"/>
        <v>0</v>
      </c>
      <c r="AO74" s="54" t="str">
        <f t="shared" si="101"/>
        <v/>
      </c>
      <c r="AP74" s="85">
        <f t="shared" si="102"/>
        <v>0</v>
      </c>
      <c r="AQ74" s="63">
        <f t="shared" si="103"/>
        <v>0</v>
      </c>
      <c r="AR74" s="53">
        <f t="shared" si="104"/>
        <v>0</v>
      </c>
      <c r="AS74" s="54" t="str">
        <f t="shared" si="105"/>
        <v/>
      </c>
      <c r="AT74" s="85">
        <f t="shared" si="106"/>
        <v>0</v>
      </c>
      <c r="AU74" s="63">
        <f t="shared" si="107"/>
        <v>0</v>
      </c>
      <c r="AV74" s="53">
        <f t="shared" si="108"/>
        <v>0</v>
      </c>
      <c r="AW74" s="54" t="str">
        <f t="shared" si="109"/>
        <v/>
      </c>
      <c r="AX74" s="85">
        <f t="shared" si="110"/>
        <v>0</v>
      </c>
      <c r="AY74" s="63">
        <f t="shared" si="111"/>
        <v>0</v>
      </c>
      <c r="AZ74" s="53">
        <f t="shared" si="112"/>
        <v>0</v>
      </c>
      <c r="BA74" s="54" t="str">
        <f t="shared" si="113"/>
        <v/>
      </c>
      <c r="BB74" s="85">
        <f t="shared" si="114"/>
        <v>0</v>
      </c>
      <c r="BC74" s="63">
        <f t="shared" si="115"/>
        <v>0</v>
      </c>
      <c r="BD74" s="53">
        <f t="shared" si="116"/>
        <v>0</v>
      </c>
      <c r="BE74" s="54" t="str">
        <f t="shared" si="117"/>
        <v/>
      </c>
      <c r="BF74" s="85">
        <f t="shared" si="118"/>
        <v>0</v>
      </c>
      <c r="BG74" s="63">
        <f t="shared" si="119"/>
        <v>0</v>
      </c>
      <c r="BH74" s="53">
        <f t="shared" si="120"/>
        <v>0</v>
      </c>
      <c r="BI74" s="54" t="str">
        <f t="shared" si="121"/>
        <v/>
      </c>
      <c r="BJ74" s="85">
        <f t="shared" si="122"/>
        <v>0</v>
      </c>
      <c r="BK74" s="63">
        <f t="shared" si="123"/>
        <v>0</v>
      </c>
      <c r="BL74" s="53">
        <f t="shared" si="124"/>
        <v>0</v>
      </c>
      <c r="BM74" s="54" t="str">
        <f t="shared" si="125"/>
        <v/>
      </c>
      <c r="BN74" s="85">
        <f t="shared" si="126"/>
        <v>0</v>
      </c>
      <c r="BO74" s="63">
        <f t="shared" si="127"/>
        <v>0</v>
      </c>
      <c r="BP74" s="53">
        <f t="shared" si="128"/>
        <v>0</v>
      </c>
      <c r="BQ74" s="54" t="str">
        <f t="shared" si="129"/>
        <v/>
      </c>
      <c r="BR74" s="85">
        <f t="shared" si="130"/>
        <v>0</v>
      </c>
      <c r="BS74" s="60">
        <f t="shared" si="74"/>
        <v>0</v>
      </c>
      <c r="BT74" s="59">
        <f t="shared" si="75"/>
        <v>0</v>
      </c>
      <c r="BU74" s="57"/>
      <c r="BV74" s="44"/>
      <c r="BY74" s="253"/>
      <c r="BZ74" s="272"/>
      <c r="CA74" s="272"/>
      <c r="CB74" s="273"/>
      <c r="CC74" s="276"/>
      <c r="CD74" s="44"/>
      <c r="CE74" s="275">
        <f t="shared" si="67"/>
        <v>0</v>
      </c>
      <c r="CF74" s="270">
        <f t="shared" si="69"/>
        <v>0</v>
      </c>
      <c r="CG74" s="270">
        <f t="shared" si="69"/>
        <v>0</v>
      </c>
      <c r="CH74" s="270">
        <f t="shared" si="68"/>
        <v>0</v>
      </c>
      <c r="CI74" s="44"/>
    </row>
    <row r="75" spans="1:87" ht="16.5" hidden="1" customHeight="1">
      <c r="A75" s="23">
        <f t="shared" si="82"/>
        <v>71</v>
      </c>
      <c r="B75" s="143"/>
      <c r="C75" s="169"/>
      <c r="D75" s="170"/>
      <c r="E75" s="156" t="str">
        <f t="shared" si="76"/>
        <v/>
      </c>
      <c r="F75" s="30" t="str">
        <f t="shared" si="77"/>
        <v/>
      </c>
      <c r="G75" s="31" t="str">
        <f t="shared" si="78"/>
        <v/>
      </c>
      <c r="H75" s="147" t="str">
        <f t="shared" si="79"/>
        <v/>
      </c>
      <c r="I75" s="150"/>
      <c r="J75" s="151"/>
      <c r="K75" s="33" t="str">
        <f t="shared" si="80"/>
        <v/>
      </c>
      <c r="L75" s="33">
        <f t="shared" si="73"/>
        <v>0</v>
      </c>
      <c r="M75" s="35" t="str">
        <f t="shared" si="81"/>
        <v/>
      </c>
      <c r="N75" s="108"/>
      <c r="O75" s="178"/>
      <c r="P75" s="179"/>
      <c r="Q75" s="106" t="s">
        <v>160</v>
      </c>
      <c r="R75" s="107" t="s">
        <v>160</v>
      </c>
      <c r="S75" s="43"/>
      <c r="T75" s="122" t="s">
        <v>160</v>
      </c>
      <c r="U75" s="122" t="s">
        <v>160</v>
      </c>
      <c r="V75" s="123" t="s">
        <v>160</v>
      </c>
      <c r="W75" s="63">
        <f t="shared" si="83"/>
        <v>0</v>
      </c>
      <c r="X75" s="53">
        <f t="shared" si="84"/>
        <v>0</v>
      </c>
      <c r="Y75" s="54" t="str">
        <f t="shared" si="85"/>
        <v/>
      </c>
      <c r="Z75" s="85">
        <f t="shared" si="86"/>
        <v>0</v>
      </c>
      <c r="AA75" s="63">
        <f t="shared" si="87"/>
        <v>0</v>
      </c>
      <c r="AB75" s="53">
        <f t="shared" si="88"/>
        <v>0</v>
      </c>
      <c r="AC75" s="54" t="str">
        <f t="shared" si="89"/>
        <v/>
      </c>
      <c r="AD75" s="85">
        <f t="shared" si="90"/>
        <v>0</v>
      </c>
      <c r="AE75" s="63">
        <f t="shared" si="91"/>
        <v>0</v>
      </c>
      <c r="AF75" s="53">
        <f t="shared" si="92"/>
        <v>0</v>
      </c>
      <c r="AG75" s="54" t="str">
        <f t="shared" si="93"/>
        <v/>
      </c>
      <c r="AH75" s="85">
        <f t="shared" si="94"/>
        <v>0</v>
      </c>
      <c r="AI75" s="63">
        <f t="shared" si="95"/>
        <v>0</v>
      </c>
      <c r="AJ75" s="53">
        <f t="shared" si="96"/>
        <v>0</v>
      </c>
      <c r="AK75" s="54" t="str">
        <f t="shared" si="97"/>
        <v/>
      </c>
      <c r="AL75" s="85">
        <f t="shared" si="98"/>
        <v>0</v>
      </c>
      <c r="AM75" s="63">
        <f t="shared" si="99"/>
        <v>0</v>
      </c>
      <c r="AN75" s="53">
        <f t="shared" si="100"/>
        <v>0</v>
      </c>
      <c r="AO75" s="54" t="str">
        <f t="shared" si="101"/>
        <v/>
      </c>
      <c r="AP75" s="85">
        <f t="shared" si="102"/>
        <v>0</v>
      </c>
      <c r="AQ75" s="63">
        <f t="shared" si="103"/>
        <v>0</v>
      </c>
      <c r="AR75" s="53">
        <f t="shared" si="104"/>
        <v>0</v>
      </c>
      <c r="AS75" s="54" t="str">
        <f t="shared" si="105"/>
        <v/>
      </c>
      <c r="AT75" s="85">
        <f t="shared" si="106"/>
        <v>0</v>
      </c>
      <c r="AU75" s="63">
        <f t="shared" si="107"/>
        <v>0</v>
      </c>
      <c r="AV75" s="53">
        <f t="shared" si="108"/>
        <v>0</v>
      </c>
      <c r="AW75" s="54" t="str">
        <f t="shared" si="109"/>
        <v/>
      </c>
      <c r="AX75" s="85">
        <f t="shared" si="110"/>
        <v>0</v>
      </c>
      <c r="AY75" s="63">
        <f t="shared" si="111"/>
        <v>0</v>
      </c>
      <c r="AZ75" s="53">
        <f t="shared" si="112"/>
        <v>0</v>
      </c>
      <c r="BA75" s="54" t="str">
        <f t="shared" si="113"/>
        <v/>
      </c>
      <c r="BB75" s="85">
        <f t="shared" si="114"/>
        <v>0</v>
      </c>
      <c r="BC75" s="63">
        <f t="shared" si="115"/>
        <v>0</v>
      </c>
      <c r="BD75" s="53">
        <f t="shared" si="116"/>
        <v>0</v>
      </c>
      <c r="BE75" s="54" t="str">
        <f t="shared" si="117"/>
        <v/>
      </c>
      <c r="BF75" s="85">
        <f t="shared" si="118"/>
        <v>0</v>
      </c>
      <c r="BG75" s="63">
        <f t="shared" si="119"/>
        <v>0</v>
      </c>
      <c r="BH75" s="53">
        <f t="shared" si="120"/>
        <v>0</v>
      </c>
      <c r="BI75" s="54" t="str">
        <f t="shared" si="121"/>
        <v/>
      </c>
      <c r="BJ75" s="85">
        <f t="shared" si="122"/>
        <v>0</v>
      </c>
      <c r="BK75" s="63">
        <f t="shared" si="123"/>
        <v>0</v>
      </c>
      <c r="BL75" s="53">
        <f t="shared" si="124"/>
        <v>0</v>
      </c>
      <c r="BM75" s="54" t="str">
        <f t="shared" si="125"/>
        <v/>
      </c>
      <c r="BN75" s="85">
        <f t="shared" si="126"/>
        <v>0</v>
      </c>
      <c r="BO75" s="63">
        <f t="shared" si="127"/>
        <v>0</v>
      </c>
      <c r="BP75" s="53">
        <f t="shared" si="128"/>
        <v>0</v>
      </c>
      <c r="BQ75" s="54" t="str">
        <f t="shared" si="129"/>
        <v/>
      </c>
      <c r="BR75" s="85">
        <f t="shared" si="130"/>
        <v>0</v>
      </c>
      <c r="BS75" s="60">
        <f t="shared" si="74"/>
        <v>0</v>
      </c>
      <c r="BT75" s="59">
        <f t="shared" si="75"/>
        <v>0</v>
      </c>
      <c r="BU75" s="57"/>
      <c r="BV75" s="44"/>
      <c r="BY75" s="253"/>
      <c r="BZ75" s="272"/>
      <c r="CA75" s="272"/>
      <c r="CB75" s="273"/>
      <c r="CC75" s="276"/>
      <c r="CD75" s="44"/>
      <c r="CE75" s="275">
        <f t="shared" si="67"/>
        <v>0</v>
      </c>
      <c r="CF75" s="270">
        <f t="shared" si="69"/>
        <v>0</v>
      </c>
      <c r="CG75" s="270">
        <f t="shared" si="69"/>
        <v>0</v>
      </c>
      <c r="CH75" s="270">
        <f t="shared" si="68"/>
        <v>0</v>
      </c>
      <c r="CI75" s="44"/>
    </row>
    <row r="76" spans="1:87" ht="16.5" hidden="1" customHeight="1">
      <c r="A76" s="23">
        <f t="shared" si="82"/>
        <v>72</v>
      </c>
      <c r="B76" s="143"/>
      <c r="C76" s="171"/>
      <c r="D76" s="170"/>
      <c r="E76" s="156" t="str">
        <f t="shared" si="76"/>
        <v/>
      </c>
      <c r="F76" s="30" t="str">
        <f t="shared" si="77"/>
        <v/>
      </c>
      <c r="G76" s="31" t="str">
        <f t="shared" si="78"/>
        <v/>
      </c>
      <c r="H76" s="147" t="str">
        <f t="shared" si="79"/>
        <v/>
      </c>
      <c r="I76" s="152"/>
      <c r="J76" s="153"/>
      <c r="K76" s="33" t="str">
        <f t="shared" si="80"/>
        <v/>
      </c>
      <c r="L76" s="33">
        <f t="shared" si="73"/>
        <v>0</v>
      </c>
      <c r="M76" s="35" t="str">
        <f t="shared" si="81"/>
        <v/>
      </c>
      <c r="N76" s="108"/>
      <c r="O76" s="178"/>
      <c r="P76" s="179"/>
      <c r="Q76" s="106" t="s">
        <v>160</v>
      </c>
      <c r="R76" s="107" t="s">
        <v>160</v>
      </c>
      <c r="S76" s="43"/>
      <c r="T76" s="122" t="s">
        <v>160</v>
      </c>
      <c r="U76" s="122" t="s">
        <v>160</v>
      </c>
      <c r="V76" s="123" t="s">
        <v>160</v>
      </c>
      <c r="W76" s="63">
        <f t="shared" si="83"/>
        <v>0</v>
      </c>
      <c r="X76" s="53">
        <f t="shared" si="84"/>
        <v>0</v>
      </c>
      <c r="Y76" s="54" t="str">
        <f t="shared" si="85"/>
        <v/>
      </c>
      <c r="Z76" s="85">
        <f t="shared" si="86"/>
        <v>0</v>
      </c>
      <c r="AA76" s="63">
        <f t="shared" si="87"/>
        <v>0</v>
      </c>
      <c r="AB76" s="53">
        <f t="shared" si="88"/>
        <v>0</v>
      </c>
      <c r="AC76" s="54" t="str">
        <f t="shared" si="89"/>
        <v/>
      </c>
      <c r="AD76" s="85">
        <f t="shared" si="90"/>
        <v>0</v>
      </c>
      <c r="AE76" s="63">
        <f t="shared" si="91"/>
        <v>0</v>
      </c>
      <c r="AF76" s="53">
        <f t="shared" si="92"/>
        <v>0</v>
      </c>
      <c r="AG76" s="54" t="str">
        <f t="shared" si="93"/>
        <v/>
      </c>
      <c r="AH76" s="85">
        <f t="shared" si="94"/>
        <v>0</v>
      </c>
      <c r="AI76" s="63">
        <f t="shared" si="95"/>
        <v>0</v>
      </c>
      <c r="AJ76" s="53">
        <f t="shared" si="96"/>
        <v>0</v>
      </c>
      <c r="AK76" s="54" t="str">
        <f t="shared" si="97"/>
        <v/>
      </c>
      <c r="AL76" s="85">
        <f t="shared" si="98"/>
        <v>0</v>
      </c>
      <c r="AM76" s="63">
        <f t="shared" si="99"/>
        <v>0</v>
      </c>
      <c r="AN76" s="53">
        <f t="shared" si="100"/>
        <v>0</v>
      </c>
      <c r="AO76" s="54" t="str">
        <f t="shared" si="101"/>
        <v/>
      </c>
      <c r="AP76" s="85">
        <f t="shared" si="102"/>
        <v>0</v>
      </c>
      <c r="AQ76" s="63">
        <f t="shared" si="103"/>
        <v>0</v>
      </c>
      <c r="AR76" s="53">
        <f t="shared" si="104"/>
        <v>0</v>
      </c>
      <c r="AS76" s="54" t="str">
        <f t="shared" si="105"/>
        <v/>
      </c>
      <c r="AT76" s="85">
        <f t="shared" si="106"/>
        <v>0</v>
      </c>
      <c r="AU76" s="63">
        <f t="shared" si="107"/>
        <v>0</v>
      </c>
      <c r="AV76" s="53">
        <f t="shared" si="108"/>
        <v>0</v>
      </c>
      <c r="AW76" s="54" t="str">
        <f t="shared" si="109"/>
        <v/>
      </c>
      <c r="AX76" s="85">
        <f t="shared" si="110"/>
        <v>0</v>
      </c>
      <c r="AY76" s="63">
        <f t="shared" si="111"/>
        <v>0</v>
      </c>
      <c r="AZ76" s="53">
        <f t="shared" si="112"/>
        <v>0</v>
      </c>
      <c r="BA76" s="54" t="str">
        <f t="shared" si="113"/>
        <v/>
      </c>
      <c r="BB76" s="85">
        <f t="shared" si="114"/>
        <v>0</v>
      </c>
      <c r="BC76" s="63">
        <f t="shared" si="115"/>
        <v>0</v>
      </c>
      <c r="BD76" s="53">
        <f t="shared" si="116"/>
        <v>0</v>
      </c>
      <c r="BE76" s="54" t="str">
        <f t="shared" si="117"/>
        <v/>
      </c>
      <c r="BF76" s="85">
        <f t="shared" si="118"/>
        <v>0</v>
      </c>
      <c r="BG76" s="63">
        <f t="shared" si="119"/>
        <v>0</v>
      </c>
      <c r="BH76" s="53">
        <f t="shared" si="120"/>
        <v>0</v>
      </c>
      <c r="BI76" s="54" t="str">
        <f t="shared" si="121"/>
        <v/>
      </c>
      <c r="BJ76" s="85">
        <f t="shared" si="122"/>
        <v>0</v>
      </c>
      <c r="BK76" s="63">
        <f t="shared" si="123"/>
        <v>0</v>
      </c>
      <c r="BL76" s="53">
        <f t="shared" si="124"/>
        <v>0</v>
      </c>
      <c r="BM76" s="54" t="str">
        <f t="shared" si="125"/>
        <v/>
      </c>
      <c r="BN76" s="85">
        <f t="shared" si="126"/>
        <v>0</v>
      </c>
      <c r="BO76" s="63">
        <f t="shared" si="127"/>
        <v>0</v>
      </c>
      <c r="BP76" s="53">
        <f t="shared" si="128"/>
        <v>0</v>
      </c>
      <c r="BQ76" s="54" t="str">
        <f t="shared" si="129"/>
        <v/>
      </c>
      <c r="BR76" s="85">
        <f t="shared" si="130"/>
        <v>0</v>
      </c>
      <c r="BS76" s="60">
        <f t="shared" si="74"/>
        <v>0</v>
      </c>
      <c r="BT76" s="59">
        <f t="shared" si="75"/>
        <v>0</v>
      </c>
      <c r="BU76" s="57"/>
      <c r="BV76" s="44"/>
      <c r="BY76" s="253"/>
      <c r="BZ76" s="272"/>
      <c r="CA76" s="272"/>
      <c r="CB76" s="273"/>
      <c r="CC76" s="276"/>
      <c r="CD76" s="44"/>
      <c r="CE76" s="275">
        <f t="shared" si="67"/>
        <v>0</v>
      </c>
      <c r="CF76" s="270">
        <f t="shared" si="69"/>
        <v>0</v>
      </c>
      <c r="CG76" s="270">
        <f t="shared" si="69"/>
        <v>0</v>
      </c>
      <c r="CH76" s="270">
        <f t="shared" si="68"/>
        <v>0</v>
      </c>
      <c r="CI76" s="44"/>
    </row>
    <row r="77" spans="1:87" ht="16.5" hidden="1" customHeight="1">
      <c r="A77" s="23">
        <f t="shared" si="82"/>
        <v>73</v>
      </c>
      <c r="B77" s="143"/>
      <c r="C77" s="169"/>
      <c r="D77" s="170"/>
      <c r="E77" s="156" t="str">
        <f t="shared" si="76"/>
        <v/>
      </c>
      <c r="F77" s="30" t="str">
        <f t="shared" si="77"/>
        <v/>
      </c>
      <c r="G77" s="31" t="str">
        <f t="shared" si="78"/>
        <v/>
      </c>
      <c r="H77" s="147" t="str">
        <f t="shared" si="79"/>
        <v/>
      </c>
      <c r="I77" s="150"/>
      <c r="J77" s="151"/>
      <c r="K77" s="33" t="str">
        <f t="shared" si="80"/>
        <v/>
      </c>
      <c r="L77" s="33">
        <f t="shared" si="73"/>
        <v>0</v>
      </c>
      <c r="M77" s="35" t="str">
        <f t="shared" si="81"/>
        <v/>
      </c>
      <c r="N77" s="108"/>
      <c r="O77" s="178"/>
      <c r="P77" s="179"/>
      <c r="Q77" s="106" t="s">
        <v>160</v>
      </c>
      <c r="R77" s="107" t="s">
        <v>160</v>
      </c>
      <c r="S77" s="43"/>
      <c r="T77" s="122" t="s">
        <v>160</v>
      </c>
      <c r="U77" s="122" t="s">
        <v>160</v>
      </c>
      <c r="V77" s="123" t="s">
        <v>160</v>
      </c>
      <c r="W77" s="63">
        <f t="shared" si="83"/>
        <v>0</v>
      </c>
      <c r="X77" s="53">
        <f t="shared" si="84"/>
        <v>0</v>
      </c>
      <c r="Y77" s="54" t="str">
        <f t="shared" si="85"/>
        <v/>
      </c>
      <c r="Z77" s="85">
        <f t="shared" si="86"/>
        <v>0</v>
      </c>
      <c r="AA77" s="63">
        <f t="shared" si="87"/>
        <v>0</v>
      </c>
      <c r="AB77" s="53">
        <f t="shared" si="88"/>
        <v>0</v>
      </c>
      <c r="AC77" s="54" t="str">
        <f t="shared" si="89"/>
        <v/>
      </c>
      <c r="AD77" s="85">
        <f t="shared" si="90"/>
        <v>0</v>
      </c>
      <c r="AE77" s="63">
        <f t="shared" si="91"/>
        <v>0</v>
      </c>
      <c r="AF77" s="53">
        <f t="shared" si="92"/>
        <v>0</v>
      </c>
      <c r="AG77" s="54" t="str">
        <f t="shared" si="93"/>
        <v/>
      </c>
      <c r="AH77" s="85">
        <f t="shared" si="94"/>
        <v>0</v>
      </c>
      <c r="AI77" s="63">
        <f t="shared" si="95"/>
        <v>0</v>
      </c>
      <c r="AJ77" s="53">
        <f t="shared" si="96"/>
        <v>0</v>
      </c>
      <c r="AK77" s="54" t="str">
        <f t="shared" si="97"/>
        <v/>
      </c>
      <c r="AL77" s="85">
        <f t="shared" si="98"/>
        <v>0</v>
      </c>
      <c r="AM77" s="63">
        <f t="shared" si="99"/>
        <v>0</v>
      </c>
      <c r="AN77" s="53">
        <f t="shared" si="100"/>
        <v>0</v>
      </c>
      <c r="AO77" s="54" t="str">
        <f t="shared" si="101"/>
        <v/>
      </c>
      <c r="AP77" s="85">
        <f t="shared" si="102"/>
        <v>0</v>
      </c>
      <c r="AQ77" s="63">
        <f t="shared" si="103"/>
        <v>0</v>
      </c>
      <c r="AR77" s="53">
        <f t="shared" si="104"/>
        <v>0</v>
      </c>
      <c r="AS77" s="54" t="str">
        <f t="shared" si="105"/>
        <v/>
      </c>
      <c r="AT77" s="85">
        <f t="shared" si="106"/>
        <v>0</v>
      </c>
      <c r="AU77" s="63">
        <f t="shared" si="107"/>
        <v>0</v>
      </c>
      <c r="AV77" s="53">
        <f t="shared" si="108"/>
        <v>0</v>
      </c>
      <c r="AW77" s="54" t="str">
        <f t="shared" si="109"/>
        <v/>
      </c>
      <c r="AX77" s="85">
        <f t="shared" si="110"/>
        <v>0</v>
      </c>
      <c r="AY77" s="63">
        <f t="shared" si="111"/>
        <v>0</v>
      </c>
      <c r="AZ77" s="53">
        <f t="shared" si="112"/>
        <v>0</v>
      </c>
      <c r="BA77" s="54" t="str">
        <f t="shared" si="113"/>
        <v/>
      </c>
      <c r="BB77" s="85">
        <f t="shared" si="114"/>
        <v>0</v>
      </c>
      <c r="BC77" s="63">
        <f t="shared" si="115"/>
        <v>0</v>
      </c>
      <c r="BD77" s="53">
        <f t="shared" si="116"/>
        <v>0</v>
      </c>
      <c r="BE77" s="54" t="str">
        <f t="shared" si="117"/>
        <v/>
      </c>
      <c r="BF77" s="85">
        <f t="shared" si="118"/>
        <v>0</v>
      </c>
      <c r="BG77" s="63">
        <f t="shared" si="119"/>
        <v>0</v>
      </c>
      <c r="BH77" s="53">
        <f t="shared" si="120"/>
        <v>0</v>
      </c>
      <c r="BI77" s="54" t="str">
        <f t="shared" si="121"/>
        <v/>
      </c>
      <c r="BJ77" s="85">
        <f t="shared" si="122"/>
        <v>0</v>
      </c>
      <c r="BK77" s="63">
        <f t="shared" si="123"/>
        <v>0</v>
      </c>
      <c r="BL77" s="53">
        <f t="shared" si="124"/>
        <v>0</v>
      </c>
      <c r="BM77" s="54" t="str">
        <f t="shared" si="125"/>
        <v/>
      </c>
      <c r="BN77" s="85">
        <f t="shared" si="126"/>
        <v>0</v>
      </c>
      <c r="BO77" s="63">
        <f t="shared" si="127"/>
        <v>0</v>
      </c>
      <c r="BP77" s="53">
        <f t="shared" si="128"/>
        <v>0</v>
      </c>
      <c r="BQ77" s="54" t="str">
        <f t="shared" si="129"/>
        <v/>
      </c>
      <c r="BR77" s="85">
        <f t="shared" si="130"/>
        <v>0</v>
      </c>
      <c r="BS77" s="60">
        <f t="shared" si="74"/>
        <v>0</v>
      </c>
      <c r="BT77" s="59">
        <f t="shared" si="75"/>
        <v>0</v>
      </c>
      <c r="BU77" s="57"/>
      <c r="BV77" s="44"/>
      <c r="BY77" s="253"/>
      <c r="BZ77" s="272"/>
      <c r="CA77" s="272"/>
      <c r="CB77" s="273"/>
      <c r="CC77" s="276"/>
      <c r="CD77" s="44"/>
      <c r="CE77" s="275">
        <f t="shared" si="67"/>
        <v>0</v>
      </c>
      <c r="CF77" s="270">
        <f t="shared" si="69"/>
        <v>0</v>
      </c>
      <c r="CG77" s="270">
        <f t="shared" si="69"/>
        <v>0</v>
      </c>
      <c r="CH77" s="270">
        <f t="shared" si="68"/>
        <v>0</v>
      </c>
      <c r="CI77" s="44"/>
    </row>
    <row r="78" spans="1:87" ht="16.5" hidden="1" customHeight="1" thickBot="1">
      <c r="A78" s="23">
        <f t="shared" si="82"/>
        <v>74</v>
      </c>
      <c r="B78" s="143"/>
      <c r="C78" s="169"/>
      <c r="D78" s="170"/>
      <c r="E78" s="156" t="str">
        <f t="shared" si="76"/>
        <v/>
      </c>
      <c r="F78" s="30" t="str">
        <f t="shared" si="77"/>
        <v/>
      </c>
      <c r="G78" s="31" t="str">
        <f t="shared" si="78"/>
        <v/>
      </c>
      <c r="H78" s="147" t="str">
        <f t="shared" si="79"/>
        <v/>
      </c>
      <c r="I78" s="150"/>
      <c r="J78" s="151"/>
      <c r="K78" s="33" t="str">
        <f t="shared" si="80"/>
        <v/>
      </c>
      <c r="L78" s="33">
        <f t="shared" si="73"/>
        <v>0</v>
      </c>
      <c r="M78" s="35" t="str">
        <f t="shared" si="81"/>
        <v/>
      </c>
      <c r="N78" s="108"/>
      <c r="O78" s="180"/>
      <c r="P78" s="181"/>
      <c r="Q78" s="106" t="s">
        <v>160</v>
      </c>
      <c r="R78" s="107" t="s">
        <v>160</v>
      </c>
      <c r="S78" s="43"/>
      <c r="T78" s="122" t="s">
        <v>160</v>
      </c>
      <c r="U78" s="122" t="s">
        <v>160</v>
      </c>
      <c r="V78" s="123" t="s">
        <v>160</v>
      </c>
      <c r="W78" s="63">
        <f t="shared" si="83"/>
        <v>0</v>
      </c>
      <c r="X78" s="53">
        <f t="shared" si="84"/>
        <v>0</v>
      </c>
      <c r="Y78" s="54" t="str">
        <f t="shared" si="85"/>
        <v/>
      </c>
      <c r="Z78" s="85">
        <f t="shared" si="86"/>
        <v>0</v>
      </c>
      <c r="AA78" s="63">
        <f t="shared" si="87"/>
        <v>0</v>
      </c>
      <c r="AB78" s="53">
        <f t="shared" si="88"/>
        <v>0</v>
      </c>
      <c r="AC78" s="54" t="str">
        <f t="shared" si="89"/>
        <v/>
      </c>
      <c r="AD78" s="85">
        <f t="shared" si="90"/>
        <v>0</v>
      </c>
      <c r="AE78" s="63">
        <f t="shared" si="91"/>
        <v>0</v>
      </c>
      <c r="AF78" s="53">
        <f t="shared" si="92"/>
        <v>0</v>
      </c>
      <c r="AG78" s="54" t="str">
        <f t="shared" si="93"/>
        <v/>
      </c>
      <c r="AH78" s="85">
        <f t="shared" si="94"/>
        <v>0</v>
      </c>
      <c r="AI78" s="63">
        <f t="shared" si="95"/>
        <v>0</v>
      </c>
      <c r="AJ78" s="53">
        <f t="shared" si="96"/>
        <v>0</v>
      </c>
      <c r="AK78" s="54" t="str">
        <f t="shared" si="97"/>
        <v/>
      </c>
      <c r="AL78" s="85">
        <f t="shared" si="98"/>
        <v>0</v>
      </c>
      <c r="AM78" s="63">
        <f t="shared" si="99"/>
        <v>0</v>
      </c>
      <c r="AN78" s="53">
        <f t="shared" si="100"/>
        <v>0</v>
      </c>
      <c r="AO78" s="54" t="str">
        <f t="shared" si="101"/>
        <v/>
      </c>
      <c r="AP78" s="85">
        <f t="shared" si="102"/>
        <v>0</v>
      </c>
      <c r="AQ78" s="63">
        <f t="shared" si="103"/>
        <v>0</v>
      </c>
      <c r="AR78" s="53">
        <f t="shared" si="104"/>
        <v>0</v>
      </c>
      <c r="AS78" s="54" t="str">
        <f t="shared" si="105"/>
        <v/>
      </c>
      <c r="AT78" s="85">
        <f t="shared" si="106"/>
        <v>0</v>
      </c>
      <c r="AU78" s="63">
        <f t="shared" si="107"/>
        <v>0</v>
      </c>
      <c r="AV78" s="53">
        <f t="shared" si="108"/>
        <v>0</v>
      </c>
      <c r="AW78" s="54" t="str">
        <f t="shared" si="109"/>
        <v/>
      </c>
      <c r="AX78" s="85">
        <f t="shared" si="110"/>
        <v>0</v>
      </c>
      <c r="AY78" s="63">
        <f t="shared" si="111"/>
        <v>0</v>
      </c>
      <c r="AZ78" s="53">
        <f t="shared" si="112"/>
        <v>0</v>
      </c>
      <c r="BA78" s="54" t="str">
        <f t="shared" si="113"/>
        <v/>
      </c>
      <c r="BB78" s="85">
        <f t="shared" si="114"/>
        <v>0</v>
      </c>
      <c r="BC78" s="63">
        <f t="shared" si="115"/>
        <v>0</v>
      </c>
      <c r="BD78" s="53">
        <f t="shared" si="116"/>
        <v>0</v>
      </c>
      <c r="BE78" s="54" t="str">
        <f t="shared" si="117"/>
        <v/>
      </c>
      <c r="BF78" s="85">
        <f t="shared" si="118"/>
        <v>0</v>
      </c>
      <c r="BG78" s="63">
        <f t="shared" si="119"/>
        <v>0</v>
      </c>
      <c r="BH78" s="53">
        <f t="shared" si="120"/>
        <v>0</v>
      </c>
      <c r="BI78" s="54" t="str">
        <f t="shared" si="121"/>
        <v/>
      </c>
      <c r="BJ78" s="85">
        <f t="shared" si="122"/>
        <v>0</v>
      </c>
      <c r="BK78" s="63">
        <f t="shared" si="123"/>
        <v>0</v>
      </c>
      <c r="BL78" s="53">
        <f t="shared" si="124"/>
        <v>0</v>
      </c>
      <c r="BM78" s="54" t="str">
        <f t="shared" si="125"/>
        <v/>
      </c>
      <c r="BN78" s="85">
        <f t="shared" si="126"/>
        <v>0</v>
      </c>
      <c r="BO78" s="63">
        <f t="shared" si="127"/>
        <v>0</v>
      </c>
      <c r="BP78" s="53">
        <f t="shared" si="128"/>
        <v>0</v>
      </c>
      <c r="BQ78" s="54" t="str">
        <f t="shared" si="129"/>
        <v/>
      </c>
      <c r="BR78" s="85">
        <f t="shared" si="130"/>
        <v>0</v>
      </c>
      <c r="BS78" s="60">
        <f t="shared" si="74"/>
        <v>0</v>
      </c>
      <c r="BT78" s="59">
        <f t="shared" si="75"/>
        <v>0</v>
      </c>
      <c r="BU78" s="57"/>
      <c r="BV78" s="44"/>
      <c r="BY78" s="253"/>
      <c r="BZ78" s="272"/>
      <c r="CA78" s="272"/>
      <c r="CB78" s="273"/>
      <c r="CC78" s="276"/>
      <c r="CD78" s="44"/>
      <c r="CE78" s="275">
        <f t="shared" si="67"/>
        <v>0</v>
      </c>
      <c r="CF78" s="270">
        <f t="shared" si="69"/>
        <v>0</v>
      </c>
      <c r="CG78" s="270">
        <f t="shared" si="69"/>
        <v>0</v>
      </c>
      <c r="CH78" s="270">
        <f t="shared" si="68"/>
        <v>0</v>
      </c>
      <c r="CI78" s="44"/>
    </row>
    <row r="79" spans="1:87" ht="16.5" hidden="1" customHeight="1">
      <c r="A79" s="23">
        <f t="shared" si="82"/>
        <v>75</v>
      </c>
      <c r="B79" s="143"/>
      <c r="C79" s="169"/>
      <c r="D79" s="170"/>
      <c r="E79" s="156" t="str">
        <f t="shared" si="76"/>
        <v/>
      </c>
      <c r="F79" s="30" t="str">
        <f t="shared" si="77"/>
        <v/>
      </c>
      <c r="G79" s="31" t="str">
        <f t="shared" si="78"/>
        <v/>
      </c>
      <c r="H79" s="147" t="str">
        <f t="shared" si="79"/>
        <v/>
      </c>
      <c r="I79" s="150"/>
      <c r="J79" s="151"/>
      <c r="K79" s="33" t="str">
        <f t="shared" si="80"/>
        <v/>
      </c>
      <c r="L79" s="33">
        <f t="shared" ref="L79:L104" si="131">IF(P79="",0,DATEDIF(O79,P79+1,"Y")&amp;"년 "&amp;DATEDIF(O79,P79+1,"YM")&amp;"월 "&amp;IF(OR(AND(TEXT(O79,"dd")="01",TEXT(EOMONTH(P79,0),"dd")=TEXT(P79,"dd")),TEXT(TEXT(P79,"dd")+1,"dd")=TEXT(O79,"dd")),"",DATEDIF(O79,P79,"MD")+1&amp;"일"))</f>
        <v>0</v>
      </c>
      <c r="M79" s="35" t="str">
        <f t="shared" si="81"/>
        <v/>
      </c>
      <c r="N79" s="108"/>
      <c r="O79" s="178"/>
      <c r="P79" s="179"/>
      <c r="Q79" s="106" t="s">
        <v>160</v>
      </c>
      <c r="R79" s="107" t="s">
        <v>160</v>
      </c>
      <c r="S79" s="43"/>
      <c r="T79" s="122" t="s">
        <v>160</v>
      </c>
      <c r="U79" s="122" t="s">
        <v>160</v>
      </c>
      <c r="V79" s="123" t="s">
        <v>160</v>
      </c>
      <c r="W79" s="63">
        <f t="shared" si="83"/>
        <v>0</v>
      </c>
      <c r="X79" s="53">
        <f t="shared" si="84"/>
        <v>0</v>
      </c>
      <c r="Y79" s="54" t="str">
        <f t="shared" si="85"/>
        <v/>
      </c>
      <c r="Z79" s="85">
        <f t="shared" si="86"/>
        <v>0</v>
      </c>
      <c r="AA79" s="63">
        <f t="shared" si="87"/>
        <v>0</v>
      </c>
      <c r="AB79" s="53">
        <f t="shared" si="88"/>
        <v>0</v>
      </c>
      <c r="AC79" s="54" t="str">
        <f t="shared" si="89"/>
        <v/>
      </c>
      <c r="AD79" s="85">
        <f t="shared" si="90"/>
        <v>0</v>
      </c>
      <c r="AE79" s="63">
        <f t="shared" si="91"/>
        <v>0</v>
      </c>
      <c r="AF79" s="53">
        <f t="shared" si="92"/>
        <v>0</v>
      </c>
      <c r="AG79" s="54" t="str">
        <f t="shared" si="93"/>
        <v/>
      </c>
      <c r="AH79" s="85">
        <f t="shared" si="94"/>
        <v>0</v>
      </c>
      <c r="AI79" s="63">
        <f t="shared" si="95"/>
        <v>0</v>
      </c>
      <c r="AJ79" s="53">
        <f t="shared" si="96"/>
        <v>0</v>
      </c>
      <c r="AK79" s="54" t="str">
        <f t="shared" si="97"/>
        <v/>
      </c>
      <c r="AL79" s="85">
        <f t="shared" si="98"/>
        <v>0</v>
      </c>
      <c r="AM79" s="63">
        <f t="shared" si="99"/>
        <v>0</v>
      </c>
      <c r="AN79" s="53">
        <f t="shared" si="100"/>
        <v>0</v>
      </c>
      <c r="AO79" s="54" t="str">
        <f t="shared" si="101"/>
        <v/>
      </c>
      <c r="AP79" s="85">
        <f t="shared" si="102"/>
        <v>0</v>
      </c>
      <c r="AQ79" s="63">
        <f t="shared" si="103"/>
        <v>0</v>
      </c>
      <c r="AR79" s="53">
        <f t="shared" si="104"/>
        <v>0</v>
      </c>
      <c r="AS79" s="54" t="str">
        <f t="shared" si="105"/>
        <v/>
      </c>
      <c r="AT79" s="85">
        <f t="shared" si="106"/>
        <v>0</v>
      </c>
      <c r="AU79" s="63">
        <f t="shared" si="107"/>
        <v>0</v>
      </c>
      <c r="AV79" s="53">
        <f t="shared" si="108"/>
        <v>0</v>
      </c>
      <c r="AW79" s="54" t="str">
        <f t="shared" si="109"/>
        <v/>
      </c>
      <c r="AX79" s="85">
        <f t="shared" si="110"/>
        <v>0</v>
      </c>
      <c r="AY79" s="63">
        <f t="shared" si="111"/>
        <v>0</v>
      </c>
      <c r="AZ79" s="53">
        <f t="shared" si="112"/>
        <v>0</v>
      </c>
      <c r="BA79" s="54" t="str">
        <f t="shared" si="113"/>
        <v/>
      </c>
      <c r="BB79" s="85">
        <f t="shared" si="114"/>
        <v>0</v>
      </c>
      <c r="BC79" s="63">
        <f t="shared" si="115"/>
        <v>0</v>
      </c>
      <c r="BD79" s="53">
        <f t="shared" si="116"/>
        <v>0</v>
      </c>
      <c r="BE79" s="54" t="str">
        <f t="shared" si="117"/>
        <v/>
      </c>
      <c r="BF79" s="85">
        <f t="shared" si="118"/>
        <v>0</v>
      </c>
      <c r="BG79" s="63">
        <f t="shared" si="119"/>
        <v>0</v>
      </c>
      <c r="BH79" s="53">
        <f t="shared" si="120"/>
        <v>0</v>
      </c>
      <c r="BI79" s="54" t="str">
        <f t="shared" si="121"/>
        <v/>
      </c>
      <c r="BJ79" s="85">
        <f t="shared" si="122"/>
        <v>0</v>
      </c>
      <c r="BK79" s="63">
        <f t="shared" si="123"/>
        <v>0</v>
      </c>
      <c r="BL79" s="53">
        <f t="shared" si="124"/>
        <v>0</v>
      </c>
      <c r="BM79" s="54" t="str">
        <f t="shared" si="125"/>
        <v/>
      </c>
      <c r="BN79" s="85">
        <f t="shared" si="126"/>
        <v>0</v>
      </c>
      <c r="BO79" s="63">
        <f t="shared" si="127"/>
        <v>0</v>
      </c>
      <c r="BP79" s="53">
        <f t="shared" si="128"/>
        <v>0</v>
      </c>
      <c r="BQ79" s="54" t="str">
        <f t="shared" si="129"/>
        <v/>
      </c>
      <c r="BR79" s="85">
        <f t="shared" si="130"/>
        <v>0</v>
      </c>
      <c r="BS79" s="60">
        <f t="shared" ref="BS79:BS104" si="132">SUM(W79,AA79,AE79,AI79,AM79,AQ79,AU79,AY79,BC79,BG79,BK79,BO79)</f>
        <v>0</v>
      </c>
      <c r="BT79" s="59">
        <f t="shared" ref="BT79:BT104" si="133">SUM(Z79,AD79,AH79,AL79,AP79,AT79,AX79,BB79,BF79,BJ79,BN79,BR79)</f>
        <v>0</v>
      </c>
      <c r="BU79" s="57"/>
      <c r="BV79" s="44"/>
      <c r="BY79" s="253"/>
      <c r="BZ79" s="272"/>
      <c r="CA79" s="272"/>
      <c r="CB79" s="273"/>
      <c r="CC79" s="276"/>
      <c r="CD79" s="44"/>
      <c r="CE79" s="275">
        <f t="shared" si="67"/>
        <v>0</v>
      </c>
      <c r="CF79" s="270">
        <f t="shared" si="69"/>
        <v>0</v>
      </c>
      <c r="CG79" s="270">
        <f t="shared" si="69"/>
        <v>0</v>
      </c>
      <c r="CH79" s="270">
        <f t="shared" si="68"/>
        <v>0</v>
      </c>
      <c r="CI79" s="44"/>
    </row>
    <row r="80" spans="1:87" ht="16.5" hidden="1" customHeight="1">
      <c r="A80" s="23">
        <f t="shared" si="82"/>
        <v>76</v>
      </c>
      <c r="B80" s="143"/>
      <c r="C80" s="169"/>
      <c r="D80" s="170"/>
      <c r="E80" s="156" t="str">
        <f t="shared" si="76"/>
        <v/>
      </c>
      <c r="F80" s="30" t="str">
        <f t="shared" si="77"/>
        <v/>
      </c>
      <c r="G80" s="31" t="str">
        <f t="shared" si="78"/>
        <v/>
      </c>
      <c r="H80" s="147" t="str">
        <f t="shared" si="79"/>
        <v/>
      </c>
      <c r="I80" s="150"/>
      <c r="J80" s="151"/>
      <c r="K80" s="33" t="str">
        <f t="shared" si="80"/>
        <v/>
      </c>
      <c r="L80" s="33">
        <f t="shared" si="131"/>
        <v>0</v>
      </c>
      <c r="M80" s="35" t="str">
        <f t="shared" si="81"/>
        <v/>
      </c>
      <c r="N80" s="108"/>
      <c r="O80" s="178"/>
      <c r="P80" s="179"/>
      <c r="Q80" s="106" t="s">
        <v>160</v>
      </c>
      <c r="R80" s="107" t="s">
        <v>160</v>
      </c>
      <c r="S80" s="43"/>
      <c r="T80" s="122" t="s">
        <v>160</v>
      </c>
      <c r="U80" s="122" t="s">
        <v>160</v>
      </c>
      <c r="V80" s="123" t="s">
        <v>160</v>
      </c>
      <c r="W80" s="63">
        <f t="shared" si="83"/>
        <v>0</v>
      </c>
      <c r="X80" s="53">
        <f t="shared" si="84"/>
        <v>0</v>
      </c>
      <c r="Y80" s="54" t="str">
        <f t="shared" si="85"/>
        <v/>
      </c>
      <c r="Z80" s="85">
        <f t="shared" si="86"/>
        <v>0</v>
      </c>
      <c r="AA80" s="63">
        <f t="shared" si="87"/>
        <v>0</v>
      </c>
      <c r="AB80" s="53">
        <f t="shared" si="88"/>
        <v>0</v>
      </c>
      <c r="AC80" s="54" t="str">
        <f t="shared" si="89"/>
        <v/>
      </c>
      <c r="AD80" s="85">
        <f t="shared" si="90"/>
        <v>0</v>
      </c>
      <c r="AE80" s="63">
        <f t="shared" si="91"/>
        <v>0</v>
      </c>
      <c r="AF80" s="53">
        <f t="shared" si="92"/>
        <v>0</v>
      </c>
      <c r="AG80" s="54" t="str">
        <f t="shared" si="93"/>
        <v/>
      </c>
      <c r="AH80" s="85">
        <f t="shared" si="94"/>
        <v>0</v>
      </c>
      <c r="AI80" s="63">
        <f t="shared" si="95"/>
        <v>0</v>
      </c>
      <c r="AJ80" s="53">
        <f t="shared" si="96"/>
        <v>0</v>
      </c>
      <c r="AK80" s="54" t="str">
        <f t="shared" si="97"/>
        <v/>
      </c>
      <c r="AL80" s="85">
        <f t="shared" si="98"/>
        <v>0</v>
      </c>
      <c r="AM80" s="63">
        <f t="shared" si="99"/>
        <v>0</v>
      </c>
      <c r="AN80" s="53">
        <f t="shared" si="100"/>
        <v>0</v>
      </c>
      <c r="AO80" s="54" t="str">
        <f t="shared" si="101"/>
        <v/>
      </c>
      <c r="AP80" s="85">
        <f t="shared" si="102"/>
        <v>0</v>
      </c>
      <c r="AQ80" s="63">
        <f t="shared" si="103"/>
        <v>0</v>
      </c>
      <c r="AR80" s="53">
        <f t="shared" si="104"/>
        <v>0</v>
      </c>
      <c r="AS80" s="54" t="str">
        <f t="shared" si="105"/>
        <v/>
      </c>
      <c r="AT80" s="85">
        <f t="shared" si="106"/>
        <v>0</v>
      </c>
      <c r="AU80" s="63">
        <f t="shared" si="107"/>
        <v>0</v>
      </c>
      <c r="AV80" s="53">
        <f t="shared" si="108"/>
        <v>0</v>
      </c>
      <c r="AW80" s="54" t="str">
        <f t="shared" si="109"/>
        <v/>
      </c>
      <c r="AX80" s="85">
        <f t="shared" si="110"/>
        <v>0</v>
      </c>
      <c r="AY80" s="63">
        <f t="shared" si="111"/>
        <v>0</v>
      </c>
      <c r="AZ80" s="53">
        <f t="shared" si="112"/>
        <v>0</v>
      </c>
      <c r="BA80" s="54" t="str">
        <f t="shared" si="113"/>
        <v/>
      </c>
      <c r="BB80" s="85">
        <f t="shared" si="114"/>
        <v>0</v>
      </c>
      <c r="BC80" s="63">
        <f t="shared" si="115"/>
        <v>0</v>
      </c>
      <c r="BD80" s="53">
        <f t="shared" si="116"/>
        <v>0</v>
      </c>
      <c r="BE80" s="54" t="str">
        <f t="shared" si="117"/>
        <v/>
      </c>
      <c r="BF80" s="85">
        <f t="shared" si="118"/>
        <v>0</v>
      </c>
      <c r="BG80" s="63">
        <f t="shared" si="119"/>
        <v>0</v>
      </c>
      <c r="BH80" s="53">
        <f t="shared" si="120"/>
        <v>0</v>
      </c>
      <c r="BI80" s="54" t="str">
        <f t="shared" si="121"/>
        <v/>
      </c>
      <c r="BJ80" s="85">
        <f t="shared" si="122"/>
        <v>0</v>
      </c>
      <c r="BK80" s="63">
        <f t="shared" si="123"/>
        <v>0</v>
      </c>
      <c r="BL80" s="53">
        <f t="shared" si="124"/>
        <v>0</v>
      </c>
      <c r="BM80" s="54" t="str">
        <f t="shared" si="125"/>
        <v/>
      </c>
      <c r="BN80" s="85">
        <f t="shared" si="126"/>
        <v>0</v>
      </c>
      <c r="BO80" s="63">
        <f t="shared" si="127"/>
        <v>0</v>
      </c>
      <c r="BP80" s="53">
        <f t="shared" si="128"/>
        <v>0</v>
      </c>
      <c r="BQ80" s="54" t="str">
        <f t="shared" si="129"/>
        <v/>
      </c>
      <c r="BR80" s="85">
        <f t="shared" si="130"/>
        <v>0</v>
      </c>
      <c r="BS80" s="60">
        <f t="shared" si="132"/>
        <v>0</v>
      </c>
      <c r="BT80" s="59">
        <f t="shared" si="133"/>
        <v>0</v>
      </c>
      <c r="BU80" s="57"/>
      <c r="BV80" s="44"/>
      <c r="BY80" s="253"/>
      <c r="BZ80" s="272"/>
      <c r="CA80" s="272"/>
      <c r="CB80" s="273"/>
      <c r="CC80" s="276"/>
      <c r="CD80" s="44"/>
      <c r="CE80" s="275">
        <f t="shared" ref="CE80:CE104" si="134">C80</f>
        <v>0</v>
      </c>
      <c r="CF80" s="270">
        <f t="shared" si="69"/>
        <v>0</v>
      </c>
      <c r="CG80" s="270">
        <f t="shared" si="69"/>
        <v>0</v>
      </c>
      <c r="CH80" s="270">
        <f t="shared" ref="CH80:CH104" si="135">SUM(CF80:CG80)</f>
        <v>0</v>
      </c>
      <c r="CI80" s="44"/>
    </row>
    <row r="81" spans="1:87" ht="16.5" hidden="1" customHeight="1">
      <c r="A81" s="23">
        <f t="shared" si="82"/>
        <v>77</v>
      </c>
      <c r="B81" s="143"/>
      <c r="C81" s="169"/>
      <c r="D81" s="170"/>
      <c r="E81" s="156" t="str">
        <f t="shared" si="76"/>
        <v/>
      </c>
      <c r="F81" s="30" t="str">
        <f t="shared" si="77"/>
        <v/>
      </c>
      <c r="G81" s="31" t="str">
        <f t="shared" si="78"/>
        <v/>
      </c>
      <c r="H81" s="147" t="str">
        <f t="shared" si="79"/>
        <v/>
      </c>
      <c r="I81" s="150"/>
      <c r="J81" s="151"/>
      <c r="K81" s="33" t="str">
        <f t="shared" si="80"/>
        <v/>
      </c>
      <c r="L81" s="33">
        <f t="shared" si="131"/>
        <v>0</v>
      </c>
      <c r="M81" s="35" t="str">
        <f t="shared" si="81"/>
        <v/>
      </c>
      <c r="N81" s="108"/>
      <c r="O81" s="178"/>
      <c r="P81" s="179"/>
      <c r="Q81" s="106" t="s">
        <v>160</v>
      </c>
      <c r="R81" s="107" t="s">
        <v>160</v>
      </c>
      <c r="S81" s="43"/>
      <c r="T81" s="122" t="s">
        <v>160</v>
      </c>
      <c r="U81" s="122" t="s">
        <v>160</v>
      </c>
      <c r="V81" s="123" t="s">
        <v>160</v>
      </c>
      <c r="W81" s="63">
        <f t="shared" si="83"/>
        <v>0</v>
      </c>
      <c r="X81" s="53">
        <f t="shared" si="84"/>
        <v>0</v>
      </c>
      <c r="Y81" s="54" t="str">
        <f t="shared" si="85"/>
        <v/>
      </c>
      <c r="Z81" s="85">
        <f t="shared" si="86"/>
        <v>0</v>
      </c>
      <c r="AA81" s="63">
        <f t="shared" si="87"/>
        <v>0</v>
      </c>
      <c r="AB81" s="53">
        <f t="shared" si="88"/>
        <v>0</v>
      </c>
      <c r="AC81" s="54" t="str">
        <f t="shared" si="89"/>
        <v/>
      </c>
      <c r="AD81" s="85">
        <f t="shared" si="90"/>
        <v>0</v>
      </c>
      <c r="AE81" s="63">
        <f t="shared" si="91"/>
        <v>0</v>
      </c>
      <c r="AF81" s="53">
        <f t="shared" si="92"/>
        <v>0</v>
      </c>
      <c r="AG81" s="54" t="str">
        <f t="shared" si="93"/>
        <v/>
      </c>
      <c r="AH81" s="85">
        <f t="shared" si="94"/>
        <v>0</v>
      </c>
      <c r="AI81" s="63">
        <f t="shared" si="95"/>
        <v>0</v>
      </c>
      <c r="AJ81" s="53">
        <f t="shared" si="96"/>
        <v>0</v>
      </c>
      <c r="AK81" s="54" t="str">
        <f t="shared" si="97"/>
        <v/>
      </c>
      <c r="AL81" s="85">
        <f t="shared" si="98"/>
        <v>0</v>
      </c>
      <c r="AM81" s="63">
        <f t="shared" si="99"/>
        <v>0</v>
      </c>
      <c r="AN81" s="53">
        <f t="shared" si="100"/>
        <v>0</v>
      </c>
      <c r="AO81" s="54" t="str">
        <f t="shared" si="101"/>
        <v/>
      </c>
      <c r="AP81" s="85">
        <f t="shared" si="102"/>
        <v>0</v>
      </c>
      <c r="AQ81" s="63">
        <f t="shared" si="103"/>
        <v>0</v>
      </c>
      <c r="AR81" s="53">
        <f t="shared" si="104"/>
        <v>0</v>
      </c>
      <c r="AS81" s="54" t="str">
        <f t="shared" si="105"/>
        <v/>
      </c>
      <c r="AT81" s="85">
        <f t="shared" si="106"/>
        <v>0</v>
      </c>
      <c r="AU81" s="63">
        <f t="shared" si="107"/>
        <v>0</v>
      </c>
      <c r="AV81" s="53">
        <f t="shared" si="108"/>
        <v>0</v>
      </c>
      <c r="AW81" s="54" t="str">
        <f t="shared" si="109"/>
        <v/>
      </c>
      <c r="AX81" s="85">
        <f t="shared" si="110"/>
        <v>0</v>
      </c>
      <c r="AY81" s="63">
        <f t="shared" si="111"/>
        <v>0</v>
      </c>
      <c r="AZ81" s="53">
        <f t="shared" si="112"/>
        <v>0</v>
      </c>
      <c r="BA81" s="54" t="str">
        <f t="shared" si="113"/>
        <v/>
      </c>
      <c r="BB81" s="85">
        <f t="shared" si="114"/>
        <v>0</v>
      </c>
      <c r="BC81" s="63">
        <f t="shared" si="115"/>
        <v>0</v>
      </c>
      <c r="BD81" s="53">
        <f t="shared" si="116"/>
        <v>0</v>
      </c>
      <c r="BE81" s="54" t="str">
        <f t="shared" si="117"/>
        <v/>
      </c>
      <c r="BF81" s="85">
        <f t="shared" si="118"/>
        <v>0</v>
      </c>
      <c r="BG81" s="63">
        <f t="shared" si="119"/>
        <v>0</v>
      </c>
      <c r="BH81" s="53">
        <f t="shared" si="120"/>
        <v>0</v>
      </c>
      <c r="BI81" s="54" t="str">
        <f t="shared" si="121"/>
        <v/>
      </c>
      <c r="BJ81" s="85">
        <f t="shared" si="122"/>
        <v>0</v>
      </c>
      <c r="BK81" s="63">
        <f t="shared" si="123"/>
        <v>0</v>
      </c>
      <c r="BL81" s="53">
        <f t="shared" si="124"/>
        <v>0</v>
      </c>
      <c r="BM81" s="54" t="str">
        <f t="shared" si="125"/>
        <v/>
      </c>
      <c r="BN81" s="85">
        <f t="shared" si="126"/>
        <v>0</v>
      </c>
      <c r="BO81" s="63">
        <f t="shared" si="127"/>
        <v>0</v>
      </c>
      <c r="BP81" s="53">
        <f t="shared" si="128"/>
        <v>0</v>
      </c>
      <c r="BQ81" s="54" t="str">
        <f t="shared" si="129"/>
        <v/>
      </c>
      <c r="BR81" s="85">
        <f t="shared" si="130"/>
        <v>0</v>
      </c>
      <c r="BS81" s="60">
        <f t="shared" si="132"/>
        <v>0</v>
      </c>
      <c r="BT81" s="59">
        <f t="shared" si="133"/>
        <v>0</v>
      </c>
      <c r="BU81" s="57"/>
      <c r="BV81" s="44"/>
      <c r="BY81" s="253"/>
      <c r="BZ81" s="272"/>
      <c r="CA81" s="272"/>
      <c r="CB81" s="273"/>
      <c r="CC81" s="276"/>
      <c r="CD81" s="44"/>
      <c r="CE81" s="275">
        <f t="shared" si="134"/>
        <v>0</v>
      </c>
      <c r="CF81" s="270">
        <f t="shared" si="69"/>
        <v>0</v>
      </c>
      <c r="CG81" s="270">
        <f t="shared" si="69"/>
        <v>0</v>
      </c>
      <c r="CH81" s="270">
        <f t="shared" si="135"/>
        <v>0</v>
      </c>
      <c r="CI81" s="44"/>
    </row>
    <row r="82" spans="1:87" ht="16.5" hidden="1" customHeight="1">
      <c r="A82" s="23">
        <f t="shared" si="82"/>
        <v>78</v>
      </c>
      <c r="B82" s="143"/>
      <c r="C82" s="169"/>
      <c r="D82" s="170"/>
      <c r="E82" s="156" t="str">
        <f t="shared" si="76"/>
        <v/>
      </c>
      <c r="F82" s="30" t="str">
        <f t="shared" si="77"/>
        <v/>
      </c>
      <c r="G82" s="31" t="str">
        <f t="shared" si="78"/>
        <v/>
      </c>
      <c r="H82" s="147" t="str">
        <f t="shared" si="79"/>
        <v/>
      </c>
      <c r="I82" s="150"/>
      <c r="J82" s="151"/>
      <c r="K82" s="33" t="str">
        <f t="shared" si="80"/>
        <v/>
      </c>
      <c r="L82" s="33">
        <f t="shared" si="131"/>
        <v>0</v>
      </c>
      <c r="M82" s="35" t="str">
        <f t="shared" si="81"/>
        <v/>
      </c>
      <c r="N82" s="108"/>
      <c r="O82" s="178"/>
      <c r="P82" s="179"/>
      <c r="Q82" s="106" t="s">
        <v>160</v>
      </c>
      <c r="R82" s="107" t="s">
        <v>160</v>
      </c>
      <c r="S82" s="43"/>
      <c r="T82" s="122" t="s">
        <v>160</v>
      </c>
      <c r="U82" s="122" t="s">
        <v>160</v>
      </c>
      <c r="V82" s="123" t="s">
        <v>160</v>
      </c>
      <c r="W82" s="63">
        <f t="shared" si="83"/>
        <v>0</v>
      </c>
      <c r="X82" s="53">
        <f t="shared" si="84"/>
        <v>0</v>
      </c>
      <c r="Y82" s="54" t="str">
        <f t="shared" si="85"/>
        <v/>
      </c>
      <c r="Z82" s="85">
        <f t="shared" si="86"/>
        <v>0</v>
      </c>
      <c r="AA82" s="63">
        <f t="shared" si="87"/>
        <v>0</v>
      </c>
      <c r="AB82" s="53">
        <f t="shared" si="88"/>
        <v>0</v>
      </c>
      <c r="AC82" s="54" t="str">
        <f t="shared" si="89"/>
        <v/>
      </c>
      <c r="AD82" s="85">
        <f t="shared" si="90"/>
        <v>0</v>
      </c>
      <c r="AE82" s="63">
        <f t="shared" si="91"/>
        <v>0</v>
      </c>
      <c r="AF82" s="53">
        <f t="shared" si="92"/>
        <v>0</v>
      </c>
      <c r="AG82" s="54" t="str">
        <f t="shared" si="93"/>
        <v/>
      </c>
      <c r="AH82" s="85">
        <f t="shared" si="94"/>
        <v>0</v>
      </c>
      <c r="AI82" s="63">
        <f t="shared" si="95"/>
        <v>0</v>
      </c>
      <c r="AJ82" s="53">
        <f t="shared" si="96"/>
        <v>0</v>
      </c>
      <c r="AK82" s="54" t="str">
        <f t="shared" si="97"/>
        <v/>
      </c>
      <c r="AL82" s="85">
        <f t="shared" si="98"/>
        <v>0</v>
      </c>
      <c r="AM82" s="63">
        <f t="shared" si="99"/>
        <v>0</v>
      </c>
      <c r="AN82" s="53">
        <f t="shared" si="100"/>
        <v>0</v>
      </c>
      <c r="AO82" s="54" t="str">
        <f t="shared" si="101"/>
        <v/>
      </c>
      <c r="AP82" s="85">
        <f t="shared" si="102"/>
        <v>0</v>
      </c>
      <c r="AQ82" s="63">
        <f t="shared" si="103"/>
        <v>0</v>
      </c>
      <c r="AR82" s="53">
        <f t="shared" si="104"/>
        <v>0</v>
      </c>
      <c r="AS82" s="54" t="str">
        <f t="shared" si="105"/>
        <v/>
      </c>
      <c r="AT82" s="85">
        <f t="shared" si="106"/>
        <v>0</v>
      </c>
      <c r="AU82" s="63">
        <f t="shared" si="107"/>
        <v>0</v>
      </c>
      <c r="AV82" s="53">
        <f t="shared" si="108"/>
        <v>0</v>
      </c>
      <c r="AW82" s="54" t="str">
        <f t="shared" si="109"/>
        <v/>
      </c>
      <c r="AX82" s="85">
        <f t="shared" si="110"/>
        <v>0</v>
      </c>
      <c r="AY82" s="63">
        <f t="shared" si="111"/>
        <v>0</v>
      </c>
      <c r="AZ82" s="53">
        <f t="shared" si="112"/>
        <v>0</v>
      </c>
      <c r="BA82" s="54" t="str">
        <f t="shared" si="113"/>
        <v/>
      </c>
      <c r="BB82" s="85">
        <f t="shared" si="114"/>
        <v>0</v>
      </c>
      <c r="BC82" s="63">
        <f t="shared" si="115"/>
        <v>0</v>
      </c>
      <c r="BD82" s="53">
        <f t="shared" si="116"/>
        <v>0</v>
      </c>
      <c r="BE82" s="54" t="str">
        <f t="shared" si="117"/>
        <v/>
      </c>
      <c r="BF82" s="85">
        <f t="shared" si="118"/>
        <v>0</v>
      </c>
      <c r="BG82" s="63">
        <f t="shared" si="119"/>
        <v>0</v>
      </c>
      <c r="BH82" s="53">
        <f t="shared" si="120"/>
        <v>0</v>
      </c>
      <c r="BI82" s="54" t="str">
        <f t="shared" si="121"/>
        <v/>
      </c>
      <c r="BJ82" s="85">
        <f t="shared" si="122"/>
        <v>0</v>
      </c>
      <c r="BK82" s="63">
        <f t="shared" si="123"/>
        <v>0</v>
      </c>
      <c r="BL82" s="53">
        <f t="shared" si="124"/>
        <v>0</v>
      </c>
      <c r="BM82" s="54" t="str">
        <f t="shared" si="125"/>
        <v/>
      </c>
      <c r="BN82" s="85">
        <f t="shared" si="126"/>
        <v>0</v>
      </c>
      <c r="BO82" s="63">
        <f t="shared" si="127"/>
        <v>0</v>
      </c>
      <c r="BP82" s="53">
        <f t="shared" si="128"/>
        <v>0</v>
      </c>
      <c r="BQ82" s="54" t="str">
        <f t="shared" si="129"/>
        <v/>
      </c>
      <c r="BR82" s="85">
        <f t="shared" si="130"/>
        <v>0</v>
      </c>
      <c r="BS82" s="60">
        <f t="shared" si="132"/>
        <v>0</v>
      </c>
      <c r="BT82" s="59">
        <f t="shared" si="133"/>
        <v>0</v>
      </c>
      <c r="BU82" s="57"/>
      <c r="BV82" s="44"/>
      <c r="BY82" s="253"/>
      <c r="BZ82" s="272"/>
      <c r="CA82" s="272"/>
      <c r="CB82" s="273"/>
      <c r="CC82" s="276"/>
      <c r="CD82" s="44"/>
      <c r="CE82" s="275">
        <f t="shared" si="134"/>
        <v>0</v>
      </c>
      <c r="CF82" s="270">
        <f t="shared" si="69"/>
        <v>0</v>
      </c>
      <c r="CG82" s="270">
        <f t="shared" si="69"/>
        <v>0</v>
      </c>
      <c r="CH82" s="270">
        <f t="shared" si="135"/>
        <v>0</v>
      </c>
      <c r="CI82" s="44"/>
    </row>
    <row r="83" spans="1:87" ht="16.5" hidden="1" customHeight="1">
      <c r="A83" s="23">
        <f t="shared" si="82"/>
        <v>79</v>
      </c>
      <c r="B83" s="143"/>
      <c r="C83" s="171"/>
      <c r="D83" s="170"/>
      <c r="E83" s="156" t="str">
        <f t="shared" si="76"/>
        <v/>
      </c>
      <c r="F83" s="30" t="str">
        <f t="shared" si="77"/>
        <v/>
      </c>
      <c r="G83" s="31" t="str">
        <f t="shared" si="78"/>
        <v/>
      </c>
      <c r="H83" s="147" t="str">
        <f t="shared" si="79"/>
        <v/>
      </c>
      <c r="I83" s="152"/>
      <c r="J83" s="153"/>
      <c r="K83" s="33" t="str">
        <f t="shared" si="80"/>
        <v/>
      </c>
      <c r="L83" s="33">
        <f t="shared" si="131"/>
        <v>0</v>
      </c>
      <c r="M83" s="35" t="str">
        <f t="shared" si="81"/>
        <v/>
      </c>
      <c r="N83" s="108"/>
      <c r="O83" s="178"/>
      <c r="P83" s="179"/>
      <c r="Q83" s="106" t="s">
        <v>160</v>
      </c>
      <c r="R83" s="107" t="s">
        <v>160</v>
      </c>
      <c r="S83" s="43"/>
      <c r="T83" s="122" t="s">
        <v>160</v>
      </c>
      <c r="U83" s="122" t="s">
        <v>160</v>
      </c>
      <c r="V83" s="123" t="s">
        <v>160</v>
      </c>
      <c r="W83" s="63">
        <f t="shared" si="83"/>
        <v>0</v>
      </c>
      <c r="X83" s="53">
        <f t="shared" si="84"/>
        <v>0</v>
      </c>
      <c r="Y83" s="54" t="str">
        <f t="shared" si="85"/>
        <v/>
      </c>
      <c r="Z83" s="85">
        <f t="shared" si="86"/>
        <v>0</v>
      </c>
      <c r="AA83" s="63">
        <f t="shared" si="87"/>
        <v>0</v>
      </c>
      <c r="AB83" s="53">
        <f t="shared" si="88"/>
        <v>0</v>
      </c>
      <c r="AC83" s="54" t="str">
        <f t="shared" si="89"/>
        <v/>
      </c>
      <c r="AD83" s="85">
        <f t="shared" si="90"/>
        <v>0</v>
      </c>
      <c r="AE83" s="63">
        <f t="shared" si="91"/>
        <v>0</v>
      </c>
      <c r="AF83" s="53">
        <f t="shared" si="92"/>
        <v>0</v>
      </c>
      <c r="AG83" s="54" t="str">
        <f t="shared" si="93"/>
        <v/>
      </c>
      <c r="AH83" s="85">
        <f t="shared" si="94"/>
        <v>0</v>
      </c>
      <c r="AI83" s="63">
        <f t="shared" si="95"/>
        <v>0</v>
      </c>
      <c r="AJ83" s="53">
        <f t="shared" si="96"/>
        <v>0</v>
      </c>
      <c r="AK83" s="54" t="str">
        <f t="shared" si="97"/>
        <v/>
      </c>
      <c r="AL83" s="85">
        <f t="shared" si="98"/>
        <v>0</v>
      </c>
      <c r="AM83" s="63">
        <f t="shared" si="99"/>
        <v>0</v>
      </c>
      <c r="AN83" s="53">
        <f t="shared" si="100"/>
        <v>0</v>
      </c>
      <c r="AO83" s="54" t="str">
        <f t="shared" si="101"/>
        <v/>
      </c>
      <c r="AP83" s="85">
        <f t="shared" si="102"/>
        <v>0</v>
      </c>
      <c r="AQ83" s="63">
        <f t="shared" si="103"/>
        <v>0</v>
      </c>
      <c r="AR83" s="53">
        <f t="shared" si="104"/>
        <v>0</v>
      </c>
      <c r="AS83" s="54" t="str">
        <f t="shared" si="105"/>
        <v/>
      </c>
      <c r="AT83" s="85">
        <f t="shared" si="106"/>
        <v>0</v>
      </c>
      <c r="AU83" s="63">
        <f t="shared" si="107"/>
        <v>0</v>
      </c>
      <c r="AV83" s="53">
        <f t="shared" si="108"/>
        <v>0</v>
      </c>
      <c r="AW83" s="54" t="str">
        <f t="shared" si="109"/>
        <v/>
      </c>
      <c r="AX83" s="85">
        <f t="shared" si="110"/>
        <v>0</v>
      </c>
      <c r="AY83" s="63">
        <f t="shared" si="111"/>
        <v>0</v>
      </c>
      <c r="AZ83" s="53">
        <f t="shared" si="112"/>
        <v>0</v>
      </c>
      <c r="BA83" s="54" t="str">
        <f t="shared" si="113"/>
        <v/>
      </c>
      <c r="BB83" s="85">
        <f t="shared" si="114"/>
        <v>0</v>
      </c>
      <c r="BC83" s="63">
        <f t="shared" si="115"/>
        <v>0</v>
      </c>
      <c r="BD83" s="53">
        <f t="shared" si="116"/>
        <v>0</v>
      </c>
      <c r="BE83" s="54" t="str">
        <f t="shared" si="117"/>
        <v/>
      </c>
      <c r="BF83" s="85">
        <f t="shared" si="118"/>
        <v>0</v>
      </c>
      <c r="BG83" s="63">
        <f t="shared" si="119"/>
        <v>0</v>
      </c>
      <c r="BH83" s="53">
        <f t="shared" si="120"/>
        <v>0</v>
      </c>
      <c r="BI83" s="54" t="str">
        <f t="shared" si="121"/>
        <v/>
      </c>
      <c r="BJ83" s="85">
        <f t="shared" si="122"/>
        <v>0</v>
      </c>
      <c r="BK83" s="63">
        <f t="shared" si="123"/>
        <v>0</v>
      </c>
      <c r="BL83" s="53">
        <f t="shared" si="124"/>
        <v>0</v>
      </c>
      <c r="BM83" s="54" t="str">
        <f t="shared" si="125"/>
        <v/>
      </c>
      <c r="BN83" s="85">
        <f t="shared" si="126"/>
        <v>0</v>
      </c>
      <c r="BO83" s="63">
        <f t="shared" si="127"/>
        <v>0</v>
      </c>
      <c r="BP83" s="53">
        <f t="shared" si="128"/>
        <v>0</v>
      </c>
      <c r="BQ83" s="54" t="str">
        <f t="shared" si="129"/>
        <v/>
      </c>
      <c r="BR83" s="85">
        <f t="shared" si="130"/>
        <v>0</v>
      </c>
      <c r="BS83" s="60">
        <f t="shared" si="132"/>
        <v>0</v>
      </c>
      <c r="BT83" s="59">
        <f t="shared" si="133"/>
        <v>0</v>
      </c>
      <c r="BU83" s="57"/>
      <c r="BV83" s="44"/>
      <c r="BY83" s="253"/>
      <c r="BZ83" s="272"/>
      <c r="CA83" s="272"/>
      <c r="CB83" s="273"/>
      <c r="CC83" s="276"/>
      <c r="CD83" s="44"/>
      <c r="CE83" s="275">
        <f t="shared" si="134"/>
        <v>0</v>
      </c>
      <c r="CF83" s="270">
        <f t="shared" si="69"/>
        <v>0</v>
      </c>
      <c r="CG83" s="270">
        <f t="shared" si="69"/>
        <v>0</v>
      </c>
      <c r="CH83" s="270">
        <f t="shared" si="135"/>
        <v>0</v>
      </c>
      <c r="CI83" s="44"/>
    </row>
    <row r="84" spans="1:87" ht="16.5" hidden="1" customHeight="1">
      <c r="A84" s="23">
        <f t="shared" si="82"/>
        <v>80</v>
      </c>
      <c r="B84" s="143"/>
      <c r="C84" s="169"/>
      <c r="D84" s="170"/>
      <c r="E84" s="156" t="str">
        <f t="shared" si="76"/>
        <v/>
      </c>
      <c r="F84" s="30" t="str">
        <f t="shared" si="77"/>
        <v/>
      </c>
      <c r="G84" s="31" t="str">
        <f t="shared" si="78"/>
        <v/>
      </c>
      <c r="H84" s="147" t="str">
        <f t="shared" si="79"/>
        <v/>
      </c>
      <c r="I84" s="150"/>
      <c r="J84" s="151"/>
      <c r="K84" s="33" t="str">
        <f t="shared" si="80"/>
        <v/>
      </c>
      <c r="L84" s="33">
        <f t="shared" si="131"/>
        <v>0</v>
      </c>
      <c r="M84" s="35" t="str">
        <f t="shared" si="81"/>
        <v/>
      </c>
      <c r="N84" s="108"/>
      <c r="O84" s="178"/>
      <c r="P84" s="179"/>
      <c r="Q84" s="106" t="s">
        <v>160</v>
      </c>
      <c r="R84" s="107" t="s">
        <v>160</v>
      </c>
      <c r="S84" s="43"/>
      <c r="T84" s="122" t="s">
        <v>160</v>
      </c>
      <c r="U84" s="122" t="s">
        <v>160</v>
      </c>
      <c r="V84" s="123" t="s">
        <v>160</v>
      </c>
      <c r="W84" s="63">
        <f t="shared" si="83"/>
        <v>0</v>
      </c>
      <c r="X84" s="53">
        <f t="shared" si="84"/>
        <v>0</v>
      </c>
      <c r="Y84" s="54" t="str">
        <f t="shared" si="85"/>
        <v/>
      </c>
      <c r="Z84" s="85">
        <f t="shared" si="86"/>
        <v>0</v>
      </c>
      <c r="AA84" s="63">
        <f t="shared" si="87"/>
        <v>0</v>
      </c>
      <c r="AB84" s="53">
        <f t="shared" si="88"/>
        <v>0</v>
      </c>
      <c r="AC84" s="54" t="str">
        <f t="shared" si="89"/>
        <v/>
      </c>
      <c r="AD84" s="85">
        <f t="shared" si="90"/>
        <v>0</v>
      </c>
      <c r="AE84" s="63">
        <f t="shared" si="91"/>
        <v>0</v>
      </c>
      <c r="AF84" s="53">
        <f t="shared" si="92"/>
        <v>0</v>
      </c>
      <c r="AG84" s="54" t="str">
        <f t="shared" si="93"/>
        <v/>
      </c>
      <c r="AH84" s="85">
        <f t="shared" si="94"/>
        <v>0</v>
      </c>
      <c r="AI84" s="63">
        <f t="shared" si="95"/>
        <v>0</v>
      </c>
      <c r="AJ84" s="53">
        <f t="shared" si="96"/>
        <v>0</v>
      </c>
      <c r="AK84" s="54" t="str">
        <f t="shared" si="97"/>
        <v/>
      </c>
      <c r="AL84" s="85">
        <f t="shared" si="98"/>
        <v>0</v>
      </c>
      <c r="AM84" s="63">
        <f t="shared" si="99"/>
        <v>0</v>
      </c>
      <c r="AN84" s="53">
        <f t="shared" si="100"/>
        <v>0</v>
      </c>
      <c r="AO84" s="54" t="str">
        <f t="shared" si="101"/>
        <v/>
      </c>
      <c r="AP84" s="85">
        <f t="shared" si="102"/>
        <v>0</v>
      </c>
      <c r="AQ84" s="63">
        <f t="shared" si="103"/>
        <v>0</v>
      </c>
      <c r="AR84" s="53">
        <f t="shared" si="104"/>
        <v>0</v>
      </c>
      <c r="AS84" s="54" t="str">
        <f t="shared" si="105"/>
        <v/>
      </c>
      <c r="AT84" s="85">
        <f t="shared" si="106"/>
        <v>0</v>
      </c>
      <c r="AU84" s="63">
        <f t="shared" si="107"/>
        <v>0</v>
      </c>
      <c r="AV84" s="53">
        <f t="shared" si="108"/>
        <v>0</v>
      </c>
      <c r="AW84" s="54" t="str">
        <f t="shared" si="109"/>
        <v/>
      </c>
      <c r="AX84" s="85">
        <f t="shared" si="110"/>
        <v>0</v>
      </c>
      <c r="AY84" s="63">
        <f t="shared" si="111"/>
        <v>0</v>
      </c>
      <c r="AZ84" s="53">
        <f t="shared" si="112"/>
        <v>0</v>
      </c>
      <c r="BA84" s="54" t="str">
        <f t="shared" si="113"/>
        <v/>
      </c>
      <c r="BB84" s="85">
        <f t="shared" si="114"/>
        <v>0</v>
      </c>
      <c r="BC84" s="63">
        <f t="shared" si="115"/>
        <v>0</v>
      </c>
      <c r="BD84" s="53">
        <f t="shared" si="116"/>
        <v>0</v>
      </c>
      <c r="BE84" s="54" t="str">
        <f t="shared" si="117"/>
        <v/>
      </c>
      <c r="BF84" s="85">
        <f t="shared" si="118"/>
        <v>0</v>
      </c>
      <c r="BG84" s="63">
        <f t="shared" si="119"/>
        <v>0</v>
      </c>
      <c r="BH84" s="53">
        <f t="shared" si="120"/>
        <v>0</v>
      </c>
      <c r="BI84" s="54" t="str">
        <f t="shared" si="121"/>
        <v/>
      </c>
      <c r="BJ84" s="85">
        <f t="shared" si="122"/>
        <v>0</v>
      </c>
      <c r="BK84" s="63">
        <f t="shared" si="123"/>
        <v>0</v>
      </c>
      <c r="BL84" s="53">
        <f t="shared" si="124"/>
        <v>0</v>
      </c>
      <c r="BM84" s="54" t="str">
        <f t="shared" si="125"/>
        <v/>
      </c>
      <c r="BN84" s="85">
        <f t="shared" si="126"/>
        <v>0</v>
      </c>
      <c r="BO84" s="63">
        <f t="shared" si="127"/>
        <v>0</v>
      </c>
      <c r="BP84" s="53">
        <f t="shared" si="128"/>
        <v>0</v>
      </c>
      <c r="BQ84" s="54" t="str">
        <f t="shared" si="129"/>
        <v/>
      </c>
      <c r="BR84" s="85">
        <f t="shared" si="130"/>
        <v>0</v>
      </c>
      <c r="BS84" s="60">
        <f t="shared" si="132"/>
        <v>0</v>
      </c>
      <c r="BT84" s="59">
        <f t="shared" si="133"/>
        <v>0</v>
      </c>
      <c r="BU84" s="57"/>
      <c r="BV84" s="44"/>
      <c r="BY84" s="253"/>
      <c r="BZ84" s="272"/>
      <c r="CA84" s="272"/>
      <c r="CB84" s="273"/>
      <c r="CC84" s="276"/>
      <c r="CD84" s="44"/>
      <c r="CE84" s="275">
        <f t="shared" si="134"/>
        <v>0</v>
      </c>
      <c r="CF84" s="270">
        <f t="shared" si="69"/>
        <v>0</v>
      </c>
      <c r="CG84" s="270">
        <f t="shared" si="69"/>
        <v>0</v>
      </c>
      <c r="CH84" s="270">
        <f t="shared" si="135"/>
        <v>0</v>
      </c>
      <c r="CI84" s="44"/>
    </row>
    <row r="85" spans="1:87" ht="16.5" hidden="1" customHeight="1" thickBot="1">
      <c r="A85" s="23">
        <f t="shared" si="82"/>
        <v>81</v>
      </c>
      <c r="B85" s="143"/>
      <c r="C85" s="169"/>
      <c r="D85" s="170"/>
      <c r="E85" s="156" t="str">
        <f t="shared" si="76"/>
        <v/>
      </c>
      <c r="F85" s="30" t="str">
        <f t="shared" si="77"/>
        <v/>
      </c>
      <c r="G85" s="31" t="str">
        <f t="shared" si="78"/>
        <v/>
      </c>
      <c r="H85" s="147" t="str">
        <f t="shared" si="79"/>
        <v/>
      </c>
      <c r="I85" s="150"/>
      <c r="J85" s="151"/>
      <c r="K85" s="33" t="str">
        <f t="shared" si="80"/>
        <v/>
      </c>
      <c r="L85" s="33">
        <f t="shared" si="131"/>
        <v>0</v>
      </c>
      <c r="M85" s="35" t="str">
        <f t="shared" si="81"/>
        <v/>
      </c>
      <c r="N85" s="108"/>
      <c r="O85" s="180"/>
      <c r="P85" s="181"/>
      <c r="Q85" s="106" t="s">
        <v>160</v>
      </c>
      <c r="R85" s="107" t="s">
        <v>160</v>
      </c>
      <c r="S85" s="43"/>
      <c r="T85" s="122" t="s">
        <v>160</v>
      </c>
      <c r="U85" s="122" t="s">
        <v>160</v>
      </c>
      <c r="V85" s="123" t="s">
        <v>160</v>
      </c>
      <c r="W85" s="63">
        <f t="shared" si="83"/>
        <v>0</v>
      </c>
      <c r="X85" s="53">
        <f t="shared" si="84"/>
        <v>0</v>
      </c>
      <c r="Y85" s="54" t="str">
        <f t="shared" si="85"/>
        <v/>
      </c>
      <c r="Z85" s="85">
        <f t="shared" si="86"/>
        <v>0</v>
      </c>
      <c r="AA85" s="63">
        <f t="shared" si="87"/>
        <v>0</v>
      </c>
      <c r="AB85" s="53">
        <f t="shared" si="88"/>
        <v>0</v>
      </c>
      <c r="AC85" s="54" t="str">
        <f t="shared" si="89"/>
        <v/>
      </c>
      <c r="AD85" s="85">
        <f t="shared" si="90"/>
        <v>0</v>
      </c>
      <c r="AE85" s="63">
        <f t="shared" si="91"/>
        <v>0</v>
      </c>
      <c r="AF85" s="53">
        <f t="shared" si="92"/>
        <v>0</v>
      </c>
      <c r="AG85" s="54" t="str">
        <f t="shared" si="93"/>
        <v/>
      </c>
      <c r="AH85" s="85">
        <f t="shared" si="94"/>
        <v>0</v>
      </c>
      <c r="AI85" s="63">
        <f t="shared" si="95"/>
        <v>0</v>
      </c>
      <c r="AJ85" s="53">
        <f t="shared" si="96"/>
        <v>0</v>
      </c>
      <c r="AK85" s="54" t="str">
        <f t="shared" si="97"/>
        <v/>
      </c>
      <c r="AL85" s="85">
        <f t="shared" si="98"/>
        <v>0</v>
      </c>
      <c r="AM85" s="63">
        <f t="shared" si="99"/>
        <v>0</v>
      </c>
      <c r="AN85" s="53">
        <f t="shared" si="100"/>
        <v>0</v>
      </c>
      <c r="AO85" s="54" t="str">
        <f t="shared" si="101"/>
        <v/>
      </c>
      <c r="AP85" s="85">
        <f t="shared" si="102"/>
        <v>0</v>
      </c>
      <c r="AQ85" s="63">
        <f t="shared" si="103"/>
        <v>0</v>
      </c>
      <c r="AR85" s="53">
        <f t="shared" si="104"/>
        <v>0</v>
      </c>
      <c r="AS85" s="54" t="str">
        <f t="shared" si="105"/>
        <v/>
      </c>
      <c r="AT85" s="85">
        <f t="shared" si="106"/>
        <v>0</v>
      </c>
      <c r="AU85" s="63">
        <f t="shared" si="107"/>
        <v>0</v>
      </c>
      <c r="AV85" s="53">
        <f t="shared" si="108"/>
        <v>0</v>
      </c>
      <c r="AW85" s="54" t="str">
        <f t="shared" si="109"/>
        <v/>
      </c>
      <c r="AX85" s="85">
        <f t="shared" si="110"/>
        <v>0</v>
      </c>
      <c r="AY85" s="63">
        <f t="shared" si="111"/>
        <v>0</v>
      </c>
      <c r="AZ85" s="53">
        <f t="shared" si="112"/>
        <v>0</v>
      </c>
      <c r="BA85" s="54" t="str">
        <f t="shared" si="113"/>
        <v/>
      </c>
      <c r="BB85" s="85">
        <f t="shared" si="114"/>
        <v>0</v>
      </c>
      <c r="BC85" s="63">
        <f t="shared" si="115"/>
        <v>0</v>
      </c>
      <c r="BD85" s="53">
        <f t="shared" si="116"/>
        <v>0</v>
      </c>
      <c r="BE85" s="54" t="str">
        <f t="shared" si="117"/>
        <v/>
      </c>
      <c r="BF85" s="85">
        <f t="shared" si="118"/>
        <v>0</v>
      </c>
      <c r="BG85" s="63">
        <f t="shared" si="119"/>
        <v>0</v>
      </c>
      <c r="BH85" s="53">
        <f t="shared" si="120"/>
        <v>0</v>
      </c>
      <c r="BI85" s="54" t="str">
        <f t="shared" si="121"/>
        <v/>
      </c>
      <c r="BJ85" s="85">
        <f t="shared" si="122"/>
        <v>0</v>
      </c>
      <c r="BK85" s="63">
        <f t="shared" si="123"/>
        <v>0</v>
      </c>
      <c r="BL85" s="53">
        <f t="shared" si="124"/>
        <v>0</v>
      </c>
      <c r="BM85" s="54" t="str">
        <f t="shared" si="125"/>
        <v/>
      </c>
      <c r="BN85" s="85">
        <f t="shared" si="126"/>
        <v>0</v>
      </c>
      <c r="BO85" s="63">
        <f t="shared" si="127"/>
        <v>0</v>
      </c>
      <c r="BP85" s="53">
        <f t="shared" si="128"/>
        <v>0</v>
      </c>
      <c r="BQ85" s="54" t="str">
        <f t="shared" si="129"/>
        <v/>
      </c>
      <c r="BR85" s="85">
        <f t="shared" si="130"/>
        <v>0</v>
      </c>
      <c r="BS85" s="60">
        <f t="shared" si="132"/>
        <v>0</v>
      </c>
      <c r="BT85" s="59">
        <f t="shared" si="133"/>
        <v>0</v>
      </c>
      <c r="BU85" s="57"/>
      <c r="BV85" s="44"/>
      <c r="BY85" s="253"/>
      <c r="BZ85" s="272"/>
      <c r="CA85" s="272"/>
      <c r="CB85" s="273"/>
      <c r="CC85" s="276"/>
      <c r="CD85" s="44"/>
      <c r="CE85" s="275">
        <f t="shared" si="134"/>
        <v>0</v>
      </c>
      <c r="CF85" s="270">
        <f t="shared" si="69"/>
        <v>0</v>
      </c>
      <c r="CG85" s="270">
        <f t="shared" si="69"/>
        <v>0</v>
      </c>
      <c r="CH85" s="270">
        <f t="shared" si="135"/>
        <v>0</v>
      </c>
      <c r="CI85" s="44"/>
    </row>
    <row r="86" spans="1:87" ht="16.5" hidden="1" customHeight="1">
      <c r="A86" s="23">
        <f t="shared" si="82"/>
        <v>82</v>
      </c>
      <c r="B86" s="143"/>
      <c r="C86" s="169"/>
      <c r="D86" s="170"/>
      <c r="E86" s="156" t="str">
        <f t="shared" si="76"/>
        <v/>
      </c>
      <c r="F86" s="30" t="str">
        <f t="shared" si="77"/>
        <v/>
      </c>
      <c r="G86" s="31" t="str">
        <f t="shared" si="78"/>
        <v/>
      </c>
      <c r="H86" s="147" t="str">
        <f t="shared" si="79"/>
        <v/>
      </c>
      <c r="I86" s="150"/>
      <c r="J86" s="151"/>
      <c r="K86" s="33" t="str">
        <f t="shared" si="80"/>
        <v/>
      </c>
      <c r="L86" s="33">
        <f t="shared" si="131"/>
        <v>0</v>
      </c>
      <c r="M86" s="35" t="str">
        <f t="shared" si="81"/>
        <v/>
      </c>
      <c r="N86" s="108"/>
      <c r="O86" s="178"/>
      <c r="P86" s="179"/>
      <c r="Q86" s="106" t="s">
        <v>160</v>
      </c>
      <c r="R86" s="107" t="s">
        <v>160</v>
      </c>
      <c r="S86" s="43"/>
      <c r="T86" s="122" t="s">
        <v>160</v>
      </c>
      <c r="U86" s="122" t="s">
        <v>160</v>
      </c>
      <c r="V86" s="123" t="s">
        <v>160</v>
      </c>
      <c r="W86" s="63">
        <f t="shared" si="83"/>
        <v>0</v>
      </c>
      <c r="X86" s="53">
        <f t="shared" si="84"/>
        <v>0</v>
      </c>
      <c r="Y86" s="54" t="str">
        <f t="shared" si="85"/>
        <v/>
      </c>
      <c r="Z86" s="85">
        <f t="shared" si="86"/>
        <v>0</v>
      </c>
      <c r="AA86" s="63">
        <f t="shared" si="87"/>
        <v>0</v>
      </c>
      <c r="AB86" s="53">
        <f t="shared" si="88"/>
        <v>0</v>
      </c>
      <c r="AC86" s="54" t="str">
        <f t="shared" si="89"/>
        <v/>
      </c>
      <c r="AD86" s="85">
        <f t="shared" si="90"/>
        <v>0</v>
      </c>
      <c r="AE86" s="63">
        <f t="shared" si="91"/>
        <v>0</v>
      </c>
      <c r="AF86" s="53">
        <f t="shared" si="92"/>
        <v>0</v>
      </c>
      <c r="AG86" s="54" t="str">
        <f t="shared" si="93"/>
        <v/>
      </c>
      <c r="AH86" s="85">
        <f t="shared" si="94"/>
        <v>0</v>
      </c>
      <c r="AI86" s="63">
        <f t="shared" si="95"/>
        <v>0</v>
      </c>
      <c r="AJ86" s="53">
        <f t="shared" si="96"/>
        <v>0</v>
      </c>
      <c r="AK86" s="54" t="str">
        <f t="shared" si="97"/>
        <v/>
      </c>
      <c r="AL86" s="85">
        <f t="shared" si="98"/>
        <v>0</v>
      </c>
      <c r="AM86" s="63">
        <f t="shared" si="99"/>
        <v>0</v>
      </c>
      <c r="AN86" s="53">
        <f t="shared" si="100"/>
        <v>0</v>
      </c>
      <c r="AO86" s="54" t="str">
        <f t="shared" si="101"/>
        <v/>
      </c>
      <c r="AP86" s="85">
        <f t="shared" si="102"/>
        <v>0</v>
      </c>
      <c r="AQ86" s="63">
        <f t="shared" si="103"/>
        <v>0</v>
      </c>
      <c r="AR86" s="53">
        <f t="shared" si="104"/>
        <v>0</v>
      </c>
      <c r="AS86" s="54" t="str">
        <f t="shared" si="105"/>
        <v/>
      </c>
      <c r="AT86" s="85">
        <f t="shared" si="106"/>
        <v>0</v>
      </c>
      <c r="AU86" s="63">
        <f t="shared" si="107"/>
        <v>0</v>
      </c>
      <c r="AV86" s="53">
        <f t="shared" si="108"/>
        <v>0</v>
      </c>
      <c r="AW86" s="54" t="str">
        <f t="shared" si="109"/>
        <v/>
      </c>
      <c r="AX86" s="85">
        <f t="shared" si="110"/>
        <v>0</v>
      </c>
      <c r="AY86" s="63">
        <f t="shared" si="111"/>
        <v>0</v>
      </c>
      <c r="AZ86" s="53">
        <f t="shared" si="112"/>
        <v>0</v>
      </c>
      <c r="BA86" s="54" t="str">
        <f t="shared" si="113"/>
        <v/>
      </c>
      <c r="BB86" s="85">
        <f t="shared" si="114"/>
        <v>0</v>
      </c>
      <c r="BC86" s="63">
        <f t="shared" si="115"/>
        <v>0</v>
      </c>
      <c r="BD86" s="53">
        <f t="shared" si="116"/>
        <v>0</v>
      </c>
      <c r="BE86" s="54" t="str">
        <f t="shared" si="117"/>
        <v/>
      </c>
      <c r="BF86" s="85">
        <f t="shared" si="118"/>
        <v>0</v>
      </c>
      <c r="BG86" s="63">
        <f t="shared" si="119"/>
        <v>0</v>
      </c>
      <c r="BH86" s="53">
        <f t="shared" si="120"/>
        <v>0</v>
      </c>
      <c r="BI86" s="54" t="str">
        <f t="shared" si="121"/>
        <v/>
      </c>
      <c r="BJ86" s="85">
        <f t="shared" si="122"/>
        <v>0</v>
      </c>
      <c r="BK86" s="63">
        <f t="shared" si="123"/>
        <v>0</v>
      </c>
      <c r="BL86" s="53">
        <f t="shared" si="124"/>
        <v>0</v>
      </c>
      <c r="BM86" s="54" t="str">
        <f t="shared" si="125"/>
        <v/>
      </c>
      <c r="BN86" s="85">
        <f t="shared" si="126"/>
        <v>0</v>
      </c>
      <c r="BO86" s="63">
        <f t="shared" si="127"/>
        <v>0</v>
      </c>
      <c r="BP86" s="53">
        <f t="shared" si="128"/>
        <v>0</v>
      </c>
      <c r="BQ86" s="54" t="str">
        <f t="shared" si="129"/>
        <v/>
      </c>
      <c r="BR86" s="85">
        <f t="shared" si="130"/>
        <v>0</v>
      </c>
      <c r="BS86" s="60">
        <f t="shared" si="132"/>
        <v>0</v>
      </c>
      <c r="BT86" s="59">
        <f t="shared" si="133"/>
        <v>0</v>
      </c>
      <c r="BU86" s="57"/>
      <c r="BV86" s="44"/>
      <c r="BY86" s="253"/>
      <c r="BZ86" s="272"/>
      <c r="CA86" s="272"/>
      <c r="CB86" s="273"/>
      <c r="CC86" s="276"/>
      <c r="CD86" s="44"/>
      <c r="CE86" s="275">
        <f t="shared" si="134"/>
        <v>0</v>
      </c>
      <c r="CF86" s="270">
        <f t="shared" ref="CF86:CG104" si="136">IF($CD86=CF$4,$CB86,0)</f>
        <v>0</v>
      </c>
      <c r="CG86" s="270">
        <f t="shared" si="136"/>
        <v>0</v>
      </c>
      <c r="CH86" s="270">
        <f t="shared" si="135"/>
        <v>0</v>
      </c>
      <c r="CI86" s="44"/>
    </row>
    <row r="87" spans="1:87" ht="16.5" hidden="1" customHeight="1">
      <c r="A87" s="23">
        <f t="shared" si="82"/>
        <v>83</v>
      </c>
      <c r="B87" s="143"/>
      <c r="C87" s="169"/>
      <c r="D87" s="170"/>
      <c r="E87" s="156" t="str">
        <f t="shared" si="76"/>
        <v/>
      </c>
      <c r="F87" s="30" t="str">
        <f t="shared" si="77"/>
        <v/>
      </c>
      <c r="G87" s="31" t="str">
        <f t="shared" si="78"/>
        <v/>
      </c>
      <c r="H87" s="147" t="str">
        <f t="shared" si="79"/>
        <v/>
      </c>
      <c r="I87" s="150"/>
      <c r="J87" s="151"/>
      <c r="K87" s="33" t="str">
        <f t="shared" si="80"/>
        <v/>
      </c>
      <c r="L87" s="33">
        <f t="shared" si="131"/>
        <v>0</v>
      </c>
      <c r="M87" s="35" t="str">
        <f t="shared" si="81"/>
        <v/>
      </c>
      <c r="N87" s="108"/>
      <c r="O87" s="178"/>
      <c r="P87" s="179"/>
      <c r="Q87" s="106" t="s">
        <v>160</v>
      </c>
      <c r="R87" s="107" t="s">
        <v>160</v>
      </c>
      <c r="S87" s="43"/>
      <c r="T87" s="122" t="s">
        <v>160</v>
      </c>
      <c r="U87" s="122" t="s">
        <v>160</v>
      </c>
      <c r="V87" s="123" t="s">
        <v>160</v>
      </c>
      <c r="W87" s="63">
        <f t="shared" si="83"/>
        <v>0</v>
      </c>
      <c r="X87" s="53">
        <f t="shared" si="84"/>
        <v>0</v>
      </c>
      <c r="Y87" s="54" t="str">
        <f t="shared" si="85"/>
        <v/>
      </c>
      <c r="Z87" s="85">
        <f t="shared" si="86"/>
        <v>0</v>
      </c>
      <c r="AA87" s="63">
        <f t="shared" si="87"/>
        <v>0</v>
      </c>
      <c r="AB87" s="53">
        <f t="shared" si="88"/>
        <v>0</v>
      </c>
      <c r="AC87" s="54" t="str">
        <f t="shared" si="89"/>
        <v/>
      </c>
      <c r="AD87" s="85">
        <f t="shared" si="90"/>
        <v>0</v>
      </c>
      <c r="AE87" s="63">
        <f t="shared" si="91"/>
        <v>0</v>
      </c>
      <c r="AF87" s="53">
        <f t="shared" si="92"/>
        <v>0</v>
      </c>
      <c r="AG87" s="54" t="str">
        <f t="shared" si="93"/>
        <v/>
      </c>
      <c r="AH87" s="85">
        <f t="shared" si="94"/>
        <v>0</v>
      </c>
      <c r="AI87" s="63">
        <f t="shared" si="95"/>
        <v>0</v>
      </c>
      <c r="AJ87" s="53">
        <f t="shared" si="96"/>
        <v>0</v>
      </c>
      <c r="AK87" s="54" t="str">
        <f t="shared" si="97"/>
        <v/>
      </c>
      <c r="AL87" s="85">
        <f t="shared" si="98"/>
        <v>0</v>
      </c>
      <c r="AM87" s="63">
        <f t="shared" si="99"/>
        <v>0</v>
      </c>
      <c r="AN87" s="53">
        <f t="shared" si="100"/>
        <v>0</v>
      </c>
      <c r="AO87" s="54" t="str">
        <f t="shared" si="101"/>
        <v/>
      </c>
      <c r="AP87" s="85">
        <f t="shared" si="102"/>
        <v>0</v>
      </c>
      <c r="AQ87" s="63">
        <f t="shared" si="103"/>
        <v>0</v>
      </c>
      <c r="AR87" s="53">
        <f t="shared" si="104"/>
        <v>0</v>
      </c>
      <c r="AS87" s="54" t="str">
        <f t="shared" si="105"/>
        <v/>
      </c>
      <c r="AT87" s="85">
        <f t="shared" si="106"/>
        <v>0</v>
      </c>
      <c r="AU87" s="63">
        <f t="shared" si="107"/>
        <v>0</v>
      </c>
      <c r="AV87" s="53">
        <f t="shared" si="108"/>
        <v>0</v>
      </c>
      <c r="AW87" s="54" t="str">
        <f t="shared" si="109"/>
        <v/>
      </c>
      <c r="AX87" s="85">
        <f t="shared" si="110"/>
        <v>0</v>
      </c>
      <c r="AY87" s="63">
        <f t="shared" si="111"/>
        <v>0</v>
      </c>
      <c r="AZ87" s="53">
        <f t="shared" si="112"/>
        <v>0</v>
      </c>
      <c r="BA87" s="54" t="str">
        <f t="shared" si="113"/>
        <v/>
      </c>
      <c r="BB87" s="85">
        <f t="shared" si="114"/>
        <v>0</v>
      </c>
      <c r="BC87" s="63">
        <f t="shared" si="115"/>
        <v>0</v>
      </c>
      <c r="BD87" s="53">
        <f t="shared" si="116"/>
        <v>0</v>
      </c>
      <c r="BE87" s="54" t="str">
        <f t="shared" si="117"/>
        <v/>
      </c>
      <c r="BF87" s="85">
        <f t="shared" si="118"/>
        <v>0</v>
      </c>
      <c r="BG87" s="63">
        <f t="shared" si="119"/>
        <v>0</v>
      </c>
      <c r="BH87" s="53">
        <f t="shared" si="120"/>
        <v>0</v>
      </c>
      <c r="BI87" s="54" t="str">
        <f t="shared" si="121"/>
        <v/>
      </c>
      <c r="BJ87" s="85">
        <f t="shared" si="122"/>
        <v>0</v>
      </c>
      <c r="BK87" s="63">
        <f t="shared" si="123"/>
        <v>0</v>
      </c>
      <c r="BL87" s="53">
        <f t="shared" si="124"/>
        <v>0</v>
      </c>
      <c r="BM87" s="54" t="str">
        <f t="shared" si="125"/>
        <v/>
      </c>
      <c r="BN87" s="85">
        <f t="shared" si="126"/>
        <v>0</v>
      </c>
      <c r="BO87" s="63">
        <f t="shared" si="127"/>
        <v>0</v>
      </c>
      <c r="BP87" s="53">
        <f t="shared" si="128"/>
        <v>0</v>
      </c>
      <c r="BQ87" s="54" t="str">
        <f t="shared" si="129"/>
        <v/>
      </c>
      <c r="BR87" s="85">
        <f t="shared" si="130"/>
        <v>0</v>
      </c>
      <c r="BS87" s="60">
        <f t="shared" si="132"/>
        <v>0</v>
      </c>
      <c r="BT87" s="59">
        <f t="shared" si="133"/>
        <v>0</v>
      </c>
      <c r="BU87" s="57"/>
      <c r="BV87" s="44"/>
      <c r="BY87" s="253"/>
      <c r="BZ87" s="272"/>
      <c r="CA87" s="272"/>
      <c r="CB87" s="273"/>
      <c r="CC87" s="276"/>
      <c r="CD87" s="44"/>
      <c r="CE87" s="275">
        <f t="shared" si="134"/>
        <v>0</v>
      </c>
      <c r="CF87" s="270">
        <f t="shared" si="136"/>
        <v>0</v>
      </c>
      <c r="CG87" s="270">
        <f t="shared" si="136"/>
        <v>0</v>
      </c>
      <c r="CH87" s="270">
        <f t="shared" si="135"/>
        <v>0</v>
      </c>
      <c r="CI87" s="44"/>
    </row>
    <row r="88" spans="1:87" ht="16.5" hidden="1" customHeight="1" thickBot="1">
      <c r="A88" s="23">
        <f t="shared" si="82"/>
        <v>84</v>
      </c>
      <c r="B88" s="143"/>
      <c r="C88" s="171"/>
      <c r="D88" s="170"/>
      <c r="E88" s="156" t="str">
        <f t="shared" si="76"/>
        <v/>
      </c>
      <c r="F88" s="30" t="str">
        <f t="shared" si="77"/>
        <v/>
      </c>
      <c r="G88" s="31" t="str">
        <f t="shared" si="78"/>
        <v/>
      </c>
      <c r="H88" s="147" t="str">
        <f t="shared" si="79"/>
        <v/>
      </c>
      <c r="I88" s="152"/>
      <c r="J88" s="153"/>
      <c r="K88" s="33" t="str">
        <f t="shared" si="80"/>
        <v/>
      </c>
      <c r="L88" s="33">
        <f t="shared" si="131"/>
        <v>0</v>
      </c>
      <c r="M88" s="35" t="str">
        <f t="shared" si="81"/>
        <v/>
      </c>
      <c r="N88" s="108"/>
      <c r="O88" s="178"/>
      <c r="P88" s="179"/>
      <c r="Q88" s="184" t="s">
        <v>160</v>
      </c>
      <c r="R88" s="185" t="s">
        <v>160</v>
      </c>
      <c r="S88" s="186"/>
      <c r="T88" s="187" t="s">
        <v>160</v>
      </c>
      <c r="U88" s="187" t="s">
        <v>160</v>
      </c>
      <c r="V88" s="188" t="s">
        <v>160</v>
      </c>
      <c r="W88" s="63">
        <f t="shared" si="83"/>
        <v>0</v>
      </c>
      <c r="X88" s="53">
        <f t="shared" si="84"/>
        <v>0</v>
      </c>
      <c r="Y88" s="54" t="str">
        <f t="shared" si="85"/>
        <v/>
      </c>
      <c r="Z88" s="85">
        <f t="shared" si="86"/>
        <v>0</v>
      </c>
      <c r="AA88" s="63">
        <f t="shared" si="87"/>
        <v>0</v>
      </c>
      <c r="AB88" s="53">
        <f t="shared" si="88"/>
        <v>0</v>
      </c>
      <c r="AC88" s="54" t="str">
        <f t="shared" si="89"/>
        <v/>
      </c>
      <c r="AD88" s="85">
        <f t="shared" si="90"/>
        <v>0</v>
      </c>
      <c r="AE88" s="63">
        <f t="shared" si="91"/>
        <v>0</v>
      </c>
      <c r="AF88" s="53">
        <f t="shared" si="92"/>
        <v>0</v>
      </c>
      <c r="AG88" s="54" t="str">
        <f t="shared" si="93"/>
        <v/>
      </c>
      <c r="AH88" s="85">
        <f t="shared" si="94"/>
        <v>0</v>
      </c>
      <c r="AI88" s="63">
        <f t="shared" si="95"/>
        <v>0</v>
      </c>
      <c r="AJ88" s="53">
        <f t="shared" si="96"/>
        <v>0</v>
      </c>
      <c r="AK88" s="54" t="str">
        <f t="shared" si="97"/>
        <v/>
      </c>
      <c r="AL88" s="85">
        <f t="shared" si="98"/>
        <v>0</v>
      </c>
      <c r="AM88" s="63">
        <f t="shared" si="99"/>
        <v>0</v>
      </c>
      <c r="AN88" s="53">
        <f t="shared" si="100"/>
        <v>0</v>
      </c>
      <c r="AO88" s="54" t="str">
        <f t="shared" si="101"/>
        <v/>
      </c>
      <c r="AP88" s="85">
        <f t="shared" si="102"/>
        <v>0</v>
      </c>
      <c r="AQ88" s="63">
        <f t="shared" si="103"/>
        <v>0</v>
      </c>
      <c r="AR88" s="53">
        <f t="shared" si="104"/>
        <v>0</v>
      </c>
      <c r="AS88" s="54" t="str">
        <f t="shared" si="105"/>
        <v/>
      </c>
      <c r="AT88" s="85">
        <f t="shared" si="106"/>
        <v>0</v>
      </c>
      <c r="AU88" s="63">
        <f t="shared" si="107"/>
        <v>0</v>
      </c>
      <c r="AV88" s="53">
        <f t="shared" si="108"/>
        <v>0</v>
      </c>
      <c r="AW88" s="54" t="str">
        <f t="shared" si="109"/>
        <v/>
      </c>
      <c r="AX88" s="85">
        <f t="shared" si="110"/>
        <v>0</v>
      </c>
      <c r="AY88" s="63">
        <f t="shared" si="111"/>
        <v>0</v>
      </c>
      <c r="AZ88" s="53">
        <f t="shared" si="112"/>
        <v>0</v>
      </c>
      <c r="BA88" s="54" t="str">
        <f t="shared" si="113"/>
        <v/>
      </c>
      <c r="BB88" s="85">
        <f t="shared" si="114"/>
        <v>0</v>
      </c>
      <c r="BC88" s="63">
        <f t="shared" si="115"/>
        <v>0</v>
      </c>
      <c r="BD88" s="53">
        <f t="shared" si="116"/>
        <v>0</v>
      </c>
      <c r="BE88" s="54" t="str">
        <f t="shared" si="117"/>
        <v/>
      </c>
      <c r="BF88" s="85">
        <f t="shared" si="118"/>
        <v>0</v>
      </c>
      <c r="BG88" s="63">
        <f t="shared" si="119"/>
        <v>0</v>
      </c>
      <c r="BH88" s="53">
        <f t="shared" si="120"/>
        <v>0</v>
      </c>
      <c r="BI88" s="54" t="str">
        <f t="shared" si="121"/>
        <v/>
      </c>
      <c r="BJ88" s="85">
        <f t="shared" si="122"/>
        <v>0</v>
      </c>
      <c r="BK88" s="63">
        <f t="shared" si="123"/>
        <v>0</v>
      </c>
      <c r="BL88" s="53">
        <f t="shared" si="124"/>
        <v>0</v>
      </c>
      <c r="BM88" s="54" t="str">
        <f t="shared" si="125"/>
        <v/>
      </c>
      <c r="BN88" s="85">
        <f t="shared" si="126"/>
        <v>0</v>
      </c>
      <c r="BO88" s="63">
        <f t="shared" si="127"/>
        <v>0</v>
      </c>
      <c r="BP88" s="53">
        <f t="shared" si="128"/>
        <v>0</v>
      </c>
      <c r="BQ88" s="54" t="str">
        <f t="shared" si="129"/>
        <v/>
      </c>
      <c r="BR88" s="85">
        <f t="shared" si="130"/>
        <v>0</v>
      </c>
      <c r="BS88" s="60">
        <f t="shared" si="132"/>
        <v>0</v>
      </c>
      <c r="BT88" s="59">
        <f t="shared" si="133"/>
        <v>0</v>
      </c>
      <c r="BU88" s="57"/>
      <c r="BV88" s="44"/>
      <c r="BY88" s="253"/>
      <c r="BZ88" s="272"/>
      <c r="CA88" s="272"/>
      <c r="CB88" s="273"/>
      <c r="CC88" s="276"/>
      <c r="CD88" s="44"/>
      <c r="CE88" s="275">
        <f t="shared" si="134"/>
        <v>0</v>
      </c>
      <c r="CF88" s="270">
        <f t="shared" si="136"/>
        <v>0</v>
      </c>
      <c r="CG88" s="270">
        <f t="shared" si="136"/>
        <v>0</v>
      </c>
      <c r="CH88" s="270">
        <f t="shared" si="135"/>
        <v>0</v>
      </c>
      <c r="CI88" s="44"/>
    </row>
    <row r="89" spans="1:87" ht="16.5" hidden="1" customHeight="1">
      <c r="A89" s="23">
        <f t="shared" si="82"/>
        <v>85</v>
      </c>
      <c r="B89" s="143"/>
      <c r="C89" s="92"/>
      <c r="D89" s="93"/>
      <c r="E89" s="156" t="str">
        <f t="shared" si="76"/>
        <v/>
      </c>
      <c r="F89" s="30" t="str">
        <f t="shared" si="77"/>
        <v/>
      </c>
      <c r="G89" s="31" t="str">
        <f t="shared" si="78"/>
        <v/>
      </c>
      <c r="H89" s="147" t="str">
        <f t="shared" si="79"/>
        <v/>
      </c>
      <c r="I89" s="150"/>
      <c r="J89" s="151"/>
      <c r="K89" s="33" t="str">
        <f t="shared" si="80"/>
        <v/>
      </c>
      <c r="L89" s="33">
        <f t="shared" si="131"/>
        <v>0</v>
      </c>
      <c r="M89" s="35" t="str">
        <f t="shared" si="81"/>
        <v/>
      </c>
      <c r="N89" s="108"/>
      <c r="O89" s="178"/>
      <c r="P89" s="179"/>
      <c r="Q89" s="189" t="s">
        <v>160</v>
      </c>
      <c r="R89" s="190" t="s">
        <v>160</v>
      </c>
      <c r="S89" s="191"/>
      <c r="T89" s="192" t="s">
        <v>160</v>
      </c>
      <c r="U89" s="192" t="s">
        <v>160</v>
      </c>
      <c r="V89" s="193" t="s">
        <v>160</v>
      </c>
      <c r="W89" s="63">
        <f t="shared" si="83"/>
        <v>0</v>
      </c>
      <c r="X89" s="53">
        <f t="shared" si="84"/>
        <v>0</v>
      </c>
      <c r="Y89" s="54" t="str">
        <f t="shared" si="85"/>
        <v/>
      </c>
      <c r="Z89" s="85">
        <f t="shared" si="86"/>
        <v>0</v>
      </c>
      <c r="AA89" s="63">
        <f t="shared" si="87"/>
        <v>0</v>
      </c>
      <c r="AB89" s="53">
        <f t="shared" si="88"/>
        <v>0</v>
      </c>
      <c r="AC89" s="54" t="str">
        <f t="shared" si="89"/>
        <v/>
      </c>
      <c r="AD89" s="85">
        <f t="shared" si="90"/>
        <v>0</v>
      </c>
      <c r="AE89" s="63">
        <f t="shared" si="91"/>
        <v>0</v>
      </c>
      <c r="AF89" s="53">
        <f t="shared" si="92"/>
        <v>0</v>
      </c>
      <c r="AG89" s="54" t="str">
        <f t="shared" si="93"/>
        <v/>
      </c>
      <c r="AH89" s="85">
        <f t="shared" si="94"/>
        <v>0</v>
      </c>
      <c r="AI89" s="63">
        <f t="shared" si="95"/>
        <v>0</v>
      </c>
      <c r="AJ89" s="53">
        <f t="shared" si="96"/>
        <v>0</v>
      </c>
      <c r="AK89" s="54" t="str">
        <f t="shared" si="97"/>
        <v/>
      </c>
      <c r="AL89" s="85">
        <f t="shared" si="98"/>
        <v>0</v>
      </c>
      <c r="AM89" s="63">
        <f t="shared" si="99"/>
        <v>0</v>
      </c>
      <c r="AN89" s="53">
        <f t="shared" si="100"/>
        <v>0</v>
      </c>
      <c r="AO89" s="54" t="str">
        <f t="shared" si="101"/>
        <v/>
      </c>
      <c r="AP89" s="85">
        <f t="shared" si="102"/>
        <v>0</v>
      </c>
      <c r="AQ89" s="63">
        <f t="shared" si="103"/>
        <v>0</v>
      </c>
      <c r="AR89" s="53">
        <f t="shared" si="104"/>
        <v>0</v>
      </c>
      <c r="AS89" s="54" t="str">
        <f t="shared" si="105"/>
        <v/>
      </c>
      <c r="AT89" s="85">
        <f t="shared" si="106"/>
        <v>0</v>
      </c>
      <c r="AU89" s="63">
        <f t="shared" si="107"/>
        <v>0</v>
      </c>
      <c r="AV89" s="53">
        <f t="shared" si="108"/>
        <v>0</v>
      </c>
      <c r="AW89" s="54" t="str">
        <f t="shared" si="109"/>
        <v/>
      </c>
      <c r="AX89" s="85">
        <f t="shared" si="110"/>
        <v>0</v>
      </c>
      <c r="AY89" s="63">
        <f t="shared" si="111"/>
        <v>0</v>
      </c>
      <c r="AZ89" s="53">
        <f t="shared" si="112"/>
        <v>0</v>
      </c>
      <c r="BA89" s="54" t="str">
        <f t="shared" si="113"/>
        <v/>
      </c>
      <c r="BB89" s="85">
        <f t="shared" si="114"/>
        <v>0</v>
      </c>
      <c r="BC89" s="63">
        <f t="shared" si="115"/>
        <v>0</v>
      </c>
      <c r="BD89" s="53">
        <f t="shared" si="116"/>
        <v>0</v>
      </c>
      <c r="BE89" s="54" t="str">
        <f t="shared" si="117"/>
        <v/>
      </c>
      <c r="BF89" s="85">
        <f t="shared" si="118"/>
        <v>0</v>
      </c>
      <c r="BG89" s="63">
        <f t="shared" si="119"/>
        <v>0</v>
      </c>
      <c r="BH89" s="53">
        <f t="shared" si="120"/>
        <v>0</v>
      </c>
      <c r="BI89" s="54" t="str">
        <f t="shared" si="121"/>
        <v/>
      </c>
      <c r="BJ89" s="85">
        <f t="shared" si="122"/>
        <v>0</v>
      </c>
      <c r="BK89" s="63">
        <f t="shared" si="123"/>
        <v>0</v>
      </c>
      <c r="BL89" s="53">
        <f t="shared" si="124"/>
        <v>0</v>
      </c>
      <c r="BM89" s="54" t="str">
        <f t="shared" si="125"/>
        <v/>
      </c>
      <c r="BN89" s="85">
        <f t="shared" si="126"/>
        <v>0</v>
      </c>
      <c r="BO89" s="63">
        <f t="shared" si="127"/>
        <v>0</v>
      </c>
      <c r="BP89" s="53">
        <f t="shared" si="128"/>
        <v>0</v>
      </c>
      <c r="BQ89" s="54" t="str">
        <f t="shared" si="129"/>
        <v/>
      </c>
      <c r="BR89" s="85">
        <f t="shared" si="130"/>
        <v>0</v>
      </c>
      <c r="BS89" s="60">
        <f t="shared" si="132"/>
        <v>0</v>
      </c>
      <c r="BT89" s="59">
        <f t="shared" si="133"/>
        <v>0</v>
      </c>
      <c r="BU89" s="57"/>
      <c r="BV89" s="44"/>
      <c r="BY89" s="253"/>
      <c r="BZ89" s="272"/>
      <c r="CA89" s="272"/>
      <c r="CB89" s="273"/>
      <c r="CC89" s="276"/>
      <c r="CD89" s="44"/>
      <c r="CE89" s="275">
        <f t="shared" si="134"/>
        <v>0</v>
      </c>
      <c r="CF89" s="270">
        <f t="shared" si="136"/>
        <v>0</v>
      </c>
      <c r="CG89" s="270">
        <f t="shared" si="136"/>
        <v>0</v>
      </c>
      <c r="CH89" s="270">
        <f t="shared" si="135"/>
        <v>0</v>
      </c>
      <c r="CI89" s="44"/>
    </row>
    <row r="90" spans="1:87" ht="16.5" hidden="1" customHeight="1" thickBot="1">
      <c r="A90" s="23">
        <f t="shared" si="82"/>
        <v>86</v>
      </c>
      <c r="B90" s="143"/>
      <c r="C90" s="92"/>
      <c r="D90" s="93"/>
      <c r="E90" s="156" t="str">
        <f t="shared" si="76"/>
        <v/>
      </c>
      <c r="F90" s="30" t="str">
        <f t="shared" si="77"/>
        <v/>
      </c>
      <c r="G90" s="31" t="str">
        <f t="shared" si="78"/>
        <v/>
      </c>
      <c r="H90" s="147" t="str">
        <f t="shared" si="79"/>
        <v/>
      </c>
      <c r="I90" s="150"/>
      <c r="J90" s="151"/>
      <c r="K90" s="33" t="str">
        <f t="shared" si="80"/>
        <v/>
      </c>
      <c r="L90" s="33">
        <f t="shared" si="131"/>
        <v>0</v>
      </c>
      <c r="M90" s="35" t="str">
        <f t="shared" si="81"/>
        <v/>
      </c>
      <c r="N90" s="108"/>
      <c r="O90" s="180"/>
      <c r="P90" s="181"/>
      <c r="Q90" s="194" t="s">
        <v>160</v>
      </c>
      <c r="R90" s="107" t="s">
        <v>160</v>
      </c>
      <c r="S90" s="43"/>
      <c r="T90" s="122" t="s">
        <v>160</v>
      </c>
      <c r="U90" s="122" t="s">
        <v>160</v>
      </c>
      <c r="V90" s="195" t="s">
        <v>160</v>
      </c>
      <c r="W90" s="63">
        <f t="shared" si="83"/>
        <v>0</v>
      </c>
      <c r="X90" s="53">
        <f t="shared" si="84"/>
        <v>0</v>
      </c>
      <c r="Y90" s="54" t="str">
        <f t="shared" si="85"/>
        <v/>
      </c>
      <c r="Z90" s="85">
        <f t="shared" si="86"/>
        <v>0</v>
      </c>
      <c r="AA90" s="63">
        <f t="shared" si="87"/>
        <v>0</v>
      </c>
      <c r="AB90" s="53">
        <f t="shared" si="88"/>
        <v>0</v>
      </c>
      <c r="AC90" s="54" t="str">
        <f t="shared" si="89"/>
        <v/>
      </c>
      <c r="AD90" s="85">
        <f t="shared" si="90"/>
        <v>0</v>
      </c>
      <c r="AE90" s="63">
        <f t="shared" si="91"/>
        <v>0</v>
      </c>
      <c r="AF90" s="53">
        <f t="shared" si="92"/>
        <v>0</v>
      </c>
      <c r="AG90" s="54" t="str">
        <f t="shared" si="93"/>
        <v/>
      </c>
      <c r="AH90" s="85">
        <f t="shared" si="94"/>
        <v>0</v>
      </c>
      <c r="AI90" s="63">
        <f t="shared" si="95"/>
        <v>0</v>
      </c>
      <c r="AJ90" s="53">
        <f t="shared" si="96"/>
        <v>0</v>
      </c>
      <c r="AK90" s="54" t="str">
        <f t="shared" si="97"/>
        <v/>
      </c>
      <c r="AL90" s="85">
        <f t="shared" si="98"/>
        <v>0</v>
      </c>
      <c r="AM90" s="63">
        <f t="shared" si="99"/>
        <v>0</v>
      </c>
      <c r="AN90" s="53">
        <f t="shared" si="100"/>
        <v>0</v>
      </c>
      <c r="AO90" s="54" t="str">
        <f t="shared" si="101"/>
        <v/>
      </c>
      <c r="AP90" s="85">
        <f t="shared" si="102"/>
        <v>0</v>
      </c>
      <c r="AQ90" s="63">
        <f t="shared" si="103"/>
        <v>0</v>
      </c>
      <c r="AR90" s="53">
        <f t="shared" si="104"/>
        <v>0</v>
      </c>
      <c r="AS90" s="54" t="str">
        <f t="shared" si="105"/>
        <v/>
      </c>
      <c r="AT90" s="85">
        <f t="shared" si="106"/>
        <v>0</v>
      </c>
      <c r="AU90" s="63">
        <f t="shared" si="107"/>
        <v>0</v>
      </c>
      <c r="AV90" s="53">
        <f t="shared" si="108"/>
        <v>0</v>
      </c>
      <c r="AW90" s="54" t="str">
        <f t="shared" si="109"/>
        <v/>
      </c>
      <c r="AX90" s="85">
        <f t="shared" si="110"/>
        <v>0</v>
      </c>
      <c r="AY90" s="63">
        <f t="shared" si="111"/>
        <v>0</v>
      </c>
      <c r="AZ90" s="53">
        <f t="shared" si="112"/>
        <v>0</v>
      </c>
      <c r="BA90" s="54" t="str">
        <f t="shared" si="113"/>
        <v/>
      </c>
      <c r="BB90" s="85">
        <f t="shared" si="114"/>
        <v>0</v>
      </c>
      <c r="BC90" s="63">
        <f t="shared" si="115"/>
        <v>0</v>
      </c>
      <c r="BD90" s="53">
        <f t="shared" si="116"/>
        <v>0</v>
      </c>
      <c r="BE90" s="54" t="str">
        <f t="shared" si="117"/>
        <v/>
      </c>
      <c r="BF90" s="85">
        <f t="shared" si="118"/>
        <v>0</v>
      </c>
      <c r="BG90" s="63">
        <f t="shared" si="119"/>
        <v>0</v>
      </c>
      <c r="BH90" s="53">
        <f t="shared" si="120"/>
        <v>0</v>
      </c>
      <c r="BI90" s="54" t="str">
        <f t="shared" si="121"/>
        <v/>
      </c>
      <c r="BJ90" s="85">
        <f t="shared" si="122"/>
        <v>0</v>
      </c>
      <c r="BK90" s="63">
        <f t="shared" si="123"/>
        <v>0</v>
      </c>
      <c r="BL90" s="53">
        <f t="shared" si="124"/>
        <v>0</v>
      </c>
      <c r="BM90" s="54" t="str">
        <f t="shared" si="125"/>
        <v/>
      </c>
      <c r="BN90" s="85">
        <f t="shared" si="126"/>
        <v>0</v>
      </c>
      <c r="BO90" s="63">
        <f t="shared" si="127"/>
        <v>0</v>
      </c>
      <c r="BP90" s="53">
        <f t="shared" si="128"/>
        <v>0</v>
      </c>
      <c r="BQ90" s="54" t="str">
        <f t="shared" si="129"/>
        <v/>
      </c>
      <c r="BR90" s="85">
        <f t="shared" si="130"/>
        <v>0</v>
      </c>
      <c r="BS90" s="60">
        <f t="shared" si="132"/>
        <v>0</v>
      </c>
      <c r="BT90" s="59">
        <f t="shared" si="133"/>
        <v>0</v>
      </c>
      <c r="BU90" s="57"/>
      <c r="BV90" s="44"/>
      <c r="BY90" s="253"/>
      <c r="BZ90" s="272"/>
      <c r="CA90" s="272"/>
      <c r="CB90" s="273"/>
      <c r="CC90" s="276"/>
      <c r="CD90" s="44"/>
      <c r="CE90" s="275">
        <f t="shared" si="134"/>
        <v>0</v>
      </c>
      <c r="CF90" s="270">
        <f t="shared" si="136"/>
        <v>0</v>
      </c>
      <c r="CG90" s="270">
        <f t="shared" si="136"/>
        <v>0</v>
      </c>
      <c r="CH90" s="270">
        <f t="shared" si="135"/>
        <v>0</v>
      </c>
      <c r="CI90" s="44"/>
    </row>
    <row r="91" spans="1:87" ht="16.5" hidden="1" customHeight="1">
      <c r="A91" s="23">
        <f t="shared" si="82"/>
        <v>87</v>
      </c>
      <c r="B91" s="143"/>
      <c r="C91" s="92"/>
      <c r="D91" s="93"/>
      <c r="E91" s="156" t="str">
        <f t="shared" si="76"/>
        <v/>
      </c>
      <c r="F91" s="30" t="str">
        <f t="shared" si="77"/>
        <v/>
      </c>
      <c r="G91" s="31" t="str">
        <f t="shared" si="78"/>
        <v/>
      </c>
      <c r="H91" s="147" t="str">
        <f t="shared" si="79"/>
        <v/>
      </c>
      <c r="I91" s="150"/>
      <c r="J91" s="151"/>
      <c r="K91" s="33" t="str">
        <f t="shared" si="80"/>
        <v/>
      </c>
      <c r="L91" s="33">
        <f t="shared" si="131"/>
        <v>0</v>
      </c>
      <c r="M91" s="35" t="str">
        <f t="shared" si="81"/>
        <v/>
      </c>
      <c r="N91" s="108"/>
      <c r="O91" s="178"/>
      <c r="P91" s="179"/>
      <c r="Q91" s="194" t="s">
        <v>160</v>
      </c>
      <c r="R91" s="107" t="s">
        <v>160</v>
      </c>
      <c r="S91" s="43"/>
      <c r="T91" s="122" t="s">
        <v>160</v>
      </c>
      <c r="U91" s="122" t="s">
        <v>160</v>
      </c>
      <c r="V91" s="195" t="s">
        <v>160</v>
      </c>
      <c r="W91" s="63">
        <f t="shared" si="83"/>
        <v>0</v>
      </c>
      <c r="X91" s="53">
        <f t="shared" si="84"/>
        <v>0</v>
      </c>
      <c r="Y91" s="54" t="str">
        <f t="shared" si="85"/>
        <v/>
      </c>
      <c r="Z91" s="85">
        <f t="shared" si="86"/>
        <v>0</v>
      </c>
      <c r="AA91" s="63">
        <f t="shared" si="87"/>
        <v>0</v>
      </c>
      <c r="AB91" s="53">
        <f t="shared" si="88"/>
        <v>0</v>
      </c>
      <c r="AC91" s="54" t="str">
        <f t="shared" si="89"/>
        <v/>
      </c>
      <c r="AD91" s="85">
        <f t="shared" si="90"/>
        <v>0</v>
      </c>
      <c r="AE91" s="63">
        <f t="shared" si="91"/>
        <v>0</v>
      </c>
      <c r="AF91" s="53">
        <f t="shared" si="92"/>
        <v>0</v>
      </c>
      <c r="AG91" s="54" t="str">
        <f t="shared" si="93"/>
        <v/>
      </c>
      <c r="AH91" s="85">
        <f t="shared" si="94"/>
        <v>0</v>
      </c>
      <c r="AI91" s="63">
        <f t="shared" si="95"/>
        <v>0</v>
      </c>
      <c r="AJ91" s="53">
        <f t="shared" si="96"/>
        <v>0</v>
      </c>
      <c r="AK91" s="54" t="str">
        <f t="shared" si="97"/>
        <v/>
      </c>
      <c r="AL91" s="85">
        <f t="shared" si="98"/>
        <v>0</v>
      </c>
      <c r="AM91" s="63">
        <f t="shared" si="99"/>
        <v>0</v>
      </c>
      <c r="AN91" s="53">
        <f t="shared" si="100"/>
        <v>0</v>
      </c>
      <c r="AO91" s="54" t="str">
        <f t="shared" si="101"/>
        <v/>
      </c>
      <c r="AP91" s="85">
        <f t="shared" si="102"/>
        <v>0</v>
      </c>
      <c r="AQ91" s="63">
        <f t="shared" si="103"/>
        <v>0</v>
      </c>
      <c r="AR91" s="53">
        <f t="shared" si="104"/>
        <v>0</v>
      </c>
      <c r="AS91" s="54" t="str">
        <f t="shared" si="105"/>
        <v/>
      </c>
      <c r="AT91" s="85">
        <f t="shared" si="106"/>
        <v>0</v>
      </c>
      <c r="AU91" s="63">
        <f t="shared" si="107"/>
        <v>0</v>
      </c>
      <c r="AV91" s="53">
        <f t="shared" si="108"/>
        <v>0</v>
      </c>
      <c r="AW91" s="54" t="str">
        <f t="shared" si="109"/>
        <v/>
      </c>
      <c r="AX91" s="85">
        <f t="shared" si="110"/>
        <v>0</v>
      </c>
      <c r="AY91" s="63">
        <f t="shared" si="111"/>
        <v>0</v>
      </c>
      <c r="AZ91" s="53">
        <f t="shared" si="112"/>
        <v>0</v>
      </c>
      <c r="BA91" s="54" t="str">
        <f t="shared" si="113"/>
        <v/>
      </c>
      <c r="BB91" s="85">
        <f t="shared" si="114"/>
        <v>0</v>
      </c>
      <c r="BC91" s="63">
        <f t="shared" si="115"/>
        <v>0</v>
      </c>
      <c r="BD91" s="53">
        <f t="shared" si="116"/>
        <v>0</v>
      </c>
      <c r="BE91" s="54" t="str">
        <f t="shared" si="117"/>
        <v/>
      </c>
      <c r="BF91" s="85">
        <f t="shared" si="118"/>
        <v>0</v>
      </c>
      <c r="BG91" s="63">
        <f t="shared" si="119"/>
        <v>0</v>
      </c>
      <c r="BH91" s="53">
        <f t="shared" si="120"/>
        <v>0</v>
      </c>
      <c r="BI91" s="54" t="str">
        <f t="shared" si="121"/>
        <v/>
      </c>
      <c r="BJ91" s="85">
        <f t="shared" si="122"/>
        <v>0</v>
      </c>
      <c r="BK91" s="63">
        <f t="shared" si="123"/>
        <v>0</v>
      </c>
      <c r="BL91" s="53">
        <f t="shared" si="124"/>
        <v>0</v>
      </c>
      <c r="BM91" s="54" t="str">
        <f t="shared" si="125"/>
        <v/>
      </c>
      <c r="BN91" s="85">
        <f t="shared" si="126"/>
        <v>0</v>
      </c>
      <c r="BO91" s="63">
        <f t="shared" si="127"/>
        <v>0</v>
      </c>
      <c r="BP91" s="53">
        <f t="shared" si="128"/>
        <v>0</v>
      </c>
      <c r="BQ91" s="54" t="str">
        <f t="shared" si="129"/>
        <v/>
      </c>
      <c r="BR91" s="85">
        <f t="shared" si="130"/>
        <v>0</v>
      </c>
      <c r="BS91" s="60">
        <f t="shared" si="132"/>
        <v>0</v>
      </c>
      <c r="BT91" s="59">
        <f t="shared" si="133"/>
        <v>0</v>
      </c>
      <c r="BU91" s="57"/>
      <c r="BV91" s="44"/>
      <c r="BY91" s="253"/>
      <c r="BZ91" s="272"/>
      <c r="CA91" s="272"/>
      <c r="CB91" s="273"/>
      <c r="CC91" s="276"/>
      <c r="CD91" s="44"/>
      <c r="CE91" s="275">
        <f t="shared" si="134"/>
        <v>0</v>
      </c>
      <c r="CF91" s="270">
        <f t="shared" si="136"/>
        <v>0</v>
      </c>
      <c r="CG91" s="270">
        <f t="shared" si="136"/>
        <v>0</v>
      </c>
      <c r="CH91" s="270">
        <f t="shared" si="135"/>
        <v>0</v>
      </c>
      <c r="CI91" s="44"/>
    </row>
    <row r="92" spans="1:87" ht="16.5" hidden="1" customHeight="1">
      <c r="A92" s="23">
        <f t="shared" si="82"/>
        <v>88</v>
      </c>
      <c r="B92" s="143"/>
      <c r="C92" s="92"/>
      <c r="D92" s="93"/>
      <c r="E92" s="156" t="str">
        <f t="shared" si="76"/>
        <v/>
      </c>
      <c r="F92" s="30" t="str">
        <f t="shared" si="77"/>
        <v/>
      </c>
      <c r="G92" s="31" t="str">
        <f t="shared" si="78"/>
        <v/>
      </c>
      <c r="H92" s="147" t="str">
        <f t="shared" si="79"/>
        <v/>
      </c>
      <c r="I92" s="150"/>
      <c r="J92" s="151"/>
      <c r="K92" s="33" t="str">
        <f t="shared" si="80"/>
        <v/>
      </c>
      <c r="L92" s="33">
        <f t="shared" si="131"/>
        <v>0</v>
      </c>
      <c r="M92" s="35" t="str">
        <f t="shared" si="81"/>
        <v/>
      </c>
      <c r="N92" s="108"/>
      <c r="O92" s="178"/>
      <c r="P92" s="179"/>
      <c r="Q92" s="194" t="s">
        <v>160</v>
      </c>
      <c r="R92" s="107" t="s">
        <v>160</v>
      </c>
      <c r="S92" s="43"/>
      <c r="T92" s="122" t="s">
        <v>160</v>
      </c>
      <c r="U92" s="122" t="s">
        <v>160</v>
      </c>
      <c r="V92" s="195" t="s">
        <v>160</v>
      </c>
      <c r="W92" s="63">
        <f t="shared" si="83"/>
        <v>0</v>
      </c>
      <c r="X92" s="53">
        <f t="shared" si="84"/>
        <v>0</v>
      </c>
      <c r="Y92" s="54" t="str">
        <f t="shared" si="85"/>
        <v/>
      </c>
      <c r="Z92" s="85">
        <f t="shared" si="86"/>
        <v>0</v>
      </c>
      <c r="AA92" s="63">
        <f t="shared" si="87"/>
        <v>0</v>
      </c>
      <c r="AB92" s="53">
        <f t="shared" si="88"/>
        <v>0</v>
      </c>
      <c r="AC92" s="54" t="str">
        <f t="shared" si="89"/>
        <v/>
      </c>
      <c r="AD92" s="85">
        <f t="shared" si="90"/>
        <v>0</v>
      </c>
      <c r="AE92" s="63">
        <f t="shared" si="91"/>
        <v>0</v>
      </c>
      <c r="AF92" s="53">
        <f t="shared" si="92"/>
        <v>0</v>
      </c>
      <c r="AG92" s="54" t="str">
        <f t="shared" si="93"/>
        <v/>
      </c>
      <c r="AH92" s="85">
        <f t="shared" si="94"/>
        <v>0</v>
      </c>
      <c r="AI92" s="63">
        <f t="shared" si="95"/>
        <v>0</v>
      </c>
      <c r="AJ92" s="53">
        <f t="shared" si="96"/>
        <v>0</v>
      </c>
      <c r="AK92" s="54" t="str">
        <f t="shared" si="97"/>
        <v/>
      </c>
      <c r="AL92" s="85">
        <f t="shared" si="98"/>
        <v>0</v>
      </c>
      <c r="AM92" s="63">
        <f t="shared" si="99"/>
        <v>0</v>
      </c>
      <c r="AN92" s="53">
        <f t="shared" si="100"/>
        <v>0</v>
      </c>
      <c r="AO92" s="54" t="str">
        <f t="shared" si="101"/>
        <v/>
      </c>
      <c r="AP92" s="85">
        <f t="shared" si="102"/>
        <v>0</v>
      </c>
      <c r="AQ92" s="63">
        <f t="shared" si="103"/>
        <v>0</v>
      </c>
      <c r="AR92" s="53">
        <f t="shared" si="104"/>
        <v>0</v>
      </c>
      <c r="AS92" s="54" t="str">
        <f t="shared" si="105"/>
        <v/>
      </c>
      <c r="AT92" s="85">
        <f t="shared" si="106"/>
        <v>0</v>
      </c>
      <c r="AU92" s="63">
        <f t="shared" si="107"/>
        <v>0</v>
      </c>
      <c r="AV92" s="53">
        <f t="shared" si="108"/>
        <v>0</v>
      </c>
      <c r="AW92" s="54" t="str">
        <f t="shared" si="109"/>
        <v/>
      </c>
      <c r="AX92" s="85">
        <f t="shared" si="110"/>
        <v>0</v>
      </c>
      <c r="AY92" s="63">
        <f t="shared" si="111"/>
        <v>0</v>
      </c>
      <c r="AZ92" s="53">
        <f t="shared" si="112"/>
        <v>0</v>
      </c>
      <c r="BA92" s="54" t="str">
        <f t="shared" si="113"/>
        <v/>
      </c>
      <c r="BB92" s="85">
        <f t="shared" si="114"/>
        <v>0</v>
      </c>
      <c r="BC92" s="63">
        <f t="shared" si="115"/>
        <v>0</v>
      </c>
      <c r="BD92" s="53">
        <f t="shared" si="116"/>
        <v>0</v>
      </c>
      <c r="BE92" s="54" t="str">
        <f t="shared" si="117"/>
        <v/>
      </c>
      <c r="BF92" s="85">
        <f t="shared" si="118"/>
        <v>0</v>
      </c>
      <c r="BG92" s="63">
        <f t="shared" si="119"/>
        <v>0</v>
      </c>
      <c r="BH92" s="53">
        <f t="shared" si="120"/>
        <v>0</v>
      </c>
      <c r="BI92" s="54" t="str">
        <f t="shared" si="121"/>
        <v/>
      </c>
      <c r="BJ92" s="85">
        <f t="shared" si="122"/>
        <v>0</v>
      </c>
      <c r="BK92" s="63">
        <f t="shared" si="123"/>
        <v>0</v>
      </c>
      <c r="BL92" s="53">
        <f t="shared" si="124"/>
        <v>0</v>
      </c>
      <c r="BM92" s="54" t="str">
        <f t="shared" si="125"/>
        <v/>
      </c>
      <c r="BN92" s="85">
        <f t="shared" si="126"/>
        <v>0</v>
      </c>
      <c r="BO92" s="63">
        <f t="shared" si="127"/>
        <v>0</v>
      </c>
      <c r="BP92" s="53">
        <f t="shared" si="128"/>
        <v>0</v>
      </c>
      <c r="BQ92" s="54" t="str">
        <f t="shared" si="129"/>
        <v/>
      </c>
      <c r="BR92" s="85">
        <f t="shared" si="130"/>
        <v>0</v>
      </c>
      <c r="BS92" s="60">
        <f t="shared" si="132"/>
        <v>0</v>
      </c>
      <c r="BT92" s="59">
        <f t="shared" si="133"/>
        <v>0</v>
      </c>
      <c r="BU92" s="57"/>
      <c r="BV92" s="44"/>
      <c r="BY92" s="253"/>
      <c r="BZ92" s="272"/>
      <c r="CA92" s="272"/>
      <c r="CB92" s="273"/>
      <c r="CC92" s="276"/>
      <c r="CD92" s="44"/>
      <c r="CE92" s="275">
        <f t="shared" si="134"/>
        <v>0</v>
      </c>
      <c r="CF92" s="270">
        <f t="shared" si="136"/>
        <v>0</v>
      </c>
      <c r="CG92" s="270">
        <f t="shared" si="136"/>
        <v>0</v>
      </c>
      <c r="CH92" s="270">
        <f t="shared" si="135"/>
        <v>0</v>
      </c>
      <c r="CI92" s="44"/>
    </row>
    <row r="93" spans="1:87" ht="16.5" hidden="1" customHeight="1">
      <c r="A93" s="23">
        <f t="shared" si="82"/>
        <v>89</v>
      </c>
      <c r="B93" s="143"/>
      <c r="C93" s="92"/>
      <c r="D93" s="93"/>
      <c r="E93" s="156" t="str">
        <f t="shared" si="76"/>
        <v/>
      </c>
      <c r="F93" s="30" t="str">
        <f t="shared" si="77"/>
        <v/>
      </c>
      <c r="G93" s="31" t="str">
        <f t="shared" si="78"/>
        <v/>
      </c>
      <c r="H93" s="147" t="str">
        <f t="shared" si="79"/>
        <v/>
      </c>
      <c r="I93" s="150"/>
      <c r="J93" s="151"/>
      <c r="K93" s="33" t="str">
        <f t="shared" si="80"/>
        <v/>
      </c>
      <c r="L93" s="33">
        <f t="shared" si="131"/>
        <v>0</v>
      </c>
      <c r="M93" s="35" t="str">
        <f t="shared" si="81"/>
        <v/>
      </c>
      <c r="N93" s="108"/>
      <c r="O93" s="178"/>
      <c r="P93" s="179"/>
      <c r="Q93" s="194" t="s">
        <v>160</v>
      </c>
      <c r="R93" s="107" t="s">
        <v>160</v>
      </c>
      <c r="S93" s="43"/>
      <c r="T93" s="122" t="s">
        <v>160</v>
      </c>
      <c r="U93" s="122" t="s">
        <v>160</v>
      </c>
      <c r="V93" s="195" t="s">
        <v>160</v>
      </c>
      <c r="W93" s="63">
        <f t="shared" si="83"/>
        <v>0</v>
      </c>
      <c r="X93" s="53">
        <f t="shared" si="84"/>
        <v>0</v>
      </c>
      <c r="Y93" s="54" t="str">
        <f t="shared" si="85"/>
        <v/>
      </c>
      <c r="Z93" s="85">
        <f t="shared" si="86"/>
        <v>0</v>
      </c>
      <c r="AA93" s="63">
        <f t="shared" si="87"/>
        <v>0</v>
      </c>
      <c r="AB93" s="53">
        <f t="shared" si="88"/>
        <v>0</v>
      </c>
      <c r="AC93" s="54" t="str">
        <f t="shared" si="89"/>
        <v/>
      </c>
      <c r="AD93" s="85">
        <f t="shared" si="90"/>
        <v>0</v>
      </c>
      <c r="AE93" s="63">
        <f t="shared" si="91"/>
        <v>0</v>
      </c>
      <c r="AF93" s="53">
        <f t="shared" si="92"/>
        <v>0</v>
      </c>
      <c r="AG93" s="54" t="str">
        <f t="shared" si="93"/>
        <v/>
      </c>
      <c r="AH93" s="85">
        <f t="shared" si="94"/>
        <v>0</v>
      </c>
      <c r="AI93" s="63">
        <f t="shared" si="95"/>
        <v>0</v>
      </c>
      <c r="AJ93" s="53">
        <f t="shared" si="96"/>
        <v>0</v>
      </c>
      <c r="AK93" s="54" t="str">
        <f t="shared" si="97"/>
        <v/>
      </c>
      <c r="AL93" s="85">
        <f t="shared" si="98"/>
        <v>0</v>
      </c>
      <c r="AM93" s="63">
        <f t="shared" si="99"/>
        <v>0</v>
      </c>
      <c r="AN93" s="53">
        <f t="shared" si="100"/>
        <v>0</v>
      </c>
      <c r="AO93" s="54" t="str">
        <f t="shared" si="101"/>
        <v/>
      </c>
      <c r="AP93" s="85">
        <f t="shared" si="102"/>
        <v>0</v>
      </c>
      <c r="AQ93" s="63">
        <f t="shared" si="103"/>
        <v>0</v>
      </c>
      <c r="AR93" s="53">
        <f t="shared" si="104"/>
        <v>0</v>
      </c>
      <c r="AS93" s="54" t="str">
        <f t="shared" si="105"/>
        <v/>
      </c>
      <c r="AT93" s="85">
        <f t="shared" si="106"/>
        <v>0</v>
      </c>
      <c r="AU93" s="63">
        <f t="shared" si="107"/>
        <v>0</v>
      </c>
      <c r="AV93" s="53">
        <f t="shared" si="108"/>
        <v>0</v>
      </c>
      <c r="AW93" s="54" t="str">
        <f t="shared" si="109"/>
        <v/>
      </c>
      <c r="AX93" s="85">
        <f t="shared" si="110"/>
        <v>0</v>
      </c>
      <c r="AY93" s="63">
        <f t="shared" si="111"/>
        <v>0</v>
      </c>
      <c r="AZ93" s="53">
        <f t="shared" si="112"/>
        <v>0</v>
      </c>
      <c r="BA93" s="54" t="str">
        <f t="shared" si="113"/>
        <v/>
      </c>
      <c r="BB93" s="85">
        <f t="shared" si="114"/>
        <v>0</v>
      </c>
      <c r="BC93" s="63">
        <f t="shared" si="115"/>
        <v>0</v>
      </c>
      <c r="BD93" s="53">
        <f t="shared" si="116"/>
        <v>0</v>
      </c>
      <c r="BE93" s="54" t="str">
        <f t="shared" si="117"/>
        <v/>
      </c>
      <c r="BF93" s="85">
        <f t="shared" si="118"/>
        <v>0</v>
      </c>
      <c r="BG93" s="63">
        <f t="shared" si="119"/>
        <v>0</v>
      </c>
      <c r="BH93" s="53">
        <f t="shared" si="120"/>
        <v>0</v>
      </c>
      <c r="BI93" s="54" t="str">
        <f t="shared" si="121"/>
        <v/>
      </c>
      <c r="BJ93" s="85">
        <f t="shared" si="122"/>
        <v>0</v>
      </c>
      <c r="BK93" s="63">
        <f t="shared" si="123"/>
        <v>0</v>
      </c>
      <c r="BL93" s="53">
        <f t="shared" si="124"/>
        <v>0</v>
      </c>
      <c r="BM93" s="54" t="str">
        <f t="shared" si="125"/>
        <v/>
      </c>
      <c r="BN93" s="85">
        <f t="shared" si="126"/>
        <v>0</v>
      </c>
      <c r="BO93" s="63">
        <f t="shared" si="127"/>
        <v>0</v>
      </c>
      <c r="BP93" s="53">
        <f t="shared" si="128"/>
        <v>0</v>
      </c>
      <c r="BQ93" s="54" t="str">
        <f t="shared" si="129"/>
        <v/>
      </c>
      <c r="BR93" s="85">
        <f t="shared" si="130"/>
        <v>0</v>
      </c>
      <c r="BS93" s="60">
        <f t="shared" si="132"/>
        <v>0</v>
      </c>
      <c r="BT93" s="59">
        <f t="shared" si="133"/>
        <v>0</v>
      </c>
      <c r="BU93" s="57"/>
      <c r="BV93" s="44"/>
      <c r="BY93" s="253"/>
      <c r="BZ93" s="272"/>
      <c r="CA93" s="272"/>
      <c r="CB93" s="273"/>
      <c r="CC93" s="276"/>
      <c r="CD93" s="44"/>
      <c r="CE93" s="275">
        <f t="shared" si="134"/>
        <v>0</v>
      </c>
      <c r="CF93" s="270">
        <f t="shared" si="136"/>
        <v>0</v>
      </c>
      <c r="CG93" s="270">
        <f t="shared" si="136"/>
        <v>0</v>
      </c>
      <c r="CH93" s="270">
        <f t="shared" si="135"/>
        <v>0</v>
      </c>
      <c r="CI93" s="44"/>
    </row>
    <row r="94" spans="1:87" ht="16.5" hidden="1" customHeight="1">
      <c r="A94" s="23">
        <f t="shared" si="82"/>
        <v>90</v>
      </c>
      <c r="B94" s="143"/>
      <c r="C94" s="92"/>
      <c r="D94" s="93"/>
      <c r="E94" s="156" t="str">
        <f t="shared" si="76"/>
        <v/>
      </c>
      <c r="F94" s="30" t="str">
        <f t="shared" si="77"/>
        <v/>
      </c>
      <c r="G94" s="31" t="str">
        <f t="shared" si="78"/>
        <v/>
      </c>
      <c r="H94" s="147" t="str">
        <f t="shared" si="79"/>
        <v/>
      </c>
      <c r="I94" s="150"/>
      <c r="J94" s="151"/>
      <c r="K94" s="33" t="str">
        <f t="shared" si="80"/>
        <v/>
      </c>
      <c r="L94" s="33">
        <f t="shared" si="131"/>
        <v>0</v>
      </c>
      <c r="M94" s="35" t="str">
        <f t="shared" si="81"/>
        <v/>
      </c>
      <c r="N94" s="108"/>
      <c r="O94" s="178"/>
      <c r="P94" s="179"/>
      <c r="Q94" s="194" t="s">
        <v>160</v>
      </c>
      <c r="R94" s="107" t="s">
        <v>160</v>
      </c>
      <c r="S94" s="43"/>
      <c r="T94" s="122" t="s">
        <v>160</v>
      </c>
      <c r="U94" s="122" t="s">
        <v>160</v>
      </c>
      <c r="V94" s="195" t="s">
        <v>160</v>
      </c>
      <c r="W94" s="63">
        <f t="shared" si="83"/>
        <v>0</v>
      </c>
      <c r="X94" s="53">
        <f t="shared" si="84"/>
        <v>0</v>
      </c>
      <c r="Y94" s="54" t="str">
        <f t="shared" si="85"/>
        <v/>
      </c>
      <c r="Z94" s="85">
        <f t="shared" si="86"/>
        <v>0</v>
      </c>
      <c r="AA94" s="63">
        <f t="shared" si="87"/>
        <v>0</v>
      </c>
      <c r="AB94" s="53">
        <f t="shared" si="88"/>
        <v>0</v>
      </c>
      <c r="AC94" s="54" t="str">
        <f t="shared" si="89"/>
        <v/>
      </c>
      <c r="AD94" s="85">
        <f t="shared" si="90"/>
        <v>0</v>
      </c>
      <c r="AE94" s="63">
        <f t="shared" si="91"/>
        <v>0</v>
      </c>
      <c r="AF94" s="53">
        <f t="shared" si="92"/>
        <v>0</v>
      </c>
      <c r="AG94" s="54" t="str">
        <f t="shared" si="93"/>
        <v/>
      </c>
      <c r="AH94" s="85">
        <f t="shared" si="94"/>
        <v>0</v>
      </c>
      <c r="AI94" s="63">
        <f t="shared" si="95"/>
        <v>0</v>
      </c>
      <c r="AJ94" s="53">
        <f t="shared" si="96"/>
        <v>0</v>
      </c>
      <c r="AK94" s="54" t="str">
        <f t="shared" si="97"/>
        <v/>
      </c>
      <c r="AL94" s="85">
        <f t="shared" si="98"/>
        <v>0</v>
      </c>
      <c r="AM94" s="63">
        <f t="shared" si="99"/>
        <v>0</v>
      </c>
      <c r="AN94" s="53">
        <f t="shared" si="100"/>
        <v>0</v>
      </c>
      <c r="AO94" s="54" t="str">
        <f t="shared" si="101"/>
        <v/>
      </c>
      <c r="AP94" s="85">
        <f t="shared" si="102"/>
        <v>0</v>
      </c>
      <c r="AQ94" s="63">
        <f t="shared" si="103"/>
        <v>0</v>
      </c>
      <c r="AR94" s="53">
        <f t="shared" si="104"/>
        <v>0</v>
      </c>
      <c r="AS94" s="54" t="str">
        <f t="shared" si="105"/>
        <v/>
      </c>
      <c r="AT94" s="85">
        <f t="shared" si="106"/>
        <v>0</v>
      </c>
      <c r="AU94" s="63">
        <f t="shared" si="107"/>
        <v>0</v>
      </c>
      <c r="AV94" s="53">
        <f t="shared" si="108"/>
        <v>0</v>
      </c>
      <c r="AW94" s="54" t="str">
        <f t="shared" si="109"/>
        <v/>
      </c>
      <c r="AX94" s="85">
        <f t="shared" si="110"/>
        <v>0</v>
      </c>
      <c r="AY94" s="63">
        <f t="shared" si="111"/>
        <v>0</v>
      </c>
      <c r="AZ94" s="53">
        <f t="shared" si="112"/>
        <v>0</v>
      </c>
      <c r="BA94" s="54" t="str">
        <f t="shared" si="113"/>
        <v/>
      </c>
      <c r="BB94" s="85">
        <f t="shared" si="114"/>
        <v>0</v>
      </c>
      <c r="BC94" s="63">
        <f t="shared" si="115"/>
        <v>0</v>
      </c>
      <c r="BD94" s="53">
        <f t="shared" si="116"/>
        <v>0</v>
      </c>
      <c r="BE94" s="54" t="str">
        <f t="shared" si="117"/>
        <v/>
      </c>
      <c r="BF94" s="85">
        <f t="shared" si="118"/>
        <v>0</v>
      </c>
      <c r="BG94" s="63">
        <f t="shared" si="119"/>
        <v>0</v>
      </c>
      <c r="BH94" s="53">
        <f t="shared" si="120"/>
        <v>0</v>
      </c>
      <c r="BI94" s="54" t="str">
        <f t="shared" si="121"/>
        <v/>
      </c>
      <c r="BJ94" s="85">
        <f t="shared" si="122"/>
        <v>0</v>
      </c>
      <c r="BK94" s="63">
        <f t="shared" si="123"/>
        <v>0</v>
      </c>
      <c r="BL94" s="53">
        <f t="shared" si="124"/>
        <v>0</v>
      </c>
      <c r="BM94" s="54" t="str">
        <f t="shared" si="125"/>
        <v/>
      </c>
      <c r="BN94" s="85">
        <f t="shared" si="126"/>
        <v>0</v>
      </c>
      <c r="BO94" s="63">
        <f t="shared" si="127"/>
        <v>0</v>
      </c>
      <c r="BP94" s="53">
        <f t="shared" si="128"/>
        <v>0</v>
      </c>
      <c r="BQ94" s="54" t="str">
        <f t="shared" si="129"/>
        <v/>
      </c>
      <c r="BR94" s="85">
        <f t="shared" si="130"/>
        <v>0</v>
      </c>
      <c r="BS94" s="60">
        <f t="shared" si="132"/>
        <v>0</v>
      </c>
      <c r="BT94" s="59">
        <f t="shared" si="133"/>
        <v>0</v>
      </c>
      <c r="BU94" s="57"/>
      <c r="BV94" s="44"/>
      <c r="BY94" s="253"/>
      <c r="BZ94" s="272"/>
      <c r="CA94" s="272"/>
      <c r="CB94" s="273"/>
      <c r="CC94" s="276"/>
      <c r="CD94" s="44"/>
      <c r="CE94" s="275">
        <f t="shared" si="134"/>
        <v>0</v>
      </c>
      <c r="CF94" s="270">
        <f t="shared" si="136"/>
        <v>0</v>
      </c>
      <c r="CG94" s="270">
        <f t="shared" si="136"/>
        <v>0</v>
      </c>
      <c r="CH94" s="270">
        <f t="shared" si="135"/>
        <v>0</v>
      </c>
      <c r="CI94" s="44"/>
    </row>
    <row r="95" spans="1:87" ht="16.5" hidden="1" customHeight="1">
      <c r="A95" s="23">
        <f t="shared" si="82"/>
        <v>91</v>
      </c>
      <c r="B95" s="143"/>
      <c r="C95" s="92"/>
      <c r="D95" s="93"/>
      <c r="E95" s="156" t="str">
        <f t="shared" si="76"/>
        <v/>
      </c>
      <c r="F95" s="30" t="str">
        <f t="shared" si="77"/>
        <v/>
      </c>
      <c r="G95" s="31" t="str">
        <f t="shared" si="78"/>
        <v/>
      </c>
      <c r="H95" s="147" t="str">
        <f t="shared" si="79"/>
        <v/>
      </c>
      <c r="I95" s="152"/>
      <c r="J95" s="153"/>
      <c r="K95" s="33" t="str">
        <f t="shared" si="80"/>
        <v/>
      </c>
      <c r="L95" s="33">
        <f t="shared" si="131"/>
        <v>0</v>
      </c>
      <c r="M95" s="35" t="str">
        <f t="shared" si="81"/>
        <v/>
      </c>
      <c r="N95" s="108"/>
      <c r="O95" s="178"/>
      <c r="P95" s="179"/>
      <c r="Q95" s="194" t="s">
        <v>160</v>
      </c>
      <c r="R95" s="107" t="s">
        <v>160</v>
      </c>
      <c r="S95" s="43"/>
      <c r="T95" s="122" t="s">
        <v>160</v>
      </c>
      <c r="U95" s="122" t="s">
        <v>160</v>
      </c>
      <c r="V95" s="195" t="s">
        <v>160</v>
      </c>
      <c r="W95" s="63">
        <f t="shared" si="83"/>
        <v>0</v>
      </c>
      <c r="X95" s="53">
        <f t="shared" si="84"/>
        <v>0</v>
      </c>
      <c r="Y95" s="54" t="str">
        <f t="shared" si="85"/>
        <v/>
      </c>
      <c r="Z95" s="85">
        <f t="shared" si="86"/>
        <v>0</v>
      </c>
      <c r="AA95" s="63">
        <f t="shared" si="87"/>
        <v>0</v>
      </c>
      <c r="AB95" s="53">
        <f t="shared" si="88"/>
        <v>0</v>
      </c>
      <c r="AC95" s="54" t="str">
        <f t="shared" si="89"/>
        <v/>
      </c>
      <c r="AD95" s="85">
        <f t="shared" si="90"/>
        <v>0</v>
      </c>
      <c r="AE95" s="63">
        <f t="shared" si="91"/>
        <v>0</v>
      </c>
      <c r="AF95" s="53">
        <f t="shared" si="92"/>
        <v>0</v>
      </c>
      <c r="AG95" s="54" t="str">
        <f t="shared" si="93"/>
        <v/>
      </c>
      <c r="AH95" s="85">
        <f t="shared" si="94"/>
        <v>0</v>
      </c>
      <c r="AI95" s="63">
        <f t="shared" si="95"/>
        <v>0</v>
      </c>
      <c r="AJ95" s="53">
        <f t="shared" si="96"/>
        <v>0</v>
      </c>
      <c r="AK95" s="54" t="str">
        <f t="shared" si="97"/>
        <v/>
      </c>
      <c r="AL95" s="85">
        <f t="shared" si="98"/>
        <v>0</v>
      </c>
      <c r="AM95" s="63">
        <f t="shared" si="99"/>
        <v>0</v>
      </c>
      <c r="AN95" s="53">
        <f t="shared" si="100"/>
        <v>0</v>
      </c>
      <c r="AO95" s="54" t="str">
        <f t="shared" si="101"/>
        <v/>
      </c>
      <c r="AP95" s="85">
        <f t="shared" si="102"/>
        <v>0</v>
      </c>
      <c r="AQ95" s="63">
        <f t="shared" si="103"/>
        <v>0</v>
      </c>
      <c r="AR95" s="53">
        <f t="shared" si="104"/>
        <v>0</v>
      </c>
      <c r="AS95" s="54" t="str">
        <f t="shared" si="105"/>
        <v/>
      </c>
      <c r="AT95" s="85">
        <f t="shared" si="106"/>
        <v>0</v>
      </c>
      <c r="AU95" s="63">
        <f t="shared" si="107"/>
        <v>0</v>
      </c>
      <c r="AV95" s="53">
        <f t="shared" si="108"/>
        <v>0</v>
      </c>
      <c r="AW95" s="54" t="str">
        <f t="shared" si="109"/>
        <v/>
      </c>
      <c r="AX95" s="85">
        <f t="shared" si="110"/>
        <v>0</v>
      </c>
      <c r="AY95" s="63">
        <f t="shared" si="111"/>
        <v>0</v>
      </c>
      <c r="AZ95" s="53">
        <f t="shared" si="112"/>
        <v>0</v>
      </c>
      <c r="BA95" s="54" t="str">
        <f t="shared" si="113"/>
        <v/>
      </c>
      <c r="BB95" s="85">
        <f t="shared" si="114"/>
        <v>0</v>
      </c>
      <c r="BC95" s="63">
        <f t="shared" si="115"/>
        <v>0</v>
      </c>
      <c r="BD95" s="53">
        <f t="shared" si="116"/>
        <v>0</v>
      </c>
      <c r="BE95" s="54" t="str">
        <f t="shared" si="117"/>
        <v/>
      </c>
      <c r="BF95" s="85">
        <f t="shared" si="118"/>
        <v>0</v>
      </c>
      <c r="BG95" s="63">
        <f t="shared" si="119"/>
        <v>0</v>
      </c>
      <c r="BH95" s="53">
        <f t="shared" si="120"/>
        <v>0</v>
      </c>
      <c r="BI95" s="54" t="str">
        <f t="shared" si="121"/>
        <v/>
      </c>
      <c r="BJ95" s="85">
        <f t="shared" si="122"/>
        <v>0</v>
      </c>
      <c r="BK95" s="63">
        <f t="shared" si="123"/>
        <v>0</v>
      </c>
      <c r="BL95" s="53">
        <f t="shared" si="124"/>
        <v>0</v>
      </c>
      <c r="BM95" s="54" t="str">
        <f t="shared" si="125"/>
        <v/>
      </c>
      <c r="BN95" s="85">
        <f t="shared" si="126"/>
        <v>0</v>
      </c>
      <c r="BO95" s="63">
        <f t="shared" si="127"/>
        <v>0</v>
      </c>
      <c r="BP95" s="53">
        <f t="shared" si="128"/>
        <v>0</v>
      </c>
      <c r="BQ95" s="54" t="str">
        <f t="shared" si="129"/>
        <v/>
      </c>
      <c r="BR95" s="85">
        <f t="shared" si="130"/>
        <v>0</v>
      </c>
      <c r="BS95" s="60">
        <f t="shared" si="132"/>
        <v>0</v>
      </c>
      <c r="BT95" s="59">
        <f t="shared" si="133"/>
        <v>0</v>
      </c>
      <c r="BU95" s="57"/>
      <c r="BV95" s="44"/>
      <c r="BY95" s="253"/>
      <c r="BZ95" s="272"/>
      <c r="CA95" s="272"/>
      <c r="CB95" s="273"/>
      <c r="CC95" s="276"/>
      <c r="CD95" s="44"/>
      <c r="CE95" s="275">
        <f t="shared" si="134"/>
        <v>0</v>
      </c>
      <c r="CF95" s="270">
        <f t="shared" si="136"/>
        <v>0</v>
      </c>
      <c r="CG95" s="270">
        <f t="shared" si="136"/>
        <v>0</v>
      </c>
      <c r="CH95" s="270">
        <f t="shared" si="135"/>
        <v>0</v>
      </c>
      <c r="CI95" s="44"/>
    </row>
    <row r="96" spans="1:87" ht="16.5" hidden="1" customHeight="1">
      <c r="A96" s="23">
        <f t="shared" si="82"/>
        <v>92</v>
      </c>
      <c r="B96" s="143"/>
      <c r="C96" s="92"/>
      <c r="D96" s="93"/>
      <c r="E96" s="156" t="str">
        <f t="shared" si="76"/>
        <v/>
      </c>
      <c r="F96" s="30" t="str">
        <f t="shared" si="77"/>
        <v/>
      </c>
      <c r="G96" s="31" t="str">
        <f t="shared" si="78"/>
        <v/>
      </c>
      <c r="H96" s="147" t="str">
        <f t="shared" si="79"/>
        <v/>
      </c>
      <c r="I96" s="150"/>
      <c r="J96" s="151"/>
      <c r="K96" s="33" t="str">
        <f t="shared" si="80"/>
        <v/>
      </c>
      <c r="L96" s="33">
        <f t="shared" si="131"/>
        <v>0</v>
      </c>
      <c r="M96" s="35" t="str">
        <f t="shared" si="81"/>
        <v/>
      </c>
      <c r="N96" s="108"/>
      <c r="O96" s="178"/>
      <c r="P96" s="179"/>
      <c r="Q96" s="194" t="s">
        <v>160</v>
      </c>
      <c r="R96" s="107" t="s">
        <v>160</v>
      </c>
      <c r="S96" s="43"/>
      <c r="T96" s="122" t="s">
        <v>160</v>
      </c>
      <c r="U96" s="122" t="s">
        <v>160</v>
      </c>
      <c r="V96" s="195" t="s">
        <v>160</v>
      </c>
      <c r="W96" s="63">
        <f t="shared" si="83"/>
        <v>0</v>
      </c>
      <c r="X96" s="53">
        <f t="shared" si="84"/>
        <v>0</v>
      </c>
      <c r="Y96" s="54" t="str">
        <f t="shared" si="85"/>
        <v/>
      </c>
      <c r="Z96" s="85">
        <f t="shared" si="86"/>
        <v>0</v>
      </c>
      <c r="AA96" s="63">
        <f t="shared" si="87"/>
        <v>0</v>
      </c>
      <c r="AB96" s="53">
        <f t="shared" si="88"/>
        <v>0</v>
      </c>
      <c r="AC96" s="54" t="str">
        <f t="shared" si="89"/>
        <v/>
      </c>
      <c r="AD96" s="85">
        <f t="shared" si="90"/>
        <v>0</v>
      </c>
      <c r="AE96" s="63">
        <f t="shared" si="91"/>
        <v>0</v>
      </c>
      <c r="AF96" s="53">
        <f t="shared" si="92"/>
        <v>0</v>
      </c>
      <c r="AG96" s="54" t="str">
        <f t="shared" si="93"/>
        <v/>
      </c>
      <c r="AH96" s="85">
        <f t="shared" si="94"/>
        <v>0</v>
      </c>
      <c r="AI96" s="63">
        <f t="shared" si="95"/>
        <v>0</v>
      </c>
      <c r="AJ96" s="53">
        <f t="shared" si="96"/>
        <v>0</v>
      </c>
      <c r="AK96" s="54" t="str">
        <f t="shared" si="97"/>
        <v/>
      </c>
      <c r="AL96" s="85">
        <f t="shared" si="98"/>
        <v>0</v>
      </c>
      <c r="AM96" s="63">
        <f t="shared" si="99"/>
        <v>0</v>
      </c>
      <c r="AN96" s="53">
        <f t="shared" si="100"/>
        <v>0</v>
      </c>
      <c r="AO96" s="54" t="str">
        <f t="shared" si="101"/>
        <v/>
      </c>
      <c r="AP96" s="85">
        <f t="shared" si="102"/>
        <v>0</v>
      </c>
      <c r="AQ96" s="63">
        <f t="shared" si="103"/>
        <v>0</v>
      </c>
      <c r="AR96" s="53">
        <f t="shared" si="104"/>
        <v>0</v>
      </c>
      <c r="AS96" s="54" t="str">
        <f t="shared" si="105"/>
        <v/>
      </c>
      <c r="AT96" s="85">
        <f t="shared" si="106"/>
        <v>0</v>
      </c>
      <c r="AU96" s="63">
        <f t="shared" si="107"/>
        <v>0</v>
      </c>
      <c r="AV96" s="53">
        <f t="shared" si="108"/>
        <v>0</v>
      </c>
      <c r="AW96" s="54" t="str">
        <f t="shared" si="109"/>
        <v/>
      </c>
      <c r="AX96" s="85">
        <f t="shared" si="110"/>
        <v>0</v>
      </c>
      <c r="AY96" s="63">
        <f t="shared" si="111"/>
        <v>0</v>
      </c>
      <c r="AZ96" s="53">
        <f t="shared" si="112"/>
        <v>0</v>
      </c>
      <c r="BA96" s="54" t="str">
        <f t="shared" si="113"/>
        <v/>
      </c>
      <c r="BB96" s="85">
        <f t="shared" si="114"/>
        <v>0</v>
      </c>
      <c r="BC96" s="63">
        <f t="shared" si="115"/>
        <v>0</v>
      </c>
      <c r="BD96" s="53">
        <f t="shared" si="116"/>
        <v>0</v>
      </c>
      <c r="BE96" s="54" t="str">
        <f t="shared" si="117"/>
        <v/>
      </c>
      <c r="BF96" s="85">
        <f t="shared" si="118"/>
        <v>0</v>
      </c>
      <c r="BG96" s="63">
        <f t="shared" si="119"/>
        <v>0</v>
      </c>
      <c r="BH96" s="53">
        <f t="shared" si="120"/>
        <v>0</v>
      </c>
      <c r="BI96" s="54" t="str">
        <f t="shared" si="121"/>
        <v/>
      </c>
      <c r="BJ96" s="85">
        <f t="shared" si="122"/>
        <v>0</v>
      </c>
      <c r="BK96" s="63">
        <f t="shared" si="123"/>
        <v>0</v>
      </c>
      <c r="BL96" s="53">
        <f t="shared" si="124"/>
        <v>0</v>
      </c>
      <c r="BM96" s="54" t="str">
        <f t="shared" si="125"/>
        <v/>
      </c>
      <c r="BN96" s="85">
        <f t="shared" si="126"/>
        <v>0</v>
      </c>
      <c r="BO96" s="63">
        <f t="shared" si="127"/>
        <v>0</v>
      </c>
      <c r="BP96" s="53">
        <f t="shared" si="128"/>
        <v>0</v>
      </c>
      <c r="BQ96" s="54" t="str">
        <f t="shared" si="129"/>
        <v/>
      </c>
      <c r="BR96" s="85">
        <f t="shared" si="130"/>
        <v>0</v>
      </c>
      <c r="BS96" s="60">
        <f t="shared" si="132"/>
        <v>0</v>
      </c>
      <c r="BT96" s="59">
        <f t="shared" si="133"/>
        <v>0</v>
      </c>
      <c r="BU96" s="57"/>
      <c r="BV96" s="44"/>
      <c r="BY96" s="253"/>
      <c r="BZ96" s="272"/>
      <c r="CA96" s="272"/>
      <c r="CB96" s="273"/>
      <c r="CC96" s="276"/>
      <c r="CD96" s="44"/>
      <c r="CE96" s="275">
        <f t="shared" si="134"/>
        <v>0</v>
      </c>
      <c r="CF96" s="270">
        <f t="shared" si="136"/>
        <v>0</v>
      </c>
      <c r="CG96" s="270">
        <f t="shared" si="136"/>
        <v>0</v>
      </c>
      <c r="CH96" s="270">
        <f t="shared" si="135"/>
        <v>0</v>
      </c>
      <c r="CI96" s="44"/>
    </row>
    <row r="97" spans="1:87" ht="16.5" hidden="1" customHeight="1" thickBot="1">
      <c r="A97" s="23">
        <f t="shared" si="82"/>
        <v>93</v>
      </c>
      <c r="B97" s="143"/>
      <c r="C97" s="92"/>
      <c r="D97" s="93"/>
      <c r="E97" s="156" t="str">
        <f t="shared" si="76"/>
        <v/>
      </c>
      <c r="F97" s="30" t="str">
        <f t="shared" si="77"/>
        <v/>
      </c>
      <c r="G97" s="31" t="str">
        <f t="shared" si="78"/>
        <v/>
      </c>
      <c r="H97" s="147" t="str">
        <f t="shared" si="79"/>
        <v/>
      </c>
      <c r="I97" s="150"/>
      <c r="J97" s="151"/>
      <c r="K97" s="33" t="str">
        <f t="shared" si="80"/>
        <v/>
      </c>
      <c r="L97" s="33">
        <f t="shared" si="131"/>
        <v>0</v>
      </c>
      <c r="M97" s="35" t="str">
        <f t="shared" si="81"/>
        <v/>
      </c>
      <c r="N97" s="108"/>
      <c r="O97" s="180"/>
      <c r="P97" s="181"/>
      <c r="Q97" s="194" t="s">
        <v>160</v>
      </c>
      <c r="R97" s="107" t="s">
        <v>160</v>
      </c>
      <c r="S97" s="43"/>
      <c r="T97" s="122" t="s">
        <v>160</v>
      </c>
      <c r="U97" s="122" t="s">
        <v>160</v>
      </c>
      <c r="V97" s="195" t="s">
        <v>160</v>
      </c>
      <c r="W97" s="63">
        <f t="shared" si="83"/>
        <v>0</v>
      </c>
      <c r="X97" s="53">
        <f t="shared" si="84"/>
        <v>0</v>
      </c>
      <c r="Y97" s="54" t="str">
        <f t="shared" si="85"/>
        <v/>
      </c>
      <c r="Z97" s="85">
        <f t="shared" si="86"/>
        <v>0</v>
      </c>
      <c r="AA97" s="63">
        <f t="shared" si="87"/>
        <v>0</v>
      </c>
      <c r="AB97" s="53">
        <f t="shared" si="88"/>
        <v>0</v>
      </c>
      <c r="AC97" s="54" t="str">
        <f t="shared" si="89"/>
        <v/>
      </c>
      <c r="AD97" s="85">
        <f t="shared" si="90"/>
        <v>0</v>
      </c>
      <c r="AE97" s="63">
        <f t="shared" si="91"/>
        <v>0</v>
      </c>
      <c r="AF97" s="53">
        <f t="shared" si="92"/>
        <v>0</v>
      </c>
      <c r="AG97" s="54" t="str">
        <f t="shared" si="93"/>
        <v/>
      </c>
      <c r="AH97" s="85">
        <f t="shared" si="94"/>
        <v>0</v>
      </c>
      <c r="AI97" s="63">
        <f t="shared" si="95"/>
        <v>0</v>
      </c>
      <c r="AJ97" s="53">
        <f t="shared" si="96"/>
        <v>0</v>
      </c>
      <c r="AK97" s="54" t="str">
        <f t="shared" si="97"/>
        <v/>
      </c>
      <c r="AL97" s="85">
        <f t="shared" si="98"/>
        <v>0</v>
      </c>
      <c r="AM97" s="63">
        <f t="shared" si="99"/>
        <v>0</v>
      </c>
      <c r="AN97" s="53">
        <f t="shared" si="100"/>
        <v>0</v>
      </c>
      <c r="AO97" s="54" t="str">
        <f t="shared" si="101"/>
        <v/>
      </c>
      <c r="AP97" s="85">
        <f t="shared" si="102"/>
        <v>0</v>
      </c>
      <c r="AQ97" s="63">
        <f t="shared" si="103"/>
        <v>0</v>
      </c>
      <c r="AR97" s="53">
        <f t="shared" si="104"/>
        <v>0</v>
      </c>
      <c r="AS97" s="54" t="str">
        <f t="shared" si="105"/>
        <v/>
      </c>
      <c r="AT97" s="85">
        <f t="shared" si="106"/>
        <v>0</v>
      </c>
      <c r="AU97" s="63">
        <f t="shared" si="107"/>
        <v>0</v>
      </c>
      <c r="AV97" s="53">
        <f t="shared" si="108"/>
        <v>0</v>
      </c>
      <c r="AW97" s="54" t="str">
        <f t="shared" si="109"/>
        <v/>
      </c>
      <c r="AX97" s="85">
        <f t="shared" si="110"/>
        <v>0</v>
      </c>
      <c r="AY97" s="63">
        <f t="shared" si="111"/>
        <v>0</v>
      </c>
      <c r="AZ97" s="53">
        <f t="shared" si="112"/>
        <v>0</v>
      </c>
      <c r="BA97" s="54" t="str">
        <f t="shared" si="113"/>
        <v/>
      </c>
      <c r="BB97" s="85">
        <f t="shared" si="114"/>
        <v>0</v>
      </c>
      <c r="BC97" s="63">
        <f t="shared" si="115"/>
        <v>0</v>
      </c>
      <c r="BD97" s="53">
        <f t="shared" si="116"/>
        <v>0</v>
      </c>
      <c r="BE97" s="54" t="str">
        <f t="shared" si="117"/>
        <v/>
      </c>
      <c r="BF97" s="85">
        <f t="shared" si="118"/>
        <v>0</v>
      </c>
      <c r="BG97" s="63">
        <f t="shared" si="119"/>
        <v>0</v>
      </c>
      <c r="BH97" s="53">
        <f t="shared" si="120"/>
        <v>0</v>
      </c>
      <c r="BI97" s="54" t="str">
        <f t="shared" si="121"/>
        <v/>
      </c>
      <c r="BJ97" s="85">
        <f t="shared" si="122"/>
        <v>0</v>
      </c>
      <c r="BK97" s="63">
        <f t="shared" si="123"/>
        <v>0</v>
      </c>
      <c r="BL97" s="53">
        <f t="shared" si="124"/>
        <v>0</v>
      </c>
      <c r="BM97" s="54" t="str">
        <f t="shared" si="125"/>
        <v/>
      </c>
      <c r="BN97" s="85">
        <f t="shared" si="126"/>
        <v>0</v>
      </c>
      <c r="BO97" s="63">
        <f t="shared" si="127"/>
        <v>0</v>
      </c>
      <c r="BP97" s="53">
        <f t="shared" si="128"/>
        <v>0</v>
      </c>
      <c r="BQ97" s="54" t="str">
        <f t="shared" si="129"/>
        <v/>
      </c>
      <c r="BR97" s="85">
        <f t="shared" si="130"/>
        <v>0</v>
      </c>
      <c r="BS97" s="60">
        <f t="shared" si="132"/>
        <v>0</v>
      </c>
      <c r="BT97" s="59">
        <f t="shared" si="133"/>
        <v>0</v>
      </c>
      <c r="BU97" s="57"/>
      <c r="BV97" s="44"/>
      <c r="BY97" s="253"/>
      <c r="BZ97" s="272"/>
      <c r="CA97" s="272"/>
      <c r="CB97" s="273"/>
      <c r="CC97" s="276"/>
      <c r="CD97" s="44"/>
      <c r="CE97" s="275">
        <f t="shared" si="134"/>
        <v>0</v>
      </c>
      <c r="CF97" s="270">
        <f t="shared" si="136"/>
        <v>0</v>
      </c>
      <c r="CG97" s="270">
        <f t="shared" si="136"/>
        <v>0</v>
      </c>
      <c r="CH97" s="270">
        <f t="shared" si="135"/>
        <v>0</v>
      </c>
      <c r="CI97" s="44"/>
    </row>
    <row r="98" spans="1:87" ht="16.5" hidden="1" customHeight="1">
      <c r="A98" s="23">
        <f t="shared" si="82"/>
        <v>94</v>
      </c>
      <c r="B98" s="143"/>
      <c r="C98" s="169"/>
      <c r="D98" s="170"/>
      <c r="E98" s="156" t="str">
        <f t="shared" si="76"/>
        <v/>
      </c>
      <c r="F98" s="30" t="str">
        <f t="shared" si="77"/>
        <v/>
      </c>
      <c r="G98" s="31" t="str">
        <f t="shared" si="78"/>
        <v/>
      </c>
      <c r="H98" s="147" t="str">
        <f t="shared" si="79"/>
        <v/>
      </c>
      <c r="I98" s="150"/>
      <c r="J98" s="151"/>
      <c r="K98" s="33" t="str">
        <f t="shared" si="80"/>
        <v/>
      </c>
      <c r="L98" s="33">
        <f t="shared" si="131"/>
        <v>0</v>
      </c>
      <c r="M98" s="35" t="str">
        <f t="shared" si="81"/>
        <v/>
      </c>
      <c r="N98" s="108"/>
      <c r="O98" s="178"/>
      <c r="P98" s="179"/>
      <c r="Q98" s="194" t="s">
        <v>160</v>
      </c>
      <c r="R98" s="107" t="s">
        <v>160</v>
      </c>
      <c r="S98" s="43"/>
      <c r="T98" s="122" t="s">
        <v>160</v>
      </c>
      <c r="U98" s="122" t="s">
        <v>160</v>
      </c>
      <c r="V98" s="195" t="s">
        <v>160</v>
      </c>
      <c r="W98" s="63">
        <f t="shared" si="83"/>
        <v>0</v>
      </c>
      <c r="X98" s="53">
        <f t="shared" si="84"/>
        <v>0</v>
      </c>
      <c r="Y98" s="54" t="str">
        <f t="shared" si="85"/>
        <v/>
      </c>
      <c r="Z98" s="85">
        <f t="shared" si="86"/>
        <v>0</v>
      </c>
      <c r="AA98" s="63">
        <f t="shared" si="87"/>
        <v>0</v>
      </c>
      <c r="AB98" s="53">
        <f t="shared" si="88"/>
        <v>0</v>
      </c>
      <c r="AC98" s="54" t="str">
        <f t="shared" si="89"/>
        <v/>
      </c>
      <c r="AD98" s="85">
        <f t="shared" si="90"/>
        <v>0</v>
      </c>
      <c r="AE98" s="63">
        <f t="shared" si="91"/>
        <v>0</v>
      </c>
      <c r="AF98" s="53">
        <f t="shared" si="92"/>
        <v>0</v>
      </c>
      <c r="AG98" s="54" t="str">
        <f t="shared" si="93"/>
        <v/>
      </c>
      <c r="AH98" s="85">
        <f t="shared" si="94"/>
        <v>0</v>
      </c>
      <c r="AI98" s="63">
        <f t="shared" si="95"/>
        <v>0</v>
      </c>
      <c r="AJ98" s="53">
        <f t="shared" si="96"/>
        <v>0</v>
      </c>
      <c r="AK98" s="54" t="str">
        <f t="shared" si="97"/>
        <v/>
      </c>
      <c r="AL98" s="85">
        <f t="shared" si="98"/>
        <v>0</v>
      </c>
      <c r="AM98" s="63">
        <f t="shared" si="99"/>
        <v>0</v>
      </c>
      <c r="AN98" s="53">
        <f t="shared" si="100"/>
        <v>0</v>
      </c>
      <c r="AO98" s="54" t="str">
        <f t="shared" si="101"/>
        <v/>
      </c>
      <c r="AP98" s="85">
        <f t="shared" si="102"/>
        <v>0</v>
      </c>
      <c r="AQ98" s="63">
        <f t="shared" si="103"/>
        <v>0</v>
      </c>
      <c r="AR98" s="53">
        <f t="shared" si="104"/>
        <v>0</v>
      </c>
      <c r="AS98" s="54" t="str">
        <f t="shared" si="105"/>
        <v/>
      </c>
      <c r="AT98" s="85">
        <f t="shared" si="106"/>
        <v>0</v>
      </c>
      <c r="AU98" s="63">
        <f t="shared" si="107"/>
        <v>0</v>
      </c>
      <c r="AV98" s="53">
        <f t="shared" si="108"/>
        <v>0</v>
      </c>
      <c r="AW98" s="54" t="str">
        <f t="shared" si="109"/>
        <v/>
      </c>
      <c r="AX98" s="85">
        <f t="shared" si="110"/>
        <v>0</v>
      </c>
      <c r="AY98" s="63">
        <f t="shared" si="111"/>
        <v>0</v>
      </c>
      <c r="AZ98" s="53">
        <f t="shared" si="112"/>
        <v>0</v>
      </c>
      <c r="BA98" s="54" t="str">
        <f t="shared" si="113"/>
        <v/>
      </c>
      <c r="BB98" s="85">
        <f t="shared" si="114"/>
        <v>0</v>
      </c>
      <c r="BC98" s="63">
        <f t="shared" si="115"/>
        <v>0</v>
      </c>
      <c r="BD98" s="53">
        <f t="shared" si="116"/>
        <v>0</v>
      </c>
      <c r="BE98" s="54" t="str">
        <f t="shared" si="117"/>
        <v/>
      </c>
      <c r="BF98" s="85">
        <f t="shared" si="118"/>
        <v>0</v>
      </c>
      <c r="BG98" s="63">
        <f t="shared" si="119"/>
        <v>0</v>
      </c>
      <c r="BH98" s="53">
        <f t="shared" si="120"/>
        <v>0</v>
      </c>
      <c r="BI98" s="54" t="str">
        <f t="shared" si="121"/>
        <v/>
      </c>
      <c r="BJ98" s="85">
        <f t="shared" si="122"/>
        <v>0</v>
      </c>
      <c r="BK98" s="63">
        <f t="shared" si="123"/>
        <v>0</v>
      </c>
      <c r="BL98" s="53">
        <f t="shared" si="124"/>
        <v>0</v>
      </c>
      <c r="BM98" s="54" t="str">
        <f t="shared" si="125"/>
        <v/>
      </c>
      <c r="BN98" s="85">
        <f t="shared" si="126"/>
        <v>0</v>
      </c>
      <c r="BO98" s="63">
        <f t="shared" si="127"/>
        <v>0</v>
      </c>
      <c r="BP98" s="53">
        <f t="shared" si="128"/>
        <v>0</v>
      </c>
      <c r="BQ98" s="54" t="str">
        <f t="shared" si="129"/>
        <v/>
      </c>
      <c r="BR98" s="85">
        <f t="shared" si="130"/>
        <v>0</v>
      </c>
      <c r="BS98" s="60">
        <f t="shared" si="132"/>
        <v>0</v>
      </c>
      <c r="BT98" s="59">
        <f t="shared" si="133"/>
        <v>0</v>
      </c>
      <c r="BU98" s="57"/>
      <c r="BV98" s="44"/>
      <c r="BY98" s="253"/>
      <c r="BZ98" s="272"/>
      <c r="CA98" s="272"/>
      <c r="CB98" s="273"/>
      <c r="CC98" s="276"/>
      <c r="CD98" s="44"/>
      <c r="CE98" s="275">
        <f t="shared" si="134"/>
        <v>0</v>
      </c>
      <c r="CF98" s="270">
        <f t="shared" si="136"/>
        <v>0</v>
      </c>
      <c r="CG98" s="270">
        <f t="shared" si="136"/>
        <v>0</v>
      </c>
      <c r="CH98" s="270">
        <f t="shared" si="135"/>
        <v>0</v>
      </c>
      <c r="CI98" s="44"/>
    </row>
    <row r="99" spans="1:87" ht="16.5" hidden="1" customHeight="1">
      <c r="A99" s="23">
        <f t="shared" si="82"/>
        <v>95</v>
      </c>
      <c r="B99" s="143"/>
      <c r="C99" s="169"/>
      <c r="D99" s="170"/>
      <c r="E99" s="156" t="str">
        <f t="shared" si="76"/>
        <v/>
      </c>
      <c r="F99" s="30" t="str">
        <f t="shared" si="77"/>
        <v/>
      </c>
      <c r="G99" s="31" t="str">
        <f t="shared" si="78"/>
        <v/>
      </c>
      <c r="H99" s="147" t="str">
        <f t="shared" si="79"/>
        <v/>
      </c>
      <c r="I99" s="150"/>
      <c r="J99" s="151"/>
      <c r="K99" s="33" t="str">
        <f t="shared" si="80"/>
        <v/>
      </c>
      <c r="L99" s="33">
        <f t="shared" si="131"/>
        <v>0</v>
      </c>
      <c r="M99" s="35" t="str">
        <f t="shared" si="81"/>
        <v/>
      </c>
      <c r="N99" s="108"/>
      <c r="O99" s="178"/>
      <c r="P99" s="179"/>
      <c r="Q99" s="194" t="s">
        <v>160</v>
      </c>
      <c r="R99" s="107" t="s">
        <v>160</v>
      </c>
      <c r="S99" s="43"/>
      <c r="T99" s="122" t="s">
        <v>160</v>
      </c>
      <c r="U99" s="122" t="s">
        <v>160</v>
      </c>
      <c r="V99" s="195" t="s">
        <v>160</v>
      </c>
      <c r="W99" s="63">
        <f t="shared" si="83"/>
        <v>0</v>
      </c>
      <c r="X99" s="53">
        <f t="shared" si="84"/>
        <v>0</v>
      </c>
      <c r="Y99" s="54" t="str">
        <f t="shared" si="85"/>
        <v/>
      </c>
      <c r="Z99" s="85">
        <f t="shared" si="86"/>
        <v>0</v>
      </c>
      <c r="AA99" s="63">
        <f t="shared" si="87"/>
        <v>0</v>
      </c>
      <c r="AB99" s="53">
        <f t="shared" si="88"/>
        <v>0</v>
      </c>
      <c r="AC99" s="54" t="str">
        <f t="shared" si="89"/>
        <v/>
      </c>
      <c r="AD99" s="85">
        <f t="shared" si="90"/>
        <v>0</v>
      </c>
      <c r="AE99" s="63">
        <f t="shared" si="91"/>
        <v>0</v>
      </c>
      <c r="AF99" s="53">
        <f t="shared" si="92"/>
        <v>0</v>
      </c>
      <c r="AG99" s="54" t="str">
        <f t="shared" si="93"/>
        <v/>
      </c>
      <c r="AH99" s="85">
        <f t="shared" si="94"/>
        <v>0</v>
      </c>
      <c r="AI99" s="63">
        <f t="shared" si="95"/>
        <v>0</v>
      </c>
      <c r="AJ99" s="53">
        <f t="shared" si="96"/>
        <v>0</v>
      </c>
      <c r="AK99" s="54" t="str">
        <f t="shared" si="97"/>
        <v/>
      </c>
      <c r="AL99" s="85">
        <f t="shared" si="98"/>
        <v>0</v>
      </c>
      <c r="AM99" s="63">
        <f t="shared" si="99"/>
        <v>0</v>
      </c>
      <c r="AN99" s="53">
        <f t="shared" si="100"/>
        <v>0</v>
      </c>
      <c r="AO99" s="54" t="str">
        <f t="shared" si="101"/>
        <v/>
      </c>
      <c r="AP99" s="85">
        <f t="shared" si="102"/>
        <v>0</v>
      </c>
      <c r="AQ99" s="63">
        <f t="shared" si="103"/>
        <v>0</v>
      </c>
      <c r="AR99" s="53">
        <f t="shared" si="104"/>
        <v>0</v>
      </c>
      <c r="AS99" s="54" t="str">
        <f t="shared" si="105"/>
        <v/>
      </c>
      <c r="AT99" s="85">
        <f t="shared" si="106"/>
        <v>0</v>
      </c>
      <c r="AU99" s="63">
        <f t="shared" si="107"/>
        <v>0</v>
      </c>
      <c r="AV99" s="53">
        <f t="shared" si="108"/>
        <v>0</v>
      </c>
      <c r="AW99" s="54" t="str">
        <f t="shared" si="109"/>
        <v/>
      </c>
      <c r="AX99" s="85">
        <f t="shared" si="110"/>
        <v>0</v>
      </c>
      <c r="AY99" s="63">
        <f t="shared" si="111"/>
        <v>0</v>
      </c>
      <c r="AZ99" s="53">
        <f t="shared" si="112"/>
        <v>0</v>
      </c>
      <c r="BA99" s="54" t="str">
        <f t="shared" si="113"/>
        <v/>
      </c>
      <c r="BB99" s="85">
        <f t="shared" si="114"/>
        <v>0</v>
      </c>
      <c r="BC99" s="63">
        <f t="shared" si="115"/>
        <v>0</v>
      </c>
      <c r="BD99" s="53">
        <f t="shared" si="116"/>
        <v>0</v>
      </c>
      <c r="BE99" s="54" t="str">
        <f t="shared" si="117"/>
        <v/>
      </c>
      <c r="BF99" s="85">
        <f t="shared" si="118"/>
        <v>0</v>
      </c>
      <c r="BG99" s="63">
        <f t="shared" si="119"/>
        <v>0</v>
      </c>
      <c r="BH99" s="53">
        <f t="shared" si="120"/>
        <v>0</v>
      </c>
      <c r="BI99" s="54" t="str">
        <f t="shared" si="121"/>
        <v/>
      </c>
      <c r="BJ99" s="85">
        <f t="shared" si="122"/>
        <v>0</v>
      </c>
      <c r="BK99" s="63">
        <f t="shared" si="123"/>
        <v>0</v>
      </c>
      <c r="BL99" s="53">
        <f t="shared" si="124"/>
        <v>0</v>
      </c>
      <c r="BM99" s="54" t="str">
        <f t="shared" si="125"/>
        <v/>
      </c>
      <c r="BN99" s="85">
        <f t="shared" si="126"/>
        <v>0</v>
      </c>
      <c r="BO99" s="63">
        <f t="shared" si="127"/>
        <v>0</v>
      </c>
      <c r="BP99" s="53">
        <f t="shared" si="128"/>
        <v>0</v>
      </c>
      <c r="BQ99" s="54" t="str">
        <f t="shared" si="129"/>
        <v/>
      </c>
      <c r="BR99" s="85">
        <f t="shared" si="130"/>
        <v>0</v>
      </c>
      <c r="BS99" s="60">
        <f t="shared" si="132"/>
        <v>0</v>
      </c>
      <c r="BT99" s="59">
        <f t="shared" si="133"/>
        <v>0</v>
      </c>
      <c r="BU99" s="57"/>
      <c r="BV99" s="44"/>
      <c r="BY99" s="253"/>
      <c r="BZ99" s="272"/>
      <c r="CA99" s="272"/>
      <c r="CB99" s="273"/>
      <c r="CC99" s="276"/>
      <c r="CD99" s="44"/>
      <c r="CE99" s="275">
        <f t="shared" si="134"/>
        <v>0</v>
      </c>
      <c r="CF99" s="270">
        <f t="shared" si="136"/>
        <v>0</v>
      </c>
      <c r="CG99" s="270">
        <f t="shared" si="136"/>
        <v>0</v>
      </c>
      <c r="CH99" s="270">
        <f t="shared" si="135"/>
        <v>0</v>
      </c>
      <c r="CI99" s="44"/>
    </row>
    <row r="100" spans="1:87" ht="16.5" hidden="1" customHeight="1">
      <c r="A100" s="23">
        <f t="shared" si="82"/>
        <v>96</v>
      </c>
      <c r="B100" s="143"/>
      <c r="C100" s="169"/>
      <c r="D100" s="170"/>
      <c r="E100" s="156" t="str">
        <f t="shared" si="76"/>
        <v/>
      </c>
      <c r="F100" s="30" t="str">
        <f t="shared" si="77"/>
        <v/>
      </c>
      <c r="G100" s="31" t="str">
        <f t="shared" si="78"/>
        <v/>
      </c>
      <c r="H100" s="147" t="str">
        <f t="shared" si="79"/>
        <v/>
      </c>
      <c r="I100" s="150"/>
      <c r="J100" s="151"/>
      <c r="K100" s="33" t="str">
        <f t="shared" si="80"/>
        <v/>
      </c>
      <c r="L100" s="33">
        <f t="shared" si="131"/>
        <v>0</v>
      </c>
      <c r="M100" s="35" t="str">
        <f t="shared" si="81"/>
        <v/>
      </c>
      <c r="N100" s="108"/>
      <c r="O100" s="178"/>
      <c r="P100" s="179"/>
      <c r="Q100" s="194" t="s">
        <v>160</v>
      </c>
      <c r="R100" s="107" t="s">
        <v>160</v>
      </c>
      <c r="S100" s="43"/>
      <c r="T100" s="122" t="s">
        <v>160</v>
      </c>
      <c r="U100" s="122" t="s">
        <v>160</v>
      </c>
      <c r="V100" s="195" t="s">
        <v>160</v>
      </c>
      <c r="W100" s="63">
        <f t="shared" si="83"/>
        <v>0</v>
      </c>
      <c r="X100" s="53">
        <f t="shared" si="84"/>
        <v>0</v>
      </c>
      <c r="Y100" s="54" t="str">
        <f t="shared" si="85"/>
        <v/>
      </c>
      <c r="Z100" s="85">
        <f t="shared" si="86"/>
        <v>0</v>
      </c>
      <c r="AA100" s="63">
        <f t="shared" si="87"/>
        <v>0</v>
      </c>
      <c r="AB100" s="53">
        <f t="shared" si="88"/>
        <v>0</v>
      </c>
      <c r="AC100" s="54" t="str">
        <f t="shared" si="89"/>
        <v/>
      </c>
      <c r="AD100" s="85">
        <f t="shared" si="90"/>
        <v>0</v>
      </c>
      <c r="AE100" s="63">
        <f t="shared" si="91"/>
        <v>0</v>
      </c>
      <c r="AF100" s="53">
        <f t="shared" si="92"/>
        <v>0</v>
      </c>
      <c r="AG100" s="54" t="str">
        <f t="shared" si="93"/>
        <v/>
      </c>
      <c r="AH100" s="85">
        <f t="shared" si="94"/>
        <v>0</v>
      </c>
      <c r="AI100" s="63">
        <f t="shared" si="95"/>
        <v>0</v>
      </c>
      <c r="AJ100" s="53">
        <f t="shared" si="96"/>
        <v>0</v>
      </c>
      <c r="AK100" s="54" t="str">
        <f t="shared" si="97"/>
        <v/>
      </c>
      <c r="AL100" s="85">
        <f t="shared" si="98"/>
        <v>0</v>
      </c>
      <c r="AM100" s="63">
        <f t="shared" si="99"/>
        <v>0</v>
      </c>
      <c r="AN100" s="53">
        <f t="shared" si="100"/>
        <v>0</v>
      </c>
      <c r="AO100" s="54" t="str">
        <f t="shared" si="101"/>
        <v/>
      </c>
      <c r="AP100" s="85">
        <f t="shared" si="102"/>
        <v>0</v>
      </c>
      <c r="AQ100" s="63">
        <f t="shared" si="103"/>
        <v>0</v>
      </c>
      <c r="AR100" s="53">
        <f t="shared" si="104"/>
        <v>0</v>
      </c>
      <c r="AS100" s="54" t="str">
        <f t="shared" si="105"/>
        <v/>
      </c>
      <c r="AT100" s="85">
        <f t="shared" si="106"/>
        <v>0</v>
      </c>
      <c r="AU100" s="63">
        <f t="shared" si="107"/>
        <v>0</v>
      </c>
      <c r="AV100" s="53">
        <f t="shared" si="108"/>
        <v>0</v>
      </c>
      <c r="AW100" s="54" t="str">
        <f t="shared" si="109"/>
        <v/>
      </c>
      <c r="AX100" s="85">
        <f t="shared" si="110"/>
        <v>0</v>
      </c>
      <c r="AY100" s="63">
        <f t="shared" si="111"/>
        <v>0</v>
      </c>
      <c r="AZ100" s="53">
        <f t="shared" si="112"/>
        <v>0</v>
      </c>
      <c r="BA100" s="54" t="str">
        <f t="shared" si="113"/>
        <v/>
      </c>
      <c r="BB100" s="85">
        <f t="shared" si="114"/>
        <v>0</v>
      </c>
      <c r="BC100" s="63">
        <f t="shared" si="115"/>
        <v>0</v>
      </c>
      <c r="BD100" s="53">
        <f t="shared" si="116"/>
        <v>0</v>
      </c>
      <c r="BE100" s="54" t="str">
        <f t="shared" si="117"/>
        <v/>
      </c>
      <c r="BF100" s="85">
        <f t="shared" si="118"/>
        <v>0</v>
      </c>
      <c r="BG100" s="63">
        <f t="shared" si="119"/>
        <v>0</v>
      </c>
      <c r="BH100" s="53">
        <f t="shared" si="120"/>
        <v>0</v>
      </c>
      <c r="BI100" s="54" t="str">
        <f t="shared" si="121"/>
        <v/>
      </c>
      <c r="BJ100" s="85">
        <f t="shared" si="122"/>
        <v>0</v>
      </c>
      <c r="BK100" s="63">
        <f t="shared" si="123"/>
        <v>0</v>
      </c>
      <c r="BL100" s="53">
        <f t="shared" si="124"/>
        <v>0</v>
      </c>
      <c r="BM100" s="54" t="str">
        <f t="shared" si="125"/>
        <v/>
      </c>
      <c r="BN100" s="85">
        <f t="shared" si="126"/>
        <v>0</v>
      </c>
      <c r="BO100" s="63">
        <f t="shared" si="127"/>
        <v>0</v>
      </c>
      <c r="BP100" s="53">
        <f t="shared" si="128"/>
        <v>0</v>
      </c>
      <c r="BQ100" s="54" t="str">
        <f t="shared" si="129"/>
        <v/>
      </c>
      <c r="BR100" s="85">
        <f t="shared" si="130"/>
        <v>0</v>
      </c>
      <c r="BS100" s="60">
        <f t="shared" si="132"/>
        <v>0</v>
      </c>
      <c r="BT100" s="59">
        <f t="shared" si="133"/>
        <v>0</v>
      </c>
      <c r="BU100" s="57"/>
      <c r="BV100" s="44"/>
      <c r="BY100" s="253"/>
      <c r="BZ100" s="272"/>
      <c r="CA100" s="272"/>
      <c r="CB100" s="273"/>
      <c r="CC100" s="276"/>
      <c r="CD100" s="44"/>
      <c r="CE100" s="275">
        <f t="shared" si="134"/>
        <v>0</v>
      </c>
      <c r="CF100" s="270">
        <f t="shared" si="136"/>
        <v>0</v>
      </c>
      <c r="CG100" s="270">
        <f t="shared" si="136"/>
        <v>0</v>
      </c>
      <c r="CH100" s="270">
        <f t="shared" si="135"/>
        <v>0</v>
      </c>
      <c r="CI100" s="44"/>
    </row>
    <row r="101" spans="1:87" ht="16.5" hidden="1" customHeight="1">
      <c r="A101" s="23">
        <f t="shared" si="82"/>
        <v>97</v>
      </c>
      <c r="B101" s="143"/>
      <c r="C101" s="169"/>
      <c r="D101" s="170"/>
      <c r="E101" s="156" t="str">
        <f t="shared" si="76"/>
        <v/>
      </c>
      <c r="F101" s="30" t="str">
        <f t="shared" si="77"/>
        <v/>
      </c>
      <c r="G101" s="31" t="str">
        <f t="shared" si="78"/>
        <v/>
      </c>
      <c r="H101" s="147" t="str">
        <f t="shared" si="79"/>
        <v/>
      </c>
      <c r="I101" s="150"/>
      <c r="J101" s="151"/>
      <c r="K101" s="33" t="str">
        <f t="shared" si="80"/>
        <v/>
      </c>
      <c r="L101" s="33">
        <f t="shared" si="131"/>
        <v>0</v>
      </c>
      <c r="M101" s="35" t="str">
        <f t="shared" si="81"/>
        <v/>
      </c>
      <c r="N101" s="108"/>
      <c r="O101" s="178"/>
      <c r="P101" s="179"/>
      <c r="Q101" s="194" t="s">
        <v>160</v>
      </c>
      <c r="R101" s="107" t="s">
        <v>160</v>
      </c>
      <c r="S101" s="43"/>
      <c r="T101" s="122" t="s">
        <v>160</v>
      </c>
      <c r="U101" s="122" t="s">
        <v>160</v>
      </c>
      <c r="V101" s="195" t="s">
        <v>160</v>
      </c>
      <c r="W101" s="63">
        <f t="shared" si="83"/>
        <v>0</v>
      </c>
      <c r="X101" s="53">
        <f t="shared" si="84"/>
        <v>0</v>
      </c>
      <c r="Y101" s="54" t="str">
        <f t="shared" si="85"/>
        <v/>
      </c>
      <c r="Z101" s="85">
        <f t="shared" si="86"/>
        <v>0</v>
      </c>
      <c r="AA101" s="63">
        <f t="shared" si="87"/>
        <v>0</v>
      </c>
      <c r="AB101" s="53">
        <f t="shared" si="88"/>
        <v>0</v>
      </c>
      <c r="AC101" s="54" t="str">
        <f t="shared" si="89"/>
        <v/>
      </c>
      <c r="AD101" s="85">
        <f t="shared" si="90"/>
        <v>0</v>
      </c>
      <c r="AE101" s="63">
        <f t="shared" si="91"/>
        <v>0</v>
      </c>
      <c r="AF101" s="53">
        <f t="shared" si="92"/>
        <v>0</v>
      </c>
      <c r="AG101" s="54" t="str">
        <f t="shared" si="93"/>
        <v/>
      </c>
      <c r="AH101" s="85">
        <f t="shared" si="94"/>
        <v>0</v>
      </c>
      <c r="AI101" s="63">
        <f t="shared" si="95"/>
        <v>0</v>
      </c>
      <c r="AJ101" s="53">
        <f t="shared" si="96"/>
        <v>0</v>
      </c>
      <c r="AK101" s="54" t="str">
        <f t="shared" si="97"/>
        <v/>
      </c>
      <c r="AL101" s="85">
        <f t="shared" si="98"/>
        <v>0</v>
      </c>
      <c r="AM101" s="63">
        <f t="shared" si="99"/>
        <v>0</v>
      </c>
      <c r="AN101" s="53">
        <f t="shared" si="100"/>
        <v>0</v>
      </c>
      <c r="AO101" s="54" t="str">
        <f t="shared" si="101"/>
        <v/>
      </c>
      <c r="AP101" s="85">
        <f t="shared" si="102"/>
        <v>0</v>
      </c>
      <c r="AQ101" s="63">
        <f t="shared" si="103"/>
        <v>0</v>
      </c>
      <c r="AR101" s="53">
        <f t="shared" si="104"/>
        <v>0</v>
      </c>
      <c r="AS101" s="54" t="str">
        <f t="shared" si="105"/>
        <v/>
      </c>
      <c r="AT101" s="85">
        <f t="shared" si="106"/>
        <v>0</v>
      </c>
      <c r="AU101" s="63">
        <f t="shared" si="107"/>
        <v>0</v>
      </c>
      <c r="AV101" s="53">
        <f t="shared" si="108"/>
        <v>0</v>
      </c>
      <c r="AW101" s="54" t="str">
        <f t="shared" si="109"/>
        <v/>
      </c>
      <c r="AX101" s="85">
        <f t="shared" si="110"/>
        <v>0</v>
      </c>
      <c r="AY101" s="63">
        <f t="shared" si="111"/>
        <v>0</v>
      </c>
      <c r="AZ101" s="53">
        <f t="shared" si="112"/>
        <v>0</v>
      </c>
      <c r="BA101" s="54" t="str">
        <f t="shared" si="113"/>
        <v/>
      </c>
      <c r="BB101" s="85">
        <f t="shared" si="114"/>
        <v>0</v>
      </c>
      <c r="BC101" s="63">
        <f t="shared" si="115"/>
        <v>0</v>
      </c>
      <c r="BD101" s="53">
        <f t="shared" si="116"/>
        <v>0</v>
      </c>
      <c r="BE101" s="54" t="str">
        <f t="shared" si="117"/>
        <v/>
      </c>
      <c r="BF101" s="85">
        <f t="shared" si="118"/>
        <v>0</v>
      </c>
      <c r="BG101" s="63">
        <f t="shared" si="119"/>
        <v>0</v>
      </c>
      <c r="BH101" s="53">
        <f t="shared" si="120"/>
        <v>0</v>
      </c>
      <c r="BI101" s="54" t="str">
        <f t="shared" si="121"/>
        <v/>
      </c>
      <c r="BJ101" s="85">
        <f t="shared" si="122"/>
        <v>0</v>
      </c>
      <c r="BK101" s="63">
        <f t="shared" si="123"/>
        <v>0</v>
      </c>
      <c r="BL101" s="53">
        <f t="shared" si="124"/>
        <v>0</v>
      </c>
      <c r="BM101" s="54" t="str">
        <f t="shared" si="125"/>
        <v/>
      </c>
      <c r="BN101" s="85">
        <f t="shared" si="126"/>
        <v>0</v>
      </c>
      <c r="BO101" s="63">
        <f t="shared" si="127"/>
        <v>0</v>
      </c>
      <c r="BP101" s="53">
        <f t="shared" si="128"/>
        <v>0</v>
      </c>
      <c r="BQ101" s="54" t="str">
        <f t="shared" si="129"/>
        <v/>
      </c>
      <c r="BR101" s="85">
        <f t="shared" si="130"/>
        <v>0</v>
      </c>
      <c r="BS101" s="60">
        <f t="shared" si="132"/>
        <v>0</v>
      </c>
      <c r="BT101" s="59">
        <f t="shared" si="133"/>
        <v>0</v>
      </c>
      <c r="BU101" s="57"/>
      <c r="BV101" s="44"/>
      <c r="BY101" s="253"/>
      <c r="BZ101" s="272"/>
      <c r="CA101" s="272"/>
      <c r="CB101" s="273"/>
      <c r="CC101" s="276"/>
      <c r="CD101" s="44"/>
      <c r="CE101" s="275">
        <f t="shared" si="134"/>
        <v>0</v>
      </c>
      <c r="CF101" s="270">
        <f t="shared" si="136"/>
        <v>0</v>
      </c>
      <c r="CG101" s="270">
        <f t="shared" si="136"/>
        <v>0</v>
      </c>
      <c r="CH101" s="270">
        <f t="shared" si="135"/>
        <v>0</v>
      </c>
      <c r="CI101" s="44"/>
    </row>
    <row r="102" spans="1:87" ht="16.5" hidden="1" customHeight="1">
      <c r="A102" s="23">
        <f t="shared" si="82"/>
        <v>98</v>
      </c>
      <c r="B102" s="143"/>
      <c r="C102" s="171"/>
      <c r="D102" s="170"/>
      <c r="E102" s="156" t="str">
        <f t="shared" si="76"/>
        <v/>
      </c>
      <c r="F102" s="30" t="str">
        <f t="shared" si="77"/>
        <v/>
      </c>
      <c r="G102" s="31" t="str">
        <f t="shared" si="78"/>
        <v/>
      </c>
      <c r="H102" s="147" t="str">
        <f t="shared" si="79"/>
        <v/>
      </c>
      <c r="I102" s="152"/>
      <c r="J102" s="153"/>
      <c r="K102" s="33" t="str">
        <f t="shared" si="80"/>
        <v/>
      </c>
      <c r="L102" s="33">
        <f t="shared" si="131"/>
        <v>0</v>
      </c>
      <c r="M102" s="35" t="str">
        <f t="shared" si="81"/>
        <v/>
      </c>
      <c r="N102" s="108"/>
      <c r="O102" s="178"/>
      <c r="P102" s="179"/>
      <c r="Q102" s="194" t="s">
        <v>160</v>
      </c>
      <c r="R102" s="107" t="s">
        <v>160</v>
      </c>
      <c r="S102" s="43"/>
      <c r="T102" s="122" t="s">
        <v>160</v>
      </c>
      <c r="U102" s="122" t="s">
        <v>160</v>
      </c>
      <c r="V102" s="195" t="s">
        <v>160</v>
      </c>
      <c r="W102" s="63">
        <f t="shared" si="83"/>
        <v>0</v>
      </c>
      <c r="X102" s="53">
        <f t="shared" si="84"/>
        <v>0</v>
      </c>
      <c r="Y102" s="54" t="str">
        <f t="shared" si="85"/>
        <v/>
      </c>
      <c r="Z102" s="85">
        <f t="shared" si="86"/>
        <v>0</v>
      </c>
      <c r="AA102" s="63">
        <f t="shared" si="87"/>
        <v>0</v>
      </c>
      <c r="AB102" s="53">
        <f t="shared" si="88"/>
        <v>0</v>
      </c>
      <c r="AC102" s="54" t="str">
        <f t="shared" si="89"/>
        <v/>
      </c>
      <c r="AD102" s="85">
        <f t="shared" si="90"/>
        <v>0</v>
      </c>
      <c r="AE102" s="63">
        <f t="shared" si="91"/>
        <v>0</v>
      </c>
      <c r="AF102" s="53">
        <f t="shared" si="92"/>
        <v>0</v>
      </c>
      <c r="AG102" s="54" t="str">
        <f t="shared" si="93"/>
        <v/>
      </c>
      <c r="AH102" s="85">
        <f t="shared" si="94"/>
        <v>0</v>
      </c>
      <c r="AI102" s="63">
        <f t="shared" si="95"/>
        <v>0</v>
      </c>
      <c r="AJ102" s="53">
        <f t="shared" si="96"/>
        <v>0</v>
      </c>
      <c r="AK102" s="54" t="str">
        <f t="shared" si="97"/>
        <v/>
      </c>
      <c r="AL102" s="85">
        <f t="shared" si="98"/>
        <v>0</v>
      </c>
      <c r="AM102" s="63">
        <f t="shared" si="99"/>
        <v>0</v>
      </c>
      <c r="AN102" s="53">
        <f t="shared" si="100"/>
        <v>0</v>
      </c>
      <c r="AO102" s="54" t="str">
        <f t="shared" si="101"/>
        <v/>
      </c>
      <c r="AP102" s="85">
        <f t="shared" si="102"/>
        <v>0</v>
      </c>
      <c r="AQ102" s="63">
        <f t="shared" si="103"/>
        <v>0</v>
      </c>
      <c r="AR102" s="53">
        <f t="shared" si="104"/>
        <v>0</v>
      </c>
      <c r="AS102" s="54" t="str">
        <f t="shared" si="105"/>
        <v/>
      </c>
      <c r="AT102" s="85">
        <f t="shared" si="106"/>
        <v>0</v>
      </c>
      <c r="AU102" s="63">
        <f t="shared" si="107"/>
        <v>0</v>
      </c>
      <c r="AV102" s="53">
        <f t="shared" si="108"/>
        <v>0</v>
      </c>
      <c r="AW102" s="54" t="str">
        <f t="shared" si="109"/>
        <v/>
      </c>
      <c r="AX102" s="85">
        <f t="shared" si="110"/>
        <v>0</v>
      </c>
      <c r="AY102" s="63">
        <f t="shared" si="111"/>
        <v>0</v>
      </c>
      <c r="AZ102" s="53">
        <f t="shared" si="112"/>
        <v>0</v>
      </c>
      <c r="BA102" s="54" t="str">
        <f t="shared" si="113"/>
        <v/>
      </c>
      <c r="BB102" s="85">
        <f t="shared" si="114"/>
        <v>0</v>
      </c>
      <c r="BC102" s="63">
        <f t="shared" si="115"/>
        <v>0</v>
      </c>
      <c r="BD102" s="53">
        <f t="shared" si="116"/>
        <v>0</v>
      </c>
      <c r="BE102" s="54" t="str">
        <f t="shared" si="117"/>
        <v/>
      </c>
      <c r="BF102" s="85">
        <f t="shared" si="118"/>
        <v>0</v>
      </c>
      <c r="BG102" s="63">
        <f t="shared" si="119"/>
        <v>0</v>
      </c>
      <c r="BH102" s="53">
        <f t="shared" si="120"/>
        <v>0</v>
      </c>
      <c r="BI102" s="54" t="str">
        <f t="shared" si="121"/>
        <v/>
      </c>
      <c r="BJ102" s="85">
        <f t="shared" si="122"/>
        <v>0</v>
      </c>
      <c r="BK102" s="63">
        <f t="shared" si="123"/>
        <v>0</v>
      </c>
      <c r="BL102" s="53">
        <f t="shared" si="124"/>
        <v>0</v>
      </c>
      <c r="BM102" s="54" t="str">
        <f t="shared" si="125"/>
        <v/>
      </c>
      <c r="BN102" s="85">
        <f t="shared" si="126"/>
        <v>0</v>
      </c>
      <c r="BO102" s="63">
        <f t="shared" si="127"/>
        <v>0</v>
      </c>
      <c r="BP102" s="53">
        <f t="shared" si="128"/>
        <v>0</v>
      </c>
      <c r="BQ102" s="54" t="str">
        <f t="shared" si="129"/>
        <v/>
      </c>
      <c r="BR102" s="85">
        <f t="shared" si="130"/>
        <v>0</v>
      </c>
      <c r="BS102" s="60">
        <f t="shared" si="132"/>
        <v>0</v>
      </c>
      <c r="BT102" s="59">
        <f t="shared" si="133"/>
        <v>0</v>
      </c>
      <c r="BU102" s="57"/>
      <c r="BV102" s="44"/>
      <c r="BY102" s="253"/>
      <c r="BZ102" s="272"/>
      <c r="CA102" s="272"/>
      <c r="CB102" s="273"/>
      <c r="CC102" s="276"/>
      <c r="CD102" s="44"/>
      <c r="CE102" s="275">
        <f t="shared" si="134"/>
        <v>0</v>
      </c>
      <c r="CF102" s="270">
        <f t="shared" si="136"/>
        <v>0</v>
      </c>
      <c r="CG102" s="270">
        <f t="shared" si="136"/>
        <v>0</v>
      </c>
      <c r="CH102" s="270">
        <f t="shared" si="135"/>
        <v>0</v>
      </c>
      <c r="CI102" s="44"/>
    </row>
    <row r="103" spans="1:87" ht="16.5" hidden="1" customHeight="1">
      <c r="A103" s="23">
        <f t="shared" si="82"/>
        <v>99</v>
      </c>
      <c r="B103" s="143"/>
      <c r="C103" s="169"/>
      <c r="D103" s="170"/>
      <c r="E103" s="156" t="str">
        <f t="shared" si="76"/>
        <v/>
      </c>
      <c r="F103" s="30" t="str">
        <f t="shared" si="77"/>
        <v/>
      </c>
      <c r="G103" s="31" t="str">
        <f t="shared" si="78"/>
        <v/>
      </c>
      <c r="H103" s="147" t="str">
        <f t="shared" si="79"/>
        <v/>
      </c>
      <c r="I103" s="150"/>
      <c r="J103" s="151"/>
      <c r="K103" s="33" t="str">
        <f t="shared" si="80"/>
        <v/>
      </c>
      <c r="L103" s="33">
        <f t="shared" si="131"/>
        <v>0</v>
      </c>
      <c r="M103" s="35" t="str">
        <f t="shared" si="81"/>
        <v/>
      </c>
      <c r="N103" s="108"/>
      <c r="O103" s="178"/>
      <c r="P103" s="179"/>
      <c r="Q103" s="194" t="s">
        <v>160</v>
      </c>
      <c r="R103" s="107" t="s">
        <v>160</v>
      </c>
      <c r="S103" s="43"/>
      <c r="T103" s="122" t="s">
        <v>160</v>
      </c>
      <c r="U103" s="122" t="s">
        <v>160</v>
      </c>
      <c r="V103" s="195" t="s">
        <v>160</v>
      </c>
      <c r="W103" s="63">
        <f t="shared" si="83"/>
        <v>0</v>
      </c>
      <c r="X103" s="53">
        <f t="shared" si="84"/>
        <v>0</v>
      </c>
      <c r="Y103" s="54" t="str">
        <f t="shared" si="85"/>
        <v/>
      </c>
      <c r="Z103" s="85">
        <f t="shared" si="86"/>
        <v>0</v>
      </c>
      <c r="AA103" s="63">
        <f t="shared" si="87"/>
        <v>0</v>
      </c>
      <c r="AB103" s="53">
        <f t="shared" si="88"/>
        <v>0</v>
      </c>
      <c r="AC103" s="54" t="str">
        <f t="shared" si="89"/>
        <v/>
      </c>
      <c r="AD103" s="85">
        <f t="shared" si="90"/>
        <v>0</v>
      </c>
      <c r="AE103" s="63">
        <f t="shared" si="91"/>
        <v>0</v>
      </c>
      <c r="AF103" s="53">
        <f t="shared" si="92"/>
        <v>0</v>
      </c>
      <c r="AG103" s="54" t="str">
        <f t="shared" si="93"/>
        <v/>
      </c>
      <c r="AH103" s="85">
        <f t="shared" si="94"/>
        <v>0</v>
      </c>
      <c r="AI103" s="63">
        <f t="shared" si="95"/>
        <v>0</v>
      </c>
      <c r="AJ103" s="53">
        <f t="shared" si="96"/>
        <v>0</v>
      </c>
      <c r="AK103" s="54" t="str">
        <f t="shared" si="97"/>
        <v/>
      </c>
      <c r="AL103" s="85">
        <f t="shared" si="98"/>
        <v>0</v>
      </c>
      <c r="AM103" s="63">
        <f t="shared" si="99"/>
        <v>0</v>
      </c>
      <c r="AN103" s="53">
        <f t="shared" si="100"/>
        <v>0</v>
      </c>
      <c r="AO103" s="54" t="str">
        <f t="shared" si="101"/>
        <v/>
      </c>
      <c r="AP103" s="85">
        <f t="shared" si="102"/>
        <v>0</v>
      </c>
      <c r="AQ103" s="63">
        <f t="shared" si="103"/>
        <v>0</v>
      </c>
      <c r="AR103" s="53">
        <f t="shared" si="104"/>
        <v>0</v>
      </c>
      <c r="AS103" s="54" t="str">
        <f t="shared" si="105"/>
        <v/>
      </c>
      <c r="AT103" s="85">
        <f t="shared" si="106"/>
        <v>0</v>
      </c>
      <c r="AU103" s="63">
        <f t="shared" si="107"/>
        <v>0</v>
      </c>
      <c r="AV103" s="53">
        <f t="shared" si="108"/>
        <v>0</v>
      </c>
      <c r="AW103" s="54" t="str">
        <f t="shared" si="109"/>
        <v/>
      </c>
      <c r="AX103" s="85">
        <f t="shared" si="110"/>
        <v>0</v>
      </c>
      <c r="AY103" s="63">
        <f t="shared" si="111"/>
        <v>0</v>
      </c>
      <c r="AZ103" s="53">
        <f t="shared" si="112"/>
        <v>0</v>
      </c>
      <c r="BA103" s="54" t="str">
        <f t="shared" si="113"/>
        <v/>
      </c>
      <c r="BB103" s="85">
        <f t="shared" si="114"/>
        <v>0</v>
      </c>
      <c r="BC103" s="63">
        <f t="shared" si="115"/>
        <v>0</v>
      </c>
      <c r="BD103" s="53">
        <f t="shared" si="116"/>
        <v>0</v>
      </c>
      <c r="BE103" s="54" t="str">
        <f t="shared" si="117"/>
        <v/>
      </c>
      <c r="BF103" s="85">
        <f t="shared" si="118"/>
        <v>0</v>
      </c>
      <c r="BG103" s="63">
        <f t="shared" si="119"/>
        <v>0</v>
      </c>
      <c r="BH103" s="53">
        <f t="shared" si="120"/>
        <v>0</v>
      </c>
      <c r="BI103" s="54" t="str">
        <f t="shared" si="121"/>
        <v/>
      </c>
      <c r="BJ103" s="85">
        <f t="shared" si="122"/>
        <v>0</v>
      </c>
      <c r="BK103" s="63">
        <f t="shared" si="123"/>
        <v>0</v>
      </c>
      <c r="BL103" s="53">
        <f t="shared" si="124"/>
        <v>0</v>
      </c>
      <c r="BM103" s="54" t="str">
        <f t="shared" si="125"/>
        <v/>
      </c>
      <c r="BN103" s="85">
        <f t="shared" si="126"/>
        <v>0</v>
      </c>
      <c r="BO103" s="63">
        <f t="shared" si="127"/>
        <v>0</v>
      </c>
      <c r="BP103" s="53">
        <f t="shared" si="128"/>
        <v>0</v>
      </c>
      <c r="BQ103" s="54" t="str">
        <f t="shared" si="129"/>
        <v/>
      </c>
      <c r="BR103" s="85">
        <f t="shared" si="130"/>
        <v>0</v>
      </c>
      <c r="BS103" s="60">
        <f t="shared" si="132"/>
        <v>0</v>
      </c>
      <c r="BT103" s="59">
        <f t="shared" si="133"/>
        <v>0</v>
      </c>
      <c r="BU103" s="57"/>
      <c r="BV103" s="44"/>
      <c r="BY103" s="253"/>
      <c r="BZ103" s="272"/>
      <c r="CA103" s="272"/>
      <c r="CB103" s="273"/>
      <c r="CC103" s="276"/>
      <c r="CD103" s="44"/>
      <c r="CE103" s="275">
        <f t="shared" si="134"/>
        <v>0</v>
      </c>
      <c r="CF103" s="270">
        <f t="shared" si="136"/>
        <v>0</v>
      </c>
      <c r="CG103" s="270">
        <f t="shared" si="136"/>
        <v>0</v>
      </c>
      <c r="CH103" s="270">
        <f t="shared" si="135"/>
        <v>0</v>
      </c>
      <c r="CI103" s="44"/>
    </row>
    <row r="104" spans="1:87" ht="16.5" hidden="1" customHeight="1" thickBot="1">
      <c r="A104" s="23">
        <f t="shared" si="82"/>
        <v>100</v>
      </c>
      <c r="B104" s="143"/>
      <c r="C104" s="172"/>
      <c r="D104" s="173"/>
      <c r="E104" s="156" t="str">
        <f t="shared" si="76"/>
        <v/>
      </c>
      <c r="F104" s="30" t="str">
        <f t="shared" si="77"/>
        <v/>
      </c>
      <c r="G104" s="31" t="str">
        <f t="shared" si="78"/>
        <v/>
      </c>
      <c r="H104" s="147" t="str">
        <f t="shared" si="79"/>
        <v/>
      </c>
      <c r="I104" s="154"/>
      <c r="J104" s="155"/>
      <c r="K104" s="33" t="str">
        <f t="shared" si="80"/>
        <v/>
      </c>
      <c r="L104" s="33">
        <f t="shared" si="131"/>
        <v>0</v>
      </c>
      <c r="M104" s="35" t="str">
        <f t="shared" si="81"/>
        <v/>
      </c>
      <c r="N104" s="108"/>
      <c r="O104" s="182"/>
      <c r="P104" s="183"/>
      <c r="Q104" s="196" t="s">
        <v>160</v>
      </c>
      <c r="R104" s="197" t="s">
        <v>160</v>
      </c>
      <c r="S104" s="198"/>
      <c r="T104" s="199" t="s">
        <v>160</v>
      </c>
      <c r="U104" s="199" t="s">
        <v>160</v>
      </c>
      <c r="V104" s="200" t="s">
        <v>160</v>
      </c>
      <c r="W104" s="63">
        <f t="shared" si="83"/>
        <v>0</v>
      </c>
      <c r="X104" s="53">
        <f t="shared" si="84"/>
        <v>0</v>
      </c>
      <c r="Y104" s="54" t="str">
        <f t="shared" si="85"/>
        <v/>
      </c>
      <c r="Z104" s="85">
        <f t="shared" si="86"/>
        <v>0</v>
      </c>
      <c r="AA104" s="63">
        <f t="shared" si="87"/>
        <v>0</v>
      </c>
      <c r="AB104" s="53">
        <f t="shared" si="88"/>
        <v>0</v>
      </c>
      <c r="AC104" s="54" t="str">
        <f t="shared" si="89"/>
        <v/>
      </c>
      <c r="AD104" s="85">
        <f t="shared" si="90"/>
        <v>0</v>
      </c>
      <c r="AE104" s="63">
        <f t="shared" si="91"/>
        <v>0</v>
      </c>
      <c r="AF104" s="53">
        <f t="shared" si="92"/>
        <v>0</v>
      </c>
      <c r="AG104" s="54" t="str">
        <f t="shared" si="93"/>
        <v/>
      </c>
      <c r="AH104" s="85">
        <f t="shared" si="94"/>
        <v>0</v>
      </c>
      <c r="AI104" s="63">
        <f t="shared" si="95"/>
        <v>0</v>
      </c>
      <c r="AJ104" s="53">
        <f t="shared" si="96"/>
        <v>0</v>
      </c>
      <c r="AK104" s="54" t="str">
        <f t="shared" si="97"/>
        <v/>
      </c>
      <c r="AL104" s="85">
        <f t="shared" si="98"/>
        <v>0</v>
      </c>
      <c r="AM104" s="63">
        <f t="shared" si="99"/>
        <v>0</v>
      </c>
      <c r="AN104" s="53">
        <f t="shared" si="100"/>
        <v>0</v>
      </c>
      <c r="AO104" s="54" t="str">
        <f t="shared" si="101"/>
        <v/>
      </c>
      <c r="AP104" s="85">
        <f t="shared" si="102"/>
        <v>0</v>
      </c>
      <c r="AQ104" s="63">
        <f t="shared" si="103"/>
        <v>0</v>
      </c>
      <c r="AR104" s="53">
        <f t="shared" si="104"/>
        <v>0</v>
      </c>
      <c r="AS104" s="54" t="str">
        <f t="shared" si="105"/>
        <v/>
      </c>
      <c r="AT104" s="85">
        <f t="shared" si="106"/>
        <v>0</v>
      </c>
      <c r="AU104" s="63">
        <f t="shared" si="107"/>
        <v>0</v>
      </c>
      <c r="AV104" s="53">
        <f t="shared" si="108"/>
        <v>0</v>
      </c>
      <c r="AW104" s="54" t="str">
        <f t="shared" si="109"/>
        <v/>
      </c>
      <c r="AX104" s="85">
        <f t="shared" si="110"/>
        <v>0</v>
      </c>
      <c r="AY104" s="63">
        <f t="shared" si="111"/>
        <v>0</v>
      </c>
      <c r="AZ104" s="53">
        <f t="shared" si="112"/>
        <v>0</v>
      </c>
      <c r="BA104" s="54" t="str">
        <f t="shared" si="113"/>
        <v/>
      </c>
      <c r="BB104" s="85">
        <f t="shared" si="114"/>
        <v>0</v>
      </c>
      <c r="BC104" s="63">
        <f t="shared" si="115"/>
        <v>0</v>
      </c>
      <c r="BD104" s="53">
        <f t="shared" si="116"/>
        <v>0</v>
      </c>
      <c r="BE104" s="54" t="str">
        <f t="shared" si="117"/>
        <v/>
      </c>
      <c r="BF104" s="85">
        <f t="shared" si="118"/>
        <v>0</v>
      </c>
      <c r="BG104" s="63">
        <f t="shared" si="119"/>
        <v>0</v>
      </c>
      <c r="BH104" s="53">
        <f t="shared" si="120"/>
        <v>0</v>
      </c>
      <c r="BI104" s="54" t="str">
        <f t="shared" si="121"/>
        <v/>
      </c>
      <c r="BJ104" s="85">
        <f t="shared" si="122"/>
        <v>0</v>
      </c>
      <c r="BK104" s="63">
        <f t="shared" si="123"/>
        <v>0</v>
      </c>
      <c r="BL104" s="53">
        <f t="shared" si="124"/>
        <v>0</v>
      </c>
      <c r="BM104" s="54" t="str">
        <f t="shared" si="125"/>
        <v/>
      </c>
      <c r="BN104" s="85">
        <f t="shared" si="126"/>
        <v>0</v>
      </c>
      <c r="BO104" s="63">
        <f t="shared" si="127"/>
        <v>0</v>
      </c>
      <c r="BP104" s="53">
        <f t="shared" si="128"/>
        <v>0</v>
      </c>
      <c r="BQ104" s="54" t="str">
        <f t="shared" si="129"/>
        <v/>
      </c>
      <c r="BR104" s="85">
        <f t="shared" si="130"/>
        <v>0</v>
      </c>
      <c r="BS104" s="60">
        <f t="shared" si="132"/>
        <v>0</v>
      </c>
      <c r="BT104" s="59">
        <f t="shared" si="133"/>
        <v>0</v>
      </c>
      <c r="BU104" s="57"/>
      <c r="BV104" s="44"/>
      <c r="BW104" s="4" t="s">
        <v>454</v>
      </c>
      <c r="BY104" s="253"/>
      <c r="BZ104" s="272"/>
      <c r="CA104" s="272"/>
      <c r="CB104" s="273"/>
      <c r="CC104" s="276"/>
      <c r="CD104" s="44"/>
      <c r="CE104" s="275">
        <f t="shared" si="134"/>
        <v>0</v>
      </c>
      <c r="CF104" s="270">
        <f t="shared" si="136"/>
        <v>0</v>
      </c>
      <c r="CG104" s="270">
        <f t="shared" si="136"/>
        <v>0</v>
      </c>
      <c r="CH104" s="270">
        <f t="shared" si="135"/>
        <v>0</v>
      </c>
      <c r="CI104" s="44"/>
    </row>
    <row r="105" spans="1:87" ht="12.75" customHeight="1" thickBot="1">
      <c r="A105" s="8" t="s">
        <v>0</v>
      </c>
      <c r="B105" s="9"/>
      <c r="C105" s="38"/>
      <c r="D105" s="446"/>
      <c r="E105" s="15"/>
      <c r="F105" s="15"/>
      <c r="G105" s="15"/>
      <c r="H105" s="9"/>
      <c r="I105" s="38"/>
      <c r="J105" s="38"/>
      <c r="K105" s="46"/>
      <c r="L105" s="46"/>
      <c r="M105" s="46"/>
      <c r="N105" s="47">
        <f>SUM(N5:N12)</f>
        <v>0</v>
      </c>
      <c r="O105" s="38"/>
      <c r="P105" s="38"/>
      <c r="Q105" s="48">
        <f>COUNTIF(Q5:Q104,"여")</f>
        <v>0</v>
      </c>
      <c r="R105" s="48">
        <f>COUNTIF(R5:R104,"여")</f>
        <v>0</v>
      </c>
      <c r="S105" s="38"/>
      <c r="T105" s="48">
        <f>COUNTIF(T5:T104,"여")</f>
        <v>0</v>
      </c>
      <c r="U105" s="48">
        <f t="shared" ref="U105:V105" si="137">COUNTIF(U5:U104,"여")</f>
        <v>0</v>
      </c>
      <c r="V105" s="48">
        <f t="shared" si="137"/>
        <v>0</v>
      </c>
      <c r="W105" s="65">
        <f>SUM(W5:W104)</f>
        <v>9</v>
      </c>
      <c r="X105" s="66"/>
      <c r="Y105" s="66"/>
      <c r="Z105" s="67">
        <f>SUM(Z5:Z104)</f>
        <v>7</v>
      </c>
      <c r="AA105" s="65">
        <f>SUM(AA5:AA104)</f>
        <v>9</v>
      </c>
      <c r="AB105" s="66"/>
      <c r="AC105" s="66"/>
      <c r="AD105" s="67">
        <f>SUM(AD5:AD104)</f>
        <v>7</v>
      </c>
      <c r="AE105" s="65">
        <f t="shared" ref="AE105" si="138">SUM(AE5:AE104)</f>
        <v>10</v>
      </c>
      <c r="AF105" s="66"/>
      <c r="AG105" s="66"/>
      <c r="AH105" s="67">
        <f t="shared" ref="AH105:AI105" si="139">SUM(AH5:AH104)</f>
        <v>8</v>
      </c>
      <c r="AI105" s="65">
        <f t="shared" si="139"/>
        <v>10</v>
      </c>
      <c r="AJ105" s="66"/>
      <c r="AK105" s="66"/>
      <c r="AL105" s="67">
        <f t="shared" ref="AL105:AM105" si="140">SUM(AL5:AL104)</f>
        <v>8</v>
      </c>
      <c r="AM105" s="65">
        <f t="shared" si="140"/>
        <v>11</v>
      </c>
      <c r="AN105" s="66"/>
      <c r="AO105" s="66"/>
      <c r="AP105" s="67">
        <f t="shared" ref="AP105:AQ105" si="141">SUM(AP5:AP104)</f>
        <v>9</v>
      </c>
      <c r="AQ105" s="65">
        <f t="shared" si="141"/>
        <v>11</v>
      </c>
      <c r="AR105" s="66"/>
      <c r="AS105" s="66"/>
      <c r="AT105" s="67">
        <f t="shared" ref="AT105:AU105" si="142">SUM(AT5:AT104)</f>
        <v>9</v>
      </c>
      <c r="AU105" s="65">
        <f t="shared" si="142"/>
        <v>11</v>
      </c>
      <c r="AV105" s="66"/>
      <c r="AW105" s="66"/>
      <c r="AX105" s="67">
        <f t="shared" ref="AX105:AY105" si="143">SUM(AX5:AX104)</f>
        <v>9</v>
      </c>
      <c r="AY105" s="65">
        <f t="shared" si="143"/>
        <v>11</v>
      </c>
      <c r="AZ105" s="66"/>
      <c r="BA105" s="66"/>
      <c r="BB105" s="67">
        <f t="shared" ref="BB105:BC105" si="144">SUM(BB5:BB104)</f>
        <v>9</v>
      </c>
      <c r="BC105" s="65">
        <f t="shared" si="144"/>
        <v>11</v>
      </c>
      <c r="BD105" s="66"/>
      <c r="BE105" s="66"/>
      <c r="BF105" s="67">
        <f t="shared" ref="BF105:BG105" si="145">SUM(BF5:BF104)</f>
        <v>9</v>
      </c>
      <c r="BG105" s="65">
        <f t="shared" si="145"/>
        <v>11</v>
      </c>
      <c r="BH105" s="66"/>
      <c r="BI105" s="66"/>
      <c r="BJ105" s="67">
        <f t="shared" ref="BJ105:BK105" si="146">SUM(BJ5:BJ104)</f>
        <v>9</v>
      </c>
      <c r="BK105" s="65">
        <f t="shared" si="146"/>
        <v>11</v>
      </c>
      <c r="BL105" s="66"/>
      <c r="BM105" s="66"/>
      <c r="BN105" s="67">
        <f t="shared" ref="BN105:BO105" si="147">SUM(BN5:BN104)</f>
        <v>9</v>
      </c>
      <c r="BO105" s="65">
        <f t="shared" si="147"/>
        <v>10</v>
      </c>
      <c r="BP105" s="66"/>
      <c r="BQ105" s="66"/>
      <c r="BR105" s="67">
        <f t="shared" ref="BR105" si="148">SUM(BR5:BR104)</f>
        <v>8</v>
      </c>
      <c r="BS105" s="163">
        <f>SUM(BS5:BS104)</f>
        <v>125</v>
      </c>
      <c r="BT105" s="164">
        <f>SUM(BT5:BT104)</f>
        <v>101</v>
      </c>
      <c r="BU105" s="45"/>
      <c r="BV105" s="45"/>
      <c r="BW105" s="159">
        <f>SUM(W105,AA105,AE105,AI105,AM105,AQ105,AU105,AY105,BC105,BG105,BK105,BO105)</f>
        <v>125</v>
      </c>
      <c r="BX105" s="160">
        <f>SUM(Z105,AD105,AH105,AL105,AP105,AT105,AX105,BB105,BF105,BJ105,BN105,BR105)</f>
        <v>101</v>
      </c>
      <c r="BY105" s="253"/>
      <c r="BZ105" s="281">
        <f>SUM(BZ5:BZ104)</f>
        <v>172861330</v>
      </c>
      <c r="CA105" s="281">
        <f>SUM(CA5:CA104)</f>
        <v>0</v>
      </c>
      <c r="CB105" s="281">
        <f>SUM(CB5:CB104)</f>
        <v>172861330</v>
      </c>
      <c r="CC105" s="44"/>
      <c r="CD105" s="44"/>
      <c r="CE105" s="44"/>
      <c r="CF105" s="282">
        <f>SUM(CF5:CF104)</f>
        <v>148967482</v>
      </c>
      <c r="CG105" s="282">
        <f t="shared" ref="CG105:CH105" si="149">SUM(CG5:CG104)</f>
        <v>23893848</v>
      </c>
      <c r="CH105" s="281">
        <f t="shared" si="149"/>
        <v>172861330</v>
      </c>
      <c r="CI105" s="44" t="b">
        <f>CB105=CH105</f>
        <v>1</v>
      </c>
    </row>
    <row r="106" spans="1:87" ht="12.75" customHeight="1" thickTop="1" thickBot="1">
      <c r="D106" s="305" t="s">
        <v>655</v>
      </c>
      <c r="J106" s="4"/>
      <c r="O106" s="34"/>
      <c r="V106" s="157" t="str">
        <f>TEXT($A$1,"YYYY")&amp;"년"</f>
        <v>2018년</v>
      </c>
      <c r="W106" s="49" t="s">
        <v>69</v>
      </c>
      <c r="X106" s="49"/>
      <c r="Y106" s="49"/>
      <c r="Z106" s="157" t="str">
        <f>TEXT($A$1,"YYYY")&amp;"년"</f>
        <v>2018년</v>
      </c>
      <c r="AA106" s="49" t="s">
        <v>70</v>
      </c>
      <c r="AB106" s="49"/>
      <c r="AC106" s="49"/>
      <c r="AD106" s="157" t="str">
        <f>TEXT($A$1,"YYYY")&amp;"년"</f>
        <v>2018년</v>
      </c>
      <c r="AE106" s="49" t="s">
        <v>17</v>
      </c>
      <c r="AF106" s="49"/>
      <c r="AG106" s="49"/>
      <c r="AH106" s="157" t="str">
        <f>TEXT($A$1,"YYYY")&amp;"년"</f>
        <v>2018년</v>
      </c>
      <c r="AI106" s="49" t="s">
        <v>16</v>
      </c>
      <c r="AJ106" s="49"/>
      <c r="AK106" s="49"/>
      <c r="AL106" s="157" t="str">
        <f>TEXT($A$1,"YYYY")&amp;"년"</f>
        <v>2018년</v>
      </c>
      <c r="AM106" s="49" t="s">
        <v>15</v>
      </c>
      <c r="AN106" s="49"/>
      <c r="AO106" s="49"/>
      <c r="AP106" s="157" t="str">
        <f>TEXT($A$1,"YYYY")&amp;"년"</f>
        <v>2018년</v>
      </c>
      <c r="AQ106" s="49" t="s">
        <v>14</v>
      </c>
      <c r="AR106" s="49"/>
      <c r="AS106" s="49"/>
      <c r="AT106" s="157" t="str">
        <f>TEXT($A$1,"YYYY")&amp;"년"</f>
        <v>2018년</v>
      </c>
      <c r="AU106" s="49" t="s">
        <v>13</v>
      </c>
      <c r="AV106" s="49"/>
      <c r="AW106" s="49"/>
      <c r="AX106" s="157" t="str">
        <f>TEXT($A$1,"YYYY")&amp;"년"</f>
        <v>2018년</v>
      </c>
      <c r="AY106" s="49" t="s">
        <v>12</v>
      </c>
      <c r="AZ106" s="49"/>
      <c r="BA106" s="49"/>
      <c r="BB106" s="157" t="str">
        <f>TEXT($A$1,"YYYY")&amp;"년"</f>
        <v>2018년</v>
      </c>
      <c r="BC106" s="49" t="s">
        <v>11</v>
      </c>
      <c r="BD106" s="49"/>
      <c r="BE106" s="49"/>
      <c r="BF106" s="157" t="str">
        <f>TEXT($A$1,"YYYY")&amp;"년"</f>
        <v>2018년</v>
      </c>
      <c r="BG106" s="49" t="s">
        <v>10</v>
      </c>
      <c r="BH106" s="49"/>
      <c r="BI106" s="49"/>
      <c r="BJ106" s="157" t="str">
        <f>TEXT($A$1,"YYYY")&amp;"년"</f>
        <v>2018년</v>
      </c>
      <c r="BK106" s="49" t="s">
        <v>9</v>
      </c>
      <c r="BL106" s="49"/>
      <c r="BM106" s="49"/>
      <c r="BN106" s="157" t="str">
        <f>TEXT($A$1,"YYYY")&amp;"년"</f>
        <v>2018년</v>
      </c>
      <c r="BO106" s="49" t="s">
        <v>456</v>
      </c>
      <c r="BP106" s="6"/>
      <c r="BQ106" s="49"/>
      <c r="BR106" s="58" t="s">
        <v>457</v>
      </c>
      <c r="BS106" s="165">
        <v>12</v>
      </c>
      <c r="BT106" s="166">
        <f>BS106</f>
        <v>12</v>
      </c>
      <c r="BY106" s="253"/>
      <c r="CG106" s="58" t="s">
        <v>693</v>
      </c>
      <c r="CH106" s="94">
        <f>CB105-CH105</f>
        <v>0</v>
      </c>
    </row>
    <row r="107" spans="1:87" ht="12.75" customHeight="1">
      <c r="D107" s="306" t="s">
        <v>653</v>
      </c>
      <c r="J107" s="4"/>
      <c r="O107" s="34"/>
      <c r="P107" s="34"/>
      <c r="BS107" s="162">
        <f>BS105/BS106</f>
        <v>10.416666666666666</v>
      </c>
      <c r="BT107" s="161">
        <f>BT105/BT106</f>
        <v>8.4166666666666661</v>
      </c>
      <c r="BV107" s="4" t="s">
        <v>455</v>
      </c>
      <c r="BW107" s="159">
        <f>BS105-BW105</f>
        <v>0</v>
      </c>
      <c r="BX107" s="159">
        <f>BT105-BX105</f>
        <v>0</v>
      </c>
      <c r="BY107" s="253"/>
    </row>
    <row r="108" spans="1:87" ht="12.75" customHeight="1">
      <c r="D108" s="306" t="s">
        <v>654</v>
      </c>
      <c r="BY108" s="253"/>
    </row>
    <row r="109" spans="1:87" ht="12.75" customHeight="1" thickBot="1">
      <c r="A109" s="22" t="s">
        <v>34</v>
      </c>
      <c r="BP109" s="6"/>
      <c r="BR109" s="6" t="s">
        <v>29</v>
      </c>
      <c r="BS109" s="13">
        <f>1/100</f>
        <v>0.01</v>
      </c>
      <c r="BT109" s="13">
        <f>1/100</f>
        <v>0.01</v>
      </c>
      <c r="BX109" s="4"/>
      <c r="BY109" s="253"/>
    </row>
    <row r="110" spans="1:87" ht="12.75" customHeight="1" thickTop="1" thickBot="1">
      <c r="T110" s="34"/>
      <c r="BP110" s="6"/>
      <c r="BQ110" s="22" t="s">
        <v>487</v>
      </c>
      <c r="BR110" s="6" t="s">
        <v>63</v>
      </c>
      <c r="BS110" s="118">
        <f>TRUNC(BS107,2)</f>
        <v>10.41</v>
      </c>
      <c r="BT110" s="68">
        <f>TRUNC(BT107,2)</f>
        <v>8.41</v>
      </c>
      <c r="BX110" s="4"/>
      <c r="BY110" s="253"/>
    </row>
    <row r="111" spans="1:87" ht="12.75" customHeight="1" thickTop="1">
      <c r="C111" s="22" t="s">
        <v>32</v>
      </c>
      <c r="BS111" s="158" t="s">
        <v>452</v>
      </c>
      <c r="BT111" s="158" t="s">
        <v>453</v>
      </c>
      <c r="BV111" s="219">
        <f>BS110-BT110</f>
        <v>2</v>
      </c>
      <c r="BY111" s="253"/>
    </row>
    <row r="112" spans="1:87" ht="12.75" customHeight="1" thickBot="1">
      <c r="C112" s="22" t="s">
        <v>48</v>
      </c>
    </row>
    <row r="113" spans="1:74" ht="12.75" customHeight="1" thickTop="1" thickBot="1">
      <c r="C113" s="22" t="s">
        <v>35</v>
      </c>
      <c r="BQ113" s="22" t="s">
        <v>488</v>
      </c>
      <c r="BS113" s="118">
        <f>'고용증대 상시근로자수-2017(장애인적용)'!BS110</f>
        <v>8.5</v>
      </c>
      <c r="BT113" s="68">
        <f>'고용증대 상시근로자수-2017(장애인적용)'!BT110</f>
        <v>6.5</v>
      </c>
      <c r="BV113" s="219">
        <f>BS113-BT113</f>
        <v>2</v>
      </c>
    </row>
    <row r="114" spans="1:74" ht="12.75" customHeight="1" thickTop="1">
      <c r="C114" s="22" t="s">
        <v>38</v>
      </c>
      <c r="BS114" s="158" t="s">
        <v>63</v>
      </c>
      <c r="BT114" s="158" t="s">
        <v>453</v>
      </c>
    </row>
    <row r="115" spans="1:74" ht="12.75" customHeight="1">
      <c r="C115" s="12" t="s">
        <v>54</v>
      </c>
      <c r="D115" s="17"/>
      <c r="E115" s="17"/>
      <c r="F115" s="17"/>
      <c r="G115" s="17"/>
      <c r="H115" s="12"/>
      <c r="S115" s="12"/>
    </row>
    <row r="116" spans="1:74" ht="12.75" customHeight="1">
      <c r="C116" s="12" t="s">
        <v>55</v>
      </c>
      <c r="D116" s="17"/>
      <c r="E116" s="17"/>
      <c r="F116" s="17"/>
      <c r="G116" s="17"/>
      <c r="H116" s="12"/>
      <c r="S116" s="12"/>
      <c r="BR116" s="454" t="s">
        <v>687</v>
      </c>
      <c r="BS116" s="455">
        <f>BS110-BS113</f>
        <v>1.9100000000000001</v>
      </c>
      <c r="BT116" s="455">
        <f>BT110-BT113</f>
        <v>1.9100000000000001</v>
      </c>
    </row>
    <row r="118" spans="1:74" ht="12.75" customHeight="1">
      <c r="A118" s="22" t="s">
        <v>39</v>
      </c>
    </row>
    <row r="119" spans="1:74" ht="12.75" customHeight="1">
      <c r="C119" s="22" t="s">
        <v>40</v>
      </c>
    </row>
    <row r="120" spans="1:74" ht="12.75" customHeight="1">
      <c r="I120" s="22" t="s">
        <v>41</v>
      </c>
    </row>
    <row r="122" spans="1:74" ht="12.75" customHeight="1">
      <c r="C122" s="11" t="s">
        <v>49</v>
      </c>
      <c r="D122" s="18"/>
      <c r="E122" s="18"/>
      <c r="F122" s="18"/>
      <c r="G122" s="18"/>
      <c r="H122" s="11"/>
      <c r="S122" s="11"/>
    </row>
    <row r="124" spans="1:74" ht="12.75" customHeight="1">
      <c r="I124" s="11" t="s">
        <v>50</v>
      </c>
    </row>
    <row r="125" spans="1:74" ht="12.75" customHeight="1">
      <c r="I125" s="11" t="s">
        <v>51</v>
      </c>
    </row>
    <row r="126" spans="1:74" ht="12.75" customHeight="1">
      <c r="I126" s="11" t="s">
        <v>52</v>
      </c>
    </row>
    <row r="127" spans="1:74" ht="12.75" customHeight="1">
      <c r="I127" s="11" t="s">
        <v>53</v>
      </c>
    </row>
    <row r="129" spans="1:9" ht="12.75" customHeight="1">
      <c r="A129" s="22" t="s">
        <v>33</v>
      </c>
    </row>
    <row r="132" spans="1:9" ht="12.75" customHeight="1">
      <c r="A132" s="22" t="s">
        <v>42</v>
      </c>
    </row>
    <row r="134" spans="1:9" ht="12.75" customHeight="1">
      <c r="C134" s="22" t="s">
        <v>43</v>
      </c>
    </row>
    <row r="135" spans="1:9" ht="12.75" customHeight="1">
      <c r="C135" s="22" t="s">
        <v>44</v>
      </c>
    </row>
    <row r="136" spans="1:9" ht="12.75" customHeight="1">
      <c r="C136" s="22" t="s">
        <v>45</v>
      </c>
    </row>
    <row r="138" spans="1:9" ht="12.75" customHeight="1">
      <c r="I138" s="22" t="s">
        <v>46</v>
      </c>
    </row>
    <row r="139" spans="1:9" ht="12.75" customHeight="1">
      <c r="I139" s="22" t="s">
        <v>47</v>
      </c>
    </row>
  </sheetData>
  <mergeCells count="6">
    <mergeCell ref="W1:AE1"/>
    <mergeCell ref="O2:P2"/>
    <mergeCell ref="O3:P3"/>
    <mergeCell ref="Q3:R3"/>
    <mergeCell ref="Q2:R2"/>
    <mergeCell ref="Q1:R1"/>
  </mergeCells>
  <phoneticPr fontId="2" type="noConversion"/>
  <conditionalFormatting sqref="X5:Y104">
    <cfRule type="cellIs" dxfId="509" priority="1005" operator="equal">
      <formula>1</formula>
    </cfRule>
  </conditionalFormatting>
  <conditionalFormatting sqref="H5:H104">
    <cfRule type="cellIs" dxfId="508" priority="1004" operator="equal">
      <formula>"남"</formula>
    </cfRule>
  </conditionalFormatting>
  <conditionalFormatting sqref="K5:K104">
    <cfRule type="cellIs" dxfId="507" priority="1002" operator="greaterThan">
      <formula>59</formula>
    </cfRule>
    <cfRule type="cellIs" dxfId="506" priority="1003" operator="lessThan">
      <formula>30</formula>
    </cfRule>
  </conditionalFormatting>
  <conditionalFormatting sqref="J5:J12">
    <cfRule type="cellIs" dxfId="505" priority="1001" operator="greaterThan">
      <formula>0</formula>
    </cfRule>
  </conditionalFormatting>
  <conditionalFormatting sqref="I5:I12">
    <cfRule type="cellIs" dxfId="504" priority="999" operator="greaterThan">
      <formula>$A$1</formula>
    </cfRule>
    <cfRule type="cellIs" dxfId="503" priority="1000" operator="equal">
      <formula>""""""</formula>
    </cfRule>
  </conditionalFormatting>
  <conditionalFormatting sqref="X5:X104">
    <cfRule type="cellIs" dxfId="502" priority="997" operator="lessThan">
      <formula>30</formula>
    </cfRule>
  </conditionalFormatting>
  <conditionalFormatting sqref="I5:I12">
    <cfRule type="cellIs" dxfId="501" priority="996" operator="equal">
      <formula>""""""</formula>
    </cfRule>
  </conditionalFormatting>
  <conditionalFormatting sqref="X5:X104">
    <cfRule type="cellIs" dxfId="500" priority="995" operator="between">
      <formula>30</formula>
      <formula>31</formula>
    </cfRule>
  </conditionalFormatting>
  <conditionalFormatting sqref="BT105">
    <cfRule type="cellIs" dxfId="499" priority="994" operator="greaterThan">
      <formula>$BS$105</formula>
    </cfRule>
  </conditionalFormatting>
  <conditionalFormatting sqref="Q5:R12">
    <cfRule type="cellIs" dxfId="498" priority="993" operator="equal">
      <formula>"부"</formula>
    </cfRule>
  </conditionalFormatting>
  <conditionalFormatting sqref="T5:V12">
    <cfRule type="cellIs" dxfId="497" priority="991" operator="equal">
      <formula>"부"</formula>
    </cfRule>
    <cfRule type="cellIs" dxfId="496" priority="992" operator="equal">
      <formula>"여"</formula>
    </cfRule>
  </conditionalFormatting>
  <conditionalFormatting sqref="W5:W104">
    <cfRule type="cellIs" dxfId="495" priority="990" operator="equal">
      <formula>1</formula>
    </cfRule>
  </conditionalFormatting>
  <conditionalFormatting sqref="W5:W104">
    <cfRule type="cellIs" dxfId="494" priority="989" operator="equal">
      <formula>0</formula>
    </cfRule>
  </conditionalFormatting>
  <conditionalFormatting sqref="Z5:Z104">
    <cfRule type="cellIs" dxfId="493" priority="988" operator="equal">
      <formula>1</formula>
    </cfRule>
  </conditionalFormatting>
  <conditionalFormatting sqref="J13:J19">
    <cfRule type="cellIs" dxfId="492" priority="950" operator="greaterThan">
      <formula>0</formula>
    </cfRule>
  </conditionalFormatting>
  <conditionalFormatting sqref="I13:I19">
    <cfRule type="cellIs" dxfId="491" priority="948" operator="greaterThan">
      <formula>$A$1</formula>
    </cfRule>
    <cfRule type="cellIs" dxfId="490" priority="949" operator="equal">
      <formula>""""""</formula>
    </cfRule>
  </conditionalFormatting>
  <conditionalFormatting sqref="I13:I19">
    <cfRule type="cellIs" dxfId="489" priority="946" operator="equal">
      <formula>""""""</formula>
    </cfRule>
  </conditionalFormatting>
  <conditionalFormatting sqref="Q13:R19">
    <cfRule type="cellIs" dxfId="488" priority="944" operator="equal">
      <formula>"부"</formula>
    </cfRule>
  </conditionalFormatting>
  <conditionalFormatting sqref="T13:V19">
    <cfRule type="cellIs" dxfId="487" priority="942" operator="equal">
      <formula>"부"</formula>
    </cfRule>
    <cfRule type="cellIs" dxfId="486" priority="943" operator="equal">
      <formula>"여"</formula>
    </cfRule>
  </conditionalFormatting>
  <conditionalFormatting sqref="J20:J26">
    <cfRule type="cellIs" dxfId="485" priority="901" operator="greaterThan">
      <formula>0</formula>
    </cfRule>
  </conditionalFormatting>
  <conditionalFormatting sqref="I20:I26">
    <cfRule type="cellIs" dxfId="484" priority="899" operator="greaterThan">
      <formula>$A$1</formula>
    </cfRule>
    <cfRule type="cellIs" dxfId="483" priority="900" operator="equal">
      <formula>""""""</formula>
    </cfRule>
  </conditionalFormatting>
  <conditionalFormatting sqref="I20:I26">
    <cfRule type="cellIs" dxfId="482" priority="897" operator="equal">
      <formula>""""""</formula>
    </cfRule>
  </conditionalFormatting>
  <conditionalFormatting sqref="Q20:R26">
    <cfRule type="cellIs" dxfId="481" priority="895" operator="equal">
      <formula>"부"</formula>
    </cfRule>
  </conditionalFormatting>
  <conditionalFormatting sqref="T20:V26">
    <cfRule type="cellIs" dxfId="480" priority="893" operator="equal">
      <formula>"부"</formula>
    </cfRule>
    <cfRule type="cellIs" dxfId="479" priority="894" operator="equal">
      <formula>"여"</formula>
    </cfRule>
  </conditionalFormatting>
  <conditionalFormatting sqref="J27:J33">
    <cfRule type="cellIs" dxfId="478" priority="852" operator="greaterThan">
      <formula>0</formula>
    </cfRule>
  </conditionalFormatting>
  <conditionalFormatting sqref="I27:I33">
    <cfRule type="cellIs" dxfId="477" priority="850" operator="greaterThan">
      <formula>$A$1</formula>
    </cfRule>
    <cfRule type="cellIs" dxfId="476" priority="851" operator="equal">
      <formula>""""""</formula>
    </cfRule>
  </conditionalFormatting>
  <conditionalFormatting sqref="I27:I33">
    <cfRule type="cellIs" dxfId="475" priority="848" operator="equal">
      <formula>""""""</formula>
    </cfRule>
  </conditionalFormatting>
  <conditionalFormatting sqref="Q27:R33">
    <cfRule type="cellIs" dxfId="474" priority="846" operator="equal">
      <formula>"부"</formula>
    </cfRule>
  </conditionalFormatting>
  <conditionalFormatting sqref="T27:V33">
    <cfRule type="cellIs" dxfId="473" priority="844" operator="equal">
      <formula>"부"</formula>
    </cfRule>
    <cfRule type="cellIs" dxfId="472" priority="845" operator="equal">
      <formula>"여"</formula>
    </cfRule>
  </conditionalFormatting>
  <conditionalFormatting sqref="J34:J40">
    <cfRule type="cellIs" dxfId="471" priority="803" operator="greaterThan">
      <formula>0</formula>
    </cfRule>
  </conditionalFormatting>
  <conditionalFormatting sqref="I34:I40">
    <cfRule type="cellIs" dxfId="470" priority="801" operator="greaterThan">
      <formula>$A$1</formula>
    </cfRule>
    <cfRule type="cellIs" dxfId="469" priority="802" operator="equal">
      <formula>""""""</formula>
    </cfRule>
  </conditionalFormatting>
  <conditionalFormatting sqref="I34:I40">
    <cfRule type="cellIs" dxfId="468" priority="799" operator="equal">
      <formula>""""""</formula>
    </cfRule>
  </conditionalFormatting>
  <conditionalFormatting sqref="Q34:R40">
    <cfRule type="cellIs" dxfId="467" priority="797" operator="equal">
      <formula>"부"</formula>
    </cfRule>
  </conditionalFormatting>
  <conditionalFormatting sqref="T34:V40">
    <cfRule type="cellIs" dxfId="466" priority="795" operator="equal">
      <formula>"부"</formula>
    </cfRule>
    <cfRule type="cellIs" dxfId="465" priority="796" operator="equal">
      <formula>"여"</formula>
    </cfRule>
  </conditionalFormatting>
  <conditionalFormatting sqref="J41:J47">
    <cfRule type="cellIs" dxfId="464" priority="754" operator="greaterThan">
      <formula>0</formula>
    </cfRule>
  </conditionalFormatting>
  <conditionalFormatting sqref="I41:I47">
    <cfRule type="cellIs" dxfId="463" priority="752" operator="greaterThan">
      <formula>$A$1</formula>
    </cfRule>
    <cfRule type="cellIs" dxfId="462" priority="753" operator="equal">
      <formula>""""""</formula>
    </cfRule>
  </conditionalFormatting>
  <conditionalFormatting sqref="I41:I47">
    <cfRule type="cellIs" dxfId="461" priority="750" operator="equal">
      <formula>""""""</formula>
    </cfRule>
  </conditionalFormatting>
  <conditionalFormatting sqref="Q41:R47">
    <cfRule type="cellIs" dxfId="460" priority="748" operator="equal">
      <formula>"부"</formula>
    </cfRule>
  </conditionalFormatting>
  <conditionalFormatting sqref="T41:V47">
    <cfRule type="cellIs" dxfId="459" priority="746" operator="equal">
      <formula>"부"</formula>
    </cfRule>
    <cfRule type="cellIs" dxfId="458" priority="747" operator="equal">
      <formula>"여"</formula>
    </cfRule>
  </conditionalFormatting>
  <conditionalFormatting sqref="J48:J54">
    <cfRule type="cellIs" dxfId="457" priority="705" operator="greaterThan">
      <formula>0</formula>
    </cfRule>
  </conditionalFormatting>
  <conditionalFormatting sqref="I48:I54">
    <cfRule type="cellIs" dxfId="456" priority="703" operator="greaterThan">
      <formula>$A$1</formula>
    </cfRule>
    <cfRule type="cellIs" dxfId="455" priority="704" operator="equal">
      <formula>""""""</formula>
    </cfRule>
  </conditionalFormatting>
  <conditionalFormatting sqref="I48:I54">
    <cfRule type="cellIs" dxfId="454" priority="701" operator="equal">
      <formula>""""""</formula>
    </cfRule>
  </conditionalFormatting>
  <conditionalFormatting sqref="Q48:R54">
    <cfRule type="cellIs" dxfId="453" priority="699" operator="equal">
      <formula>"부"</formula>
    </cfRule>
  </conditionalFormatting>
  <conditionalFormatting sqref="T48:V54">
    <cfRule type="cellIs" dxfId="452" priority="697" operator="equal">
      <formula>"부"</formula>
    </cfRule>
    <cfRule type="cellIs" dxfId="451" priority="698" operator="equal">
      <formula>"여"</formula>
    </cfRule>
  </conditionalFormatting>
  <conditionalFormatting sqref="J55:J61">
    <cfRule type="cellIs" dxfId="450" priority="656" operator="greaterThan">
      <formula>0</formula>
    </cfRule>
  </conditionalFormatting>
  <conditionalFormatting sqref="I55:I61">
    <cfRule type="cellIs" dxfId="449" priority="654" operator="greaterThan">
      <formula>$A$1</formula>
    </cfRule>
    <cfRule type="cellIs" dxfId="448" priority="655" operator="equal">
      <formula>""""""</formula>
    </cfRule>
  </conditionalFormatting>
  <conditionalFormatting sqref="I55:I61">
    <cfRule type="cellIs" dxfId="447" priority="652" operator="equal">
      <formula>""""""</formula>
    </cfRule>
  </conditionalFormatting>
  <conditionalFormatting sqref="Q55:R61">
    <cfRule type="cellIs" dxfId="446" priority="650" operator="equal">
      <formula>"부"</formula>
    </cfRule>
  </conditionalFormatting>
  <conditionalFormatting sqref="T55:V61">
    <cfRule type="cellIs" dxfId="445" priority="648" operator="equal">
      <formula>"부"</formula>
    </cfRule>
    <cfRule type="cellIs" dxfId="444" priority="649" operator="equal">
      <formula>"여"</formula>
    </cfRule>
  </conditionalFormatting>
  <conditionalFormatting sqref="J62:J64">
    <cfRule type="cellIs" dxfId="443" priority="607" operator="greaterThan">
      <formula>0</formula>
    </cfRule>
  </conditionalFormatting>
  <conditionalFormatting sqref="I62:I64">
    <cfRule type="cellIs" dxfId="442" priority="605" operator="greaterThan">
      <formula>$A$1</formula>
    </cfRule>
    <cfRule type="cellIs" dxfId="441" priority="606" operator="equal">
      <formula>""""""</formula>
    </cfRule>
  </conditionalFormatting>
  <conditionalFormatting sqref="I62:I64">
    <cfRule type="cellIs" dxfId="440" priority="603" operator="equal">
      <formula>""""""</formula>
    </cfRule>
  </conditionalFormatting>
  <conditionalFormatting sqref="Q62:R64">
    <cfRule type="cellIs" dxfId="439" priority="601" operator="equal">
      <formula>"부"</formula>
    </cfRule>
  </conditionalFormatting>
  <conditionalFormatting sqref="T62:V64">
    <cfRule type="cellIs" dxfId="438" priority="599" operator="equal">
      <formula>"부"</formula>
    </cfRule>
    <cfRule type="cellIs" dxfId="437" priority="600" operator="equal">
      <formula>"여"</formula>
    </cfRule>
  </conditionalFormatting>
  <conditionalFormatting sqref="J65:J71">
    <cfRule type="cellIs" dxfId="436" priority="558" operator="greaterThan">
      <formula>0</formula>
    </cfRule>
  </conditionalFormatting>
  <conditionalFormatting sqref="I65:I71">
    <cfRule type="cellIs" dxfId="435" priority="556" operator="greaterThan">
      <formula>$A$1</formula>
    </cfRule>
    <cfRule type="cellIs" dxfId="434" priority="557" operator="equal">
      <formula>""""""</formula>
    </cfRule>
  </conditionalFormatting>
  <conditionalFormatting sqref="I65:I71">
    <cfRule type="cellIs" dxfId="433" priority="554" operator="equal">
      <formula>""""""</formula>
    </cfRule>
  </conditionalFormatting>
  <conditionalFormatting sqref="Q65:R71">
    <cfRule type="cellIs" dxfId="432" priority="552" operator="equal">
      <formula>"부"</formula>
    </cfRule>
  </conditionalFormatting>
  <conditionalFormatting sqref="T65:V71">
    <cfRule type="cellIs" dxfId="431" priority="550" operator="equal">
      <formula>"부"</formula>
    </cfRule>
    <cfRule type="cellIs" dxfId="430" priority="551" operator="equal">
      <formula>"여"</formula>
    </cfRule>
  </conditionalFormatting>
  <conditionalFormatting sqref="J72:J78">
    <cfRule type="cellIs" dxfId="429" priority="509" operator="greaterThan">
      <formula>0</formula>
    </cfRule>
  </conditionalFormatting>
  <conditionalFormatting sqref="I72:I78">
    <cfRule type="cellIs" dxfId="428" priority="507" operator="greaterThan">
      <formula>$A$1</formula>
    </cfRule>
    <cfRule type="cellIs" dxfId="427" priority="508" operator="equal">
      <formula>""""""</formula>
    </cfRule>
  </conditionalFormatting>
  <conditionalFormatting sqref="I72:I78">
    <cfRule type="cellIs" dxfId="426" priority="505" operator="equal">
      <formula>""""""</formula>
    </cfRule>
  </conditionalFormatting>
  <conditionalFormatting sqref="Q72:R78">
    <cfRule type="cellIs" dxfId="425" priority="503" operator="equal">
      <formula>"부"</formula>
    </cfRule>
  </conditionalFormatting>
  <conditionalFormatting sqref="T72:V78">
    <cfRule type="cellIs" dxfId="424" priority="501" operator="equal">
      <formula>"부"</formula>
    </cfRule>
    <cfRule type="cellIs" dxfId="423" priority="502" operator="equal">
      <formula>"여"</formula>
    </cfRule>
  </conditionalFormatting>
  <conditionalFormatting sqref="J79:J85">
    <cfRule type="cellIs" dxfId="422" priority="460" operator="greaterThan">
      <formula>0</formula>
    </cfRule>
  </conditionalFormatting>
  <conditionalFormatting sqref="I79:I85">
    <cfRule type="cellIs" dxfId="421" priority="458" operator="greaterThan">
      <formula>$A$1</formula>
    </cfRule>
    <cfRule type="cellIs" dxfId="420" priority="459" operator="equal">
      <formula>""""""</formula>
    </cfRule>
  </conditionalFormatting>
  <conditionalFormatting sqref="I79:I85">
    <cfRule type="cellIs" dxfId="419" priority="456" operator="equal">
      <formula>""""""</formula>
    </cfRule>
  </conditionalFormatting>
  <conditionalFormatting sqref="Q79:R85">
    <cfRule type="cellIs" dxfId="418" priority="454" operator="equal">
      <formula>"부"</formula>
    </cfRule>
  </conditionalFormatting>
  <conditionalFormatting sqref="T79:V85">
    <cfRule type="cellIs" dxfId="417" priority="452" operator="equal">
      <formula>"부"</formula>
    </cfRule>
    <cfRule type="cellIs" dxfId="416" priority="453" operator="equal">
      <formula>"여"</formula>
    </cfRule>
  </conditionalFormatting>
  <conditionalFormatting sqref="J86:J90">
    <cfRule type="cellIs" dxfId="415" priority="411" operator="greaterThan">
      <formula>0</formula>
    </cfRule>
  </conditionalFormatting>
  <conditionalFormatting sqref="I86:I90">
    <cfRule type="cellIs" dxfId="414" priority="409" operator="greaterThan">
      <formula>$A$1</formula>
    </cfRule>
    <cfRule type="cellIs" dxfId="413" priority="410" operator="equal">
      <formula>""""""</formula>
    </cfRule>
  </conditionalFormatting>
  <conditionalFormatting sqref="I86:I90">
    <cfRule type="cellIs" dxfId="412" priority="407" operator="equal">
      <formula>""""""</formula>
    </cfRule>
  </conditionalFormatting>
  <conditionalFormatting sqref="Q86:R90">
    <cfRule type="cellIs" dxfId="411" priority="405" operator="equal">
      <formula>"부"</formula>
    </cfRule>
  </conditionalFormatting>
  <conditionalFormatting sqref="T86:V90">
    <cfRule type="cellIs" dxfId="410" priority="403" operator="equal">
      <formula>"부"</formula>
    </cfRule>
    <cfRule type="cellIs" dxfId="409" priority="404" operator="equal">
      <formula>"여"</formula>
    </cfRule>
  </conditionalFormatting>
  <conditionalFormatting sqref="J91:J97">
    <cfRule type="cellIs" dxfId="408" priority="362" operator="greaterThan">
      <formula>0</formula>
    </cfRule>
  </conditionalFormatting>
  <conditionalFormatting sqref="I91:I97">
    <cfRule type="cellIs" dxfId="407" priority="360" operator="greaterThan">
      <formula>$A$1</formula>
    </cfRule>
    <cfRule type="cellIs" dxfId="406" priority="361" operator="equal">
      <formula>""""""</formula>
    </cfRule>
  </conditionalFormatting>
  <conditionalFormatting sqref="I91:I97">
    <cfRule type="cellIs" dxfId="405" priority="358" operator="equal">
      <formula>""""""</formula>
    </cfRule>
  </conditionalFormatting>
  <conditionalFormatting sqref="Q91:R97">
    <cfRule type="cellIs" dxfId="404" priority="356" operator="equal">
      <formula>"부"</formula>
    </cfRule>
  </conditionalFormatting>
  <conditionalFormatting sqref="T91:V97">
    <cfRule type="cellIs" dxfId="403" priority="354" operator="equal">
      <formula>"부"</formula>
    </cfRule>
    <cfRule type="cellIs" dxfId="402" priority="355" operator="equal">
      <formula>"여"</formula>
    </cfRule>
  </conditionalFormatting>
  <conditionalFormatting sqref="J98:J104">
    <cfRule type="cellIs" dxfId="401" priority="313" operator="greaterThan">
      <formula>0</formula>
    </cfRule>
  </conditionalFormatting>
  <conditionalFormatting sqref="I98:I104">
    <cfRule type="cellIs" dxfId="400" priority="311" operator="greaterThan">
      <formula>$A$1</formula>
    </cfRule>
    <cfRule type="cellIs" dxfId="399" priority="312" operator="equal">
      <formula>""""""</formula>
    </cfRule>
  </conditionalFormatting>
  <conditionalFormatting sqref="I98:I104">
    <cfRule type="cellIs" dxfId="398" priority="309" operator="equal">
      <formula>""""""</formula>
    </cfRule>
  </conditionalFormatting>
  <conditionalFormatting sqref="Q98:R104">
    <cfRule type="cellIs" dxfId="397" priority="307" operator="equal">
      <formula>"부"</formula>
    </cfRule>
  </conditionalFormatting>
  <conditionalFormatting sqref="T98:V104">
    <cfRule type="cellIs" dxfId="396" priority="305" operator="equal">
      <formula>"부"</formula>
    </cfRule>
    <cfRule type="cellIs" dxfId="395" priority="306" operator="equal">
      <formula>"여"</formula>
    </cfRule>
  </conditionalFormatting>
  <conditionalFormatting sqref="AB5:AC104">
    <cfRule type="cellIs" dxfId="394" priority="72" operator="equal">
      <formula>1</formula>
    </cfRule>
  </conditionalFormatting>
  <conditionalFormatting sqref="AB5:AB104">
    <cfRule type="cellIs" dxfId="393" priority="71" operator="lessThan">
      <formula>30</formula>
    </cfRule>
  </conditionalFormatting>
  <conditionalFormatting sqref="AB5:AB104">
    <cfRule type="cellIs" dxfId="392" priority="70" operator="between">
      <formula>30</formula>
      <formula>31</formula>
    </cfRule>
  </conditionalFormatting>
  <conditionalFormatting sqref="AD5:AD104">
    <cfRule type="cellIs" dxfId="391" priority="69" operator="equal">
      <formula>1</formula>
    </cfRule>
  </conditionalFormatting>
  <conditionalFormatting sqref="AF5:AG104">
    <cfRule type="cellIs" dxfId="390" priority="68" operator="equal">
      <formula>1</formula>
    </cfRule>
  </conditionalFormatting>
  <conditionalFormatting sqref="AF5:AF104">
    <cfRule type="cellIs" dxfId="389" priority="67" operator="lessThan">
      <formula>30</formula>
    </cfRule>
  </conditionalFormatting>
  <conditionalFormatting sqref="AF5:AF104">
    <cfRule type="cellIs" dxfId="388" priority="66" operator="between">
      <formula>30</formula>
      <formula>31</formula>
    </cfRule>
  </conditionalFormatting>
  <conditionalFormatting sqref="AH5:AH104">
    <cfRule type="cellIs" dxfId="387" priority="65" operator="equal">
      <formula>1</formula>
    </cfRule>
  </conditionalFormatting>
  <conditionalFormatting sqref="AJ5:AK104">
    <cfRule type="cellIs" dxfId="386" priority="64" operator="equal">
      <formula>1</formula>
    </cfRule>
  </conditionalFormatting>
  <conditionalFormatting sqref="AJ5:AJ104">
    <cfRule type="cellIs" dxfId="385" priority="63" operator="lessThan">
      <formula>30</formula>
    </cfRule>
  </conditionalFormatting>
  <conditionalFormatting sqref="AJ5:AJ104">
    <cfRule type="cellIs" dxfId="384" priority="62" operator="between">
      <formula>30</formula>
      <formula>31</formula>
    </cfRule>
  </conditionalFormatting>
  <conditionalFormatting sqref="AL5:AL104">
    <cfRule type="cellIs" dxfId="383" priority="61" operator="equal">
      <formula>1</formula>
    </cfRule>
  </conditionalFormatting>
  <conditionalFormatting sqref="AN5:AO104">
    <cfRule type="cellIs" dxfId="382" priority="60" operator="equal">
      <formula>1</formula>
    </cfRule>
  </conditionalFormatting>
  <conditionalFormatting sqref="AN5:AN104">
    <cfRule type="cellIs" dxfId="381" priority="59" operator="lessThan">
      <formula>30</formula>
    </cfRule>
  </conditionalFormatting>
  <conditionalFormatting sqref="AN5:AN104">
    <cfRule type="cellIs" dxfId="380" priority="58" operator="between">
      <formula>30</formula>
      <formula>31</formula>
    </cfRule>
  </conditionalFormatting>
  <conditionalFormatting sqref="AP5:AP104">
    <cfRule type="cellIs" dxfId="379" priority="57" operator="equal">
      <formula>1</formula>
    </cfRule>
  </conditionalFormatting>
  <conditionalFormatting sqref="AR5:AS104">
    <cfRule type="cellIs" dxfId="378" priority="56" operator="equal">
      <formula>1</formula>
    </cfRule>
  </conditionalFormatting>
  <conditionalFormatting sqref="AR5:AR104">
    <cfRule type="cellIs" dxfId="377" priority="55" operator="lessThan">
      <formula>30</formula>
    </cfRule>
  </conditionalFormatting>
  <conditionalFormatting sqref="AR5:AR104">
    <cfRule type="cellIs" dxfId="376" priority="54" operator="between">
      <formula>30</formula>
      <formula>31</formula>
    </cfRule>
  </conditionalFormatting>
  <conditionalFormatting sqref="AT5:AT104">
    <cfRule type="cellIs" dxfId="375" priority="53" operator="equal">
      <formula>1</formula>
    </cfRule>
  </conditionalFormatting>
  <conditionalFormatting sqref="AV5:AW104">
    <cfRule type="cellIs" dxfId="374" priority="52" operator="equal">
      <formula>1</formula>
    </cfRule>
  </conditionalFormatting>
  <conditionalFormatting sqref="AV5:AV104">
    <cfRule type="cellIs" dxfId="373" priority="51" operator="lessThan">
      <formula>30</formula>
    </cfRule>
  </conditionalFormatting>
  <conditionalFormatting sqref="AV5:AV104">
    <cfRule type="cellIs" dxfId="372" priority="50" operator="between">
      <formula>30</formula>
      <formula>31</formula>
    </cfRule>
  </conditionalFormatting>
  <conditionalFormatting sqref="AX5:AX104">
    <cfRule type="cellIs" dxfId="371" priority="49" operator="equal">
      <formula>1</formula>
    </cfRule>
  </conditionalFormatting>
  <conditionalFormatting sqref="AZ5:BA104">
    <cfRule type="cellIs" dxfId="370" priority="48" operator="equal">
      <formula>1</formula>
    </cfRule>
  </conditionalFormatting>
  <conditionalFormatting sqref="AZ5:AZ104">
    <cfRule type="cellIs" dxfId="369" priority="47" operator="lessThan">
      <formula>30</formula>
    </cfRule>
  </conditionalFormatting>
  <conditionalFormatting sqref="AZ5:AZ104">
    <cfRule type="cellIs" dxfId="368" priority="46" operator="between">
      <formula>30</formula>
      <formula>31</formula>
    </cfRule>
  </conditionalFormatting>
  <conditionalFormatting sqref="BB5:BB104">
    <cfRule type="cellIs" dxfId="367" priority="45" operator="equal">
      <formula>1</formula>
    </cfRule>
  </conditionalFormatting>
  <conditionalFormatting sqref="BD5:BE104">
    <cfRule type="cellIs" dxfId="366" priority="44" operator="equal">
      <formula>1</formula>
    </cfRule>
  </conditionalFormatting>
  <conditionalFormatting sqref="BD5:BD104">
    <cfRule type="cellIs" dxfId="365" priority="43" operator="lessThan">
      <formula>30</formula>
    </cfRule>
  </conditionalFormatting>
  <conditionalFormatting sqref="BD5:BD104">
    <cfRule type="cellIs" dxfId="364" priority="42" operator="between">
      <formula>30</formula>
      <formula>31</formula>
    </cfRule>
  </conditionalFormatting>
  <conditionalFormatting sqref="BF5:BF104">
    <cfRule type="cellIs" dxfId="363" priority="41" operator="equal">
      <formula>1</formula>
    </cfRule>
  </conditionalFormatting>
  <conditionalFormatting sqref="BH5:BI104">
    <cfRule type="cellIs" dxfId="362" priority="40" operator="equal">
      <formula>1</formula>
    </cfRule>
  </conditionalFormatting>
  <conditionalFormatting sqref="BH5:BH104">
    <cfRule type="cellIs" dxfId="361" priority="39" operator="lessThan">
      <formula>30</formula>
    </cfRule>
  </conditionalFormatting>
  <conditionalFormatting sqref="BH5:BH104">
    <cfRule type="cellIs" dxfId="360" priority="38" operator="between">
      <formula>30</formula>
      <formula>31</formula>
    </cfRule>
  </conditionalFormatting>
  <conditionalFormatting sqref="BJ5:BJ104">
    <cfRule type="cellIs" dxfId="359" priority="37" operator="equal">
      <formula>1</formula>
    </cfRule>
  </conditionalFormatting>
  <conditionalFormatting sqref="BL5:BM104">
    <cfRule type="cellIs" dxfId="358" priority="36" operator="equal">
      <formula>1</formula>
    </cfRule>
  </conditionalFormatting>
  <conditionalFormatting sqref="BL5:BL104">
    <cfRule type="cellIs" dxfId="357" priority="35" operator="lessThan">
      <formula>30</formula>
    </cfRule>
  </conditionalFormatting>
  <conditionalFormatting sqref="BL5:BL104">
    <cfRule type="cellIs" dxfId="356" priority="34" operator="between">
      <formula>30</formula>
      <formula>31</formula>
    </cfRule>
  </conditionalFormatting>
  <conditionalFormatting sqref="BN5:BN104">
    <cfRule type="cellIs" dxfId="355" priority="33" operator="equal">
      <formula>1</formula>
    </cfRule>
  </conditionalFormatting>
  <conditionalFormatting sqref="BP5:BQ104">
    <cfRule type="cellIs" dxfId="354" priority="32" operator="equal">
      <formula>1</formula>
    </cfRule>
  </conditionalFormatting>
  <conditionalFormatting sqref="BP5:BP104">
    <cfRule type="cellIs" dxfId="353" priority="31" operator="lessThan">
      <formula>30</formula>
    </cfRule>
  </conditionalFormatting>
  <conditionalFormatting sqref="BP5:BP104">
    <cfRule type="cellIs" dxfId="352" priority="30" operator="between">
      <formula>30</formula>
      <formula>31</formula>
    </cfRule>
  </conditionalFormatting>
  <conditionalFormatting sqref="BR5:BR104">
    <cfRule type="cellIs" dxfId="351" priority="29" operator="equal">
      <formula>1</formula>
    </cfRule>
  </conditionalFormatting>
  <conditionalFormatting sqref="AA5:AA104">
    <cfRule type="cellIs" dxfId="350" priority="28" operator="equal">
      <formula>1</formula>
    </cfRule>
  </conditionalFormatting>
  <conditionalFormatting sqref="AA5:AA104">
    <cfRule type="cellIs" dxfId="349" priority="27" operator="equal">
      <formula>0</formula>
    </cfRule>
  </conditionalFormatting>
  <conditionalFormatting sqref="AE5:AE104">
    <cfRule type="cellIs" dxfId="348" priority="26" operator="equal">
      <formula>1</formula>
    </cfRule>
  </conditionalFormatting>
  <conditionalFormatting sqref="AE5:AE104">
    <cfRule type="cellIs" dxfId="347" priority="25" operator="equal">
      <formula>0</formula>
    </cfRule>
  </conditionalFormatting>
  <conditionalFormatting sqref="AI5:AI104">
    <cfRule type="cellIs" dxfId="346" priority="24" operator="equal">
      <formula>1</formula>
    </cfRule>
  </conditionalFormatting>
  <conditionalFormatting sqref="AI5:AI104">
    <cfRule type="cellIs" dxfId="345" priority="23" operator="equal">
      <formula>0</formula>
    </cfRule>
  </conditionalFormatting>
  <conditionalFormatting sqref="AM5:AM104">
    <cfRule type="cellIs" dxfId="344" priority="22" operator="equal">
      <formula>1</formula>
    </cfRule>
  </conditionalFormatting>
  <conditionalFormatting sqref="AM5:AM104">
    <cfRule type="cellIs" dxfId="343" priority="21" operator="equal">
      <formula>0</formula>
    </cfRule>
  </conditionalFormatting>
  <conditionalFormatting sqref="AQ5:AQ104">
    <cfRule type="cellIs" dxfId="342" priority="20" operator="equal">
      <formula>1</formula>
    </cfRule>
  </conditionalFormatting>
  <conditionalFormatting sqref="AQ5:AQ104">
    <cfRule type="cellIs" dxfId="341" priority="19" operator="equal">
      <formula>0</formula>
    </cfRule>
  </conditionalFormatting>
  <conditionalFormatting sqref="AU5:AU104">
    <cfRule type="cellIs" dxfId="340" priority="18" operator="equal">
      <formula>1</formula>
    </cfRule>
  </conditionalFormatting>
  <conditionalFormatting sqref="AU5:AU104">
    <cfRule type="cellIs" dxfId="339" priority="17" operator="equal">
      <formula>0</formula>
    </cfRule>
  </conditionalFormatting>
  <conditionalFormatting sqref="AY5:AY104">
    <cfRule type="cellIs" dxfId="338" priority="16" operator="equal">
      <formula>1</formula>
    </cfRule>
  </conditionalFormatting>
  <conditionalFormatting sqref="AY5:AY104">
    <cfRule type="cellIs" dxfId="337" priority="15" operator="equal">
      <formula>0</formula>
    </cfRule>
  </conditionalFormatting>
  <conditionalFormatting sqref="BC5:BC104">
    <cfRule type="cellIs" dxfId="336" priority="14" operator="equal">
      <formula>1</formula>
    </cfRule>
  </conditionalFormatting>
  <conditionalFormatting sqref="BC5:BC104">
    <cfRule type="cellIs" dxfId="335" priority="13" operator="equal">
      <formula>0</formula>
    </cfRule>
  </conditionalFormatting>
  <conditionalFormatting sqref="BG5:BG104">
    <cfRule type="cellIs" dxfId="334" priority="12" operator="equal">
      <formula>1</formula>
    </cfRule>
  </conditionalFormatting>
  <conditionalFormatting sqref="BG5:BG104">
    <cfRule type="cellIs" dxfId="333" priority="11" operator="equal">
      <formula>0</formula>
    </cfRule>
  </conditionalFormatting>
  <conditionalFormatting sqref="BK5:BK104">
    <cfRule type="cellIs" dxfId="332" priority="10" operator="equal">
      <formula>1</formula>
    </cfRule>
  </conditionalFormatting>
  <conditionalFormatting sqref="BK5:BK104">
    <cfRule type="cellIs" dxfId="331" priority="9" operator="equal">
      <formula>0</formula>
    </cfRule>
  </conditionalFormatting>
  <conditionalFormatting sqref="BO5:BO104">
    <cfRule type="cellIs" dxfId="330" priority="8" operator="equal">
      <formula>1</formula>
    </cfRule>
  </conditionalFormatting>
  <conditionalFormatting sqref="BO5:BO104">
    <cfRule type="cellIs" dxfId="329" priority="7" operator="equal">
      <formula>0</formula>
    </cfRule>
  </conditionalFormatting>
  <conditionalFormatting sqref="CD5:CD104">
    <cfRule type="cellIs" dxfId="328" priority="5" operator="equal">
      <formula>"청년외"</formula>
    </cfRule>
    <cfRule type="cellIs" dxfId="327" priority="6" operator="equal">
      <formula>"청년"</formula>
    </cfRule>
  </conditionalFormatting>
  <conditionalFormatting sqref="CI105">
    <cfRule type="cellIs" dxfId="326" priority="4" operator="equal">
      <formula>TRUE</formula>
    </cfRule>
  </conditionalFormatting>
  <conditionalFormatting sqref="CC5:CC104">
    <cfRule type="cellIs" dxfId="325" priority="2" operator="equal">
      <formula>1</formula>
    </cfRule>
    <cfRule type="cellIs" dxfId="324" priority="3" operator="equal">
      <formula>0</formula>
    </cfRule>
  </conditionalFormatting>
  <conditionalFormatting sqref="I5:I104">
    <cfRule type="cellIs" dxfId="323" priority="1" operator="greaterThan">
      <formula>43100</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1D8E2-A4EC-449C-9678-2E73CC4CDCA3}">
  <sheetPr>
    <tabColor rgb="FF002060"/>
    <outlinePr summaryBelow="0" summaryRight="0"/>
    <pageSetUpPr autoPageBreaks="0" fitToPage="1"/>
  </sheetPr>
  <dimension ref="A1:AC323"/>
  <sheetViews>
    <sheetView showGridLines="0" workbookViewId="0">
      <selection activeCell="A2" sqref="A2"/>
    </sheetView>
  </sheetViews>
  <sheetFormatPr defaultRowHeight="12.75" customHeight="1" outlineLevelRow="1"/>
  <cols>
    <col min="1" max="1" width="5.25" style="22" customWidth="1"/>
    <col min="2" max="2" width="7.5" style="22" customWidth="1"/>
    <col min="3" max="3" width="11" style="22" customWidth="1"/>
    <col min="4" max="4" width="12.5" style="16" customWidth="1"/>
    <col min="5" max="7" width="10" style="22" customWidth="1"/>
    <col min="8" max="11" width="10.625" style="22" customWidth="1"/>
    <col min="12" max="12" width="11.625" style="22" customWidth="1"/>
    <col min="13" max="24" width="7.125" style="22" customWidth="1"/>
    <col min="25" max="25" width="11.25" style="22" bestFit="1" customWidth="1"/>
    <col min="26" max="27" width="9" style="22"/>
    <col min="28" max="28" width="10.375" style="22" bestFit="1" customWidth="1"/>
    <col min="29" max="16384" width="9" style="22"/>
  </cols>
  <sheetData>
    <row r="1" spans="1:29" ht="20.25">
      <c r="A1" s="772">
        <v>44196</v>
      </c>
      <c r="B1" s="772"/>
      <c r="C1" s="772"/>
      <c r="D1" s="772"/>
      <c r="E1" s="772"/>
      <c r="F1" s="482"/>
      <c r="G1" s="2" t="s">
        <v>23</v>
      </c>
      <c r="H1" s="2"/>
      <c r="I1" s="2"/>
      <c r="J1" s="2"/>
      <c r="K1" s="2"/>
      <c r="L1" s="2" t="s">
        <v>67</v>
      </c>
      <c r="M1" s="773"/>
      <c r="N1" s="773"/>
      <c r="O1" s="773"/>
      <c r="P1" s="2"/>
      <c r="Q1" s="2"/>
      <c r="R1" s="2"/>
      <c r="S1" s="2"/>
      <c r="T1" s="2"/>
      <c r="U1" s="2"/>
      <c r="V1" s="2"/>
      <c r="W1" s="2"/>
      <c r="X1" s="2"/>
      <c r="Y1" s="2"/>
      <c r="AA1" s="483"/>
    </row>
    <row r="2" spans="1:29" ht="12.95" customHeight="1">
      <c r="D2" s="22"/>
      <c r="H2" s="1"/>
      <c r="I2" s="1"/>
      <c r="J2" s="1"/>
      <c r="K2" s="1"/>
      <c r="L2" s="1"/>
      <c r="AA2" s="483" t="s">
        <v>161</v>
      </c>
    </row>
    <row r="3" spans="1:29" ht="17.25" customHeight="1" thickBot="1">
      <c r="D3" s="22"/>
      <c r="E3" s="484">
        <f>Y310</f>
        <v>0</v>
      </c>
      <c r="F3" s="484"/>
      <c r="G3" s="4" t="s">
        <v>27</v>
      </c>
      <c r="H3" s="1"/>
      <c r="I3" s="1" t="s">
        <v>713</v>
      </c>
      <c r="J3" s="1"/>
      <c r="K3" s="1" t="s">
        <v>714</v>
      </c>
      <c r="L3" s="1"/>
      <c r="M3" s="692">
        <f>EOMONTH(A1,-11)</f>
        <v>43861</v>
      </c>
      <c r="N3" s="692">
        <f>EOMONTH($A$1,-10)</f>
        <v>43890</v>
      </c>
      <c r="O3" s="692">
        <f>EOMONTH($A$1,-9)</f>
        <v>43921</v>
      </c>
      <c r="P3" s="692">
        <f>EOMONTH($A$1,-8)</f>
        <v>43951</v>
      </c>
      <c r="Q3" s="692">
        <f>EOMONTH($A$1,-7)</f>
        <v>43982</v>
      </c>
      <c r="R3" s="692">
        <f>EOMONTH($A$1,-6)</f>
        <v>44012</v>
      </c>
      <c r="S3" s="692">
        <f>EOMONTH($A$1,-5)</f>
        <v>44043</v>
      </c>
      <c r="T3" s="692">
        <f>EOMONTH($A$1,-4)</f>
        <v>44074</v>
      </c>
      <c r="U3" s="692">
        <f>EOMONTH($A$1,-3)</f>
        <v>44104</v>
      </c>
      <c r="V3" s="692">
        <f>EOMONTH($A$1,-2)</f>
        <v>44135</v>
      </c>
      <c r="W3" s="692">
        <f>EOMONTH($A$1,-1)</f>
        <v>44165</v>
      </c>
      <c r="X3" s="692">
        <f>EOMONTH($A$1,0)</f>
        <v>44196</v>
      </c>
      <c r="Y3" s="3"/>
      <c r="AA3" s="483" t="s">
        <v>160</v>
      </c>
      <c r="AB3" s="4"/>
      <c r="AC3" s="266"/>
    </row>
    <row r="4" spans="1:29" ht="63.75" customHeight="1" thickBot="1">
      <c r="A4" s="500" t="s">
        <v>22</v>
      </c>
      <c r="B4" s="7" t="s">
        <v>21</v>
      </c>
      <c r="C4" s="144" t="s">
        <v>20</v>
      </c>
      <c r="D4" s="145" t="s">
        <v>1079</v>
      </c>
      <c r="E4" s="145" t="s">
        <v>715</v>
      </c>
      <c r="F4" s="145" t="s">
        <v>716</v>
      </c>
      <c r="G4" s="639" t="s">
        <v>1019</v>
      </c>
      <c r="H4" s="485" t="s">
        <v>725</v>
      </c>
      <c r="I4" s="486" t="s">
        <v>718</v>
      </c>
      <c r="J4" s="486" t="s">
        <v>726</v>
      </c>
      <c r="K4" s="486" t="s">
        <v>720</v>
      </c>
      <c r="L4" s="487" t="s">
        <v>721</v>
      </c>
      <c r="M4" s="488" t="s">
        <v>26</v>
      </c>
      <c r="N4" s="489" t="s">
        <v>71</v>
      </c>
      <c r="O4" s="489" t="s">
        <v>17</v>
      </c>
      <c r="P4" s="489" t="s">
        <v>16</v>
      </c>
      <c r="Q4" s="489" t="s">
        <v>15</v>
      </c>
      <c r="R4" s="489" t="s">
        <v>14</v>
      </c>
      <c r="S4" s="489" t="s">
        <v>13</v>
      </c>
      <c r="T4" s="489" t="s">
        <v>12</v>
      </c>
      <c r="U4" s="489" t="s">
        <v>11</v>
      </c>
      <c r="V4" s="489" t="s">
        <v>10</v>
      </c>
      <c r="W4" s="489" t="s">
        <v>9</v>
      </c>
      <c r="X4" s="489" t="s">
        <v>722</v>
      </c>
      <c r="Y4" s="490" t="s">
        <v>723</v>
      </c>
      <c r="AA4" s="4" t="s">
        <v>724</v>
      </c>
    </row>
    <row r="5" spans="1:29" ht="16.5" customHeight="1" thickTop="1">
      <c r="A5" s="491">
        <v>1</v>
      </c>
      <c r="B5" s="658"/>
      <c r="C5" s="672"/>
      <c r="D5" s="673"/>
      <c r="E5" s="674"/>
      <c r="F5" s="675"/>
      <c r="G5" s="676"/>
      <c r="H5" s="665"/>
      <c r="I5" s="666" t="str">
        <f>IF(H5="여",E5,"")</f>
        <v/>
      </c>
      <c r="J5" s="665"/>
      <c r="K5" s="667" t="str">
        <f>IF(J5="여",E5,"")</f>
        <v/>
      </c>
      <c r="L5" s="494" t="str">
        <f>IF(OR(I5&lt;&gt;"",K5&lt;&gt;""),MIN(I5,K5),"false")</f>
        <v>false</v>
      </c>
      <c r="M5" s="694">
        <f t="shared" ref="M5:X20" si="0">IF(AND($E5="",$F5=""),0,IF(AND((M$3&gt;=$E5),OR((M$3&lt;=$G5),($G5=""),($G5=-1),($G5=0))),IF($L5&gt;M$3,1,0),0))</f>
        <v>0</v>
      </c>
      <c r="N5" s="694">
        <f t="shared" si="0"/>
        <v>0</v>
      </c>
      <c r="O5" s="694">
        <f t="shared" si="0"/>
        <v>0</v>
      </c>
      <c r="P5" s="694">
        <f t="shared" si="0"/>
        <v>0</v>
      </c>
      <c r="Q5" s="694">
        <f t="shared" si="0"/>
        <v>0</v>
      </c>
      <c r="R5" s="694">
        <f t="shared" si="0"/>
        <v>0</v>
      </c>
      <c r="S5" s="694">
        <f t="shared" si="0"/>
        <v>0</v>
      </c>
      <c r="T5" s="694">
        <f t="shared" si="0"/>
        <v>0</v>
      </c>
      <c r="U5" s="694">
        <f t="shared" si="0"/>
        <v>0</v>
      </c>
      <c r="V5" s="694">
        <f t="shared" si="0"/>
        <v>0</v>
      </c>
      <c r="W5" s="694">
        <f t="shared" si="0"/>
        <v>0</v>
      </c>
      <c r="X5" s="694">
        <f t="shared" si="0"/>
        <v>0</v>
      </c>
      <c r="Y5" s="697">
        <f>SUM(M5:X5)</f>
        <v>0</v>
      </c>
    </row>
    <row r="6" spans="1:29" ht="16.5" customHeight="1">
      <c r="A6" s="491">
        <f>A5+1</f>
        <v>2</v>
      </c>
      <c r="B6" s="658"/>
      <c r="C6" s="677"/>
      <c r="D6" s="678"/>
      <c r="E6" s="679"/>
      <c r="F6" s="680"/>
      <c r="G6" s="681"/>
      <c r="H6" s="495"/>
      <c r="I6" s="493" t="str">
        <f t="shared" ref="I6:I69" si="1">IF(H6="여",E6,"")</f>
        <v/>
      </c>
      <c r="J6" s="495"/>
      <c r="K6" s="668" t="str">
        <f t="shared" ref="K6:K69" si="2">IF(J6="여",E6,"")</f>
        <v/>
      </c>
      <c r="L6" s="494" t="str">
        <f>IF(OR(I6&lt;&gt;"",K6&lt;&gt;""),MIN(I6,K6),"false")</f>
        <v>false</v>
      </c>
      <c r="M6" s="694">
        <f>IF(AND($E6="",$F6=""),0,IF(AND((M$3&gt;=$E6),OR((M$3&lt;=$G6),($G6=""),($G6=-1),($G6=0))),IF($L6&gt;M$3,1,0),0))</f>
        <v>0</v>
      </c>
      <c r="N6" s="694">
        <f t="shared" si="0"/>
        <v>0</v>
      </c>
      <c r="O6" s="694">
        <f t="shared" si="0"/>
        <v>0</v>
      </c>
      <c r="P6" s="694">
        <f t="shared" si="0"/>
        <v>0</v>
      </c>
      <c r="Q6" s="694">
        <f t="shared" si="0"/>
        <v>0</v>
      </c>
      <c r="R6" s="694">
        <f t="shared" si="0"/>
        <v>0</v>
      </c>
      <c r="S6" s="694">
        <f t="shared" si="0"/>
        <v>0</v>
      </c>
      <c r="T6" s="694">
        <f t="shared" si="0"/>
        <v>0</v>
      </c>
      <c r="U6" s="694">
        <f t="shared" si="0"/>
        <v>0</v>
      </c>
      <c r="V6" s="694">
        <f t="shared" si="0"/>
        <v>0</v>
      </c>
      <c r="W6" s="694">
        <f t="shared" si="0"/>
        <v>0</v>
      </c>
      <c r="X6" s="694">
        <f t="shared" si="0"/>
        <v>0</v>
      </c>
      <c r="Y6" s="697">
        <f t="shared" ref="Y6:Y34" si="3">SUM(M6:X6)</f>
        <v>0</v>
      </c>
    </row>
    <row r="7" spans="1:29" ht="16.5" customHeight="1">
      <c r="A7" s="491">
        <f t="shared" ref="A7:A70" si="4">A6+1</f>
        <v>3</v>
      </c>
      <c r="B7" s="658"/>
      <c r="C7" s="677"/>
      <c r="D7" s="678"/>
      <c r="E7" s="679"/>
      <c r="F7" s="680"/>
      <c r="G7" s="681"/>
      <c r="H7" s="495"/>
      <c r="I7" s="493" t="str">
        <f t="shared" si="1"/>
        <v/>
      </c>
      <c r="J7" s="495"/>
      <c r="K7" s="668" t="str">
        <f t="shared" si="2"/>
        <v/>
      </c>
      <c r="L7" s="494" t="str">
        <f t="shared" ref="L7:L34" si="5">IF(OR(I7&lt;&gt;"",K7&lt;&gt;""),MIN(I7,K7),"false")</f>
        <v>false</v>
      </c>
      <c r="M7" s="694">
        <f t="shared" ref="M7:X22" si="6">IF(AND($E7="",$F7=""),0,IF(AND((M$3&gt;=$E7),OR((M$3&lt;=$G7),($G7=""),($G7=-1),($G7=0))),IF($L7&gt;M$3,1,0),0))</f>
        <v>0</v>
      </c>
      <c r="N7" s="694">
        <f t="shared" si="0"/>
        <v>0</v>
      </c>
      <c r="O7" s="694">
        <f t="shared" si="0"/>
        <v>0</v>
      </c>
      <c r="P7" s="694">
        <f t="shared" si="0"/>
        <v>0</v>
      </c>
      <c r="Q7" s="694">
        <f t="shared" si="0"/>
        <v>0</v>
      </c>
      <c r="R7" s="694">
        <f t="shared" si="0"/>
        <v>0</v>
      </c>
      <c r="S7" s="694">
        <f t="shared" si="0"/>
        <v>0</v>
      </c>
      <c r="T7" s="694">
        <f t="shared" si="0"/>
        <v>0</v>
      </c>
      <c r="U7" s="694">
        <f t="shared" si="0"/>
        <v>0</v>
      </c>
      <c r="V7" s="694">
        <f t="shared" si="0"/>
        <v>0</v>
      </c>
      <c r="W7" s="694">
        <f t="shared" si="0"/>
        <v>0</v>
      </c>
      <c r="X7" s="694">
        <f t="shared" si="0"/>
        <v>0</v>
      </c>
      <c r="Y7" s="697">
        <f t="shared" si="3"/>
        <v>0</v>
      </c>
    </row>
    <row r="8" spans="1:29" ht="16.5" customHeight="1">
      <c r="A8" s="491">
        <f t="shared" si="4"/>
        <v>4</v>
      </c>
      <c r="B8" s="658"/>
      <c r="C8" s="677"/>
      <c r="D8" s="678"/>
      <c r="E8" s="679"/>
      <c r="F8" s="680"/>
      <c r="G8" s="681"/>
      <c r="H8" s="495"/>
      <c r="I8" s="493" t="str">
        <f t="shared" si="1"/>
        <v/>
      </c>
      <c r="J8" s="495"/>
      <c r="K8" s="668" t="str">
        <f t="shared" si="2"/>
        <v/>
      </c>
      <c r="L8" s="494" t="str">
        <f t="shared" si="5"/>
        <v>false</v>
      </c>
      <c r="M8" s="694">
        <f t="shared" si="6"/>
        <v>0</v>
      </c>
      <c r="N8" s="694">
        <f t="shared" si="0"/>
        <v>0</v>
      </c>
      <c r="O8" s="694">
        <f t="shared" si="0"/>
        <v>0</v>
      </c>
      <c r="P8" s="694">
        <f t="shared" si="0"/>
        <v>0</v>
      </c>
      <c r="Q8" s="694">
        <f t="shared" si="0"/>
        <v>0</v>
      </c>
      <c r="R8" s="694">
        <f t="shared" si="0"/>
        <v>0</v>
      </c>
      <c r="S8" s="694">
        <f t="shared" si="0"/>
        <v>0</v>
      </c>
      <c r="T8" s="694">
        <f t="shared" si="0"/>
        <v>0</v>
      </c>
      <c r="U8" s="694">
        <f t="shared" si="0"/>
        <v>0</v>
      </c>
      <c r="V8" s="694">
        <f t="shared" si="0"/>
        <v>0</v>
      </c>
      <c r="W8" s="694">
        <f t="shared" si="0"/>
        <v>0</v>
      </c>
      <c r="X8" s="694">
        <f t="shared" si="0"/>
        <v>0</v>
      </c>
      <c r="Y8" s="697">
        <f t="shared" si="3"/>
        <v>0</v>
      </c>
    </row>
    <row r="9" spans="1:29" ht="16.5" customHeight="1">
      <c r="A9" s="491">
        <f t="shared" si="4"/>
        <v>5</v>
      </c>
      <c r="B9" s="658"/>
      <c r="C9" s="677"/>
      <c r="D9" s="678"/>
      <c r="E9" s="679"/>
      <c r="F9" s="680"/>
      <c r="G9" s="681"/>
      <c r="H9" s="495"/>
      <c r="I9" s="493" t="str">
        <f t="shared" si="1"/>
        <v/>
      </c>
      <c r="J9" s="495"/>
      <c r="K9" s="668" t="str">
        <f t="shared" si="2"/>
        <v/>
      </c>
      <c r="L9" s="494" t="str">
        <f t="shared" si="5"/>
        <v>false</v>
      </c>
      <c r="M9" s="694">
        <f t="shared" si="6"/>
        <v>0</v>
      </c>
      <c r="N9" s="694">
        <f t="shared" si="0"/>
        <v>0</v>
      </c>
      <c r="O9" s="694">
        <f t="shared" si="0"/>
        <v>0</v>
      </c>
      <c r="P9" s="694">
        <f t="shared" si="0"/>
        <v>0</v>
      </c>
      <c r="Q9" s="694">
        <f t="shared" si="0"/>
        <v>0</v>
      </c>
      <c r="R9" s="694">
        <f t="shared" si="0"/>
        <v>0</v>
      </c>
      <c r="S9" s="694">
        <f t="shared" si="0"/>
        <v>0</v>
      </c>
      <c r="T9" s="694">
        <f t="shared" si="0"/>
        <v>0</v>
      </c>
      <c r="U9" s="694">
        <f t="shared" si="0"/>
        <v>0</v>
      </c>
      <c r="V9" s="694">
        <f t="shared" si="0"/>
        <v>0</v>
      </c>
      <c r="W9" s="694">
        <f t="shared" si="0"/>
        <v>0</v>
      </c>
      <c r="X9" s="694">
        <f t="shared" si="0"/>
        <v>0</v>
      </c>
      <c r="Y9" s="697">
        <f t="shared" si="3"/>
        <v>0</v>
      </c>
    </row>
    <row r="10" spans="1:29" ht="16.5" customHeight="1">
      <c r="A10" s="491">
        <f t="shared" si="4"/>
        <v>6</v>
      </c>
      <c r="B10" s="658"/>
      <c r="C10" s="677"/>
      <c r="D10" s="678"/>
      <c r="E10" s="679"/>
      <c r="F10" s="680"/>
      <c r="G10" s="681"/>
      <c r="H10" s="495"/>
      <c r="I10" s="493" t="str">
        <f t="shared" si="1"/>
        <v/>
      </c>
      <c r="J10" s="495"/>
      <c r="K10" s="668" t="str">
        <f t="shared" si="2"/>
        <v/>
      </c>
      <c r="L10" s="494" t="str">
        <f t="shared" si="5"/>
        <v>false</v>
      </c>
      <c r="M10" s="694">
        <f t="shared" si="6"/>
        <v>0</v>
      </c>
      <c r="N10" s="694">
        <f t="shared" si="0"/>
        <v>0</v>
      </c>
      <c r="O10" s="694">
        <f t="shared" si="0"/>
        <v>0</v>
      </c>
      <c r="P10" s="694">
        <f t="shared" si="0"/>
        <v>0</v>
      </c>
      <c r="Q10" s="694">
        <f t="shared" si="0"/>
        <v>0</v>
      </c>
      <c r="R10" s="694">
        <f t="shared" si="0"/>
        <v>0</v>
      </c>
      <c r="S10" s="694">
        <f t="shared" si="0"/>
        <v>0</v>
      </c>
      <c r="T10" s="694">
        <f t="shared" si="0"/>
        <v>0</v>
      </c>
      <c r="U10" s="694">
        <f t="shared" si="0"/>
        <v>0</v>
      </c>
      <c r="V10" s="694">
        <f t="shared" si="0"/>
        <v>0</v>
      </c>
      <c r="W10" s="694">
        <f t="shared" si="0"/>
        <v>0</v>
      </c>
      <c r="X10" s="694">
        <f t="shared" si="0"/>
        <v>0</v>
      </c>
      <c r="Y10" s="697">
        <f t="shared" si="3"/>
        <v>0</v>
      </c>
    </row>
    <row r="11" spans="1:29" ht="16.5" customHeight="1">
      <c r="A11" s="491">
        <f t="shared" si="4"/>
        <v>7</v>
      </c>
      <c r="B11" s="658"/>
      <c r="C11" s="677"/>
      <c r="D11" s="678"/>
      <c r="E11" s="679"/>
      <c r="F11" s="680"/>
      <c r="G11" s="681"/>
      <c r="H11" s="495"/>
      <c r="I11" s="493" t="str">
        <f t="shared" si="1"/>
        <v/>
      </c>
      <c r="J11" s="495"/>
      <c r="K11" s="668" t="str">
        <f t="shared" si="2"/>
        <v/>
      </c>
      <c r="L11" s="494" t="str">
        <f t="shared" si="5"/>
        <v>false</v>
      </c>
      <c r="M11" s="694">
        <f t="shared" si="6"/>
        <v>0</v>
      </c>
      <c r="N11" s="694">
        <f t="shared" si="0"/>
        <v>0</v>
      </c>
      <c r="O11" s="694">
        <f t="shared" si="0"/>
        <v>0</v>
      </c>
      <c r="P11" s="694">
        <f t="shared" si="0"/>
        <v>0</v>
      </c>
      <c r="Q11" s="694">
        <f t="shared" si="0"/>
        <v>0</v>
      </c>
      <c r="R11" s="694">
        <f t="shared" si="0"/>
        <v>0</v>
      </c>
      <c r="S11" s="694">
        <f t="shared" si="0"/>
        <v>0</v>
      </c>
      <c r="T11" s="694">
        <f t="shared" si="0"/>
        <v>0</v>
      </c>
      <c r="U11" s="694">
        <f t="shared" si="0"/>
        <v>0</v>
      </c>
      <c r="V11" s="694">
        <f t="shared" si="0"/>
        <v>0</v>
      </c>
      <c r="W11" s="694">
        <f t="shared" si="0"/>
        <v>0</v>
      </c>
      <c r="X11" s="694">
        <f t="shared" si="0"/>
        <v>0</v>
      </c>
      <c r="Y11" s="697">
        <f t="shared" si="3"/>
        <v>0</v>
      </c>
    </row>
    <row r="12" spans="1:29" ht="16.5" customHeight="1">
      <c r="A12" s="491">
        <f t="shared" si="4"/>
        <v>8</v>
      </c>
      <c r="B12" s="658"/>
      <c r="C12" s="677"/>
      <c r="D12" s="678"/>
      <c r="E12" s="679"/>
      <c r="F12" s="680"/>
      <c r="G12" s="681"/>
      <c r="H12" s="495"/>
      <c r="I12" s="493" t="str">
        <f t="shared" si="1"/>
        <v/>
      </c>
      <c r="J12" s="495"/>
      <c r="K12" s="668" t="str">
        <f t="shared" si="2"/>
        <v/>
      </c>
      <c r="L12" s="494" t="str">
        <f t="shared" si="5"/>
        <v>false</v>
      </c>
      <c r="M12" s="694">
        <f t="shared" si="6"/>
        <v>0</v>
      </c>
      <c r="N12" s="694">
        <f t="shared" si="0"/>
        <v>0</v>
      </c>
      <c r="O12" s="694">
        <f t="shared" si="0"/>
        <v>0</v>
      </c>
      <c r="P12" s="694">
        <f t="shared" si="0"/>
        <v>0</v>
      </c>
      <c r="Q12" s="694">
        <f t="shared" si="0"/>
        <v>0</v>
      </c>
      <c r="R12" s="694">
        <f t="shared" si="0"/>
        <v>0</v>
      </c>
      <c r="S12" s="694">
        <f t="shared" si="0"/>
        <v>0</v>
      </c>
      <c r="T12" s="694">
        <f t="shared" si="0"/>
        <v>0</v>
      </c>
      <c r="U12" s="694">
        <f t="shared" si="0"/>
        <v>0</v>
      </c>
      <c r="V12" s="694">
        <f t="shared" si="0"/>
        <v>0</v>
      </c>
      <c r="W12" s="694">
        <f t="shared" si="0"/>
        <v>0</v>
      </c>
      <c r="X12" s="694">
        <f t="shared" si="0"/>
        <v>0</v>
      </c>
      <c r="Y12" s="697">
        <f t="shared" si="3"/>
        <v>0</v>
      </c>
    </row>
    <row r="13" spans="1:29" ht="16.5" customHeight="1">
      <c r="A13" s="491">
        <f t="shared" si="4"/>
        <v>9</v>
      </c>
      <c r="B13" s="658"/>
      <c r="C13" s="677"/>
      <c r="D13" s="678"/>
      <c r="E13" s="679"/>
      <c r="F13" s="680"/>
      <c r="G13" s="681"/>
      <c r="H13" s="495"/>
      <c r="I13" s="493" t="str">
        <f t="shared" si="1"/>
        <v/>
      </c>
      <c r="J13" s="495"/>
      <c r="K13" s="668" t="str">
        <f t="shared" si="2"/>
        <v/>
      </c>
      <c r="L13" s="494" t="str">
        <f t="shared" si="5"/>
        <v>false</v>
      </c>
      <c r="M13" s="694">
        <f t="shared" si="6"/>
        <v>0</v>
      </c>
      <c r="N13" s="694">
        <f t="shared" si="0"/>
        <v>0</v>
      </c>
      <c r="O13" s="694">
        <f t="shared" si="0"/>
        <v>0</v>
      </c>
      <c r="P13" s="694">
        <f t="shared" si="0"/>
        <v>0</v>
      </c>
      <c r="Q13" s="694">
        <f t="shared" si="0"/>
        <v>0</v>
      </c>
      <c r="R13" s="694">
        <f t="shared" si="0"/>
        <v>0</v>
      </c>
      <c r="S13" s="694">
        <f t="shared" si="0"/>
        <v>0</v>
      </c>
      <c r="T13" s="694">
        <f t="shared" si="0"/>
        <v>0</v>
      </c>
      <c r="U13" s="694">
        <f t="shared" si="0"/>
        <v>0</v>
      </c>
      <c r="V13" s="694">
        <f t="shared" si="0"/>
        <v>0</v>
      </c>
      <c r="W13" s="694">
        <f t="shared" si="0"/>
        <v>0</v>
      </c>
      <c r="X13" s="694">
        <f t="shared" si="0"/>
        <v>0</v>
      </c>
      <c r="Y13" s="697">
        <f t="shared" si="3"/>
        <v>0</v>
      </c>
    </row>
    <row r="14" spans="1:29" ht="16.5" customHeight="1">
      <c r="A14" s="491">
        <f t="shared" si="4"/>
        <v>10</v>
      </c>
      <c r="B14" s="659"/>
      <c r="C14" s="677"/>
      <c r="D14" s="678"/>
      <c r="E14" s="679"/>
      <c r="F14" s="680"/>
      <c r="G14" s="681"/>
      <c r="H14" s="495"/>
      <c r="I14" s="493" t="str">
        <f t="shared" si="1"/>
        <v/>
      </c>
      <c r="J14" s="495"/>
      <c r="K14" s="668" t="str">
        <f t="shared" si="2"/>
        <v/>
      </c>
      <c r="L14" s="494" t="str">
        <f t="shared" si="5"/>
        <v>false</v>
      </c>
      <c r="M14" s="694">
        <f t="shared" si="6"/>
        <v>0</v>
      </c>
      <c r="N14" s="694">
        <f t="shared" si="0"/>
        <v>0</v>
      </c>
      <c r="O14" s="694">
        <f t="shared" si="0"/>
        <v>0</v>
      </c>
      <c r="P14" s="694">
        <f t="shared" si="0"/>
        <v>0</v>
      </c>
      <c r="Q14" s="694">
        <f t="shared" si="0"/>
        <v>0</v>
      </c>
      <c r="R14" s="694">
        <f t="shared" si="0"/>
        <v>0</v>
      </c>
      <c r="S14" s="694">
        <f t="shared" si="0"/>
        <v>0</v>
      </c>
      <c r="T14" s="694">
        <f t="shared" si="0"/>
        <v>0</v>
      </c>
      <c r="U14" s="694">
        <f t="shared" si="0"/>
        <v>0</v>
      </c>
      <c r="V14" s="694">
        <f t="shared" si="0"/>
        <v>0</v>
      </c>
      <c r="W14" s="694">
        <f t="shared" si="0"/>
        <v>0</v>
      </c>
      <c r="X14" s="694">
        <f t="shared" si="0"/>
        <v>0</v>
      </c>
      <c r="Y14" s="697">
        <f t="shared" si="3"/>
        <v>0</v>
      </c>
    </row>
    <row r="15" spans="1:29" ht="16.5" customHeight="1">
      <c r="A15" s="491">
        <f t="shared" si="4"/>
        <v>11</v>
      </c>
      <c r="B15" s="658"/>
      <c r="C15" s="677"/>
      <c r="D15" s="678"/>
      <c r="E15" s="679"/>
      <c r="F15" s="680"/>
      <c r="G15" s="681"/>
      <c r="H15" s="495"/>
      <c r="I15" s="493" t="str">
        <f t="shared" si="1"/>
        <v/>
      </c>
      <c r="J15" s="495"/>
      <c r="K15" s="668" t="str">
        <f t="shared" si="2"/>
        <v/>
      </c>
      <c r="L15" s="494" t="str">
        <f t="shared" si="5"/>
        <v>false</v>
      </c>
      <c r="M15" s="694">
        <f t="shared" si="6"/>
        <v>0</v>
      </c>
      <c r="N15" s="694">
        <f t="shared" si="0"/>
        <v>0</v>
      </c>
      <c r="O15" s="694">
        <f t="shared" si="0"/>
        <v>0</v>
      </c>
      <c r="P15" s="694">
        <f t="shared" si="0"/>
        <v>0</v>
      </c>
      <c r="Q15" s="694">
        <f t="shared" si="0"/>
        <v>0</v>
      </c>
      <c r="R15" s="694">
        <f t="shared" si="0"/>
        <v>0</v>
      </c>
      <c r="S15" s="694">
        <f t="shared" si="0"/>
        <v>0</v>
      </c>
      <c r="T15" s="694">
        <f t="shared" si="0"/>
        <v>0</v>
      </c>
      <c r="U15" s="694">
        <f t="shared" si="0"/>
        <v>0</v>
      </c>
      <c r="V15" s="694">
        <f t="shared" si="0"/>
        <v>0</v>
      </c>
      <c r="W15" s="694">
        <f t="shared" si="0"/>
        <v>0</v>
      </c>
      <c r="X15" s="694">
        <f t="shared" si="0"/>
        <v>0</v>
      </c>
      <c r="Y15" s="697">
        <f t="shared" si="3"/>
        <v>0</v>
      </c>
    </row>
    <row r="16" spans="1:29" ht="16.5" customHeight="1">
      <c r="A16" s="491">
        <f t="shared" si="4"/>
        <v>12</v>
      </c>
      <c r="B16" s="658"/>
      <c r="C16" s="677"/>
      <c r="D16" s="678"/>
      <c r="E16" s="679"/>
      <c r="F16" s="680"/>
      <c r="G16" s="681"/>
      <c r="H16" s="495"/>
      <c r="I16" s="493" t="str">
        <f t="shared" si="1"/>
        <v/>
      </c>
      <c r="J16" s="495"/>
      <c r="K16" s="668" t="str">
        <f t="shared" si="2"/>
        <v/>
      </c>
      <c r="L16" s="494" t="str">
        <f t="shared" si="5"/>
        <v>false</v>
      </c>
      <c r="M16" s="694">
        <f t="shared" si="6"/>
        <v>0</v>
      </c>
      <c r="N16" s="694">
        <f t="shared" si="0"/>
        <v>0</v>
      </c>
      <c r="O16" s="694">
        <f t="shared" si="0"/>
        <v>0</v>
      </c>
      <c r="P16" s="694">
        <f t="shared" si="0"/>
        <v>0</v>
      </c>
      <c r="Q16" s="694">
        <f t="shared" si="0"/>
        <v>0</v>
      </c>
      <c r="R16" s="694">
        <f t="shared" si="0"/>
        <v>0</v>
      </c>
      <c r="S16" s="694">
        <f t="shared" si="0"/>
        <v>0</v>
      </c>
      <c r="T16" s="694">
        <f t="shared" si="0"/>
        <v>0</v>
      </c>
      <c r="U16" s="694">
        <f t="shared" si="0"/>
        <v>0</v>
      </c>
      <c r="V16" s="694">
        <f t="shared" si="0"/>
        <v>0</v>
      </c>
      <c r="W16" s="694">
        <f t="shared" si="0"/>
        <v>0</v>
      </c>
      <c r="X16" s="694">
        <f t="shared" si="0"/>
        <v>0</v>
      </c>
      <c r="Y16" s="697">
        <f t="shared" si="3"/>
        <v>0</v>
      </c>
    </row>
    <row r="17" spans="1:25" ht="16.5" customHeight="1">
      <c r="A17" s="491">
        <f t="shared" si="4"/>
        <v>13</v>
      </c>
      <c r="B17" s="658"/>
      <c r="C17" s="677"/>
      <c r="D17" s="678"/>
      <c r="E17" s="679"/>
      <c r="F17" s="680"/>
      <c r="G17" s="681"/>
      <c r="H17" s="495"/>
      <c r="I17" s="493" t="str">
        <f t="shared" si="1"/>
        <v/>
      </c>
      <c r="J17" s="495"/>
      <c r="K17" s="668" t="str">
        <f t="shared" si="2"/>
        <v/>
      </c>
      <c r="L17" s="494" t="str">
        <f t="shared" si="5"/>
        <v>false</v>
      </c>
      <c r="M17" s="694">
        <f t="shared" si="6"/>
        <v>0</v>
      </c>
      <c r="N17" s="694">
        <f t="shared" si="0"/>
        <v>0</v>
      </c>
      <c r="O17" s="694">
        <f t="shared" si="0"/>
        <v>0</v>
      </c>
      <c r="P17" s="694">
        <f t="shared" si="0"/>
        <v>0</v>
      </c>
      <c r="Q17" s="694">
        <f t="shared" si="0"/>
        <v>0</v>
      </c>
      <c r="R17" s="694">
        <f t="shared" si="0"/>
        <v>0</v>
      </c>
      <c r="S17" s="694">
        <f t="shared" si="0"/>
        <v>0</v>
      </c>
      <c r="T17" s="694">
        <f t="shared" si="0"/>
        <v>0</v>
      </c>
      <c r="U17" s="694">
        <f t="shared" si="0"/>
        <v>0</v>
      </c>
      <c r="V17" s="694">
        <f t="shared" si="0"/>
        <v>0</v>
      </c>
      <c r="W17" s="694">
        <f t="shared" si="0"/>
        <v>0</v>
      </c>
      <c r="X17" s="694">
        <f t="shared" si="0"/>
        <v>0</v>
      </c>
      <c r="Y17" s="697">
        <f t="shared" si="3"/>
        <v>0</v>
      </c>
    </row>
    <row r="18" spans="1:25" ht="16.5" customHeight="1">
      <c r="A18" s="491">
        <f t="shared" si="4"/>
        <v>14</v>
      </c>
      <c r="B18" s="658"/>
      <c r="C18" s="677"/>
      <c r="D18" s="678"/>
      <c r="E18" s="679"/>
      <c r="F18" s="680"/>
      <c r="G18" s="681"/>
      <c r="H18" s="495"/>
      <c r="I18" s="493" t="str">
        <f t="shared" si="1"/>
        <v/>
      </c>
      <c r="J18" s="495"/>
      <c r="K18" s="668" t="str">
        <f t="shared" si="2"/>
        <v/>
      </c>
      <c r="L18" s="494" t="str">
        <f t="shared" si="5"/>
        <v>false</v>
      </c>
      <c r="M18" s="694">
        <f t="shared" si="6"/>
        <v>0</v>
      </c>
      <c r="N18" s="694">
        <f t="shared" si="0"/>
        <v>0</v>
      </c>
      <c r="O18" s="694">
        <f t="shared" si="0"/>
        <v>0</v>
      </c>
      <c r="P18" s="694">
        <f t="shared" si="0"/>
        <v>0</v>
      </c>
      <c r="Q18" s="694">
        <f t="shared" si="0"/>
        <v>0</v>
      </c>
      <c r="R18" s="694">
        <f t="shared" si="0"/>
        <v>0</v>
      </c>
      <c r="S18" s="694">
        <f t="shared" si="0"/>
        <v>0</v>
      </c>
      <c r="T18" s="694">
        <f t="shared" si="0"/>
        <v>0</v>
      </c>
      <c r="U18" s="694">
        <f t="shared" si="0"/>
        <v>0</v>
      </c>
      <c r="V18" s="694">
        <f t="shared" si="0"/>
        <v>0</v>
      </c>
      <c r="W18" s="694">
        <f t="shared" si="0"/>
        <v>0</v>
      </c>
      <c r="X18" s="694">
        <f t="shared" si="0"/>
        <v>0</v>
      </c>
      <c r="Y18" s="697">
        <f t="shared" si="3"/>
        <v>0</v>
      </c>
    </row>
    <row r="19" spans="1:25" ht="16.5" customHeight="1">
      <c r="A19" s="491">
        <f t="shared" si="4"/>
        <v>15</v>
      </c>
      <c r="B19" s="658"/>
      <c r="C19" s="677"/>
      <c r="D19" s="678"/>
      <c r="E19" s="679"/>
      <c r="F19" s="680"/>
      <c r="G19" s="681"/>
      <c r="H19" s="495"/>
      <c r="I19" s="493" t="str">
        <f t="shared" si="1"/>
        <v/>
      </c>
      <c r="J19" s="495"/>
      <c r="K19" s="668" t="str">
        <f t="shared" si="2"/>
        <v/>
      </c>
      <c r="L19" s="494" t="str">
        <f t="shared" si="5"/>
        <v>false</v>
      </c>
      <c r="M19" s="694">
        <f t="shared" si="6"/>
        <v>0</v>
      </c>
      <c r="N19" s="694">
        <f t="shared" si="0"/>
        <v>0</v>
      </c>
      <c r="O19" s="694">
        <f t="shared" si="0"/>
        <v>0</v>
      </c>
      <c r="P19" s="694">
        <f t="shared" si="0"/>
        <v>0</v>
      </c>
      <c r="Q19" s="694">
        <f t="shared" si="0"/>
        <v>0</v>
      </c>
      <c r="R19" s="694">
        <f t="shared" si="0"/>
        <v>0</v>
      </c>
      <c r="S19" s="694">
        <f t="shared" si="0"/>
        <v>0</v>
      </c>
      <c r="T19" s="694">
        <f t="shared" si="0"/>
        <v>0</v>
      </c>
      <c r="U19" s="694">
        <f t="shared" si="0"/>
        <v>0</v>
      </c>
      <c r="V19" s="694">
        <f t="shared" si="0"/>
        <v>0</v>
      </c>
      <c r="W19" s="694">
        <f t="shared" si="0"/>
        <v>0</v>
      </c>
      <c r="X19" s="694">
        <f t="shared" si="0"/>
        <v>0</v>
      </c>
      <c r="Y19" s="697">
        <f t="shared" si="3"/>
        <v>0</v>
      </c>
    </row>
    <row r="20" spans="1:25" ht="16.5" customHeight="1">
      <c r="A20" s="491">
        <f t="shared" si="4"/>
        <v>16</v>
      </c>
      <c r="B20" s="658"/>
      <c r="C20" s="677"/>
      <c r="D20" s="678"/>
      <c r="E20" s="679"/>
      <c r="F20" s="680"/>
      <c r="G20" s="681"/>
      <c r="H20" s="495"/>
      <c r="I20" s="493" t="str">
        <f t="shared" si="1"/>
        <v/>
      </c>
      <c r="J20" s="495"/>
      <c r="K20" s="668" t="str">
        <f t="shared" si="2"/>
        <v/>
      </c>
      <c r="L20" s="494" t="str">
        <f t="shared" si="5"/>
        <v>false</v>
      </c>
      <c r="M20" s="694">
        <f t="shared" si="6"/>
        <v>0</v>
      </c>
      <c r="N20" s="694">
        <f t="shared" si="0"/>
        <v>0</v>
      </c>
      <c r="O20" s="694">
        <f t="shared" si="0"/>
        <v>0</v>
      </c>
      <c r="P20" s="694">
        <f t="shared" si="0"/>
        <v>0</v>
      </c>
      <c r="Q20" s="694">
        <f t="shared" si="0"/>
        <v>0</v>
      </c>
      <c r="R20" s="694">
        <f t="shared" si="0"/>
        <v>0</v>
      </c>
      <c r="S20" s="694">
        <f t="shared" si="0"/>
        <v>0</v>
      </c>
      <c r="T20" s="694">
        <f t="shared" si="0"/>
        <v>0</v>
      </c>
      <c r="U20" s="694">
        <f t="shared" si="0"/>
        <v>0</v>
      </c>
      <c r="V20" s="694">
        <f t="shared" si="0"/>
        <v>0</v>
      </c>
      <c r="W20" s="694">
        <f t="shared" si="0"/>
        <v>0</v>
      </c>
      <c r="X20" s="694">
        <f t="shared" si="0"/>
        <v>0</v>
      </c>
      <c r="Y20" s="697">
        <f t="shared" si="3"/>
        <v>0</v>
      </c>
    </row>
    <row r="21" spans="1:25" ht="16.5" customHeight="1">
      <c r="A21" s="491">
        <f t="shared" si="4"/>
        <v>17</v>
      </c>
      <c r="B21" s="658"/>
      <c r="C21" s="677"/>
      <c r="D21" s="678"/>
      <c r="E21" s="679"/>
      <c r="F21" s="680"/>
      <c r="G21" s="681"/>
      <c r="H21" s="495"/>
      <c r="I21" s="493" t="str">
        <f t="shared" si="1"/>
        <v/>
      </c>
      <c r="J21" s="495"/>
      <c r="K21" s="668" t="str">
        <f t="shared" si="2"/>
        <v/>
      </c>
      <c r="L21" s="494" t="str">
        <f t="shared" si="5"/>
        <v>false</v>
      </c>
      <c r="M21" s="694">
        <f t="shared" si="6"/>
        <v>0</v>
      </c>
      <c r="N21" s="694">
        <f t="shared" si="6"/>
        <v>0</v>
      </c>
      <c r="O21" s="694">
        <f t="shared" si="6"/>
        <v>0</v>
      </c>
      <c r="P21" s="694">
        <f t="shared" si="6"/>
        <v>0</v>
      </c>
      <c r="Q21" s="694">
        <f t="shared" si="6"/>
        <v>0</v>
      </c>
      <c r="R21" s="694">
        <f t="shared" si="6"/>
        <v>0</v>
      </c>
      <c r="S21" s="694">
        <f t="shared" si="6"/>
        <v>0</v>
      </c>
      <c r="T21" s="694">
        <f t="shared" si="6"/>
        <v>0</v>
      </c>
      <c r="U21" s="694">
        <f t="shared" si="6"/>
        <v>0</v>
      </c>
      <c r="V21" s="694">
        <f t="shared" si="6"/>
        <v>0</v>
      </c>
      <c r="W21" s="694">
        <f t="shared" si="6"/>
        <v>0</v>
      </c>
      <c r="X21" s="694">
        <f t="shared" si="6"/>
        <v>0</v>
      </c>
      <c r="Y21" s="697">
        <f t="shared" si="3"/>
        <v>0</v>
      </c>
    </row>
    <row r="22" spans="1:25" ht="16.5" customHeight="1">
      <c r="A22" s="491">
        <f t="shared" si="4"/>
        <v>18</v>
      </c>
      <c r="B22" s="658"/>
      <c r="C22" s="677"/>
      <c r="D22" s="678"/>
      <c r="E22" s="679"/>
      <c r="F22" s="680"/>
      <c r="G22" s="681"/>
      <c r="H22" s="495"/>
      <c r="I22" s="493" t="str">
        <f t="shared" si="1"/>
        <v/>
      </c>
      <c r="J22" s="495"/>
      <c r="K22" s="668" t="str">
        <f t="shared" si="2"/>
        <v/>
      </c>
      <c r="L22" s="494" t="str">
        <f t="shared" si="5"/>
        <v>false</v>
      </c>
      <c r="M22" s="694">
        <f t="shared" si="6"/>
        <v>0</v>
      </c>
      <c r="N22" s="694">
        <f t="shared" si="6"/>
        <v>0</v>
      </c>
      <c r="O22" s="694">
        <f t="shared" si="6"/>
        <v>0</v>
      </c>
      <c r="P22" s="694">
        <f t="shared" si="6"/>
        <v>0</v>
      </c>
      <c r="Q22" s="694">
        <f t="shared" si="6"/>
        <v>0</v>
      </c>
      <c r="R22" s="694">
        <f t="shared" si="6"/>
        <v>0</v>
      </c>
      <c r="S22" s="694">
        <f t="shared" si="6"/>
        <v>0</v>
      </c>
      <c r="T22" s="694">
        <f t="shared" si="6"/>
        <v>0</v>
      </c>
      <c r="U22" s="694">
        <f t="shared" si="6"/>
        <v>0</v>
      </c>
      <c r="V22" s="694">
        <f t="shared" si="6"/>
        <v>0</v>
      </c>
      <c r="W22" s="694">
        <f t="shared" si="6"/>
        <v>0</v>
      </c>
      <c r="X22" s="694">
        <f t="shared" si="6"/>
        <v>0</v>
      </c>
      <c r="Y22" s="697">
        <f t="shared" si="3"/>
        <v>0</v>
      </c>
    </row>
    <row r="23" spans="1:25" ht="16.5" customHeight="1">
      <c r="A23" s="491">
        <f t="shared" si="4"/>
        <v>19</v>
      </c>
      <c r="B23" s="658"/>
      <c r="C23" s="677"/>
      <c r="D23" s="678"/>
      <c r="E23" s="679"/>
      <c r="F23" s="680"/>
      <c r="G23" s="681"/>
      <c r="H23" s="495"/>
      <c r="I23" s="493" t="str">
        <f t="shared" si="1"/>
        <v/>
      </c>
      <c r="J23" s="495"/>
      <c r="K23" s="668" t="str">
        <f t="shared" si="2"/>
        <v/>
      </c>
      <c r="L23" s="494" t="str">
        <f t="shared" si="5"/>
        <v>false</v>
      </c>
      <c r="M23" s="694">
        <f t="shared" ref="M23:X44" si="7">IF(AND($E23="",$F23=""),0,IF(AND((M$3&gt;=$E23),OR((M$3&lt;=$G23),($G23=""),($G23=-1),($G23=0))),IF($L23&gt;M$3,1,0),0))</f>
        <v>0</v>
      </c>
      <c r="N23" s="694">
        <f t="shared" si="7"/>
        <v>0</v>
      </c>
      <c r="O23" s="694">
        <f t="shared" si="7"/>
        <v>0</v>
      </c>
      <c r="P23" s="694">
        <f t="shared" si="7"/>
        <v>0</v>
      </c>
      <c r="Q23" s="694">
        <f t="shared" si="7"/>
        <v>0</v>
      </c>
      <c r="R23" s="694">
        <f t="shared" si="7"/>
        <v>0</v>
      </c>
      <c r="S23" s="694">
        <f t="shared" si="7"/>
        <v>0</v>
      </c>
      <c r="T23" s="694">
        <f t="shared" si="7"/>
        <v>0</v>
      </c>
      <c r="U23" s="694">
        <f t="shared" si="7"/>
        <v>0</v>
      </c>
      <c r="V23" s="694">
        <f t="shared" si="7"/>
        <v>0</v>
      </c>
      <c r="W23" s="694">
        <f t="shared" si="7"/>
        <v>0</v>
      </c>
      <c r="X23" s="694">
        <f t="shared" si="7"/>
        <v>0</v>
      </c>
      <c r="Y23" s="697">
        <f t="shared" si="3"/>
        <v>0</v>
      </c>
    </row>
    <row r="24" spans="1:25" ht="16.5" customHeight="1">
      <c r="A24" s="491">
        <f t="shared" si="4"/>
        <v>20</v>
      </c>
      <c r="B24" s="659"/>
      <c r="C24" s="677"/>
      <c r="D24" s="678"/>
      <c r="E24" s="679"/>
      <c r="F24" s="680"/>
      <c r="G24" s="681"/>
      <c r="H24" s="495"/>
      <c r="I24" s="493" t="str">
        <f t="shared" si="1"/>
        <v/>
      </c>
      <c r="J24" s="495"/>
      <c r="K24" s="668" t="str">
        <f t="shared" si="2"/>
        <v/>
      </c>
      <c r="L24" s="494" t="str">
        <f t="shared" si="5"/>
        <v>false</v>
      </c>
      <c r="M24" s="694">
        <f t="shared" si="7"/>
        <v>0</v>
      </c>
      <c r="N24" s="694">
        <f t="shared" si="7"/>
        <v>0</v>
      </c>
      <c r="O24" s="694">
        <f t="shared" si="7"/>
        <v>0</v>
      </c>
      <c r="P24" s="694">
        <f t="shared" si="7"/>
        <v>0</v>
      </c>
      <c r="Q24" s="694">
        <f t="shared" si="7"/>
        <v>0</v>
      </c>
      <c r="R24" s="694">
        <f t="shared" si="7"/>
        <v>0</v>
      </c>
      <c r="S24" s="694">
        <f t="shared" si="7"/>
        <v>0</v>
      </c>
      <c r="T24" s="694">
        <f t="shared" si="7"/>
        <v>0</v>
      </c>
      <c r="U24" s="694">
        <f t="shared" si="7"/>
        <v>0</v>
      </c>
      <c r="V24" s="694">
        <f t="shared" si="7"/>
        <v>0</v>
      </c>
      <c r="W24" s="694">
        <f t="shared" si="7"/>
        <v>0</v>
      </c>
      <c r="X24" s="694">
        <f t="shared" si="7"/>
        <v>0</v>
      </c>
      <c r="Y24" s="697">
        <f t="shared" si="3"/>
        <v>0</v>
      </c>
    </row>
    <row r="25" spans="1:25" ht="16.5" customHeight="1">
      <c r="A25" s="491">
        <f t="shared" si="4"/>
        <v>21</v>
      </c>
      <c r="B25" s="658"/>
      <c r="C25" s="677"/>
      <c r="D25" s="678"/>
      <c r="E25" s="679"/>
      <c r="F25" s="680"/>
      <c r="G25" s="681"/>
      <c r="H25" s="495"/>
      <c r="I25" s="493" t="str">
        <f t="shared" si="1"/>
        <v/>
      </c>
      <c r="J25" s="495"/>
      <c r="K25" s="668" t="str">
        <f t="shared" si="2"/>
        <v/>
      </c>
      <c r="L25" s="494" t="str">
        <f t="shared" si="5"/>
        <v>false</v>
      </c>
      <c r="M25" s="694">
        <f t="shared" si="7"/>
        <v>0</v>
      </c>
      <c r="N25" s="694">
        <f t="shared" si="7"/>
        <v>0</v>
      </c>
      <c r="O25" s="694">
        <f t="shared" si="7"/>
        <v>0</v>
      </c>
      <c r="P25" s="694">
        <f t="shared" si="7"/>
        <v>0</v>
      </c>
      <c r="Q25" s="694">
        <f t="shared" si="7"/>
        <v>0</v>
      </c>
      <c r="R25" s="694">
        <f t="shared" si="7"/>
        <v>0</v>
      </c>
      <c r="S25" s="694">
        <f t="shared" si="7"/>
        <v>0</v>
      </c>
      <c r="T25" s="694">
        <f t="shared" si="7"/>
        <v>0</v>
      </c>
      <c r="U25" s="694">
        <f t="shared" si="7"/>
        <v>0</v>
      </c>
      <c r="V25" s="694">
        <f t="shared" si="7"/>
        <v>0</v>
      </c>
      <c r="W25" s="694">
        <f t="shared" si="7"/>
        <v>0</v>
      </c>
      <c r="X25" s="694">
        <f t="shared" si="7"/>
        <v>0</v>
      </c>
      <c r="Y25" s="697">
        <f t="shared" si="3"/>
        <v>0</v>
      </c>
    </row>
    <row r="26" spans="1:25" ht="16.5" customHeight="1">
      <c r="A26" s="491">
        <f t="shared" si="4"/>
        <v>22</v>
      </c>
      <c r="B26" s="658"/>
      <c r="C26" s="677"/>
      <c r="D26" s="678"/>
      <c r="E26" s="679"/>
      <c r="F26" s="680"/>
      <c r="G26" s="681"/>
      <c r="H26" s="495"/>
      <c r="I26" s="493" t="str">
        <f t="shared" si="1"/>
        <v/>
      </c>
      <c r="J26" s="495"/>
      <c r="K26" s="668" t="str">
        <f t="shared" si="2"/>
        <v/>
      </c>
      <c r="L26" s="494" t="str">
        <f t="shared" si="5"/>
        <v>false</v>
      </c>
      <c r="M26" s="694">
        <f t="shared" si="7"/>
        <v>0</v>
      </c>
      <c r="N26" s="694">
        <f t="shared" si="7"/>
        <v>0</v>
      </c>
      <c r="O26" s="694">
        <f t="shared" si="7"/>
        <v>0</v>
      </c>
      <c r="P26" s="694">
        <f t="shared" si="7"/>
        <v>0</v>
      </c>
      <c r="Q26" s="694">
        <f t="shared" si="7"/>
        <v>0</v>
      </c>
      <c r="R26" s="694">
        <f t="shared" si="7"/>
        <v>0</v>
      </c>
      <c r="S26" s="694">
        <f t="shared" si="7"/>
        <v>0</v>
      </c>
      <c r="T26" s="694">
        <f t="shared" si="7"/>
        <v>0</v>
      </c>
      <c r="U26" s="694">
        <f t="shared" si="7"/>
        <v>0</v>
      </c>
      <c r="V26" s="694">
        <f t="shared" si="7"/>
        <v>0</v>
      </c>
      <c r="W26" s="694">
        <f t="shared" si="7"/>
        <v>0</v>
      </c>
      <c r="X26" s="694">
        <f t="shared" si="7"/>
        <v>0</v>
      </c>
      <c r="Y26" s="697">
        <f t="shared" si="3"/>
        <v>0</v>
      </c>
    </row>
    <row r="27" spans="1:25" ht="16.5" customHeight="1">
      <c r="A27" s="491">
        <f t="shared" si="4"/>
        <v>23</v>
      </c>
      <c r="B27" s="658"/>
      <c r="C27" s="677"/>
      <c r="D27" s="678"/>
      <c r="E27" s="679"/>
      <c r="F27" s="680"/>
      <c r="G27" s="681"/>
      <c r="H27" s="495"/>
      <c r="I27" s="493" t="str">
        <f t="shared" si="1"/>
        <v/>
      </c>
      <c r="J27" s="495"/>
      <c r="K27" s="668" t="str">
        <f t="shared" si="2"/>
        <v/>
      </c>
      <c r="L27" s="494" t="str">
        <f t="shared" si="5"/>
        <v>false</v>
      </c>
      <c r="M27" s="694">
        <f t="shared" si="7"/>
        <v>0</v>
      </c>
      <c r="N27" s="694">
        <f t="shared" si="7"/>
        <v>0</v>
      </c>
      <c r="O27" s="694">
        <f t="shared" si="7"/>
        <v>0</v>
      </c>
      <c r="P27" s="694">
        <f t="shared" si="7"/>
        <v>0</v>
      </c>
      <c r="Q27" s="694">
        <f t="shared" si="7"/>
        <v>0</v>
      </c>
      <c r="R27" s="694">
        <f t="shared" si="7"/>
        <v>0</v>
      </c>
      <c r="S27" s="694">
        <f t="shared" si="7"/>
        <v>0</v>
      </c>
      <c r="T27" s="694">
        <f t="shared" si="7"/>
        <v>0</v>
      </c>
      <c r="U27" s="694">
        <f t="shared" si="7"/>
        <v>0</v>
      </c>
      <c r="V27" s="694">
        <f t="shared" si="7"/>
        <v>0</v>
      </c>
      <c r="W27" s="694">
        <f t="shared" si="7"/>
        <v>0</v>
      </c>
      <c r="X27" s="694">
        <f t="shared" si="7"/>
        <v>0</v>
      </c>
      <c r="Y27" s="697">
        <f t="shared" si="3"/>
        <v>0</v>
      </c>
    </row>
    <row r="28" spans="1:25" ht="16.5" customHeight="1">
      <c r="A28" s="491">
        <f t="shared" si="4"/>
        <v>24</v>
      </c>
      <c r="B28" s="658"/>
      <c r="C28" s="677"/>
      <c r="D28" s="678"/>
      <c r="E28" s="679"/>
      <c r="F28" s="680"/>
      <c r="G28" s="681"/>
      <c r="H28" s="495"/>
      <c r="I28" s="493" t="str">
        <f t="shared" si="1"/>
        <v/>
      </c>
      <c r="J28" s="495"/>
      <c r="K28" s="668" t="str">
        <f t="shared" si="2"/>
        <v/>
      </c>
      <c r="L28" s="494" t="str">
        <f t="shared" si="5"/>
        <v>false</v>
      </c>
      <c r="M28" s="694">
        <f t="shared" si="7"/>
        <v>0</v>
      </c>
      <c r="N28" s="694">
        <f t="shared" si="7"/>
        <v>0</v>
      </c>
      <c r="O28" s="694">
        <f t="shared" si="7"/>
        <v>0</v>
      </c>
      <c r="P28" s="694">
        <f t="shared" si="7"/>
        <v>0</v>
      </c>
      <c r="Q28" s="694">
        <f t="shared" si="7"/>
        <v>0</v>
      </c>
      <c r="R28" s="694">
        <f t="shared" si="7"/>
        <v>0</v>
      </c>
      <c r="S28" s="694">
        <f t="shared" si="7"/>
        <v>0</v>
      </c>
      <c r="T28" s="694">
        <f t="shared" si="7"/>
        <v>0</v>
      </c>
      <c r="U28" s="694">
        <f t="shared" si="7"/>
        <v>0</v>
      </c>
      <c r="V28" s="694">
        <f t="shared" si="7"/>
        <v>0</v>
      </c>
      <c r="W28" s="694">
        <f t="shared" si="7"/>
        <v>0</v>
      </c>
      <c r="X28" s="694">
        <f t="shared" si="7"/>
        <v>0</v>
      </c>
      <c r="Y28" s="697">
        <f t="shared" si="3"/>
        <v>0</v>
      </c>
    </row>
    <row r="29" spans="1:25" ht="16.5" customHeight="1">
      <c r="A29" s="491">
        <f t="shared" si="4"/>
        <v>25</v>
      </c>
      <c r="B29" s="658"/>
      <c r="C29" s="677"/>
      <c r="D29" s="678"/>
      <c r="E29" s="679"/>
      <c r="F29" s="680"/>
      <c r="G29" s="681"/>
      <c r="H29" s="495"/>
      <c r="I29" s="493" t="str">
        <f t="shared" si="1"/>
        <v/>
      </c>
      <c r="J29" s="495"/>
      <c r="K29" s="668" t="str">
        <f t="shared" si="2"/>
        <v/>
      </c>
      <c r="L29" s="494" t="str">
        <f t="shared" si="5"/>
        <v>false</v>
      </c>
      <c r="M29" s="694">
        <f t="shared" si="7"/>
        <v>0</v>
      </c>
      <c r="N29" s="694">
        <f t="shared" si="7"/>
        <v>0</v>
      </c>
      <c r="O29" s="694">
        <f t="shared" si="7"/>
        <v>0</v>
      </c>
      <c r="P29" s="694">
        <f t="shared" si="7"/>
        <v>0</v>
      </c>
      <c r="Q29" s="694">
        <f t="shared" si="7"/>
        <v>0</v>
      </c>
      <c r="R29" s="694">
        <f t="shared" si="7"/>
        <v>0</v>
      </c>
      <c r="S29" s="694">
        <f t="shared" si="7"/>
        <v>0</v>
      </c>
      <c r="T29" s="694">
        <f t="shared" si="7"/>
        <v>0</v>
      </c>
      <c r="U29" s="694">
        <f t="shared" si="7"/>
        <v>0</v>
      </c>
      <c r="V29" s="694">
        <f t="shared" si="7"/>
        <v>0</v>
      </c>
      <c r="W29" s="694">
        <f t="shared" si="7"/>
        <v>0</v>
      </c>
      <c r="X29" s="694">
        <f t="shared" si="7"/>
        <v>0</v>
      </c>
      <c r="Y29" s="697">
        <f t="shared" si="3"/>
        <v>0</v>
      </c>
    </row>
    <row r="30" spans="1:25" ht="16.5" customHeight="1">
      <c r="A30" s="491">
        <f t="shared" si="4"/>
        <v>26</v>
      </c>
      <c r="B30" s="658"/>
      <c r="C30" s="677"/>
      <c r="D30" s="678"/>
      <c r="E30" s="679"/>
      <c r="F30" s="680"/>
      <c r="G30" s="681"/>
      <c r="H30" s="495"/>
      <c r="I30" s="493" t="str">
        <f t="shared" si="1"/>
        <v/>
      </c>
      <c r="J30" s="495"/>
      <c r="K30" s="668" t="str">
        <f t="shared" si="2"/>
        <v/>
      </c>
      <c r="L30" s="494" t="str">
        <f t="shared" si="5"/>
        <v>false</v>
      </c>
      <c r="M30" s="694">
        <f t="shared" si="7"/>
        <v>0</v>
      </c>
      <c r="N30" s="694">
        <f t="shared" si="7"/>
        <v>0</v>
      </c>
      <c r="O30" s="694">
        <f t="shared" si="7"/>
        <v>0</v>
      </c>
      <c r="P30" s="694">
        <f t="shared" si="7"/>
        <v>0</v>
      </c>
      <c r="Q30" s="694">
        <f t="shared" si="7"/>
        <v>0</v>
      </c>
      <c r="R30" s="694">
        <f t="shared" si="7"/>
        <v>0</v>
      </c>
      <c r="S30" s="694">
        <f t="shared" si="7"/>
        <v>0</v>
      </c>
      <c r="T30" s="694">
        <f t="shared" si="7"/>
        <v>0</v>
      </c>
      <c r="U30" s="694">
        <f t="shared" si="7"/>
        <v>0</v>
      </c>
      <c r="V30" s="694">
        <f t="shared" si="7"/>
        <v>0</v>
      </c>
      <c r="W30" s="694">
        <f t="shared" si="7"/>
        <v>0</v>
      </c>
      <c r="X30" s="694">
        <f t="shared" si="7"/>
        <v>0</v>
      </c>
      <c r="Y30" s="697">
        <f t="shared" si="3"/>
        <v>0</v>
      </c>
    </row>
    <row r="31" spans="1:25" ht="16.5" customHeight="1">
      <c r="A31" s="491">
        <f t="shared" si="4"/>
        <v>27</v>
      </c>
      <c r="B31" s="658"/>
      <c r="C31" s="677"/>
      <c r="D31" s="678"/>
      <c r="E31" s="679"/>
      <c r="F31" s="680"/>
      <c r="G31" s="681"/>
      <c r="H31" s="495"/>
      <c r="I31" s="493" t="str">
        <f t="shared" si="1"/>
        <v/>
      </c>
      <c r="J31" s="495"/>
      <c r="K31" s="668" t="str">
        <f t="shared" si="2"/>
        <v/>
      </c>
      <c r="L31" s="494" t="str">
        <f t="shared" si="5"/>
        <v>false</v>
      </c>
      <c r="M31" s="694">
        <f t="shared" si="7"/>
        <v>0</v>
      </c>
      <c r="N31" s="694">
        <f t="shared" si="7"/>
        <v>0</v>
      </c>
      <c r="O31" s="694">
        <f t="shared" si="7"/>
        <v>0</v>
      </c>
      <c r="P31" s="694">
        <f t="shared" si="7"/>
        <v>0</v>
      </c>
      <c r="Q31" s="694">
        <f t="shared" si="7"/>
        <v>0</v>
      </c>
      <c r="R31" s="694">
        <f t="shared" si="7"/>
        <v>0</v>
      </c>
      <c r="S31" s="694">
        <f t="shared" si="7"/>
        <v>0</v>
      </c>
      <c r="T31" s="694">
        <f t="shared" si="7"/>
        <v>0</v>
      </c>
      <c r="U31" s="694">
        <f t="shared" si="7"/>
        <v>0</v>
      </c>
      <c r="V31" s="694">
        <f t="shared" si="7"/>
        <v>0</v>
      </c>
      <c r="W31" s="694">
        <f t="shared" si="7"/>
        <v>0</v>
      </c>
      <c r="X31" s="694">
        <f t="shared" si="7"/>
        <v>0</v>
      </c>
      <c r="Y31" s="697">
        <f t="shared" si="3"/>
        <v>0</v>
      </c>
    </row>
    <row r="32" spans="1:25" ht="16.5" customHeight="1">
      <c r="A32" s="491">
        <f t="shared" si="4"/>
        <v>28</v>
      </c>
      <c r="B32" s="658"/>
      <c r="C32" s="677"/>
      <c r="D32" s="678"/>
      <c r="E32" s="679"/>
      <c r="F32" s="682"/>
      <c r="G32" s="681"/>
      <c r="H32" s="495"/>
      <c r="I32" s="493" t="str">
        <f t="shared" si="1"/>
        <v/>
      </c>
      <c r="J32" s="495"/>
      <c r="K32" s="668" t="str">
        <f t="shared" si="2"/>
        <v/>
      </c>
      <c r="L32" s="494" t="str">
        <f t="shared" si="5"/>
        <v>false</v>
      </c>
      <c r="M32" s="694">
        <f t="shared" si="7"/>
        <v>0</v>
      </c>
      <c r="N32" s="694">
        <f t="shared" si="7"/>
        <v>0</v>
      </c>
      <c r="O32" s="694">
        <f t="shared" si="7"/>
        <v>0</v>
      </c>
      <c r="P32" s="694">
        <f t="shared" si="7"/>
        <v>0</v>
      </c>
      <c r="Q32" s="694">
        <f t="shared" si="7"/>
        <v>0</v>
      </c>
      <c r="R32" s="694">
        <f t="shared" si="7"/>
        <v>0</v>
      </c>
      <c r="S32" s="694">
        <f t="shared" si="7"/>
        <v>0</v>
      </c>
      <c r="T32" s="694">
        <f t="shared" si="7"/>
        <v>0</v>
      </c>
      <c r="U32" s="694">
        <f t="shared" si="7"/>
        <v>0</v>
      </c>
      <c r="V32" s="694">
        <f t="shared" si="7"/>
        <v>0</v>
      </c>
      <c r="W32" s="694">
        <f t="shared" si="7"/>
        <v>0</v>
      </c>
      <c r="X32" s="694">
        <f t="shared" si="7"/>
        <v>0</v>
      </c>
      <c r="Y32" s="697">
        <f t="shared" si="3"/>
        <v>0</v>
      </c>
    </row>
    <row r="33" spans="1:25" ht="16.5" customHeight="1">
      <c r="A33" s="491">
        <f t="shared" si="4"/>
        <v>29</v>
      </c>
      <c r="B33" s="658"/>
      <c r="C33" s="677"/>
      <c r="D33" s="678"/>
      <c r="E33" s="679"/>
      <c r="F33" s="682"/>
      <c r="G33" s="681"/>
      <c r="H33" s="689"/>
      <c r="I33" s="493" t="str">
        <f t="shared" si="1"/>
        <v/>
      </c>
      <c r="J33" s="689"/>
      <c r="K33" s="668" t="str">
        <f t="shared" si="2"/>
        <v/>
      </c>
      <c r="L33" s="494" t="str">
        <f t="shared" si="5"/>
        <v>false</v>
      </c>
      <c r="M33" s="694">
        <f t="shared" si="7"/>
        <v>0</v>
      </c>
      <c r="N33" s="694">
        <f t="shared" si="7"/>
        <v>0</v>
      </c>
      <c r="O33" s="694">
        <f t="shared" si="7"/>
        <v>0</v>
      </c>
      <c r="P33" s="694">
        <f t="shared" si="7"/>
        <v>0</v>
      </c>
      <c r="Q33" s="694">
        <f t="shared" si="7"/>
        <v>0</v>
      </c>
      <c r="R33" s="694">
        <f t="shared" si="7"/>
        <v>0</v>
      </c>
      <c r="S33" s="694">
        <f t="shared" si="7"/>
        <v>0</v>
      </c>
      <c r="T33" s="694">
        <f t="shared" si="7"/>
        <v>0</v>
      </c>
      <c r="U33" s="694">
        <f t="shared" si="7"/>
        <v>0</v>
      </c>
      <c r="V33" s="694">
        <f t="shared" si="7"/>
        <v>0</v>
      </c>
      <c r="W33" s="694">
        <f t="shared" si="7"/>
        <v>0</v>
      </c>
      <c r="X33" s="694">
        <f t="shared" si="7"/>
        <v>0</v>
      </c>
      <c r="Y33" s="697">
        <f t="shared" si="3"/>
        <v>0</v>
      </c>
    </row>
    <row r="34" spans="1:25" ht="16.5" customHeight="1">
      <c r="A34" s="491">
        <f t="shared" si="4"/>
        <v>30</v>
      </c>
      <c r="B34" s="659"/>
      <c r="C34" s="677"/>
      <c r="D34" s="678"/>
      <c r="E34" s="679"/>
      <c r="F34" s="680"/>
      <c r="G34" s="681"/>
      <c r="H34" s="492"/>
      <c r="I34" s="493" t="str">
        <f t="shared" si="1"/>
        <v/>
      </c>
      <c r="J34" s="492"/>
      <c r="K34" s="668" t="str">
        <f t="shared" si="2"/>
        <v/>
      </c>
      <c r="L34" s="494" t="str">
        <f t="shared" si="5"/>
        <v>false</v>
      </c>
      <c r="M34" s="694">
        <f t="shared" si="7"/>
        <v>0</v>
      </c>
      <c r="N34" s="694">
        <f t="shared" si="7"/>
        <v>0</v>
      </c>
      <c r="O34" s="694">
        <f t="shared" si="7"/>
        <v>0</v>
      </c>
      <c r="P34" s="694">
        <f t="shared" si="7"/>
        <v>0</v>
      </c>
      <c r="Q34" s="694">
        <f t="shared" si="7"/>
        <v>0</v>
      </c>
      <c r="R34" s="694">
        <f t="shared" si="7"/>
        <v>0</v>
      </c>
      <c r="S34" s="694">
        <f t="shared" si="7"/>
        <v>0</v>
      </c>
      <c r="T34" s="694">
        <f t="shared" si="7"/>
        <v>0</v>
      </c>
      <c r="U34" s="694">
        <f t="shared" si="7"/>
        <v>0</v>
      </c>
      <c r="V34" s="694">
        <f t="shared" si="7"/>
        <v>0</v>
      </c>
      <c r="W34" s="694">
        <f t="shared" si="7"/>
        <v>0</v>
      </c>
      <c r="X34" s="694">
        <f t="shared" si="7"/>
        <v>0</v>
      </c>
      <c r="Y34" s="697">
        <f t="shared" si="3"/>
        <v>0</v>
      </c>
    </row>
    <row r="35" spans="1:25" ht="16.5" customHeight="1">
      <c r="A35" s="491">
        <f t="shared" si="4"/>
        <v>31</v>
      </c>
      <c r="B35" s="658"/>
      <c r="C35" s="677"/>
      <c r="D35" s="678"/>
      <c r="E35" s="679"/>
      <c r="F35" s="680"/>
      <c r="G35" s="681"/>
      <c r="H35" s="495"/>
      <c r="I35" s="493" t="str">
        <f t="shared" si="1"/>
        <v/>
      </c>
      <c r="J35" s="495"/>
      <c r="K35" s="668" t="str">
        <f t="shared" si="2"/>
        <v/>
      </c>
      <c r="L35" s="494" t="str">
        <f>IF(OR(I35&lt;&gt;"",K35&lt;&gt;""),MIN(I35,K35),"false")</f>
        <v>false</v>
      </c>
      <c r="M35" s="694">
        <f t="shared" si="7"/>
        <v>0</v>
      </c>
      <c r="N35" s="694">
        <f t="shared" si="7"/>
        <v>0</v>
      </c>
      <c r="O35" s="694">
        <f t="shared" si="7"/>
        <v>0</v>
      </c>
      <c r="P35" s="694">
        <f t="shared" si="7"/>
        <v>0</v>
      </c>
      <c r="Q35" s="694">
        <f t="shared" si="7"/>
        <v>0</v>
      </c>
      <c r="R35" s="694">
        <f t="shared" si="7"/>
        <v>0</v>
      </c>
      <c r="S35" s="694">
        <f t="shared" si="7"/>
        <v>0</v>
      </c>
      <c r="T35" s="694">
        <f t="shared" si="7"/>
        <v>0</v>
      </c>
      <c r="U35" s="694">
        <f t="shared" si="7"/>
        <v>0</v>
      </c>
      <c r="V35" s="694">
        <f t="shared" si="7"/>
        <v>0</v>
      </c>
      <c r="W35" s="694">
        <f t="shared" si="7"/>
        <v>0</v>
      </c>
      <c r="X35" s="694">
        <f t="shared" si="7"/>
        <v>0</v>
      </c>
      <c r="Y35" s="697">
        <f t="shared" ref="Y35:Y98" si="8">SUM(M35:X35)</f>
        <v>0</v>
      </c>
    </row>
    <row r="36" spans="1:25" ht="16.5" customHeight="1">
      <c r="A36" s="491">
        <f t="shared" si="4"/>
        <v>32</v>
      </c>
      <c r="B36" s="658"/>
      <c r="C36" s="677"/>
      <c r="D36" s="678"/>
      <c r="E36" s="679"/>
      <c r="F36" s="680"/>
      <c r="G36" s="681"/>
      <c r="H36" s="495"/>
      <c r="I36" s="493" t="str">
        <f t="shared" si="1"/>
        <v/>
      </c>
      <c r="J36" s="495"/>
      <c r="K36" s="668" t="str">
        <f t="shared" si="2"/>
        <v/>
      </c>
      <c r="L36" s="494" t="str">
        <f t="shared" ref="L36:L63" si="9">IF(OR(I36&lt;&gt;"",K36&lt;&gt;""),MIN(I36,K36),"false")</f>
        <v>false</v>
      </c>
      <c r="M36" s="694">
        <f t="shared" si="7"/>
        <v>0</v>
      </c>
      <c r="N36" s="694">
        <f t="shared" si="7"/>
        <v>0</v>
      </c>
      <c r="O36" s="694">
        <f t="shared" si="7"/>
        <v>0</v>
      </c>
      <c r="P36" s="694">
        <f t="shared" si="7"/>
        <v>0</v>
      </c>
      <c r="Q36" s="694">
        <f t="shared" si="7"/>
        <v>0</v>
      </c>
      <c r="R36" s="694">
        <f t="shared" si="7"/>
        <v>0</v>
      </c>
      <c r="S36" s="694">
        <f t="shared" si="7"/>
        <v>0</v>
      </c>
      <c r="T36" s="694">
        <f t="shared" si="7"/>
        <v>0</v>
      </c>
      <c r="U36" s="694">
        <f t="shared" si="7"/>
        <v>0</v>
      </c>
      <c r="V36" s="694">
        <f t="shared" si="7"/>
        <v>0</v>
      </c>
      <c r="W36" s="694">
        <f t="shared" si="7"/>
        <v>0</v>
      </c>
      <c r="X36" s="694">
        <f t="shared" si="7"/>
        <v>0</v>
      </c>
      <c r="Y36" s="697">
        <f t="shared" si="8"/>
        <v>0</v>
      </c>
    </row>
    <row r="37" spans="1:25" ht="16.5" customHeight="1">
      <c r="A37" s="491">
        <f t="shared" si="4"/>
        <v>33</v>
      </c>
      <c r="B37" s="658"/>
      <c r="C37" s="677"/>
      <c r="D37" s="678"/>
      <c r="E37" s="679"/>
      <c r="F37" s="682"/>
      <c r="G37" s="681"/>
      <c r="H37" s="495"/>
      <c r="I37" s="493" t="str">
        <f t="shared" si="1"/>
        <v/>
      </c>
      <c r="J37" s="495"/>
      <c r="K37" s="668" t="str">
        <f t="shared" si="2"/>
        <v/>
      </c>
      <c r="L37" s="494" t="str">
        <f t="shared" si="9"/>
        <v>false</v>
      </c>
      <c r="M37" s="694">
        <f t="shared" si="7"/>
        <v>0</v>
      </c>
      <c r="N37" s="694">
        <f t="shared" si="7"/>
        <v>0</v>
      </c>
      <c r="O37" s="694">
        <f t="shared" si="7"/>
        <v>0</v>
      </c>
      <c r="P37" s="694">
        <f t="shared" si="7"/>
        <v>0</v>
      </c>
      <c r="Q37" s="694">
        <f t="shared" si="7"/>
        <v>0</v>
      </c>
      <c r="R37" s="694">
        <f t="shared" si="7"/>
        <v>0</v>
      </c>
      <c r="S37" s="694">
        <f t="shared" si="7"/>
        <v>0</v>
      </c>
      <c r="T37" s="694">
        <f t="shared" si="7"/>
        <v>0</v>
      </c>
      <c r="U37" s="694">
        <f t="shared" si="7"/>
        <v>0</v>
      </c>
      <c r="V37" s="694">
        <f t="shared" si="7"/>
        <v>0</v>
      </c>
      <c r="W37" s="694">
        <f t="shared" si="7"/>
        <v>0</v>
      </c>
      <c r="X37" s="694">
        <f t="shared" si="7"/>
        <v>0</v>
      </c>
      <c r="Y37" s="697">
        <f t="shared" si="8"/>
        <v>0</v>
      </c>
    </row>
    <row r="38" spans="1:25" ht="16.5" customHeight="1">
      <c r="A38" s="491">
        <f t="shared" si="4"/>
        <v>34</v>
      </c>
      <c r="B38" s="658"/>
      <c r="C38" s="677"/>
      <c r="D38" s="678"/>
      <c r="E38" s="679"/>
      <c r="F38" s="682"/>
      <c r="G38" s="681"/>
      <c r="H38" s="495"/>
      <c r="I38" s="493" t="str">
        <f t="shared" si="1"/>
        <v/>
      </c>
      <c r="J38" s="495"/>
      <c r="K38" s="668" t="str">
        <f t="shared" si="2"/>
        <v/>
      </c>
      <c r="L38" s="494" t="str">
        <f t="shared" si="9"/>
        <v>false</v>
      </c>
      <c r="M38" s="694">
        <f t="shared" si="7"/>
        <v>0</v>
      </c>
      <c r="N38" s="694">
        <f t="shared" si="7"/>
        <v>0</v>
      </c>
      <c r="O38" s="694">
        <f t="shared" si="7"/>
        <v>0</v>
      </c>
      <c r="P38" s="694">
        <f t="shared" si="7"/>
        <v>0</v>
      </c>
      <c r="Q38" s="694">
        <f t="shared" si="7"/>
        <v>0</v>
      </c>
      <c r="R38" s="694">
        <f t="shared" si="7"/>
        <v>0</v>
      </c>
      <c r="S38" s="694">
        <f t="shared" si="7"/>
        <v>0</v>
      </c>
      <c r="T38" s="694">
        <f t="shared" si="7"/>
        <v>0</v>
      </c>
      <c r="U38" s="694">
        <f t="shared" si="7"/>
        <v>0</v>
      </c>
      <c r="V38" s="694">
        <f t="shared" si="7"/>
        <v>0</v>
      </c>
      <c r="W38" s="694">
        <f t="shared" si="7"/>
        <v>0</v>
      </c>
      <c r="X38" s="694">
        <f t="shared" si="7"/>
        <v>0</v>
      </c>
      <c r="Y38" s="697">
        <f t="shared" si="8"/>
        <v>0</v>
      </c>
    </row>
    <row r="39" spans="1:25" ht="16.5" customHeight="1">
      <c r="A39" s="491">
        <f t="shared" si="4"/>
        <v>35</v>
      </c>
      <c r="B39" s="658"/>
      <c r="C39" s="677"/>
      <c r="D39" s="678"/>
      <c r="E39" s="679"/>
      <c r="F39" s="680"/>
      <c r="G39" s="681"/>
      <c r="H39" s="495"/>
      <c r="I39" s="493" t="str">
        <f t="shared" si="1"/>
        <v/>
      </c>
      <c r="J39" s="495"/>
      <c r="K39" s="668" t="str">
        <f t="shared" si="2"/>
        <v/>
      </c>
      <c r="L39" s="494" t="str">
        <f t="shared" si="9"/>
        <v>false</v>
      </c>
      <c r="M39" s="694">
        <f t="shared" si="7"/>
        <v>0</v>
      </c>
      <c r="N39" s="694">
        <f t="shared" si="7"/>
        <v>0</v>
      </c>
      <c r="O39" s="694">
        <f t="shared" si="7"/>
        <v>0</v>
      </c>
      <c r="P39" s="694">
        <f t="shared" si="7"/>
        <v>0</v>
      </c>
      <c r="Q39" s="694">
        <f t="shared" si="7"/>
        <v>0</v>
      </c>
      <c r="R39" s="694">
        <f t="shared" si="7"/>
        <v>0</v>
      </c>
      <c r="S39" s="694">
        <f t="shared" si="7"/>
        <v>0</v>
      </c>
      <c r="T39" s="694">
        <f t="shared" si="7"/>
        <v>0</v>
      </c>
      <c r="U39" s="694">
        <f t="shared" si="7"/>
        <v>0</v>
      </c>
      <c r="V39" s="694">
        <f t="shared" si="7"/>
        <v>0</v>
      </c>
      <c r="W39" s="694">
        <f t="shared" si="7"/>
        <v>0</v>
      </c>
      <c r="X39" s="694">
        <f t="shared" si="7"/>
        <v>0</v>
      </c>
      <c r="Y39" s="697">
        <f t="shared" si="8"/>
        <v>0</v>
      </c>
    </row>
    <row r="40" spans="1:25" ht="16.5" customHeight="1">
      <c r="A40" s="491">
        <f t="shared" si="4"/>
        <v>36</v>
      </c>
      <c r="B40" s="658"/>
      <c r="C40" s="677"/>
      <c r="D40" s="678"/>
      <c r="E40" s="679"/>
      <c r="F40" s="682"/>
      <c r="G40" s="681"/>
      <c r="H40" s="495"/>
      <c r="I40" s="493" t="str">
        <f t="shared" si="1"/>
        <v/>
      </c>
      <c r="J40" s="495"/>
      <c r="K40" s="668" t="str">
        <f t="shared" si="2"/>
        <v/>
      </c>
      <c r="L40" s="494" t="str">
        <f t="shared" si="9"/>
        <v>false</v>
      </c>
      <c r="M40" s="694">
        <f t="shared" si="7"/>
        <v>0</v>
      </c>
      <c r="N40" s="694">
        <f t="shared" si="7"/>
        <v>0</v>
      </c>
      <c r="O40" s="694">
        <f t="shared" si="7"/>
        <v>0</v>
      </c>
      <c r="P40" s="694">
        <f t="shared" si="7"/>
        <v>0</v>
      </c>
      <c r="Q40" s="694">
        <f t="shared" si="7"/>
        <v>0</v>
      </c>
      <c r="R40" s="694">
        <f t="shared" si="7"/>
        <v>0</v>
      </c>
      <c r="S40" s="694">
        <f t="shared" si="7"/>
        <v>0</v>
      </c>
      <c r="T40" s="694">
        <f t="shared" si="7"/>
        <v>0</v>
      </c>
      <c r="U40" s="694">
        <f t="shared" si="7"/>
        <v>0</v>
      </c>
      <c r="V40" s="694">
        <f t="shared" si="7"/>
        <v>0</v>
      </c>
      <c r="W40" s="694">
        <f t="shared" si="7"/>
        <v>0</v>
      </c>
      <c r="X40" s="694">
        <f t="shared" si="7"/>
        <v>0</v>
      </c>
      <c r="Y40" s="697">
        <f t="shared" si="8"/>
        <v>0</v>
      </c>
    </row>
    <row r="41" spans="1:25" ht="16.5" customHeight="1">
      <c r="A41" s="491">
        <f t="shared" si="4"/>
        <v>37</v>
      </c>
      <c r="B41" s="658"/>
      <c r="C41" s="677"/>
      <c r="D41" s="678"/>
      <c r="E41" s="679"/>
      <c r="F41" s="682"/>
      <c r="G41" s="681"/>
      <c r="H41" s="495"/>
      <c r="I41" s="493" t="str">
        <f t="shared" si="1"/>
        <v/>
      </c>
      <c r="J41" s="495"/>
      <c r="K41" s="668" t="str">
        <f t="shared" si="2"/>
        <v/>
      </c>
      <c r="L41" s="494" t="str">
        <f t="shared" si="9"/>
        <v>false</v>
      </c>
      <c r="M41" s="694">
        <f t="shared" si="7"/>
        <v>0</v>
      </c>
      <c r="N41" s="694">
        <f t="shared" si="7"/>
        <v>0</v>
      </c>
      <c r="O41" s="694">
        <f t="shared" si="7"/>
        <v>0</v>
      </c>
      <c r="P41" s="694">
        <f t="shared" si="7"/>
        <v>0</v>
      </c>
      <c r="Q41" s="694">
        <f t="shared" si="7"/>
        <v>0</v>
      </c>
      <c r="R41" s="694">
        <f t="shared" si="7"/>
        <v>0</v>
      </c>
      <c r="S41" s="694">
        <f t="shared" si="7"/>
        <v>0</v>
      </c>
      <c r="T41" s="694">
        <f t="shared" si="7"/>
        <v>0</v>
      </c>
      <c r="U41" s="694">
        <f t="shared" si="7"/>
        <v>0</v>
      </c>
      <c r="V41" s="694">
        <f t="shared" si="7"/>
        <v>0</v>
      </c>
      <c r="W41" s="694">
        <f t="shared" si="7"/>
        <v>0</v>
      </c>
      <c r="X41" s="694">
        <f t="shared" si="7"/>
        <v>0</v>
      </c>
      <c r="Y41" s="697">
        <f t="shared" si="8"/>
        <v>0</v>
      </c>
    </row>
    <row r="42" spans="1:25" ht="16.5" customHeight="1">
      <c r="A42" s="491">
        <f t="shared" si="4"/>
        <v>38</v>
      </c>
      <c r="B42" s="658"/>
      <c r="C42" s="677"/>
      <c r="D42" s="678"/>
      <c r="E42" s="679"/>
      <c r="F42" s="680"/>
      <c r="G42" s="681"/>
      <c r="H42" s="495"/>
      <c r="I42" s="493" t="str">
        <f t="shared" si="1"/>
        <v/>
      </c>
      <c r="J42" s="495"/>
      <c r="K42" s="668" t="str">
        <f t="shared" si="2"/>
        <v/>
      </c>
      <c r="L42" s="494" t="str">
        <f t="shared" si="9"/>
        <v>false</v>
      </c>
      <c r="M42" s="694">
        <f t="shared" si="7"/>
        <v>0</v>
      </c>
      <c r="N42" s="694">
        <f t="shared" si="7"/>
        <v>0</v>
      </c>
      <c r="O42" s="694">
        <f t="shared" si="7"/>
        <v>0</v>
      </c>
      <c r="P42" s="694">
        <f t="shared" si="7"/>
        <v>0</v>
      </c>
      <c r="Q42" s="694">
        <f t="shared" si="7"/>
        <v>0</v>
      </c>
      <c r="R42" s="694">
        <f t="shared" si="7"/>
        <v>0</v>
      </c>
      <c r="S42" s="694">
        <f t="shared" si="7"/>
        <v>0</v>
      </c>
      <c r="T42" s="694">
        <f t="shared" si="7"/>
        <v>0</v>
      </c>
      <c r="U42" s="694">
        <f t="shared" si="7"/>
        <v>0</v>
      </c>
      <c r="V42" s="694">
        <f t="shared" si="7"/>
        <v>0</v>
      </c>
      <c r="W42" s="694">
        <f t="shared" si="7"/>
        <v>0</v>
      </c>
      <c r="X42" s="694">
        <f t="shared" si="7"/>
        <v>0</v>
      </c>
      <c r="Y42" s="697">
        <f t="shared" si="8"/>
        <v>0</v>
      </c>
    </row>
    <row r="43" spans="1:25" ht="16.5" customHeight="1">
      <c r="A43" s="491">
        <f t="shared" si="4"/>
        <v>39</v>
      </c>
      <c r="B43" s="658"/>
      <c r="C43" s="677"/>
      <c r="D43" s="678"/>
      <c r="E43" s="679"/>
      <c r="F43" s="682"/>
      <c r="G43" s="681"/>
      <c r="H43" s="495"/>
      <c r="I43" s="493" t="str">
        <f t="shared" si="1"/>
        <v/>
      </c>
      <c r="J43" s="495"/>
      <c r="K43" s="668" t="str">
        <f t="shared" si="2"/>
        <v/>
      </c>
      <c r="L43" s="494" t="str">
        <f t="shared" si="9"/>
        <v>false</v>
      </c>
      <c r="M43" s="694">
        <f t="shared" si="7"/>
        <v>0</v>
      </c>
      <c r="N43" s="694">
        <f t="shared" si="7"/>
        <v>0</v>
      </c>
      <c r="O43" s="694">
        <f t="shared" si="7"/>
        <v>0</v>
      </c>
      <c r="P43" s="694">
        <f t="shared" si="7"/>
        <v>0</v>
      </c>
      <c r="Q43" s="694">
        <f t="shared" si="7"/>
        <v>0</v>
      </c>
      <c r="R43" s="694">
        <f t="shared" si="7"/>
        <v>0</v>
      </c>
      <c r="S43" s="694">
        <f t="shared" si="7"/>
        <v>0</v>
      </c>
      <c r="T43" s="694">
        <f t="shared" si="7"/>
        <v>0</v>
      </c>
      <c r="U43" s="694">
        <f t="shared" si="7"/>
        <v>0</v>
      </c>
      <c r="V43" s="694">
        <f t="shared" si="7"/>
        <v>0</v>
      </c>
      <c r="W43" s="694">
        <f t="shared" si="7"/>
        <v>0</v>
      </c>
      <c r="X43" s="694">
        <f t="shared" si="7"/>
        <v>0</v>
      </c>
      <c r="Y43" s="697">
        <f t="shared" si="8"/>
        <v>0</v>
      </c>
    </row>
    <row r="44" spans="1:25" ht="16.5" customHeight="1">
      <c r="A44" s="491">
        <f t="shared" si="4"/>
        <v>40</v>
      </c>
      <c r="B44" s="659"/>
      <c r="C44" s="677"/>
      <c r="D44" s="678"/>
      <c r="E44" s="679"/>
      <c r="F44" s="680"/>
      <c r="G44" s="681"/>
      <c r="H44" s="495"/>
      <c r="I44" s="493" t="str">
        <f t="shared" si="1"/>
        <v/>
      </c>
      <c r="J44" s="495"/>
      <c r="K44" s="668" t="str">
        <f t="shared" si="2"/>
        <v/>
      </c>
      <c r="L44" s="494" t="str">
        <f t="shared" si="9"/>
        <v>false</v>
      </c>
      <c r="M44" s="694">
        <f t="shared" si="7"/>
        <v>0</v>
      </c>
      <c r="N44" s="694">
        <f t="shared" si="7"/>
        <v>0</v>
      </c>
      <c r="O44" s="694">
        <f t="shared" si="7"/>
        <v>0</v>
      </c>
      <c r="P44" s="694">
        <f t="shared" ref="N44:X67" si="10">IF(AND($E44="",$F44=""),0,IF(AND((P$3&gt;=$E44),OR((P$3&lt;=$G44),($G44=""),($G44=-1),($G44=0))),IF($L44&gt;P$3,1,0),0))</f>
        <v>0</v>
      </c>
      <c r="Q44" s="694">
        <f t="shared" si="10"/>
        <v>0</v>
      </c>
      <c r="R44" s="694">
        <f t="shared" si="10"/>
        <v>0</v>
      </c>
      <c r="S44" s="694">
        <f t="shared" si="10"/>
        <v>0</v>
      </c>
      <c r="T44" s="694">
        <f t="shared" si="10"/>
        <v>0</v>
      </c>
      <c r="U44" s="694">
        <f t="shared" si="10"/>
        <v>0</v>
      </c>
      <c r="V44" s="694">
        <f t="shared" si="10"/>
        <v>0</v>
      </c>
      <c r="W44" s="694">
        <f t="shared" si="10"/>
        <v>0</v>
      </c>
      <c r="X44" s="694">
        <f t="shared" si="10"/>
        <v>0</v>
      </c>
      <c r="Y44" s="697">
        <f t="shared" si="8"/>
        <v>0</v>
      </c>
    </row>
    <row r="45" spans="1:25" ht="16.5" customHeight="1">
      <c r="A45" s="491">
        <f t="shared" si="4"/>
        <v>41</v>
      </c>
      <c r="B45" s="658"/>
      <c r="C45" s="677"/>
      <c r="D45" s="678"/>
      <c r="E45" s="679"/>
      <c r="F45" s="682"/>
      <c r="G45" s="681"/>
      <c r="H45" s="495"/>
      <c r="I45" s="493" t="str">
        <f t="shared" si="1"/>
        <v/>
      </c>
      <c r="J45" s="495"/>
      <c r="K45" s="668" t="str">
        <f t="shared" si="2"/>
        <v/>
      </c>
      <c r="L45" s="494" t="str">
        <f t="shared" si="9"/>
        <v>false</v>
      </c>
      <c r="M45" s="694">
        <f t="shared" ref="M45:X108" si="11">IF(AND($E45="",$F45=""),0,IF(AND((M$3&gt;=$E45),OR((M$3&lt;=$G45),($G45=""),($G45=-1),($G45=0))),IF($L45&gt;M$3,1,0),0))</f>
        <v>0</v>
      </c>
      <c r="N45" s="694">
        <f t="shared" si="10"/>
        <v>0</v>
      </c>
      <c r="O45" s="694">
        <f t="shared" si="10"/>
        <v>0</v>
      </c>
      <c r="P45" s="694">
        <f t="shared" si="10"/>
        <v>0</v>
      </c>
      <c r="Q45" s="694">
        <f t="shared" si="10"/>
        <v>0</v>
      </c>
      <c r="R45" s="694">
        <f t="shared" si="10"/>
        <v>0</v>
      </c>
      <c r="S45" s="694">
        <f t="shared" si="10"/>
        <v>0</v>
      </c>
      <c r="T45" s="694">
        <f t="shared" si="10"/>
        <v>0</v>
      </c>
      <c r="U45" s="694">
        <f t="shared" si="10"/>
        <v>0</v>
      </c>
      <c r="V45" s="694">
        <f t="shared" si="10"/>
        <v>0</v>
      </c>
      <c r="W45" s="694">
        <f t="shared" si="10"/>
        <v>0</v>
      </c>
      <c r="X45" s="694">
        <f t="shared" si="10"/>
        <v>0</v>
      </c>
      <c r="Y45" s="697">
        <f t="shared" si="8"/>
        <v>0</v>
      </c>
    </row>
    <row r="46" spans="1:25" ht="16.5" customHeight="1">
      <c r="A46" s="491">
        <f t="shared" si="4"/>
        <v>42</v>
      </c>
      <c r="B46" s="658"/>
      <c r="C46" s="677"/>
      <c r="D46" s="678"/>
      <c r="E46" s="679"/>
      <c r="F46" s="682"/>
      <c r="G46" s="681"/>
      <c r="H46" s="495"/>
      <c r="I46" s="493" t="str">
        <f t="shared" si="1"/>
        <v/>
      </c>
      <c r="J46" s="495"/>
      <c r="K46" s="668" t="str">
        <f t="shared" si="2"/>
        <v/>
      </c>
      <c r="L46" s="494" t="str">
        <f t="shared" si="9"/>
        <v>false</v>
      </c>
      <c r="M46" s="694">
        <f t="shared" si="11"/>
        <v>0</v>
      </c>
      <c r="N46" s="694">
        <f t="shared" si="10"/>
        <v>0</v>
      </c>
      <c r="O46" s="694">
        <f t="shared" si="10"/>
        <v>0</v>
      </c>
      <c r="P46" s="694">
        <f t="shared" si="10"/>
        <v>0</v>
      </c>
      <c r="Q46" s="694">
        <f t="shared" si="10"/>
        <v>0</v>
      </c>
      <c r="R46" s="694">
        <f t="shared" si="10"/>
        <v>0</v>
      </c>
      <c r="S46" s="694">
        <f t="shared" si="10"/>
        <v>0</v>
      </c>
      <c r="T46" s="694">
        <f t="shared" si="10"/>
        <v>0</v>
      </c>
      <c r="U46" s="694">
        <f t="shared" si="10"/>
        <v>0</v>
      </c>
      <c r="V46" s="694">
        <f t="shared" si="10"/>
        <v>0</v>
      </c>
      <c r="W46" s="694">
        <f t="shared" si="10"/>
        <v>0</v>
      </c>
      <c r="X46" s="694">
        <f t="shared" si="10"/>
        <v>0</v>
      </c>
      <c r="Y46" s="697">
        <f t="shared" si="8"/>
        <v>0</v>
      </c>
    </row>
    <row r="47" spans="1:25" ht="16.5" customHeight="1">
      <c r="A47" s="491">
        <f t="shared" si="4"/>
        <v>43</v>
      </c>
      <c r="B47" s="658"/>
      <c r="C47" s="677"/>
      <c r="D47" s="678"/>
      <c r="E47" s="679"/>
      <c r="F47" s="682"/>
      <c r="G47" s="681"/>
      <c r="H47" s="495"/>
      <c r="I47" s="493" t="str">
        <f t="shared" si="1"/>
        <v/>
      </c>
      <c r="J47" s="495"/>
      <c r="K47" s="668" t="str">
        <f t="shared" si="2"/>
        <v/>
      </c>
      <c r="L47" s="494" t="str">
        <f t="shared" si="9"/>
        <v>false</v>
      </c>
      <c r="M47" s="694">
        <f t="shared" si="11"/>
        <v>0</v>
      </c>
      <c r="N47" s="694">
        <f t="shared" si="10"/>
        <v>0</v>
      </c>
      <c r="O47" s="694">
        <f t="shared" si="10"/>
        <v>0</v>
      </c>
      <c r="P47" s="694">
        <f t="shared" si="10"/>
        <v>0</v>
      </c>
      <c r="Q47" s="694">
        <f t="shared" si="10"/>
        <v>0</v>
      </c>
      <c r="R47" s="694">
        <f t="shared" si="10"/>
        <v>0</v>
      </c>
      <c r="S47" s="694">
        <f t="shared" si="10"/>
        <v>0</v>
      </c>
      <c r="T47" s="694">
        <f t="shared" si="10"/>
        <v>0</v>
      </c>
      <c r="U47" s="694">
        <f t="shared" si="10"/>
        <v>0</v>
      </c>
      <c r="V47" s="694">
        <f t="shared" si="10"/>
        <v>0</v>
      </c>
      <c r="W47" s="694">
        <f t="shared" si="10"/>
        <v>0</v>
      </c>
      <c r="X47" s="694">
        <f t="shared" si="10"/>
        <v>0</v>
      </c>
      <c r="Y47" s="697">
        <f t="shared" si="8"/>
        <v>0</v>
      </c>
    </row>
    <row r="48" spans="1:25" ht="16.5" customHeight="1">
      <c r="A48" s="491">
        <f t="shared" si="4"/>
        <v>44</v>
      </c>
      <c r="B48" s="658"/>
      <c r="C48" s="677"/>
      <c r="D48" s="678"/>
      <c r="E48" s="679"/>
      <c r="F48" s="682"/>
      <c r="G48" s="681"/>
      <c r="H48" s="495"/>
      <c r="I48" s="493" t="str">
        <f t="shared" si="1"/>
        <v/>
      </c>
      <c r="J48" s="495"/>
      <c r="K48" s="668" t="str">
        <f t="shared" si="2"/>
        <v/>
      </c>
      <c r="L48" s="494" t="str">
        <f t="shared" si="9"/>
        <v>false</v>
      </c>
      <c r="M48" s="694">
        <f t="shared" si="11"/>
        <v>0</v>
      </c>
      <c r="N48" s="694">
        <f t="shared" si="10"/>
        <v>0</v>
      </c>
      <c r="O48" s="694">
        <f t="shared" si="10"/>
        <v>0</v>
      </c>
      <c r="P48" s="694">
        <f t="shared" si="10"/>
        <v>0</v>
      </c>
      <c r="Q48" s="694">
        <f t="shared" si="10"/>
        <v>0</v>
      </c>
      <c r="R48" s="694">
        <f t="shared" si="10"/>
        <v>0</v>
      </c>
      <c r="S48" s="694">
        <f t="shared" si="10"/>
        <v>0</v>
      </c>
      <c r="T48" s="694">
        <f t="shared" si="10"/>
        <v>0</v>
      </c>
      <c r="U48" s="694">
        <f t="shared" si="10"/>
        <v>0</v>
      </c>
      <c r="V48" s="694">
        <f t="shared" si="10"/>
        <v>0</v>
      </c>
      <c r="W48" s="694">
        <f t="shared" si="10"/>
        <v>0</v>
      </c>
      <c r="X48" s="694">
        <f t="shared" si="10"/>
        <v>0</v>
      </c>
      <c r="Y48" s="697">
        <f t="shared" si="8"/>
        <v>0</v>
      </c>
    </row>
    <row r="49" spans="1:25" ht="16.5" customHeight="1">
      <c r="A49" s="491">
        <f t="shared" si="4"/>
        <v>45</v>
      </c>
      <c r="B49" s="658"/>
      <c r="C49" s="677"/>
      <c r="D49" s="678"/>
      <c r="E49" s="679"/>
      <c r="F49" s="682"/>
      <c r="G49" s="681"/>
      <c r="H49" s="495"/>
      <c r="I49" s="493" t="str">
        <f t="shared" si="1"/>
        <v/>
      </c>
      <c r="J49" s="495"/>
      <c r="K49" s="668" t="str">
        <f t="shared" si="2"/>
        <v/>
      </c>
      <c r="L49" s="494" t="str">
        <f t="shared" si="9"/>
        <v>false</v>
      </c>
      <c r="M49" s="694">
        <f t="shared" si="11"/>
        <v>0</v>
      </c>
      <c r="N49" s="694">
        <f t="shared" si="10"/>
        <v>0</v>
      </c>
      <c r="O49" s="694">
        <f t="shared" si="10"/>
        <v>0</v>
      </c>
      <c r="P49" s="694">
        <f t="shared" si="10"/>
        <v>0</v>
      </c>
      <c r="Q49" s="694">
        <f t="shared" si="10"/>
        <v>0</v>
      </c>
      <c r="R49" s="694">
        <f t="shared" si="10"/>
        <v>0</v>
      </c>
      <c r="S49" s="694">
        <f t="shared" si="10"/>
        <v>0</v>
      </c>
      <c r="T49" s="694">
        <f t="shared" si="10"/>
        <v>0</v>
      </c>
      <c r="U49" s="694">
        <f t="shared" si="10"/>
        <v>0</v>
      </c>
      <c r="V49" s="694">
        <f t="shared" si="10"/>
        <v>0</v>
      </c>
      <c r="W49" s="694">
        <f t="shared" si="10"/>
        <v>0</v>
      </c>
      <c r="X49" s="694">
        <f t="shared" si="10"/>
        <v>0</v>
      </c>
      <c r="Y49" s="697">
        <f t="shared" si="8"/>
        <v>0</v>
      </c>
    </row>
    <row r="50" spans="1:25" ht="16.5" customHeight="1">
      <c r="A50" s="491">
        <f t="shared" si="4"/>
        <v>46</v>
      </c>
      <c r="B50" s="658"/>
      <c r="C50" s="677"/>
      <c r="D50" s="678"/>
      <c r="E50" s="679"/>
      <c r="F50" s="682"/>
      <c r="G50" s="681"/>
      <c r="H50" s="495"/>
      <c r="I50" s="493" t="str">
        <f t="shared" si="1"/>
        <v/>
      </c>
      <c r="J50" s="495"/>
      <c r="K50" s="668" t="str">
        <f t="shared" si="2"/>
        <v/>
      </c>
      <c r="L50" s="494" t="str">
        <f t="shared" si="9"/>
        <v>false</v>
      </c>
      <c r="M50" s="694">
        <f t="shared" si="11"/>
        <v>0</v>
      </c>
      <c r="N50" s="694">
        <f t="shared" si="10"/>
        <v>0</v>
      </c>
      <c r="O50" s="694">
        <f t="shared" si="10"/>
        <v>0</v>
      </c>
      <c r="P50" s="694">
        <f t="shared" si="10"/>
        <v>0</v>
      </c>
      <c r="Q50" s="694">
        <f t="shared" si="10"/>
        <v>0</v>
      </c>
      <c r="R50" s="694">
        <f t="shared" si="10"/>
        <v>0</v>
      </c>
      <c r="S50" s="694">
        <f t="shared" si="10"/>
        <v>0</v>
      </c>
      <c r="T50" s="694">
        <f t="shared" si="10"/>
        <v>0</v>
      </c>
      <c r="U50" s="694">
        <f t="shared" si="10"/>
        <v>0</v>
      </c>
      <c r="V50" s="694">
        <f t="shared" si="10"/>
        <v>0</v>
      </c>
      <c r="W50" s="694">
        <f t="shared" si="10"/>
        <v>0</v>
      </c>
      <c r="X50" s="694">
        <f t="shared" si="10"/>
        <v>0</v>
      </c>
      <c r="Y50" s="697">
        <f t="shared" si="8"/>
        <v>0</v>
      </c>
    </row>
    <row r="51" spans="1:25" ht="16.5" customHeight="1">
      <c r="A51" s="491">
        <f t="shared" si="4"/>
        <v>47</v>
      </c>
      <c r="B51" s="658"/>
      <c r="C51" s="677"/>
      <c r="D51" s="678"/>
      <c r="E51" s="679"/>
      <c r="F51" s="682"/>
      <c r="G51" s="681"/>
      <c r="H51" s="495"/>
      <c r="I51" s="493" t="str">
        <f t="shared" si="1"/>
        <v/>
      </c>
      <c r="J51" s="495"/>
      <c r="K51" s="668" t="str">
        <f t="shared" si="2"/>
        <v/>
      </c>
      <c r="L51" s="494" t="str">
        <f t="shared" si="9"/>
        <v>false</v>
      </c>
      <c r="M51" s="694">
        <f t="shared" si="11"/>
        <v>0</v>
      </c>
      <c r="N51" s="694">
        <f t="shared" si="10"/>
        <v>0</v>
      </c>
      <c r="O51" s="694">
        <f t="shared" si="10"/>
        <v>0</v>
      </c>
      <c r="P51" s="694">
        <f t="shared" si="10"/>
        <v>0</v>
      </c>
      <c r="Q51" s="694">
        <f t="shared" si="10"/>
        <v>0</v>
      </c>
      <c r="R51" s="694">
        <f t="shared" si="10"/>
        <v>0</v>
      </c>
      <c r="S51" s="694">
        <f t="shared" si="10"/>
        <v>0</v>
      </c>
      <c r="T51" s="694">
        <f t="shared" si="10"/>
        <v>0</v>
      </c>
      <c r="U51" s="694">
        <f t="shared" si="10"/>
        <v>0</v>
      </c>
      <c r="V51" s="694">
        <f t="shared" si="10"/>
        <v>0</v>
      </c>
      <c r="W51" s="694">
        <f t="shared" si="10"/>
        <v>0</v>
      </c>
      <c r="X51" s="694">
        <f t="shared" si="10"/>
        <v>0</v>
      </c>
      <c r="Y51" s="697">
        <f t="shared" si="8"/>
        <v>0</v>
      </c>
    </row>
    <row r="52" spans="1:25" ht="16.5" customHeight="1">
      <c r="A52" s="491">
        <f t="shared" si="4"/>
        <v>48</v>
      </c>
      <c r="B52" s="658"/>
      <c r="C52" s="677"/>
      <c r="D52" s="678"/>
      <c r="E52" s="679"/>
      <c r="F52" s="680"/>
      <c r="G52" s="681"/>
      <c r="H52" s="495"/>
      <c r="I52" s="493" t="str">
        <f t="shared" si="1"/>
        <v/>
      </c>
      <c r="J52" s="495"/>
      <c r="K52" s="668" t="str">
        <f t="shared" si="2"/>
        <v/>
      </c>
      <c r="L52" s="494" t="str">
        <f t="shared" si="9"/>
        <v>false</v>
      </c>
      <c r="M52" s="694">
        <f t="shared" si="11"/>
        <v>0</v>
      </c>
      <c r="N52" s="694">
        <f t="shared" si="10"/>
        <v>0</v>
      </c>
      <c r="O52" s="694">
        <f t="shared" si="10"/>
        <v>0</v>
      </c>
      <c r="P52" s="694">
        <f t="shared" si="10"/>
        <v>0</v>
      </c>
      <c r="Q52" s="694">
        <f t="shared" si="10"/>
        <v>0</v>
      </c>
      <c r="R52" s="694">
        <f t="shared" si="10"/>
        <v>0</v>
      </c>
      <c r="S52" s="694">
        <f t="shared" si="10"/>
        <v>0</v>
      </c>
      <c r="T52" s="694">
        <f t="shared" si="10"/>
        <v>0</v>
      </c>
      <c r="U52" s="694">
        <f t="shared" si="10"/>
        <v>0</v>
      </c>
      <c r="V52" s="694">
        <f t="shared" si="10"/>
        <v>0</v>
      </c>
      <c r="W52" s="694">
        <f t="shared" si="10"/>
        <v>0</v>
      </c>
      <c r="X52" s="694">
        <f t="shared" si="10"/>
        <v>0</v>
      </c>
      <c r="Y52" s="697">
        <f t="shared" si="8"/>
        <v>0</v>
      </c>
    </row>
    <row r="53" spans="1:25" ht="16.5" customHeight="1">
      <c r="A53" s="491">
        <f t="shared" si="4"/>
        <v>49</v>
      </c>
      <c r="B53" s="658"/>
      <c r="C53" s="677"/>
      <c r="D53" s="678"/>
      <c r="E53" s="679"/>
      <c r="F53" s="680"/>
      <c r="G53" s="681"/>
      <c r="H53" s="495"/>
      <c r="I53" s="493" t="str">
        <f t="shared" si="1"/>
        <v/>
      </c>
      <c r="J53" s="495"/>
      <c r="K53" s="668" t="str">
        <f t="shared" si="2"/>
        <v/>
      </c>
      <c r="L53" s="494" t="str">
        <f t="shared" si="9"/>
        <v>false</v>
      </c>
      <c r="M53" s="694">
        <f t="shared" si="11"/>
        <v>0</v>
      </c>
      <c r="N53" s="694">
        <f t="shared" si="10"/>
        <v>0</v>
      </c>
      <c r="O53" s="694">
        <f t="shared" si="10"/>
        <v>0</v>
      </c>
      <c r="P53" s="694">
        <f t="shared" si="10"/>
        <v>0</v>
      </c>
      <c r="Q53" s="694">
        <f t="shared" si="10"/>
        <v>0</v>
      </c>
      <c r="R53" s="694">
        <f t="shared" si="10"/>
        <v>0</v>
      </c>
      <c r="S53" s="694">
        <f t="shared" si="10"/>
        <v>0</v>
      </c>
      <c r="T53" s="694">
        <f t="shared" si="10"/>
        <v>0</v>
      </c>
      <c r="U53" s="694">
        <f t="shared" si="10"/>
        <v>0</v>
      </c>
      <c r="V53" s="694">
        <f t="shared" si="10"/>
        <v>0</v>
      </c>
      <c r="W53" s="694">
        <f t="shared" si="10"/>
        <v>0</v>
      </c>
      <c r="X53" s="694">
        <f t="shared" si="10"/>
        <v>0</v>
      </c>
      <c r="Y53" s="697">
        <f t="shared" si="8"/>
        <v>0</v>
      </c>
    </row>
    <row r="54" spans="1:25" ht="16.5" customHeight="1">
      <c r="A54" s="491">
        <f t="shared" si="4"/>
        <v>50</v>
      </c>
      <c r="B54" s="659"/>
      <c r="C54" s="677"/>
      <c r="D54" s="678"/>
      <c r="E54" s="679"/>
      <c r="F54" s="682"/>
      <c r="G54" s="681"/>
      <c r="H54" s="495"/>
      <c r="I54" s="493" t="str">
        <f t="shared" si="1"/>
        <v/>
      </c>
      <c r="J54" s="495"/>
      <c r="K54" s="668" t="str">
        <f t="shared" si="2"/>
        <v/>
      </c>
      <c r="L54" s="494" t="str">
        <f t="shared" si="9"/>
        <v>false</v>
      </c>
      <c r="M54" s="694">
        <f t="shared" si="11"/>
        <v>0</v>
      </c>
      <c r="N54" s="694">
        <f t="shared" si="10"/>
        <v>0</v>
      </c>
      <c r="O54" s="694">
        <f t="shared" si="10"/>
        <v>0</v>
      </c>
      <c r="P54" s="694">
        <f t="shared" si="10"/>
        <v>0</v>
      </c>
      <c r="Q54" s="694">
        <f t="shared" si="10"/>
        <v>0</v>
      </c>
      <c r="R54" s="694">
        <f t="shared" si="10"/>
        <v>0</v>
      </c>
      <c r="S54" s="694">
        <f t="shared" si="10"/>
        <v>0</v>
      </c>
      <c r="T54" s="694">
        <f t="shared" si="10"/>
        <v>0</v>
      </c>
      <c r="U54" s="694">
        <f t="shared" si="10"/>
        <v>0</v>
      </c>
      <c r="V54" s="694">
        <f t="shared" si="10"/>
        <v>0</v>
      </c>
      <c r="W54" s="694">
        <f t="shared" si="10"/>
        <v>0</v>
      </c>
      <c r="X54" s="694">
        <f t="shared" si="10"/>
        <v>0</v>
      </c>
      <c r="Y54" s="697">
        <f t="shared" si="8"/>
        <v>0</v>
      </c>
    </row>
    <row r="55" spans="1:25" ht="16.5" customHeight="1">
      <c r="A55" s="491">
        <f t="shared" si="4"/>
        <v>51</v>
      </c>
      <c r="B55" s="658"/>
      <c r="C55" s="677"/>
      <c r="D55" s="678"/>
      <c r="E55" s="679"/>
      <c r="F55" s="682"/>
      <c r="G55" s="681"/>
      <c r="H55" s="495"/>
      <c r="I55" s="493" t="str">
        <f t="shared" si="1"/>
        <v/>
      </c>
      <c r="J55" s="495"/>
      <c r="K55" s="668" t="str">
        <f t="shared" si="2"/>
        <v/>
      </c>
      <c r="L55" s="494" t="str">
        <f t="shared" si="9"/>
        <v>false</v>
      </c>
      <c r="M55" s="694">
        <f t="shared" si="11"/>
        <v>0</v>
      </c>
      <c r="N55" s="694">
        <f t="shared" si="10"/>
        <v>0</v>
      </c>
      <c r="O55" s="694">
        <f t="shared" si="10"/>
        <v>0</v>
      </c>
      <c r="P55" s="694">
        <f t="shared" si="10"/>
        <v>0</v>
      </c>
      <c r="Q55" s="694">
        <f t="shared" si="10"/>
        <v>0</v>
      </c>
      <c r="R55" s="694">
        <f t="shared" si="10"/>
        <v>0</v>
      </c>
      <c r="S55" s="694">
        <f t="shared" si="10"/>
        <v>0</v>
      </c>
      <c r="T55" s="694">
        <f t="shared" si="10"/>
        <v>0</v>
      </c>
      <c r="U55" s="694">
        <f t="shared" si="10"/>
        <v>0</v>
      </c>
      <c r="V55" s="694">
        <f t="shared" si="10"/>
        <v>0</v>
      </c>
      <c r="W55" s="694">
        <f t="shared" si="10"/>
        <v>0</v>
      </c>
      <c r="X55" s="694">
        <f t="shared" si="10"/>
        <v>0</v>
      </c>
      <c r="Y55" s="697">
        <f t="shared" si="8"/>
        <v>0</v>
      </c>
    </row>
    <row r="56" spans="1:25" ht="16.5" customHeight="1">
      <c r="A56" s="491">
        <f t="shared" si="4"/>
        <v>52</v>
      </c>
      <c r="B56" s="658"/>
      <c r="C56" s="677"/>
      <c r="D56" s="678"/>
      <c r="E56" s="679"/>
      <c r="F56" s="680"/>
      <c r="G56" s="681"/>
      <c r="H56" s="495"/>
      <c r="I56" s="493" t="str">
        <f t="shared" si="1"/>
        <v/>
      </c>
      <c r="J56" s="495"/>
      <c r="K56" s="668" t="str">
        <f t="shared" si="2"/>
        <v/>
      </c>
      <c r="L56" s="494" t="str">
        <f t="shared" si="9"/>
        <v>false</v>
      </c>
      <c r="M56" s="694">
        <f t="shared" si="11"/>
        <v>0</v>
      </c>
      <c r="N56" s="694">
        <f t="shared" si="10"/>
        <v>0</v>
      </c>
      <c r="O56" s="694">
        <f t="shared" si="10"/>
        <v>0</v>
      </c>
      <c r="P56" s="694">
        <f t="shared" si="10"/>
        <v>0</v>
      </c>
      <c r="Q56" s="694">
        <f t="shared" si="10"/>
        <v>0</v>
      </c>
      <c r="R56" s="694">
        <f t="shared" si="10"/>
        <v>0</v>
      </c>
      <c r="S56" s="694">
        <f t="shared" si="10"/>
        <v>0</v>
      </c>
      <c r="T56" s="694">
        <f t="shared" si="10"/>
        <v>0</v>
      </c>
      <c r="U56" s="694">
        <f t="shared" si="10"/>
        <v>0</v>
      </c>
      <c r="V56" s="694">
        <f t="shared" si="10"/>
        <v>0</v>
      </c>
      <c r="W56" s="694">
        <f t="shared" si="10"/>
        <v>0</v>
      </c>
      <c r="X56" s="694">
        <f t="shared" si="10"/>
        <v>0</v>
      </c>
      <c r="Y56" s="697">
        <f t="shared" si="8"/>
        <v>0</v>
      </c>
    </row>
    <row r="57" spans="1:25" ht="16.5" customHeight="1">
      <c r="A57" s="491">
        <f t="shared" si="4"/>
        <v>53</v>
      </c>
      <c r="B57" s="658"/>
      <c r="C57" s="677"/>
      <c r="D57" s="678"/>
      <c r="E57" s="679"/>
      <c r="F57" s="680"/>
      <c r="G57" s="681"/>
      <c r="H57" s="495"/>
      <c r="I57" s="493" t="str">
        <f t="shared" si="1"/>
        <v/>
      </c>
      <c r="J57" s="495"/>
      <c r="K57" s="668" t="str">
        <f t="shared" si="2"/>
        <v/>
      </c>
      <c r="L57" s="494" t="str">
        <f t="shared" si="9"/>
        <v>false</v>
      </c>
      <c r="M57" s="694">
        <f t="shared" si="11"/>
        <v>0</v>
      </c>
      <c r="N57" s="694">
        <f t="shared" si="10"/>
        <v>0</v>
      </c>
      <c r="O57" s="694">
        <f t="shared" si="10"/>
        <v>0</v>
      </c>
      <c r="P57" s="694">
        <f t="shared" si="10"/>
        <v>0</v>
      </c>
      <c r="Q57" s="694">
        <f t="shared" si="10"/>
        <v>0</v>
      </c>
      <c r="R57" s="694">
        <f t="shared" si="10"/>
        <v>0</v>
      </c>
      <c r="S57" s="694">
        <f t="shared" si="10"/>
        <v>0</v>
      </c>
      <c r="T57" s="694">
        <f t="shared" si="10"/>
        <v>0</v>
      </c>
      <c r="U57" s="694">
        <f t="shared" si="10"/>
        <v>0</v>
      </c>
      <c r="V57" s="694">
        <f t="shared" si="10"/>
        <v>0</v>
      </c>
      <c r="W57" s="694">
        <f t="shared" si="10"/>
        <v>0</v>
      </c>
      <c r="X57" s="694">
        <f t="shared" si="10"/>
        <v>0</v>
      </c>
      <c r="Y57" s="697">
        <f t="shared" si="8"/>
        <v>0</v>
      </c>
    </row>
    <row r="58" spans="1:25" ht="16.5" customHeight="1">
      <c r="A58" s="491">
        <f t="shared" si="4"/>
        <v>54</v>
      </c>
      <c r="B58" s="658"/>
      <c r="C58" s="677"/>
      <c r="D58" s="678"/>
      <c r="E58" s="679"/>
      <c r="F58" s="680"/>
      <c r="G58" s="681"/>
      <c r="H58" s="495"/>
      <c r="I58" s="493" t="str">
        <f t="shared" si="1"/>
        <v/>
      </c>
      <c r="J58" s="495"/>
      <c r="K58" s="668" t="str">
        <f t="shared" si="2"/>
        <v/>
      </c>
      <c r="L58" s="494" t="str">
        <f t="shared" si="9"/>
        <v>false</v>
      </c>
      <c r="M58" s="694">
        <f t="shared" si="11"/>
        <v>0</v>
      </c>
      <c r="N58" s="694">
        <f t="shared" si="10"/>
        <v>0</v>
      </c>
      <c r="O58" s="694">
        <f t="shared" si="10"/>
        <v>0</v>
      </c>
      <c r="P58" s="694">
        <f t="shared" si="10"/>
        <v>0</v>
      </c>
      <c r="Q58" s="694">
        <f t="shared" si="10"/>
        <v>0</v>
      </c>
      <c r="R58" s="694">
        <f t="shared" si="10"/>
        <v>0</v>
      </c>
      <c r="S58" s="694">
        <f t="shared" si="10"/>
        <v>0</v>
      </c>
      <c r="T58" s="694">
        <f t="shared" si="10"/>
        <v>0</v>
      </c>
      <c r="U58" s="694">
        <f t="shared" si="10"/>
        <v>0</v>
      </c>
      <c r="V58" s="694">
        <f t="shared" si="10"/>
        <v>0</v>
      </c>
      <c r="W58" s="694">
        <f t="shared" si="10"/>
        <v>0</v>
      </c>
      <c r="X58" s="694">
        <f t="shared" si="10"/>
        <v>0</v>
      </c>
      <c r="Y58" s="697">
        <f t="shared" si="8"/>
        <v>0</v>
      </c>
    </row>
    <row r="59" spans="1:25" ht="16.5" customHeight="1">
      <c r="A59" s="491">
        <f t="shared" si="4"/>
        <v>55</v>
      </c>
      <c r="B59" s="658"/>
      <c r="C59" s="677"/>
      <c r="D59" s="678"/>
      <c r="E59" s="679"/>
      <c r="F59" s="680"/>
      <c r="G59" s="681"/>
      <c r="H59" s="495"/>
      <c r="I59" s="493" t="str">
        <f t="shared" si="1"/>
        <v/>
      </c>
      <c r="J59" s="495"/>
      <c r="K59" s="668" t="str">
        <f t="shared" si="2"/>
        <v/>
      </c>
      <c r="L59" s="494" t="str">
        <f t="shared" si="9"/>
        <v>false</v>
      </c>
      <c r="M59" s="694">
        <f t="shared" si="11"/>
        <v>0</v>
      </c>
      <c r="N59" s="694">
        <f t="shared" si="10"/>
        <v>0</v>
      </c>
      <c r="O59" s="694">
        <f t="shared" si="10"/>
        <v>0</v>
      </c>
      <c r="P59" s="694">
        <f t="shared" si="10"/>
        <v>0</v>
      </c>
      <c r="Q59" s="694">
        <f t="shared" si="10"/>
        <v>0</v>
      </c>
      <c r="R59" s="694">
        <f t="shared" si="10"/>
        <v>0</v>
      </c>
      <c r="S59" s="694">
        <f t="shared" si="10"/>
        <v>0</v>
      </c>
      <c r="T59" s="694">
        <f t="shared" si="10"/>
        <v>0</v>
      </c>
      <c r="U59" s="694">
        <f t="shared" si="10"/>
        <v>0</v>
      </c>
      <c r="V59" s="694">
        <f t="shared" si="10"/>
        <v>0</v>
      </c>
      <c r="W59" s="694">
        <f t="shared" si="10"/>
        <v>0</v>
      </c>
      <c r="X59" s="694">
        <f t="shared" si="10"/>
        <v>0</v>
      </c>
      <c r="Y59" s="697">
        <f t="shared" si="8"/>
        <v>0</v>
      </c>
    </row>
    <row r="60" spans="1:25" ht="16.5" customHeight="1">
      <c r="A60" s="491">
        <f t="shared" si="4"/>
        <v>56</v>
      </c>
      <c r="B60" s="658"/>
      <c r="C60" s="677"/>
      <c r="D60" s="678"/>
      <c r="E60" s="679"/>
      <c r="F60" s="680"/>
      <c r="G60" s="681"/>
      <c r="H60" s="495"/>
      <c r="I60" s="493" t="str">
        <f t="shared" si="1"/>
        <v/>
      </c>
      <c r="J60" s="495"/>
      <c r="K60" s="668" t="str">
        <f t="shared" si="2"/>
        <v/>
      </c>
      <c r="L60" s="494" t="str">
        <f t="shared" si="9"/>
        <v>false</v>
      </c>
      <c r="M60" s="694">
        <f t="shared" si="11"/>
        <v>0</v>
      </c>
      <c r="N60" s="694">
        <f t="shared" si="10"/>
        <v>0</v>
      </c>
      <c r="O60" s="694">
        <f t="shared" si="10"/>
        <v>0</v>
      </c>
      <c r="P60" s="694">
        <f t="shared" si="10"/>
        <v>0</v>
      </c>
      <c r="Q60" s="694">
        <f t="shared" si="10"/>
        <v>0</v>
      </c>
      <c r="R60" s="694">
        <f t="shared" si="10"/>
        <v>0</v>
      </c>
      <c r="S60" s="694">
        <f t="shared" si="10"/>
        <v>0</v>
      </c>
      <c r="T60" s="694">
        <f t="shared" si="10"/>
        <v>0</v>
      </c>
      <c r="U60" s="694">
        <f t="shared" si="10"/>
        <v>0</v>
      </c>
      <c r="V60" s="694">
        <f t="shared" si="10"/>
        <v>0</v>
      </c>
      <c r="W60" s="694">
        <f t="shared" si="10"/>
        <v>0</v>
      </c>
      <c r="X60" s="694">
        <f t="shared" si="10"/>
        <v>0</v>
      </c>
      <c r="Y60" s="697">
        <f t="shared" si="8"/>
        <v>0</v>
      </c>
    </row>
    <row r="61" spans="1:25" ht="16.5" customHeight="1">
      <c r="A61" s="491">
        <f t="shared" si="4"/>
        <v>57</v>
      </c>
      <c r="B61" s="658"/>
      <c r="C61" s="677"/>
      <c r="D61" s="678"/>
      <c r="E61" s="679"/>
      <c r="F61" s="680"/>
      <c r="G61" s="681"/>
      <c r="H61" s="495"/>
      <c r="I61" s="493" t="str">
        <f t="shared" si="1"/>
        <v/>
      </c>
      <c r="J61" s="495"/>
      <c r="K61" s="668" t="str">
        <f t="shared" si="2"/>
        <v/>
      </c>
      <c r="L61" s="494" t="str">
        <f t="shared" si="9"/>
        <v>false</v>
      </c>
      <c r="M61" s="694">
        <f t="shared" si="11"/>
        <v>0</v>
      </c>
      <c r="N61" s="694">
        <f t="shared" si="10"/>
        <v>0</v>
      </c>
      <c r="O61" s="694">
        <f t="shared" si="10"/>
        <v>0</v>
      </c>
      <c r="P61" s="694">
        <f t="shared" si="10"/>
        <v>0</v>
      </c>
      <c r="Q61" s="694">
        <f t="shared" si="10"/>
        <v>0</v>
      </c>
      <c r="R61" s="694">
        <f t="shared" si="10"/>
        <v>0</v>
      </c>
      <c r="S61" s="694">
        <f t="shared" si="10"/>
        <v>0</v>
      </c>
      <c r="T61" s="694">
        <f t="shared" si="10"/>
        <v>0</v>
      </c>
      <c r="U61" s="694">
        <f t="shared" si="10"/>
        <v>0</v>
      </c>
      <c r="V61" s="694">
        <f t="shared" si="10"/>
        <v>0</v>
      </c>
      <c r="W61" s="694">
        <f t="shared" si="10"/>
        <v>0</v>
      </c>
      <c r="X61" s="694">
        <f t="shared" si="10"/>
        <v>0</v>
      </c>
      <c r="Y61" s="697">
        <f t="shared" si="8"/>
        <v>0</v>
      </c>
    </row>
    <row r="62" spans="1:25" ht="16.5" customHeight="1">
      <c r="A62" s="491">
        <f t="shared" si="4"/>
        <v>58</v>
      </c>
      <c r="B62" s="658"/>
      <c r="C62" s="677"/>
      <c r="D62" s="678"/>
      <c r="E62" s="679"/>
      <c r="F62" s="680"/>
      <c r="G62" s="681"/>
      <c r="H62" s="689"/>
      <c r="I62" s="493" t="str">
        <f t="shared" si="1"/>
        <v/>
      </c>
      <c r="J62" s="689"/>
      <c r="K62" s="668" t="str">
        <f t="shared" si="2"/>
        <v/>
      </c>
      <c r="L62" s="494" t="str">
        <f t="shared" si="9"/>
        <v>false</v>
      </c>
      <c r="M62" s="694">
        <f t="shared" si="11"/>
        <v>0</v>
      </c>
      <c r="N62" s="694">
        <f t="shared" si="10"/>
        <v>0</v>
      </c>
      <c r="O62" s="694">
        <f t="shared" si="10"/>
        <v>0</v>
      </c>
      <c r="P62" s="694">
        <f t="shared" si="10"/>
        <v>0</v>
      </c>
      <c r="Q62" s="694">
        <f t="shared" si="10"/>
        <v>0</v>
      </c>
      <c r="R62" s="694">
        <f t="shared" si="10"/>
        <v>0</v>
      </c>
      <c r="S62" s="694">
        <f t="shared" si="10"/>
        <v>0</v>
      </c>
      <c r="T62" s="694">
        <f t="shared" si="10"/>
        <v>0</v>
      </c>
      <c r="U62" s="694">
        <f t="shared" si="10"/>
        <v>0</v>
      </c>
      <c r="V62" s="694">
        <f t="shared" si="10"/>
        <v>0</v>
      </c>
      <c r="W62" s="694">
        <f t="shared" si="10"/>
        <v>0</v>
      </c>
      <c r="X62" s="694">
        <f t="shared" si="10"/>
        <v>0</v>
      </c>
      <c r="Y62" s="697">
        <f t="shared" si="8"/>
        <v>0</v>
      </c>
    </row>
    <row r="63" spans="1:25" ht="16.5" customHeight="1">
      <c r="A63" s="491">
        <f t="shared" si="4"/>
        <v>59</v>
      </c>
      <c r="B63" s="658"/>
      <c r="C63" s="677"/>
      <c r="D63" s="678"/>
      <c r="E63" s="679"/>
      <c r="F63" s="680"/>
      <c r="G63" s="681"/>
      <c r="H63" s="492"/>
      <c r="I63" s="493" t="str">
        <f t="shared" si="1"/>
        <v/>
      </c>
      <c r="J63" s="492"/>
      <c r="K63" s="668" t="str">
        <f t="shared" si="2"/>
        <v/>
      </c>
      <c r="L63" s="494" t="str">
        <f t="shared" si="9"/>
        <v>false</v>
      </c>
      <c r="M63" s="694">
        <f t="shared" si="11"/>
        <v>0</v>
      </c>
      <c r="N63" s="694">
        <f t="shared" si="10"/>
        <v>0</v>
      </c>
      <c r="O63" s="694">
        <f t="shared" si="10"/>
        <v>0</v>
      </c>
      <c r="P63" s="694">
        <f t="shared" si="10"/>
        <v>0</v>
      </c>
      <c r="Q63" s="694">
        <f t="shared" si="10"/>
        <v>0</v>
      </c>
      <c r="R63" s="694">
        <f t="shared" si="10"/>
        <v>0</v>
      </c>
      <c r="S63" s="694">
        <f t="shared" si="10"/>
        <v>0</v>
      </c>
      <c r="T63" s="694">
        <f t="shared" si="10"/>
        <v>0</v>
      </c>
      <c r="U63" s="694">
        <f t="shared" si="10"/>
        <v>0</v>
      </c>
      <c r="V63" s="694">
        <f t="shared" si="10"/>
        <v>0</v>
      </c>
      <c r="W63" s="694">
        <f t="shared" si="10"/>
        <v>0</v>
      </c>
      <c r="X63" s="694">
        <f t="shared" si="10"/>
        <v>0</v>
      </c>
      <c r="Y63" s="697">
        <f t="shared" si="8"/>
        <v>0</v>
      </c>
    </row>
    <row r="64" spans="1:25" ht="16.5" customHeight="1">
      <c r="A64" s="491">
        <f t="shared" si="4"/>
        <v>60</v>
      </c>
      <c r="B64" s="659"/>
      <c r="C64" s="677"/>
      <c r="D64" s="678"/>
      <c r="E64" s="679"/>
      <c r="F64" s="680"/>
      <c r="G64" s="681"/>
      <c r="H64" s="495"/>
      <c r="I64" s="493" t="str">
        <f t="shared" si="1"/>
        <v/>
      </c>
      <c r="J64" s="495"/>
      <c r="K64" s="668" t="str">
        <f t="shared" si="2"/>
        <v/>
      </c>
      <c r="L64" s="494" t="str">
        <f>IF(OR(I64&lt;&gt;"",K64&lt;&gt;""),MIN(I64,K64),"false")</f>
        <v>false</v>
      </c>
      <c r="M64" s="694">
        <f t="shared" si="11"/>
        <v>0</v>
      </c>
      <c r="N64" s="694">
        <f t="shared" si="10"/>
        <v>0</v>
      </c>
      <c r="O64" s="694">
        <f t="shared" si="10"/>
        <v>0</v>
      </c>
      <c r="P64" s="694">
        <f t="shared" si="10"/>
        <v>0</v>
      </c>
      <c r="Q64" s="694">
        <f t="shared" si="10"/>
        <v>0</v>
      </c>
      <c r="R64" s="694">
        <f t="shared" si="10"/>
        <v>0</v>
      </c>
      <c r="S64" s="694">
        <f t="shared" si="10"/>
        <v>0</v>
      </c>
      <c r="T64" s="694">
        <f t="shared" si="10"/>
        <v>0</v>
      </c>
      <c r="U64" s="694">
        <f t="shared" si="10"/>
        <v>0</v>
      </c>
      <c r="V64" s="694">
        <f t="shared" si="10"/>
        <v>0</v>
      </c>
      <c r="W64" s="694">
        <f t="shared" si="10"/>
        <v>0</v>
      </c>
      <c r="X64" s="694">
        <f t="shared" si="10"/>
        <v>0</v>
      </c>
      <c r="Y64" s="697">
        <f t="shared" si="8"/>
        <v>0</v>
      </c>
    </row>
    <row r="65" spans="1:25" ht="16.5" customHeight="1">
      <c r="A65" s="491">
        <f t="shared" si="4"/>
        <v>61</v>
      </c>
      <c r="B65" s="658"/>
      <c r="C65" s="677"/>
      <c r="D65" s="678"/>
      <c r="E65" s="679"/>
      <c r="F65" s="680"/>
      <c r="G65" s="681"/>
      <c r="H65" s="495"/>
      <c r="I65" s="493" t="str">
        <f t="shared" si="1"/>
        <v/>
      </c>
      <c r="J65" s="495"/>
      <c r="K65" s="668" t="str">
        <f t="shared" si="2"/>
        <v/>
      </c>
      <c r="L65" s="494" t="str">
        <f t="shared" ref="L65:L92" si="12">IF(OR(I65&lt;&gt;"",K65&lt;&gt;""),MIN(I65,K65),"false")</f>
        <v>false</v>
      </c>
      <c r="M65" s="694">
        <f t="shared" si="11"/>
        <v>0</v>
      </c>
      <c r="N65" s="694">
        <f t="shared" si="10"/>
        <v>0</v>
      </c>
      <c r="O65" s="694">
        <f t="shared" si="10"/>
        <v>0</v>
      </c>
      <c r="P65" s="694">
        <f t="shared" si="10"/>
        <v>0</v>
      </c>
      <c r="Q65" s="694">
        <f t="shared" si="10"/>
        <v>0</v>
      </c>
      <c r="R65" s="694">
        <f t="shared" si="10"/>
        <v>0</v>
      </c>
      <c r="S65" s="694">
        <f t="shared" si="10"/>
        <v>0</v>
      </c>
      <c r="T65" s="694">
        <f t="shared" si="10"/>
        <v>0</v>
      </c>
      <c r="U65" s="694">
        <f t="shared" si="10"/>
        <v>0</v>
      </c>
      <c r="V65" s="694">
        <f t="shared" si="10"/>
        <v>0</v>
      </c>
      <c r="W65" s="694">
        <f t="shared" si="10"/>
        <v>0</v>
      </c>
      <c r="X65" s="694">
        <f t="shared" si="10"/>
        <v>0</v>
      </c>
      <c r="Y65" s="697">
        <f t="shared" si="8"/>
        <v>0</v>
      </c>
    </row>
    <row r="66" spans="1:25" ht="16.5" customHeight="1">
      <c r="A66" s="491">
        <f t="shared" si="4"/>
        <v>62</v>
      </c>
      <c r="B66" s="658"/>
      <c r="C66" s="677"/>
      <c r="D66" s="678"/>
      <c r="E66" s="679"/>
      <c r="F66" s="680"/>
      <c r="G66" s="681"/>
      <c r="H66" s="495"/>
      <c r="I66" s="493" t="str">
        <f t="shared" si="1"/>
        <v/>
      </c>
      <c r="J66" s="495"/>
      <c r="K66" s="668" t="str">
        <f t="shared" si="2"/>
        <v/>
      </c>
      <c r="L66" s="494" t="str">
        <f t="shared" si="12"/>
        <v>false</v>
      </c>
      <c r="M66" s="694">
        <f t="shared" si="11"/>
        <v>0</v>
      </c>
      <c r="N66" s="694">
        <f t="shared" si="10"/>
        <v>0</v>
      </c>
      <c r="O66" s="694">
        <f t="shared" si="10"/>
        <v>0</v>
      </c>
      <c r="P66" s="694">
        <f t="shared" si="10"/>
        <v>0</v>
      </c>
      <c r="Q66" s="694">
        <f t="shared" si="10"/>
        <v>0</v>
      </c>
      <c r="R66" s="694">
        <f t="shared" si="10"/>
        <v>0</v>
      </c>
      <c r="S66" s="694">
        <f t="shared" si="10"/>
        <v>0</v>
      </c>
      <c r="T66" s="694">
        <f t="shared" si="10"/>
        <v>0</v>
      </c>
      <c r="U66" s="694">
        <f t="shared" si="10"/>
        <v>0</v>
      </c>
      <c r="V66" s="694">
        <f t="shared" si="10"/>
        <v>0</v>
      </c>
      <c r="W66" s="694">
        <f t="shared" si="10"/>
        <v>0</v>
      </c>
      <c r="X66" s="694">
        <f t="shared" si="10"/>
        <v>0</v>
      </c>
      <c r="Y66" s="697">
        <f t="shared" si="8"/>
        <v>0</v>
      </c>
    </row>
    <row r="67" spans="1:25" ht="16.5" customHeight="1">
      <c r="A67" s="491">
        <f t="shared" si="4"/>
        <v>63</v>
      </c>
      <c r="B67" s="658"/>
      <c r="C67" s="677"/>
      <c r="D67" s="678"/>
      <c r="E67" s="679"/>
      <c r="F67" s="680"/>
      <c r="G67" s="681"/>
      <c r="H67" s="495"/>
      <c r="I67" s="493" t="str">
        <f t="shared" si="1"/>
        <v/>
      </c>
      <c r="J67" s="495"/>
      <c r="K67" s="668" t="str">
        <f t="shared" si="2"/>
        <v/>
      </c>
      <c r="L67" s="494" t="str">
        <f t="shared" si="12"/>
        <v>false</v>
      </c>
      <c r="M67" s="694">
        <f t="shared" si="11"/>
        <v>0</v>
      </c>
      <c r="N67" s="694">
        <f t="shared" si="10"/>
        <v>0</v>
      </c>
      <c r="O67" s="694">
        <f t="shared" si="10"/>
        <v>0</v>
      </c>
      <c r="P67" s="694">
        <f t="shared" si="10"/>
        <v>0</v>
      </c>
      <c r="Q67" s="694">
        <f t="shared" si="10"/>
        <v>0</v>
      </c>
      <c r="R67" s="694">
        <f t="shared" ref="N67:X90" si="13">IF(AND($E67="",$F67=""),0,IF(AND((R$3&gt;=$E67),OR((R$3&lt;=$G67),($G67=""),($G67=-1),($G67=0))),IF($L67&gt;R$3,1,0),0))</f>
        <v>0</v>
      </c>
      <c r="S67" s="694">
        <f t="shared" si="13"/>
        <v>0</v>
      </c>
      <c r="T67" s="694">
        <f t="shared" si="13"/>
        <v>0</v>
      </c>
      <c r="U67" s="694">
        <f t="shared" si="13"/>
        <v>0</v>
      </c>
      <c r="V67" s="694">
        <f t="shared" si="13"/>
        <v>0</v>
      </c>
      <c r="W67" s="694">
        <f t="shared" si="13"/>
        <v>0</v>
      </c>
      <c r="X67" s="694">
        <f t="shared" si="13"/>
        <v>0</v>
      </c>
      <c r="Y67" s="697">
        <f t="shared" si="8"/>
        <v>0</v>
      </c>
    </row>
    <row r="68" spans="1:25" ht="16.5" customHeight="1">
      <c r="A68" s="491">
        <f t="shared" si="4"/>
        <v>64</v>
      </c>
      <c r="B68" s="658"/>
      <c r="C68" s="677"/>
      <c r="D68" s="678"/>
      <c r="E68" s="679"/>
      <c r="F68" s="680"/>
      <c r="G68" s="681"/>
      <c r="H68" s="495"/>
      <c r="I68" s="493" t="str">
        <f t="shared" si="1"/>
        <v/>
      </c>
      <c r="J68" s="495"/>
      <c r="K68" s="668" t="str">
        <f t="shared" si="2"/>
        <v/>
      </c>
      <c r="L68" s="494" t="str">
        <f t="shared" si="12"/>
        <v>false</v>
      </c>
      <c r="M68" s="694">
        <f t="shared" si="11"/>
        <v>0</v>
      </c>
      <c r="N68" s="694">
        <f t="shared" si="13"/>
        <v>0</v>
      </c>
      <c r="O68" s="694">
        <f t="shared" si="13"/>
        <v>0</v>
      </c>
      <c r="P68" s="694">
        <f t="shared" si="13"/>
        <v>0</v>
      </c>
      <c r="Q68" s="694">
        <f t="shared" si="13"/>
        <v>0</v>
      </c>
      <c r="R68" s="694">
        <f t="shared" si="13"/>
        <v>0</v>
      </c>
      <c r="S68" s="694">
        <f t="shared" si="13"/>
        <v>0</v>
      </c>
      <c r="T68" s="694">
        <f t="shared" si="13"/>
        <v>0</v>
      </c>
      <c r="U68" s="694">
        <f t="shared" si="13"/>
        <v>0</v>
      </c>
      <c r="V68" s="694">
        <f t="shared" si="13"/>
        <v>0</v>
      </c>
      <c r="W68" s="694">
        <f t="shared" si="13"/>
        <v>0</v>
      </c>
      <c r="X68" s="694">
        <f t="shared" si="13"/>
        <v>0</v>
      </c>
      <c r="Y68" s="697">
        <f t="shared" si="8"/>
        <v>0</v>
      </c>
    </row>
    <row r="69" spans="1:25" ht="16.5" customHeight="1">
      <c r="A69" s="491">
        <f t="shared" si="4"/>
        <v>65</v>
      </c>
      <c r="B69" s="658"/>
      <c r="C69" s="677"/>
      <c r="D69" s="678"/>
      <c r="E69" s="679"/>
      <c r="F69" s="680"/>
      <c r="G69" s="681"/>
      <c r="H69" s="495"/>
      <c r="I69" s="493" t="str">
        <f t="shared" si="1"/>
        <v/>
      </c>
      <c r="J69" s="495"/>
      <c r="K69" s="668" t="str">
        <f t="shared" si="2"/>
        <v/>
      </c>
      <c r="L69" s="494" t="str">
        <f t="shared" si="12"/>
        <v>false</v>
      </c>
      <c r="M69" s="694">
        <f t="shared" si="11"/>
        <v>0</v>
      </c>
      <c r="N69" s="694">
        <f t="shared" si="13"/>
        <v>0</v>
      </c>
      <c r="O69" s="694">
        <f t="shared" si="13"/>
        <v>0</v>
      </c>
      <c r="P69" s="694">
        <f t="shared" si="13"/>
        <v>0</v>
      </c>
      <c r="Q69" s="694">
        <f t="shared" si="13"/>
        <v>0</v>
      </c>
      <c r="R69" s="694">
        <f t="shared" si="13"/>
        <v>0</v>
      </c>
      <c r="S69" s="694">
        <f t="shared" si="13"/>
        <v>0</v>
      </c>
      <c r="T69" s="694">
        <f t="shared" si="13"/>
        <v>0</v>
      </c>
      <c r="U69" s="694">
        <f t="shared" si="13"/>
        <v>0</v>
      </c>
      <c r="V69" s="694">
        <f t="shared" si="13"/>
        <v>0</v>
      </c>
      <c r="W69" s="694">
        <f t="shared" si="13"/>
        <v>0</v>
      </c>
      <c r="X69" s="694">
        <f t="shared" si="13"/>
        <v>0</v>
      </c>
      <c r="Y69" s="697">
        <f t="shared" si="8"/>
        <v>0</v>
      </c>
    </row>
    <row r="70" spans="1:25" ht="16.5" customHeight="1">
      <c r="A70" s="491">
        <f t="shared" si="4"/>
        <v>66</v>
      </c>
      <c r="B70" s="658"/>
      <c r="C70" s="677"/>
      <c r="D70" s="678"/>
      <c r="E70" s="679"/>
      <c r="F70" s="680"/>
      <c r="G70" s="681"/>
      <c r="H70" s="495"/>
      <c r="I70" s="493" t="str">
        <f t="shared" ref="I70:I133" si="14">IF(H70="여",E70,"")</f>
        <v/>
      </c>
      <c r="J70" s="495"/>
      <c r="K70" s="668" t="str">
        <f t="shared" ref="K70:K133" si="15">IF(J70="여",E70,"")</f>
        <v/>
      </c>
      <c r="L70" s="494" t="str">
        <f t="shared" si="12"/>
        <v>false</v>
      </c>
      <c r="M70" s="694">
        <f t="shared" si="11"/>
        <v>0</v>
      </c>
      <c r="N70" s="694">
        <f t="shared" si="13"/>
        <v>0</v>
      </c>
      <c r="O70" s="694">
        <f t="shared" si="13"/>
        <v>0</v>
      </c>
      <c r="P70" s="694">
        <f t="shared" si="13"/>
        <v>0</v>
      </c>
      <c r="Q70" s="694">
        <f t="shared" si="13"/>
        <v>0</v>
      </c>
      <c r="R70" s="694">
        <f t="shared" si="13"/>
        <v>0</v>
      </c>
      <c r="S70" s="694">
        <f t="shared" si="13"/>
        <v>0</v>
      </c>
      <c r="T70" s="694">
        <f t="shared" si="13"/>
        <v>0</v>
      </c>
      <c r="U70" s="694">
        <f t="shared" si="13"/>
        <v>0</v>
      </c>
      <c r="V70" s="694">
        <f t="shared" si="13"/>
        <v>0</v>
      </c>
      <c r="W70" s="694">
        <f t="shared" si="13"/>
        <v>0</v>
      </c>
      <c r="X70" s="694">
        <f t="shared" si="13"/>
        <v>0</v>
      </c>
      <c r="Y70" s="697">
        <f t="shared" si="8"/>
        <v>0</v>
      </c>
    </row>
    <row r="71" spans="1:25" ht="16.5" customHeight="1">
      <c r="A71" s="491">
        <f t="shared" ref="A71:A134" si="16">A70+1</f>
        <v>67</v>
      </c>
      <c r="B71" s="658"/>
      <c r="C71" s="677"/>
      <c r="D71" s="678"/>
      <c r="E71" s="679"/>
      <c r="F71" s="680"/>
      <c r="G71" s="681"/>
      <c r="H71" s="495"/>
      <c r="I71" s="493" t="str">
        <f t="shared" si="14"/>
        <v/>
      </c>
      <c r="J71" s="495"/>
      <c r="K71" s="668" t="str">
        <f t="shared" si="15"/>
        <v/>
      </c>
      <c r="L71" s="494" t="str">
        <f t="shared" si="12"/>
        <v>false</v>
      </c>
      <c r="M71" s="694">
        <f t="shared" si="11"/>
        <v>0</v>
      </c>
      <c r="N71" s="694">
        <f t="shared" si="13"/>
        <v>0</v>
      </c>
      <c r="O71" s="694">
        <f t="shared" si="13"/>
        <v>0</v>
      </c>
      <c r="P71" s="694">
        <f t="shared" si="13"/>
        <v>0</v>
      </c>
      <c r="Q71" s="694">
        <f t="shared" si="13"/>
        <v>0</v>
      </c>
      <c r="R71" s="694">
        <f t="shared" si="13"/>
        <v>0</v>
      </c>
      <c r="S71" s="694">
        <f t="shared" si="13"/>
        <v>0</v>
      </c>
      <c r="T71" s="694">
        <f t="shared" si="13"/>
        <v>0</v>
      </c>
      <c r="U71" s="694">
        <f t="shared" si="13"/>
        <v>0</v>
      </c>
      <c r="V71" s="694">
        <f t="shared" si="13"/>
        <v>0</v>
      </c>
      <c r="W71" s="694">
        <f t="shared" si="13"/>
        <v>0</v>
      </c>
      <c r="X71" s="694">
        <f t="shared" si="13"/>
        <v>0</v>
      </c>
      <c r="Y71" s="697">
        <f t="shared" si="8"/>
        <v>0</v>
      </c>
    </row>
    <row r="72" spans="1:25" ht="16.5" customHeight="1">
      <c r="A72" s="491">
        <f t="shared" si="16"/>
        <v>68</v>
      </c>
      <c r="B72" s="658"/>
      <c r="C72" s="677"/>
      <c r="D72" s="678"/>
      <c r="E72" s="679"/>
      <c r="F72" s="682"/>
      <c r="G72" s="681"/>
      <c r="H72" s="495"/>
      <c r="I72" s="493" t="str">
        <f t="shared" si="14"/>
        <v/>
      </c>
      <c r="J72" s="495"/>
      <c r="K72" s="668" t="str">
        <f t="shared" si="15"/>
        <v/>
      </c>
      <c r="L72" s="494" t="str">
        <f t="shared" si="12"/>
        <v>false</v>
      </c>
      <c r="M72" s="694">
        <f t="shared" si="11"/>
        <v>0</v>
      </c>
      <c r="N72" s="694">
        <f t="shared" si="13"/>
        <v>0</v>
      </c>
      <c r="O72" s="694">
        <f t="shared" si="13"/>
        <v>0</v>
      </c>
      <c r="P72" s="694">
        <f t="shared" si="13"/>
        <v>0</v>
      </c>
      <c r="Q72" s="694">
        <f t="shared" si="13"/>
        <v>0</v>
      </c>
      <c r="R72" s="694">
        <f t="shared" si="13"/>
        <v>0</v>
      </c>
      <c r="S72" s="694">
        <f t="shared" si="13"/>
        <v>0</v>
      </c>
      <c r="T72" s="694">
        <f t="shared" si="13"/>
        <v>0</v>
      </c>
      <c r="U72" s="694">
        <f t="shared" si="13"/>
        <v>0</v>
      </c>
      <c r="V72" s="694">
        <f t="shared" si="13"/>
        <v>0</v>
      </c>
      <c r="W72" s="694">
        <f t="shared" si="13"/>
        <v>0</v>
      </c>
      <c r="X72" s="694">
        <f t="shared" si="13"/>
        <v>0</v>
      </c>
      <c r="Y72" s="697">
        <f t="shared" si="8"/>
        <v>0</v>
      </c>
    </row>
    <row r="73" spans="1:25" ht="16.5" customHeight="1">
      <c r="A73" s="491">
        <f t="shared" si="16"/>
        <v>69</v>
      </c>
      <c r="B73" s="658"/>
      <c r="C73" s="677"/>
      <c r="D73" s="678"/>
      <c r="E73" s="679"/>
      <c r="F73" s="680"/>
      <c r="G73" s="681"/>
      <c r="H73" s="495"/>
      <c r="I73" s="493" t="str">
        <f t="shared" si="14"/>
        <v/>
      </c>
      <c r="J73" s="495"/>
      <c r="K73" s="668" t="str">
        <f t="shared" si="15"/>
        <v/>
      </c>
      <c r="L73" s="494" t="str">
        <f t="shared" si="12"/>
        <v>false</v>
      </c>
      <c r="M73" s="694">
        <f t="shared" si="11"/>
        <v>0</v>
      </c>
      <c r="N73" s="694">
        <f t="shared" si="13"/>
        <v>0</v>
      </c>
      <c r="O73" s="694">
        <f t="shared" si="13"/>
        <v>0</v>
      </c>
      <c r="P73" s="694">
        <f t="shared" si="13"/>
        <v>0</v>
      </c>
      <c r="Q73" s="694">
        <f t="shared" si="13"/>
        <v>0</v>
      </c>
      <c r="R73" s="694">
        <f t="shared" si="13"/>
        <v>0</v>
      </c>
      <c r="S73" s="694">
        <f t="shared" si="13"/>
        <v>0</v>
      </c>
      <c r="T73" s="694">
        <f t="shared" si="13"/>
        <v>0</v>
      </c>
      <c r="U73" s="694">
        <f t="shared" si="13"/>
        <v>0</v>
      </c>
      <c r="V73" s="694">
        <f t="shared" si="13"/>
        <v>0</v>
      </c>
      <c r="W73" s="694">
        <f t="shared" si="13"/>
        <v>0</v>
      </c>
      <c r="X73" s="694">
        <f t="shared" si="13"/>
        <v>0</v>
      </c>
      <c r="Y73" s="697">
        <f t="shared" si="8"/>
        <v>0</v>
      </c>
    </row>
    <row r="74" spans="1:25" ht="16.5" customHeight="1">
      <c r="A74" s="491">
        <f t="shared" si="16"/>
        <v>70</v>
      </c>
      <c r="B74" s="659"/>
      <c r="C74" s="677"/>
      <c r="D74" s="678"/>
      <c r="E74" s="679"/>
      <c r="F74" s="682"/>
      <c r="G74" s="681"/>
      <c r="H74" s="495"/>
      <c r="I74" s="493" t="str">
        <f t="shared" si="14"/>
        <v/>
      </c>
      <c r="J74" s="495"/>
      <c r="K74" s="668" t="str">
        <f t="shared" si="15"/>
        <v/>
      </c>
      <c r="L74" s="494" t="str">
        <f t="shared" si="12"/>
        <v>false</v>
      </c>
      <c r="M74" s="694">
        <f t="shared" si="11"/>
        <v>0</v>
      </c>
      <c r="N74" s="694">
        <f t="shared" si="13"/>
        <v>0</v>
      </c>
      <c r="O74" s="694">
        <f t="shared" si="13"/>
        <v>0</v>
      </c>
      <c r="P74" s="694">
        <f t="shared" si="13"/>
        <v>0</v>
      </c>
      <c r="Q74" s="694">
        <f t="shared" si="13"/>
        <v>0</v>
      </c>
      <c r="R74" s="694">
        <f t="shared" si="13"/>
        <v>0</v>
      </c>
      <c r="S74" s="694">
        <f t="shared" si="13"/>
        <v>0</v>
      </c>
      <c r="T74" s="694">
        <f t="shared" si="13"/>
        <v>0</v>
      </c>
      <c r="U74" s="694">
        <f t="shared" si="13"/>
        <v>0</v>
      </c>
      <c r="V74" s="694">
        <f t="shared" si="13"/>
        <v>0</v>
      </c>
      <c r="W74" s="694">
        <f t="shared" si="13"/>
        <v>0</v>
      </c>
      <c r="X74" s="694">
        <f t="shared" si="13"/>
        <v>0</v>
      </c>
      <c r="Y74" s="697">
        <f t="shared" si="8"/>
        <v>0</v>
      </c>
    </row>
    <row r="75" spans="1:25" ht="16.5" customHeight="1">
      <c r="A75" s="491">
        <f t="shared" si="16"/>
        <v>71</v>
      </c>
      <c r="B75" s="658"/>
      <c r="C75" s="677"/>
      <c r="D75" s="678"/>
      <c r="E75" s="679"/>
      <c r="F75" s="682"/>
      <c r="G75" s="681"/>
      <c r="H75" s="495"/>
      <c r="I75" s="493" t="str">
        <f t="shared" si="14"/>
        <v/>
      </c>
      <c r="J75" s="495"/>
      <c r="K75" s="668" t="str">
        <f t="shared" si="15"/>
        <v/>
      </c>
      <c r="L75" s="494" t="str">
        <f t="shared" si="12"/>
        <v>false</v>
      </c>
      <c r="M75" s="694">
        <f t="shared" si="11"/>
        <v>0</v>
      </c>
      <c r="N75" s="694">
        <f t="shared" si="13"/>
        <v>0</v>
      </c>
      <c r="O75" s="694">
        <f t="shared" si="13"/>
        <v>0</v>
      </c>
      <c r="P75" s="694">
        <f t="shared" si="13"/>
        <v>0</v>
      </c>
      <c r="Q75" s="694">
        <f t="shared" si="13"/>
        <v>0</v>
      </c>
      <c r="R75" s="694">
        <f t="shared" si="13"/>
        <v>0</v>
      </c>
      <c r="S75" s="694">
        <f t="shared" si="13"/>
        <v>0</v>
      </c>
      <c r="T75" s="694">
        <f t="shared" si="13"/>
        <v>0</v>
      </c>
      <c r="U75" s="694">
        <f t="shared" si="13"/>
        <v>0</v>
      </c>
      <c r="V75" s="694">
        <f t="shared" si="13"/>
        <v>0</v>
      </c>
      <c r="W75" s="694">
        <f t="shared" si="13"/>
        <v>0</v>
      </c>
      <c r="X75" s="694">
        <f t="shared" si="13"/>
        <v>0</v>
      </c>
      <c r="Y75" s="697">
        <f t="shared" si="8"/>
        <v>0</v>
      </c>
    </row>
    <row r="76" spans="1:25" ht="16.5" customHeight="1">
      <c r="A76" s="491">
        <f t="shared" si="16"/>
        <v>72</v>
      </c>
      <c r="B76" s="658"/>
      <c r="C76" s="677"/>
      <c r="D76" s="678"/>
      <c r="E76" s="679"/>
      <c r="F76" s="682"/>
      <c r="G76" s="681"/>
      <c r="H76" s="495"/>
      <c r="I76" s="493" t="str">
        <f t="shared" si="14"/>
        <v/>
      </c>
      <c r="J76" s="495"/>
      <c r="K76" s="668" t="str">
        <f t="shared" si="15"/>
        <v/>
      </c>
      <c r="L76" s="494" t="str">
        <f t="shared" si="12"/>
        <v>false</v>
      </c>
      <c r="M76" s="694">
        <f t="shared" si="11"/>
        <v>0</v>
      </c>
      <c r="N76" s="694">
        <f t="shared" si="13"/>
        <v>0</v>
      </c>
      <c r="O76" s="694">
        <f t="shared" si="13"/>
        <v>0</v>
      </c>
      <c r="P76" s="694">
        <f t="shared" si="13"/>
        <v>0</v>
      </c>
      <c r="Q76" s="694">
        <f t="shared" si="13"/>
        <v>0</v>
      </c>
      <c r="R76" s="694">
        <f t="shared" si="13"/>
        <v>0</v>
      </c>
      <c r="S76" s="694">
        <f t="shared" si="13"/>
        <v>0</v>
      </c>
      <c r="T76" s="694">
        <f t="shared" si="13"/>
        <v>0</v>
      </c>
      <c r="U76" s="694">
        <f t="shared" si="13"/>
        <v>0</v>
      </c>
      <c r="V76" s="694">
        <f t="shared" si="13"/>
        <v>0</v>
      </c>
      <c r="W76" s="694">
        <f t="shared" si="13"/>
        <v>0</v>
      </c>
      <c r="X76" s="694">
        <f t="shared" si="13"/>
        <v>0</v>
      </c>
      <c r="Y76" s="697">
        <f t="shared" si="8"/>
        <v>0</v>
      </c>
    </row>
    <row r="77" spans="1:25" ht="16.5" customHeight="1">
      <c r="A77" s="491">
        <f t="shared" si="16"/>
        <v>73</v>
      </c>
      <c r="B77" s="658"/>
      <c r="C77" s="677"/>
      <c r="D77" s="678"/>
      <c r="E77" s="679"/>
      <c r="F77" s="682"/>
      <c r="G77" s="681"/>
      <c r="H77" s="495"/>
      <c r="I77" s="493" t="str">
        <f t="shared" si="14"/>
        <v/>
      </c>
      <c r="J77" s="495"/>
      <c r="K77" s="668" t="str">
        <f t="shared" si="15"/>
        <v/>
      </c>
      <c r="L77" s="494" t="str">
        <f t="shared" si="12"/>
        <v>false</v>
      </c>
      <c r="M77" s="694">
        <f t="shared" si="11"/>
        <v>0</v>
      </c>
      <c r="N77" s="694">
        <f t="shared" si="13"/>
        <v>0</v>
      </c>
      <c r="O77" s="694">
        <f t="shared" si="13"/>
        <v>0</v>
      </c>
      <c r="P77" s="694">
        <f t="shared" si="13"/>
        <v>0</v>
      </c>
      <c r="Q77" s="694">
        <f t="shared" si="13"/>
        <v>0</v>
      </c>
      <c r="R77" s="694">
        <f t="shared" si="13"/>
        <v>0</v>
      </c>
      <c r="S77" s="694">
        <f t="shared" si="13"/>
        <v>0</v>
      </c>
      <c r="T77" s="694">
        <f t="shared" si="13"/>
        <v>0</v>
      </c>
      <c r="U77" s="694">
        <f t="shared" si="13"/>
        <v>0</v>
      </c>
      <c r="V77" s="694">
        <f t="shared" si="13"/>
        <v>0</v>
      </c>
      <c r="W77" s="694">
        <f t="shared" si="13"/>
        <v>0</v>
      </c>
      <c r="X77" s="694">
        <f t="shared" si="13"/>
        <v>0</v>
      </c>
      <c r="Y77" s="697">
        <f t="shared" si="8"/>
        <v>0</v>
      </c>
    </row>
    <row r="78" spans="1:25" ht="16.5" customHeight="1">
      <c r="A78" s="491">
        <f t="shared" si="16"/>
        <v>74</v>
      </c>
      <c r="B78" s="658"/>
      <c r="C78" s="677"/>
      <c r="D78" s="678"/>
      <c r="E78" s="679"/>
      <c r="F78" s="682"/>
      <c r="G78" s="681"/>
      <c r="H78" s="495"/>
      <c r="I78" s="493" t="str">
        <f t="shared" si="14"/>
        <v/>
      </c>
      <c r="J78" s="495"/>
      <c r="K78" s="668" t="str">
        <f t="shared" si="15"/>
        <v/>
      </c>
      <c r="L78" s="494" t="str">
        <f t="shared" si="12"/>
        <v>false</v>
      </c>
      <c r="M78" s="694">
        <f t="shared" si="11"/>
        <v>0</v>
      </c>
      <c r="N78" s="694">
        <f t="shared" si="13"/>
        <v>0</v>
      </c>
      <c r="O78" s="694">
        <f t="shared" si="13"/>
        <v>0</v>
      </c>
      <c r="P78" s="694">
        <f t="shared" si="13"/>
        <v>0</v>
      </c>
      <c r="Q78" s="694">
        <f t="shared" si="13"/>
        <v>0</v>
      </c>
      <c r="R78" s="694">
        <f t="shared" si="13"/>
        <v>0</v>
      </c>
      <c r="S78" s="694">
        <f t="shared" si="13"/>
        <v>0</v>
      </c>
      <c r="T78" s="694">
        <f t="shared" si="13"/>
        <v>0</v>
      </c>
      <c r="U78" s="694">
        <f t="shared" si="13"/>
        <v>0</v>
      </c>
      <c r="V78" s="694">
        <f t="shared" si="13"/>
        <v>0</v>
      </c>
      <c r="W78" s="694">
        <f t="shared" si="13"/>
        <v>0</v>
      </c>
      <c r="X78" s="694">
        <f t="shared" si="13"/>
        <v>0</v>
      </c>
      <c r="Y78" s="697">
        <f t="shared" si="8"/>
        <v>0</v>
      </c>
    </row>
    <row r="79" spans="1:25" ht="16.5" customHeight="1">
      <c r="A79" s="491">
        <f t="shared" si="16"/>
        <v>75</v>
      </c>
      <c r="B79" s="658"/>
      <c r="C79" s="677"/>
      <c r="D79" s="678"/>
      <c r="E79" s="679"/>
      <c r="F79" s="680"/>
      <c r="G79" s="681"/>
      <c r="H79" s="495"/>
      <c r="I79" s="493" t="str">
        <f t="shared" si="14"/>
        <v/>
      </c>
      <c r="J79" s="495"/>
      <c r="K79" s="668" t="str">
        <f t="shared" si="15"/>
        <v/>
      </c>
      <c r="L79" s="494" t="str">
        <f t="shared" si="12"/>
        <v>false</v>
      </c>
      <c r="M79" s="694">
        <f t="shared" si="11"/>
        <v>0</v>
      </c>
      <c r="N79" s="694">
        <f t="shared" si="13"/>
        <v>0</v>
      </c>
      <c r="O79" s="694">
        <f t="shared" si="13"/>
        <v>0</v>
      </c>
      <c r="P79" s="694">
        <f t="shared" si="13"/>
        <v>0</v>
      </c>
      <c r="Q79" s="694">
        <f t="shared" si="13"/>
        <v>0</v>
      </c>
      <c r="R79" s="694">
        <f t="shared" si="13"/>
        <v>0</v>
      </c>
      <c r="S79" s="694">
        <f t="shared" si="13"/>
        <v>0</v>
      </c>
      <c r="T79" s="694">
        <f t="shared" si="13"/>
        <v>0</v>
      </c>
      <c r="U79" s="694">
        <f t="shared" si="13"/>
        <v>0</v>
      </c>
      <c r="V79" s="694">
        <f t="shared" si="13"/>
        <v>0</v>
      </c>
      <c r="W79" s="694">
        <f t="shared" si="13"/>
        <v>0</v>
      </c>
      <c r="X79" s="694">
        <f t="shared" si="13"/>
        <v>0</v>
      </c>
      <c r="Y79" s="697">
        <f t="shared" si="8"/>
        <v>0</v>
      </c>
    </row>
    <row r="80" spans="1:25" ht="16.5" customHeight="1">
      <c r="A80" s="491">
        <f t="shared" si="16"/>
        <v>76</v>
      </c>
      <c r="B80" s="658"/>
      <c r="C80" s="677"/>
      <c r="D80" s="678"/>
      <c r="E80" s="679"/>
      <c r="F80" s="682"/>
      <c r="G80" s="681"/>
      <c r="H80" s="495"/>
      <c r="I80" s="493" t="str">
        <f t="shared" si="14"/>
        <v/>
      </c>
      <c r="J80" s="495"/>
      <c r="K80" s="668" t="str">
        <f t="shared" si="15"/>
        <v/>
      </c>
      <c r="L80" s="494" t="str">
        <f t="shared" si="12"/>
        <v>false</v>
      </c>
      <c r="M80" s="694">
        <f t="shared" si="11"/>
        <v>0</v>
      </c>
      <c r="N80" s="694">
        <f t="shared" si="13"/>
        <v>0</v>
      </c>
      <c r="O80" s="694">
        <f t="shared" si="13"/>
        <v>0</v>
      </c>
      <c r="P80" s="694">
        <f t="shared" si="13"/>
        <v>0</v>
      </c>
      <c r="Q80" s="694">
        <f t="shared" si="13"/>
        <v>0</v>
      </c>
      <c r="R80" s="694">
        <f t="shared" si="13"/>
        <v>0</v>
      </c>
      <c r="S80" s="694">
        <f t="shared" si="13"/>
        <v>0</v>
      </c>
      <c r="T80" s="694">
        <f t="shared" si="13"/>
        <v>0</v>
      </c>
      <c r="U80" s="694">
        <f t="shared" si="13"/>
        <v>0</v>
      </c>
      <c r="V80" s="694">
        <f t="shared" si="13"/>
        <v>0</v>
      </c>
      <c r="W80" s="694">
        <f t="shared" si="13"/>
        <v>0</v>
      </c>
      <c r="X80" s="694">
        <f t="shared" si="13"/>
        <v>0</v>
      </c>
      <c r="Y80" s="697">
        <f t="shared" si="8"/>
        <v>0</v>
      </c>
    </row>
    <row r="81" spans="1:25" ht="16.5" customHeight="1">
      <c r="A81" s="491">
        <f t="shared" si="16"/>
        <v>77</v>
      </c>
      <c r="B81" s="658"/>
      <c r="C81" s="677"/>
      <c r="D81" s="678"/>
      <c r="E81" s="679"/>
      <c r="F81" s="682"/>
      <c r="G81" s="681"/>
      <c r="H81" s="495"/>
      <c r="I81" s="493" t="str">
        <f t="shared" si="14"/>
        <v/>
      </c>
      <c r="J81" s="495"/>
      <c r="K81" s="668" t="str">
        <f t="shared" si="15"/>
        <v/>
      </c>
      <c r="L81" s="494" t="str">
        <f t="shared" si="12"/>
        <v>false</v>
      </c>
      <c r="M81" s="694">
        <f t="shared" si="11"/>
        <v>0</v>
      </c>
      <c r="N81" s="694">
        <f t="shared" si="13"/>
        <v>0</v>
      </c>
      <c r="O81" s="694">
        <f t="shared" si="13"/>
        <v>0</v>
      </c>
      <c r="P81" s="694">
        <f t="shared" si="13"/>
        <v>0</v>
      </c>
      <c r="Q81" s="694">
        <f t="shared" si="13"/>
        <v>0</v>
      </c>
      <c r="R81" s="694">
        <f t="shared" si="13"/>
        <v>0</v>
      </c>
      <c r="S81" s="694">
        <f t="shared" si="13"/>
        <v>0</v>
      </c>
      <c r="T81" s="694">
        <f t="shared" si="13"/>
        <v>0</v>
      </c>
      <c r="U81" s="694">
        <f t="shared" si="13"/>
        <v>0</v>
      </c>
      <c r="V81" s="694">
        <f t="shared" si="13"/>
        <v>0</v>
      </c>
      <c r="W81" s="694">
        <f t="shared" si="13"/>
        <v>0</v>
      </c>
      <c r="X81" s="694">
        <f t="shared" si="13"/>
        <v>0</v>
      </c>
      <c r="Y81" s="697">
        <f t="shared" si="8"/>
        <v>0</v>
      </c>
    </row>
    <row r="82" spans="1:25" ht="16.5" customHeight="1">
      <c r="A82" s="491">
        <f t="shared" si="16"/>
        <v>78</v>
      </c>
      <c r="B82" s="658"/>
      <c r="C82" s="677"/>
      <c r="D82" s="678"/>
      <c r="E82" s="679"/>
      <c r="F82" s="682"/>
      <c r="G82" s="681"/>
      <c r="H82" s="495"/>
      <c r="I82" s="493" t="str">
        <f t="shared" si="14"/>
        <v/>
      </c>
      <c r="J82" s="495"/>
      <c r="K82" s="668" t="str">
        <f t="shared" si="15"/>
        <v/>
      </c>
      <c r="L82" s="494" t="str">
        <f t="shared" si="12"/>
        <v>false</v>
      </c>
      <c r="M82" s="694">
        <f t="shared" si="11"/>
        <v>0</v>
      </c>
      <c r="N82" s="694">
        <f t="shared" si="13"/>
        <v>0</v>
      </c>
      <c r="O82" s="694">
        <f t="shared" si="13"/>
        <v>0</v>
      </c>
      <c r="P82" s="694">
        <f t="shared" si="13"/>
        <v>0</v>
      </c>
      <c r="Q82" s="694">
        <f t="shared" si="13"/>
        <v>0</v>
      </c>
      <c r="R82" s="694">
        <f t="shared" si="13"/>
        <v>0</v>
      </c>
      <c r="S82" s="694">
        <f t="shared" si="13"/>
        <v>0</v>
      </c>
      <c r="T82" s="694">
        <f t="shared" si="13"/>
        <v>0</v>
      </c>
      <c r="U82" s="694">
        <f t="shared" si="13"/>
        <v>0</v>
      </c>
      <c r="V82" s="694">
        <f t="shared" si="13"/>
        <v>0</v>
      </c>
      <c r="W82" s="694">
        <f t="shared" si="13"/>
        <v>0</v>
      </c>
      <c r="X82" s="694">
        <f t="shared" si="13"/>
        <v>0</v>
      </c>
      <c r="Y82" s="697">
        <f t="shared" si="8"/>
        <v>0</v>
      </c>
    </row>
    <row r="83" spans="1:25" ht="16.5" customHeight="1">
      <c r="A83" s="491">
        <f t="shared" si="16"/>
        <v>79</v>
      </c>
      <c r="B83" s="658"/>
      <c r="C83" s="677"/>
      <c r="D83" s="678"/>
      <c r="E83" s="679"/>
      <c r="F83" s="682"/>
      <c r="G83" s="681"/>
      <c r="H83" s="495"/>
      <c r="I83" s="493" t="str">
        <f t="shared" si="14"/>
        <v/>
      </c>
      <c r="J83" s="495"/>
      <c r="K83" s="668" t="str">
        <f t="shared" si="15"/>
        <v/>
      </c>
      <c r="L83" s="494" t="str">
        <f t="shared" si="12"/>
        <v>false</v>
      </c>
      <c r="M83" s="694">
        <f t="shared" si="11"/>
        <v>0</v>
      </c>
      <c r="N83" s="694">
        <f t="shared" si="13"/>
        <v>0</v>
      </c>
      <c r="O83" s="694">
        <f t="shared" si="13"/>
        <v>0</v>
      </c>
      <c r="P83" s="694">
        <f t="shared" si="13"/>
        <v>0</v>
      </c>
      <c r="Q83" s="694">
        <f t="shared" si="13"/>
        <v>0</v>
      </c>
      <c r="R83" s="694">
        <f t="shared" si="13"/>
        <v>0</v>
      </c>
      <c r="S83" s="694">
        <f t="shared" si="13"/>
        <v>0</v>
      </c>
      <c r="T83" s="694">
        <f t="shared" si="13"/>
        <v>0</v>
      </c>
      <c r="U83" s="694">
        <f t="shared" si="13"/>
        <v>0</v>
      </c>
      <c r="V83" s="694">
        <f t="shared" si="13"/>
        <v>0</v>
      </c>
      <c r="W83" s="694">
        <f t="shared" si="13"/>
        <v>0</v>
      </c>
      <c r="X83" s="694">
        <f t="shared" si="13"/>
        <v>0</v>
      </c>
      <c r="Y83" s="697">
        <f t="shared" si="8"/>
        <v>0</v>
      </c>
    </row>
    <row r="84" spans="1:25" ht="16.5" customHeight="1">
      <c r="A84" s="491">
        <f t="shared" si="16"/>
        <v>80</v>
      </c>
      <c r="B84" s="659"/>
      <c r="C84" s="677"/>
      <c r="D84" s="678"/>
      <c r="E84" s="679"/>
      <c r="F84" s="680"/>
      <c r="G84" s="681"/>
      <c r="H84" s="495"/>
      <c r="I84" s="493" t="str">
        <f t="shared" si="14"/>
        <v/>
      </c>
      <c r="J84" s="495"/>
      <c r="K84" s="668" t="str">
        <f t="shared" si="15"/>
        <v/>
      </c>
      <c r="L84" s="494" t="str">
        <f t="shared" si="12"/>
        <v>false</v>
      </c>
      <c r="M84" s="694">
        <f t="shared" si="11"/>
        <v>0</v>
      </c>
      <c r="N84" s="694">
        <f t="shared" si="13"/>
        <v>0</v>
      </c>
      <c r="O84" s="694">
        <f t="shared" si="13"/>
        <v>0</v>
      </c>
      <c r="P84" s="694">
        <f t="shared" si="13"/>
        <v>0</v>
      </c>
      <c r="Q84" s="694">
        <f t="shared" si="13"/>
        <v>0</v>
      </c>
      <c r="R84" s="694">
        <f t="shared" si="13"/>
        <v>0</v>
      </c>
      <c r="S84" s="694">
        <f t="shared" si="13"/>
        <v>0</v>
      </c>
      <c r="T84" s="694">
        <f t="shared" si="13"/>
        <v>0</v>
      </c>
      <c r="U84" s="694">
        <f t="shared" si="13"/>
        <v>0</v>
      </c>
      <c r="V84" s="694">
        <f t="shared" si="13"/>
        <v>0</v>
      </c>
      <c r="W84" s="694">
        <f t="shared" si="13"/>
        <v>0</v>
      </c>
      <c r="X84" s="694">
        <f t="shared" si="13"/>
        <v>0</v>
      </c>
      <c r="Y84" s="697">
        <f t="shared" si="8"/>
        <v>0</v>
      </c>
    </row>
    <row r="85" spans="1:25" ht="16.5" customHeight="1">
      <c r="A85" s="491">
        <f t="shared" si="16"/>
        <v>81</v>
      </c>
      <c r="B85" s="658"/>
      <c r="C85" s="677"/>
      <c r="D85" s="678"/>
      <c r="E85" s="679"/>
      <c r="F85" s="682"/>
      <c r="G85" s="681"/>
      <c r="H85" s="495"/>
      <c r="I85" s="493" t="str">
        <f t="shared" si="14"/>
        <v/>
      </c>
      <c r="J85" s="495"/>
      <c r="K85" s="668" t="str">
        <f t="shared" si="15"/>
        <v/>
      </c>
      <c r="L85" s="494" t="str">
        <f t="shared" si="12"/>
        <v>false</v>
      </c>
      <c r="M85" s="694">
        <f t="shared" si="11"/>
        <v>0</v>
      </c>
      <c r="N85" s="694">
        <f t="shared" si="13"/>
        <v>0</v>
      </c>
      <c r="O85" s="694">
        <f t="shared" si="13"/>
        <v>0</v>
      </c>
      <c r="P85" s="694">
        <f t="shared" si="13"/>
        <v>0</v>
      </c>
      <c r="Q85" s="694">
        <f t="shared" si="13"/>
        <v>0</v>
      </c>
      <c r="R85" s="694">
        <f t="shared" si="13"/>
        <v>0</v>
      </c>
      <c r="S85" s="694">
        <f t="shared" si="13"/>
        <v>0</v>
      </c>
      <c r="T85" s="694">
        <f t="shared" si="13"/>
        <v>0</v>
      </c>
      <c r="U85" s="694">
        <f t="shared" si="13"/>
        <v>0</v>
      </c>
      <c r="V85" s="694">
        <f t="shared" si="13"/>
        <v>0</v>
      </c>
      <c r="W85" s="694">
        <f t="shared" si="13"/>
        <v>0</v>
      </c>
      <c r="X85" s="694">
        <f t="shared" si="13"/>
        <v>0</v>
      </c>
      <c r="Y85" s="697">
        <f t="shared" si="8"/>
        <v>0</v>
      </c>
    </row>
    <row r="86" spans="1:25" ht="16.5" customHeight="1">
      <c r="A86" s="491">
        <f t="shared" si="16"/>
        <v>82</v>
      </c>
      <c r="B86" s="658"/>
      <c r="C86" s="677"/>
      <c r="D86" s="678"/>
      <c r="E86" s="679"/>
      <c r="F86" s="682"/>
      <c r="G86" s="681"/>
      <c r="H86" s="495"/>
      <c r="I86" s="493" t="str">
        <f t="shared" si="14"/>
        <v/>
      </c>
      <c r="J86" s="495"/>
      <c r="K86" s="668" t="str">
        <f t="shared" si="15"/>
        <v/>
      </c>
      <c r="L86" s="494" t="str">
        <f t="shared" si="12"/>
        <v>false</v>
      </c>
      <c r="M86" s="694">
        <f t="shared" si="11"/>
        <v>0</v>
      </c>
      <c r="N86" s="694">
        <f t="shared" si="13"/>
        <v>0</v>
      </c>
      <c r="O86" s="694">
        <f t="shared" si="13"/>
        <v>0</v>
      </c>
      <c r="P86" s="694">
        <f t="shared" si="13"/>
        <v>0</v>
      </c>
      <c r="Q86" s="694">
        <f t="shared" si="13"/>
        <v>0</v>
      </c>
      <c r="R86" s="694">
        <f t="shared" si="13"/>
        <v>0</v>
      </c>
      <c r="S86" s="694">
        <f t="shared" si="13"/>
        <v>0</v>
      </c>
      <c r="T86" s="694">
        <f t="shared" si="13"/>
        <v>0</v>
      </c>
      <c r="U86" s="694">
        <f t="shared" si="13"/>
        <v>0</v>
      </c>
      <c r="V86" s="694">
        <f t="shared" si="13"/>
        <v>0</v>
      </c>
      <c r="W86" s="694">
        <f t="shared" si="13"/>
        <v>0</v>
      </c>
      <c r="X86" s="694">
        <f t="shared" si="13"/>
        <v>0</v>
      </c>
      <c r="Y86" s="697">
        <f t="shared" si="8"/>
        <v>0</v>
      </c>
    </row>
    <row r="87" spans="1:25" ht="16.5" customHeight="1">
      <c r="A87" s="491">
        <f t="shared" si="16"/>
        <v>83</v>
      </c>
      <c r="B87" s="658"/>
      <c r="C87" s="677"/>
      <c r="D87" s="678"/>
      <c r="E87" s="679"/>
      <c r="F87" s="682"/>
      <c r="G87" s="681"/>
      <c r="H87" s="495"/>
      <c r="I87" s="493" t="str">
        <f t="shared" si="14"/>
        <v/>
      </c>
      <c r="J87" s="495"/>
      <c r="K87" s="668" t="str">
        <f t="shared" si="15"/>
        <v/>
      </c>
      <c r="L87" s="494" t="str">
        <f t="shared" si="12"/>
        <v>false</v>
      </c>
      <c r="M87" s="694">
        <f t="shared" si="11"/>
        <v>0</v>
      </c>
      <c r="N87" s="694">
        <f t="shared" si="13"/>
        <v>0</v>
      </c>
      <c r="O87" s="694">
        <f t="shared" si="13"/>
        <v>0</v>
      </c>
      <c r="P87" s="694">
        <f t="shared" si="13"/>
        <v>0</v>
      </c>
      <c r="Q87" s="694">
        <f t="shared" si="13"/>
        <v>0</v>
      </c>
      <c r="R87" s="694">
        <f t="shared" si="13"/>
        <v>0</v>
      </c>
      <c r="S87" s="694">
        <f t="shared" si="13"/>
        <v>0</v>
      </c>
      <c r="T87" s="694">
        <f t="shared" si="13"/>
        <v>0</v>
      </c>
      <c r="U87" s="694">
        <f t="shared" si="13"/>
        <v>0</v>
      </c>
      <c r="V87" s="694">
        <f t="shared" si="13"/>
        <v>0</v>
      </c>
      <c r="W87" s="694">
        <f t="shared" si="13"/>
        <v>0</v>
      </c>
      <c r="X87" s="694">
        <f t="shared" si="13"/>
        <v>0</v>
      </c>
      <c r="Y87" s="697">
        <f t="shared" si="8"/>
        <v>0</v>
      </c>
    </row>
    <row r="88" spans="1:25" ht="16.5" customHeight="1">
      <c r="A88" s="491">
        <f t="shared" si="16"/>
        <v>84</v>
      </c>
      <c r="B88" s="658"/>
      <c r="C88" s="677"/>
      <c r="D88" s="678"/>
      <c r="E88" s="679"/>
      <c r="F88" s="682"/>
      <c r="G88" s="681"/>
      <c r="H88" s="495"/>
      <c r="I88" s="493" t="str">
        <f t="shared" si="14"/>
        <v/>
      </c>
      <c r="J88" s="495"/>
      <c r="K88" s="668" t="str">
        <f t="shared" si="15"/>
        <v/>
      </c>
      <c r="L88" s="494" t="str">
        <f t="shared" si="12"/>
        <v>false</v>
      </c>
      <c r="M88" s="694">
        <f t="shared" si="11"/>
        <v>0</v>
      </c>
      <c r="N88" s="694">
        <f t="shared" si="13"/>
        <v>0</v>
      </c>
      <c r="O88" s="694">
        <f t="shared" si="13"/>
        <v>0</v>
      </c>
      <c r="P88" s="694">
        <f t="shared" si="13"/>
        <v>0</v>
      </c>
      <c r="Q88" s="694">
        <f t="shared" si="13"/>
        <v>0</v>
      </c>
      <c r="R88" s="694">
        <f t="shared" si="13"/>
        <v>0</v>
      </c>
      <c r="S88" s="694">
        <f t="shared" si="13"/>
        <v>0</v>
      </c>
      <c r="T88" s="694">
        <f t="shared" si="13"/>
        <v>0</v>
      </c>
      <c r="U88" s="694">
        <f t="shared" si="13"/>
        <v>0</v>
      </c>
      <c r="V88" s="694">
        <f t="shared" si="13"/>
        <v>0</v>
      </c>
      <c r="W88" s="694">
        <f t="shared" si="13"/>
        <v>0</v>
      </c>
      <c r="X88" s="694">
        <f t="shared" si="13"/>
        <v>0</v>
      </c>
      <c r="Y88" s="697">
        <f t="shared" si="8"/>
        <v>0</v>
      </c>
    </row>
    <row r="89" spans="1:25" ht="16.5" customHeight="1">
      <c r="A89" s="491">
        <f t="shared" si="16"/>
        <v>85</v>
      </c>
      <c r="B89" s="658"/>
      <c r="C89" s="677"/>
      <c r="D89" s="678"/>
      <c r="E89" s="679"/>
      <c r="F89" s="680"/>
      <c r="G89" s="681"/>
      <c r="H89" s="495"/>
      <c r="I89" s="493" t="str">
        <f t="shared" si="14"/>
        <v/>
      </c>
      <c r="J89" s="495"/>
      <c r="K89" s="668" t="str">
        <f t="shared" si="15"/>
        <v/>
      </c>
      <c r="L89" s="494" t="str">
        <f t="shared" si="12"/>
        <v>false</v>
      </c>
      <c r="M89" s="694">
        <f t="shared" si="11"/>
        <v>0</v>
      </c>
      <c r="N89" s="694">
        <f t="shared" si="13"/>
        <v>0</v>
      </c>
      <c r="O89" s="694">
        <f t="shared" si="13"/>
        <v>0</v>
      </c>
      <c r="P89" s="694">
        <f t="shared" si="13"/>
        <v>0</v>
      </c>
      <c r="Q89" s="694">
        <f t="shared" si="13"/>
        <v>0</v>
      </c>
      <c r="R89" s="694">
        <f t="shared" si="13"/>
        <v>0</v>
      </c>
      <c r="S89" s="694">
        <f t="shared" si="13"/>
        <v>0</v>
      </c>
      <c r="T89" s="694">
        <f t="shared" si="13"/>
        <v>0</v>
      </c>
      <c r="U89" s="694">
        <f t="shared" si="13"/>
        <v>0</v>
      </c>
      <c r="V89" s="694">
        <f t="shared" si="13"/>
        <v>0</v>
      </c>
      <c r="W89" s="694">
        <f t="shared" si="13"/>
        <v>0</v>
      </c>
      <c r="X89" s="694">
        <f t="shared" si="13"/>
        <v>0</v>
      </c>
      <c r="Y89" s="697">
        <f t="shared" si="8"/>
        <v>0</v>
      </c>
    </row>
    <row r="90" spans="1:25" ht="16.5" customHeight="1">
      <c r="A90" s="491">
        <f t="shared" si="16"/>
        <v>86</v>
      </c>
      <c r="B90" s="658"/>
      <c r="C90" s="677"/>
      <c r="D90" s="678"/>
      <c r="E90" s="679"/>
      <c r="F90" s="680"/>
      <c r="G90" s="681"/>
      <c r="H90" s="495"/>
      <c r="I90" s="493" t="str">
        <f t="shared" si="14"/>
        <v/>
      </c>
      <c r="J90" s="495"/>
      <c r="K90" s="668" t="str">
        <f t="shared" si="15"/>
        <v/>
      </c>
      <c r="L90" s="494" t="str">
        <f t="shared" si="12"/>
        <v>false</v>
      </c>
      <c r="M90" s="694">
        <f t="shared" si="11"/>
        <v>0</v>
      </c>
      <c r="N90" s="694">
        <f t="shared" si="13"/>
        <v>0</v>
      </c>
      <c r="O90" s="694">
        <f t="shared" si="13"/>
        <v>0</v>
      </c>
      <c r="P90" s="694">
        <f t="shared" si="13"/>
        <v>0</v>
      </c>
      <c r="Q90" s="694">
        <f t="shared" si="13"/>
        <v>0</v>
      </c>
      <c r="R90" s="694">
        <f t="shared" si="13"/>
        <v>0</v>
      </c>
      <c r="S90" s="694">
        <f t="shared" si="13"/>
        <v>0</v>
      </c>
      <c r="T90" s="694">
        <f t="shared" ref="T90:X90" si="17">IF(AND($E90="",$F90=""),0,IF(AND((T$3&gt;=$E90),OR((T$3&lt;=$G90),($G90=""),($G90=-1),($G90=0))),IF($L90&gt;T$3,1,0),0))</f>
        <v>0</v>
      </c>
      <c r="U90" s="694">
        <f t="shared" si="17"/>
        <v>0</v>
      </c>
      <c r="V90" s="694">
        <f t="shared" si="17"/>
        <v>0</v>
      </c>
      <c r="W90" s="694">
        <f t="shared" si="17"/>
        <v>0</v>
      </c>
      <c r="X90" s="694">
        <f t="shared" si="17"/>
        <v>0</v>
      </c>
      <c r="Y90" s="697">
        <f t="shared" si="8"/>
        <v>0</v>
      </c>
    </row>
    <row r="91" spans="1:25" ht="16.5" customHeight="1">
      <c r="A91" s="491">
        <f t="shared" si="16"/>
        <v>87</v>
      </c>
      <c r="B91" s="658"/>
      <c r="C91" s="677"/>
      <c r="D91" s="678"/>
      <c r="E91" s="679"/>
      <c r="F91" s="682"/>
      <c r="G91" s="681"/>
      <c r="H91" s="689"/>
      <c r="I91" s="493" t="str">
        <f t="shared" si="14"/>
        <v/>
      </c>
      <c r="J91" s="689"/>
      <c r="K91" s="668" t="str">
        <f t="shared" si="15"/>
        <v/>
      </c>
      <c r="L91" s="494" t="str">
        <f t="shared" si="12"/>
        <v>false</v>
      </c>
      <c r="M91" s="694">
        <f t="shared" si="11"/>
        <v>0</v>
      </c>
      <c r="N91" s="694">
        <f t="shared" si="11"/>
        <v>0</v>
      </c>
      <c r="O91" s="694">
        <f t="shared" si="11"/>
        <v>0</v>
      </c>
      <c r="P91" s="694">
        <f t="shared" si="11"/>
        <v>0</v>
      </c>
      <c r="Q91" s="694">
        <f t="shared" si="11"/>
        <v>0</v>
      </c>
      <c r="R91" s="694">
        <f t="shared" si="11"/>
        <v>0</v>
      </c>
      <c r="S91" s="694">
        <f t="shared" si="11"/>
        <v>0</v>
      </c>
      <c r="T91" s="694">
        <f t="shared" si="11"/>
        <v>0</v>
      </c>
      <c r="U91" s="694">
        <f t="shared" si="11"/>
        <v>0</v>
      </c>
      <c r="V91" s="694">
        <f t="shared" si="11"/>
        <v>0</v>
      </c>
      <c r="W91" s="694">
        <f t="shared" si="11"/>
        <v>0</v>
      </c>
      <c r="X91" s="694">
        <f t="shared" si="11"/>
        <v>0</v>
      </c>
      <c r="Y91" s="697">
        <f t="shared" si="8"/>
        <v>0</v>
      </c>
    </row>
    <row r="92" spans="1:25" ht="16.5" customHeight="1">
      <c r="A92" s="491">
        <f t="shared" si="16"/>
        <v>88</v>
      </c>
      <c r="B92" s="658"/>
      <c r="C92" s="677"/>
      <c r="D92" s="678"/>
      <c r="E92" s="679"/>
      <c r="F92" s="680"/>
      <c r="G92" s="681"/>
      <c r="H92" s="492"/>
      <c r="I92" s="493" t="str">
        <f t="shared" si="14"/>
        <v/>
      </c>
      <c r="J92" s="492"/>
      <c r="K92" s="668" t="str">
        <f t="shared" si="15"/>
        <v/>
      </c>
      <c r="L92" s="494" t="str">
        <f t="shared" si="12"/>
        <v>false</v>
      </c>
      <c r="M92" s="694">
        <f t="shared" si="11"/>
        <v>0</v>
      </c>
      <c r="N92" s="694">
        <f t="shared" si="11"/>
        <v>0</v>
      </c>
      <c r="O92" s="694">
        <f t="shared" si="11"/>
        <v>0</v>
      </c>
      <c r="P92" s="694">
        <f t="shared" si="11"/>
        <v>0</v>
      </c>
      <c r="Q92" s="694">
        <f t="shared" si="11"/>
        <v>0</v>
      </c>
      <c r="R92" s="694">
        <f t="shared" si="11"/>
        <v>0</v>
      </c>
      <c r="S92" s="694">
        <f t="shared" si="11"/>
        <v>0</v>
      </c>
      <c r="T92" s="694">
        <f t="shared" si="11"/>
        <v>0</v>
      </c>
      <c r="U92" s="694">
        <f t="shared" si="11"/>
        <v>0</v>
      </c>
      <c r="V92" s="694">
        <f t="shared" si="11"/>
        <v>0</v>
      </c>
      <c r="W92" s="694">
        <f t="shared" si="11"/>
        <v>0</v>
      </c>
      <c r="X92" s="694">
        <f t="shared" si="11"/>
        <v>0</v>
      </c>
      <c r="Y92" s="697">
        <f t="shared" si="8"/>
        <v>0</v>
      </c>
    </row>
    <row r="93" spans="1:25" ht="16.5" customHeight="1">
      <c r="A93" s="491">
        <f t="shared" si="16"/>
        <v>89</v>
      </c>
      <c r="B93" s="658"/>
      <c r="C93" s="677"/>
      <c r="D93" s="678"/>
      <c r="E93" s="679"/>
      <c r="F93" s="680"/>
      <c r="G93" s="681"/>
      <c r="H93" s="495"/>
      <c r="I93" s="493" t="str">
        <f t="shared" si="14"/>
        <v/>
      </c>
      <c r="J93" s="495"/>
      <c r="K93" s="668" t="str">
        <f t="shared" si="15"/>
        <v/>
      </c>
      <c r="L93" s="494" t="str">
        <f>IF(OR(I93&lt;&gt;"",K93&lt;&gt;""),MIN(I93,K93),"false")</f>
        <v>false</v>
      </c>
      <c r="M93" s="694">
        <f t="shared" si="11"/>
        <v>0</v>
      </c>
      <c r="N93" s="694">
        <f t="shared" si="11"/>
        <v>0</v>
      </c>
      <c r="O93" s="694">
        <f t="shared" si="11"/>
        <v>0</v>
      </c>
      <c r="P93" s="694">
        <f t="shared" si="11"/>
        <v>0</v>
      </c>
      <c r="Q93" s="694">
        <f t="shared" si="11"/>
        <v>0</v>
      </c>
      <c r="R93" s="694">
        <f t="shared" si="11"/>
        <v>0</v>
      </c>
      <c r="S93" s="694">
        <f t="shared" si="11"/>
        <v>0</v>
      </c>
      <c r="T93" s="694">
        <f t="shared" si="11"/>
        <v>0</v>
      </c>
      <c r="U93" s="694">
        <f t="shared" si="11"/>
        <v>0</v>
      </c>
      <c r="V93" s="694">
        <f t="shared" si="11"/>
        <v>0</v>
      </c>
      <c r="W93" s="694">
        <f t="shared" si="11"/>
        <v>0</v>
      </c>
      <c r="X93" s="694">
        <f t="shared" si="11"/>
        <v>0</v>
      </c>
      <c r="Y93" s="697">
        <f t="shared" si="8"/>
        <v>0</v>
      </c>
    </row>
    <row r="94" spans="1:25" ht="16.5" customHeight="1">
      <c r="A94" s="491">
        <f t="shared" si="16"/>
        <v>90</v>
      </c>
      <c r="B94" s="659"/>
      <c r="C94" s="677"/>
      <c r="D94" s="678"/>
      <c r="E94" s="679"/>
      <c r="F94" s="680"/>
      <c r="G94" s="681"/>
      <c r="H94" s="495"/>
      <c r="I94" s="493" t="str">
        <f t="shared" si="14"/>
        <v/>
      </c>
      <c r="J94" s="495"/>
      <c r="K94" s="668" t="str">
        <f t="shared" si="15"/>
        <v/>
      </c>
      <c r="L94" s="494" t="str">
        <f t="shared" ref="L94:L121" si="18">IF(OR(I94&lt;&gt;"",K94&lt;&gt;""),MIN(I94,K94),"false")</f>
        <v>false</v>
      </c>
      <c r="M94" s="694">
        <f t="shared" si="11"/>
        <v>0</v>
      </c>
      <c r="N94" s="694">
        <f t="shared" si="11"/>
        <v>0</v>
      </c>
      <c r="O94" s="694">
        <f t="shared" si="11"/>
        <v>0</v>
      </c>
      <c r="P94" s="694">
        <f t="shared" si="11"/>
        <v>0</v>
      </c>
      <c r="Q94" s="694">
        <f t="shared" si="11"/>
        <v>0</v>
      </c>
      <c r="R94" s="694">
        <f t="shared" si="11"/>
        <v>0</v>
      </c>
      <c r="S94" s="694">
        <f t="shared" si="11"/>
        <v>0</v>
      </c>
      <c r="T94" s="694">
        <f t="shared" si="11"/>
        <v>0</v>
      </c>
      <c r="U94" s="694">
        <f t="shared" si="11"/>
        <v>0</v>
      </c>
      <c r="V94" s="694">
        <f t="shared" si="11"/>
        <v>0</v>
      </c>
      <c r="W94" s="694">
        <f t="shared" si="11"/>
        <v>0</v>
      </c>
      <c r="X94" s="694">
        <f t="shared" si="11"/>
        <v>0</v>
      </c>
      <c r="Y94" s="697">
        <f t="shared" si="8"/>
        <v>0</v>
      </c>
    </row>
    <row r="95" spans="1:25" ht="16.5" customHeight="1">
      <c r="A95" s="491">
        <f t="shared" si="16"/>
        <v>91</v>
      </c>
      <c r="B95" s="658"/>
      <c r="C95" s="677"/>
      <c r="D95" s="678"/>
      <c r="E95" s="679"/>
      <c r="F95" s="680"/>
      <c r="G95" s="681"/>
      <c r="H95" s="495"/>
      <c r="I95" s="493" t="str">
        <f t="shared" si="14"/>
        <v/>
      </c>
      <c r="J95" s="495"/>
      <c r="K95" s="668" t="str">
        <f t="shared" si="15"/>
        <v/>
      </c>
      <c r="L95" s="494" t="str">
        <f t="shared" si="18"/>
        <v>false</v>
      </c>
      <c r="M95" s="694">
        <f t="shared" si="11"/>
        <v>0</v>
      </c>
      <c r="N95" s="694">
        <f t="shared" si="11"/>
        <v>0</v>
      </c>
      <c r="O95" s="694">
        <f t="shared" si="11"/>
        <v>0</v>
      </c>
      <c r="P95" s="694">
        <f t="shared" si="11"/>
        <v>0</v>
      </c>
      <c r="Q95" s="694">
        <f t="shared" si="11"/>
        <v>0</v>
      </c>
      <c r="R95" s="694">
        <f t="shared" si="11"/>
        <v>0</v>
      </c>
      <c r="S95" s="694">
        <f t="shared" si="11"/>
        <v>0</v>
      </c>
      <c r="T95" s="694">
        <f t="shared" si="11"/>
        <v>0</v>
      </c>
      <c r="U95" s="694">
        <f t="shared" si="11"/>
        <v>0</v>
      </c>
      <c r="V95" s="694">
        <f t="shared" si="11"/>
        <v>0</v>
      </c>
      <c r="W95" s="694">
        <f t="shared" si="11"/>
        <v>0</v>
      </c>
      <c r="X95" s="694">
        <f t="shared" si="11"/>
        <v>0</v>
      </c>
      <c r="Y95" s="697">
        <f t="shared" si="8"/>
        <v>0</v>
      </c>
    </row>
    <row r="96" spans="1:25" ht="16.5" customHeight="1">
      <c r="A96" s="491">
        <f t="shared" si="16"/>
        <v>92</v>
      </c>
      <c r="B96" s="658"/>
      <c r="C96" s="677"/>
      <c r="D96" s="678"/>
      <c r="E96" s="679"/>
      <c r="F96" s="680"/>
      <c r="G96" s="681"/>
      <c r="H96" s="495"/>
      <c r="I96" s="493" t="str">
        <f t="shared" si="14"/>
        <v/>
      </c>
      <c r="J96" s="495"/>
      <c r="K96" s="668" t="str">
        <f t="shared" si="15"/>
        <v/>
      </c>
      <c r="L96" s="494" t="str">
        <f t="shared" si="18"/>
        <v>false</v>
      </c>
      <c r="M96" s="694">
        <f t="shared" si="11"/>
        <v>0</v>
      </c>
      <c r="N96" s="694">
        <f t="shared" si="11"/>
        <v>0</v>
      </c>
      <c r="O96" s="694">
        <f t="shared" si="11"/>
        <v>0</v>
      </c>
      <c r="P96" s="694">
        <f t="shared" si="11"/>
        <v>0</v>
      </c>
      <c r="Q96" s="694">
        <f t="shared" si="11"/>
        <v>0</v>
      </c>
      <c r="R96" s="694">
        <f t="shared" si="11"/>
        <v>0</v>
      </c>
      <c r="S96" s="694">
        <f t="shared" si="11"/>
        <v>0</v>
      </c>
      <c r="T96" s="694">
        <f t="shared" si="11"/>
        <v>0</v>
      </c>
      <c r="U96" s="694">
        <f t="shared" si="11"/>
        <v>0</v>
      </c>
      <c r="V96" s="694">
        <f t="shared" si="11"/>
        <v>0</v>
      </c>
      <c r="W96" s="694">
        <f t="shared" si="11"/>
        <v>0</v>
      </c>
      <c r="X96" s="694">
        <f t="shared" si="11"/>
        <v>0</v>
      </c>
      <c r="Y96" s="697">
        <f t="shared" si="8"/>
        <v>0</v>
      </c>
    </row>
    <row r="97" spans="1:25" ht="16.5" customHeight="1">
      <c r="A97" s="491">
        <f t="shared" si="16"/>
        <v>93</v>
      </c>
      <c r="B97" s="658"/>
      <c r="C97" s="677"/>
      <c r="D97" s="678"/>
      <c r="E97" s="679"/>
      <c r="F97" s="680"/>
      <c r="G97" s="681"/>
      <c r="H97" s="495"/>
      <c r="I97" s="493" t="str">
        <f t="shared" si="14"/>
        <v/>
      </c>
      <c r="J97" s="495"/>
      <c r="K97" s="668" t="str">
        <f t="shared" si="15"/>
        <v/>
      </c>
      <c r="L97" s="494" t="str">
        <f t="shared" si="18"/>
        <v>false</v>
      </c>
      <c r="M97" s="694">
        <f t="shared" si="11"/>
        <v>0</v>
      </c>
      <c r="N97" s="694">
        <f t="shared" si="11"/>
        <v>0</v>
      </c>
      <c r="O97" s="694">
        <f t="shared" si="11"/>
        <v>0</v>
      </c>
      <c r="P97" s="694">
        <f t="shared" si="11"/>
        <v>0</v>
      </c>
      <c r="Q97" s="694">
        <f t="shared" si="11"/>
        <v>0</v>
      </c>
      <c r="R97" s="694">
        <f t="shared" si="11"/>
        <v>0</v>
      </c>
      <c r="S97" s="694">
        <f t="shared" si="11"/>
        <v>0</v>
      </c>
      <c r="T97" s="694">
        <f t="shared" si="11"/>
        <v>0</v>
      </c>
      <c r="U97" s="694">
        <f t="shared" si="11"/>
        <v>0</v>
      </c>
      <c r="V97" s="694">
        <f t="shared" si="11"/>
        <v>0</v>
      </c>
      <c r="W97" s="694">
        <f t="shared" si="11"/>
        <v>0</v>
      </c>
      <c r="X97" s="694">
        <f t="shared" si="11"/>
        <v>0</v>
      </c>
      <c r="Y97" s="697">
        <f t="shared" si="8"/>
        <v>0</v>
      </c>
    </row>
    <row r="98" spans="1:25" ht="16.5" customHeight="1">
      <c r="A98" s="491">
        <f t="shared" si="16"/>
        <v>94</v>
      </c>
      <c r="B98" s="658"/>
      <c r="C98" s="677"/>
      <c r="D98" s="678"/>
      <c r="E98" s="679"/>
      <c r="F98" s="680"/>
      <c r="G98" s="681"/>
      <c r="H98" s="495"/>
      <c r="I98" s="493" t="str">
        <f t="shared" si="14"/>
        <v/>
      </c>
      <c r="J98" s="495"/>
      <c r="K98" s="668" t="str">
        <f t="shared" si="15"/>
        <v/>
      </c>
      <c r="L98" s="494" t="str">
        <f t="shared" si="18"/>
        <v>false</v>
      </c>
      <c r="M98" s="694">
        <f t="shared" si="11"/>
        <v>0</v>
      </c>
      <c r="N98" s="694">
        <f t="shared" si="11"/>
        <v>0</v>
      </c>
      <c r="O98" s="694">
        <f t="shared" si="11"/>
        <v>0</v>
      </c>
      <c r="P98" s="694">
        <f t="shared" si="11"/>
        <v>0</v>
      </c>
      <c r="Q98" s="694">
        <f t="shared" si="11"/>
        <v>0</v>
      </c>
      <c r="R98" s="694">
        <f t="shared" si="11"/>
        <v>0</v>
      </c>
      <c r="S98" s="694">
        <f t="shared" si="11"/>
        <v>0</v>
      </c>
      <c r="T98" s="694">
        <f t="shared" si="11"/>
        <v>0</v>
      </c>
      <c r="U98" s="694">
        <f t="shared" si="11"/>
        <v>0</v>
      </c>
      <c r="V98" s="694">
        <f t="shared" si="11"/>
        <v>0</v>
      </c>
      <c r="W98" s="694">
        <f t="shared" si="11"/>
        <v>0</v>
      </c>
      <c r="X98" s="694">
        <f t="shared" si="11"/>
        <v>0</v>
      </c>
      <c r="Y98" s="697">
        <f t="shared" si="8"/>
        <v>0</v>
      </c>
    </row>
    <row r="99" spans="1:25" ht="16.5" customHeight="1">
      <c r="A99" s="491">
        <f t="shared" si="16"/>
        <v>95</v>
      </c>
      <c r="B99" s="658"/>
      <c r="C99" s="677"/>
      <c r="D99" s="678"/>
      <c r="E99" s="679"/>
      <c r="F99" s="680"/>
      <c r="G99" s="681"/>
      <c r="H99" s="495"/>
      <c r="I99" s="493" t="str">
        <f t="shared" si="14"/>
        <v/>
      </c>
      <c r="J99" s="495"/>
      <c r="K99" s="668" t="str">
        <f t="shared" si="15"/>
        <v/>
      </c>
      <c r="L99" s="494" t="str">
        <f t="shared" si="18"/>
        <v>false</v>
      </c>
      <c r="M99" s="694">
        <f t="shared" si="11"/>
        <v>0</v>
      </c>
      <c r="N99" s="694">
        <f t="shared" si="11"/>
        <v>0</v>
      </c>
      <c r="O99" s="694">
        <f t="shared" si="11"/>
        <v>0</v>
      </c>
      <c r="P99" s="694">
        <f t="shared" si="11"/>
        <v>0</v>
      </c>
      <c r="Q99" s="694">
        <f t="shared" si="11"/>
        <v>0</v>
      </c>
      <c r="R99" s="694">
        <f t="shared" si="11"/>
        <v>0</v>
      </c>
      <c r="S99" s="694">
        <f t="shared" si="11"/>
        <v>0</v>
      </c>
      <c r="T99" s="694">
        <f t="shared" si="11"/>
        <v>0</v>
      </c>
      <c r="U99" s="694">
        <f t="shared" si="11"/>
        <v>0</v>
      </c>
      <c r="V99" s="694">
        <f t="shared" si="11"/>
        <v>0</v>
      </c>
      <c r="W99" s="694">
        <f t="shared" si="11"/>
        <v>0</v>
      </c>
      <c r="X99" s="694">
        <f t="shared" si="11"/>
        <v>0</v>
      </c>
      <c r="Y99" s="697">
        <f t="shared" ref="Y99:Y156" si="19">SUM(M99:X99)</f>
        <v>0</v>
      </c>
    </row>
    <row r="100" spans="1:25" ht="16.5" customHeight="1">
      <c r="A100" s="491">
        <f t="shared" si="16"/>
        <v>96</v>
      </c>
      <c r="B100" s="658"/>
      <c r="C100" s="677"/>
      <c r="D100" s="678"/>
      <c r="E100" s="679"/>
      <c r="F100" s="680"/>
      <c r="G100" s="681"/>
      <c r="H100" s="495"/>
      <c r="I100" s="493" t="str">
        <f t="shared" si="14"/>
        <v/>
      </c>
      <c r="J100" s="495"/>
      <c r="K100" s="668" t="str">
        <f t="shared" si="15"/>
        <v/>
      </c>
      <c r="L100" s="494" t="str">
        <f t="shared" si="18"/>
        <v>false</v>
      </c>
      <c r="M100" s="694">
        <f t="shared" si="11"/>
        <v>0</v>
      </c>
      <c r="N100" s="694">
        <f t="shared" si="11"/>
        <v>0</v>
      </c>
      <c r="O100" s="694">
        <f t="shared" si="11"/>
        <v>0</v>
      </c>
      <c r="P100" s="694">
        <f t="shared" si="11"/>
        <v>0</v>
      </c>
      <c r="Q100" s="694">
        <f t="shared" si="11"/>
        <v>0</v>
      </c>
      <c r="R100" s="694">
        <f t="shared" si="11"/>
        <v>0</v>
      </c>
      <c r="S100" s="694">
        <f t="shared" si="11"/>
        <v>0</v>
      </c>
      <c r="T100" s="694">
        <f t="shared" si="11"/>
        <v>0</v>
      </c>
      <c r="U100" s="694">
        <f t="shared" si="11"/>
        <v>0</v>
      </c>
      <c r="V100" s="694">
        <f t="shared" si="11"/>
        <v>0</v>
      </c>
      <c r="W100" s="694">
        <f t="shared" si="11"/>
        <v>0</v>
      </c>
      <c r="X100" s="694">
        <f t="shared" si="11"/>
        <v>0</v>
      </c>
      <c r="Y100" s="697">
        <f t="shared" si="19"/>
        <v>0</v>
      </c>
    </row>
    <row r="101" spans="1:25" ht="16.5" customHeight="1">
      <c r="A101" s="491">
        <f t="shared" si="16"/>
        <v>97</v>
      </c>
      <c r="B101" s="658"/>
      <c r="C101" s="677"/>
      <c r="D101" s="678"/>
      <c r="E101" s="679"/>
      <c r="F101" s="680"/>
      <c r="G101" s="681"/>
      <c r="H101" s="495"/>
      <c r="I101" s="493" t="str">
        <f t="shared" si="14"/>
        <v/>
      </c>
      <c r="J101" s="495"/>
      <c r="K101" s="668" t="str">
        <f t="shared" si="15"/>
        <v/>
      </c>
      <c r="L101" s="494" t="str">
        <f t="shared" si="18"/>
        <v>false</v>
      </c>
      <c r="M101" s="694">
        <f t="shared" si="11"/>
        <v>0</v>
      </c>
      <c r="N101" s="694">
        <f t="shared" si="11"/>
        <v>0</v>
      </c>
      <c r="O101" s="694">
        <f t="shared" si="11"/>
        <v>0</v>
      </c>
      <c r="P101" s="694">
        <f t="shared" si="11"/>
        <v>0</v>
      </c>
      <c r="Q101" s="694">
        <f t="shared" si="11"/>
        <v>0</v>
      </c>
      <c r="R101" s="694">
        <f t="shared" si="11"/>
        <v>0</v>
      </c>
      <c r="S101" s="694">
        <f t="shared" si="11"/>
        <v>0</v>
      </c>
      <c r="T101" s="694">
        <f t="shared" si="11"/>
        <v>0</v>
      </c>
      <c r="U101" s="694">
        <f t="shared" si="11"/>
        <v>0</v>
      </c>
      <c r="V101" s="694">
        <f t="shared" si="11"/>
        <v>0</v>
      </c>
      <c r="W101" s="694">
        <f t="shared" si="11"/>
        <v>0</v>
      </c>
      <c r="X101" s="694">
        <f t="shared" si="11"/>
        <v>0</v>
      </c>
      <c r="Y101" s="697">
        <f t="shared" si="19"/>
        <v>0</v>
      </c>
    </row>
    <row r="102" spans="1:25" ht="16.5" customHeight="1">
      <c r="A102" s="491">
        <f t="shared" si="16"/>
        <v>98</v>
      </c>
      <c r="B102" s="658"/>
      <c r="C102" s="677"/>
      <c r="D102" s="678"/>
      <c r="E102" s="679"/>
      <c r="F102" s="680"/>
      <c r="G102" s="681"/>
      <c r="H102" s="495"/>
      <c r="I102" s="493" t="str">
        <f t="shared" si="14"/>
        <v/>
      </c>
      <c r="J102" s="495"/>
      <c r="K102" s="668" t="str">
        <f t="shared" si="15"/>
        <v/>
      </c>
      <c r="L102" s="494" t="str">
        <f t="shared" si="18"/>
        <v>false</v>
      </c>
      <c r="M102" s="694">
        <f t="shared" si="11"/>
        <v>0</v>
      </c>
      <c r="N102" s="694">
        <f t="shared" si="11"/>
        <v>0</v>
      </c>
      <c r="O102" s="694">
        <f t="shared" si="11"/>
        <v>0</v>
      </c>
      <c r="P102" s="694">
        <f t="shared" si="11"/>
        <v>0</v>
      </c>
      <c r="Q102" s="694">
        <f t="shared" si="11"/>
        <v>0</v>
      </c>
      <c r="R102" s="694">
        <f t="shared" si="11"/>
        <v>0</v>
      </c>
      <c r="S102" s="694">
        <f t="shared" si="11"/>
        <v>0</v>
      </c>
      <c r="T102" s="694">
        <f t="shared" si="11"/>
        <v>0</v>
      </c>
      <c r="U102" s="694">
        <f t="shared" si="11"/>
        <v>0</v>
      </c>
      <c r="V102" s="694">
        <f t="shared" si="11"/>
        <v>0</v>
      </c>
      <c r="W102" s="694">
        <f t="shared" si="11"/>
        <v>0</v>
      </c>
      <c r="X102" s="694">
        <f t="shared" si="11"/>
        <v>0</v>
      </c>
      <c r="Y102" s="697">
        <f t="shared" si="19"/>
        <v>0</v>
      </c>
    </row>
    <row r="103" spans="1:25" ht="16.5" customHeight="1">
      <c r="A103" s="491">
        <f t="shared" si="16"/>
        <v>99</v>
      </c>
      <c r="B103" s="658"/>
      <c r="C103" s="677"/>
      <c r="D103" s="678"/>
      <c r="E103" s="679"/>
      <c r="F103" s="680"/>
      <c r="G103" s="681"/>
      <c r="H103" s="495"/>
      <c r="I103" s="493" t="str">
        <f t="shared" si="14"/>
        <v/>
      </c>
      <c r="J103" s="495"/>
      <c r="K103" s="668" t="str">
        <f t="shared" si="15"/>
        <v/>
      </c>
      <c r="L103" s="494" t="str">
        <f t="shared" si="18"/>
        <v>false</v>
      </c>
      <c r="M103" s="694">
        <f t="shared" si="11"/>
        <v>0</v>
      </c>
      <c r="N103" s="694">
        <f t="shared" si="11"/>
        <v>0</v>
      </c>
      <c r="O103" s="694">
        <f t="shared" si="11"/>
        <v>0</v>
      </c>
      <c r="P103" s="694">
        <f t="shared" si="11"/>
        <v>0</v>
      </c>
      <c r="Q103" s="694">
        <f t="shared" si="11"/>
        <v>0</v>
      </c>
      <c r="R103" s="694">
        <f t="shared" si="11"/>
        <v>0</v>
      </c>
      <c r="S103" s="694">
        <f t="shared" si="11"/>
        <v>0</v>
      </c>
      <c r="T103" s="694">
        <f t="shared" si="11"/>
        <v>0</v>
      </c>
      <c r="U103" s="694">
        <f t="shared" si="11"/>
        <v>0</v>
      </c>
      <c r="V103" s="694">
        <f t="shared" si="11"/>
        <v>0</v>
      </c>
      <c r="W103" s="694">
        <f t="shared" si="11"/>
        <v>0</v>
      </c>
      <c r="X103" s="694">
        <f t="shared" si="11"/>
        <v>0</v>
      </c>
      <c r="Y103" s="697">
        <f t="shared" si="19"/>
        <v>0</v>
      </c>
    </row>
    <row r="104" spans="1:25" ht="16.5" customHeight="1">
      <c r="A104" s="491">
        <f t="shared" si="16"/>
        <v>100</v>
      </c>
      <c r="B104" s="659"/>
      <c r="C104" s="677"/>
      <c r="D104" s="678"/>
      <c r="E104" s="679"/>
      <c r="F104" s="680"/>
      <c r="G104" s="681"/>
      <c r="H104" s="495"/>
      <c r="I104" s="493" t="str">
        <f t="shared" si="14"/>
        <v/>
      </c>
      <c r="J104" s="495"/>
      <c r="K104" s="668" t="str">
        <f t="shared" si="15"/>
        <v/>
      </c>
      <c r="L104" s="494" t="str">
        <f t="shared" si="18"/>
        <v>false</v>
      </c>
      <c r="M104" s="694">
        <f t="shared" si="11"/>
        <v>0</v>
      </c>
      <c r="N104" s="694">
        <f t="shared" si="11"/>
        <v>0</v>
      </c>
      <c r="O104" s="694">
        <f t="shared" si="11"/>
        <v>0</v>
      </c>
      <c r="P104" s="694">
        <f t="shared" si="11"/>
        <v>0</v>
      </c>
      <c r="Q104" s="694">
        <f t="shared" si="11"/>
        <v>0</v>
      </c>
      <c r="R104" s="694">
        <f t="shared" si="11"/>
        <v>0</v>
      </c>
      <c r="S104" s="694">
        <f t="shared" si="11"/>
        <v>0</v>
      </c>
      <c r="T104" s="694">
        <f t="shared" si="11"/>
        <v>0</v>
      </c>
      <c r="U104" s="694">
        <f t="shared" si="11"/>
        <v>0</v>
      </c>
      <c r="V104" s="694">
        <f t="shared" si="11"/>
        <v>0</v>
      </c>
      <c r="W104" s="694">
        <f t="shared" si="11"/>
        <v>0</v>
      </c>
      <c r="X104" s="694">
        <f t="shared" si="11"/>
        <v>0</v>
      </c>
      <c r="Y104" s="697">
        <f t="shared" si="19"/>
        <v>0</v>
      </c>
    </row>
    <row r="105" spans="1:25" ht="16.5" customHeight="1" outlineLevel="1">
      <c r="A105" s="491">
        <f t="shared" si="16"/>
        <v>101</v>
      </c>
      <c r="B105" s="658"/>
      <c r="C105" s="677"/>
      <c r="D105" s="678"/>
      <c r="E105" s="679"/>
      <c r="F105" s="680"/>
      <c r="G105" s="681"/>
      <c r="H105" s="495"/>
      <c r="I105" s="493" t="str">
        <f t="shared" si="14"/>
        <v/>
      </c>
      <c r="J105" s="495"/>
      <c r="K105" s="668" t="str">
        <f t="shared" si="15"/>
        <v/>
      </c>
      <c r="L105" s="494" t="str">
        <f t="shared" si="18"/>
        <v>false</v>
      </c>
      <c r="M105" s="694">
        <f t="shared" si="11"/>
        <v>0</v>
      </c>
      <c r="N105" s="694">
        <f t="shared" si="11"/>
        <v>0</v>
      </c>
      <c r="O105" s="694">
        <f t="shared" si="11"/>
        <v>0</v>
      </c>
      <c r="P105" s="694">
        <f t="shared" si="11"/>
        <v>0</v>
      </c>
      <c r="Q105" s="694">
        <f t="shared" si="11"/>
        <v>0</v>
      </c>
      <c r="R105" s="694">
        <f t="shared" si="11"/>
        <v>0</v>
      </c>
      <c r="S105" s="694">
        <f t="shared" si="11"/>
        <v>0</v>
      </c>
      <c r="T105" s="694">
        <f t="shared" si="11"/>
        <v>0</v>
      </c>
      <c r="U105" s="694">
        <f t="shared" si="11"/>
        <v>0</v>
      </c>
      <c r="V105" s="694">
        <f t="shared" si="11"/>
        <v>0</v>
      </c>
      <c r="W105" s="694">
        <f t="shared" si="11"/>
        <v>0</v>
      </c>
      <c r="X105" s="694">
        <f t="shared" si="11"/>
        <v>0</v>
      </c>
      <c r="Y105" s="697">
        <f t="shared" si="19"/>
        <v>0</v>
      </c>
    </row>
    <row r="106" spans="1:25" ht="16.5" customHeight="1" outlineLevel="1">
      <c r="A106" s="491">
        <f t="shared" si="16"/>
        <v>102</v>
      </c>
      <c r="B106" s="658"/>
      <c r="C106" s="677"/>
      <c r="D106" s="678"/>
      <c r="E106" s="679"/>
      <c r="F106" s="680"/>
      <c r="G106" s="681"/>
      <c r="H106" s="495"/>
      <c r="I106" s="493" t="str">
        <f t="shared" si="14"/>
        <v/>
      </c>
      <c r="J106" s="495"/>
      <c r="K106" s="668" t="str">
        <f t="shared" si="15"/>
        <v/>
      </c>
      <c r="L106" s="494" t="str">
        <f t="shared" si="18"/>
        <v>false</v>
      </c>
      <c r="M106" s="694">
        <f t="shared" si="11"/>
        <v>0</v>
      </c>
      <c r="N106" s="694">
        <f t="shared" si="11"/>
        <v>0</v>
      </c>
      <c r="O106" s="694">
        <f t="shared" si="11"/>
        <v>0</v>
      </c>
      <c r="P106" s="694">
        <f t="shared" si="11"/>
        <v>0</v>
      </c>
      <c r="Q106" s="694">
        <f t="shared" si="11"/>
        <v>0</v>
      </c>
      <c r="R106" s="694">
        <f t="shared" si="11"/>
        <v>0</v>
      </c>
      <c r="S106" s="694">
        <f t="shared" si="11"/>
        <v>0</v>
      </c>
      <c r="T106" s="694">
        <f t="shared" si="11"/>
        <v>0</v>
      </c>
      <c r="U106" s="694">
        <f t="shared" si="11"/>
        <v>0</v>
      </c>
      <c r="V106" s="694">
        <f t="shared" si="11"/>
        <v>0</v>
      </c>
      <c r="W106" s="694">
        <f t="shared" si="11"/>
        <v>0</v>
      </c>
      <c r="X106" s="694">
        <f t="shared" si="11"/>
        <v>0</v>
      </c>
      <c r="Y106" s="697">
        <f t="shared" si="19"/>
        <v>0</v>
      </c>
    </row>
    <row r="107" spans="1:25" ht="16.5" customHeight="1" outlineLevel="1">
      <c r="A107" s="491">
        <f t="shared" si="16"/>
        <v>103</v>
      </c>
      <c r="B107" s="658"/>
      <c r="C107" s="677"/>
      <c r="D107" s="678"/>
      <c r="E107" s="679"/>
      <c r="F107" s="680"/>
      <c r="G107" s="681"/>
      <c r="H107" s="495"/>
      <c r="I107" s="493" t="str">
        <f t="shared" si="14"/>
        <v/>
      </c>
      <c r="J107" s="495"/>
      <c r="K107" s="668" t="str">
        <f t="shared" si="15"/>
        <v/>
      </c>
      <c r="L107" s="494" t="str">
        <f t="shared" si="18"/>
        <v>false</v>
      </c>
      <c r="M107" s="694">
        <f t="shared" si="11"/>
        <v>0</v>
      </c>
      <c r="N107" s="694">
        <f t="shared" si="11"/>
        <v>0</v>
      </c>
      <c r="O107" s="694">
        <f t="shared" si="11"/>
        <v>0</v>
      </c>
      <c r="P107" s="694">
        <f t="shared" si="11"/>
        <v>0</v>
      </c>
      <c r="Q107" s="694">
        <f t="shared" si="11"/>
        <v>0</v>
      </c>
      <c r="R107" s="694">
        <f t="shared" si="11"/>
        <v>0</v>
      </c>
      <c r="S107" s="694">
        <f t="shared" si="11"/>
        <v>0</v>
      </c>
      <c r="T107" s="694">
        <f t="shared" si="11"/>
        <v>0</v>
      </c>
      <c r="U107" s="694">
        <f t="shared" si="11"/>
        <v>0</v>
      </c>
      <c r="V107" s="694">
        <f t="shared" si="11"/>
        <v>0</v>
      </c>
      <c r="W107" s="694">
        <f t="shared" si="11"/>
        <v>0</v>
      </c>
      <c r="X107" s="694">
        <f t="shared" si="11"/>
        <v>0</v>
      </c>
      <c r="Y107" s="697">
        <f t="shared" si="19"/>
        <v>0</v>
      </c>
    </row>
    <row r="108" spans="1:25" ht="16.5" customHeight="1" outlineLevel="1">
      <c r="A108" s="491">
        <f t="shared" si="16"/>
        <v>104</v>
      </c>
      <c r="B108" s="658"/>
      <c r="C108" s="677"/>
      <c r="D108" s="678"/>
      <c r="E108" s="679"/>
      <c r="F108" s="680"/>
      <c r="G108" s="681"/>
      <c r="H108" s="495"/>
      <c r="I108" s="493" t="str">
        <f t="shared" si="14"/>
        <v/>
      </c>
      <c r="J108" s="495"/>
      <c r="K108" s="668" t="str">
        <f t="shared" si="15"/>
        <v/>
      </c>
      <c r="L108" s="494" t="str">
        <f t="shared" si="18"/>
        <v>false</v>
      </c>
      <c r="M108" s="694">
        <f t="shared" si="11"/>
        <v>0</v>
      </c>
      <c r="N108" s="694">
        <f t="shared" si="11"/>
        <v>0</v>
      </c>
      <c r="O108" s="694">
        <f t="shared" si="11"/>
        <v>0</v>
      </c>
      <c r="P108" s="694">
        <f t="shared" si="11"/>
        <v>0</v>
      </c>
      <c r="Q108" s="694">
        <f t="shared" si="11"/>
        <v>0</v>
      </c>
      <c r="R108" s="694">
        <f t="shared" ref="N108:X131" si="20">IF(AND($E108="",$F108=""),0,IF(AND((R$3&gt;=$E108),OR((R$3&lt;=$G108),($G108=""),($G108=-1),($G108=0))),IF($L108&gt;R$3,1,0),0))</f>
        <v>0</v>
      </c>
      <c r="S108" s="694">
        <f t="shared" si="20"/>
        <v>0</v>
      </c>
      <c r="T108" s="694">
        <f t="shared" si="20"/>
        <v>0</v>
      </c>
      <c r="U108" s="694">
        <f t="shared" si="20"/>
        <v>0</v>
      </c>
      <c r="V108" s="694">
        <f t="shared" si="20"/>
        <v>0</v>
      </c>
      <c r="W108" s="694">
        <f t="shared" si="20"/>
        <v>0</v>
      </c>
      <c r="X108" s="694">
        <f t="shared" si="20"/>
        <v>0</v>
      </c>
      <c r="Y108" s="697">
        <f t="shared" si="19"/>
        <v>0</v>
      </c>
    </row>
    <row r="109" spans="1:25" ht="16.5" customHeight="1" outlineLevel="1">
      <c r="A109" s="491">
        <f t="shared" si="16"/>
        <v>105</v>
      </c>
      <c r="B109" s="658"/>
      <c r="C109" s="677"/>
      <c r="D109" s="678"/>
      <c r="E109" s="679"/>
      <c r="F109" s="680"/>
      <c r="G109" s="681"/>
      <c r="H109" s="495"/>
      <c r="I109" s="493" t="str">
        <f t="shared" si="14"/>
        <v/>
      </c>
      <c r="J109" s="495"/>
      <c r="K109" s="668" t="str">
        <f t="shared" si="15"/>
        <v/>
      </c>
      <c r="L109" s="494" t="str">
        <f t="shared" si="18"/>
        <v>false</v>
      </c>
      <c r="M109" s="694">
        <f t="shared" ref="M109:X151" si="21">IF(AND($E109="",$F109=""),0,IF(AND((M$3&gt;=$E109),OR((M$3&lt;=$G109),($G109=""),($G109=-1),($G109=0))),IF($L109&gt;M$3,1,0),0))</f>
        <v>0</v>
      </c>
      <c r="N109" s="694">
        <f t="shared" si="20"/>
        <v>0</v>
      </c>
      <c r="O109" s="694">
        <f t="shared" si="20"/>
        <v>0</v>
      </c>
      <c r="P109" s="694">
        <f t="shared" si="20"/>
        <v>0</v>
      </c>
      <c r="Q109" s="694">
        <f t="shared" si="20"/>
        <v>0</v>
      </c>
      <c r="R109" s="694">
        <f t="shared" si="20"/>
        <v>0</v>
      </c>
      <c r="S109" s="694">
        <f t="shared" si="20"/>
        <v>0</v>
      </c>
      <c r="T109" s="694">
        <f t="shared" si="20"/>
        <v>0</v>
      </c>
      <c r="U109" s="694">
        <f t="shared" si="20"/>
        <v>0</v>
      </c>
      <c r="V109" s="694">
        <f t="shared" si="20"/>
        <v>0</v>
      </c>
      <c r="W109" s="694">
        <f t="shared" si="20"/>
        <v>0</v>
      </c>
      <c r="X109" s="694">
        <f t="shared" si="20"/>
        <v>0</v>
      </c>
      <c r="Y109" s="697">
        <f t="shared" si="19"/>
        <v>0</v>
      </c>
    </row>
    <row r="110" spans="1:25" ht="16.5" customHeight="1" outlineLevel="1">
      <c r="A110" s="491">
        <f t="shared" si="16"/>
        <v>106</v>
      </c>
      <c r="B110" s="658"/>
      <c r="C110" s="677"/>
      <c r="D110" s="678"/>
      <c r="E110" s="679"/>
      <c r="F110" s="680"/>
      <c r="G110" s="681"/>
      <c r="H110" s="495"/>
      <c r="I110" s="493" t="str">
        <f t="shared" si="14"/>
        <v/>
      </c>
      <c r="J110" s="495"/>
      <c r="K110" s="668" t="str">
        <f t="shared" si="15"/>
        <v/>
      </c>
      <c r="L110" s="494" t="str">
        <f t="shared" si="18"/>
        <v>false</v>
      </c>
      <c r="M110" s="694">
        <f t="shared" si="21"/>
        <v>0</v>
      </c>
      <c r="N110" s="694">
        <f t="shared" si="20"/>
        <v>0</v>
      </c>
      <c r="O110" s="694">
        <f t="shared" si="20"/>
        <v>0</v>
      </c>
      <c r="P110" s="694">
        <f t="shared" si="20"/>
        <v>0</v>
      </c>
      <c r="Q110" s="694">
        <f t="shared" si="20"/>
        <v>0</v>
      </c>
      <c r="R110" s="694">
        <f t="shared" si="20"/>
        <v>0</v>
      </c>
      <c r="S110" s="694">
        <f t="shared" si="20"/>
        <v>0</v>
      </c>
      <c r="T110" s="694">
        <f t="shared" si="20"/>
        <v>0</v>
      </c>
      <c r="U110" s="694">
        <f t="shared" si="20"/>
        <v>0</v>
      </c>
      <c r="V110" s="694">
        <f t="shared" si="20"/>
        <v>0</v>
      </c>
      <c r="W110" s="694">
        <f t="shared" si="20"/>
        <v>0</v>
      </c>
      <c r="X110" s="694">
        <f t="shared" si="20"/>
        <v>0</v>
      </c>
      <c r="Y110" s="697">
        <f t="shared" si="19"/>
        <v>0</v>
      </c>
    </row>
    <row r="111" spans="1:25" ht="16.5" customHeight="1" outlineLevel="1">
      <c r="A111" s="491">
        <f t="shared" si="16"/>
        <v>107</v>
      </c>
      <c r="B111" s="658"/>
      <c r="C111" s="677"/>
      <c r="D111" s="678"/>
      <c r="E111" s="679"/>
      <c r="F111" s="680"/>
      <c r="G111" s="681"/>
      <c r="H111" s="495"/>
      <c r="I111" s="493" t="str">
        <f t="shared" si="14"/>
        <v/>
      </c>
      <c r="J111" s="495"/>
      <c r="K111" s="668" t="str">
        <f t="shared" si="15"/>
        <v/>
      </c>
      <c r="L111" s="494" t="str">
        <f t="shared" si="18"/>
        <v>false</v>
      </c>
      <c r="M111" s="694">
        <f t="shared" si="21"/>
        <v>0</v>
      </c>
      <c r="N111" s="694">
        <f t="shared" si="20"/>
        <v>0</v>
      </c>
      <c r="O111" s="694">
        <f t="shared" si="20"/>
        <v>0</v>
      </c>
      <c r="P111" s="694">
        <f t="shared" si="20"/>
        <v>0</v>
      </c>
      <c r="Q111" s="694">
        <f t="shared" si="20"/>
        <v>0</v>
      </c>
      <c r="R111" s="694">
        <f t="shared" si="20"/>
        <v>0</v>
      </c>
      <c r="S111" s="694">
        <f t="shared" si="20"/>
        <v>0</v>
      </c>
      <c r="T111" s="694">
        <f t="shared" si="20"/>
        <v>0</v>
      </c>
      <c r="U111" s="694">
        <f t="shared" si="20"/>
        <v>0</v>
      </c>
      <c r="V111" s="694">
        <f t="shared" si="20"/>
        <v>0</v>
      </c>
      <c r="W111" s="694">
        <f t="shared" si="20"/>
        <v>0</v>
      </c>
      <c r="X111" s="694">
        <f t="shared" si="20"/>
        <v>0</v>
      </c>
      <c r="Y111" s="697">
        <f t="shared" si="19"/>
        <v>0</v>
      </c>
    </row>
    <row r="112" spans="1:25" ht="16.5" customHeight="1" outlineLevel="1">
      <c r="A112" s="491">
        <f t="shared" si="16"/>
        <v>108</v>
      </c>
      <c r="B112" s="658"/>
      <c r="C112" s="677"/>
      <c r="D112" s="678"/>
      <c r="E112" s="679"/>
      <c r="F112" s="680"/>
      <c r="G112" s="681"/>
      <c r="H112" s="495"/>
      <c r="I112" s="493" t="str">
        <f t="shared" si="14"/>
        <v/>
      </c>
      <c r="J112" s="495"/>
      <c r="K112" s="668" t="str">
        <f t="shared" si="15"/>
        <v/>
      </c>
      <c r="L112" s="494" t="str">
        <f t="shared" si="18"/>
        <v>false</v>
      </c>
      <c r="M112" s="694">
        <f t="shared" si="21"/>
        <v>0</v>
      </c>
      <c r="N112" s="694">
        <f t="shared" si="20"/>
        <v>0</v>
      </c>
      <c r="O112" s="694">
        <f t="shared" si="20"/>
        <v>0</v>
      </c>
      <c r="P112" s="694">
        <f t="shared" si="20"/>
        <v>0</v>
      </c>
      <c r="Q112" s="694">
        <f t="shared" si="20"/>
        <v>0</v>
      </c>
      <c r="R112" s="694">
        <f t="shared" si="20"/>
        <v>0</v>
      </c>
      <c r="S112" s="694">
        <f t="shared" si="20"/>
        <v>0</v>
      </c>
      <c r="T112" s="694">
        <f t="shared" si="20"/>
        <v>0</v>
      </c>
      <c r="U112" s="694">
        <f t="shared" si="20"/>
        <v>0</v>
      </c>
      <c r="V112" s="694">
        <f t="shared" si="20"/>
        <v>0</v>
      </c>
      <c r="W112" s="694">
        <f t="shared" si="20"/>
        <v>0</v>
      </c>
      <c r="X112" s="694">
        <f t="shared" si="20"/>
        <v>0</v>
      </c>
      <c r="Y112" s="697">
        <f t="shared" si="19"/>
        <v>0</v>
      </c>
    </row>
    <row r="113" spans="1:25" ht="16.5" customHeight="1" outlineLevel="1">
      <c r="A113" s="491">
        <f t="shared" si="16"/>
        <v>109</v>
      </c>
      <c r="B113" s="658"/>
      <c r="C113" s="677"/>
      <c r="D113" s="678"/>
      <c r="E113" s="679"/>
      <c r="F113" s="680"/>
      <c r="G113" s="681"/>
      <c r="H113" s="495"/>
      <c r="I113" s="493" t="str">
        <f t="shared" si="14"/>
        <v/>
      </c>
      <c r="J113" s="495"/>
      <c r="K113" s="668" t="str">
        <f t="shared" si="15"/>
        <v/>
      </c>
      <c r="L113" s="494" t="str">
        <f t="shared" si="18"/>
        <v>false</v>
      </c>
      <c r="M113" s="694">
        <f t="shared" si="21"/>
        <v>0</v>
      </c>
      <c r="N113" s="694">
        <f t="shared" si="20"/>
        <v>0</v>
      </c>
      <c r="O113" s="694">
        <f t="shared" si="20"/>
        <v>0</v>
      </c>
      <c r="P113" s="694">
        <f t="shared" si="20"/>
        <v>0</v>
      </c>
      <c r="Q113" s="694">
        <f t="shared" si="20"/>
        <v>0</v>
      </c>
      <c r="R113" s="694">
        <f t="shared" si="20"/>
        <v>0</v>
      </c>
      <c r="S113" s="694">
        <f t="shared" si="20"/>
        <v>0</v>
      </c>
      <c r="T113" s="694">
        <f t="shared" si="20"/>
        <v>0</v>
      </c>
      <c r="U113" s="694">
        <f t="shared" si="20"/>
        <v>0</v>
      </c>
      <c r="V113" s="694">
        <f t="shared" si="20"/>
        <v>0</v>
      </c>
      <c r="W113" s="694">
        <f t="shared" si="20"/>
        <v>0</v>
      </c>
      <c r="X113" s="694">
        <f t="shared" si="20"/>
        <v>0</v>
      </c>
      <c r="Y113" s="697">
        <f t="shared" si="19"/>
        <v>0</v>
      </c>
    </row>
    <row r="114" spans="1:25" ht="16.5" customHeight="1" outlineLevel="1">
      <c r="A114" s="491">
        <f t="shared" si="16"/>
        <v>110</v>
      </c>
      <c r="B114" s="659"/>
      <c r="C114" s="677"/>
      <c r="D114" s="678"/>
      <c r="E114" s="679"/>
      <c r="F114" s="682"/>
      <c r="G114" s="681"/>
      <c r="H114" s="495"/>
      <c r="I114" s="493" t="str">
        <f t="shared" si="14"/>
        <v/>
      </c>
      <c r="J114" s="495"/>
      <c r="K114" s="668" t="str">
        <f t="shared" si="15"/>
        <v/>
      </c>
      <c r="L114" s="494" t="str">
        <f t="shared" si="18"/>
        <v>false</v>
      </c>
      <c r="M114" s="694">
        <f t="shared" si="21"/>
        <v>0</v>
      </c>
      <c r="N114" s="694">
        <f t="shared" si="20"/>
        <v>0</v>
      </c>
      <c r="O114" s="694">
        <f t="shared" si="20"/>
        <v>0</v>
      </c>
      <c r="P114" s="694">
        <f t="shared" si="20"/>
        <v>0</v>
      </c>
      <c r="Q114" s="694">
        <f t="shared" si="20"/>
        <v>0</v>
      </c>
      <c r="R114" s="694">
        <f t="shared" si="20"/>
        <v>0</v>
      </c>
      <c r="S114" s="694">
        <f t="shared" si="20"/>
        <v>0</v>
      </c>
      <c r="T114" s="694">
        <f t="shared" si="20"/>
        <v>0</v>
      </c>
      <c r="U114" s="694">
        <f t="shared" si="20"/>
        <v>0</v>
      </c>
      <c r="V114" s="694">
        <f t="shared" si="20"/>
        <v>0</v>
      </c>
      <c r="W114" s="694">
        <f t="shared" si="20"/>
        <v>0</v>
      </c>
      <c r="X114" s="694">
        <f t="shared" si="20"/>
        <v>0</v>
      </c>
      <c r="Y114" s="697">
        <f t="shared" si="19"/>
        <v>0</v>
      </c>
    </row>
    <row r="115" spans="1:25" ht="16.5" customHeight="1" outlineLevel="1">
      <c r="A115" s="491">
        <f t="shared" si="16"/>
        <v>111</v>
      </c>
      <c r="B115" s="658"/>
      <c r="C115" s="677"/>
      <c r="D115" s="678"/>
      <c r="E115" s="679"/>
      <c r="F115" s="680"/>
      <c r="G115" s="681"/>
      <c r="H115" s="495"/>
      <c r="I115" s="493" t="str">
        <f t="shared" si="14"/>
        <v/>
      </c>
      <c r="J115" s="495"/>
      <c r="K115" s="668" t="str">
        <f t="shared" si="15"/>
        <v/>
      </c>
      <c r="L115" s="494" t="str">
        <f t="shared" si="18"/>
        <v>false</v>
      </c>
      <c r="M115" s="694">
        <f t="shared" si="21"/>
        <v>0</v>
      </c>
      <c r="N115" s="694">
        <f t="shared" si="20"/>
        <v>0</v>
      </c>
      <c r="O115" s="694">
        <f t="shared" si="20"/>
        <v>0</v>
      </c>
      <c r="P115" s="694">
        <f t="shared" si="20"/>
        <v>0</v>
      </c>
      <c r="Q115" s="694">
        <f t="shared" si="20"/>
        <v>0</v>
      </c>
      <c r="R115" s="694">
        <f t="shared" si="20"/>
        <v>0</v>
      </c>
      <c r="S115" s="694">
        <f t="shared" si="20"/>
        <v>0</v>
      </c>
      <c r="T115" s="694">
        <f t="shared" si="20"/>
        <v>0</v>
      </c>
      <c r="U115" s="694">
        <f t="shared" si="20"/>
        <v>0</v>
      </c>
      <c r="V115" s="694">
        <f t="shared" si="20"/>
        <v>0</v>
      </c>
      <c r="W115" s="694">
        <f t="shared" si="20"/>
        <v>0</v>
      </c>
      <c r="X115" s="694">
        <f t="shared" si="20"/>
        <v>0</v>
      </c>
      <c r="Y115" s="697">
        <f t="shared" si="19"/>
        <v>0</v>
      </c>
    </row>
    <row r="116" spans="1:25" ht="16.5" customHeight="1" outlineLevel="1">
      <c r="A116" s="491">
        <f t="shared" si="16"/>
        <v>112</v>
      </c>
      <c r="B116" s="658"/>
      <c r="C116" s="677"/>
      <c r="D116" s="678"/>
      <c r="E116" s="679"/>
      <c r="F116" s="680"/>
      <c r="G116" s="681"/>
      <c r="H116" s="495"/>
      <c r="I116" s="493" t="str">
        <f t="shared" si="14"/>
        <v/>
      </c>
      <c r="J116" s="495"/>
      <c r="K116" s="668" t="str">
        <f t="shared" si="15"/>
        <v/>
      </c>
      <c r="L116" s="494" t="str">
        <f t="shared" si="18"/>
        <v>false</v>
      </c>
      <c r="M116" s="694">
        <f t="shared" si="21"/>
        <v>0</v>
      </c>
      <c r="N116" s="694">
        <f t="shared" si="20"/>
        <v>0</v>
      </c>
      <c r="O116" s="694">
        <f t="shared" si="20"/>
        <v>0</v>
      </c>
      <c r="P116" s="694">
        <f t="shared" si="20"/>
        <v>0</v>
      </c>
      <c r="Q116" s="694">
        <f t="shared" si="20"/>
        <v>0</v>
      </c>
      <c r="R116" s="694">
        <f t="shared" si="20"/>
        <v>0</v>
      </c>
      <c r="S116" s="694">
        <f t="shared" si="20"/>
        <v>0</v>
      </c>
      <c r="T116" s="694">
        <f t="shared" si="20"/>
        <v>0</v>
      </c>
      <c r="U116" s="694">
        <f t="shared" si="20"/>
        <v>0</v>
      </c>
      <c r="V116" s="694">
        <f t="shared" si="20"/>
        <v>0</v>
      </c>
      <c r="W116" s="694">
        <f t="shared" si="20"/>
        <v>0</v>
      </c>
      <c r="X116" s="694">
        <f t="shared" si="20"/>
        <v>0</v>
      </c>
      <c r="Y116" s="697">
        <f t="shared" si="19"/>
        <v>0</v>
      </c>
    </row>
    <row r="117" spans="1:25" ht="16.5" customHeight="1" outlineLevel="1">
      <c r="A117" s="491">
        <f t="shared" si="16"/>
        <v>113</v>
      </c>
      <c r="B117" s="658"/>
      <c r="C117" s="677"/>
      <c r="D117" s="678"/>
      <c r="E117" s="679"/>
      <c r="F117" s="680"/>
      <c r="G117" s="681"/>
      <c r="H117" s="495"/>
      <c r="I117" s="493" t="str">
        <f t="shared" si="14"/>
        <v/>
      </c>
      <c r="J117" s="495"/>
      <c r="K117" s="668" t="str">
        <f t="shared" si="15"/>
        <v/>
      </c>
      <c r="L117" s="494" t="str">
        <f t="shared" si="18"/>
        <v>false</v>
      </c>
      <c r="M117" s="694">
        <f t="shared" si="21"/>
        <v>0</v>
      </c>
      <c r="N117" s="694">
        <f t="shared" si="20"/>
        <v>0</v>
      </c>
      <c r="O117" s="694">
        <f t="shared" si="20"/>
        <v>0</v>
      </c>
      <c r="P117" s="694">
        <f t="shared" si="20"/>
        <v>0</v>
      </c>
      <c r="Q117" s="694">
        <f t="shared" si="20"/>
        <v>0</v>
      </c>
      <c r="R117" s="694">
        <f t="shared" si="20"/>
        <v>0</v>
      </c>
      <c r="S117" s="694">
        <f t="shared" si="20"/>
        <v>0</v>
      </c>
      <c r="T117" s="694">
        <f t="shared" si="20"/>
        <v>0</v>
      </c>
      <c r="U117" s="694">
        <f t="shared" si="20"/>
        <v>0</v>
      </c>
      <c r="V117" s="694">
        <f t="shared" si="20"/>
        <v>0</v>
      </c>
      <c r="W117" s="694">
        <f t="shared" si="20"/>
        <v>0</v>
      </c>
      <c r="X117" s="694">
        <f t="shared" si="20"/>
        <v>0</v>
      </c>
      <c r="Y117" s="697">
        <f t="shared" si="19"/>
        <v>0</v>
      </c>
    </row>
    <row r="118" spans="1:25" ht="16.5" customHeight="1" outlineLevel="1">
      <c r="A118" s="491">
        <f t="shared" si="16"/>
        <v>114</v>
      </c>
      <c r="B118" s="658"/>
      <c r="C118" s="677"/>
      <c r="D118" s="678"/>
      <c r="E118" s="679"/>
      <c r="F118" s="680"/>
      <c r="G118" s="681"/>
      <c r="H118" s="495"/>
      <c r="I118" s="493" t="str">
        <f t="shared" si="14"/>
        <v/>
      </c>
      <c r="J118" s="495"/>
      <c r="K118" s="668" t="str">
        <f t="shared" si="15"/>
        <v/>
      </c>
      <c r="L118" s="494" t="str">
        <f t="shared" si="18"/>
        <v>false</v>
      </c>
      <c r="M118" s="694">
        <f t="shared" si="21"/>
        <v>0</v>
      </c>
      <c r="N118" s="694">
        <f t="shared" si="20"/>
        <v>0</v>
      </c>
      <c r="O118" s="694">
        <f t="shared" si="20"/>
        <v>0</v>
      </c>
      <c r="P118" s="694">
        <f t="shared" si="20"/>
        <v>0</v>
      </c>
      <c r="Q118" s="694">
        <f t="shared" si="20"/>
        <v>0</v>
      </c>
      <c r="R118" s="694">
        <f t="shared" si="20"/>
        <v>0</v>
      </c>
      <c r="S118" s="694">
        <f t="shared" si="20"/>
        <v>0</v>
      </c>
      <c r="T118" s="694">
        <f t="shared" si="20"/>
        <v>0</v>
      </c>
      <c r="U118" s="694">
        <f t="shared" si="20"/>
        <v>0</v>
      </c>
      <c r="V118" s="694">
        <f t="shared" si="20"/>
        <v>0</v>
      </c>
      <c r="W118" s="694">
        <f t="shared" si="20"/>
        <v>0</v>
      </c>
      <c r="X118" s="694">
        <f t="shared" si="20"/>
        <v>0</v>
      </c>
      <c r="Y118" s="697">
        <f t="shared" si="19"/>
        <v>0</v>
      </c>
    </row>
    <row r="119" spans="1:25" ht="16.5" customHeight="1" outlineLevel="1">
      <c r="A119" s="491">
        <f t="shared" si="16"/>
        <v>115</v>
      </c>
      <c r="B119" s="658"/>
      <c r="C119" s="677"/>
      <c r="D119" s="678"/>
      <c r="E119" s="679"/>
      <c r="F119" s="680"/>
      <c r="G119" s="681"/>
      <c r="H119" s="495"/>
      <c r="I119" s="493" t="str">
        <f t="shared" si="14"/>
        <v/>
      </c>
      <c r="J119" s="495"/>
      <c r="K119" s="668" t="str">
        <f t="shared" si="15"/>
        <v/>
      </c>
      <c r="L119" s="494" t="str">
        <f t="shared" si="18"/>
        <v>false</v>
      </c>
      <c r="M119" s="694">
        <f t="shared" si="21"/>
        <v>0</v>
      </c>
      <c r="N119" s="694">
        <f t="shared" si="20"/>
        <v>0</v>
      </c>
      <c r="O119" s="694">
        <f t="shared" si="20"/>
        <v>0</v>
      </c>
      <c r="P119" s="694">
        <f t="shared" si="20"/>
        <v>0</v>
      </c>
      <c r="Q119" s="694">
        <f t="shared" si="20"/>
        <v>0</v>
      </c>
      <c r="R119" s="694">
        <f t="shared" si="20"/>
        <v>0</v>
      </c>
      <c r="S119" s="694">
        <f t="shared" si="20"/>
        <v>0</v>
      </c>
      <c r="T119" s="694">
        <f t="shared" si="20"/>
        <v>0</v>
      </c>
      <c r="U119" s="694">
        <f t="shared" si="20"/>
        <v>0</v>
      </c>
      <c r="V119" s="694">
        <f t="shared" si="20"/>
        <v>0</v>
      </c>
      <c r="W119" s="694">
        <f t="shared" si="20"/>
        <v>0</v>
      </c>
      <c r="X119" s="694">
        <f t="shared" si="20"/>
        <v>0</v>
      </c>
      <c r="Y119" s="697">
        <f t="shared" si="19"/>
        <v>0</v>
      </c>
    </row>
    <row r="120" spans="1:25" ht="16.5" customHeight="1" outlineLevel="1">
      <c r="A120" s="491">
        <f t="shared" si="16"/>
        <v>116</v>
      </c>
      <c r="B120" s="658"/>
      <c r="C120" s="677"/>
      <c r="D120" s="678"/>
      <c r="E120" s="679"/>
      <c r="F120" s="682"/>
      <c r="G120" s="681"/>
      <c r="H120" s="689"/>
      <c r="I120" s="493" t="str">
        <f t="shared" si="14"/>
        <v/>
      </c>
      <c r="J120" s="689"/>
      <c r="K120" s="668" t="str">
        <f t="shared" si="15"/>
        <v/>
      </c>
      <c r="L120" s="494" t="str">
        <f t="shared" si="18"/>
        <v>false</v>
      </c>
      <c r="M120" s="694">
        <f t="shared" si="21"/>
        <v>0</v>
      </c>
      <c r="N120" s="694">
        <f t="shared" si="20"/>
        <v>0</v>
      </c>
      <c r="O120" s="694">
        <f t="shared" si="20"/>
        <v>0</v>
      </c>
      <c r="P120" s="694">
        <f t="shared" si="20"/>
        <v>0</v>
      </c>
      <c r="Q120" s="694">
        <f t="shared" si="20"/>
        <v>0</v>
      </c>
      <c r="R120" s="694">
        <f t="shared" si="20"/>
        <v>0</v>
      </c>
      <c r="S120" s="694">
        <f t="shared" si="20"/>
        <v>0</v>
      </c>
      <c r="T120" s="694">
        <f t="shared" si="20"/>
        <v>0</v>
      </c>
      <c r="U120" s="694">
        <f t="shared" si="20"/>
        <v>0</v>
      </c>
      <c r="V120" s="694">
        <f t="shared" si="20"/>
        <v>0</v>
      </c>
      <c r="W120" s="694">
        <f t="shared" si="20"/>
        <v>0</v>
      </c>
      <c r="X120" s="694">
        <f t="shared" si="20"/>
        <v>0</v>
      </c>
      <c r="Y120" s="697">
        <f t="shared" si="19"/>
        <v>0</v>
      </c>
    </row>
    <row r="121" spans="1:25" ht="16.5" customHeight="1" outlineLevel="1">
      <c r="A121" s="491">
        <f t="shared" si="16"/>
        <v>117</v>
      </c>
      <c r="B121" s="658"/>
      <c r="C121" s="677"/>
      <c r="D121" s="678"/>
      <c r="E121" s="679"/>
      <c r="F121" s="680"/>
      <c r="G121" s="681"/>
      <c r="H121" s="492"/>
      <c r="I121" s="493" t="str">
        <f t="shared" si="14"/>
        <v/>
      </c>
      <c r="J121" s="492"/>
      <c r="K121" s="668" t="str">
        <f t="shared" si="15"/>
        <v/>
      </c>
      <c r="L121" s="494" t="str">
        <f t="shared" si="18"/>
        <v>false</v>
      </c>
      <c r="M121" s="694">
        <f t="shared" si="21"/>
        <v>0</v>
      </c>
      <c r="N121" s="694">
        <f t="shared" si="20"/>
        <v>0</v>
      </c>
      <c r="O121" s="694">
        <f t="shared" si="20"/>
        <v>0</v>
      </c>
      <c r="P121" s="694">
        <f t="shared" si="20"/>
        <v>0</v>
      </c>
      <c r="Q121" s="694">
        <f t="shared" si="20"/>
        <v>0</v>
      </c>
      <c r="R121" s="694">
        <f t="shared" si="20"/>
        <v>0</v>
      </c>
      <c r="S121" s="694">
        <f t="shared" si="20"/>
        <v>0</v>
      </c>
      <c r="T121" s="694">
        <f t="shared" si="20"/>
        <v>0</v>
      </c>
      <c r="U121" s="694">
        <f t="shared" si="20"/>
        <v>0</v>
      </c>
      <c r="V121" s="694">
        <f t="shared" si="20"/>
        <v>0</v>
      </c>
      <c r="W121" s="694">
        <f t="shared" si="20"/>
        <v>0</v>
      </c>
      <c r="X121" s="694">
        <f t="shared" si="20"/>
        <v>0</v>
      </c>
      <c r="Y121" s="697">
        <f t="shared" si="19"/>
        <v>0</v>
      </c>
    </row>
    <row r="122" spans="1:25" ht="16.5" customHeight="1" outlineLevel="1">
      <c r="A122" s="491">
        <f t="shared" si="16"/>
        <v>118</v>
      </c>
      <c r="B122" s="658"/>
      <c r="C122" s="677"/>
      <c r="D122" s="678"/>
      <c r="E122" s="679"/>
      <c r="F122" s="680"/>
      <c r="G122" s="681"/>
      <c r="H122" s="495"/>
      <c r="I122" s="493" t="str">
        <f t="shared" si="14"/>
        <v/>
      </c>
      <c r="J122" s="495"/>
      <c r="K122" s="668" t="str">
        <f t="shared" si="15"/>
        <v/>
      </c>
      <c r="L122" s="494" t="str">
        <f>IF(OR(I122&lt;&gt;"",K122&lt;&gt;""),MIN(I122,K122),"false")</f>
        <v>false</v>
      </c>
      <c r="M122" s="694">
        <f t="shared" si="21"/>
        <v>0</v>
      </c>
      <c r="N122" s="694">
        <f t="shared" si="20"/>
        <v>0</v>
      </c>
      <c r="O122" s="694">
        <f t="shared" si="20"/>
        <v>0</v>
      </c>
      <c r="P122" s="694">
        <f t="shared" si="20"/>
        <v>0</v>
      </c>
      <c r="Q122" s="694">
        <f t="shared" si="20"/>
        <v>0</v>
      </c>
      <c r="R122" s="694">
        <f t="shared" si="20"/>
        <v>0</v>
      </c>
      <c r="S122" s="694">
        <f t="shared" si="20"/>
        <v>0</v>
      </c>
      <c r="T122" s="694">
        <f t="shared" si="20"/>
        <v>0</v>
      </c>
      <c r="U122" s="694">
        <f t="shared" si="20"/>
        <v>0</v>
      </c>
      <c r="V122" s="694">
        <f t="shared" si="20"/>
        <v>0</v>
      </c>
      <c r="W122" s="694">
        <f t="shared" si="20"/>
        <v>0</v>
      </c>
      <c r="X122" s="694">
        <f t="shared" si="20"/>
        <v>0</v>
      </c>
      <c r="Y122" s="697">
        <f t="shared" si="19"/>
        <v>0</v>
      </c>
    </row>
    <row r="123" spans="1:25" ht="16.5" customHeight="1" outlineLevel="1">
      <c r="A123" s="491">
        <f t="shared" si="16"/>
        <v>119</v>
      </c>
      <c r="B123" s="658"/>
      <c r="C123" s="677"/>
      <c r="D123" s="678"/>
      <c r="E123" s="679"/>
      <c r="F123" s="680"/>
      <c r="G123" s="681"/>
      <c r="H123" s="495"/>
      <c r="I123" s="493" t="str">
        <f t="shared" si="14"/>
        <v/>
      </c>
      <c r="J123" s="495"/>
      <c r="K123" s="668" t="str">
        <f t="shared" si="15"/>
        <v/>
      </c>
      <c r="L123" s="494" t="str">
        <f t="shared" ref="L123:L150" si="22">IF(OR(I123&lt;&gt;"",K123&lt;&gt;""),MIN(I123,K123),"false")</f>
        <v>false</v>
      </c>
      <c r="M123" s="694">
        <f t="shared" si="21"/>
        <v>0</v>
      </c>
      <c r="N123" s="694">
        <f t="shared" si="20"/>
        <v>0</v>
      </c>
      <c r="O123" s="694">
        <f t="shared" si="20"/>
        <v>0</v>
      </c>
      <c r="P123" s="694">
        <f t="shared" si="20"/>
        <v>0</v>
      </c>
      <c r="Q123" s="694">
        <f t="shared" si="20"/>
        <v>0</v>
      </c>
      <c r="R123" s="694">
        <f t="shared" si="20"/>
        <v>0</v>
      </c>
      <c r="S123" s="694">
        <f t="shared" si="20"/>
        <v>0</v>
      </c>
      <c r="T123" s="694">
        <f t="shared" si="20"/>
        <v>0</v>
      </c>
      <c r="U123" s="694">
        <f t="shared" si="20"/>
        <v>0</v>
      </c>
      <c r="V123" s="694">
        <f t="shared" si="20"/>
        <v>0</v>
      </c>
      <c r="W123" s="694">
        <f t="shared" si="20"/>
        <v>0</v>
      </c>
      <c r="X123" s="694">
        <f t="shared" si="20"/>
        <v>0</v>
      </c>
      <c r="Y123" s="697">
        <f t="shared" si="19"/>
        <v>0</v>
      </c>
    </row>
    <row r="124" spans="1:25" ht="16.5" customHeight="1" outlineLevel="1">
      <c r="A124" s="491">
        <f t="shared" si="16"/>
        <v>120</v>
      </c>
      <c r="B124" s="659"/>
      <c r="C124" s="677"/>
      <c r="D124" s="678"/>
      <c r="E124" s="679"/>
      <c r="F124" s="680"/>
      <c r="G124" s="681"/>
      <c r="H124" s="495"/>
      <c r="I124" s="493" t="str">
        <f t="shared" si="14"/>
        <v/>
      </c>
      <c r="J124" s="495"/>
      <c r="K124" s="668" t="str">
        <f t="shared" si="15"/>
        <v/>
      </c>
      <c r="L124" s="494" t="str">
        <f t="shared" si="22"/>
        <v>false</v>
      </c>
      <c r="M124" s="694">
        <f t="shared" si="21"/>
        <v>0</v>
      </c>
      <c r="N124" s="694">
        <f t="shared" si="20"/>
        <v>0</v>
      </c>
      <c r="O124" s="694">
        <f t="shared" si="20"/>
        <v>0</v>
      </c>
      <c r="P124" s="694">
        <f t="shared" si="20"/>
        <v>0</v>
      </c>
      <c r="Q124" s="694">
        <f t="shared" si="20"/>
        <v>0</v>
      </c>
      <c r="R124" s="694">
        <f t="shared" si="20"/>
        <v>0</v>
      </c>
      <c r="S124" s="694">
        <f t="shared" si="20"/>
        <v>0</v>
      </c>
      <c r="T124" s="694">
        <f t="shared" si="20"/>
        <v>0</v>
      </c>
      <c r="U124" s="694">
        <f t="shared" si="20"/>
        <v>0</v>
      </c>
      <c r="V124" s="694">
        <f t="shared" si="20"/>
        <v>0</v>
      </c>
      <c r="W124" s="694">
        <f t="shared" si="20"/>
        <v>0</v>
      </c>
      <c r="X124" s="694">
        <f t="shared" si="20"/>
        <v>0</v>
      </c>
      <c r="Y124" s="697">
        <f t="shared" si="19"/>
        <v>0</v>
      </c>
    </row>
    <row r="125" spans="1:25" ht="16.5" customHeight="1" outlineLevel="1">
      <c r="A125" s="491">
        <f t="shared" si="16"/>
        <v>121</v>
      </c>
      <c r="B125" s="658"/>
      <c r="C125" s="677"/>
      <c r="D125" s="678"/>
      <c r="E125" s="679"/>
      <c r="F125" s="680"/>
      <c r="G125" s="681"/>
      <c r="H125" s="495"/>
      <c r="I125" s="493" t="str">
        <f t="shared" si="14"/>
        <v/>
      </c>
      <c r="J125" s="495"/>
      <c r="K125" s="668" t="str">
        <f t="shared" si="15"/>
        <v/>
      </c>
      <c r="L125" s="494" t="str">
        <f t="shared" si="22"/>
        <v>false</v>
      </c>
      <c r="M125" s="694">
        <f t="shared" si="21"/>
        <v>0</v>
      </c>
      <c r="N125" s="694">
        <f t="shared" si="20"/>
        <v>0</v>
      </c>
      <c r="O125" s="694">
        <f t="shared" si="20"/>
        <v>0</v>
      </c>
      <c r="P125" s="694">
        <f t="shared" si="20"/>
        <v>0</v>
      </c>
      <c r="Q125" s="694">
        <f t="shared" si="20"/>
        <v>0</v>
      </c>
      <c r="R125" s="694">
        <f t="shared" si="20"/>
        <v>0</v>
      </c>
      <c r="S125" s="694">
        <f t="shared" si="20"/>
        <v>0</v>
      </c>
      <c r="T125" s="694">
        <f t="shared" si="20"/>
        <v>0</v>
      </c>
      <c r="U125" s="694">
        <f t="shared" si="20"/>
        <v>0</v>
      </c>
      <c r="V125" s="694">
        <f t="shared" si="20"/>
        <v>0</v>
      </c>
      <c r="W125" s="694">
        <f t="shared" si="20"/>
        <v>0</v>
      </c>
      <c r="X125" s="694">
        <f t="shared" si="20"/>
        <v>0</v>
      </c>
      <c r="Y125" s="697">
        <f t="shared" si="19"/>
        <v>0</v>
      </c>
    </row>
    <row r="126" spans="1:25" ht="16.5" customHeight="1" outlineLevel="1">
      <c r="A126" s="491">
        <f t="shared" si="16"/>
        <v>122</v>
      </c>
      <c r="B126" s="658"/>
      <c r="C126" s="677"/>
      <c r="D126" s="678"/>
      <c r="E126" s="679"/>
      <c r="F126" s="680"/>
      <c r="G126" s="681"/>
      <c r="H126" s="495"/>
      <c r="I126" s="493" t="str">
        <f t="shared" si="14"/>
        <v/>
      </c>
      <c r="J126" s="495"/>
      <c r="K126" s="668" t="str">
        <f t="shared" si="15"/>
        <v/>
      </c>
      <c r="L126" s="494" t="str">
        <f t="shared" si="22"/>
        <v>false</v>
      </c>
      <c r="M126" s="694">
        <f t="shared" si="21"/>
        <v>0</v>
      </c>
      <c r="N126" s="694">
        <f t="shared" si="20"/>
        <v>0</v>
      </c>
      <c r="O126" s="694">
        <f t="shared" si="20"/>
        <v>0</v>
      </c>
      <c r="P126" s="694">
        <f t="shared" si="20"/>
        <v>0</v>
      </c>
      <c r="Q126" s="694">
        <f t="shared" si="20"/>
        <v>0</v>
      </c>
      <c r="R126" s="694">
        <f t="shared" si="20"/>
        <v>0</v>
      </c>
      <c r="S126" s="694">
        <f t="shared" si="20"/>
        <v>0</v>
      </c>
      <c r="T126" s="694">
        <f t="shared" si="20"/>
        <v>0</v>
      </c>
      <c r="U126" s="694">
        <f t="shared" si="20"/>
        <v>0</v>
      </c>
      <c r="V126" s="694">
        <f t="shared" si="20"/>
        <v>0</v>
      </c>
      <c r="W126" s="694">
        <f t="shared" si="20"/>
        <v>0</v>
      </c>
      <c r="X126" s="694">
        <f t="shared" si="20"/>
        <v>0</v>
      </c>
      <c r="Y126" s="697">
        <f t="shared" si="19"/>
        <v>0</v>
      </c>
    </row>
    <row r="127" spans="1:25" ht="16.5" customHeight="1" outlineLevel="1">
      <c r="A127" s="491">
        <f t="shared" si="16"/>
        <v>123</v>
      </c>
      <c r="B127" s="658"/>
      <c r="C127" s="677"/>
      <c r="D127" s="678"/>
      <c r="E127" s="679"/>
      <c r="F127" s="680"/>
      <c r="G127" s="681"/>
      <c r="H127" s="495"/>
      <c r="I127" s="493" t="str">
        <f t="shared" si="14"/>
        <v/>
      </c>
      <c r="J127" s="495"/>
      <c r="K127" s="668" t="str">
        <f t="shared" si="15"/>
        <v/>
      </c>
      <c r="L127" s="494" t="str">
        <f t="shared" si="22"/>
        <v>false</v>
      </c>
      <c r="M127" s="694">
        <f t="shared" si="21"/>
        <v>0</v>
      </c>
      <c r="N127" s="694">
        <f t="shared" si="20"/>
        <v>0</v>
      </c>
      <c r="O127" s="694">
        <f t="shared" si="20"/>
        <v>0</v>
      </c>
      <c r="P127" s="694">
        <f t="shared" si="20"/>
        <v>0</v>
      </c>
      <c r="Q127" s="694">
        <f t="shared" si="20"/>
        <v>0</v>
      </c>
      <c r="R127" s="694">
        <f t="shared" si="20"/>
        <v>0</v>
      </c>
      <c r="S127" s="694">
        <f t="shared" si="20"/>
        <v>0</v>
      </c>
      <c r="T127" s="694">
        <f t="shared" si="20"/>
        <v>0</v>
      </c>
      <c r="U127" s="694">
        <f t="shared" si="20"/>
        <v>0</v>
      </c>
      <c r="V127" s="694">
        <f t="shared" si="20"/>
        <v>0</v>
      </c>
      <c r="W127" s="694">
        <f t="shared" si="20"/>
        <v>0</v>
      </c>
      <c r="X127" s="694">
        <f t="shared" si="20"/>
        <v>0</v>
      </c>
      <c r="Y127" s="697">
        <f t="shared" si="19"/>
        <v>0</v>
      </c>
    </row>
    <row r="128" spans="1:25" ht="16.5" customHeight="1" outlineLevel="1">
      <c r="A128" s="491">
        <f t="shared" si="16"/>
        <v>124</v>
      </c>
      <c r="B128" s="658"/>
      <c r="C128" s="677"/>
      <c r="D128" s="678"/>
      <c r="E128" s="679"/>
      <c r="F128" s="680"/>
      <c r="G128" s="681"/>
      <c r="H128" s="495"/>
      <c r="I128" s="493" t="str">
        <f t="shared" si="14"/>
        <v/>
      </c>
      <c r="J128" s="495"/>
      <c r="K128" s="668" t="str">
        <f t="shared" si="15"/>
        <v/>
      </c>
      <c r="L128" s="494" t="str">
        <f t="shared" si="22"/>
        <v>false</v>
      </c>
      <c r="M128" s="694">
        <f t="shared" si="21"/>
        <v>0</v>
      </c>
      <c r="N128" s="694">
        <f t="shared" si="20"/>
        <v>0</v>
      </c>
      <c r="O128" s="694">
        <f t="shared" si="20"/>
        <v>0</v>
      </c>
      <c r="P128" s="694">
        <f t="shared" si="20"/>
        <v>0</v>
      </c>
      <c r="Q128" s="694">
        <f t="shared" si="20"/>
        <v>0</v>
      </c>
      <c r="R128" s="694">
        <f t="shared" si="20"/>
        <v>0</v>
      </c>
      <c r="S128" s="694">
        <f t="shared" si="20"/>
        <v>0</v>
      </c>
      <c r="T128" s="694">
        <f t="shared" si="20"/>
        <v>0</v>
      </c>
      <c r="U128" s="694">
        <f t="shared" si="20"/>
        <v>0</v>
      </c>
      <c r="V128" s="694">
        <f t="shared" si="20"/>
        <v>0</v>
      </c>
      <c r="W128" s="694">
        <f t="shared" si="20"/>
        <v>0</v>
      </c>
      <c r="X128" s="694">
        <f t="shared" si="20"/>
        <v>0</v>
      </c>
      <c r="Y128" s="697">
        <f t="shared" si="19"/>
        <v>0</v>
      </c>
    </row>
    <row r="129" spans="1:25" ht="16.5" customHeight="1" outlineLevel="1">
      <c r="A129" s="491">
        <f t="shared" si="16"/>
        <v>125</v>
      </c>
      <c r="B129" s="658"/>
      <c r="C129" s="677"/>
      <c r="D129" s="678"/>
      <c r="E129" s="679"/>
      <c r="F129" s="682"/>
      <c r="G129" s="681"/>
      <c r="H129" s="495"/>
      <c r="I129" s="493" t="str">
        <f t="shared" si="14"/>
        <v/>
      </c>
      <c r="J129" s="495"/>
      <c r="K129" s="668" t="str">
        <f t="shared" si="15"/>
        <v/>
      </c>
      <c r="L129" s="494" t="str">
        <f t="shared" si="22"/>
        <v>false</v>
      </c>
      <c r="M129" s="694">
        <f t="shared" si="21"/>
        <v>0</v>
      </c>
      <c r="N129" s="694">
        <f t="shared" si="20"/>
        <v>0</v>
      </c>
      <c r="O129" s="694">
        <f t="shared" si="20"/>
        <v>0</v>
      </c>
      <c r="P129" s="694">
        <f t="shared" si="20"/>
        <v>0</v>
      </c>
      <c r="Q129" s="694">
        <f t="shared" si="20"/>
        <v>0</v>
      </c>
      <c r="R129" s="694">
        <f t="shared" si="20"/>
        <v>0</v>
      </c>
      <c r="S129" s="694">
        <f t="shared" si="20"/>
        <v>0</v>
      </c>
      <c r="T129" s="694">
        <f t="shared" si="20"/>
        <v>0</v>
      </c>
      <c r="U129" s="694">
        <f t="shared" si="20"/>
        <v>0</v>
      </c>
      <c r="V129" s="694">
        <f t="shared" si="20"/>
        <v>0</v>
      </c>
      <c r="W129" s="694">
        <f t="shared" si="20"/>
        <v>0</v>
      </c>
      <c r="X129" s="694">
        <f t="shared" si="20"/>
        <v>0</v>
      </c>
      <c r="Y129" s="697">
        <f t="shared" si="19"/>
        <v>0</v>
      </c>
    </row>
    <row r="130" spans="1:25" ht="16.5" customHeight="1" outlineLevel="1">
      <c r="A130" s="491">
        <f t="shared" si="16"/>
        <v>126</v>
      </c>
      <c r="B130" s="658"/>
      <c r="C130" s="677"/>
      <c r="D130" s="678"/>
      <c r="E130" s="679"/>
      <c r="F130" s="682"/>
      <c r="G130" s="681"/>
      <c r="H130" s="495"/>
      <c r="I130" s="493" t="str">
        <f t="shared" si="14"/>
        <v/>
      </c>
      <c r="J130" s="495"/>
      <c r="K130" s="668" t="str">
        <f t="shared" si="15"/>
        <v/>
      </c>
      <c r="L130" s="494" t="str">
        <f t="shared" si="22"/>
        <v>false</v>
      </c>
      <c r="M130" s="694">
        <f t="shared" si="21"/>
        <v>0</v>
      </c>
      <c r="N130" s="694">
        <f t="shared" si="20"/>
        <v>0</v>
      </c>
      <c r="O130" s="694">
        <f t="shared" si="20"/>
        <v>0</v>
      </c>
      <c r="P130" s="694">
        <f t="shared" si="20"/>
        <v>0</v>
      </c>
      <c r="Q130" s="694">
        <f t="shared" si="20"/>
        <v>0</v>
      </c>
      <c r="R130" s="694">
        <f t="shared" si="20"/>
        <v>0</v>
      </c>
      <c r="S130" s="694">
        <f t="shared" si="20"/>
        <v>0</v>
      </c>
      <c r="T130" s="694">
        <f t="shared" si="20"/>
        <v>0</v>
      </c>
      <c r="U130" s="694">
        <f t="shared" si="20"/>
        <v>0</v>
      </c>
      <c r="V130" s="694">
        <f t="shared" si="20"/>
        <v>0</v>
      </c>
      <c r="W130" s="694">
        <f t="shared" si="20"/>
        <v>0</v>
      </c>
      <c r="X130" s="694">
        <f t="shared" si="20"/>
        <v>0</v>
      </c>
      <c r="Y130" s="697">
        <f t="shared" si="19"/>
        <v>0</v>
      </c>
    </row>
    <row r="131" spans="1:25" ht="16.5" customHeight="1" outlineLevel="1">
      <c r="A131" s="491">
        <f t="shared" si="16"/>
        <v>127</v>
      </c>
      <c r="B131" s="658"/>
      <c r="C131" s="677"/>
      <c r="D131" s="678"/>
      <c r="E131" s="679"/>
      <c r="F131" s="682"/>
      <c r="G131" s="681"/>
      <c r="H131" s="495"/>
      <c r="I131" s="493" t="str">
        <f t="shared" si="14"/>
        <v/>
      </c>
      <c r="J131" s="495"/>
      <c r="K131" s="668" t="str">
        <f t="shared" si="15"/>
        <v/>
      </c>
      <c r="L131" s="494" t="str">
        <f t="shared" si="22"/>
        <v>false</v>
      </c>
      <c r="M131" s="694">
        <f t="shared" si="21"/>
        <v>0</v>
      </c>
      <c r="N131" s="694">
        <f t="shared" si="20"/>
        <v>0</v>
      </c>
      <c r="O131" s="694">
        <f t="shared" si="20"/>
        <v>0</v>
      </c>
      <c r="P131" s="694">
        <f t="shared" si="20"/>
        <v>0</v>
      </c>
      <c r="Q131" s="694">
        <f t="shared" si="20"/>
        <v>0</v>
      </c>
      <c r="R131" s="694">
        <f t="shared" si="20"/>
        <v>0</v>
      </c>
      <c r="S131" s="694">
        <f t="shared" si="20"/>
        <v>0</v>
      </c>
      <c r="T131" s="694">
        <f t="shared" ref="T131:X131" si="23">IF(AND($E131="",$F131=""),0,IF(AND((T$3&gt;=$E131),OR((T$3&lt;=$G131),($G131=""),($G131=-1),($G131=0))),IF($L131&gt;T$3,1,0),0))</f>
        <v>0</v>
      </c>
      <c r="U131" s="694">
        <f t="shared" si="23"/>
        <v>0</v>
      </c>
      <c r="V131" s="694">
        <f t="shared" si="23"/>
        <v>0</v>
      </c>
      <c r="W131" s="694">
        <f t="shared" si="23"/>
        <v>0</v>
      </c>
      <c r="X131" s="694">
        <f t="shared" si="23"/>
        <v>0</v>
      </c>
      <c r="Y131" s="697">
        <f t="shared" si="19"/>
        <v>0</v>
      </c>
    </row>
    <row r="132" spans="1:25" ht="16.5" customHeight="1" outlineLevel="1">
      <c r="A132" s="491">
        <f t="shared" si="16"/>
        <v>128</v>
      </c>
      <c r="B132" s="658"/>
      <c r="C132" s="677"/>
      <c r="D132" s="678"/>
      <c r="E132" s="679"/>
      <c r="F132" s="680"/>
      <c r="G132" s="681"/>
      <c r="H132" s="495"/>
      <c r="I132" s="493" t="str">
        <f t="shared" si="14"/>
        <v/>
      </c>
      <c r="J132" s="495"/>
      <c r="K132" s="668" t="str">
        <f t="shared" si="15"/>
        <v/>
      </c>
      <c r="L132" s="494" t="str">
        <f t="shared" si="22"/>
        <v>false</v>
      </c>
      <c r="M132" s="694">
        <f t="shared" si="21"/>
        <v>0</v>
      </c>
      <c r="N132" s="694">
        <f t="shared" si="21"/>
        <v>0</v>
      </c>
      <c r="O132" s="694">
        <f t="shared" si="21"/>
        <v>0</v>
      </c>
      <c r="P132" s="694">
        <f t="shared" si="21"/>
        <v>0</v>
      </c>
      <c r="Q132" s="694">
        <f t="shared" si="21"/>
        <v>0</v>
      </c>
      <c r="R132" s="694">
        <f t="shared" si="21"/>
        <v>0</v>
      </c>
      <c r="S132" s="694">
        <f t="shared" si="21"/>
        <v>0</v>
      </c>
      <c r="T132" s="694">
        <f t="shared" si="21"/>
        <v>0</v>
      </c>
      <c r="U132" s="694">
        <f t="shared" si="21"/>
        <v>0</v>
      </c>
      <c r="V132" s="694">
        <f t="shared" si="21"/>
        <v>0</v>
      </c>
      <c r="W132" s="694">
        <f t="shared" si="21"/>
        <v>0</v>
      </c>
      <c r="X132" s="694">
        <f t="shared" si="21"/>
        <v>0</v>
      </c>
      <c r="Y132" s="697">
        <f t="shared" si="19"/>
        <v>0</v>
      </c>
    </row>
    <row r="133" spans="1:25" ht="16.5" customHeight="1" outlineLevel="1">
      <c r="A133" s="491">
        <f t="shared" si="16"/>
        <v>129</v>
      </c>
      <c r="B133" s="658"/>
      <c r="C133" s="677"/>
      <c r="D133" s="678"/>
      <c r="E133" s="679"/>
      <c r="F133" s="680"/>
      <c r="G133" s="681"/>
      <c r="H133" s="495"/>
      <c r="I133" s="493" t="str">
        <f t="shared" si="14"/>
        <v/>
      </c>
      <c r="J133" s="495"/>
      <c r="K133" s="668" t="str">
        <f t="shared" si="15"/>
        <v/>
      </c>
      <c r="L133" s="494" t="str">
        <f t="shared" si="22"/>
        <v>false</v>
      </c>
      <c r="M133" s="694">
        <f t="shared" si="21"/>
        <v>0</v>
      </c>
      <c r="N133" s="694">
        <f t="shared" si="21"/>
        <v>0</v>
      </c>
      <c r="O133" s="694">
        <f t="shared" si="21"/>
        <v>0</v>
      </c>
      <c r="P133" s="694">
        <f t="shared" si="21"/>
        <v>0</v>
      </c>
      <c r="Q133" s="694">
        <f t="shared" si="21"/>
        <v>0</v>
      </c>
      <c r="R133" s="694">
        <f t="shared" si="21"/>
        <v>0</v>
      </c>
      <c r="S133" s="694">
        <f t="shared" si="21"/>
        <v>0</v>
      </c>
      <c r="T133" s="694">
        <f t="shared" si="21"/>
        <v>0</v>
      </c>
      <c r="U133" s="694">
        <f t="shared" si="21"/>
        <v>0</v>
      </c>
      <c r="V133" s="694">
        <f t="shared" si="21"/>
        <v>0</v>
      </c>
      <c r="W133" s="694">
        <f t="shared" si="21"/>
        <v>0</v>
      </c>
      <c r="X133" s="694">
        <f t="shared" si="21"/>
        <v>0</v>
      </c>
      <c r="Y133" s="697">
        <f t="shared" si="19"/>
        <v>0</v>
      </c>
    </row>
    <row r="134" spans="1:25" ht="16.5" customHeight="1" outlineLevel="1">
      <c r="A134" s="491">
        <f t="shared" si="16"/>
        <v>130</v>
      </c>
      <c r="B134" s="659"/>
      <c r="C134" s="677"/>
      <c r="D134" s="678"/>
      <c r="E134" s="679"/>
      <c r="F134" s="680"/>
      <c r="G134" s="681"/>
      <c r="H134" s="495"/>
      <c r="I134" s="493" t="str">
        <f t="shared" ref="I134:I197" si="24">IF(H134="여",E134,"")</f>
        <v/>
      </c>
      <c r="J134" s="495"/>
      <c r="K134" s="668" t="str">
        <f t="shared" ref="K134:K197" si="25">IF(J134="여",E134,"")</f>
        <v/>
      </c>
      <c r="L134" s="494" t="str">
        <f t="shared" si="22"/>
        <v>false</v>
      </c>
      <c r="M134" s="694">
        <f t="shared" si="21"/>
        <v>0</v>
      </c>
      <c r="N134" s="694">
        <f t="shared" si="21"/>
        <v>0</v>
      </c>
      <c r="O134" s="694">
        <f t="shared" si="21"/>
        <v>0</v>
      </c>
      <c r="P134" s="694">
        <f t="shared" si="21"/>
        <v>0</v>
      </c>
      <c r="Q134" s="694">
        <f t="shared" si="21"/>
        <v>0</v>
      </c>
      <c r="R134" s="694">
        <f t="shared" si="21"/>
        <v>0</v>
      </c>
      <c r="S134" s="694">
        <f t="shared" si="21"/>
        <v>0</v>
      </c>
      <c r="T134" s="694">
        <f t="shared" si="21"/>
        <v>0</v>
      </c>
      <c r="U134" s="694">
        <f t="shared" si="21"/>
        <v>0</v>
      </c>
      <c r="V134" s="694">
        <f t="shared" si="21"/>
        <v>0</v>
      </c>
      <c r="W134" s="694">
        <f t="shared" si="21"/>
        <v>0</v>
      </c>
      <c r="X134" s="694">
        <f t="shared" si="21"/>
        <v>0</v>
      </c>
      <c r="Y134" s="697">
        <f t="shared" si="19"/>
        <v>0</v>
      </c>
    </row>
    <row r="135" spans="1:25" ht="16.5" customHeight="1" outlineLevel="1">
      <c r="A135" s="491">
        <f t="shared" ref="A135:A198" si="26">A134+1</f>
        <v>131</v>
      </c>
      <c r="B135" s="658"/>
      <c r="C135" s="677"/>
      <c r="D135" s="678"/>
      <c r="E135" s="679"/>
      <c r="F135" s="680"/>
      <c r="G135" s="681"/>
      <c r="H135" s="495"/>
      <c r="I135" s="493" t="str">
        <f t="shared" si="24"/>
        <v/>
      </c>
      <c r="J135" s="495"/>
      <c r="K135" s="668" t="str">
        <f t="shared" si="25"/>
        <v/>
      </c>
      <c r="L135" s="494" t="str">
        <f t="shared" si="22"/>
        <v>false</v>
      </c>
      <c r="M135" s="694">
        <f t="shared" si="21"/>
        <v>0</v>
      </c>
      <c r="N135" s="694">
        <f t="shared" si="21"/>
        <v>0</v>
      </c>
      <c r="O135" s="694">
        <f t="shared" si="21"/>
        <v>0</v>
      </c>
      <c r="P135" s="694">
        <f t="shared" si="21"/>
        <v>0</v>
      </c>
      <c r="Q135" s="694">
        <f t="shared" si="21"/>
        <v>0</v>
      </c>
      <c r="R135" s="694">
        <f t="shared" si="21"/>
        <v>0</v>
      </c>
      <c r="S135" s="694">
        <f t="shared" si="21"/>
        <v>0</v>
      </c>
      <c r="T135" s="694">
        <f t="shared" si="21"/>
        <v>0</v>
      </c>
      <c r="U135" s="694">
        <f t="shared" si="21"/>
        <v>0</v>
      </c>
      <c r="V135" s="694">
        <f t="shared" si="21"/>
        <v>0</v>
      </c>
      <c r="W135" s="694">
        <f t="shared" si="21"/>
        <v>0</v>
      </c>
      <c r="X135" s="694">
        <f t="shared" si="21"/>
        <v>0</v>
      </c>
      <c r="Y135" s="697">
        <f t="shared" si="19"/>
        <v>0</v>
      </c>
    </row>
    <row r="136" spans="1:25" ht="16.5" customHeight="1" outlineLevel="1">
      <c r="A136" s="491">
        <f t="shared" si="26"/>
        <v>132</v>
      </c>
      <c r="B136" s="658"/>
      <c r="C136" s="677"/>
      <c r="D136" s="678"/>
      <c r="E136" s="679"/>
      <c r="F136" s="680"/>
      <c r="G136" s="681"/>
      <c r="H136" s="495"/>
      <c r="I136" s="493" t="str">
        <f t="shared" si="24"/>
        <v/>
      </c>
      <c r="J136" s="495"/>
      <c r="K136" s="668" t="str">
        <f t="shared" si="25"/>
        <v/>
      </c>
      <c r="L136" s="494" t="str">
        <f t="shared" si="22"/>
        <v>false</v>
      </c>
      <c r="M136" s="694">
        <f t="shared" si="21"/>
        <v>0</v>
      </c>
      <c r="N136" s="694">
        <f t="shared" si="21"/>
        <v>0</v>
      </c>
      <c r="O136" s="694">
        <f t="shared" si="21"/>
        <v>0</v>
      </c>
      <c r="P136" s="694">
        <f t="shared" si="21"/>
        <v>0</v>
      </c>
      <c r="Q136" s="694">
        <f t="shared" si="21"/>
        <v>0</v>
      </c>
      <c r="R136" s="694">
        <f t="shared" si="21"/>
        <v>0</v>
      </c>
      <c r="S136" s="694">
        <f t="shared" si="21"/>
        <v>0</v>
      </c>
      <c r="T136" s="694">
        <f t="shared" si="21"/>
        <v>0</v>
      </c>
      <c r="U136" s="694">
        <f t="shared" si="21"/>
        <v>0</v>
      </c>
      <c r="V136" s="694">
        <f t="shared" si="21"/>
        <v>0</v>
      </c>
      <c r="W136" s="694">
        <f t="shared" si="21"/>
        <v>0</v>
      </c>
      <c r="X136" s="694">
        <f t="shared" si="21"/>
        <v>0</v>
      </c>
      <c r="Y136" s="697">
        <f t="shared" si="19"/>
        <v>0</v>
      </c>
    </row>
    <row r="137" spans="1:25" ht="16.5" customHeight="1" outlineLevel="1">
      <c r="A137" s="491">
        <f t="shared" si="26"/>
        <v>133</v>
      </c>
      <c r="B137" s="658"/>
      <c r="C137" s="677"/>
      <c r="D137" s="678"/>
      <c r="E137" s="679"/>
      <c r="F137" s="680"/>
      <c r="G137" s="681"/>
      <c r="H137" s="495"/>
      <c r="I137" s="493" t="str">
        <f t="shared" si="24"/>
        <v/>
      </c>
      <c r="J137" s="495"/>
      <c r="K137" s="668" t="str">
        <f t="shared" si="25"/>
        <v/>
      </c>
      <c r="L137" s="494" t="str">
        <f t="shared" si="22"/>
        <v>false</v>
      </c>
      <c r="M137" s="694">
        <f t="shared" si="21"/>
        <v>0</v>
      </c>
      <c r="N137" s="694">
        <f t="shared" si="21"/>
        <v>0</v>
      </c>
      <c r="O137" s="694">
        <f t="shared" si="21"/>
        <v>0</v>
      </c>
      <c r="P137" s="694">
        <f t="shared" si="21"/>
        <v>0</v>
      </c>
      <c r="Q137" s="694">
        <f t="shared" si="21"/>
        <v>0</v>
      </c>
      <c r="R137" s="694">
        <f t="shared" si="21"/>
        <v>0</v>
      </c>
      <c r="S137" s="694">
        <f t="shared" si="21"/>
        <v>0</v>
      </c>
      <c r="T137" s="694">
        <f t="shared" si="21"/>
        <v>0</v>
      </c>
      <c r="U137" s="694">
        <f t="shared" si="21"/>
        <v>0</v>
      </c>
      <c r="V137" s="694">
        <f t="shared" si="21"/>
        <v>0</v>
      </c>
      <c r="W137" s="694">
        <f t="shared" si="21"/>
        <v>0</v>
      </c>
      <c r="X137" s="694">
        <f t="shared" si="21"/>
        <v>0</v>
      </c>
      <c r="Y137" s="697">
        <f t="shared" si="19"/>
        <v>0</v>
      </c>
    </row>
    <row r="138" spans="1:25" ht="16.5" customHeight="1" outlineLevel="1">
      <c r="A138" s="491">
        <f t="shared" si="26"/>
        <v>134</v>
      </c>
      <c r="B138" s="658"/>
      <c r="C138" s="677"/>
      <c r="D138" s="678"/>
      <c r="E138" s="679"/>
      <c r="F138" s="680"/>
      <c r="G138" s="681"/>
      <c r="H138" s="495"/>
      <c r="I138" s="493" t="str">
        <f t="shared" si="24"/>
        <v/>
      </c>
      <c r="J138" s="495"/>
      <c r="K138" s="668" t="str">
        <f t="shared" si="25"/>
        <v/>
      </c>
      <c r="L138" s="494" t="str">
        <f t="shared" si="22"/>
        <v>false</v>
      </c>
      <c r="M138" s="694">
        <f t="shared" si="21"/>
        <v>0</v>
      </c>
      <c r="N138" s="694">
        <f t="shared" si="21"/>
        <v>0</v>
      </c>
      <c r="O138" s="694">
        <f t="shared" si="21"/>
        <v>0</v>
      </c>
      <c r="P138" s="694">
        <f t="shared" si="21"/>
        <v>0</v>
      </c>
      <c r="Q138" s="694">
        <f t="shared" si="21"/>
        <v>0</v>
      </c>
      <c r="R138" s="694">
        <f t="shared" si="21"/>
        <v>0</v>
      </c>
      <c r="S138" s="694">
        <f t="shared" si="21"/>
        <v>0</v>
      </c>
      <c r="T138" s="694">
        <f t="shared" si="21"/>
        <v>0</v>
      </c>
      <c r="U138" s="694">
        <f t="shared" si="21"/>
        <v>0</v>
      </c>
      <c r="V138" s="694">
        <f t="shared" si="21"/>
        <v>0</v>
      </c>
      <c r="W138" s="694">
        <f t="shared" si="21"/>
        <v>0</v>
      </c>
      <c r="X138" s="694">
        <f t="shared" si="21"/>
        <v>0</v>
      </c>
      <c r="Y138" s="697">
        <f t="shared" si="19"/>
        <v>0</v>
      </c>
    </row>
    <row r="139" spans="1:25" ht="16.5" customHeight="1" outlineLevel="1">
      <c r="A139" s="491">
        <f t="shared" si="26"/>
        <v>135</v>
      </c>
      <c r="B139" s="658"/>
      <c r="C139" s="677"/>
      <c r="D139" s="678"/>
      <c r="E139" s="679"/>
      <c r="F139" s="682"/>
      <c r="G139" s="681"/>
      <c r="H139" s="495"/>
      <c r="I139" s="493" t="str">
        <f t="shared" si="24"/>
        <v/>
      </c>
      <c r="J139" s="495"/>
      <c r="K139" s="668" t="str">
        <f t="shared" si="25"/>
        <v/>
      </c>
      <c r="L139" s="494" t="str">
        <f t="shared" si="22"/>
        <v>false</v>
      </c>
      <c r="M139" s="694">
        <f t="shared" si="21"/>
        <v>0</v>
      </c>
      <c r="N139" s="694">
        <f t="shared" si="21"/>
        <v>0</v>
      </c>
      <c r="O139" s="694">
        <f t="shared" si="21"/>
        <v>0</v>
      </c>
      <c r="P139" s="694">
        <f t="shared" si="21"/>
        <v>0</v>
      </c>
      <c r="Q139" s="694">
        <f t="shared" si="21"/>
        <v>0</v>
      </c>
      <c r="R139" s="694">
        <f t="shared" si="21"/>
        <v>0</v>
      </c>
      <c r="S139" s="694">
        <f t="shared" si="21"/>
        <v>0</v>
      </c>
      <c r="T139" s="694">
        <f t="shared" si="21"/>
        <v>0</v>
      </c>
      <c r="U139" s="694">
        <f t="shared" si="21"/>
        <v>0</v>
      </c>
      <c r="V139" s="694">
        <f t="shared" si="21"/>
        <v>0</v>
      </c>
      <c r="W139" s="694">
        <f t="shared" si="21"/>
        <v>0</v>
      </c>
      <c r="X139" s="694">
        <f t="shared" si="21"/>
        <v>0</v>
      </c>
      <c r="Y139" s="697">
        <f t="shared" si="19"/>
        <v>0</v>
      </c>
    </row>
    <row r="140" spans="1:25" ht="16.5" customHeight="1" outlineLevel="1">
      <c r="A140" s="491">
        <f t="shared" si="26"/>
        <v>136</v>
      </c>
      <c r="B140" s="658"/>
      <c r="C140" s="677"/>
      <c r="D140" s="678"/>
      <c r="E140" s="679"/>
      <c r="F140" s="682"/>
      <c r="G140" s="681"/>
      <c r="H140" s="495"/>
      <c r="I140" s="493" t="str">
        <f t="shared" si="24"/>
        <v/>
      </c>
      <c r="J140" s="495"/>
      <c r="K140" s="668" t="str">
        <f t="shared" si="25"/>
        <v/>
      </c>
      <c r="L140" s="494" t="str">
        <f t="shared" si="22"/>
        <v>false</v>
      </c>
      <c r="M140" s="694">
        <f t="shared" si="21"/>
        <v>0</v>
      </c>
      <c r="N140" s="694">
        <f t="shared" si="21"/>
        <v>0</v>
      </c>
      <c r="O140" s="694">
        <f t="shared" si="21"/>
        <v>0</v>
      </c>
      <c r="P140" s="694">
        <f t="shared" si="21"/>
        <v>0</v>
      </c>
      <c r="Q140" s="694">
        <f t="shared" si="21"/>
        <v>0</v>
      </c>
      <c r="R140" s="694">
        <f t="shared" si="21"/>
        <v>0</v>
      </c>
      <c r="S140" s="694">
        <f t="shared" si="21"/>
        <v>0</v>
      </c>
      <c r="T140" s="694">
        <f t="shared" si="21"/>
        <v>0</v>
      </c>
      <c r="U140" s="694">
        <f t="shared" si="21"/>
        <v>0</v>
      </c>
      <c r="V140" s="694">
        <f t="shared" si="21"/>
        <v>0</v>
      </c>
      <c r="W140" s="694">
        <f t="shared" si="21"/>
        <v>0</v>
      </c>
      <c r="X140" s="694">
        <f t="shared" si="21"/>
        <v>0</v>
      </c>
      <c r="Y140" s="697">
        <f t="shared" si="19"/>
        <v>0</v>
      </c>
    </row>
    <row r="141" spans="1:25" ht="16.5" customHeight="1" outlineLevel="1">
      <c r="A141" s="491">
        <f t="shared" si="26"/>
        <v>137</v>
      </c>
      <c r="B141" s="658"/>
      <c r="C141" s="677"/>
      <c r="D141" s="678"/>
      <c r="E141" s="679"/>
      <c r="F141" s="680"/>
      <c r="G141" s="681"/>
      <c r="H141" s="495"/>
      <c r="I141" s="493" t="str">
        <f t="shared" si="24"/>
        <v/>
      </c>
      <c r="J141" s="495"/>
      <c r="K141" s="668" t="str">
        <f t="shared" si="25"/>
        <v/>
      </c>
      <c r="L141" s="494" t="str">
        <f t="shared" si="22"/>
        <v>false</v>
      </c>
      <c r="M141" s="694">
        <f t="shared" si="21"/>
        <v>0</v>
      </c>
      <c r="N141" s="694">
        <f t="shared" si="21"/>
        <v>0</v>
      </c>
      <c r="O141" s="694">
        <f t="shared" si="21"/>
        <v>0</v>
      </c>
      <c r="P141" s="694">
        <f t="shared" si="21"/>
        <v>0</v>
      </c>
      <c r="Q141" s="694">
        <f t="shared" si="21"/>
        <v>0</v>
      </c>
      <c r="R141" s="694">
        <f t="shared" si="21"/>
        <v>0</v>
      </c>
      <c r="S141" s="694">
        <f t="shared" si="21"/>
        <v>0</v>
      </c>
      <c r="T141" s="694">
        <f t="shared" si="21"/>
        <v>0</v>
      </c>
      <c r="U141" s="694">
        <f t="shared" si="21"/>
        <v>0</v>
      </c>
      <c r="V141" s="694">
        <f t="shared" si="21"/>
        <v>0</v>
      </c>
      <c r="W141" s="694">
        <f t="shared" si="21"/>
        <v>0</v>
      </c>
      <c r="X141" s="694">
        <f t="shared" si="21"/>
        <v>0</v>
      </c>
      <c r="Y141" s="697">
        <f t="shared" si="19"/>
        <v>0</v>
      </c>
    </row>
    <row r="142" spans="1:25" ht="16.5" customHeight="1" outlineLevel="1">
      <c r="A142" s="491">
        <f t="shared" si="26"/>
        <v>138</v>
      </c>
      <c r="B142" s="658"/>
      <c r="C142" s="677"/>
      <c r="D142" s="678"/>
      <c r="E142" s="679"/>
      <c r="F142" s="680"/>
      <c r="G142" s="681"/>
      <c r="H142" s="495"/>
      <c r="I142" s="493" t="str">
        <f t="shared" si="24"/>
        <v/>
      </c>
      <c r="J142" s="495"/>
      <c r="K142" s="668" t="str">
        <f t="shared" si="25"/>
        <v/>
      </c>
      <c r="L142" s="494" t="str">
        <f t="shared" si="22"/>
        <v>false</v>
      </c>
      <c r="M142" s="694">
        <f t="shared" si="21"/>
        <v>0</v>
      </c>
      <c r="N142" s="694">
        <f t="shared" si="21"/>
        <v>0</v>
      </c>
      <c r="O142" s="694">
        <f t="shared" si="21"/>
        <v>0</v>
      </c>
      <c r="P142" s="694">
        <f t="shared" si="21"/>
        <v>0</v>
      </c>
      <c r="Q142" s="694">
        <f t="shared" si="21"/>
        <v>0</v>
      </c>
      <c r="R142" s="694">
        <f t="shared" si="21"/>
        <v>0</v>
      </c>
      <c r="S142" s="694">
        <f t="shared" si="21"/>
        <v>0</v>
      </c>
      <c r="T142" s="694">
        <f t="shared" si="21"/>
        <v>0</v>
      </c>
      <c r="U142" s="694">
        <f t="shared" si="21"/>
        <v>0</v>
      </c>
      <c r="V142" s="694">
        <f t="shared" si="21"/>
        <v>0</v>
      </c>
      <c r="W142" s="694">
        <f t="shared" si="21"/>
        <v>0</v>
      </c>
      <c r="X142" s="694">
        <f t="shared" si="21"/>
        <v>0</v>
      </c>
      <c r="Y142" s="697">
        <f t="shared" si="19"/>
        <v>0</v>
      </c>
    </row>
    <row r="143" spans="1:25" ht="16.5" customHeight="1" outlineLevel="1">
      <c r="A143" s="491">
        <f t="shared" si="26"/>
        <v>139</v>
      </c>
      <c r="B143" s="658"/>
      <c r="C143" s="677"/>
      <c r="D143" s="678"/>
      <c r="E143" s="679"/>
      <c r="F143" s="680"/>
      <c r="G143" s="681"/>
      <c r="H143" s="495"/>
      <c r="I143" s="493" t="str">
        <f t="shared" si="24"/>
        <v/>
      </c>
      <c r="J143" s="495"/>
      <c r="K143" s="668" t="str">
        <f t="shared" si="25"/>
        <v/>
      </c>
      <c r="L143" s="494" t="str">
        <f t="shared" si="22"/>
        <v>false</v>
      </c>
      <c r="M143" s="694">
        <f t="shared" si="21"/>
        <v>0</v>
      </c>
      <c r="N143" s="694">
        <f t="shared" si="21"/>
        <v>0</v>
      </c>
      <c r="O143" s="694">
        <f t="shared" si="21"/>
        <v>0</v>
      </c>
      <c r="P143" s="694">
        <f t="shared" si="21"/>
        <v>0</v>
      </c>
      <c r="Q143" s="694">
        <f t="shared" si="21"/>
        <v>0</v>
      </c>
      <c r="R143" s="694">
        <f t="shared" si="21"/>
        <v>0</v>
      </c>
      <c r="S143" s="694">
        <f t="shared" si="21"/>
        <v>0</v>
      </c>
      <c r="T143" s="694">
        <f t="shared" si="21"/>
        <v>0</v>
      </c>
      <c r="U143" s="694">
        <f t="shared" si="21"/>
        <v>0</v>
      </c>
      <c r="V143" s="694">
        <f t="shared" si="21"/>
        <v>0</v>
      </c>
      <c r="W143" s="694">
        <f t="shared" si="21"/>
        <v>0</v>
      </c>
      <c r="X143" s="694">
        <f t="shared" si="21"/>
        <v>0</v>
      </c>
      <c r="Y143" s="697">
        <f t="shared" si="19"/>
        <v>0</v>
      </c>
    </row>
    <row r="144" spans="1:25" ht="16.5" customHeight="1" outlineLevel="1">
      <c r="A144" s="491">
        <f t="shared" si="26"/>
        <v>140</v>
      </c>
      <c r="B144" s="659"/>
      <c r="C144" s="677"/>
      <c r="D144" s="678"/>
      <c r="E144" s="679"/>
      <c r="F144" s="682"/>
      <c r="G144" s="681"/>
      <c r="H144" s="495"/>
      <c r="I144" s="493" t="str">
        <f t="shared" si="24"/>
        <v/>
      </c>
      <c r="J144" s="495"/>
      <c r="K144" s="668" t="str">
        <f t="shared" si="25"/>
        <v/>
      </c>
      <c r="L144" s="494" t="str">
        <f t="shared" si="22"/>
        <v>false</v>
      </c>
      <c r="M144" s="694">
        <f t="shared" si="21"/>
        <v>0</v>
      </c>
      <c r="N144" s="694">
        <f t="shared" si="21"/>
        <v>0</v>
      </c>
      <c r="O144" s="694">
        <f t="shared" si="21"/>
        <v>0</v>
      </c>
      <c r="P144" s="694">
        <f t="shared" si="21"/>
        <v>0</v>
      </c>
      <c r="Q144" s="694">
        <f t="shared" si="21"/>
        <v>0</v>
      </c>
      <c r="R144" s="694">
        <f t="shared" si="21"/>
        <v>0</v>
      </c>
      <c r="S144" s="694">
        <f t="shared" si="21"/>
        <v>0</v>
      </c>
      <c r="T144" s="694">
        <f t="shared" si="21"/>
        <v>0</v>
      </c>
      <c r="U144" s="694">
        <f t="shared" si="21"/>
        <v>0</v>
      </c>
      <c r="V144" s="694">
        <f t="shared" si="21"/>
        <v>0</v>
      </c>
      <c r="W144" s="694">
        <f t="shared" si="21"/>
        <v>0</v>
      </c>
      <c r="X144" s="694">
        <f t="shared" si="21"/>
        <v>0</v>
      </c>
      <c r="Y144" s="697">
        <f t="shared" si="19"/>
        <v>0</v>
      </c>
    </row>
    <row r="145" spans="1:25" ht="16.5" customHeight="1" outlineLevel="1">
      <c r="A145" s="491">
        <f t="shared" si="26"/>
        <v>141</v>
      </c>
      <c r="B145" s="658"/>
      <c r="C145" s="677"/>
      <c r="D145" s="678"/>
      <c r="E145" s="679"/>
      <c r="F145" s="680"/>
      <c r="G145" s="681"/>
      <c r="H145" s="495"/>
      <c r="I145" s="493" t="str">
        <f t="shared" si="24"/>
        <v/>
      </c>
      <c r="J145" s="495"/>
      <c r="K145" s="668" t="str">
        <f t="shared" si="25"/>
        <v/>
      </c>
      <c r="L145" s="494" t="str">
        <f t="shared" si="22"/>
        <v>false</v>
      </c>
      <c r="M145" s="694">
        <f t="shared" si="21"/>
        <v>0</v>
      </c>
      <c r="N145" s="694">
        <f t="shared" si="21"/>
        <v>0</v>
      </c>
      <c r="O145" s="694">
        <f t="shared" si="21"/>
        <v>0</v>
      </c>
      <c r="P145" s="694">
        <f t="shared" si="21"/>
        <v>0</v>
      </c>
      <c r="Q145" s="694">
        <f t="shared" si="21"/>
        <v>0</v>
      </c>
      <c r="R145" s="694">
        <f t="shared" si="21"/>
        <v>0</v>
      </c>
      <c r="S145" s="694">
        <f t="shared" si="21"/>
        <v>0</v>
      </c>
      <c r="T145" s="694">
        <f t="shared" si="21"/>
        <v>0</v>
      </c>
      <c r="U145" s="694">
        <f t="shared" si="21"/>
        <v>0</v>
      </c>
      <c r="V145" s="694">
        <f t="shared" si="21"/>
        <v>0</v>
      </c>
      <c r="W145" s="694">
        <f t="shared" si="21"/>
        <v>0</v>
      </c>
      <c r="X145" s="694">
        <f t="shared" si="21"/>
        <v>0</v>
      </c>
      <c r="Y145" s="697">
        <f t="shared" si="19"/>
        <v>0</v>
      </c>
    </row>
    <row r="146" spans="1:25" ht="16.5" customHeight="1" outlineLevel="1">
      <c r="A146" s="491">
        <f t="shared" si="26"/>
        <v>142</v>
      </c>
      <c r="B146" s="658"/>
      <c r="C146" s="677"/>
      <c r="D146" s="678"/>
      <c r="E146" s="679"/>
      <c r="F146" s="680"/>
      <c r="G146" s="681"/>
      <c r="H146" s="495"/>
      <c r="I146" s="493" t="str">
        <f t="shared" si="24"/>
        <v/>
      </c>
      <c r="J146" s="495"/>
      <c r="K146" s="668" t="str">
        <f t="shared" si="25"/>
        <v/>
      </c>
      <c r="L146" s="494" t="str">
        <f t="shared" si="22"/>
        <v>false</v>
      </c>
      <c r="M146" s="694">
        <f t="shared" si="21"/>
        <v>0</v>
      </c>
      <c r="N146" s="694">
        <f t="shared" si="21"/>
        <v>0</v>
      </c>
      <c r="O146" s="694">
        <f t="shared" si="21"/>
        <v>0</v>
      </c>
      <c r="P146" s="694">
        <f t="shared" si="21"/>
        <v>0</v>
      </c>
      <c r="Q146" s="694">
        <f t="shared" si="21"/>
        <v>0</v>
      </c>
      <c r="R146" s="694">
        <f t="shared" si="21"/>
        <v>0</v>
      </c>
      <c r="S146" s="694">
        <f t="shared" si="21"/>
        <v>0</v>
      </c>
      <c r="T146" s="694">
        <f t="shared" si="21"/>
        <v>0</v>
      </c>
      <c r="U146" s="694">
        <f t="shared" si="21"/>
        <v>0</v>
      </c>
      <c r="V146" s="694">
        <f t="shared" si="21"/>
        <v>0</v>
      </c>
      <c r="W146" s="694">
        <f t="shared" si="21"/>
        <v>0</v>
      </c>
      <c r="X146" s="694">
        <f t="shared" si="21"/>
        <v>0</v>
      </c>
      <c r="Y146" s="697">
        <f t="shared" si="19"/>
        <v>0</v>
      </c>
    </row>
    <row r="147" spans="1:25" ht="16.5" customHeight="1" outlineLevel="1">
      <c r="A147" s="491">
        <f t="shared" si="26"/>
        <v>143</v>
      </c>
      <c r="B147" s="658"/>
      <c r="C147" s="677"/>
      <c r="D147" s="678"/>
      <c r="E147" s="679"/>
      <c r="F147" s="680"/>
      <c r="G147" s="681"/>
      <c r="H147" s="495"/>
      <c r="I147" s="493" t="str">
        <f t="shared" si="24"/>
        <v/>
      </c>
      <c r="J147" s="495"/>
      <c r="K147" s="668" t="str">
        <f t="shared" si="25"/>
        <v/>
      </c>
      <c r="L147" s="494" t="str">
        <f t="shared" si="22"/>
        <v>false</v>
      </c>
      <c r="M147" s="694">
        <f t="shared" si="21"/>
        <v>0</v>
      </c>
      <c r="N147" s="694">
        <f t="shared" si="21"/>
        <v>0</v>
      </c>
      <c r="O147" s="694">
        <f t="shared" si="21"/>
        <v>0</v>
      </c>
      <c r="P147" s="694">
        <f t="shared" si="21"/>
        <v>0</v>
      </c>
      <c r="Q147" s="694">
        <f t="shared" si="21"/>
        <v>0</v>
      </c>
      <c r="R147" s="694">
        <f t="shared" si="21"/>
        <v>0</v>
      </c>
      <c r="S147" s="694">
        <f t="shared" si="21"/>
        <v>0</v>
      </c>
      <c r="T147" s="694">
        <f t="shared" si="21"/>
        <v>0</v>
      </c>
      <c r="U147" s="694">
        <f t="shared" si="21"/>
        <v>0</v>
      </c>
      <c r="V147" s="694">
        <f t="shared" si="21"/>
        <v>0</v>
      </c>
      <c r="W147" s="694">
        <f t="shared" si="21"/>
        <v>0</v>
      </c>
      <c r="X147" s="694">
        <f t="shared" si="21"/>
        <v>0</v>
      </c>
      <c r="Y147" s="697">
        <f t="shared" si="19"/>
        <v>0</v>
      </c>
    </row>
    <row r="148" spans="1:25" ht="16.5" customHeight="1" outlineLevel="1">
      <c r="A148" s="491">
        <f t="shared" si="26"/>
        <v>144</v>
      </c>
      <c r="B148" s="658"/>
      <c r="C148" s="677"/>
      <c r="D148" s="678"/>
      <c r="E148" s="679"/>
      <c r="F148" s="680"/>
      <c r="G148" s="681"/>
      <c r="H148" s="495"/>
      <c r="I148" s="493" t="str">
        <f t="shared" si="24"/>
        <v/>
      </c>
      <c r="J148" s="495"/>
      <c r="K148" s="668" t="str">
        <f t="shared" si="25"/>
        <v/>
      </c>
      <c r="L148" s="494" t="str">
        <f t="shared" si="22"/>
        <v>false</v>
      </c>
      <c r="M148" s="694">
        <f t="shared" si="21"/>
        <v>0</v>
      </c>
      <c r="N148" s="694">
        <f t="shared" si="21"/>
        <v>0</v>
      </c>
      <c r="O148" s="694">
        <f t="shared" si="21"/>
        <v>0</v>
      </c>
      <c r="P148" s="694">
        <f t="shared" si="21"/>
        <v>0</v>
      </c>
      <c r="Q148" s="694">
        <f t="shared" si="21"/>
        <v>0</v>
      </c>
      <c r="R148" s="694">
        <f t="shared" si="21"/>
        <v>0</v>
      </c>
      <c r="S148" s="694">
        <f t="shared" si="21"/>
        <v>0</v>
      </c>
      <c r="T148" s="694">
        <f t="shared" si="21"/>
        <v>0</v>
      </c>
      <c r="U148" s="694">
        <f t="shared" si="21"/>
        <v>0</v>
      </c>
      <c r="V148" s="694">
        <f t="shared" si="21"/>
        <v>0</v>
      </c>
      <c r="W148" s="694">
        <f t="shared" si="21"/>
        <v>0</v>
      </c>
      <c r="X148" s="694">
        <f t="shared" si="21"/>
        <v>0</v>
      </c>
      <c r="Y148" s="697">
        <f t="shared" si="19"/>
        <v>0</v>
      </c>
    </row>
    <row r="149" spans="1:25" ht="16.5" customHeight="1" outlineLevel="1">
      <c r="A149" s="491">
        <f t="shared" si="26"/>
        <v>145</v>
      </c>
      <c r="B149" s="658"/>
      <c r="C149" s="677"/>
      <c r="D149" s="678"/>
      <c r="E149" s="679"/>
      <c r="F149" s="680"/>
      <c r="G149" s="681"/>
      <c r="H149" s="689"/>
      <c r="I149" s="493" t="str">
        <f t="shared" si="24"/>
        <v/>
      </c>
      <c r="J149" s="689"/>
      <c r="K149" s="668" t="str">
        <f t="shared" si="25"/>
        <v/>
      </c>
      <c r="L149" s="494" t="str">
        <f t="shared" si="22"/>
        <v>false</v>
      </c>
      <c r="M149" s="694">
        <f t="shared" si="21"/>
        <v>0</v>
      </c>
      <c r="N149" s="694">
        <f t="shared" si="21"/>
        <v>0</v>
      </c>
      <c r="O149" s="694">
        <f t="shared" si="21"/>
        <v>0</v>
      </c>
      <c r="P149" s="694">
        <f t="shared" si="21"/>
        <v>0</v>
      </c>
      <c r="Q149" s="694">
        <f t="shared" si="21"/>
        <v>0</v>
      </c>
      <c r="R149" s="694">
        <f t="shared" si="21"/>
        <v>0</v>
      </c>
      <c r="S149" s="694">
        <f t="shared" si="21"/>
        <v>0</v>
      </c>
      <c r="T149" s="694">
        <f t="shared" si="21"/>
        <v>0</v>
      </c>
      <c r="U149" s="694">
        <f t="shared" si="21"/>
        <v>0</v>
      </c>
      <c r="V149" s="694">
        <f t="shared" si="21"/>
        <v>0</v>
      </c>
      <c r="W149" s="694">
        <f t="shared" si="21"/>
        <v>0</v>
      </c>
      <c r="X149" s="694">
        <f t="shared" si="21"/>
        <v>0</v>
      </c>
      <c r="Y149" s="697">
        <f t="shared" si="19"/>
        <v>0</v>
      </c>
    </row>
    <row r="150" spans="1:25" ht="16.5" customHeight="1" outlineLevel="1">
      <c r="A150" s="491">
        <f t="shared" si="26"/>
        <v>146</v>
      </c>
      <c r="B150" s="658"/>
      <c r="C150" s="677"/>
      <c r="D150" s="678"/>
      <c r="E150" s="679"/>
      <c r="F150" s="680"/>
      <c r="G150" s="681"/>
      <c r="H150" s="492"/>
      <c r="I150" s="493" t="str">
        <f t="shared" si="24"/>
        <v/>
      </c>
      <c r="J150" s="492"/>
      <c r="K150" s="668" t="str">
        <f t="shared" si="25"/>
        <v/>
      </c>
      <c r="L150" s="494" t="str">
        <f t="shared" si="22"/>
        <v>false</v>
      </c>
      <c r="M150" s="694">
        <f t="shared" si="21"/>
        <v>0</v>
      </c>
      <c r="N150" s="694">
        <f t="shared" si="21"/>
        <v>0</v>
      </c>
      <c r="O150" s="694">
        <f t="shared" si="21"/>
        <v>0</v>
      </c>
      <c r="P150" s="694">
        <f t="shared" si="21"/>
        <v>0</v>
      </c>
      <c r="Q150" s="694">
        <f t="shared" si="21"/>
        <v>0</v>
      </c>
      <c r="R150" s="694">
        <f t="shared" si="21"/>
        <v>0</v>
      </c>
      <c r="S150" s="694">
        <f t="shared" si="21"/>
        <v>0</v>
      </c>
      <c r="T150" s="694">
        <f t="shared" si="21"/>
        <v>0</v>
      </c>
      <c r="U150" s="694">
        <f t="shared" si="21"/>
        <v>0</v>
      </c>
      <c r="V150" s="694">
        <f t="shared" si="21"/>
        <v>0</v>
      </c>
      <c r="W150" s="694">
        <f t="shared" si="21"/>
        <v>0</v>
      </c>
      <c r="X150" s="694">
        <f t="shared" si="21"/>
        <v>0</v>
      </c>
      <c r="Y150" s="697">
        <f t="shared" si="19"/>
        <v>0</v>
      </c>
    </row>
    <row r="151" spans="1:25" ht="16.5" customHeight="1" outlineLevel="1">
      <c r="A151" s="491">
        <f t="shared" si="26"/>
        <v>147</v>
      </c>
      <c r="B151" s="658"/>
      <c r="C151" s="677"/>
      <c r="D151" s="678"/>
      <c r="E151" s="679"/>
      <c r="F151" s="680"/>
      <c r="G151" s="681"/>
      <c r="H151" s="495"/>
      <c r="I151" s="493" t="str">
        <f t="shared" si="24"/>
        <v/>
      </c>
      <c r="J151" s="495"/>
      <c r="K151" s="668" t="str">
        <f t="shared" si="25"/>
        <v/>
      </c>
      <c r="L151" s="494" t="str">
        <f>IF(OR(I151&lt;&gt;"",K151&lt;&gt;""),MIN(I151,K151),"false")</f>
        <v>false</v>
      </c>
      <c r="M151" s="694">
        <f t="shared" si="21"/>
        <v>0</v>
      </c>
      <c r="N151" s="694">
        <f t="shared" si="21"/>
        <v>0</v>
      </c>
      <c r="O151" s="694">
        <f t="shared" si="21"/>
        <v>0</v>
      </c>
      <c r="P151" s="694">
        <f t="shared" si="21"/>
        <v>0</v>
      </c>
      <c r="Q151" s="694">
        <f t="shared" ref="N151:X174" si="27">IF(AND($E151="",$F151=""),0,IF(AND((Q$3&gt;=$E151),OR((Q$3&lt;=$G151),($G151=""),($G151=-1),($G151=0))),IF($L151&gt;Q$3,1,0),0))</f>
        <v>0</v>
      </c>
      <c r="R151" s="694">
        <f t="shared" si="27"/>
        <v>0</v>
      </c>
      <c r="S151" s="694">
        <f t="shared" si="27"/>
        <v>0</v>
      </c>
      <c r="T151" s="694">
        <f t="shared" si="27"/>
        <v>0</v>
      </c>
      <c r="U151" s="694">
        <f t="shared" si="27"/>
        <v>0</v>
      </c>
      <c r="V151" s="694">
        <f t="shared" si="27"/>
        <v>0</v>
      </c>
      <c r="W151" s="694">
        <f t="shared" si="27"/>
        <v>0</v>
      </c>
      <c r="X151" s="694">
        <f t="shared" si="27"/>
        <v>0</v>
      </c>
      <c r="Y151" s="697">
        <f t="shared" si="19"/>
        <v>0</v>
      </c>
    </row>
    <row r="152" spans="1:25" ht="16.5" customHeight="1" outlineLevel="1">
      <c r="A152" s="491">
        <f t="shared" si="26"/>
        <v>148</v>
      </c>
      <c r="B152" s="658"/>
      <c r="C152" s="677"/>
      <c r="D152" s="678"/>
      <c r="E152" s="679"/>
      <c r="F152" s="680"/>
      <c r="G152" s="681"/>
      <c r="H152" s="495"/>
      <c r="I152" s="493" t="str">
        <f t="shared" si="24"/>
        <v/>
      </c>
      <c r="J152" s="495"/>
      <c r="K152" s="668" t="str">
        <f t="shared" si="25"/>
        <v/>
      </c>
      <c r="L152" s="494" t="str">
        <f t="shared" ref="L152:L179" si="28">IF(OR(I152&lt;&gt;"",K152&lt;&gt;""),MIN(I152,K152),"false")</f>
        <v>false</v>
      </c>
      <c r="M152" s="694">
        <f t="shared" ref="M152:X215" si="29">IF(AND($E152="",$F152=""),0,IF(AND((M$3&gt;=$E152),OR((M$3&lt;=$G152),($G152=""),($G152=-1),($G152=0))),IF($L152&gt;M$3,1,0),0))</f>
        <v>0</v>
      </c>
      <c r="N152" s="694">
        <f t="shared" si="27"/>
        <v>0</v>
      </c>
      <c r="O152" s="694">
        <f t="shared" si="27"/>
        <v>0</v>
      </c>
      <c r="P152" s="694">
        <f t="shared" si="27"/>
        <v>0</v>
      </c>
      <c r="Q152" s="694">
        <f t="shared" si="27"/>
        <v>0</v>
      </c>
      <c r="R152" s="694">
        <f t="shared" si="27"/>
        <v>0</v>
      </c>
      <c r="S152" s="694">
        <f t="shared" si="27"/>
        <v>0</v>
      </c>
      <c r="T152" s="694">
        <f t="shared" si="27"/>
        <v>0</v>
      </c>
      <c r="U152" s="694">
        <f t="shared" si="27"/>
        <v>0</v>
      </c>
      <c r="V152" s="694">
        <f t="shared" si="27"/>
        <v>0</v>
      </c>
      <c r="W152" s="694">
        <f t="shared" si="27"/>
        <v>0</v>
      </c>
      <c r="X152" s="694">
        <f t="shared" si="27"/>
        <v>0</v>
      </c>
      <c r="Y152" s="697">
        <f t="shared" si="19"/>
        <v>0</v>
      </c>
    </row>
    <row r="153" spans="1:25" ht="16.5" customHeight="1" outlineLevel="1">
      <c r="A153" s="491">
        <f t="shared" si="26"/>
        <v>149</v>
      </c>
      <c r="B153" s="658"/>
      <c r="C153" s="677"/>
      <c r="D153" s="678"/>
      <c r="E153" s="679"/>
      <c r="F153" s="680"/>
      <c r="G153" s="681"/>
      <c r="H153" s="495"/>
      <c r="I153" s="493" t="str">
        <f t="shared" si="24"/>
        <v/>
      </c>
      <c r="J153" s="495"/>
      <c r="K153" s="668" t="str">
        <f t="shared" si="25"/>
        <v/>
      </c>
      <c r="L153" s="494" t="str">
        <f t="shared" si="28"/>
        <v>false</v>
      </c>
      <c r="M153" s="694">
        <f t="shared" si="29"/>
        <v>0</v>
      </c>
      <c r="N153" s="694">
        <f t="shared" si="27"/>
        <v>0</v>
      </c>
      <c r="O153" s="694">
        <f t="shared" si="27"/>
        <v>0</v>
      </c>
      <c r="P153" s="694">
        <f t="shared" si="27"/>
        <v>0</v>
      </c>
      <c r="Q153" s="694">
        <f t="shared" si="27"/>
        <v>0</v>
      </c>
      <c r="R153" s="694">
        <f t="shared" si="27"/>
        <v>0</v>
      </c>
      <c r="S153" s="694">
        <f t="shared" si="27"/>
        <v>0</v>
      </c>
      <c r="T153" s="694">
        <f t="shared" si="27"/>
        <v>0</v>
      </c>
      <c r="U153" s="694">
        <f t="shared" si="27"/>
        <v>0</v>
      </c>
      <c r="V153" s="694">
        <f t="shared" si="27"/>
        <v>0</v>
      </c>
      <c r="W153" s="694">
        <f t="shared" si="27"/>
        <v>0</v>
      </c>
      <c r="X153" s="694">
        <f t="shared" si="27"/>
        <v>0</v>
      </c>
      <c r="Y153" s="697">
        <f t="shared" si="19"/>
        <v>0</v>
      </c>
    </row>
    <row r="154" spans="1:25" ht="16.5" customHeight="1" outlineLevel="1">
      <c r="A154" s="491">
        <f t="shared" si="26"/>
        <v>150</v>
      </c>
      <c r="B154" s="659"/>
      <c r="C154" s="677"/>
      <c r="D154" s="678"/>
      <c r="E154" s="679"/>
      <c r="F154" s="680"/>
      <c r="G154" s="681"/>
      <c r="H154" s="495"/>
      <c r="I154" s="493" t="str">
        <f t="shared" si="24"/>
        <v/>
      </c>
      <c r="J154" s="495"/>
      <c r="K154" s="668" t="str">
        <f t="shared" si="25"/>
        <v/>
      </c>
      <c r="L154" s="494" t="str">
        <f t="shared" si="28"/>
        <v>false</v>
      </c>
      <c r="M154" s="694">
        <f t="shared" si="29"/>
        <v>0</v>
      </c>
      <c r="N154" s="694">
        <f t="shared" si="27"/>
        <v>0</v>
      </c>
      <c r="O154" s="694">
        <f t="shared" si="27"/>
        <v>0</v>
      </c>
      <c r="P154" s="694">
        <f t="shared" si="27"/>
        <v>0</v>
      </c>
      <c r="Q154" s="694">
        <f t="shared" si="27"/>
        <v>0</v>
      </c>
      <c r="R154" s="694">
        <f t="shared" si="27"/>
        <v>0</v>
      </c>
      <c r="S154" s="694">
        <f t="shared" si="27"/>
        <v>0</v>
      </c>
      <c r="T154" s="694">
        <f t="shared" si="27"/>
        <v>0</v>
      </c>
      <c r="U154" s="694">
        <f t="shared" si="27"/>
        <v>0</v>
      </c>
      <c r="V154" s="694">
        <f t="shared" si="27"/>
        <v>0</v>
      </c>
      <c r="W154" s="694">
        <f t="shared" si="27"/>
        <v>0</v>
      </c>
      <c r="X154" s="694">
        <f t="shared" si="27"/>
        <v>0</v>
      </c>
      <c r="Y154" s="697">
        <f t="shared" si="19"/>
        <v>0</v>
      </c>
    </row>
    <row r="155" spans="1:25" ht="16.5" customHeight="1" outlineLevel="1">
      <c r="A155" s="491">
        <f t="shared" si="26"/>
        <v>151</v>
      </c>
      <c r="B155" s="658"/>
      <c r="C155" s="677"/>
      <c r="D155" s="678"/>
      <c r="E155" s="679"/>
      <c r="F155" s="680"/>
      <c r="G155" s="681"/>
      <c r="H155" s="495"/>
      <c r="I155" s="493" t="str">
        <f t="shared" si="24"/>
        <v/>
      </c>
      <c r="J155" s="495"/>
      <c r="K155" s="668" t="str">
        <f t="shared" si="25"/>
        <v/>
      </c>
      <c r="L155" s="494" t="str">
        <f t="shared" si="28"/>
        <v>false</v>
      </c>
      <c r="M155" s="694">
        <f t="shared" si="29"/>
        <v>0</v>
      </c>
      <c r="N155" s="694">
        <f t="shared" si="27"/>
        <v>0</v>
      </c>
      <c r="O155" s="694">
        <f t="shared" si="27"/>
        <v>0</v>
      </c>
      <c r="P155" s="694">
        <f t="shared" si="27"/>
        <v>0</v>
      </c>
      <c r="Q155" s="694">
        <f t="shared" si="27"/>
        <v>0</v>
      </c>
      <c r="R155" s="694">
        <f t="shared" si="27"/>
        <v>0</v>
      </c>
      <c r="S155" s="694">
        <f t="shared" si="27"/>
        <v>0</v>
      </c>
      <c r="T155" s="694">
        <f t="shared" si="27"/>
        <v>0</v>
      </c>
      <c r="U155" s="694">
        <f t="shared" si="27"/>
        <v>0</v>
      </c>
      <c r="V155" s="694">
        <f t="shared" si="27"/>
        <v>0</v>
      </c>
      <c r="W155" s="694">
        <f t="shared" si="27"/>
        <v>0</v>
      </c>
      <c r="X155" s="694">
        <f t="shared" si="27"/>
        <v>0</v>
      </c>
      <c r="Y155" s="697">
        <f t="shared" si="19"/>
        <v>0</v>
      </c>
    </row>
    <row r="156" spans="1:25" ht="16.5" customHeight="1" outlineLevel="1">
      <c r="A156" s="491">
        <f t="shared" si="26"/>
        <v>152</v>
      </c>
      <c r="B156" s="658"/>
      <c r="C156" s="677"/>
      <c r="D156" s="678"/>
      <c r="E156" s="679"/>
      <c r="F156" s="680"/>
      <c r="G156" s="681"/>
      <c r="H156" s="495"/>
      <c r="I156" s="493" t="str">
        <f t="shared" si="24"/>
        <v/>
      </c>
      <c r="J156" s="495"/>
      <c r="K156" s="668" t="str">
        <f t="shared" si="25"/>
        <v/>
      </c>
      <c r="L156" s="494" t="str">
        <f t="shared" si="28"/>
        <v>false</v>
      </c>
      <c r="M156" s="694">
        <f t="shared" si="29"/>
        <v>0</v>
      </c>
      <c r="N156" s="694">
        <f t="shared" si="27"/>
        <v>0</v>
      </c>
      <c r="O156" s="694">
        <f t="shared" si="27"/>
        <v>0</v>
      </c>
      <c r="P156" s="694">
        <f t="shared" si="27"/>
        <v>0</v>
      </c>
      <c r="Q156" s="694">
        <f t="shared" si="27"/>
        <v>0</v>
      </c>
      <c r="R156" s="694">
        <f t="shared" si="27"/>
        <v>0</v>
      </c>
      <c r="S156" s="694">
        <f t="shared" si="27"/>
        <v>0</v>
      </c>
      <c r="T156" s="694">
        <f t="shared" si="27"/>
        <v>0</v>
      </c>
      <c r="U156" s="694">
        <f t="shared" si="27"/>
        <v>0</v>
      </c>
      <c r="V156" s="694">
        <f t="shared" si="27"/>
        <v>0</v>
      </c>
      <c r="W156" s="694">
        <f t="shared" si="27"/>
        <v>0</v>
      </c>
      <c r="X156" s="694">
        <f t="shared" si="27"/>
        <v>0</v>
      </c>
      <c r="Y156" s="697">
        <f t="shared" si="19"/>
        <v>0</v>
      </c>
    </row>
    <row r="157" spans="1:25" ht="16.5" customHeight="1" outlineLevel="1">
      <c r="A157" s="491">
        <f t="shared" si="26"/>
        <v>153</v>
      </c>
      <c r="B157" s="658"/>
      <c r="C157" s="677"/>
      <c r="D157" s="678"/>
      <c r="E157" s="679"/>
      <c r="F157" s="682"/>
      <c r="G157" s="681"/>
      <c r="H157" s="495"/>
      <c r="I157" s="493" t="str">
        <f t="shared" si="24"/>
        <v/>
      </c>
      <c r="J157" s="495"/>
      <c r="K157" s="668" t="str">
        <f t="shared" si="25"/>
        <v/>
      </c>
      <c r="L157" s="494" t="str">
        <f t="shared" si="28"/>
        <v>false</v>
      </c>
      <c r="M157" s="694">
        <f t="shared" si="29"/>
        <v>0</v>
      </c>
      <c r="N157" s="694">
        <f t="shared" si="27"/>
        <v>0</v>
      </c>
      <c r="O157" s="694">
        <f t="shared" si="27"/>
        <v>0</v>
      </c>
      <c r="P157" s="694">
        <f t="shared" si="27"/>
        <v>0</v>
      </c>
      <c r="Q157" s="694">
        <f t="shared" si="27"/>
        <v>0</v>
      </c>
      <c r="R157" s="694">
        <f t="shared" si="27"/>
        <v>0</v>
      </c>
      <c r="S157" s="694">
        <f t="shared" si="27"/>
        <v>0</v>
      </c>
      <c r="T157" s="694">
        <f t="shared" si="27"/>
        <v>0</v>
      </c>
      <c r="U157" s="694">
        <f t="shared" si="27"/>
        <v>0</v>
      </c>
      <c r="V157" s="694">
        <f t="shared" si="27"/>
        <v>0</v>
      </c>
      <c r="W157" s="694">
        <f t="shared" si="27"/>
        <v>0</v>
      </c>
      <c r="X157" s="694">
        <f t="shared" si="27"/>
        <v>0</v>
      </c>
      <c r="Y157" s="697">
        <f t="shared" ref="Y157:Y220" si="30">SUM(M157:X157)</f>
        <v>0</v>
      </c>
    </row>
    <row r="158" spans="1:25" ht="16.5" customHeight="1" outlineLevel="1">
      <c r="A158" s="491">
        <f t="shared" si="26"/>
        <v>154</v>
      </c>
      <c r="B158" s="658"/>
      <c r="C158" s="677"/>
      <c r="D158" s="678"/>
      <c r="E158" s="679"/>
      <c r="F158" s="680"/>
      <c r="G158" s="681"/>
      <c r="H158" s="495"/>
      <c r="I158" s="493" t="str">
        <f t="shared" si="24"/>
        <v/>
      </c>
      <c r="J158" s="495"/>
      <c r="K158" s="668" t="str">
        <f t="shared" si="25"/>
        <v/>
      </c>
      <c r="L158" s="494" t="str">
        <f t="shared" si="28"/>
        <v>false</v>
      </c>
      <c r="M158" s="694">
        <f t="shared" si="29"/>
        <v>0</v>
      </c>
      <c r="N158" s="694">
        <f t="shared" si="27"/>
        <v>0</v>
      </c>
      <c r="O158" s="694">
        <f t="shared" si="27"/>
        <v>0</v>
      </c>
      <c r="P158" s="694">
        <f t="shared" si="27"/>
        <v>0</v>
      </c>
      <c r="Q158" s="694">
        <f t="shared" si="27"/>
        <v>0</v>
      </c>
      <c r="R158" s="694">
        <f t="shared" si="27"/>
        <v>0</v>
      </c>
      <c r="S158" s="694">
        <f t="shared" si="27"/>
        <v>0</v>
      </c>
      <c r="T158" s="694">
        <f t="shared" si="27"/>
        <v>0</v>
      </c>
      <c r="U158" s="694">
        <f t="shared" si="27"/>
        <v>0</v>
      </c>
      <c r="V158" s="694">
        <f t="shared" si="27"/>
        <v>0</v>
      </c>
      <c r="W158" s="694">
        <f t="shared" si="27"/>
        <v>0</v>
      </c>
      <c r="X158" s="694">
        <f t="shared" si="27"/>
        <v>0</v>
      </c>
      <c r="Y158" s="697">
        <f t="shared" si="30"/>
        <v>0</v>
      </c>
    </row>
    <row r="159" spans="1:25" ht="16.5" customHeight="1" outlineLevel="1">
      <c r="A159" s="491">
        <f t="shared" si="26"/>
        <v>155</v>
      </c>
      <c r="B159" s="658"/>
      <c r="C159" s="677"/>
      <c r="D159" s="678"/>
      <c r="E159" s="679"/>
      <c r="F159" s="680"/>
      <c r="G159" s="681"/>
      <c r="H159" s="495"/>
      <c r="I159" s="493" t="str">
        <f t="shared" si="24"/>
        <v/>
      </c>
      <c r="J159" s="495"/>
      <c r="K159" s="668" t="str">
        <f t="shared" si="25"/>
        <v/>
      </c>
      <c r="L159" s="494" t="str">
        <f t="shared" si="28"/>
        <v>false</v>
      </c>
      <c r="M159" s="694">
        <f t="shared" si="29"/>
        <v>0</v>
      </c>
      <c r="N159" s="694">
        <f t="shared" si="27"/>
        <v>0</v>
      </c>
      <c r="O159" s="694">
        <f t="shared" si="27"/>
        <v>0</v>
      </c>
      <c r="P159" s="694">
        <f t="shared" si="27"/>
        <v>0</v>
      </c>
      <c r="Q159" s="694">
        <f t="shared" si="27"/>
        <v>0</v>
      </c>
      <c r="R159" s="694">
        <f t="shared" si="27"/>
        <v>0</v>
      </c>
      <c r="S159" s="694">
        <f t="shared" si="27"/>
        <v>0</v>
      </c>
      <c r="T159" s="694">
        <f t="shared" si="27"/>
        <v>0</v>
      </c>
      <c r="U159" s="694">
        <f t="shared" si="27"/>
        <v>0</v>
      </c>
      <c r="V159" s="694">
        <f t="shared" si="27"/>
        <v>0</v>
      </c>
      <c r="W159" s="694">
        <f t="shared" si="27"/>
        <v>0</v>
      </c>
      <c r="X159" s="694">
        <f t="shared" si="27"/>
        <v>0</v>
      </c>
      <c r="Y159" s="697">
        <f t="shared" si="30"/>
        <v>0</v>
      </c>
    </row>
    <row r="160" spans="1:25" ht="16.5" customHeight="1" outlineLevel="1">
      <c r="A160" s="491">
        <f t="shared" si="26"/>
        <v>156</v>
      </c>
      <c r="B160" s="658"/>
      <c r="C160" s="677"/>
      <c r="D160" s="678"/>
      <c r="E160" s="679"/>
      <c r="F160" s="680"/>
      <c r="G160" s="681"/>
      <c r="H160" s="495"/>
      <c r="I160" s="493" t="str">
        <f t="shared" si="24"/>
        <v/>
      </c>
      <c r="J160" s="495"/>
      <c r="K160" s="668" t="str">
        <f t="shared" si="25"/>
        <v/>
      </c>
      <c r="L160" s="494" t="str">
        <f t="shared" si="28"/>
        <v>false</v>
      </c>
      <c r="M160" s="694">
        <f t="shared" si="29"/>
        <v>0</v>
      </c>
      <c r="N160" s="694">
        <f t="shared" si="27"/>
        <v>0</v>
      </c>
      <c r="O160" s="694">
        <f t="shared" si="27"/>
        <v>0</v>
      </c>
      <c r="P160" s="694">
        <f t="shared" si="27"/>
        <v>0</v>
      </c>
      <c r="Q160" s="694">
        <f t="shared" si="27"/>
        <v>0</v>
      </c>
      <c r="R160" s="694">
        <f t="shared" si="27"/>
        <v>0</v>
      </c>
      <c r="S160" s="694">
        <f t="shared" si="27"/>
        <v>0</v>
      </c>
      <c r="T160" s="694">
        <f t="shared" si="27"/>
        <v>0</v>
      </c>
      <c r="U160" s="694">
        <f t="shared" si="27"/>
        <v>0</v>
      </c>
      <c r="V160" s="694">
        <f t="shared" si="27"/>
        <v>0</v>
      </c>
      <c r="W160" s="694">
        <f t="shared" si="27"/>
        <v>0</v>
      </c>
      <c r="X160" s="694">
        <f t="shared" si="27"/>
        <v>0</v>
      </c>
      <c r="Y160" s="697">
        <f t="shared" si="30"/>
        <v>0</v>
      </c>
    </row>
    <row r="161" spans="1:25" ht="16.5" customHeight="1" outlineLevel="1">
      <c r="A161" s="491">
        <f t="shared" si="26"/>
        <v>157</v>
      </c>
      <c r="B161" s="658"/>
      <c r="C161" s="677"/>
      <c r="D161" s="678"/>
      <c r="E161" s="679"/>
      <c r="F161" s="680"/>
      <c r="G161" s="681"/>
      <c r="H161" s="495"/>
      <c r="I161" s="493" t="str">
        <f t="shared" si="24"/>
        <v/>
      </c>
      <c r="J161" s="495"/>
      <c r="K161" s="668" t="str">
        <f t="shared" si="25"/>
        <v/>
      </c>
      <c r="L161" s="494" t="str">
        <f t="shared" si="28"/>
        <v>false</v>
      </c>
      <c r="M161" s="694">
        <f t="shared" si="29"/>
        <v>0</v>
      </c>
      <c r="N161" s="694">
        <f t="shared" si="27"/>
        <v>0</v>
      </c>
      <c r="O161" s="694">
        <f t="shared" si="27"/>
        <v>0</v>
      </c>
      <c r="P161" s="694">
        <f t="shared" si="27"/>
        <v>0</v>
      </c>
      <c r="Q161" s="694">
        <f t="shared" si="27"/>
        <v>0</v>
      </c>
      <c r="R161" s="694">
        <f t="shared" si="27"/>
        <v>0</v>
      </c>
      <c r="S161" s="694">
        <f t="shared" si="27"/>
        <v>0</v>
      </c>
      <c r="T161" s="694">
        <f t="shared" si="27"/>
        <v>0</v>
      </c>
      <c r="U161" s="694">
        <f t="shared" si="27"/>
        <v>0</v>
      </c>
      <c r="V161" s="694">
        <f t="shared" si="27"/>
        <v>0</v>
      </c>
      <c r="W161" s="694">
        <f t="shared" si="27"/>
        <v>0</v>
      </c>
      <c r="X161" s="694">
        <f t="shared" si="27"/>
        <v>0</v>
      </c>
      <c r="Y161" s="697">
        <f t="shared" si="30"/>
        <v>0</v>
      </c>
    </row>
    <row r="162" spans="1:25" ht="16.5" customHeight="1" outlineLevel="1">
      <c r="A162" s="491">
        <f t="shared" si="26"/>
        <v>158</v>
      </c>
      <c r="B162" s="658"/>
      <c r="C162" s="677"/>
      <c r="D162" s="678"/>
      <c r="E162" s="679"/>
      <c r="F162" s="680"/>
      <c r="G162" s="681"/>
      <c r="H162" s="495"/>
      <c r="I162" s="493" t="str">
        <f t="shared" si="24"/>
        <v/>
      </c>
      <c r="J162" s="495"/>
      <c r="K162" s="668" t="str">
        <f t="shared" si="25"/>
        <v/>
      </c>
      <c r="L162" s="494" t="str">
        <f t="shared" si="28"/>
        <v>false</v>
      </c>
      <c r="M162" s="694">
        <f t="shared" si="29"/>
        <v>0</v>
      </c>
      <c r="N162" s="694">
        <f t="shared" si="27"/>
        <v>0</v>
      </c>
      <c r="O162" s="694">
        <f t="shared" si="27"/>
        <v>0</v>
      </c>
      <c r="P162" s="694">
        <f t="shared" si="27"/>
        <v>0</v>
      </c>
      <c r="Q162" s="694">
        <f t="shared" si="27"/>
        <v>0</v>
      </c>
      <c r="R162" s="694">
        <f t="shared" si="27"/>
        <v>0</v>
      </c>
      <c r="S162" s="694">
        <f t="shared" si="27"/>
        <v>0</v>
      </c>
      <c r="T162" s="694">
        <f t="shared" si="27"/>
        <v>0</v>
      </c>
      <c r="U162" s="694">
        <f t="shared" si="27"/>
        <v>0</v>
      </c>
      <c r="V162" s="694">
        <f t="shared" si="27"/>
        <v>0</v>
      </c>
      <c r="W162" s="694">
        <f t="shared" si="27"/>
        <v>0</v>
      </c>
      <c r="X162" s="694">
        <f t="shared" si="27"/>
        <v>0</v>
      </c>
      <c r="Y162" s="697">
        <f t="shared" si="30"/>
        <v>0</v>
      </c>
    </row>
    <row r="163" spans="1:25" ht="16.5" customHeight="1" outlineLevel="1">
      <c r="A163" s="491">
        <f t="shared" si="26"/>
        <v>159</v>
      </c>
      <c r="B163" s="658"/>
      <c r="C163" s="677"/>
      <c r="D163" s="678"/>
      <c r="E163" s="679"/>
      <c r="F163" s="680"/>
      <c r="G163" s="681"/>
      <c r="H163" s="495"/>
      <c r="I163" s="493" t="str">
        <f t="shared" si="24"/>
        <v/>
      </c>
      <c r="J163" s="495"/>
      <c r="K163" s="668" t="str">
        <f t="shared" si="25"/>
        <v/>
      </c>
      <c r="L163" s="494" t="str">
        <f t="shared" si="28"/>
        <v>false</v>
      </c>
      <c r="M163" s="694">
        <f t="shared" si="29"/>
        <v>0</v>
      </c>
      <c r="N163" s="694">
        <f t="shared" si="27"/>
        <v>0</v>
      </c>
      <c r="O163" s="694">
        <f t="shared" si="27"/>
        <v>0</v>
      </c>
      <c r="P163" s="694">
        <f t="shared" si="27"/>
        <v>0</v>
      </c>
      <c r="Q163" s="694">
        <f t="shared" si="27"/>
        <v>0</v>
      </c>
      <c r="R163" s="694">
        <f t="shared" si="27"/>
        <v>0</v>
      </c>
      <c r="S163" s="694">
        <f t="shared" si="27"/>
        <v>0</v>
      </c>
      <c r="T163" s="694">
        <f t="shared" si="27"/>
        <v>0</v>
      </c>
      <c r="U163" s="694">
        <f t="shared" si="27"/>
        <v>0</v>
      </c>
      <c r="V163" s="694">
        <f t="shared" si="27"/>
        <v>0</v>
      </c>
      <c r="W163" s="694">
        <f t="shared" si="27"/>
        <v>0</v>
      </c>
      <c r="X163" s="694">
        <f t="shared" si="27"/>
        <v>0</v>
      </c>
      <c r="Y163" s="697">
        <f t="shared" si="30"/>
        <v>0</v>
      </c>
    </row>
    <row r="164" spans="1:25" ht="16.5" customHeight="1" outlineLevel="1">
      <c r="A164" s="491">
        <f t="shared" si="26"/>
        <v>160</v>
      </c>
      <c r="B164" s="659"/>
      <c r="C164" s="677"/>
      <c r="D164" s="678"/>
      <c r="E164" s="679"/>
      <c r="F164" s="682"/>
      <c r="G164" s="681"/>
      <c r="H164" s="495"/>
      <c r="I164" s="493" t="str">
        <f t="shared" si="24"/>
        <v/>
      </c>
      <c r="J164" s="495"/>
      <c r="K164" s="668" t="str">
        <f t="shared" si="25"/>
        <v/>
      </c>
      <c r="L164" s="494" t="str">
        <f t="shared" si="28"/>
        <v>false</v>
      </c>
      <c r="M164" s="694">
        <f t="shared" si="29"/>
        <v>0</v>
      </c>
      <c r="N164" s="694">
        <f t="shared" si="27"/>
        <v>0</v>
      </c>
      <c r="O164" s="694">
        <f t="shared" si="27"/>
        <v>0</v>
      </c>
      <c r="P164" s="694">
        <f t="shared" si="27"/>
        <v>0</v>
      </c>
      <c r="Q164" s="694">
        <f t="shared" si="27"/>
        <v>0</v>
      </c>
      <c r="R164" s="694">
        <f t="shared" si="27"/>
        <v>0</v>
      </c>
      <c r="S164" s="694">
        <f t="shared" si="27"/>
        <v>0</v>
      </c>
      <c r="T164" s="694">
        <f t="shared" si="27"/>
        <v>0</v>
      </c>
      <c r="U164" s="694">
        <f t="shared" si="27"/>
        <v>0</v>
      </c>
      <c r="V164" s="694">
        <f t="shared" si="27"/>
        <v>0</v>
      </c>
      <c r="W164" s="694">
        <f t="shared" si="27"/>
        <v>0</v>
      </c>
      <c r="X164" s="694">
        <f t="shared" si="27"/>
        <v>0</v>
      </c>
      <c r="Y164" s="697">
        <f t="shared" si="30"/>
        <v>0</v>
      </c>
    </row>
    <row r="165" spans="1:25" ht="16.5" customHeight="1" outlineLevel="1">
      <c r="A165" s="491">
        <f t="shared" si="26"/>
        <v>161</v>
      </c>
      <c r="B165" s="658"/>
      <c r="C165" s="677"/>
      <c r="D165" s="678"/>
      <c r="E165" s="679"/>
      <c r="F165" s="682"/>
      <c r="G165" s="681"/>
      <c r="H165" s="495"/>
      <c r="I165" s="493" t="str">
        <f t="shared" si="24"/>
        <v/>
      </c>
      <c r="J165" s="495"/>
      <c r="K165" s="668" t="str">
        <f t="shared" si="25"/>
        <v/>
      </c>
      <c r="L165" s="494" t="str">
        <f t="shared" si="28"/>
        <v>false</v>
      </c>
      <c r="M165" s="694">
        <f t="shared" si="29"/>
        <v>0</v>
      </c>
      <c r="N165" s="694">
        <f t="shared" si="27"/>
        <v>0</v>
      </c>
      <c r="O165" s="694">
        <f t="shared" si="27"/>
        <v>0</v>
      </c>
      <c r="P165" s="694">
        <f t="shared" si="27"/>
        <v>0</v>
      </c>
      <c r="Q165" s="694">
        <f t="shared" si="27"/>
        <v>0</v>
      </c>
      <c r="R165" s="694">
        <f t="shared" si="27"/>
        <v>0</v>
      </c>
      <c r="S165" s="694">
        <f t="shared" si="27"/>
        <v>0</v>
      </c>
      <c r="T165" s="694">
        <f t="shared" si="27"/>
        <v>0</v>
      </c>
      <c r="U165" s="694">
        <f t="shared" si="27"/>
        <v>0</v>
      </c>
      <c r="V165" s="694">
        <f t="shared" si="27"/>
        <v>0</v>
      </c>
      <c r="W165" s="694">
        <f t="shared" si="27"/>
        <v>0</v>
      </c>
      <c r="X165" s="694">
        <f t="shared" si="27"/>
        <v>0</v>
      </c>
      <c r="Y165" s="697">
        <f t="shared" si="30"/>
        <v>0</v>
      </c>
    </row>
    <row r="166" spans="1:25" ht="16.5" customHeight="1" outlineLevel="1">
      <c r="A166" s="491">
        <f t="shared" si="26"/>
        <v>162</v>
      </c>
      <c r="B166" s="658"/>
      <c r="C166" s="677"/>
      <c r="D166" s="678"/>
      <c r="E166" s="679"/>
      <c r="F166" s="682"/>
      <c r="G166" s="681"/>
      <c r="H166" s="495"/>
      <c r="I166" s="493" t="str">
        <f t="shared" si="24"/>
        <v/>
      </c>
      <c r="J166" s="495"/>
      <c r="K166" s="668" t="str">
        <f t="shared" si="25"/>
        <v/>
      </c>
      <c r="L166" s="494" t="str">
        <f t="shared" si="28"/>
        <v>false</v>
      </c>
      <c r="M166" s="694">
        <f t="shared" si="29"/>
        <v>0</v>
      </c>
      <c r="N166" s="694">
        <f t="shared" si="27"/>
        <v>0</v>
      </c>
      <c r="O166" s="694">
        <f t="shared" si="27"/>
        <v>0</v>
      </c>
      <c r="P166" s="694">
        <f t="shared" si="27"/>
        <v>0</v>
      </c>
      <c r="Q166" s="694">
        <f t="shared" si="27"/>
        <v>0</v>
      </c>
      <c r="R166" s="694">
        <f t="shared" si="27"/>
        <v>0</v>
      </c>
      <c r="S166" s="694">
        <f t="shared" si="27"/>
        <v>0</v>
      </c>
      <c r="T166" s="694">
        <f t="shared" si="27"/>
        <v>0</v>
      </c>
      <c r="U166" s="694">
        <f t="shared" si="27"/>
        <v>0</v>
      </c>
      <c r="V166" s="694">
        <f t="shared" si="27"/>
        <v>0</v>
      </c>
      <c r="W166" s="694">
        <f t="shared" si="27"/>
        <v>0</v>
      </c>
      <c r="X166" s="694">
        <f t="shared" si="27"/>
        <v>0</v>
      </c>
      <c r="Y166" s="697">
        <f t="shared" si="30"/>
        <v>0</v>
      </c>
    </row>
    <row r="167" spans="1:25" ht="16.5" customHeight="1" outlineLevel="1">
      <c r="A167" s="491">
        <f t="shared" si="26"/>
        <v>163</v>
      </c>
      <c r="B167" s="658"/>
      <c r="C167" s="677"/>
      <c r="D167" s="678"/>
      <c r="E167" s="679"/>
      <c r="F167" s="682"/>
      <c r="G167" s="681"/>
      <c r="H167" s="495"/>
      <c r="I167" s="493" t="str">
        <f t="shared" si="24"/>
        <v/>
      </c>
      <c r="J167" s="495"/>
      <c r="K167" s="668" t="str">
        <f t="shared" si="25"/>
        <v/>
      </c>
      <c r="L167" s="494" t="str">
        <f t="shared" si="28"/>
        <v>false</v>
      </c>
      <c r="M167" s="694">
        <f t="shared" si="29"/>
        <v>0</v>
      </c>
      <c r="N167" s="694">
        <f t="shared" si="27"/>
        <v>0</v>
      </c>
      <c r="O167" s="694">
        <f t="shared" si="27"/>
        <v>0</v>
      </c>
      <c r="P167" s="694">
        <f t="shared" si="27"/>
        <v>0</v>
      </c>
      <c r="Q167" s="694">
        <f t="shared" si="27"/>
        <v>0</v>
      </c>
      <c r="R167" s="694">
        <f t="shared" si="27"/>
        <v>0</v>
      </c>
      <c r="S167" s="694">
        <f t="shared" si="27"/>
        <v>0</v>
      </c>
      <c r="T167" s="694">
        <f t="shared" si="27"/>
        <v>0</v>
      </c>
      <c r="U167" s="694">
        <f t="shared" si="27"/>
        <v>0</v>
      </c>
      <c r="V167" s="694">
        <f t="shared" si="27"/>
        <v>0</v>
      </c>
      <c r="W167" s="694">
        <f t="shared" si="27"/>
        <v>0</v>
      </c>
      <c r="X167" s="694">
        <f t="shared" si="27"/>
        <v>0</v>
      </c>
      <c r="Y167" s="697">
        <f t="shared" si="30"/>
        <v>0</v>
      </c>
    </row>
    <row r="168" spans="1:25" ht="16.5" customHeight="1" outlineLevel="1">
      <c r="A168" s="491">
        <f t="shared" si="26"/>
        <v>164</v>
      </c>
      <c r="B168" s="658"/>
      <c r="C168" s="677"/>
      <c r="D168" s="678"/>
      <c r="E168" s="679"/>
      <c r="F168" s="682"/>
      <c r="G168" s="681"/>
      <c r="H168" s="495"/>
      <c r="I168" s="493" t="str">
        <f t="shared" si="24"/>
        <v/>
      </c>
      <c r="J168" s="495"/>
      <c r="K168" s="668" t="str">
        <f t="shared" si="25"/>
        <v/>
      </c>
      <c r="L168" s="494" t="str">
        <f t="shared" si="28"/>
        <v>false</v>
      </c>
      <c r="M168" s="694">
        <f t="shared" si="29"/>
        <v>0</v>
      </c>
      <c r="N168" s="694">
        <f t="shared" si="27"/>
        <v>0</v>
      </c>
      <c r="O168" s="694">
        <f t="shared" si="27"/>
        <v>0</v>
      </c>
      <c r="P168" s="694">
        <f t="shared" si="27"/>
        <v>0</v>
      </c>
      <c r="Q168" s="694">
        <f t="shared" si="27"/>
        <v>0</v>
      </c>
      <c r="R168" s="694">
        <f t="shared" si="27"/>
        <v>0</v>
      </c>
      <c r="S168" s="694">
        <f t="shared" si="27"/>
        <v>0</v>
      </c>
      <c r="T168" s="694">
        <f t="shared" si="27"/>
        <v>0</v>
      </c>
      <c r="U168" s="694">
        <f t="shared" si="27"/>
        <v>0</v>
      </c>
      <c r="V168" s="694">
        <f t="shared" si="27"/>
        <v>0</v>
      </c>
      <c r="W168" s="694">
        <f t="shared" si="27"/>
        <v>0</v>
      </c>
      <c r="X168" s="694">
        <f t="shared" si="27"/>
        <v>0</v>
      </c>
      <c r="Y168" s="697">
        <f t="shared" si="30"/>
        <v>0</v>
      </c>
    </row>
    <row r="169" spans="1:25" ht="16.5" customHeight="1" outlineLevel="1">
      <c r="A169" s="491">
        <f t="shared" si="26"/>
        <v>165</v>
      </c>
      <c r="B169" s="658"/>
      <c r="C169" s="677"/>
      <c r="D169" s="678"/>
      <c r="E169" s="679"/>
      <c r="F169" s="682"/>
      <c r="G169" s="681"/>
      <c r="H169" s="495"/>
      <c r="I169" s="493" t="str">
        <f t="shared" si="24"/>
        <v/>
      </c>
      <c r="J169" s="495"/>
      <c r="K169" s="668" t="str">
        <f t="shared" si="25"/>
        <v/>
      </c>
      <c r="L169" s="494" t="str">
        <f t="shared" si="28"/>
        <v>false</v>
      </c>
      <c r="M169" s="694">
        <f t="shared" si="29"/>
        <v>0</v>
      </c>
      <c r="N169" s="694">
        <f t="shared" si="27"/>
        <v>0</v>
      </c>
      <c r="O169" s="694">
        <f t="shared" si="27"/>
        <v>0</v>
      </c>
      <c r="P169" s="694">
        <f t="shared" si="27"/>
        <v>0</v>
      </c>
      <c r="Q169" s="694">
        <f t="shared" si="27"/>
        <v>0</v>
      </c>
      <c r="R169" s="694">
        <f t="shared" si="27"/>
        <v>0</v>
      </c>
      <c r="S169" s="694">
        <f t="shared" si="27"/>
        <v>0</v>
      </c>
      <c r="T169" s="694">
        <f t="shared" si="27"/>
        <v>0</v>
      </c>
      <c r="U169" s="694">
        <f t="shared" si="27"/>
        <v>0</v>
      </c>
      <c r="V169" s="694">
        <f t="shared" si="27"/>
        <v>0</v>
      </c>
      <c r="W169" s="694">
        <f t="shared" si="27"/>
        <v>0</v>
      </c>
      <c r="X169" s="694">
        <f t="shared" si="27"/>
        <v>0</v>
      </c>
      <c r="Y169" s="697">
        <f t="shared" si="30"/>
        <v>0</v>
      </c>
    </row>
    <row r="170" spans="1:25" ht="16.5" customHeight="1" outlineLevel="1">
      <c r="A170" s="491">
        <f t="shared" si="26"/>
        <v>166</v>
      </c>
      <c r="B170" s="658"/>
      <c r="C170" s="677"/>
      <c r="D170" s="678"/>
      <c r="E170" s="679"/>
      <c r="F170" s="682"/>
      <c r="G170" s="681"/>
      <c r="H170" s="495"/>
      <c r="I170" s="493" t="str">
        <f t="shared" si="24"/>
        <v/>
      </c>
      <c r="J170" s="495"/>
      <c r="K170" s="668" t="str">
        <f t="shared" si="25"/>
        <v/>
      </c>
      <c r="L170" s="494" t="str">
        <f t="shared" si="28"/>
        <v>false</v>
      </c>
      <c r="M170" s="694">
        <f t="shared" si="29"/>
        <v>0</v>
      </c>
      <c r="N170" s="694">
        <f t="shared" si="27"/>
        <v>0</v>
      </c>
      <c r="O170" s="694">
        <f t="shared" si="27"/>
        <v>0</v>
      </c>
      <c r="P170" s="694">
        <f t="shared" si="27"/>
        <v>0</v>
      </c>
      <c r="Q170" s="694">
        <f t="shared" si="27"/>
        <v>0</v>
      </c>
      <c r="R170" s="694">
        <f t="shared" si="27"/>
        <v>0</v>
      </c>
      <c r="S170" s="694">
        <f t="shared" si="27"/>
        <v>0</v>
      </c>
      <c r="T170" s="694">
        <f t="shared" si="27"/>
        <v>0</v>
      </c>
      <c r="U170" s="694">
        <f t="shared" si="27"/>
        <v>0</v>
      </c>
      <c r="V170" s="694">
        <f t="shared" si="27"/>
        <v>0</v>
      </c>
      <c r="W170" s="694">
        <f t="shared" si="27"/>
        <v>0</v>
      </c>
      <c r="X170" s="694">
        <f t="shared" si="27"/>
        <v>0</v>
      </c>
      <c r="Y170" s="697">
        <f t="shared" si="30"/>
        <v>0</v>
      </c>
    </row>
    <row r="171" spans="1:25" ht="16.5" customHeight="1" outlineLevel="1">
      <c r="A171" s="491">
        <f t="shared" si="26"/>
        <v>167</v>
      </c>
      <c r="B171" s="658"/>
      <c r="C171" s="677"/>
      <c r="D171" s="678"/>
      <c r="E171" s="679"/>
      <c r="F171" s="682"/>
      <c r="G171" s="681"/>
      <c r="H171" s="495"/>
      <c r="I171" s="493" t="str">
        <f t="shared" si="24"/>
        <v/>
      </c>
      <c r="J171" s="495"/>
      <c r="K171" s="668" t="str">
        <f t="shared" si="25"/>
        <v/>
      </c>
      <c r="L171" s="494" t="str">
        <f t="shared" si="28"/>
        <v>false</v>
      </c>
      <c r="M171" s="694">
        <f t="shared" si="29"/>
        <v>0</v>
      </c>
      <c r="N171" s="694">
        <f t="shared" si="27"/>
        <v>0</v>
      </c>
      <c r="O171" s="694">
        <f t="shared" si="27"/>
        <v>0</v>
      </c>
      <c r="P171" s="694">
        <f t="shared" si="27"/>
        <v>0</v>
      </c>
      <c r="Q171" s="694">
        <f t="shared" si="27"/>
        <v>0</v>
      </c>
      <c r="R171" s="694">
        <f t="shared" si="27"/>
        <v>0</v>
      </c>
      <c r="S171" s="694">
        <f t="shared" si="27"/>
        <v>0</v>
      </c>
      <c r="T171" s="694">
        <f t="shared" si="27"/>
        <v>0</v>
      </c>
      <c r="U171" s="694">
        <f t="shared" si="27"/>
        <v>0</v>
      </c>
      <c r="V171" s="694">
        <f t="shared" si="27"/>
        <v>0</v>
      </c>
      <c r="W171" s="694">
        <f t="shared" si="27"/>
        <v>0</v>
      </c>
      <c r="X171" s="694">
        <f t="shared" si="27"/>
        <v>0</v>
      </c>
      <c r="Y171" s="697">
        <f t="shared" si="30"/>
        <v>0</v>
      </c>
    </row>
    <row r="172" spans="1:25" ht="16.5" customHeight="1" outlineLevel="1">
      <c r="A172" s="491">
        <f t="shared" si="26"/>
        <v>168</v>
      </c>
      <c r="B172" s="658"/>
      <c r="C172" s="677"/>
      <c r="D172" s="678"/>
      <c r="E172" s="679"/>
      <c r="F172" s="682"/>
      <c r="G172" s="681"/>
      <c r="H172" s="495"/>
      <c r="I172" s="493" t="str">
        <f t="shared" si="24"/>
        <v/>
      </c>
      <c r="J172" s="495"/>
      <c r="K172" s="668" t="str">
        <f t="shared" si="25"/>
        <v/>
      </c>
      <c r="L172" s="494" t="str">
        <f t="shared" si="28"/>
        <v>false</v>
      </c>
      <c r="M172" s="694">
        <f t="shared" si="29"/>
        <v>0</v>
      </c>
      <c r="N172" s="694">
        <f t="shared" si="27"/>
        <v>0</v>
      </c>
      <c r="O172" s="694">
        <f t="shared" si="27"/>
        <v>0</v>
      </c>
      <c r="P172" s="694">
        <f t="shared" si="27"/>
        <v>0</v>
      </c>
      <c r="Q172" s="694">
        <f t="shared" si="27"/>
        <v>0</v>
      </c>
      <c r="R172" s="694">
        <f t="shared" si="27"/>
        <v>0</v>
      </c>
      <c r="S172" s="694">
        <f t="shared" si="27"/>
        <v>0</v>
      </c>
      <c r="T172" s="694">
        <f t="shared" si="27"/>
        <v>0</v>
      </c>
      <c r="U172" s="694">
        <f t="shared" si="27"/>
        <v>0</v>
      </c>
      <c r="V172" s="694">
        <f t="shared" si="27"/>
        <v>0</v>
      </c>
      <c r="W172" s="694">
        <f t="shared" si="27"/>
        <v>0</v>
      </c>
      <c r="X172" s="694">
        <f t="shared" si="27"/>
        <v>0</v>
      </c>
      <c r="Y172" s="697">
        <f t="shared" si="30"/>
        <v>0</v>
      </c>
    </row>
    <row r="173" spans="1:25" ht="16.5" customHeight="1" outlineLevel="1">
      <c r="A173" s="491">
        <f t="shared" si="26"/>
        <v>169</v>
      </c>
      <c r="B173" s="658"/>
      <c r="C173" s="677"/>
      <c r="D173" s="678"/>
      <c r="E173" s="679"/>
      <c r="F173" s="682"/>
      <c r="G173" s="681"/>
      <c r="H173" s="495"/>
      <c r="I173" s="493" t="str">
        <f t="shared" si="24"/>
        <v/>
      </c>
      <c r="J173" s="495"/>
      <c r="K173" s="668" t="str">
        <f t="shared" si="25"/>
        <v/>
      </c>
      <c r="L173" s="494" t="str">
        <f t="shared" si="28"/>
        <v>false</v>
      </c>
      <c r="M173" s="694">
        <f t="shared" si="29"/>
        <v>0</v>
      </c>
      <c r="N173" s="694">
        <f t="shared" si="27"/>
        <v>0</v>
      </c>
      <c r="O173" s="694">
        <f t="shared" si="27"/>
        <v>0</v>
      </c>
      <c r="P173" s="694">
        <f t="shared" si="27"/>
        <v>0</v>
      </c>
      <c r="Q173" s="694">
        <f t="shared" si="27"/>
        <v>0</v>
      </c>
      <c r="R173" s="694">
        <f t="shared" si="27"/>
        <v>0</v>
      </c>
      <c r="S173" s="694">
        <f t="shared" si="27"/>
        <v>0</v>
      </c>
      <c r="T173" s="694">
        <f t="shared" si="27"/>
        <v>0</v>
      </c>
      <c r="U173" s="694">
        <f t="shared" si="27"/>
        <v>0</v>
      </c>
      <c r="V173" s="694">
        <f t="shared" si="27"/>
        <v>0</v>
      </c>
      <c r="W173" s="694">
        <f t="shared" si="27"/>
        <v>0</v>
      </c>
      <c r="X173" s="694">
        <f t="shared" si="27"/>
        <v>0</v>
      </c>
      <c r="Y173" s="697">
        <f t="shared" si="30"/>
        <v>0</v>
      </c>
    </row>
    <row r="174" spans="1:25" ht="16.5" customHeight="1" outlineLevel="1">
      <c r="A174" s="491">
        <f t="shared" si="26"/>
        <v>170</v>
      </c>
      <c r="B174" s="659"/>
      <c r="C174" s="677"/>
      <c r="D174" s="678"/>
      <c r="E174" s="679"/>
      <c r="F174" s="680"/>
      <c r="G174" s="681"/>
      <c r="H174" s="495"/>
      <c r="I174" s="493" t="str">
        <f t="shared" si="24"/>
        <v/>
      </c>
      <c r="J174" s="495"/>
      <c r="K174" s="668" t="str">
        <f t="shared" si="25"/>
        <v/>
      </c>
      <c r="L174" s="494" t="str">
        <f t="shared" si="28"/>
        <v>false</v>
      </c>
      <c r="M174" s="694">
        <f t="shared" si="29"/>
        <v>0</v>
      </c>
      <c r="N174" s="694">
        <f t="shared" si="27"/>
        <v>0</v>
      </c>
      <c r="O174" s="694">
        <f t="shared" si="27"/>
        <v>0</v>
      </c>
      <c r="P174" s="694">
        <f t="shared" si="27"/>
        <v>0</v>
      </c>
      <c r="Q174" s="694">
        <f t="shared" si="27"/>
        <v>0</v>
      </c>
      <c r="R174" s="694">
        <f t="shared" si="27"/>
        <v>0</v>
      </c>
      <c r="S174" s="694">
        <f t="shared" ref="N174:X197" si="31">IF(AND($E174="",$F174=""),0,IF(AND((S$3&gt;=$E174),OR((S$3&lt;=$G174),($G174=""),($G174=-1),($G174=0))),IF($L174&gt;S$3,1,0),0))</f>
        <v>0</v>
      </c>
      <c r="T174" s="694">
        <f t="shared" si="31"/>
        <v>0</v>
      </c>
      <c r="U174" s="694">
        <f t="shared" si="31"/>
        <v>0</v>
      </c>
      <c r="V174" s="694">
        <f t="shared" si="31"/>
        <v>0</v>
      </c>
      <c r="W174" s="694">
        <f t="shared" si="31"/>
        <v>0</v>
      </c>
      <c r="X174" s="694">
        <f t="shared" si="31"/>
        <v>0</v>
      </c>
      <c r="Y174" s="697">
        <f t="shared" si="30"/>
        <v>0</v>
      </c>
    </row>
    <row r="175" spans="1:25" ht="16.5" customHeight="1" outlineLevel="1">
      <c r="A175" s="491">
        <f t="shared" si="26"/>
        <v>171</v>
      </c>
      <c r="B175" s="658"/>
      <c r="C175" s="677"/>
      <c r="D175" s="678"/>
      <c r="E175" s="679"/>
      <c r="F175" s="682"/>
      <c r="G175" s="681"/>
      <c r="H175" s="495"/>
      <c r="I175" s="493" t="str">
        <f t="shared" si="24"/>
        <v/>
      </c>
      <c r="J175" s="495"/>
      <c r="K175" s="668" t="str">
        <f t="shared" si="25"/>
        <v/>
      </c>
      <c r="L175" s="494" t="str">
        <f t="shared" si="28"/>
        <v>false</v>
      </c>
      <c r="M175" s="694">
        <f t="shared" si="29"/>
        <v>0</v>
      </c>
      <c r="N175" s="694">
        <f t="shared" si="31"/>
        <v>0</v>
      </c>
      <c r="O175" s="694">
        <f t="shared" si="31"/>
        <v>0</v>
      </c>
      <c r="P175" s="694">
        <f t="shared" si="31"/>
        <v>0</v>
      </c>
      <c r="Q175" s="694">
        <f t="shared" si="31"/>
        <v>0</v>
      </c>
      <c r="R175" s="694">
        <f t="shared" si="31"/>
        <v>0</v>
      </c>
      <c r="S175" s="694">
        <f t="shared" si="31"/>
        <v>0</v>
      </c>
      <c r="T175" s="694">
        <f t="shared" si="31"/>
        <v>0</v>
      </c>
      <c r="U175" s="694">
        <f t="shared" si="31"/>
        <v>0</v>
      </c>
      <c r="V175" s="694">
        <f t="shared" si="31"/>
        <v>0</v>
      </c>
      <c r="W175" s="694">
        <f t="shared" si="31"/>
        <v>0</v>
      </c>
      <c r="X175" s="694">
        <f t="shared" si="31"/>
        <v>0</v>
      </c>
      <c r="Y175" s="697">
        <f t="shared" si="30"/>
        <v>0</v>
      </c>
    </row>
    <row r="176" spans="1:25" ht="16.5" customHeight="1" outlineLevel="1">
      <c r="A176" s="491">
        <f t="shared" si="26"/>
        <v>172</v>
      </c>
      <c r="B176" s="658"/>
      <c r="C176" s="677"/>
      <c r="D176" s="678"/>
      <c r="E176" s="679"/>
      <c r="F176" s="682"/>
      <c r="G176" s="681"/>
      <c r="H176" s="495"/>
      <c r="I176" s="493" t="str">
        <f t="shared" si="24"/>
        <v/>
      </c>
      <c r="J176" s="495"/>
      <c r="K176" s="668" t="str">
        <f t="shared" si="25"/>
        <v/>
      </c>
      <c r="L176" s="494" t="str">
        <f t="shared" si="28"/>
        <v>false</v>
      </c>
      <c r="M176" s="694">
        <f t="shared" si="29"/>
        <v>0</v>
      </c>
      <c r="N176" s="694">
        <f t="shared" si="31"/>
        <v>0</v>
      </c>
      <c r="O176" s="694">
        <f t="shared" si="31"/>
        <v>0</v>
      </c>
      <c r="P176" s="694">
        <f t="shared" si="31"/>
        <v>0</v>
      </c>
      <c r="Q176" s="694">
        <f t="shared" si="31"/>
        <v>0</v>
      </c>
      <c r="R176" s="694">
        <f t="shared" si="31"/>
        <v>0</v>
      </c>
      <c r="S176" s="694">
        <f t="shared" si="31"/>
        <v>0</v>
      </c>
      <c r="T176" s="694">
        <f t="shared" si="31"/>
        <v>0</v>
      </c>
      <c r="U176" s="694">
        <f t="shared" si="31"/>
        <v>0</v>
      </c>
      <c r="V176" s="694">
        <f t="shared" si="31"/>
        <v>0</v>
      </c>
      <c r="W176" s="694">
        <f t="shared" si="31"/>
        <v>0</v>
      </c>
      <c r="X176" s="694">
        <f t="shared" si="31"/>
        <v>0</v>
      </c>
      <c r="Y176" s="697">
        <f t="shared" si="30"/>
        <v>0</v>
      </c>
    </row>
    <row r="177" spans="1:25" ht="16.5" customHeight="1" outlineLevel="1">
      <c r="A177" s="491">
        <f t="shared" si="26"/>
        <v>173</v>
      </c>
      <c r="B177" s="658"/>
      <c r="C177" s="677"/>
      <c r="D177" s="678"/>
      <c r="E177" s="679"/>
      <c r="F177" s="682"/>
      <c r="G177" s="681"/>
      <c r="H177" s="495"/>
      <c r="I177" s="493" t="str">
        <f t="shared" si="24"/>
        <v/>
      </c>
      <c r="J177" s="495"/>
      <c r="K177" s="668" t="str">
        <f t="shared" si="25"/>
        <v/>
      </c>
      <c r="L177" s="494" t="str">
        <f t="shared" si="28"/>
        <v>false</v>
      </c>
      <c r="M177" s="694">
        <f t="shared" si="29"/>
        <v>0</v>
      </c>
      <c r="N177" s="694">
        <f t="shared" si="31"/>
        <v>0</v>
      </c>
      <c r="O177" s="694">
        <f t="shared" si="31"/>
        <v>0</v>
      </c>
      <c r="P177" s="694">
        <f t="shared" si="31"/>
        <v>0</v>
      </c>
      <c r="Q177" s="694">
        <f t="shared" si="31"/>
        <v>0</v>
      </c>
      <c r="R177" s="694">
        <f t="shared" si="31"/>
        <v>0</v>
      </c>
      <c r="S177" s="694">
        <f t="shared" si="31"/>
        <v>0</v>
      </c>
      <c r="T177" s="694">
        <f t="shared" si="31"/>
        <v>0</v>
      </c>
      <c r="U177" s="694">
        <f t="shared" si="31"/>
        <v>0</v>
      </c>
      <c r="V177" s="694">
        <f t="shared" si="31"/>
        <v>0</v>
      </c>
      <c r="W177" s="694">
        <f t="shared" si="31"/>
        <v>0</v>
      </c>
      <c r="X177" s="694">
        <f t="shared" si="31"/>
        <v>0</v>
      </c>
      <c r="Y177" s="697">
        <f t="shared" si="30"/>
        <v>0</v>
      </c>
    </row>
    <row r="178" spans="1:25" ht="16.5" customHeight="1" outlineLevel="1">
      <c r="A178" s="491">
        <f t="shared" si="26"/>
        <v>174</v>
      </c>
      <c r="B178" s="658"/>
      <c r="C178" s="677"/>
      <c r="D178" s="678"/>
      <c r="E178" s="679"/>
      <c r="F178" s="682"/>
      <c r="G178" s="681"/>
      <c r="H178" s="689"/>
      <c r="I178" s="493" t="str">
        <f t="shared" si="24"/>
        <v/>
      </c>
      <c r="J178" s="689"/>
      <c r="K178" s="668" t="str">
        <f t="shared" si="25"/>
        <v/>
      </c>
      <c r="L178" s="494" t="str">
        <f t="shared" si="28"/>
        <v>false</v>
      </c>
      <c r="M178" s="694">
        <f t="shared" si="29"/>
        <v>0</v>
      </c>
      <c r="N178" s="694">
        <f t="shared" si="31"/>
        <v>0</v>
      </c>
      <c r="O178" s="694">
        <f t="shared" si="31"/>
        <v>0</v>
      </c>
      <c r="P178" s="694">
        <f t="shared" si="31"/>
        <v>0</v>
      </c>
      <c r="Q178" s="694">
        <f t="shared" si="31"/>
        <v>0</v>
      </c>
      <c r="R178" s="694">
        <f t="shared" si="31"/>
        <v>0</v>
      </c>
      <c r="S178" s="694">
        <f t="shared" si="31"/>
        <v>0</v>
      </c>
      <c r="T178" s="694">
        <f t="shared" si="31"/>
        <v>0</v>
      </c>
      <c r="U178" s="694">
        <f t="shared" si="31"/>
        <v>0</v>
      </c>
      <c r="V178" s="694">
        <f t="shared" si="31"/>
        <v>0</v>
      </c>
      <c r="W178" s="694">
        <f t="shared" si="31"/>
        <v>0</v>
      </c>
      <c r="X178" s="694">
        <f t="shared" si="31"/>
        <v>0</v>
      </c>
      <c r="Y178" s="697">
        <f t="shared" si="30"/>
        <v>0</v>
      </c>
    </row>
    <row r="179" spans="1:25" ht="16.5" customHeight="1" outlineLevel="1">
      <c r="A179" s="491">
        <f t="shared" si="26"/>
        <v>175</v>
      </c>
      <c r="B179" s="658"/>
      <c r="C179" s="677"/>
      <c r="D179" s="678"/>
      <c r="E179" s="679"/>
      <c r="F179" s="682"/>
      <c r="G179" s="681"/>
      <c r="H179" s="492"/>
      <c r="I179" s="493" t="str">
        <f t="shared" si="24"/>
        <v/>
      </c>
      <c r="J179" s="492"/>
      <c r="K179" s="668" t="str">
        <f t="shared" si="25"/>
        <v/>
      </c>
      <c r="L179" s="494" t="str">
        <f t="shared" si="28"/>
        <v>false</v>
      </c>
      <c r="M179" s="694">
        <f t="shared" si="29"/>
        <v>0</v>
      </c>
      <c r="N179" s="694">
        <f t="shared" si="31"/>
        <v>0</v>
      </c>
      <c r="O179" s="694">
        <f t="shared" si="31"/>
        <v>0</v>
      </c>
      <c r="P179" s="694">
        <f t="shared" si="31"/>
        <v>0</v>
      </c>
      <c r="Q179" s="694">
        <f t="shared" si="31"/>
        <v>0</v>
      </c>
      <c r="R179" s="694">
        <f t="shared" si="31"/>
        <v>0</v>
      </c>
      <c r="S179" s="694">
        <f t="shared" si="31"/>
        <v>0</v>
      </c>
      <c r="T179" s="694">
        <f t="shared" si="31"/>
        <v>0</v>
      </c>
      <c r="U179" s="694">
        <f t="shared" si="31"/>
        <v>0</v>
      </c>
      <c r="V179" s="694">
        <f t="shared" si="31"/>
        <v>0</v>
      </c>
      <c r="W179" s="694">
        <f t="shared" si="31"/>
        <v>0</v>
      </c>
      <c r="X179" s="694">
        <f t="shared" si="31"/>
        <v>0</v>
      </c>
      <c r="Y179" s="697">
        <f t="shared" si="30"/>
        <v>0</v>
      </c>
    </row>
    <row r="180" spans="1:25" ht="16.5" customHeight="1" outlineLevel="1">
      <c r="A180" s="491">
        <f t="shared" si="26"/>
        <v>176</v>
      </c>
      <c r="B180" s="658"/>
      <c r="C180" s="677"/>
      <c r="D180" s="678"/>
      <c r="E180" s="679"/>
      <c r="F180" s="682"/>
      <c r="G180" s="681"/>
      <c r="H180" s="495"/>
      <c r="I180" s="493" t="str">
        <f t="shared" si="24"/>
        <v/>
      </c>
      <c r="J180" s="495"/>
      <c r="K180" s="668" t="str">
        <f t="shared" si="25"/>
        <v/>
      </c>
      <c r="L180" s="494" t="str">
        <f>IF(OR(I180&lt;&gt;"",K180&lt;&gt;""),MIN(I180,K180),"false")</f>
        <v>false</v>
      </c>
      <c r="M180" s="694">
        <f t="shared" si="29"/>
        <v>0</v>
      </c>
      <c r="N180" s="694">
        <f t="shared" si="31"/>
        <v>0</v>
      </c>
      <c r="O180" s="694">
        <f t="shared" si="31"/>
        <v>0</v>
      </c>
      <c r="P180" s="694">
        <f t="shared" si="31"/>
        <v>0</v>
      </c>
      <c r="Q180" s="694">
        <f t="shared" si="31"/>
        <v>0</v>
      </c>
      <c r="R180" s="694">
        <f t="shared" si="31"/>
        <v>0</v>
      </c>
      <c r="S180" s="694">
        <f t="shared" si="31"/>
        <v>0</v>
      </c>
      <c r="T180" s="694">
        <f t="shared" si="31"/>
        <v>0</v>
      </c>
      <c r="U180" s="694">
        <f t="shared" si="31"/>
        <v>0</v>
      </c>
      <c r="V180" s="694">
        <f t="shared" si="31"/>
        <v>0</v>
      </c>
      <c r="W180" s="694">
        <f t="shared" si="31"/>
        <v>0</v>
      </c>
      <c r="X180" s="694">
        <f t="shared" si="31"/>
        <v>0</v>
      </c>
      <c r="Y180" s="697">
        <f t="shared" si="30"/>
        <v>0</v>
      </c>
    </row>
    <row r="181" spans="1:25" ht="16.5" customHeight="1" outlineLevel="1">
      <c r="A181" s="491">
        <f t="shared" si="26"/>
        <v>177</v>
      </c>
      <c r="B181" s="658"/>
      <c r="C181" s="677"/>
      <c r="D181" s="678"/>
      <c r="E181" s="679"/>
      <c r="F181" s="682"/>
      <c r="G181" s="681"/>
      <c r="H181" s="495"/>
      <c r="I181" s="493" t="str">
        <f t="shared" si="24"/>
        <v/>
      </c>
      <c r="J181" s="495"/>
      <c r="K181" s="668" t="str">
        <f t="shared" si="25"/>
        <v/>
      </c>
      <c r="L181" s="494" t="str">
        <f t="shared" ref="L181:L208" si="32">IF(OR(I181&lt;&gt;"",K181&lt;&gt;""),MIN(I181,K181),"false")</f>
        <v>false</v>
      </c>
      <c r="M181" s="694">
        <f t="shared" si="29"/>
        <v>0</v>
      </c>
      <c r="N181" s="694">
        <f t="shared" si="31"/>
        <v>0</v>
      </c>
      <c r="O181" s="694">
        <f t="shared" si="31"/>
        <v>0</v>
      </c>
      <c r="P181" s="694">
        <f t="shared" si="31"/>
        <v>0</v>
      </c>
      <c r="Q181" s="694">
        <f t="shared" si="31"/>
        <v>0</v>
      </c>
      <c r="R181" s="694">
        <f t="shared" si="31"/>
        <v>0</v>
      </c>
      <c r="S181" s="694">
        <f t="shared" si="31"/>
        <v>0</v>
      </c>
      <c r="T181" s="694">
        <f t="shared" si="31"/>
        <v>0</v>
      </c>
      <c r="U181" s="694">
        <f t="shared" si="31"/>
        <v>0</v>
      </c>
      <c r="V181" s="694">
        <f t="shared" si="31"/>
        <v>0</v>
      </c>
      <c r="W181" s="694">
        <f t="shared" si="31"/>
        <v>0</v>
      </c>
      <c r="X181" s="694">
        <f t="shared" si="31"/>
        <v>0</v>
      </c>
      <c r="Y181" s="697">
        <f t="shared" si="30"/>
        <v>0</v>
      </c>
    </row>
    <row r="182" spans="1:25" ht="16.5" customHeight="1" outlineLevel="1">
      <c r="A182" s="491">
        <f t="shared" si="26"/>
        <v>178</v>
      </c>
      <c r="B182" s="658"/>
      <c r="C182" s="677"/>
      <c r="D182" s="678"/>
      <c r="E182" s="679"/>
      <c r="F182" s="682"/>
      <c r="G182" s="681"/>
      <c r="H182" s="495"/>
      <c r="I182" s="493" t="str">
        <f t="shared" si="24"/>
        <v/>
      </c>
      <c r="J182" s="495"/>
      <c r="K182" s="668" t="str">
        <f t="shared" si="25"/>
        <v/>
      </c>
      <c r="L182" s="494" t="str">
        <f t="shared" si="32"/>
        <v>false</v>
      </c>
      <c r="M182" s="694">
        <f t="shared" si="29"/>
        <v>0</v>
      </c>
      <c r="N182" s="694">
        <f t="shared" si="31"/>
        <v>0</v>
      </c>
      <c r="O182" s="694">
        <f t="shared" si="31"/>
        <v>0</v>
      </c>
      <c r="P182" s="694">
        <f t="shared" si="31"/>
        <v>0</v>
      </c>
      <c r="Q182" s="694">
        <f t="shared" si="31"/>
        <v>0</v>
      </c>
      <c r="R182" s="694">
        <f t="shared" si="31"/>
        <v>0</v>
      </c>
      <c r="S182" s="694">
        <f t="shared" si="31"/>
        <v>0</v>
      </c>
      <c r="T182" s="694">
        <f t="shared" si="31"/>
        <v>0</v>
      </c>
      <c r="U182" s="694">
        <f t="shared" si="31"/>
        <v>0</v>
      </c>
      <c r="V182" s="694">
        <f t="shared" si="31"/>
        <v>0</v>
      </c>
      <c r="W182" s="694">
        <f t="shared" si="31"/>
        <v>0</v>
      </c>
      <c r="X182" s="694">
        <f t="shared" si="31"/>
        <v>0</v>
      </c>
      <c r="Y182" s="697">
        <f t="shared" si="30"/>
        <v>0</v>
      </c>
    </row>
    <row r="183" spans="1:25" ht="16.5" customHeight="1" outlineLevel="1">
      <c r="A183" s="491">
        <f t="shared" si="26"/>
        <v>179</v>
      </c>
      <c r="B183" s="658"/>
      <c r="C183" s="677"/>
      <c r="D183" s="678"/>
      <c r="E183" s="679"/>
      <c r="F183" s="682"/>
      <c r="G183" s="681"/>
      <c r="H183" s="495"/>
      <c r="I183" s="493" t="str">
        <f t="shared" si="24"/>
        <v/>
      </c>
      <c r="J183" s="495"/>
      <c r="K183" s="668" t="str">
        <f t="shared" si="25"/>
        <v/>
      </c>
      <c r="L183" s="494" t="str">
        <f t="shared" si="32"/>
        <v>false</v>
      </c>
      <c r="M183" s="694">
        <f t="shared" si="29"/>
        <v>0</v>
      </c>
      <c r="N183" s="694">
        <f t="shared" si="31"/>
        <v>0</v>
      </c>
      <c r="O183" s="694">
        <f t="shared" si="31"/>
        <v>0</v>
      </c>
      <c r="P183" s="694">
        <f t="shared" si="31"/>
        <v>0</v>
      </c>
      <c r="Q183" s="694">
        <f t="shared" si="31"/>
        <v>0</v>
      </c>
      <c r="R183" s="694">
        <f t="shared" si="31"/>
        <v>0</v>
      </c>
      <c r="S183" s="694">
        <f t="shared" si="31"/>
        <v>0</v>
      </c>
      <c r="T183" s="694">
        <f t="shared" si="31"/>
        <v>0</v>
      </c>
      <c r="U183" s="694">
        <f t="shared" si="31"/>
        <v>0</v>
      </c>
      <c r="V183" s="694">
        <f t="shared" si="31"/>
        <v>0</v>
      </c>
      <c r="W183" s="694">
        <f t="shared" si="31"/>
        <v>0</v>
      </c>
      <c r="X183" s="694">
        <f t="shared" si="31"/>
        <v>0</v>
      </c>
      <c r="Y183" s="697">
        <f t="shared" si="30"/>
        <v>0</v>
      </c>
    </row>
    <row r="184" spans="1:25" ht="16.5" customHeight="1" outlineLevel="1">
      <c r="A184" s="491">
        <f t="shared" si="26"/>
        <v>180</v>
      </c>
      <c r="B184" s="659"/>
      <c r="C184" s="677"/>
      <c r="D184" s="678"/>
      <c r="E184" s="679"/>
      <c r="F184" s="682"/>
      <c r="G184" s="681"/>
      <c r="H184" s="495"/>
      <c r="I184" s="493" t="str">
        <f t="shared" si="24"/>
        <v/>
      </c>
      <c r="J184" s="495"/>
      <c r="K184" s="668" t="str">
        <f t="shared" si="25"/>
        <v/>
      </c>
      <c r="L184" s="494" t="str">
        <f t="shared" si="32"/>
        <v>false</v>
      </c>
      <c r="M184" s="694">
        <f t="shared" si="29"/>
        <v>0</v>
      </c>
      <c r="N184" s="694">
        <f t="shared" si="31"/>
        <v>0</v>
      </c>
      <c r="O184" s="694">
        <f t="shared" si="31"/>
        <v>0</v>
      </c>
      <c r="P184" s="694">
        <f t="shared" si="31"/>
        <v>0</v>
      </c>
      <c r="Q184" s="694">
        <f t="shared" si="31"/>
        <v>0</v>
      </c>
      <c r="R184" s="694">
        <f t="shared" si="31"/>
        <v>0</v>
      </c>
      <c r="S184" s="694">
        <f t="shared" si="31"/>
        <v>0</v>
      </c>
      <c r="T184" s="694">
        <f t="shared" si="31"/>
        <v>0</v>
      </c>
      <c r="U184" s="694">
        <f t="shared" si="31"/>
        <v>0</v>
      </c>
      <c r="V184" s="694">
        <f t="shared" si="31"/>
        <v>0</v>
      </c>
      <c r="W184" s="694">
        <f t="shared" si="31"/>
        <v>0</v>
      </c>
      <c r="X184" s="694">
        <f t="shared" si="31"/>
        <v>0</v>
      </c>
      <c r="Y184" s="697">
        <f t="shared" si="30"/>
        <v>0</v>
      </c>
    </row>
    <row r="185" spans="1:25" ht="16.5" customHeight="1" outlineLevel="1">
      <c r="A185" s="491">
        <f t="shared" si="26"/>
        <v>181</v>
      </c>
      <c r="B185" s="658"/>
      <c r="C185" s="677"/>
      <c r="D185" s="678"/>
      <c r="E185" s="679"/>
      <c r="F185" s="682"/>
      <c r="G185" s="681"/>
      <c r="H185" s="495"/>
      <c r="I185" s="493" t="str">
        <f t="shared" si="24"/>
        <v/>
      </c>
      <c r="J185" s="495"/>
      <c r="K185" s="668" t="str">
        <f t="shared" si="25"/>
        <v/>
      </c>
      <c r="L185" s="494" t="str">
        <f t="shared" si="32"/>
        <v>false</v>
      </c>
      <c r="M185" s="694">
        <f t="shared" si="29"/>
        <v>0</v>
      </c>
      <c r="N185" s="694">
        <f t="shared" si="31"/>
        <v>0</v>
      </c>
      <c r="O185" s="694">
        <f t="shared" si="31"/>
        <v>0</v>
      </c>
      <c r="P185" s="694">
        <f t="shared" si="31"/>
        <v>0</v>
      </c>
      <c r="Q185" s="694">
        <f t="shared" si="31"/>
        <v>0</v>
      </c>
      <c r="R185" s="694">
        <f t="shared" si="31"/>
        <v>0</v>
      </c>
      <c r="S185" s="694">
        <f t="shared" si="31"/>
        <v>0</v>
      </c>
      <c r="T185" s="694">
        <f t="shared" si="31"/>
        <v>0</v>
      </c>
      <c r="U185" s="694">
        <f t="shared" si="31"/>
        <v>0</v>
      </c>
      <c r="V185" s="694">
        <f t="shared" si="31"/>
        <v>0</v>
      </c>
      <c r="W185" s="694">
        <f t="shared" si="31"/>
        <v>0</v>
      </c>
      <c r="X185" s="694">
        <f t="shared" si="31"/>
        <v>0</v>
      </c>
      <c r="Y185" s="697">
        <f t="shared" si="30"/>
        <v>0</v>
      </c>
    </row>
    <row r="186" spans="1:25" ht="16.5" customHeight="1" outlineLevel="1">
      <c r="A186" s="491">
        <f t="shared" si="26"/>
        <v>182</v>
      </c>
      <c r="B186" s="658"/>
      <c r="C186" s="677"/>
      <c r="D186" s="678"/>
      <c r="E186" s="679"/>
      <c r="F186" s="682"/>
      <c r="G186" s="681"/>
      <c r="H186" s="495"/>
      <c r="I186" s="493" t="str">
        <f t="shared" si="24"/>
        <v/>
      </c>
      <c r="J186" s="495"/>
      <c r="K186" s="668" t="str">
        <f t="shared" si="25"/>
        <v/>
      </c>
      <c r="L186" s="494" t="str">
        <f t="shared" si="32"/>
        <v>false</v>
      </c>
      <c r="M186" s="694">
        <f t="shared" si="29"/>
        <v>0</v>
      </c>
      <c r="N186" s="694">
        <f t="shared" si="31"/>
        <v>0</v>
      </c>
      <c r="O186" s="694">
        <f t="shared" si="31"/>
        <v>0</v>
      </c>
      <c r="P186" s="694">
        <f t="shared" si="31"/>
        <v>0</v>
      </c>
      <c r="Q186" s="694">
        <f t="shared" si="31"/>
        <v>0</v>
      </c>
      <c r="R186" s="694">
        <f t="shared" si="31"/>
        <v>0</v>
      </c>
      <c r="S186" s="694">
        <f t="shared" si="31"/>
        <v>0</v>
      </c>
      <c r="T186" s="694">
        <f t="shared" si="31"/>
        <v>0</v>
      </c>
      <c r="U186" s="694">
        <f t="shared" si="31"/>
        <v>0</v>
      </c>
      <c r="V186" s="694">
        <f t="shared" si="31"/>
        <v>0</v>
      </c>
      <c r="W186" s="694">
        <f t="shared" si="31"/>
        <v>0</v>
      </c>
      <c r="X186" s="694">
        <f t="shared" si="31"/>
        <v>0</v>
      </c>
      <c r="Y186" s="697">
        <f t="shared" si="30"/>
        <v>0</v>
      </c>
    </row>
    <row r="187" spans="1:25" ht="16.5" customHeight="1" outlineLevel="1">
      <c r="A187" s="491">
        <f t="shared" si="26"/>
        <v>183</v>
      </c>
      <c r="B187" s="658"/>
      <c r="C187" s="677"/>
      <c r="D187" s="678"/>
      <c r="E187" s="679"/>
      <c r="F187" s="682"/>
      <c r="G187" s="681"/>
      <c r="H187" s="495"/>
      <c r="I187" s="493" t="str">
        <f t="shared" si="24"/>
        <v/>
      </c>
      <c r="J187" s="495"/>
      <c r="K187" s="668" t="str">
        <f t="shared" si="25"/>
        <v/>
      </c>
      <c r="L187" s="494" t="str">
        <f t="shared" si="32"/>
        <v>false</v>
      </c>
      <c r="M187" s="694">
        <f t="shared" si="29"/>
        <v>0</v>
      </c>
      <c r="N187" s="694">
        <f t="shared" si="31"/>
        <v>0</v>
      </c>
      <c r="O187" s="694">
        <f t="shared" si="31"/>
        <v>0</v>
      </c>
      <c r="P187" s="694">
        <f t="shared" si="31"/>
        <v>0</v>
      </c>
      <c r="Q187" s="694">
        <f t="shared" si="31"/>
        <v>0</v>
      </c>
      <c r="R187" s="694">
        <f t="shared" si="31"/>
        <v>0</v>
      </c>
      <c r="S187" s="694">
        <f t="shared" si="31"/>
        <v>0</v>
      </c>
      <c r="T187" s="694">
        <f t="shared" si="31"/>
        <v>0</v>
      </c>
      <c r="U187" s="694">
        <f t="shared" si="31"/>
        <v>0</v>
      </c>
      <c r="V187" s="694">
        <f t="shared" si="31"/>
        <v>0</v>
      </c>
      <c r="W187" s="694">
        <f t="shared" si="31"/>
        <v>0</v>
      </c>
      <c r="X187" s="694">
        <f t="shared" si="31"/>
        <v>0</v>
      </c>
      <c r="Y187" s="697">
        <f t="shared" si="30"/>
        <v>0</v>
      </c>
    </row>
    <row r="188" spans="1:25" ht="16.5" customHeight="1" outlineLevel="1">
      <c r="A188" s="491">
        <f t="shared" si="26"/>
        <v>184</v>
      </c>
      <c r="B188" s="658"/>
      <c r="C188" s="677"/>
      <c r="D188" s="678"/>
      <c r="E188" s="679"/>
      <c r="F188" s="682"/>
      <c r="G188" s="681"/>
      <c r="H188" s="495"/>
      <c r="I188" s="493" t="str">
        <f t="shared" si="24"/>
        <v/>
      </c>
      <c r="J188" s="495"/>
      <c r="K188" s="668" t="str">
        <f t="shared" si="25"/>
        <v/>
      </c>
      <c r="L188" s="494" t="str">
        <f t="shared" si="32"/>
        <v>false</v>
      </c>
      <c r="M188" s="694">
        <f t="shared" si="29"/>
        <v>0</v>
      </c>
      <c r="N188" s="694">
        <f t="shared" si="31"/>
        <v>0</v>
      </c>
      <c r="O188" s="694">
        <f t="shared" si="31"/>
        <v>0</v>
      </c>
      <c r="P188" s="694">
        <f t="shared" si="31"/>
        <v>0</v>
      </c>
      <c r="Q188" s="694">
        <f t="shared" si="31"/>
        <v>0</v>
      </c>
      <c r="R188" s="694">
        <f t="shared" si="31"/>
        <v>0</v>
      </c>
      <c r="S188" s="694">
        <f t="shared" si="31"/>
        <v>0</v>
      </c>
      <c r="T188" s="694">
        <f t="shared" si="31"/>
        <v>0</v>
      </c>
      <c r="U188" s="694">
        <f t="shared" si="31"/>
        <v>0</v>
      </c>
      <c r="V188" s="694">
        <f t="shared" si="31"/>
        <v>0</v>
      </c>
      <c r="W188" s="694">
        <f t="shared" si="31"/>
        <v>0</v>
      </c>
      <c r="X188" s="694">
        <f t="shared" si="31"/>
        <v>0</v>
      </c>
      <c r="Y188" s="697">
        <f t="shared" si="30"/>
        <v>0</v>
      </c>
    </row>
    <row r="189" spans="1:25" ht="16.5" customHeight="1" outlineLevel="1">
      <c r="A189" s="491">
        <f t="shared" si="26"/>
        <v>185</v>
      </c>
      <c r="B189" s="658"/>
      <c r="C189" s="677"/>
      <c r="D189" s="678"/>
      <c r="E189" s="679"/>
      <c r="F189" s="682"/>
      <c r="G189" s="681"/>
      <c r="H189" s="495"/>
      <c r="I189" s="493" t="str">
        <f t="shared" si="24"/>
        <v/>
      </c>
      <c r="J189" s="495"/>
      <c r="K189" s="668" t="str">
        <f t="shared" si="25"/>
        <v/>
      </c>
      <c r="L189" s="494" t="str">
        <f t="shared" si="32"/>
        <v>false</v>
      </c>
      <c r="M189" s="694">
        <f t="shared" si="29"/>
        <v>0</v>
      </c>
      <c r="N189" s="694">
        <f t="shared" si="31"/>
        <v>0</v>
      </c>
      <c r="O189" s="694">
        <f t="shared" si="31"/>
        <v>0</v>
      </c>
      <c r="P189" s="694">
        <f t="shared" si="31"/>
        <v>0</v>
      </c>
      <c r="Q189" s="694">
        <f t="shared" si="31"/>
        <v>0</v>
      </c>
      <c r="R189" s="694">
        <f t="shared" si="31"/>
        <v>0</v>
      </c>
      <c r="S189" s="694">
        <f t="shared" si="31"/>
        <v>0</v>
      </c>
      <c r="T189" s="694">
        <f t="shared" si="31"/>
        <v>0</v>
      </c>
      <c r="U189" s="694">
        <f t="shared" si="31"/>
        <v>0</v>
      </c>
      <c r="V189" s="694">
        <f t="shared" si="31"/>
        <v>0</v>
      </c>
      <c r="W189" s="694">
        <f t="shared" si="31"/>
        <v>0</v>
      </c>
      <c r="X189" s="694">
        <f t="shared" si="31"/>
        <v>0</v>
      </c>
      <c r="Y189" s="697">
        <f t="shared" si="30"/>
        <v>0</v>
      </c>
    </row>
    <row r="190" spans="1:25" ht="16.5" customHeight="1" outlineLevel="1">
      <c r="A190" s="491">
        <f t="shared" si="26"/>
        <v>186</v>
      </c>
      <c r="B190" s="658"/>
      <c r="C190" s="677"/>
      <c r="D190" s="678"/>
      <c r="E190" s="679"/>
      <c r="F190" s="682"/>
      <c r="G190" s="681"/>
      <c r="H190" s="495"/>
      <c r="I190" s="493" t="str">
        <f t="shared" si="24"/>
        <v/>
      </c>
      <c r="J190" s="495"/>
      <c r="K190" s="668" t="str">
        <f t="shared" si="25"/>
        <v/>
      </c>
      <c r="L190" s="494" t="str">
        <f t="shared" si="32"/>
        <v>false</v>
      </c>
      <c r="M190" s="694">
        <f t="shared" si="29"/>
        <v>0</v>
      </c>
      <c r="N190" s="694">
        <f t="shared" si="31"/>
        <v>0</v>
      </c>
      <c r="O190" s="694">
        <f t="shared" si="31"/>
        <v>0</v>
      </c>
      <c r="P190" s="694">
        <f t="shared" si="31"/>
        <v>0</v>
      </c>
      <c r="Q190" s="694">
        <f t="shared" si="31"/>
        <v>0</v>
      </c>
      <c r="R190" s="694">
        <f t="shared" si="31"/>
        <v>0</v>
      </c>
      <c r="S190" s="694">
        <f t="shared" si="31"/>
        <v>0</v>
      </c>
      <c r="T190" s="694">
        <f t="shared" si="31"/>
        <v>0</v>
      </c>
      <c r="U190" s="694">
        <f t="shared" si="31"/>
        <v>0</v>
      </c>
      <c r="V190" s="694">
        <f t="shared" si="31"/>
        <v>0</v>
      </c>
      <c r="W190" s="694">
        <f t="shared" si="31"/>
        <v>0</v>
      </c>
      <c r="X190" s="694">
        <f t="shared" si="31"/>
        <v>0</v>
      </c>
      <c r="Y190" s="697">
        <f t="shared" si="30"/>
        <v>0</v>
      </c>
    </row>
    <row r="191" spans="1:25" ht="16.5" customHeight="1" outlineLevel="1">
      <c r="A191" s="491">
        <f t="shared" si="26"/>
        <v>187</v>
      </c>
      <c r="B191" s="658"/>
      <c r="C191" s="677"/>
      <c r="D191" s="678"/>
      <c r="E191" s="679"/>
      <c r="F191" s="682"/>
      <c r="G191" s="681"/>
      <c r="H191" s="495"/>
      <c r="I191" s="493" t="str">
        <f t="shared" si="24"/>
        <v/>
      </c>
      <c r="J191" s="495"/>
      <c r="K191" s="668" t="str">
        <f t="shared" si="25"/>
        <v/>
      </c>
      <c r="L191" s="494" t="str">
        <f t="shared" si="32"/>
        <v>false</v>
      </c>
      <c r="M191" s="694">
        <f t="shared" si="29"/>
        <v>0</v>
      </c>
      <c r="N191" s="694">
        <f t="shared" si="31"/>
        <v>0</v>
      </c>
      <c r="O191" s="694">
        <f t="shared" si="31"/>
        <v>0</v>
      </c>
      <c r="P191" s="694">
        <f t="shared" si="31"/>
        <v>0</v>
      </c>
      <c r="Q191" s="694">
        <f t="shared" si="31"/>
        <v>0</v>
      </c>
      <c r="R191" s="694">
        <f t="shared" si="31"/>
        <v>0</v>
      </c>
      <c r="S191" s="694">
        <f t="shared" si="31"/>
        <v>0</v>
      </c>
      <c r="T191" s="694">
        <f t="shared" si="31"/>
        <v>0</v>
      </c>
      <c r="U191" s="694">
        <f t="shared" si="31"/>
        <v>0</v>
      </c>
      <c r="V191" s="694">
        <f t="shared" si="31"/>
        <v>0</v>
      </c>
      <c r="W191" s="694">
        <f t="shared" si="31"/>
        <v>0</v>
      </c>
      <c r="X191" s="694">
        <f t="shared" si="31"/>
        <v>0</v>
      </c>
      <c r="Y191" s="697">
        <f t="shared" si="30"/>
        <v>0</v>
      </c>
    </row>
    <row r="192" spans="1:25" ht="16.5" customHeight="1" outlineLevel="1">
      <c r="A192" s="491">
        <f t="shared" si="26"/>
        <v>188</v>
      </c>
      <c r="B192" s="658"/>
      <c r="C192" s="677"/>
      <c r="D192" s="678"/>
      <c r="E192" s="679"/>
      <c r="F192" s="682"/>
      <c r="G192" s="681"/>
      <c r="H192" s="495"/>
      <c r="I192" s="493" t="str">
        <f t="shared" si="24"/>
        <v/>
      </c>
      <c r="J192" s="495"/>
      <c r="K192" s="668" t="str">
        <f t="shared" si="25"/>
        <v/>
      </c>
      <c r="L192" s="494" t="str">
        <f t="shared" si="32"/>
        <v>false</v>
      </c>
      <c r="M192" s="694">
        <f t="shared" si="29"/>
        <v>0</v>
      </c>
      <c r="N192" s="694">
        <f t="shared" si="31"/>
        <v>0</v>
      </c>
      <c r="O192" s="694">
        <f t="shared" si="31"/>
        <v>0</v>
      </c>
      <c r="P192" s="694">
        <f t="shared" si="31"/>
        <v>0</v>
      </c>
      <c r="Q192" s="694">
        <f t="shared" si="31"/>
        <v>0</v>
      </c>
      <c r="R192" s="694">
        <f t="shared" si="31"/>
        <v>0</v>
      </c>
      <c r="S192" s="694">
        <f t="shared" si="31"/>
        <v>0</v>
      </c>
      <c r="T192" s="694">
        <f t="shared" si="31"/>
        <v>0</v>
      </c>
      <c r="U192" s="694">
        <f t="shared" si="31"/>
        <v>0</v>
      </c>
      <c r="V192" s="694">
        <f t="shared" si="31"/>
        <v>0</v>
      </c>
      <c r="W192" s="694">
        <f t="shared" si="31"/>
        <v>0</v>
      </c>
      <c r="X192" s="694">
        <f t="shared" si="31"/>
        <v>0</v>
      </c>
      <c r="Y192" s="697">
        <f t="shared" si="30"/>
        <v>0</v>
      </c>
    </row>
    <row r="193" spans="1:25" ht="16.5" customHeight="1" outlineLevel="1">
      <c r="A193" s="491">
        <f t="shared" si="26"/>
        <v>189</v>
      </c>
      <c r="B193" s="658"/>
      <c r="C193" s="677"/>
      <c r="D193" s="678"/>
      <c r="E193" s="679"/>
      <c r="F193" s="682"/>
      <c r="G193" s="681"/>
      <c r="H193" s="495"/>
      <c r="I193" s="493" t="str">
        <f t="shared" si="24"/>
        <v/>
      </c>
      <c r="J193" s="495"/>
      <c r="K193" s="668" t="str">
        <f t="shared" si="25"/>
        <v/>
      </c>
      <c r="L193" s="494" t="str">
        <f t="shared" si="32"/>
        <v>false</v>
      </c>
      <c r="M193" s="694">
        <f t="shared" si="29"/>
        <v>0</v>
      </c>
      <c r="N193" s="694">
        <f t="shared" si="31"/>
        <v>0</v>
      </c>
      <c r="O193" s="694">
        <f t="shared" si="31"/>
        <v>0</v>
      </c>
      <c r="P193" s="694">
        <f t="shared" si="31"/>
        <v>0</v>
      </c>
      <c r="Q193" s="694">
        <f t="shared" si="31"/>
        <v>0</v>
      </c>
      <c r="R193" s="694">
        <f t="shared" si="31"/>
        <v>0</v>
      </c>
      <c r="S193" s="694">
        <f t="shared" si="31"/>
        <v>0</v>
      </c>
      <c r="T193" s="694">
        <f t="shared" si="31"/>
        <v>0</v>
      </c>
      <c r="U193" s="694">
        <f t="shared" si="31"/>
        <v>0</v>
      </c>
      <c r="V193" s="694">
        <f t="shared" si="31"/>
        <v>0</v>
      </c>
      <c r="W193" s="694">
        <f t="shared" si="31"/>
        <v>0</v>
      </c>
      <c r="X193" s="694">
        <f t="shared" si="31"/>
        <v>0</v>
      </c>
      <c r="Y193" s="697">
        <f t="shared" si="30"/>
        <v>0</v>
      </c>
    </row>
    <row r="194" spans="1:25" ht="16.5" customHeight="1" outlineLevel="1">
      <c r="A194" s="491">
        <f t="shared" si="26"/>
        <v>190</v>
      </c>
      <c r="B194" s="659"/>
      <c r="C194" s="677"/>
      <c r="D194" s="678"/>
      <c r="E194" s="679"/>
      <c r="F194" s="682"/>
      <c r="G194" s="681"/>
      <c r="H194" s="495"/>
      <c r="I194" s="493" t="str">
        <f t="shared" si="24"/>
        <v/>
      </c>
      <c r="J194" s="495"/>
      <c r="K194" s="668" t="str">
        <f t="shared" si="25"/>
        <v/>
      </c>
      <c r="L194" s="494" t="str">
        <f t="shared" si="32"/>
        <v>false</v>
      </c>
      <c r="M194" s="694">
        <f t="shared" si="29"/>
        <v>0</v>
      </c>
      <c r="N194" s="694">
        <f t="shared" si="31"/>
        <v>0</v>
      </c>
      <c r="O194" s="694">
        <f t="shared" si="31"/>
        <v>0</v>
      </c>
      <c r="P194" s="694">
        <f t="shared" si="31"/>
        <v>0</v>
      </c>
      <c r="Q194" s="694">
        <f t="shared" si="31"/>
        <v>0</v>
      </c>
      <c r="R194" s="694">
        <f t="shared" si="31"/>
        <v>0</v>
      </c>
      <c r="S194" s="694">
        <f t="shared" si="31"/>
        <v>0</v>
      </c>
      <c r="T194" s="694">
        <f t="shared" si="31"/>
        <v>0</v>
      </c>
      <c r="U194" s="694">
        <f t="shared" si="31"/>
        <v>0</v>
      </c>
      <c r="V194" s="694">
        <f t="shared" si="31"/>
        <v>0</v>
      </c>
      <c r="W194" s="694">
        <f t="shared" si="31"/>
        <v>0</v>
      </c>
      <c r="X194" s="694">
        <f t="shared" si="31"/>
        <v>0</v>
      </c>
      <c r="Y194" s="697">
        <f t="shared" si="30"/>
        <v>0</v>
      </c>
    </row>
    <row r="195" spans="1:25" ht="16.5" customHeight="1" outlineLevel="1">
      <c r="A195" s="491">
        <f t="shared" si="26"/>
        <v>191</v>
      </c>
      <c r="B195" s="658"/>
      <c r="C195" s="677"/>
      <c r="D195" s="678"/>
      <c r="E195" s="679"/>
      <c r="F195" s="680"/>
      <c r="G195" s="681"/>
      <c r="H195" s="495"/>
      <c r="I195" s="493" t="str">
        <f t="shared" si="24"/>
        <v/>
      </c>
      <c r="J195" s="495"/>
      <c r="K195" s="668" t="str">
        <f t="shared" si="25"/>
        <v/>
      </c>
      <c r="L195" s="494" t="str">
        <f t="shared" si="32"/>
        <v>false</v>
      </c>
      <c r="M195" s="694">
        <f t="shared" si="29"/>
        <v>0</v>
      </c>
      <c r="N195" s="694">
        <f t="shared" si="31"/>
        <v>0</v>
      </c>
      <c r="O195" s="694">
        <f t="shared" si="31"/>
        <v>0</v>
      </c>
      <c r="P195" s="694">
        <f t="shared" si="31"/>
        <v>0</v>
      </c>
      <c r="Q195" s="694">
        <f t="shared" si="31"/>
        <v>0</v>
      </c>
      <c r="R195" s="694">
        <f t="shared" si="31"/>
        <v>0</v>
      </c>
      <c r="S195" s="694">
        <f t="shared" si="31"/>
        <v>0</v>
      </c>
      <c r="T195" s="694">
        <f t="shared" si="31"/>
        <v>0</v>
      </c>
      <c r="U195" s="694">
        <f t="shared" si="31"/>
        <v>0</v>
      </c>
      <c r="V195" s="694">
        <f t="shared" si="31"/>
        <v>0</v>
      </c>
      <c r="W195" s="694">
        <f t="shared" si="31"/>
        <v>0</v>
      </c>
      <c r="X195" s="694">
        <f t="shared" si="31"/>
        <v>0</v>
      </c>
      <c r="Y195" s="697">
        <f t="shared" si="30"/>
        <v>0</v>
      </c>
    </row>
    <row r="196" spans="1:25" ht="16.5" customHeight="1" outlineLevel="1">
      <c r="A196" s="491">
        <f t="shared" si="26"/>
        <v>192</v>
      </c>
      <c r="B196" s="658"/>
      <c r="C196" s="677"/>
      <c r="D196" s="678"/>
      <c r="E196" s="679"/>
      <c r="F196" s="682"/>
      <c r="G196" s="681"/>
      <c r="H196" s="495"/>
      <c r="I196" s="493" t="str">
        <f t="shared" si="24"/>
        <v/>
      </c>
      <c r="J196" s="495"/>
      <c r="K196" s="668" t="str">
        <f t="shared" si="25"/>
        <v/>
      </c>
      <c r="L196" s="494" t="str">
        <f t="shared" si="32"/>
        <v>false</v>
      </c>
      <c r="M196" s="694">
        <f t="shared" si="29"/>
        <v>0</v>
      </c>
      <c r="N196" s="694">
        <f t="shared" si="31"/>
        <v>0</v>
      </c>
      <c r="O196" s="694">
        <f t="shared" si="31"/>
        <v>0</v>
      </c>
      <c r="P196" s="694">
        <f t="shared" si="31"/>
        <v>0</v>
      </c>
      <c r="Q196" s="694">
        <f t="shared" si="31"/>
        <v>0</v>
      </c>
      <c r="R196" s="694">
        <f t="shared" si="31"/>
        <v>0</v>
      </c>
      <c r="S196" s="694">
        <f t="shared" si="31"/>
        <v>0</v>
      </c>
      <c r="T196" s="694">
        <f t="shared" si="31"/>
        <v>0</v>
      </c>
      <c r="U196" s="694">
        <f t="shared" si="31"/>
        <v>0</v>
      </c>
      <c r="V196" s="694">
        <f t="shared" si="31"/>
        <v>0</v>
      </c>
      <c r="W196" s="694">
        <f t="shared" si="31"/>
        <v>0</v>
      </c>
      <c r="X196" s="694">
        <f t="shared" si="31"/>
        <v>0</v>
      </c>
      <c r="Y196" s="697">
        <f t="shared" si="30"/>
        <v>0</v>
      </c>
    </row>
    <row r="197" spans="1:25" ht="16.5" customHeight="1" outlineLevel="1">
      <c r="A197" s="491">
        <f t="shared" si="26"/>
        <v>193</v>
      </c>
      <c r="B197" s="658"/>
      <c r="C197" s="677"/>
      <c r="D197" s="678"/>
      <c r="E197" s="679"/>
      <c r="F197" s="682"/>
      <c r="G197" s="681"/>
      <c r="H197" s="495"/>
      <c r="I197" s="493" t="str">
        <f t="shared" si="24"/>
        <v/>
      </c>
      <c r="J197" s="495"/>
      <c r="K197" s="668" t="str">
        <f t="shared" si="25"/>
        <v/>
      </c>
      <c r="L197" s="494" t="str">
        <f t="shared" si="32"/>
        <v>false</v>
      </c>
      <c r="M197" s="694">
        <f t="shared" si="29"/>
        <v>0</v>
      </c>
      <c r="N197" s="694">
        <f t="shared" si="31"/>
        <v>0</v>
      </c>
      <c r="O197" s="694">
        <f t="shared" si="31"/>
        <v>0</v>
      </c>
      <c r="P197" s="694">
        <f t="shared" si="31"/>
        <v>0</v>
      </c>
      <c r="Q197" s="694">
        <f t="shared" si="31"/>
        <v>0</v>
      </c>
      <c r="R197" s="694">
        <f t="shared" si="31"/>
        <v>0</v>
      </c>
      <c r="S197" s="694">
        <f t="shared" si="31"/>
        <v>0</v>
      </c>
      <c r="T197" s="694">
        <f t="shared" si="31"/>
        <v>0</v>
      </c>
      <c r="U197" s="694">
        <f t="shared" ref="U197:X197" si="33">IF(AND($E197="",$F197=""),0,IF(AND((U$3&gt;=$E197),OR((U$3&lt;=$G197),($G197=""),($G197=-1),($G197=0))),IF($L197&gt;U$3,1,0),0))</f>
        <v>0</v>
      </c>
      <c r="V197" s="694">
        <f t="shared" si="33"/>
        <v>0</v>
      </c>
      <c r="W197" s="694">
        <f t="shared" si="33"/>
        <v>0</v>
      </c>
      <c r="X197" s="694">
        <f t="shared" si="33"/>
        <v>0</v>
      </c>
      <c r="Y197" s="697">
        <f t="shared" si="30"/>
        <v>0</v>
      </c>
    </row>
    <row r="198" spans="1:25" ht="16.5" customHeight="1" outlineLevel="1">
      <c r="A198" s="491">
        <f t="shared" si="26"/>
        <v>194</v>
      </c>
      <c r="B198" s="658"/>
      <c r="C198" s="677"/>
      <c r="D198" s="678"/>
      <c r="E198" s="679"/>
      <c r="F198" s="682"/>
      <c r="G198" s="681"/>
      <c r="H198" s="495"/>
      <c r="I198" s="493" t="str">
        <f t="shared" ref="I198:I261" si="34">IF(H198="여",E198,"")</f>
        <v/>
      </c>
      <c r="J198" s="495"/>
      <c r="K198" s="668" t="str">
        <f t="shared" ref="K198:K261" si="35">IF(J198="여",E198,"")</f>
        <v/>
      </c>
      <c r="L198" s="494" t="str">
        <f t="shared" si="32"/>
        <v>false</v>
      </c>
      <c r="M198" s="694">
        <f t="shared" si="29"/>
        <v>0</v>
      </c>
      <c r="N198" s="694">
        <f t="shared" si="29"/>
        <v>0</v>
      </c>
      <c r="O198" s="694">
        <f t="shared" si="29"/>
        <v>0</v>
      </c>
      <c r="P198" s="694">
        <f t="shared" si="29"/>
        <v>0</v>
      </c>
      <c r="Q198" s="694">
        <f t="shared" si="29"/>
        <v>0</v>
      </c>
      <c r="R198" s="694">
        <f t="shared" si="29"/>
        <v>0</v>
      </c>
      <c r="S198" s="694">
        <f t="shared" si="29"/>
        <v>0</v>
      </c>
      <c r="T198" s="694">
        <f t="shared" si="29"/>
        <v>0</v>
      </c>
      <c r="U198" s="694">
        <f t="shared" si="29"/>
        <v>0</v>
      </c>
      <c r="V198" s="694">
        <f t="shared" si="29"/>
        <v>0</v>
      </c>
      <c r="W198" s="694">
        <f t="shared" si="29"/>
        <v>0</v>
      </c>
      <c r="X198" s="694">
        <f t="shared" si="29"/>
        <v>0</v>
      </c>
      <c r="Y198" s="697">
        <f t="shared" si="30"/>
        <v>0</v>
      </c>
    </row>
    <row r="199" spans="1:25" ht="16.5" customHeight="1" outlineLevel="1">
      <c r="A199" s="491">
        <f t="shared" ref="A199:A262" si="36">A198+1</f>
        <v>195</v>
      </c>
      <c r="B199" s="658"/>
      <c r="C199" s="677"/>
      <c r="D199" s="678"/>
      <c r="E199" s="679"/>
      <c r="F199" s="682"/>
      <c r="G199" s="681"/>
      <c r="H199" s="495"/>
      <c r="I199" s="493" t="str">
        <f t="shared" si="34"/>
        <v/>
      </c>
      <c r="J199" s="495"/>
      <c r="K199" s="668" t="str">
        <f t="shared" si="35"/>
        <v/>
      </c>
      <c r="L199" s="494" t="str">
        <f t="shared" si="32"/>
        <v>false</v>
      </c>
      <c r="M199" s="694">
        <f t="shared" si="29"/>
        <v>0</v>
      </c>
      <c r="N199" s="694">
        <f t="shared" si="29"/>
        <v>0</v>
      </c>
      <c r="O199" s="694">
        <f t="shared" si="29"/>
        <v>0</v>
      </c>
      <c r="P199" s="694">
        <f t="shared" si="29"/>
        <v>0</v>
      </c>
      <c r="Q199" s="694">
        <f t="shared" si="29"/>
        <v>0</v>
      </c>
      <c r="R199" s="694">
        <f t="shared" si="29"/>
        <v>0</v>
      </c>
      <c r="S199" s="694">
        <f t="shared" si="29"/>
        <v>0</v>
      </c>
      <c r="T199" s="694">
        <f t="shared" si="29"/>
        <v>0</v>
      </c>
      <c r="U199" s="694">
        <f t="shared" si="29"/>
        <v>0</v>
      </c>
      <c r="V199" s="694">
        <f t="shared" si="29"/>
        <v>0</v>
      </c>
      <c r="W199" s="694">
        <f t="shared" si="29"/>
        <v>0</v>
      </c>
      <c r="X199" s="694">
        <f t="shared" si="29"/>
        <v>0</v>
      </c>
      <c r="Y199" s="697">
        <f t="shared" si="30"/>
        <v>0</v>
      </c>
    </row>
    <row r="200" spans="1:25" ht="16.5" customHeight="1" outlineLevel="1">
      <c r="A200" s="491">
        <f t="shared" si="36"/>
        <v>196</v>
      </c>
      <c r="B200" s="658"/>
      <c r="C200" s="677"/>
      <c r="D200" s="678"/>
      <c r="E200" s="679"/>
      <c r="F200" s="682"/>
      <c r="G200" s="681"/>
      <c r="H200" s="495"/>
      <c r="I200" s="493" t="str">
        <f t="shared" si="34"/>
        <v/>
      </c>
      <c r="J200" s="495"/>
      <c r="K200" s="668" t="str">
        <f t="shared" si="35"/>
        <v/>
      </c>
      <c r="L200" s="494" t="str">
        <f t="shared" si="32"/>
        <v>false</v>
      </c>
      <c r="M200" s="694">
        <f t="shared" si="29"/>
        <v>0</v>
      </c>
      <c r="N200" s="694">
        <f t="shared" si="29"/>
        <v>0</v>
      </c>
      <c r="O200" s="694">
        <f t="shared" si="29"/>
        <v>0</v>
      </c>
      <c r="P200" s="694">
        <f t="shared" si="29"/>
        <v>0</v>
      </c>
      <c r="Q200" s="694">
        <f t="shared" si="29"/>
        <v>0</v>
      </c>
      <c r="R200" s="694">
        <f t="shared" si="29"/>
        <v>0</v>
      </c>
      <c r="S200" s="694">
        <f t="shared" si="29"/>
        <v>0</v>
      </c>
      <c r="T200" s="694">
        <f t="shared" si="29"/>
        <v>0</v>
      </c>
      <c r="U200" s="694">
        <f t="shared" si="29"/>
        <v>0</v>
      </c>
      <c r="V200" s="694">
        <f t="shared" si="29"/>
        <v>0</v>
      </c>
      <c r="W200" s="694">
        <f t="shared" si="29"/>
        <v>0</v>
      </c>
      <c r="X200" s="694">
        <f t="shared" si="29"/>
        <v>0</v>
      </c>
      <c r="Y200" s="697">
        <f t="shared" si="30"/>
        <v>0</v>
      </c>
    </row>
    <row r="201" spans="1:25" ht="16.5" customHeight="1" outlineLevel="1">
      <c r="A201" s="491">
        <f t="shared" si="36"/>
        <v>197</v>
      </c>
      <c r="B201" s="658"/>
      <c r="C201" s="677"/>
      <c r="D201" s="678"/>
      <c r="E201" s="679"/>
      <c r="F201" s="682"/>
      <c r="G201" s="681"/>
      <c r="H201" s="495"/>
      <c r="I201" s="493" t="str">
        <f t="shared" si="34"/>
        <v/>
      </c>
      <c r="J201" s="495"/>
      <c r="K201" s="668" t="str">
        <f t="shared" si="35"/>
        <v/>
      </c>
      <c r="L201" s="494" t="str">
        <f t="shared" si="32"/>
        <v>false</v>
      </c>
      <c r="M201" s="694">
        <f t="shared" si="29"/>
        <v>0</v>
      </c>
      <c r="N201" s="694">
        <f t="shared" si="29"/>
        <v>0</v>
      </c>
      <c r="O201" s="694">
        <f t="shared" si="29"/>
        <v>0</v>
      </c>
      <c r="P201" s="694">
        <f t="shared" si="29"/>
        <v>0</v>
      </c>
      <c r="Q201" s="694">
        <f t="shared" si="29"/>
        <v>0</v>
      </c>
      <c r="R201" s="694">
        <f t="shared" si="29"/>
        <v>0</v>
      </c>
      <c r="S201" s="694">
        <f t="shared" si="29"/>
        <v>0</v>
      </c>
      <c r="T201" s="694">
        <f t="shared" si="29"/>
        <v>0</v>
      </c>
      <c r="U201" s="694">
        <f t="shared" si="29"/>
        <v>0</v>
      </c>
      <c r="V201" s="694">
        <f t="shared" si="29"/>
        <v>0</v>
      </c>
      <c r="W201" s="694">
        <f t="shared" si="29"/>
        <v>0</v>
      </c>
      <c r="X201" s="694">
        <f t="shared" si="29"/>
        <v>0</v>
      </c>
      <c r="Y201" s="697">
        <f t="shared" si="30"/>
        <v>0</v>
      </c>
    </row>
    <row r="202" spans="1:25" ht="16.5" customHeight="1" outlineLevel="1">
      <c r="A202" s="491">
        <f t="shared" si="36"/>
        <v>198</v>
      </c>
      <c r="B202" s="658"/>
      <c r="C202" s="677"/>
      <c r="D202" s="678"/>
      <c r="E202" s="679"/>
      <c r="F202" s="682"/>
      <c r="G202" s="681"/>
      <c r="H202" s="495"/>
      <c r="I202" s="493" t="str">
        <f t="shared" si="34"/>
        <v/>
      </c>
      <c r="J202" s="495"/>
      <c r="K202" s="668" t="str">
        <f t="shared" si="35"/>
        <v/>
      </c>
      <c r="L202" s="494" t="str">
        <f t="shared" si="32"/>
        <v>false</v>
      </c>
      <c r="M202" s="694">
        <f t="shared" si="29"/>
        <v>0</v>
      </c>
      <c r="N202" s="694">
        <f t="shared" si="29"/>
        <v>0</v>
      </c>
      <c r="O202" s="694">
        <f t="shared" si="29"/>
        <v>0</v>
      </c>
      <c r="P202" s="694">
        <f t="shared" si="29"/>
        <v>0</v>
      </c>
      <c r="Q202" s="694">
        <f t="shared" si="29"/>
        <v>0</v>
      </c>
      <c r="R202" s="694">
        <f t="shared" si="29"/>
        <v>0</v>
      </c>
      <c r="S202" s="694">
        <f t="shared" si="29"/>
        <v>0</v>
      </c>
      <c r="T202" s="694">
        <f t="shared" si="29"/>
        <v>0</v>
      </c>
      <c r="U202" s="694">
        <f t="shared" si="29"/>
        <v>0</v>
      </c>
      <c r="V202" s="694">
        <f t="shared" si="29"/>
        <v>0</v>
      </c>
      <c r="W202" s="694">
        <f t="shared" si="29"/>
        <v>0</v>
      </c>
      <c r="X202" s="694">
        <f t="shared" si="29"/>
        <v>0</v>
      </c>
      <c r="Y202" s="697">
        <f t="shared" si="30"/>
        <v>0</v>
      </c>
    </row>
    <row r="203" spans="1:25" ht="16.5" customHeight="1" outlineLevel="1">
      <c r="A203" s="491">
        <f t="shared" si="36"/>
        <v>199</v>
      </c>
      <c r="B203" s="658"/>
      <c r="C203" s="677"/>
      <c r="D203" s="678"/>
      <c r="E203" s="679"/>
      <c r="F203" s="682"/>
      <c r="G203" s="681"/>
      <c r="H203" s="495"/>
      <c r="I203" s="493" t="str">
        <f t="shared" si="34"/>
        <v/>
      </c>
      <c r="J203" s="495"/>
      <c r="K203" s="668" t="str">
        <f t="shared" si="35"/>
        <v/>
      </c>
      <c r="L203" s="494" t="str">
        <f t="shared" si="32"/>
        <v>false</v>
      </c>
      <c r="M203" s="694">
        <f t="shared" si="29"/>
        <v>0</v>
      </c>
      <c r="N203" s="694">
        <f t="shared" si="29"/>
        <v>0</v>
      </c>
      <c r="O203" s="694">
        <f t="shared" si="29"/>
        <v>0</v>
      </c>
      <c r="P203" s="694">
        <f t="shared" si="29"/>
        <v>0</v>
      </c>
      <c r="Q203" s="694">
        <f t="shared" si="29"/>
        <v>0</v>
      </c>
      <c r="R203" s="694">
        <f t="shared" si="29"/>
        <v>0</v>
      </c>
      <c r="S203" s="694">
        <f t="shared" si="29"/>
        <v>0</v>
      </c>
      <c r="T203" s="694">
        <f t="shared" si="29"/>
        <v>0</v>
      </c>
      <c r="U203" s="694">
        <f t="shared" si="29"/>
        <v>0</v>
      </c>
      <c r="V203" s="694">
        <f t="shared" si="29"/>
        <v>0</v>
      </c>
      <c r="W203" s="694">
        <f t="shared" si="29"/>
        <v>0</v>
      </c>
      <c r="X203" s="694">
        <f t="shared" si="29"/>
        <v>0</v>
      </c>
      <c r="Y203" s="697">
        <f t="shared" si="30"/>
        <v>0</v>
      </c>
    </row>
    <row r="204" spans="1:25" ht="16.5" customHeight="1" outlineLevel="1">
      <c r="A204" s="491">
        <f t="shared" si="36"/>
        <v>200</v>
      </c>
      <c r="B204" s="659"/>
      <c r="C204" s="677"/>
      <c r="D204" s="678"/>
      <c r="E204" s="679"/>
      <c r="F204" s="682"/>
      <c r="G204" s="681"/>
      <c r="H204" s="495"/>
      <c r="I204" s="493" t="str">
        <f t="shared" si="34"/>
        <v/>
      </c>
      <c r="J204" s="495"/>
      <c r="K204" s="668" t="str">
        <f t="shared" si="35"/>
        <v/>
      </c>
      <c r="L204" s="494" t="str">
        <f t="shared" si="32"/>
        <v>false</v>
      </c>
      <c r="M204" s="694">
        <f t="shared" si="29"/>
        <v>0</v>
      </c>
      <c r="N204" s="694">
        <f t="shared" si="29"/>
        <v>0</v>
      </c>
      <c r="O204" s="694">
        <f t="shared" si="29"/>
        <v>0</v>
      </c>
      <c r="P204" s="694">
        <f t="shared" si="29"/>
        <v>0</v>
      </c>
      <c r="Q204" s="694">
        <f t="shared" si="29"/>
        <v>0</v>
      </c>
      <c r="R204" s="694">
        <f t="shared" si="29"/>
        <v>0</v>
      </c>
      <c r="S204" s="694">
        <f t="shared" si="29"/>
        <v>0</v>
      </c>
      <c r="T204" s="694">
        <f t="shared" si="29"/>
        <v>0</v>
      </c>
      <c r="U204" s="694">
        <f t="shared" si="29"/>
        <v>0</v>
      </c>
      <c r="V204" s="694">
        <f t="shared" si="29"/>
        <v>0</v>
      </c>
      <c r="W204" s="694">
        <f t="shared" si="29"/>
        <v>0</v>
      </c>
      <c r="X204" s="694">
        <f t="shared" si="29"/>
        <v>0</v>
      </c>
      <c r="Y204" s="697">
        <f t="shared" si="30"/>
        <v>0</v>
      </c>
    </row>
    <row r="205" spans="1:25" ht="16.5" customHeight="1" outlineLevel="1">
      <c r="A205" s="491">
        <f t="shared" si="36"/>
        <v>201</v>
      </c>
      <c r="B205" s="658"/>
      <c r="C205" s="677"/>
      <c r="D205" s="678"/>
      <c r="E205" s="679"/>
      <c r="F205" s="680"/>
      <c r="G205" s="681"/>
      <c r="H205" s="495"/>
      <c r="I205" s="493" t="str">
        <f t="shared" si="34"/>
        <v/>
      </c>
      <c r="J205" s="495"/>
      <c r="K205" s="668" t="str">
        <f t="shared" si="35"/>
        <v/>
      </c>
      <c r="L205" s="494" t="str">
        <f t="shared" si="32"/>
        <v>false</v>
      </c>
      <c r="M205" s="694">
        <f t="shared" si="29"/>
        <v>0</v>
      </c>
      <c r="N205" s="694">
        <f t="shared" si="29"/>
        <v>0</v>
      </c>
      <c r="O205" s="694">
        <f t="shared" si="29"/>
        <v>0</v>
      </c>
      <c r="P205" s="694">
        <f t="shared" si="29"/>
        <v>0</v>
      </c>
      <c r="Q205" s="694">
        <f t="shared" si="29"/>
        <v>0</v>
      </c>
      <c r="R205" s="694">
        <f t="shared" si="29"/>
        <v>0</v>
      </c>
      <c r="S205" s="694">
        <f t="shared" si="29"/>
        <v>0</v>
      </c>
      <c r="T205" s="694">
        <f t="shared" si="29"/>
        <v>0</v>
      </c>
      <c r="U205" s="694">
        <f t="shared" si="29"/>
        <v>0</v>
      </c>
      <c r="V205" s="694">
        <f t="shared" si="29"/>
        <v>0</v>
      </c>
      <c r="W205" s="694">
        <f t="shared" si="29"/>
        <v>0</v>
      </c>
      <c r="X205" s="694">
        <f t="shared" si="29"/>
        <v>0</v>
      </c>
      <c r="Y205" s="697">
        <f t="shared" si="30"/>
        <v>0</v>
      </c>
    </row>
    <row r="206" spans="1:25" ht="16.5" customHeight="1" outlineLevel="1">
      <c r="A206" s="491">
        <f t="shared" si="36"/>
        <v>202</v>
      </c>
      <c r="B206" s="658"/>
      <c r="C206" s="677"/>
      <c r="D206" s="678"/>
      <c r="E206" s="679"/>
      <c r="F206" s="682"/>
      <c r="G206" s="681"/>
      <c r="H206" s="495"/>
      <c r="I206" s="493" t="str">
        <f t="shared" si="34"/>
        <v/>
      </c>
      <c r="J206" s="495"/>
      <c r="K206" s="668" t="str">
        <f t="shared" si="35"/>
        <v/>
      </c>
      <c r="L206" s="494" t="str">
        <f t="shared" si="32"/>
        <v>false</v>
      </c>
      <c r="M206" s="694">
        <f t="shared" si="29"/>
        <v>0</v>
      </c>
      <c r="N206" s="694">
        <f t="shared" si="29"/>
        <v>0</v>
      </c>
      <c r="O206" s="694">
        <f t="shared" si="29"/>
        <v>0</v>
      </c>
      <c r="P206" s="694">
        <f t="shared" si="29"/>
        <v>0</v>
      </c>
      <c r="Q206" s="694">
        <f t="shared" si="29"/>
        <v>0</v>
      </c>
      <c r="R206" s="694">
        <f t="shared" si="29"/>
        <v>0</v>
      </c>
      <c r="S206" s="694">
        <f t="shared" si="29"/>
        <v>0</v>
      </c>
      <c r="T206" s="694">
        <f t="shared" si="29"/>
        <v>0</v>
      </c>
      <c r="U206" s="694">
        <f t="shared" si="29"/>
        <v>0</v>
      </c>
      <c r="V206" s="694">
        <f t="shared" si="29"/>
        <v>0</v>
      </c>
      <c r="W206" s="694">
        <f t="shared" si="29"/>
        <v>0</v>
      </c>
      <c r="X206" s="694">
        <f t="shared" si="29"/>
        <v>0</v>
      </c>
      <c r="Y206" s="697">
        <f t="shared" si="30"/>
        <v>0</v>
      </c>
    </row>
    <row r="207" spans="1:25" ht="16.5" customHeight="1" outlineLevel="1">
      <c r="A207" s="491">
        <f t="shared" si="36"/>
        <v>203</v>
      </c>
      <c r="B207" s="658"/>
      <c r="C207" s="677"/>
      <c r="D207" s="678"/>
      <c r="E207" s="679"/>
      <c r="F207" s="680"/>
      <c r="G207" s="681"/>
      <c r="H207" s="689"/>
      <c r="I207" s="493" t="str">
        <f t="shared" si="34"/>
        <v/>
      </c>
      <c r="J207" s="689"/>
      <c r="K207" s="668" t="str">
        <f t="shared" si="35"/>
        <v/>
      </c>
      <c r="L207" s="494" t="str">
        <f t="shared" si="32"/>
        <v>false</v>
      </c>
      <c r="M207" s="694">
        <f t="shared" si="29"/>
        <v>0</v>
      </c>
      <c r="N207" s="694">
        <f t="shared" si="29"/>
        <v>0</v>
      </c>
      <c r="O207" s="694">
        <f t="shared" si="29"/>
        <v>0</v>
      </c>
      <c r="P207" s="694">
        <f t="shared" si="29"/>
        <v>0</v>
      </c>
      <c r="Q207" s="694">
        <f t="shared" si="29"/>
        <v>0</v>
      </c>
      <c r="R207" s="694">
        <f t="shared" si="29"/>
        <v>0</v>
      </c>
      <c r="S207" s="694">
        <f t="shared" si="29"/>
        <v>0</v>
      </c>
      <c r="T207" s="694">
        <f t="shared" si="29"/>
        <v>0</v>
      </c>
      <c r="U207" s="694">
        <f t="shared" si="29"/>
        <v>0</v>
      </c>
      <c r="V207" s="694">
        <f t="shared" si="29"/>
        <v>0</v>
      </c>
      <c r="W207" s="694">
        <f t="shared" si="29"/>
        <v>0</v>
      </c>
      <c r="X207" s="694">
        <f t="shared" si="29"/>
        <v>0</v>
      </c>
      <c r="Y207" s="697">
        <f t="shared" si="30"/>
        <v>0</v>
      </c>
    </row>
    <row r="208" spans="1:25" ht="16.5" customHeight="1" outlineLevel="1">
      <c r="A208" s="491">
        <f t="shared" si="36"/>
        <v>204</v>
      </c>
      <c r="B208" s="658"/>
      <c r="C208" s="677"/>
      <c r="D208" s="678"/>
      <c r="E208" s="679"/>
      <c r="F208" s="682"/>
      <c r="G208" s="681"/>
      <c r="H208" s="492"/>
      <c r="I208" s="493" t="str">
        <f t="shared" si="34"/>
        <v/>
      </c>
      <c r="J208" s="492"/>
      <c r="K208" s="668" t="str">
        <f t="shared" si="35"/>
        <v/>
      </c>
      <c r="L208" s="494" t="str">
        <f t="shared" si="32"/>
        <v>false</v>
      </c>
      <c r="M208" s="694">
        <f t="shared" si="29"/>
        <v>0</v>
      </c>
      <c r="N208" s="694">
        <f t="shared" si="29"/>
        <v>0</v>
      </c>
      <c r="O208" s="694">
        <f t="shared" si="29"/>
        <v>0</v>
      </c>
      <c r="P208" s="694">
        <f t="shared" si="29"/>
        <v>0</v>
      </c>
      <c r="Q208" s="694">
        <f t="shared" si="29"/>
        <v>0</v>
      </c>
      <c r="R208" s="694">
        <f t="shared" si="29"/>
        <v>0</v>
      </c>
      <c r="S208" s="694">
        <f t="shared" si="29"/>
        <v>0</v>
      </c>
      <c r="T208" s="694">
        <f t="shared" si="29"/>
        <v>0</v>
      </c>
      <c r="U208" s="694">
        <f t="shared" si="29"/>
        <v>0</v>
      </c>
      <c r="V208" s="694">
        <f t="shared" si="29"/>
        <v>0</v>
      </c>
      <c r="W208" s="694">
        <f t="shared" si="29"/>
        <v>0</v>
      </c>
      <c r="X208" s="694">
        <f t="shared" si="29"/>
        <v>0</v>
      </c>
      <c r="Y208" s="697">
        <f t="shared" si="30"/>
        <v>0</v>
      </c>
    </row>
    <row r="209" spans="1:25" ht="16.5" customHeight="1" outlineLevel="1">
      <c r="A209" s="491">
        <f t="shared" si="36"/>
        <v>205</v>
      </c>
      <c r="B209" s="658"/>
      <c r="C209" s="677"/>
      <c r="D209" s="678"/>
      <c r="E209" s="679"/>
      <c r="F209" s="680"/>
      <c r="G209" s="681"/>
      <c r="H209" s="495"/>
      <c r="I209" s="493" t="str">
        <f t="shared" si="34"/>
        <v/>
      </c>
      <c r="J209" s="495"/>
      <c r="K209" s="668" t="str">
        <f t="shared" si="35"/>
        <v/>
      </c>
      <c r="L209" s="494" t="str">
        <f>IF(OR(I209&lt;&gt;"",K209&lt;&gt;""),MIN(I209,K209),"false")</f>
        <v>false</v>
      </c>
      <c r="M209" s="694">
        <f t="shared" si="29"/>
        <v>0</v>
      </c>
      <c r="N209" s="694">
        <f t="shared" si="29"/>
        <v>0</v>
      </c>
      <c r="O209" s="694">
        <f t="shared" si="29"/>
        <v>0</v>
      </c>
      <c r="P209" s="694">
        <f t="shared" si="29"/>
        <v>0</v>
      </c>
      <c r="Q209" s="694">
        <f t="shared" si="29"/>
        <v>0</v>
      </c>
      <c r="R209" s="694">
        <f t="shared" si="29"/>
        <v>0</v>
      </c>
      <c r="S209" s="694">
        <f t="shared" si="29"/>
        <v>0</v>
      </c>
      <c r="T209" s="694">
        <f t="shared" si="29"/>
        <v>0</v>
      </c>
      <c r="U209" s="694">
        <f t="shared" si="29"/>
        <v>0</v>
      </c>
      <c r="V209" s="694">
        <f t="shared" si="29"/>
        <v>0</v>
      </c>
      <c r="W209" s="694">
        <f t="shared" si="29"/>
        <v>0</v>
      </c>
      <c r="X209" s="694">
        <f t="shared" si="29"/>
        <v>0</v>
      </c>
      <c r="Y209" s="697">
        <f t="shared" si="30"/>
        <v>0</v>
      </c>
    </row>
    <row r="210" spans="1:25" ht="16.5" customHeight="1" outlineLevel="1">
      <c r="A210" s="491">
        <f t="shared" si="36"/>
        <v>206</v>
      </c>
      <c r="B210" s="658"/>
      <c r="C210" s="677"/>
      <c r="D210" s="678"/>
      <c r="E210" s="679"/>
      <c r="F210" s="680"/>
      <c r="G210" s="681"/>
      <c r="H210" s="495"/>
      <c r="I210" s="493" t="str">
        <f t="shared" si="34"/>
        <v/>
      </c>
      <c r="J210" s="495"/>
      <c r="K210" s="668" t="str">
        <f t="shared" si="35"/>
        <v/>
      </c>
      <c r="L210" s="494" t="str">
        <f t="shared" ref="L210:L260" si="37">IF(OR(I210&lt;&gt;"",K210&lt;&gt;""),MIN(I210,K210),"false")</f>
        <v>false</v>
      </c>
      <c r="M210" s="694">
        <f t="shared" si="29"/>
        <v>0</v>
      </c>
      <c r="N210" s="694">
        <f t="shared" si="29"/>
        <v>0</v>
      </c>
      <c r="O210" s="694">
        <f t="shared" si="29"/>
        <v>0</v>
      </c>
      <c r="P210" s="694">
        <f t="shared" si="29"/>
        <v>0</v>
      </c>
      <c r="Q210" s="694">
        <f t="shared" si="29"/>
        <v>0</v>
      </c>
      <c r="R210" s="694">
        <f t="shared" si="29"/>
        <v>0</v>
      </c>
      <c r="S210" s="694">
        <f t="shared" si="29"/>
        <v>0</v>
      </c>
      <c r="T210" s="694">
        <f t="shared" si="29"/>
        <v>0</v>
      </c>
      <c r="U210" s="694">
        <f t="shared" si="29"/>
        <v>0</v>
      </c>
      <c r="V210" s="694">
        <f t="shared" si="29"/>
        <v>0</v>
      </c>
      <c r="W210" s="694">
        <f t="shared" si="29"/>
        <v>0</v>
      </c>
      <c r="X210" s="694">
        <f t="shared" si="29"/>
        <v>0</v>
      </c>
      <c r="Y210" s="697">
        <f t="shared" si="30"/>
        <v>0</v>
      </c>
    </row>
    <row r="211" spans="1:25" ht="16.5" customHeight="1" outlineLevel="1">
      <c r="A211" s="491">
        <f t="shared" si="36"/>
        <v>207</v>
      </c>
      <c r="B211" s="658"/>
      <c r="C211" s="677"/>
      <c r="D211" s="678"/>
      <c r="E211" s="679"/>
      <c r="F211" s="680"/>
      <c r="G211" s="681"/>
      <c r="H211" s="495"/>
      <c r="I211" s="493" t="str">
        <f t="shared" si="34"/>
        <v/>
      </c>
      <c r="J211" s="495"/>
      <c r="K211" s="668" t="str">
        <f t="shared" si="35"/>
        <v/>
      </c>
      <c r="L211" s="494" t="str">
        <f t="shared" si="37"/>
        <v>false</v>
      </c>
      <c r="M211" s="694">
        <f t="shared" si="29"/>
        <v>0</v>
      </c>
      <c r="N211" s="694">
        <f t="shared" si="29"/>
        <v>0</v>
      </c>
      <c r="O211" s="694">
        <f t="shared" si="29"/>
        <v>0</v>
      </c>
      <c r="P211" s="694">
        <f t="shared" si="29"/>
        <v>0</v>
      </c>
      <c r="Q211" s="694">
        <f t="shared" si="29"/>
        <v>0</v>
      </c>
      <c r="R211" s="694">
        <f t="shared" si="29"/>
        <v>0</v>
      </c>
      <c r="S211" s="694">
        <f t="shared" si="29"/>
        <v>0</v>
      </c>
      <c r="T211" s="694">
        <f t="shared" si="29"/>
        <v>0</v>
      </c>
      <c r="U211" s="694">
        <f t="shared" si="29"/>
        <v>0</v>
      </c>
      <c r="V211" s="694">
        <f t="shared" si="29"/>
        <v>0</v>
      </c>
      <c r="W211" s="694">
        <f t="shared" si="29"/>
        <v>0</v>
      </c>
      <c r="X211" s="694">
        <f t="shared" si="29"/>
        <v>0</v>
      </c>
      <c r="Y211" s="697">
        <f t="shared" si="30"/>
        <v>0</v>
      </c>
    </row>
    <row r="212" spans="1:25" ht="16.5" customHeight="1" outlineLevel="1">
      <c r="A212" s="491">
        <f t="shared" si="36"/>
        <v>208</v>
      </c>
      <c r="B212" s="658"/>
      <c r="C212" s="677"/>
      <c r="D212" s="678"/>
      <c r="E212" s="679"/>
      <c r="F212" s="680"/>
      <c r="G212" s="681"/>
      <c r="H212" s="495"/>
      <c r="I212" s="493" t="str">
        <f t="shared" si="34"/>
        <v/>
      </c>
      <c r="J212" s="495"/>
      <c r="K212" s="668" t="str">
        <f t="shared" si="35"/>
        <v/>
      </c>
      <c r="L212" s="494" t="str">
        <f t="shared" si="37"/>
        <v>false</v>
      </c>
      <c r="M212" s="694">
        <f t="shared" si="29"/>
        <v>0</v>
      </c>
      <c r="N212" s="694">
        <f t="shared" si="29"/>
        <v>0</v>
      </c>
      <c r="O212" s="694">
        <f t="shared" si="29"/>
        <v>0</v>
      </c>
      <c r="P212" s="694">
        <f t="shared" si="29"/>
        <v>0</v>
      </c>
      <c r="Q212" s="694">
        <f t="shared" si="29"/>
        <v>0</v>
      </c>
      <c r="R212" s="694">
        <f t="shared" si="29"/>
        <v>0</v>
      </c>
      <c r="S212" s="694">
        <f t="shared" si="29"/>
        <v>0</v>
      </c>
      <c r="T212" s="694">
        <f t="shared" si="29"/>
        <v>0</v>
      </c>
      <c r="U212" s="694">
        <f t="shared" si="29"/>
        <v>0</v>
      </c>
      <c r="V212" s="694">
        <f t="shared" si="29"/>
        <v>0</v>
      </c>
      <c r="W212" s="694">
        <f t="shared" si="29"/>
        <v>0</v>
      </c>
      <c r="X212" s="694">
        <f t="shared" si="29"/>
        <v>0</v>
      </c>
      <c r="Y212" s="697">
        <f t="shared" si="30"/>
        <v>0</v>
      </c>
    </row>
    <row r="213" spans="1:25" ht="16.5" customHeight="1" outlineLevel="1">
      <c r="A213" s="491">
        <f t="shared" si="36"/>
        <v>209</v>
      </c>
      <c r="B213" s="658"/>
      <c r="C213" s="677"/>
      <c r="D213" s="678"/>
      <c r="E213" s="679"/>
      <c r="F213" s="680"/>
      <c r="G213" s="681"/>
      <c r="H213" s="495"/>
      <c r="I213" s="493" t="str">
        <f t="shared" si="34"/>
        <v/>
      </c>
      <c r="J213" s="495"/>
      <c r="K213" s="668" t="str">
        <f t="shared" si="35"/>
        <v/>
      </c>
      <c r="L213" s="494" t="str">
        <f t="shared" si="37"/>
        <v>false</v>
      </c>
      <c r="M213" s="694">
        <f t="shared" si="29"/>
        <v>0</v>
      </c>
      <c r="N213" s="694">
        <f t="shared" si="29"/>
        <v>0</v>
      </c>
      <c r="O213" s="694">
        <f t="shared" si="29"/>
        <v>0</v>
      </c>
      <c r="P213" s="694">
        <f t="shared" si="29"/>
        <v>0</v>
      </c>
      <c r="Q213" s="694">
        <f t="shared" si="29"/>
        <v>0</v>
      </c>
      <c r="R213" s="694">
        <f t="shared" si="29"/>
        <v>0</v>
      </c>
      <c r="S213" s="694">
        <f t="shared" si="29"/>
        <v>0</v>
      </c>
      <c r="T213" s="694">
        <f t="shared" si="29"/>
        <v>0</v>
      </c>
      <c r="U213" s="694">
        <f t="shared" si="29"/>
        <v>0</v>
      </c>
      <c r="V213" s="694">
        <f t="shared" si="29"/>
        <v>0</v>
      </c>
      <c r="W213" s="694">
        <f t="shared" si="29"/>
        <v>0</v>
      </c>
      <c r="X213" s="694">
        <f t="shared" si="29"/>
        <v>0</v>
      </c>
      <c r="Y213" s="697">
        <f t="shared" si="30"/>
        <v>0</v>
      </c>
    </row>
    <row r="214" spans="1:25" ht="16.5" customHeight="1" outlineLevel="1">
      <c r="A214" s="491">
        <f t="shared" si="36"/>
        <v>210</v>
      </c>
      <c r="B214" s="659"/>
      <c r="C214" s="677"/>
      <c r="D214" s="678"/>
      <c r="E214" s="679"/>
      <c r="F214" s="680"/>
      <c r="G214" s="681"/>
      <c r="H214" s="495"/>
      <c r="I214" s="493" t="str">
        <f t="shared" si="34"/>
        <v/>
      </c>
      <c r="J214" s="495"/>
      <c r="K214" s="668" t="str">
        <f t="shared" si="35"/>
        <v/>
      </c>
      <c r="L214" s="494" t="str">
        <f t="shared" si="37"/>
        <v>false</v>
      </c>
      <c r="M214" s="694">
        <f t="shared" si="29"/>
        <v>0</v>
      </c>
      <c r="N214" s="694">
        <f t="shared" si="29"/>
        <v>0</v>
      </c>
      <c r="O214" s="694">
        <f t="shared" si="29"/>
        <v>0</v>
      </c>
      <c r="P214" s="694">
        <f t="shared" si="29"/>
        <v>0</v>
      </c>
      <c r="Q214" s="694">
        <f t="shared" si="29"/>
        <v>0</v>
      </c>
      <c r="R214" s="694">
        <f t="shared" si="29"/>
        <v>0</v>
      </c>
      <c r="S214" s="694">
        <f t="shared" si="29"/>
        <v>0</v>
      </c>
      <c r="T214" s="694">
        <f t="shared" si="29"/>
        <v>0</v>
      </c>
      <c r="U214" s="694">
        <f t="shared" si="29"/>
        <v>0</v>
      </c>
      <c r="V214" s="694">
        <f t="shared" si="29"/>
        <v>0</v>
      </c>
      <c r="W214" s="694">
        <f t="shared" si="29"/>
        <v>0</v>
      </c>
      <c r="X214" s="694">
        <f t="shared" si="29"/>
        <v>0</v>
      </c>
      <c r="Y214" s="697">
        <f t="shared" si="30"/>
        <v>0</v>
      </c>
    </row>
    <row r="215" spans="1:25" ht="16.5" customHeight="1" outlineLevel="1">
      <c r="A215" s="491">
        <f t="shared" si="36"/>
        <v>211</v>
      </c>
      <c r="B215" s="658"/>
      <c r="C215" s="677"/>
      <c r="D215" s="678"/>
      <c r="E215" s="679"/>
      <c r="F215" s="680"/>
      <c r="G215" s="681"/>
      <c r="H215" s="495"/>
      <c r="I215" s="493" t="str">
        <f t="shared" si="34"/>
        <v/>
      </c>
      <c r="J215" s="495"/>
      <c r="K215" s="668" t="str">
        <f t="shared" si="35"/>
        <v/>
      </c>
      <c r="L215" s="494" t="str">
        <f t="shared" si="37"/>
        <v>false</v>
      </c>
      <c r="M215" s="694">
        <f t="shared" si="29"/>
        <v>0</v>
      </c>
      <c r="N215" s="694">
        <f t="shared" si="29"/>
        <v>0</v>
      </c>
      <c r="O215" s="694">
        <f t="shared" si="29"/>
        <v>0</v>
      </c>
      <c r="P215" s="694">
        <f t="shared" si="29"/>
        <v>0</v>
      </c>
      <c r="Q215" s="694">
        <f t="shared" si="29"/>
        <v>0</v>
      </c>
      <c r="R215" s="694">
        <f t="shared" ref="N215:X237" si="38">IF(AND($E215="",$F215=""),0,IF(AND((R$3&gt;=$E215),OR((R$3&lt;=$G215),($G215=""),($G215=-1),($G215=0))),IF($L215&gt;R$3,1,0),0))</f>
        <v>0</v>
      </c>
      <c r="S215" s="694">
        <f t="shared" si="38"/>
        <v>0</v>
      </c>
      <c r="T215" s="694">
        <f t="shared" si="38"/>
        <v>0</v>
      </c>
      <c r="U215" s="694">
        <f t="shared" si="38"/>
        <v>0</v>
      </c>
      <c r="V215" s="694">
        <f t="shared" si="38"/>
        <v>0</v>
      </c>
      <c r="W215" s="694">
        <f t="shared" si="38"/>
        <v>0</v>
      </c>
      <c r="X215" s="694">
        <f t="shared" si="38"/>
        <v>0</v>
      </c>
      <c r="Y215" s="697">
        <f t="shared" si="30"/>
        <v>0</v>
      </c>
    </row>
    <row r="216" spans="1:25" ht="16.5" customHeight="1" outlineLevel="1">
      <c r="A216" s="491">
        <f t="shared" si="36"/>
        <v>212</v>
      </c>
      <c r="B216" s="658"/>
      <c r="C216" s="677"/>
      <c r="D216" s="678"/>
      <c r="E216" s="679"/>
      <c r="F216" s="680"/>
      <c r="G216" s="681"/>
      <c r="H216" s="495"/>
      <c r="I216" s="493" t="str">
        <f t="shared" si="34"/>
        <v/>
      </c>
      <c r="J216" s="495"/>
      <c r="K216" s="668" t="str">
        <f t="shared" si="35"/>
        <v/>
      </c>
      <c r="L216" s="494" t="str">
        <f t="shared" si="37"/>
        <v>false</v>
      </c>
      <c r="M216" s="694">
        <f t="shared" ref="M216:X257" si="39">IF(AND($E216="",$F216=""),0,IF(AND((M$3&gt;=$E216),OR((M$3&lt;=$G216),($G216=""),($G216=-1),($G216=0))),IF($L216&gt;M$3,1,0),0))</f>
        <v>0</v>
      </c>
      <c r="N216" s="694">
        <f t="shared" si="38"/>
        <v>0</v>
      </c>
      <c r="O216" s="694">
        <f t="shared" si="38"/>
        <v>0</v>
      </c>
      <c r="P216" s="694">
        <f t="shared" si="38"/>
        <v>0</v>
      </c>
      <c r="Q216" s="694">
        <f t="shared" si="38"/>
        <v>0</v>
      </c>
      <c r="R216" s="694">
        <f t="shared" si="38"/>
        <v>0</v>
      </c>
      <c r="S216" s="694">
        <f t="shared" si="38"/>
        <v>0</v>
      </c>
      <c r="T216" s="694">
        <f t="shared" si="38"/>
        <v>0</v>
      </c>
      <c r="U216" s="694">
        <f t="shared" si="38"/>
        <v>0</v>
      </c>
      <c r="V216" s="694">
        <f t="shared" si="38"/>
        <v>0</v>
      </c>
      <c r="W216" s="694">
        <f t="shared" si="38"/>
        <v>0</v>
      </c>
      <c r="X216" s="694">
        <f t="shared" si="38"/>
        <v>0</v>
      </c>
      <c r="Y216" s="697">
        <f t="shared" si="30"/>
        <v>0</v>
      </c>
    </row>
    <row r="217" spans="1:25" ht="16.5" customHeight="1" outlineLevel="1">
      <c r="A217" s="491">
        <f t="shared" si="36"/>
        <v>213</v>
      </c>
      <c r="B217" s="658"/>
      <c r="C217" s="677"/>
      <c r="D217" s="678"/>
      <c r="E217" s="679"/>
      <c r="F217" s="682"/>
      <c r="G217" s="681"/>
      <c r="H217" s="495"/>
      <c r="I217" s="493" t="str">
        <f t="shared" si="34"/>
        <v/>
      </c>
      <c r="J217" s="495"/>
      <c r="K217" s="668" t="str">
        <f t="shared" si="35"/>
        <v/>
      </c>
      <c r="L217" s="494" t="str">
        <f t="shared" si="37"/>
        <v>false</v>
      </c>
      <c r="M217" s="694">
        <f t="shared" si="39"/>
        <v>0</v>
      </c>
      <c r="N217" s="694">
        <f t="shared" si="38"/>
        <v>0</v>
      </c>
      <c r="O217" s="694">
        <f t="shared" si="38"/>
        <v>0</v>
      </c>
      <c r="P217" s="694">
        <f t="shared" si="38"/>
        <v>0</v>
      </c>
      <c r="Q217" s="694">
        <f t="shared" si="38"/>
        <v>0</v>
      </c>
      <c r="R217" s="694">
        <f t="shared" si="38"/>
        <v>0</v>
      </c>
      <c r="S217" s="694">
        <f t="shared" si="38"/>
        <v>0</v>
      </c>
      <c r="T217" s="694">
        <f t="shared" si="38"/>
        <v>0</v>
      </c>
      <c r="U217" s="694">
        <f t="shared" si="38"/>
        <v>0</v>
      </c>
      <c r="V217" s="694">
        <f t="shared" si="38"/>
        <v>0</v>
      </c>
      <c r="W217" s="694">
        <f t="shared" si="38"/>
        <v>0</v>
      </c>
      <c r="X217" s="694">
        <f t="shared" si="38"/>
        <v>0</v>
      </c>
      <c r="Y217" s="697">
        <f t="shared" si="30"/>
        <v>0</v>
      </c>
    </row>
    <row r="218" spans="1:25" ht="16.5" customHeight="1" outlineLevel="1">
      <c r="A218" s="491">
        <f t="shared" si="36"/>
        <v>214</v>
      </c>
      <c r="B218" s="658"/>
      <c r="C218" s="677"/>
      <c r="D218" s="678"/>
      <c r="E218" s="679"/>
      <c r="F218" s="682"/>
      <c r="G218" s="681"/>
      <c r="H218" s="495"/>
      <c r="I218" s="493" t="str">
        <f t="shared" si="34"/>
        <v/>
      </c>
      <c r="J218" s="495"/>
      <c r="K218" s="668" t="str">
        <f t="shared" si="35"/>
        <v/>
      </c>
      <c r="L218" s="494" t="str">
        <f t="shared" si="37"/>
        <v>false</v>
      </c>
      <c r="M218" s="694">
        <f t="shared" si="39"/>
        <v>0</v>
      </c>
      <c r="N218" s="694">
        <f t="shared" si="38"/>
        <v>0</v>
      </c>
      <c r="O218" s="694">
        <f t="shared" si="38"/>
        <v>0</v>
      </c>
      <c r="P218" s="694">
        <f t="shared" si="38"/>
        <v>0</v>
      </c>
      <c r="Q218" s="694">
        <f t="shared" si="38"/>
        <v>0</v>
      </c>
      <c r="R218" s="694">
        <f t="shared" si="38"/>
        <v>0</v>
      </c>
      <c r="S218" s="694">
        <f t="shared" si="38"/>
        <v>0</v>
      </c>
      <c r="T218" s="694">
        <f t="shared" si="38"/>
        <v>0</v>
      </c>
      <c r="U218" s="694">
        <f t="shared" si="38"/>
        <v>0</v>
      </c>
      <c r="V218" s="694">
        <f t="shared" si="38"/>
        <v>0</v>
      </c>
      <c r="W218" s="694">
        <f t="shared" si="38"/>
        <v>0</v>
      </c>
      <c r="X218" s="694">
        <f t="shared" si="38"/>
        <v>0</v>
      </c>
      <c r="Y218" s="697">
        <f t="shared" si="30"/>
        <v>0</v>
      </c>
    </row>
    <row r="219" spans="1:25" ht="16.5" customHeight="1" outlineLevel="1">
      <c r="A219" s="491">
        <f t="shared" si="36"/>
        <v>215</v>
      </c>
      <c r="B219" s="658"/>
      <c r="C219" s="677"/>
      <c r="D219" s="678"/>
      <c r="E219" s="679"/>
      <c r="F219" s="682"/>
      <c r="G219" s="681"/>
      <c r="H219" s="495"/>
      <c r="I219" s="493" t="str">
        <f t="shared" si="34"/>
        <v/>
      </c>
      <c r="J219" s="495"/>
      <c r="K219" s="668" t="str">
        <f t="shared" si="35"/>
        <v/>
      </c>
      <c r="L219" s="494" t="str">
        <f t="shared" si="37"/>
        <v>false</v>
      </c>
      <c r="M219" s="694">
        <f t="shared" si="39"/>
        <v>0</v>
      </c>
      <c r="N219" s="694">
        <f t="shared" si="38"/>
        <v>0</v>
      </c>
      <c r="O219" s="694">
        <f t="shared" si="38"/>
        <v>0</v>
      </c>
      <c r="P219" s="694">
        <f t="shared" si="38"/>
        <v>0</v>
      </c>
      <c r="Q219" s="694">
        <f t="shared" si="38"/>
        <v>0</v>
      </c>
      <c r="R219" s="694">
        <f t="shared" si="38"/>
        <v>0</v>
      </c>
      <c r="S219" s="694">
        <f t="shared" si="38"/>
        <v>0</v>
      </c>
      <c r="T219" s="694">
        <f t="shared" si="38"/>
        <v>0</v>
      </c>
      <c r="U219" s="694">
        <f t="shared" si="38"/>
        <v>0</v>
      </c>
      <c r="V219" s="694">
        <f t="shared" si="38"/>
        <v>0</v>
      </c>
      <c r="W219" s="694">
        <f t="shared" si="38"/>
        <v>0</v>
      </c>
      <c r="X219" s="694">
        <f t="shared" si="38"/>
        <v>0</v>
      </c>
      <c r="Y219" s="697">
        <f t="shared" si="30"/>
        <v>0</v>
      </c>
    </row>
    <row r="220" spans="1:25" ht="16.5" customHeight="1" outlineLevel="1">
      <c r="A220" s="491">
        <f t="shared" si="36"/>
        <v>216</v>
      </c>
      <c r="B220" s="658"/>
      <c r="C220" s="677"/>
      <c r="D220" s="678"/>
      <c r="E220" s="679"/>
      <c r="F220" s="682"/>
      <c r="G220" s="681"/>
      <c r="H220" s="495"/>
      <c r="I220" s="493" t="str">
        <f t="shared" si="34"/>
        <v/>
      </c>
      <c r="J220" s="495"/>
      <c r="K220" s="668" t="str">
        <f t="shared" si="35"/>
        <v/>
      </c>
      <c r="L220" s="494" t="str">
        <f t="shared" si="37"/>
        <v>false</v>
      </c>
      <c r="M220" s="694">
        <f t="shared" si="39"/>
        <v>0</v>
      </c>
      <c r="N220" s="694">
        <f t="shared" si="38"/>
        <v>0</v>
      </c>
      <c r="O220" s="694">
        <f t="shared" si="38"/>
        <v>0</v>
      </c>
      <c r="P220" s="694">
        <f t="shared" si="38"/>
        <v>0</v>
      </c>
      <c r="Q220" s="694">
        <f t="shared" si="38"/>
        <v>0</v>
      </c>
      <c r="R220" s="694">
        <f t="shared" si="38"/>
        <v>0</v>
      </c>
      <c r="S220" s="694">
        <f t="shared" si="38"/>
        <v>0</v>
      </c>
      <c r="T220" s="694">
        <f t="shared" si="38"/>
        <v>0</v>
      </c>
      <c r="U220" s="694">
        <f t="shared" si="38"/>
        <v>0</v>
      </c>
      <c r="V220" s="694">
        <f t="shared" si="38"/>
        <v>0</v>
      </c>
      <c r="W220" s="694">
        <f t="shared" si="38"/>
        <v>0</v>
      </c>
      <c r="X220" s="694">
        <f t="shared" si="38"/>
        <v>0</v>
      </c>
      <c r="Y220" s="697">
        <f t="shared" si="30"/>
        <v>0</v>
      </c>
    </row>
    <row r="221" spans="1:25" ht="16.5" customHeight="1" outlineLevel="1">
      <c r="A221" s="491">
        <f t="shared" si="36"/>
        <v>217</v>
      </c>
      <c r="B221" s="658"/>
      <c r="C221" s="677"/>
      <c r="D221" s="678"/>
      <c r="E221" s="679"/>
      <c r="F221" s="680"/>
      <c r="G221" s="681"/>
      <c r="H221" s="495"/>
      <c r="I221" s="493" t="str">
        <f t="shared" si="34"/>
        <v/>
      </c>
      <c r="J221" s="495"/>
      <c r="K221" s="668" t="str">
        <f t="shared" si="35"/>
        <v/>
      </c>
      <c r="L221" s="494" t="str">
        <f t="shared" si="37"/>
        <v>false</v>
      </c>
      <c r="M221" s="694">
        <f t="shared" si="39"/>
        <v>0</v>
      </c>
      <c r="N221" s="694">
        <f t="shared" si="38"/>
        <v>0</v>
      </c>
      <c r="O221" s="694">
        <f t="shared" si="38"/>
        <v>0</v>
      </c>
      <c r="P221" s="694">
        <f t="shared" si="38"/>
        <v>0</v>
      </c>
      <c r="Q221" s="694">
        <f t="shared" si="38"/>
        <v>0</v>
      </c>
      <c r="R221" s="694">
        <f t="shared" si="38"/>
        <v>0</v>
      </c>
      <c r="S221" s="694">
        <f t="shared" si="38"/>
        <v>0</v>
      </c>
      <c r="T221" s="694">
        <f t="shared" si="38"/>
        <v>0</v>
      </c>
      <c r="U221" s="694">
        <f t="shared" si="38"/>
        <v>0</v>
      </c>
      <c r="V221" s="694">
        <f t="shared" si="38"/>
        <v>0</v>
      </c>
      <c r="W221" s="694">
        <f t="shared" si="38"/>
        <v>0</v>
      </c>
      <c r="X221" s="694">
        <f t="shared" si="38"/>
        <v>0</v>
      </c>
      <c r="Y221" s="697">
        <f t="shared" ref="Y221:Y284" si="40">SUM(M221:X221)</f>
        <v>0</v>
      </c>
    </row>
    <row r="222" spans="1:25" ht="16.5" customHeight="1" outlineLevel="1">
      <c r="A222" s="491">
        <f t="shared" si="36"/>
        <v>218</v>
      </c>
      <c r="B222" s="658"/>
      <c r="C222" s="677"/>
      <c r="D222" s="678"/>
      <c r="E222" s="679"/>
      <c r="F222" s="680"/>
      <c r="G222" s="681"/>
      <c r="H222" s="495"/>
      <c r="I222" s="493" t="str">
        <f t="shared" si="34"/>
        <v/>
      </c>
      <c r="J222" s="495"/>
      <c r="K222" s="668" t="str">
        <f t="shared" si="35"/>
        <v/>
      </c>
      <c r="L222" s="494" t="str">
        <f t="shared" si="37"/>
        <v>false</v>
      </c>
      <c r="M222" s="694">
        <f t="shared" si="39"/>
        <v>0</v>
      </c>
      <c r="N222" s="694">
        <f t="shared" si="38"/>
        <v>0</v>
      </c>
      <c r="O222" s="694">
        <f t="shared" si="38"/>
        <v>0</v>
      </c>
      <c r="P222" s="694">
        <f t="shared" si="38"/>
        <v>0</v>
      </c>
      <c r="Q222" s="694">
        <f t="shared" si="38"/>
        <v>0</v>
      </c>
      <c r="R222" s="694">
        <f t="shared" si="38"/>
        <v>0</v>
      </c>
      <c r="S222" s="694">
        <f t="shared" si="38"/>
        <v>0</v>
      </c>
      <c r="T222" s="694">
        <f t="shared" si="38"/>
        <v>0</v>
      </c>
      <c r="U222" s="694">
        <f t="shared" si="38"/>
        <v>0</v>
      </c>
      <c r="V222" s="694">
        <f t="shared" si="38"/>
        <v>0</v>
      </c>
      <c r="W222" s="694">
        <f t="shared" si="38"/>
        <v>0</v>
      </c>
      <c r="X222" s="694">
        <f t="shared" si="38"/>
        <v>0</v>
      </c>
      <c r="Y222" s="697">
        <f t="shared" si="40"/>
        <v>0</v>
      </c>
    </row>
    <row r="223" spans="1:25" ht="16.5" customHeight="1" outlineLevel="1">
      <c r="A223" s="491">
        <f t="shared" si="36"/>
        <v>219</v>
      </c>
      <c r="B223" s="658"/>
      <c r="C223" s="677"/>
      <c r="D223" s="678"/>
      <c r="E223" s="679"/>
      <c r="F223" s="682"/>
      <c r="G223" s="681"/>
      <c r="H223" s="495"/>
      <c r="I223" s="493" t="str">
        <f t="shared" si="34"/>
        <v/>
      </c>
      <c r="J223" s="495"/>
      <c r="K223" s="668" t="str">
        <f t="shared" si="35"/>
        <v/>
      </c>
      <c r="L223" s="494" t="str">
        <f t="shared" si="37"/>
        <v>false</v>
      </c>
      <c r="M223" s="694">
        <f t="shared" si="39"/>
        <v>0</v>
      </c>
      <c r="N223" s="694">
        <f t="shared" si="38"/>
        <v>0</v>
      </c>
      <c r="O223" s="694">
        <f t="shared" si="38"/>
        <v>0</v>
      </c>
      <c r="P223" s="694">
        <f t="shared" si="38"/>
        <v>0</v>
      </c>
      <c r="Q223" s="694">
        <f t="shared" si="38"/>
        <v>0</v>
      </c>
      <c r="R223" s="694">
        <f t="shared" si="38"/>
        <v>0</v>
      </c>
      <c r="S223" s="694">
        <f t="shared" si="38"/>
        <v>0</v>
      </c>
      <c r="T223" s="694">
        <f t="shared" si="38"/>
        <v>0</v>
      </c>
      <c r="U223" s="694">
        <f t="shared" si="38"/>
        <v>0</v>
      </c>
      <c r="V223" s="694">
        <f t="shared" si="38"/>
        <v>0</v>
      </c>
      <c r="W223" s="694">
        <f t="shared" si="38"/>
        <v>0</v>
      </c>
      <c r="X223" s="694">
        <f t="shared" si="38"/>
        <v>0</v>
      </c>
      <c r="Y223" s="697">
        <f t="shared" si="40"/>
        <v>0</v>
      </c>
    </row>
    <row r="224" spans="1:25" ht="16.5" customHeight="1" outlineLevel="1">
      <c r="A224" s="491">
        <f t="shared" si="36"/>
        <v>220</v>
      </c>
      <c r="B224" s="659"/>
      <c r="C224" s="677"/>
      <c r="D224" s="678"/>
      <c r="E224" s="679"/>
      <c r="F224" s="682"/>
      <c r="G224" s="681"/>
      <c r="H224" s="495"/>
      <c r="I224" s="493" t="str">
        <f t="shared" si="34"/>
        <v/>
      </c>
      <c r="J224" s="495"/>
      <c r="K224" s="668" t="str">
        <f t="shared" si="35"/>
        <v/>
      </c>
      <c r="L224" s="494" t="str">
        <f t="shared" si="37"/>
        <v>false</v>
      </c>
      <c r="M224" s="694">
        <f t="shared" si="39"/>
        <v>0</v>
      </c>
      <c r="N224" s="694">
        <f t="shared" si="38"/>
        <v>0</v>
      </c>
      <c r="O224" s="694">
        <f t="shared" si="38"/>
        <v>0</v>
      </c>
      <c r="P224" s="694">
        <f t="shared" si="38"/>
        <v>0</v>
      </c>
      <c r="Q224" s="694">
        <f t="shared" si="38"/>
        <v>0</v>
      </c>
      <c r="R224" s="694">
        <f t="shared" si="38"/>
        <v>0</v>
      </c>
      <c r="S224" s="694">
        <f t="shared" si="38"/>
        <v>0</v>
      </c>
      <c r="T224" s="694">
        <f t="shared" si="38"/>
        <v>0</v>
      </c>
      <c r="U224" s="694">
        <f t="shared" si="38"/>
        <v>0</v>
      </c>
      <c r="V224" s="694">
        <f t="shared" si="38"/>
        <v>0</v>
      </c>
      <c r="W224" s="694">
        <f t="shared" si="38"/>
        <v>0</v>
      </c>
      <c r="X224" s="694">
        <f t="shared" si="38"/>
        <v>0</v>
      </c>
      <c r="Y224" s="697">
        <f t="shared" si="40"/>
        <v>0</v>
      </c>
    </row>
    <row r="225" spans="1:25" ht="16.5" customHeight="1" outlineLevel="1">
      <c r="A225" s="491">
        <f t="shared" si="36"/>
        <v>221</v>
      </c>
      <c r="B225" s="658"/>
      <c r="C225" s="677"/>
      <c r="D225" s="678"/>
      <c r="E225" s="679"/>
      <c r="F225" s="682"/>
      <c r="G225" s="681"/>
      <c r="H225" s="495"/>
      <c r="I225" s="493" t="str">
        <f t="shared" si="34"/>
        <v/>
      </c>
      <c r="J225" s="495"/>
      <c r="K225" s="668" t="str">
        <f t="shared" si="35"/>
        <v/>
      </c>
      <c r="L225" s="494" t="str">
        <f t="shared" si="37"/>
        <v>false</v>
      </c>
      <c r="M225" s="694">
        <f t="shared" si="39"/>
        <v>0</v>
      </c>
      <c r="N225" s="694">
        <f t="shared" si="38"/>
        <v>0</v>
      </c>
      <c r="O225" s="694">
        <f t="shared" si="38"/>
        <v>0</v>
      </c>
      <c r="P225" s="694">
        <f t="shared" si="38"/>
        <v>0</v>
      </c>
      <c r="Q225" s="694">
        <f t="shared" si="38"/>
        <v>0</v>
      </c>
      <c r="R225" s="694">
        <f t="shared" si="38"/>
        <v>0</v>
      </c>
      <c r="S225" s="694">
        <f t="shared" si="38"/>
        <v>0</v>
      </c>
      <c r="T225" s="694">
        <f t="shared" si="38"/>
        <v>0</v>
      </c>
      <c r="U225" s="694">
        <f t="shared" si="38"/>
        <v>0</v>
      </c>
      <c r="V225" s="694">
        <f t="shared" si="38"/>
        <v>0</v>
      </c>
      <c r="W225" s="694">
        <f t="shared" si="38"/>
        <v>0</v>
      </c>
      <c r="X225" s="694">
        <f t="shared" si="38"/>
        <v>0</v>
      </c>
      <c r="Y225" s="697">
        <f t="shared" si="40"/>
        <v>0</v>
      </c>
    </row>
    <row r="226" spans="1:25" ht="16.5" customHeight="1" outlineLevel="1">
      <c r="A226" s="491">
        <f t="shared" si="36"/>
        <v>222</v>
      </c>
      <c r="B226" s="658"/>
      <c r="C226" s="677"/>
      <c r="D226" s="678"/>
      <c r="E226" s="679"/>
      <c r="F226" s="682"/>
      <c r="G226" s="681"/>
      <c r="H226" s="495"/>
      <c r="I226" s="493" t="str">
        <f t="shared" si="34"/>
        <v/>
      </c>
      <c r="J226" s="495"/>
      <c r="K226" s="668" t="str">
        <f t="shared" si="35"/>
        <v/>
      </c>
      <c r="L226" s="494" t="str">
        <f t="shared" si="37"/>
        <v>false</v>
      </c>
      <c r="M226" s="694">
        <f t="shared" si="39"/>
        <v>0</v>
      </c>
      <c r="N226" s="694">
        <f t="shared" si="38"/>
        <v>0</v>
      </c>
      <c r="O226" s="694">
        <f t="shared" si="38"/>
        <v>0</v>
      </c>
      <c r="P226" s="694">
        <f t="shared" si="38"/>
        <v>0</v>
      </c>
      <c r="Q226" s="694">
        <f t="shared" si="38"/>
        <v>0</v>
      </c>
      <c r="R226" s="694">
        <f t="shared" si="38"/>
        <v>0</v>
      </c>
      <c r="S226" s="694">
        <f t="shared" si="38"/>
        <v>0</v>
      </c>
      <c r="T226" s="694">
        <f t="shared" si="38"/>
        <v>0</v>
      </c>
      <c r="U226" s="694">
        <f t="shared" si="38"/>
        <v>0</v>
      </c>
      <c r="V226" s="694">
        <f t="shared" si="38"/>
        <v>0</v>
      </c>
      <c r="W226" s="694">
        <f t="shared" si="38"/>
        <v>0</v>
      </c>
      <c r="X226" s="694">
        <f t="shared" si="38"/>
        <v>0</v>
      </c>
      <c r="Y226" s="697">
        <f t="shared" si="40"/>
        <v>0</v>
      </c>
    </row>
    <row r="227" spans="1:25" ht="16.5" customHeight="1" outlineLevel="1">
      <c r="A227" s="491">
        <f t="shared" si="36"/>
        <v>223</v>
      </c>
      <c r="B227" s="658"/>
      <c r="C227" s="677"/>
      <c r="D227" s="678"/>
      <c r="E227" s="679"/>
      <c r="F227" s="682"/>
      <c r="G227" s="681"/>
      <c r="H227" s="495"/>
      <c r="I227" s="493" t="str">
        <f t="shared" si="34"/>
        <v/>
      </c>
      <c r="J227" s="495"/>
      <c r="K227" s="668" t="str">
        <f t="shared" si="35"/>
        <v/>
      </c>
      <c r="L227" s="494" t="str">
        <f t="shared" si="37"/>
        <v>false</v>
      </c>
      <c r="M227" s="694">
        <f t="shared" si="39"/>
        <v>0</v>
      </c>
      <c r="N227" s="694">
        <f t="shared" si="38"/>
        <v>0</v>
      </c>
      <c r="O227" s="694">
        <f t="shared" si="38"/>
        <v>0</v>
      </c>
      <c r="P227" s="694">
        <f t="shared" si="38"/>
        <v>0</v>
      </c>
      <c r="Q227" s="694">
        <f t="shared" si="38"/>
        <v>0</v>
      </c>
      <c r="R227" s="694">
        <f t="shared" si="38"/>
        <v>0</v>
      </c>
      <c r="S227" s="694">
        <f t="shared" si="38"/>
        <v>0</v>
      </c>
      <c r="T227" s="694">
        <f t="shared" si="38"/>
        <v>0</v>
      </c>
      <c r="U227" s="694">
        <f t="shared" si="38"/>
        <v>0</v>
      </c>
      <c r="V227" s="694">
        <f t="shared" si="38"/>
        <v>0</v>
      </c>
      <c r="W227" s="694">
        <f t="shared" si="38"/>
        <v>0</v>
      </c>
      <c r="X227" s="694">
        <f t="shared" si="38"/>
        <v>0</v>
      </c>
      <c r="Y227" s="697">
        <f t="shared" si="40"/>
        <v>0</v>
      </c>
    </row>
    <row r="228" spans="1:25" ht="16.5" customHeight="1" outlineLevel="1">
      <c r="A228" s="491">
        <f t="shared" si="36"/>
        <v>224</v>
      </c>
      <c r="B228" s="658"/>
      <c r="C228" s="677"/>
      <c r="D228" s="678"/>
      <c r="E228" s="679"/>
      <c r="F228" s="682"/>
      <c r="G228" s="681"/>
      <c r="H228" s="495"/>
      <c r="I228" s="493" t="str">
        <f t="shared" si="34"/>
        <v/>
      </c>
      <c r="J228" s="495"/>
      <c r="K228" s="668" t="str">
        <f t="shared" si="35"/>
        <v/>
      </c>
      <c r="L228" s="494" t="str">
        <f t="shared" si="37"/>
        <v>false</v>
      </c>
      <c r="M228" s="694">
        <f t="shared" si="39"/>
        <v>0</v>
      </c>
      <c r="N228" s="694">
        <f t="shared" si="38"/>
        <v>0</v>
      </c>
      <c r="O228" s="694">
        <f t="shared" si="38"/>
        <v>0</v>
      </c>
      <c r="P228" s="694">
        <f t="shared" si="38"/>
        <v>0</v>
      </c>
      <c r="Q228" s="694">
        <f t="shared" si="38"/>
        <v>0</v>
      </c>
      <c r="R228" s="694">
        <f t="shared" si="38"/>
        <v>0</v>
      </c>
      <c r="S228" s="694">
        <f t="shared" si="38"/>
        <v>0</v>
      </c>
      <c r="T228" s="694">
        <f t="shared" si="38"/>
        <v>0</v>
      </c>
      <c r="U228" s="694">
        <f t="shared" si="38"/>
        <v>0</v>
      </c>
      <c r="V228" s="694">
        <f t="shared" si="38"/>
        <v>0</v>
      </c>
      <c r="W228" s="694">
        <f t="shared" si="38"/>
        <v>0</v>
      </c>
      <c r="X228" s="694">
        <f t="shared" si="38"/>
        <v>0</v>
      </c>
      <c r="Y228" s="697">
        <f t="shared" si="40"/>
        <v>0</v>
      </c>
    </row>
    <row r="229" spans="1:25" ht="16.5" customHeight="1" outlineLevel="1">
      <c r="A229" s="491">
        <f t="shared" si="36"/>
        <v>225</v>
      </c>
      <c r="B229" s="658"/>
      <c r="C229" s="677"/>
      <c r="D229" s="678"/>
      <c r="E229" s="679"/>
      <c r="F229" s="682"/>
      <c r="G229" s="681"/>
      <c r="H229" s="495"/>
      <c r="I229" s="493" t="str">
        <f t="shared" si="34"/>
        <v/>
      </c>
      <c r="J229" s="495"/>
      <c r="K229" s="668" t="str">
        <f t="shared" si="35"/>
        <v/>
      </c>
      <c r="L229" s="494" t="str">
        <f t="shared" si="37"/>
        <v>false</v>
      </c>
      <c r="M229" s="694">
        <f t="shared" si="39"/>
        <v>0</v>
      </c>
      <c r="N229" s="694">
        <f t="shared" si="38"/>
        <v>0</v>
      </c>
      <c r="O229" s="694">
        <f t="shared" si="38"/>
        <v>0</v>
      </c>
      <c r="P229" s="694">
        <f t="shared" si="38"/>
        <v>0</v>
      </c>
      <c r="Q229" s="694">
        <f t="shared" si="38"/>
        <v>0</v>
      </c>
      <c r="R229" s="694">
        <f t="shared" si="38"/>
        <v>0</v>
      </c>
      <c r="S229" s="694">
        <f t="shared" si="38"/>
        <v>0</v>
      </c>
      <c r="T229" s="694">
        <f t="shared" si="38"/>
        <v>0</v>
      </c>
      <c r="U229" s="694">
        <f t="shared" si="38"/>
        <v>0</v>
      </c>
      <c r="V229" s="694">
        <f t="shared" si="38"/>
        <v>0</v>
      </c>
      <c r="W229" s="694">
        <f t="shared" si="38"/>
        <v>0</v>
      </c>
      <c r="X229" s="694">
        <f t="shared" si="38"/>
        <v>0</v>
      </c>
      <c r="Y229" s="697">
        <f t="shared" si="40"/>
        <v>0</v>
      </c>
    </row>
    <row r="230" spans="1:25" ht="16.5" customHeight="1" outlineLevel="1">
      <c r="A230" s="491">
        <f t="shared" si="36"/>
        <v>226</v>
      </c>
      <c r="B230" s="658"/>
      <c r="C230" s="677"/>
      <c r="D230" s="678"/>
      <c r="E230" s="679"/>
      <c r="F230" s="682"/>
      <c r="G230" s="681"/>
      <c r="H230" s="495"/>
      <c r="I230" s="493" t="str">
        <f t="shared" si="34"/>
        <v/>
      </c>
      <c r="J230" s="495"/>
      <c r="K230" s="668" t="str">
        <f t="shared" si="35"/>
        <v/>
      </c>
      <c r="L230" s="494" t="str">
        <f t="shared" si="37"/>
        <v>false</v>
      </c>
      <c r="M230" s="694">
        <f t="shared" si="39"/>
        <v>0</v>
      </c>
      <c r="N230" s="694">
        <f t="shared" si="38"/>
        <v>0</v>
      </c>
      <c r="O230" s="694">
        <f t="shared" si="38"/>
        <v>0</v>
      </c>
      <c r="P230" s="694">
        <f t="shared" si="38"/>
        <v>0</v>
      </c>
      <c r="Q230" s="694">
        <f t="shared" si="38"/>
        <v>0</v>
      </c>
      <c r="R230" s="694">
        <f t="shared" si="38"/>
        <v>0</v>
      </c>
      <c r="S230" s="694">
        <f t="shared" si="38"/>
        <v>0</v>
      </c>
      <c r="T230" s="694">
        <f t="shared" si="38"/>
        <v>0</v>
      </c>
      <c r="U230" s="694">
        <f t="shared" si="38"/>
        <v>0</v>
      </c>
      <c r="V230" s="694">
        <f t="shared" si="38"/>
        <v>0</v>
      </c>
      <c r="W230" s="694">
        <f t="shared" si="38"/>
        <v>0</v>
      </c>
      <c r="X230" s="694">
        <f t="shared" si="38"/>
        <v>0</v>
      </c>
      <c r="Y230" s="697">
        <f t="shared" si="40"/>
        <v>0</v>
      </c>
    </row>
    <row r="231" spans="1:25" ht="16.5" customHeight="1" outlineLevel="1">
      <c r="A231" s="491">
        <f t="shared" si="36"/>
        <v>227</v>
      </c>
      <c r="B231" s="658"/>
      <c r="C231" s="677"/>
      <c r="D231" s="678"/>
      <c r="E231" s="679"/>
      <c r="F231" s="682"/>
      <c r="G231" s="681"/>
      <c r="H231" s="495"/>
      <c r="I231" s="493" t="str">
        <f t="shared" si="34"/>
        <v/>
      </c>
      <c r="J231" s="495"/>
      <c r="K231" s="668" t="str">
        <f t="shared" si="35"/>
        <v/>
      </c>
      <c r="L231" s="494" t="str">
        <f t="shared" si="37"/>
        <v>false</v>
      </c>
      <c r="M231" s="694">
        <f t="shared" si="39"/>
        <v>0</v>
      </c>
      <c r="N231" s="694">
        <f t="shared" si="38"/>
        <v>0</v>
      </c>
      <c r="O231" s="694">
        <f t="shared" si="38"/>
        <v>0</v>
      </c>
      <c r="P231" s="694">
        <f t="shared" si="38"/>
        <v>0</v>
      </c>
      <c r="Q231" s="694">
        <f t="shared" si="38"/>
        <v>0</v>
      </c>
      <c r="R231" s="694">
        <f t="shared" si="38"/>
        <v>0</v>
      </c>
      <c r="S231" s="694">
        <f t="shared" si="38"/>
        <v>0</v>
      </c>
      <c r="T231" s="694">
        <f t="shared" si="38"/>
        <v>0</v>
      </c>
      <c r="U231" s="694">
        <f t="shared" si="38"/>
        <v>0</v>
      </c>
      <c r="V231" s="694">
        <f t="shared" si="38"/>
        <v>0</v>
      </c>
      <c r="W231" s="694">
        <f t="shared" si="38"/>
        <v>0</v>
      </c>
      <c r="X231" s="694">
        <f t="shared" si="38"/>
        <v>0</v>
      </c>
      <c r="Y231" s="697">
        <f t="shared" si="40"/>
        <v>0</v>
      </c>
    </row>
    <row r="232" spans="1:25" ht="16.5" customHeight="1" outlineLevel="1">
      <c r="A232" s="491">
        <f t="shared" si="36"/>
        <v>228</v>
      </c>
      <c r="B232" s="658"/>
      <c r="C232" s="677"/>
      <c r="D232" s="678"/>
      <c r="E232" s="679"/>
      <c r="F232" s="682"/>
      <c r="G232" s="681"/>
      <c r="H232" s="495"/>
      <c r="I232" s="493" t="str">
        <f t="shared" si="34"/>
        <v/>
      </c>
      <c r="J232" s="495"/>
      <c r="K232" s="668" t="str">
        <f t="shared" si="35"/>
        <v/>
      </c>
      <c r="L232" s="494" t="str">
        <f t="shared" si="37"/>
        <v>false</v>
      </c>
      <c r="M232" s="694">
        <f t="shared" si="39"/>
        <v>0</v>
      </c>
      <c r="N232" s="694">
        <f t="shared" si="38"/>
        <v>0</v>
      </c>
      <c r="O232" s="694">
        <f t="shared" si="38"/>
        <v>0</v>
      </c>
      <c r="P232" s="694">
        <f t="shared" si="38"/>
        <v>0</v>
      </c>
      <c r="Q232" s="694">
        <f t="shared" si="38"/>
        <v>0</v>
      </c>
      <c r="R232" s="694">
        <f t="shared" si="38"/>
        <v>0</v>
      </c>
      <c r="S232" s="694">
        <f t="shared" si="38"/>
        <v>0</v>
      </c>
      <c r="T232" s="694">
        <f t="shared" si="38"/>
        <v>0</v>
      </c>
      <c r="U232" s="694">
        <f t="shared" si="38"/>
        <v>0</v>
      </c>
      <c r="V232" s="694">
        <f t="shared" si="38"/>
        <v>0</v>
      </c>
      <c r="W232" s="694">
        <f t="shared" si="38"/>
        <v>0</v>
      </c>
      <c r="X232" s="694">
        <f t="shared" si="38"/>
        <v>0</v>
      </c>
      <c r="Y232" s="697">
        <f t="shared" si="40"/>
        <v>0</v>
      </c>
    </row>
    <row r="233" spans="1:25" ht="16.5" customHeight="1" outlineLevel="1">
      <c r="A233" s="491">
        <f t="shared" si="36"/>
        <v>229</v>
      </c>
      <c r="B233" s="658"/>
      <c r="C233" s="677"/>
      <c r="D233" s="678"/>
      <c r="E233" s="679"/>
      <c r="F233" s="682"/>
      <c r="G233" s="681"/>
      <c r="H233" s="495"/>
      <c r="I233" s="493" t="str">
        <f t="shared" si="34"/>
        <v/>
      </c>
      <c r="J233" s="495"/>
      <c r="K233" s="668" t="str">
        <f t="shared" si="35"/>
        <v/>
      </c>
      <c r="L233" s="494" t="str">
        <f t="shared" si="37"/>
        <v>false</v>
      </c>
      <c r="M233" s="694">
        <f t="shared" si="39"/>
        <v>0</v>
      </c>
      <c r="N233" s="694">
        <f t="shared" si="38"/>
        <v>0</v>
      </c>
      <c r="O233" s="694">
        <f t="shared" si="38"/>
        <v>0</v>
      </c>
      <c r="P233" s="694">
        <f t="shared" si="38"/>
        <v>0</v>
      </c>
      <c r="Q233" s="694">
        <f t="shared" si="38"/>
        <v>0</v>
      </c>
      <c r="R233" s="694">
        <f t="shared" si="38"/>
        <v>0</v>
      </c>
      <c r="S233" s="694">
        <f t="shared" si="38"/>
        <v>0</v>
      </c>
      <c r="T233" s="694">
        <f t="shared" si="38"/>
        <v>0</v>
      </c>
      <c r="U233" s="694">
        <f t="shared" si="38"/>
        <v>0</v>
      </c>
      <c r="V233" s="694">
        <f t="shared" si="38"/>
        <v>0</v>
      </c>
      <c r="W233" s="694">
        <f t="shared" si="38"/>
        <v>0</v>
      </c>
      <c r="X233" s="694">
        <f t="shared" si="38"/>
        <v>0</v>
      </c>
      <c r="Y233" s="697">
        <f t="shared" si="40"/>
        <v>0</v>
      </c>
    </row>
    <row r="234" spans="1:25" ht="16.5" customHeight="1" outlineLevel="1">
      <c r="A234" s="491">
        <f t="shared" si="36"/>
        <v>230</v>
      </c>
      <c r="B234" s="659"/>
      <c r="C234" s="677"/>
      <c r="D234" s="678"/>
      <c r="E234" s="679"/>
      <c r="F234" s="680"/>
      <c r="G234" s="681"/>
      <c r="H234" s="495"/>
      <c r="I234" s="493" t="str">
        <f t="shared" si="34"/>
        <v/>
      </c>
      <c r="J234" s="495"/>
      <c r="K234" s="668" t="str">
        <f t="shared" si="35"/>
        <v/>
      </c>
      <c r="L234" s="494" t="str">
        <f t="shared" si="37"/>
        <v>false</v>
      </c>
      <c r="M234" s="694">
        <f t="shared" si="39"/>
        <v>0</v>
      </c>
      <c r="N234" s="694">
        <f t="shared" si="38"/>
        <v>0</v>
      </c>
      <c r="O234" s="694">
        <f t="shared" si="38"/>
        <v>0</v>
      </c>
      <c r="P234" s="694">
        <f t="shared" si="38"/>
        <v>0</v>
      </c>
      <c r="Q234" s="694">
        <f t="shared" si="38"/>
        <v>0</v>
      </c>
      <c r="R234" s="694">
        <f t="shared" si="38"/>
        <v>0</v>
      </c>
      <c r="S234" s="694">
        <f t="shared" si="38"/>
        <v>0</v>
      </c>
      <c r="T234" s="694">
        <f t="shared" si="38"/>
        <v>0</v>
      </c>
      <c r="U234" s="694">
        <f t="shared" si="38"/>
        <v>0</v>
      </c>
      <c r="V234" s="694">
        <f t="shared" si="38"/>
        <v>0</v>
      </c>
      <c r="W234" s="694">
        <f t="shared" si="38"/>
        <v>0</v>
      </c>
      <c r="X234" s="694">
        <f t="shared" si="38"/>
        <v>0</v>
      </c>
      <c r="Y234" s="697">
        <f t="shared" si="40"/>
        <v>0</v>
      </c>
    </row>
    <row r="235" spans="1:25" ht="16.5" customHeight="1" outlineLevel="1">
      <c r="A235" s="491">
        <f t="shared" si="36"/>
        <v>231</v>
      </c>
      <c r="B235" s="658"/>
      <c r="C235" s="677"/>
      <c r="D235" s="678"/>
      <c r="E235" s="679"/>
      <c r="F235" s="682"/>
      <c r="G235" s="681"/>
      <c r="H235" s="495"/>
      <c r="I235" s="493" t="str">
        <f t="shared" si="34"/>
        <v/>
      </c>
      <c r="J235" s="495"/>
      <c r="K235" s="668" t="str">
        <f t="shared" si="35"/>
        <v/>
      </c>
      <c r="L235" s="494" t="str">
        <f t="shared" si="37"/>
        <v>false</v>
      </c>
      <c r="M235" s="694">
        <f t="shared" si="39"/>
        <v>0</v>
      </c>
      <c r="N235" s="694">
        <f t="shared" si="38"/>
        <v>0</v>
      </c>
      <c r="O235" s="694">
        <f t="shared" si="38"/>
        <v>0</v>
      </c>
      <c r="P235" s="694">
        <f t="shared" si="38"/>
        <v>0</v>
      </c>
      <c r="Q235" s="694">
        <f t="shared" si="38"/>
        <v>0</v>
      </c>
      <c r="R235" s="694">
        <f t="shared" si="38"/>
        <v>0</v>
      </c>
      <c r="S235" s="694">
        <f t="shared" si="38"/>
        <v>0</v>
      </c>
      <c r="T235" s="694">
        <f t="shared" si="38"/>
        <v>0</v>
      </c>
      <c r="U235" s="694">
        <f t="shared" si="38"/>
        <v>0</v>
      </c>
      <c r="V235" s="694">
        <f t="shared" si="38"/>
        <v>0</v>
      </c>
      <c r="W235" s="694">
        <f t="shared" si="38"/>
        <v>0</v>
      </c>
      <c r="X235" s="694">
        <f t="shared" si="38"/>
        <v>0</v>
      </c>
      <c r="Y235" s="697">
        <f t="shared" si="40"/>
        <v>0</v>
      </c>
    </row>
    <row r="236" spans="1:25" ht="16.5" customHeight="1" outlineLevel="1">
      <c r="A236" s="491">
        <f t="shared" si="36"/>
        <v>232</v>
      </c>
      <c r="B236" s="658"/>
      <c r="C236" s="677"/>
      <c r="D236" s="678"/>
      <c r="E236" s="679"/>
      <c r="F236" s="680"/>
      <c r="G236" s="681"/>
      <c r="H236" s="689"/>
      <c r="I236" s="493" t="str">
        <f t="shared" si="34"/>
        <v/>
      </c>
      <c r="J236" s="689"/>
      <c r="K236" s="668" t="str">
        <f t="shared" si="35"/>
        <v/>
      </c>
      <c r="L236" s="494" t="str">
        <f t="shared" si="37"/>
        <v>false</v>
      </c>
      <c r="M236" s="694">
        <f t="shared" si="39"/>
        <v>0</v>
      </c>
      <c r="N236" s="694">
        <f t="shared" si="38"/>
        <v>0</v>
      </c>
      <c r="O236" s="694">
        <f t="shared" si="38"/>
        <v>0</v>
      </c>
      <c r="P236" s="694">
        <f t="shared" si="38"/>
        <v>0</v>
      </c>
      <c r="Q236" s="694">
        <f t="shared" si="38"/>
        <v>0</v>
      </c>
      <c r="R236" s="694">
        <f t="shared" si="38"/>
        <v>0</v>
      </c>
      <c r="S236" s="694">
        <f t="shared" si="38"/>
        <v>0</v>
      </c>
      <c r="T236" s="694">
        <f t="shared" si="38"/>
        <v>0</v>
      </c>
      <c r="U236" s="694">
        <f t="shared" si="38"/>
        <v>0</v>
      </c>
      <c r="V236" s="694">
        <f t="shared" si="38"/>
        <v>0</v>
      </c>
      <c r="W236" s="694">
        <f t="shared" si="38"/>
        <v>0</v>
      </c>
      <c r="X236" s="694">
        <f t="shared" si="38"/>
        <v>0</v>
      </c>
      <c r="Y236" s="697">
        <f t="shared" si="40"/>
        <v>0</v>
      </c>
    </row>
    <row r="237" spans="1:25" ht="16.5" customHeight="1" outlineLevel="1">
      <c r="A237" s="491">
        <f t="shared" si="36"/>
        <v>233</v>
      </c>
      <c r="B237" s="658"/>
      <c r="C237" s="677"/>
      <c r="D237" s="678"/>
      <c r="E237" s="679"/>
      <c r="F237" s="682"/>
      <c r="G237" s="681"/>
      <c r="H237" s="492"/>
      <c r="I237" s="493" t="str">
        <f t="shared" si="34"/>
        <v/>
      </c>
      <c r="J237" s="492"/>
      <c r="K237" s="668" t="str">
        <f t="shared" si="35"/>
        <v/>
      </c>
      <c r="L237" s="494" t="str">
        <f t="shared" si="37"/>
        <v>false</v>
      </c>
      <c r="M237" s="694">
        <f t="shared" si="39"/>
        <v>0</v>
      </c>
      <c r="N237" s="694">
        <f t="shared" si="38"/>
        <v>0</v>
      </c>
      <c r="O237" s="694">
        <f t="shared" si="38"/>
        <v>0</v>
      </c>
      <c r="P237" s="694">
        <f t="shared" si="38"/>
        <v>0</v>
      </c>
      <c r="Q237" s="694">
        <f t="shared" si="38"/>
        <v>0</v>
      </c>
      <c r="R237" s="694">
        <f t="shared" si="38"/>
        <v>0</v>
      </c>
      <c r="S237" s="694">
        <f t="shared" si="38"/>
        <v>0</v>
      </c>
      <c r="T237" s="694">
        <f t="shared" si="38"/>
        <v>0</v>
      </c>
      <c r="U237" s="694">
        <f t="shared" si="38"/>
        <v>0</v>
      </c>
      <c r="V237" s="694">
        <f t="shared" si="38"/>
        <v>0</v>
      </c>
      <c r="W237" s="694">
        <f t="shared" si="38"/>
        <v>0</v>
      </c>
      <c r="X237" s="694">
        <f t="shared" si="38"/>
        <v>0</v>
      </c>
      <c r="Y237" s="697">
        <f t="shared" si="40"/>
        <v>0</v>
      </c>
    </row>
    <row r="238" spans="1:25" ht="16.5" customHeight="1" outlineLevel="1">
      <c r="A238" s="491">
        <f t="shared" si="36"/>
        <v>234</v>
      </c>
      <c r="B238" s="658"/>
      <c r="C238" s="677"/>
      <c r="D238" s="678"/>
      <c r="E238" s="679"/>
      <c r="F238" s="680"/>
      <c r="G238" s="681"/>
      <c r="H238" s="495"/>
      <c r="I238" s="493" t="str">
        <f t="shared" si="34"/>
        <v/>
      </c>
      <c r="J238" s="495"/>
      <c r="K238" s="668" t="str">
        <f t="shared" si="35"/>
        <v/>
      </c>
      <c r="L238" s="494" t="str">
        <f t="shared" si="37"/>
        <v>false</v>
      </c>
      <c r="M238" s="694">
        <f t="shared" si="39"/>
        <v>0</v>
      </c>
      <c r="N238" s="694">
        <f t="shared" si="39"/>
        <v>0</v>
      </c>
      <c r="O238" s="694">
        <f t="shared" si="39"/>
        <v>0</v>
      </c>
      <c r="P238" s="694">
        <f t="shared" si="39"/>
        <v>0</v>
      </c>
      <c r="Q238" s="694">
        <f t="shared" si="39"/>
        <v>0</v>
      </c>
      <c r="R238" s="694">
        <f t="shared" si="39"/>
        <v>0</v>
      </c>
      <c r="S238" s="694">
        <f t="shared" si="39"/>
        <v>0</v>
      </c>
      <c r="T238" s="694">
        <f t="shared" si="39"/>
        <v>0</v>
      </c>
      <c r="U238" s="694">
        <f t="shared" si="39"/>
        <v>0</v>
      </c>
      <c r="V238" s="694">
        <f t="shared" si="39"/>
        <v>0</v>
      </c>
      <c r="W238" s="694">
        <f t="shared" si="39"/>
        <v>0</v>
      </c>
      <c r="X238" s="694">
        <f t="shared" si="39"/>
        <v>0</v>
      </c>
      <c r="Y238" s="697">
        <f t="shared" si="40"/>
        <v>0</v>
      </c>
    </row>
    <row r="239" spans="1:25" ht="16.5" customHeight="1" outlineLevel="1">
      <c r="A239" s="491">
        <f t="shared" si="36"/>
        <v>235</v>
      </c>
      <c r="B239" s="658"/>
      <c r="C239" s="677"/>
      <c r="D239" s="678"/>
      <c r="E239" s="679"/>
      <c r="F239" s="680"/>
      <c r="G239" s="681"/>
      <c r="H239" s="495"/>
      <c r="I239" s="493" t="str">
        <f t="shared" si="34"/>
        <v/>
      </c>
      <c r="J239" s="495"/>
      <c r="K239" s="668" t="str">
        <f t="shared" si="35"/>
        <v/>
      </c>
      <c r="L239" s="494" t="str">
        <f t="shared" si="37"/>
        <v>false</v>
      </c>
      <c r="M239" s="694">
        <f t="shared" si="39"/>
        <v>0</v>
      </c>
      <c r="N239" s="694">
        <f t="shared" si="39"/>
        <v>0</v>
      </c>
      <c r="O239" s="694">
        <f t="shared" si="39"/>
        <v>0</v>
      </c>
      <c r="P239" s="694">
        <f t="shared" si="39"/>
        <v>0</v>
      </c>
      <c r="Q239" s="694">
        <f t="shared" si="39"/>
        <v>0</v>
      </c>
      <c r="R239" s="694">
        <f t="shared" si="39"/>
        <v>0</v>
      </c>
      <c r="S239" s="694">
        <f t="shared" si="39"/>
        <v>0</v>
      </c>
      <c r="T239" s="694">
        <f t="shared" si="39"/>
        <v>0</v>
      </c>
      <c r="U239" s="694">
        <f t="shared" si="39"/>
        <v>0</v>
      </c>
      <c r="V239" s="694">
        <f t="shared" si="39"/>
        <v>0</v>
      </c>
      <c r="W239" s="694">
        <f t="shared" si="39"/>
        <v>0</v>
      </c>
      <c r="X239" s="694">
        <f t="shared" si="39"/>
        <v>0</v>
      </c>
      <c r="Y239" s="697">
        <f t="shared" si="40"/>
        <v>0</v>
      </c>
    </row>
    <row r="240" spans="1:25" ht="16.5" customHeight="1" outlineLevel="1">
      <c r="A240" s="491">
        <f t="shared" si="36"/>
        <v>236</v>
      </c>
      <c r="B240" s="658"/>
      <c r="C240" s="677"/>
      <c r="D240" s="678"/>
      <c r="E240" s="679"/>
      <c r="F240" s="680"/>
      <c r="G240" s="681"/>
      <c r="H240" s="495"/>
      <c r="I240" s="493" t="str">
        <f t="shared" si="34"/>
        <v/>
      </c>
      <c r="J240" s="495"/>
      <c r="K240" s="668" t="str">
        <f t="shared" si="35"/>
        <v/>
      </c>
      <c r="L240" s="494" t="str">
        <f t="shared" si="37"/>
        <v>false</v>
      </c>
      <c r="M240" s="694">
        <f t="shared" si="39"/>
        <v>0</v>
      </c>
      <c r="N240" s="694">
        <f t="shared" si="39"/>
        <v>0</v>
      </c>
      <c r="O240" s="694">
        <f t="shared" si="39"/>
        <v>0</v>
      </c>
      <c r="P240" s="694">
        <f t="shared" si="39"/>
        <v>0</v>
      </c>
      <c r="Q240" s="694">
        <f t="shared" si="39"/>
        <v>0</v>
      </c>
      <c r="R240" s="694">
        <f t="shared" si="39"/>
        <v>0</v>
      </c>
      <c r="S240" s="694">
        <f t="shared" si="39"/>
        <v>0</v>
      </c>
      <c r="T240" s="694">
        <f t="shared" si="39"/>
        <v>0</v>
      </c>
      <c r="U240" s="694">
        <f t="shared" si="39"/>
        <v>0</v>
      </c>
      <c r="V240" s="694">
        <f t="shared" si="39"/>
        <v>0</v>
      </c>
      <c r="W240" s="694">
        <f t="shared" si="39"/>
        <v>0</v>
      </c>
      <c r="X240" s="694">
        <f t="shared" si="39"/>
        <v>0</v>
      </c>
      <c r="Y240" s="697">
        <f t="shared" si="40"/>
        <v>0</v>
      </c>
    </row>
    <row r="241" spans="1:25" ht="16.5" customHeight="1" outlineLevel="1">
      <c r="A241" s="491">
        <f t="shared" si="36"/>
        <v>237</v>
      </c>
      <c r="B241" s="658"/>
      <c r="C241" s="677"/>
      <c r="D241" s="678"/>
      <c r="E241" s="679"/>
      <c r="F241" s="680"/>
      <c r="G241" s="681"/>
      <c r="H241" s="495"/>
      <c r="I241" s="493" t="str">
        <f t="shared" si="34"/>
        <v/>
      </c>
      <c r="J241" s="495"/>
      <c r="K241" s="668" t="str">
        <f t="shared" si="35"/>
        <v/>
      </c>
      <c r="L241" s="494" t="str">
        <f t="shared" si="37"/>
        <v>false</v>
      </c>
      <c r="M241" s="694">
        <f t="shared" si="39"/>
        <v>0</v>
      </c>
      <c r="N241" s="694">
        <f t="shared" si="39"/>
        <v>0</v>
      </c>
      <c r="O241" s="694">
        <f t="shared" si="39"/>
        <v>0</v>
      </c>
      <c r="P241" s="694">
        <f t="shared" si="39"/>
        <v>0</v>
      </c>
      <c r="Q241" s="694">
        <f t="shared" si="39"/>
        <v>0</v>
      </c>
      <c r="R241" s="694">
        <f t="shared" si="39"/>
        <v>0</v>
      </c>
      <c r="S241" s="694">
        <f t="shared" si="39"/>
        <v>0</v>
      </c>
      <c r="T241" s="694">
        <f t="shared" si="39"/>
        <v>0</v>
      </c>
      <c r="U241" s="694">
        <f t="shared" si="39"/>
        <v>0</v>
      </c>
      <c r="V241" s="694">
        <f t="shared" si="39"/>
        <v>0</v>
      </c>
      <c r="W241" s="694">
        <f t="shared" si="39"/>
        <v>0</v>
      </c>
      <c r="X241" s="694">
        <f t="shared" si="39"/>
        <v>0</v>
      </c>
      <c r="Y241" s="697">
        <f t="shared" si="40"/>
        <v>0</v>
      </c>
    </row>
    <row r="242" spans="1:25" ht="16.5" customHeight="1" outlineLevel="1">
      <c r="A242" s="491">
        <f t="shared" si="36"/>
        <v>238</v>
      </c>
      <c r="B242" s="658"/>
      <c r="C242" s="677"/>
      <c r="D242" s="678"/>
      <c r="E242" s="679"/>
      <c r="F242" s="680"/>
      <c r="G242" s="681"/>
      <c r="H242" s="495"/>
      <c r="I242" s="493" t="str">
        <f t="shared" si="34"/>
        <v/>
      </c>
      <c r="J242" s="495"/>
      <c r="K242" s="668" t="str">
        <f t="shared" si="35"/>
        <v/>
      </c>
      <c r="L242" s="494" t="str">
        <f t="shared" si="37"/>
        <v>false</v>
      </c>
      <c r="M242" s="694">
        <f t="shared" si="39"/>
        <v>0</v>
      </c>
      <c r="N242" s="694">
        <f t="shared" si="39"/>
        <v>0</v>
      </c>
      <c r="O242" s="694">
        <f t="shared" si="39"/>
        <v>0</v>
      </c>
      <c r="P242" s="694">
        <f t="shared" si="39"/>
        <v>0</v>
      </c>
      <c r="Q242" s="694">
        <f t="shared" si="39"/>
        <v>0</v>
      </c>
      <c r="R242" s="694">
        <f t="shared" si="39"/>
        <v>0</v>
      </c>
      <c r="S242" s="694">
        <f t="shared" si="39"/>
        <v>0</v>
      </c>
      <c r="T242" s="694">
        <f t="shared" si="39"/>
        <v>0</v>
      </c>
      <c r="U242" s="694">
        <f t="shared" si="39"/>
        <v>0</v>
      </c>
      <c r="V242" s="694">
        <f t="shared" si="39"/>
        <v>0</v>
      </c>
      <c r="W242" s="694">
        <f t="shared" si="39"/>
        <v>0</v>
      </c>
      <c r="X242" s="694">
        <f t="shared" si="39"/>
        <v>0</v>
      </c>
      <c r="Y242" s="697">
        <f t="shared" si="40"/>
        <v>0</v>
      </c>
    </row>
    <row r="243" spans="1:25" ht="16.5" customHeight="1" outlineLevel="1">
      <c r="A243" s="491">
        <f t="shared" si="36"/>
        <v>239</v>
      </c>
      <c r="B243" s="658"/>
      <c r="C243" s="677"/>
      <c r="D243" s="678"/>
      <c r="E243" s="679"/>
      <c r="F243" s="680"/>
      <c r="G243" s="681"/>
      <c r="H243" s="495"/>
      <c r="I243" s="493" t="str">
        <f t="shared" si="34"/>
        <v/>
      </c>
      <c r="J243" s="495"/>
      <c r="K243" s="668" t="str">
        <f t="shared" si="35"/>
        <v/>
      </c>
      <c r="L243" s="494" t="str">
        <f t="shared" si="37"/>
        <v>false</v>
      </c>
      <c r="M243" s="694">
        <f t="shared" si="39"/>
        <v>0</v>
      </c>
      <c r="N243" s="694">
        <f t="shared" si="39"/>
        <v>0</v>
      </c>
      <c r="O243" s="694">
        <f t="shared" si="39"/>
        <v>0</v>
      </c>
      <c r="P243" s="694">
        <f t="shared" si="39"/>
        <v>0</v>
      </c>
      <c r="Q243" s="694">
        <f t="shared" si="39"/>
        <v>0</v>
      </c>
      <c r="R243" s="694">
        <f t="shared" si="39"/>
        <v>0</v>
      </c>
      <c r="S243" s="694">
        <f t="shared" si="39"/>
        <v>0</v>
      </c>
      <c r="T243" s="694">
        <f t="shared" si="39"/>
        <v>0</v>
      </c>
      <c r="U243" s="694">
        <f t="shared" si="39"/>
        <v>0</v>
      </c>
      <c r="V243" s="694">
        <f t="shared" si="39"/>
        <v>0</v>
      </c>
      <c r="W243" s="694">
        <f t="shared" si="39"/>
        <v>0</v>
      </c>
      <c r="X243" s="694">
        <f t="shared" si="39"/>
        <v>0</v>
      </c>
      <c r="Y243" s="697">
        <f t="shared" si="40"/>
        <v>0</v>
      </c>
    </row>
    <row r="244" spans="1:25" ht="16.5" customHeight="1" outlineLevel="1">
      <c r="A244" s="491">
        <f t="shared" si="36"/>
        <v>240</v>
      </c>
      <c r="B244" s="659"/>
      <c r="C244" s="677"/>
      <c r="D244" s="678"/>
      <c r="E244" s="679"/>
      <c r="F244" s="680"/>
      <c r="G244" s="681"/>
      <c r="H244" s="495"/>
      <c r="I244" s="493" t="str">
        <f t="shared" si="34"/>
        <v/>
      </c>
      <c r="J244" s="495"/>
      <c r="K244" s="668" t="str">
        <f t="shared" si="35"/>
        <v/>
      </c>
      <c r="L244" s="494" t="str">
        <f t="shared" si="37"/>
        <v>false</v>
      </c>
      <c r="M244" s="694">
        <f t="shared" si="39"/>
        <v>0</v>
      </c>
      <c r="N244" s="694">
        <f t="shared" si="39"/>
        <v>0</v>
      </c>
      <c r="O244" s="694">
        <f t="shared" si="39"/>
        <v>0</v>
      </c>
      <c r="P244" s="694">
        <f t="shared" si="39"/>
        <v>0</v>
      </c>
      <c r="Q244" s="694">
        <f t="shared" si="39"/>
        <v>0</v>
      </c>
      <c r="R244" s="694">
        <f t="shared" si="39"/>
        <v>0</v>
      </c>
      <c r="S244" s="694">
        <f t="shared" si="39"/>
        <v>0</v>
      </c>
      <c r="T244" s="694">
        <f t="shared" si="39"/>
        <v>0</v>
      </c>
      <c r="U244" s="694">
        <f t="shared" si="39"/>
        <v>0</v>
      </c>
      <c r="V244" s="694">
        <f t="shared" si="39"/>
        <v>0</v>
      </c>
      <c r="W244" s="694">
        <f t="shared" si="39"/>
        <v>0</v>
      </c>
      <c r="X244" s="694">
        <f t="shared" si="39"/>
        <v>0</v>
      </c>
      <c r="Y244" s="697">
        <f t="shared" si="40"/>
        <v>0</v>
      </c>
    </row>
    <row r="245" spans="1:25" ht="16.5" customHeight="1" outlineLevel="1">
      <c r="A245" s="491">
        <f t="shared" si="36"/>
        <v>241</v>
      </c>
      <c r="B245" s="658"/>
      <c r="C245" s="677"/>
      <c r="D245" s="678"/>
      <c r="E245" s="679"/>
      <c r="F245" s="680"/>
      <c r="G245" s="681"/>
      <c r="H245" s="495"/>
      <c r="I245" s="493" t="str">
        <f t="shared" si="34"/>
        <v/>
      </c>
      <c r="J245" s="495"/>
      <c r="K245" s="668" t="str">
        <f t="shared" si="35"/>
        <v/>
      </c>
      <c r="L245" s="494" t="str">
        <f t="shared" si="37"/>
        <v>false</v>
      </c>
      <c r="M245" s="694">
        <f t="shared" si="39"/>
        <v>0</v>
      </c>
      <c r="N245" s="694">
        <f t="shared" si="39"/>
        <v>0</v>
      </c>
      <c r="O245" s="694">
        <f t="shared" si="39"/>
        <v>0</v>
      </c>
      <c r="P245" s="694">
        <f t="shared" si="39"/>
        <v>0</v>
      </c>
      <c r="Q245" s="694">
        <f t="shared" si="39"/>
        <v>0</v>
      </c>
      <c r="R245" s="694">
        <f t="shared" si="39"/>
        <v>0</v>
      </c>
      <c r="S245" s="694">
        <f t="shared" si="39"/>
        <v>0</v>
      </c>
      <c r="T245" s="694">
        <f t="shared" si="39"/>
        <v>0</v>
      </c>
      <c r="U245" s="694">
        <f t="shared" si="39"/>
        <v>0</v>
      </c>
      <c r="V245" s="694">
        <f t="shared" si="39"/>
        <v>0</v>
      </c>
      <c r="W245" s="694">
        <f t="shared" si="39"/>
        <v>0</v>
      </c>
      <c r="X245" s="694">
        <f t="shared" si="39"/>
        <v>0</v>
      </c>
      <c r="Y245" s="697">
        <f t="shared" si="40"/>
        <v>0</v>
      </c>
    </row>
    <row r="246" spans="1:25" ht="16.5" customHeight="1" outlineLevel="1">
      <c r="A246" s="491">
        <f t="shared" si="36"/>
        <v>242</v>
      </c>
      <c r="B246" s="658"/>
      <c r="C246" s="677"/>
      <c r="D246" s="678"/>
      <c r="E246" s="679"/>
      <c r="F246" s="682"/>
      <c r="G246" s="681"/>
      <c r="H246" s="495"/>
      <c r="I246" s="493" t="str">
        <f t="shared" si="34"/>
        <v/>
      </c>
      <c r="J246" s="495"/>
      <c r="K246" s="668" t="str">
        <f t="shared" si="35"/>
        <v/>
      </c>
      <c r="L246" s="494" t="str">
        <f t="shared" si="37"/>
        <v>false</v>
      </c>
      <c r="M246" s="694">
        <f t="shared" si="39"/>
        <v>0</v>
      </c>
      <c r="N246" s="694">
        <f t="shared" si="39"/>
        <v>0</v>
      </c>
      <c r="O246" s="694">
        <f t="shared" si="39"/>
        <v>0</v>
      </c>
      <c r="P246" s="694">
        <f t="shared" si="39"/>
        <v>0</v>
      </c>
      <c r="Q246" s="694">
        <f t="shared" si="39"/>
        <v>0</v>
      </c>
      <c r="R246" s="694">
        <f t="shared" si="39"/>
        <v>0</v>
      </c>
      <c r="S246" s="694">
        <f t="shared" si="39"/>
        <v>0</v>
      </c>
      <c r="T246" s="694">
        <f t="shared" si="39"/>
        <v>0</v>
      </c>
      <c r="U246" s="694">
        <f t="shared" si="39"/>
        <v>0</v>
      </c>
      <c r="V246" s="694">
        <f t="shared" si="39"/>
        <v>0</v>
      </c>
      <c r="W246" s="694">
        <f t="shared" si="39"/>
        <v>0</v>
      </c>
      <c r="X246" s="694">
        <f t="shared" si="39"/>
        <v>0</v>
      </c>
      <c r="Y246" s="697">
        <f t="shared" si="40"/>
        <v>0</v>
      </c>
    </row>
    <row r="247" spans="1:25" ht="16.5" customHeight="1" outlineLevel="1">
      <c r="A247" s="491">
        <f t="shared" si="36"/>
        <v>243</v>
      </c>
      <c r="B247" s="658"/>
      <c r="C247" s="677"/>
      <c r="D247" s="678"/>
      <c r="E247" s="679"/>
      <c r="F247" s="682"/>
      <c r="G247" s="681"/>
      <c r="H247" s="495"/>
      <c r="I247" s="493" t="str">
        <f t="shared" si="34"/>
        <v/>
      </c>
      <c r="J247" s="495"/>
      <c r="K247" s="668" t="str">
        <f t="shared" si="35"/>
        <v/>
      </c>
      <c r="L247" s="494" t="str">
        <f t="shared" si="37"/>
        <v>false</v>
      </c>
      <c r="M247" s="694">
        <f t="shared" si="39"/>
        <v>0</v>
      </c>
      <c r="N247" s="694">
        <f t="shared" si="39"/>
        <v>0</v>
      </c>
      <c r="O247" s="694">
        <f t="shared" si="39"/>
        <v>0</v>
      </c>
      <c r="P247" s="694">
        <f t="shared" si="39"/>
        <v>0</v>
      </c>
      <c r="Q247" s="694">
        <f t="shared" si="39"/>
        <v>0</v>
      </c>
      <c r="R247" s="694">
        <f t="shared" si="39"/>
        <v>0</v>
      </c>
      <c r="S247" s="694">
        <f t="shared" si="39"/>
        <v>0</v>
      </c>
      <c r="T247" s="694">
        <f t="shared" si="39"/>
        <v>0</v>
      </c>
      <c r="U247" s="694">
        <f t="shared" si="39"/>
        <v>0</v>
      </c>
      <c r="V247" s="694">
        <f t="shared" si="39"/>
        <v>0</v>
      </c>
      <c r="W247" s="694">
        <f t="shared" si="39"/>
        <v>0</v>
      </c>
      <c r="X247" s="694">
        <f t="shared" si="39"/>
        <v>0</v>
      </c>
      <c r="Y247" s="697">
        <f t="shared" si="40"/>
        <v>0</v>
      </c>
    </row>
    <row r="248" spans="1:25" ht="16.5" customHeight="1" outlineLevel="1">
      <c r="A248" s="491">
        <f t="shared" si="36"/>
        <v>244</v>
      </c>
      <c r="B248" s="658"/>
      <c r="C248" s="677"/>
      <c r="D248" s="678"/>
      <c r="E248" s="679"/>
      <c r="F248" s="682"/>
      <c r="G248" s="681"/>
      <c r="H248" s="495"/>
      <c r="I248" s="493" t="str">
        <f t="shared" si="34"/>
        <v/>
      </c>
      <c r="J248" s="495"/>
      <c r="K248" s="668" t="str">
        <f t="shared" si="35"/>
        <v/>
      </c>
      <c r="L248" s="494" t="str">
        <f t="shared" si="37"/>
        <v>false</v>
      </c>
      <c r="M248" s="694">
        <f t="shared" si="39"/>
        <v>0</v>
      </c>
      <c r="N248" s="694">
        <f t="shared" si="39"/>
        <v>0</v>
      </c>
      <c r="O248" s="694">
        <f t="shared" si="39"/>
        <v>0</v>
      </c>
      <c r="P248" s="694">
        <f t="shared" si="39"/>
        <v>0</v>
      </c>
      <c r="Q248" s="694">
        <f t="shared" si="39"/>
        <v>0</v>
      </c>
      <c r="R248" s="694">
        <f t="shared" si="39"/>
        <v>0</v>
      </c>
      <c r="S248" s="694">
        <f t="shared" si="39"/>
        <v>0</v>
      </c>
      <c r="T248" s="694">
        <f t="shared" si="39"/>
        <v>0</v>
      </c>
      <c r="U248" s="694">
        <f t="shared" si="39"/>
        <v>0</v>
      </c>
      <c r="V248" s="694">
        <f t="shared" si="39"/>
        <v>0</v>
      </c>
      <c r="W248" s="694">
        <f t="shared" si="39"/>
        <v>0</v>
      </c>
      <c r="X248" s="694">
        <f t="shared" si="39"/>
        <v>0</v>
      </c>
      <c r="Y248" s="697">
        <f t="shared" si="40"/>
        <v>0</v>
      </c>
    </row>
    <row r="249" spans="1:25" ht="16.5" customHeight="1" outlineLevel="1">
      <c r="A249" s="491">
        <f t="shared" si="36"/>
        <v>245</v>
      </c>
      <c r="B249" s="658"/>
      <c r="C249" s="677"/>
      <c r="D249" s="678"/>
      <c r="E249" s="679"/>
      <c r="F249" s="682"/>
      <c r="G249" s="681"/>
      <c r="H249" s="495"/>
      <c r="I249" s="493" t="str">
        <f t="shared" si="34"/>
        <v/>
      </c>
      <c r="J249" s="495"/>
      <c r="K249" s="668" t="str">
        <f t="shared" si="35"/>
        <v/>
      </c>
      <c r="L249" s="494" t="str">
        <f t="shared" si="37"/>
        <v>false</v>
      </c>
      <c r="M249" s="694">
        <f t="shared" si="39"/>
        <v>0</v>
      </c>
      <c r="N249" s="694">
        <f t="shared" si="39"/>
        <v>0</v>
      </c>
      <c r="O249" s="694">
        <f t="shared" si="39"/>
        <v>0</v>
      </c>
      <c r="P249" s="694">
        <f t="shared" si="39"/>
        <v>0</v>
      </c>
      <c r="Q249" s="694">
        <f t="shared" si="39"/>
        <v>0</v>
      </c>
      <c r="R249" s="694">
        <f t="shared" si="39"/>
        <v>0</v>
      </c>
      <c r="S249" s="694">
        <f t="shared" si="39"/>
        <v>0</v>
      </c>
      <c r="T249" s="694">
        <f t="shared" si="39"/>
        <v>0</v>
      </c>
      <c r="U249" s="694">
        <f t="shared" si="39"/>
        <v>0</v>
      </c>
      <c r="V249" s="694">
        <f t="shared" si="39"/>
        <v>0</v>
      </c>
      <c r="W249" s="694">
        <f t="shared" si="39"/>
        <v>0</v>
      </c>
      <c r="X249" s="694">
        <f t="shared" si="39"/>
        <v>0</v>
      </c>
      <c r="Y249" s="697">
        <f t="shared" si="40"/>
        <v>0</v>
      </c>
    </row>
    <row r="250" spans="1:25" ht="16.5" customHeight="1" outlineLevel="1">
      <c r="A250" s="491">
        <f t="shared" si="36"/>
        <v>246</v>
      </c>
      <c r="B250" s="658"/>
      <c r="C250" s="677"/>
      <c r="D250" s="678"/>
      <c r="E250" s="679"/>
      <c r="F250" s="680"/>
      <c r="G250" s="681"/>
      <c r="H250" s="495"/>
      <c r="I250" s="493" t="str">
        <f t="shared" si="34"/>
        <v/>
      </c>
      <c r="J250" s="495"/>
      <c r="K250" s="668" t="str">
        <f t="shared" si="35"/>
        <v/>
      </c>
      <c r="L250" s="494" t="str">
        <f t="shared" si="37"/>
        <v>false</v>
      </c>
      <c r="M250" s="694">
        <f t="shared" si="39"/>
        <v>0</v>
      </c>
      <c r="N250" s="694">
        <f t="shared" si="39"/>
        <v>0</v>
      </c>
      <c r="O250" s="694">
        <f t="shared" si="39"/>
        <v>0</v>
      </c>
      <c r="P250" s="694">
        <f t="shared" si="39"/>
        <v>0</v>
      </c>
      <c r="Q250" s="694">
        <f t="shared" si="39"/>
        <v>0</v>
      </c>
      <c r="R250" s="694">
        <f t="shared" si="39"/>
        <v>0</v>
      </c>
      <c r="S250" s="694">
        <f t="shared" si="39"/>
        <v>0</v>
      </c>
      <c r="T250" s="694">
        <f t="shared" si="39"/>
        <v>0</v>
      </c>
      <c r="U250" s="694">
        <f t="shared" si="39"/>
        <v>0</v>
      </c>
      <c r="V250" s="694">
        <f t="shared" si="39"/>
        <v>0</v>
      </c>
      <c r="W250" s="694">
        <f t="shared" si="39"/>
        <v>0</v>
      </c>
      <c r="X250" s="694">
        <f t="shared" si="39"/>
        <v>0</v>
      </c>
      <c r="Y250" s="697">
        <f t="shared" si="40"/>
        <v>0</v>
      </c>
    </row>
    <row r="251" spans="1:25" ht="16.5" customHeight="1" outlineLevel="1">
      <c r="A251" s="491">
        <f t="shared" si="36"/>
        <v>247</v>
      </c>
      <c r="B251" s="658"/>
      <c r="C251" s="677"/>
      <c r="D251" s="678"/>
      <c r="E251" s="679"/>
      <c r="F251" s="680"/>
      <c r="G251" s="681"/>
      <c r="H251" s="495"/>
      <c r="I251" s="493" t="str">
        <f t="shared" si="34"/>
        <v/>
      </c>
      <c r="J251" s="495"/>
      <c r="K251" s="668" t="str">
        <f t="shared" si="35"/>
        <v/>
      </c>
      <c r="L251" s="494" t="str">
        <f t="shared" si="37"/>
        <v>false</v>
      </c>
      <c r="M251" s="694">
        <f t="shared" si="39"/>
        <v>0</v>
      </c>
      <c r="N251" s="694">
        <f t="shared" si="39"/>
        <v>0</v>
      </c>
      <c r="O251" s="694">
        <f t="shared" si="39"/>
        <v>0</v>
      </c>
      <c r="P251" s="694">
        <f t="shared" si="39"/>
        <v>0</v>
      </c>
      <c r="Q251" s="694">
        <f t="shared" si="39"/>
        <v>0</v>
      </c>
      <c r="R251" s="694">
        <f t="shared" si="39"/>
        <v>0</v>
      </c>
      <c r="S251" s="694">
        <f t="shared" si="39"/>
        <v>0</v>
      </c>
      <c r="T251" s="694">
        <f t="shared" si="39"/>
        <v>0</v>
      </c>
      <c r="U251" s="694">
        <f t="shared" si="39"/>
        <v>0</v>
      </c>
      <c r="V251" s="694">
        <f t="shared" si="39"/>
        <v>0</v>
      </c>
      <c r="W251" s="694">
        <f t="shared" si="39"/>
        <v>0</v>
      </c>
      <c r="X251" s="694">
        <f t="shared" si="39"/>
        <v>0</v>
      </c>
      <c r="Y251" s="697">
        <f t="shared" si="40"/>
        <v>0</v>
      </c>
    </row>
    <row r="252" spans="1:25" ht="16.5" customHeight="1" outlineLevel="1">
      <c r="A252" s="491">
        <f t="shared" si="36"/>
        <v>248</v>
      </c>
      <c r="B252" s="658"/>
      <c r="C252" s="677"/>
      <c r="D252" s="678"/>
      <c r="E252" s="679"/>
      <c r="F252" s="682"/>
      <c r="G252" s="681"/>
      <c r="H252" s="495"/>
      <c r="I252" s="493" t="str">
        <f t="shared" si="34"/>
        <v/>
      </c>
      <c r="J252" s="495"/>
      <c r="K252" s="668" t="str">
        <f t="shared" si="35"/>
        <v/>
      </c>
      <c r="L252" s="494" t="str">
        <f t="shared" si="37"/>
        <v>false</v>
      </c>
      <c r="M252" s="694">
        <f t="shared" si="39"/>
        <v>0</v>
      </c>
      <c r="N252" s="694">
        <f t="shared" si="39"/>
        <v>0</v>
      </c>
      <c r="O252" s="694">
        <f t="shared" si="39"/>
        <v>0</v>
      </c>
      <c r="P252" s="694">
        <f t="shared" si="39"/>
        <v>0</v>
      </c>
      <c r="Q252" s="694">
        <f t="shared" si="39"/>
        <v>0</v>
      </c>
      <c r="R252" s="694">
        <f t="shared" si="39"/>
        <v>0</v>
      </c>
      <c r="S252" s="694">
        <f t="shared" si="39"/>
        <v>0</v>
      </c>
      <c r="T252" s="694">
        <f t="shared" si="39"/>
        <v>0</v>
      </c>
      <c r="U252" s="694">
        <f t="shared" si="39"/>
        <v>0</v>
      </c>
      <c r="V252" s="694">
        <f t="shared" si="39"/>
        <v>0</v>
      </c>
      <c r="W252" s="694">
        <f t="shared" si="39"/>
        <v>0</v>
      </c>
      <c r="X252" s="694">
        <f t="shared" si="39"/>
        <v>0</v>
      </c>
      <c r="Y252" s="697">
        <f t="shared" si="40"/>
        <v>0</v>
      </c>
    </row>
    <row r="253" spans="1:25" ht="16.5" customHeight="1" outlineLevel="1">
      <c r="A253" s="491">
        <f t="shared" si="36"/>
        <v>249</v>
      </c>
      <c r="B253" s="658"/>
      <c r="C253" s="677"/>
      <c r="D253" s="678"/>
      <c r="E253" s="679"/>
      <c r="F253" s="682"/>
      <c r="G253" s="681"/>
      <c r="H253" s="495"/>
      <c r="I253" s="493" t="str">
        <f t="shared" si="34"/>
        <v/>
      </c>
      <c r="J253" s="495"/>
      <c r="K253" s="668" t="str">
        <f t="shared" si="35"/>
        <v/>
      </c>
      <c r="L253" s="494" t="str">
        <f t="shared" si="37"/>
        <v>false</v>
      </c>
      <c r="M253" s="694">
        <f t="shared" si="39"/>
        <v>0</v>
      </c>
      <c r="N253" s="694">
        <f t="shared" si="39"/>
        <v>0</v>
      </c>
      <c r="O253" s="694">
        <f t="shared" si="39"/>
        <v>0</v>
      </c>
      <c r="P253" s="694">
        <f t="shared" si="39"/>
        <v>0</v>
      </c>
      <c r="Q253" s="694">
        <f t="shared" si="39"/>
        <v>0</v>
      </c>
      <c r="R253" s="694">
        <f t="shared" si="39"/>
        <v>0</v>
      </c>
      <c r="S253" s="694">
        <f t="shared" si="39"/>
        <v>0</v>
      </c>
      <c r="T253" s="694">
        <f t="shared" si="39"/>
        <v>0</v>
      </c>
      <c r="U253" s="694">
        <f t="shared" si="39"/>
        <v>0</v>
      </c>
      <c r="V253" s="694">
        <f t="shared" si="39"/>
        <v>0</v>
      </c>
      <c r="W253" s="694">
        <f t="shared" si="39"/>
        <v>0</v>
      </c>
      <c r="X253" s="694">
        <f t="shared" si="39"/>
        <v>0</v>
      </c>
      <c r="Y253" s="697">
        <f t="shared" si="40"/>
        <v>0</v>
      </c>
    </row>
    <row r="254" spans="1:25" ht="16.5" customHeight="1" outlineLevel="1">
      <c r="A254" s="491">
        <f t="shared" si="36"/>
        <v>250</v>
      </c>
      <c r="B254" s="659"/>
      <c r="C254" s="677"/>
      <c r="D254" s="678"/>
      <c r="E254" s="679"/>
      <c r="F254" s="682"/>
      <c r="G254" s="681"/>
      <c r="H254" s="495"/>
      <c r="I254" s="493" t="str">
        <f t="shared" si="34"/>
        <v/>
      </c>
      <c r="J254" s="495"/>
      <c r="K254" s="668" t="str">
        <f t="shared" si="35"/>
        <v/>
      </c>
      <c r="L254" s="494" t="str">
        <f t="shared" si="37"/>
        <v>false</v>
      </c>
      <c r="M254" s="694">
        <f t="shared" si="39"/>
        <v>0</v>
      </c>
      <c r="N254" s="694">
        <f t="shared" si="39"/>
        <v>0</v>
      </c>
      <c r="O254" s="694">
        <f t="shared" si="39"/>
        <v>0</v>
      </c>
      <c r="P254" s="694">
        <f t="shared" si="39"/>
        <v>0</v>
      </c>
      <c r="Q254" s="694">
        <f t="shared" si="39"/>
        <v>0</v>
      </c>
      <c r="R254" s="694">
        <f t="shared" si="39"/>
        <v>0</v>
      </c>
      <c r="S254" s="694">
        <f t="shared" si="39"/>
        <v>0</v>
      </c>
      <c r="T254" s="694">
        <f t="shared" si="39"/>
        <v>0</v>
      </c>
      <c r="U254" s="694">
        <f t="shared" si="39"/>
        <v>0</v>
      </c>
      <c r="V254" s="694">
        <f t="shared" si="39"/>
        <v>0</v>
      </c>
      <c r="W254" s="694">
        <f t="shared" si="39"/>
        <v>0</v>
      </c>
      <c r="X254" s="694">
        <f t="shared" si="39"/>
        <v>0</v>
      </c>
      <c r="Y254" s="697">
        <f t="shared" si="40"/>
        <v>0</v>
      </c>
    </row>
    <row r="255" spans="1:25" ht="16.5" customHeight="1" outlineLevel="1">
      <c r="A255" s="491">
        <f t="shared" si="36"/>
        <v>251</v>
      </c>
      <c r="B255" s="658"/>
      <c r="C255" s="677"/>
      <c r="D255" s="678"/>
      <c r="E255" s="679"/>
      <c r="F255" s="682"/>
      <c r="G255" s="681"/>
      <c r="H255" s="495"/>
      <c r="I255" s="493" t="str">
        <f t="shared" si="34"/>
        <v/>
      </c>
      <c r="J255" s="495"/>
      <c r="K255" s="668" t="str">
        <f t="shared" si="35"/>
        <v/>
      </c>
      <c r="L255" s="494" t="str">
        <f t="shared" si="37"/>
        <v>false</v>
      </c>
      <c r="M255" s="694">
        <f t="shared" si="39"/>
        <v>0</v>
      </c>
      <c r="N255" s="694">
        <f t="shared" si="39"/>
        <v>0</v>
      </c>
      <c r="O255" s="694">
        <f t="shared" si="39"/>
        <v>0</v>
      </c>
      <c r="P255" s="694">
        <f t="shared" si="39"/>
        <v>0</v>
      </c>
      <c r="Q255" s="694">
        <f t="shared" si="39"/>
        <v>0</v>
      </c>
      <c r="R255" s="694">
        <f t="shared" si="39"/>
        <v>0</v>
      </c>
      <c r="S255" s="694">
        <f t="shared" si="39"/>
        <v>0</v>
      </c>
      <c r="T255" s="694">
        <f t="shared" si="39"/>
        <v>0</v>
      </c>
      <c r="U255" s="694">
        <f t="shared" si="39"/>
        <v>0</v>
      </c>
      <c r="V255" s="694">
        <f t="shared" si="39"/>
        <v>0</v>
      </c>
      <c r="W255" s="694">
        <f t="shared" si="39"/>
        <v>0</v>
      </c>
      <c r="X255" s="694">
        <f t="shared" si="39"/>
        <v>0</v>
      </c>
      <c r="Y255" s="697">
        <f t="shared" si="40"/>
        <v>0</v>
      </c>
    </row>
    <row r="256" spans="1:25" ht="16.5" customHeight="1" outlineLevel="1">
      <c r="A256" s="491">
        <f t="shared" si="36"/>
        <v>252</v>
      </c>
      <c r="B256" s="658"/>
      <c r="C256" s="677"/>
      <c r="D256" s="678"/>
      <c r="E256" s="679"/>
      <c r="F256" s="680"/>
      <c r="G256" s="681"/>
      <c r="H256" s="495"/>
      <c r="I256" s="493" t="str">
        <f t="shared" si="34"/>
        <v/>
      </c>
      <c r="J256" s="495"/>
      <c r="K256" s="668" t="str">
        <f t="shared" si="35"/>
        <v/>
      </c>
      <c r="L256" s="494" t="str">
        <f t="shared" si="37"/>
        <v>false</v>
      </c>
      <c r="M256" s="694">
        <f t="shared" si="39"/>
        <v>0</v>
      </c>
      <c r="N256" s="694">
        <f t="shared" si="39"/>
        <v>0</v>
      </c>
      <c r="O256" s="694">
        <f t="shared" si="39"/>
        <v>0</v>
      </c>
      <c r="P256" s="694">
        <f t="shared" si="39"/>
        <v>0</v>
      </c>
      <c r="Q256" s="694">
        <f t="shared" si="39"/>
        <v>0</v>
      </c>
      <c r="R256" s="694">
        <f t="shared" si="39"/>
        <v>0</v>
      </c>
      <c r="S256" s="694">
        <f t="shared" si="39"/>
        <v>0</v>
      </c>
      <c r="T256" s="694">
        <f t="shared" si="39"/>
        <v>0</v>
      </c>
      <c r="U256" s="694">
        <f t="shared" si="39"/>
        <v>0</v>
      </c>
      <c r="V256" s="694">
        <f t="shared" si="39"/>
        <v>0</v>
      </c>
      <c r="W256" s="694">
        <f t="shared" si="39"/>
        <v>0</v>
      </c>
      <c r="X256" s="694">
        <f t="shared" si="39"/>
        <v>0</v>
      </c>
      <c r="Y256" s="697">
        <f t="shared" si="40"/>
        <v>0</v>
      </c>
    </row>
    <row r="257" spans="1:25" ht="16.5" customHeight="1" outlineLevel="1">
      <c r="A257" s="491">
        <f t="shared" si="36"/>
        <v>253</v>
      </c>
      <c r="B257" s="658"/>
      <c r="C257" s="677"/>
      <c r="D257" s="678"/>
      <c r="E257" s="679"/>
      <c r="F257" s="680"/>
      <c r="G257" s="681"/>
      <c r="H257" s="495"/>
      <c r="I257" s="493" t="str">
        <f t="shared" si="34"/>
        <v/>
      </c>
      <c r="J257" s="495"/>
      <c r="K257" s="668" t="str">
        <f t="shared" si="35"/>
        <v/>
      </c>
      <c r="L257" s="494" t="str">
        <f t="shared" si="37"/>
        <v>false</v>
      </c>
      <c r="M257" s="694">
        <f t="shared" si="39"/>
        <v>0</v>
      </c>
      <c r="N257" s="694">
        <f t="shared" si="39"/>
        <v>0</v>
      </c>
      <c r="O257" s="694">
        <f t="shared" si="39"/>
        <v>0</v>
      </c>
      <c r="P257" s="694">
        <f t="shared" si="39"/>
        <v>0</v>
      </c>
      <c r="Q257" s="694">
        <f t="shared" si="39"/>
        <v>0</v>
      </c>
      <c r="R257" s="694">
        <f t="shared" ref="N257:X274" si="41">IF(AND($E257="",$F257=""),0,IF(AND((R$3&gt;=$E257),OR((R$3&lt;=$G257),($G257=""),($G257=-1),($G257=0))),IF($L257&gt;R$3,1,0),0))</f>
        <v>0</v>
      </c>
      <c r="S257" s="694">
        <f t="shared" si="41"/>
        <v>0</v>
      </c>
      <c r="T257" s="694">
        <f t="shared" si="41"/>
        <v>0</v>
      </c>
      <c r="U257" s="694">
        <f t="shared" si="41"/>
        <v>0</v>
      </c>
      <c r="V257" s="694">
        <f t="shared" si="41"/>
        <v>0</v>
      </c>
      <c r="W257" s="694">
        <f t="shared" si="41"/>
        <v>0</v>
      </c>
      <c r="X257" s="694">
        <f t="shared" si="41"/>
        <v>0</v>
      </c>
      <c r="Y257" s="697">
        <f t="shared" si="40"/>
        <v>0</v>
      </c>
    </row>
    <row r="258" spans="1:25" ht="16.5" customHeight="1" outlineLevel="1">
      <c r="A258" s="491">
        <f t="shared" si="36"/>
        <v>254</v>
      </c>
      <c r="B258" s="658"/>
      <c r="C258" s="677"/>
      <c r="D258" s="678"/>
      <c r="E258" s="679"/>
      <c r="F258" s="680"/>
      <c r="G258" s="681"/>
      <c r="H258" s="495"/>
      <c r="I258" s="493" t="str">
        <f t="shared" si="34"/>
        <v/>
      </c>
      <c r="J258" s="495"/>
      <c r="K258" s="668" t="str">
        <f t="shared" si="35"/>
        <v/>
      </c>
      <c r="L258" s="494" t="str">
        <f t="shared" si="37"/>
        <v>false</v>
      </c>
      <c r="M258" s="694">
        <f t="shared" ref="M258:X294" si="42">IF(AND($E258="",$F258=""),0,IF(AND((M$3&gt;=$E258),OR((M$3&lt;=$G258),($G258=""),($G258=-1),($G258=0))),IF($L258&gt;M$3,1,0),0))</f>
        <v>0</v>
      </c>
      <c r="N258" s="694">
        <f t="shared" si="41"/>
        <v>0</v>
      </c>
      <c r="O258" s="694">
        <f t="shared" si="41"/>
        <v>0</v>
      </c>
      <c r="P258" s="694">
        <f t="shared" si="41"/>
        <v>0</v>
      </c>
      <c r="Q258" s="694">
        <f t="shared" si="41"/>
        <v>0</v>
      </c>
      <c r="R258" s="694">
        <f t="shared" si="41"/>
        <v>0</v>
      </c>
      <c r="S258" s="694">
        <f t="shared" si="41"/>
        <v>0</v>
      </c>
      <c r="T258" s="694">
        <f t="shared" si="41"/>
        <v>0</v>
      </c>
      <c r="U258" s="694">
        <f t="shared" si="41"/>
        <v>0</v>
      </c>
      <c r="V258" s="694">
        <f t="shared" si="41"/>
        <v>0</v>
      </c>
      <c r="W258" s="694">
        <f t="shared" si="41"/>
        <v>0</v>
      </c>
      <c r="X258" s="694">
        <f t="shared" si="41"/>
        <v>0</v>
      </c>
      <c r="Y258" s="697">
        <f t="shared" si="40"/>
        <v>0</v>
      </c>
    </row>
    <row r="259" spans="1:25" ht="16.5" customHeight="1" outlineLevel="1">
      <c r="A259" s="491">
        <f t="shared" si="36"/>
        <v>255</v>
      </c>
      <c r="B259" s="658"/>
      <c r="C259" s="677"/>
      <c r="D259" s="678"/>
      <c r="E259" s="679"/>
      <c r="F259" s="682"/>
      <c r="G259" s="681"/>
      <c r="H259" s="495"/>
      <c r="I259" s="493" t="str">
        <f t="shared" si="34"/>
        <v/>
      </c>
      <c r="J259" s="495"/>
      <c r="K259" s="668" t="str">
        <f t="shared" si="35"/>
        <v/>
      </c>
      <c r="L259" s="494" t="str">
        <f t="shared" si="37"/>
        <v>false</v>
      </c>
      <c r="M259" s="694">
        <f t="shared" si="42"/>
        <v>0</v>
      </c>
      <c r="N259" s="694">
        <f t="shared" si="41"/>
        <v>0</v>
      </c>
      <c r="O259" s="694">
        <f t="shared" si="41"/>
        <v>0</v>
      </c>
      <c r="P259" s="694">
        <f t="shared" si="41"/>
        <v>0</v>
      </c>
      <c r="Q259" s="694">
        <f t="shared" si="41"/>
        <v>0</v>
      </c>
      <c r="R259" s="694">
        <f t="shared" si="41"/>
        <v>0</v>
      </c>
      <c r="S259" s="694">
        <f t="shared" si="41"/>
        <v>0</v>
      </c>
      <c r="T259" s="694">
        <f t="shared" si="41"/>
        <v>0</v>
      </c>
      <c r="U259" s="694">
        <f t="shared" si="41"/>
        <v>0</v>
      </c>
      <c r="V259" s="694">
        <f t="shared" si="41"/>
        <v>0</v>
      </c>
      <c r="W259" s="694">
        <f t="shared" si="41"/>
        <v>0</v>
      </c>
      <c r="X259" s="694">
        <f t="shared" si="41"/>
        <v>0</v>
      </c>
      <c r="Y259" s="697">
        <f t="shared" si="40"/>
        <v>0</v>
      </c>
    </row>
    <row r="260" spans="1:25" ht="16.5" customHeight="1" outlineLevel="1">
      <c r="A260" s="491">
        <f t="shared" si="36"/>
        <v>256</v>
      </c>
      <c r="B260" s="658"/>
      <c r="C260" s="677"/>
      <c r="D260" s="678"/>
      <c r="E260" s="679"/>
      <c r="F260" s="682"/>
      <c r="G260" s="681"/>
      <c r="H260" s="689"/>
      <c r="I260" s="493" t="str">
        <f t="shared" si="34"/>
        <v/>
      </c>
      <c r="J260" s="689"/>
      <c r="K260" s="668" t="str">
        <f t="shared" si="35"/>
        <v/>
      </c>
      <c r="L260" s="494" t="str">
        <f t="shared" si="37"/>
        <v>false</v>
      </c>
      <c r="M260" s="694">
        <f t="shared" si="42"/>
        <v>0</v>
      </c>
      <c r="N260" s="694">
        <f t="shared" si="41"/>
        <v>0</v>
      </c>
      <c r="O260" s="694">
        <f t="shared" si="41"/>
        <v>0</v>
      </c>
      <c r="P260" s="694">
        <f t="shared" si="41"/>
        <v>0</v>
      </c>
      <c r="Q260" s="694">
        <f t="shared" si="41"/>
        <v>0</v>
      </c>
      <c r="R260" s="694">
        <f t="shared" si="41"/>
        <v>0</v>
      </c>
      <c r="S260" s="694">
        <f t="shared" si="41"/>
        <v>0</v>
      </c>
      <c r="T260" s="694">
        <f t="shared" si="41"/>
        <v>0</v>
      </c>
      <c r="U260" s="694">
        <f t="shared" si="41"/>
        <v>0</v>
      </c>
      <c r="V260" s="694">
        <f t="shared" si="41"/>
        <v>0</v>
      </c>
      <c r="W260" s="694">
        <f t="shared" si="41"/>
        <v>0</v>
      </c>
      <c r="X260" s="694">
        <f t="shared" si="41"/>
        <v>0</v>
      </c>
      <c r="Y260" s="697">
        <f t="shared" si="40"/>
        <v>0</v>
      </c>
    </row>
    <row r="261" spans="1:25" ht="16.5" customHeight="1" outlineLevel="1">
      <c r="A261" s="491">
        <f t="shared" si="36"/>
        <v>257</v>
      </c>
      <c r="B261" s="658"/>
      <c r="C261" s="677"/>
      <c r="D261" s="678"/>
      <c r="E261" s="679"/>
      <c r="F261" s="682"/>
      <c r="G261" s="681"/>
      <c r="H261" s="492"/>
      <c r="I261" s="493" t="str">
        <f t="shared" si="34"/>
        <v/>
      </c>
      <c r="J261" s="492"/>
      <c r="K261" s="668" t="str">
        <f t="shared" si="35"/>
        <v/>
      </c>
      <c r="L261" s="494" t="str">
        <f>IF(OR(I261&lt;&gt;"",K261&lt;&gt;""),MIN(I261,K261),"false")</f>
        <v>false</v>
      </c>
      <c r="M261" s="694">
        <f t="shared" si="42"/>
        <v>0</v>
      </c>
      <c r="N261" s="694">
        <f t="shared" si="41"/>
        <v>0</v>
      </c>
      <c r="O261" s="694">
        <f t="shared" si="41"/>
        <v>0</v>
      </c>
      <c r="P261" s="694">
        <f t="shared" si="41"/>
        <v>0</v>
      </c>
      <c r="Q261" s="694">
        <f t="shared" si="41"/>
        <v>0</v>
      </c>
      <c r="R261" s="694">
        <f t="shared" si="41"/>
        <v>0</v>
      </c>
      <c r="S261" s="694">
        <f t="shared" si="41"/>
        <v>0</v>
      </c>
      <c r="T261" s="694">
        <f t="shared" si="41"/>
        <v>0</v>
      </c>
      <c r="U261" s="694">
        <f t="shared" si="41"/>
        <v>0</v>
      </c>
      <c r="V261" s="694">
        <f t="shared" si="41"/>
        <v>0</v>
      </c>
      <c r="W261" s="694">
        <f t="shared" si="41"/>
        <v>0</v>
      </c>
      <c r="X261" s="694">
        <f t="shared" si="41"/>
        <v>0</v>
      </c>
      <c r="Y261" s="697">
        <f t="shared" si="40"/>
        <v>0</v>
      </c>
    </row>
    <row r="262" spans="1:25" ht="16.5" customHeight="1" outlineLevel="1">
      <c r="A262" s="491">
        <f t="shared" si="36"/>
        <v>258</v>
      </c>
      <c r="B262" s="658"/>
      <c r="C262" s="677"/>
      <c r="D262" s="678"/>
      <c r="E262" s="679"/>
      <c r="F262" s="682"/>
      <c r="G262" s="681"/>
      <c r="H262" s="495"/>
      <c r="I262" s="493" t="str">
        <f t="shared" ref="I262:I304" si="43">IF(H262="여",E262,"")</f>
        <v/>
      </c>
      <c r="J262" s="495"/>
      <c r="K262" s="668" t="str">
        <f t="shared" ref="K262:K304" si="44">IF(J262="여",E262,"")</f>
        <v/>
      </c>
      <c r="L262" s="494" t="str">
        <f t="shared" ref="L262:L293" si="45">IF(OR(I262&lt;&gt;"",K262&lt;&gt;""),MIN(I262,K262),"false")</f>
        <v>false</v>
      </c>
      <c r="M262" s="694">
        <f t="shared" si="42"/>
        <v>0</v>
      </c>
      <c r="N262" s="694">
        <f t="shared" si="41"/>
        <v>0</v>
      </c>
      <c r="O262" s="694">
        <f t="shared" si="41"/>
        <v>0</v>
      </c>
      <c r="P262" s="694">
        <f t="shared" si="41"/>
        <v>0</v>
      </c>
      <c r="Q262" s="694">
        <f t="shared" si="41"/>
        <v>0</v>
      </c>
      <c r="R262" s="694">
        <f t="shared" si="41"/>
        <v>0</v>
      </c>
      <c r="S262" s="694">
        <f t="shared" si="41"/>
        <v>0</v>
      </c>
      <c r="T262" s="694">
        <f t="shared" si="41"/>
        <v>0</v>
      </c>
      <c r="U262" s="694">
        <f t="shared" si="41"/>
        <v>0</v>
      </c>
      <c r="V262" s="694">
        <f t="shared" si="41"/>
        <v>0</v>
      </c>
      <c r="W262" s="694">
        <f t="shared" si="41"/>
        <v>0</v>
      </c>
      <c r="X262" s="694">
        <f t="shared" si="41"/>
        <v>0</v>
      </c>
      <c r="Y262" s="697">
        <f t="shared" si="40"/>
        <v>0</v>
      </c>
    </row>
    <row r="263" spans="1:25" ht="16.5" customHeight="1" outlineLevel="1">
      <c r="A263" s="491">
        <f t="shared" ref="A263:A304" si="46">A262+1</f>
        <v>259</v>
      </c>
      <c r="B263" s="658"/>
      <c r="C263" s="677"/>
      <c r="D263" s="678"/>
      <c r="E263" s="679"/>
      <c r="F263" s="680"/>
      <c r="G263" s="681"/>
      <c r="H263" s="495"/>
      <c r="I263" s="493" t="str">
        <f t="shared" si="43"/>
        <v/>
      </c>
      <c r="J263" s="495"/>
      <c r="K263" s="668" t="str">
        <f t="shared" si="44"/>
        <v/>
      </c>
      <c r="L263" s="494" t="str">
        <f t="shared" si="45"/>
        <v>false</v>
      </c>
      <c r="M263" s="694">
        <f t="shared" si="42"/>
        <v>0</v>
      </c>
      <c r="N263" s="694">
        <f t="shared" si="41"/>
        <v>0</v>
      </c>
      <c r="O263" s="694">
        <f t="shared" si="41"/>
        <v>0</v>
      </c>
      <c r="P263" s="694">
        <f t="shared" si="41"/>
        <v>0</v>
      </c>
      <c r="Q263" s="694">
        <f t="shared" si="41"/>
        <v>0</v>
      </c>
      <c r="R263" s="694">
        <f t="shared" si="41"/>
        <v>0</v>
      </c>
      <c r="S263" s="694">
        <f t="shared" si="41"/>
        <v>0</v>
      </c>
      <c r="T263" s="694">
        <f t="shared" si="41"/>
        <v>0</v>
      </c>
      <c r="U263" s="694">
        <f t="shared" si="41"/>
        <v>0</v>
      </c>
      <c r="V263" s="694">
        <f t="shared" si="41"/>
        <v>0</v>
      </c>
      <c r="W263" s="694">
        <f t="shared" si="41"/>
        <v>0</v>
      </c>
      <c r="X263" s="694">
        <f t="shared" si="41"/>
        <v>0</v>
      </c>
      <c r="Y263" s="697">
        <f t="shared" si="40"/>
        <v>0</v>
      </c>
    </row>
    <row r="264" spans="1:25" ht="16.5" customHeight="1" outlineLevel="1">
      <c r="A264" s="491">
        <f t="shared" si="46"/>
        <v>260</v>
      </c>
      <c r="B264" s="659"/>
      <c r="C264" s="677"/>
      <c r="D264" s="678"/>
      <c r="E264" s="679"/>
      <c r="F264" s="680"/>
      <c r="G264" s="681"/>
      <c r="H264" s="495"/>
      <c r="I264" s="493" t="str">
        <f t="shared" si="43"/>
        <v/>
      </c>
      <c r="J264" s="495"/>
      <c r="K264" s="668" t="str">
        <f t="shared" si="44"/>
        <v/>
      </c>
      <c r="L264" s="494" t="str">
        <f t="shared" si="45"/>
        <v>false</v>
      </c>
      <c r="M264" s="694">
        <f t="shared" si="42"/>
        <v>0</v>
      </c>
      <c r="N264" s="694">
        <f t="shared" si="41"/>
        <v>0</v>
      </c>
      <c r="O264" s="694">
        <f t="shared" si="41"/>
        <v>0</v>
      </c>
      <c r="P264" s="694">
        <f t="shared" si="41"/>
        <v>0</v>
      </c>
      <c r="Q264" s="694">
        <f t="shared" si="41"/>
        <v>0</v>
      </c>
      <c r="R264" s="694">
        <f t="shared" si="41"/>
        <v>0</v>
      </c>
      <c r="S264" s="694">
        <f t="shared" si="41"/>
        <v>0</v>
      </c>
      <c r="T264" s="694">
        <f t="shared" si="41"/>
        <v>0</v>
      </c>
      <c r="U264" s="694">
        <f t="shared" si="41"/>
        <v>0</v>
      </c>
      <c r="V264" s="694">
        <f t="shared" si="41"/>
        <v>0</v>
      </c>
      <c r="W264" s="694">
        <f t="shared" si="41"/>
        <v>0</v>
      </c>
      <c r="X264" s="694">
        <f t="shared" si="41"/>
        <v>0</v>
      </c>
      <c r="Y264" s="697">
        <f t="shared" si="40"/>
        <v>0</v>
      </c>
    </row>
    <row r="265" spans="1:25" ht="16.5" customHeight="1" outlineLevel="1">
      <c r="A265" s="491">
        <f t="shared" si="46"/>
        <v>261</v>
      </c>
      <c r="B265" s="658"/>
      <c r="C265" s="677"/>
      <c r="D265" s="678"/>
      <c r="E265" s="679"/>
      <c r="F265" s="682"/>
      <c r="G265" s="681"/>
      <c r="H265" s="495"/>
      <c r="I265" s="493" t="str">
        <f t="shared" si="43"/>
        <v/>
      </c>
      <c r="J265" s="495"/>
      <c r="K265" s="668" t="str">
        <f t="shared" si="44"/>
        <v/>
      </c>
      <c r="L265" s="494" t="str">
        <f t="shared" si="45"/>
        <v>false</v>
      </c>
      <c r="M265" s="694">
        <f t="shared" si="42"/>
        <v>0</v>
      </c>
      <c r="N265" s="694">
        <f t="shared" si="41"/>
        <v>0</v>
      </c>
      <c r="O265" s="694">
        <f t="shared" si="41"/>
        <v>0</v>
      </c>
      <c r="P265" s="694">
        <f t="shared" si="41"/>
        <v>0</v>
      </c>
      <c r="Q265" s="694">
        <f t="shared" si="41"/>
        <v>0</v>
      </c>
      <c r="R265" s="694">
        <f t="shared" si="41"/>
        <v>0</v>
      </c>
      <c r="S265" s="694">
        <f t="shared" si="41"/>
        <v>0</v>
      </c>
      <c r="T265" s="694">
        <f t="shared" si="41"/>
        <v>0</v>
      </c>
      <c r="U265" s="694">
        <f t="shared" si="41"/>
        <v>0</v>
      </c>
      <c r="V265" s="694">
        <f t="shared" si="41"/>
        <v>0</v>
      </c>
      <c r="W265" s="694">
        <f t="shared" si="41"/>
        <v>0</v>
      </c>
      <c r="X265" s="694">
        <f t="shared" si="41"/>
        <v>0</v>
      </c>
      <c r="Y265" s="697">
        <f t="shared" si="40"/>
        <v>0</v>
      </c>
    </row>
    <row r="266" spans="1:25" ht="16.5" customHeight="1" outlineLevel="1">
      <c r="A266" s="491">
        <f t="shared" si="46"/>
        <v>262</v>
      </c>
      <c r="B266" s="658"/>
      <c r="C266" s="677"/>
      <c r="D266" s="678"/>
      <c r="E266" s="679"/>
      <c r="F266" s="682"/>
      <c r="G266" s="681"/>
      <c r="H266" s="495"/>
      <c r="I266" s="493" t="str">
        <f t="shared" si="43"/>
        <v/>
      </c>
      <c r="J266" s="495"/>
      <c r="K266" s="668" t="str">
        <f t="shared" si="44"/>
        <v/>
      </c>
      <c r="L266" s="494" t="str">
        <f t="shared" si="45"/>
        <v>false</v>
      </c>
      <c r="M266" s="694">
        <f t="shared" si="42"/>
        <v>0</v>
      </c>
      <c r="N266" s="694">
        <f t="shared" si="41"/>
        <v>0</v>
      </c>
      <c r="O266" s="694">
        <f t="shared" si="41"/>
        <v>0</v>
      </c>
      <c r="P266" s="694">
        <f t="shared" si="41"/>
        <v>0</v>
      </c>
      <c r="Q266" s="694">
        <f t="shared" si="41"/>
        <v>0</v>
      </c>
      <c r="R266" s="694">
        <f t="shared" si="41"/>
        <v>0</v>
      </c>
      <c r="S266" s="694">
        <f t="shared" si="41"/>
        <v>0</v>
      </c>
      <c r="T266" s="694">
        <f t="shared" si="41"/>
        <v>0</v>
      </c>
      <c r="U266" s="694">
        <f t="shared" si="41"/>
        <v>0</v>
      </c>
      <c r="V266" s="694">
        <f t="shared" si="41"/>
        <v>0</v>
      </c>
      <c r="W266" s="694">
        <f t="shared" si="41"/>
        <v>0</v>
      </c>
      <c r="X266" s="694">
        <f t="shared" si="41"/>
        <v>0</v>
      </c>
      <c r="Y266" s="697">
        <f t="shared" si="40"/>
        <v>0</v>
      </c>
    </row>
    <row r="267" spans="1:25" ht="16.5" customHeight="1" outlineLevel="1">
      <c r="A267" s="491">
        <f t="shared" si="46"/>
        <v>263</v>
      </c>
      <c r="B267" s="658"/>
      <c r="C267" s="677"/>
      <c r="D267" s="678"/>
      <c r="E267" s="679"/>
      <c r="F267" s="682"/>
      <c r="G267" s="681"/>
      <c r="H267" s="495"/>
      <c r="I267" s="493" t="str">
        <f t="shared" si="43"/>
        <v/>
      </c>
      <c r="J267" s="495"/>
      <c r="K267" s="668" t="str">
        <f t="shared" si="44"/>
        <v/>
      </c>
      <c r="L267" s="494" t="str">
        <f t="shared" si="45"/>
        <v>false</v>
      </c>
      <c r="M267" s="694">
        <f t="shared" si="42"/>
        <v>0</v>
      </c>
      <c r="N267" s="694">
        <f t="shared" si="41"/>
        <v>0</v>
      </c>
      <c r="O267" s="694">
        <f t="shared" si="41"/>
        <v>0</v>
      </c>
      <c r="P267" s="694">
        <f t="shared" si="41"/>
        <v>0</v>
      </c>
      <c r="Q267" s="694">
        <f t="shared" si="41"/>
        <v>0</v>
      </c>
      <c r="R267" s="694">
        <f t="shared" si="41"/>
        <v>0</v>
      </c>
      <c r="S267" s="694">
        <f t="shared" si="41"/>
        <v>0</v>
      </c>
      <c r="T267" s="694">
        <f t="shared" si="41"/>
        <v>0</v>
      </c>
      <c r="U267" s="694">
        <f t="shared" si="41"/>
        <v>0</v>
      </c>
      <c r="V267" s="694">
        <f t="shared" si="41"/>
        <v>0</v>
      </c>
      <c r="W267" s="694">
        <f t="shared" si="41"/>
        <v>0</v>
      </c>
      <c r="X267" s="694">
        <f t="shared" si="41"/>
        <v>0</v>
      </c>
      <c r="Y267" s="697">
        <f t="shared" si="40"/>
        <v>0</v>
      </c>
    </row>
    <row r="268" spans="1:25" ht="16.5" customHeight="1" outlineLevel="1">
      <c r="A268" s="491">
        <f t="shared" si="46"/>
        <v>264</v>
      </c>
      <c r="B268" s="658"/>
      <c r="C268" s="677"/>
      <c r="D268" s="678"/>
      <c r="E268" s="679"/>
      <c r="F268" s="682"/>
      <c r="G268" s="681"/>
      <c r="H268" s="495"/>
      <c r="I268" s="493" t="str">
        <f t="shared" si="43"/>
        <v/>
      </c>
      <c r="J268" s="495"/>
      <c r="K268" s="668" t="str">
        <f t="shared" si="44"/>
        <v/>
      </c>
      <c r="L268" s="494" t="str">
        <f t="shared" si="45"/>
        <v>false</v>
      </c>
      <c r="M268" s="694">
        <f t="shared" si="42"/>
        <v>0</v>
      </c>
      <c r="N268" s="694">
        <f t="shared" si="41"/>
        <v>0</v>
      </c>
      <c r="O268" s="694">
        <f t="shared" si="41"/>
        <v>0</v>
      </c>
      <c r="P268" s="694">
        <f t="shared" si="41"/>
        <v>0</v>
      </c>
      <c r="Q268" s="694">
        <f t="shared" si="41"/>
        <v>0</v>
      </c>
      <c r="R268" s="694">
        <f t="shared" si="41"/>
        <v>0</v>
      </c>
      <c r="S268" s="694">
        <f t="shared" si="41"/>
        <v>0</v>
      </c>
      <c r="T268" s="694">
        <f t="shared" si="41"/>
        <v>0</v>
      </c>
      <c r="U268" s="694">
        <f t="shared" si="41"/>
        <v>0</v>
      </c>
      <c r="V268" s="694">
        <f t="shared" si="41"/>
        <v>0</v>
      </c>
      <c r="W268" s="694">
        <f t="shared" si="41"/>
        <v>0</v>
      </c>
      <c r="X268" s="694">
        <f t="shared" si="41"/>
        <v>0</v>
      </c>
      <c r="Y268" s="697">
        <f t="shared" si="40"/>
        <v>0</v>
      </c>
    </row>
    <row r="269" spans="1:25" ht="16.5" customHeight="1" outlineLevel="1">
      <c r="A269" s="491">
        <f t="shared" si="46"/>
        <v>265</v>
      </c>
      <c r="B269" s="658"/>
      <c r="C269" s="677"/>
      <c r="D269" s="678"/>
      <c r="E269" s="679"/>
      <c r="F269" s="682"/>
      <c r="G269" s="681"/>
      <c r="H269" s="495"/>
      <c r="I269" s="493" t="str">
        <f t="shared" si="43"/>
        <v/>
      </c>
      <c r="J269" s="495"/>
      <c r="K269" s="668" t="str">
        <f t="shared" si="44"/>
        <v/>
      </c>
      <c r="L269" s="494" t="str">
        <f t="shared" si="45"/>
        <v>false</v>
      </c>
      <c r="M269" s="694">
        <f t="shared" si="42"/>
        <v>0</v>
      </c>
      <c r="N269" s="694">
        <f t="shared" si="41"/>
        <v>0</v>
      </c>
      <c r="O269" s="694">
        <f t="shared" si="41"/>
        <v>0</v>
      </c>
      <c r="P269" s="694">
        <f t="shared" si="41"/>
        <v>0</v>
      </c>
      <c r="Q269" s="694">
        <f t="shared" si="41"/>
        <v>0</v>
      </c>
      <c r="R269" s="694">
        <f t="shared" si="41"/>
        <v>0</v>
      </c>
      <c r="S269" s="694">
        <f t="shared" si="41"/>
        <v>0</v>
      </c>
      <c r="T269" s="694">
        <f t="shared" si="41"/>
        <v>0</v>
      </c>
      <c r="U269" s="694">
        <f t="shared" si="41"/>
        <v>0</v>
      </c>
      <c r="V269" s="694">
        <f t="shared" si="41"/>
        <v>0</v>
      </c>
      <c r="W269" s="694">
        <f t="shared" si="41"/>
        <v>0</v>
      </c>
      <c r="X269" s="694">
        <f t="shared" si="41"/>
        <v>0</v>
      </c>
      <c r="Y269" s="697">
        <f t="shared" si="40"/>
        <v>0</v>
      </c>
    </row>
    <row r="270" spans="1:25" ht="16.5" customHeight="1" outlineLevel="1">
      <c r="A270" s="491">
        <f t="shared" si="46"/>
        <v>266</v>
      </c>
      <c r="B270" s="658"/>
      <c r="C270" s="677"/>
      <c r="D270" s="678"/>
      <c r="E270" s="679"/>
      <c r="F270" s="682"/>
      <c r="G270" s="681"/>
      <c r="H270" s="495"/>
      <c r="I270" s="493" t="str">
        <f t="shared" si="43"/>
        <v/>
      </c>
      <c r="J270" s="495"/>
      <c r="K270" s="668" t="str">
        <f t="shared" si="44"/>
        <v/>
      </c>
      <c r="L270" s="494" t="str">
        <f t="shared" si="45"/>
        <v>false</v>
      </c>
      <c r="M270" s="694">
        <f t="shared" si="42"/>
        <v>0</v>
      </c>
      <c r="N270" s="694">
        <f t="shared" si="41"/>
        <v>0</v>
      </c>
      <c r="O270" s="694">
        <f t="shared" si="41"/>
        <v>0</v>
      </c>
      <c r="P270" s="694">
        <f t="shared" si="41"/>
        <v>0</v>
      </c>
      <c r="Q270" s="694">
        <f t="shared" si="41"/>
        <v>0</v>
      </c>
      <c r="R270" s="694">
        <f t="shared" si="41"/>
        <v>0</v>
      </c>
      <c r="S270" s="694">
        <f t="shared" si="41"/>
        <v>0</v>
      </c>
      <c r="T270" s="694">
        <f t="shared" si="41"/>
        <v>0</v>
      </c>
      <c r="U270" s="694">
        <f t="shared" si="41"/>
        <v>0</v>
      </c>
      <c r="V270" s="694">
        <f t="shared" si="41"/>
        <v>0</v>
      </c>
      <c r="W270" s="694">
        <f t="shared" si="41"/>
        <v>0</v>
      </c>
      <c r="X270" s="694">
        <f t="shared" si="41"/>
        <v>0</v>
      </c>
      <c r="Y270" s="697">
        <f t="shared" si="40"/>
        <v>0</v>
      </c>
    </row>
    <row r="271" spans="1:25" ht="16.5" customHeight="1" outlineLevel="1">
      <c r="A271" s="491">
        <f t="shared" si="46"/>
        <v>267</v>
      </c>
      <c r="B271" s="658"/>
      <c r="C271" s="677"/>
      <c r="D271" s="678"/>
      <c r="E271" s="679"/>
      <c r="F271" s="682"/>
      <c r="G271" s="681"/>
      <c r="H271" s="495"/>
      <c r="I271" s="493" t="str">
        <f t="shared" si="43"/>
        <v/>
      </c>
      <c r="J271" s="495"/>
      <c r="K271" s="668" t="str">
        <f t="shared" si="44"/>
        <v/>
      </c>
      <c r="L271" s="494" t="str">
        <f t="shared" si="45"/>
        <v>false</v>
      </c>
      <c r="M271" s="694">
        <f t="shared" si="42"/>
        <v>0</v>
      </c>
      <c r="N271" s="694">
        <f t="shared" si="41"/>
        <v>0</v>
      </c>
      <c r="O271" s="694">
        <f t="shared" si="41"/>
        <v>0</v>
      </c>
      <c r="P271" s="694">
        <f t="shared" si="41"/>
        <v>0</v>
      </c>
      <c r="Q271" s="694">
        <f t="shared" si="41"/>
        <v>0</v>
      </c>
      <c r="R271" s="694">
        <f t="shared" si="41"/>
        <v>0</v>
      </c>
      <c r="S271" s="694">
        <f t="shared" si="41"/>
        <v>0</v>
      </c>
      <c r="T271" s="694">
        <f t="shared" si="41"/>
        <v>0</v>
      </c>
      <c r="U271" s="694">
        <f t="shared" si="41"/>
        <v>0</v>
      </c>
      <c r="V271" s="694">
        <f t="shared" si="41"/>
        <v>0</v>
      </c>
      <c r="W271" s="694">
        <f t="shared" si="41"/>
        <v>0</v>
      </c>
      <c r="X271" s="694">
        <f t="shared" si="41"/>
        <v>0</v>
      </c>
      <c r="Y271" s="697">
        <f t="shared" si="40"/>
        <v>0</v>
      </c>
    </row>
    <row r="272" spans="1:25" ht="16.5" customHeight="1" outlineLevel="1">
      <c r="A272" s="491">
        <f t="shared" si="46"/>
        <v>268</v>
      </c>
      <c r="B272" s="658"/>
      <c r="C272" s="677"/>
      <c r="D272" s="678"/>
      <c r="E272" s="679"/>
      <c r="F272" s="682"/>
      <c r="G272" s="681"/>
      <c r="H272" s="495"/>
      <c r="I272" s="493" t="str">
        <f t="shared" si="43"/>
        <v/>
      </c>
      <c r="J272" s="495"/>
      <c r="K272" s="668" t="str">
        <f t="shared" si="44"/>
        <v/>
      </c>
      <c r="L272" s="494" t="str">
        <f t="shared" si="45"/>
        <v>false</v>
      </c>
      <c r="M272" s="694">
        <f t="shared" si="42"/>
        <v>0</v>
      </c>
      <c r="N272" s="694">
        <f t="shared" si="41"/>
        <v>0</v>
      </c>
      <c r="O272" s="694">
        <f t="shared" si="41"/>
        <v>0</v>
      </c>
      <c r="P272" s="694">
        <f t="shared" si="41"/>
        <v>0</v>
      </c>
      <c r="Q272" s="694">
        <f t="shared" si="41"/>
        <v>0</v>
      </c>
      <c r="R272" s="694">
        <f t="shared" si="41"/>
        <v>0</v>
      </c>
      <c r="S272" s="694">
        <f t="shared" si="41"/>
        <v>0</v>
      </c>
      <c r="T272" s="694">
        <f t="shared" si="41"/>
        <v>0</v>
      </c>
      <c r="U272" s="694">
        <f t="shared" si="41"/>
        <v>0</v>
      </c>
      <c r="V272" s="694">
        <f t="shared" si="41"/>
        <v>0</v>
      </c>
      <c r="W272" s="694">
        <f t="shared" si="41"/>
        <v>0</v>
      </c>
      <c r="X272" s="694">
        <f t="shared" si="41"/>
        <v>0</v>
      </c>
      <c r="Y272" s="697">
        <f t="shared" si="40"/>
        <v>0</v>
      </c>
    </row>
    <row r="273" spans="1:25" ht="16.5" customHeight="1" outlineLevel="1">
      <c r="A273" s="491">
        <f t="shared" si="46"/>
        <v>269</v>
      </c>
      <c r="B273" s="658"/>
      <c r="C273" s="677"/>
      <c r="D273" s="678"/>
      <c r="E273" s="679"/>
      <c r="F273" s="682"/>
      <c r="G273" s="681"/>
      <c r="H273" s="495"/>
      <c r="I273" s="493" t="str">
        <f t="shared" si="43"/>
        <v/>
      </c>
      <c r="J273" s="495"/>
      <c r="K273" s="668" t="str">
        <f t="shared" si="44"/>
        <v/>
      </c>
      <c r="L273" s="494" t="str">
        <f t="shared" si="45"/>
        <v>false</v>
      </c>
      <c r="M273" s="694">
        <f t="shared" si="42"/>
        <v>0</v>
      </c>
      <c r="N273" s="694">
        <f t="shared" si="41"/>
        <v>0</v>
      </c>
      <c r="O273" s="694">
        <f t="shared" si="41"/>
        <v>0</v>
      </c>
      <c r="P273" s="694">
        <f t="shared" si="41"/>
        <v>0</v>
      </c>
      <c r="Q273" s="694">
        <f t="shared" si="41"/>
        <v>0</v>
      </c>
      <c r="R273" s="694">
        <f t="shared" si="41"/>
        <v>0</v>
      </c>
      <c r="S273" s="694">
        <f t="shared" si="41"/>
        <v>0</v>
      </c>
      <c r="T273" s="694">
        <f t="shared" si="41"/>
        <v>0</v>
      </c>
      <c r="U273" s="694">
        <f t="shared" si="41"/>
        <v>0</v>
      </c>
      <c r="V273" s="694">
        <f t="shared" si="41"/>
        <v>0</v>
      </c>
      <c r="W273" s="694">
        <f t="shared" si="41"/>
        <v>0</v>
      </c>
      <c r="X273" s="694">
        <f t="shared" si="41"/>
        <v>0</v>
      </c>
      <c r="Y273" s="697">
        <f t="shared" si="40"/>
        <v>0</v>
      </c>
    </row>
    <row r="274" spans="1:25" ht="16.5" customHeight="1" outlineLevel="1">
      <c r="A274" s="491">
        <f t="shared" si="46"/>
        <v>270</v>
      </c>
      <c r="B274" s="659"/>
      <c r="C274" s="677"/>
      <c r="D274" s="678"/>
      <c r="E274" s="679"/>
      <c r="F274" s="682"/>
      <c r="G274" s="681"/>
      <c r="H274" s="495"/>
      <c r="I274" s="493" t="str">
        <f t="shared" si="43"/>
        <v/>
      </c>
      <c r="J274" s="495"/>
      <c r="K274" s="668" t="str">
        <f t="shared" si="44"/>
        <v/>
      </c>
      <c r="L274" s="494" t="str">
        <f t="shared" si="45"/>
        <v>false</v>
      </c>
      <c r="M274" s="694">
        <f t="shared" si="42"/>
        <v>0</v>
      </c>
      <c r="N274" s="694">
        <f t="shared" si="41"/>
        <v>0</v>
      </c>
      <c r="O274" s="694">
        <f t="shared" si="41"/>
        <v>0</v>
      </c>
      <c r="P274" s="694">
        <f t="shared" si="41"/>
        <v>0</v>
      </c>
      <c r="Q274" s="694">
        <f t="shared" si="41"/>
        <v>0</v>
      </c>
      <c r="R274" s="694">
        <f t="shared" si="41"/>
        <v>0</v>
      </c>
      <c r="S274" s="694">
        <f t="shared" si="41"/>
        <v>0</v>
      </c>
      <c r="T274" s="694">
        <f t="shared" si="41"/>
        <v>0</v>
      </c>
      <c r="U274" s="694">
        <f t="shared" si="41"/>
        <v>0</v>
      </c>
      <c r="V274" s="694">
        <f t="shared" si="41"/>
        <v>0</v>
      </c>
      <c r="W274" s="694">
        <f t="shared" si="41"/>
        <v>0</v>
      </c>
      <c r="X274" s="694">
        <f t="shared" si="41"/>
        <v>0</v>
      </c>
      <c r="Y274" s="697">
        <f t="shared" si="40"/>
        <v>0</v>
      </c>
    </row>
    <row r="275" spans="1:25" ht="16.5" customHeight="1" outlineLevel="1">
      <c r="A275" s="491">
        <f t="shared" si="46"/>
        <v>271</v>
      </c>
      <c r="B275" s="658"/>
      <c r="C275" s="677"/>
      <c r="D275" s="678"/>
      <c r="E275" s="679"/>
      <c r="F275" s="682"/>
      <c r="G275" s="681"/>
      <c r="H275" s="495"/>
      <c r="I275" s="493" t="str">
        <f t="shared" si="43"/>
        <v/>
      </c>
      <c r="J275" s="495"/>
      <c r="K275" s="668" t="str">
        <f t="shared" si="44"/>
        <v/>
      </c>
      <c r="L275" s="494" t="str">
        <f t="shared" si="45"/>
        <v>false</v>
      </c>
      <c r="M275" s="694">
        <f t="shared" si="42"/>
        <v>0</v>
      </c>
      <c r="N275" s="694">
        <f t="shared" si="42"/>
        <v>0</v>
      </c>
      <c r="O275" s="694">
        <f t="shared" si="42"/>
        <v>0</v>
      </c>
      <c r="P275" s="694">
        <f t="shared" si="42"/>
        <v>0</v>
      </c>
      <c r="Q275" s="694">
        <f t="shared" si="42"/>
        <v>0</v>
      </c>
      <c r="R275" s="694">
        <f t="shared" si="42"/>
        <v>0</v>
      </c>
      <c r="S275" s="694">
        <f t="shared" si="42"/>
        <v>0</v>
      </c>
      <c r="T275" s="694">
        <f t="shared" si="42"/>
        <v>0</v>
      </c>
      <c r="U275" s="694">
        <f t="shared" si="42"/>
        <v>0</v>
      </c>
      <c r="V275" s="694">
        <f t="shared" si="42"/>
        <v>0</v>
      </c>
      <c r="W275" s="694">
        <f t="shared" si="42"/>
        <v>0</v>
      </c>
      <c r="X275" s="694">
        <f t="shared" si="42"/>
        <v>0</v>
      </c>
      <c r="Y275" s="697">
        <f t="shared" si="40"/>
        <v>0</v>
      </c>
    </row>
    <row r="276" spans="1:25" ht="16.5" customHeight="1" outlineLevel="1">
      <c r="A276" s="491">
        <f t="shared" si="46"/>
        <v>272</v>
      </c>
      <c r="B276" s="658"/>
      <c r="C276" s="677"/>
      <c r="D276" s="678"/>
      <c r="E276" s="679"/>
      <c r="F276" s="680"/>
      <c r="G276" s="681"/>
      <c r="H276" s="495"/>
      <c r="I276" s="493" t="str">
        <f t="shared" si="43"/>
        <v/>
      </c>
      <c r="J276" s="495"/>
      <c r="K276" s="668" t="str">
        <f t="shared" si="44"/>
        <v/>
      </c>
      <c r="L276" s="494" t="str">
        <f t="shared" si="45"/>
        <v>false</v>
      </c>
      <c r="M276" s="694">
        <f t="shared" si="42"/>
        <v>0</v>
      </c>
      <c r="N276" s="694">
        <f t="shared" si="42"/>
        <v>0</v>
      </c>
      <c r="O276" s="694">
        <f t="shared" si="42"/>
        <v>0</v>
      </c>
      <c r="P276" s="694">
        <f t="shared" si="42"/>
        <v>0</v>
      </c>
      <c r="Q276" s="694">
        <f t="shared" si="42"/>
        <v>0</v>
      </c>
      <c r="R276" s="694">
        <f t="shared" si="42"/>
        <v>0</v>
      </c>
      <c r="S276" s="694">
        <f t="shared" si="42"/>
        <v>0</v>
      </c>
      <c r="T276" s="694">
        <f t="shared" si="42"/>
        <v>0</v>
      </c>
      <c r="U276" s="694">
        <f t="shared" si="42"/>
        <v>0</v>
      </c>
      <c r="V276" s="694">
        <f t="shared" si="42"/>
        <v>0</v>
      </c>
      <c r="W276" s="694">
        <f t="shared" si="42"/>
        <v>0</v>
      </c>
      <c r="X276" s="694">
        <f t="shared" si="42"/>
        <v>0</v>
      </c>
      <c r="Y276" s="697">
        <f t="shared" si="40"/>
        <v>0</v>
      </c>
    </row>
    <row r="277" spans="1:25" ht="16.5" customHeight="1" outlineLevel="1">
      <c r="A277" s="491">
        <f t="shared" si="46"/>
        <v>273</v>
      </c>
      <c r="B277" s="658"/>
      <c r="C277" s="677"/>
      <c r="D277" s="678"/>
      <c r="E277" s="679"/>
      <c r="F277" s="682"/>
      <c r="G277" s="681"/>
      <c r="H277" s="495"/>
      <c r="I277" s="493" t="str">
        <f t="shared" si="43"/>
        <v/>
      </c>
      <c r="J277" s="495"/>
      <c r="K277" s="668" t="str">
        <f t="shared" si="44"/>
        <v/>
      </c>
      <c r="L277" s="494" t="str">
        <f t="shared" si="45"/>
        <v>false</v>
      </c>
      <c r="M277" s="694">
        <f t="shared" si="42"/>
        <v>0</v>
      </c>
      <c r="N277" s="694">
        <f t="shared" si="42"/>
        <v>0</v>
      </c>
      <c r="O277" s="694">
        <f t="shared" si="42"/>
        <v>0</v>
      </c>
      <c r="P277" s="694">
        <f t="shared" si="42"/>
        <v>0</v>
      </c>
      <c r="Q277" s="694">
        <f t="shared" si="42"/>
        <v>0</v>
      </c>
      <c r="R277" s="694">
        <f t="shared" si="42"/>
        <v>0</v>
      </c>
      <c r="S277" s="694">
        <f t="shared" si="42"/>
        <v>0</v>
      </c>
      <c r="T277" s="694">
        <f t="shared" si="42"/>
        <v>0</v>
      </c>
      <c r="U277" s="694">
        <f t="shared" si="42"/>
        <v>0</v>
      </c>
      <c r="V277" s="694">
        <f t="shared" si="42"/>
        <v>0</v>
      </c>
      <c r="W277" s="694">
        <f t="shared" si="42"/>
        <v>0</v>
      </c>
      <c r="X277" s="694">
        <f t="shared" si="42"/>
        <v>0</v>
      </c>
      <c r="Y277" s="697">
        <f t="shared" si="40"/>
        <v>0</v>
      </c>
    </row>
    <row r="278" spans="1:25" ht="16.5" customHeight="1" outlineLevel="1">
      <c r="A278" s="491">
        <f t="shared" si="46"/>
        <v>274</v>
      </c>
      <c r="B278" s="658"/>
      <c r="C278" s="677"/>
      <c r="D278" s="678"/>
      <c r="E278" s="679"/>
      <c r="F278" s="680"/>
      <c r="G278" s="681"/>
      <c r="H278" s="495"/>
      <c r="I278" s="493" t="str">
        <f t="shared" si="43"/>
        <v/>
      </c>
      <c r="J278" s="495"/>
      <c r="K278" s="668" t="str">
        <f t="shared" si="44"/>
        <v/>
      </c>
      <c r="L278" s="494" t="str">
        <f t="shared" si="45"/>
        <v>false</v>
      </c>
      <c r="M278" s="694">
        <f t="shared" si="42"/>
        <v>0</v>
      </c>
      <c r="N278" s="694">
        <f t="shared" si="42"/>
        <v>0</v>
      </c>
      <c r="O278" s="694">
        <f t="shared" si="42"/>
        <v>0</v>
      </c>
      <c r="P278" s="694">
        <f t="shared" si="42"/>
        <v>0</v>
      </c>
      <c r="Q278" s="694">
        <f t="shared" si="42"/>
        <v>0</v>
      </c>
      <c r="R278" s="694">
        <f t="shared" si="42"/>
        <v>0</v>
      </c>
      <c r="S278" s="694">
        <f t="shared" si="42"/>
        <v>0</v>
      </c>
      <c r="T278" s="694">
        <f t="shared" si="42"/>
        <v>0</v>
      </c>
      <c r="U278" s="694">
        <f t="shared" si="42"/>
        <v>0</v>
      </c>
      <c r="V278" s="694">
        <f t="shared" si="42"/>
        <v>0</v>
      </c>
      <c r="W278" s="694">
        <f t="shared" si="42"/>
        <v>0</v>
      </c>
      <c r="X278" s="694">
        <f t="shared" si="42"/>
        <v>0</v>
      </c>
      <c r="Y278" s="697">
        <f t="shared" si="40"/>
        <v>0</v>
      </c>
    </row>
    <row r="279" spans="1:25" ht="16.5" customHeight="1" outlineLevel="1">
      <c r="A279" s="491">
        <f t="shared" si="46"/>
        <v>275</v>
      </c>
      <c r="B279" s="658"/>
      <c r="C279" s="677"/>
      <c r="D279" s="678"/>
      <c r="E279" s="679"/>
      <c r="F279" s="682"/>
      <c r="G279" s="681"/>
      <c r="H279" s="495"/>
      <c r="I279" s="493" t="str">
        <f t="shared" si="43"/>
        <v/>
      </c>
      <c r="J279" s="495"/>
      <c r="K279" s="668" t="str">
        <f t="shared" si="44"/>
        <v/>
      </c>
      <c r="L279" s="494" t="str">
        <f t="shared" si="45"/>
        <v>false</v>
      </c>
      <c r="M279" s="694">
        <f t="shared" si="42"/>
        <v>0</v>
      </c>
      <c r="N279" s="694">
        <f t="shared" si="42"/>
        <v>0</v>
      </c>
      <c r="O279" s="694">
        <f t="shared" si="42"/>
        <v>0</v>
      </c>
      <c r="P279" s="694">
        <f t="shared" si="42"/>
        <v>0</v>
      </c>
      <c r="Q279" s="694">
        <f t="shared" si="42"/>
        <v>0</v>
      </c>
      <c r="R279" s="694">
        <f t="shared" si="42"/>
        <v>0</v>
      </c>
      <c r="S279" s="694">
        <f t="shared" si="42"/>
        <v>0</v>
      </c>
      <c r="T279" s="694">
        <f t="shared" si="42"/>
        <v>0</v>
      </c>
      <c r="U279" s="694">
        <f t="shared" si="42"/>
        <v>0</v>
      </c>
      <c r="V279" s="694">
        <f t="shared" si="42"/>
        <v>0</v>
      </c>
      <c r="W279" s="694">
        <f t="shared" si="42"/>
        <v>0</v>
      </c>
      <c r="X279" s="694">
        <f t="shared" si="42"/>
        <v>0</v>
      </c>
      <c r="Y279" s="697">
        <f t="shared" si="40"/>
        <v>0</v>
      </c>
    </row>
    <row r="280" spans="1:25" ht="16.5" customHeight="1" outlineLevel="1">
      <c r="A280" s="491">
        <f t="shared" si="46"/>
        <v>276</v>
      </c>
      <c r="B280" s="658"/>
      <c r="C280" s="677"/>
      <c r="D280" s="678"/>
      <c r="E280" s="679"/>
      <c r="F280" s="680"/>
      <c r="G280" s="681"/>
      <c r="H280" s="495"/>
      <c r="I280" s="493" t="str">
        <f t="shared" si="43"/>
        <v/>
      </c>
      <c r="J280" s="495"/>
      <c r="K280" s="668" t="str">
        <f t="shared" si="44"/>
        <v/>
      </c>
      <c r="L280" s="494" t="str">
        <f t="shared" si="45"/>
        <v>false</v>
      </c>
      <c r="M280" s="694">
        <f t="shared" si="42"/>
        <v>0</v>
      </c>
      <c r="N280" s="694">
        <f t="shared" si="42"/>
        <v>0</v>
      </c>
      <c r="O280" s="694">
        <f t="shared" si="42"/>
        <v>0</v>
      </c>
      <c r="P280" s="694">
        <f t="shared" si="42"/>
        <v>0</v>
      </c>
      <c r="Q280" s="694">
        <f t="shared" si="42"/>
        <v>0</v>
      </c>
      <c r="R280" s="694">
        <f t="shared" si="42"/>
        <v>0</v>
      </c>
      <c r="S280" s="694">
        <f t="shared" si="42"/>
        <v>0</v>
      </c>
      <c r="T280" s="694">
        <f t="shared" si="42"/>
        <v>0</v>
      </c>
      <c r="U280" s="694">
        <f t="shared" si="42"/>
        <v>0</v>
      </c>
      <c r="V280" s="694">
        <f t="shared" si="42"/>
        <v>0</v>
      </c>
      <c r="W280" s="694">
        <f t="shared" si="42"/>
        <v>0</v>
      </c>
      <c r="X280" s="694">
        <f t="shared" si="42"/>
        <v>0</v>
      </c>
      <c r="Y280" s="697">
        <f t="shared" si="40"/>
        <v>0</v>
      </c>
    </row>
    <row r="281" spans="1:25" ht="16.5" customHeight="1" outlineLevel="1">
      <c r="A281" s="491">
        <f t="shared" si="46"/>
        <v>277</v>
      </c>
      <c r="B281" s="658"/>
      <c r="C281" s="677"/>
      <c r="D281" s="678"/>
      <c r="E281" s="679"/>
      <c r="F281" s="680"/>
      <c r="G281" s="681"/>
      <c r="H281" s="495"/>
      <c r="I281" s="493" t="str">
        <f t="shared" si="43"/>
        <v/>
      </c>
      <c r="J281" s="495"/>
      <c r="K281" s="668" t="str">
        <f t="shared" si="44"/>
        <v/>
      </c>
      <c r="L281" s="494" t="str">
        <f t="shared" si="45"/>
        <v>false</v>
      </c>
      <c r="M281" s="694">
        <f t="shared" si="42"/>
        <v>0</v>
      </c>
      <c r="N281" s="694">
        <f t="shared" si="42"/>
        <v>0</v>
      </c>
      <c r="O281" s="694">
        <f t="shared" si="42"/>
        <v>0</v>
      </c>
      <c r="P281" s="694">
        <f t="shared" si="42"/>
        <v>0</v>
      </c>
      <c r="Q281" s="694">
        <f t="shared" si="42"/>
        <v>0</v>
      </c>
      <c r="R281" s="694">
        <f t="shared" si="42"/>
        <v>0</v>
      </c>
      <c r="S281" s="694">
        <f t="shared" si="42"/>
        <v>0</v>
      </c>
      <c r="T281" s="694">
        <f t="shared" si="42"/>
        <v>0</v>
      </c>
      <c r="U281" s="694">
        <f t="shared" si="42"/>
        <v>0</v>
      </c>
      <c r="V281" s="694">
        <f t="shared" si="42"/>
        <v>0</v>
      </c>
      <c r="W281" s="694">
        <f t="shared" si="42"/>
        <v>0</v>
      </c>
      <c r="X281" s="694">
        <f t="shared" si="42"/>
        <v>0</v>
      </c>
      <c r="Y281" s="697">
        <f t="shared" si="40"/>
        <v>0</v>
      </c>
    </row>
    <row r="282" spans="1:25" ht="16.5" customHeight="1" outlineLevel="1">
      <c r="A282" s="491">
        <f t="shared" si="46"/>
        <v>278</v>
      </c>
      <c r="B282" s="658"/>
      <c r="C282" s="677"/>
      <c r="D282" s="678"/>
      <c r="E282" s="679"/>
      <c r="F282" s="680"/>
      <c r="G282" s="681"/>
      <c r="H282" s="495"/>
      <c r="I282" s="493" t="str">
        <f t="shared" si="43"/>
        <v/>
      </c>
      <c r="J282" s="495"/>
      <c r="K282" s="668" t="str">
        <f t="shared" si="44"/>
        <v/>
      </c>
      <c r="L282" s="494" t="str">
        <f t="shared" si="45"/>
        <v>false</v>
      </c>
      <c r="M282" s="694">
        <f t="shared" si="42"/>
        <v>0</v>
      </c>
      <c r="N282" s="694">
        <f t="shared" si="42"/>
        <v>0</v>
      </c>
      <c r="O282" s="694">
        <f t="shared" si="42"/>
        <v>0</v>
      </c>
      <c r="P282" s="694">
        <f t="shared" si="42"/>
        <v>0</v>
      </c>
      <c r="Q282" s="694">
        <f t="shared" si="42"/>
        <v>0</v>
      </c>
      <c r="R282" s="694">
        <f t="shared" si="42"/>
        <v>0</v>
      </c>
      <c r="S282" s="694">
        <f t="shared" si="42"/>
        <v>0</v>
      </c>
      <c r="T282" s="694">
        <f t="shared" si="42"/>
        <v>0</v>
      </c>
      <c r="U282" s="694">
        <f t="shared" si="42"/>
        <v>0</v>
      </c>
      <c r="V282" s="694">
        <f t="shared" si="42"/>
        <v>0</v>
      </c>
      <c r="W282" s="694">
        <f t="shared" si="42"/>
        <v>0</v>
      </c>
      <c r="X282" s="694">
        <f t="shared" si="42"/>
        <v>0</v>
      </c>
      <c r="Y282" s="697">
        <f t="shared" si="40"/>
        <v>0</v>
      </c>
    </row>
    <row r="283" spans="1:25" ht="16.5" customHeight="1" outlineLevel="1">
      <c r="A283" s="491">
        <f t="shared" si="46"/>
        <v>279</v>
      </c>
      <c r="B283" s="658"/>
      <c r="C283" s="677"/>
      <c r="D283" s="678"/>
      <c r="E283" s="679"/>
      <c r="F283" s="680"/>
      <c r="G283" s="681"/>
      <c r="H283" s="495"/>
      <c r="I283" s="493" t="str">
        <f t="shared" si="43"/>
        <v/>
      </c>
      <c r="J283" s="495"/>
      <c r="K283" s="668" t="str">
        <f t="shared" si="44"/>
        <v/>
      </c>
      <c r="L283" s="494" t="str">
        <f t="shared" si="45"/>
        <v>false</v>
      </c>
      <c r="M283" s="694">
        <f t="shared" si="42"/>
        <v>0</v>
      </c>
      <c r="N283" s="694">
        <f t="shared" si="42"/>
        <v>0</v>
      </c>
      <c r="O283" s="694">
        <f t="shared" si="42"/>
        <v>0</v>
      </c>
      <c r="P283" s="694">
        <f t="shared" si="42"/>
        <v>0</v>
      </c>
      <c r="Q283" s="694">
        <f t="shared" si="42"/>
        <v>0</v>
      </c>
      <c r="R283" s="694">
        <f t="shared" si="42"/>
        <v>0</v>
      </c>
      <c r="S283" s="694">
        <f t="shared" si="42"/>
        <v>0</v>
      </c>
      <c r="T283" s="694">
        <f t="shared" si="42"/>
        <v>0</v>
      </c>
      <c r="U283" s="694">
        <f t="shared" si="42"/>
        <v>0</v>
      </c>
      <c r="V283" s="694">
        <f t="shared" si="42"/>
        <v>0</v>
      </c>
      <c r="W283" s="694">
        <f t="shared" si="42"/>
        <v>0</v>
      </c>
      <c r="X283" s="694">
        <f t="shared" si="42"/>
        <v>0</v>
      </c>
      <c r="Y283" s="697">
        <f t="shared" si="40"/>
        <v>0</v>
      </c>
    </row>
    <row r="284" spans="1:25" ht="16.5" customHeight="1" outlineLevel="1">
      <c r="A284" s="491">
        <f t="shared" si="46"/>
        <v>280</v>
      </c>
      <c r="B284" s="659"/>
      <c r="C284" s="677"/>
      <c r="D284" s="678"/>
      <c r="E284" s="679"/>
      <c r="F284" s="680"/>
      <c r="G284" s="681"/>
      <c r="H284" s="495"/>
      <c r="I284" s="493" t="str">
        <f t="shared" si="43"/>
        <v/>
      </c>
      <c r="J284" s="495"/>
      <c r="K284" s="668" t="str">
        <f t="shared" si="44"/>
        <v/>
      </c>
      <c r="L284" s="494" t="str">
        <f t="shared" si="45"/>
        <v>false</v>
      </c>
      <c r="M284" s="694">
        <f t="shared" si="42"/>
        <v>0</v>
      </c>
      <c r="N284" s="694">
        <f t="shared" si="42"/>
        <v>0</v>
      </c>
      <c r="O284" s="694">
        <f t="shared" si="42"/>
        <v>0</v>
      </c>
      <c r="P284" s="694">
        <f t="shared" si="42"/>
        <v>0</v>
      </c>
      <c r="Q284" s="694">
        <f t="shared" si="42"/>
        <v>0</v>
      </c>
      <c r="R284" s="694">
        <f t="shared" si="42"/>
        <v>0</v>
      </c>
      <c r="S284" s="694">
        <f t="shared" si="42"/>
        <v>0</v>
      </c>
      <c r="T284" s="694">
        <f t="shared" si="42"/>
        <v>0</v>
      </c>
      <c r="U284" s="694">
        <f t="shared" si="42"/>
        <v>0</v>
      </c>
      <c r="V284" s="694">
        <f t="shared" si="42"/>
        <v>0</v>
      </c>
      <c r="W284" s="694">
        <f t="shared" si="42"/>
        <v>0</v>
      </c>
      <c r="X284" s="694">
        <f t="shared" si="42"/>
        <v>0</v>
      </c>
      <c r="Y284" s="697">
        <f t="shared" si="40"/>
        <v>0</v>
      </c>
    </row>
    <row r="285" spans="1:25" ht="16.5" customHeight="1" outlineLevel="1">
      <c r="A285" s="491">
        <f t="shared" si="46"/>
        <v>281</v>
      </c>
      <c r="B285" s="658"/>
      <c r="C285" s="677"/>
      <c r="D285" s="678"/>
      <c r="E285" s="679"/>
      <c r="F285" s="680"/>
      <c r="G285" s="681"/>
      <c r="H285" s="495"/>
      <c r="I285" s="493" t="str">
        <f t="shared" si="43"/>
        <v/>
      </c>
      <c r="J285" s="495"/>
      <c r="K285" s="668" t="str">
        <f t="shared" si="44"/>
        <v/>
      </c>
      <c r="L285" s="494" t="str">
        <f t="shared" si="45"/>
        <v>false</v>
      </c>
      <c r="M285" s="694">
        <f t="shared" si="42"/>
        <v>0</v>
      </c>
      <c r="N285" s="694">
        <f t="shared" si="42"/>
        <v>0</v>
      </c>
      <c r="O285" s="694">
        <f t="shared" si="42"/>
        <v>0</v>
      </c>
      <c r="P285" s="694">
        <f t="shared" si="42"/>
        <v>0</v>
      </c>
      <c r="Q285" s="694">
        <f t="shared" si="42"/>
        <v>0</v>
      </c>
      <c r="R285" s="694">
        <f t="shared" si="42"/>
        <v>0</v>
      </c>
      <c r="S285" s="694">
        <f t="shared" si="42"/>
        <v>0</v>
      </c>
      <c r="T285" s="694">
        <f t="shared" si="42"/>
        <v>0</v>
      </c>
      <c r="U285" s="694">
        <f t="shared" si="42"/>
        <v>0</v>
      </c>
      <c r="V285" s="694">
        <f t="shared" si="42"/>
        <v>0</v>
      </c>
      <c r="W285" s="694">
        <f t="shared" si="42"/>
        <v>0</v>
      </c>
      <c r="X285" s="694">
        <f t="shared" si="42"/>
        <v>0</v>
      </c>
      <c r="Y285" s="697">
        <f t="shared" ref="Y285" si="47">SUM(M285:X285)</f>
        <v>0</v>
      </c>
    </row>
    <row r="286" spans="1:25" ht="16.5" customHeight="1" outlineLevel="1">
      <c r="A286" s="491">
        <f t="shared" si="46"/>
        <v>282</v>
      </c>
      <c r="B286" s="658"/>
      <c r="C286" s="677"/>
      <c r="D286" s="678"/>
      <c r="E286" s="679"/>
      <c r="F286" s="680"/>
      <c r="G286" s="681"/>
      <c r="H286" s="495"/>
      <c r="I286" s="493" t="str">
        <f t="shared" si="43"/>
        <v/>
      </c>
      <c r="J286" s="495"/>
      <c r="K286" s="668" t="str">
        <f t="shared" si="44"/>
        <v/>
      </c>
      <c r="L286" s="494" t="str">
        <f t="shared" si="45"/>
        <v>false</v>
      </c>
      <c r="M286" s="694">
        <f t="shared" si="42"/>
        <v>0</v>
      </c>
      <c r="N286" s="694">
        <f t="shared" si="42"/>
        <v>0</v>
      </c>
      <c r="O286" s="694">
        <f t="shared" si="42"/>
        <v>0</v>
      </c>
      <c r="P286" s="694">
        <f t="shared" si="42"/>
        <v>0</v>
      </c>
      <c r="Q286" s="694">
        <f t="shared" si="42"/>
        <v>0</v>
      </c>
      <c r="R286" s="694">
        <f t="shared" si="42"/>
        <v>0</v>
      </c>
      <c r="S286" s="694">
        <f t="shared" si="42"/>
        <v>0</v>
      </c>
      <c r="T286" s="694">
        <f t="shared" si="42"/>
        <v>0</v>
      </c>
      <c r="U286" s="694">
        <f t="shared" si="42"/>
        <v>0</v>
      </c>
      <c r="V286" s="694">
        <f t="shared" si="42"/>
        <v>0</v>
      </c>
      <c r="W286" s="694">
        <f t="shared" si="42"/>
        <v>0</v>
      </c>
      <c r="X286" s="694">
        <f t="shared" si="42"/>
        <v>0</v>
      </c>
      <c r="Y286" s="697">
        <f t="shared" ref="Y286:Y304" si="48">SUM(M286:X286)</f>
        <v>0</v>
      </c>
    </row>
    <row r="287" spans="1:25" ht="16.5" customHeight="1" outlineLevel="1">
      <c r="A287" s="491">
        <f t="shared" si="46"/>
        <v>283</v>
      </c>
      <c r="B287" s="658"/>
      <c r="C287" s="677"/>
      <c r="D287" s="678"/>
      <c r="E287" s="679"/>
      <c r="F287" s="680"/>
      <c r="G287" s="681"/>
      <c r="H287" s="495"/>
      <c r="I287" s="493" t="str">
        <f t="shared" si="43"/>
        <v/>
      </c>
      <c r="J287" s="495"/>
      <c r="K287" s="668" t="str">
        <f t="shared" si="44"/>
        <v/>
      </c>
      <c r="L287" s="494" t="str">
        <f t="shared" si="45"/>
        <v>false</v>
      </c>
      <c r="M287" s="694">
        <f t="shared" si="42"/>
        <v>0</v>
      </c>
      <c r="N287" s="694">
        <f t="shared" si="42"/>
        <v>0</v>
      </c>
      <c r="O287" s="694">
        <f t="shared" si="42"/>
        <v>0</v>
      </c>
      <c r="P287" s="694">
        <f t="shared" si="42"/>
        <v>0</v>
      </c>
      <c r="Q287" s="694">
        <f t="shared" si="42"/>
        <v>0</v>
      </c>
      <c r="R287" s="694">
        <f t="shared" si="42"/>
        <v>0</v>
      </c>
      <c r="S287" s="694">
        <f t="shared" si="42"/>
        <v>0</v>
      </c>
      <c r="T287" s="694">
        <f t="shared" si="42"/>
        <v>0</v>
      </c>
      <c r="U287" s="694">
        <f t="shared" si="42"/>
        <v>0</v>
      </c>
      <c r="V287" s="694">
        <f t="shared" si="42"/>
        <v>0</v>
      </c>
      <c r="W287" s="694">
        <f t="shared" si="42"/>
        <v>0</v>
      </c>
      <c r="X287" s="694">
        <f t="shared" si="42"/>
        <v>0</v>
      </c>
      <c r="Y287" s="697">
        <f t="shared" si="48"/>
        <v>0</v>
      </c>
    </row>
    <row r="288" spans="1:25" ht="16.5" customHeight="1" outlineLevel="1">
      <c r="A288" s="491">
        <f t="shared" si="46"/>
        <v>284</v>
      </c>
      <c r="B288" s="658"/>
      <c r="C288" s="677"/>
      <c r="D288" s="678"/>
      <c r="E288" s="679"/>
      <c r="F288" s="682"/>
      <c r="G288" s="681"/>
      <c r="H288" s="495"/>
      <c r="I288" s="493" t="str">
        <f t="shared" si="43"/>
        <v/>
      </c>
      <c r="J288" s="495"/>
      <c r="K288" s="668" t="str">
        <f t="shared" si="44"/>
        <v/>
      </c>
      <c r="L288" s="494" t="str">
        <f t="shared" si="45"/>
        <v>false</v>
      </c>
      <c r="M288" s="694">
        <f t="shared" si="42"/>
        <v>0</v>
      </c>
      <c r="N288" s="694">
        <f t="shared" si="42"/>
        <v>0</v>
      </c>
      <c r="O288" s="694">
        <f t="shared" si="42"/>
        <v>0</v>
      </c>
      <c r="P288" s="694">
        <f t="shared" si="42"/>
        <v>0</v>
      </c>
      <c r="Q288" s="694">
        <f t="shared" si="42"/>
        <v>0</v>
      </c>
      <c r="R288" s="694">
        <f t="shared" si="42"/>
        <v>0</v>
      </c>
      <c r="S288" s="694">
        <f t="shared" si="42"/>
        <v>0</v>
      </c>
      <c r="T288" s="694">
        <f t="shared" si="42"/>
        <v>0</v>
      </c>
      <c r="U288" s="694">
        <f t="shared" si="42"/>
        <v>0</v>
      </c>
      <c r="V288" s="694">
        <f t="shared" si="42"/>
        <v>0</v>
      </c>
      <c r="W288" s="694">
        <f t="shared" si="42"/>
        <v>0</v>
      </c>
      <c r="X288" s="694">
        <f t="shared" si="42"/>
        <v>0</v>
      </c>
      <c r="Y288" s="697">
        <f t="shared" si="48"/>
        <v>0</v>
      </c>
    </row>
    <row r="289" spans="1:25" ht="16.5" customHeight="1" outlineLevel="1">
      <c r="A289" s="491">
        <f t="shared" si="46"/>
        <v>285</v>
      </c>
      <c r="B289" s="658"/>
      <c r="C289" s="677"/>
      <c r="D289" s="678"/>
      <c r="E289" s="679"/>
      <c r="F289" s="682"/>
      <c r="G289" s="681"/>
      <c r="H289" s="495"/>
      <c r="I289" s="493" t="str">
        <f t="shared" si="43"/>
        <v/>
      </c>
      <c r="J289" s="495"/>
      <c r="K289" s="668" t="str">
        <f t="shared" si="44"/>
        <v/>
      </c>
      <c r="L289" s="494" t="str">
        <f t="shared" si="45"/>
        <v>false</v>
      </c>
      <c r="M289" s="694">
        <f t="shared" si="42"/>
        <v>0</v>
      </c>
      <c r="N289" s="694">
        <f t="shared" si="42"/>
        <v>0</v>
      </c>
      <c r="O289" s="694">
        <f t="shared" si="42"/>
        <v>0</v>
      </c>
      <c r="P289" s="694">
        <f t="shared" si="42"/>
        <v>0</v>
      </c>
      <c r="Q289" s="694">
        <f t="shared" si="42"/>
        <v>0</v>
      </c>
      <c r="R289" s="694">
        <f t="shared" si="42"/>
        <v>0</v>
      </c>
      <c r="S289" s="694">
        <f t="shared" si="42"/>
        <v>0</v>
      </c>
      <c r="T289" s="694">
        <f t="shared" si="42"/>
        <v>0</v>
      </c>
      <c r="U289" s="694">
        <f t="shared" si="42"/>
        <v>0</v>
      </c>
      <c r="V289" s="694">
        <f t="shared" si="42"/>
        <v>0</v>
      </c>
      <c r="W289" s="694">
        <f t="shared" si="42"/>
        <v>0</v>
      </c>
      <c r="X289" s="694">
        <f t="shared" si="42"/>
        <v>0</v>
      </c>
      <c r="Y289" s="697">
        <f t="shared" si="48"/>
        <v>0</v>
      </c>
    </row>
    <row r="290" spans="1:25" ht="16.5" customHeight="1" outlineLevel="1">
      <c r="A290" s="491">
        <f t="shared" si="46"/>
        <v>286</v>
      </c>
      <c r="B290" s="658"/>
      <c r="C290" s="677"/>
      <c r="D290" s="678"/>
      <c r="E290" s="679"/>
      <c r="F290" s="682"/>
      <c r="G290" s="681"/>
      <c r="H290" s="495"/>
      <c r="I290" s="493" t="str">
        <f t="shared" si="43"/>
        <v/>
      </c>
      <c r="J290" s="495"/>
      <c r="K290" s="668" t="str">
        <f t="shared" si="44"/>
        <v/>
      </c>
      <c r="L290" s="494" t="str">
        <f t="shared" si="45"/>
        <v>false</v>
      </c>
      <c r="M290" s="694">
        <f t="shared" si="42"/>
        <v>0</v>
      </c>
      <c r="N290" s="694">
        <f t="shared" si="42"/>
        <v>0</v>
      </c>
      <c r="O290" s="694">
        <f t="shared" si="42"/>
        <v>0</v>
      </c>
      <c r="P290" s="694">
        <f t="shared" si="42"/>
        <v>0</v>
      </c>
      <c r="Q290" s="694">
        <f t="shared" si="42"/>
        <v>0</v>
      </c>
      <c r="R290" s="694">
        <f t="shared" si="42"/>
        <v>0</v>
      </c>
      <c r="S290" s="694">
        <f t="shared" si="42"/>
        <v>0</v>
      </c>
      <c r="T290" s="694">
        <f t="shared" si="42"/>
        <v>0</v>
      </c>
      <c r="U290" s="694">
        <f t="shared" si="42"/>
        <v>0</v>
      </c>
      <c r="V290" s="694">
        <f t="shared" si="42"/>
        <v>0</v>
      </c>
      <c r="W290" s="694">
        <f t="shared" si="42"/>
        <v>0</v>
      </c>
      <c r="X290" s="694">
        <f t="shared" si="42"/>
        <v>0</v>
      </c>
      <c r="Y290" s="697">
        <f t="shared" si="48"/>
        <v>0</v>
      </c>
    </row>
    <row r="291" spans="1:25" ht="16.5" customHeight="1" outlineLevel="1">
      <c r="A291" s="491">
        <f t="shared" si="46"/>
        <v>287</v>
      </c>
      <c r="B291" s="658"/>
      <c r="C291" s="677"/>
      <c r="D291" s="678"/>
      <c r="E291" s="679"/>
      <c r="F291" s="682"/>
      <c r="G291" s="681"/>
      <c r="H291" s="495"/>
      <c r="I291" s="493" t="str">
        <f t="shared" si="43"/>
        <v/>
      </c>
      <c r="J291" s="495"/>
      <c r="K291" s="668" t="str">
        <f t="shared" si="44"/>
        <v/>
      </c>
      <c r="L291" s="494" t="str">
        <f t="shared" si="45"/>
        <v>false</v>
      </c>
      <c r="M291" s="694">
        <f t="shared" si="42"/>
        <v>0</v>
      </c>
      <c r="N291" s="694">
        <f t="shared" si="42"/>
        <v>0</v>
      </c>
      <c r="O291" s="694">
        <f t="shared" si="42"/>
        <v>0</v>
      </c>
      <c r="P291" s="694">
        <f t="shared" si="42"/>
        <v>0</v>
      </c>
      <c r="Q291" s="694">
        <f t="shared" si="42"/>
        <v>0</v>
      </c>
      <c r="R291" s="694">
        <f t="shared" si="42"/>
        <v>0</v>
      </c>
      <c r="S291" s="694">
        <f t="shared" si="42"/>
        <v>0</v>
      </c>
      <c r="T291" s="694">
        <f t="shared" si="42"/>
        <v>0</v>
      </c>
      <c r="U291" s="694">
        <f t="shared" si="42"/>
        <v>0</v>
      </c>
      <c r="V291" s="694">
        <f t="shared" si="42"/>
        <v>0</v>
      </c>
      <c r="W291" s="694">
        <f t="shared" si="42"/>
        <v>0</v>
      </c>
      <c r="X291" s="694">
        <f t="shared" si="42"/>
        <v>0</v>
      </c>
      <c r="Y291" s="697">
        <f t="shared" si="48"/>
        <v>0</v>
      </c>
    </row>
    <row r="292" spans="1:25" ht="16.5" customHeight="1" outlineLevel="1">
      <c r="A292" s="491">
        <f t="shared" si="46"/>
        <v>288</v>
      </c>
      <c r="B292" s="658"/>
      <c r="C292" s="677"/>
      <c r="D292" s="678"/>
      <c r="E292" s="679"/>
      <c r="F292" s="680"/>
      <c r="G292" s="681"/>
      <c r="H292" s="495"/>
      <c r="I292" s="493" t="str">
        <f t="shared" si="43"/>
        <v/>
      </c>
      <c r="J292" s="495"/>
      <c r="K292" s="668" t="str">
        <f t="shared" si="44"/>
        <v/>
      </c>
      <c r="L292" s="494" t="str">
        <f t="shared" si="45"/>
        <v>false</v>
      </c>
      <c r="M292" s="694">
        <f t="shared" si="42"/>
        <v>0</v>
      </c>
      <c r="N292" s="694">
        <f t="shared" si="42"/>
        <v>0</v>
      </c>
      <c r="O292" s="694">
        <f t="shared" si="42"/>
        <v>0</v>
      </c>
      <c r="P292" s="694">
        <f t="shared" si="42"/>
        <v>0</v>
      </c>
      <c r="Q292" s="694">
        <f t="shared" si="42"/>
        <v>0</v>
      </c>
      <c r="R292" s="694">
        <f t="shared" si="42"/>
        <v>0</v>
      </c>
      <c r="S292" s="694">
        <f t="shared" si="42"/>
        <v>0</v>
      </c>
      <c r="T292" s="694">
        <f t="shared" si="42"/>
        <v>0</v>
      </c>
      <c r="U292" s="694">
        <f t="shared" si="42"/>
        <v>0</v>
      </c>
      <c r="V292" s="694">
        <f t="shared" si="42"/>
        <v>0</v>
      </c>
      <c r="W292" s="694">
        <f t="shared" si="42"/>
        <v>0</v>
      </c>
      <c r="X292" s="694">
        <f t="shared" si="42"/>
        <v>0</v>
      </c>
      <c r="Y292" s="697">
        <f t="shared" si="48"/>
        <v>0</v>
      </c>
    </row>
    <row r="293" spans="1:25" ht="16.5" customHeight="1" outlineLevel="1">
      <c r="A293" s="491">
        <f t="shared" si="46"/>
        <v>289</v>
      </c>
      <c r="B293" s="658"/>
      <c r="C293" s="677"/>
      <c r="D293" s="678"/>
      <c r="E293" s="679"/>
      <c r="F293" s="680"/>
      <c r="G293" s="681"/>
      <c r="H293" s="689"/>
      <c r="I293" s="493" t="str">
        <f t="shared" si="43"/>
        <v/>
      </c>
      <c r="J293" s="689"/>
      <c r="K293" s="668" t="str">
        <f t="shared" si="44"/>
        <v/>
      </c>
      <c r="L293" s="494" t="str">
        <f t="shared" si="45"/>
        <v>false</v>
      </c>
      <c r="M293" s="694">
        <f t="shared" si="42"/>
        <v>0</v>
      </c>
      <c r="N293" s="694">
        <f t="shared" si="42"/>
        <v>0</v>
      </c>
      <c r="O293" s="694">
        <f t="shared" si="42"/>
        <v>0</v>
      </c>
      <c r="P293" s="694">
        <f t="shared" si="42"/>
        <v>0</v>
      </c>
      <c r="Q293" s="694">
        <f t="shared" si="42"/>
        <v>0</v>
      </c>
      <c r="R293" s="694">
        <f t="shared" si="42"/>
        <v>0</v>
      </c>
      <c r="S293" s="694">
        <f t="shared" si="42"/>
        <v>0</v>
      </c>
      <c r="T293" s="694">
        <f t="shared" si="42"/>
        <v>0</v>
      </c>
      <c r="U293" s="694">
        <f t="shared" si="42"/>
        <v>0</v>
      </c>
      <c r="V293" s="694">
        <f t="shared" si="42"/>
        <v>0</v>
      </c>
      <c r="W293" s="694">
        <f t="shared" si="42"/>
        <v>0</v>
      </c>
      <c r="X293" s="694">
        <f t="shared" si="42"/>
        <v>0</v>
      </c>
      <c r="Y293" s="697">
        <f t="shared" si="48"/>
        <v>0</v>
      </c>
    </row>
    <row r="294" spans="1:25" ht="16.5" customHeight="1" outlineLevel="1">
      <c r="A294" s="491">
        <f t="shared" si="46"/>
        <v>290</v>
      </c>
      <c r="B294" s="659"/>
      <c r="C294" s="677"/>
      <c r="D294" s="678"/>
      <c r="E294" s="679"/>
      <c r="F294" s="682"/>
      <c r="G294" s="681"/>
      <c r="H294" s="492"/>
      <c r="I294" s="493" t="str">
        <f t="shared" si="43"/>
        <v/>
      </c>
      <c r="J294" s="492"/>
      <c r="K294" s="668" t="str">
        <f t="shared" si="44"/>
        <v/>
      </c>
      <c r="L294" s="494" t="str">
        <f>IF(OR(I294&lt;&gt;"",K294&lt;&gt;""),MIN(I294,K294),"false")</f>
        <v>false</v>
      </c>
      <c r="M294" s="694">
        <f t="shared" si="42"/>
        <v>0</v>
      </c>
      <c r="N294" s="694">
        <f t="shared" si="42"/>
        <v>0</v>
      </c>
      <c r="O294" s="694">
        <f t="shared" si="42"/>
        <v>0</v>
      </c>
      <c r="P294" s="694">
        <f t="shared" si="42"/>
        <v>0</v>
      </c>
      <c r="Q294" s="694">
        <f t="shared" si="42"/>
        <v>0</v>
      </c>
      <c r="R294" s="694">
        <f t="shared" si="42"/>
        <v>0</v>
      </c>
      <c r="S294" s="694">
        <f t="shared" si="42"/>
        <v>0</v>
      </c>
      <c r="T294" s="694">
        <f t="shared" si="42"/>
        <v>0</v>
      </c>
      <c r="U294" s="694">
        <f t="shared" si="42"/>
        <v>0</v>
      </c>
      <c r="V294" s="694">
        <f t="shared" si="42"/>
        <v>0</v>
      </c>
      <c r="W294" s="694">
        <f t="shared" ref="W294:X294" si="49">IF(AND($E294="",$F294=""),0,IF(AND((W$3&gt;=$E294),OR((W$3&lt;=$G294),($G294=""),($G294=-1),($G294=0))),IF($L294&gt;W$3,1,0),0))</f>
        <v>0</v>
      </c>
      <c r="X294" s="694">
        <f t="shared" si="49"/>
        <v>0</v>
      </c>
      <c r="Y294" s="697">
        <f t="shared" si="48"/>
        <v>0</v>
      </c>
    </row>
    <row r="295" spans="1:25" ht="16.5" customHeight="1" outlineLevel="1">
      <c r="A295" s="491">
        <f t="shared" si="46"/>
        <v>291</v>
      </c>
      <c r="B295" s="658"/>
      <c r="C295" s="677"/>
      <c r="D295" s="678"/>
      <c r="E295" s="679"/>
      <c r="F295" s="682"/>
      <c r="G295" s="681"/>
      <c r="H295" s="495"/>
      <c r="I295" s="493" t="str">
        <f t="shared" si="43"/>
        <v/>
      </c>
      <c r="J295" s="495"/>
      <c r="K295" s="668" t="str">
        <f t="shared" si="44"/>
        <v/>
      </c>
      <c r="L295" s="494" t="str">
        <f t="shared" ref="L295:L304" si="50">IF(OR(I295&lt;&gt;"",K295&lt;&gt;""),MIN(I295,K295),"false")</f>
        <v>false</v>
      </c>
      <c r="M295" s="694">
        <f t="shared" ref="M295:X304" si="51">IF(AND($E295="",$F295=""),0,IF(AND((M$3&gt;=$E295),OR((M$3&lt;=$G295),($G295=""),($G295=-1),($G295=0))),IF($L295&gt;M$3,1,0),0))</f>
        <v>0</v>
      </c>
      <c r="N295" s="694">
        <f t="shared" si="51"/>
        <v>0</v>
      </c>
      <c r="O295" s="694">
        <f t="shared" si="51"/>
        <v>0</v>
      </c>
      <c r="P295" s="694">
        <f t="shared" si="51"/>
        <v>0</v>
      </c>
      <c r="Q295" s="694">
        <f t="shared" si="51"/>
        <v>0</v>
      </c>
      <c r="R295" s="694">
        <f t="shared" si="51"/>
        <v>0</v>
      </c>
      <c r="S295" s="694">
        <f t="shared" si="51"/>
        <v>0</v>
      </c>
      <c r="T295" s="694">
        <f t="shared" si="51"/>
        <v>0</v>
      </c>
      <c r="U295" s="694">
        <f t="shared" si="51"/>
        <v>0</v>
      </c>
      <c r="V295" s="694">
        <f t="shared" si="51"/>
        <v>0</v>
      </c>
      <c r="W295" s="694">
        <f t="shared" si="51"/>
        <v>0</v>
      </c>
      <c r="X295" s="694">
        <f t="shared" si="51"/>
        <v>0</v>
      </c>
      <c r="Y295" s="697">
        <f t="shared" si="48"/>
        <v>0</v>
      </c>
    </row>
    <row r="296" spans="1:25" ht="16.5" customHeight="1" outlineLevel="1">
      <c r="A296" s="491">
        <f t="shared" si="46"/>
        <v>292</v>
      </c>
      <c r="B296" s="658"/>
      <c r="C296" s="677"/>
      <c r="D296" s="678"/>
      <c r="E296" s="679"/>
      <c r="F296" s="682"/>
      <c r="G296" s="681"/>
      <c r="H296" s="495"/>
      <c r="I296" s="493" t="str">
        <f t="shared" si="43"/>
        <v/>
      </c>
      <c r="J296" s="495"/>
      <c r="K296" s="668" t="str">
        <f t="shared" si="44"/>
        <v/>
      </c>
      <c r="L296" s="494" t="str">
        <f t="shared" si="50"/>
        <v>false</v>
      </c>
      <c r="M296" s="694">
        <f t="shared" si="51"/>
        <v>0</v>
      </c>
      <c r="N296" s="694">
        <f t="shared" si="51"/>
        <v>0</v>
      </c>
      <c r="O296" s="694">
        <f t="shared" si="51"/>
        <v>0</v>
      </c>
      <c r="P296" s="694">
        <f t="shared" si="51"/>
        <v>0</v>
      </c>
      <c r="Q296" s="694">
        <f t="shared" si="51"/>
        <v>0</v>
      </c>
      <c r="R296" s="694">
        <f t="shared" si="51"/>
        <v>0</v>
      </c>
      <c r="S296" s="694">
        <f t="shared" si="51"/>
        <v>0</v>
      </c>
      <c r="T296" s="694">
        <f t="shared" si="51"/>
        <v>0</v>
      </c>
      <c r="U296" s="694">
        <f t="shared" si="51"/>
        <v>0</v>
      </c>
      <c r="V296" s="694">
        <f t="shared" si="51"/>
        <v>0</v>
      </c>
      <c r="W296" s="694">
        <f t="shared" si="51"/>
        <v>0</v>
      </c>
      <c r="X296" s="694">
        <f t="shared" si="51"/>
        <v>0</v>
      </c>
      <c r="Y296" s="697">
        <f t="shared" si="48"/>
        <v>0</v>
      </c>
    </row>
    <row r="297" spans="1:25" ht="16.5" customHeight="1" outlineLevel="1">
      <c r="A297" s="491">
        <f t="shared" si="46"/>
        <v>293</v>
      </c>
      <c r="B297" s="658"/>
      <c r="C297" s="683"/>
      <c r="D297" s="684"/>
      <c r="E297" s="682"/>
      <c r="F297" s="682"/>
      <c r="G297" s="681"/>
      <c r="H297" s="495"/>
      <c r="I297" s="493" t="str">
        <f t="shared" si="43"/>
        <v/>
      </c>
      <c r="J297" s="495"/>
      <c r="K297" s="668" t="str">
        <f t="shared" si="44"/>
        <v/>
      </c>
      <c r="L297" s="494" t="str">
        <f t="shared" si="50"/>
        <v>false</v>
      </c>
      <c r="M297" s="694">
        <f t="shared" si="51"/>
        <v>0</v>
      </c>
      <c r="N297" s="694">
        <f t="shared" si="51"/>
        <v>0</v>
      </c>
      <c r="O297" s="694">
        <f t="shared" si="51"/>
        <v>0</v>
      </c>
      <c r="P297" s="694">
        <f t="shared" si="51"/>
        <v>0</v>
      </c>
      <c r="Q297" s="694">
        <f t="shared" si="51"/>
        <v>0</v>
      </c>
      <c r="R297" s="694">
        <f t="shared" si="51"/>
        <v>0</v>
      </c>
      <c r="S297" s="694">
        <f t="shared" si="51"/>
        <v>0</v>
      </c>
      <c r="T297" s="694">
        <f t="shared" si="51"/>
        <v>0</v>
      </c>
      <c r="U297" s="694">
        <f t="shared" si="51"/>
        <v>0</v>
      </c>
      <c r="V297" s="694">
        <f t="shared" si="51"/>
        <v>0</v>
      </c>
      <c r="W297" s="694">
        <f t="shared" si="51"/>
        <v>0</v>
      </c>
      <c r="X297" s="694">
        <f t="shared" si="51"/>
        <v>0</v>
      </c>
      <c r="Y297" s="697">
        <f t="shared" si="48"/>
        <v>0</v>
      </c>
    </row>
    <row r="298" spans="1:25" ht="16.5" customHeight="1" outlineLevel="1">
      <c r="A298" s="491">
        <f t="shared" si="46"/>
        <v>294</v>
      </c>
      <c r="B298" s="658"/>
      <c r="C298" s="683"/>
      <c r="D298" s="684"/>
      <c r="E298" s="682"/>
      <c r="F298" s="682"/>
      <c r="G298" s="681"/>
      <c r="H298" s="495"/>
      <c r="I298" s="493" t="str">
        <f t="shared" si="43"/>
        <v/>
      </c>
      <c r="J298" s="495"/>
      <c r="K298" s="668" t="str">
        <f t="shared" si="44"/>
        <v/>
      </c>
      <c r="L298" s="494" t="str">
        <f t="shared" si="50"/>
        <v>false</v>
      </c>
      <c r="M298" s="694">
        <f t="shared" si="51"/>
        <v>0</v>
      </c>
      <c r="N298" s="694">
        <f t="shared" si="51"/>
        <v>0</v>
      </c>
      <c r="O298" s="694">
        <f t="shared" si="51"/>
        <v>0</v>
      </c>
      <c r="P298" s="694">
        <f t="shared" si="51"/>
        <v>0</v>
      </c>
      <c r="Q298" s="694">
        <f t="shared" si="51"/>
        <v>0</v>
      </c>
      <c r="R298" s="694">
        <f t="shared" si="51"/>
        <v>0</v>
      </c>
      <c r="S298" s="694">
        <f t="shared" si="51"/>
        <v>0</v>
      </c>
      <c r="T298" s="694">
        <f t="shared" si="51"/>
        <v>0</v>
      </c>
      <c r="U298" s="694">
        <f t="shared" si="51"/>
        <v>0</v>
      </c>
      <c r="V298" s="694">
        <f t="shared" si="51"/>
        <v>0</v>
      </c>
      <c r="W298" s="694">
        <f t="shared" si="51"/>
        <v>0</v>
      </c>
      <c r="X298" s="694">
        <f t="shared" si="51"/>
        <v>0</v>
      </c>
      <c r="Y298" s="697">
        <f t="shared" si="48"/>
        <v>0</v>
      </c>
    </row>
    <row r="299" spans="1:25" ht="16.5" customHeight="1" outlineLevel="1">
      <c r="A299" s="491">
        <f t="shared" si="46"/>
        <v>295</v>
      </c>
      <c r="B299" s="658"/>
      <c r="C299" s="683"/>
      <c r="D299" s="684"/>
      <c r="E299" s="682"/>
      <c r="F299" s="682"/>
      <c r="G299" s="681"/>
      <c r="H299" s="495"/>
      <c r="I299" s="493" t="str">
        <f t="shared" si="43"/>
        <v/>
      </c>
      <c r="J299" s="495"/>
      <c r="K299" s="668" t="str">
        <f t="shared" si="44"/>
        <v/>
      </c>
      <c r="L299" s="494" t="str">
        <f t="shared" si="50"/>
        <v>false</v>
      </c>
      <c r="M299" s="694">
        <f t="shared" si="51"/>
        <v>0</v>
      </c>
      <c r="N299" s="694">
        <f t="shared" si="51"/>
        <v>0</v>
      </c>
      <c r="O299" s="694">
        <f t="shared" si="51"/>
        <v>0</v>
      </c>
      <c r="P299" s="694">
        <f t="shared" si="51"/>
        <v>0</v>
      </c>
      <c r="Q299" s="694">
        <f t="shared" si="51"/>
        <v>0</v>
      </c>
      <c r="R299" s="694">
        <f t="shared" si="51"/>
        <v>0</v>
      </c>
      <c r="S299" s="694">
        <f t="shared" si="51"/>
        <v>0</v>
      </c>
      <c r="T299" s="694">
        <f t="shared" si="51"/>
        <v>0</v>
      </c>
      <c r="U299" s="694">
        <f t="shared" si="51"/>
        <v>0</v>
      </c>
      <c r="V299" s="694">
        <f t="shared" si="51"/>
        <v>0</v>
      </c>
      <c r="W299" s="694">
        <f t="shared" si="51"/>
        <v>0</v>
      </c>
      <c r="X299" s="694">
        <f t="shared" si="51"/>
        <v>0</v>
      </c>
      <c r="Y299" s="697">
        <f t="shared" si="48"/>
        <v>0</v>
      </c>
    </row>
    <row r="300" spans="1:25" ht="16.5" customHeight="1" outlineLevel="1">
      <c r="A300" s="491">
        <f t="shared" si="46"/>
        <v>296</v>
      </c>
      <c r="B300" s="658"/>
      <c r="C300" s="683"/>
      <c r="D300" s="684"/>
      <c r="E300" s="682"/>
      <c r="F300" s="682"/>
      <c r="G300" s="681"/>
      <c r="H300" s="495"/>
      <c r="I300" s="493" t="str">
        <f t="shared" si="43"/>
        <v/>
      </c>
      <c r="J300" s="495"/>
      <c r="K300" s="668" t="str">
        <f t="shared" si="44"/>
        <v/>
      </c>
      <c r="L300" s="494" t="str">
        <f t="shared" si="50"/>
        <v>false</v>
      </c>
      <c r="M300" s="694">
        <f t="shared" si="51"/>
        <v>0</v>
      </c>
      <c r="N300" s="694">
        <f t="shared" si="51"/>
        <v>0</v>
      </c>
      <c r="O300" s="694">
        <f t="shared" si="51"/>
        <v>0</v>
      </c>
      <c r="P300" s="694">
        <f t="shared" si="51"/>
        <v>0</v>
      </c>
      <c r="Q300" s="694">
        <f t="shared" si="51"/>
        <v>0</v>
      </c>
      <c r="R300" s="694">
        <f t="shared" si="51"/>
        <v>0</v>
      </c>
      <c r="S300" s="694">
        <f t="shared" si="51"/>
        <v>0</v>
      </c>
      <c r="T300" s="694">
        <f t="shared" si="51"/>
        <v>0</v>
      </c>
      <c r="U300" s="694">
        <f t="shared" si="51"/>
        <v>0</v>
      </c>
      <c r="V300" s="694">
        <f t="shared" si="51"/>
        <v>0</v>
      </c>
      <c r="W300" s="694">
        <f t="shared" si="51"/>
        <v>0</v>
      </c>
      <c r="X300" s="694">
        <f t="shared" si="51"/>
        <v>0</v>
      </c>
      <c r="Y300" s="697">
        <f t="shared" si="48"/>
        <v>0</v>
      </c>
    </row>
    <row r="301" spans="1:25" ht="16.5" customHeight="1" outlineLevel="1">
      <c r="A301" s="491">
        <f t="shared" si="46"/>
        <v>297</v>
      </c>
      <c r="B301" s="658"/>
      <c r="C301" s="683"/>
      <c r="D301" s="684"/>
      <c r="E301" s="682"/>
      <c r="F301" s="680"/>
      <c r="G301" s="681"/>
      <c r="H301" s="495"/>
      <c r="I301" s="493" t="str">
        <f t="shared" si="43"/>
        <v/>
      </c>
      <c r="J301" s="495"/>
      <c r="K301" s="668" t="str">
        <f t="shared" si="44"/>
        <v/>
      </c>
      <c r="L301" s="494" t="str">
        <f t="shared" si="50"/>
        <v>false</v>
      </c>
      <c r="M301" s="694">
        <f t="shared" si="51"/>
        <v>0</v>
      </c>
      <c r="N301" s="694">
        <f t="shared" si="51"/>
        <v>0</v>
      </c>
      <c r="O301" s="694">
        <f t="shared" si="51"/>
        <v>0</v>
      </c>
      <c r="P301" s="694">
        <f t="shared" si="51"/>
        <v>0</v>
      </c>
      <c r="Q301" s="694">
        <f t="shared" si="51"/>
        <v>0</v>
      </c>
      <c r="R301" s="694">
        <f t="shared" si="51"/>
        <v>0</v>
      </c>
      <c r="S301" s="694">
        <f t="shared" si="51"/>
        <v>0</v>
      </c>
      <c r="T301" s="694">
        <f t="shared" si="51"/>
        <v>0</v>
      </c>
      <c r="U301" s="694">
        <f t="shared" si="51"/>
        <v>0</v>
      </c>
      <c r="V301" s="694">
        <f t="shared" si="51"/>
        <v>0</v>
      </c>
      <c r="W301" s="694">
        <f t="shared" si="51"/>
        <v>0</v>
      </c>
      <c r="X301" s="694">
        <f t="shared" si="51"/>
        <v>0</v>
      </c>
      <c r="Y301" s="697">
        <f t="shared" si="48"/>
        <v>0</v>
      </c>
    </row>
    <row r="302" spans="1:25" ht="16.5" customHeight="1" outlineLevel="1">
      <c r="A302" s="491">
        <f t="shared" si="46"/>
        <v>298</v>
      </c>
      <c r="B302" s="658"/>
      <c r="C302" s="683"/>
      <c r="D302" s="684"/>
      <c r="E302" s="682"/>
      <c r="F302" s="680"/>
      <c r="G302" s="681"/>
      <c r="H302" s="495"/>
      <c r="I302" s="493" t="str">
        <f t="shared" si="43"/>
        <v/>
      </c>
      <c r="J302" s="495"/>
      <c r="K302" s="668" t="str">
        <f t="shared" si="44"/>
        <v/>
      </c>
      <c r="L302" s="494" t="str">
        <f t="shared" si="50"/>
        <v>false</v>
      </c>
      <c r="M302" s="694">
        <f t="shared" si="51"/>
        <v>0</v>
      </c>
      <c r="N302" s="694">
        <f t="shared" si="51"/>
        <v>0</v>
      </c>
      <c r="O302" s="694">
        <f t="shared" si="51"/>
        <v>0</v>
      </c>
      <c r="P302" s="694">
        <f t="shared" si="51"/>
        <v>0</v>
      </c>
      <c r="Q302" s="694">
        <f t="shared" si="51"/>
        <v>0</v>
      </c>
      <c r="R302" s="694">
        <f t="shared" si="51"/>
        <v>0</v>
      </c>
      <c r="S302" s="694">
        <f t="shared" si="51"/>
        <v>0</v>
      </c>
      <c r="T302" s="694">
        <f t="shared" si="51"/>
        <v>0</v>
      </c>
      <c r="U302" s="694">
        <f t="shared" si="51"/>
        <v>0</v>
      </c>
      <c r="V302" s="694">
        <f t="shared" si="51"/>
        <v>0</v>
      </c>
      <c r="W302" s="694">
        <f t="shared" si="51"/>
        <v>0</v>
      </c>
      <c r="X302" s="694">
        <f t="shared" si="51"/>
        <v>0</v>
      </c>
      <c r="Y302" s="697">
        <f t="shared" si="48"/>
        <v>0</v>
      </c>
    </row>
    <row r="303" spans="1:25" ht="16.5" customHeight="1" outlineLevel="1">
      <c r="A303" s="491">
        <f t="shared" si="46"/>
        <v>299</v>
      </c>
      <c r="B303" s="658"/>
      <c r="C303" s="683"/>
      <c r="D303" s="684"/>
      <c r="E303" s="682"/>
      <c r="F303" s="682"/>
      <c r="G303" s="681"/>
      <c r="H303" s="495"/>
      <c r="I303" s="493" t="str">
        <f t="shared" si="43"/>
        <v/>
      </c>
      <c r="J303" s="495"/>
      <c r="K303" s="668" t="str">
        <f t="shared" si="44"/>
        <v/>
      </c>
      <c r="L303" s="494" t="str">
        <f t="shared" si="50"/>
        <v>false</v>
      </c>
      <c r="M303" s="694">
        <f t="shared" si="51"/>
        <v>0</v>
      </c>
      <c r="N303" s="694">
        <f t="shared" si="51"/>
        <v>0</v>
      </c>
      <c r="O303" s="694">
        <f t="shared" si="51"/>
        <v>0</v>
      </c>
      <c r="P303" s="694">
        <f t="shared" si="51"/>
        <v>0</v>
      </c>
      <c r="Q303" s="694">
        <f t="shared" si="51"/>
        <v>0</v>
      </c>
      <c r="R303" s="694">
        <f t="shared" si="51"/>
        <v>0</v>
      </c>
      <c r="S303" s="694">
        <f t="shared" si="51"/>
        <v>0</v>
      </c>
      <c r="T303" s="694">
        <f t="shared" si="51"/>
        <v>0</v>
      </c>
      <c r="U303" s="694">
        <f t="shared" si="51"/>
        <v>0</v>
      </c>
      <c r="V303" s="694">
        <f t="shared" si="51"/>
        <v>0</v>
      </c>
      <c r="W303" s="694">
        <f t="shared" si="51"/>
        <v>0</v>
      </c>
      <c r="X303" s="694">
        <f t="shared" si="51"/>
        <v>0</v>
      </c>
      <c r="Y303" s="697">
        <f t="shared" si="48"/>
        <v>0</v>
      </c>
    </row>
    <row r="304" spans="1:25" ht="16.5" customHeight="1" outlineLevel="1" thickBot="1">
      <c r="A304" s="690">
        <f t="shared" si="46"/>
        <v>300</v>
      </c>
      <c r="B304" s="691"/>
      <c r="C304" s="685"/>
      <c r="D304" s="686"/>
      <c r="E304" s="687"/>
      <c r="F304" s="687"/>
      <c r="G304" s="688"/>
      <c r="H304" s="669"/>
      <c r="I304" s="670" t="str">
        <f t="shared" si="43"/>
        <v/>
      </c>
      <c r="J304" s="669"/>
      <c r="K304" s="671" t="str">
        <f t="shared" si="44"/>
        <v/>
      </c>
      <c r="L304" s="501" t="str">
        <f t="shared" si="50"/>
        <v>false</v>
      </c>
      <c r="M304" s="695">
        <f t="shared" si="51"/>
        <v>0</v>
      </c>
      <c r="N304" s="695">
        <f t="shared" si="51"/>
        <v>0</v>
      </c>
      <c r="O304" s="695">
        <f t="shared" si="51"/>
        <v>0</v>
      </c>
      <c r="P304" s="695">
        <f t="shared" si="51"/>
        <v>0</v>
      </c>
      <c r="Q304" s="695">
        <f t="shared" si="51"/>
        <v>0</v>
      </c>
      <c r="R304" s="695">
        <f t="shared" si="51"/>
        <v>0</v>
      </c>
      <c r="S304" s="695">
        <f t="shared" si="51"/>
        <v>0</v>
      </c>
      <c r="T304" s="695">
        <f t="shared" si="51"/>
        <v>0</v>
      </c>
      <c r="U304" s="695">
        <f t="shared" si="51"/>
        <v>0</v>
      </c>
      <c r="V304" s="695">
        <f t="shared" si="51"/>
        <v>0</v>
      </c>
      <c r="W304" s="695">
        <f t="shared" si="51"/>
        <v>0</v>
      </c>
      <c r="X304" s="695">
        <f t="shared" si="51"/>
        <v>0</v>
      </c>
      <c r="Y304" s="698">
        <f t="shared" si="48"/>
        <v>0</v>
      </c>
    </row>
    <row r="305" spans="1:29" ht="12.75" customHeight="1" thickTop="1">
      <c r="A305" s="496" t="s">
        <v>0</v>
      </c>
      <c r="B305" s="497"/>
      <c r="C305" s="497"/>
      <c r="D305" s="631"/>
      <c r="E305" s="497"/>
      <c r="F305" s="497"/>
      <c r="G305" s="497"/>
      <c r="H305" s="497"/>
      <c r="I305" s="497"/>
      <c r="J305" s="497"/>
      <c r="K305" s="497"/>
      <c r="L305" s="497"/>
      <c r="M305" s="696">
        <f>SUM(M5:M304)</f>
        <v>0</v>
      </c>
      <c r="N305" s="696">
        <f t="shared" ref="N305:X305" si="52">SUM(N5:N304)</f>
        <v>0</v>
      </c>
      <c r="O305" s="696">
        <f t="shared" si="52"/>
        <v>0</v>
      </c>
      <c r="P305" s="696">
        <f t="shared" si="52"/>
        <v>0</v>
      </c>
      <c r="Q305" s="696">
        <f t="shared" si="52"/>
        <v>0</v>
      </c>
      <c r="R305" s="696">
        <f t="shared" si="52"/>
        <v>0</v>
      </c>
      <c r="S305" s="696">
        <f t="shared" si="52"/>
        <v>0</v>
      </c>
      <c r="T305" s="696">
        <f t="shared" si="52"/>
        <v>0</v>
      </c>
      <c r="U305" s="696">
        <f t="shared" si="52"/>
        <v>0</v>
      </c>
      <c r="V305" s="696">
        <f t="shared" si="52"/>
        <v>0</v>
      </c>
      <c r="W305" s="696">
        <f t="shared" si="52"/>
        <v>0</v>
      </c>
      <c r="X305" s="696">
        <f t="shared" si="52"/>
        <v>0</v>
      </c>
      <c r="Y305" s="699">
        <f>SUM(Y5:Y304)</f>
        <v>0</v>
      </c>
      <c r="Z305" s="498">
        <f>SUM(M305:X305)</f>
        <v>0</v>
      </c>
      <c r="AA305" s="502" t="b">
        <f>Y305=Z305</f>
        <v>1</v>
      </c>
    </row>
    <row r="306" spans="1:29" ht="12.75" customHeight="1">
      <c r="A306" s="657" t="s">
        <v>1069</v>
      </c>
      <c r="B306" s="657" t="s">
        <v>1069</v>
      </c>
      <c r="C306" s="657" t="s">
        <v>1069</v>
      </c>
      <c r="D306" s="657" t="s">
        <v>1069</v>
      </c>
      <c r="E306" s="657" t="s">
        <v>1069</v>
      </c>
      <c r="F306" s="657" t="s">
        <v>1069</v>
      </c>
      <c r="G306" s="657" t="s">
        <v>1069</v>
      </c>
      <c r="H306" s="657" t="s">
        <v>1069</v>
      </c>
      <c r="I306" s="657" t="s">
        <v>1069</v>
      </c>
      <c r="J306" s="657" t="s">
        <v>1069</v>
      </c>
      <c r="K306" s="657" t="s">
        <v>1069</v>
      </c>
      <c r="L306" s="657" t="s">
        <v>1069</v>
      </c>
      <c r="M306" s="657" t="s">
        <v>1069</v>
      </c>
      <c r="N306" s="657" t="s">
        <v>1069</v>
      </c>
      <c r="O306" s="657" t="s">
        <v>1069</v>
      </c>
      <c r="P306" s="657" t="s">
        <v>1069</v>
      </c>
      <c r="Q306" s="657" t="s">
        <v>1069</v>
      </c>
      <c r="R306" s="657" t="s">
        <v>1069</v>
      </c>
      <c r="S306" s="657" t="s">
        <v>1069</v>
      </c>
      <c r="T306" s="657" t="s">
        <v>1069</v>
      </c>
      <c r="U306" s="657" t="s">
        <v>1069</v>
      </c>
      <c r="V306" s="657" t="s">
        <v>1069</v>
      </c>
      <c r="W306" s="657"/>
      <c r="X306" s="700" t="s">
        <v>28</v>
      </c>
      <c r="Y306" s="701">
        <v>12</v>
      </c>
    </row>
    <row r="307" spans="1:29" ht="12.75" customHeight="1">
      <c r="E307" s="22" t="s">
        <v>727</v>
      </c>
      <c r="Y307" s="498">
        <f>Y305/Y306</f>
        <v>0</v>
      </c>
    </row>
    <row r="308" spans="1:29" ht="12.75" customHeight="1">
      <c r="E308" s="22" t="s">
        <v>728</v>
      </c>
    </row>
    <row r="309" spans="1:29" ht="12.75" customHeight="1">
      <c r="X309" s="6" t="s">
        <v>29</v>
      </c>
      <c r="Y309" s="22">
        <f>1/100</f>
        <v>0.01</v>
      </c>
    </row>
    <row r="310" spans="1:29" ht="12.75" customHeight="1">
      <c r="X310" s="6" t="s">
        <v>63</v>
      </c>
      <c r="Y310" s="499">
        <f>TRUNC(Y307,2)</f>
        <v>0</v>
      </c>
      <c r="Z310" s="3" t="str">
        <f>TEXT($A$1,"YYYY")&amp;"년 상시근로자 수"</f>
        <v>2020년 상시근로자 수</v>
      </c>
    </row>
    <row r="312" spans="1:29" ht="12.75" customHeight="1">
      <c r="L312" s="266" t="s">
        <v>1018</v>
      </c>
      <c r="AA312" s="503" t="str">
        <f>Z310</f>
        <v>2020년 상시근로자 수</v>
      </c>
      <c r="AB312" s="498">
        <f>Y310</f>
        <v>0</v>
      </c>
    </row>
    <row r="313" spans="1:29" ht="12.75" customHeight="1" thickBot="1">
      <c r="L313" s="454" t="s">
        <v>147</v>
      </c>
      <c r="M313" s="280" t="s">
        <v>69</v>
      </c>
      <c r="N313" s="280" t="s">
        <v>729</v>
      </c>
      <c r="O313" s="280" t="s">
        <v>17</v>
      </c>
      <c r="P313" s="280" t="s">
        <v>16</v>
      </c>
      <c r="Q313" s="280" t="s">
        <v>15</v>
      </c>
      <c r="R313" s="280" t="s">
        <v>14</v>
      </c>
      <c r="S313" s="280" t="s">
        <v>13</v>
      </c>
      <c r="T313" s="280" t="s">
        <v>12</v>
      </c>
      <c r="U313" s="280" t="s">
        <v>11</v>
      </c>
      <c r="V313" s="280" t="s">
        <v>10</v>
      </c>
      <c r="W313" s="280" t="s">
        <v>9</v>
      </c>
      <c r="X313" s="280" t="s">
        <v>722</v>
      </c>
      <c r="Y313" s="456" t="s">
        <v>152</v>
      </c>
      <c r="Z313" s="504"/>
      <c r="AA313" s="505" t="str">
        <f>'2019-상시근로자'!Z310</f>
        <v>2019년 상시근로자 수</v>
      </c>
      <c r="AB313" s="506">
        <f>'2019-상시근로자'!Y310</f>
        <v>0</v>
      </c>
    </row>
    <row r="314" spans="1:29" ht="12.75" customHeight="1" thickTop="1">
      <c r="L314" s="507" t="str">
        <f>AA312</f>
        <v>2020년 상시근로자 수</v>
      </c>
      <c r="M314" s="762">
        <f>M305</f>
        <v>0</v>
      </c>
      <c r="N314" s="762">
        <f t="shared" ref="N314:X314" si="53">N305</f>
        <v>0</v>
      </c>
      <c r="O314" s="762">
        <f t="shared" si="53"/>
        <v>0</v>
      </c>
      <c r="P314" s="762">
        <f t="shared" si="53"/>
        <v>0</v>
      </c>
      <c r="Q314" s="762">
        <f t="shared" si="53"/>
        <v>0</v>
      </c>
      <c r="R314" s="762">
        <f t="shared" si="53"/>
        <v>0</v>
      </c>
      <c r="S314" s="762">
        <f t="shared" si="53"/>
        <v>0</v>
      </c>
      <c r="T314" s="762">
        <f t="shared" si="53"/>
        <v>0</v>
      </c>
      <c r="U314" s="762">
        <f t="shared" si="53"/>
        <v>0</v>
      </c>
      <c r="V314" s="762">
        <f t="shared" si="53"/>
        <v>0</v>
      </c>
      <c r="W314" s="762">
        <f t="shared" si="53"/>
        <v>0</v>
      </c>
      <c r="X314" s="762">
        <f t="shared" si="53"/>
        <v>0</v>
      </c>
      <c r="Y314" s="763">
        <f>SUM(M314:X314)</f>
        <v>0</v>
      </c>
      <c r="AB314" s="22">
        <f>AB312-AB313</f>
        <v>0</v>
      </c>
      <c r="AC314" s="4"/>
    </row>
    <row r="315" spans="1:29" ht="12.75" customHeight="1">
      <c r="L315" s="507" t="str">
        <f>AA313</f>
        <v>2019년 상시근로자 수</v>
      </c>
      <c r="M315" s="762">
        <f>'2019-상시근로자'!M305</f>
        <v>0</v>
      </c>
      <c r="N315" s="762">
        <f>'2019-상시근로자'!N305</f>
        <v>0</v>
      </c>
      <c r="O315" s="762">
        <f>'2019-상시근로자'!O305</f>
        <v>0</v>
      </c>
      <c r="P315" s="762">
        <f>'2019-상시근로자'!P305</f>
        <v>0</v>
      </c>
      <c r="Q315" s="762">
        <f>'2019-상시근로자'!Q305</f>
        <v>0</v>
      </c>
      <c r="R315" s="762">
        <f>'2019-상시근로자'!R305</f>
        <v>0</v>
      </c>
      <c r="S315" s="762">
        <f>'2019-상시근로자'!S305</f>
        <v>0</v>
      </c>
      <c r="T315" s="762">
        <f>'2019-상시근로자'!T305</f>
        <v>0</v>
      </c>
      <c r="U315" s="762">
        <f>'2019-상시근로자'!U305</f>
        <v>0</v>
      </c>
      <c r="V315" s="762">
        <f>'2019-상시근로자'!V305</f>
        <v>0</v>
      </c>
      <c r="W315" s="762">
        <f>'2019-상시근로자'!W305</f>
        <v>0</v>
      </c>
      <c r="X315" s="762">
        <f>'2019-상시근로자'!X305</f>
        <v>0</v>
      </c>
      <c r="Y315" s="763">
        <f>SUM(M315:X315)</f>
        <v>0</v>
      </c>
    </row>
    <row r="316" spans="1:29" ht="12.75" customHeight="1">
      <c r="Y316" s="508">
        <f>Y314-Y315</f>
        <v>0</v>
      </c>
      <c r="AB316" s="509">
        <v>5000000</v>
      </c>
    </row>
    <row r="317" spans="1:29" ht="12.75" customHeight="1">
      <c r="X317" s="280">
        <v>12</v>
      </c>
      <c r="Y317" s="510" t="s">
        <v>730</v>
      </c>
    </row>
    <row r="318" spans="1:29" ht="12.75" customHeight="1">
      <c r="Y318" s="44">
        <f>Y316/X317</f>
        <v>0</v>
      </c>
      <c r="AB318" s="509">
        <f>AB314*AB316</f>
        <v>0</v>
      </c>
    </row>
    <row r="320" spans="1:29" ht="12.75" customHeight="1">
      <c r="AB320" s="4" t="s">
        <v>731</v>
      </c>
    </row>
    <row r="321" spans="28:29" ht="12.75" customHeight="1">
      <c r="AB321" s="509">
        <v>100000000</v>
      </c>
    </row>
    <row r="322" spans="28:29" ht="12.75" customHeight="1" thickBot="1">
      <c r="AB322" s="511">
        <f>IF(AB318&lt;0,AB318,0)</f>
        <v>0</v>
      </c>
    </row>
    <row r="323" spans="28:29" ht="12.75" customHeight="1" thickTop="1">
      <c r="AB323" s="512">
        <f>SUM(AB321:AB322)</f>
        <v>100000000</v>
      </c>
      <c r="AC323" s="266" t="s">
        <v>732</v>
      </c>
    </row>
  </sheetData>
  <mergeCells count="2">
    <mergeCell ref="A1:E1"/>
    <mergeCell ref="M1:O1"/>
  </mergeCells>
  <phoneticPr fontId="2" type="noConversion"/>
  <conditionalFormatting sqref="L5:L34 L209:L236">
    <cfRule type="containsText" dxfId="2353" priority="50" operator="containsText" text="여">
      <formula>NOT(ISERROR(SEARCH("여",L5)))</formula>
    </cfRule>
  </conditionalFormatting>
  <conditionalFormatting sqref="L35:L63">
    <cfRule type="containsText" dxfId="2352" priority="49" operator="containsText" text="여">
      <formula>NOT(ISERROR(SEARCH("여",L35)))</formula>
    </cfRule>
  </conditionalFormatting>
  <conditionalFormatting sqref="L64:L92">
    <cfRule type="containsText" dxfId="2351" priority="48" operator="containsText" text="여">
      <formula>NOT(ISERROR(SEARCH("여",L64)))</formula>
    </cfRule>
  </conditionalFormatting>
  <conditionalFormatting sqref="L93:L121">
    <cfRule type="containsText" dxfId="2350" priority="47" operator="containsText" text="여">
      <formula>NOT(ISERROR(SEARCH("여",L93)))</formula>
    </cfRule>
  </conditionalFormatting>
  <conditionalFormatting sqref="L122:L150">
    <cfRule type="containsText" dxfId="2349" priority="46" operator="containsText" text="여">
      <formula>NOT(ISERROR(SEARCH("여",L122)))</formula>
    </cfRule>
  </conditionalFormatting>
  <conditionalFormatting sqref="L151:L179">
    <cfRule type="containsText" dxfId="2348" priority="45" operator="containsText" text="여">
      <formula>NOT(ISERROR(SEARCH("여",L151)))</formula>
    </cfRule>
  </conditionalFormatting>
  <conditionalFormatting sqref="L180:L208">
    <cfRule type="containsText" dxfId="2347" priority="44" operator="containsText" text="여">
      <formula>NOT(ISERROR(SEARCH("여",L180)))</formula>
    </cfRule>
  </conditionalFormatting>
  <conditionalFormatting sqref="L237:L260">
    <cfRule type="containsText" dxfId="2346" priority="43" operator="containsText" text="여">
      <formula>NOT(ISERROR(SEARCH("여",L237)))</formula>
    </cfRule>
  </conditionalFormatting>
  <conditionalFormatting sqref="L261:L285">
    <cfRule type="containsText" dxfId="2345" priority="42" operator="containsText" text="여">
      <formula>NOT(ISERROR(SEARCH("여",L261)))</formula>
    </cfRule>
  </conditionalFormatting>
  <conditionalFormatting sqref="L286:L293">
    <cfRule type="containsText" dxfId="2344" priority="41" operator="containsText" text="여">
      <formula>NOT(ISERROR(SEARCH("여",L286)))</formula>
    </cfRule>
  </conditionalFormatting>
  <conditionalFormatting sqref="L294:L304">
    <cfRule type="containsText" dxfId="2343" priority="40" operator="containsText" text="여">
      <formula>NOT(ISERROR(SEARCH("여",L294)))</formula>
    </cfRule>
  </conditionalFormatting>
  <conditionalFormatting sqref="M5:X304">
    <cfRule type="cellIs" dxfId="2342" priority="38" operator="equal">
      <formula>0</formula>
    </cfRule>
    <cfRule type="cellIs" dxfId="2341" priority="39" operator="equal">
      <formula>1</formula>
    </cfRule>
  </conditionalFormatting>
  <conditionalFormatting sqref="H208:H236">
    <cfRule type="containsText" dxfId="2340" priority="19" operator="containsText" text="여">
      <formula>NOT(ISERROR(SEARCH("여",H208)))</formula>
    </cfRule>
  </conditionalFormatting>
  <conditionalFormatting sqref="H286:H293">
    <cfRule type="containsText" dxfId="2339" priority="16" operator="containsText" text="여">
      <formula>NOT(ISERROR(SEARCH("여",H286)))</formula>
    </cfRule>
  </conditionalFormatting>
  <conditionalFormatting sqref="J34:J62">
    <cfRule type="containsText" dxfId="2338" priority="13" operator="containsText" text="여">
      <formula>NOT(ISERROR(SEARCH("여",J34)))</formula>
    </cfRule>
  </conditionalFormatting>
  <conditionalFormatting sqref="J121:J149">
    <cfRule type="containsText" dxfId="2337" priority="10" operator="containsText" text="여">
      <formula>NOT(ISERROR(SEARCH("여",J121)))</formula>
    </cfRule>
  </conditionalFormatting>
  <conditionalFormatting sqref="J208:J236">
    <cfRule type="containsText" dxfId="2336" priority="7" operator="containsText" text="여">
      <formula>NOT(ISERROR(SEARCH("여",J208)))</formula>
    </cfRule>
  </conditionalFormatting>
  <conditionalFormatting sqref="J286:J293">
    <cfRule type="containsText" dxfId="2335" priority="4" operator="containsText" text="여">
      <formula>NOT(ISERROR(SEARCH("여",J286)))</formula>
    </cfRule>
  </conditionalFormatting>
  <conditionalFormatting sqref="H5:H33">
    <cfRule type="containsText" dxfId="2334" priority="26" operator="containsText" text="여">
      <formula>NOT(ISERROR(SEARCH("여",H5)))</formula>
    </cfRule>
  </conditionalFormatting>
  <conditionalFormatting sqref="H34:H62">
    <cfRule type="containsText" dxfId="2333" priority="25" operator="containsText" text="여">
      <formula>NOT(ISERROR(SEARCH("여",H34)))</formula>
    </cfRule>
  </conditionalFormatting>
  <conditionalFormatting sqref="H63:H91">
    <cfRule type="containsText" dxfId="2332" priority="24" operator="containsText" text="여">
      <formula>NOT(ISERROR(SEARCH("여",H63)))</formula>
    </cfRule>
  </conditionalFormatting>
  <conditionalFormatting sqref="H92:H120">
    <cfRule type="containsText" dxfId="2331" priority="23" operator="containsText" text="여">
      <formula>NOT(ISERROR(SEARCH("여",H92)))</formula>
    </cfRule>
  </conditionalFormatting>
  <conditionalFormatting sqref="H121:H149">
    <cfRule type="containsText" dxfId="2330" priority="22" operator="containsText" text="여">
      <formula>NOT(ISERROR(SEARCH("여",H121)))</formula>
    </cfRule>
  </conditionalFormatting>
  <conditionalFormatting sqref="H150:H178">
    <cfRule type="containsText" dxfId="2329" priority="21" operator="containsText" text="여">
      <formula>NOT(ISERROR(SEARCH("여",H150)))</formula>
    </cfRule>
  </conditionalFormatting>
  <conditionalFormatting sqref="H179:H207">
    <cfRule type="containsText" dxfId="2328" priority="20" operator="containsText" text="여">
      <formula>NOT(ISERROR(SEARCH("여",H179)))</formula>
    </cfRule>
  </conditionalFormatting>
  <conditionalFormatting sqref="H237:H260">
    <cfRule type="containsText" dxfId="2327" priority="18" operator="containsText" text="여">
      <formula>NOT(ISERROR(SEARCH("여",H237)))</formula>
    </cfRule>
  </conditionalFormatting>
  <conditionalFormatting sqref="H261:H285">
    <cfRule type="containsText" dxfId="2326" priority="17" operator="containsText" text="여">
      <formula>NOT(ISERROR(SEARCH("여",H261)))</formula>
    </cfRule>
  </conditionalFormatting>
  <conditionalFormatting sqref="H294:H304">
    <cfRule type="containsText" dxfId="2325" priority="15" operator="containsText" text="여">
      <formula>NOT(ISERROR(SEARCH("여",H294)))</formula>
    </cfRule>
  </conditionalFormatting>
  <conditionalFormatting sqref="J5:J33">
    <cfRule type="containsText" dxfId="2324" priority="14" operator="containsText" text="여">
      <formula>NOT(ISERROR(SEARCH("여",J5)))</formula>
    </cfRule>
  </conditionalFormatting>
  <conditionalFormatting sqref="J63:J91">
    <cfRule type="containsText" dxfId="2323" priority="12" operator="containsText" text="여">
      <formula>NOT(ISERROR(SEARCH("여",J63)))</formula>
    </cfRule>
  </conditionalFormatting>
  <conditionalFormatting sqref="J92:J120">
    <cfRule type="containsText" dxfId="2322" priority="11" operator="containsText" text="여">
      <formula>NOT(ISERROR(SEARCH("여",J92)))</formula>
    </cfRule>
  </conditionalFormatting>
  <conditionalFormatting sqref="J150:J178">
    <cfRule type="containsText" dxfId="2321" priority="9" operator="containsText" text="여">
      <formula>NOT(ISERROR(SEARCH("여",J150)))</formula>
    </cfRule>
  </conditionalFormatting>
  <conditionalFormatting sqref="J179:J207">
    <cfRule type="containsText" dxfId="2320" priority="8" operator="containsText" text="여">
      <formula>NOT(ISERROR(SEARCH("여",J179)))</formula>
    </cfRule>
  </conditionalFormatting>
  <conditionalFormatting sqref="J237:J260">
    <cfRule type="containsText" dxfId="2319" priority="6" operator="containsText" text="여">
      <formula>NOT(ISERROR(SEARCH("여",J237)))</formula>
    </cfRule>
  </conditionalFormatting>
  <conditionalFormatting sqref="J261:J285">
    <cfRule type="containsText" dxfId="2318" priority="5" operator="containsText" text="여">
      <formula>NOT(ISERROR(SEARCH("여",J261)))</formula>
    </cfRule>
  </conditionalFormatting>
  <conditionalFormatting sqref="J294:J304">
    <cfRule type="containsText" dxfId="2317" priority="3" operator="containsText" text="여">
      <formula>NOT(ISERROR(SEARCH("여",J294)))</formula>
    </cfRule>
  </conditionalFormatting>
  <conditionalFormatting sqref="I5:I304">
    <cfRule type="containsText" dxfId="2316" priority="2" operator="containsText" text="여">
      <formula>NOT(ISERROR(SEARCH("여",I5)))</formula>
    </cfRule>
  </conditionalFormatting>
  <conditionalFormatting sqref="K5:K304">
    <cfRule type="containsText" dxfId="2315" priority="1" operator="containsText" text="여">
      <formula>NOT(ISERROR(SEARCH("여",K5)))</formula>
    </cfRule>
  </conditionalFormatting>
  <dataValidations count="1">
    <dataValidation type="list" allowBlank="1" showInputMessage="1" showErrorMessage="1" sqref="J5:J304 H5:H304" xr:uid="{3EC0EE29-14DA-445E-B57A-720308C03918}">
      <formula1>$AA$1:$AA$3</formula1>
    </dataValidation>
  </dataValidations>
  <printOptions horizontalCentered="1"/>
  <pageMargins left="0.39370078740157483" right="0.39370078740157483" top="0.70866141732283472" bottom="0" header="0.51181102362204722" footer="0.51181102362204722"/>
  <pageSetup paperSize="9" scale="88" orientation="landscape" horizontalDpi="300" verticalDpi="300"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5B4F5-5D38-491E-84FE-656D014DD22C}">
  <sheetPr>
    <tabColor rgb="FF7030A0"/>
  </sheetPr>
  <dimension ref="A1:AN232"/>
  <sheetViews>
    <sheetView showGridLines="0" topLeftCell="A4" workbookViewId="0">
      <selection activeCell="AC62" sqref="AC62"/>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916" t="s">
        <v>134</v>
      </c>
      <c r="B3" s="916"/>
      <c r="C3" s="916"/>
      <c r="D3" s="916"/>
      <c r="E3" s="916"/>
      <c r="F3" s="916"/>
      <c r="G3" s="916"/>
      <c r="H3" s="916"/>
      <c r="I3" s="916"/>
      <c r="J3" s="916"/>
      <c r="K3" s="916"/>
      <c r="L3" s="916"/>
      <c r="M3" s="916"/>
      <c r="N3" s="916"/>
      <c r="O3" s="916"/>
      <c r="P3" s="916"/>
      <c r="Q3" s="916"/>
      <c r="R3" s="916"/>
      <c r="S3" s="916"/>
      <c r="T3" s="916"/>
      <c r="U3" s="916"/>
      <c r="V3" s="916"/>
      <c r="W3" s="916"/>
      <c r="X3" s="916"/>
      <c r="Y3" s="916"/>
      <c r="Z3" s="916"/>
      <c r="AA3" s="916"/>
      <c r="AB3" s="84"/>
      <c r="AC3" s="130" t="s">
        <v>396</v>
      </c>
      <c r="AD3" s="84"/>
      <c r="AE3" s="84"/>
      <c r="AF3" s="112" t="s">
        <v>284</v>
      </c>
    </row>
    <row r="4" spans="1:40" ht="3.75" customHeight="1"/>
    <row r="5" spans="1:40" ht="11.25" customHeight="1">
      <c r="AA5" s="69" t="s">
        <v>135</v>
      </c>
    </row>
    <row r="6" spans="1:40">
      <c r="A6" s="917" t="s">
        <v>116</v>
      </c>
      <c r="B6" s="917"/>
      <c r="C6" s="917"/>
      <c r="D6" s="918"/>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919"/>
      <c r="B7" s="919"/>
      <c r="C7" s="919"/>
      <c r="D7" s="920"/>
      <c r="E7" s="787" t="s">
        <v>634</v>
      </c>
      <c r="F7" s="788"/>
      <c r="G7" s="788"/>
      <c r="H7" s="788"/>
      <c r="I7" s="788"/>
      <c r="J7" s="788"/>
      <c r="K7" s="788"/>
      <c r="L7" s="788"/>
      <c r="M7" s="788"/>
      <c r="N7" s="788"/>
      <c r="O7" s="788"/>
      <c r="P7" s="788"/>
      <c r="Q7" s="788"/>
      <c r="R7" s="789"/>
      <c r="S7" s="799">
        <v>3129212345</v>
      </c>
      <c r="T7" s="800"/>
      <c r="U7" s="800"/>
      <c r="V7" s="800"/>
      <c r="W7" s="800"/>
      <c r="X7" s="800"/>
      <c r="Y7" s="800"/>
      <c r="Z7" s="800"/>
      <c r="AA7" s="800"/>
      <c r="AF7" s="89" t="s">
        <v>291</v>
      </c>
    </row>
    <row r="8" spans="1:40">
      <c r="A8" s="919"/>
      <c r="B8" s="919"/>
      <c r="C8" s="919"/>
      <c r="D8" s="920"/>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919"/>
      <c r="B9" s="919"/>
      <c r="C9" s="919"/>
      <c r="D9" s="920"/>
      <c r="E9" s="787" t="s">
        <v>632</v>
      </c>
      <c r="F9" s="788"/>
      <c r="G9" s="788"/>
      <c r="H9" s="788"/>
      <c r="I9" s="788"/>
      <c r="J9" s="788"/>
      <c r="K9" s="788"/>
      <c r="L9" s="788"/>
      <c r="M9" s="788"/>
      <c r="N9" s="788"/>
      <c r="O9" s="788"/>
      <c r="P9" s="788"/>
      <c r="Q9" s="788"/>
      <c r="R9" s="789"/>
      <c r="S9" s="923">
        <v>26961</v>
      </c>
      <c r="T9" s="924"/>
      <c r="U9" s="924"/>
      <c r="V9" s="924"/>
      <c r="W9" s="924"/>
      <c r="X9" s="924"/>
      <c r="Y9" s="924"/>
      <c r="Z9" s="924"/>
      <c r="AA9" s="924"/>
      <c r="AF9" s="90" t="s">
        <v>126</v>
      </c>
    </row>
    <row r="10" spans="1:40">
      <c r="A10" s="919"/>
      <c r="B10" s="919"/>
      <c r="C10" s="919"/>
      <c r="D10" s="920"/>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919"/>
      <c r="B11" s="919"/>
      <c r="C11" s="919"/>
      <c r="D11" s="920"/>
      <c r="E11" s="79"/>
      <c r="F11" s="925" t="s">
        <v>635</v>
      </c>
      <c r="G11" s="926"/>
      <c r="H11" s="926"/>
      <c r="I11" s="926"/>
      <c r="J11" s="926"/>
      <c r="K11" s="926"/>
      <c r="L11" s="926"/>
      <c r="M11" s="926"/>
      <c r="N11" s="926"/>
      <c r="O11" s="926"/>
      <c r="P11" s="926"/>
      <c r="Q11" s="926"/>
      <c r="AF11" t="s">
        <v>285</v>
      </c>
    </row>
    <row r="12" spans="1:40">
      <c r="A12" s="921"/>
      <c r="B12" s="921"/>
      <c r="C12" s="921"/>
      <c r="D12" s="922"/>
      <c r="E12" s="78"/>
      <c r="F12" s="927"/>
      <c r="G12" s="927"/>
      <c r="H12" s="927"/>
      <c r="I12" s="927"/>
      <c r="J12" s="927"/>
      <c r="K12" s="927"/>
      <c r="L12" s="927"/>
      <c r="M12" s="927"/>
      <c r="N12" s="927"/>
      <c r="O12" s="927"/>
      <c r="P12" s="927"/>
      <c r="Q12" s="927"/>
      <c r="R12" s="70" t="s">
        <v>110</v>
      </c>
      <c r="S12" s="70"/>
      <c r="T12" s="70"/>
      <c r="U12" s="788" t="s">
        <v>128</v>
      </c>
      <c r="V12" s="928"/>
      <c r="W12" s="928"/>
      <c r="X12" s="928"/>
      <c r="Y12" s="928"/>
      <c r="Z12" s="928"/>
      <c r="AA12" s="70" t="s">
        <v>109</v>
      </c>
      <c r="AF12" t="s">
        <v>286</v>
      </c>
    </row>
    <row r="13" spans="1:40" ht="3.75" customHeight="1"/>
    <row r="14" spans="1:40" ht="26.25" customHeight="1">
      <c r="A14" s="74" t="s">
        <v>108</v>
      </c>
      <c r="B14" s="74"/>
      <c r="C14" s="74"/>
      <c r="D14" s="74"/>
      <c r="E14" s="74"/>
      <c r="F14" s="74"/>
      <c r="G14" s="74"/>
      <c r="H14" s="77"/>
      <c r="I14" s="915">
        <v>43101</v>
      </c>
      <c r="J14" s="915"/>
      <c r="K14" s="915"/>
      <c r="L14" s="915"/>
      <c r="M14" s="915"/>
      <c r="N14" s="915"/>
      <c r="O14" s="915"/>
      <c r="P14" s="74" t="s">
        <v>107</v>
      </c>
      <c r="Q14" s="74"/>
      <c r="R14" s="915">
        <f>EOMONTH(I14,11)</f>
        <v>43465</v>
      </c>
      <c r="S14" s="915"/>
      <c r="T14" s="915"/>
      <c r="U14" s="915"/>
      <c r="V14" s="915"/>
      <c r="W14" s="915"/>
      <c r="X14" s="915"/>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F18" t="s">
        <v>290</v>
      </c>
    </row>
    <row r="19" spans="1:34" ht="37.5" customHeight="1" thickBot="1">
      <c r="A19" s="853" t="s">
        <v>275</v>
      </c>
      <c r="B19" s="854"/>
      <c r="C19" s="854"/>
      <c r="D19" s="854"/>
      <c r="E19" s="854"/>
      <c r="F19" s="854"/>
      <c r="G19" s="854"/>
      <c r="H19" s="854"/>
      <c r="I19" s="854"/>
      <c r="J19" s="855" t="s">
        <v>276</v>
      </c>
      <c r="K19" s="854"/>
      <c r="L19" s="854"/>
      <c r="M19" s="854"/>
      <c r="N19" s="854"/>
      <c r="O19" s="854"/>
      <c r="P19" s="854"/>
      <c r="Q19" s="854"/>
      <c r="R19" s="854"/>
      <c r="S19" s="855" t="s">
        <v>138</v>
      </c>
      <c r="T19" s="854"/>
      <c r="U19" s="854"/>
      <c r="V19" s="854"/>
      <c r="W19" s="854"/>
      <c r="X19" s="854"/>
      <c r="Y19" s="854"/>
      <c r="Z19" s="854"/>
      <c r="AA19" s="836"/>
      <c r="AC19" s="471" t="b">
        <f>'2017결재용'!AQ110=J20</f>
        <v>1</v>
      </c>
      <c r="AF19" t="s">
        <v>163</v>
      </c>
    </row>
    <row r="20" spans="1:34" ht="17.25" thickBot="1">
      <c r="A20" s="856">
        <f>'2018결재용'!AQ110</f>
        <v>10.41</v>
      </c>
      <c r="B20" s="857"/>
      <c r="C20" s="857"/>
      <c r="D20" s="857"/>
      <c r="E20" s="857"/>
      <c r="F20" s="857"/>
      <c r="G20" s="857"/>
      <c r="H20" s="857"/>
      <c r="I20" s="857"/>
      <c r="J20" s="857">
        <f>'고용증대 상시근로자수-2017(장애인적용)'!BS110</f>
        <v>8.5</v>
      </c>
      <c r="K20" s="857"/>
      <c r="L20" s="857"/>
      <c r="M20" s="857"/>
      <c r="N20" s="857"/>
      <c r="O20" s="857"/>
      <c r="P20" s="857"/>
      <c r="Q20" s="857"/>
      <c r="R20" s="857"/>
      <c r="S20" s="913">
        <f>IF(TRUNC(A20,2)-TRUNC(J20,2)&gt;=0,TRUNC(A20,2)-TRUNC(J20,2),0)</f>
        <v>1.9100000000000001</v>
      </c>
      <c r="T20" s="913"/>
      <c r="U20" s="913"/>
      <c r="V20" s="913"/>
      <c r="W20" s="913"/>
      <c r="X20" s="913"/>
      <c r="Y20" s="913"/>
      <c r="Z20" s="913"/>
      <c r="AA20" s="914"/>
      <c r="AC20" s="109">
        <f>TRUNC(A20,2)-TRUNC(J20,2)</f>
        <v>1.9100000000000001</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853" t="s">
        <v>277</v>
      </c>
      <c r="B22" s="854"/>
      <c r="C22" s="854"/>
      <c r="D22" s="854"/>
      <c r="E22" s="854"/>
      <c r="F22" s="854"/>
      <c r="G22" s="854"/>
      <c r="H22" s="854"/>
      <c r="I22" s="854"/>
      <c r="J22" s="855" t="s">
        <v>278</v>
      </c>
      <c r="K22" s="854"/>
      <c r="L22" s="854"/>
      <c r="M22" s="854"/>
      <c r="N22" s="854"/>
      <c r="O22" s="854"/>
      <c r="P22" s="854"/>
      <c r="Q22" s="854"/>
      <c r="R22" s="854"/>
      <c r="S22" s="855" t="s">
        <v>140</v>
      </c>
      <c r="T22" s="854"/>
      <c r="U22" s="854"/>
      <c r="V22" s="854"/>
      <c r="W22" s="854"/>
      <c r="X22" s="854"/>
      <c r="Y22" s="854"/>
      <c r="Z22" s="854"/>
      <c r="AA22" s="836"/>
      <c r="AC22" s="471" t="b">
        <f>'2017결재용'!AR110=J23</f>
        <v>1</v>
      </c>
      <c r="AF22" t="s">
        <v>167</v>
      </c>
    </row>
    <row r="23" spans="1:34" ht="17.25" thickBot="1">
      <c r="A23" s="856">
        <f>'2018결재용'!AR110</f>
        <v>8.41</v>
      </c>
      <c r="B23" s="857"/>
      <c r="C23" s="857"/>
      <c r="D23" s="857"/>
      <c r="E23" s="857"/>
      <c r="F23" s="857"/>
      <c r="G23" s="857"/>
      <c r="H23" s="857"/>
      <c r="I23" s="857"/>
      <c r="J23" s="857">
        <f>'고용증대 상시근로자수-2017(장애인적용)'!BT110</f>
        <v>6.5</v>
      </c>
      <c r="K23" s="857"/>
      <c r="L23" s="857"/>
      <c r="M23" s="857"/>
      <c r="N23" s="857"/>
      <c r="O23" s="857"/>
      <c r="P23" s="857"/>
      <c r="Q23" s="857"/>
      <c r="R23" s="857"/>
      <c r="S23" s="913">
        <f>IF(TRUNC(A23,2)-TRUNC(J23,2)&gt;=0,TRUNC(A23,2)-TRUNC(J23,2),0)</f>
        <v>1.9100000000000001</v>
      </c>
      <c r="T23" s="913"/>
      <c r="U23" s="913"/>
      <c r="V23" s="913"/>
      <c r="W23" s="913"/>
      <c r="X23" s="913"/>
      <c r="Y23" s="913"/>
      <c r="Z23" s="913"/>
      <c r="AA23" s="914"/>
      <c r="AC23" s="109">
        <f>TRUNC(A23,2)-TRUNC(J23,2)</f>
        <v>1.9100000000000001</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f>T31/2</f>
        <v>11460000</v>
      </c>
    </row>
    <row r="25" spans="1:34" ht="37.5" customHeight="1" thickBot="1">
      <c r="A25" s="853" t="s">
        <v>279</v>
      </c>
      <c r="B25" s="854"/>
      <c r="C25" s="854"/>
      <c r="D25" s="854"/>
      <c r="E25" s="854"/>
      <c r="F25" s="854"/>
      <c r="G25" s="854"/>
      <c r="H25" s="854"/>
      <c r="I25" s="854"/>
      <c r="J25" s="855" t="s">
        <v>280</v>
      </c>
      <c r="K25" s="854"/>
      <c r="L25" s="854"/>
      <c r="M25" s="854"/>
      <c r="N25" s="854"/>
      <c r="O25" s="854"/>
      <c r="P25" s="854"/>
      <c r="Q25" s="854"/>
      <c r="R25" s="854"/>
      <c r="S25" s="855" t="s">
        <v>141</v>
      </c>
      <c r="T25" s="854"/>
      <c r="U25" s="854"/>
      <c r="V25" s="854"/>
      <c r="W25" s="854"/>
      <c r="X25" s="854"/>
      <c r="Y25" s="854"/>
      <c r="Z25" s="854"/>
      <c r="AA25" s="836"/>
      <c r="AD25" t="s">
        <v>636</v>
      </c>
      <c r="AE25" s="218">
        <f>AE24*5/12</f>
        <v>4775000</v>
      </c>
      <c r="AF25" t="s">
        <v>169</v>
      </c>
    </row>
    <row r="26" spans="1:34" ht="17.25" thickBot="1">
      <c r="A26" s="856">
        <f>A20-A23</f>
        <v>2</v>
      </c>
      <c r="B26" s="857"/>
      <c r="C26" s="857"/>
      <c r="D26" s="857"/>
      <c r="E26" s="857"/>
      <c r="F26" s="857"/>
      <c r="G26" s="857"/>
      <c r="H26" s="857"/>
      <c r="I26" s="857"/>
      <c r="J26" s="857">
        <f>J20-J23</f>
        <v>2</v>
      </c>
      <c r="K26" s="857"/>
      <c r="L26" s="857"/>
      <c r="M26" s="857"/>
      <c r="N26" s="857"/>
      <c r="O26" s="857"/>
      <c r="P26" s="857"/>
      <c r="Q26" s="857"/>
      <c r="R26" s="857"/>
      <c r="S26" s="913">
        <f>IF(TRUNC(A26,2)-TRUNC(J26,2)&gt;=0,TRUNC(A26,2)-TRUNC(J26,2),0)</f>
        <v>0</v>
      </c>
      <c r="T26" s="913"/>
      <c r="U26" s="913"/>
      <c r="V26" s="913"/>
      <c r="W26" s="913"/>
      <c r="X26" s="913"/>
      <c r="Y26" s="913"/>
      <c r="Z26" s="913"/>
      <c r="AA26" s="914"/>
      <c r="AC26" s="109">
        <f>TRUNC(A26,2)-TRUNC(J26,2)</f>
        <v>0</v>
      </c>
      <c r="AD26" s="220" t="s">
        <v>633</v>
      </c>
      <c r="AE26" s="221">
        <f>AE24-AE25</f>
        <v>6685000</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f>SUM(AE24:AE26)</f>
        <v>22920000</v>
      </c>
      <c r="AF27" t="s">
        <v>171</v>
      </c>
    </row>
    <row r="28" spans="1:34" ht="37.5" customHeight="1">
      <c r="A28" s="896" t="s">
        <v>143</v>
      </c>
      <c r="B28" s="853"/>
      <c r="C28" s="836" t="s">
        <v>147</v>
      </c>
      <c r="D28" s="837"/>
      <c r="E28" s="837"/>
      <c r="F28" s="837"/>
      <c r="G28" s="837"/>
      <c r="H28" s="837"/>
      <c r="I28" s="838"/>
      <c r="J28" s="897" t="s">
        <v>148</v>
      </c>
      <c r="K28" s="837"/>
      <c r="L28" s="837"/>
      <c r="M28" s="837"/>
      <c r="N28" s="837"/>
      <c r="O28" s="838"/>
      <c r="P28" s="897" t="s">
        <v>145</v>
      </c>
      <c r="Q28" s="896"/>
      <c r="R28" s="896"/>
      <c r="S28" s="853"/>
      <c r="T28" s="836" t="s">
        <v>146</v>
      </c>
      <c r="U28" s="837"/>
      <c r="V28" s="837"/>
      <c r="W28" s="837"/>
      <c r="X28" s="837"/>
      <c r="Y28" s="837"/>
      <c r="Z28" s="837"/>
      <c r="AA28" s="837"/>
      <c r="AF28" t="s">
        <v>172</v>
      </c>
    </row>
    <row r="29" spans="1:34" ht="17.25" customHeight="1">
      <c r="A29" s="888" t="s">
        <v>153</v>
      </c>
      <c r="B29" s="898"/>
      <c r="C29" s="903" t="s">
        <v>151</v>
      </c>
      <c r="D29" s="904"/>
      <c r="E29" s="889"/>
      <c r="F29" s="880" t="s">
        <v>149</v>
      </c>
      <c r="G29" s="881"/>
      <c r="H29" s="881"/>
      <c r="I29" s="882"/>
      <c r="J29" s="880"/>
      <c r="K29" s="881"/>
      <c r="L29" s="881"/>
      <c r="M29" s="881"/>
      <c r="N29" s="881"/>
      <c r="O29" s="882"/>
      <c r="P29" s="883" t="str">
        <f>TRUNC(AC29/10000000,0)&amp;"천"&amp;RIGHT(TRUNC(AC29/1000000,0),1)&amp;"백만원"</f>
        <v>1천1백만원</v>
      </c>
      <c r="Q29" s="884"/>
      <c r="R29" s="884"/>
      <c r="S29" s="885"/>
      <c r="T29" s="886"/>
      <c r="U29" s="887"/>
      <c r="V29" s="887"/>
      <c r="W29" s="887"/>
      <c r="X29" s="887"/>
      <c r="Y29" s="887"/>
      <c r="Z29" s="887"/>
      <c r="AA29" s="887"/>
      <c r="AC29" s="111">
        <v>11000000</v>
      </c>
      <c r="AF29" t="s">
        <v>173</v>
      </c>
    </row>
    <row r="30" spans="1:34" ht="17.25" customHeight="1">
      <c r="A30" s="899"/>
      <c r="B30" s="900"/>
      <c r="C30" s="905"/>
      <c r="D30" s="892"/>
      <c r="E30" s="893"/>
      <c r="F30" s="906" t="s">
        <v>348</v>
      </c>
      <c r="G30" s="907"/>
      <c r="H30" s="907"/>
      <c r="I30" s="908"/>
      <c r="J30" s="906"/>
      <c r="K30" s="907"/>
      <c r="L30" s="907"/>
      <c r="M30" s="907"/>
      <c r="N30" s="907"/>
      <c r="O30" s="908"/>
      <c r="P30" s="883" t="str">
        <f>AC30/1000000&amp;"백만원"</f>
        <v>7백만원</v>
      </c>
      <c r="Q30" s="884"/>
      <c r="R30" s="884"/>
      <c r="S30" s="885"/>
      <c r="T30" s="911"/>
      <c r="U30" s="912"/>
      <c r="V30" s="912"/>
      <c r="W30" s="912"/>
      <c r="X30" s="912"/>
      <c r="Y30" s="912"/>
      <c r="Z30" s="912"/>
      <c r="AA30" s="912"/>
      <c r="AC30" s="111">
        <v>7000000</v>
      </c>
      <c r="AE30" t="s">
        <v>485</v>
      </c>
      <c r="AF30" t="s">
        <v>174</v>
      </c>
    </row>
    <row r="31" spans="1:34" ht="17.25" customHeight="1">
      <c r="A31" s="899"/>
      <c r="B31" s="900"/>
      <c r="C31" s="903" t="s">
        <v>150</v>
      </c>
      <c r="D31" s="904"/>
      <c r="E31" s="889"/>
      <c r="F31" s="880" t="s">
        <v>149</v>
      </c>
      <c r="G31" s="881"/>
      <c r="H31" s="881"/>
      <c r="I31" s="882"/>
      <c r="J31" s="880">
        <f>IF(S23&gt;0,S23,0)</f>
        <v>1.9100000000000001</v>
      </c>
      <c r="K31" s="881"/>
      <c r="L31" s="881"/>
      <c r="M31" s="881"/>
      <c r="N31" s="881"/>
      <c r="O31" s="882"/>
      <c r="P31" s="883" t="str">
        <f>TRUNC(AC31/10000000,0)&amp;"천"&amp;RIGHT(TRUNC(AC31/1000000,0),1)&amp;"백만원"</f>
        <v>1천2백만원</v>
      </c>
      <c r="Q31" s="884"/>
      <c r="R31" s="884"/>
      <c r="S31" s="885"/>
      <c r="T31" s="886">
        <f>J31*AC31</f>
        <v>22920000</v>
      </c>
      <c r="U31" s="887"/>
      <c r="V31" s="887"/>
      <c r="W31" s="887"/>
      <c r="X31" s="887"/>
      <c r="Y31" s="887"/>
      <c r="Z31" s="887"/>
      <c r="AA31" s="887"/>
      <c r="AC31" s="111">
        <v>12000000</v>
      </c>
      <c r="AE31" s="218">
        <f>T31*20%</f>
        <v>4584000</v>
      </c>
      <c r="AF31" t="s">
        <v>175</v>
      </c>
    </row>
    <row r="32" spans="1:34" ht="17.25" customHeight="1">
      <c r="A32" s="899"/>
      <c r="B32" s="900"/>
      <c r="C32" s="905"/>
      <c r="D32" s="892"/>
      <c r="E32" s="893"/>
      <c r="F32" s="906" t="s">
        <v>348</v>
      </c>
      <c r="G32" s="907"/>
      <c r="H32" s="907"/>
      <c r="I32" s="908"/>
      <c r="J32" s="906">
        <f>IF(S26&gt;0,S26,0)</f>
        <v>0</v>
      </c>
      <c r="K32" s="907"/>
      <c r="L32" s="907"/>
      <c r="M32" s="907"/>
      <c r="N32" s="907"/>
      <c r="O32" s="908"/>
      <c r="P32" s="883" t="str">
        <f>TRUNC(AC32/1000000,0)&amp;"백"&amp;RIGHT(TRUNC(AC32/100000,0),1)&amp;"십만원"</f>
        <v>7백7십만원</v>
      </c>
      <c r="Q32" s="884"/>
      <c r="R32" s="884"/>
      <c r="S32" s="885"/>
      <c r="T32" s="909">
        <f>J32*AC32</f>
        <v>0</v>
      </c>
      <c r="U32" s="910"/>
      <c r="V32" s="910"/>
      <c r="W32" s="910"/>
      <c r="X32" s="910"/>
      <c r="Y32" s="910"/>
      <c r="Z32" s="910"/>
      <c r="AA32" s="910"/>
      <c r="AC32" s="111">
        <v>7700000</v>
      </c>
      <c r="AF32" t="s">
        <v>267</v>
      </c>
    </row>
    <row r="33" spans="1:34" ht="17.25" customHeight="1">
      <c r="A33" s="901"/>
      <c r="B33" s="902"/>
      <c r="C33" s="875" t="s">
        <v>152</v>
      </c>
      <c r="D33" s="876"/>
      <c r="E33" s="876"/>
      <c r="F33" s="876"/>
      <c r="G33" s="876"/>
      <c r="H33" s="876"/>
      <c r="I33" s="856"/>
      <c r="J33" s="877">
        <f>SUM(J29:O32)</f>
        <v>1.9100000000000001</v>
      </c>
      <c r="K33" s="878"/>
      <c r="L33" s="878"/>
      <c r="M33" s="878"/>
      <c r="N33" s="878"/>
      <c r="O33" s="879"/>
      <c r="P33" s="870"/>
      <c r="Q33" s="871"/>
      <c r="R33" s="871"/>
      <c r="S33" s="872"/>
      <c r="T33" s="860">
        <f>SUM(T29:AA32)</f>
        <v>22920000</v>
      </c>
      <c r="U33" s="861"/>
      <c r="V33" s="861"/>
      <c r="W33" s="861"/>
      <c r="X33" s="861"/>
      <c r="Y33" s="861"/>
      <c r="Z33" s="861"/>
      <c r="AA33" s="861"/>
      <c r="AE33" s="218">
        <f>AE31/2</f>
        <v>2292000</v>
      </c>
      <c r="AF33" t="s">
        <v>271</v>
      </c>
    </row>
    <row r="34" spans="1:34" ht="17.25" customHeight="1">
      <c r="A34" s="888" t="s">
        <v>154</v>
      </c>
      <c r="B34" s="889"/>
      <c r="C34" s="875" t="s">
        <v>149</v>
      </c>
      <c r="D34" s="876"/>
      <c r="E34" s="876"/>
      <c r="F34" s="876"/>
      <c r="G34" s="876"/>
      <c r="H34" s="876"/>
      <c r="I34" s="856"/>
      <c r="J34" s="875"/>
      <c r="K34" s="876"/>
      <c r="L34" s="876"/>
      <c r="M34" s="876"/>
      <c r="N34" s="876"/>
      <c r="O34" s="856"/>
      <c r="P34" s="883" t="str">
        <f>AC34/1000000&amp;"백만원"</f>
        <v>8백만원</v>
      </c>
      <c r="Q34" s="884"/>
      <c r="R34" s="884"/>
      <c r="S34" s="885"/>
      <c r="T34" s="894"/>
      <c r="U34" s="895"/>
      <c r="V34" s="895"/>
      <c r="W34" s="895"/>
      <c r="X34" s="895"/>
      <c r="Y34" s="895"/>
      <c r="Z34" s="895"/>
      <c r="AA34" s="895"/>
      <c r="AC34" s="111">
        <v>8000000</v>
      </c>
    </row>
    <row r="35" spans="1:34" ht="17.25" customHeight="1">
      <c r="A35" s="890"/>
      <c r="B35" s="891"/>
      <c r="C35" s="875" t="s">
        <v>144</v>
      </c>
      <c r="D35" s="876"/>
      <c r="E35" s="876"/>
      <c r="F35" s="876"/>
      <c r="G35" s="876"/>
      <c r="H35" s="876"/>
      <c r="I35" s="856"/>
      <c r="J35" s="875"/>
      <c r="K35" s="876"/>
      <c r="L35" s="876"/>
      <c r="M35" s="876"/>
      <c r="N35" s="876"/>
      <c r="O35" s="856"/>
      <c r="P35" s="883" t="str">
        <f>TRUNC(AC35/1000000,0)&amp;"백"&amp;RIGHT(TRUNC(AC35/100000,0),1)&amp;"십만원"</f>
        <v>4백5십만원</v>
      </c>
      <c r="Q35" s="884"/>
      <c r="R35" s="884"/>
      <c r="S35" s="885"/>
      <c r="T35" s="894"/>
      <c r="U35" s="895"/>
      <c r="V35" s="895"/>
      <c r="W35" s="895"/>
      <c r="X35" s="895"/>
      <c r="Y35" s="895"/>
      <c r="Z35" s="895"/>
      <c r="AA35" s="895"/>
      <c r="AC35" s="111">
        <v>4500000</v>
      </c>
      <c r="AD35" t="s">
        <v>631</v>
      </c>
      <c r="AE35" s="218">
        <f>AE33</f>
        <v>2292000</v>
      </c>
      <c r="AF35" t="s">
        <v>176</v>
      </c>
    </row>
    <row r="36" spans="1:34" ht="17.25" customHeight="1">
      <c r="A36" s="892"/>
      <c r="B36" s="893"/>
      <c r="C36" s="875" t="s">
        <v>152</v>
      </c>
      <c r="D36" s="876"/>
      <c r="E36" s="876"/>
      <c r="F36" s="876"/>
      <c r="G36" s="876"/>
      <c r="H36" s="876"/>
      <c r="I36" s="856"/>
      <c r="J36" s="877">
        <f>SUM(J34:O35)</f>
        <v>0</v>
      </c>
      <c r="K36" s="878"/>
      <c r="L36" s="878"/>
      <c r="M36" s="878"/>
      <c r="N36" s="878"/>
      <c r="O36" s="879"/>
      <c r="P36" s="870"/>
      <c r="Q36" s="871"/>
      <c r="R36" s="871"/>
      <c r="S36" s="872"/>
      <c r="T36" s="860">
        <f>SUM(T34:AA35)</f>
        <v>0</v>
      </c>
      <c r="U36" s="861"/>
      <c r="V36" s="861"/>
      <c r="W36" s="861"/>
      <c r="X36" s="861"/>
      <c r="Y36" s="861"/>
      <c r="Z36" s="861"/>
      <c r="AA36" s="861"/>
      <c r="AF36" t="s">
        <v>177</v>
      </c>
    </row>
    <row r="37" spans="1:34" ht="17.25" customHeight="1">
      <c r="A37" s="888" t="s">
        <v>155</v>
      </c>
      <c r="B37" s="889"/>
      <c r="C37" s="875" t="s">
        <v>149</v>
      </c>
      <c r="D37" s="876"/>
      <c r="E37" s="876"/>
      <c r="F37" s="876"/>
      <c r="G37" s="876"/>
      <c r="H37" s="876"/>
      <c r="I37" s="856"/>
      <c r="J37" s="875"/>
      <c r="K37" s="876"/>
      <c r="L37" s="876"/>
      <c r="M37" s="876"/>
      <c r="N37" s="876"/>
      <c r="O37" s="856"/>
      <c r="P37" s="883" t="str">
        <f>AC37/1000000&amp;"백만원"</f>
        <v>4백만원</v>
      </c>
      <c r="Q37" s="884"/>
      <c r="R37" s="884"/>
      <c r="S37" s="885"/>
      <c r="T37" s="894"/>
      <c r="U37" s="895"/>
      <c r="V37" s="895"/>
      <c r="W37" s="895"/>
      <c r="X37" s="895"/>
      <c r="Y37" s="895"/>
      <c r="Z37" s="895"/>
      <c r="AA37" s="895"/>
      <c r="AC37" s="111">
        <v>4000000</v>
      </c>
      <c r="AD37" t="s">
        <v>636</v>
      </c>
      <c r="AE37" s="218">
        <f>AE35*5/12</f>
        <v>955000</v>
      </c>
      <c r="AF37" t="s">
        <v>251</v>
      </c>
    </row>
    <row r="38" spans="1:34" ht="17.25" customHeight="1" thickBot="1">
      <c r="A38" s="890"/>
      <c r="B38" s="891"/>
      <c r="C38" s="875" t="s">
        <v>144</v>
      </c>
      <c r="D38" s="876"/>
      <c r="E38" s="876"/>
      <c r="F38" s="876"/>
      <c r="G38" s="876"/>
      <c r="H38" s="876"/>
      <c r="I38" s="856"/>
      <c r="J38" s="875"/>
      <c r="K38" s="876"/>
      <c r="L38" s="876"/>
      <c r="M38" s="876"/>
      <c r="N38" s="876"/>
      <c r="O38" s="856"/>
      <c r="P38" s="870"/>
      <c r="Q38" s="871"/>
      <c r="R38" s="871"/>
      <c r="S38" s="872"/>
      <c r="T38" s="873"/>
      <c r="U38" s="874"/>
      <c r="V38" s="874"/>
      <c r="W38" s="874"/>
      <c r="X38" s="874"/>
      <c r="Y38" s="874"/>
      <c r="Z38" s="874"/>
      <c r="AA38" s="874"/>
      <c r="AD38" s="222" t="s">
        <v>633</v>
      </c>
      <c r="AE38" s="221">
        <f>AE35-AE37</f>
        <v>1337000</v>
      </c>
    </row>
    <row r="39" spans="1:34" ht="17.25" customHeight="1" thickTop="1">
      <c r="A39" s="892"/>
      <c r="B39" s="893"/>
      <c r="C39" s="875" t="s">
        <v>152</v>
      </c>
      <c r="D39" s="876"/>
      <c r="E39" s="876"/>
      <c r="F39" s="876"/>
      <c r="G39" s="876"/>
      <c r="H39" s="876"/>
      <c r="I39" s="856"/>
      <c r="J39" s="877">
        <f>SUM(J37:O38)</f>
        <v>0</v>
      </c>
      <c r="K39" s="878"/>
      <c r="L39" s="878"/>
      <c r="M39" s="878"/>
      <c r="N39" s="878"/>
      <c r="O39" s="879"/>
      <c r="P39" s="870"/>
      <c r="Q39" s="871"/>
      <c r="R39" s="871"/>
      <c r="S39" s="872"/>
      <c r="T39" s="873">
        <f>SUM(T37:AA38)</f>
        <v>0</v>
      </c>
      <c r="U39" s="874"/>
      <c r="V39" s="874"/>
      <c r="W39" s="874"/>
      <c r="X39" s="874"/>
      <c r="Y39" s="874"/>
      <c r="Z39" s="874"/>
      <c r="AA39" s="874"/>
      <c r="AE39" s="218">
        <f>SUM(AE35:AE38)</f>
        <v>4584000</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66" t="s">
        <v>473</v>
      </c>
      <c r="B44" s="854"/>
      <c r="C44" s="854"/>
      <c r="D44" s="854"/>
      <c r="E44" s="854"/>
      <c r="F44" s="854"/>
      <c r="G44" s="854"/>
      <c r="H44" s="854"/>
      <c r="I44" s="854"/>
      <c r="J44" s="867" t="s">
        <v>474</v>
      </c>
      <c r="K44" s="854"/>
      <c r="L44" s="854"/>
      <c r="M44" s="854"/>
      <c r="N44" s="854"/>
      <c r="O44" s="854"/>
      <c r="P44" s="854"/>
      <c r="Q44" s="854"/>
      <c r="R44" s="854"/>
      <c r="S44" s="867" t="s">
        <v>158</v>
      </c>
      <c r="T44" s="854"/>
      <c r="U44" s="854"/>
      <c r="V44" s="854"/>
      <c r="W44" s="854"/>
      <c r="X44" s="854"/>
      <c r="Y44" s="854"/>
      <c r="Z44" s="854"/>
      <c r="AA44" s="836"/>
      <c r="AF44" s="105" t="s">
        <v>268</v>
      </c>
      <c r="AG44" s="105"/>
    </row>
    <row r="45" spans="1:34" ht="26.25" customHeight="1" thickBot="1">
      <c r="A45" s="856">
        <f>A20</f>
        <v>10.41</v>
      </c>
      <c r="B45" s="857"/>
      <c r="C45" s="857"/>
      <c r="D45" s="857"/>
      <c r="E45" s="857"/>
      <c r="F45" s="857"/>
      <c r="G45" s="857"/>
      <c r="H45" s="857"/>
      <c r="I45" s="857"/>
      <c r="J45" s="857">
        <f>J20</f>
        <v>8.5</v>
      </c>
      <c r="K45" s="857"/>
      <c r="L45" s="857"/>
      <c r="M45" s="857"/>
      <c r="N45" s="857"/>
      <c r="O45" s="857"/>
      <c r="P45" s="857"/>
      <c r="Q45" s="857"/>
      <c r="R45" s="857"/>
      <c r="S45" s="868">
        <f>IF(TRUNC(A45,2)-TRUNC(J45,2)&gt;=0,TRUNC(A45,2)-TRUNC(J45,2),0)</f>
        <v>1.9100000000000001</v>
      </c>
      <c r="T45" s="868"/>
      <c r="U45" s="868"/>
      <c r="V45" s="868"/>
      <c r="W45" s="868"/>
      <c r="X45" s="868"/>
      <c r="Y45" s="868"/>
      <c r="Z45" s="868"/>
      <c r="AA45" s="869"/>
      <c r="AC45" s="109">
        <f>TRUNC(A45,2)-TRUNC(J45,2)</f>
        <v>1.9100000000000001</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843" t="s">
        <v>478</v>
      </c>
      <c r="B47" s="844"/>
      <c r="C47" s="844"/>
      <c r="D47" s="844"/>
      <c r="E47" s="844"/>
      <c r="F47" s="845"/>
      <c r="G47" s="846" t="s">
        <v>477</v>
      </c>
      <c r="H47" s="844"/>
      <c r="I47" s="844"/>
      <c r="J47" s="844"/>
      <c r="K47" s="844"/>
      <c r="L47" s="845"/>
      <c r="M47" s="862" t="s">
        <v>476</v>
      </c>
      <c r="N47" s="844"/>
      <c r="O47" s="844"/>
      <c r="P47" s="844"/>
      <c r="Q47" s="845"/>
      <c r="R47" s="862" t="s">
        <v>475</v>
      </c>
      <c r="S47" s="844"/>
      <c r="T47" s="844"/>
      <c r="U47" s="844"/>
      <c r="V47" s="845"/>
      <c r="W47" s="846" t="s">
        <v>283</v>
      </c>
      <c r="X47" s="844"/>
      <c r="Y47" s="844"/>
      <c r="Z47" s="844"/>
      <c r="AA47" s="844"/>
      <c r="AF47" s="139" t="s">
        <v>250</v>
      </c>
    </row>
    <row r="48" spans="1:34" ht="26.25" customHeight="1">
      <c r="A48" s="848" t="s">
        <v>160</v>
      </c>
      <c r="B48" s="848"/>
      <c r="C48" s="848"/>
      <c r="D48" s="848"/>
      <c r="E48" s="848"/>
      <c r="F48" s="849"/>
      <c r="G48" s="830" t="s">
        <v>160</v>
      </c>
      <c r="H48" s="831"/>
      <c r="I48" s="831"/>
      <c r="J48" s="831"/>
      <c r="K48" s="831"/>
      <c r="L48" s="832"/>
      <c r="M48" s="863"/>
      <c r="N48" s="864"/>
      <c r="O48" s="864"/>
      <c r="P48" s="864"/>
      <c r="Q48" s="865"/>
      <c r="R48" s="863"/>
      <c r="S48" s="864"/>
      <c r="T48" s="864"/>
      <c r="U48" s="864"/>
      <c r="V48" s="865"/>
      <c r="W48" s="860">
        <f>SUM(M48:V48)</f>
        <v>0</v>
      </c>
      <c r="X48" s="861"/>
      <c r="Y48" s="861"/>
      <c r="Z48" s="861"/>
      <c r="AA48" s="861"/>
    </row>
    <row r="49" spans="1:34" ht="26.25" customHeight="1">
      <c r="A49" s="850"/>
      <c r="B49" s="850"/>
      <c r="C49" s="850"/>
      <c r="D49" s="850"/>
      <c r="E49" s="850"/>
      <c r="F49" s="851"/>
      <c r="G49" s="830" t="s">
        <v>161</v>
      </c>
      <c r="H49" s="831"/>
      <c r="I49" s="831"/>
      <c r="J49" s="831"/>
      <c r="K49" s="831"/>
      <c r="L49" s="832"/>
      <c r="M49" s="833"/>
      <c r="N49" s="834"/>
      <c r="O49" s="834"/>
      <c r="P49" s="834"/>
      <c r="Q49" s="835"/>
      <c r="R49" s="836"/>
      <c r="S49" s="837"/>
      <c r="T49" s="837"/>
      <c r="U49" s="837"/>
      <c r="V49" s="838"/>
      <c r="W49" s="860">
        <f>SUM(R49)</f>
        <v>0</v>
      </c>
      <c r="X49" s="861"/>
      <c r="Y49" s="861"/>
      <c r="Z49" s="861"/>
      <c r="AA49" s="861"/>
      <c r="AF49" s="113" t="s">
        <v>439</v>
      </c>
    </row>
    <row r="50" spans="1:34" ht="26.25" customHeight="1">
      <c r="A50" s="841" t="s">
        <v>161</v>
      </c>
      <c r="B50" s="841"/>
      <c r="C50" s="841"/>
      <c r="D50" s="841"/>
      <c r="E50" s="841"/>
      <c r="F50" s="842"/>
      <c r="G50" s="833"/>
      <c r="H50" s="834"/>
      <c r="I50" s="834"/>
      <c r="J50" s="834"/>
      <c r="K50" s="834"/>
      <c r="L50" s="834"/>
      <c r="M50" s="834"/>
      <c r="N50" s="834"/>
      <c r="O50" s="834"/>
      <c r="P50" s="834"/>
      <c r="Q50" s="834"/>
      <c r="R50" s="834"/>
      <c r="S50" s="834"/>
      <c r="T50" s="834"/>
      <c r="U50" s="834"/>
      <c r="V50" s="834"/>
      <c r="W50" s="834"/>
      <c r="X50" s="834"/>
      <c r="Y50" s="834"/>
      <c r="Z50" s="834"/>
      <c r="AA50" s="834"/>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853" t="s">
        <v>479</v>
      </c>
      <c r="B53" s="854"/>
      <c r="C53" s="854"/>
      <c r="D53" s="854"/>
      <c r="E53" s="854"/>
      <c r="F53" s="854"/>
      <c r="G53" s="854"/>
      <c r="H53" s="854"/>
      <c r="I53" s="854"/>
      <c r="J53" s="855" t="s">
        <v>351</v>
      </c>
      <c r="K53" s="854"/>
      <c r="L53" s="854"/>
      <c r="M53" s="854"/>
      <c r="N53" s="854"/>
      <c r="O53" s="854"/>
      <c r="P53" s="854"/>
      <c r="Q53" s="854"/>
      <c r="R53" s="854"/>
      <c r="S53" s="855" t="s">
        <v>352</v>
      </c>
      <c r="T53" s="854"/>
      <c r="U53" s="854"/>
      <c r="V53" s="854"/>
      <c r="W53" s="854"/>
      <c r="X53" s="854"/>
      <c r="Y53" s="854"/>
      <c r="Z53" s="854"/>
      <c r="AA53" s="836"/>
      <c r="AF53" s="105" t="s">
        <v>268</v>
      </c>
      <c r="AG53" s="105"/>
    </row>
    <row r="54" spans="1:34" ht="26.25" customHeight="1" thickBot="1">
      <c r="A54" s="856"/>
      <c r="B54" s="857"/>
      <c r="C54" s="857"/>
      <c r="D54" s="857"/>
      <c r="E54" s="857"/>
      <c r="F54" s="857"/>
      <c r="G54" s="857"/>
      <c r="H54" s="857"/>
      <c r="I54" s="857"/>
      <c r="J54" s="857">
        <f>J29</f>
        <v>0</v>
      </c>
      <c r="K54" s="857"/>
      <c r="L54" s="857"/>
      <c r="M54" s="857"/>
      <c r="N54" s="857"/>
      <c r="O54" s="857"/>
      <c r="P54" s="857"/>
      <c r="Q54" s="857"/>
      <c r="R54" s="857"/>
      <c r="S54" s="858">
        <f>IF(TRUNC(A54,2)-TRUNC(J54,2)&gt;=0,TRUNC(A54,2)-TRUNC(J54,2),0)</f>
        <v>0</v>
      </c>
      <c r="T54" s="858"/>
      <c r="U54" s="858"/>
      <c r="V54" s="858"/>
      <c r="W54" s="858"/>
      <c r="X54" s="858"/>
      <c r="Y54" s="858"/>
      <c r="Z54" s="858"/>
      <c r="AA54" s="859"/>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843" t="s">
        <v>480</v>
      </c>
      <c r="B56" s="844"/>
      <c r="C56" s="844"/>
      <c r="D56" s="844"/>
      <c r="E56" s="844"/>
      <c r="F56" s="845"/>
      <c r="G56" s="846" t="s">
        <v>357</v>
      </c>
      <c r="H56" s="844"/>
      <c r="I56" s="844"/>
      <c r="J56" s="844"/>
      <c r="K56" s="844"/>
      <c r="L56" s="845"/>
      <c r="M56" s="847" t="s">
        <v>358</v>
      </c>
      <c r="N56" s="844"/>
      <c r="O56" s="844"/>
      <c r="P56" s="844"/>
      <c r="Q56" s="845"/>
      <c r="R56" s="847" t="s">
        <v>484</v>
      </c>
      <c r="S56" s="844"/>
      <c r="T56" s="844"/>
      <c r="U56" s="844"/>
      <c r="V56" s="845"/>
      <c r="W56" s="846" t="s">
        <v>359</v>
      </c>
      <c r="X56" s="844"/>
      <c r="Y56" s="844"/>
      <c r="Z56" s="844"/>
      <c r="AA56" s="844"/>
      <c r="AF56" s="105" t="s">
        <v>250</v>
      </c>
    </row>
    <row r="57" spans="1:34" ht="26.25" customHeight="1">
      <c r="A57" s="848" t="s">
        <v>160</v>
      </c>
      <c r="B57" s="848"/>
      <c r="C57" s="848"/>
      <c r="D57" s="848"/>
      <c r="E57" s="848"/>
      <c r="F57" s="849"/>
      <c r="G57" s="830" t="s">
        <v>160</v>
      </c>
      <c r="H57" s="831"/>
      <c r="I57" s="831"/>
      <c r="J57" s="831"/>
      <c r="K57" s="831"/>
      <c r="L57" s="832"/>
      <c r="M57" s="852"/>
      <c r="N57" s="837"/>
      <c r="O57" s="837"/>
      <c r="P57" s="837"/>
      <c r="Q57" s="838"/>
      <c r="R57" s="836"/>
      <c r="S57" s="837"/>
      <c r="T57" s="837"/>
      <c r="U57" s="837"/>
      <c r="V57" s="838"/>
      <c r="W57" s="839">
        <f>SUM(M57:V57)</f>
        <v>0</v>
      </c>
      <c r="X57" s="840"/>
      <c r="Y57" s="840"/>
      <c r="Z57" s="840"/>
      <c r="AA57" s="840"/>
      <c r="AF57" s="113" t="s">
        <v>293</v>
      </c>
    </row>
    <row r="58" spans="1:34" ht="26.25" customHeight="1">
      <c r="A58" s="850"/>
      <c r="B58" s="850"/>
      <c r="C58" s="850"/>
      <c r="D58" s="850"/>
      <c r="E58" s="850"/>
      <c r="F58" s="851"/>
      <c r="G58" s="830" t="s">
        <v>161</v>
      </c>
      <c r="H58" s="831"/>
      <c r="I58" s="831"/>
      <c r="J58" s="831"/>
      <c r="K58" s="831"/>
      <c r="L58" s="832"/>
      <c r="M58" s="833"/>
      <c r="N58" s="834"/>
      <c r="O58" s="834"/>
      <c r="P58" s="834"/>
      <c r="Q58" s="835"/>
      <c r="R58" s="836"/>
      <c r="S58" s="837"/>
      <c r="T58" s="837"/>
      <c r="U58" s="837"/>
      <c r="V58" s="838"/>
      <c r="W58" s="839">
        <f>SUM(R58)</f>
        <v>0</v>
      </c>
      <c r="X58" s="840"/>
      <c r="Y58" s="840"/>
      <c r="Z58" s="840"/>
      <c r="AA58" s="840"/>
      <c r="AC58" t="s">
        <v>121</v>
      </c>
    </row>
    <row r="59" spans="1:34" ht="26.25" customHeight="1">
      <c r="A59" s="841" t="s">
        <v>161</v>
      </c>
      <c r="B59" s="841"/>
      <c r="C59" s="841"/>
      <c r="D59" s="841"/>
      <c r="E59" s="841"/>
      <c r="F59" s="842"/>
      <c r="G59" s="833"/>
      <c r="H59" s="834"/>
      <c r="I59" s="834"/>
      <c r="J59" s="834"/>
      <c r="K59" s="834"/>
      <c r="L59" s="834"/>
      <c r="M59" s="834"/>
      <c r="N59" s="834"/>
      <c r="O59" s="834"/>
      <c r="P59" s="834"/>
      <c r="Q59" s="834"/>
      <c r="R59" s="834"/>
      <c r="S59" s="834"/>
      <c r="T59" s="834"/>
      <c r="U59" s="834"/>
      <c r="V59" s="834"/>
      <c r="W59" s="834"/>
      <c r="X59" s="834"/>
      <c r="Y59" s="834"/>
      <c r="Z59" s="834"/>
      <c r="AA59" s="834"/>
      <c r="AC59" s="88">
        <f>W60*20%</f>
        <v>4584000</v>
      </c>
      <c r="AD59" s="86">
        <v>0.2</v>
      </c>
      <c r="AE59" s="86"/>
      <c r="AF59" s="103" t="s">
        <v>303</v>
      </c>
    </row>
    <row r="60" spans="1:34" ht="26.25" customHeight="1">
      <c r="A60" s="822" t="s">
        <v>360</v>
      </c>
      <c r="B60" s="822"/>
      <c r="C60" s="822"/>
      <c r="D60" s="822"/>
      <c r="E60" s="822"/>
      <c r="F60" s="822"/>
      <c r="G60" s="822"/>
      <c r="H60" s="822"/>
      <c r="I60" s="822"/>
      <c r="J60" s="822"/>
      <c r="K60" s="822"/>
      <c r="L60" s="822"/>
      <c r="M60" s="822"/>
      <c r="N60" s="822"/>
      <c r="O60" s="822"/>
      <c r="P60" s="822"/>
      <c r="Q60" s="822"/>
      <c r="R60" s="822"/>
      <c r="S60" s="822"/>
      <c r="T60" s="822"/>
      <c r="U60" s="822"/>
      <c r="V60" s="823"/>
      <c r="W60" s="824">
        <f>SUM(T33,T36,T39,W48:AA49,W57:AA58)</f>
        <v>22920000</v>
      </c>
      <c r="X60" s="825"/>
      <c r="Y60" s="825"/>
      <c r="Z60" s="825"/>
      <c r="AA60" s="825"/>
      <c r="AF60" s="115" t="s">
        <v>294</v>
      </c>
    </row>
    <row r="61" spans="1:34">
      <c r="A61" s="73" t="s">
        <v>162</v>
      </c>
      <c r="AC61" t="s">
        <v>122</v>
      </c>
      <c r="AF61" s="116" t="s">
        <v>295</v>
      </c>
    </row>
    <row r="62" spans="1:34">
      <c r="A62" s="73"/>
      <c r="AC62" s="88">
        <f>W60-AC59</f>
        <v>18336000</v>
      </c>
      <c r="AF62" s="116" t="s">
        <v>308</v>
      </c>
    </row>
    <row r="63" spans="1:34" ht="7.5" customHeight="1">
      <c r="AF63" s="116"/>
    </row>
    <row r="64" spans="1:34">
      <c r="R64" s="826">
        <v>43555</v>
      </c>
      <c r="S64" s="826"/>
      <c r="T64" s="826"/>
      <c r="U64" s="826"/>
      <c r="V64" s="826"/>
      <c r="W64" s="826"/>
      <c r="X64" s="826"/>
      <c r="Y64" s="826"/>
      <c r="Z64" s="826"/>
      <c r="AF64" s="116" t="s">
        <v>297</v>
      </c>
    </row>
    <row r="65" spans="1:32">
      <c r="AF65" s="116" t="s">
        <v>298</v>
      </c>
    </row>
    <row r="66" spans="1:32">
      <c r="J66" s="821" t="s">
        <v>87</v>
      </c>
      <c r="K66" s="821"/>
      <c r="L66" s="821"/>
      <c r="M66" s="821"/>
      <c r="N66" s="827" t="str">
        <f>E7</f>
        <v>선우치과의원</v>
      </c>
      <c r="O66" s="827"/>
      <c r="P66" s="827"/>
      <c r="Q66" s="827"/>
      <c r="R66" s="827"/>
      <c r="S66" s="827"/>
      <c r="T66" s="827"/>
      <c r="U66" s="827"/>
      <c r="V66" s="828" t="s">
        <v>86</v>
      </c>
      <c r="W66" s="828"/>
      <c r="X66" s="828"/>
      <c r="Y66" s="828"/>
      <c r="Z66" s="828"/>
      <c r="AF66" s="116" t="s">
        <v>299</v>
      </c>
    </row>
    <row r="67" spans="1:32" ht="7.5" customHeight="1">
      <c r="V67" s="828"/>
      <c r="W67" s="828"/>
      <c r="X67" s="828"/>
      <c r="Y67" s="828"/>
      <c r="Z67" s="828"/>
      <c r="AF67" s="116"/>
    </row>
    <row r="68" spans="1:32" ht="19.5">
      <c r="A68" s="829" t="s">
        <v>120</v>
      </c>
      <c r="B68" s="829"/>
      <c r="C68" s="829"/>
      <c r="D68" s="829"/>
      <c r="E68" s="72" t="s">
        <v>85</v>
      </c>
      <c r="H68" s="71" t="s">
        <v>84</v>
      </c>
      <c r="N68" s="827" t="str">
        <f>E9</f>
        <v>전현무 이장원</v>
      </c>
      <c r="O68" s="827"/>
      <c r="P68" s="827"/>
      <c r="Q68" s="827"/>
      <c r="R68" s="827"/>
      <c r="S68" s="827"/>
      <c r="T68" s="827"/>
      <c r="U68" s="827"/>
      <c r="V68" s="828"/>
      <c r="W68" s="828"/>
      <c r="X68" s="828"/>
      <c r="Y68" s="828"/>
      <c r="Z68" s="828"/>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819" t="s">
        <v>434</v>
      </c>
      <c r="D107" s="819"/>
      <c r="E107" s="819"/>
      <c r="F107" s="819"/>
      <c r="G107" s="819"/>
      <c r="H107" s="819"/>
      <c r="I107" s="819"/>
      <c r="J107" s="819"/>
      <c r="K107" s="819"/>
      <c r="L107" s="819"/>
      <c r="M107" s="819"/>
      <c r="N107" s="819"/>
      <c r="O107" s="819"/>
      <c r="P107" s="819"/>
      <c r="Q107" s="819"/>
    </row>
    <row r="108" spans="1:19">
      <c r="C108" s="820" t="s">
        <v>207</v>
      </c>
      <c r="D108" s="820"/>
      <c r="E108" s="820"/>
      <c r="F108" s="820"/>
      <c r="G108" s="820"/>
      <c r="H108" s="820"/>
      <c r="I108" s="820"/>
      <c r="J108" s="820"/>
      <c r="K108" s="820"/>
      <c r="L108" s="820"/>
      <c r="M108" s="820"/>
      <c r="N108" s="820"/>
      <c r="O108" s="820"/>
      <c r="P108" s="820"/>
      <c r="Q108" s="820"/>
    </row>
    <row r="110" spans="1:19">
      <c r="B110" t="s">
        <v>230</v>
      </c>
    </row>
    <row r="112" spans="1:19">
      <c r="C112" s="819" t="s">
        <v>435</v>
      </c>
      <c r="D112" s="819"/>
      <c r="E112" s="819"/>
      <c r="F112" s="819"/>
      <c r="G112" s="819"/>
      <c r="H112" s="819"/>
      <c r="I112" s="819"/>
      <c r="J112" s="819"/>
      <c r="K112" s="819"/>
      <c r="L112" s="819"/>
      <c r="M112" s="819"/>
      <c r="N112" s="819"/>
      <c r="O112" s="819"/>
      <c r="P112" s="819"/>
      <c r="Q112" s="819"/>
      <c r="R112" s="819"/>
      <c r="S112" s="819"/>
    </row>
    <row r="113" spans="1:17">
      <c r="C113" s="821" t="s">
        <v>207</v>
      </c>
      <c r="D113" s="821"/>
      <c r="E113" s="821"/>
      <c r="F113" s="821"/>
      <c r="G113" s="821"/>
      <c r="H113" s="821"/>
      <c r="I113" s="821"/>
      <c r="J113" s="821"/>
      <c r="K113" s="821"/>
      <c r="L113" s="821"/>
      <c r="M113" s="821"/>
      <c r="N113" s="821"/>
      <c r="O113" s="821"/>
      <c r="P113" s="821"/>
      <c r="Q113" s="821"/>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396</v>
      </c>
    </row>
    <row r="221" spans="1:2">
      <c r="A221" t="s">
        <v>410</v>
      </c>
    </row>
    <row r="222" spans="1:2">
      <c r="A222" t="s">
        <v>411</v>
      </c>
    </row>
    <row r="223" spans="1:2">
      <c r="A223" t="s">
        <v>412</v>
      </c>
    </row>
    <row r="224" spans="1:2">
      <c r="A224" t="s">
        <v>395</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I14:O14"/>
    <mergeCell ref="R14:X14"/>
    <mergeCell ref="A19:I19"/>
    <mergeCell ref="J19:R19"/>
    <mergeCell ref="S19:AA19"/>
    <mergeCell ref="A20:I20"/>
    <mergeCell ref="J20:R20"/>
    <mergeCell ref="S20:AA20"/>
    <mergeCell ref="A3:AA3"/>
    <mergeCell ref="A6:D12"/>
    <mergeCell ref="E7:R7"/>
    <mergeCell ref="S7:AA7"/>
    <mergeCell ref="E9:R9"/>
    <mergeCell ref="S9:AA9"/>
    <mergeCell ref="F11:Q12"/>
    <mergeCell ref="U12:Z12"/>
    <mergeCell ref="A25:I25"/>
    <mergeCell ref="J25:R25"/>
    <mergeCell ref="S25:AA25"/>
    <mergeCell ref="A26:I26"/>
    <mergeCell ref="J26:R26"/>
    <mergeCell ref="S26:AA26"/>
    <mergeCell ref="A22:I22"/>
    <mergeCell ref="J22:R22"/>
    <mergeCell ref="S22:AA22"/>
    <mergeCell ref="A23:I23"/>
    <mergeCell ref="J23:R23"/>
    <mergeCell ref="S23:AA23"/>
    <mergeCell ref="A28:B28"/>
    <mergeCell ref="C28:I28"/>
    <mergeCell ref="J28:O28"/>
    <mergeCell ref="P28:S28"/>
    <mergeCell ref="T28:AA28"/>
    <mergeCell ref="A29:B33"/>
    <mergeCell ref="C29:E30"/>
    <mergeCell ref="F29:I29"/>
    <mergeCell ref="J29:O29"/>
    <mergeCell ref="P29:S29"/>
    <mergeCell ref="F32:I32"/>
    <mergeCell ref="J32:O32"/>
    <mergeCell ref="P32:S32"/>
    <mergeCell ref="T32:AA32"/>
    <mergeCell ref="C33:I33"/>
    <mergeCell ref="J33:O33"/>
    <mergeCell ref="P33:S33"/>
    <mergeCell ref="T33:AA33"/>
    <mergeCell ref="T29:AA29"/>
    <mergeCell ref="F30:I30"/>
    <mergeCell ref="J30:O30"/>
    <mergeCell ref="P30:S30"/>
    <mergeCell ref="T30:AA30"/>
    <mergeCell ref="C31:E32"/>
    <mergeCell ref="F31:I31"/>
    <mergeCell ref="J31:O31"/>
    <mergeCell ref="P31:S31"/>
    <mergeCell ref="T31:AA31"/>
    <mergeCell ref="J36:O36"/>
    <mergeCell ref="P36:S36"/>
    <mergeCell ref="T36:AA36"/>
    <mergeCell ref="A37:B39"/>
    <mergeCell ref="C37:I37"/>
    <mergeCell ref="J37:O37"/>
    <mergeCell ref="P37:S37"/>
    <mergeCell ref="T37:AA37"/>
    <mergeCell ref="C38:I38"/>
    <mergeCell ref="J38:O38"/>
    <mergeCell ref="A34:B36"/>
    <mergeCell ref="C34:I34"/>
    <mergeCell ref="J34:O34"/>
    <mergeCell ref="P34:S34"/>
    <mergeCell ref="T34:AA34"/>
    <mergeCell ref="C35:I35"/>
    <mergeCell ref="J35:O35"/>
    <mergeCell ref="P35:S35"/>
    <mergeCell ref="T35:AA35"/>
    <mergeCell ref="C36:I36"/>
    <mergeCell ref="A44:I44"/>
    <mergeCell ref="J44:R44"/>
    <mergeCell ref="S44:AA44"/>
    <mergeCell ref="A45:I45"/>
    <mergeCell ref="J45:R45"/>
    <mergeCell ref="S45:AA45"/>
    <mergeCell ref="P38:S38"/>
    <mergeCell ref="T38:AA38"/>
    <mergeCell ref="C39:I39"/>
    <mergeCell ref="J39:O39"/>
    <mergeCell ref="P39:S39"/>
    <mergeCell ref="T39:AA39"/>
    <mergeCell ref="A47:F47"/>
    <mergeCell ref="G47:L47"/>
    <mergeCell ref="M47:Q47"/>
    <mergeCell ref="R47:V47"/>
    <mergeCell ref="W47:AA47"/>
    <mergeCell ref="A48:F49"/>
    <mergeCell ref="G48:L48"/>
    <mergeCell ref="M48:Q48"/>
    <mergeCell ref="R48:V48"/>
    <mergeCell ref="W48:AA48"/>
    <mergeCell ref="A53:I53"/>
    <mergeCell ref="J53:R53"/>
    <mergeCell ref="S53:AA53"/>
    <mergeCell ref="A54:I54"/>
    <mergeCell ref="J54:R54"/>
    <mergeCell ref="S54:AA54"/>
    <mergeCell ref="G49:L49"/>
    <mergeCell ref="M49:Q49"/>
    <mergeCell ref="R49:V49"/>
    <mergeCell ref="W49:AA49"/>
    <mergeCell ref="A50:F50"/>
    <mergeCell ref="G50:AA50"/>
    <mergeCell ref="G58:L58"/>
    <mergeCell ref="M58:Q58"/>
    <mergeCell ref="R58:V58"/>
    <mergeCell ref="W58:AA58"/>
    <mergeCell ref="A59:F59"/>
    <mergeCell ref="G59:AA59"/>
    <mergeCell ref="A56:F56"/>
    <mergeCell ref="G56:L56"/>
    <mergeCell ref="M56:Q56"/>
    <mergeCell ref="R56:V56"/>
    <mergeCell ref="W56:AA56"/>
    <mergeCell ref="A57:F58"/>
    <mergeCell ref="G57:L57"/>
    <mergeCell ref="M57:Q57"/>
    <mergeCell ref="R57:V57"/>
    <mergeCell ref="W57:AA57"/>
    <mergeCell ref="C107:Q107"/>
    <mergeCell ref="C108:Q108"/>
    <mergeCell ref="C112:S112"/>
    <mergeCell ref="C113:Q113"/>
    <mergeCell ref="A60:V60"/>
    <mergeCell ref="W60:AA60"/>
    <mergeCell ref="R64:Z64"/>
    <mergeCell ref="J66:M66"/>
    <mergeCell ref="N66:U66"/>
    <mergeCell ref="V66:Z68"/>
    <mergeCell ref="A68:D68"/>
    <mergeCell ref="N68:U68"/>
  </mergeCells>
  <phoneticPr fontId="2" type="noConversion"/>
  <conditionalFormatting sqref="AC20">
    <cfRule type="cellIs" dxfId="322" priority="20" operator="lessThan">
      <formula>0</formula>
    </cfRule>
  </conditionalFormatting>
  <conditionalFormatting sqref="AC23">
    <cfRule type="cellIs" dxfId="321" priority="19" operator="lessThan">
      <formula>0</formula>
    </cfRule>
  </conditionalFormatting>
  <conditionalFormatting sqref="AC26">
    <cfRule type="cellIs" dxfId="320" priority="17" operator="equal">
      <formula>0</formula>
    </cfRule>
    <cfRule type="cellIs" dxfId="319" priority="18" operator="lessThan">
      <formula>0</formula>
    </cfRule>
  </conditionalFormatting>
  <conditionalFormatting sqref="AC45">
    <cfRule type="cellIs" dxfId="318" priority="15" operator="equal">
      <formula>0</formula>
    </cfRule>
    <cfRule type="cellIs" dxfId="317" priority="16" operator="lessThan">
      <formula>0</formula>
    </cfRule>
  </conditionalFormatting>
  <conditionalFormatting sqref="A48:F49">
    <cfRule type="cellIs" dxfId="316" priority="14" operator="greaterThan">
      <formula>$AC$45&gt;0</formula>
    </cfRule>
  </conditionalFormatting>
  <conditionalFormatting sqref="A50:F50">
    <cfRule type="cellIs" dxfId="315" priority="13" operator="lessThan">
      <formula>$AC$45&lt;0</formula>
    </cfRule>
  </conditionalFormatting>
  <conditionalFormatting sqref="G48:L48">
    <cfRule type="cellIs" dxfId="314" priority="12" operator="greaterThan">
      <formula>$S$23&gt;0</formula>
    </cfRule>
  </conditionalFormatting>
  <conditionalFormatting sqref="G49:L49">
    <cfRule type="cellIs" dxfId="313" priority="11" operator="lessThan">
      <formula>$S$23&lt;0</formula>
    </cfRule>
  </conditionalFormatting>
  <conditionalFormatting sqref="AC54">
    <cfRule type="cellIs" dxfId="312" priority="9" operator="equal">
      <formula>0</formula>
    </cfRule>
    <cfRule type="cellIs" dxfId="311" priority="10" operator="lessThan">
      <formula>0</formula>
    </cfRule>
  </conditionalFormatting>
  <conditionalFormatting sqref="A57:F58">
    <cfRule type="cellIs" dxfId="310" priority="8" operator="greaterThan">
      <formula>$AC$45&gt;0</formula>
    </cfRule>
  </conditionalFormatting>
  <conditionalFormatting sqref="A59:F59">
    <cfRule type="cellIs" dxfId="309" priority="7" operator="lessThan">
      <formula>$AC$45&lt;0</formula>
    </cfRule>
  </conditionalFormatting>
  <conditionalFormatting sqref="G57:L57">
    <cfRule type="cellIs" dxfId="308" priority="6" operator="greaterThan">
      <formula>$S$23&gt;0</formula>
    </cfRule>
  </conditionalFormatting>
  <conditionalFormatting sqref="G58:L58">
    <cfRule type="cellIs" dxfId="307" priority="5" operator="lessThan">
      <formula>$S$23&lt;0</formula>
    </cfRule>
  </conditionalFormatting>
  <conditionalFormatting sqref="AC19">
    <cfRule type="cellIs" dxfId="306" priority="2" operator="equal">
      <formula>FALSE</formula>
    </cfRule>
    <cfRule type="cellIs" dxfId="305" priority="4" operator="equal">
      <formula>TRUE</formula>
    </cfRule>
  </conditionalFormatting>
  <conditionalFormatting sqref="AC22">
    <cfRule type="cellIs" dxfId="304" priority="1" operator="equal">
      <formula>FALSE</formula>
    </cfRule>
    <cfRule type="cellIs" dxfId="303" priority="3" operator="equal">
      <formula>TRUE</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FCA26-DB9C-4A9E-A9AE-7B2630E266D0}">
  <sheetPr>
    <tabColor rgb="FF002060"/>
    <pageSetUpPr fitToPage="1"/>
  </sheetPr>
  <dimension ref="A2:AV114"/>
  <sheetViews>
    <sheetView topLeftCell="A3" zoomScale="150" zoomScaleNormal="150" workbookViewId="0">
      <selection activeCell="B5" sqref="B5"/>
    </sheetView>
  </sheetViews>
  <sheetFormatPr defaultRowHeight="9.75" outlineLevelCol="1"/>
  <cols>
    <col min="1" max="1" width="3.125" style="308" customWidth="1"/>
    <col min="2" max="2" width="9.375" style="308" customWidth="1"/>
    <col min="3" max="3" width="7.625" style="308" hidden="1" customWidth="1" outlineLevel="1"/>
    <col min="4" max="5" width="7.5" style="308" hidden="1" customWidth="1" outlineLevel="1"/>
    <col min="6" max="6" width="2.75" style="308" hidden="1" customWidth="1" collapsed="1"/>
    <col min="7" max="7" width="2.75" style="308" bestFit="1" customWidth="1"/>
    <col min="8" max="8" width="3.375" style="308" bestFit="1" customWidth="1"/>
    <col min="9" max="10" width="2.75" style="308" bestFit="1" customWidth="1"/>
    <col min="11" max="11" width="3.375" style="308" bestFit="1" customWidth="1"/>
    <col min="12" max="13" width="2.75" style="308" bestFit="1" customWidth="1"/>
    <col min="14" max="14" width="3.375" style="308" bestFit="1" customWidth="1"/>
    <col min="15" max="16" width="2.75" style="308" bestFit="1" customWidth="1"/>
    <col min="17" max="17" width="3.375" style="308" bestFit="1" customWidth="1"/>
    <col min="18" max="19" width="2.75" style="308" bestFit="1" customWidth="1"/>
    <col min="20" max="20" width="3.375" style="308" bestFit="1" customWidth="1"/>
    <col min="21" max="22" width="2.75" style="308" bestFit="1" customWidth="1"/>
    <col min="23" max="23" width="3.375" style="308" bestFit="1" customWidth="1"/>
    <col min="24" max="25" width="2.75" style="308" bestFit="1" customWidth="1"/>
    <col min="26" max="26" width="3.375" style="308" bestFit="1" customWidth="1"/>
    <col min="27" max="28" width="2.75" style="308" bestFit="1" customWidth="1"/>
    <col min="29" max="29" width="3.375" style="308" bestFit="1" customWidth="1"/>
    <col min="30" max="31" width="2.75" style="308" bestFit="1" customWidth="1"/>
    <col min="32" max="32" width="3.375" style="308" bestFit="1" customWidth="1"/>
    <col min="33" max="34" width="2.75" style="308" bestFit="1" customWidth="1"/>
    <col min="35" max="35" width="3.375" style="308" bestFit="1" customWidth="1"/>
    <col min="36" max="37" width="2.75" style="308" bestFit="1" customWidth="1"/>
    <col min="38" max="38" width="3.375" style="308" bestFit="1" customWidth="1"/>
    <col min="39" max="40" width="2.75" style="308" bestFit="1" customWidth="1"/>
    <col min="41" max="41" width="3.375" style="308" bestFit="1" customWidth="1"/>
    <col min="42" max="42" width="2.75" style="308" bestFit="1" customWidth="1"/>
    <col min="43" max="43" width="5.25" style="308" bestFit="1" customWidth="1"/>
    <col min="44" max="44" width="5.875" style="308" bestFit="1" customWidth="1"/>
    <col min="45" max="45" width="9.875" style="308" customWidth="1"/>
    <col min="46" max="46" width="9.125" style="308" bestFit="1" customWidth="1"/>
    <col min="47" max="47" width="9.375" style="308" bestFit="1" customWidth="1"/>
    <col min="48" max="16384" width="9" style="308"/>
  </cols>
  <sheetData>
    <row r="2" spans="1:48" ht="20.25" thickBot="1">
      <c r="A2" s="363" t="str">
        <f>TEXT('고용증대 상시근로자수-2018'!A1,"yyyy")&amp;"년"</f>
        <v>2018년</v>
      </c>
    </row>
    <row r="3" spans="1:48">
      <c r="A3" s="1242" t="s">
        <v>676</v>
      </c>
      <c r="B3" s="1218" t="s">
        <v>20</v>
      </c>
      <c r="C3" s="1218" t="s">
        <v>30</v>
      </c>
      <c r="D3" s="1220" t="s">
        <v>260</v>
      </c>
      <c r="E3" s="1220" t="s">
        <v>261</v>
      </c>
      <c r="F3" s="1234" t="s">
        <v>668</v>
      </c>
      <c r="G3" s="1224" t="s">
        <v>656</v>
      </c>
      <c r="H3" s="1214"/>
      <c r="I3" s="1215"/>
      <c r="J3" s="1213" t="s">
        <v>657</v>
      </c>
      <c r="K3" s="1214"/>
      <c r="L3" s="1215"/>
      <c r="M3" s="1213" t="s">
        <v>658</v>
      </c>
      <c r="N3" s="1214"/>
      <c r="O3" s="1215"/>
      <c r="P3" s="1213" t="s">
        <v>659</v>
      </c>
      <c r="Q3" s="1214"/>
      <c r="R3" s="1215"/>
      <c r="S3" s="1213" t="s">
        <v>660</v>
      </c>
      <c r="T3" s="1214"/>
      <c r="U3" s="1215"/>
      <c r="V3" s="1213" t="s">
        <v>661</v>
      </c>
      <c r="W3" s="1214"/>
      <c r="X3" s="1215"/>
      <c r="Y3" s="1213" t="s">
        <v>662</v>
      </c>
      <c r="Z3" s="1214"/>
      <c r="AA3" s="1215"/>
      <c r="AB3" s="1213" t="s">
        <v>663</v>
      </c>
      <c r="AC3" s="1214"/>
      <c r="AD3" s="1215"/>
      <c r="AE3" s="1213" t="s">
        <v>664</v>
      </c>
      <c r="AF3" s="1214"/>
      <c r="AG3" s="1215"/>
      <c r="AH3" s="1213" t="s">
        <v>665</v>
      </c>
      <c r="AI3" s="1214"/>
      <c r="AJ3" s="1215"/>
      <c r="AK3" s="1213" t="s">
        <v>666</v>
      </c>
      <c r="AL3" s="1214"/>
      <c r="AM3" s="1215"/>
      <c r="AN3" s="1213" t="s">
        <v>667</v>
      </c>
      <c r="AO3" s="1214"/>
      <c r="AP3" s="1215"/>
      <c r="AQ3" s="1213" t="s">
        <v>670</v>
      </c>
      <c r="AR3" s="1225"/>
      <c r="AS3" s="1226" t="s">
        <v>129</v>
      </c>
      <c r="AT3" s="1227"/>
      <c r="AU3" s="1228"/>
    </row>
    <row r="4" spans="1:48" s="311" customFormat="1" ht="29.25">
      <c r="A4" s="1217"/>
      <c r="B4" s="1219"/>
      <c r="C4" s="1219"/>
      <c r="D4" s="1221"/>
      <c r="E4" s="1221"/>
      <c r="F4" s="1235"/>
      <c r="G4" s="317" t="s">
        <v>672</v>
      </c>
      <c r="H4" s="309" t="s">
        <v>669</v>
      </c>
      <c r="I4" s="310" t="s">
        <v>673</v>
      </c>
      <c r="J4" s="317" t="s">
        <v>672</v>
      </c>
      <c r="K4" s="309" t="s">
        <v>669</v>
      </c>
      <c r="L4" s="310" t="s">
        <v>673</v>
      </c>
      <c r="M4" s="317" t="s">
        <v>672</v>
      </c>
      <c r="N4" s="309" t="s">
        <v>669</v>
      </c>
      <c r="O4" s="310" t="s">
        <v>673</v>
      </c>
      <c r="P4" s="317" t="s">
        <v>672</v>
      </c>
      <c r="Q4" s="309" t="s">
        <v>669</v>
      </c>
      <c r="R4" s="310" t="s">
        <v>673</v>
      </c>
      <c r="S4" s="317" t="s">
        <v>672</v>
      </c>
      <c r="T4" s="309" t="s">
        <v>669</v>
      </c>
      <c r="U4" s="310" t="s">
        <v>673</v>
      </c>
      <c r="V4" s="317" t="s">
        <v>672</v>
      </c>
      <c r="W4" s="309" t="s">
        <v>669</v>
      </c>
      <c r="X4" s="310" t="s">
        <v>673</v>
      </c>
      <c r="Y4" s="317" t="s">
        <v>672</v>
      </c>
      <c r="Z4" s="309" t="s">
        <v>669</v>
      </c>
      <c r="AA4" s="310" t="s">
        <v>673</v>
      </c>
      <c r="AB4" s="317" t="s">
        <v>672</v>
      </c>
      <c r="AC4" s="309" t="s">
        <v>669</v>
      </c>
      <c r="AD4" s="310" t="s">
        <v>673</v>
      </c>
      <c r="AE4" s="317" t="s">
        <v>672</v>
      </c>
      <c r="AF4" s="309" t="s">
        <v>669</v>
      </c>
      <c r="AG4" s="310" t="s">
        <v>673</v>
      </c>
      <c r="AH4" s="317" t="s">
        <v>672</v>
      </c>
      <c r="AI4" s="309" t="s">
        <v>669</v>
      </c>
      <c r="AJ4" s="310" t="s">
        <v>673</v>
      </c>
      <c r="AK4" s="317" t="s">
        <v>672</v>
      </c>
      <c r="AL4" s="309" t="s">
        <v>669</v>
      </c>
      <c r="AM4" s="310" t="s">
        <v>673</v>
      </c>
      <c r="AN4" s="317" t="s">
        <v>672</v>
      </c>
      <c r="AO4" s="309" t="s">
        <v>669</v>
      </c>
      <c r="AP4" s="310" t="s">
        <v>673</v>
      </c>
      <c r="AQ4" s="317" t="s">
        <v>674</v>
      </c>
      <c r="AR4" s="310" t="s">
        <v>675</v>
      </c>
      <c r="AS4" s="360" t="s">
        <v>130</v>
      </c>
      <c r="AT4" s="361" t="s">
        <v>131</v>
      </c>
      <c r="AU4" s="339" t="s">
        <v>670</v>
      </c>
    </row>
    <row r="5" spans="1:48">
      <c r="A5" s="326">
        <v>1</v>
      </c>
      <c r="B5" s="318" t="str">
        <f>'고용증대 상시근로자수-2018'!C5</f>
        <v>채지안</v>
      </c>
      <c r="C5" s="319">
        <f>'고용증대 상시근로자수-2018'!E5</f>
        <v>33288</v>
      </c>
      <c r="D5" s="332">
        <f>IF('고용증대 상시근로자수-2018'!I5="","",'고용증대 상시근로자수-2018'!I5)</f>
        <v>41548</v>
      </c>
      <c r="E5" s="332" t="str">
        <f>IF('고용증대 상시근로자수-2018'!J5="","",'고용증대 상시근로자수-2018'!J5)</f>
        <v/>
      </c>
      <c r="F5" s="320" t="str">
        <f>'고용증대 상시근로자수-2018'!H5</f>
        <v>여</v>
      </c>
      <c r="G5" s="324">
        <f>'고용증대 상시근로자수-2018'!W5</f>
        <v>1</v>
      </c>
      <c r="H5" s="313">
        <f>'고용증대 상시근로자수-2018'!X5</f>
        <v>26</v>
      </c>
      <c r="I5" s="314">
        <f>'고용증대 상시근로자수-2018'!Z5</f>
        <v>1</v>
      </c>
      <c r="J5" s="312">
        <f>'고용증대 상시근로자수-2018'!AA5</f>
        <v>1</v>
      </c>
      <c r="K5" s="313">
        <f>'고용증대 상시근로자수-2018'!AB5</f>
        <v>27</v>
      </c>
      <c r="L5" s="314">
        <f>'고용증대 상시근로자수-2018'!AD5</f>
        <v>1</v>
      </c>
      <c r="M5" s="312">
        <f>'고용증대 상시근로자수-2018'!AE5</f>
        <v>1</v>
      </c>
      <c r="N5" s="313">
        <f>'고용증대 상시근로자수-2018'!AF5</f>
        <v>27</v>
      </c>
      <c r="O5" s="314">
        <f>'고용증대 상시근로자수-2018'!AH5</f>
        <v>1</v>
      </c>
      <c r="P5" s="312">
        <f>'고용증대 상시근로자수-2018'!AI5</f>
        <v>1</v>
      </c>
      <c r="Q5" s="313">
        <f>'고용증대 상시근로자수-2018'!AJ5</f>
        <v>27</v>
      </c>
      <c r="R5" s="314">
        <f>'고용증대 상시근로자수-2018'!AL5</f>
        <v>1</v>
      </c>
      <c r="S5" s="312">
        <f>'고용증대 상시근로자수-2018'!AM5</f>
        <v>1</v>
      </c>
      <c r="T5" s="313">
        <f>'고용증대 상시근로자수-2018'!AN5</f>
        <v>27</v>
      </c>
      <c r="U5" s="314">
        <f>'고용증대 상시근로자수-2018'!AP5</f>
        <v>1</v>
      </c>
      <c r="V5" s="312">
        <f>'고용증대 상시근로자수-2018'!AQ5</f>
        <v>1</v>
      </c>
      <c r="W5" s="313">
        <f>'고용증대 상시근로자수-2018'!AR5</f>
        <v>27</v>
      </c>
      <c r="X5" s="314">
        <f>'고용증대 상시근로자수-2018'!AT5</f>
        <v>1</v>
      </c>
      <c r="Y5" s="312">
        <f>'고용증대 상시근로자수-2018'!AU5</f>
        <v>1</v>
      </c>
      <c r="Z5" s="313">
        <f>'고용증대 상시근로자수-2018'!AV5</f>
        <v>27</v>
      </c>
      <c r="AA5" s="314">
        <f>'고용증대 상시근로자수-2018'!AX5</f>
        <v>1</v>
      </c>
      <c r="AB5" s="312">
        <f>'고용증대 상시근로자수-2018'!AY5</f>
        <v>1</v>
      </c>
      <c r="AC5" s="313">
        <f>'고용증대 상시근로자수-2018'!AZ5</f>
        <v>27</v>
      </c>
      <c r="AD5" s="314">
        <f>'고용증대 상시근로자수-2018'!BB5</f>
        <v>1</v>
      </c>
      <c r="AE5" s="312">
        <f>'고용증대 상시근로자수-2018'!BC5</f>
        <v>1</v>
      </c>
      <c r="AF5" s="313">
        <f>'고용증대 상시근로자수-2018'!BD5</f>
        <v>27</v>
      </c>
      <c r="AG5" s="314">
        <f>'고용증대 상시근로자수-2018'!BF5</f>
        <v>1</v>
      </c>
      <c r="AH5" s="312">
        <f>'고용증대 상시근로자수-2018'!BG5</f>
        <v>1</v>
      </c>
      <c r="AI5" s="313">
        <f>'고용증대 상시근로자수-2018'!BH5</f>
        <v>27</v>
      </c>
      <c r="AJ5" s="314">
        <f>'고용증대 상시근로자수-2018'!BJ5</f>
        <v>1</v>
      </c>
      <c r="AK5" s="312">
        <f>'고용증대 상시근로자수-2018'!BK5</f>
        <v>1</v>
      </c>
      <c r="AL5" s="313">
        <f>'고용증대 상시근로자수-2018'!BL5</f>
        <v>27</v>
      </c>
      <c r="AM5" s="314">
        <f>'고용증대 상시근로자수-2018'!BN5</f>
        <v>1</v>
      </c>
      <c r="AN5" s="312">
        <f>'고용증대 상시근로자수-2018'!BO5</f>
        <v>1</v>
      </c>
      <c r="AO5" s="313">
        <f>'고용증대 상시근로자수-2018'!BP5</f>
        <v>27</v>
      </c>
      <c r="AP5" s="314">
        <f>'고용증대 상시근로자수-2018'!BR5</f>
        <v>1</v>
      </c>
      <c r="AQ5" s="335">
        <f>SUM(G5,J5,M5,P5,S5,V5,Y5,AB5,AE5,AH5,AK5,AN5)</f>
        <v>12</v>
      </c>
      <c r="AR5" s="336">
        <f>SUM(I5,L5,O5,R5,U5,X5,AA5,AD5,AG5,AJ5,AM5,AP5)</f>
        <v>12</v>
      </c>
      <c r="AS5" s="342">
        <f>'고용증대 상시근로자수-2018'!CF5</f>
        <v>29080001</v>
      </c>
      <c r="AT5" s="343">
        <f>'고용증대 상시근로자수-2018'!CG5</f>
        <v>0</v>
      </c>
      <c r="AU5" s="340">
        <f>SUM(AS5:AT5)</f>
        <v>29080001</v>
      </c>
      <c r="AV5" s="308" t="str">
        <f>B5</f>
        <v>채지안</v>
      </c>
    </row>
    <row r="6" spans="1:48">
      <c r="A6" s="327">
        <f>A5+1</f>
        <v>2</v>
      </c>
      <c r="B6" s="321" t="str">
        <f>'고용증대 상시근로자수-2018'!C6</f>
        <v>조하나(육아휴직)</v>
      </c>
      <c r="C6" s="322">
        <f>'고용증대 상시근로자수-2018'!E6</f>
        <v>31419</v>
      </c>
      <c r="D6" s="333">
        <f>IF('고용증대 상시근로자수-2018'!I6="","",'고용증대 상시근로자수-2018'!I6)</f>
        <v>41548</v>
      </c>
      <c r="E6" s="333" t="str">
        <f>IF('고용증대 상시근로자수-2018'!J6="","",'고용증대 상시근로자수-2018'!J6)</f>
        <v/>
      </c>
      <c r="F6" s="323" t="str">
        <f>'고용증대 상시근로자수-2018'!H6</f>
        <v>여</v>
      </c>
      <c r="G6" s="324">
        <f>'고용증대 상시근로자수-2018'!W6</f>
        <v>1</v>
      </c>
      <c r="H6" s="313">
        <f>'고용증대 상시근로자수-2018'!X6</f>
        <v>32</v>
      </c>
      <c r="I6" s="314">
        <f>'고용증대 상시근로자수-2018'!Z6</f>
        <v>0</v>
      </c>
      <c r="J6" s="312">
        <f>'고용증대 상시근로자수-2018'!AA6</f>
        <v>1</v>
      </c>
      <c r="K6" s="313">
        <f>'고용증대 상시근로자수-2018'!AB6</f>
        <v>32</v>
      </c>
      <c r="L6" s="314">
        <f>'고용증대 상시근로자수-2018'!AD6</f>
        <v>0</v>
      </c>
      <c r="M6" s="312">
        <f>'고용증대 상시근로자수-2018'!AE6</f>
        <v>1</v>
      </c>
      <c r="N6" s="313">
        <f>'고용증대 상시근로자수-2018'!AF6</f>
        <v>32</v>
      </c>
      <c r="O6" s="314">
        <f>'고용증대 상시근로자수-2018'!AH6</f>
        <v>0</v>
      </c>
      <c r="P6" s="312">
        <f>'고용증대 상시근로자수-2018'!AI6</f>
        <v>1</v>
      </c>
      <c r="Q6" s="313">
        <f>'고용증대 상시근로자수-2018'!AJ6</f>
        <v>32</v>
      </c>
      <c r="R6" s="314">
        <f>'고용증대 상시근로자수-2018'!AL6</f>
        <v>0</v>
      </c>
      <c r="S6" s="312">
        <f>'고용증대 상시근로자수-2018'!AM6</f>
        <v>1</v>
      </c>
      <c r="T6" s="313">
        <f>'고용증대 상시근로자수-2018'!AN6</f>
        <v>32</v>
      </c>
      <c r="U6" s="314">
        <f>'고용증대 상시근로자수-2018'!AP6</f>
        <v>0</v>
      </c>
      <c r="V6" s="312">
        <f>'고용증대 상시근로자수-2018'!AQ6</f>
        <v>1</v>
      </c>
      <c r="W6" s="313">
        <f>'고용증대 상시근로자수-2018'!AR6</f>
        <v>32</v>
      </c>
      <c r="X6" s="314">
        <f>'고용증대 상시근로자수-2018'!AT6</f>
        <v>0</v>
      </c>
      <c r="Y6" s="312">
        <f>'고용증대 상시근로자수-2018'!AU6</f>
        <v>1</v>
      </c>
      <c r="Z6" s="313">
        <f>'고용증대 상시근로자수-2018'!AV6</f>
        <v>32</v>
      </c>
      <c r="AA6" s="314">
        <f>'고용증대 상시근로자수-2018'!AX6</f>
        <v>0</v>
      </c>
      <c r="AB6" s="312">
        <f>'고용증대 상시근로자수-2018'!AY6</f>
        <v>1</v>
      </c>
      <c r="AC6" s="313">
        <f>'고용증대 상시근로자수-2018'!AZ6</f>
        <v>32</v>
      </c>
      <c r="AD6" s="314">
        <f>'고용증대 상시근로자수-2018'!BB6</f>
        <v>0</v>
      </c>
      <c r="AE6" s="312">
        <f>'고용증대 상시근로자수-2018'!BC6</f>
        <v>1</v>
      </c>
      <c r="AF6" s="313">
        <f>'고용증대 상시근로자수-2018'!BD6</f>
        <v>32</v>
      </c>
      <c r="AG6" s="314">
        <f>'고용증대 상시근로자수-2018'!BF6</f>
        <v>0</v>
      </c>
      <c r="AH6" s="312">
        <f>'고용증대 상시근로자수-2018'!BG6</f>
        <v>1</v>
      </c>
      <c r="AI6" s="313">
        <f>'고용증대 상시근로자수-2018'!BH6</f>
        <v>32</v>
      </c>
      <c r="AJ6" s="314">
        <f>'고용증대 상시근로자수-2018'!BJ6</f>
        <v>0</v>
      </c>
      <c r="AK6" s="312">
        <f>'고용증대 상시근로자수-2018'!BK6</f>
        <v>1</v>
      </c>
      <c r="AL6" s="313">
        <f>'고용증대 상시근로자수-2018'!BL6</f>
        <v>32</v>
      </c>
      <c r="AM6" s="314">
        <f>'고용증대 상시근로자수-2018'!BN6</f>
        <v>0</v>
      </c>
      <c r="AN6" s="312">
        <f>'고용증대 상시근로자수-2018'!BO6</f>
        <v>1</v>
      </c>
      <c r="AO6" s="313">
        <f>'고용증대 상시근로자수-2018'!BP6</f>
        <v>32</v>
      </c>
      <c r="AP6" s="314">
        <f>'고용증대 상시근로자수-2018'!BR6</f>
        <v>0</v>
      </c>
      <c r="AQ6" s="335">
        <f t="shared" ref="AQ6:AQ69" si="0">SUM(G6,J6,M6,P6,S6,V6,Y6,AB6,AE6,AH6,AK6,AN6)</f>
        <v>12</v>
      </c>
      <c r="AR6" s="336">
        <f t="shared" ref="AR6:AR69" si="1">SUM(I6,L6,O6,R6,U6,X6,AA6,AD6,AG6,AJ6,AM6,AP6)</f>
        <v>0</v>
      </c>
      <c r="AS6" s="342">
        <f>'고용증대 상시근로자수-2018'!CF6</f>
        <v>0</v>
      </c>
      <c r="AT6" s="343">
        <f>'고용증대 상시근로자수-2018'!CG6</f>
        <v>16773848</v>
      </c>
      <c r="AU6" s="340">
        <f t="shared" ref="AU6:AU69" si="2">SUM(AS6:AT6)</f>
        <v>16773848</v>
      </c>
      <c r="AV6" s="308" t="str">
        <f t="shared" ref="AV6:AV69" si="3">B6</f>
        <v>조하나(육아휴직)</v>
      </c>
    </row>
    <row r="7" spans="1:48">
      <c r="A7" s="327">
        <f t="shared" ref="A7:A70" si="4">A6+1</f>
        <v>3</v>
      </c>
      <c r="B7" s="321" t="str">
        <f>'고용증대 상시근로자수-2018'!C7</f>
        <v>문채원(육아휴직)</v>
      </c>
      <c r="C7" s="322">
        <f>'고용증대 상시근로자수-2018'!E7</f>
        <v>33325</v>
      </c>
      <c r="D7" s="333">
        <f>IF('고용증대 상시근로자수-2018'!I7="","",'고용증대 상시근로자수-2018'!I7)</f>
        <v>41548</v>
      </c>
      <c r="E7" s="333" t="str">
        <f>IF('고용증대 상시근로자수-2018'!J7="","",'고용증대 상시근로자수-2018'!J7)</f>
        <v/>
      </c>
      <c r="F7" s="323" t="str">
        <f>'고용증대 상시근로자수-2018'!H7</f>
        <v>여</v>
      </c>
      <c r="G7" s="324">
        <f>'고용증대 상시근로자수-2018'!W7</f>
        <v>1</v>
      </c>
      <c r="H7" s="313">
        <f>'고용증대 상시근로자수-2018'!X7</f>
        <v>26</v>
      </c>
      <c r="I7" s="314">
        <f>'고용증대 상시근로자수-2018'!Z7</f>
        <v>1</v>
      </c>
      <c r="J7" s="312">
        <f>'고용증대 상시근로자수-2018'!AA7</f>
        <v>1</v>
      </c>
      <c r="K7" s="313">
        <f>'고용증대 상시근로자수-2018'!AB7</f>
        <v>26</v>
      </c>
      <c r="L7" s="314">
        <f>'고용증대 상시근로자수-2018'!AD7</f>
        <v>1</v>
      </c>
      <c r="M7" s="312">
        <f>'고용증대 상시근로자수-2018'!AE7</f>
        <v>1</v>
      </c>
      <c r="N7" s="313">
        <f>'고용증대 상시근로자수-2018'!AF7</f>
        <v>27</v>
      </c>
      <c r="O7" s="314">
        <f>'고용증대 상시근로자수-2018'!AH7</f>
        <v>1</v>
      </c>
      <c r="P7" s="312">
        <f>'고용증대 상시근로자수-2018'!AI7</f>
        <v>1</v>
      </c>
      <c r="Q7" s="313">
        <f>'고용증대 상시근로자수-2018'!AJ7</f>
        <v>27</v>
      </c>
      <c r="R7" s="314">
        <f>'고용증대 상시근로자수-2018'!AL7</f>
        <v>1</v>
      </c>
      <c r="S7" s="312">
        <f>'고용증대 상시근로자수-2018'!AM7</f>
        <v>1</v>
      </c>
      <c r="T7" s="313">
        <f>'고용증대 상시근로자수-2018'!AN7</f>
        <v>27</v>
      </c>
      <c r="U7" s="314">
        <f>'고용증대 상시근로자수-2018'!AP7</f>
        <v>1</v>
      </c>
      <c r="V7" s="312">
        <f>'고용증대 상시근로자수-2018'!AQ7</f>
        <v>1</v>
      </c>
      <c r="W7" s="313">
        <f>'고용증대 상시근로자수-2018'!AR7</f>
        <v>27</v>
      </c>
      <c r="X7" s="314">
        <f>'고용증대 상시근로자수-2018'!AT7</f>
        <v>1</v>
      </c>
      <c r="Y7" s="312">
        <f>'고용증대 상시근로자수-2018'!AU7</f>
        <v>1</v>
      </c>
      <c r="Z7" s="313">
        <f>'고용증대 상시근로자수-2018'!AV7</f>
        <v>27</v>
      </c>
      <c r="AA7" s="314">
        <f>'고용증대 상시근로자수-2018'!AX7</f>
        <v>1</v>
      </c>
      <c r="AB7" s="312">
        <f>'고용증대 상시근로자수-2018'!AY7</f>
        <v>1</v>
      </c>
      <c r="AC7" s="313">
        <f>'고용증대 상시근로자수-2018'!AZ7</f>
        <v>27</v>
      </c>
      <c r="AD7" s="314">
        <f>'고용증대 상시근로자수-2018'!BB7</f>
        <v>1</v>
      </c>
      <c r="AE7" s="312">
        <f>'고용증대 상시근로자수-2018'!BC7</f>
        <v>1</v>
      </c>
      <c r="AF7" s="313">
        <f>'고용증대 상시근로자수-2018'!BD7</f>
        <v>27</v>
      </c>
      <c r="AG7" s="314">
        <f>'고용증대 상시근로자수-2018'!BF7</f>
        <v>1</v>
      </c>
      <c r="AH7" s="312">
        <f>'고용증대 상시근로자수-2018'!BG7</f>
        <v>1</v>
      </c>
      <c r="AI7" s="313">
        <f>'고용증대 상시근로자수-2018'!BH7</f>
        <v>27</v>
      </c>
      <c r="AJ7" s="314">
        <f>'고용증대 상시근로자수-2018'!BJ7</f>
        <v>1</v>
      </c>
      <c r="AK7" s="312">
        <f>'고용증대 상시근로자수-2018'!BK7</f>
        <v>1</v>
      </c>
      <c r="AL7" s="313">
        <f>'고용증대 상시근로자수-2018'!BL7</f>
        <v>27</v>
      </c>
      <c r="AM7" s="314">
        <f>'고용증대 상시근로자수-2018'!BN7</f>
        <v>1</v>
      </c>
      <c r="AN7" s="312">
        <f>'고용증대 상시근로자수-2018'!BO7</f>
        <v>1</v>
      </c>
      <c r="AO7" s="313">
        <f>'고용증대 상시근로자수-2018'!BP7</f>
        <v>27</v>
      </c>
      <c r="AP7" s="314">
        <f>'고용증대 상시근로자수-2018'!BR7</f>
        <v>1</v>
      </c>
      <c r="AQ7" s="335">
        <f t="shared" si="0"/>
        <v>12</v>
      </c>
      <c r="AR7" s="336">
        <f t="shared" si="1"/>
        <v>12</v>
      </c>
      <c r="AS7" s="342">
        <f>'고용증대 상시근로자수-2018'!CF7</f>
        <v>2400000</v>
      </c>
      <c r="AT7" s="343">
        <f>'고용증대 상시근로자수-2018'!CG7</f>
        <v>0</v>
      </c>
      <c r="AU7" s="340">
        <f t="shared" si="2"/>
        <v>2400000</v>
      </c>
      <c r="AV7" s="308" t="str">
        <f t="shared" si="3"/>
        <v>문채원(육아휴직)</v>
      </c>
    </row>
    <row r="8" spans="1:48">
      <c r="A8" s="327">
        <f t="shared" si="4"/>
        <v>4</v>
      </c>
      <c r="B8" s="321" t="str">
        <f>'고용증대 상시근로자수-2018'!C8</f>
        <v>김가영</v>
      </c>
      <c r="C8" s="322">
        <f>'고용증대 상시근로자수-2018'!E8</f>
        <v>33783</v>
      </c>
      <c r="D8" s="333">
        <f>IF('고용증대 상시근로자수-2018'!I8="","",'고용증대 상시근로자수-2018'!I8)</f>
        <v>41662</v>
      </c>
      <c r="E8" s="333" t="str">
        <f>IF('고용증대 상시근로자수-2018'!J8="","",'고용증대 상시근로자수-2018'!J8)</f>
        <v/>
      </c>
      <c r="F8" s="323" t="str">
        <f>'고용증대 상시근로자수-2018'!H8</f>
        <v>여</v>
      </c>
      <c r="G8" s="324">
        <f>'고용증대 상시근로자수-2018'!W8</f>
        <v>1</v>
      </c>
      <c r="H8" s="313">
        <f>'고용증대 상시근로자수-2018'!X8</f>
        <v>25</v>
      </c>
      <c r="I8" s="314">
        <f>'고용증대 상시근로자수-2018'!Z8</f>
        <v>1</v>
      </c>
      <c r="J8" s="312">
        <f>'고용증대 상시근로자수-2018'!AA8</f>
        <v>1</v>
      </c>
      <c r="K8" s="313">
        <f>'고용증대 상시근로자수-2018'!AB8</f>
        <v>25</v>
      </c>
      <c r="L8" s="314">
        <f>'고용증대 상시근로자수-2018'!AD8</f>
        <v>1</v>
      </c>
      <c r="M8" s="312">
        <f>'고용증대 상시근로자수-2018'!AE8</f>
        <v>1</v>
      </c>
      <c r="N8" s="313">
        <f>'고용증대 상시근로자수-2018'!AF8</f>
        <v>25</v>
      </c>
      <c r="O8" s="314">
        <f>'고용증대 상시근로자수-2018'!AH8</f>
        <v>1</v>
      </c>
      <c r="P8" s="312">
        <f>'고용증대 상시근로자수-2018'!AI8</f>
        <v>1</v>
      </c>
      <c r="Q8" s="313">
        <f>'고용증대 상시근로자수-2018'!AJ8</f>
        <v>25</v>
      </c>
      <c r="R8" s="314">
        <f>'고용증대 상시근로자수-2018'!AL8</f>
        <v>1</v>
      </c>
      <c r="S8" s="312">
        <f>'고용증대 상시근로자수-2018'!AM8</f>
        <v>1</v>
      </c>
      <c r="T8" s="313">
        <f>'고용증대 상시근로자수-2018'!AN8</f>
        <v>25</v>
      </c>
      <c r="U8" s="314">
        <f>'고용증대 상시근로자수-2018'!AP8</f>
        <v>1</v>
      </c>
      <c r="V8" s="312">
        <f>'고용증대 상시근로자수-2018'!AQ8</f>
        <v>1</v>
      </c>
      <c r="W8" s="313">
        <f>'고용증대 상시근로자수-2018'!AR8</f>
        <v>26</v>
      </c>
      <c r="X8" s="314">
        <f>'고용증대 상시근로자수-2018'!AT8</f>
        <v>1</v>
      </c>
      <c r="Y8" s="312">
        <f>'고용증대 상시근로자수-2018'!AU8</f>
        <v>1</v>
      </c>
      <c r="Z8" s="313">
        <f>'고용증대 상시근로자수-2018'!AV8</f>
        <v>26</v>
      </c>
      <c r="AA8" s="314">
        <f>'고용증대 상시근로자수-2018'!AX8</f>
        <v>1</v>
      </c>
      <c r="AB8" s="312">
        <f>'고용증대 상시근로자수-2018'!AY8</f>
        <v>1</v>
      </c>
      <c r="AC8" s="313">
        <f>'고용증대 상시근로자수-2018'!AZ8</f>
        <v>26</v>
      </c>
      <c r="AD8" s="314">
        <f>'고용증대 상시근로자수-2018'!BB8</f>
        <v>1</v>
      </c>
      <c r="AE8" s="312">
        <f>'고용증대 상시근로자수-2018'!BC8</f>
        <v>1</v>
      </c>
      <c r="AF8" s="313">
        <f>'고용증대 상시근로자수-2018'!BD8</f>
        <v>26</v>
      </c>
      <c r="AG8" s="314">
        <f>'고용증대 상시근로자수-2018'!BF8</f>
        <v>1</v>
      </c>
      <c r="AH8" s="312">
        <f>'고용증대 상시근로자수-2018'!BG8</f>
        <v>1</v>
      </c>
      <c r="AI8" s="313">
        <f>'고용증대 상시근로자수-2018'!BH8</f>
        <v>26</v>
      </c>
      <c r="AJ8" s="314">
        <f>'고용증대 상시근로자수-2018'!BJ8</f>
        <v>1</v>
      </c>
      <c r="AK8" s="312">
        <f>'고용증대 상시근로자수-2018'!BK8</f>
        <v>1</v>
      </c>
      <c r="AL8" s="313">
        <f>'고용증대 상시근로자수-2018'!BL8</f>
        <v>26</v>
      </c>
      <c r="AM8" s="314">
        <f>'고용증대 상시근로자수-2018'!BN8</f>
        <v>1</v>
      </c>
      <c r="AN8" s="312">
        <f>'고용증대 상시근로자수-2018'!BO8</f>
        <v>1</v>
      </c>
      <c r="AO8" s="313">
        <f>'고용증대 상시근로자수-2018'!BP8</f>
        <v>26</v>
      </c>
      <c r="AP8" s="314">
        <f>'고용증대 상시근로자수-2018'!BR8</f>
        <v>1</v>
      </c>
      <c r="AQ8" s="335">
        <f t="shared" si="0"/>
        <v>12</v>
      </c>
      <c r="AR8" s="336">
        <f t="shared" si="1"/>
        <v>12</v>
      </c>
      <c r="AS8" s="342">
        <f>'고용증대 상시근로자수-2018'!CF8</f>
        <v>27700000</v>
      </c>
      <c r="AT8" s="343">
        <f>'고용증대 상시근로자수-2018'!CG8</f>
        <v>0</v>
      </c>
      <c r="AU8" s="340">
        <f t="shared" si="2"/>
        <v>27700000</v>
      </c>
      <c r="AV8" s="308" t="str">
        <f t="shared" si="3"/>
        <v>김가영</v>
      </c>
    </row>
    <row r="9" spans="1:48">
      <c r="A9" s="327">
        <f t="shared" si="4"/>
        <v>5</v>
      </c>
      <c r="B9" s="321" t="str">
        <f>'고용증대 상시근로자수-2018'!C9</f>
        <v>류주현</v>
      </c>
      <c r="C9" s="322">
        <f>'고용증대 상시근로자수-2018'!E9</f>
        <v>23630</v>
      </c>
      <c r="D9" s="333">
        <f>IF('고용증대 상시근로자수-2018'!I9="","",'고용증대 상시근로자수-2018'!I9)</f>
        <v>42278</v>
      </c>
      <c r="E9" s="333" t="str">
        <f>IF('고용증대 상시근로자수-2018'!J9="","",'고용증대 상시근로자수-2018'!J9)</f>
        <v/>
      </c>
      <c r="F9" s="323" t="str">
        <f>'고용증대 상시근로자수-2018'!H9</f>
        <v>여</v>
      </c>
      <c r="G9" s="324">
        <f>'고용증대 상시근로자수-2018'!W9</f>
        <v>1</v>
      </c>
      <c r="H9" s="313">
        <f>'고용증대 상시근로자수-2018'!X9</f>
        <v>53</v>
      </c>
      <c r="I9" s="314">
        <f>'고용증대 상시근로자수-2018'!Z9</f>
        <v>0</v>
      </c>
      <c r="J9" s="312">
        <f>'고용증대 상시근로자수-2018'!AA9</f>
        <v>1</v>
      </c>
      <c r="K9" s="313">
        <f>'고용증대 상시근로자수-2018'!AB9</f>
        <v>53</v>
      </c>
      <c r="L9" s="314">
        <f>'고용증대 상시근로자수-2018'!AD9</f>
        <v>0</v>
      </c>
      <c r="M9" s="312">
        <f>'고용증대 상시근로자수-2018'!AE9</f>
        <v>1</v>
      </c>
      <c r="N9" s="313">
        <f>'고용증대 상시근로자수-2018'!AF9</f>
        <v>53</v>
      </c>
      <c r="O9" s="314">
        <f>'고용증대 상시근로자수-2018'!AH9</f>
        <v>0</v>
      </c>
      <c r="P9" s="312">
        <f>'고용증대 상시근로자수-2018'!AI9</f>
        <v>1</v>
      </c>
      <c r="Q9" s="313">
        <f>'고용증대 상시근로자수-2018'!AJ9</f>
        <v>53</v>
      </c>
      <c r="R9" s="314">
        <f>'고용증대 상시근로자수-2018'!AL9</f>
        <v>0</v>
      </c>
      <c r="S9" s="312">
        <f>'고용증대 상시근로자수-2018'!AM9</f>
        <v>1</v>
      </c>
      <c r="T9" s="313">
        <f>'고용증대 상시근로자수-2018'!AN9</f>
        <v>53</v>
      </c>
      <c r="U9" s="314">
        <f>'고용증대 상시근로자수-2018'!AP9</f>
        <v>0</v>
      </c>
      <c r="V9" s="312">
        <f>'고용증대 상시근로자수-2018'!AQ9</f>
        <v>1</v>
      </c>
      <c r="W9" s="313">
        <f>'고용증대 상시근로자수-2018'!AR9</f>
        <v>53</v>
      </c>
      <c r="X9" s="314">
        <f>'고용증대 상시근로자수-2018'!AT9</f>
        <v>0</v>
      </c>
      <c r="Y9" s="312">
        <f>'고용증대 상시근로자수-2018'!AU9</f>
        <v>1</v>
      </c>
      <c r="Z9" s="313">
        <f>'고용증대 상시근로자수-2018'!AV9</f>
        <v>53</v>
      </c>
      <c r="AA9" s="314">
        <f>'고용증대 상시근로자수-2018'!AX9</f>
        <v>0</v>
      </c>
      <c r="AB9" s="312">
        <f>'고용증대 상시근로자수-2018'!AY9</f>
        <v>1</v>
      </c>
      <c r="AC9" s="313">
        <f>'고용증대 상시근로자수-2018'!AZ9</f>
        <v>53</v>
      </c>
      <c r="AD9" s="314">
        <f>'고용증대 상시근로자수-2018'!BB9</f>
        <v>0</v>
      </c>
      <c r="AE9" s="312">
        <f>'고용증대 상시근로자수-2018'!BC9</f>
        <v>1</v>
      </c>
      <c r="AF9" s="313">
        <f>'고용증대 상시근로자수-2018'!BD9</f>
        <v>54</v>
      </c>
      <c r="AG9" s="314">
        <f>'고용증대 상시근로자수-2018'!BF9</f>
        <v>0</v>
      </c>
      <c r="AH9" s="312">
        <f>'고용증대 상시근로자수-2018'!BG9</f>
        <v>1</v>
      </c>
      <c r="AI9" s="313">
        <f>'고용증대 상시근로자수-2018'!BH9</f>
        <v>54</v>
      </c>
      <c r="AJ9" s="314">
        <f>'고용증대 상시근로자수-2018'!BJ9</f>
        <v>0</v>
      </c>
      <c r="AK9" s="312">
        <f>'고용증대 상시근로자수-2018'!BK9</f>
        <v>1</v>
      </c>
      <c r="AL9" s="313">
        <f>'고용증대 상시근로자수-2018'!BL9</f>
        <v>54</v>
      </c>
      <c r="AM9" s="314">
        <f>'고용증대 상시근로자수-2018'!BN9</f>
        <v>0</v>
      </c>
      <c r="AN9" s="312">
        <f>'고용증대 상시근로자수-2018'!BO9</f>
        <v>1</v>
      </c>
      <c r="AO9" s="313">
        <f>'고용증대 상시근로자수-2018'!BP9</f>
        <v>54</v>
      </c>
      <c r="AP9" s="314">
        <f>'고용증대 상시근로자수-2018'!BR9</f>
        <v>0</v>
      </c>
      <c r="AQ9" s="335">
        <f t="shared" si="0"/>
        <v>12</v>
      </c>
      <c r="AR9" s="336">
        <f t="shared" si="1"/>
        <v>0</v>
      </c>
      <c r="AS9" s="342">
        <f>'고용증대 상시근로자수-2018'!CF9</f>
        <v>0</v>
      </c>
      <c r="AT9" s="343">
        <f>'고용증대 상시근로자수-2018'!CG9</f>
        <v>7120000</v>
      </c>
      <c r="AU9" s="340">
        <f t="shared" si="2"/>
        <v>7120000</v>
      </c>
      <c r="AV9" s="308" t="str">
        <f t="shared" si="3"/>
        <v>류주현</v>
      </c>
    </row>
    <row r="10" spans="1:48">
      <c r="A10" s="327">
        <f t="shared" si="4"/>
        <v>6</v>
      </c>
      <c r="B10" s="321" t="str">
        <f>'고용증대 상시근로자수-2018'!C10</f>
        <v>오현경(출산휴가)</v>
      </c>
      <c r="C10" s="322">
        <f>'고용증대 상시근로자수-2018'!E10</f>
        <v>33686</v>
      </c>
      <c r="D10" s="333">
        <f>IF('고용증대 상시근로자수-2018'!I10="","",'고용증대 상시근로자수-2018'!I10)</f>
        <v>42450</v>
      </c>
      <c r="E10" s="333">
        <f>IF('고용증대 상시근로자수-2018'!J10="","",'고용증대 상시근로자수-2018'!J10)</f>
        <v>43435</v>
      </c>
      <c r="F10" s="323" t="str">
        <f>'고용증대 상시근로자수-2018'!H10</f>
        <v>여</v>
      </c>
      <c r="G10" s="324">
        <f>'고용증대 상시근로자수-2018'!W10</f>
        <v>1</v>
      </c>
      <c r="H10" s="313">
        <f>'고용증대 상시근로자수-2018'!X10</f>
        <v>25</v>
      </c>
      <c r="I10" s="314">
        <f>'고용증대 상시근로자수-2018'!Z10</f>
        <v>1</v>
      </c>
      <c r="J10" s="312">
        <f>'고용증대 상시근로자수-2018'!AA10</f>
        <v>1</v>
      </c>
      <c r="K10" s="313">
        <f>'고용증대 상시근로자수-2018'!AB10</f>
        <v>25</v>
      </c>
      <c r="L10" s="314">
        <f>'고용증대 상시근로자수-2018'!AD10</f>
        <v>1</v>
      </c>
      <c r="M10" s="312">
        <f>'고용증대 상시근로자수-2018'!AE10</f>
        <v>1</v>
      </c>
      <c r="N10" s="313">
        <f>'고용증대 상시근로자수-2018'!AF10</f>
        <v>26</v>
      </c>
      <c r="O10" s="314">
        <f>'고용증대 상시근로자수-2018'!AH10</f>
        <v>1</v>
      </c>
      <c r="P10" s="312">
        <f>'고용증대 상시근로자수-2018'!AI10</f>
        <v>1</v>
      </c>
      <c r="Q10" s="313">
        <f>'고용증대 상시근로자수-2018'!AJ10</f>
        <v>26</v>
      </c>
      <c r="R10" s="314">
        <f>'고용증대 상시근로자수-2018'!AL10</f>
        <v>1</v>
      </c>
      <c r="S10" s="312">
        <f>'고용증대 상시근로자수-2018'!AM10</f>
        <v>1</v>
      </c>
      <c r="T10" s="313">
        <f>'고용증대 상시근로자수-2018'!AN10</f>
        <v>26</v>
      </c>
      <c r="U10" s="314">
        <f>'고용증대 상시근로자수-2018'!AP10</f>
        <v>1</v>
      </c>
      <c r="V10" s="312">
        <f>'고용증대 상시근로자수-2018'!AQ10</f>
        <v>1</v>
      </c>
      <c r="W10" s="313">
        <f>'고용증대 상시근로자수-2018'!AR10</f>
        <v>26</v>
      </c>
      <c r="X10" s="314">
        <f>'고용증대 상시근로자수-2018'!AT10</f>
        <v>1</v>
      </c>
      <c r="Y10" s="312">
        <f>'고용증대 상시근로자수-2018'!AU10</f>
        <v>1</v>
      </c>
      <c r="Z10" s="313">
        <f>'고용증대 상시근로자수-2018'!AV10</f>
        <v>26</v>
      </c>
      <c r="AA10" s="314">
        <f>'고용증대 상시근로자수-2018'!AX10</f>
        <v>1</v>
      </c>
      <c r="AB10" s="312">
        <f>'고용증대 상시근로자수-2018'!AY10</f>
        <v>1</v>
      </c>
      <c r="AC10" s="313">
        <f>'고용증대 상시근로자수-2018'!AZ10</f>
        <v>26</v>
      </c>
      <c r="AD10" s="314">
        <f>'고용증대 상시근로자수-2018'!BB10</f>
        <v>1</v>
      </c>
      <c r="AE10" s="312">
        <f>'고용증대 상시근로자수-2018'!BC10</f>
        <v>1</v>
      </c>
      <c r="AF10" s="313">
        <f>'고용증대 상시근로자수-2018'!BD10</f>
        <v>26</v>
      </c>
      <c r="AG10" s="314">
        <f>'고용증대 상시근로자수-2018'!BF10</f>
        <v>1</v>
      </c>
      <c r="AH10" s="312">
        <f>'고용증대 상시근로자수-2018'!BG10</f>
        <v>1</v>
      </c>
      <c r="AI10" s="313">
        <f>'고용증대 상시근로자수-2018'!BH10</f>
        <v>26</v>
      </c>
      <c r="AJ10" s="314">
        <f>'고용증대 상시근로자수-2018'!BJ10</f>
        <v>1</v>
      </c>
      <c r="AK10" s="312">
        <f>'고용증대 상시근로자수-2018'!BK10</f>
        <v>1</v>
      </c>
      <c r="AL10" s="313">
        <f>'고용증대 상시근로자수-2018'!BL10</f>
        <v>26</v>
      </c>
      <c r="AM10" s="314">
        <f>'고용증대 상시근로자수-2018'!BN10</f>
        <v>1</v>
      </c>
      <c r="AN10" s="312">
        <f>'고용증대 상시근로자수-2018'!BO10</f>
        <v>0</v>
      </c>
      <c r="AO10" s="313">
        <f>'고용증대 상시근로자수-2018'!BP10</f>
        <v>26</v>
      </c>
      <c r="AP10" s="314">
        <f>'고용증대 상시근로자수-2018'!BR10</f>
        <v>0</v>
      </c>
      <c r="AQ10" s="335">
        <f t="shared" si="0"/>
        <v>11</v>
      </c>
      <c r="AR10" s="336">
        <f t="shared" si="1"/>
        <v>11</v>
      </c>
      <c r="AS10" s="342">
        <f>'고용증대 상시근로자수-2018'!CF10</f>
        <v>0</v>
      </c>
      <c r="AT10" s="343">
        <f>'고용증대 상시근로자수-2018'!CG10</f>
        <v>0</v>
      </c>
      <c r="AU10" s="340">
        <f t="shared" si="2"/>
        <v>0</v>
      </c>
      <c r="AV10" s="308" t="str">
        <f t="shared" si="3"/>
        <v>오현경(출산휴가)</v>
      </c>
    </row>
    <row r="11" spans="1:48">
      <c r="A11" s="327">
        <f t="shared" si="4"/>
        <v>7</v>
      </c>
      <c r="B11" s="321" t="str">
        <f>'고용증대 상시근로자수-2018'!C11</f>
        <v>신예지</v>
      </c>
      <c r="C11" s="322">
        <f>'고용증대 상시근로자수-2018'!E11</f>
        <v>34996</v>
      </c>
      <c r="D11" s="333">
        <f>IF('고용증대 상시근로자수-2018'!I11="","",'고용증대 상시근로자수-2018'!I11)</f>
        <v>42767</v>
      </c>
      <c r="E11" s="333" t="str">
        <f>IF('고용증대 상시근로자수-2018'!J11="","",'고용증대 상시근로자수-2018'!J11)</f>
        <v/>
      </c>
      <c r="F11" s="323" t="str">
        <f>'고용증대 상시근로자수-2018'!H11</f>
        <v>여</v>
      </c>
      <c r="G11" s="324">
        <f>'고용증대 상시근로자수-2018'!W11</f>
        <v>1</v>
      </c>
      <c r="H11" s="313">
        <f>'고용증대 상시근로자수-2018'!X11</f>
        <v>22</v>
      </c>
      <c r="I11" s="314">
        <f>'고용증대 상시근로자수-2018'!Z11</f>
        <v>1</v>
      </c>
      <c r="J11" s="312">
        <f>'고용증대 상시근로자수-2018'!AA11</f>
        <v>1</v>
      </c>
      <c r="K11" s="313">
        <f>'고용증대 상시근로자수-2018'!AB11</f>
        <v>22</v>
      </c>
      <c r="L11" s="314">
        <f>'고용증대 상시근로자수-2018'!AD11</f>
        <v>1</v>
      </c>
      <c r="M11" s="312">
        <f>'고용증대 상시근로자수-2018'!AE11</f>
        <v>1</v>
      </c>
      <c r="N11" s="313">
        <f>'고용증대 상시근로자수-2018'!AF11</f>
        <v>22</v>
      </c>
      <c r="O11" s="314">
        <f>'고용증대 상시근로자수-2018'!AH11</f>
        <v>1</v>
      </c>
      <c r="P11" s="312">
        <f>'고용증대 상시근로자수-2018'!AI11</f>
        <v>1</v>
      </c>
      <c r="Q11" s="313">
        <f>'고용증대 상시근로자수-2018'!AJ11</f>
        <v>22</v>
      </c>
      <c r="R11" s="314">
        <f>'고용증대 상시근로자수-2018'!AL11</f>
        <v>1</v>
      </c>
      <c r="S11" s="312">
        <f>'고용증대 상시근로자수-2018'!AM11</f>
        <v>1</v>
      </c>
      <c r="T11" s="313">
        <f>'고용증대 상시근로자수-2018'!AN11</f>
        <v>22</v>
      </c>
      <c r="U11" s="314">
        <f>'고용증대 상시근로자수-2018'!AP11</f>
        <v>1</v>
      </c>
      <c r="V11" s="312">
        <f>'고용증대 상시근로자수-2018'!AQ11</f>
        <v>1</v>
      </c>
      <c r="W11" s="313">
        <f>'고용증대 상시근로자수-2018'!AR11</f>
        <v>22</v>
      </c>
      <c r="X11" s="314">
        <f>'고용증대 상시근로자수-2018'!AT11</f>
        <v>1</v>
      </c>
      <c r="Y11" s="312">
        <f>'고용증대 상시근로자수-2018'!AU11</f>
        <v>1</v>
      </c>
      <c r="Z11" s="313">
        <f>'고용증대 상시근로자수-2018'!AV11</f>
        <v>22</v>
      </c>
      <c r="AA11" s="314">
        <f>'고용증대 상시근로자수-2018'!AX11</f>
        <v>1</v>
      </c>
      <c r="AB11" s="312">
        <f>'고용증대 상시근로자수-2018'!AY11</f>
        <v>1</v>
      </c>
      <c r="AC11" s="313">
        <f>'고용증대 상시근로자수-2018'!AZ11</f>
        <v>22</v>
      </c>
      <c r="AD11" s="314">
        <f>'고용증대 상시근로자수-2018'!BB11</f>
        <v>1</v>
      </c>
      <c r="AE11" s="312">
        <f>'고용증대 상시근로자수-2018'!BC11</f>
        <v>1</v>
      </c>
      <c r="AF11" s="313">
        <f>'고용증대 상시근로자수-2018'!BD11</f>
        <v>22</v>
      </c>
      <c r="AG11" s="314">
        <f>'고용증대 상시근로자수-2018'!BF11</f>
        <v>1</v>
      </c>
      <c r="AH11" s="312">
        <f>'고용증대 상시근로자수-2018'!BG11</f>
        <v>1</v>
      </c>
      <c r="AI11" s="313">
        <f>'고용증대 상시근로자수-2018'!BH11</f>
        <v>23</v>
      </c>
      <c r="AJ11" s="314">
        <f>'고용증대 상시근로자수-2018'!BJ11</f>
        <v>1</v>
      </c>
      <c r="AK11" s="312">
        <f>'고용증대 상시근로자수-2018'!BK11</f>
        <v>1</v>
      </c>
      <c r="AL11" s="313">
        <f>'고용증대 상시근로자수-2018'!BL11</f>
        <v>23</v>
      </c>
      <c r="AM11" s="314">
        <f>'고용증대 상시근로자수-2018'!BN11</f>
        <v>1</v>
      </c>
      <c r="AN11" s="312">
        <f>'고용증대 상시근로자수-2018'!BO11</f>
        <v>1</v>
      </c>
      <c r="AO11" s="313">
        <f>'고용증대 상시근로자수-2018'!BP11</f>
        <v>23</v>
      </c>
      <c r="AP11" s="314">
        <f>'고용증대 상시근로자수-2018'!BR11</f>
        <v>1</v>
      </c>
      <c r="AQ11" s="335">
        <f t="shared" si="0"/>
        <v>12</v>
      </c>
      <c r="AR11" s="336">
        <f t="shared" si="1"/>
        <v>12</v>
      </c>
      <c r="AS11" s="342">
        <f>'고용증대 상시근로자수-2018'!CF11</f>
        <v>23065380</v>
      </c>
      <c r="AT11" s="343">
        <f>'고용증대 상시근로자수-2018'!CG11</f>
        <v>0</v>
      </c>
      <c r="AU11" s="340">
        <f t="shared" si="2"/>
        <v>23065380</v>
      </c>
      <c r="AV11" s="308" t="str">
        <f t="shared" si="3"/>
        <v>신예지</v>
      </c>
    </row>
    <row r="12" spans="1:48">
      <c r="A12" s="327">
        <f t="shared" si="4"/>
        <v>8</v>
      </c>
      <c r="B12" s="321" t="str">
        <f>'고용증대 상시근로자수-2018'!C12</f>
        <v>황보</v>
      </c>
      <c r="C12" s="322">
        <f>'고용증대 상시근로자수-2018'!E12</f>
        <v>34617</v>
      </c>
      <c r="D12" s="333">
        <f>IF('고용증대 상시근로자수-2018'!I12="","",'고용증대 상시근로자수-2018'!I12)</f>
        <v>42767</v>
      </c>
      <c r="E12" s="333" t="str">
        <f>IF('고용증대 상시근로자수-2018'!J12="","",'고용증대 상시근로자수-2018'!J12)</f>
        <v/>
      </c>
      <c r="F12" s="323" t="str">
        <f>'고용증대 상시근로자수-2018'!H12</f>
        <v>여</v>
      </c>
      <c r="G12" s="324">
        <f>'고용증대 상시근로자수-2018'!W12</f>
        <v>1</v>
      </c>
      <c r="H12" s="313">
        <f>'고용증대 상시근로자수-2018'!X12</f>
        <v>23</v>
      </c>
      <c r="I12" s="314">
        <f>'고용증대 상시근로자수-2018'!Z12</f>
        <v>1</v>
      </c>
      <c r="J12" s="312">
        <f>'고용증대 상시근로자수-2018'!AA12</f>
        <v>1</v>
      </c>
      <c r="K12" s="313">
        <f>'고용증대 상시근로자수-2018'!AB12</f>
        <v>23</v>
      </c>
      <c r="L12" s="314">
        <f>'고용증대 상시근로자수-2018'!AD12</f>
        <v>1</v>
      </c>
      <c r="M12" s="312">
        <f>'고용증대 상시근로자수-2018'!AE12</f>
        <v>1</v>
      </c>
      <c r="N12" s="313">
        <f>'고용증대 상시근로자수-2018'!AF12</f>
        <v>23</v>
      </c>
      <c r="O12" s="314">
        <f>'고용증대 상시근로자수-2018'!AH12</f>
        <v>1</v>
      </c>
      <c r="P12" s="312">
        <f>'고용증대 상시근로자수-2018'!AI12</f>
        <v>1</v>
      </c>
      <c r="Q12" s="313">
        <f>'고용증대 상시근로자수-2018'!AJ12</f>
        <v>23</v>
      </c>
      <c r="R12" s="314">
        <f>'고용증대 상시근로자수-2018'!AL12</f>
        <v>1</v>
      </c>
      <c r="S12" s="312">
        <f>'고용증대 상시근로자수-2018'!AM12</f>
        <v>1</v>
      </c>
      <c r="T12" s="313">
        <f>'고용증대 상시근로자수-2018'!AN12</f>
        <v>23</v>
      </c>
      <c r="U12" s="314">
        <f>'고용증대 상시근로자수-2018'!AP12</f>
        <v>1</v>
      </c>
      <c r="V12" s="312">
        <f>'고용증대 상시근로자수-2018'!AQ12</f>
        <v>1</v>
      </c>
      <c r="W12" s="313">
        <f>'고용증대 상시근로자수-2018'!AR12</f>
        <v>23</v>
      </c>
      <c r="X12" s="314">
        <f>'고용증대 상시근로자수-2018'!AT12</f>
        <v>1</v>
      </c>
      <c r="Y12" s="312">
        <f>'고용증대 상시근로자수-2018'!AU12</f>
        <v>1</v>
      </c>
      <c r="Z12" s="313">
        <f>'고용증대 상시근로자수-2018'!AV12</f>
        <v>23</v>
      </c>
      <c r="AA12" s="314">
        <f>'고용증대 상시근로자수-2018'!AX12</f>
        <v>1</v>
      </c>
      <c r="AB12" s="312">
        <f>'고용증대 상시근로자수-2018'!AY12</f>
        <v>1</v>
      </c>
      <c r="AC12" s="313">
        <f>'고용증대 상시근로자수-2018'!AZ12</f>
        <v>23</v>
      </c>
      <c r="AD12" s="314">
        <f>'고용증대 상시근로자수-2018'!BB12</f>
        <v>1</v>
      </c>
      <c r="AE12" s="312">
        <f>'고용증대 상시근로자수-2018'!BC12</f>
        <v>1</v>
      </c>
      <c r="AF12" s="313">
        <f>'고용증대 상시근로자수-2018'!BD12</f>
        <v>23</v>
      </c>
      <c r="AG12" s="314">
        <f>'고용증대 상시근로자수-2018'!BF12</f>
        <v>1</v>
      </c>
      <c r="AH12" s="312">
        <f>'고용증대 상시근로자수-2018'!BG12</f>
        <v>1</v>
      </c>
      <c r="AI12" s="313">
        <f>'고용증대 상시근로자수-2018'!BH12</f>
        <v>24</v>
      </c>
      <c r="AJ12" s="314">
        <f>'고용증대 상시근로자수-2018'!BJ12</f>
        <v>1</v>
      </c>
      <c r="AK12" s="312">
        <f>'고용증대 상시근로자수-2018'!BK12</f>
        <v>1</v>
      </c>
      <c r="AL12" s="313">
        <f>'고용증대 상시근로자수-2018'!BL12</f>
        <v>24</v>
      </c>
      <c r="AM12" s="314">
        <f>'고용증대 상시근로자수-2018'!BN12</f>
        <v>1</v>
      </c>
      <c r="AN12" s="312">
        <f>'고용증대 상시근로자수-2018'!BO12</f>
        <v>1</v>
      </c>
      <c r="AO12" s="313">
        <f>'고용증대 상시근로자수-2018'!BP12</f>
        <v>24</v>
      </c>
      <c r="AP12" s="314">
        <f>'고용증대 상시근로자수-2018'!BR12</f>
        <v>1</v>
      </c>
      <c r="AQ12" s="335">
        <f t="shared" si="0"/>
        <v>12</v>
      </c>
      <c r="AR12" s="336">
        <f t="shared" si="1"/>
        <v>12</v>
      </c>
      <c r="AS12" s="342">
        <f>'고용증대 상시근로자수-2018'!CF12</f>
        <v>22515380</v>
      </c>
      <c r="AT12" s="343">
        <f>'고용증대 상시근로자수-2018'!CG12</f>
        <v>0</v>
      </c>
      <c r="AU12" s="340">
        <f t="shared" si="2"/>
        <v>22515380</v>
      </c>
      <c r="AV12" s="308" t="str">
        <f t="shared" si="3"/>
        <v>황보</v>
      </c>
    </row>
    <row r="13" spans="1:48">
      <c r="A13" s="327">
        <f t="shared" si="4"/>
        <v>9</v>
      </c>
      <c r="B13" s="321" t="str">
        <f>'고용증대 상시근로자수-2018'!C13</f>
        <v>조보아</v>
      </c>
      <c r="C13" s="322">
        <f>'고용증대 상시근로자수-2018'!E13</f>
        <v>34905</v>
      </c>
      <c r="D13" s="333">
        <f>IF('고용증대 상시근로자수-2018'!I13="","",'고용증대 상시근로자수-2018'!I13)</f>
        <v>42856</v>
      </c>
      <c r="E13" s="333" t="str">
        <f>IF('고용증대 상시근로자수-2018'!J13="","",'고용증대 상시근로자수-2018'!J13)</f>
        <v/>
      </c>
      <c r="F13" s="323" t="str">
        <f>'고용증대 상시근로자수-2018'!H13</f>
        <v>여</v>
      </c>
      <c r="G13" s="324">
        <f>'고용증대 상시근로자수-2018'!W13</f>
        <v>1</v>
      </c>
      <c r="H13" s="313">
        <f>'고용증대 상시근로자수-2018'!X13</f>
        <v>22</v>
      </c>
      <c r="I13" s="314">
        <f>'고용증대 상시근로자수-2018'!Z13</f>
        <v>1</v>
      </c>
      <c r="J13" s="312">
        <f>'고용증대 상시근로자수-2018'!AA13</f>
        <v>1</v>
      </c>
      <c r="K13" s="313">
        <f>'고용증대 상시근로자수-2018'!AB13</f>
        <v>22</v>
      </c>
      <c r="L13" s="314">
        <f>'고용증대 상시근로자수-2018'!AD13</f>
        <v>1</v>
      </c>
      <c r="M13" s="312">
        <f>'고용증대 상시근로자수-2018'!AE13</f>
        <v>1</v>
      </c>
      <c r="N13" s="313">
        <f>'고용증대 상시근로자수-2018'!AF13</f>
        <v>22</v>
      </c>
      <c r="O13" s="314">
        <f>'고용증대 상시근로자수-2018'!AH13</f>
        <v>1</v>
      </c>
      <c r="P13" s="312">
        <f>'고용증대 상시근로자수-2018'!AI13</f>
        <v>1</v>
      </c>
      <c r="Q13" s="313">
        <f>'고용증대 상시근로자수-2018'!AJ13</f>
        <v>22</v>
      </c>
      <c r="R13" s="314">
        <f>'고용증대 상시근로자수-2018'!AL13</f>
        <v>1</v>
      </c>
      <c r="S13" s="312">
        <f>'고용증대 상시근로자수-2018'!AM13</f>
        <v>1</v>
      </c>
      <c r="T13" s="313">
        <f>'고용증대 상시근로자수-2018'!AN13</f>
        <v>22</v>
      </c>
      <c r="U13" s="314">
        <f>'고용증대 상시근로자수-2018'!AP13</f>
        <v>1</v>
      </c>
      <c r="V13" s="312">
        <f>'고용증대 상시근로자수-2018'!AQ13</f>
        <v>1</v>
      </c>
      <c r="W13" s="313">
        <f>'고용증대 상시근로자수-2018'!AR13</f>
        <v>22</v>
      </c>
      <c r="X13" s="314">
        <f>'고용증대 상시근로자수-2018'!AT13</f>
        <v>1</v>
      </c>
      <c r="Y13" s="312">
        <f>'고용증대 상시근로자수-2018'!AU13</f>
        <v>1</v>
      </c>
      <c r="Z13" s="313">
        <f>'고용증대 상시근로자수-2018'!AV13</f>
        <v>23</v>
      </c>
      <c r="AA13" s="314">
        <f>'고용증대 상시근로자수-2018'!AX13</f>
        <v>1</v>
      </c>
      <c r="AB13" s="312">
        <f>'고용증대 상시근로자수-2018'!AY13</f>
        <v>1</v>
      </c>
      <c r="AC13" s="313">
        <f>'고용증대 상시근로자수-2018'!AZ13</f>
        <v>23</v>
      </c>
      <c r="AD13" s="314">
        <f>'고용증대 상시근로자수-2018'!BB13</f>
        <v>1</v>
      </c>
      <c r="AE13" s="312">
        <f>'고용증대 상시근로자수-2018'!BC13</f>
        <v>1</v>
      </c>
      <c r="AF13" s="313">
        <f>'고용증대 상시근로자수-2018'!BD13</f>
        <v>23</v>
      </c>
      <c r="AG13" s="314">
        <f>'고용증대 상시근로자수-2018'!BF13</f>
        <v>1</v>
      </c>
      <c r="AH13" s="312">
        <f>'고용증대 상시근로자수-2018'!BG13</f>
        <v>1</v>
      </c>
      <c r="AI13" s="313">
        <f>'고용증대 상시근로자수-2018'!BH13</f>
        <v>23</v>
      </c>
      <c r="AJ13" s="314">
        <f>'고용증대 상시근로자수-2018'!BJ13</f>
        <v>1</v>
      </c>
      <c r="AK13" s="312">
        <f>'고용증대 상시근로자수-2018'!BK13</f>
        <v>1</v>
      </c>
      <c r="AL13" s="313">
        <f>'고용증대 상시근로자수-2018'!BL13</f>
        <v>23</v>
      </c>
      <c r="AM13" s="314">
        <f>'고용증대 상시근로자수-2018'!BN13</f>
        <v>1</v>
      </c>
      <c r="AN13" s="312">
        <f>'고용증대 상시근로자수-2018'!BO13</f>
        <v>1</v>
      </c>
      <c r="AO13" s="313">
        <f>'고용증대 상시근로자수-2018'!BP13</f>
        <v>23</v>
      </c>
      <c r="AP13" s="314">
        <f>'고용증대 상시근로자수-2018'!BR13</f>
        <v>1</v>
      </c>
      <c r="AQ13" s="335">
        <f t="shared" si="0"/>
        <v>12</v>
      </c>
      <c r="AR13" s="336">
        <f t="shared" si="1"/>
        <v>12</v>
      </c>
      <c r="AS13" s="342">
        <f>'고용증대 상시근로자수-2018'!CF13</f>
        <v>22276921</v>
      </c>
      <c r="AT13" s="343">
        <f>'고용증대 상시근로자수-2018'!CG13</f>
        <v>0</v>
      </c>
      <c r="AU13" s="340">
        <f t="shared" si="2"/>
        <v>22276921</v>
      </c>
      <c r="AV13" s="308" t="str">
        <f t="shared" si="3"/>
        <v>조보아</v>
      </c>
    </row>
    <row r="14" spans="1:48">
      <c r="A14" s="327">
        <f t="shared" si="4"/>
        <v>10</v>
      </c>
      <c r="B14" s="321" t="str">
        <f>'고용증대 상시근로자수-2018'!C14</f>
        <v>전지현</v>
      </c>
      <c r="C14" s="322">
        <f>'고용증대 상시근로자수-2018'!E14</f>
        <v>34472</v>
      </c>
      <c r="D14" s="333">
        <f>IF('고용증대 상시근로자수-2018'!I14="","",'고용증대 상시근로자수-2018'!I14)</f>
        <v>43161</v>
      </c>
      <c r="E14" s="333" t="str">
        <f>IF('고용증대 상시근로자수-2018'!J14="","",'고용증대 상시근로자수-2018'!J14)</f>
        <v/>
      </c>
      <c r="F14" s="323" t="str">
        <f>'고용증대 상시근로자수-2018'!H14</f>
        <v>여</v>
      </c>
      <c r="G14" s="324">
        <f>'고용증대 상시근로자수-2018'!W14</f>
        <v>0</v>
      </c>
      <c r="H14" s="313">
        <f>'고용증대 상시근로자수-2018'!X14</f>
        <v>23</v>
      </c>
      <c r="I14" s="314">
        <f>'고용증대 상시근로자수-2018'!Z14</f>
        <v>0</v>
      </c>
      <c r="J14" s="312">
        <f>'고용증대 상시근로자수-2018'!AA14</f>
        <v>0</v>
      </c>
      <c r="K14" s="313">
        <f>'고용증대 상시근로자수-2018'!AB14</f>
        <v>23</v>
      </c>
      <c r="L14" s="314">
        <f>'고용증대 상시근로자수-2018'!AD14</f>
        <v>0</v>
      </c>
      <c r="M14" s="312">
        <f>'고용증대 상시근로자수-2018'!AE14</f>
        <v>1</v>
      </c>
      <c r="N14" s="313">
        <f>'고용증대 상시근로자수-2018'!AF14</f>
        <v>23</v>
      </c>
      <c r="O14" s="314">
        <f>'고용증대 상시근로자수-2018'!AH14</f>
        <v>1</v>
      </c>
      <c r="P14" s="312">
        <f>'고용증대 상시근로자수-2018'!AI14</f>
        <v>1</v>
      </c>
      <c r="Q14" s="313">
        <f>'고용증대 상시근로자수-2018'!AJ14</f>
        <v>23</v>
      </c>
      <c r="R14" s="314">
        <f>'고용증대 상시근로자수-2018'!AL14</f>
        <v>1</v>
      </c>
      <c r="S14" s="312">
        <f>'고용증대 상시근로자수-2018'!AM14</f>
        <v>1</v>
      </c>
      <c r="T14" s="313">
        <f>'고용증대 상시근로자수-2018'!AN14</f>
        <v>24</v>
      </c>
      <c r="U14" s="314">
        <f>'고용증대 상시근로자수-2018'!AP14</f>
        <v>1</v>
      </c>
      <c r="V14" s="312">
        <f>'고용증대 상시근로자수-2018'!AQ14</f>
        <v>1</v>
      </c>
      <c r="W14" s="313">
        <f>'고용증대 상시근로자수-2018'!AR14</f>
        <v>24</v>
      </c>
      <c r="X14" s="314">
        <f>'고용증대 상시근로자수-2018'!AT14</f>
        <v>1</v>
      </c>
      <c r="Y14" s="312">
        <f>'고용증대 상시근로자수-2018'!AU14</f>
        <v>1</v>
      </c>
      <c r="Z14" s="313">
        <f>'고용증대 상시근로자수-2018'!AV14</f>
        <v>24</v>
      </c>
      <c r="AA14" s="314">
        <f>'고용증대 상시근로자수-2018'!AX14</f>
        <v>1</v>
      </c>
      <c r="AB14" s="312">
        <f>'고용증대 상시근로자수-2018'!AY14</f>
        <v>1</v>
      </c>
      <c r="AC14" s="313">
        <f>'고용증대 상시근로자수-2018'!AZ14</f>
        <v>24</v>
      </c>
      <c r="AD14" s="314">
        <f>'고용증대 상시근로자수-2018'!BB14</f>
        <v>1</v>
      </c>
      <c r="AE14" s="312">
        <f>'고용증대 상시근로자수-2018'!BC14</f>
        <v>1</v>
      </c>
      <c r="AF14" s="313">
        <f>'고용증대 상시근로자수-2018'!BD14</f>
        <v>24</v>
      </c>
      <c r="AG14" s="314">
        <f>'고용증대 상시근로자수-2018'!BF14</f>
        <v>1</v>
      </c>
      <c r="AH14" s="312">
        <f>'고용증대 상시근로자수-2018'!BG14</f>
        <v>1</v>
      </c>
      <c r="AI14" s="313">
        <f>'고용증대 상시근로자수-2018'!BH14</f>
        <v>24</v>
      </c>
      <c r="AJ14" s="314">
        <f>'고용증대 상시근로자수-2018'!BJ14</f>
        <v>1</v>
      </c>
      <c r="AK14" s="312">
        <f>'고용증대 상시근로자수-2018'!BK14</f>
        <v>1</v>
      </c>
      <c r="AL14" s="313">
        <f>'고용증대 상시근로자수-2018'!BL14</f>
        <v>24</v>
      </c>
      <c r="AM14" s="314">
        <f>'고용증대 상시근로자수-2018'!BN14</f>
        <v>1</v>
      </c>
      <c r="AN14" s="312">
        <f>'고용증대 상시근로자수-2018'!BO14</f>
        <v>1</v>
      </c>
      <c r="AO14" s="313">
        <f>'고용증대 상시근로자수-2018'!BP14</f>
        <v>24</v>
      </c>
      <c r="AP14" s="314">
        <f>'고용증대 상시근로자수-2018'!BR14</f>
        <v>1</v>
      </c>
      <c r="AQ14" s="335">
        <f t="shared" si="0"/>
        <v>10</v>
      </c>
      <c r="AR14" s="336">
        <f t="shared" si="1"/>
        <v>10</v>
      </c>
      <c r="AS14" s="342">
        <f>'고용증대 상시근로자수-2018'!CF14</f>
        <v>7455410</v>
      </c>
      <c r="AT14" s="343">
        <f>'고용증대 상시근로자수-2018'!CG14</f>
        <v>0</v>
      </c>
      <c r="AU14" s="340">
        <f t="shared" si="2"/>
        <v>7455410</v>
      </c>
      <c r="AV14" s="308" t="str">
        <f t="shared" si="3"/>
        <v>전지현</v>
      </c>
    </row>
    <row r="15" spans="1:48">
      <c r="A15" s="327">
        <f t="shared" si="4"/>
        <v>11</v>
      </c>
      <c r="B15" s="321" t="str">
        <f>'고용증대 상시근로자수-2018'!C15</f>
        <v>손예진</v>
      </c>
      <c r="C15" s="322">
        <f>'고용증대 상시근로자수-2018'!E15</f>
        <v>34242</v>
      </c>
      <c r="D15" s="333">
        <f>IF('고용증대 상시근로자수-2018'!I15="","",'고용증대 상시근로자수-2018'!I15)</f>
        <v>43248</v>
      </c>
      <c r="E15" s="333" t="str">
        <f>IF('고용증대 상시근로자수-2018'!J15="","",'고용증대 상시근로자수-2018'!J15)</f>
        <v/>
      </c>
      <c r="F15" s="323" t="str">
        <f>'고용증대 상시근로자수-2018'!H15</f>
        <v>여</v>
      </c>
      <c r="G15" s="324">
        <f>'고용증대 상시근로자수-2018'!W15</f>
        <v>0</v>
      </c>
      <c r="H15" s="313">
        <f>'고용증대 상시근로자수-2018'!X15</f>
        <v>24</v>
      </c>
      <c r="I15" s="314">
        <f>'고용증대 상시근로자수-2018'!Z15</f>
        <v>0</v>
      </c>
      <c r="J15" s="312">
        <f>'고용증대 상시근로자수-2018'!AA15</f>
        <v>0</v>
      </c>
      <c r="K15" s="313">
        <f>'고용증대 상시근로자수-2018'!AB15</f>
        <v>24</v>
      </c>
      <c r="L15" s="314">
        <f>'고용증대 상시근로자수-2018'!AD15</f>
        <v>0</v>
      </c>
      <c r="M15" s="312">
        <f>'고용증대 상시근로자수-2018'!AE15</f>
        <v>0</v>
      </c>
      <c r="N15" s="313">
        <f>'고용증대 상시근로자수-2018'!AF15</f>
        <v>24</v>
      </c>
      <c r="O15" s="314">
        <f>'고용증대 상시근로자수-2018'!AH15</f>
        <v>0</v>
      </c>
      <c r="P15" s="312">
        <f>'고용증대 상시근로자수-2018'!AI15</f>
        <v>0</v>
      </c>
      <c r="Q15" s="313">
        <f>'고용증대 상시근로자수-2018'!AJ15</f>
        <v>24</v>
      </c>
      <c r="R15" s="314">
        <f>'고용증대 상시근로자수-2018'!AL15</f>
        <v>0</v>
      </c>
      <c r="S15" s="312">
        <f>'고용증대 상시근로자수-2018'!AM15</f>
        <v>1</v>
      </c>
      <c r="T15" s="313">
        <f>'고용증대 상시근로자수-2018'!AN15</f>
        <v>24</v>
      </c>
      <c r="U15" s="314">
        <f>'고용증대 상시근로자수-2018'!AP15</f>
        <v>1</v>
      </c>
      <c r="V15" s="312">
        <f>'고용증대 상시근로자수-2018'!AQ15</f>
        <v>1</v>
      </c>
      <c r="W15" s="313">
        <f>'고용증대 상시근로자수-2018'!AR15</f>
        <v>24</v>
      </c>
      <c r="X15" s="314">
        <f>'고용증대 상시근로자수-2018'!AT15</f>
        <v>1</v>
      </c>
      <c r="Y15" s="312">
        <f>'고용증대 상시근로자수-2018'!AU15</f>
        <v>1</v>
      </c>
      <c r="Z15" s="313">
        <f>'고용증대 상시근로자수-2018'!AV15</f>
        <v>24</v>
      </c>
      <c r="AA15" s="314">
        <f>'고용증대 상시근로자수-2018'!AX15</f>
        <v>1</v>
      </c>
      <c r="AB15" s="312">
        <f>'고용증대 상시근로자수-2018'!AY15</f>
        <v>1</v>
      </c>
      <c r="AC15" s="313">
        <f>'고용증대 상시근로자수-2018'!AZ15</f>
        <v>24</v>
      </c>
      <c r="AD15" s="314">
        <f>'고용증대 상시근로자수-2018'!BB15</f>
        <v>1</v>
      </c>
      <c r="AE15" s="312">
        <f>'고용증대 상시근로자수-2018'!BC15</f>
        <v>1</v>
      </c>
      <c r="AF15" s="313">
        <f>'고용증대 상시근로자수-2018'!BD15</f>
        <v>25</v>
      </c>
      <c r="AG15" s="314">
        <f>'고용증대 상시근로자수-2018'!BF15</f>
        <v>1</v>
      </c>
      <c r="AH15" s="312">
        <f>'고용증대 상시근로자수-2018'!BG15</f>
        <v>1</v>
      </c>
      <c r="AI15" s="313">
        <f>'고용증대 상시근로자수-2018'!BH15</f>
        <v>25</v>
      </c>
      <c r="AJ15" s="314">
        <f>'고용증대 상시근로자수-2018'!BJ15</f>
        <v>1</v>
      </c>
      <c r="AK15" s="312">
        <f>'고용증대 상시근로자수-2018'!BK15</f>
        <v>1</v>
      </c>
      <c r="AL15" s="313">
        <f>'고용증대 상시근로자수-2018'!BL15</f>
        <v>25</v>
      </c>
      <c r="AM15" s="314">
        <f>'고용증대 상시근로자수-2018'!BN15</f>
        <v>1</v>
      </c>
      <c r="AN15" s="312">
        <f>'고용증대 상시근로자수-2018'!BO15</f>
        <v>1</v>
      </c>
      <c r="AO15" s="313">
        <f>'고용증대 상시근로자수-2018'!BP15</f>
        <v>25</v>
      </c>
      <c r="AP15" s="314">
        <f>'고용증대 상시근로자수-2018'!BR15</f>
        <v>1</v>
      </c>
      <c r="AQ15" s="335">
        <f t="shared" si="0"/>
        <v>8</v>
      </c>
      <c r="AR15" s="336">
        <f t="shared" si="1"/>
        <v>8</v>
      </c>
      <c r="AS15" s="342">
        <f>'고용증대 상시근로자수-2018'!CF15</f>
        <v>14474390</v>
      </c>
      <c r="AT15" s="343">
        <f>'고용증대 상시근로자수-2018'!CG15</f>
        <v>0</v>
      </c>
      <c r="AU15" s="340">
        <f t="shared" si="2"/>
        <v>14474390</v>
      </c>
      <c r="AV15" s="308" t="str">
        <f t="shared" si="3"/>
        <v>손예진</v>
      </c>
    </row>
    <row r="16" spans="1:48" hidden="1">
      <c r="A16" s="327">
        <f t="shared" si="4"/>
        <v>12</v>
      </c>
      <c r="B16" s="321">
        <f>'고용증대 상시근로자수-2018'!C16</f>
        <v>0</v>
      </c>
      <c r="C16" s="322" t="str">
        <f>'고용증대 상시근로자수-2018'!E16</f>
        <v/>
      </c>
      <c r="D16" s="333" t="str">
        <f>IF('고용증대 상시근로자수-2018'!I16="","",'고용증대 상시근로자수-2018'!I16)</f>
        <v/>
      </c>
      <c r="E16" s="333" t="str">
        <f>IF('고용증대 상시근로자수-2018'!J16="","",'고용증대 상시근로자수-2018'!J16)</f>
        <v/>
      </c>
      <c r="F16" s="323" t="str">
        <f>'고용증대 상시근로자수-2018'!H16</f>
        <v/>
      </c>
      <c r="G16" s="324">
        <f>'고용증대 상시근로자수-2018'!W16</f>
        <v>0</v>
      </c>
      <c r="H16" s="313">
        <f>'고용증대 상시근로자수-2018'!X16</f>
        <v>0</v>
      </c>
      <c r="I16" s="314">
        <f>'고용증대 상시근로자수-2018'!Z16</f>
        <v>0</v>
      </c>
      <c r="J16" s="312">
        <f>'고용증대 상시근로자수-2018'!AA16</f>
        <v>0</v>
      </c>
      <c r="K16" s="313">
        <f>'고용증대 상시근로자수-2018'!AB16</f>
        <v>0</v>
      </c>
      <c r="L16" s="314">
        <f>'고용증대 상시근로자수-2018'!AD16</f>
        <v>0</v>
      </c>
      <c r="M16" s="312">
        <f>'고용증대 상시근로자수-2018'!AE16</f>
        <v>0</v>
      </c>
      <c r="N16" s="313">
        <f>'고용증대 상시근로자수-2018'!AF16</f>
        <v>0</v>
      </c>
      <c r="O16" s="314">
        <f>'고용증대 상시근로자수-2018'!AH16</f>
        <v>0</v>
      </c>
      <c r="P16" s="312">
        <f>'고용증대 상시근로자수-2018'!AI16</f>
        <v>0</v>
      </c>
      <c r="Q16" s="313">
        <f>'고용증대 상시근로자수-2018'!AJ16</f>
        <v>0</v>
      </c>
      <c r="R16" s="314">
        <f>'고용증대 상시근로자수-2018'!AL16</f>
        <v>0</v>
      </c>
      <c r="S16" s="312">
        <f>'고용증대 상시근로자수-2018'!AM16</f>
        <v>0</v>
      </c>
      <c r="T16" s="313">
        <f>'고용증대 상시근로자수-2018'!AN16</f>
        <v>0</v>
      </c>
      <c r="U16" s="314">
        <f>'고용증대 상시근로자수-2018'!AP16</f>
        <v>0</v>
      </c>
      <c r="V16" s="312">
        <f>'고용증대 상시근로자수-2018'!AQ16</f>
        <v>0</v>
      </c>
      <c r="W16" s="313">
        <f>'고용증대 상시근로자수-2018'!AR16</f>
        <v>0</v>
      </c>
      <c r="X16" s="314">
        <f>'고용증대 상시근로자수-2018'!AT16</f>
        <v>0</v>
      </c>
      <c r="Y16" s="312">
        <f>'고용증대 상시근로자수-2018'!AU16</f>
        <v>0</v>
      </c>
      <c r="Z16" s="313">
        <f>'고용증대 상시근로자수-2018'!AV16</f>
        <v>0</v>
      </c>
      <c r="AA16" s="314">
        <f>'고용증대 상시근로자수-2018'!AX16</f>
        <v>0</v>
      </c>
      <c r="AB16" s="312">
        <f>'고용증대 상시근로자수-2018'!AY16</f>
        <v>0</v>
      </c>
      <c r="AC16" s="313">
        <f>'고용증대 상시근로자수-2018'!AZ16</f>
        <v>0</v>
      </c>
      <c r="AD16" s="314">
        <f>'고용증대 상시근로자수-2018'!BB16</f>
        <v>0</v>
      </c>
      <c r="AE16" s="312">
        <f>'고용증대 상시근로자수-2018'!BC16</f>
        <v>0</v>
      </c>
      <c r="AF16" s="313">
        <f>'고용증대 상시근로자수-2018'!BD16</f>
        <v>0</v>
      </c>
      <c r="AG16" s="314">
        <f>'고용증대 상시근로자수-2018'!BF16</f>
        <v>0</v>
      </c>
      <c r="AH16" s="312">
        <f>'고용증대 상시근로자수-2018'!BG16</f>
        <v>0</v>
      </c>
      <c r="AI16" s="313">
        <f>'고용증대 상시근로자수-2018'!BH16</f>
        <v>0</v>
      </c>
      <c r="AJ16" s="314">
        <f>'고용증대 상시근로자수-2018'!BJ16</f>
        <v>0</v>
      </c>
      <c r="AK16" s="312">
        <f>'고용증대 상시근로자수-2018'!BK16</f>
        <v>0</v>
      </c>
      <c r="AL16" s="313">
        <f>'고용증대 상시근로자수-2018'!BL16</f>
        <v>0</v>
      </c>
      <c r="AM16" s="314">
        <f>'고용증대 상시근로자수-2018'!BN16</f>
        <v>0</v>
      </c>
      <c r="AN16" s="312">
        <f>'고용증대 상시근로자수-2018'!BO16</f>
        <v>0</v>
      </c>
      <c r="AO16" s="313">
        <f>'고용증대 상시근로자수-2018'!BP16</f>
        <v>0</v>
      </c>
      <c r="AP16" s="314">
        <f>'고용증대 상시근로자수-2018'!BR16</f>
        <v>0</v>
      </c>
      <c r="AQ16" s="335">
        <f t="shared" si="0"/>
        <v>0</v>
      </c>
      <c r="AR16" s="336">
        <f t="shared" si="1"/>
        <v>0</v>
      </c>
      <c r="AS16" s="342">
        <f>'고용증대 상시근로자수-2018'!CF16</f>
        <v>0</v>
      </c>
      <c r="AT16" s="343">
        <f>'고용증대 상시근로자수-2018'!CG16</f>
        <v>0</v>
      </c>
      <c r="AU16" s="340">
        <f t="shared" si="2"/>
        <v>0</v>
      </c>
      <c r="AV16" s="308">
        <f t="shared" si="3"/>
        <v>0</v>
      </c>
    </row>
    <row r="17" spans="1:48" hidden="1">
      <c r="A17" s="327">
        <f t="shared" si="4"/>
        <v>13</v>
      </c>
      <c r="B17" s="321">
        <f>'고용증대 상시근로자수-2018'!C17</f>
        <v>0</v>
      </c>
      <c r="C17" s="322" t="str">
        <f>'고용증대 상시근로자수-2018'!E17</f>
        <v/>
      </c>
      <c r="D17" s="333" t="str">
        <f>IF('고용증대 상시근로자수-2018'!I17="","",'고용증대 상시근로자수-2018'!I17)</f>
        <v/>
      </c>
      <c r="E17" s="333" t="str">
        <f>IF('고용증대 상시근로자수-2018'!J17="","",'고용증대 상시근로자수-2018'!J17)</f>
        <v/>
      </c>
      <c r="F17" s="323" t="str">
        <f>'고용증대 상시근로자수-2018'!H17</f>
        <v/>
      </c>
      <c r="G17" s="324">
        <f>'고용증대 상시근로자수-2018'!W17</f>
        <v>0</v>
      </c>
      <c r="H17" s="313">
        <f>'고용증대 상시근로자수-2018'!X17</f>
        <v>0</v>
      </c>
      <c r="I17" s="314">
        <f>'고용증대 상시근로자수-2018'!Z17</f>
        <v>0</v>
      </c>
      <c r="J17" s="312">
        <f>'고용증대 상시근로자수-2018'!AA17</f>
        <v>0</v>
      </c>
      <c r="K17" s="313">
        <f>'고용증대 상시근로자수-2018'!AB17</f>
        <v>0</v>
      </c>
      <c r="L17" s="314">
        <f>'고용증대 상시근로자수-2018'!AD17</f>
        <v>0</v>
      </c>
      <c r="M17" s="312">
        <f>'고용증대 상시근로자수-2018'!AE17</f>
        <v>0</v>
      </c>
      <c r="N17" s="313">
        <f>'고용증대 상시근로자수-2018'!AF17</f>
        <v>0</v>
      </c>
      <c r="O17" s="314">
        <f>'고용증대 상시근로자수-2018'!AH17</f>
        <v>0</v>
      </c>
      <c r="P17" s="312">
        <f>'고용증대 상시근로자수-2018'!AI17</f>
        <v>0</v>
      </c>
      <c r="Q17" s="313">
        <f>'고용증대 상시근로자수-2018'!AJ17</f>
        <v>0</v>
      </c>
      <c r="R17" s="314">
        <f>'고용증대 상시근로자수-2018'!AL17</f>
        <v>0</v>
      </c>
      <c r="S17" s="312">
        <f>'고용증대 상시근로자수-2018'!AM17</f>
        <v>0</v>
      </c>
      <c r="T17" s="313">
        <f>'고용증대 상시근로자수-2018'!AN17</f>
        <v>0</v>
      </c>
      <c r="U17" s="314">
        <f>'고용증대 상시근로자수-2018'!AP17</f>
        <v>0</v>
      </c>
      <c r="V17" s="312">
        <f>'고용증대 상시근로자수-2018'!AQ17</f>
        <v>0</v>
      </c>
      <c r="W17" s="313">
        <f>'고용증대 상시근로자수-2018'!AR17</f>
        <v>0</v>
      </c>
      <c r="X17" s="314">
        <f>'고용증대 상시근로자수-2018'!AT17</f>
        <v>0</v>
      </c>
      <c r="Y17" s="312">
        <f>'고용증대 상시근로자수-2018'!AU17</f>
        <v>0</v>
      </c>
      <c r="Z17" s="313">
        <f>'고용증대 상시근로자수-2018'!AV17</f>
        <v>0</v>
      </c>
      <c r="AA17" s="314">
        <f>'고용증대 상시근로자수-2018'!AX17</f>
        <v>0</v>
      </c>
      <c r="AB17" s="312">
        <f>'고용증대 상시근로자수-2018'!AY17</f>
        <v>0</v>
      </c>
      <c r="AC17" s="313">
        <f>'고용증대 상시근로자수-2018'!AZ17</f>
        <v>0</v>
      </c>
      <c r="AD17" s="314">
        <f>'고용증대 상시근로자수-2018'!BB17</f>
        <v>0</v>
      </c>
      <c r="AE17" s="312">
        <f>'고용증대 상시근로자수-2018'!BC17</f>
        <v>0</v>
      </c>
      <c r="AF17" s="313">
        <f>'고용증대 상시근로자수-2018'!BD17</f>
        <v>0</v>
      </c>
      <c r="AG17" s="314">
        <f>'고용증대 상시근로자수-2018'!BF17</f>
        <v>0</v>
      </c>
      <c r="AH17" s="312">
        <f>'고용증대 상시근로자수-2018'!BG17</f>
        <v>0</v>
      </c>
      <c r="AI17" s="313">
        <f>'고용증대 상시근로자수-2018'!BH17</f>
        <v>0</v>
      </c>
      <c r="AJ17" s="314">
        <f>'고용증대 상시근로자수-2018'!BJ17</f>
        <v>0</v>
      </c>
      <c r="AK17" s="312">
        <f>'고용증대 상시근로자수-2018'!BK17</f>
        <v>0</v>
      </c>
      <c r="AL17" s="313">
        <f>'고용증대 상시근로자수-2018'!BL17</f>
        <v>0</v>
      </c>
      <c r="AM17" s="314">
        <f>'고용증대 상시근로자수-2018'!BN17</f>
        <v>0</v>
      </c>
      <c r="AN17" s="312">
        <f>'고용증대 상시근로자수-2018'!BO17</f>
        <v>0</v>
      </c>
      <c r="AO17" s="313">
        <f>'고용증대 상시근로자수-2018'!BP17</f>
        <v>0</v>
      </c>
      <c r="AP17" s="314">
        <f>'고용증대 상시근로자수-2018'!BR17</f>
        <v>0</v>
      </c>
      <c r="AQ17" s="335">
        <f t="shared" si="0"/>
        <v>0</v>
      </c>
      <c r="AR17" s="336">
        <f t="shared" si="1"/>
        <v>0</v>
      </c>
      <c r="AS17" s="342">
        <f>'고용증대 상시근로자수-2018'!CF17</f>
        <v>0</v>
      </c>
      <c r="AT17" s="343">
        <f>'고용증대 상시근로자수-2018'!CG17</f>
        <v>0</v>
      </c>
      <c r="AU17" s="340">
        <f t="shared" si="2"/>
        <v>0</v>
      </c>
      <c r="AV17" s="308">
        <f t="shared" si="3"/>
        <v>0</v>
      </c>
    </row>
    <row r="18" spans="1:48" hidden="1">
      <c r="A18" s="327">
        <f t="shared" si="4"/>
        <v>14</v>
      </c>
      <c r="B18" s="321">
        <f>'고용증대 상시근로자수-2018'!C18</f>
        <v>0</v>
      </c>
      <c r="C18" s="322" t="str">
        <f>'고용증대 상시근로자수-2018'!E18</f>
        <v/>
      </c>
      <c r="D18" s="333" t="str">
        <f>IF('고용증대 상시근로자수-2018'!I18="","",'고용증대 상시근로자수-2018'!I18)</f>
        <v/>
      </c>
      <c r="E18" s="333" t="str">
        <f>IF('고용증대 상시근로자수-2018'!J18="","",'고용증대 상시근로자수-2018'!J18)</f>
        <v/>
      </c>
      <c r="F18" s="323" t="str">
        <f>'고용증대 상시근로자수-2018'!H18</f>
        <v/>
      </c>
      <c r="G18" s="324">
        <f>'고용증대 상시근로자수-2018'!W18</f>
        <v>0</v>
      </c>
      <c r="H18" s="313">
        <f>'고용증대 상시근로자수-2018'!X18</f>
        <v>0</v>
      </c>
      <c r="I18" s="314">
        <f>'고용증대 상시근로자수-2018'!Z18</f>
        <v>0</v>
      </c>
      <c r="J18" s="312">
        <f>'고용증대 상시근로자수-2018'!AA18</f>
        <v>0</v>
      </c>
      <c r="K18" s="313">
        <f>'고용증대 상시근로자수-2018'!AB18</f>
        <v>0</v>
      </c>
      <c r="L18" s="314">
        <f>'고용증대 상시근로자수-2018'!AD18</f>
        <v>0</v>
      </c>
      <c r="M18" s="312">
        <f>'고용증대 상시근로자수-2018'!AE18</f>
        <v>0</v>
      </c>
      <c r="N18" s="313">
        <f>'고용증대 상시근로자수-2018'!AF18</f>
        <v>0</v>
      </c>
      <c r="O18" s="314">
        <f>'고용증대 상시근로자수-2018'!AH18</f>
        <v>0</v>
      </c>
      <c r="P18" s="312">
        <f>'고용증대 상시근로자수-2018'!AI18</f>
        <v>0</v>
      </c>
      <c r="Q18" s="313">
        <f>'고용증대 상시근로자수-2018'!AJ18</f>
        <v>0</v>
      </c>
      <c r="R18" s="314">
        <f>'고용증대 상시근로자수-2018'!AL18</f>
        <v>0</v>
      </c>
      <c r="S18" s="312">
        <f>'고용증대 상시근로자수-2018'!AM18</f>
        <v>0</v>
      </c>
      <c r="T18" s="313">
        <f>'고용증대 상시근로자수-2018'!AN18</f>
        <v>0</v>
      </c>
      <c r="U18" s="314">
        <f>'고용증대 상시근로자수-2018'!AP18</f>
        <v>0</v>
      </c>
      <c r="V18" s="312">
        <f>'고용증대 상시근로자수-2018'!AQ18</f>
        <v>0</v>
      </c>
      <c r="W18" s="313">
        <f>'고용증대 상시근로자수-2018'!AR18</f>
        <v>0</v>
      </c>
      <c r="X18" s="314">
        <f>'고용증대 상시근로자수-2018'!AT18</f>
        <v>0</v>
      </c>
      <c r="Y18" s="312">
        <f>'고용증대 상시근로자수-2018'!AU18</f>
        <v>0</v>
      </c>
      <c r="Z18" s="313">
        <f>'고용증대 상시근로자수-2018'!AV18</f>
        <v>0</v>
      </c>
      <c r="AA18" s="314">
        <f>'고용증대 상시근로자수-2018'!AX18</f>
        <v>0</v>
      </c>
      <c r="AB18" s="312">
        <f>'고용증대 상시근로자수-2018'!AY18</f>
        <v>0</v>
      </c>
      <c r="AC18" s="313">
        <f>'고용증대 상시근로자수-2018'!AZ18</f>
        <v>0</v>
      </c>
      <c r="AD18" s="314">
        <f>'고용증대 상시근로자수-2018'!BB18</f>
        <v>0</v>
      </c>
      <c r="AE18" s="312">
        <f>'고용증대 상시근로자수-2018'!BC18</f>
        <v>0</v>
      </c>
      <c r="AF18" s="313">
        <f>'고용증대 상시근로자수-2018'!BD18</f>
        <v>0</v>
      </c>
      <c r="AG18" s="314">
        <f>'고용증대 상시근로자수-2018'!BF18</f>
        <v>0</v>
      </c>
      <c r="AH18" s="312">
        <f>'고용증대 상시근로자수-2018'!BG18</f>
        <v>0</v>
      </c>
      <c r="AI18" s="313">
        <f>'고용증대 상시근로자수-2018'!BH18</f>
        <v>0</v>
      </c>
      <c r="AJ18" s="314">
        <f>'고용증대 상시근로자수-2018'!BJ18</f>
        <v>0</v>
      </c>
      <c r="AK18" s="312">
        <f>'고용증대 상시근로자수-2018'!BK18</f>
        <v>0</v>
      </c>
      <c r="AL18" s="313">
        <f>'고용증대 상시근로자수-2018'!BL18</f>
        <v>0</v>
      </c>
      <c r="AM18" s="314">
        <f>'고용증대 상시근로자수-2018'!BN18</f>
        <v>0</v>
      </c>
      <c r="AN18" s="312">
        <f>'고용증대 상시근로자수-2018'!BO18</f>
        <v>0</v>
      </c>
      <c r="AO18" s="313">
        <f>'고용증대 상시근로자수-2018'!BP18</f>
        <v>0</v>
      </c>
      <c r="AP18" s="314">
        <f>'고용증대 상시근로자수-2018'!BR18</f>
        <v>0</v>
      </c>
      <c r="AQ18" s="335">
        <f t="shared" si="0"/>
        <v>0</v>
      </c>
      <c r="AR18" s="336">
        <f t="shared" si="1"/>
        <v>0</v>
      </c>
      <c r="AS18" s="342">
        <f>'고용증대 상시근로자수-2018'!CF18</f>
        <v>0</v>
      </c>
      <c r="AT18" s="343">
        <f>'고용증대 상시근로자수-2018'!CG18</f>
        <v>0</v>
      </c>
      <c r="AU18" s="340">
        <f t="shared" si="2"/>
        <v>0</v>
      </c>
      <c r="AV18" s="308">
        <f t="shared" si="3"/>
        <v>0</v>
      </c>
    </row>
    <row r="19" spans="1:48" hidden="1">
      <c r="A19" s="327">
        <f t="shared" si="4"/>
        <v>15</v>
      </c>
      <c r="B19" s="321">
        <f>'고용증대 상시근로자수-2018'!C19</f>
        <v>0</v>
      </c>
      <c r="C19" s="322" t="str">
        <f>'고용증대 상시근로자수-2018'!E19</f>
        <v/>
      </c>
      <c r="D19" s="333" t="str">
        <f>IF('고용증대 상시근로자수-2018'!I19="","",'고용증대 상시근로자수-2018'!I19)</f>
        <v/>
      </c>
      <c r="E19" s="333" t="str">
        <f>IF('고용증대 상시근로자수-2018'!J19="","",'고용증대 상시근로자수-2018'!J19)</f>
        <v/>
      </c>
      <c r="F19" s="323" t="str">
        <f>'고용증대 상시근로자수-2018'!H19</f>
        <v/>
      </c>
      <c r="G19" s="324">
        <f>'고용증대 상시근로자수-2018'!W19</f>
        <v>0</v>
      </c>
      <c r="H19" s="313">
        <f>'고용증대 상시근로자수-2018'!X19</f>
        <v>0</v>
      </c>
      <c r="I19" s="314">
        <f>'고용증대 상시근로자수-2018'!Z19</f>
        <v>0</v>
      </c>
      <c r="J19" s="312">
        <f>'고용증대 상시근로자수-2018'!AA19</f>
        <v>0</v>
      </c>
      <c r="K19" s="313">
        <f>'고용증대 상시근로자수-2018'!AB19</f>
        <v>0</v>
      </c>
      <c r="L19" s="314">
        <f>'고용증대 상시근로자수-2018'!AD19</f>
        <v>0</v>
      </c>
      <c r="M19" s="312">
        <f>'고용증대 상시근로자수-2018'!AE19</f>
        <v>0</v>
      </c>
      <c r="N19" s="313">
        <f>'고용증대 상시근로자수-2018'!AF19</f>
        <v>0</v>
      </c>
      <c r="O19" s="314">
        <f>'고용증대 상시근로자수-2018'!AH19</f>
        <v>0</v>
      </c>
      <c r="P19" s="312">
        <f>'고용증대 상시근로자수-2018'!AI19</f>
        <v>0</v>
      </c>
      <c r="Q19" s="313">
        <f>'고용증대 상시근로자수-2018'!AJ19</f>
        <v>0</v>
      </c>
      <c r="R19" s="314">
        <f>'고용증대 상시근로자수-2018'!AL19</f>
        <v>0</v>
      </c>
      <c r="S19" s="312">
        <f>'고용증대 상시근로자수-2018'!AM19</f>
        <v>0</v>
      </c>
      <c r="T19" s="313">
        <f>'고용증대 상시근로자수-2018'!AN19</f>
        <v>0</v>
      </c>
      <c r="U19" s="314">
        <f>'고용증대 상시근로자수-2018'!AP19</f>
        <v>0</v>
      </c>
      <c r="V19" s="312">
        <f>'고용증대 상시근로자수-2018'!AQ19</f>
        <v>0</v>
      </c>
      <c r="W19" s="313">
        <f>'고용증대 상시근로자수-2018'!AR19</f>
        <v>0</v>
      </c>
      <c r="X19" s="314">
        <f>'고용증대 상시근로자수-2018'!AT19</f>
        <v>0</v>
      </c>
      <c r="Y19" s="312">
        <f>'고용증대 상시근로자수-2018'!AU19</f>
        <v>0</v>
      </c>
      <c r="Z19" s="313">
        <f>'고용증대 상시근로자수-2018'!AV19</f>
        <v>0</v>
      </c>
      <c r="AA19" s="314">
        <f>'고용증대 상시근로자수-2018'!AX19</f>
        <v>0</v>
      </c>
      <c r="AB19" s="312">
        <f>'고용증대 상시근로자수-2018'!AY19</f>
        <v>0</v>
      </c>
      <c r="AC19" s="313">
        <f>'고용증대 상시근로자수-2018'!AZ19</f>
        <v>0</v>
      </c>
      <c r="AD19" s="314">
        <f>'고용증대 상시근로자수-2018'!BB19</f>
        <v>0</v>
      </c>
      <c r="AE19" s="312">
        <f>'고용증대 상시근로자수-2018'!BC19</f>
        <v>0</v>
      </c>
      <c r="AF19" s="313">
        <f>'고용증대 상시근로자수-2018'!BD19</f>
        <v>0</v>
      </c>
      <c r="AG19" s="314">
        <f>'고용증대 상시근로자수-2018'!BF19</f>
        <v>0</v>
      </c>
      <c r="AH19" s="312">
        <f>'고용증대 상시근로자수-2018'!BG19</f>
        <v>0</v>
      </c>
      <c r="AI19" s="313">
        <f>'고용증대 상시근로자수-2018'!BH19</f>
        <v>0</v>
      </c>
      <c r="AJ19" s="314">
        <f>'고용증대 상시근로자수-2018'!BJ19</f>
        <v>0</v>
      </c>
      <c r="AK19" s="312">
        <f>'고용증대 상시근로자수-2018'!BK19</f>
        <v>0</v>
      </c>
      <c r="AL19" s="313">
        <f>'고용증대 상시근로자수-2018'!BL19</f>
        <v>0</v>
      </c>
      <c r="AM19" s="314">
        <f>'고용증대 상시근로자수-2018'!BN19</f>
        <v>0</v>
      </c>
      <c r="AN19" s="312">
        <f>'고용증대 상시근로자수-2018'!BO19</f>
        <v>0</v>
      </c>
      <c r="AO19" s="313">
        <f>'고용증대 상시근로자수-2018'!BP19</f>
        <v>0</v>
      </c>
      <c r="AP19" s="314">
        <f>'고용증대 상시근로자수-2018'!BR19</f>
        <v>0</v>
      </c>
      <c r="AQ19" s="335">
        <f t="shared" si="0"/>
        <v>0</v>
      </c>
      <c r="AR19" s="336">
        <f t="shared" si="1"/>
        <v>0</v>
      </c>
      <c r="AS19" s="342">
        <f>'고용증대 상시근로자수-2018'!CF19</f>
        <v>0</v>
      </c>
      <c r="AT19" s="343">
        <f>'고용증대 상시근로자수-2018'!CG19</f>
        <v>0</v>
      </c>
      <c r="AU19" s="340">
        <f t="shared" si="2"/>
        <v>0</v>
      </c>
      <c r="AV19" s="308">
        <f t="shared" si="3"/>
        <v>0</v>
      </c>
    </row>
    <row r="20" spans="1:48" hidden="1">
      <c r="A20" s="327">
        <f t="shared" si="4"/>
        <v>16</v>
      </c>
      <c r="B20" s="321">
        <f>'고용증대 상시근로자수-2018'!C20</f>
        <v>0</v>
      </c>
      <c r="C20" s="322" t="str">
        <f>'고용증대 상시근로자수-2018'!E20</f>
        <v/>
      </c>
      <c r="D20" s="333" t="str">
        <f>IF('고용증대 상시근로자수-2018'!I20="","",'고용증대 상시근로자수-2018'!I20)</f>
        <v/>
      </c>
      <c r="E20" s="333" t="str">
        <f>IF('고용증대 상시근로자수-2018'!J20="","",'고용증대 상시근로자수-2018'!J20)</f>
        <v/>
      </c>
      <c r="F20" s="323" t="str">
        <f>'고용증대 상시근로자수-2018'!H20</f>
        <v/>
      </c>
      <c r="G20" s="324">
        <f>'고용증대 상시근로자수-2018'!W20</f>
        <v>0</v>
      </c>
      <c r="H20" s="313">
        <f>'고용증대 상시근로자수-2018'!X20</f>
        <v>0</v>
      </c>
      <c r="I20" s="314">
        <f>'고용증대 상시근로자수-2018'!Z20</f>
        <v>0</v>
      </c>
      <c r="J20" s="312">
        <f>'고용증대 상시근로자수-2018'!AA20</f>
        <v>0</v>
      </c>
      <c r="K20" s="313">
        <f>'고용증대 상시근로자수-2018'!AB20</f>
        <v>0</v>
      </c>
      <c r="L20" s="314">
        <f>'고용증대 상시근로자수-2018'!AD20</f>
        <v>0</v>
      </c>
      <c r="M20" s="312">
        <f>'고용증대 상시근로자수-2018'!AE20</f>
        <v>0</v>
      </c>
      <c r="N20" s="313">
        <f>'고용증대 상시근로자수-2018'!AF20</f>
        <v>0</v>
      </c>
      <c r="O20" s="314">
        <f>'고용증대 상시근로자수-2018'!AH20</f>
        <v>0</v>
      </c>
      <c r="P20" s="312">
        <f>'고용증대 상시근로자수-2018'!AI20</f>
        <v>0</v>
      </c>
      <c r="Q20" s="313">
        <f>'고용증대 상시근로자수-2018'!AJ20</f>
        <v>0</v>
      </c>
      <c r="R20" s="314">
        <f>'고용증대 상시근로자수-2018'!AL20</f>
        <v>0</v>
      </c>
      <c r="S20" s="312">
        <f>'고용증대 상시근로자수-2018'!AM20</f>
        <v>0</v>
      </c>
      <c r="T20" s="313">
        <f>'고용증대 상시근로자수-2018'!AN20</f>
        <v>0</v>
      </c>
      <c r="U20" s="314">
        <f>'고용증대 상시근로자수-2018'!AP20</f>
        <v>0</v>
      </c>
      <c r="V20" s="312">
        <f>'고용증대 상시근로자수-2018'!AQ20</f>
        <v>0</v>
      </c>
      <c r="W20" s="313">
        <f>'고용증대 상시근로자수-2018'!AR20</f>
        <v>0</v>
      </c>
      <c r="X20" s="314">
        <f>'고용증대 상시근로자수-2018'!AT20</f>
        <v>0</v>
      </c>
      <c r="Y20" s="312">
        <f>'고용증대 상시근로자수-2018'!AU20</f>
        <v>0</v>
      </c>
      <c r="Z20" s="313">
        <f>'고용증대 상시근로자수-2018'!AV20</f>
        <v>0</v>
      </c>
      <c r="AA20" s="314">
        <f>'고용증대 상시근로자수-2018'!AX20</f>
        <v>0</v>
      </c>
      <c r="AB20" s="312">
        <f>'고용증대 상시근로자수-2018'!AY20</f>
        <v>0</v>
      </c>
      <c r="AC20" s="313">
        <f>'고용증대 상시근로자수-2018'!AZ20</f>
        <v>0</v>
      </c>
      <c r="AD20" s="314">
        <f>'고용증대 상시근로자수-2018'!BB20</f>
        <v>0</v>
      </c>
      <c r="AE20" s="312">
        <f>'고용증대 상시근로자수-2018'!BC20</f>
        <v>0</v>
      </c>
      <c r="AF20" s="313">
        <f>'고용증대 상시근로자수-2018'!BD20</f>
        <v>0</v>
      </c>
      <c r="AG20" s="314">
        <f>'고용증대 상시근로자수-2018'!BF20</f>
        <v>0</v>
      </c>
      <c r="AH20" s="312">
        <f>'고용증대 상시근로자수-2018'!BG20</f>
        <v>0</v>
      </c>
      <c r="AI20" s="313">
        <f>'고용증대 상시근로자수-2018'!BH20</f>
        <v>0</v>
      </c>
      <c r="AJ20" s="314">
        <f>'고용증대 상시근로자수-2018'!BJ20</f>
        <v>0</v>
      </c>
      <c r="AK20" s="312">
        <f>'고용증대 상시근로자수-2018'!BK20</f>
        <v>0</v>
      </c>
      <c r="AL20" s="313">
        <f>'고용증대 상시근로자수-2018'!BL20</f>
        <v>0</v>
      </c>
      <c r="AM20" s="314">
        <f>'고용증대 상시근로자수-2018'!BN20</f>
        <v>0</v>
      </c>
      <c r="AN20" s="312">
        <f>'고용증대 상시근로자수-2018'!BO20</f>
        <v>0</v>
      </c>
      <c r="AO20" s="313">
        <f>'고용증대 상시근로자수-2018'!BP20</f>
        <v>0</v>
      </c>
      <c r="AP20" s="314">
        <f>'고용증대 상시근로자수-2018'!BR20</f>
        <v>0</v>
      </c>
      <c r="AQ20" s="335">
        <f t="shared" si="0"/>
        <v>0</v>
      </c>
      <c r="AR20" s="336">
        <f t="shared" si="1"/>
        <v>0</v>
      </c>
      <c r="AS20" s="342">
        <f>'고용증대 상시근로자수-2018'!CF20</f>
        <v>0</v>
      </c>
      <c r="AT20" s="343">
        <f>'고용증대 상시근로자수-2018'!CG20</f>
        <v>0</v>
      </c>
      <c r="AU20" s="340">
        <f t="shared" si="2"/>
        <v>0</v>
      </c>
      <c r="AV20" s="308">
        <f t="shared" si="3"/>
        <v>0</v>
      </c>
    </row>
    <row r="21" spans="1:48" hidden="1">
      <c r="A21" s="327">
        <f t="shared" si="4"/>
        <v>17</v>
      </c>
      <c r="B21" s="321">
        <f>'고용증대 상시근로자수-2018'!C21</f>
        <v>0</v>
      </c>
      <c r="C21" s="322" t="str">
        <f>'고용증대 상시근로자수-2018'!E21</f>
        <v/>
      </c>
      <c r="D21" s="333" t="str">
        <f>IF('고용증대 상시근로자수-2018'!I21="","",'고용증대 상시근로자수-2018'!I21)</f>
        <v/>
      </c>
      <c r="E21" s="333" t="str">
        <f>IF('고용증대 상시근로자수-2018'!J21="","",'고용증대 상시근로자수-2018'!J21)</f>
        <v/>
      </c>
      <c r="F21" s="323" t="str">
        <f>'고용증대 상시근로자수-2018'!H21</f>
        <v/>
      </c>
      <c r="G21" s="324">
        <f>'고용증대 상시근로자수-2018'!W21</f>
        <v>0</v>
      </c>
      <c r="H21" s="313">
        <f>'고용증대 상시근로자수-2018'!X21</f>
        <v>0</v>
      </c>
      <c r="I21" s="314">
        <f>'고용증대 상시근로자수-2018'!Z21</f>
        <v>0</v>
      </c>
      <c r="J21" s="312">
        <f>'고용증대 상시근로자수-2018'!AA21</f>
        <v>0</v>
      </c>
      <c r="K21" s="313">
        <f>'고용증대 상시근로자수-2018'!AB21</f>
        <v>0</v>
      </c>
      <c r="L21" s="314">
        <f>'고용증대 상시근로자수-2018'!AD21</f>
        <v>0</v>
      </c>
      <c r="M21" s="312">
        <f>'고용증대 상시근로자수-2018'!AE21</f>
        <v>0</v>
      </c>
      <c r="N21" s="313">
        <f>'고용증대 상시근로자수-2018'!AF21</f>
        <v>0</v>
      </c>
      <c r="O21" s="314">
        <f>'고용증대 상시근로자수-2018'!AH21</f>
        <v>0</v>
      </c>
      <c r="P21" s="312">
        <f>'고용증대 상시근로자수-2018'!AI21</f>
        <v>0</v>
      </c>
      <c r="Q21" s="313">
        <f>'고용증대 상시근로자수-2018'!AJ21</f>
        <v>0</v>
      </c>
      <c r="R21" s="314">
        <f>'고용증대 상시근로자수-2018'!AL21</f>
        <v>0</v>
      </c>
      <c r="S21" s="312">
        <f>'고용증대 상시근로자수-2018'!AM21</f>
        <v>0</v>
      </c>
      <c r="T21" s="313">
        <f>'고용증대 상시근로자수-2018'!AN21</f>
        <v>0</v>
      </c>
      <c r="U21" s="314">
        <f>'고용증대 상시근로자수-2018'!AP21</f>
        <v>0</v>
      </c>
      <c r="V21" s="312">
        <f>'고용증대 상시근로자수-2018'!AQ21</f>
        <v>0</v>
      </c>
      <c r="W21" s="313">
        <f>'고용증대 상시근로자수-2018'!AR21</f>
        <v>0</v>
      </c>
      <c r="X21" s="314">
        <f>'고용증대 상시근로자수-2018'!AT21</f>
        <v>0</v>
      </c>
      <c r="Y21" s="312">
        <f>'고용증대 상시근로자수-2018'!AU21</f>
        <v>0</v>
      </c>
      <c r="Z21" s="313">
        <f>'고용증대 상시근로자수-2018'!AV21</f>
        <v>0</v>
      </c>
      <c r="AA21" s="314">
        <f>'고용증대 상시근로자수-2018'!AX21</f>
        <v>0</v>
      </c>
      <c r="AB21" s="312">
        <f>'고용증대 상시근로자수-2018'!AY21</f>
        <v>0</v>
      </c>
      <c r="AC21" s="313">
        <f>'고용증대 상시근로자수-2018'!AZ21</f>
        <v>0</v>
      </c>
      <c r="AD21" s="314">
        <f>'고용증대 상시근로자수-2018'!BB21</f>
        <v>0</v>
      </c>
      <c r="AE21" s="312">
        <f>'고용증대 상시근로자수-2018'!BC21</f>
        <v>0</v>
      </c>
      <c r="AF21" s="313">
        <f>'고용증대 상시근로자수-2018'!BD21</f>
        <v>0</v>
      </c>
      <c r="AG21" s="314">
        <f>'고용증대 상시근로자수-2018'!BF21</f>
        <v>0</v>
      </c>
      <c r="AH21" s="312">
        <f>'고용증대 상시근로자수-2018'!BG21</f>
        <v>0</v>
      </c>
      <c r="AI21" s="313">
        <f>'고용증대 상시근로자수-2018'!BH21</f>
        <v>0</v>
      </c>
      <c r="AJ21" s="314">
        <f>'고용증대 상시근로자수-2018'!BJ21</f>
        <v>0</v>
      </c>
      <c r="AK21" s="312">
        <f>'고용증대 상시근로자수-2018'!BK21</f>
        <v>0</v>
      </c>
      <c r="AL21" s="313">
        <f>'고용증대 상시근로자수-2018'!BL21</f>
        <v>0</v>
      </c>
      <c r="AM21" s="314">
        <f>'고용증대 상시근로자수-2018'!BN21</f>
        <v>0</v>
      </c>
      <c r="AN21" s="312">
        <f>'고용증대 상시근로자수-2018'!BO21</f>
        <v>0</v>
      </c>
      <c r="AO21" s="313">
        <f>'고용증대 상시근로자수-2018'!BP21</f>
        <v>0</v>
      </c>
      <c r="AP21" s="314">
        <f>'고용증대 상시근로자수-2018'!BR21</f>
        <v>0</v>
      </c>
      <c r="AQ21" s="335">
        <f t="shared" si="0"/>
        <v>0</v>
      </c>
      <c r="AR21" s="336">
        <f t="shared" si="1"/>
        <v>0</v>
      </c>
      <c r="AS21" s="342">
        <f>'고용증대 상시근로자수-2018'!CF21</f>
        <v>0</v>
      </c>
      <c r="AT21" s="343">
        <f>'고용증대 상시근로자수-2018'!CG21</f>
        <v>0</v>
      </c>
      <c r="AU21" s="340">
        <f t="shared" si="2"/>
        <v>0</v>
      </c>
      <c r="AV21" s="308">
        <f t="shared" si="3"/>
        <v>0</v>
      </c>
    </row>
    <row r="22" spans="1:48" hidden="1">
      <c r="A22" s="327">
        <f t="shared" si="4"/>
        <v>18</v>
      </c>
      <c r="B22" s="321">
        <f>'고용증대 상시근로자수-2018'!C22</f>
        <v>0</v>
      </c>
      <c r="C22" s="322" t="str">
        <f>'고용증대 상시근로자수-2018'!E22</f>
        <v/>
      </c>
      <c r="D22" s="333" t="str">
        <f>IF('고용증대 상시근로자수-2018'!I22="","",'고용증대 상시근로자수-2018'!I22)</f>
        <v/>
      </c>
      <c r="E22" s="333" t="str">
        <f>IF('고용증대 상시근로자수-2018'!J22="","",'고용증대 상시근로자수-2018'!J22)</f>
        <v/>
      </c>
      <c r="F22" s="323" t="str">
        <f>'고용증대 상시근로자수-2018'!H22</f>
        <v/>
      </c>
      <c r="G22" s="324">
        <f>'고용증대 상시근로자수-2018'!W22</f>
        <v>0</v>
      </c>
      <c r="H22" s="313">
        <f>'고용증대 상시근로자수-2018'!X22</f>
        <v>0</v>
      </c>
      <c r="I22" s="314">
        <f>'고용증대 상시근로자수-2018'!Z22</f>
        <v>0</v>
      </c>
      <c r="J22" s="312">
        <f>'고용증대 상시근로자수-2018'!AA22</f>
        <v>0</v>
      </c>
      <c r="K22" s="313">
        <f>'고용증대 상시근로자수-2018'!AB22</f>
        <v>0</v>
      </c>
      <c r="L22" s="314">
        <f>'고용증대 상시근로자수-2018'!AD22</f>
        <v>0</v>
      </c>
      <c r="M22" s="312">
        <f>'고용증대 상시근로자수-2018'!AE22</f>
        <v>0</v>
      </c>
      <c r="N22" s="313">
        <f>'고용증대 상시근로자수-2018'!AF22</f>
        <v>0</v>
      </c>
      <c r="O22" s="314">
        <f>'고용증대 상시근로자수-2018'!AH22</f>
        <v>0</v>
      </c>
      <c r="P22" s="312">
        <f>'고용증대 상시근로자수-2018'!AI22</f>
        <v>0</v>
      </c>
      <c r="Q22" s="313">
        <f>'고용증대 상시근로자수-2018'!AJ22</f>
        <v>0</v>
      </c>
      <c r="R22" s="314">
        <f>'고용증대 상시근로자수-2018'!AL22</f>
        <v>0</v>
      </c>
      <c r="S22" s="312">
        <f>'고용증대 상시근로자수-2018'!AM22</f>
        <v>0</v>
      </c>
      <c r="T22" s="313">
        <f>'고용증대 상시근로자수-2018'!AN22</f>
        <v>0</v>
      </c>
      <c r="U22" s="314">
        <f>'고용증대 상시근로자수-2018'!AP22</f>
        <v>0</v>
      </c>
      <c r="V22" s="312">
        <f>'고용증대 상시근로자수-2018'!AQ22</f>
        <v>0</v>
      </c>
      <c r="W22" s="313">
        <f>'고용증대 상시근로자수-2018'!AR22</f>
        <v>0</v>
      </c>
      <c r="X22" s="314">
        <f>'고용증대 상시근로자수-2018'!AT22</f>
        <v>0</v>
      </c>
      <c r="Y22" s="312">
        <f>'고용증대 상시근로자수-2018'!AU22</f>
        <v>0</v>
      </c>
      <c r="Z22" s="313">
        <f>'고용증대 상시근로자수-2018'!AV22</f>
        <v>0</v>
      </c>
      <c r="AA22" s="314">
        <f>'고용증대 상시근로자수-2018'!AX22</f>
        <v>0</v>
      </c>
      <c r="AB22" s="312">
        <f>'고용증대 상시근로자수-2018'!AY22</f>
        <v>0</v>
      </c>
      <c r="AC22" s="313">
        <f>'고용증대 상시근로자수-2018'!AZ22</f>
        <v>0</v>
      </c>
      <c r="AD22" s="314">
        <f>'고용증대 상시근로자수-2018'!BB22</f>
        <v>0</v>
      </c>
      <c r="AE22" s="312">
        <f>'고용증대 상시근로자수-2018'!BC22</f>
        <v>0</v>
      </c>
      <c r="AF22" s="313">
        <f>'고용증대 상시근로자수-2018'!BD22</f>
        <v>0</v>
      </c>
      <c r="AG22" s="314">
        <f>'고용증대 상시근로자수-2018'!BF22</f>
        <v>0</v>
      </c>
      <c r="AH22" s="312">
        <f>'고용증대 상시근로자수-2018'!BG22</f>
        <v>0</v>
      </c>
      <c r="AI22" s="313">
        <f>'고용증대 상시근로자수-2018'!BH22</f>
        <v>0</v>
      </c>
      <c r="AJ22" s="314">
        <f>'고용증대 상시근로자수-2018'!BJ22</f>
        <v>0</v>
      </c>
      <c r="AK22" s="312">
        <f>'고용증대 상시근로자수-2018'!BK22</f>
        <v>0</v>
      </c>
      <c r="AL22" s="313">
        <f>'고용증대 상시근로자수-2018'!BL22</f>
        <v>0</v>
      </c>
      <c r="AM22" s="314">
        <f>'고용증대 상시근로자수-2018'!BN22</f>
        <v>0</v>
      </c>
      <c r="AN22" s="312">
        <f>'고용증대 상시근로자수-2018'!BO22</f>
        <v>0</v>
      </c>
      <c r="AO22" s="313">
        <f>'고용증대 상시근로자수-2018'!BP22</f>
        <v>0</v>
      </c>
      <c r="AP22" s="314">
        <f>'고용증대 상시근로자수-2018'!BR22</f>
        <v>0</v>
      </c>
      <c r="AQ22" s="335">
        <f t="shared" si="0"/>
        <v>0</v>
      </c>
      <c r="AR22" s="336">
        <f t="shared" si="1"/>
        <v>0</v>
      </c>
      <c r="AS22" s="342">
        <f>'고용증대 상시근로자수-2018'!CF22</f>
        <v>0</v>
      </c>
      <c r="AT22" s="343">
        <f>'고용증대 상시근로자수-2018'!CG22</f>
        <v>0</v>
      </c>
      <c r="AU22" s="340">
        <f t="shared" si="2"/>
        <v>0</v>
      </c>
      <c r="AV22" s="308">
        <f t="shared" si="3"/>
        <v>0</v>
      </c>
    </row>
    <row r="23" spans="1:48" hidden="1">
      <c r="A23" s="327">
        <f t="shared" si="4"/>
        <v>19</v>
      </c>
      <c r="B23" s="321">
        <f>'고용증대 상시근로자수-2018'!C23</f>
        <v>0</v>
      </c>
      <c r="C23" s="322" t="str">
        <f>'고용증대 상시근로자수-2018'!E23</f>
        <v/>
      </c>
      <c r="D23" s="333" t="str">
        <f>IF('고용증대 상시근로자수-2018'!I23="","",'고용증대 상시근로자수-2018'!I23)</f>
        <v/>
      </c>
      <c r="E23" s="333" t="str">
        <f>IF('고용증대 상시근로자수-2018'!J23="","",'고용증대 상시근로자수-2018'!J23)</f>
        <v/>
      </c>
      <c r="F23" s="323" t="str">
        <f>'고용증대 상시근로자수-2018'!H23</f>
        <v/>
      </c>
      <c r="G23" s="324">
        <f>'고용증대 상시근로자수-2018'!W23</f>
        <v>0</v>
      </c>
      <c r="H23" s="313">
        <f>'고용증대 상시근로자수-2018'!X23</f>
        <v>0</v>
      </c>
      <c r="I23" s="314">
        <f>'고용증대 상시근로자수-2018'!Z23</f>
        <v>0</v>
      </c>
      <c r="J23" s="312">
        <f>'고용증대 상시근로자수-2018'!AA23</f>
        <v>0</v>
      </c>
      <c r="K23" s="313">
        <f>'고용증대 상시근로자수-2018'!AB23</f>
        <v>0</v>
      </c>
      <c r="L23" s="314">
        <f>'고용증대 상시근로자수-2018'!AD23</f>
        <v>0</v>
      </c>
      <c r="M23" s="312">
        <f>'고용증대 상시근로자수-2018'!AE23</f>
        <v>0</v>
      </c>
      <c r="N23" s="313">
        <f>'고용증대 상시근로자수-2018'!AF23</f>
        <v>0</v>
      </c>
      <c r="O23" s="314">
        <f>'고용증대 상시근로자수-2018'!AH23</f>
        <v>0</v>
      </c>
      <c r="P23" s="312">
        <f>'고용증대 상시근로자수-2018'!AI23</f>
        <v>0</v>
      </c>
      <c r="Q23" s="313">
        <f>'고용증대 상시근로자수-2018'!AJ23</f>
        <v>0</v>
      </c>
      <c r="R23" s="314">
        <f>'고용증대 상시근로자수-2018'!AL23</f>
        <v>0</v>
      </c>
      <c r="S23" s="312">
        <f>'고용증대 상시근로자수-2018'!AM23</f>
        <v>0</v>
      </c>
      <c r="T23" s="313">
        <f>'고용증대 상시근로자수-2018'!AN23</f>
        <v>0</v>
      </c>
      <c r="U23" s="314">
        <f>'고용증대 상시근로자수-2018'!AP23</f>
        <v>0</v>
      </c>
      <c r="V23" s="312">
        <f>'고용증대 상시근로자수-2018'!AQ23</f>
        <v>0</v>
      </c>
      <c r="W23" s="313">
        <f>'고용증대 상시근로자수-2018'!AR23</f>
        <v>0</v>
      </c>
      <c r="X23" s="314">
        <f>'고용증대 상시근로자수-2018'!AT23</f>
        <v>0</v>
      </c>
      <c r="Y23" s="312">
        <f>'고용증대 상시근로자수-2018'!AU23</f>
        <v>0</v>
      </c>
      <c r="Z23" s="313">
        <f>'고용증대 상시근로자수-2018'!AV23</f>
        <v>0</v>
      </c>
      <c r="AA23" s="314">
        <f>'고용증대 상시근로자수-2018'!AX23</f>
        <v>0</v>
      </c>
      <c r="AB23" s="312">
        <f>'고용증대 상시근로자수-2018'!AY23</f>
        <v>0</v>
      </c>
      <c r="AC23" s="313">
        <f>'고용증대 상시근로자수-2018'!AZ23</f>
        <v>0</v>
      </c>
      <c r="AD23" s="314">
        <f>'고용증대 상시근로자수-2018'!BB23</f>
        <v>0</v>
      </c>
      <c r="AE23" s="312">
        <f>'고용증대 상시근로자수-2018'!BC23</f>
        <v>0</v>
      </c>
      <c r="AF23" s="313">
        <f>'고용증대 상시근로자수-2018'!BD23</f>
        <v>0</v>
      </c>
      <c r="AG23" s="314">
        <f>'고용증대 상시근로자수-2018'!BF23</f>
        <v>0</v>
      </c>
      <c r="AH23" s="312">
        <f>'고용증대 상시근로자수-2018'!BG23</f>
        <v>0</v>
      </c>
      <c r="AI23" s="313">
        <f>'고용증대 상시근로자수-2018'!BH23</f>
        <v>0</v>
      </c>
      <c r="AJ23" s="314">
        <f>'고용증대 상시근로자수-2018'!BJ23</f>
        <v>0</v>
      </c>
      <c r="AK23" s="312">
        <f>'고용증대 상시근로자수-2018'!BK23</f>
        <v>0</v>
      </c>
      <c r="AL23" s="313">
        <f>'고용증대 상시근로자수-2018'!BL23</f>
        <v>0</v>
      </c>
      <c r="AM23" s="314">
        <f>'고용증대 상시근로자수-2018'!BN23</f>
        <v>0</v>
      </c>
      <c r="AN23" s="312">
        <f>'고용증대 상시근로자수-2018'!BO23</f>
        <v>0</v>
      </c>
      <c r="AO23" s="313">
        <f>'고용증대 상시근로자수-2018'!BP23</f>
        <v>0</v>
      </c>
      <c r="AP23" s="314">
        <f>'고용증대 상시근로자수-2018'!BR23</f>
        <v>0</v>
      </c>
      <c r="AQ23" s="335">
        <f t="shared" si="0"/>
        <v>0</v>
      </c>
      <c r="AR23" s="336">
        <f t="shared" si="1"/>
        <v>0</v>
      </c>
      <c r="AS23" s="342">
        <f>'고용증대 상시근로자수-2018'!CF23</f>
        <v>0</v>
      </c>
      <c r="AT23" s="343">
        <f>'고용증대 상시근로자수-2018'!CG23</f>
        <v>0</v>
      </c>
      <c r="AU23" s="340">
        <f t="shared" si="2"/>
        <v>0</v>
      </c>
      <c r="AV23" s="308">
        <f t="shared" si="3"/>
        <v>0</v>
      </c>
    </row>
    <row r="24" spans="1:48" hidden="1">
      <c r="A24" s="327">
        <f t="shared" si="4"/>
        <v>20</v>
      </c>
      <c r="B24" s="321">
        <f>'고용증대 상시근로자수-2018'!C24</f>
        <v>0</v>
      </c>
      <c r="C24" s="322" t="str">
        <f>'고용증대 상시근로자수-2018'!E24</f>
        <v/>
      </c>
      <c r="D24" s="333" t="str">
        <f>IF('고용증대 상시근로자수-2018'!I24="","",'고용증대 상시근로자수-2018'!I24)</f>
        <v/>
      </c>
      <c r="E24" s="333" t="str">
        <f>IF('고용증대 상시근로자수-2018'!J24="","",'고용증대 상시근로자수-2018'!J24)</f>
        <v/>
      </c>
      <c r="F24" s="323" t="str">
        <f>'고용증대 상시근로자수-2018'!H24</f>
        <v/>
      </c>
      <c r="G24" s="324">
        <f>'고용증대 상시근로자수-2018'!W24</f>
        <v>0</v>
      </c>
      <c r="H24" s="313">
        <f>'고용증대 상시근로자수-2018'!X24</f>
        <v>0</v>
      </c>
      <c r="I24" s="314">
        <f>'고용증대 상시근로자수-2018'!Z24</f>
        <v>0</v>
      </c>
      <c r="J24" s="312">
        <f>'고용증대 상시근로자수-2018'!AA24</f>
        <v>0</v>
      </c>
      <c r="K24" s="313">
        <f>'고용증대 상시근로자수-2018'!AB24</f>
        <v>0</v>
      </c>
      <c r="L24" s="314">
        <f>'고용증대 상시근로자수-2018'!AD24</f>
        <v>0</v>
      </c>
      <c r="M24" s="312">
        <f>'고용증대 상시근로자수-2018'!AE24</f>
        <v>0</v>
      </c>
      <c r="N24" s="313">
        <f>'고용증대 상시근로자수-2018'!AF24</f>
        <v>0</v>
      </c>
      <c r="O24" s="314">
        <f>'고용증대 상시근로자수-2018'!AH24</f>
        <v>0</v>
      </c>
      <c r="P24" s="312">
        <f>'고용증대 상시근로자수-2018'!AI24</f>
        <v>0</v>
      </c>
      <c r="Q24" s="313">
        <f>'고용증대 상시근로자수-2018'!AJ24</f>
        <v>0</v>
      </c>
      <c r="R24" s="314">
        <f>'고용증대 상시근로자수-2018'!AL24</f>
        <v>0</v>
      </c>
      <c r="S24" s="312">
        <f>'고용증대 상시근로자수-2018'!AM24</f>
        <v>0</v>
      </c>
      <c r="T24" s="313">
        <f>'고용증대 상시근로자수-2018'!AN24</f>
        <v>0</v>
      </c>
      <c r="U24" s="314">
        <f>'고용증대 상시근로자수-2018'!AP24</f>
        <v>0</v>
      </c>
      <c r="V24" s="312">
        <f>'고용증대 상시근로자수-2018'!AQ24</f>
        <v>0</v>
      </c>
      <c r="W24" s="313">
        <f>'고용증대 상시근로자수-2018'!AR24</f>
        <v>0</v>
      </c>
      <c r="X24" s="314">
        <f>'고용증대 상시근로자수-2018'!AT24</f>
        <v>0</v>
      </c>
      <c r="Y24" s="312">
        <f>'고용증대 상시근로자수-2018'!AU24</f>
        <v>0</v>
      </c>
      <c r="Z24" s="313">
        <f>'고용증대 상시근로자수-2018'!AV24</f>
        <v>0</v>
      </c>
      <c r="AA24" s="314">
        <f>'고용증대 상시근로자수-2018'!AX24</f>
        <v>0</v>
      </c>
      <c r="AB24" s="312">
        <f>'고용증대 상시근로자수-2018'!AY24</f>
        <v>0</v>
      </c>
      <c r="AC24" s="313">
        <f>'고용증대 상시근로자수-2018'!AZ24</f>
        <v>0</v>
      </c>
      <c r="AD24" s="314">
        <f>'고용증대 상시근로자수-2018'!BB24</f>
        <v>0</v>
      </c>
      <c r="AE24" s="312">
        <f>'고용증대 상시근로자수-2018'!BC24</f>
        <v>0</v>
      </c>
      <c r="AF24" s="313">
        <f>'고용증대 상시근로자수-2018'!BD24</f>
        <v>0</v>
      </c>
      <c r="AG24" s="314">
        <f>'고용증대 상시근로자수-2018'!BF24</f>
        <v>0</v>
      </c>
      <c r="AH24" s="312">
        <f>'고용증대 상시근로자수-2018'!BG24</f>
        <v>0</v>
      </c>
      <c r="AI24" s="313">
        <f>'고용증대 상시근로자수-2018'!BH24</f>
        <v>0</v>
      </c>
      <c r="AJ24" s="314">
        <f>'고용증대 상시근로자수-2018'!BJ24</f>
        <v>0</v>
      </c>
      <c r="AK24" s="312">
        <f>'고용증대 상시근로자수-2018'!BK24</f>
        <v>0</v>
      </c>
      <c r="AL24" s="313">
        <f>'고용증대 상시근로자수-2018'!BL24</f>
        <v>0</v>
      </c>
      <c r="AM24" s="314">
        <f>'고용증대 상시근로자수-2018'!BN24</f>
        <v>0</v>
      </c>
      <c r="AN24" s="312">
        <f>'고용증대 상시근로자수-2018'!BO24</f>
        <v>0</v>
      </c>
      <c r="AO24" s="313">
        <f>'고용증대 상시근로자수-2018'!BP24</f>
        <v>0</v>
      </c>
      <c r="AP24" s="314">
        <f>'고용증대 상시근로자수-2018'!BR24</f>
        <v>0</v>
      </c>
      <c r="AQ24" s="335">
        <f t="shared" si="0"/>
        <v>0</v>
      </c>
      <c r="AR24" s="336">
        <f t="shared" si="1"/>
        <v>0</v>
      </c>
      <c r="AS24" s="342">
        <f>'고용증대 상시근로자수-2018'!CF24</f>
        <v>0</v>
      </c>
      <c r="AT24" s="343">
        <f>'고용증대 상시근로자수-2018'!CG24</f>
        <v>0</v>
      </c>
      <c r="AU24" s="340">
        <f t="shared" si="2"/>
        <v>0</v>
      </c>
      <c r="AV24" s="308">
        <f t="shared" si="3"/>
        <v>0</v>
      </c>
    </row>
    <row r="25" spans="1:48" hidden="1">
      <c r="A25" s="327">
        <f t="shared" si="4"/>
        <v>21</v>
      </c>
      <c r="B25" s="321">
        <f>'고용증대 상시근로자수-2018'!C25</f>
        <v>0</v>
      </c>
      <c r="C25" s="322" t="str">
        <f>'고용증대 상시근로자수-2018'!E25</f>
        <v/>
      </c>
      <c r="D25" s="333" t="str">
        <f>IF('고용증대 상시근로자수-2018'!I25="","",'고용증대 상시근로자수-2018'!I25)</f>
        <v/>
      </c>
      <c r="E25" s="333" t="str">
        <f>IF('고용증대 상시근로자수-2018'!J25="","",'고용증대 상시근로자수-2018'!J25)</f>
        <v/>
      </c>
      <c r="F25" s="323" t="str">
        <f>'고용증대 상시근로자수-2018'!H25</f>
        <v/>
      </c>
      <c r="G25" s="324">
        <f>'고용증대 상시근로자수-2018'!W25</f>
        <v>0</v>
      </c>
      <c r="H25" s="313">
        <f>'고용증대 상시근로자수-2018'!X25</f>
        <v>0</v>
      </c>
      <c r="I25" s="314">
        <f>'고용증대 상시근로자수-2018'!Z25</f>
        <v>0</v>
      </c>
      <c r="J25" s="312">
        <f>'고용증대 상시근로자수-2018'!AA25</f>
        <v>0</v>
      </c>
      <c r="K25" s="313">
        <f>'고용증대 상시근로자수-2018'!AB25</f>
        <v>0</v>
      </c>
      <c r="L25" s="314">
        <f>'고용증대 상시근로자수-2018'!AD25</f>
        <v>0</v>
      </c>
      <c r="M25" s="312">
        <f>'고용증대 상시근로자수-2018'!AE25</f>
        <v>0</v>
      </c>
      <c r="N25" s="313">
        <f>'고용증대 상시근로자수-2018'!AF25</f>
        <v>0</v>
      </c>
      <c r="O25" s="314">
        <f>'고용증대 상시근로자수-2018'!AH25</f>
        <v>0</v>
      </c>
      <c r="P25" s="312">
        <f>'고용증대 상시근로자수-2018'!AI25</f>
        <v>0</v>
      </c>
      <c r="Q25" s="313">
        <f>'고용증대 상시근로자수-2018'!AJ25</f>
        <v>0</v>
      </c>
      <c r="R25" s="314">
        <f>'고용증대 상시근로자수-2018'!AL25</f>
        <v>0</v>
      </c>
      <c r="S25" s="312">
        <f>'고용증대 상시근로자수-2018'!AM25</f>
        <v>0</v>
      </c>
      <c r="T25" s="313">
        <f>'고용증대 상시근로자수-2018'!AN25</f>
        <v>0</v>
      </c>
      <c r="U25" s="314">
        <f>'고용증대 상시근로자수-2018'!AP25</f>
        <v>0</v>
      </c>
      <c r="V25" s="312">
        <f>'고용증대 상시근로자수-2018'!AQ25</f>
        <v>0</v>
      </c>
      <c r="W25" s="313">
        <f>'고용증대 상시근로자수-2018'!AR25</f>
        <v>0</v>
      </c>
      <c r="X25" s="314">
        <f>'고용증대 상시근로자수-2018'!AT25</f>
        <v>0</v>
      </c>
      <c r="Y25" s="312">
        <f>'고용증대 상시근로자수-2018'!AU25</f>
        <v>0</v>
      </c>
      <c r="Z25" s="313">
        <f>'고용증대 상시근로자수-2018'!AV25</f>
        <v>0</v>
      </c>
      <c r="AA25" s="314">
        <f>'고용증대 상시근로자수-2018'!AX25</f>
        <v>0</v>
      </c>
      <c r="AB25" s="312">
        <f>'고용증대 상시근로자수-2018'!AY25</f>
        <v>0</v>
      </c>
      <c r="AC25" s="313">
        <f>'고용증대 상시근로자수-2018'!AZ25</f>
        <v>0</v>
      </c>
      <c r="AD25" s="314">
        <f>'고용증대 상시근로자수-2018'!BB25</f>
        <v>0</v>
      </c>
      <c r="AE25" s="312">
        <f>'고용증대 상시근로자수-2018'!BC25</f>
        <v>0</v>
      </c>
      <c r="AF25" s="313">
        <f>'고용증대 상시근로자수-2018'!BD25</f>
        <v>0</v>
      </c>
      <c r="AG25" s="314">
        <f>'고용증대 상시근로자수-2018'!BF25</f>
        <v>0</v>
      </c>
      <c r="AH25" s="312">
        <f>'고용증대 상시근로자수-2018'!BG25</f>
        <v>0</v>
      </c>
      <c r="AI25" s="313">
        <f>'고용증대 상시근로자수-2018'!BH25</f>
        <v>0</v>
      </c>
      <c r="AJ25" s="314">
        <f>'고용증대 상시근로자수-2018'!BJ25</f>
        <v>0</v>
      </c>
      <c r="AK25" s="312">
        <f>'고용증대 상시근로자수-2018'!BK25</f>
        <v>0</v>
      </c>
      <c r="AL25" s="313">
        <f>'고용증대 상시근로자수-2018'!BL25</f>
        <v>0</v>
      </c>
      <c r="AM25" s="314">
        <f>'고용증대 상시근로자수-2018'!BN25</f>
        <v>0</v>
      </c>
      <c r="AN25" s="312">
        <f>'고용증대 상시근로자수-2018'!BO25</f>
        <v>0</v>
      </c>
      <c r="AO25" s="313">
        <f>'고용증대 상시근로자수-2018'!BP25</f>
        <v>0</v>
      </c>
      <c r="AP25" s="314">
        <f>'고용증대 상시근로자수-2018'!BR25</f>
        <v>0</v>
      </c>
      <c r="AQ25" s="335">
        <f t="shared" si="0"/>
        <v>0</v>
      </c>
      <c r="AR25" s="336">
        <f t="shared" si="1"/>
        <v>0</v>
      </c>
      <c r="AS25" s="342">
        <f>'고용증대 상시근로자수-2018'!CF25</f>
        <v>0</v>
      </c>
      <c r="AT25" s="343">
        <f>'고용증대 상시근로자수-2018'!CG25</f>
        <v>0</v>
      </c>
      <c r="AU25" s="340">
        <f t="shared" si="2"/>
        <v>0</v>
      </c>
      <c r="AV25" s="308">
        <f t="shared" si="3"/>
        <v>0</v>
      </c>
    </row>
    <row r="26" spans="1:48" hidden="1">
      <c r="A26" s="327">
        <f t="shared" si="4"/>
        <v>22</v>
      </c>
      <c r="B26" s="321">
        <f>'고용증대 상시근로자수-2018'!C26</f>
        <v>0</v>
      </c>
      <c r="C26" s="322" t="str">
        <f>'고용증대 상시근로자수-2018'!E26</f>
        <v/>
      </c>
      <c r="D26" s="333" t="str">
        <f>IF('고용증대 상시근로자수-2018'!I26="","",'고용증대 상시근로자수-2018'!I26)</f>
        <v/>
      </c>
      <c r="E26" s="333" t="str">
        <f>IF('고용증대 상시근로자수-2018'!J26="","",'고용증대 상시근로자수-2018'!J26)</f>
        <v/>
      </c>
      <c r="F26" s="323" t="str">
        <f>'고용증대 상시근로자수-2018'!H26</f>
        <v/>
      </c>
      <c r="G26" s="324">
        <f>'고용증대 상시근로자수-2018'!W26</f>
        <v>0</v>
      </c>
      <c r="H26" s="313">
        <f>'고용증대 상시근로자수-2018'!X26</f>
        <v>0</v>
      </c>
      <c r="I26" s="314">
        <f>'고용증대 상시근로자수-2018'!Z26</f>
        <v>0</v>
      </c>
      <c r="J26" s="312">
        <f>'고용증대 상시근로자수-2018'!AA26</f>
        <v>0</v>
      </c>
      <c r="K26" s="313">
        <f>'고용증대 상시근로자수-2018'!AB26</f>
        <v>0</v>
      </c>
      <c r="L26" s="314">
        <f>'고용증대 상시근로자수-2018'!AD26</f>
        <v>0</v>
      </c>
      <c r="M26" s="312">
        <f>'고용증대 상시근로자수-2018'!AE26</f>
        <v>0</v>
      </c>
      <c r="N26" s="313">
        <f>'고용증대 상시근로자수-2018'!AF26</f>
        <v>0</v>
      </c>
      <c r="O26" s="314">
        <f>'고용증대 상시근로자수-2018'!AH26</f>
        <v>0</v>
      </c>
      <c r="P26" s="312">
        <f>'고용증대 상시근로자수-2018'!AI26</f>
        <v>0</v>
      </c>
      <c r="Q26" s="313">
        <f>'고용증대 상시근로자수-2018'!AJ26</f>
        <v>0</v>
      </c>
      <c r="R26" s="314">
        <f>'고용증대 상시근로자수-2018'!AL26</f>
        <v>0</v>
      </c>
      <c r="S26" s="312">
        <f>'고용증대 상시근로자수-2018'!AM26</f>
        <v>0</v>
      </c>
      <c r="T26" s="313">
        <f>'고용증대 상시근로자수-2018'!AN26</f>
        <v>0</v>
      </c>
      <c r="U26" s="314">
        <f>'고용증대 상시근로자수-2018'!AP26</f>
        <v>0</v>
      </c>
      <c r="V26" s="312">
        <f>'고용증대 상시근로자수-2018'!AQ26</f>
        <v>0</v>
      </c>
      <c r="W26" s="313">
        <f>'고용증대 상시근로자수-2018'!AR26</f>
        <v>0</v>
      </c>
      <c r="X26" s="314">
        <f>'고용증대 상시근로자수-2018'!AT26</f>
        <v>0</v>
      </c>
      <c r="Y26" s="312">
        <f>'고용증대 상시근로자수-2018'!AU26</f>
        <v>0</v>
      </c>
      <c r="Z26" s="313">
        <f>'고용증대 상시근로자수-2018'!AV26</f>
        <v>0</v>
      </c>
      <c r="AA26" s="314">
        <f>'고용증대 상시근로자수-2018'!AX26</f>
        <v>0</v>
      </c>
      <c r="AB26" s="312">
        <f>'고용증대 상시근로자수-2018'!AY26</f>
        <v>0</v>
      </c>
      <c r="AC26" s="313">
        <f>'고용증대 상시근로자수-2018'!AZ26</f>
        <v>0</v>
      </c>
      <c r="AD26" s="314">
        <f>'고용증대 상시근로자수-2018'!BB26</f>
        <v>0</v>
      </c>
      <c r="AE26" s="312">
        <f>'고용증대 상시근로자수-2018'!BC26</f>
        <v>0</v>
      </c>
      <c r="AF26" s="313">
        <f>'고용증대 상시근로자수-2018'!BD26</f>
        <v>0</v>
      </c>
      <c r="AG26" s="314">
        <f>'고용증대 상시근로자수-2018'!BF26</f>
        <v>0</v>
      </c>
      <c r="AH26" s="312">
        <f>'고용증대 상시근로자수-2018'!BG26</f>
        <v>0</v>
      </c>
      <c r="AI26" s="313">
        <f>'고용증대 상시근로자수-2018'!BH26</f>
        <v>0</v>
      </c>
      <c r="AJ26" s="314">
        <f>'고용증대 상시근로자수-2018'!BJ26</f>
        <v>0</v>
      </c>
      <c r="AK26" s="312">
        <f>'고용증대 상시근로자수-2018'!BK26</f>
        <v>0</v>
      </c>
      <c r="AL26" s="313">
        <f>'고용증대 상시근로자수-2018'!BL26</f>
        <v>0</v>
      </c>
      <c r="AM26" s="314">
        <f>'고용증대 상시근로자수-2018'!BN26</f>
        <v>0</v>
      </c>
      <c r="AN26" s="312">
        <f>'고용증대 상시근로자수-2018'!BO26</f>
        <v>0</v>
      </c>
      <c r="AO26" s="313">
        <f>'고용증대 상시근로자수-2018'!BP26</f>
        <v>0</v>
      </c>
      <c r="AP26" s="314">
        <f>'고용증대 상시근로자수-2018'!BR26</f>
        <v>0</v>
      </c>
      <c r="AQ26" s="335">
        <f t="shared" si="0"/>
        <v>0</v>
      </c>
      <c r="AR26" s="336">
        <f t="shared" si="1"/>
        <v>0</v>
      </c>
      <c r="AS26" s="342">
        <f>'고용증대 상시근로자수-2018'!CF26</f>
        <v>0</v>
      </c>
      <c r="AT26" s="343">
        <f>'고용증대 상시근로자수-2018'!CG26</f>
        <v>0</v>
      </c>
      <c r="AU26" s="340">
        <f t="shared" si="2"/>
        <v>0</v>
      </c>
      <c r="AV26" s="308">
        <f t="shared" si="3"/>
        <v>0</v>
      </c>
    </row>
    <row r="27" spans="1:48" hidden="1">
      <c r="A27" s="327">
        <f t="shared" si="4"/>
        <v>23</v>
      </c>
      <c r="B27" s="321">
        <f>'고용증대 상시근로자수-2018'!C27</f>
        <v>0</v>
      </c>
      <c r="C27" s="322" t="str">
        <f>'고용증대 상시근로자수-2018'!E27</f>
        <v/>
      </c>
      <c r="D27" s="333" t="str">
        <f>IF('고용증대 상시근로자수-2018'!I27="","",'고용증대 상시근로자수-2018'!I27)</f>
        <v/>
      </c>
      <c r="E27" s="333" t="str">
        <f>IF('고용증대 상시근로자수-2018'!J27="","",'고용증대 상시근로자수-2018'!J27)</f>
        <v/>
      </c>
      <c r="F27" s="323" t="str">
        <f>'고용증대 상시근로자수-2018'!H27</f>
        <v/>
      </c>
      <c r="G27" s="324">
        <f>'고용증대 상시근로자수-2018'!W27</f>
        <v>0</v>
      </c>
      <c r="H27" s="313">
        <f>'고용증대 상시근로자수-2018'!X27</f>
        <v>0</v>
      </c>
      <c r="I27" s="314">
        <f>'고용증대 상시근로자수-2018'!Z27</f>
        <v>0</v>
      </c>
      <c r="J27" s="312">
        <f>'고용증대 상시근로자수-2018'!AA27</f>
        <v>0</v>
      </c>
      <c r="K27" s="313">
        <f>'고용증대 상시근로자수-2018'!AB27</f>
        <v>0</v>
      </c>
      <c r="L27" s="314">
        <f>'고용증대 상시근로자수-2018'!AD27</f>
        <v>0</v>
      </c>
      <c r="M27" s="312">
        <f>'고용증대 상시근로자수-2018'!AE27</f>
        <v>0</v>
      </c>
      <c r="N27" s="313">
        <f>'고용증대 상시근로자수-2018'!AF27</f>
        <v>0</v>
      </c>
      <c r="O27" s="314">
        <f>'고용증대 상시근로자수-2018'!AH27</f>
        <v>0</v>
      </c>
      <c r="P27" s="312">
        <f>'고용증대 상시근로자수-2018'!AI27</f>
        <v>0</v>
      </c>
      <c r="Q27" s="313">
        <f>'고용증대 상시근로자수-2018'!AJ27</f>
        <v>0</v>
      </c>
      <c r="R27" s="314">
        <f>'고용증대 상시근로자수-2018'!AL27</f>
        <v>0</v>
      </c>
      <c r="S27" s="312">
        <f>'고용증대 상시근로자수-2018'!AM27</f>
        <v>0</v>
      </c>
      <c r="T27" s="313">
        <f>'고용증대 상시근로자수-2018'!AN27</f>
        <v>0</v>
      </c>
      <c r="U27" s="314">
        <f>'고용증대 상시근로자수-2018'!AP27</f>
        <v>0</v>
      </c>
      <c r="V27" s="312">
        <f>'고용증대 상시근로자수-2018'!AQ27</f>
        <v>0</v>
      </c>
      <c r="W27" s="313">
        <f>'고용증대 상시근로자수-2018'!AR27</f>
        <v>0</v>
      </c>
      <c r="X27" s="314">
        <f>'고용증대 상시근로자수-2018'!AT27</f>
        <v>0</v>
      </c>
      <c r="Y27" s="312">
        <f>'고용증대 상시근로자수-2018'!AU27</f>
        <v>0</v>
      </c>
      <c r="Z27" s="313">
        <f>'고용증대 상시근로자수-2018'!AV27</f>
        <v>0</v>
      </c>
      <c r="AA27" s="314">
        <f>'고용증대 상시근로자수-2018'!AX27</f>
        <v>0</v>
      </c>
      <c r="AB27" s="312">
        <f>'고용증대 상시근로자수-2018'!AY27</f>
        <v>0</v>
      </c>
      <c r="AC27" s="313">
        <f>'고용증대 상시근로자수-2018'!AZ27</f>
        <v>0</v>
      </c>
      <c r="AD27" s="314">
        <f>'고용증대 상시근로자수-2018'!BB27</f>
        <v>0</v>
      </c>
      <c r="AE27" s="312">
        <f>'고용증대 상시근로자수-2018'!BC27</f>
        <v>0</v>
      </c>
      <c r="AF27" s="313">
        <f>'고용증대 상시근로자수-2018'!BD27</f>
        <v>0</v>
      </c>
      <c r="AG27" s="314">
        <f>'고용증대 상시근로자수-2018'!BF27</f>
        <v>0</v>
      </c>
      <c r="AH27" s="312">
        <f>'고용증대 상시근로자수-2018'!BG27</f>
        <v>0</v>
      </c>
      <c r="AI27" s="313">
        <f>'고용증대 상시근로자수-2018'!BH27</f>
        <v>0</v>
      </c>
      <c r="AJ27" s="314">
        <f>'고용증대 상시근로자수-2018'!BJ27</f>
        <v>0</v>
      </c>
      <c r="AK27" s="312">
        <f>'고용증대 상시근로자수-2018'!BK27</f>
        <v>0</v>
      </c>
      <c r="AL27" s="313">
        <f>'고용증대 상시근로자수-2018'!BL27</f>
        <v>0</v>
      </c>
      <c r="AM27" s="314">
        <f>'고용증대 상시근로자수-2018'!BN27</f>
        <v>0</v>
      </c>
      <c r="AN27" s="312">
        <f>'고용증대 상시근로자수-2018'!BO27</f>
        <v>0</v>
      </c>
      <c r="AO27" s="313">
        <f>'고용증대 상시근로자수-2018'!BP27</f>
        <v>0</v>
      </c>
      <c r="AP27" s="314">
        <f>'고용증대 상시근로자수-2018'!BR27</f>
        <v>0</v>
      </c>
      <c r="AQ27" s="335">
        <f t="shared" si="0"/>
        <v>0</v>
      </c>
      <c r="AR27" s="336">
        <f t="shared" si="1"/>
        <v>0</v>
      </c>
      <c r="AS27" s="342">
        <f>'고용증대 상시근로자수-2018'!CF27</f>
        <v>0</v>
      </c>
      <c r="AT27" s="343">
        <f>'고용증대 상시근로자수-2018'!CG27</f>
        <v>0</v>
      </c>
      <c r="AU27" s="340">
        <f t="shared" si="2"/>
        <v>0</v>
      </c>
      <c r="AV27" s="308">
        <f t="shared" si="3"/>
        <v>0</v>
      </c>
    </row>
    <row r="28" spans="1:48" hidden="1">
      <c r="A28" s="327">
        <f t="shared" si="4"/>
        <v>24</v>
      </c>
      <c r="B28" s="321">
        <f>'고용증대 상시근로자수-2018'!C28</f>
        <v>0</v>
      </c>
      <c r="C28" s="322" t="str">
        <f>'고용증대 상시근로자수-2018'!E28</f>
        <v/>
      </c>
      <c r="D28" s="333" t="str">
        <f>IF('고용증대 상시근로자수-2018'!I28="","",'고용증대 상시근로자수-2018'!I28)</f>
        <v/>
      </c>
      <c r="E28" s="333" t="str">
        <f>IF('고용증대 상시근로자수-2018'!J28="","",'고용증대 상시근로자수-2018'!J28)</f>
        <v/>
      </c>
      <c r="F28" s="323" t="str">
        <f>'고용증대 상시근로자수-2018'!H28</f>
        <v/>
      </c>
      <c r="G28" s="324">
        <f>'고용증대 상시근로자수-2018'!W28</f>
        <v>0</v>
      </c>
      <c r="H28" s="313">
        <f>'고용증대 상시근로자수-2018'!X28</f>
        <v>0</v>
      </c>
      <c r="I28" s="314">
        <f>'고용증대 상시근로자수-2018'!Z28</f>
        <v>0</v>
      </c>
      <c r="J28" s="312">
        <f>'고용증대 상시근로자수-2018'!AA28</f>
        <v>0</v>
      </c>
      <c r="K28" s="313">
        <f>'고용증대 상시근로자수-2018'!AB28</f>
        <v>0</v>
      </c>
      <c r="L28" s="314">
        <f>'고용증대 상시근로자수-2018'!AD28</f>
        <v>0</v>
      </c>
      <c r="M28" s="312">
        <f>'고용증대 상시근로자수-2018'!AE28</f>
        <v>0</v>
      </c>
      <c r="N28" s="313">
        <f>'고용증대 상시근로자수-2018'!AF28</f>
        <v>0</v>
      </c>
      <c r="O28" s="314">
        <f>'고용증대 상시근로자수-2018'!AH28</f>
        <v>0</v>
      </c>
      <c r="P28" s="312">
        <f>'고용증대 상시근로자수-2018'!AI28</f>
        <v>0</v>
      </c>
      <c r="Q28" s="313">
        <f>'고용증대 상시근로자수-2018'!AJ28</f>
        <v>0</v>
      </c>
      <c r="R28" s="314">
        <f>'고용증대 상시근로자수-2018'!AL28</f>
        <v>0</v>
      </c>
      <c r="S28" s="312">
        <f>'고용증대 상시근로자수-2018'!AM28</f>
        <v>0</v>
      </c>
      <c r="T28" s="313">
        <f>'고용증대 상시근로자수-2018'!AN28</f>
        <v>0</v>
      </c>
      <c r="U28" s="314">
        <f>'고용증대 상시근로자수-2018'!AP28</f>
        <v>0</v>
      </c>
      <c r="V28" s="312">
        <f>'고용증대 상시근로자수-2018'!AQ28</f>
        <v>0</v>
      </c>
      <c r="W28" s="313">
        <f>'고용증대 상시근로자수-2018'!AR28</f>
        <v>0</v>
      </c>
      <c r="X28" s="314">
        <f>'고용증대 상시근로자수-2018'!AT28</f>
        <v>0</v>
      </c>
      <c r="Y28" s="312">
        <f>'고용증대 상시근로자수-2018'!AU28</f>
        <v>0</v>
      </c>
      <c r="Z28" s="313">
        <f>'고용증대 상시근로자수-2018'!AV28</f>
        <v>0</v>
      </c>
      <c r="AA28" s="314">
        <f>'고용증대 상시근로자수-2018'!AX28</f>
        <v>0</v>
      </c>
      <c r="AB28" s="312">
        <f>'고용증대 상시근로자수-2018'!AY28</f>
        <v>0</v>
      </c>
      <c r="AC28" s="313">
        <f>'고용증대 상시근로자수-2018'!AZ28</f>
        <v>0</v>
      </c>
      <c r="AD28" s="314">
        <f>'고용증대 상시근로자수-2018'!BB28</f>
        <v>0</v>
      </c>
      <c r="AE28" s="312">
        <f>'고용증대 상시근로자수-2018'!BC28</f>
        <v>0</v>
      </c>
      <c r="AF28" s="313">
        <f>'고용증대 상시근로자수-2018'!BD28</f>
        <v>0</v>
      </c>
      <c r="AG28" s="314">
        <f>'고용증대 상시근로자수-2018'!BF28</f>
        <v>0</v>
      </c>
      <c r="AH28" s="312">
        <f>'고용증대 상시근로자수-2018'!BG28</f>
        <v>0</v>
      </c>
      <c r="AI28" s="313">
        <f>'고용증대 상시근로자수-2018'!BH28</f>
        <v>0</v>
      </c>
      <c r="AJ28" s="314">
        <f>'고용증대 상시근로자수-2018'!BJ28</f>
        <v>0</v>
      </c>
      <c r="AK28" s="312">
        <f>'고용증대 상시근로자수-2018'!BK28</f>
        <v>0</v>
      </c>
      <c r="AL28" s="313">
        <f>'고용증대 상시근로자수-2018'!BL28</f>
        <v>0</v>
      </c>
      <c r="AM28" s="314">
        <f>'고용증대 상시근로자수-2018'!BN28</f>
        <v>0</v>
      </c>
      <c r="AN28" s="312">
        <f>'고용증대 상시근로자수-2018'!BO28</f>
        <v>0</v>
      </c>
      <c r="AO28" s="313">
        <f>'고용증대 상시근로자수-2018'!BP28</f>
        <v>0</v>
      </c>
      <c r="AP28" s="314">
        <f>'고용증대 상시근로자수-2018'!BR28</f>
        <v>0</v>
      </c>
      <c r="AQ28" s="335">
        <f t="shared" si="0"/>
        <v>0</v>
      </c>
      <c r="AR28" s="336">
        <f t="shared" si="1"/>
        <v>0</v>
      </c>
      <c r="AS28" s="342">
        <f>'고용증대 상시근로자수-2018'!CF28</f>
        <v>0</v>
      </c>
      <c r="AT28" s="343">
        <f>'고용증대 상시근로자수-2018'!CG28</f>
        <v>0</v>
      </c>
      <c r="AU28" s="340">
        <f t="shared" si="2"/>
        <v>0</v>
      </c>
      <c r="AV28" s="308">
        <f t="shared" si="3"/>
        <v>0</v>
      </c>
    </row>
    <row r="29" spans="1:48" hidden="1">
      <c r="A29" s="327">
        <f t="shared" si="4"/>
        <v>25</v>
      </c>
      <c r="B29" s="321">
        <f>'고용증대 상시근로자수-2018'!C29</f>
        <v>0</v>
      </c>
      <c r="C29" s="322" t="str">
        <f>'고용증대 상시근로자수-2018'!E29</f>
        <v/>
      </c>
      <c r="D29" s="333" t="str">
        <f>IF('고용증대 상시근로자수-2018'!I29="","",'고용증대 상시근로자수-2018'!I29)</f>
        <v/>
      </c>
      <c r="E29" s="333" t="str">
        <f>IF('고용증대 상시근로자수-2018'!J29="","",'고용증대 상시근로자수-2018'!J29)</f>
        <v/>
      </c>
      <c r="F29" s="323" t="str">
        <f>'고용증대 상시근로자수-2018'!H29</f>
        <v/>
      </c>
      <c r="G29" s="324">
        <f>'고용증대 상시근로자수-2018'!W29</f>
        <v>0</v>
      </c>
      <c r="H29" s="313">
        <f>'고용증대 상시근로자수-2018'!X29</f>
        <v>0</v>
      </c>
      <c r="I29" s="314">
        <f>'고용증대 상시근로자수-2018'!Z29</f>
        <v>0</v>
      </c>
      <c r="J29" s="312">
        <f>'고용증대 상시근로자수-2018'!AA29</f>
        <v>0</v>
      </c>
      <c r="K29" s="313">
        <f>'고용증대 상시근로자수-2018'!AB29</f>
        <v>0</v>
      </c>
      <c r="L29" s="314">
        <f>'고용증대 상시근로자수-2018'!AD29</f>
        <v>0</v>
      </c>
      <c r="M29" s="312">
        <f>'고용증대 상시근로자수-2018'!AE29</f>
        <v>0</v>
      </c>
      <c r="N29" s="313">
        <f>'고용증대 상시근로자수-2018'!AF29</f>
        <v>0</v>
      </c>
      <c r="O29" s="314">
        <f>'고용증대 상시근로자수-2018'!AH29</f>
        <v>0</v>
      </c>
      <c r="P29" s="312">
        <f>'고용증대 상시근로자수-2018'!AI29</f>
        <v>0</v>
      </c>
      <c r="Q29" s="313">
        <f>'고용증대 상시근로자수-2018'!AJ29</f>
        <v>0</v>
      </c>
      <c r="R29" s="314">
        <f>'고용증대 상시근로자수-2018'!AL29</f>
        <v>0</v>
      </c>
      <c r="S29" s="312">
        <f>'고용증대 상시근로자수-2018'!AM29</f>
        <v>0</v>
      </c>
      <c r="T29" s="313">
        <f>'고용증대 상시근로자수-2018'!AN29</f>
        <v>0</v>
      </c>
      <c r="U29" s="314">
        <f>'고용증대 상시근로자수-2018'!AP29</f>
        <v>0</v>
      </c>
      <c r="V29" s="312">
        <f>'고용증대 상시근로자수-2018'!AQ29</f>
        <v>0</v>
      </c>
      <c r="W29" s="313">
        <f>'고용증대 상시근로자수-2018'!AR29</f>
        <v>0</v>
      </c>
      <c r="X29" s="314">
        <f>'고용증대 상시근로자수-2018'!AT29</f>
        <v>0</v>
      </c>
      <c r="Y29" s="312">
        <f>'고용증대 상시근로자수-2018'!AU29</f>
        <v>0</v>
      </c>
      <c r="Z29" s="313">
        <f>'고용증대 상시근로자수-2018'!AV29</f>
        <v>0</v>
      </c>
      <c r="AA29" s="314">
        <f>'고용증대 상시근로자수-2018'!AX29</f>
        <v>0</v>
      </c>
      <c r="AB29" s="312">
        <f>'고용증대 상시근로자수-2018'!AY29</f>
        <v>0</v>
      </c>
      <c r="AC29" s="313">
        <f>'고용증대 상시근로자수-2018'!AZ29</f>
        <v>0</v>
      </c>
      <c r="AD29" s="314">
        <f>'고용증대 상시근로자수-2018'!BB29</f>
        <v>0</v>
      </c>
      <c r="AE29" s="312">
        <f>'고용증대 상시근로자수-2018'!BC29</f>
        <v>0</v>
      </c>
      <c r="AF29" s="313">
        <f>'고용증대 상시근로자수-2018'!BD29</f>
        <v>0</v>
      </c>
      <c r="AG29" s="314">
        <f>'고용증대 상시근로자수-2018'!BF29</f>
        <v>0</v>
      </c>
      <c r="AH29" s="312">
        <f>'고용증대 상시근로자수-2018'!BG29</f>
        <v>0</v>
      </c>
      <c r="AI29" s="313">
        <f>'고용증대 상시근로자수-2018'!BH29</f>
        <v>0</v>
      </c>
      <c r="AJ29" s="314">
        <f>'고용증대 상시근로자수-2018'!BJ29</f>
        <v>0</v>
      </c>
      <c r="AK29" s="312">
        <f>'고용증대 상시근로자수-2018'!BK29</f>
        <v>0</v>
      </c>
      <c r="AL29" s="313">
        <f>'고용증대 상시근로자수-2018'!BL29</f>
        <v>0</v>
      </c>
      <c r="AM29" s="314">
        <f>'고용증대 상시근로자수-2018'!BN29</f>
        <v>0</v>
      </c>
      <c r="AN29" s="312">
        <f>'고용증대 상시근로자수-2018'!BO29</f>
        <v>0</v>
      </c>
      <c r="AO29" s="313">
        <f>'고용증대 상시근로자수-2018'!BP29</f>
        <v>0</v>
      </c>
      <c r="AP29" s="314">
        <f>'고용증대 상시근로자수-2018'!BR29</f>
        <v>0</v>
      </c>
      <c r="AQ29" s="335">
        <f t="shared" si="0"/>
        <v>0</v>
      </c>
      <c r="AR29" s="336">
        <f t="shared" si="1"/>
        <v>0</v>
      </c>
      <c r="AS29" s="342">
        <f>'고용증대 상시근로자수-2018'!CF29</f>
        <v>0</v>
      </c>
      <c r="AT29" s="343">
        <f>'고용증대 상시근로자수-2018'!CG29</f>
        <v>0</v>
      </c>
      <c r="AU29" s="340">
        <f t="shared" si="2"/>
        <v>0</v>
      </c>
      <c r="AV29" s="308">
        <f t="shared" si="3"/>
        <v>0</v>
      </c>
    </row>
    <row r="30" spans="1:48" hidden="1">
      <c r="A30" s="327">
        <f t="shared" si="4"/>
        <v>26</v>
      </c>
      <c r="B30" s="321">
        <f>'고용증대 상시근로자수-2018'!C30</f>
        <v>0</v>
      </c>
      <c r="C30" s="322" t="str">
        <f>'고용증대 상시근로자수-2018'!E30</f>
        <v/>
      </c>
      <c r="D30" s="333" t="str">
        <f>IF('고용증대 상시근로자수-2018'!I30="","",'고용증대 상시근로자수-2018'!I30)</f>
        <v/>
      </c>
      <c r="E30" s="333" t="str">
        <f>IF('고용증대 상시근로자수-2018'!J30="","",'고용증대 상시근로자수-2018'!J30)</f>
        <v/>
      </c>
      <c r="F30" s="323" t="str">
        <f>'고용증대 상시근로자수-2018'!H30</f>
        <v/>
      </c>
      <c r="G30" s="324">
        <f>'고용증대 상시근로자수-2018'!W30</f>
        <v>0</v>
      </c>
      <c r="H30" s="313">
        <f>'고용증대 상시근로자수-2018'!X30</f>
        <v>0</v>
      </c>
      <c r="I30" s="314">
        <f>'고용증대 상시근로자수-2018'!Z30</f>
        <v>0</v>
      </c>
      <c r="J30" s="312">
        <f>'고용증대 상시근로자수-2018'!AA30</f>
        <v>0</v>
      </c>
      <c r="K30" s="313">
        <f>'고용증대 상시근로자수-2018'!AB30</f>
        <v>0</v>
      </c>
      <c r="L30" s="314">
        <f>'고용증대 상시근로자수-2018'!AD30</f>
        <v>0</v>
      </c>
      <c r="M30" s="312">
        <f>'고용증대 상시근로자수-2018'!AE30</f>
        <v>0</v>
      </c>
      <c r="N30" s="313">
        <f>'고용증대 상시근로자수-2018'!AF30</f>
        <v>0</v>
      </c>
      <c r="O30" s="314">
        <f>'고용증대 상시근로자수-2018'!AH30</f>
        <v>0</v>
      </c>
      <c r="P30" s="312">
        <f>'고용증대 상시근로자수-2018'!AI30</f>
        <v>0</v>
      </c>
      <c r="Q30" s="313">
        <f>'고용증대 상시근로자수-2018'!AJ30</f>
        <v>0</v>
      </c>
      <c r="R30" s="314">
        <f>'고용증대 상시근로자수-2018'!AL30</f>
        <v>0</v>
      </c>
      <c r="S30" s="312">
        <f>'고용증대 상시근로자수-2018'!AM30</f>
        <v>0</v>
      </c>
      <c r="T30" s="313">
        <f>'고용증대 상시근로자수-2018'!AN30</f>
        <v>0</v>
      </c>
      <c r="U30" s="314">
        <f>'고용증대 상시근로자수-2018'!AP30</f>
        <v>0</v>
      </c>
      <c r="V30" s="312">
        <f>'고용증대 상시근로자수-2018'!AQ30</f>
        <v>0</v>
      </c>
      <c r="W30" s="313">
        <f>'고용증대 상시근로자수-2018'!AR30</f>
        <v>0</v>
      </c>
      <c r="X30" s="314">
        <f>'고용증대 상시근로자수-2018'!AT30</f>
        <v>0</v>
      </c>
      <c r="Y30" s="312">
        <f>'고용증대 상시근로자수-2018'!AU30</f>
        <v>0</v>
      </c>
      <c r="Z30" s="313">
        <f>'고용증대 상시근로자수-2018'!AV30</f>
        <v>0</v>
      </c>
      <c r="AA30" s="314">
        <f>'고용증대 상시근로자수-2018'!AX30</f>
        <v>0</v>
      </c>
      <c r="AB30" s="312">
        <f>'고용증대 상시근로자수-2018'!AY30</f>
        <v>0</v>
      </c>
      <c r="AC30" s="313">
        <f>'고용증대 상시근로자수-2018'!AZ30</f>
        <v>0</v>
      </c>
      <c r="AD30" s="314">
        <f>'고용증대 상시근로자수-2018'!BB30</f>
        <v>0</v>
      </c>
      <c r="AE30" s="312">
        <f>'고용증대 상시근로자수-2018'!BC30</f>
        <v>0</v>
      </c>
      <c r="AF30" s="313">
        <f>'고용증대 상시근로자수-2018'!BD30</f>
        <v>0</v>
      </c>
      <c r="AG30" s="314">
        <f>'고용증대 상시근로자수-2018'!BF30</f>
        <v>0</v>
      </c>
      <c r="AH30" s="312">
        <f>'고용증대 상시근로자수-2018'!BG30</f>
        <v>0</v>
      </c>
      <c r="AI30" s="313">
        <f>'고용증대 상시근로자수-2018'!BH30</f>
        <v>0</v>
      </c>
      <c r="AJ30" s="314">
        <f>'고용증대 상시근로자수-2018'!BJ30</f>
        <v>0</v>
      </c>
      <c r="AK30" s="312">
        <f>'고용증대 상시근로자수-2018'!BK30</f>
        <v>0</v>
      </c>
      <c r="AL30" s="313">
        <f>'고용증대 상시근로자수-2018'!BL30</f>
        <v>0</v>
      </c>
      <c r="AM30" s="314">
        <f>'고용증대 상시근로자수-2018'!BN30</f>
        <v>0</v>
      </c>
      <c r="AN30" s="312">
        <f>'고용증대 상시근로자수-2018'!BO30</f>
        <v>0</v>
      </c>
      <c r="AO30" s="313">
        <f>'고용증대 상시근로자수-2018'!BP30</f>
        <v>0</v>
      </c>
      <c r="AP30" s="314">
        <f>'고용증대 상시근로자수-2018'!BR30</f>
        <v>0</v>
      </c>
      <c r="AQ30" s="335">
        <f t="shared" si="0"/>
        <v>0</v>
      </c>
      <c r="AR30" s="336">
        <f t="shared" si="1"/>
        <v>0</v>
      </c>
      <c r="AS30" s="342">
        <f>'고용증대 상시근로자수-2018'!CF30</f>
        <v>0</v>
      </c>
      <c r="AT30" s="343">
        <f>'고용증대 상시근로자수-2018'!CG30</f>
        <v>0</v>
      </c>
      <c r="AU30" s="340">
        <f t="shared" si="2"/>
        <v>0</v>
      </c>
      <c r="AV30" s="308">
        <f t="shared" si="3"/>
        <v>0</v>
      </c>
    </row>
    <row r="31" spans="1:48" hidden="1">
      <c r="A31" s="327">
        <f t="shared" si="4"/>
        <v>27</v>
      </c>
      <c r="B31" s="321">
        <f>'고용증대 상시근로자수-2018'!C31</f>
        <v>0</v>
      </c>
      <c r="C31" s="322" t="str">
        <f>'고용증대 상시근로자수-2018'!E31</f>
        <v/>
      </c>
      <c r="D31" s="333" t="str">
        <f>IF('고용증대 상시근로자수-2018'!I31="","",'고용증대 상시근로자수-2018'!I31)</f>
        <v/>
      </c>
      <c r="E31" s="333" t="str">
        <f>IF('고용증대 상시근로자수-2018'!J31="","",'고용증대 상시근로자수-2018'!J31)</f>
        <v/>
      </c>
      <c r="F31" s="323" t="str">
        <f>'고용증대 상시근로자수-2018'!H31</f>
        <v/>
      </c>
      <c r="G31" s="324">
        <f>'고용증대 상시근로자수-2018'!W31</f>
        <v>0</v>
      </c>
      <c r="H31" s="313">
        <f>'고용증대 상시근로자수-2018'!X31</f>
        <v>0</v>
      </c>
      <c r="I31" s="314">
        <f>'고용증대 상시근로자수-2018'!Z31</f>
        <v>0</v>
      </c>
      <c r="J31" s="312">
        <f>'고용증대 상시근로자수-2018'!AA31</f>
        <v>0</v>
      </c>
      <c r="K31" s="313">
        <f>'고용증대 상시근로자수-2018'!AB31</f>
        <v>0</v>
      </c>
      <c r="L31" s="314">
        <f>'고용증대 상시근로자수-2018'!AD31</f>
        <v>0</v>
      </c>
      <c r="M31" s="312">
        <f>'고용증대 상시근로자수-2018'!AE31</f>
        <v>0</v>
      </c>
      <c r="N31" s="313">
        <f>'고용증대 상시근로자수-2018'!AF31</f>
        <v>0</v>
      </c>
      <c r="O31" s="314">
        <f>'고용증대 상시근로자수-2018'!AH31</f>
        <v>0</v>
      </c>
      <c r="P31" s="312">
        <f>'고용증대 상시근로자수-2018'!AI31</f>
        <v>0</v>
      </c>
      <c r="Q31" s="313">
        <f>'고용증대 상시근로자수-2018'!AJ31</f>
        <v>0</v>
      </c>
      <c r="R31" s="314">
        <f>'고용증대 상시근로자수-2018'!AL31</f>
        <v>0</v>
      </c>
      <c r="S31" s="312">
        <f>'고용증대 상시근로자수-2018'!AM31</f>
        <v>0</v>
      </c>
      <c r="T31" s="313">
        <f>'고용증대 상시근로자수-2018'!AN31</f>
        <v>0</v>
      </c>
      <c r="U31" s="314">
        <f>'고용증대 상시근로자수-2018'!AP31</f>
        <v>0</v>
      </c>
      <c r="V31" s="312">
        <f>'고용증대 상시근로자수-2018'!AQ31</f>
        <v>0</v>
      </c>
      <c r="W31" s="313">
        <f>'고용증대 상시근로자수-2018'!AR31</f>
        <v>0</v>
      </c>
      <c r="X31" s="314">
        <f>'고용증대 상시근로자수-2018'!AT31</f>
        <v>0</v>
      </c>
      <c r="Y31" s="312">
        <f>'고용증대 상시근로자수-2018'!AU31</f>
        <v>0</v>
      </c>
      <c r="Z31" s="313">
        <f>'고용증대 상시근로자수-2018'!AV31</f>
        <v>0</v>
      </c>
      <c r="AA31" s="314">
        <f>'고용증대 상시근로자수-2018'!AX31</f>
        <v>0</v>
      </c>
      <c r="AB31" s="312">
        <f>'고용증대 상시근로자수-2018'!AY31</f>
        <v>0</v>
      </c>
      <c r="AC31" s="313">
        <f>'고용증대 상시근로자수-2018'!AZ31</f>
        <v>0</v>
      </c>
      <c r="AD31" s="314">
        <f>'고용증대 상시근로자수-2018'!BB31</f>
        <v>0</v>
      </c>
      <c r="AE31" s="312">
        <f>'고용증대 상시근로자수-2018'!BC31</f>
        <v>0</v>
      </c>
      <c r="AF31" s="313">
        <f>'고용증대 상시근로자수-2018'!BD31</f>
        <v>0</v>
      </c>
      <c r="AG31" s="314">
        <f>'고용증대 상시근로자수-2018'!BF31</f>
        <v>0</v>
      </c>
      <c r="AH31" s="312">
        <f>'고용증대 상시근로자수-2018'!BG31</f>
        <v>0</v>
      </c>
      <c r="AI31" s="313">
        <f>'고용증대 상시근로자수-2018'!BH31</f>
        <v>0</v>
      </c>
      <c r="AJ31" s="314">
        <f>'고용증대 상시근로자수-2018'!BJ31</f>
        <v>0</v>
      </c>
      <c r="AK31" s="312">
        <f>'고용증대 상시근로자수-2018'!BK31</f>
        <v>0</v>
      </c>
      <c r="AL31" s="313">
        <f>'고용증대 상시근로자수-2018'!BL31</f>
        <v>0</v>
      </c>
      <c r="AM31" s="314">
        <f>'고용증대 상시근로자수-2018'!BN31</f>
        <v>0</v>
      </c>
      <c r="AN31" s="312">
        <f>'고용증대 상시근로자수-2018'!BO31</f>
        <v>0</v>
      </c>
      <c r="AO31" s="313">
        <f>'고용증대 상시근로자수-2018'!BP31</f>
        <v>0</v>
      </c>
      <c r="AP31" s="314">
        <f>'고용증대 상시근로자수-2018'!BR31</f>
        <v>0</v>
      </c>
      <c r="AQ31" s="335">
        <f t="shared" si="0"/>
        <v>0</v>
      </c>
      <c r="AR31" s="336">
        <f t="shared" si="1"/>
        <v>0</v>
      </c>
      <c r="AS31" s="342">
        <f>'고용증대 상시근로자수-2018'!CF31</f>
        <v>0</v>
      </c>
      <c r="AT31" s="343">
        <f>'고용증대 상시근로자수-2018'!CG31</f>
        <v>0</v>
      </c>
      <c r="AU31" s="340">
        <f t="shared" si="2"/>
        <v>0</v>
      </c>
      <c r="AV31" s="308">
        <f t="shared" si="3"/>
        <v>0</v>
      </c>
    </row>
    <row r="32" spans="1:48" hidden="1">
      <c r="A32" s="327">
        <f t="shared" si="4"/>
        <v>28</v>
      </c>
      <c r="B32" s="321">
        <f>'고용증대 상시근로자수-2018'!C32</f>
        <v>0</v>
      </c>
      <c r="C32" s="322" t="str">
        <f>'고용증대 상시근로자수-2018'!E32</f>
        <v/>
      </c>
      <c r="D32" s="333" t="str">
        <f>IF('고용증대 상시근로자수-2018'!I32="","",'고용증대 상시근로자수-2018'!I32)</f>
        <v/>
      </c>
      <c r="E32" s="333" t="str">
        <f>IF('고용증대 상시근로자수-2018'!J32="","",'고용증대 상시근로자수-2018'!J32)</f>
        <v/>
      </c>
      <c r="F32" s="323" t="str">
        <f>'고용증대 상시근로자수-2018'!H32</f>
        <v/>
      </c>
      <c r="G32" s="324">
        <f>'고용증대 상시근로자수-2018'!W32</f>
        <v>0</v>
      </c>
      <c r="H32" s="313">
        <f>'고용증대 상시근로자수-2018'!X32</f>
        <v>0</v>
      </c>
      <c r="I32" s="314">
        <f>'고용증대 상시근로자수-2018'!Z32</f>
        <v>0</v>
      </c>
      <c r="J32" s="312">
        <f>'고용증대 상시근로자수-2018'!AA32</f>
        <v>0</v>
      </c>
      <c r="K32" s="313">
        <f>'고용증대 상시근로자수-2018'!AB32</f>
        <v>0</v>
      </c>
      <c r="L32" s="314">
        <f>'고용증대 상시근로자수-2018'!AD32</f>
        <v>0</v>
      </c>
      <c r="M32" s="312">
        <f>'고용증대 상시근로자수-2018'!AE32</f>
        <v>0</v>
      </c>
      <c r="N32" s="313">
        <f>'고용증대 상시근로자수-2018'!AF32</f>
        <v>0</v>
      </c>
      <c r="O32" s="314">
        <f>'고용증대 상시근로자수-2018'!AH32</f>
        <v>0</v>
      </c>
      <c r="P32" s="312">
        <f>'고용증대 상시근로자수-2018'!AI32</f>
        <v>0</v>
      </c>
      <c r="Q32" s="313">
        <f>'고용증대 상시근로자수-2018'!AJ32</f>
        <v>0</v>
      </c>
      <c r="R32" s="314">
        <f>'고용증대 상시근로자수-2018'!AL32</f>
        <v>0</v>
      </c>
      <c r="S32" s="312">
        <f>'고용증대 상시근로자수-2018'!AM32</f>
        <v>0</v>
      </c>
      <c r="T32" s="313">
        <f>'고용증대 상시근로자수-2018'!AN32</f>
        <v>0</v>
      </c>
      <c r="U32" s="314">
        <f>'고용증대 상시근로자수-2018'!AP32</f>
        <v>0</v>
      </c>
      <c r="V32" s="312">
        <f>'고용증대 상시근로자수-2018'!AQ32</f>
        <v>0</v>
      </c>
      <c r="W32" s="313">
        <f>'고용증대 상시근로자수-2018'!AR32</f>
        <v>0</v>
      </c>
      <c r="X32" s="314">
        <f>'고용증대 상시근로자수-2018'!AT32</f>
        <v>0</v>
      </c>
      <c r="Y32" s="312">
        <f>'고용증대 상시근로자수-2018'!AU32</f>
        <v>0</v>
      </c>
      <c r="Z32" s="313">
        <f>'고용증대 상시근로자수-2018'!AV32</f>
        <v>0</v>
      </c>
      <c r="AA32" s="314">
        <f>'고용증대 상시근로자수-2018'!AX32</f>
        <v>0</v>
      </c>
      <c r="AB32" s="312">
        <f>'고용증대 상시근로자수-2018'!AY32</f>
        <v>0</v>
      </c>
      <c r="AC32" s="313">
        <f>'고용증대 상시근로자수-2018'!AZ32</f>
        <v>0</v>
      </c>
      <c r="AD32" s="314">
        <f>'고용증대 상시근로자수-2018'!BB32</f>
        <v>0</v>
      </c>
      <c r="AE32" s="312">
        <f>'고용증대 상시근로자수-2018'!BC32</f>
        <v>0</v>
      </c>
      <c r="AF32" s="313">
        <f>'고용증대 상시근로자수-2018'!BD32</f>
        <v>0</v>
      </c>
      <c r="AG32" s="314">
        <f>'고용증대 상시근로자수-2018'!BF32</f>
        <v>0</v>
      </c>
      <c r="AH32" s="312">
        <f>'고용증대 상시근로자수-2018'!BG32</f>
        <v>0</v>
      </c>
      <c r="AI32" s="313">
        <f>'고용증대 상시근로자수-2018'!BH32</f>
        <v>0</v>
      </c>
      <c r="AJ32" s="314">
        <f>'고용증대 상시근로자수-2018'!BJ32</f>
        <v>0</v>
      </c>
      <c r="AK32" s="312">
        <f>'고용증대 상시근로자수-2018'!BK32</f>
        <v>0</v>
      </c>
      <c r="AL32" s="313">
        <f>'고용증대 상시근로자수-2018'!BL32</f>
        <v>0</v>
      </c>
      <c r="AM32" s="314">
        <f>'고용증대 상시근로자수-2018'!BN32</f>
        <v>0</v>
      </c>
      <c r="AN32" s="312">
        <f>'고용증대 상시근로자수-2018'!BO32</f>
        <v>0</v>
      </c>
      <c r="AO32" s="313">
        <f>'고용증대 상시근로자수-2018'!BP32</f>
        <v>0</v>
      </c>
      <c r="AP32" s="314">
        <f>'고용증대 상시근로자수-2018'!BR32</f>
        <v>0</v>
      </c>
      <c r="AQ32" s="335">
        <f t="shared" si="0"/>
        <v>0</v>
      </c>
      <c r="AR32" s="336">
        <f t="shared" si="1"/>
        <v>0</v>
      </c>
      <c r="AS32" s="342">
        <f>'고용증대 상시근로자수-2018'!CF32</f>
        <v>0</v>
      </c>
      <c r="AT32" s="343">
        <f>'고용증대 상시근로자수-2018'!CG32</f>
        <v>0</v>
      </c>
      <c r="AU32" s="340">
        <f t="shared" si="2"/>
        <v>0</v>
      </c>
      <c r="AV32" s="308">
        <f t="shared" si="3"/>
        <v>0</v>
      </c>
    </row>
    <row r="33" spans="1:48" hidden="1">
      <c r="A33" s="327">
        <f t="shared" si="4"/>
        <v>29</v>
      </c>
      <c r="B33" s="321">
        <f>'고용증대 상시근로자수-2018'!C33</f>
        <v>0</v>
      </c>
      <c r="C33" s="322" t="str">
        <f>'고용증대 상시근로자수-2018'!E33</f>
        <v/>
      </c>
      <c r="D33" s="333" t="str">
        <f>IF('고용증대 상시근로자수-2018'!I33="","",'고용증대 상시근로자수-2018'!I33)</f>
        <v/>
      </c>
      <c r="E33" s="333" t="str">
        <f>IF('고용증대 상시근로자수-2018'!J33="","",'고용증대 상시근로자수-2018'!J33)</f>
        <v/>
      </c>
      <c r="F33" s="323" t="str">
        <f>'고용증대 상시근로자수-2018'!H33</f>
        <v/>
      </c>
      <c r="G33" s="324">
        <f>'고용증대 상시근로자수-2018'!W33</f>
        <v>0</v>
      </c>
      <c r="H33" s="313">
        <f>'고용증대 상시근로자수-2018'!X33</f>
        <v>0</v>
      </c>
      <c r="I33" s="314">
        <f>'고용증대 상시근로자수-2018'!Z33</f>
        <v>0</v>
      </c>
      <c r="J33" s="312">
        <f>'고용증대 상시근로자수-2018'!AA33</f>
        <v>0</v>
      </c>
      <c r="K33" s="313">
        <f>'고용증대 상시근로자수-2018'!AB33</f>
        <v>0</v>
      </c>
      <c r="L33" s="314">
        <f>'고용증대 상시근로자수-2018'!AD33</f>
        <v>0</v>
      </c>
      <c r="M33" s="312">
        <f>'고용증대 상시근로자수-2018'!AE33</f>
        <v>0</v>
      </c>
      <c r="N33" s="313">
        <f>'고용증대 상시근로자수-2018'!AF33</f>
        <v>0</v>
      </c>
      <c r="O33" s="314">
        <f>'고용증대 상시근로자수-2018'!AH33</f>
        <v>0</v>
      </c>
      <c r="P33" s="312">
        <f>'고용증대 상시근로자수-2018'!AI33</f>
        <v>0</v>
      </c>
      <c r="Q33" s="313">
        <f>'고용증대 상시근로자수-2018'!AJ33</f>
        <v>0</v>
      </c>
      <c r="R33" s="314">
        <f>'고용증대 상시근로자수-2018'!AL33</f>
        <v>0</v>
      </c>
      <c r="S33" s="312">
        <f>'고용증대 상시근로자수-2018'!AM33</f>
        <v>0</v>
      </c>
      <c r="T33" s="313">
        <f>'고용증대 상시근로자수-2018'!AN33</f>
        <v>0</v>
      </c>
      <c r="U33" s="314">
        <f>'고용증대 상시근로자수-2018'!AP33</f>
        <v>0</v>
      </c>
      <c r="V33" s="312">
        <f>'고용증대 상시근로자수-2018'!AQ33</f>
        <v>0</v>
      </c>
      <c r="W33" s="313">
        <f>'고용증대 상시근로자수-2018'!AR33</f>
        <v>0</v>
      </c>
      <c r="X33" s="314">
        <f>'고용증대 상시근로자수-2018'!AT33</f>
        <v>0</v>
      </c>
      <c r="Y33" s="312">
        <f>'고용증대 상시근로자수-2018'!AU33</f>
        <v>0</v>
      </c>
      <c r="Z33" s="313">
        <f>'고용증대 상시근로자수-2018'!AV33</f>
        <v>0</v>
      </c>
      <c r="AA33" s="314">
        <f>'고용증대 상시근로자수-2018'!AX33</f>
        <v>0</v>
      </c>
      <c r="AB33" s="312">
        <f>'고용증대 상시근로자수-2018'!AY33</f>
        <v>0</v>
      </c>
      <c r="AC33" s="313">
        <f>'고용증대 상시근로자수-2018'!AZ33</f>
        <v>0</v>
      </c>
      <c r="AD33" s="314">
        <f>'고용증대 상시근로자수-2018'!BB33</f>
        <v>0</v>
      </c>
      <c r="AE33" s="312">
        <f>'고용증대 상시근로자수-2018'!BC33</f>
        <v>0</v>
      </c>
      <c r="AF33" s="313">
        <f>'고용증대 상시근로자수-2018'!BD33</f>
        <v>0</v>
      </c>
      <c r="AG33" s="314">
        <f>'고용증대 상시근로자수-2018'!BF33</f>
        <v>0</v>
      </c>
      <c r="AH33" s="312">
        <f>'고용증대 상시근로자수-2018'!BG33</f>
        <v>0</v>
      </c>
      <c r="AI33" s="313">
        <f>'고용증대 상시근로자수-2018'!BH33</f>
        <v>0</v>
      </c>
      <c r="AJ33" s="314">
        <f>'고용증대 상시근로자수-2018'!BJ33</f>
        <v>0</v>
      </c>
      <c r="AK33" s="312">
        <f>'고용증대 상시근로자수-2018'!BK33</f>
        <v>0</v>
      </c>
      <c r="AL33" s="313">
        <f>'고용증대 상시근로자수-2018'!BL33</f>
        <v>0</v>
      </c>
      <c r="AM33" s="314">
        <f>'고용증대 상시근로자수-2018'!BN33</f>
        <v>0</v>
      </c>
      <c r="AN33" s="312">
        <f>'고용증대 상시근로자수-2018'!BO33</f>
        <v>0</v>
      </c>
      <c r="AO33" s="313">
        <f>'고용증대 상시근로자수-2018'!BP33</f>
        <v>0</v>
      </c>
      <c r="AP33" s="314">
        <f>'고용증대 상시근로자수-2018'!BR33</f>
        <v>0</v>
      </c>
      <c r="AQ33" s="335">
        <f t="shared" si="0"/>
        <v>0</v>
      </c>
      <c r="AR33" s="336">
        <f t="shared" si="1"/>
        <v>0</v>
      </c>
      <c r="AS33" s="342">
        <f>'고용증대 상시근로자수-2018'!CF33</f>
        <v>0</v>
      </c>
      <c r="AT33" s="343">
        <f>'고용증대 상시근로자수-2018'!CG33</f>
        <v>0</v>
      </c>
      <c r="AU33" s="340">
        <f t="shared" si="2"/>
        <v>0</v>
      </c>
      <c r="AV33" s="308">
        <f t="shared" si="3"/>
        <v>0</v>
      </c>
    </row>
    <row r="34" spans="1:48" hidden="1">
      <c r="A34" s="327">
        <f t="shared" si="4"/>
        <v>30</v>
      </c>
      <c r="B34" s="321">
        <f>'고용증대 상시근로자수-2018'!C34</f>
        <v>0</v>
      </c>
      <c r="C34" s="322" t="str">
        <f>'고용증대 상시근로자수-2018'!E34</f>
        <v/>
      </c>
      <c r="D34" s="333" t="str">
        <f>IF('고용증대 상시근로자수-2018'!I34="","",'고용증대 상시근로자수-2018'!I34)</f>
        <v/>
      </c>
      <c r="E34" s="333" t="str">
        <f>IF('고용증대 상시근로자수-2018'!J34="","",'고용증대 상시근로자수-2018'!J34)</f>
        <v/>
      </c>
      <c r="F34" s="323" t="str">
        <f>'고용증대 상시근로자수-2018'!H34</f>
        <v/>
      </c>
      <c r="G34" s="324">
        <f>'고용증대 상시근로자수-2018'!W34</f>
        <v>0</v>
      </c>
      <c r="H34" s="313">
        <f>'고용증대 상시근로자수-2018'!X34</f>
        <v>0</v>
      </c>
      <c r="I34" s="314">
        <f>'고용증대 상시근로자수-2018'!Z34</f>
        <v>0</v>
      </c>
      <c r="J34" s="312">
        <f>'고용증대 상시근로자수-2018'!AA34</f>
        <v>0</v>
      </c>
      <c r="K34" s="313">
        <f>'고용증대 상시근로자수-2018'!AB34</f>
        <v>0</v>
      </c>
      <c r="L34" s="314">
        <f>'고용증대 상시근로자수-2018'!AD34</f>
        <v>0</v>
      </c>
      <c r="M34" s="312">
        <f>'고용증대 상시근로자수-2018'!AE34</f>
        <v>0</v>
      </c>
      <c r="N34" s="313">
        <f>'고용증대 상시근로자수-2018'!AF34</f>
        <v>0</v>
      </c>
      <c r="O34" s="314">
        <f>'고용증대 상시근로자수-2018'!AH34</f>
        <v>0</v>
      </c>
      <c r="P34" s="312">
        <f>'고용증대 상시근로자수-2018'!AI34</f>
        <v>0</v>
      </c>
      <c r="Q34" s="313">
        <f>'고용증대 상시근로자수-2018'!AJ34</f>
        <v>0</v>
      </c>
      <c r="R34" s="314">
        <f>'고용증대 상시근로자수-2018'!AL34</f>
        <v>0</v>
      </c>
      <c r="S34" s="312">
        <f>'고용증대 상시근로자수-2018'!AM34</f>
        <v>0</v>
      </c>
      <c r="T34" s="313">
        <f>'고용증대 상시근로자수-2018'!AN34</f>
        <v>0</v>
      </c>
      <c r="U34" s="314">
        <f>'고용증대 상시근로자수-2018'!AP34</f>
        <v>0</v>
      </c>
      <c r="V34" s="312">
        <f>'고용증대 상시근로자수-2018'!AQ34</f>
        <v>0</v>
      </c>
      <c r="W34" s="313">
        <f>'고용증대 상시근로자수-2018'!AR34</f>
        <v>0</v>
      </c>
      <c r="X34" s="314">
        <f>'고용증대 상시근로자수-2018'!AT34</f>
        <v>0</v>
      </c>
      <c r="Y34" s="312">
        <f>'고용증대 상시근로자수-2018'!AU34</f>
        <v>0</v>
      </c>
      <c r="Z34" s="313">
        <f>'고용증대 상시근로자수-2018'!AV34</f>
        <v>0</v>
      </c>
      <c r="AA34" s="314">
        <f>'고용증대 상시근로자수-2018'!AX34</f>
        <v>0</v>
      </c>
      <c r="AB34" s="312">
        <f>'고용증대 상시근로자수-2018'!AY34</f>
        <v>0</v>
      </c>
      <c r="AC34" s="313">
        <f>'고용증대 상시근로자수-2018'!AZ34</f>
        <v>0</v>
      </c>
      <c r="AD34" s="314">
        <f>'고용증대 상시근로자수-2018'!BB34</f>
        <v>0</v>
      </c>
      <c r="AE34" s="312">
        <f>'고용증대 상시근로자수-2018'!BC34</f>
        <v>0</v>
      </c>
      <c r="AF34" s="313">
        <f>'고용증대 상시근로자수-2018'!BD34</f>
        <v>0</v>
      </c>
      <c r="AG34" s="314">
        <f>'고용증대 상시근로자수-2018'!BF34</f>
        <v>0</v>
      </c>
      <c r="AH34" s="312">
        <f>'고용증대 상시근로자수-2018'!BG34</f>
        <v>0</v>
      </c>
      <c r="AI34" s="313">
        <f>'고용증대 상시근로자수-2018'!BH34</f>
        <v>0</v>
      </c>
      <c r="AJ34" s="314">
        <f>'고용증대 상시근로자수-2018'!BJ34</f>
        <v>0</v>
      </c>
      <c r="AK34" s="312">
        <f>'고용증대 상시근로자수-2018'!BK34</f>
        <v>0</v>
      </c>
      <c r="AL34" s="313">
        <f>'고용증대 상시근로자수-2018'!BL34</f>
        <v>0</v>
      </c>
      <c r="AM34" s="314">
        <f>'고용증대 상시근로자수-2018'!BN34</f>
        <v>0</v>
      </c>
      <c r="AN34" s="312">
        <f>'고용증대 상시근로자수-2018'!BO34</f>
        <v>0</v>
      </c>
      <c r="AO34" s="313">
        <f>'고용증대 상시근로자수-2018'!BP34</f>
        <v>0</v>
      </c>
      <c r="AP34" s="314">
        <f>'고용증대 상시근로자수-2018'!BR34</f>
        <v>0</v>
      </c>
      <c r="AQ34" s="335">
        <f t="shared" si="0"/>
        <v>0</v>
      </c>
      <c r="AR34" s="336">
        <f t="shared" si="1"/>
        <v>0</v>
      </c>
      <c r="AS34" s="342">
        <f>'고용증대 상시근로자수-2018'!CF34</f>
        <v>0</v>
      </c>
      <c r="AT34" s="343">
        <f>'고용증대 상시근로자수-2018'!CG34</f>
        <v>0</v>
      </c>
      <c r="AU34" s="340">
        <f t="shared" si="2"/>
        <v>0</v>
      </c>
      <c r="AV34" s="308">
        <f t="shared" si="3"/>
        <v>0</v>
      </c>
    </row>
    <row r="35" spans="1:48" hidden="1">
      <c r="A35" s="327">
        <f t="shared" si="4"/>
        <v>31</v>
      </c>
      <c r="B35" s="321">
        <f>'고용증대 상시근로자수-2018'!C35</f>
        <v>0</v>
      </c>
      <c r="C35" s="322" t="str">
        <f>'고용증대 상시근로자수-2018'!E35</f>
        <v/>
      </c>
      <c r="D35" s="333" t="str">
        <f>IF('고용증대 상시근로자수-2018'!I35="","",'고용증대 상시근로자수-2018'!I35)</f>
        <v/>
      </c>
      <c r="E35" s="333" t="str">
        <f>IF('고용증대 상시근로자수-2018'!J35="","",'고용증대 상시근로자수-2018'!J35)</f>
        <v/>
      </c>
      <c r="F35" s="323" t="str">
        <f>'고용증대 상시근로자수-2018'!H35</f>
        <v/>
      </c>
      <c r="G35" s="324">
        <f>'고용증대 상시근로자수-2018'!W35</f>
        <v>0</v>
      </c>
      <c r="H35" s="313">
        <f>'고용증대 상시근로자수-2018'!X35</f>
        <v>0</v>
      </c>
      <c r="I35" s="314">
        <f>'고용증대 상시근로자수-2018'!Z35</f>
        <v>0</v>
      </c>
      <c r="J35" s="312">
        <f>'고용증대 상시근로자수-2018'!AA35</f>
        <v>0</v>
      </c>
      <c r="K35" s="313">
        <f>'고용증대 상시근로자수-2018'!AB35</f>
        <v>0</v>
      </c>
      <c r="L35" s="314">
        <f>'고용증대 상시근로자수-2018'!AD35</f>
        <v>0</v>
      </c>
      <c r="M35" s="312">
        <f>'고용증대 상시근로자수-2018'!AE35</f>
        <v>0</v>
      </c>
      <c r="N35" s="313">
        <f>'고용증대 상시근로자수-2018'!AF35</f>
        <v>0</v>
      </c>
      <c r="O35" s="314">
        <f>'고용증대 상시근로자수-2018'!AH35</f>
        <v>0</v>
      </c>
      <c r="P35" s="312">
        <f>'고용증대 상시근로자수-2018'!AI35</f>
        <v>0</v>
      </c>
      <c r="Q35" s="313">
        <f>'고용증대 상시근로자수-2018'!AJ35</f>
        <v>0</v>
      </c>
      <c r="R35" s="314">
        <f>'고용증대 상시근로자수-2018'!AL35</f>
        <v>0</v>
      </c>
      <c r="S35" s="312">
        <f>'고용증대 상시근로자수-2018'!AM35</f>
        <v>0</v>
      </c>
      <c r="T35" s="313">
        <f>'고용증대 상시근로자수-2018'!AN35</f>
        <v>0</v>
      </c>
      <c r="U35" s="314">
        <f>'고용증대 상시근로자수-2018'!AP35</f>
        <v>0</v>
      </c>
      <c r="V35" s="312">
        <f>'고용증대 상시근로자수-2018'!AQ35</f>
        <v>0</v>
      </c>
      <c r="W35" s="313">
        <f>'고용증대 상시근로자수-2018'!AR35</f>
        <v>0</v>
      </c>
      <c r="X35" s="314">
        <f>'고용증대 상시근로자수-2018'!AT35</f>
        <v>0</v>
      </c>
      <c r="Y35" s="312">
        <f>'고용증대 상시근로자수-2018'!AU35</f>
        <v>0</v>
      </c>
      <c r="Z35" s="313">
        <f>'고용증대 상시근로자수-2018'!AV35</f>
        <v>0</v>
      </c>
      <c r="AA35" s="314">
        <f>'고용증대 상시근로자수-2018'!AX35</f>
        <v>0</v>
      </c>
      <c r="AB35" s="312">
        <f>'고용증대 상시근로자수-2018'!AY35</f>
        <v>0</v>
      </c>
      <c r="AC35" s="313">
        <f>'고용증대 상시근로자수-2018'!AZ35</f>
        <v>0</v>
      </c>
      <c r="AD35" s="314">
        <f>'고용증대 상시근로자수-2018'!BB35</f>
        <v>0</v>
      </c>
      <c r="AE35" s="312">
        <f>'고용증대 상시근로자수-2018'!BC35</f>
        <v>0</v>
      </c>
      <c r="AF35" s="313">
        <f>'고용증대 상시근로자수-2018'!BD35</f>
        <v>0</v>
      </c>
      <c r="AG35" s="314">
        <f>'고용증대 상시근로자수-2018'!BF35</f>
        <v>0</v>
      </c>
      <c r="AH35" s="312">
        <f>'고용증대 상시근로자수-2018'!BG35</f>
        <v>0</v>
      </c>
      <c r="AI35" s="313">
        <f>'고용증대 상시근로자수-2018'!BH35</f>
        <v>0</v>
      </c>
      <c r="AJ35" s="314">
        <f>'고용증대 상시근로자수-2018'!BJ35</f>
        <v>0</v>
      </c>
      <c r="AK35" s="312">
        <f>'고용증대 상시근로자수-2018'!BK35</f>
        <v>0</v>
      </c>
      <c r="AL35" s="313">
        <f>'고용증대 상시근로자수-2018'!BL35</f>
        <v>0</v>
      </c>
      <c r="AM35" s="314">
        <f>'고용증대 상시근로자수-2018'!BN35</f>
        <v>0</v>
      </c>
      <c r="AN35" s="312">
        <f>'고용증대 상시근로자수-2018'!BO35</f>
        <v>0</v>
      </c>
      <c r="AO35" s="313">
        <f>'고용증대 상시근로자수-2018'!BP35</f>
        <v>0</v>
      </c>
      <c r="AP35" s="314">
        <f>'고용증대 상시근로자수-2018'!BR35</f>
        <v>0</v>
      </c>
      <c r="AQ35" s="335">
        <f t="shared" si="0"/>
        <v>0</v>
      </c>
      <c r="AR35" s="336">
        <f t="shared" si="1"/>
        <v>0</v>
      </c>
      <c r="AS35" s="342">
        <f>'고용증대 상시근로자수-2018'!CF35</f>
        <v>0</v>
      </c>
      <c r="AT35" s="343">
        <f>'고용증대 상시근로자수-2018'!CG35</f>
        <v>0</v>
      </c>
      <c r="AU35" s="340">
        <f t="shared" si="2"/>
        <v>0</v>
      </c>
      <c r="AV35" s="308">
        <f t="shared" si="3"/>
        <v>0</v>
      </c>
    </row>
    <row r="36" spans="1:48" hidden="1">
      <c r="A36" s="327">
        <f t="shared" si="4"/>
        <v>32</v>
      </c>
      <c r="B36" s="321">
        <f>'고용증대 상시근로자수-2018'!C36</f>
        <v>0</v>
      </c>
      <c r="C36" s="322" t="str">
        <f>'고용증대 상시근로자수-2018'!E36</f>
        <v/>
      </c>
      <c r="D36" s="333" t="str">
        <f>IF('고용증대 상시근로자수-2018'!I36="","",'고용증대 상시근로자수-2018'!I36)</f>
        <v/>
      </c>
      <c r="E36" s="333" t="str">
        <f>IF('고용증대 상시근로자수-2018'!J36="","",'고용증대 상시근로자수-2018'!J36)</f>
        <v/>
      </c>
      <c r="F36" s="323" t="str">
        <f>'고용증대 상시근로자수-2018'!H36</f>
        <v/>
      </c>
      <c r="G36" s="324">
        <f>'고용증대 상시근로자수-2018'!W36</f>
        <v>0</v>
      </c>
      <c r="H36" s="313">
        <f>'고용증대 상시근로자수-2018'!X36</f>
        <v>0</v>
      </c>
      <c r="I36" s="314">
        <f>'고용증대 상시근로자수-2018'!Z36</f>
        <v>0</v>
      </c>
      <c r="J36" s="312">
        <f>'고용증대 상시근로자수-2018'!AA36</f>
        <v>0</v>
      </c>
      <c r="K36" s="313">
        <f>'고용증대 상시근로자수-2018'!AB36</f>
        <v>0</v>
      </c>
      <c r="L36" s="314">
        <f>'고용증대 상시근로자수-2018'!AD36</f>
        <v>0</v>
      </c>
      <c r="M36" s="312">
        <f>'고용증대 상시근로자수-2018'!AE36</f>
        <v>0</v>
      </c>
      <c r="N36" s="313">
        <f>'고용증대 상시근로자수-2018'!AF36</f>
        <v>0</v>
      </c>
      <c r="O36" s="314">
        <f>'고용증대 상시근로자수-2018'!AH36</f>
        <v>0</v>
      </c>
      <c r="P36" s="312">
        <f>'고용증대 상시근로자수-2018'!AI36</f>
        <v>0</v>
      </c>
      <c r="Q36" s="313">
        <f>'고용증대 상시근로자수-2018'!AJ36</f>
        <v>0</v>
      </c>
      <c r="R36" s="314">
        <f>'고용증대 상시근로자수-2018'!AL36</f>
        <v>0</v>
      </c>
      <c r="S36" s="312">
        <f>'고용증대 상시근로자수-2018'!AM36</f>
        <v>0</v>
      </c>
      <c r="T36" s="313">
        <f>'고용증대 상시근로자수-2018'!AN36</f>
        <v>0</v>
      </c>
      <c r="U36" s="314">
        <f>'고용증대 상시근로자수-2018'!AP36</f>
        <v>0</v>
      </c>
      <c r="V36" s="312">
        <f>'고용증대 상시근로자수-2018'!AQ36</f>
        <v>0</v>
      </c>
      <c r="W36" s="313">
        <f>'고용증대 상시근로자수-2018'!AR36</f>
        <v>0</v>
      </c>
      <c r="X36" s="314">
        <f>'고용증대 상시근로자수-2018'!AT36</f>
        <v>0</v>
      </c>
      <c r="Y36" s="312">
        <f>'고용증대 상시근로자수-2018'!AU36</f>
        <v>0</v>
      </c>
      <c r="Z36" s="313">
        <f>'고용증대 상시근로자수-2018'!AV36</f>
        <v>0</v>
      </c>
      <c r="AA36" s="314">
        <f>'고용증대 상시근로자수-2018'!AX36</f>
        <v>0</v>
      </c>
      <c r="AB36" s="312">
        <f>'고용증대 상시근로자수-2018'!AY36</f>
        <v>0</v>
      </c>
      <c r="AC36" s="313">
        <f>'고용증대 상시근로자수-2018'!AZ36</f>
        <v>0</v>
      </c>
      <c r="AD36" s="314">
        <f>'고용증대 상시근로자수-2018'!BB36</f>
        <v>0</v>
      </c>
      <c r="AE36" s="312">
        <f>'고용증대 상시근로자수-2018'!BC36</f>
        <v>0</v>
      </c>
      <c r="AF36" s="313">
        <f>'고용증대 상시근로자수-2018'!BD36</f>
        <v>0</v>
      </c>
      <c r="AG36" s="314">
        <f>'고용증대 상시근로자수-2018'!BF36</f>
        <v>0</v>
      </c>
      <c r="AH36" s="312">
        <f>'고용증대 상시근로자수-2018'!BG36</f>
        <v>0</v>
      </c>
      <c r="AI36" s="313">
        <f>'고용증대 상시근로자수-2018'!BH36</f>
        <v>0</v>
      </c>
      <c r="AJ36" s="314">
        <f>'고용증대 상시근로자수-2018'!BJ36</f>
        <v>0</v>
      </c>
      <c r="AK36" s="312">
        <f>'고용증대 상시근로자수-2018'!BK36</f>
        <v>0</v>
      </c>
      <c r="AL36" s="313">
        <f>'고용증대 상시근로자수-2018'!BL36</f>
        <v>0</v>
      </c>
      <c r="AM36" s="314">
        <f>'고용증대 상시근로자수-2018'!BN36</f>
        <v>0</v>
      </c>
      <c r="AN36" s="312">
        <f>'고용증대 상시근로자수-2018'!BO36</f>
        <v>0</v>
      </c>
      <c r="AO36" s="313">
        <f>'고용증대 상시근로자수-2018'!BP36</f>
        <v>0</v>
      </c>
      <c r="AP36" s="314">
        <f>'고용증대 상시근로자수-2018'!BR36</f>
        <v>0</v>
      </c>
      <c r="AQ36" s="335">
        <f t="shared" si="0"/>
        <v>0</v>
      </c>
      <c r="AR36" s="336">
        <f t="shared" si="1"/>
        <v>0</v>
      </c>
      <c r="AS36" s="342">
        <f>'고용증대 상시근로자수-2018'!CF36</f>
        <v>0</v>
      </c>
      <c r="AT36" s="343">
        <f>'고용증대 상시근로자수-2018'!CG36</f>
        <v>0</v>
      </c>
      <c r="AU36" s="340">
        <f t="shared" si="2"/>
        <v>0</v>
      </c>
      <c r="AV36" s="308">
        <f t="shared" si="3"/>
        <v>0</v>
      </c>
    </row>
    <row r="37" spans="1:48" hidden="1">
      <c r="A37" s="327">
        <f t="shared" si="4"/>
        <v>33</v>
      </c>
      <c r="B37" s="321">
        <f>'고용증대 상시근로자수-2018'!C37</f>
        <v>0</v>
      </c>
      <c r="C37" s="322" t="str">
        <f>'고용증대 상시근로자수-2018'!E37</f>
        <v/>
      </c>
      <c r="D37" s="333" t="str">
        <f>IF('고용증대 상시근로자수-2018'!I37="","",'고용증대 상시근로자수-2018'!I37)</f>
        <v/>
      </c>
      <c r="E37" s="333" t="str">
        <f>IF('고용증대 상시근로자수-2018'!J37="","",'고용증대 상시근로자수-2018'!J37)</f>
        <v/>
      </c>
      <c r="F37" s="323" t="str">
        <f>'고용증대 상시근로자수-2018'!H37</f>
        <v/>
      </c>
      <c r="G37" s="324">
        <f>'고용증대 상시근로자수-2018'!W37</f>
        <v>0</v>
      </c>
      <c r="H37" s="313">
        <f>'고용증대 상시근로자수-2018'!X37</f>
        <v>0</v>
      </c>
      <c r="I37" s="314">
        <f>'고용증대 상시근로자수-2018'!Z37</f>
        <v>0</v>
      </c>
      <c r="J37" s="312">
        <f>'고용증대 상시근로자수-2018'!AA37</f>
        <v>0</v>
      </c>
      <c r="K37" s="313">
        <f>'고용증대 상시근로자수-2018'!AB37</f>
        <v>0</v>
      </c>
      <c r="L37" s="314">
        <f>'고용증대 상시근로자수-2018'!AD37</f>
        <v>0</v>
      </c>
      <c r="M37" s="312">
        <f>'고용증대 상시근로자수-2018'!AE37</f>
        <v>0</v>
      </c>
      <c r="N37" s="313">
        <f>'고용증대 상시근로자수-2018'!AF37</f>
        <v>0</v>
      </c>
      <c r="O37" s="314">
        <f>'고용증대 상시근로자수-2018'!AH37</f>
        <v>0</v>
      </c>
      <c r="P37" s="312">
        <f>'고용증대 상시근로자수-2018'!AI37</f>
        <v>0</v>
      </c>
      <c r="Q37" s="313">
        <f>'고용증대 상시근로자수-2018'!AJ37</f>
        <v>0</v>
      </c>
      <c r="R37" s="314">
        <f>'고용증대 상시근로자수-2018'!AL37</f>
        <v>0</v>
      </c>
      <c r="S37" s="312">
        <f>'고용증대 상시근로자수-2018'!AM37</f>
        <v>0</v>
      </c>
      <c r="T37" s="313">
        <f>'고용증대 상시근로자수-2018'!AN37</f>
        <v>0</v>
      </c>
      <c r="U37" s="314">
        <f>'고용증대 상시근로자수-2018'!AP37</f>
        <v>0</v>
      </c>
      <c r="V37" s="312">
        <f>'고용증대 상시근로자수-2018'!AQ37</f>
        <v>0</v>
      </c>
      <c r="W37" s="313">
        <f>'고용증대 상시근로자수-2018'!AR37</f>
        <v>0</v>
      </c>
      <c r="X37" s="314">
        <f>'고용증대 상시근로자수-2018'!AT37</f>
        <v>0</v>
      </c>
      <c r="Y37" s="312">
        <f>'고용증대 상시근로자수-2018'!AU37</f>
        <v>0</v>
      </c>
      <c r="Z37" s="313">
        <f>'고용증대 상시근로자수-2018'!AV37</f>
        <v>0</v>
      </c>
      <c r="AA37" s="314">
        <f>'고용증대 상시근로자수-2018'!AX37</f>
        <v>0</v>
      </c>
      <c r="AB37" s="312">
        <f>'고용증대 상시근로자수-2018'!AY37</f>
        <v>0</v>
      </c>
      <c r="AC37" s="313">
        <f>'고용증대 상시근로자수-2018'!AZ37</f>
        <v>0</v>
      </c>
      <c r="AD37" s="314">
        <f>'고용증대 상시근로자수-2018'!BB37</f>
        <v>0</v>
      </c>
      <c r="AE37" s="312">
        <f>'고용증대 상시근로자수-2018'!BC37</f>
        <v>0</v>
      </c>
      <c r="AF37" s="313">
        <f>'고용증대 상시근로자수-2018'!BD37</f>
        <v>0</v>
      </c>
      <c r="AG37" s="314">
        <f>'고용증대 상시근로자수-2018'!BF37</f>
        <v>0</v>
      </c>
      <c r="AH37" s="312">
        <f>'고용증대 상시근로자수-2018'!BG37</f>
        <v>0</v>
      </c>
      <c r="AI37" s="313">
        <f>'고용증대 상시근로자수-2018'!BH37</f>
        <v>0</v>
      </c>
      <c r="AJ37" s="314">
        <f>'고용증대 상시근로자수-2018'!BJ37</f>
        <v>0</v>
      </c>
      <c r="AK37" s="312">
        <f>'고용증대 상시근로자수-2018'!BK37</f>
        <v>0</v>
      </c>
      <c r="AL37" s="313">
        <f>'고용증대 상시근로자수-2018'!BL37</f>
        <v>0</v>
      </c>
      <c r="AM37" s="314">
        <f>'고용증대 상시근로자수-2018'!BN37</f>
        <v>0</v>
      </c>
      <c r="AN37" s="312">
        <f>'고용증대 상시근로자수-2018'!BO37</f>
        <v>0</v>
      </c>
      <c r="AO37" s="313">
        <f>'고용증대 상시근로자수-2018'!BP37</f>
        <v>0</v>
      </c>
      <c r="AP37" s="314">
        <f>'고용증대 상시근로자수-2018'!BR37</f>
        <v>0</v>
      </c>
      <c r="AQ37" s="335">
        <f t="shared" si="0"/>
        <v>0</v>
      </c>
      <c r="AR37" s="336">
        <f t="shared" si="1"/>
        <v>0</v>
      </c>
      <c r="AS37" s="342">
        <f>'고용증대 상시근로자수-2018'!CF37</f>
        <v>0</v>
      </c>
      <c r="AT37" s="343">
        <f>'고용증대 상시근로자수-2018'!CG37</f>
        <v>0</v>
      </c>
      <c r="AU37" s="340">
        <f t="shared" si="2"/>
        <v>0</v>
      </c>
      <c r="AV37" s="308">
        <f t="shared" si="3"/>
        <v>0</v>
      </c>
    </row>
    <row r="38" spans="1:48" hidden="1">
      <c r="A38" s="327">
        <f t="shared" si="4"/>
        <v>34</v>
      </c>
      <c r="B38" s="321">
        <f>'고용증대 상시근로자수-2018'!C38</f>
        <v>0</v>
      </c>
      <c r="C38" s="322" t="str">
        <f>'고용증대 상시근로자수-2018'!E38</f>
        <v/>
      </c>
      <c r="D38" s="333" t="str">
        <f>IF('고용증대 상시근로자수-2018'!I38="","",'고용증대 상시근로자수-2018'!I38)</f>
        <v/>
      </c>
      <c r="E38" s="333" t="str">
        <f>IF('고용증대 상시근로자수-2018'!J38="","",'고용증대 상시근로자수-2018'!J38)</f>
        <v/>
      </c>
      <c r="F38" s="323" t="str">
        <f>'고용증대 상시근로자수-2018'!H38</f>
        <v/>
      </c>
      <c r="G38" s="324">
        <f>'고용증대 상시근로자수-2018'!W38</f>
        <v>0</v>
      </c>
      <c r="H38" s="313">
        <f>'고용증대 상시근로자수-2018'!X38</f>
        <v>0</v>
      </c>
      <c r="I38" s="314">
        <f>'고용증대 상시근로자수-2018'!Z38</f>
        <v>0</v>
      </c>
      <c r="J38" s="312">
        <f>'고용증대 상시근로자수-2018'!AA38</f>
        <v>0</v>
      </c>
      <c r="K38" s="313">
        <f>'고용증대 상시근로자수-2018'!AB38</f>
        <v>0</v>
      </c>
      <c r="L38" s="314">
        <f>'고용증대 상시근로자수-2018'!AD38</f>
        <v>0</v>
      </c>
      <c r="M38" s="312">
        <f>'고용증대 상시근로자수-2018'!AE38</f>
        <v>0</v>
      </c>
      <c r="N38" s="313">
        <f>'고용증대 상시근로자수-2018'!AF38</f>
        <v>0</v>
      </c>
      <c r="O38" s="314">
        <f>'고용증대 상시근로자수-2018'!AH38</f>
        <v>0</v>
      </c>
      <c r="P38" s="312">
        <f>'고용증대 상시근로자수-2018'!AI38</f>
        <v>0</v>
      </c>
      <c r="Q38" s="313">
        <f>'고용증대 상시근로자수-2018'!AJ38</f>
        <v>0</v>
      </c>
      <c r="R38" s="314">
        <f>'고용증대 상시근로자수-2018'!AL38</f>
        <v>0</v>
      </c>
      <c r="S38" s="312">
        <f>'고용증대 상시근로자수-2018'!AM38</f>
        <v>0</v>
      </c>
      <c r="T38" s="313">
        <f>'고용증대 상시근로자수-2018'!AN38</f>
        <v>0</v>
      </c>
      <c r="U38" s="314">
        <f>'고용증대 상시근로자수-2018'!AP38</f>
        <v>0</v>
      </c>
      <c r="V38" s="312">
        <f>'고용증대 상시근로자수-2018'!AQ38</f>
        <v>0</v>
      </c>
      <c r="W38" s="313">
        <f>'고용증대 상시근로자수-2018'!AR38</f>
        <v>0</v>
      </c>
      <c r="X38" s="314">
        <f>'고용증대 상시근로자수-2018'!AT38</f>
        <v>0</v>
      </c>
      <c r="Y38" s="312">
        <f>'고용증대 상시근로자수-2018'!AU38</f>
        <v>0</v>
      </c>
      <c r="Z38" s="313">
        <f>'고용증대 상시근로자수-2018'!AV38</f>
        <v>0</v>
      </c>
      <c r="AA38" s="314">
        <f>'고용증대 상시근로자수-2018'!AX38</f>
        <v>0</v>
      </c>
      <c r="AB38" s="312">
        <f>'고용증대 상시근로자수-2018'!AY38</f>
        <v>0</v>
      </c>
      <c r="AC38" s="313">
        <f>'고용증대 상시근로자수-2018'!AZ38</f>
        <v>0</v>
      </c>
      <c r="AD38" s="314">
        <f>'고용증대 상시근로자수-2018'!BB38</f>
        <v>0</v>
      </c>
      <c r="AE38" s="312">
        <f>'고용증대 상시근로자수-2018'!BC38</f>
        <v>0</v>
      </c>
      <c r="AF38" s="313">
        <f>'고용증대 상시근로자수-2018'!BD38</f>
        <v>0</v>
      </c>
      <c r="AG38" s="314">
        <f>'고용증대 상시근로자수-2018'!BF38</f>
        <v>0</v>
      </c>
      <c r="AH38" s="312">
        <f>'고용증대 상시근로자수-2018'!BG38</f>
        <v>0</v>
      </c>
      <c r="AI38" s="313">
        <f>'고용증대 상시근로자수-2018'!BH38</f>
        <v>0</v>
      </c>
      <c r="AJ38" s="314">
        <f>'고용증대 상시근로자수-2018'!BJ38</f>
        <v>0</v>
      </c>
      <c r="AK38" s="312">
        <f>'고용증대 상시근로자수-2018'!BK38</f>
        <v>0</v>
      </c>
      <c r="AL38" s="313">
        <f>'고용증대 상시근로자수-2018'!BL38</f>
        <v>0</v>
      </c>
      <c r="AM38" s="314">
        <f>'고용증대 상시근로자수-2018'!BN38</f>
        <v>0</v>
      </c>
      <c r="AN38" s="312">
        <f>'고용증대 상시근로자수-2018'!BO38</f>
        <v>0</v>
      </c>
      <c r="AO38" s="313">
        <f>'고용증대 상시근로자수-2018'!BP38</f>
        <v>0</v>
      </c>
      <c r="AP38" s="314">
        <f>'고용증대 상시근로자수-2018'!BR38</f>
        <v>0</v>
      </c>
      <c r="AQ38" s="335">
        <f t="shared" si="0"/>
        <v>0</v>
      </c>
      <c r="AR38" s="336">
        <f t="shared" si="1"/>
        <v>0</v>
      </c>
      <c r="AS38" s="342">
        <f>'고용증대 상시근로자수-2018'!CF38</f>
        <v>0</v>
      </c>
      <c r="AT38" s="343">
        <f>'고용증대 상시근로자수-2018'!CG38</f>
        <v>0</v>
      </c>
      <c r="AU38" s="340">
        <f t="shared" si="2"/>
        <v>0</v>
      </c>
      <c r="AV38" s="308">
        <f t="shared" si="3"/>
        <v>0</v>
      </c>
    </row>
    <row r="39" spans="1:48" hidden="1">
      <c r="A39" s="327">
        <f t="shared" si="4"/>
        <v>35</v>
      </c>
      <c r="B39" s="321">
        <f>'고용증대 상시근로자수-2018'!C39</f>
        <v>0</v>
      </c>
      <c r="C39" s="322" t="str">
        <f>'고용증대 상시근로자수-2018'!E39</f>
        <v/>
      </c>
      <c r="D39" s="333" t="str">
        <f>IF('고용증대 상시근로자수-2018'!I39="","",'고용증대 상시근로자수-2018'!I39)</f>
        <v/>
      </c>
      <c r="E39" s="333" t="str">
        <f>IF('고용증대 상시근로자수-2018'!J39="","",'고용증대 상시근로자수-2018'!J39)</f>
        <v/>
      </c>
      <c r="F39" s="323" t="str">
        <f>'고용증대 상시근로자수-2018'!H39</f>
        <v/>
      </c>
      <c r="G39" s="324">
        <f>'고용증대 상시근로자수-2018'!W39</f>
        <v>0</v>
      </c>
      <c r="H39" s="313">
        <f>'고용증대 상시근로자수-2018'!X39</f>
        <v>0</v>
      </c>
      <c r="I39" s="314">
        <f>'고용증대 상시근로자수-2018'!Z39</f>
        <v>0</v>
      </c>
      <c r="J39" s="312">
        <f>'고용증대 상시근로자수-2018'!AA39</f>
        <v>0</v>
      </c>
      <c r="K39" s="313">
        <f>'고용증대 상시근로자수-2018'!AB39</f>
        <v>0</v>
      </c>
      <c r="L39" s="314">
        <f>'고용증대 상시근로자수-2018'!AD39</f>
        <v>0</v>
      </c>
      <c r="M39" s="312">
        <f>'고용증대 상시근로자수-2018'!AE39</f>
        <v>0</v>
      </c>
      <c r="N39" s="313">
        <f>'고용증대 상시근로자수-2018'!AF39</f>
        <v>0</v>
      </c>
      <c r="O39" s="314">
        <f>'고용증대 상시근로자수-2018'!AH39</f>
        <v>0</v>
      </c>
      <c r="P39" s="312">
        <f>'고용증대 상시근로자수-2018'!AI39</f>
        <v>0</v>
      </c>
      <c r="Q39" s="313">
        <f>'고용증대 상시근로자수-2018'!AJ39</f>
        <v>0</v>
      </c>
      <c r="R39" s="314">
        <f>'고용증대 상시근로자수-2018'!AL39</f>
        <v>0</v>
      </c>
      <c r="S39" s="312">
        <f>'고용증대 상시근로자수-2018'!AM39</f>
        <v>0</v>
      </c>
      <c r="T39" s="313">
        <f>'고용증대 상시근로자수-2018'!AN39</f>
        <v>0</v>
      </c>
      <c r="U39" s="314">
        <f>'고용증대 상시근로자수-2018'!AP39</f>
        <v>0</v>
      </c>
      <c r="V39" s="312">
        <f>'고용증대 상시근로자수-2018'!AQ39</f>
        <v>0</v>
      </c>
      <c r="W39" s="313">
        <f>'고용증대 상시근로자수-2018'!AR39</f>
        <v>0</v>
      </c>
      <c r="X39" s="314">
        <f>'고용증대 상시근로자수-2018'!AT39</f>
        <v>0</v>
      </c>
      <c r="Y39" s="312">
        <f>'고용증대 상시근로자수-2018'!AU39</f>
        <v>0</v>
      </c>
      <c r="Z39" s="313">
        <f>'고용증대 상시근로자수-2018'!AV39</f>
        <v>0</v>
      </c>
      <c r="AA39" s="314">
        <f>'고용증대 상시근로자수-2018'!AX39</f>
        <v>0</v>
      </c>
      <c r="AB39" s="312">
        <f>'고용증대 상시근로자수-2018'!AY39</f>
        <v>0</v>
      </c>
      <c r="AC39" s="313">
        <f>'고용증대 상시근로자수-2018'!AZ39</f>
        <v>0</v>
      </c>
      <c r="AD39" s="314">
        <f>'고용증대 상시근로자수-2018'!BB39</f>
        <v>0</v>
      </c>
      <c r="AE39" s="312">
        <f>'고용증대 상시근로자수-2018'!BC39</f>
        <v>0</v>
      </c>
      <c r="AF39" s="313">
        <f>'고용증대 상시근로자수-2018'!BD39</f>
        <v>0</v>
      </c>
      <c r="AG39" s="314">
        <f>'고용증대 상시근로자수-2018'!BF39</f>
        <v>0</v>
      </c>
      <c r="AH39" s="312">
        <f>'고용증대 상시근로자수-2018'!BG39</f>
        <v>0</v>
      </c>
      <c r="AI39" s="313">
        <f>'고용증대 상시근로자수-2018'!BH39</f>
        <v>0</v>
      </c>
      <c r="AJ39" s="314">
        <f>'고용증대 상시근로자수-2018'!BJ39</f>
        <v>0</v>
      </c>
      <c r="AK39" s="312">
        <f>'고용증대 상시근로자수-2018'!BK39</f>
        <v>0</v>
      </c>
      <c r="AL39" s="313">
        <f>'고용증대 상시근로자수-2018'!BL39</f>
        <v>0</v>
      </c>
      <c r="AM39" s="314">
        <f>'고용증대 상시근로자수-2018'!BN39</f>
        <v>0</v>
      </c>
      <c r="AN39" s="312">
        <f>'고용증대 상시근로자수-2018'!BO39</f>
        <v>0</v>
      </c>
      <c r="AO39" s="313">
        <f>'고용증대 상시근로자수-2018'!BP39</f>
        <v>0</v>
      </c>
      <c r="AP39" s="314">
        <f>'고용증대 상시근로자수-2018'!BR39</f>
        <v>0</v>
      </c>
      <c r="AQ39" s="335">
        <f t="shared" si="0"/>
        <v>0</v>
      </c>
      <c r="AR39" s="336">
        <f t="shared" si="1"/>
        <v>0</v>
      </c>
      <c r="AS39" s="342">
        <f>'고용증대 상시근로자수-2018'!CF39</f>
        <v>0</v>
      </c>
      <c r="AT39" s="343">
        <f>'고용증대 상시근로자수-2018'!CG39</f>
        <v>0</v>
      </c>
      <c r="AU39" s="340">
        <f t="shared" si="2"/>
        <v>0</v>
      </c>
      <c r="AV39" s="308">
        <f t="shared" si="3"/>
        <v>0</v>
      </c>
    </row>
    <row r="40" spans="1:48" hidden="1">
      <c r="A40" s="327">
        <f t="shared" si="4"/>
        <v>36</v>
      </c>
      <c r="B40" s="321">
        <f>'고용증대 상시근로자수-2018'!C40</f>
        <v>0</v>
      </c>
      <c r="C40" s="322" t="str">
        <f>'고용증대 상시근로자수-2018'!E40</f>
        <v/>
      </c>
      <c r="D40" s="333" t="str">
        <f>IF('고용증대 상시근로자수-2018'!I40="","",'고용증대 상시근로자수-2018'!I40)</f>
        <v/>
      </c>
      <c r="E40" s="333" t="str">
        <f>IF('고용증대 상시근로자수-2018'!J40="","",'고용증대 상시근로자수-2018'!J40)</f>
        <v/>
      </c>
      <c r="F40" s="323" t="str">
        <f>'고용증대 상시근로자수-2018'!H40</f>
        <v/>
      </c>
      <c r="G40" s="324">
        <f>'고용증대 상시근로자수-2018'!W40</f>
        <v>0</v>
      </c>
      <c r="H40" s="313">
        <f>'고용증대 상시근로자수-2018'!X40</f>
        <v>0</v>
      </c>
      <c r="I40" s="314">
        <f>'고용증대 상시근로자수-2018'!Z40</f>
        <v>0</v>
      </c>
      <c r="J40" s="312">
        <f>'고용증대 상시근로자수-2018'!AA40</f>
        <v>0</v>
      </c>
      <c r="K40" s="313">
        <f>'고용증대 상시근로자수-2018'!AB40</f>
        <v>0</v>
      </c>
      <c r="L40" s="314">
        <f>'고용증대 상시근로자수-2018'!AD40</f>
        <v>0</v>
      </c>
      <c r="M40" s="312">
        <f>'고용증대 상시근로자수-2018'!AE40</f>
        <v>0</v>
      </c>
      <c r="N40" s="313">
        <f>'고용증대 상시근로자수-2018'!AF40</f>
        <v>0</v>
      </c>
      <c r="O40" s="314">
        <f>'고용증대 상시근로자수-2018'!AH40</f>
        <v>0</v>
      </c>
      <c r="P40" s="312">
        <f>'고용증대 상시근로자수-2018'!AI40</f>
        <v>0</v>
      </c>
      <c r="Q40" s="313">
        <f>'고용증대 상시근로자수-2018'!AJ40</f>
        <v>0</v>
      </c>
      <c r="R40" s="314">
        <f>'고용증대 상시근로자수-2018'!AL40</f>
        <v>0</v>
      </c>
      <c r="S40" s="312">
        <f>'고용증대 상시근로자수-2018'!AM40</f>
        <v>0</v>
      </c>
      <c r="T40" s="313">
        <f>'고용증대 상시근로자수-2018'!AN40</f>
        <v>0</v>
      </c>
      <c r="U40" s="314">
        <f>'고용증대 상시근로자수-2018'!AP40</f>
        <v>0</v>
      </c>
      <c r="V40" s="312">
        <f>'고용증대 상시근로자수-2018'!AQ40</f>
        <v>0</v>
      </c>
      <c r="W40" s="313">
        <f>'고용증대 상시근로자수-2018'!AR40</f>
        <v>0</v>
      </c>
      <c r="X40" s="314">
        <f>'고용증대 상시근로자수-2018'!AT40</f>
        <v>0</v>
      </c>
      <c r="Y40" s="312">
        <f>'고용증대 상시근로자수-2018'!AU40</f>
        <v>0</v>
      </c>
      <c r="Z40" s="313">
        <f>'고용증대 상시근로자수-2018'!AV40</f>
        <v>0</v>
      </c>
      <c r="AA40" s="314">
        <f>'고용증대 상시근로자수-2018'!AX40</f>
        <v>0</v>
      </c>
      <c r="AB40" s="312">
        <f>'고용증대 상시근로자수-2018'!AY40</f>
        <v>0</v>
      </c>
      <c r="AC40" s="313">
        <f>'고용증대 상시근로자수-2018'!AZ40</f>
        <v>0</v>
      </c>
      <c r="AD40" s="314">
        <f>'고용증대 상시근로자수-2018'!BB40</f>
        <v>0</v>
      </c>
      <c r="AE40" s="312">
        <f>'고용증대 상시근로자수-2018'!BC40</f>
        <v>0</v>
      </c>
      <c r="AF40" s="313">
        <f>'고용증대 상시근로자수-2018'!BD40</f>
        <v>0</v>
      </c>
      <c r="AG40" s="314">
        <f>'고용증대 상시근로자수-2018'!BF40</f>
        <v>0</v>
      </c>
      <c r="AH40" s="312">
        <f>'고용증대 상시근로자수-2018'!BG40</f>
        <v>0</v>
      </c>
      <c r="AI40" s="313">
        <f>'고용증대 상시근로자수-2018'!BH40</f>
        <v>0</v>
      </c>
      <c r="AJ40" s="314">
        <f>'고용증대 상시근로자수-2018'!BJ40</f>
        <v>0</v>
      </c>
      <c r="AK40" s="312">
        <f>'고용증대 상시근로자수-2018'!BK40</f>
        <v>0</v>
      </c>
      <c r="AL40" s="313">
        <f>'고용증대 상시근로자수-2018'!BL40</f>
        <v>0</v>
      </c>
      <c r="AM40" s="314">
        <f>'고용증대 상시근로자수-2018'!BN40</f>
        <v>0</v>
      </c>
      <c r="AN40" s="312">
        <f>'고용증대 상시근로자수-2018'!BO40</f>
        <v>0</v>
      </c>
      <c r="AO40" s="313">
        <f>'고용증대 상시근로자수-2018'!BP40</f>
        <v>0</v>
      </c>
      <c r="AP40" s="314">
        <f>'고용증대 상시근로자수-2018'!BR40</f>
        <v>0</v>
      </c>
      <c r="AQ40" s="335">
        <f t="shared" si="0"/>
        <v>0</v>
      </c>
      <c r="AR40" s="336">
        <f t="shared" si="1"/>
        <v>0</v>
      </c>
      <c r="AS40" s="342">
        <f>'고용증대 상시근로자수-2018'!CF40</f>
        <v>0</v>
      </c>
      <c r="AT40" s="343">
        <f>'고용증대 상시근로자수-2018'!CG40</f>
        <v>0</v>
      </c>
      <c r="AU40" s="340">
        <f t="shared" si="2"/>
        <v>0</v>
      </c>
      <c r="AV40" s="308">
        <f t="shared" si="3"/>
        <v>0</v>
      </c>
    </row>
    <row r="41" spans="1:48" hidden="1">
      <c r="A41" s="327">
        <f t="shared" si="4"/>
        <v>37</v>
      </c>
      <c r="B41" s="321">
        <f>'고용증대 상시근로자수-2018'!C41</f>
        <v>0</v>
      </c>
      <c r="C41" s="322" t="str">
        <f>'고용증대 상시근로자수-2018'!E41</f>
        <v/>
      </c>
      <c r="D41" s="333" t="str">
        <f>IF('고용증대 상시근로자수-2018'!I41="","",'고용증대 상시근로자수-2018'!I41)</f>
        <v/>
      </c>
      <c r="E41" s="333" t="str">
        <f>IF('고용증대 상시근로자수-2018'!J41="","",'고용증대 상시근로자수-2018'!J41)</f>
        <v/>
      </c>
      <c r="F41" s="323" t="str">
        <f>'고용증대 상시근로자수-2018'!H41</f>
        <v/>
      </c>
      <c r="G41" s="324">
        <f>'고용증대 상시근로자수-2018'!W41</f>
        <v>0</v>
      </c>
      <c r="H41" s="313">
        <f>'고용증대 상시근로자수-2018'!X41</f>
        <v>0</v>
      </c>
      <c r="I41" s="314">
        <f>'고용증대 상시근로자수-2018'!Z41</f>
        <v>0</v>
      </c>
      <c r="J41" s="312">
        <f>'고용증대 상시근로자수-2018'!AA41</f>
        <v>0</v>
      </c>
      <c r="K41" s="313">
        <f>'고용증대 상시근로자수-2018'!AB41</f>
        <v>0</v>
      </c>
      <c r="L41" s="314">
        <f>'고용증대 상시근로자수-2018'!AD41</f>
        <v>0</v>
      </c>
      <c r="M41" s="312">
        <f>'고용증대 상시근로자수-2018'!AE41</f>
        <v>0</v>
      </c>
      <c r="N41" s="313">
        <f>'고용증대 상시근로자수-2018'!AF41</f>
        <v>0</v>
      </c>
      <c r="O41" s="314">
        <f>'고용증대 상시근로자수-2018'!AH41</f>
        <v>0</v>
      </c>
      <c r="P41" s="312">
        <f>'고용증대 상시근로자수-2018'!AI41</f>
        <v>0</v>
      </c>
      <c r="Q41" s="313">
        <f>'고용증대 상시근로자수-2018'!AJ41</f>
        <v>0</v>
      </c>
      <c r="R41" s="314">
        <f>'고용증대 상시근로자수-2018'!AL41</f>
        <v>0</v>
      </c>
      <c r="S41" s="312">
        <f>'고용증대 상시근로자수-2018'!AM41</f>
        <v>0</v>
      </c>
      <c r="T41" s="313">
        <f>'고용증대 상시근로자수-2018'!AN41</f>
        <v>0</v>
      </c>
      <c r="U41" s="314">
        <f>'고용증대 상시근로자수-2018'!AP41</f>
        <v>0</v>
      </c>
      <c r="V41" s="312">
        <f>'고용증대 상시근로자수-2018'!AQ41</f>
        <v>0</v>
      </c>
      <c r="W41" s="313">
        <f>'고용증대 상시근로자수-2018'!AR41</f>
        <v>0</v>
      </c>
      <c r="X41" s="314">
        <f>'고용증대 상시근로자수-2018'!AT41</f>
        <v>0</v>
      </c>
      <c r="Y41" s="312">
        <f>'고용증대 상시근로자수-2018'!AU41</f>
        <v>0</v>
      </c>
      <c r="Z41" s="313">
        <f>'고용증대 상시근로자수-2018'!AV41</f>
        <v>0</v>
      </c>
      <c r="AA41" s="314">
        <f>'고용증대 상시근로자수-2018'!AX41</f>
        <v>0</v>
      </c>
      <c r="AB41" s="312">
        <f>'고용증대 상시근로자수-2018'!AY41</f>
        <v>0</v>
      </c>
      <c r="AC41" s="313">
        <f>'고용증대 상시근로자수-2018'!AZ41</f>
        <v>0</v>
      </c>
      <c r="AD41" s="314">
        <f>'고용증대 상시근로자수-2018'!BB41</f>
        <v>0</v>
      </c>
      <c r="AE41" s="312">
        <f>'고용증대 상시근로자수-2018'!BC41</f>
        <v>0</v>
      </c>
      <c r="AF41" s="313">
        <f>'고용증대 상시근로자수-2018'!BD41</f>
        <v>0</v>
      </c>
      <c r="AG41" s="314">
        <f>'고용증대 상시근로자수-2018'!BF41</f>
        <v>0</v>
      </c>
      <c r="AH41" s="312">
        <f>'고용증대 상시근로자수-2018'!BG41</f>
        <v>0</v>
      </c>
      <c r="AI41" s="313">
        <f>'고용증대 상시근로자수-2018'!BH41</f>
        <v>0</v>
      </c>
      <c r="AJ41" s="314">
        <f>'고용증대 상시근로자수-2018'!BJ41</f>
        <v>0</v>
      </c>
      <c r="AK41" s="312">
        <f>'고용증대 상시근로자수-2018'!BK41</f>
        <v>0</v>
      </c>
      <c r="AL41" s="313">
        <f>'고용증대 상시근로자수-2018'!BL41</f>
        <v>0</v>
      </c>
      <c r="AM41" s="314">
        <f>'고용증대 상시근로자수-2018'!BN41</f>
        <v>0</v>
      </c>
      <c r="AN41" s="312">
        <f>'고용증대 상시근로자수-2018'!BO41</f>
        <v>0</v>
      </c>
      <c r="AO41" s="313">
        <f>'고용증대 상시근로자수-2018'!BP41</f>
        <v>0</v>
      </c>
      <c r="AP41" s="314">
        <f>'고용증대 상시근로자수-2018'!BR41</f>
        <v>0</v>
      </c>
      <c r="AQ41" s="335">
        <f t="shared" si="0"/>
        <v>0</v>
      </c>
      <c r="AR41" s="336">
        <f t="shared" si="1"/>
        <v>0</v>
      </c>
      <c r="AS41" s="342">
        <f>'고용증대 상시근로자수-2018'!CF41</f>
        <v>0</v>
      </c>
      <c r="AT41" s="343">
        <f>'고용증대 상시근로자수-2018'!CG41</f>
        <v>0</v>
      </c>
      <c r="AU41" s="340">
        <f t="shared" si="2"/>
        <v>0</v>
      </c>
      <c r="AV41" s="308">
        <f t="shared" si="3"/>
        <v>0</v>
      </c>
    </row>
    <row r="42" spans="1:48" hidden="1">
      <c r="A42" s="327">
        <f t="shared" si="4"/>
        <v>38</v>
      </c>
      <c r="B42" s="321">
        <f>'고용증대 상시근로자수-2018'!C42</f>
        <v>0</v>
      </c>
      <c r="C42" s="322" t="str">
        <f>'고용증대 상시근로자수-2018'!E42</f>
        <v/>
      </c>
      <c r="D42" s="333" t="str">
        <f>IF('고용증대 상시근로자수-2018'!I42="","",'고용증대 상시근로자수-2018'!I42)</f>
        <v/>
      </c>
      <c r="E42" s="333" t="str">
        <f>IF('고용증대 상시근로자수-2018'!J42="","",'고용증대 상시근로자수-2018'!J42)</f>
        <v/>
      </c>
      <c r="F42" s="323" t="str">
        <f>'고용증대 상시근로자수-2018'!H42</f>
        <v/>
      </c>
      <c r="G42" s="324">
        <f>'고용증대 상시근로자수-2018'!W42</f>
        <v>0</v>
      </c>
      <c r="H42" s="313">
        <f>'고용증대 상시근로자수-2018'!X42</f>
        <v>0</v>
      </c>
      <c r="I42" s="314">
        <f>'고용증대 상시근로자수-2018'!Z42</f>
        <v>0</v>
      </c>
      <c r="J42" s="312">
        <f>'고용증대 상시근로자수-2018'!AA42</f>
        <v>0</v>
      </c>
      <c r="K42" s="313">
        <f>'고용증대 상시근로자수-2018'!AB42</f>
        <v>0</v>
      </c>
      <c r="L42" s="314">
        <f>'고용증대 상시근로자수-2018'!AD42</f>
        <v>0</v>
      </c>
      <c r="M42" s="312">
        <f>'고용증대 상시근로자수-2018'!AE42</f>
        <v>0</v>
      </c>
      <c r="N42" s="313">
        <f>'고용증대 상시근로자수-2018'!AF42</f>
        <v>0</v>
      </c>
      <c r="O42" s="314">
        <f>'고용증대 상시근로자수-2018'!AH42</f>
        <v>0</v>
      </c>
      <c r="P42" s="312">
        <f>'고용증대 상시근로자수-2018'!AI42</f>
        <v>0</v>
      </c>
      <c r="Q42" s="313">
        <f>'고용증대 상시근로자수-2018'!AJ42</f>
        <v>0</v>
      </c>
      <c r="R42" s="314">
        <f>'고용증대 상시근로자수-2018'!AL42</f>
        <v>0</v>
      </c>
      <c r="S42" s="312">
        <f>'고용증대 상시근로자수-2018'!AM42</f>
        <v>0</v>
      </c>
      <c r="T42" s="313">
        <f>'고용증대 상시근로자수-2018'!AN42</f>
        <v>0</v>
      </c>
      <c r="U42" s="314">
        <f>'고용증대 상시근로자수-2018'!AP42</f>
        <v>0</v>
      </c>
      <c r="V42" s="312">
        <f>'고용증대 상시근로자수-2018'!AQ42</f>
        <v>0</v>
      </c>
      <c r="W42" s="313">
        <f>'고용증대 상시근로자수-2018'!AR42</f>
        <v>0</v>
      </c>
      <c r="X42" s="314">
        <f>'고용증대 상시근로자수-2018'!AT42</f>
        <v>0</v>
      </c>
      <c r="Y42" s="312">
        <f>'고용증대 상시근로자수-2018'!AU42</f>
        <v>0</v>
      </c>
      <c r="Z42" s="313">
        <f>'고용증대 상시근로자수-2018'!AV42</f>
        <v>0</v>
      </c>
      <c r="AA42" s="314">
        <f>'고용증대 상시근로자수-2018'!AX42</f>
        <v>0</v>
      </c>
      <c r="AB42" s="312">
        <f>'고용증대 상시근로자수-2018'!AY42</f>
        <v>0</v>
      </c>
      <c r="AC42" s="313">
        <f>'고용증대 상시근로자수-2018'!AZ42</f>
        <v>0</v>
      </c>
      <c r="AD42" s="314">
        <f>'고용증대 상시근로자수-2018'!BB42</f>
        <v>0</v>
      </c>
      <c r="AE42" s="312">
        <f>'고용증대 상시근로자수-2018'!BC42</f>
        <v>0</v>
      </c>
      <c r="AF42" s="313">
        <f>'고용증대 상시근로자수-2018'!BD42</f>
        <v>0</v>
      </c>
      <c r="AG42" s="314">
        <f>'고용증대 상시근로자수-2018'!BF42</f>
        <v>0</v>
      </c>
      <c r="AH42" s="312">
        <f>'고용증대 상시근로자수-2018'!BG42</f>
        <v>0</v>
      </c>
      <c r="AI42" s="313">
        <f>'고용증대 상시근로자수-2018'!BH42</f>
        <v>0</v>
      </c>
      <c r="AJ42" s="314">
        <f>'고용증대 상시근로자수-2018'!BJ42</f>
        <v>0</v>
      </c>
      <c r="AK42" s="312">
        <f>'고용증대 상시근로자수-2018'!BK42</f>
        <v>0</v>
      </c>
      <c r="AL42" s="313">
        <f>'고용증대 상시근로자수-2018'!BL42</f>
        <v>0</v>
      </c>
      <c r="AM42" s="314">
        <f>'고용증대 상시근로자수-2018'!BN42</f>
        <v>0</v>
      </c>
      <c r="AN42" s="312">
        <f>'고용증대 상시근로자수-2018'!BO42</f>
        <v>0</v>
      </c>
      <c r="AO42" s="313">
        <f>'고용증대 상시근로자수-2018'!BP42</f>
        <v>0</v>
      </c>
      <c r="AP42" s="314">
        <f>'고용증대 상시근로자수-2018'!BR42</f>
        <v>0</v>
      </c>
      <c r="AQ42" s="335">
        <f t="shared" si="0"/>
        <v>0</v>
      </c>
      <c r="AR42" s="336">
        <f t="shared" si="1"/>
        <v>0</v>
      </c>
      <c r="AS42" s="342">
        <f>'고용증대 상시근로자수-2018'!CF42</f>
        <v>0</v>
      </c>
      <c r="AT42" s="343">
        <f>'고용증대 상시근로자수-2018'!CG42</f>
        <v>0</v>
      </c>
      <c r="AU42" s="340">
        <f t="shared" si="2"/>
        <v>0</v>
      </c>
      <c r="AV42" s="308">
        <f t="shared" si="3"/>
        <v>0</v>
      </c>
    </row>
    <row r="43" spans="1:48" hidden="1">
      <c r="A43" s="327">
        <f t="shared" si="4"/>
        <v>39</v>
      </c>
      <c r="B43" s="321">
        <f>'고용증대 상시근로자수-2018'!C43</f>
        <v>0</v>
      </c>
      <c r="C43" s="322" t="str">
        <f>'고용증대 상시근로자수-2018'!E43</f>
        <v/>
      </c>
      <c r="D43" s="333" t="str">
        <f>IF('고용증대 상시근로자수-2018'!I43="","",'고용증대 상시근로자수-2018'!I43)</f>
        <v/>
      </c>
      <c r="E43" s="333" t="str">
        <f>IF('고용증대 상시근로자수-2018'!J43="","",'고용증대 상시근로자수-2018'!J43)</f>
        <v/>
      </c>
      <c r="F43" s="323" t="str">
        <f>'고용증대 상시근로자수-2018'!H43</f>
        <v/>
      </c>
      <c r="G43" s="324">
        <f>'고용증대 상시근로자수-2018'!W43</f>
        <v>0</v>
      </c>
      <c r="H43" s="313">
        <f>'고용증대 상시근로자수-2018'!X43</f>
        <v>0</v>
      </c>
      <c r="I43" s="314">
        <f>'고용증대 상시근로자수-2018'!Z43</f>
        <v>0</v>
      </c>
      <c r="J43" s="312">
        <f>'고용증대 상시근로자수-2018'!AA43</f>
        <v>0</v>
      </c>
      <c r="K43" s="313">
        <f>'고용증대 상시근로자수-2018'!AB43</f>
        <v>0</v>
      </c>
      <c r="L43" s="314">
        <f>'고용증대 상시근로자수-2018'!AD43</f>
        <v>0</v>
      </c>
      <c r="M43" s="312">
        <f>'고용증대 상시근로자수-2018'!AE43</f>
        <v>0</v>
      </c>
      <c r="N43" s="313">
        <f>'고용증대 상시근로자수-2018'!AF43</f>
        <v>0</v>
      </c>
      <c r="O43" s="314">
        <f>'고용증대 상시근로자수-2018'!AH43</f>
        <v>0</v>
      </c>
      <c r="P43" s="312">
        <f>'고용증대 상시근로자수-2018'!AI43</f>
        <v>0</v>
      </c>
      <c r="Q43" s="313">
        <f>'고용증대 상시근로자수-2018'!AJ43</f>
        <v>0</v>
      </c>
      <c r="R43" s="314">
        <f>'고용증대 상시근로자수-2018'!AL43</f>
        <v>0</v>
      </c>
      <c r="S43" s="312">
        <f>'고용증대 상시근로자수-2018'!AM43</f>
        <v>0</v>
      </c>
      <c r="T43" s="313">
        <f>'고용증대 상시근로자수-2018'!AN43</f>
        <v>0</v>
      </c>
      <c r="U43" s="314">
        <f>'고용증대 상시근로자수-2018'!AP43</f>
        <v>0</v>
      </c>
      <c r="V43" s="312">
        <f>'고용증대 상시근로자수-2018'!AQ43</f>
        <v>0</v>
      </c>
      <c r="W43" s="313">
        <f>'고용증대 상시근로자수-2018'!AR43</f>
        <v>0</v>
      </c>
      <c r="X43" s="314">
        <f>'고용증대 상시근로자수-2018'!AT43</f>
        <v>0</v>
      </c>
      <c r="Y43" s="312">
        <f>'고용증대 상시근로자수-2018'!AU43</f>
        <v>0</v>
      </c>
      <c r="Z43" s="313">
        <f>'고용증대 상시근로자수-2018'!AV43</f>
        <v>0</v>
      </c>
      <c r="AA43" s="314">
        <f>'고용증대 상시근로자수-2018'!AX43</f>
        <v>0</v>
      </c>
      <c r="AB43" s="312">
        <f>'고용증대 상시근로자수-2018'!AY43</f>
        <v>0</v>
      </c>
      <c r="AC43" s="313">
        <f>'고용증대 상시근로자수-2018'!AZ43</f>
        <v>0</v>
      </c>
      <c r="AD43" s="314">
        <f>'고용증대 상시근로자수-2018'!BB43</f>
        <v>0</v>
      </c>
      <c r="AE43" s="312">
        <f>'고용증대 상시근로자수-2018'!BC43</f>
        <v>0</v>
      </c>
      <c r="AF43" s="313">
        <f>'고용증대 상시근로자수-2018'!BD43</f>
        <v>0</v>
      </c>
      <c r="AG43" s="314">
        <f>'고용증대 상시근로자수-2018'!BF43</f>
        <v>0</v>
      </c>
      <c r="AH43" s="312">
        <f>'고용증대 상시근로자수-2018'!BG43</f>
        <v>0</v>
      </c>
      <c r="AI43" s="313">
        <f>'고용증대 상시근로자수-2018'!BH43</f>
        <v>0</v>
      </c>
      <c r="AJ43" s="314">
        <f>'고용증대 상시근로자수-2018'!BJ43</f>
        <v>0</v>
      </c>
      <c r="AK43" s="312">
        <f>'고용증대 상시근로자수-2018'!BK43</f>
        <v>0</v>
      </c>
      <c r="AL43" s="313">
        <f>'고용증대 상시근로자수-2018'!BL43</f>
        <v>0</v>
      </c>
      <c r="AM43" s="314">
        <f>'고용증대 상시근로자수-2018'!BN43</f>
        <v>0</v>
      </c>
      <c r="AN43" s="312">
        <f>'고용증대 상시근로자수-2018'!BO43</f>
        <v>0</v>
      </c>
      <c r="AO43" s="313">
        <f>'고용증대 상시근로자수-2018'!BP43</f>
        <v>0</v>
      </c>
      <c r="AP43" s="314">
        <f>'고용증대 상시근로자수-2018'!BR43</f>
        <v>0</v>
      </c>
      <c r="AQ43" s="335">
        <f t="shared" si="0"/>
        <v>0</v>
      </c>
      <c r="AR43" s="336">
        <f t="shared" si="1"/>
        <v>0</v>
      </c>
      <c r="AS43" s="342">
        <f>'고용증대 상시근로자수-2018'!CF43</f>
        <v>0</v>
      </c>
      <c r="AT43" s="343">
        <f>'고용증대 상시근로자수-2018'!CG43</f>
        <v>0</v>
      </c>
      <c r="AU43" s="340">
        <f t="shared" si="2"/>
        <v>0</v>
      </c>
      <c r="AV43" s="308">
        <f t="shared" si="3"/>
        <v>0</v>
      </c>
    </row>
    <row r="44" spans="1:48" hidden="1">
      <c r="A44" s="327">
        <f t="shared" si="4"/>
        <v>40</v>
      </c>
      <c r="B44" s="321">
        <f>'고용증대 상시근로자수-2018'!C44</f>
        <v>0</v>
      </c>
      <c r="C44" s="322" t="str">
        <f>'고용증대 상시근로자수-2018'!E44</f>
        <v/>
      </c>
      <c r="D44" s="333" t="str">
        <f>IF('고용증대 상시근로자수-2018'!I44="","",'고용증대 상시근로자수-2018'!I44)</f>
        <v/>
      </c>
      <c r="E44" s="333" t="str">
        <f>IF('고용증대 상시근로자수-2018'!J44="","",'고용증대 상시근로자수-2018'!J44)</f>
        <v/>
      </c>
      <c r="F44" s="323" t="str">
        <f>'고용증대 상시근로자수-2018'!H44</f>
        <v/>
      </c>
      <c r="G44" s="324">
        <f>'고용증대 상시근로자수-2018'!W44</f>
        <v>0</v>
      </c>
      <c r="H44" s="313">
        <f>'고용증대 상시근로자수-2018'!X44</f>
        <v>0</v>
      </c>
      <c r="I44" s="314">
        <f>'고용증대 상시근로자수-2018'!Z44</f>
        <v>0</v>
      </c>
      <c r="J44" s="312">
        <f>'고용증대 상시근로자수-2018'!AA44</f>
        <v>0</v>
      </c>
      <c r="K44" s="313">
        <f>'고용증대 상시근로자수-2018'!AB44</f>
        <v>0</v>
      </c>
      <c r="L44" s="314">
        <f>'고용증대 상시근로자수-2018'!AD44</f>
        <v>0</v>
      </c>
      <c r="M44" s="312">
        <f>'고용증대 상시근로자수-2018'!AE44</f>
        <v>0</v>
      </c>
      <c r="N44" s="313">
        <f>'고용증대 상시근로자수-2018'!AF44</f>
        <v>0</v>
      </c>
      <c r="O44" s="314">
        <f>'고용증대 상시근로자수-2018'!AH44</f>
        <v>0</v>
      </c>
      <c r="P44" s="312">
        <f>'고용증대 상시근로자수-2018'!AI44</f>
        <v>0</v>
      </c>
      <c r="Q44" s="313">
        <f>'고용증대 상시근로자수-2018'!AJ44</f>
        <v>0</v>
      </c>
      <c r="R44" s="314">
        <f>'고용증대 상시근로자수-2018'!AL44</f>
        <v>0</v>
      </c>
      <c r="S44" s="312">
        <f>'고용증대 상시근로자수-2018'!AM44</f>
        <v>0</v>
      </c>
      <c r="T44" s="313">
        <f>'고용증대 상시근로자수-2018'!AN44</f>
        <v>0</v>
      </c>
      <c r="U44" s="314">
        <f>'고용증대 상시근로자수-2018'!AP44</f>
        <v>0</v>
      </c>
      <c r="V44" s="312">
        <f>'고용증대 상시근로자수-2018'!AQ44</f>
        <v>0</v>
      </c>
      <c r="W44" s="313">
        <f>'고용증대 상시근로자수-2018'!AR44</f>
        <v>0</v>
      </c>
      <c r="X44" s="314">
        <f>'고용증대 상시근로자수-2018'!AT44</f>
        <v>0</v>
      </c>
      <c r="Y44" s="312">
        <f>'고용증대 상시근로자수-2018'!AU44</f>
        <v>0</v>
      </c>
      <c r="Z44" s="313">
        <f>'고용증대 상시근로자수-2018'!AV44</f>
        <v>0</v>
      </c>
      <c r="AA44" s="314">
        <f>'고용증대 상시근로자수-2018'!AX44</f>
        <v>0</v>
      </c>
      <c r="AB44" s="312">
        <f>'고용증대 상시근로자수-2018'!AY44</f>
        <v>0</v>
      </c>
      <c r="AC44" s="313">
        <f>'고용증대 상시근로자수-2018'!AZ44</f>
        <v>0</v>
      </c>
      <c r="AD44" s="314">
        <f>'고용증대 상시근로자수-2018'!BB44</f>
        <v>0</v>
      </c>
      <c r="AE44" s="312">
        <f>'고용증대 상시근로자수-2018'!BC44</f>
        <v>0</v>
      </c>
      <c r="AF44" s="313">
        <f>'고용증대 상시근로자수-2018'!BD44</f>
        <v>0</v>
      </c>
      <c r="AG44" s="314">
        <f>'고용증대 상시근로자수-2018'!BF44</f>
        <v>0</v>
      </c>
      <c r="AH44" s="312">
        <f>'고용증대 상시근로자수-2018'!BG44</f>
        <v>0</v>
      </c>
      <c r="AI44" s="313">
        <f>'고용증대 상시근로자수-2018'!BH44</f>
        <v>0</v>
      </c>
      <c r="AJ44" s="314">
        <f>'고용증대 상시근로자수-2018'!BJ44</f>
        <v>0</v>
      </c>
      <c r="AK44" s="312">
        <f>'고용증대 상시근로자수-2018'!BK44</f>
        <v>0</v>
      </c>
      <c r="AL44" s="313">
        <f>'고용증대 상시근로자수-2018'!BL44</f>
        <v>0</v>
      </c>
      <c r="AM44" s="314">
        <f>'고용증대 상시근로자수-2018'!BN44</f>
        <v>0</v>
      </c>
      <c r="AN44" s="312">
        <f>'고용증대 상시근로자수-2018'!BO44</f>
        <v>0</v>
      </c>
      <c r="AO44" s="313">
        <f>'고용증대 상시근로자수-2018'!BP44</f>
        <v>0</v>
      </c>
      <c r="AP44" s="314">
        <f>'고용증대 상시근로자수-2018'!BR44</f>
        <v>0</v>
      </c>
      <c r="AQ44" s="335">
        <f t="shared" si="0"/>
        <v>0</v>
      </c>
      <c r="AR44" s="336">
        <f t="shared" si="1"/>
        <v>0</v>
      </c>
      <c r="AS44" s="342">
        <f>'고용증대 상시근로자수-2018'!CF44</f>
        <v>0</v>
      </c>
      <c r="AT44" s="343">
        <f>'고용증대 상시근로자수-2018'!CG44</f>
        <v>0</v>
      </c>
      <c r="AU44" s="340">
        <f t="shared" si="2"/>
        <v>0</v>
      </c>
      <c r="AV44" s="308">
        <f t="shared" si="3"/>
        <v>0</v>
      </c>
    </row>
    <row r="45" spans="1:48" hidden="1">
      <c r="A45" s="327">
        <f t="shared" si="4"/>
        <v>41</v>
      </c>
      <c r="B45" s="321">
        <f>'고용증대 상시근로자수-2018'!C45</f>
        <v>0</v>
      </c>
      <c r="C45" s="322" t="str">
        <f>'고용증대 상시근로자수-2018'!E45</f>
        <v/>
      </c>
      <c r="D45" s="333" t="str">
        <f>IF('고용증대 상시근로자수-2018'!I45="","",'고용증대 상시근로자수-2018'!I45)</f>
        <v/>
      </c>
      <c r="E45" s="333" t="str">
        <f>IF('고용증대 상시근로자수-2018'!J45="","",'고용증대 상시근로자수-2018'!J45)</f>
        <v/>
      </c>
      <c r="F45" s="323" t="str">
        <f>'고용증대 상시근로자수-2018'!H45</f>
        <v/>
      </c>
      <c r="G45" s="324">
        <f>'고용증대 상시근로자수-2018'!W45</f>
        <v>0</v>
      </c>
      <c r="H45" s="313">
        <f>'고용증대 상시근로자수-2018'!X45</f>
        <v>0</v>
      </c>
      <c r="I45" s="314">
        <f>'고용증대 상시근로자수-2018'!Z45</f>
        <v>0</v>
      </c>
      <c r="J45" s="312">
        <f>'고용증대 상시근로자수-2018'!AA45</f>
        <v>0</v>
      </c>
      <c r="K45" s="313">
        <f>'고용증대 상시근로자수-2018'!AB45</f>
        <v>0</v>
      </c>
      <c r="L45" s="314">
        <f>'고용증대 상시근로자수-2018'!AD45</f>
        <v>0</v>
      </c>
      <c r="M45" s="312">
        <f>'고용증대 상시근로자수-2018'!AE45</f>
        <v>0</v>
      </c>
      <c r="N45" s="313">
        <f>'고용증대 상시근로자수-2018'!AF45</f>
        <v>0</v>
      </c>
      <c r="O45" s="314">
        <f>'고용증대 상시근로자수-2018'!AH45</f>
        <v>0</v>
      </c>
      <c r="P45" s="312">
        <f>'고용증대 상시근로자수-2018'!AI45</f>
        <v>0</v>
      </c>
      <c r="Q45" s="313">
        <f>'고용증대 상시근로자수-2018'!AJ45</f>
        <v>0</v>
      </c>
      <c r="R45" s="314">
        <f>'고용증대 상시근로자수-2018'!AL45</f>
        <v>0</v>
      </c>
      <c r="S45" s="312">
        <f>'고용증대 상시근로자수-2018'!AM45</f>
        <v>0</v>
      </c>
      <c r="T45" s="313">
        <f>'고용증대 상시근로자수-2018'!AN45</f>
        <v>0</v>
      </c>
      <c r="U45" s="314">
        <f>'고용증대 상시근로자수-2018'!AP45</f>
        <v>0</v>
      </c>
      <c r="V45" s="312">
        <f>'고용증대 상시근로자수-2018'!AQ45</f>
        <v>0</v>
      </c>
      <c r="W45" s="313">
        <f>'고용증대 상시근로자수-2018'!AR45</f>
        <v>0</v>
      </c>
      <c r="X45" s="314">
        <f>'고용증대 상시근로자수-2018'!AT45</f>
        <v>0</v>
      </c>
      <c r="Y45" s="312">
        <f>'고용증대 상시근로자수-2018'!AU45</f>
        <v>0</v>
      </c>
      <c r="Z45" s="313">
        <f>'고용증대 상시근로자수-2018'!AV45</f>
        <v>0</v>
      </c>
      <c r="AA45" s="314">
        <f>'고용증대 상시근로자수-2018'!AX45</f>
        <v>0</v>
      </c>
      <c r="AB45" s="312">
        <f>'고용증대 상시근로자수-2018'!AY45</f>
        <v>0</v>
      </c>
      <c r="AC45" s="313">
        <f>'고용증대 상시근로자수-2018'!AZ45</f>
        <v>0</v>
      </c>
      <c r="AD45" s="314">
        <f>'고용증대 상시근로자수-2018'!BB45</f>
        <v>0</v>
      </c>
      <c r="AE45" s="312">
        <f>'고용증대 상시근로자수-2018'!BC45</f>
        <v>0</v>
      </c>
      <c r="AF45" s="313">
        <f>'고용증대 상시근로자수-2018'!BD45</f>
        <v>0</v>
      </c>
      <c r="AG45" s="314">
        <f>'고용증대 상시근로자수-2018'!BF45</f>
        <v>0</v>
      </c>
      <c r="AH45" s="312">
        <f>'고용증대 상시근로자수-2018'!BG45</f>
        <v>0</v>
      </c>
      <c r="AI45" s="313">
        <f>'고용증대 상시근로자수-2018'!BH45</f>
        <v>0</v>
      </c>
      <c r="AJ45" s="314">
        <f>'고용증대 상시근로자수-2018'!BJ45</f>
        <v>0</v>
      </c>
      <c r="AK45" s="312">
        <f>'고용증대 상시근로자수-2018'!BK45</f>
        <v>0</v>
      </c>
      <c r="AL45" s="313">
        <f>'고용증대 상시근로자수-2018'!BL45</f>
        <v>0</v>
      </c>
      <c r="AM45" s="314">
        <f>'고용증대 상시근로자수-2018'!BN45</f>
        <v>0</v>
      </c>
      <c r="AN45" s="312">
        <f>'고용증대 상시근로자수-2018'!BO45</f>
        <v>0</v>
      </c>
      <c r="AO45" s="313">
        <f>'고용증대 상시근로자수-2018'!BP45</f>
        <v>0</v>
      </c>
      <c r="AP45" s="314">
        <f>'고용증대 상시근로자수-2018'!BR45</f>
        <v>0</v>
      </c>
      <c r="AQ45" s="335">
        <f t="shared" si="0"/>
        <v>0</v>
      </c>
      <c r="AR45" s="336">
        <f t="shared" si="1"/>
        <v>0</v>
      </c>
      <c r="AS45" s="342">
        <f>'고용증대 상시근로자수-2018'!CF45</f>
        <v>0</v>
      </c>
      <c r="AT45" s="343">
        <f>'고용증대 상시근로자수-2018'!CG45</f>
        <v>0</v>
      </c>
      <c r="AU45" s="340">
        <f t="shared" si="2"/>
        <v>0</v>
      </c>
      <c r="AV45" s="308">
        <f t="shared" si="3"/>
        <v>0</v>
      </c>
    </row>
    <row r="46" spans="1:48" hidden="1">
      <c r="A46" s="327">
        <f t="shared" si="4"/>
        <v>42</v>
      </c>
      <c r="B46" s="321">
        <f>'고용증대 상시근로자수-2018'!C46</f>
        <v>0</v>
      </c>
      <c r="C46" s="322" t="str">
        <f>'고용증대 상시근로자수-2018'!E46</f>
        <v/>
      </c>
      <c r="D46" s="333" t="str">
        <f>IF('고용증대 상시근로자수-2018'!I46="","",'고용증대 상시근로자수-2018'!I46)</f>
        <v/>
      </c>
      <c r="E46" s="333" t="str">
        <f>IF('고용증대 상시근로자수-2018'!J46="","",'고용증대 상시근로자수-2018'!J46)</f>
        <v/>
      </c>
      <c r="F46" s="323" t="str">
        <f>'고용증대 상시근로자수-2018'!H46</f>
        <v/>
      </c>
      <c r="G46" s="324">
        <f>'고용증대 상시근로자수-2018'!W46</f>
        <v>0</v>
      </c>
      <c r="H46" s="313">
        <f>'고용증대 상시근로자수-2018'!X46</f>
        <v>0</v>
      </c>
      <c r="I46" s="314">
        <f>'고용증대 상시근로자수-2018'!Z46</f>
        <v>0</v>
      </c>
      <c r="J46" s="312">
        <f>'고용증대 상시근로자수-2018'!AA46</f>
        <v>0</v>
      </c>
      <c r="K46" s="313">
        <f>'고용증대 상시근로자수-2018'!AB46</f>
        <v>0</v>
      </c>
      <c r="L46" s="314">
        <f>'고용증대 상시근로자수-2018'!AD46</f>
        <v>0</v>
      </c>
      <c r="M46" s="312">
        <f>'고용증대 상시근로자수-2018'!AE46</f>
        <v>0</v>
      </c>
      <c r="N46" s="313">
        <f>'고용증대 상시근로자수-2018'!AF46</f>
        <v>0</v>
      </c>
      <c r="O46" s="314">
        <f>'고용증대 상시근로자수-2018'!AH46</f>
        <v>0</v>
      </c>
      <c r="P46" s="312">
        <f>'고용증대 상시근로자수-2018'!AI46</f>
        <v>0</v>
      </c>
      <c r="Q46" s="313">
        <f>'고용증대 상시근로자수-2018'!AJ46</f>
        <v>0</v>
      </c>
      <c r="R46" s="314">
        <f>'고용증대 상시근로자수-2018'!AL46</f>
        <v>0</v>
      </c>
      <c r="S46" s="312">
        <f>'고용증대 상시근로자수-2018'!AM46</f>
        <v>0</v>
      </c>
      <c r="T46" s="313">
        <f>'고용증대 상시근로자수-2018'!AN46</f>
        <v>0</v>
      </c>
      <c r="U46" s="314">
        <f>'고용증대 상시근로자수-2018'!AP46</f>
        <v>0</v>
      </c>
      <c r="V46" s="312">
        <f>'고용증대 상시근로자수-2018'!AQ46</f>
        <v>0</v>
      </c>
      <c r="W46" s="313">
        <f>'고용증대 상시근로자수-2018'!AR46</f>
        <v>0</v>
      </c>
      <c r="X46" s="314">
        <f>'고용증대 상시근로자수-2018'!AT46</f>
        <v>0</v>
      </c>
      <c r="Y46" s="312">
        <f>'고용증대 상시근로자수-2018'!AU46</f>
        <v>0</v>
      </c>
      <c r="Z46" s="313">
        <f>'고용증대 상시근로자수-2018'!AV46</f>
        <v>0</v>
      </c>
      <c r="AA46" s="314">
        <f>'고용증대 상시근로자수-2018'!AX46</f>
        <v>0</v>
      </c>
      <c r="AB46" s="312">
        <f>'고용증대 상시근로자수-2018'!AY46</f>
        <v>0</v>
      </c>
      <c r="AC46" s="313">
        <f>'고용증대 상시근로자수-2018'!AZ46</f>
        <v>0</v>
      </c>
      <c r="AD46" s="314">
        <f>'고용증대 상시근로자수-2018'!BB46</f>
        <v>0</v>
      </c>
      <c r="AE46" s="312">
        <f>'고용증대 상시근로자수-2018'!BC46</f>
        <v>0</v>
      </c>
      <c r="AF46" s="313">
        <f>'고용증대 상시근로자수-2018'!BD46</f>
        <v>0</v>
      </c>
      <c r="AG46" s="314">
        <f>'고용증대 상시근로자수-2018'!BF46</f>
        <v>0</v>
      </c>
      <c r="AH46" s="312">
        <f>'고용증대 상시근로자수-2018'!BG46</f>
        <v>0</v>
      </c>
      <c r="AI46" s="313">
        <f>'고용증대 상시근로자수-2018'!BH46</f>
        <v>0</v>
      </c>
      <c r="AJ46" s="314">
        <f>'고용증대 상시근로자수-2018'!BJ46</f>
        <v>0</v>
      </c>
      <c r="AK46" s="312">
        <f>'고용증대 상시근로자수-2018'!BK46</f>
        <v>0</v>
      </c>
      <c r="AL46" s="313">
        <f>'고용증대 상시근로자수-2018'!BL46</f>
        <v>0</v>
      </c>
      <c r="AM46" s="314">
        <f>'고용증대 상시근로자수-2018'!BN46</f>
        <v>0</v>
      </c>
      <c r="AN46" s="312">
        <f>'고용증대 상시근로자수-2018'!BO46</f>
        <v>0</v>
      </c>
      <c r="AO46" s="313">
        <f>'고용증대 상시근로자수-2018'!BP46</f>
        <v>0</v>
      </c>
      <c r="AP46" s="314">
        <f>'고용증대 상시근로자수-2018'!BR46</f>
        <v>0</v>
      </c>
      <c r="AQ46" s="335">
        <f t="shared" si="0"/>
        <v>0</v>
      </c>
      <c r="AR46" s="336">
        <f t="shared" si="1"/>
        <v>0</v>
      </c>
      <c r="AS46" s="342">
        <f>'고용증대 상시근로자수-2018'!CF46</f>
        <v>0</v>
      </c>
      <c r="AT46" s="343">
        <f>'고용증대 상시근로자수-2018'!CG46</f>
        <v>0</v>
      </c>
      <c r="AU46" s="340">
        <f t="shared" si="2"/>
        <v>0</v>
      </c>
      <c r="AV46" s="308">
        <f t="shared" si="3"/>
        <v>0</v>
      </c>
    </row>
    <row r="47" spans="1:48" hidden="1">
      <c r="A47" s="327">
        <f t="shared" si="4"/>
        <v>43</v>
      </c>
      <c r="B47" s="321">
        <f>'고용증대 상시근로자수-2018'!C47</f>
        <v>0</v>
      </c>
      <c r="C47" s="322" t="str">
        <f>'고용증대 상시근로자수-2018'!E47</f>
        <v/>
      </c>
      <c r="D47" s="333" t="str">
        <f>IF('고용증대 상시근로자수-2018'!I47="","",'고용증대 상시근로자수-2018'!I47)</f>
        <v/>
      </c>
      <c r="E47" s="333" t="str">
        <f>IF('고용증대 상시근로자수-2018'!J47="","",'고용증대 상시근로자수-2018'!J47)</f>
        <v/>
      </c>
      <c r="F47" s="323" t="str">
        <f>'고용증대 상시근로자수-2018'!H47</f>
        <v/>
      </c>
      <c r="G47" s="324">
        <f>'고용증대 상시근로자수-2018'!W47</f>
        <v>0</v>
      </c>
      <c r="H47" s="313">
        <f>'고용증대 상시근로자수-2018'!X47</f>
        <v>0</v>
      </c>
      <c r="I47" s="314">
        <f>'고용증대 상시근로자수-2018'!Z47</f>
        <v>0</v>
      </c>
      <c r="J47" s="312">
        <f>'고용증대 상시근로자수-2018'!AA47</f>
        <v>0</v>
      </c>
      <c r="K47" s="313">
        <f>'고용증대 상시근로자수-2018'!AB47</f>
        <v>0</v>
      </c>
      <c r="L47" s="314">
        <f>'고용증대 상시근로자수-2018'!AD47</f>
        <v>0</v>
      </c>
      <c r="M47" s="312">
        <f>'고용증대 상시근로자수-2018'!AE47</f>
        <v>0</v>
      </c>
      <c r="N47" s="313">
        <f>'고용증대 상시근로자수-2018'!AF47</f>
        <v>0</v>
      </c>
      <c r="O47" s="314">
        <f>'고용증대 상시근로자수-2018'!AH47</f>
        <v>0</v>
      </c>
      <c r="P47" s="312">
        <f>'고용증대 상시근로자수-2018'!AI47</f>
        <v>0</v>
      </c>
      <c r="Q47" s="313">
        <f>'고용증대 상시근로자수-2018'!AJ47</f>
        <v>0</v>
      </c>
      <c r="R47" s="314">
        <f>'고용증대 상시근로자수-2018'!AL47</f>
        <v>0</v>
      </c>
      <c r="S47" s="312">
        <f>'고용증대 상시근로자수-2018'!AM47</f>
        <v>0</v>
      </c>
      <c r="T47" s="313">
        <f>'고용증대 상시근로자수-2018'!AN47</f>
        <v>0</v>
      </c>
      <c r="U47" s="314">
        <f>'고용증대 상시근로자수-2018'!AP47</f>
        <v>0</v>
      </c>
      <c r="V47" s="312">
        <f>'고용증대 상시근로자수-2018'!AQ47</f>
        <v>0</v>
      </c>
      <c r="W47" s="313">
        <f>'고용증대 상시근로자수-2018'!AR47</f>
        <v>0</v>
      </c>
      <c r="X47" s="314">
        <f>'고용증대 상시근로자수-2018'!AT47</f>
        <v>0</v>
      </c>
      <c r="Y47" s="312">
        <f>'고용증대 상시근로자수-2018'!AU47</f>
        <v>0</v>
      </c>
      <c r="Z47" s="313">
        <f>'고용증대 상시근로자수-2018'!AV47</f>
        <v>0</v>
      </c>
      <c r="AA47" s="314">
        <f>'고용증대 상시근로자수-2018'!AX47</f>
        <v>0</v>
      </c>
      <c r="AB47" s="312">
        <f>'고용증대 상시근로자수-2018'!AY47</f>
        <v>0</v>
      </c>
      <c r="AC47" s="313">
        <f>'고용증대 상시근로자수-2018'!AZ47</f>
        <v>0</v>
      </c>
      <c r="AD47" s="314">
        <f>'고용증대 상시근로자수-2018'!BB47</f>
        <v>0</v>
      </c>
      <c r="AE47" s="312">
        <f>'고용증대 상시근로자수-2018'!BC47</f>
        <v>0</v>
      </c>
      <c r="AF47" s="313">
        <f>'고용증대 상시근로자수-2018'!BD47</f>
        <v>0</v>
      </c>
      <c r="AG47" s="314">
        <f>'고용증대 상시근로자수-2018'!BF47</f>
        <v>0</v>
      </c>
      <c r="AH47" s="312">
        <f>'고용증대 상시근로자수-2018'!BG47</f>
        <v>0</v>
      </c>
      <c r="AI47" s="313">
        <f>'고용증대 상시근로자수-2018'!BH47</f>
        <v>0</v>
      </c>
      <c r="AJ47" s="314">
        <f>'고용증대 상시근로자수-2018'!BJ47</f>
        <v>0</v>
      </c>
      <c r="AK47" s="312">
        <f>'고용증대 상시근로자수-2018'!BK47</f>
        <v>0</v>
      </c>
      <c r="AL47" s="313">
        <f>'고용증대 상시근로자수-2018'!BL47</f>
        <v>0</v>
      </c>
      <c r="AM47" s="314">
        <f>'고용증대 상시근로자수-2018'!BN47</f>
        <v>0</v>
      </c>
      <c r="AN47" s="312">
        <f>'고용증대 상시근로자수-2018'!BO47</f>
        <v>0</v>
      </c>
      <c r="AO47" s="313">
        <f>'고용증대 상시근로자수-2018'!BP47</f>
        <v>0</v>
      </c>
      <c r="AP47" s="314">
        <f>'고용증대 상시근로자수-2018'!BR47</f>
        <v>0</v>
      </c>
      <c r="AQ47" s="335">
        <f t="shared" si="0"/>
        <v>0</v>
      </c>
      <c r="AR47" s="336">
        <f t="shared" si="1"/>
        <v>0</v>
      </c>
      <c r="AS47" s="342">
        <f>'고용증대 상시근로자수-2018'!CF47</f>
        <v>0</v>
      </c>
      <c r="AT47" s="343">
        <f>'고용증대 상시근로자수-2018'!CG47</f>
        <v>0</v>
      </c>
      <c r="AU47" s="340">
        <f t="shared" si="2"/>
        <v>0</v>
      </c>
      <c r="AV47" s="308">
        <f t="shared" si="3"/>
        <v>0</v>
      </c>
    </row>
    <row r="48" spans="1:48" hidden="1">
      <c r="A48" s="327">
        <f t="shared" si="4"/>
        <v>44</v>
      </c>
      <c r="B48" s="321">
        <f>'고용증대 상시근로자수-2018'!C48</f>
        <v>0</v>
      </c>
      <c r="C48" s="322" t="str">
        <f>'고용증대 상시근로자수-2018'!E48</f>
        <v/>
      </c>
      <c r="D48" s="333" t="str">
        <f>IF('고용증대 상시근로자수-2018'!I48="","",'고용증대 상시근로자수-2018'!I48)</f>
        <v/>
      </c>
      <c r="E48" s="333" t="str">
        <f>IF('고용증대 상시근로자수-2018'!J48="","",'고용증대 상시근로자수-2018'!J48)</f>
        <v/>
      </c>
      <c r="F48" s="323" t="str">
        <f>'고용증대 상시근로자수-2018'!H48</f>
        <v/>
      </c>
      <c r="G48" s="324">
        <f>'고용증대 상시근로자수-2018'!W48</f>
        <v>0</v>
      </c>
      <c r="H48" s="313">
        <f>'고용증대 상시근로자수-2018'!X48</f>
        <v>0</v>
      </c>
      <c r="I48" s="314">
        <f>'고용증대 상시근로자수-2018'!Z48</f>
        <v>0</v>
      </c>
      <c r="J48" s="312">
        <f>'고용증대 상시근로자수-2018'!AA48</f>
        <v>0</v>
      </c>
      <c r="K48" s="313">
        <f>'고용증대 상시근로자수-2018'!AB48</f>
        <v>0</v>
      </c>
      <c r="L48" s="314">
        <f>'고용증대 상시근로자수-2018'!AD48</f>
        <v>0</v>
      </c>
      <c r="M48" s="312">
        <f>'고용증대 상시근로자수-2018'!AE48</f>
        <v>0</v>
      </c>
      <c r="N48" s="313">
        <f>'고용증대 상시근로자수-2018'!AF48</f>
        <v>0</v>
      </c>
      <c r="O48" s="314">
        <f>'고용증대 상시근로자수-2018'!AH48</f>
        <v>0</v>
      </c>
      <c r="P48" s="312">
        <f>'고용증대 상시근로자수-2018'!AI48</f>
        <v>0</v>
      </c>
      <c r="Q48" s="313">
        <f>'고용증대 상시근로자수-2018'!AJ48</f>
        <v>0</v>
      </c>
      <c r="R48" s="314">
        <f>'고용증대 상시근로자수-2018'!AL48</f>
        <v>0</v>
      </c>
      <c r="S48" s="312">
        <f>'고용증대 상시근로자수-2018'!AM48</f>
        <v>0</v>
      </c>
      <c r="T48" s="313">
        <f>'고용증대 상시근로자수-2018'!AN48</f>
        <v>0</v>
      </c>
      <c r="U48" s="314">
        <f>'고용증대 상시근로자수-2018'!AP48</f>
        <v>0</v>
      </c>
      <c r="V48" s="312">
        <f>'고용증대 상시근로자수-2018'!AQ48</f>
        <v>0</v>
      </c>
      <c r="W48" s="313">
        <f>'고용증대 상시근로자수-2018'!AR48</f>
        <v>0</v>
      </c>
      <c r="X48" s="314">
        <f>'고용증대 상시근로자수-2018'!AT48</f>
        <v>0</v>
      </c>
      <c r="Y48" s="312">
        <f>'고용증대 상시근로자수-2018'!AU48</f>
        <v>0</v>
      </c>
      <c r="Z48" s="313">
        <f>'고용증대 상시근로자수-2018'!AV48</f>
        <v>0</v>
      </c>
      <c r="AA48" s="314">
        <f>'고용증대 상시근로자수-2018'!AX48</f>
        <v>0</v>
      </c>
      <c r="AB48" s="312">
        <f>'고용증대 상시근로자수-2018'!AY48</f>
        <v>0</v>
      </c>
      <c r="AC48" s="313">
        <f>'고용증대 상시근로자수-2018'!AZ48</f>
        <v>0</v>
      </c>
      <c r="AD48" s="314">
        <f>'고용증대 상시근로자수-2018'!BB48</f>
        <v>0</v>
      </c>
      <c r="AE48" s="312">
        <f>'고용증대 상시근로자수-2018'!BC48</f>
        <v>0</v>
      </c>
      <c r="AF48" s="313">
        <f>'고용증대 상시근로자수-2018'!BD48</f>
        <v>0</v>
      </c>
      <c r="AG48" s="314">
        <f>'고용증대 상시근로자수-2018'!BF48</f>
        <v>0</v>
      </c>
      <c r="AH48" s="312">
        <f>'고용증대 상시근로자수-2018'!BG48</f>
        <v>0</v>
      </c>
      <c r="AI48" s="313">
        <f>'고용증대 상시근로자수-2018'!BH48</f>
        <v>0</v>
      </c>
      <c r="AJ48" s="314">
        <f>'고용증대 상시근로자수-2018'!BJ48</f>
        <v>0</v>
      </c>
      <c r="AK48" s="312">
        <f>'고용증대 상시근로자수-2018'!BK48</f>
        <v>0</v>
      </c>
      <c r="AL48" s="313">
        <f>'고용증대 상시근로자수-2018'!BL48</f>
        <v>0</v>
      </c>
      <c r="AM48" s="314">
        <f>'고용증대 상시근로자수-2018'!BN48</f>
        <v>0</v>
      </c>
      <c r="AN48" s="312">
        <f>'고용증대 상시근로자수-2018'!BO48</f>
        <v>0</v>
      </c>
      <c r="AO48" s="313">
        <f>'고용증대 상시근로자수-2018'!BP48</f>
        <v>0</v>
      </c>
      <c r="AP48" s="314">
        <f>'고용증대 상시근로자수-2018'!BR48</f>
        <v>0</v>
      </c>
      <c r="AQ48" s="335">
        <f t="shared" si="0"/>
        <v>0</v>
      </c>
      <c r="AR48" s="336">
        <f t="shared" si="1"/>
        <v>0</v>
      </c>
      <c r="AS48" s="342">
        <f>'고용증대 상시근로자수-2018'!CF48</f>
        <v>0</v>
      </c>
      <c r="AT48" s="343">
        <f>'고용증대 상시근로자수-2018'!CG48</f>
        <v>0</v>
      </c>
      <c r="AU48" s="340">
        <f t="shared" si="2"/>
        <v>0</v>
      </c>
      <c r="AV48" s="308">
        <f t="shared" si="3"/>
        <v>0</v>
      </c>
    </row>
    <row r="49" spans="1:48" hidden="1">
      <c r="A49" s="327">
        <f t="shared" si="4"/>
        <v>45</v>
      </c>
      <c r="B49" s="321">
        <f>'고용증대 상시근로자수-2018'!C49</f>
        <v>0</v>
      </c>
      <c r="C49" s="322" t="str">
        <f>'고용증대 상시근로자수-2018'!E49</f>
        <v/>
      </c>
      <c r="D49" s="333" t="str">
        <f>IF('고용증대 상시근로자수-2018'!I49="","",'고용증대 상시근로자수-2018'!I49)</f>
        <v/>
      </c>
      <c r="E49" s="333" t="str">
        <f>IF('고용증대 상시근로자수-2018'!J49="","",'고용증대 상시근로자수-2018'!J49)</f>
        <v/>
      </c>
      <c r="F49" s="323" t="str">
        <f>'고용증대 상시근로자수-2018'!H49</f>
        <v/>
      </c>
      <c r="G49" s="324">
        <f>'고용증대 상시근로자수-2018'!W49</f>
        <v>0</v>
      </c>
      <c r="H49" s="313">
        <f>'고용증대 상시근로자수-2018'!X49</f>
        <v>0</v>
      </c>
      <c r="I49" s="314">
        <f>'고용증대 상시근로자수-2018'!Z49</f>
        <v>0</v>
      </c>
      <c r="J49" s="312">
        <f>'고용증대 상시근로자수-2018'!AA49</f>
        <v>0</v>
      </c>
      <c r="K49" s="313">
        <f>'고용증대 상시근로자수-2018'!AB49</f>
        <v>0</v>
      </c>
      <c r="L49" s="314">
        <f>'고용증대 상시근로자수-2018'!AD49</f>
        <v>0</v>
      </c>
      <c r="M49" s="312">
        <f>'고용증대 상시근로자수-2018'!AE49</f>
        <v>0</v>
      </c>
      <c r="N49" s="313">
        <f>'고용증대 상시근로자수-2018'!AF49</f>
        <v>0</v>
      </c>
      <c r="O49" s="314">
        <f>'고용증대 상시근로자수-2018'!AH49</f>
        <v>0</v>
      </c>
      <c r="P49" s="312">
        <f>'고용증대 상시근로자수-2018'!AI49</f>
        <v>0</v>
      </c>
      <c r="Q49" s="313">
        <f>'고용증대 상시근로자수-2018'!AJ49</f>
        <v>0</v>
      </c>
      <c r="R49" s="314">
        <f>'고용증대 상시근로자수-2018'!AL49</f>
        <v>0</v>
      </c>
      <c r="S49" s="312">
        <f>'고용증대 상시근로자수-2018'!AM49</f>
        <v>0</v>
      </c>
      <c r="T49" s="313">
        <f>'고용증대 상시근로자수-2018'!AN49</f>
        <v>0</v>
      </c>
      <c r="U49" s="314">
        <f>'고용증대 상시근로자수-2018'!AP49</f>
        <v>0</v>
      </c>
      <c r="V49" s="312">
        <f>'고용증대 상시근로자수-2018'!AQ49</f>
        <v>0</v>
      </c>
      <c r="W49" s="313">
        <f>'고용증대 상시근로자수-2018'!AR49</f>
        <v>0</v>
      </c>
      <c r="X49" s="314">
        <f>'고용증대 상시근로자수-2018'!AT49</f>
        <v>0</v>
      </c>
      <c r="Y49" s="312">
        <f>'고용증대 상시근로자수-2018'!AU49</f>
        <v>0</v>
      </c>
      <c r="Z49" s="313">
        <f>'고용증대 상시근로자수-2018'!AV49</f>
        <v>0</v>
      </c>
      <c r="AA49" s="314">
        <f>'고용증대 상시근로자수-2018'!AX49</f>
        <v>0</v>
      </c>
      <c r="AB49" s="312">
        <f>'고용증대 상시근로자수-2018'!AY49</f>
        <v>0</v>
      </c>
      <c r="AC49" s="313">
        <f>'고용증대 상시근로자수-2018'!AZ49</f>
        <v>0</v>
      </c>
      <c r="AD49" s="314">
        <f>'고용증대 상시근로자수-2018'!BB49</f>
        <v>0</v>
      </c>
      <c r="AE49" s="312">
        <f>'고용증대 상시근로자수-2018'!BC49</f>
        <v>0</v>
      </c>
      <c r="AF49" s="313">
        <f>'고용증대 상시근로자수-2018'!BD49</f>
        <v>0</v>
      </c>
      <c r="AG49" s="314">
        <f>'고용증대 상시근로자수-2018'!BF49</f>
        <v>0</v>
      </c>
      <c r="AH49" s="312">
        <f>'고용증대 상시근로자수-2018'!BG49</f>
        <v>0</v>
      </c>
      <c r="AI49" s="313">
        <f>'고용증대 상시근로자수-2018'!BH49</f>
        <v>0</v>
      </c>
      <c r="AJ49" s="314">
        <f>'고용증대 상시근로자수-2018'!BJ49</f>
        <v>0</v>
      </c>
      <c r="AK49" s="312">
        <f>'고용증대 상시근로자수-2018'!BK49</f>
        <v>0</v>
      </c>
      <c r="AL49" s="313">
        <f>'고용증대 상시근로자수-2018'!BL49</f>
        <v>0</v>
      </c>
      <c r="AM49" s="314">
        <f>'고용증대 상시근로자수-2018'!BN49</f>
        <v>0</v>
      </c>
      <c r="AN49" s="312">
        <f>'고용증대 상시근로자수-2018'!BO49</f>
        <v>0</v>
      </c>
      <c r="AO49" s="313">
        <f>'고용증대 상시근로자수-2018'!BP49</f>
        <v>0</v>
      </c>
      <c r="AP49" s="314">
        <f>'고용증대 상시근로자수-2018'!BR49</f>
        <v>0</v>
      </c>
      <c r="AQ49" s="335">
        <f t="shared" si="0"/>
        <v>0</v>
      </c>
      <c r="AR49" s="336">
        <f t="shared" si="1"/>
        <v>0</v>
      </c>
      <c r="AS49" s="342">
        <f>'고용증대 상시근로자수-2018'!CF49</f>
        <v>0</v>
      </c>
      <c r="AT49" s="343">
        <f>'고용증대 상시근로자수-2018'!CG49</f>
        <v>0</v>
      </c>
      <c r="AU49" s="340">
        <f t="shared" si="2"/>
        <v>0</v>
      </c>
      <c r="AV49" s="308">
        <f t="shared" si="3"/>
        <v>0</v>
      </c>
    </row>
    <row r="50" spans="1:48" hidden="1">
      <c r="A50" s="327">
        <f t="shared" si="4"/>
        <v>46</v>
      </c>
      <c r="B50" s="321">
        <f>'고용증대 상시근로자수-2018'!C50</f>
        <v>0</v>
      </c>
      <c r="C50" s="322" t="str">
        <f>'고용증대 상시근로자수-2018'!E50</f>
        <v/>
      </c>
      <c r="D50" s="333" t="str">
        <f>IF('고용증대 상시근로자수-2018'!I50="","",'고용증대 상시근로자수-2018'!I50)</f>
        <v/>
      </c>
      <c r="E50" s="333" t="str">
        <f>IF('고용증대 상시근로자수-2018'!J50="","",'고용증대 상시근로자수-2018'!J50)</f>
        <v/>
      </c>
      <c r="F50" s="323" t="str">
        <f>'고용증대 상시근로자수-2018'!H50</f>
        <v/>
      </c>
      <c r="G50" s="324">
        <f>'고용증대 상시근로자수-2018'!W50</f>
        <v>0</v>
      </c>
      <c r="H50" s="313">
        <f>'고용증대 상시근로자수-2018'!X50</f>
        <v>0</v>
      </c>
      <c r="I50" s="314">
        <f>'고용증대 상시근로자수-2018'!Z50</f>
        <v>0</v>
      </c>
      <c r="J50" s="312">
        <f>'고용증대 상시근로자수-2018'!AA50</f>
        <v>0</v>
      </c>
      <c r="K50" s="313">
        <f>'고용증대 상시근로자수-2018'!AB50</f>
        <v>0</v>
      </c>
      <c r="L50" s="314">
        <f>'고용증대 상시근로자수-2018'!AD50</f>
        <v>0</v>
      </c>
      <c r="M50" s="312">
        <f>'고용증대 상시근로자수-2018'!AE50</f>
        <v>0</v>
      </c>
      <c r="N50" s="313">
        <f>'고용증대 상시근로자수-2018'!AF50</f>
        <v>0</v>
      </c>
      <c r="O50" s="314">
        <f>'고용증대 상시근로자수-2018'!AH50</f>
        <v>0</v>
      </c>
      <c r="P50" s="312">
        <f>'고용증대 상시근로자수-2018'!AI50</f>
        <v>0</v>
      </c>
      <c r="Q50" s="313">
        <f>'고용증대 상시근로자수-2018'!AJ50</f>
        <v>0</v>
      </c>
      <c r="R50" s="314">
        <f>'고용증대 상시근로자수-2018'!AL50</f>
        <v>0</v>
      </c>
      <c r="S50" s="312">
        <f>'고용증대 상시근로자수-2018'!AM50</f>
        <v>0</v>
      </c>
      <c r="T50" s="313">
        <f>'고용증대 상시근로자수-2018'!AN50</f>
        <v>0</v>
      </c>
      <c r="U50" s="314">
        <f>'고용증대 상시근로자수-2018'!AP50</f>
        <v>0</v>
      </c>
      <c r="V50" s="312">
        <f>'고용증대 상시근로자수-2018'!AQ50</f>
        <v>0</v>
      </c>
      <c r="W50" s="313">
        <f>'고용증대 상시근로자수-2018'!AR50</f>
        <v>0</v>
      </c>
      <c r="X50" s="314">
        <f>'고용증대 상시근로자수-2018'!AT50</f>
        <v>0</v>
      </c>
      <c r="Y50" s="312">
        <f>'고용증대 상시근로자수-2018'!AU50</f>
        <v>0</v>
      </c>
      <c r="Z50" s="313">
        <f>'고용증대 상시근로자수-2018'!AV50</f>
        <v>0</v>
      </c>
      <c r="AA50" s="314">
        <f>'고용증대 상시근로자수-2018'!AX50</f>
        <v>0</v>
      </c>
      <c r="AB50" s="312">
        <f>'고용증대 상시근로자수-2018'!AY50</f>
        <v>0</v>
      </c>
      <c r="AC50" s="313">
        <f>'고용증대 상시근로자수-2018'!AZ50</f>
        <v>0</v>
      </c>
      <c r="AD50" s="314">
        <f>'고용증대 상시근로자수-2018'!BB50</f>
        <v>0</v>
      </c>
      <c r="AE50" s="312">
        <f>'고용증대 상시근로자수-2018'!BC50</f>
        <v>0</v>
      </c>
      <c r="AF50" s="313">
        <f>'고용증대 상시근로자수-2018'!BD50</f>
        <v>0</v>
      </c>
      <c r="AG50" s="314">
        <f>'고용증대 상시근로자수-2018'!BF50</f>
        <v>0</v>
      </c>
      <c r="AH50" s="312">
        <f>'고용증대 상시근로자수-2018'!BG50</f>
        <v>0</v>
      </c>
      <c r="AI50" s="313">
        <f>'고용증대 상시근로자수-2018'!BH50</f>
        <v>0</v>
      </c>
      <c r="AJ50" s="314">
        <f>'고용증대 상시근로자수-2018'!BJ50</f>
        <v>0</v>
      </c>
      <c r="AK50" s="312">
        <f>'고용증대 상시근로자수-2018'!BK50</f>
        <v>0</v>
      </c>
      <c r="AL50" s="313">
        <f>'고용증대 상시근로자수-2018'!BL50</f>
        <v>0</v>
      </c>
      <c r="AM50" s="314">
        <f>'고용증대 상시근로자수-2018'!BN50</f>
        <v>0</v>
      </c>
      <c r="AN50" s="312">
        <f>'고용증대 상시근로자수-2018'!BO50</f>
        <v>0</v>
      </c>
      <c r="AO50" s="313">
        <f>'고용증대 상시근로자수-2018'!BP50</f>
        <v>0</v>
      </c>
      <c r="AP50" s="314">
        <f>'고용증대 상시근로자수-2018'!BR50</f>
        <v>0</v>
      </c>
      <c r="AQ50" s="335">
        <f t="shared" si="0"/>
        <v>0</v>
      </c>
      <c r="AR50" s="336">
        <f t="shared" si="1"/>
        <v>0</v>
      </c>
      <c r="AS50" s="342">
        <f>'고용증대 상시근로자수-2018'!CF50</f>
        <v>0</v>
      </c>
      <c r="AT50" s="343">
        <f>'고용증대 상시근로자수-2018'!CG50</f>
        <v>0</v>
      </c>
      <c r="AU50" s="340">
        <f t="shared" si="2"/>
        <v>0</v>
      </c>
      <c r="AV50" s="308">
        <f t="shared" si="3"/>
        <v>0</v>
      </c>
    </row>
    <row r="51" spans="1:48" hidden="1">
      <c r="A51" s="327">
        <f t="shared" si="4"/>
        <v>47</v>
      </c>
      <c r="B51" s="321">
        <f>'고용증대 상시근로자수-2018'!C51</f>
        <v>0</v>
      </c>
      <c r="C51" s="322" t="str">
        <f>'고용증대 상시근로자수-2018'!E51</f>
        <v/>
      </c>
      <c r="D51" s="333" t="str">
        <f>IF('고용증대 상시근로자수-2018'!I51="","",'고용증대 상시근로자수-2018'!I51)</f>
        <v/>
      </c>
      <c r="E51" s="333" t="str">
        <f>IF('고용증대 상시근로자수-2018'!J51="","",'고용증대 상시근로자수-2018'!J51)</f>
        <v/>
      </c>
      <c r="F51" s="323" t="str">
        <f>'고용증대 상시근로자수-2018'!H51</f>
        <v/>
      </c>
      <c r="G51" s="324">
        <f>'고용증대 상시근로자수-2018'!W51</f>
        <v>0</v>
      </c>
      <c r="H51" s="313">
        <f>'고용증대 상시근로자수-2018'!X51</f>
        <v>0</v>
      </c>
      <c r="I51" s="314">
        <f>'고용증대 상시근로자수-2018'!Z51</f>
        <v>0</v>
      </c>
      <c r="J51" s="312">
        <f>'고용증대 상시근로자수-2018'!AA51</f>
        <v>0</v>
      </c>
      <c r="K51" s="313">
        <f>'고용증대 상시근로자수-2018'!AB51</f>
        <v>0</v>
      </c>
      <c r="L51" s="314">
        <f>'고용증대 상시근로자수-2018'!AD51</f>
        <v>0</v>
      </c>
      <c r="M51" s="312">
        <f>'고용증대 상시근로자수-2018'!AE51</f>
        <v>0</v>
      </c>
      <c r="N51" s="313">
        <f>'고용증대 상시근로자수-2018'!AF51</f>
        <v>0</v>
      </c>
      <c r="O51" s="314">
        <f>'고용증대 상시근로자수-2018'!AH51</f>
        <v>0</v>
      </c>
      <c r="P51" s="312">
        <f>'고용증대 상시근로자수-2018'!AI51</f>
        <v>0</v>
      </c>
      <c r="Q51" s="313">
        <f>'고용증대 상시근로자수-2018'!AJ51</f>
        <v>0</v>
      </c>
      <c r="R51" s="314">
        <f>'고용증대 상시근로자수-2018'!AL51</f>
        <v>0</v>
      </c>
      <c r="S51" s="312">
        <f>'고용증대 상시근로자수-2018'!AM51</f>
        <v>0</v>
      </c>
      <c r="T51" s="313">
        <f>'고용증대 상시근로자수-2018'!AN51</f>
        <v>0</v>
      </c>
      <c r="U51" s="314">
        <f>'고용증대 상시근로자수-2018'!AP51</f>
        <v>0</v>
      </c>
      <c r="V51" s="312">
        <f>'고용증대 상시근로자수-2018'!AQ51</f>
        <v>0</v>
      </c>
      <c r="W51" s="313">
        <f>'고용증대 상시근로자수-2018'!AR51</f>
        <v>0</v>
      </c>
      <c r="X51" s="314">
        <f>'고용증대 상시근로자수-2018'!AT51</f>
        <v>0</v>
      </c>
      <c r="Y51" s="312">
        <f>'고용증대 상시근로자수-2018'!AU51</f>
        <v>0</v>
      </c>
      <c r="Z51" s="313">
        <f>'고용증대 상시근로자수-2018'!AV51</f>
        <v>0</v>
      </c>
      <c r="AA51" s="314">
        <f>'고용증대 상시근로자수-2018'!AX51</f>
        <v>0</v>
      </c>
      <c r="AB51" s="312">
        <f>'고용증대 상시근로자수-2018'!AY51</f>
        <v>0</v>
      </c>
      <c r="AC51" s="313">
        <f>'고용증대 상시근로자수-2018'!AZ51</f>
        <v>0</v>
      </c>
      <c r="AD51" s="314">
        <f>'고용증대 상시근로자수-2018'!BB51</f>
        <v>0</v>
      </c>
      <c r="AE51" s="312">
        <f>'고용증대 상시근로자수-2018'!BC51</f>
        <v>0</v>
      </c>
      <c r="AF51" s="313">
        <f>'고용증대 상시근로자수-2018'!BD51</f>
        <v>0</v>
      </c>
      <c r="AG51" s="314">
        <f>'고용증대 상시근로자수-2018'!BF51</f>
        <v>0</v>
      </c>
      <c r="AH51" s="312">
        <f>'고용증대 상시근로자수-2018'!BG51</f>
        <v>0</v>
      </c>
      <c r="AI51" s="313">
        <f>'고용증대 상시근로자수-2018'!BH51</f>
        <v>0</v>
      </c>
      <c r="AJ51" s="314">
        <f>'고용증대 상시근로자수-2018'!BJ51</f>
        <v>0</v>
      </c>
      <c r="AK51" s="312">
        <f>'고용증대 상시근로자수-2018'!BK51</f>
        <v>0</v>
      </c>
      <c r="AL51" s="313">
        <f>'고용증대 상시근로자수-2018'!BL51</f>
        <v>0</v>
      </c>
      <c r="AM51" s="314">
        <f>'고용증대 상시근로자수-2018'!BN51</f>
        <v>0</v>
      </c>
      <c r="AN51" s="312">
        <f>'고용증대 상시근로자수-2018'!BO51</f>
        <v>0</v>
      </c>
      <c r="AO51" s="313">
        <f>'고용증대 상시근로자수-2018'!BP51</f>
        <v>0</v>
      </c>
      <c r="AP51" s="314">
        <f>'고용증대 상시근로자수-2018'!BR51</f>
        <v>0</v>
      </c>
      <c r="AQ51" s="335">
        <f t="shared" si="0"/>
        <v>0</v>
      </c>
      <c r="AR51" s="336">
        <f t="shared" si="1"/>
        <v>0</v>
      </c>
      <c r="AS51" s="342">
        <f>'고용증대 상시근로자수-2018'!CF51</f>
        <v>0</v>
      </c>
      <c r="AT51" s="343">
        <f>'고용증대 상시근로자수-2018'!CG51</f>
        <v>0</v>
      </c>
      <c r="AU51" s="340">
        <f t="shared" si="2"/>
        <v>0</v>
      </c>
      <c r="AV51" s="308">
        <f t="shared" si="3"/>
        <v>0</v>
      </c>
    </row>
    <row r="52" spans="1:48" hidden="1">
      <c r="A52" s="327">
        <f t="shared" si="4"/>
        <v>48</v>
      </c>
      <c r="B52" s="321">
        <f>'고용증대 상시근로자수-2018'!C52</f>
        <v>0</v>
      </c>
      <c r="C52" s="322" t="str">
        <f>'고용증대 상시근로자수-2018'!E52</f>
        <v/>
      </c>
      <c r="D52" s="333" t="str">
        <f>IF('고용증대 상시근로자수-2018'!I52="","",'고용증대 상시근로자수-2018'!I52)</f>
        <v/>
      </c>
      <c r="E52" s="333" t="str">
        <f>IF('고용증대 상시근로자수-2018'!J52="","",'고용증대 상시근로자수-2018'!J52)</f>
        <v/>
      </c>
      <c r="F52" s="323" t="str">
        <f>'고용증대 상시근로자수-2018'!H52</f>
        <v/>
      </c>
      <c r="G52" s="324">
        <f>'고용증대 상시근로자수-2018'!W52</f>
        <v>0</v>
      </c>
      <c r="H52" s="313">
        <f>'고용증대 상시근로자수-2018'!X52</f>
        <v>0</v>
      </c>
      <c r="I52" s="314">
        <f>'고용증대 상시근로자수-2018'!Z52</f>
        <v>0</v>
      </c>
      <c r="J52" s="312">
        <f>'고용증대 상시근로자수-2018'!AA52</f>
        <v>0</v>
      </c>
      <c r="K52" s="313">
        <f>'고용증대 상시근로자수-2018'!AB52</f>
        <v>0</v>
      </c>
      <c r="L52" s="314">
        <f>'고용증대 상시근로자수-2018'!AD52</f>
        <v>0</v>
      </c>
      <c r="M52" s="312">
        <f>'고용증대 상시근로자수-2018'!AE52</f>
        <v>0</v>
      </c>
      <c r="N52" s="313">
        <f>'고용증대 상시근로자수-2018'!AF52</f>
        <v>0</v>
      </c>
      <c r="O52" s="314">
        <f>'고용증대 상시근로자수-2018'!AH52</f>
        <v>0</v>
      </c>
      <c r="P52" s="312">
        <f>'고용증대 상시근로자수-2018'!AI52</f>
        <v>0</v>
      </c>
      <c r="Q52" s="313">
        <f>'고용증대 상시근로자수-2018'!AJ52</f>
        <v>0</v>
      </c>
      <c r="R52" s="314">
        <f>'고용증대 상시근로자수-2018'!AL52</f>
        <v>0</v>
      </c>
      <c r="S52" s="312">
        <f>'고용증대 상시근로자수-2018'!AM52</f>
        <v>0</v>
      </c>
      <c r="T52" s="313">
        <f>'고용증대 상시근로자수-2018'!AN52</f>
        <v>0</v>
      </c>
      <c r="U52" s="314">
        <f>'고용증대 상시근로자수-2018'!AP52</f>
        <v>0</v>
      </c>
      <c r="V52" s="312">
        <f>'고용증대 상시근로자수-2018'!AQ52</f>
        <v>0</v>
      </c>
      <c r="W52" s="313">
        <f>'고용증대 상시근로자수-2018'!AR52</f>
        <v>0</v>
      </c>
      <c r="X52" s="314">
        <f>'고용증대 상시근로자수-2018'!AT52</f>
        <v>0</v>
      </c>
      <c r="Y52" s="312">
        <f>'고용증대 상시근로자수-2018'!AU52</f>
        <v>0</v>
      </c>
      <c r="Z52" s="313">
        <f>'고용증대 상시근로자수-2018'!AV52</f>
        <v>0</v>
      </c>
      <c r="AA52" s="314">
        <f>'고용증대 상시근로자수-2018'!AX52</f>
        <v>0</v>
      </c>
      <c r="AB52" s="312">
        <f>'고용증대 상시근로자수-2018'!AY52</f>
        <v>0</v>
      </c>
      <c r="AC52" s="313">
        <f>'고용증대 상시근로자수-2018'!AZ52</f>
        <v>0</v>
      </c>
      <c r="AD52" s="314">
        <f>'고용증대 상시근로자수-2018'!BB52</f>
        <v>0</v>
      </c>
      <c r="AE52" s="312">
        <f>'고용증대 상시근로자수-2018'!BC52</f>
        <v>0</v>
      </c>
      <c r="AF52" s="313">
        <f>'고용증대 상시근로자수-2018'!BD52</f>
        <v>0</v>
      </c>
      <c r="AG52" s="314">
        <f>'고용증대 상시근로자수-2018'!BF52</f>
        <v>0</v>
      </c>
      <c r="AH52" s="312">
        <f>'고용증대 상시근로자수-2018'!BG52</f>
        <v>0</v>
      </c>
      <c r="AI52" s="313">
        <f>'고용증대 상시근로자수-2018'!BH52</f>
        <v>0</v>
      </c>
      <c r="AJ52" s="314">
        <f>'고용증대 상시근로자수-2018'!BJ52</f>
        <v>0</v>
      </c>
      <c r="AK52" s="312">
        <f>'고용증대 상시근로자수-2018'!BK52</f>
        <v>0</v>
      </c>
      <c r="AL52" s="313">
        <f>'고용증대 상시근로자수-2018'!BL52</f>
        <v>0</v>
      </c>
      <c r="AM52" s="314">
        <f>'고용증대 상시근로자수-2018'!BN52</f>
        <v>0</v>
      </c>
      <c r="AN52" s="312">
        <f>'고용증대 상시근로자수-2018'!BO52</f>
        <v>0</v>
      </c>
      <c r="AO52" s="313">
        <f>'고용증대 상시근로자수-2018'!BP52</f>
        <v>0</v>
      </c>
      <c r="AP52" s="314">
        <f>'고용증대 상시근로자수-2018'!BR52</f>
        <v>0</v>
      </c>
      <c r="AQ52" s="335">
        <f t="shared" si="0"/>
        <v>0</v>
      </c>
      <c r="AR52" s="336">
        <f t="shared" si="1"/>
        <v>0</v>
      </c>
      <c r="AS52" s="342">
        <f>'고용증대 상시근로자수-2018'!CF52</f>
        <v>0</v>
      </c>
      <c r="AT52" s="343">
        <f>'고용증대 상시근로자수-2018'!CG52</f>
        <v>0</v>
      </c>
      <c r="AU52" s="340">
        <f t="shared" si="2"/>
        <v>0</v>
      </c>
      <c r="AV52" s="308">
        <f t="shared" si="3"/>
        <v>0</v>
      </c>
    </row>
    <row r="53" spans="1:48" hidden="1">
      <c r="A53" s="327">
        <f t="shared" si="4"/>
        <v>49</v>
      </c>
      <c r="B53" s="321">
        <f>'고용증대 상시근로자수-2018'!C53</f>
        <v>0</v>
      </c>
      <c r="C53" s="322" t="str">
        <f>'고용증대 상시근로자수-2018'!E53</f>
        <v/>
      </c>
      <c r="D53" s="333" t="str">
        <f>IF('고용증대 상시근로자수-2018'!I53="","",'고용증대 상시근로자수-2018'!I53)</f>
        <v/>
      </c>
      <c r="E53" s="333" t="str">
        <f>IF('고용증대 상시근로자수-2018'!J53="","",'고용증대 상시근로자수-2018'!J53)</f>
        <v/>
      </c>
      <c r="F53" s="323" t="str">
        <f>'고용증대 상시근로자수-2018'!H53</f>
        <v/>
      </c>
      <c r="G53" s="324">
        <f>'고용증대 상시근로자수-2018'!W53</f>
        <v>0</v>
      </c>
      <c r="H53" s="313">
        <f>'고용증대 상시근로자수-2018'!X53</f>
        <v>0</v>
      </c>
      <c r="I53" s="314">
        <f>'고용증대 상시근로자수-2018'!Z53</f>
        <v>0</v>
      </c>
      <c r="J53" s="312">
        <f>'고용증대 상시근로자수-2018'!AA53</f>
        <v>0</v>
      </c>
      <c r="K53" s="313">
        <f>'고용증대 상시근로자수-2018'!AB53</f>
        <v>0</v>
      </c>
      <c r="L53" s="314">
        <f>'고용증대 상시근로자수-2018'!AD53</f>
        <v>0</v>
      </c>
      <c r="M53" s="312">
        <f>'고용증대 상시근로자수-2018'!AE53</f>
        <v>0</v>
      </c>
      <c r="N53" s="313">
        <f>'고용증대 상시근로자수-2018'!AF53</f>
        <v>0</v>
      </c>
      <c r="O53" s="314">
        <f>'고용증대 상시근로자수-2018'!AH53</f>
        <v>0</v>
      </c>
      <c r="P53" s="312">
        <f>'고용증대 상시근로자수-2018'!AI53</f>
        <v>0</v>
      </c>
      <c r="Q53" s="313">
        <f>'고용증대 상시근로자수-2018'!AJ53</f>
        <v>0</v>
      </c>
      <c r="R53" s="314">
        <f>'고용증대 상시근로자수-2018'!AL53</f>
        <v>0</v>
      </c>
      <c r="S53" s="312">
        <f>'고용증대 상시근로자수-2018'!AM53</f>
        <v>0</v>
      </c>
      <c r="T53" s="313">
        <f>'고용증대 상시근로자수-2018'!AN53</f>
        <v>0</v>
      </c>
      <c r="U53" s="314">
        <f>'고용증대 상시근로자수-2018'!AP53</f>
        <v>0</v>
      </c>
      <c r="V53" s="312">
        <f>'고용증대 상시근로자수-2018'!AQ53</f>
        <v>0</v>
      </c>
      <c r="W53" s="313">
        <f>'고용증대 상시근로자수-2018'!AR53</f>
        <v>0</v>
      </c>
      <c r="X53" s="314">
        <f>'고용증대 상시근로자수-2018'!AT53</f>
        <v>0</v>
      </c>
      <c r="Y53" s="312">
        <f>'고용증대 상시근로자수-2018'!AU53</f>
        <v>0</v>
      </c>
      <c r="Z53" s="313">
        <f>'고용증대 상시근로자수-2018'!AV53</f>
        <v>0</v>
      </c>
      <c r="AA53" s="314">
        <f>'고용증대 상시근로자수-2018'!AX53</f>
        <v>0</v>
      </c>
      <c r="AB53" s="312">
        <f>'고용증대 상시근로자수-2018'!AY53</f>
        <v>0</v>
      </c>
      <c r="AC53" s="313">
        <f>'고용증대 상시근로자수-2018'!AZ53</f>
        <v>0</v>
      </c>
      <c r="AD53" s="314">
        <f>'고용증대 상시근로자수-2018'!BB53</f>
        <v>0</v>
      </c>
      <c r="AE53" s="312">
        <f>'고용증대 상시근로자수-2018'!BC53</f>
        <v>0</v>
      </c>
      <c r="AF53" s="313">
        <f>'고용증대 상시근로자수-2018'!BD53</f>
        <v>0</v>
      </c>
      <c r="AG53" s="314">
        <f>'고용증대 상시근로자수-2018'!BF53</f>
        <v>0</v>
      </c>
      <c r="AH53" s="312">
        <f>'고용증대 상시근로자수-2018'!BG53</f>
        <v>0</v>
      </c>
      <c r="AI53" s="313">
        <f>'고용증대 상시근로자수-2018'!BH53</f>
        <v>0</v>
      </c>
      <c r="AJ53" s="314">
        <f>'고용증대 상시근로자수-2018'!BJ53</f>
        <v>0</v>
      </c>
      <c r="AK53" s="312">
        <f>'고용증대 상시근로자수-2018'!BK53</f>
        <v>0</v>
      </c>
      <c r="AL53" s="313">
        <f>'고용증대 상시근로자수-2018'!BL53</f>
        <v>0</v>
      </c>
      <c r="AM53" s="314">
        <f>'고용증대 상시근로자수-2018'!BN53</f>
        <v>0</v>
      </c>
      <c r="AN53" s="312">
        <f>'고용증대 상시근로자수-2018'!BO53</f>
        <v>0</v>
      </c>
      <c r="AO53" s="313">
        <f>'고용증대 상시근로자수-2018'!BP53</f>
        <v>0</v>
      </c>
      <c r="AP53" s="314">
        <f>'고용증대 상시근로자수-2018'!BR53</f>
        <v>0</v>
      </c>
      <c r="AQ53" s="335">
        <f t="shared" si="0"/>
        <v>0</v>
      </c>
      <c r="AR53" s="336">
        <f t="shared" si="1"/>
        <v>0</v>
      </c>
      <c r="AS53" s="342">
        <f>'고용증대 상시근로자수-2018'!CF53</f>
        <v>0</v>
      </c>
      <c r="AT53" s="343">
        <f>'고용증대 상시근로자수-2018'!CG53</f>
        <v>0</v>
      </c>
      <c r="AU53" s="340">
        <f t="shared" si="2"/>
        <v>0</v>
      </c>
      <c r="AV53" s="308">
        <f t="shared" si="3"/>
        <v>0</v>
      </c>
    </row>
    <row r="54" spans="1:48" hidden="1">
      <c r="A54" s="327">
        <f t="shared" si="4"/>
        <v>50</v>
      </c>
      <c r="B54" s="321">
        <f>'고용증대 상시근로자수-2018'!C54</f>
        <v>0</v>
      </c>
      <c r="C54" s="322" t="str">
        <f>'고용증대 상시근로자수-2018'!E54</f>
        <v/>
      </c>
      <c r="D54" s="333" t="str">
        <f>IF('고용증대 상시근로자수-2018'!I54="","",'고용증대 상시근로자수-2018'!I54)</f>
        <v/>
      </c>
      <c r="E54" s="333" t="str">
        <f>IF('고용증대 상시근로자수-2018'!J54="","",'고용증대 상시근로자수-2018'!J54)</f>
        <v/>
      </c>
      <c r="F54" s="323" t="str">
        <f>'고용증대 상시근로자수-2018'!H54</f>
        <v/>
      </c>
      <c r="G54" s="324">
        <f>'고용증대 상시근로자수-2018'!W54</f>
        <v>0</v>
      </c>
      <c r="H54" s="313">
        <f>'고용증대 상시근로자수-2018'!X54</f>
        <v>0</v>
      </c>
      <c r="I54" s="314">
        <f>'고용증대 상시근로자수-2018'!Z54</f>
        <v>0</v>
      </c>
      <c r="J54" s="312">
        <f>'고용증대 상시근로자수-2018'!AA54</f>
        <v>0</v>
      </c>
      <c r="K54" s="313">
        <f>'고용증대 상시근로자수-2018'!AB54</f>
        <v>0</v>
      </c>
      <c r="L54" s="314">
        <f>'고용증대 상시근로자수-2018'!AD54</f>
        <v>0</v>
      </c>
      <c r="M54" s="312">
        <f>'고용증대 상시근로자수-2018'!AE54</f>
        <v>0</v>
      </c>
      <c r="N54" s="313">
        <f>'고용증대 상시근로자수-2018'!AF54</f>
        <v>0</v>
      </c>
      <c r="O54" s="314">
        <f>'고용증대 상시근로자수-2018'!AH54</f>
        <v>0</v>
      </c>
      <c r="P54" s="312">
        <f>'고용증대 상시근로자수-2018'!AI54</f>
        <v>0</v>
      </c>
      <c r="Q54" s="313">
        <f>'고용증대 상시근로자수-2018'!AJ54</f>
        <v>0</v>
      </c>
      <c r="R54" s="314">
        <f>'고용증대 상시근로자수-2018'!AL54</f>
        <v>0</v>
      </c>
      <c r="S54" s="312">
        <f>'고용증대 상시근로자수-2018'!AM54</f>
        <v>0</v>
      </c>
      <c r="T54" s="313">
        <f>'고용증대 상시근로자수-2018'!AN54</f>
        <v>0</v>
      </c>
      <c r="U54" s="314">
        <f>'고용증대 상시근로자수-2018'!AP54</f>
        <v>0</v>
      </c>
      <c r="V54" s="312">
        <f>'고용증대 상시근로자수-2018'!AQ54</f>
        <v>0</v>
      </c>
      <c r="W54" s="313">
        <f>'고용증대 상시근로자수-2018'!AR54</f>
        <v>0</v>
      </c>
      <c r="X54" s="314">
        <f>'고용증대 상시근로자수-2018'!AT54</f>
        <v>0</v>
      </c>
      <c r="Y54" s="312">
        <f>'고용증대 상시근로자수-2018'!AU54</f>
        <v>0</v>
      </c>
      <c r="Z54" s="313">
        <f>'고용증대 상시근로자수-2018'!AV54</f>
        <v>0</v>
      </c>
      <c r="AA54" s="314">
        <f>'고용증대 상시근로자수-2018'!AX54</f>
        <v>0</v>
      </c>
      <c r="AB54" s="312">
        <f>'고용증대 상시근로자수-2018'!AY54</f>
        <v>0</v>
      </c>
      <c r="AC54" s="313">
        <f>'고용증대 상시근로자수-2018'!AZ54</f>
        <v>0</v>
      </c>
      <c r="AD54" s="314">
        <f>'고용증대 상시근로자수-2018'!BB54</f>
        <v>0</v>
      </c>
      <c r="AE54" s="312">
        <f>'고용증대 상시근로자수-2018'!BC54</f>
        <v>0</v>
      </c>
      <c r="AF54" s="313">
        <f>'고용증대 상시근로자수-2018'!BD54</f>
        <v>0</v>
      </c>
      <c r="AG54" s="314">
        <f>'고용증대 상시근로자수-2018'!BF54</f>
        <v>0</v>
      </c>
      <c r="AH54" s="312">
        <f>'고용증대 상시근로자수-2018'!BG54</f>
        <v>0</v>
      </c>
      <c r="AI54" s="313">
        <f>'고용증대 상시근로자수-2018'!BH54</f>
        <v>0</v>
      </c>
      <c r="AJ54" s="314">
        <f>'고용증대 상시근로자수-2018'!BJ54</f>
        <v>0</v>
      </c>
      <c r="AK54" s="312">
        <f>'고용증대 상시근로자수-2018'!BK54</f>
        <v>0</v>
      </c>
      <c r="AL54" s="313">
        <f>'고용증대 상시근로자수-2018'!BL54</f>
        <v>0</v>
      </c>
      <c r="AM54" s="314">
        <f>'고용증대 상시근로자수-2018'!BN54</f>
        <v>0</v>
      </c>
      <c r="AN54" s="312">
        <f>'고용증대 상시근로자수-2018'!BO54</f>
        <v>0</v>
      </c>
      <c r="AO54" s="313">
        <f>'고용증대 상시근로자수-2018'!BP54</f>
        <v>0</v>
      </c>
      <c r="AP54" s="314">
        <f>'고용증대 상시근로자수-2018'!BR54</f>
        <v>0</v>
      </c>
      <c r="AQ54" s="335">
        <f t="shared" si="0"/>
        <v>0</v>
      </c>
      <c r="AR54" s="336">
        <f t="shared" si="1"/>
        <v>0</v>
      </c>
      <c r="AS54" s="342">
        <f>'고용증대 상시근로자수-2018'!CF54</f>
        <v>0</v>
      </c>
      <c r="AT54" s="343">
        <f>'고용증대 상시근로자수-2018'!CG54</f>
        <v>0</v>
      </c>
      <c r="AU54" s="340">
        <f t="shared" si="2"/>
        <v>0</v>
      </c>
      <c r="AV54" s="308">
        <f t="shared" si="3"/>
        <v>0</v>
      </c>
    </row>
    <row r="55" spans="1:48" hidden="1">
      <c r="A55" s="327">
        <f t="shared" si="4"/>
        <v>51</v>
      </c>
      <c r="B55" s="321">
        <f>'고용증대 상시근로자수-2018'!C55</f>
        <v>0</v>
      </c>
      <c r="C55" s="322" t="str">
        <f>'고용증대 상시근로자수-2018'!E55</f>
        <v/>
      </c>
      <c r="D55" s="333" t="str">
        <f>IF('고용증대 상시근로자수-2018'!I55="","",'고용증대 상시근로자수-2018'!I55)</f>
        <v/>
      </c>
      <c r="E55" s="333" t="str">
        <f>IF('고용증대 상시근로자수-2018'!J55="","",'고용증대 상시근로자수-2018'!J55)</f>
        <v/>
      </c>
      <c r="F55" s="323" t="str">
        <f>'고용증대 상시근로자수-2018'!H55</f>
        <v/>
      </c>
      <c r="G55" s="324">
        <f>'고용증대 상시근로자수-2018'!W55</f>
        <v>0</v>
      </c>
      <c r="H55" s="313">
        <f>'고용증대 상시근로자수-2018'!X55</f>
        <v>0</v>
      </c>
      <c r="I55" s="314">
        <f>'고용증대 상시근로자수-2018'!Z55</f>
        <v>0</v>
      </c>
      <c r="J55" s="312">
        <f>'고용증대 상시근로자수-2018'!AA55</f>
        <v>0</v>
      </c>
      <c r="K55" s="313">
        <f>'고용증대 상시근로자수-2018'!AB55</f>
        <v>0</v>
      </c>
      <c r="L55" s="314">
        <f>'고용증대 상시근로자수-2018'!AD55</f>
        <v>0</v>
      </c>
      <c r="M55" s="312">
        <f>'고용증대 상시근로자수-2018'!AE55</f>
        <v>0</v>
      </c>
      <c r="N55" s="313">
        <f>'고용증대 상시근로자수-2018'!AF55</f>
        <v>0</v>
      </c>
      <c r="O55" s="314">
        <f>'고용증대 상시근로자수-2018'!AH55</f>
        <v>0</v>
      </c>
      <c r="P55" s="312">
        <f>'고용증대 상시근로자수-2018'!AI55</f>
        <v>0</v>
      </c>
      <c r="Q55" s="313">
        <f>'고용증대 상시근로자수-2018'!AJ55</f>
        <v>0</v>
      </c>
      <c r="R55" s="314">
        <f>'고용증대 상시근로자수-2018'!AL55</f>
        <v>0</v>
      </c>
      <c r="S55" s="312">
        <f>'고용증대 상시근로자수-2018'!AM55</f>
        <v>0</v>
      </c>
      <c r="T55" s="313">
        <f>'고용증대 상시근로자수-2018'!AN55</f>
        <v>0</v>
      </c>
      <c r="U55" s="314">
        <f>'고용증대 상시근로자수-2018'!AP55</f>
        <v>0</v>
      </c>
      <c r="V55" s="312">
        <f>'고용증대 상시근로자수-2018'!AQ55</f>
        <v>0</v>
      </c>
      <c r="W55" s="313">
        <f>'고용증대 상시근로자수-2018'!AR55</f>
        <v>0</v>
      </c>
      <c r="X55" s="314">
        <f>'고용증대 상시근로자수-2018'!AT55</f>
        <v>0</v>
      </c>
      <c r="Y55" s="312">
        <f>'고용증대 상시근로자수-2018'!AU55</f>
        <v>0</v>
      </c>
      <c r="Z55" s="313">
        <f>'고용증대 상시근로자수-2018'!AV55</f>
        <v>0</v>
      </c>
      <c r="AA55" s="314">
        <f>'고용증대 상시근로자수-2018'!AX55</f>
        <v>0</v>
      </c>
      <c r="AB55" s="312">
        <f>'고용증대 상시근로자수-2018'!AY55</f>
        <v>0</v>
      </c>
      <c r="AC55" s="313">
        <f>'고용증대 상시근로자수-2018'!AZ55</f>
        <v>0</v>
      </c>
      <c r="AD55" s="314">
        <f>'고용증대 상시근로자수-2018'!BB55</f>
        <v>0</v>
      </c>
      <c r="AE55" s="312">
        <f>'고용증대 상시근로자수-2018'!BC55</f>
        <v>0</v>
      </c>
      <c r="AF55" s="313">
        <f>'고용증대 상시근로자수-2018'!BD55</f>
        <v>0</v>
      </c>
      <c r="AG55" s="314">
        <f>'고용증대 상시근로자수-2018'!BF55</f>
        <v>0</v>
      </c>
      <c r="AH55" s="312">
        <f>'고용증대 상시근로자수-2018'!BG55</f>
        <v>0</v>
      </c>
      <c r="AI55" s="313">
        <f>'고용증대 상시근로자수-2018'!BH55</f>
        <v>0</v>
      </c>
      <c r="AJ55" s="314">
        <f>'고용증대 상시근로자수-2018'!BJ55</f>
        <v>0</v>
      </c>
      <c r="AK55" s="312">
        <f>'고용증대 상시근로자수-2018'!BK55</f>
        <v>0</v>
      </c>
      <c r="AL55" s="313">
        <f>'고용증대 상시근로자수-2018'!BL55</f>
        <v>0</v>
      </c>
      <c r="AM55" s="314">
        <f>'고용증대 상시근로자수-2018'!BN55</f>
        <v>0</v>
      </c>
      <c r="AN55" s="312">
        <f>'고용증대 상시근로자수-2018'!BO55</f>
        <v>0</v>
      </c>
      <c r="AO55" s="313">
        <f>'고용증대 상시근로자수-2018'!BP55</f>
        <v>0</v>
      </c>
      <c r="AP55" s="314">
        <f>'고용증대 상시근로자수-2018'!BR55</f>
        <v>0</v>
      </c>
      <c r="AQ55" s="335">
        <f t="shared" si="0"/>
        <v>0</v>
      </c>
      <c r="AR55" s="336">
        <f t="shared" si="1"/>
        <v>0</v>
      </c>
      <c r="AS55" s="342">
        <f>'고용증대 상시근로자수-2018'!CF55</f>
        <v>0</v>
      </c>
      <c r="AT55" s="343">
        <f>'고용증대 상시근로자수-2018'!CG55</f>
        <v>0</v>
      </c>
      <c r="AU55" s="340">
        <f t="shared" si="2"/>
        <v>0</v>
      </c>
      <c r="AV55" s="308">
        <f t="shared" si="3"/>
        <v>0</v>
      </c>
    </row>
    <row r="56" spans="1:48" hidden="1">
      <c r="A56" s="327">
        <f t="shared" si="4"/>
        <v>52</v>
      </c>
      <c r="B56" s="321">
        <f>'고용증대 상시근로자수-2018'!C56</f>
        <v>0</v>
      </c>
      <c r="C56" s="322" t="str">
        <f>'고용증대 상시근로자수-2018'!E56</f>
        <v/>
      </c>
      <c r="D56" s="333" t="str">
        <f>IF('고용증대 상시근로자수-2018'!I56="","",'고용증대 상시근로자수-2018'!I56)</f>
        <v/>
      </c>
      <c r="E56" s="333" t="str">
        <f>IF('고용증대 상시근로자수-2018'!J56="","",'고용증대 상시근로자수-2018'!J56)</f>
        <v/>
      </c>
      <c r="F56" s="323" t="str">
        <f>'고용증대 상시근로자수-2018'!H56</f>
        <v/>
      </c>
      <c r="G56" s="324">
        <f>'고용증대 상시근로자수-2018'!W56</f>
        <v>0</v>
      </c>
      <c r="H56" s="313">
        <f>'고용증대 상시근로자수-2018'!X56</f>
        <v>0</v>
      </c>
      <c r="I56" s="314">
        <f>'고용증대 상시근로자수-2018'!Z56</f>
        <v>0</v>
      </c>
      <c r="J56" s="312">
        <f>'고용증대 상시근로자수-2018'!AA56</f>
        <v>0</v>
      </c>
      <c r="K56" s="313">
        <f>'고용증대 상시근로자수-2018'!AB56</f>
        <v>0</v>
      </c>
      <c r="L56" s="314">
        <f>'고용증대 상시근로자수-2018'!AD56</f>
        <v>0</v>
      </c>
      <c r="M56" s="312">
        <f>'고용증대 상시근로자수-2018'!AE56</f>
        <v>0</v>
      </c>
      <c r="N56" s="313">
        <f>'고용증대 상시근로자수-2018'!AF56</f>
        <v>0</v>
      </c>
      <c r="O56" s="314">
        <f>'고용증대 상시근로자수-2018'!AH56</f>
        <v>0</v>
      </c>
      <c r="P56" s="312">
        <f>'고용증대 상시근로자수-2018'!AI56</f>
        <v>0</v>
      </c>
      <c r="Q56" s="313">
        <f>'고용증대 상시근로자수-2018'!AJ56</f>
        <v>0</v>
      </c>
      <c r="R56" s="314">
        <f>'고용증대 상시근로자수-2018'!AL56</f>
        <v>0</v>
      </c>
      <c r="S56" s="312">
        <f>'고용증대 상시근로자수-2018'!AM56</f>
        <v>0</v>
      </c>
      <c r="T56" s="313">
        <f>'고용증대 상시근로자수-2018'!AN56</f>
        <v>0</v>
      </c>
      <c r="U56" s="314">
        <f>'고용증대 상시근로자수-2018'!AP56</f>
        <v>0</v>
      </c>
      <c r="V56" s="312">
        <f>'고용증대 상시근로자수-2018'!AQ56</f>
        <v>0</v>
      </c>
      <c r="W56" s="313">
        <f>'고용증대 상시근로자수-2018'!AR56</f>
        <v>0</v>
      </c>
      <c r="X56" s="314">
        <f>'고용증대 상시근로자수-2018'!AT56</f>
        <v>0</v>
      </c>
      <c r="Y56" s="312">
        <f>'고용증대 상시근로자수-2018'!AU56</f>
        <v>0</v>
      </c>
      <c r="Z56" s="313">
        <f>'고용증대 상시근로자수-2018'!AV56</f>
        <v>0</v>
      </c>
      <c r="AA56" s="314">
        <f>'고용증대 상시근로자수-2018'!AX56</f>
        <v>0</v>
      </c>
      <c r="AB56" s="312">
        <f>'고용증대 상시근로자수-2018'!AY56</f>
        <v>0</v>
      </c>
      <c r="AC56" s="313">
        <f>'고용증대 상시근로자수-2018'!AZ56</f>
        <v>0</v>
      </c>
      <c r="AD56" s="314">
        <f>'고용증대 상시근로자수-2018'!BB56</f>
        <v>0</v>
      </c>
      <c r="AE56" s="312">
        <f>'고용증대 상시근로자수-2018'!BC56</f>
        <v>0</v>
      </c>
      <c r="AF56" s="313">
        <f>'고용증대 상시근로자수-2018'!BD56</f>
        <v>0</v>
      </c>
      <c r="AG56" s="314">
        <f>'고용증대 상시근로자수-2018'!BF56</f>
        <v>0</v>
      </c>
      <c r="AH56" s="312">
        <f>'고용증대 상시근로자수-2018'!BG56</f>
        <v>0</v>
      </c>
      <c r="AI56" s="313">
        <f>'고용증대 상시근로자수-2018'!BH56</f>
        <v>0</v>
      </c>
      <c r="AJ56" s="314">
        <f>'고용증대 상시근로자수-2018'!BJ56</f>
        <v>0</v>
      </c>
      <c r="AK56" s="312">
        <f>'고용증대 상시근로자수-2018'!BK56</f>
        <v>0</v>
      </c>
      <c r="AL56" s="313">
        <f>'고용증대 상시근로자수-2018'!BL56</f>
        <v>0</v>
      </c>
      <c r="AM56" s="314">
        <f>'고용증대 상시근로자수-2018'!BN56</f>
        <v>0</v>
      </c>
      <c r="AN56" s="312">
        <f>'고용증대 상시근로자수-2018'!BO56</f>
        <v>0</v>
      </c>
      <c r="AO56" s="313">
        <f>'고용증대 상시근로자수-2018'!BP56</f>
        <v>0</v>
      </c>
      <c r="AP56" s="314">
        <f>'고용증대 상시근로자수-2018'!BR56</f>
        <v>0</v>
      </c>
      <c r="AQ56" s="335">
        <f t="shared" si="0"/>
        <v>0</v>
      </c>
      <c r="AR56" s="336">
        <f t="shared" si="1"/>
        <v>0</v>
      </c>
      <c r="AS56" s="342">
        <f>'고용증대 상시근로자수-2018'!CF56</f>
        <v>0</v>
      </c>
      <c r="AT56" s="343">
        <f>'고용증대 상시근로자수-2018'!CG56</f>
        <v>0</v>
      </c>
      <c r="AU56" s="340">
        <f t="shared" si="2"/>
        <v>0</v>
      </c>
      <c r="AV56" s="308">
        <f t="shared" si="3"/>
        <v>0</v>
      </c>
    </row>
    <row r="57" spans="1:48" hidden="1">
      <c r="A57" s="327">
        <f t="shared" si="4"/>
        <v>53</v>
      </c>
      <c r="B57" s="321">
        <f>'고용증대 상시근로자수-2018'!C57</f>
        <v>0</v>
      </c>
      <c r="C57" s="322" t="str">
        <f>'고용증대 상시근로자수-2018'!E57</f>
        <v/>
      </c>
      <c r="D57" s="333" t="str">
        <f>IF('고용증대 상시근로자수-2018'!I57="","",'고용증대 상시근로자수-2018'!I57)</f>
        <v/>
      </c>
      <c r="E57" s="333" t="str">
        <f>IF('고용증대 상시근로자수-2018'!J57="","",'고용증대 상시근로자수-2018'!J57)</f>
        <v/>
      </c>
      <c r="F57" s="323" t="str">
        <f>'고용증대 상시근로자수-2018'!H57</f>
        <v/>
      </c>
      <c r="G57" s="324">
        <f>'고용증대 상시근로자수-2018'!W57</f>
        <v>0</v>
      </c>
      <c r="H57" s="313">
        <f>'고용증대 상시근로자수-2018'!X57</f>
        <v>0</v>
      </c>
      <c r="I57" s="314">
        <f>'고용증대 상시근로자수-2018'!Z57</f>
        <v>0</v>
      </c>
      <c r="J57" s="312">
        <f>'고용증대 상시근로자수-2018'!AA57</f>
        <v>0</v>
      </c>
      <c r="K57" s="313">
        <f>'고용증대 상시근로자수-2018'!AB57</f>
        <v>0</v>
      </c>
      <c r="L57" s="314">
        <f>'고용증대 상시근로자수-2018'!AD57</f>
        <v>0</v>
      </c>
      <c r="M57" s="312">
        <f>'고용증대 상시근로자수-2018'!AE57</f>
        <v>0</v>
      </c>
      <c r="N57" s="313">
        <f>'고용증대 상시근로자수-2018'!AF57</f>
        <v>0</v>
      </c>
      <c r="O57" s="314">
        <f>'고용증대 상시근로자수-2018'!AH57</f>
        <v>0</v>
      </c>
      <c r="P57" s="312">
        <f>'고용증대 상시근로자수-2018'!AI57</f>
        <v>0</v>
      </c>
      <c r="Q57" s="313">
        <f>'고용증대 상시근로자수-2018'!AJ57</f>
        <v>0</v>
      </c>
      <c r="R57" s="314">
        <f>'고용증대 상시근로자수-2018'!AL57</f>
        <v>0</v>
      </c>
      <c r="S57" s="312">
        <f>'고용증대 상시근로자수-2018'!AM57</f>
        <v>0</v>
      </c>
      <c r="T57" s="313">
        <f>'고용증대 상시근로자수-2018'!AN57</f>
        <v>0</v>
      </c>
      <c r="U57" s="314">
        <f>'고용증대 상시근로자수-2018'!AP57</f>
        <v>0</v>
      </c>
      <c r="V57" s="312">
        <f>'고용증대 상시근로자수-2018'!AQ57</f>
        <v>0</v>
      </c>
      <c r="W57" s="313">
        <f>'고용증대 상시근로자수-2018'!AR57</f>
        <v>0</v>
      </c>
      <c r="X57" s="314">
        <f>'고용증대 상시근로자수-2018'!AT57</f>
        <v>0</v>
      </c>
      <c r="Y57" s="312">
        <f>'고용증대 상시근로자수-2018'!AU57</f>
        <v>0</v>
      </c>
      <c r="Z57" s="313">
        <f>'고용증대 상시근로자수-2018'!AV57</f>
        <v>0</v>
      </c>
      <c r="AA57" s="314">
        <f>'고용증대 상시근로자수-2018'!AX57</f>
        <v>0</v>
      </c>
      <c r="AB57" s="312">
        <f>'고용증대 상시근로자수-2018'!AY57</f>
        <v>0</v>
      </c>
      <c r="AC57" s="313">
        <f>'고용증대 상시근로자수-2018'!AZ57</f>
        <v>0</v>
      </c>
      <c r="AD57" s="314">
        <f>'고용증대 상시근로자수-2018'!BB57</f>
        <v>0</v>
      </c>
      <c r="AE57" s="312">
        <f>'고용증대 상시근로자수-2018'!BC57</f>
        <v>0</v>
      </c>
      <c r="AF57" s="313">
        <f>'고용증대 상시근로자수-2018'!BD57</f>
        <v>0</v>
      </c>
      <c r="AG57" s="314">
        <f>'고용증대 상시근로자수-2018'!BF57</f>
        <v>0</v>
      </c>
      <c r="AH57" s="312">
        <f>'고용증대 상시근로자수-2018'!BG57</f>
        <v>0</v>
      </c>
      <c r="AI57" s="313">
        <f>'고용증대 상시근로자수-2018'!BH57</f>
        <v>0</v>
      </c>
      <c r="AJ57" s="314">
        <f>'고용증대 상시근로자수-2018'!BJ57</f>
        <v>0</v>
      </c>
      <c r="AK57" s="312">
        <f>'고용증대 상시근로자수-2018'!BK57</f>
        <v>0</v>
      </c>
      <c r="AL57" s="313">
        <f>'고용증대 상시근로자수-2018'!BL57</f>
        <v>0</v>
      </c>
      <c r="AM57" s="314">
        <f>'고용증대 상시근로자수-2018'!BN57</f>
        <v>0</v>
      </c>
      <c r="AN57" s="312">
        <f>'고용증대 상시근로자수-2018'!BO57</f>
        <v>0</v>
      </c>
      <c r="AO57" s="313">
        <f>'고용증대 상시근로자수-2018'!BP57</f>
        <v>0</v>
      </c>
      <c r="AP57" s="314">
        <f>'고용증대 상시근로자수-2018'!BR57</f>
        <v>0</v>
      </c>
      <c r="AQ57" s="335">
        <f t="shared" si="0"/>
        <v>0</v>
      </c>
      <c r="AR57" s="336">
        <f t="shared" si="1"/>
        <v>0</v>
      </c>
      <c r="AS57" s="342">
        <f>'고용증대 상시근로자수-2018'!CF57</f>
        <v>0</v>
      </c>
      <c r="AT57" s="343">
        <f>'고용증대 상시근로자수-2018'!CG57</f>
        <v>0</v>
      </c>
      <c r="AU57" s="340">
        <f t="shared" si="2"/>
        <v>0</v>
      </c>
      <c r="AV57" s="308">
        <f t="shared" si="3"/>
        <v>0</v>
      </c>
    </row>
    <row r="58" spans="1:48" hidden="1">
      <c r="A58" s="327">
        <f t="shared" si="4"/>
        <v>54</v>
      </c>
      <c r="B58" s="321">
        <f>'고용증대 상시근로자수-2018'!C58</f>
        <v>0</v>
      </c>
      <c r="C58" s="322" t="str">
        <f>'고용증대 상시근로자수-2018'!E58</f>
        <v/>
      </c>
      <c r="D58" s="333" t="str">
        <f>IF('고용증대 상시근로자수-2018'!I58="","",'고용증대 상시근로자수-2018'!I58)</f>
        <v/>
      </c>
      <c r="E58" s="333" t="str">
        <f>IF('고용증대 상시근로자수-2018'!J58="","",'고용증대 상시근로자수-2018'!J58)</f>
        <v/>
      </c>
      <c r="F58" s="323" t="str">
        <f>'고용증대 상시근로자수-2018'!H58</f>
        <v/>
      </c>
      <c r="G58" s="324">
        <f>'고용증대 상시근로자수-2018'!W58</f>
        <v>0</v>
      </c>
      <c r="H58" s="313">
        <f>'고용증대 상시근로자수-2018'!X58</f>
        <v>0</v>
      </c>
      <c r="I58" s="314">
        <f>'고용증대 상시근로자수-2018'!Z58</f>
        <v>0</v>
      </c>
      <c r="J58" s="312">
        <f>'고용증대 상시근로자수-2018'!AA58</f>
        <v>0</v>
      </c>
      <c r="K58" s="313">
        <f>'고용증대 상시근로자수-2018'!AB58</f>
        <v>0</v>
      </c>
      <c r="L58" s="314">
        <f>'고용증대 상시근로자수-2018'!AD58</f>
        <v>0</v>
      </c>
      <c r="M58" s="312">
        <f>'고용증대 상시근로자수-2018'!AE58</f>
        <v>0</v>
      </c>
      <c r="N58" s="313">
        <f>'고용증대 상시근로자수-2018'!AF58</f>
        <v>0</v>
      </c>
      <c r="O58" s="314">
        <f>'고용증대 상시근로자수-2018'!AH58</f>
        <v>0</v>
      </c>
      <c r="P58" s="312">
        <f>'고용증대 상시근로자수-2018'!AI58</f>
        <v>0</v>
      </c>
      <c r="Q58" s="313">
        <f>'고용증대 상시근로자수-2018'!AJ58</f>
        <v>0</v>
      </c>
      <c r="R58" s="314">
        <f>'고용증대 상시근로자수-2018'!AL58</f>
        <v>0</v>
      </c>
      <c r="S58" s="312">
        <f>'고용증대 상시근로자수-2018'!AM58</f>
        <v>0</v>
      </c>
      <c r="T58" s="313">
        <f>'고용증대 상시근로자수-2018'!AN58</f>
        <v>0</v>
      </c>
      <c r="U58" s="314">
        <f>'고용증대 상시근로자수-2018'!AP58</f>
        <v>0</v>
      </c>
      <c r="V58" s="312">
        <f>'고용증대 상시근로자수-2018'!AQ58</f>
        <v>0</v>
      </c>
      <c r="W58" s="313">
        <f>'고용증대 상시근로자수-2018'!AR58</f>
        <v>0</v>
      </c>
      <c r="X58" s="314">
        <f>'고용증대 상시근로자수-2018'!AT58</f>
        <v>0</v>
      </c>
      <c r="Y58" s="312">
        <f>'고용증대 상시근로자수-2018'!AU58</f>
        <v>0</v>
      </c>
      <c r="Z58" s="313">
        <f>'고용증대 상시근로자수-2018'!AV58</f>
        <v>0</v>
      </c>
      <c r="AA58" s="314">
        <f>'고용증대 상시근로자수-2018'!AX58</f>
        <v>0</v>
      </c>
      <c r="AB58" s="312">
        <f>'고용증대 상시근로자수-2018'!AY58</f>
        <v>0</v>
      </c>
      <c r="AC58" s="313">
        <f>'고용증대 상시근로자수-2018'!AZ58</f>
        <v>0</v>
      </c>
      <c r="AD58" s="314">
        <f>'고용증대 상시근로자수-2018'!BB58</f>
        <v>0</v>
      </c>
      <c r="AE58" s="312">
        <f>'고용증대 상시근로자수-2018'!BC58</f>
        <v>0</v>
      </c>
      <c r="AF58" s="313">
        <f>'고용증대 상시근로자수-2018'!BD58</f>
        <v>0</v>
      </c>
      <c r="AG58" s="314">
        <f>'고용증대 상시근로자수-2018'!BF58</f>
        <v>0</v>
      </c>
      <c r="AH58" s="312">
        <f>'고용증대 상시근로자수-2018'!BG58</f>
        <v>0</v>
      </c>
      <c r="AI58" s="313">
        <f>'고용증대 상시근로자수-2018'!BH58</f>
        <v>0</v>
      </c>
      <c r="AJ58" s="314">
        <f>'고용증대 상시근로자수-2018'!BJ58</f>
        <v>0</v>
      </c>
      <c r="AK58" s="312">
        <f>'고용증대 상시근로자수-2018'!BK58</f>
        <v>0</v>
      </c>
      <c r="AL58" s="313">
        <f>'고용증대 상시근로자수-2018'!BL58</f>
        <v>0</v>
      </c>
      <c r="AM58" s="314">
        <f>'고용증대 상시근로자수-2018'!BN58</f>
        <v>0</v>
      </c>
      <c r="AN58" s="312">
        <f>'고용증대 상시근로자수-2018'!BO58</f>
        <v>0</v>
      </c>
      <c r="AO58" s="313">
        <f>'고용증대 상시근로자수-2018'!BP58</f>
        <v>0</v>
      </c>
      <c r="AP58" s="314">
        <f>'고용증대 상시근로자수-2018'!BR58</f>
        <v>0</v>
      </c>
      <c r="AQ58" s="335">
        <f t="shared" si="0"/>
        <v>0</v>
      </c>
      <c r="AR58" s="336">
        <f t="shared" si="1"/>
        <v>0</v>
      </c>
      <c r="AS58" s="342">
        <f>'고용증대 상시근로자수-2018'!CF58</f>
        <v>0</v>
      </c>
      <c r="AT58" s="343">
        <f>'고용증대 상시근로자수-2018'!CG58</f>
        <v>0</v>
      </c>
      <c r="AU58" s="340">
        <f t="shared" si="2"/>
        <v>0</v>
      </c>
      <c r="AV58" s="308">
        <f t="shared" si="3"/>
        <v>0</v>
      </c>
    </row>
    <row r="59" spans="1:48" hidden="1">
      <c r="A59" s="327">
        <f t="shared" si="4"/>
        <v>55</v>
      </c>
      <c r="B59" s="321">
        <f>'고용증대 상시근로자수-2018'!C59</f>
        <v>0</v>
      </c>
      <c r="C59" s="322" t="str">
        <f>'고용증대 상시근로자수-2018'!E59</f>
        <v/>
      </c>
      <c r="D59" s="333" t="str">
        <f>IF('고용증대 상시근로자수-2018'!I59="","",'고용증대 상시근로자수-2018'!I59)</f>
        <v/>
      </c>
      <c r="E59" s="333" t="str">
        <f>IF('고용증대 상시근로자수-2018'!J59="","",'고용증대 상시근로자수-2018'!J59)</f>
        <v/>
      </c>
      <c r="F59" s="323" t="str">
        <f>'고용증대 상시근로자수-2018'!H59</f>
        <v/>
      </c>
      <c r="G59" s="324">
        <f>'고용증대 상시근로자수-2018'!W59</f>
        <v>0</v>
      </c>
      <c r="H59" s="313">
        <f>'고용증대 상시근로자수-2018'!X59</f>
        <v>0</v>
      </c>
      <c r="I59" s="314">
        <f>'고용증대 상시근로자수-2018'!Z59</f>
        <v>0</v>
      </c>
      <c r="J59" s="312">
        <f>'고용증대 상시근로자수-2018'!AA59</f>
        <v>0</v>
      </c>
      <c r="K59" s="313">
        <f>'고용증대 상시근로자수-2018'!AB59</f>
        <v>0</v>
      </c>
      <c r="L59" s="314">
        <f>'고용증대 상시근로자수-2018'!AD59</f>
        <v>0</v>
      </c>
      <c r="M59" s="312">
        <f>'고용증대 상시근로자수-2018'!AE59</f>
        <v>0</v>
      </c>
      <c r="N59" s="313">
        <f>'고용증대 상시근로자수-2018'!AF59</f>
        <v>0</v>
      </c>
      <c r="O59" s="314">
        <f>'고용증대 상시근로자수-2018'!AH59</f>
        <v>0</v>
      </c>
      <c r="P59" s="312">
        <f>'고용증대 상시근로자수-2018'!AI59</f>
        <v>0</v>
      </c>
      <c r="Q59" s="313">
        <f>'고용증대 상시근로자수-2018'!AJ59</f>
        <v>0</v>
      </c>
      <c r="R59" s="314">
        <f>'고용증대 상시근로자수-2018'!AL59</f>
        <v>0</v>
      </c>
      <c r="S59" s="312">
        <f>'고용증대 상시근로자수-2018'!AM59</f>
        <v>0</v>
      </c>
      <c r="T59" s="313">
        <f>'고용증대 상시근로자수-2018'!AN59</f>
        <v>0</v>
      </c>
      <c r="U59" s="314">
        <f>'고용증대 상시근로자수-2018'!AP59</f>
        <v>0</v>
      </c>
      <c r="V59" s="312">
        <f>'고용증대 상시근로자수-2018'!AQ59</f>
        <v>0</v>
      </c>
      <c r="W59" s="313">
        <f>'고용증대 상시근로자수-2018'!AR59</f>
        <v>0</v>
      </c>
      <c r="X59" s="314">
        <f>'고용증대 상시근로자수-2018'!AT59</f>
        <v>0</v>
      </c>
      <c r="Y59" s="312">
        <f>'고용증대 상시근로자수-2018'!AU59</f>
        <v>0</v>
      </c>
      <c r="Z59" s="313">
        <f>'고용증대 상시근로자수-2018'!AV59</f>
        <v>0</v>
      </c>
      <c r="AA59" s="314">
        <f>'고용증대 상시근로자수-2018'!AX59</f>
        <v>0</v>
      </c>
      <c r="AB59" s="312">
        <f>'고용증대 상시근로자수-2018'!AY59</f>
        <v>0</v>
      </c>
      <c r="AC59" s="313">
        <f>'고용증대 상시근로자수-2018'!AZ59</f>
        <v>0</v>
      </c>
      <c r="AD59" s="314">
        <f>'고용증대 상시근로자수-2018'!BB59</f>
        <v>0</v>
      </c>
      <c r="AE59" s="312">
        <f>'고용증대 상시근로자수-2018'!BC59</f>
        <v>0</v>
      </c>
      <c r="AF59" s="313">
        <f>'고용증대 상시근로자수-2018'!BD59</f>
        <v>0</v>
      </c>
      <c r="AG59" s="314">
        <f>'고용증대 상시근로자수-2018'!BF59</f>
        <v>0</v>
      </c>
      <c r="AH59" s="312">
        <f>'고용증대 상시근로자수-2018'!BG59</f>
        <v>0</v>
      </c>
      <c r="AI59" s="313">
        <f>'고용증대 상시근로자수-2018'!BH59</f>
        <v>0</v>
      </c>
      <c r="AJ59" s="314">
        <f>'고용증대 상시근로자수-2018'!BJ59</f>
        <v>0</v>
      </c>
      <c r="AK59" s="312">
        <f>'고용증대 상시근로자수-2018'!BK59</f>
        <v>0</v>
      </c>
      <c r="AL59" s="313">
        <f>'고용증대 상시근로자수-2018'!BL59</f>
        <v>0</v>
      </c>
      <c r="AM59" s="314">
        <f>'고용증대 상시근로자수-2018'!BN59</f>
        <v>0</v>
      </c>
      <c r="AN59" s="312">
        <f>'고용증대 상시근로자수-2018'!BO59</f>
        <v>0</v>
      </c>
      <c r="AO59" s="313">
        <f>'고용증대 상시근로자수-2018'!BP59</f>
        <v>0</v>
      </c>
      <c r="AP59" s="314">
        <f>'고용증대 상시근로자수-2018'!BR59</f>
        <v>0</v>
      </c>
      <c r="AQ59" s="335">
        <f t="shared" si="0"/>
        <v>0</v>
      </c>
      <c r="AR59" s="336">
        <f t="shared" si="1"/>
        <v>0</v>
      </c>
      <c r="AS59" s="342">
        <f>'고용증대 상시근로자수-2018'!CF59</f>
        <v>0</v>
      </c>
      <c r="AT59" s="343">
        <f>'고용증대 상시근로자수-2018'!CG59</f>
        <v>0</v>
      </c>
      <c r="AU59" s="340">
        <f t="shared" si="2"/>
        <v>0</v>
      </c>
      <c r="AV59" s="308">
        <f t="shared" si="3"/>
        <v>0</v>
      </c>
    </row>
    <row r="60" spans="1:48" hidden="1">
      <c r="A60" s="327">
        <f t="shared" si="4"/>
        <v>56</v>
      </c>
      <c r="B60" s="321">
        <f>'고용증대 상시근로자수-2018'!C60</f>
        <v>0</v>
      </c>
      <c r="C60" s="322" t="str">
        <f>'고용증대 상시근로자수-2018'!E60</f>
        <v/>
      </c>
      <c r="D60" s="333" t="str">
        <f>IF('고용증대 상시근로자수-2018'!I60="","",'고용증대 상시근로자수-2018'!I60)</f>
        <v/>
      </c>
      <c r="E60" s="333" t="str">
        <f>IF('고용증대 상시근로자수-2018'!J60="","",'고용증대 상시근로자수-2018'!J60)</f>
        <v/>
      </c>
      <c r="F60" s="323" t="str">
        <f>'고용증대 상시근로자수-2018'!H60</f>
        <v/>
      </c>
      <c r="G60" s="324">
        <f>'고용증대 상시근로자수-2018'!W60</f>
        <v>0</v>
      </c>
      <c r="H60" s="313">
        <f>'고용증대 상시근로자수-2018'!X60</f>
        <v>0</v>
      </c>
      <c r="I60" s="314">
        <f>'고용증대 상시근로자수-2018'!Z60</f>
        <v>0</v>
      </c>
      <c r="J60" s="312">
        <f>'고용증대 상시근로자수-2018'!AA60</f>
        <v>0</v>
      </c>
      <c r="K60" s="313">
        <f>'고용증대 상시근로자수-2018'!AB60</f>
        <v>0</v>
      </c>
      <c r="L60" s="314">
        <f>'고용증대 상시근로자수-2018'!AD60</f>
        <v>0</v>
      </c>
      <c r="M60" s="312">
        <f>'고용증대 상시근로자수-2018'!AE60</f>
        <v>0</v>
      </c>
      <c r="N60" s="313">
        <f>'고용증대 상시근로자수-2018'!AF60</f>
        <v>0</v>
      </c>
      <c r="O60" s="314">
        <f>'고용증대 상시근로자수-2018'!AH60</f>
        <v>0</v>
      </c>
      <c r="P60" s="312">
        <f>'고용증대 상시근로자수-2018'!AI60</f>
        <v>0</v>
      </c>
      <c r="Q60" s="313">
        <f>'고용증대 상시근로자수-2018'!AJ60</f>
        <v>0</v>
      </c>
      <c r="R60" s="314">
        <f>'고용증대 상시근로자수-2018'!AL60</f>
        <v>0</v>
      </c>
      <c r="S60" s="312">
        <f>'고용증대 상시근로자수-2018'!AM60</f>
        <v>0</v>
      </c>
      <c r="T60" s="313">
        <f>'고용증대 상시근로자수-2018'!AN60</f>
        <v>0</v>
      </c>
      <c r="U60" s="314">
        <f>'고용증대 상시근로자수-2018'!AP60</f>
        <v>0</v>
      </c>
      <c r="V60" s="312">
        <f>'고용증대 상시근로자수-2018'!AQ60</f>
        <v>0</v>
      </c>
      <c r="W60" s="313">
        <f>'고용증대 상시근로자수-2018'!AR60</f>
        <v>0</v>
      </c>
      <c r="X60" s="314">
        <f>'고용증대 상시근로자수-2018'!AT60</f>
        <v>0</v>
      </c>
      <c r="Y60" s="312">
        <f>'고용증대 상시근로자수-2018'!AU60</f>
        <v>0</v>
      </c>
      <c r="Z60" s="313">
        <f>'고용증대 상시근로자수-2018'!AV60</f>
        <v>0</v>
      </c>
      <c r="AA60" s="314">
        <f>'고용증대 상시근로자수-2018'!AX60</f>
        <v>0</v>
      </c>
      <c r="AB60" s="312">
        <f>'고용증대 상시근로자수-2018'!AY60</f>
        <v>0</v>
      </c>
      <c r="AC60" s="313">
        <f>'고용증대 상시근로자수-2018'!AZ60</f>
        <v>0</v>
      </c>
      <c r="AD60" s="314">
        <f>'고용증대 상시근로자수-2018'!BB60</f>
        <v>0</v>
      </c>
      <c r="AE60" s="312">
        <f>'고용증대 상시근로자수-2018'!BC60</f>
        <v>0</v>
      </c>
      <c r="AF60" s="313">
        <f>'고용증대 상시근로자수-2018'!BD60</f>
        <v>0</v>
      </c>
      <c r="AG60" s="314">
        <f>'고용증대 상시근로자수-2018'!BF60</f>
        <v>0</v>
      </c>
      <c r="AH60" s="312">
        <f>'고용증대 상시근로자수-2018'!BG60</f>
        <v>0</v>
      </c>
      <c r="AI60" s="313">
        <f>'고용증대 상시근로자수-2018'!BH60</f>
        <v>0</v>
      </c>
      <c r="AJ60" s="314">
        <f>'고용증대 상시근로자수-2018'!BJ60</f>
        <v>0</v>
      </c>
      <c r="AK60" s="312">
        <f>'고용증대 상시근로자수-2018'!BK60</f>
        <v>0</v>
      </c>
      <c r="AL60" s="313">
        <f>'고용증대 상시근로자수-2018'!BL60</f>
        <v>0</v>
      </c>
      <c r="AM60" s="314">
        <f>'고용증대 상시근로자수-2018'!BN60</f>
        <v>0</v>
      </c>
      <c r="AN60" s="312">
        <f>'고용증대 상시근로자수-2018'!BO60</f>
        <v>0</v>
      </c>
      <c r="AO60" s="313">
        <f>'고용증대 상시근로자수-2018'!BP60</f>
        <v>0</v>
      </c>
      <c r="AP60" s="314">
        <f>'고용증대 상시근로자수-2018'!BR60</f>
        <v>0</v>
      </c>
      <c r="AQ60" s="335">
        <f t="shared" si="0"/>
        <v>0</v>
      </c>
      <c r="AR60" s="336">
        <f t="shared" si="1"/>
        <v>0</v>
      </c>
      <c r="AS60" s="342">
        <f>'고용증대 상시근로자수-2018'!CF60</f>
        <v>0</v>
      </c>
      <c r="AT60" s="343">
        <f>'고용증대 상시근로자수-2018'!CG60</f>
        <v>0</v>
      </c>
      <c r="AU60" s="340">
        <f t="shared" si="2"/>
        <v>0</v>
      </c>
      <c r="AV60" s="308">
        <f t="shared" si="3"/>
        <v>0</v>
      </c>
    </row>
    <row r="61" spans="1:48" hidden="1">
      <c r="A61" s="327">
        <f t="shared" si="4"/>
        <v>57</v>
      </c>
      <c r="B61" s="321">
        <f>'고용증대 상시근로자수-2018'!C61</f>
        <v>0</v>
      </c>
      <c r="C61" s="322" t="str">
        <f>'고용증대 상시근로자수-2018'!E61</f>
        <v/>
      </c>
      <c r="D61" s="333" t="str">
        <f>IF('고용증대 상시근로자수-2018'!I61="","",'고용증대 상시근로자수-2018'!I61)</f>
        <v/>
      </c>
      <c r="E61" s="333" t="str">
        <f>IF('고용증대 상시근로자수-2018'!J61="","",'고용증대 상시근로자수-2018'!J61)</f>
        <v/>
      </c>
      <c r="F61" s="323" t="str">
        <f>'고용증대 상시근로자수-2018'!H61</f>
        <v/>
      </c>
      <c r="G61" s="324">
        <f>'고용증대 상시근로자수-2018'!W61</f>
        <v>0</v>
      </c>
      <c r="H61" s="313">
        <f>'고용증대 상시근로자수-2018'!X61</f>
        <v>0</v>
      </c>
      <c r="I61" s="314">
        <f>'고용증대 상시근로자수-2018'!Z61</f>
        <v>0</v>
      </c>
      <c r="J61" s="312">
        <f>'고용증대 상시근로자수-2018'!AA61</f>
        <v>0</v>
      </c>
      <c r="K61" s="313">
        <f>'고용증대 상시근로자수-2018'!AB61</f>
        <v>0</v>
      </c>
      <c r="L61" s="314">
        <f>'고용증대 상시근로자수-2018'!AD61</f>
        <v>0</v>
      </c>
      <c r="M61" s="312">
        <f>'고용증대 상시근로자수-2018'!AE61</f>
        <v>0</v>
      </c>
      <c r="N61" s="313">
        <f>'고용증대 상시근로자수-2018'!AF61</f>
        <v>0</v>
      </c>
      <c r="O61" s="314">
        <f>'고용증대 상시근로자수-2018'!AH61</f>
        <v>0</v>
      </c>
      <c r="P61" s="312">
        <f>'고용증대 상시근로자수-2018'!AI61</f>
        <v>0</v>
      </c>
      <c r="Q61" s="313">
        <f>'고용증대 상시근로자수-2018'!AJ61</f>
        <v>0</v>
      </c>
      <c r="R61" s="314">
        <f>'고용증대 상시근로자수-2018'!AL61</f>
        <v>0</v>
      </c>
      <c r="S61" s="312">
        <f>'고용증대 상시근로자수-2018'!AM61</f>
        <v>0</v>
      </c>
      <c r="T61" s="313">
        <f>'고용증대 상시근로자수-2018'!AN61</f>
        <v>0</v>
      </c>
      <c r="U61" s="314">
        <f>'고용증대 상시근로자수-2018'!AP61</f>
        <v>0</v>
      </c>
      <c r="V61" s="312">
        <f>'고용증대 상시근로자수-2018'!AQ61</f>
        <v>0</v>
      </c>
      <c r="W61" s="313">
        <f>'고용증대 상시근로자수-2018'!AR61</f>
        <v>0</v>
      </c>
      <c r="X61" s="314">
        <f>'고용증대 상시근로자수-2018'!AT61</f>
        <v>0</v>
      </c>
      <c r="Y61" s="312">
        <f>'고용증대 상시근로자수-2018'!AU61</f>
        <v>0</v>
      </c>
      <c r="Z61" s="313">
        <f>'고용증대 상시근로자수-2018'!AV61</f>
        <v>0</v>
      </c>
      <c r="AA61" s="314">
        <f>'고용증대 상시근로자수-2018'!AX61</f>
        <v>0</v>
      </c>
      <c r="AB61" s="312">
        <f>'고용증대 상시근로자수-2018'!AY61</f>
        <v>0</v>
      </c>
      <c r="AC61" s="313">
        <f>'고용증대 상시근로자수-2018'!AZ61</f>
        <v>0</v>
      </c>
      <c r="AD61" s="314">
        <f>'고용증대 상시근로자수-2018'!BB61</f>
        <v>0</v>
      </c>
      <c r="AE61" s="312">
        <f>'고용증대 상시근로자수-2018'!BC61</f>
        <v>0</v>
      </c>
      <c r="AF61" s="313">
        <f>'고용증대 상시근로자수-2018'!BD61</f>
        <v>0</v>
      </c>
      <c r="AG61" s="314">
        <f>'고용증대 상시근로자수-2018'!BF61</f>
        <v>0</v>
      </c>
      <c r="AH61" s="312">
        <f>'고용증대 상시근로자수-2018'!BG61</f>
        <v>0</v>
      </c>
      <c r="AI61" s="313">
        <f>'고용증대 상시근로자수-2018'!BH61</f>
        <v>0</v>
      </c>
      <c r="AJ61" s="314">
        <f>'고용증대 상시근로자수-2018'!BJ61</f>
        <v>0</v>
      </c>
      <c r="AK61" s="312">
        <f>'고용증대 상시근로자수-2018'!BK61</f>
        <v>0</v>
      </c>
      <c r="AL61" s="313">
        <f>'고용증대 상시근로자수-2018'!BL61</f>
        <v>0</v>
      </c>
      <c r="AM61" s="314">
        <f>'고용증대 상시근로자수-2018'!BN61</f>
        <v>0</v>
      </c>
      <c r="AN61" s="312">
        <f>'고용증대 상시근로자수-2018'!BO61</f>
        <v>0</v>
      </c>
      <c r="AO61" s="313">
        <f>'고용증대 상시근로자수-2018'!BP61</f>
        <v>0</v>
      </c>
      <c r="AP61" s="314">
        <f>'고용증대 상시근로자수-2018'!BR61</f>
        <v>0</v>
      </c>
      <c r="AQ61" s="335">
        <f t="shared" si="0"/>
        <v>0</v>
      </c>
      <c r="AR61" s="336">
        <f t="shared" si="1"/>
        <v>0</v>
      </c>
      <c r="AS61" s="342">
        <f>'고용증대 상시근로자수-2018'!CF61</f>
        <v>0</v>
      </c>
      <c r="AT61" s="343">
        <f>'고용증대 상시근로자수-2018'!CG61</f>
        <v>0</v>
      </c>
      <c r="AU61" s="340">
        <f t="shared" si="2"/>
        <v>0</v>
      </c>
      <c r="AV61" s="308">
        <f t="shared" si="3"/>
        <v>0</v>
      </c>
    </row>
    <row r="62" spans="1:48" hidden="1">
      <c r="A62" s="327">
        <f t="shared" si="4"/>
        <v>58</v>
      </c>
      <c r="B62" s="321">
        <f>'고용증대 상시근로자수-2018'!C62</f>
        <v>0</v>
      </c>
      <c r="C62" s="322" t="str">
        <f>'고용증대 상시근로자수-2018'!E62</f>
        <v/>
      </c>
      <c r="D62" s="333" t="str">
        <f>IF('고용증대 상시근로자수-2018'!I62="","",'고용증대 상시근로자수-2018'!I62)</f>
        <v/>
      </c>
      <c r="E62" s="333" t="str">
        <f>IF('고용증대 상시근로자수-2018'!J62="","",'고용증대 상시근로자수-2018'!J62)</f>
        <v/>
      </c>
      <c r="F62" s="323" t="str">
        <f>'고용증대 상시근로자수-2018'!H62</f>
        <v/>
      </c>
      <c r="G62" s="324">
        <f>'고용증대 상시근로자수-2018'!W62</f>
        <v>0</v>
      </c>
      <c r="H62" s="313">
        <f>'고용증대 상시근로자수-2018'!X62</f>
        <v>0</v>
      </c>
      <c r="I62" s="314">
        <f>'고용증대 상시근로자수-2018'!Z62</f>
        <v>0</v>
      </c>
      <c r="J62" s="312">
        <f>'고용증대 상시근로자수-2018'!AA62</f>
        <v>0</v>
      </c>
      <c r="K62" s="313">
        <f>'고용증대 상시근로자수-2018'!AB62</f>
        <v>0</v>
      </c>
      <c r="L62" s="314">
        <f>'고용증대 상시근로자수-2018'!AD62</f>
        <v>0</v>
      </c>
      <c r="M62" s="312">
        <f>'고용증대 상시근로자수-2018'!AE62</f>
        <v>0</v>
      </c>
      <c r="N62" s="313">
        <f>'고용증대 상시근로자수-2018'!AF62</f>
        <v>0</v>
      </c>
      <c r="O62" s="314">
        <f>'고용증대 상시근로자수-2018'!AH62</f>
        <v>0</v>
      </c>
      <c r="P62" s="312">
        <f>'고용증대 상시근로자수-2018'!AI62</f>
        <v>0</v>
      </c>
      <c r="Q62" s="313">
        <f>'고용증대 상시근로자수-2018'!AJ62</f>
        <v>0</v>
      </c>
      <c r="R62" s="314">
        <f>'고용증대 상시근로자수-2018'!AL62</f>
        <v>0</v>
      </c>
      <c r="S62" s="312">
        <f>'고용증대 상시근로자수-2018'!AM62</f>
        <v>0</v>
      </c>
      <c r="T62" s="313">
        <f>'고용증대 상시근로자수-2018'!AN62</f>
        <v>0</v>
      </c>
      <c r="U62" s="314">
        <f>'고용증대 상시근로자수-2018'!AP62</f>
        <v>0</v>
      </c>
      <c r="V62" s="312">
        <f>'고용증대 상시근로자수-2018'!AQ62</f>
        <v>0</v>
      </c>
      <c r="W62" s="313">
        <f>'고용증대 상시근로자수-2018'!AR62</f>
        <v>0</v>
      </c>
      <c r="X62" s="314">
        <f>'고용증대 상시근로자수-2018'!AT62</f>
        <v>0</v>
      </c>
      <c r="Y62" s="312">
        <f>'고용증대 상시근로자수-2018'!AU62</f>
        <v>0</v>
      </c>
      <c r="Z62" s="313">
        <f>'고용증대 상시근로자수-2018'!AV62</f>
        <v>0</v>
      </c>
      <c r="AA62" s="314">
        <f>'고용증대 상시근로자수-2018'!AX62</f>
        <v>0</v>
      </c>
      <c r="AB62" s="312">
        <f>'고용증대 상시근로자수-2018'!AY62</f>
        <v>0</v>
      </c>
      <c r="AC62" s="313">
        <f>'고용증대 상시근로자수-2018'!AZ62</f>
        <v>0</v>
      </c>
      <c r="AD62" s="314">
        <f>'고용증대 상시근로자수-2018'!BB62</f>
        <v>0</v>
      </c>
      <c r="AE62" s="312">
        <f>'고용증대 상시근로자수-2018'!BC62</f>
        <v>0</v>
      </c>
      <c r="AF62" s="313">
        <f>'고용증대 상시근로자수-2018'!BD62</f>
        <v>0</v>
      </c>
      <c r="AG62" s="314">
        <f>'고용증대 상시근로자수-2018'!BF62</f>
        <v>0</v>
      </c>
      <c r="AH62" s="312">
        <f>'고용증대 상시근로자수-2018'!BG62</f>
        <v>0</v>
      </c>
      <c r="AI62" s="313">
        <f>'고용증대 상시근로자수-2018'!BH62</f>
        <v>0</v>
      </c>
      <c r="AJ62" s="314">
        <f>'고용증대 상시근로자수-2018'!BJ62</f>
        <v>0</v>
      </c>
      <c r="AK62" s="312">
        <f>'고용증대 상시근로자수-2018'!BK62</f>
        <v>0</v>
      </c>
      <c r="AL62" s="313">
        <f>'고용증대 상시근로자수-2018'!BL62</f>
        <v>0</v>
      </c>
      <c r="AM62" s="314">
        <f>'고용증대 상시근로자수-2018'!BN62</f>
        <v>0</v>
      </c>
      <c r="AN62" s="312">
        <f>'고용증대 상시근로자수-2018'!BO62</f>
        <v>0</v>
      </c>
      <c r="AO62" s="313">
        <f>'고용증대 상시근로자수-2018'!BP62</f>
        <v>0</v>
      </c>
      <c r="AP62" s="314">
        <f>'고용증대 상시근로자수-2018'!BR62</f>
        <v>0</v>
      </c>
      <c r="AQ62" s="335">
        <f t="shared" si="0"/>
        <v>0</v>
      </c>
      <c r="AR62" s="336">
        <f t="shared" si="1"/>
        <v>0</v>
      </c>
      <c r="AS62" s="342">
        <f>'고용증대 상시근로자수-2018'!CF62</f>
        <v>0</v>
      </c>
      <c r="AT62" s="343">
        <f>'고용증대 상시근로자수-2018'!CG62</f>
        <v>0</v>
      </c>
      <c r="AU62" s="340">
        <f t="shared" si="2"/>
        <v>0</v>
      </c>
      <c r="AV62" s="308">
        <f t="shared" si="3"/>
        <v>0</v>
      </c>
    </row>
    <row r="63" spans="1:48" hidden="1">
      <c r="A63" s="327">
        <f t="shared" si="4"/>
        <v>59</v>
      </c>
      <c r="B63" s="321">
        <f>'고용증대 상시근로자수-2018'!C63</f>
        <v>0</v>
      </c>
      <c r="C63" s="322" t="str">
        <f>'고용증대 상시근로자수-2018'!E63</f>
        <v/>
      </c>
      <c r="D63" s="333" t="str">
        <f>IF('고용증대 상시근로자수-2018'!I63="","",'고용증대 상시근로자수-2018'!I63)</f>
        <v/>
      </c>
      <c r="E63" s="333" t="str">
        <f>IF('고용증대 상시근로자수-2018'!J63="","",'고용증대 상시근로자수-2018'!J63)</f>
        <v/>
      </c>
      <c r="F63" s="323" t="str">
        <f>'고용증대 상시근로자수-2018'!H63</f>
        <v/>
      </c>
      <c r="G63" s="324">
        <f>'고용증대 상시근로자수-2018'!W63</f>
        <v>0</v>
      </c>
      <c r="H63" s="313">
        <f>'고용증대 상시근로자수-2018'!X63</f>
        <v>0</v>
      </c>
      <c r="I63" s="314">
        <f>'고용증대 상시근로자수-2018'!Z63</f>
        <v>0</v>
      </c>
      <c r="J63" s="312">
        <f>'고용증대 상시근로자수-2018'!AA63</f>
        <v>0</v>
      </c>
      <c r="K63" s="313">
        <f>'고용증대 상시근로자수-2018'!AB63</f>
        <v>0</v>
      </c>
      <c r="L63" s="314">
        <f>'고용증대 상시근로자수-2018'!AD63</f>
        <v>0</v>
      </c>
      <c r="M63" s="312">
        <f>'고용증대 상시근로자수-2018'!AE63</f>
        <v>0</v>
      </c>
      <c r="N63" s="313">
        <f>'고용증대 상시근로자수-2018'!AF63</f>
        <v>0</v>
      </c>
      <c r="O63" s="314">
        <f>'고용증대 상시근로자수-2018'!AH63</f>
        <v>0</v>
      </c>
      <c r="P63" s="312">
        <f>'고용증대 상시근로자수-2018'!AI63</f>
        <v>0</v>
      </c>
      <c r="Q63" s="313">
        <f>'고용증대 상시근로자수-2018'!AJ63</f>
        <v>0</v>
      </c>
      <c r="R63" s="314">
        <f>'고용증대 상시근로자수-2018'!AL63</f>
        <v>0</v>
      </c>
      <c r="S63" s="312">
        <f>'고용증대 상시근로자수-2018'!AM63</f>
        <v>0</v>
      </c>
      <c r="T63" s="313">
        <f>'고용증대 상시근로자수-2018'!AN63</f>
        <v>0</v>
      </c>
      <c r="U63" s="314">
        <f>'고용증대 상시근로자수-2018'!AP63</f>
        <v>0</v>
      </c>
      <c r="V63" s="312">
        <f>'고용증대 상시근로자수-2018'!AQ63</f>
        <v>0</v>
      </c>
      <c r="W63" s="313">
        <f>'고용증대 상시근로자수-2018'!AR63</f>
        <v>0</v>
      </c>
      <c r="X63" s="314">
        <f>'고용증대 상시근로자수-2018'!AT63</f>
        <v>0</v>
      </c>
      <c r="Y63" s="312">
        <f>'고용증대 상시근로자수-2018'!AU63</f>
        <v>0</v>
      </c>
      <c r="Z63" s="313">
        <f>'고용증대 상시근로자수-2018'!AV63</f>
        <v>0</v>
      </c>
      <c r="AA63" s="314">
        <f>'고용증대 상시근로자수-2018'!AX63</f>
        <v>0</v>
      </c>
      <c r="AB63" s="312">
        <f>'고용증대 상시근로자수-2018'!AY63</f>
        <v>0</v>
      </c>
      <c r="AC63" s="313">
        <f>'고용증대 상시근로자수-2018'!AZ63</f>
        <v>0</v>
      </c>
      <c r="AD63" s="314">
        <f>'고용증대 상시근로자수-2018'!BB63</f>
        <v>0</v>
      </c>
      <c r="AE63" s="312">
        <f>'고용증대 상시근로자수-2018'!BC63</f>
        <v>0</v>
      </c>
      <c r="AF63" s="313">
        <f>'고용증대 상시근로자수-2018'!BD63</f>
        <v>0</v>
      </c>
      <c r="AG63" s="314">
        <f>'고용증대 상시근로자수-2018'!BF63</f>
        <v>0</v>
      </c>
      <c r="AH63" s="312">
        <f>'고용증대 상시근로자수-2018'!BG63</f>
        <v>0</v>
      </c>
      <c r="AI63" s="313">
        <f>'고용증대 상시근로자수-2018'!BH63</f>
        <v>0</v>
      </c>
      <c r="AJ63" s="314">
        <f>'고용증대 상시근로자수-2018'!BJ63</f>
        <v>0</v>
      </c>
      <c r="AK63" s="312">
        <f>'고용증대 상시근로자수-2018'!BK63</f>
        <v>0</v>
      </c>
      <c r="AL63" s="313">
        <f>'고용증대 상시근로자수-2018'!BL63</f>
        <v>0</v>
      </c>
      <c r="AM63" s="314">
        <f>'고용증대 상시근로자수-2018'!BN63</f>
        <v>0</v>
      </c>
      <c r="AN63" s="312">
        <f>'고용증대 상시근로자수-2018'!BO63</f>
        <v>0</v>
      </c>
      <c r="AO63" s="313">
        <f>'고용증대 상시근로자수-2018'!BP63</f>
        <v>0</v>
      </c>
      <c r="AP63" s="314">
        <f>'고용증대 상시근로자수-2018'!BR63</f>
        <v>0</v>
      </c>
      <c r="AQ63" s="335">
        <f t="shared" si="0"/>
        <v>0</v>
      </c>
      <c r="AR63" s="336">
        <f t="shared" si="1"/>
        <v>0</v>
      </c>
      <c r="AS63" s="342">
        <f>'고용증대 상시근로자수-2018'!CF63</f>
        <v>0</v>
      </c>
      <c r="AT63" s="343">
        <f>'고용증대 상시근로자수-2018'!CG63</f>
        <v>0</v>
      </c>
      <c r="AU63" s="340">
        <f t="shared" si="2"/>
        <v>0</v>
      </c>
      <c r="AV63" s="308">
        <f t="shared" si="3"/>
        <v>0</v>
      </c>
    </row>
    <row r="64" spans="1:48" hidden="1">
      <c r="A64" s="327">
        <f t="shared" si="4"/>
        <v>60</v>
      </c>
      <c r="B64" s="321">
        <f>'고용증대 상시근로자수-2018'!C64</f>
        <v>0</v>
      </c>
      <c r="C64" s="322" t="str">
        <f>'고용증대 상시근로자수-2018'!E64</f>
        <v/>
      </c>
      <c r="D64" s="333" t="str">
        <f>IF('고용증대 상시근로자수-2018'!I64="","",'고용증대 상시근로자수-2018'!I64)</f>
        <v/>
      </c>
      <c r="E64" s="333" t="str">
        <f>IF('고용증대 상시근로자수-2018'!J64="","",'고용증대 상시근로자수-2018'!J64)</f>
        <v/>
      </c>
      <c r="F64" s="323" t="str">
        <f>'고용증대 상시근로자수-2018'!H64</f>
        <v/>
      </c>
      <c r="G64" s="324">
        <f>'고용증대 상시근로자수-2018'!W64</f>
        <v>0</v>
      </c>
      <c r="H64" s="313">
        <f>'고용증대 상시근로자수-2018'!X64</f>
        <v>0</v>
      </c>
      <c r="I64" s="314">
        <f>'고용증대 상시근로자수-2018'!Z64</f>
        <v>0</v>
      </c>
      <c r="J64" s="312">
        <f>'고용증대 상시근로자수-2018'!AA64</f>
        <v>0</v>
      </c>
      <c r="K64" s="313">
        <f>'고용증대 상시근로자수-2018'!AB64</f>
        <v>0</v>
      </c>
      <c r="L64" s="314">
        <f>'고용증대 상시근로자수-2018'!AD64</f>
        <v>0</v>
      </c>
      <c r="M64" s="312">
        <f>'고용증대 상시근로자수-2018'!AE64</f>
        <v>0</v>
      </c>
      <c r="N64" s="313">
        <f>'고용증대 상시근로자수-2018'!AF64</f>
        <v>0</v>
      </c>
      <c r="O64" s="314">
        <f>'고용증대 상시근로자수-2018'!AH64</f>
        <v>0</v>
      </c>
      <c r="P64" s="312">
        <f>'고용증대 상시근로자수-2018'!AI64</f>
        <v>0</v>
      </c>
      <c r="Q64" s="313">
        <f>'고용증대 상시근로자수-2018'!AJ64</f>
        <v>0</v>
      </c>
      <c r="R64" s="314">
        <f>'고용증대 상시근로자수-2018'!AL64</f>
        <v>0</v>
      </c>
      <c r="S64" s="312">
        <f>'고용증대 상시근로자수-2018'!AM64</f>
        <v>0</v>
      </c>
      <c r="T64" s="313">
        <f>'고용증대 상시근로자수-2018'!AN64</f>
        <v>0</v>
      </c>
      <c r="U64" s="314">
        <f>'고용증대 상시근로자수-2018'!AP64</f>
        <v>0</v>
      </c>
      <c r="V64" s="312">
        <f>'고용증대 상시근로자수-2018'!AQ64</f>
        <v>0</v>
      </c>
      <c r="W64" s="313">
        <f>'고용증대 상시근로자수-2018'!AR64</f>
        <v>0</v>
      </c>
      <c r="X64" s="314">
        <f>'고용증대 상시근로자수-2018'!AT64</f>
        <v>0</v>
      </c>
      <c r="Y64" s="312">
        <f>'고용증대 상시근로자수-2018'!AU64</f>
        <v>0</v>
      </c>
      <c r="Z64" s="313">
        <f>'고용증대 상시근로자수-2018'!AV64</f>
        <v>0</v>
      </c>
      <c r="AA64" s="314">
        <f>'고용증대 상시근로자수-2018'!AX64</f>
        <v>0</v>
      </c>
      <c r="AB64" s="312">
        <f>'고용증대 상시근로자수-2018'!AY64</f>
        <v>0</v>
      </c>
      <c r="AC64" s="313">
        <f>'고용증대 상시근로자수-2018'!AZ64</f>
        <v>0</v>
      </c>
      <c r="AD64" s="314">
        <f>'고용증대 상시근로자수-2018'!BB64</f>
        <v>0</v>
      </c>
      <c r="AE64" s="312">
        <f>'고용증대 상시근로자수-2018'!BC64</f>
        <v>0</v>
      </c>
      <c r="AF64" s="313">
        <f>'고용증대 상시근로자수-2018'!BD64</f>
        <v>0</v>
      </c>
      <c r="AG64" s="314">
        <f>'고용증대 상시근로자수-2018'!BF64</f>
        <v>0</v>
      </c>
      <c r="AH64" s="312">
        <f>'고용증대 상시근로자수-2018'!BG64</f>
        <v>0</v>
      </c>
      <c r="AI64" s="313">
        <f>'고용증대 상시근로자수-2018'!BH64</f>
        <v>0</v>
      </c>
      <c r="AJ64" s="314">
        <f>'고용증대 상시근로자수-2018'!BJ64</f>
        <v>0</v>
      </c>
      <c r="AK64" s="312">
        <f>'고용증대 상시근로자수-2018'!BK64</f>
        <v>0</v>
      </c>
      <c r="AL64" s="313">
        <f>'고용증대 상시근로자수-2018'!BL64</f>
        <v>0</v>
      </c>
      <c r="AM64" s="314">
        <f>'고용증대 상시근로자수-2018'!BN64</f>
        <v>0</v>
      </c>
      <c r="AN64" s="312">
        <f>'고용증대 상시근로자수-2018'!BO64</f>
        <v>0</v>
      </c>
      <c r="AO64" s="313">
        <f>'고용증대 상시근로자수-2018'!BP64</f>
        <v>0</v>
      </c>
      <c r="AP64" s="314">
        <f>'고용증대 상시근로자수-2018'!BR64</f>
        <v>0</v>
      </c>
      <c r="AQ64" s="335">
        <f t="shared" si="0"/>
        <v>0</v>
      </c>
      <c r="AR64" s="336">
        <f t="shared" si="1"/>
        <v>0</v>
      </c>
      <c r="AS64" s="342">
        <f>'고용증대 상시근로자수-2018'!CF64</f>
        <v>0</v>
      </c>
      <c r="AT64" s="343">
        <f>'고용증대 상시근로자수-2018'!CG64</f>
        <v>0</v>
      </c>
      <c r="AU64" s="340">
        <f t="shared" si="2"/>
        <v>0</v>
      </c>
      <c r="AV64" s="308">
        <f t="shared" si="3"/>
        <v>0</v>
      </c>
    </row>
    <row r="65" spans="1:48" hidden="1">
      <c r="A65" s="327">
        <f t="shared" si="4"/>
        <v>61</v>
      </c>
      <c r="B65" s="321">
        <f>'고용증대 상시근로자수-2018'!C65</f>
        <v>0</v>
      </c>
      <c r="C65" s="322" t="str">
        <f>'고용증대 상시근로자수-2018'!E65</f>
        <v/>
      </c>
      <c r="D65" s="333" t="str">
        <f>IF('고용증대 상시근로자수-2018'!I65="","",'고용증대 상시근로자수-2018'!I65)</f>
        <v/>
      </c>
      <c r="E65" s="333" t="str">
        <f>IF('고용증대 상시근로자수-2018'!J65="","",'고용증대 상시근로자수-2018'!J65)</f>
        <v/>
      </c>
      <c r="F65" s="323" t="str">
        <f>'고용증대 상시근로자수-2018'!H65</f>
        <v/>
      </c>
      <c r="G65" s="324">
        <f>'고용증대 상시근로자수-2018'!W65</f>
        <v>0</v>
      </c>
      <c r="H65" s="313">
        <f>'고용증대 상시근로자수-2018'!X65</f>
        <v>0</v>
      </c>
      <c r="I65" s="314">
        <f>'고용증대 상시근로자수-2018'!Z65</f>
        <v>0</v>
      </c>
      <c r="J65" s="312">
        <f>'고용증대 상시근로자수-2018'!AA65</f>
        <v>0</v>
      </c>
      <c r="K65" s="313">
        <f>'고용증대 상시근로자수-2018'!AB65</f>
        <v>0</v>
      </c>
      <c r="L65" s="314">
        <f>'고용증대 상시근로자수-2018'!AD65</f>
        <v>0</v>
      </c>
      <c r="M65" s="312">
        <f>'고용증대 상시근로자수-2018'!AE65</f>
        <v>0</v>
      </c>
      <c r="N65" s="313">
        <f>'고용증대 상시근로자수-2018'!AF65</f>
        <v>0</v>
      </c>
      <c r="O65" s="314">
        <f>'고용증대 상시근로자수-2018'!AH65</f>
        <v>0</v>
      </c>
      <c r="P65" s="312">
        <f>'고용증대 상시근로자수-2018'!AI65</f>
        <v>0</v>
      </c>
      <c r="Q65" s="313">
        <f>'고용증대 상시근로자수-2018'!AJ65</f>
        <v>0</v>
      </c>
      <c r="R65" s="314">
        <f>'고용증대 상시근로자수-2018'!AL65</f>
        <v>0</v>
      </c>
      <c r="S65" s="312">
        <f>'고용증대 상시근로자수-2018'!AM65</f>
        <v>0</v>
      </c>
      <c r="T65" s="313">
        <f>'고용증대 상시근로자수-2018'!AN65</f>
        <v>0</v>
      </c>
      <c r="U65" s="314">
        <f>'고용증대 상시근로자수-2018'!AP65</f>
        <v>0</v>
      </c>
      <c r="V65" s="312">
        <f>'고용증대 상시근로자수-2018'!AQ65</f>
        <v>0</v>
      </c>
      <c r="W65" s="313">
        <f>'고용증대 상시근로자수-2018'!AR65</f>
        <v>0</v>
      </c>
      <c r="X65" s="314">
        <f>'고용증대 상시근로자수-2018'!AT65</f>
        <v>0</v>
      </c>
      <c r="Y65" s="312">
        <f>'고용증대 상시근로자수-2018'!AU65</f>
        <v>0</v>
      </c>
      <c r="Z65" s="313">
        <f>'고용증대 상시근로자수-2018'!AV65</f>
        <v>0</v>
      </c>
      <c r="AA65" s="314">
        <f>'고용증대 상시근로자수-2018'!AX65</f>
        <v>0</v>
      </c>
      <c r="AB65" s="312">
        <f>'고용증대 상시근로자수-2018'!AY65</f>
        <v>0</v>
      </c>
      <c r="AC65" s="313">
        <f>'고용증대 상시근로자수-2018'!AZ65</f>
        <v>0</v>
      </c>
      <c r="AD65" s="314">
        <f>'고용증대 상시근로자수-2018'!BB65</f>
        <v>0</v>
      </c>
      <c r="AE65" s="312">
        <f>'고용증대 상시근로자수-2018'!BC65</f>
        <v>0</v>
      </c>
      <c r="AF65" s="313">
        <f>'고용증대 상시근로자수-2018'!BD65</f>
        <v>0</v>
      </c>
      <c r="AG65" s="314">
        <f>'고용증대 상시근로자수-2018'!BF65</f>
        <v>0</v>
      </c>
      <c r="AH65" s="312">
        <f>'고용증대 상시근로자수-2018'!BG65</f>
        <v>0</v>
      </c>
      <c r="AI65" s="313">
        <f>'고용증대 상시근로자수-2018'!BH65</f>
        <v>0</v>
      </c>
      <c r="AJ65" s="314">
        <f>'고용증대 상시근로자수-2018'!BJ65</f>
        <v>0</v>
      </c>
      <c r="AK65" s="312">
        <f>'고용증대 상시근로자수-2018'!BK65</f>
        <v>0</v>
      </c>
      <c r="AL65" s="313">
        <f>'고용증대 상시근로자수-2018'!BL65</f>
        <v>0</v>
      </c>
      <c r="AM65" s="314">
        <f>'고용증대 상시근로자수-2018'!BN65</f>
        <v>0</v>
      </c>
      <c r="AN65" s="312">
        <f>'고용증대 상시근로자수-2018'!BO65</f>
        <v>0</v>
      </c>
      <c r="AO65" s="313">
        <f>'고용증대 상시근로자수-2018'!BP65</f>
        <v>0</v>
      </c>
      <c r="AP65" s="314">
        <f>'고용증대 상시근로자수-2018'!BR65</f>
        <v>0</v>
      </c>
      <c r="AQ65" s="335">
        <f t="shared" si="0"/>
        <v>0</v>
      </c>
      <c r="AR65" s="336">
        <f t="shared" si="1"/>
        <v>0</v>
      </c>
      <c r="AS65" s="342">
        <f>'고용증대 상시근로자수-2018'!CF65</f>
        <v>0</v>
      </c>
      <c r="AT65" s="343">
        <f>'고용증대 상시근로자수-2018'!CG65</f>
        <v>0</v>
      </c>
      <c r="AU65" s="340">
        <f t="shared" si="2"/>
        <v>0</v>
      </c>
      <c r="AV65" s="308">
        <f t="shared" si="3"/>
        <v>0</v>
      </c>
    </row>
    <row r="66" spans="1:48" hidden="1">
      <c r="A66" s="327">
        <f t="shared" si="4"/>
        <v>62</v>
      </c>
      <c r="B66" s="321">
        <f>'고용증대 상시근로자수-2018'!C66</f>
        <v>0</v>
      </c>
      <c r="C66" s="322" t="str">
        <f>'고용증대 상시근로자수-2018'!E66</f>
        <v/>
      </c>
      <c r="D66" s="333" t="str">
        <f>IF('고용증대 상시근로자수-2018'!I66="","",'고용증대 상시근로자수-2018'!I66)</f>
        <v/>
      </c>
      <c r="E66" s="333" t="str">
        <f>IF('고용증대 상시근로자수-2018'!J66="","",'고용증대 상시근로자수-2018'!J66)</f>
        <v/>
      </c>
      <c r="F66" s="323" t="str">
        <f>'고용증대 상시근로자수-2018'!H66</f>
        <v/>
      </c>
      <c r="G66" s="324">
        <f>'고용증대 상시근로자수-2018'!W66</f>
        <v>0</v>
      </c>
      <c r="H66" s="313">
        <f>'고용증대 상시근로자수-2018'!X66</f>
        <v>0</v>
      </c>
      <c r="I66" s="314">
        <f>'고용증대 상시근로자수-2018'!Z66</f>
        <v>0</v>
      </c>
      <c r="J66" s="312">
        <f>'고용증대 상시근로자수-2018'!AA66</f>
        <v>0</v>
      </c>
      <c r="K66" s="313">
        <f>'고용증대 상시근로자수-2018'!AB66</f>
        <v>0</v>
      </c>
      <c r="L66" s="314">
        <f>'고용증대 상시근로자수-2018'!AD66</f>
        <v>0</v>
      </c>
      <c r="M66" s="312">
        <f>'고용증대 상시근로자수-2018'!AE66</f>
        <v>0</v>
      </c>
      <c r="N66" s="313">
        <f>'고용증대 상시근로자수-2018'!AF66</f>
        <v>0</v>
      </c>
      <c r="O66" s="314">
        <f>'고용증대 상시근로자수-2018'!AH66</f>
        <v>0</v>
      </c>
      <c r="P66" s="312">
        <f>'고용증대 상시근로자수-2018'!AI66</f>
        <v>0</v>
      </c>
      <c r="Q66" s="313">
        <f>'고용증대 상시근로자수-2018'!AJ66</f>
        <v>0</v>
      </c>
      <c r="R66" s="314">
        <f>'고용증대 상시근로자수-2018'!AL66</f>
        <v>0</v>
      </c>
      <c r="S66" s="312">
        <f>'고용증대 상시근로자수-2018'!AM66</f>
        <v>0</v>
      </c>
      <c r="T66" s="313">
        <f>'고용증대 상시근로자수-2018'!AN66</f>
        <v>0</v>
      </c>
      <c r="U66" s="314">
        <f>'고용증대 상시근로자수-2018'!AP66</f>
        <v>0</v>
      </c>
      <c r="V66" s="312">
        <f>'고용증대 상시근로자수-2018'!AQ66</f>
        <v>0</v>
      </c>
      <c r="W66" s="313">
        <f>'고용증대 상시근로자수-2018'!AR66</f>
        <v>0</v>
      </c>
      <c r="X66" s="314">
        <f>'고용증대 상시근로자수-2018'!AT66</f>
        <v>0</v>
      </c>
      <c r="Y66" s="312">
        <f>'고용증대 상시근로자수-2018'!AU66</f>
        <v>0</v>
      </c>
      <c r="Z66" s="313">
        <f>'고용증대 상시근로자수-2018'!AV66</f>
        <v>0</v>
      </c>
      <c r="AA66" s="314">
        <f>'고용증대 상시근로자수-2018'!AX66</f>
        <v>0</v>
      </c>
      <c r="AB66" s="312">
        <f>'고용증대 상시근로자수-2018'!AY66</f>
        <v>0</v>
      </c>
      <c r="AC66" s="313">
        <f>'고용증대 상시근로자수-2018'!AZ66</f>
        <v>0</v>
      </c>
      <c r="AD66" s="314">
        <f>'고용증대 상시근로자수-2018'!BB66</f>
        <v>0</v>
      </c>
      <c r="AE66" s="312">
        <f>'고용증대 상시근로자수-2018'!BC66</f>
        <v>0</v>
      </c>
      <c r="AF66" s="313">
        <f>'고용증대 상시근로자수-2018'!BD66</f>
        <v>0</v>
      </c>
      <c r="AG66" s="314">
        <f>'고용증대 상시근로자수-2018'!BF66</f>
        <v>0</v>
      </c>
      <c r="AH66" s="312">
        <f>'고용증대 상시근로자수-2018'!BG66</f>
        <v>0</v>
      </c>
      <c r="AI66" s="313">
        <f>'고용증대 상시근로자수-2018'!BH66</f>
        <v>0</v>
      </c>
      <c r="AJ66" s="314">
        <f>'고용증대 상시근로자수-2018'!BJ66</f>
        <v>0</v>
      </c>
      <c r="AK66" s="312">
        <f>'고용증대 상시근로자수-2018'!BK66</f>
        <v>0</v>
      </c>
      <c r="AL66" s="313">
        <f>'고용증대 상시근로자수-2018'!BL66</f>
        <v>0</v>
      </c>
      <c r="AM66" s="314">
        <f>'고용증대 상시근로자수-2018'!BN66</f>
        <v>0</v>
      </c>
      <c r="AN66" s="312">
        <f>'고용증대 상시근로자수-2018'!BO66</f>
        <v>0</v>
      </c>
      <c r="AO66" s="313">
        <f>'고용증대 상시근로자수-2018'!BP66</f>
        <v>0</v>
      </c>
      <c r="AP66" s="314">
        <f>'고용증대 상시근로자수-2018'!BR66</f>
        <v>0</v>
      </c>
      <c r="AQ66" s="335">
        <f t="shared" si="0"/>
        <v>0</v>
      </c>
      <c r="AR66" s="336">
        <f t="shared" si="1"/>
        <v>0</v>
      </c>
      <c r="AS66" s="342">
        <f>'고용증대 상시근로자수-2018'!CF66</f>
        <v>0</v>
      </c>
      <c r="AT66" s="343">
        <f>'고용증대 상시근로자수-2018'!CG66</f>
        <v>0</v>
      </c>
      <c r="AU66" s="340">
        <f t="shared" si="2"/>
        <v>0</v>
      </c>
      <c r="AV66" s="308">
        <f t="shared" si="3"/>
        <v>0</v>
      </c>
    </row>
    <row r="67" spans="1:48" hidden="1">
      <c r="A67" s="327">
        <f t="shared" si="4"/>
        <v>63</v>
      </c>
      <c r="B67" s="321">
        <f>'고용증대 상시근로자수-2018'!C67</f>
        <v>0</v>
      </c>
      <c r="C67" s="322" t="str">
        <f>'고용증대 상시근로자수-2018'!E67</f>
        <v/>
      </c>
      <c r="D67" s="333" t="str">
        <f>IF('고용증대 상시근로자수-2018'!I67="","",'고용증대 상시근로자수-2018'!I67)</f>
        <v/>
      </c>
      <c r="E67" s="333" t="str">
        <f>IF('고용증대 상시근로자수-2018'!J67="","",'고용증대 상시근로자수-2018'!J67)</f>
        <v/>
      </c>
      <c r="F67" s="323" t="str">
        <f>'고용증대 상시근로자수-2018'!H67</f>
        <v/>
      </c>
      <c r="G67" s="324">
        <f>'고용증대 상시근로자수-2018'!W67</f>
        <v>0</v>
      </c>
      <c r="H67" s="313">
        <f>'고용증대 상시근로자수-2018'!X67</f>
        <v>0</v>
      </c>
      <c r="I67" s="314">
        <f>'고용증대 상시근로자수-2018'!Z67</f>
        <v>0</v>
      </c>
      <c r="J67" s="312">
        <f>'고용증대 상시근로자수-2018'!AA67</f>
        <v>0</v>
      </c>
      <c r="K67" s="313">
        <f>'고용증대 상시근로자수-2018'!AB67</f>
        <v>0</v>
      </c>
      <c r="L67" s="314">
        <f>'고용증대 상시근로자수-2018'!AD67</f>
        <v>0</v>
      </c>
      <c r="M67" s="312">
        <f>'고용증대 상시근로자수-2018'!AE67</f>
        <v>0</v>
      </c>
      <c r="N67" s="313">
        <f>'고용증대 상시근로자수-2018'!AF67</f>
        <v>0</v>
      </c>
      <c r="O67" s="314">
        <f>'고용증대 상시근로자수-2018'!AH67</f>
        <v>0</v>
      </c>
      <c r="P67" s="312">
        <f>'고용증대 상시근로자수-2018'!AI67</f>
        <v>0</v>
      </c>
      <c r="Q67" s="313">
        <f>'고용증대 상시근로자수-2018'!AJ67</f>
        <v>0</v>
      </c>
      <c r="R67" s="314">
        <f>'고용증대 상시근로자수-2018'!AL67</f>
        <v>0</v>
      </c>
      <c r="S67" s="312">
        <f>'고용증대 상시근로자수-2018'!AM67</f>
        <v>0</v>
      </c>
      <c r="T67" s="313">
        <f>'고용증대 상시근로자수-2018'!AN67</f>
        <v>0</v>
      </c>
      <c r="U67" s="314">
        <f>'고용증대 상시근로자수-2018'!AP67</f>
        <v>0</v>
      </c>
      <c r="V67" s="312">
        <f>'고용증대 상시근로자수-2018'!AQ67</f>
        <v>0</v>
      </c>
      <c r="W67" s="313">
        <f>'고용증대 상시근로자수-2018'!AR67</f>
        <v>0</v>
      </c>
      <c r="X67" s="314">
        <f>'고용증대 상시근로자수-2018'!AT67</f>
        <v>0</v>
      </c>
      <c r="Y67" s="312">
        <f>'고용증대 상시근로자수-2018'!AU67</f>
        <v>0</v>
      </c>
      <c r="Z67" s="313">
        <f>'고용증대 상시근로자수-2018'!AV67</f>
        <v>0</v>
      </c>
      <c r="AA67" s="314">
        <f>'고용증대 상시근로자수-2018'!AX67</f>
        <v>0</v>
      </c>
      <c r="AB67" s="312">
        <f>'고용증대 상시근로자수-2018'!AY67</f>
        <v>0</v>
      </c>
      <c r="AC67" s="313">
        <f>'고용증대 상시근로자수-2018'!AZ67</f>
        <v>0</v>
      </c>
      <c r="AD67" s="314">
        <f>'고용증대 상시근로자수-2018'!BB67</f>
        <v>0</v>
      </c>
      <c r="AE67" s="312">
        <f>'고용증대 상시근로자수-2018'!BC67</f>
        <v>0</v>
      </c>
      <c r="AF67" s="313">
        <f>'고용증대 상시근로자수-2018'!BD67</f>
        <v>0</v>
      </c>
      <c r="AG67" s="314">
        <f>'고용증대 상시근로자수-2018'!BF67</f>
        <v>0</v>
      </c>
      <c r="AH67" s="312">
        <f>'고용증대 상시근로자수-2018'!BG67</f>
        <v>0</v>
      </c>
      <c r="AI67" s="313">
        <f>'고용증대 상시근로자수-2018'!BH67</f>
        <v>0</v>
      </c>
      <c r="AJ67" s="314">
        <f>'고용증대 상시근로자수-2018'!BJ67</f>
        <v>0</v>
      </c>
      <c r="AK67" s="312">
        <f>'고용증대 상시근로자수-2018'!BK67</f>
        <v>0</v>
      </c>
      <c r="AL67" s="313">
        <f>'고용증대 상시근로자수-2018'!BL67</f>
        <v>0</v>
      </c>
      <c r="AM67" s="314">
        <f>'고용증대 상시근로자수-2018'!BN67</f>
        <v>0</v>
      </c>
      <c r="AN67" s="312">
        <f>'고용증대 상시근로자수-2018'!BO67</f>
        <v>0</v>
      </c>
      <c r="AO67" s="313">
        <f>'고용증대 상시근로자수-2018'!BP67</f>
        <v>0</v>
      </c>
      <c r="AP67" s="314">
        <f>'고용증대 상시근로자수-2018'!BR67</f>
        <v>0</v>
      </c>
      <c r="AQ67" s="335">
        <f t="shared" si="0"/>
        <v>0</v>
      </c>
      <c r="AR67" s="336">
        <f t="shared" si="1"/>
        <v>0</v>
      </c>
      <c r="AS67" s="342">
        <f>'고용증대 상시근로자수-2018'!CF67</f>
        <v>0</v>
      </c>
      <c r="AT67" s="343">
        <f>'고용증대 상시근로자수-2018'!CG67</f>
        <v>0</v>
      </c>
      <c r="AU67" s="340">
        <f t="shared" si="2"/>
        <v>0</v>
      </c>
      <c r="AV67" s="308">
        <f t="shared" si="3"/>
        <v>0</v>
      </c>
    </row>
    <row r="68" spans="1:48" hidden="1">
      <c r="A68" s="327">
        <f t="shared" si="4"/>
        <v>64</v>
      </c>
      <c r="B68" s="321">
        <f>'고용증대 상시근로자수-2018'!C68</f>
        <v>0</v>
      </c>
      <c r="C68" s="322" t="str">
        <f>'고용증대 상시근로자수-2018'!E68</f>
        <v/>
      </c>
      <c r="D68" s="333" t="str">
        <f>IF('고용증대 상시근로자수-2018'!I68="","",'고용증대 상시근로자수-2018'!I68)</f>
        <v/>
      </c>
      <c r="E68" s="333" t="str">
        <f>IF('고용증대 상시근로자수-2018'!J68="","",'고용증대 상시근로자수-2018'!J68)</f>
        <v/>
      </c>
      <c r="F68" s="323" t="str">
        <f>'고용증대 상시근로자수-2018'!H68</f>
        <v/>
      </c>
      <c r="G68" s="324">
        <f>'고용증대 상시근로자수-2018'!W68</f>
        <v>0</v>
      </c>
      <c r="H68" s="313">
        <f>'고용증대 상시근로자수-2018'!X68</f>
        <v>0</v>
      </c>
      <c r="I68" s="314">
        <f>'고용증대 상시근로자수-2018'!Z68</f>
        <v>0</v>
      </c>
      <c r="J68" s="312">
        <f>'고용증대 상시근로자수-2018'!AA68</f>
        <v>0</v>
      </c>
      <c r="K68" s="313">
        <f>'고용증대 상시근로자수-2018'!AB68</f>
        <v>0</v>
      </c>
      <c r="L68" s="314">
        <f>'고용증대 상시근로자수-2018'!AD68</f>
        <v>0</v>
      </c>
      <c r="M68" s="312">
        <f>'고용증대 상시근로자수-2018'!AE68</f>
        <v>0</v>
      </c>
      <c r="N68" s="313">
        <f>'고용증대 상시근로자수-2018'!AF68</f>
        <v>0</v>
      </c>
      <c r="O68" s="314">
        <f>'고용증대 상시근로자수-2018'!AH68</f>
        <v>0</v>
      </c>
      <c r="P68" s="312">
        <f>'고용증대 상시근로자수-2018'!AI68</f>
        <v>0</v>
      </c>
      <c r="Q68" s="313">
        <f>'고용증대 상시근로자수-2018'!AJ68</f>
        <v>0</v>
      </c>
      <c r="R68" s="314">
        <f>'고용증대 상시근로자수-2018'!AL68</f>
        <v>0</v>
      </c>
      <c r="S68" s="312">
        <f>'고용증대 상시근로자수-2018'!AM68</f>
        <v>0</v>
      </c>
      <c r="T68" s="313">
        <f>'고용증대 상시근로자수-2018'!AN68</f>
        <v>0</v>
      </c>
      <c r="U68" s="314">
        <f>'고용증대 상시근로자수-2018'!AP68</f>
        <v>0</v>
      </c>
      <c r="V68" s="312">
        <f>'고용증대 상시근로자수-2018'!AQ68</f>
        <v>0</v>
      </c>
      <c r="W68" s="313">
        <f>'고용증대 상시근로자수-2018'!AR68</f>
        <v>0</v>
      </c>
      <c r="X68" s="314">
        <f>'고용증대 상시근로자수-2018'!AT68</f>
        <v>0</v>
      </c>
      <c r="Y68" s="312">
        <f>'고용증대 상시근로자수-2018'!AU68</f>
        <v>0</v>
      </c>
      <c r="Z68" s="313">
        <f>'고용증대 상시근로자수-2018'!AV68</f>
        <v>0</v>
      </c>
      <c r="AA68" s="314">
        <f>'고용증대 상시근로자수-2018'!AX68</f>
        <v>0</v>
      </c>
      <c r="AB68" s="312">
        <f>'고용증대 상시근로자수-2018'!AY68</f>
        <v>0</v>
      </c>
      <c r="AC68" s="313">
        <f>'고용증대 상시근로자수-2018'!AZ68</f>
        <v>0</v>
      </c>
      <c r="AD68" s="314">
        <f>'고용증대 상시근로자수-2018'!BB68</f>
        <v>0</v>
      </c>
      <c r="AE68" s="312">
        <f>'고용증대 상시근로자수-2018'!BC68</f>
        <v>0</v>
      </c>
      <c r="AF68" s="313">
        <f>'고용증대 상시근로자수-2018'!BD68</f>
        <v>0</v>
      </c>
      <c r="AG68" s="314">
        <f>'고용증대 상시근로자수-2018'!BF68</f>
        <v>0</v>
      </c>
      <c r="AH68" s="312">
        <f>'고용증대 상시근로자수-2018'!BG68</f>
        <v>0</v>
      </c>
      <c r="AI68" s="313">
        <f>'고용증대 상시근로자수-2018'!BH68</f>
        <v>0</v>
      </c>
      <c r="AJ68" s="314">
        <f>'고용증대 상시근로자수-2018'!BJ68</f>
        <v>0</v>
      </c>
      <c r="AK68" s="312">
        <f>'고용증대 상시근로자수-2018'!BK68</f>
        <v>0</v>
      </c>
      <c r="AL68" s="313">
        <f>'고용증대 상시근로자수-2018'!BL68</f>
        <v>0</v>
      </c>
      <c r="AM68" s="314">
        <f>'고용증대 상시근로자수-2018'!BN68</f>
        <v>0</v>
      </c>
      <c r="AN68" s="312">
        <f>'고용증대 상시근로자수-2018'!BO68</f>
        <v>0</v>
      </c>
      <c r="AO68" s="313">
        <f>'고용증대 상시근로자수-2018'!BP68</f>
        <v>0</v>
      </c>
      <c r="AP68" s="314">
        <f>'고용증대 상시근로자수-2018'!BR68</f>
        <v>0</v>
      </c>
      <c r="AQ68" s="335">
        <f t="shared" si="0"/>
        <v>0</v>
      </c>
      <c r="AR68" s="336">
        <f t="shared" si="1"/>
        <v>0</v>
      </c>
      <c r="AS68" s="342">
        <f>'고용증대 상시근로자수-2018'!CF68</f>
        <v>0</v>
      </c>
      <c r="AT68" s="343">
        <f>'고용증대 상시근로자수-2018'!CG68</f>
        <v>0</v>
      </c>
      <c r="AU68" s="340">
        <f t="shared" si="2"/>
        <v>0</v>
      </c>
      <c r="AV68" s="308">
        <f t="shared" si="3"/>
        <v>0</v>
      </c>
    </row>
    <row r="69" spans="1:48" hidden="1">
      <c r="A69" s="327">
        <f t="shared" si="4"/>
        <v>65</v>
      </c>
      <c r="B69" s="321">
        <f>'고용증대 상시근로자수-2018'!C69</f>
        <v>0</v>
      </c>
      <c r="C69" s="322" t="str">
        <f>'고용증대 상시근로자수-2018'!E69</f>
        <v/>
      </c>
      <c r="D69" s="333" t="str">
        <f>IF('고용증대 상시근로자수-2018'!I69="","",'고용증대 상시근로자수-2018'!I69)</f>
        <v/>
      </c>
      <c r="E69" s="333" t="str">
        <f>IF('고용증대 상시근로자수-2018'!J69="","",'고용증대 상시근로자수-2018'!J69)</f>
        <v/>
      </c>
      <c r="F69" s="323" t="str">
        <f>'고용증대 상시근로자수-2018'!H69</f>
        <v/>
      </c>
      <c r="G69" s="324">
        <f>'고용증대 상시근로자수-2018'!W69</f>
        <v>0</v>
      </c>
      <c r="H69" s="313">
        <f>'고용증대 상시근로자수-2018'!X69</f>
        <v>0</v>
      </c>
      <c r="I69" s="314">
        <f>'고용증대 상시근로자수-2018'!Z69</f>
        <v>0</v>
      </c>
      <c r="J69" s="312">
        <f>'고용증대 상시근로자수-2018'!AA69</f>
        <v>0</v>
      </c>
      <c r="K69" s="313">
        <f>'고용증대 상시근로자수-2018'!AB69</f>
        <v>0</v>
      </c>
      <c r="L69" s="314">
        <f>'고용증대 상시근로자수-2018'!AD69</f>
        <v>0</v>
      </c>
      <c r="M69" s="312">
        <f>'고용증대 상시근로자수-2018'!AE69</f>
        <v>0</v>
      </c>
      <c r="N69" s="313">
        <f>'고용증대 상시근로자수-2018'!AF69</f>
        <v>0</v>
      </c>
      <c r="O69" s="314">
        <f>'고용증대 상시근로자수-2018'!AH69</f>
        <v>0</v>
      </c>
      <c r="P69" s="312">
        <f>'고용증대 상시근로자수-2018'!AI69</f>
        <v>0</v>
      </c>
      <c r="Q69" s="313">
        <f>'고용증대 상시근로자수-2018'!AJ69</f>
        <v>0</v>
      </c>
      <c r="R69" s="314">
        <f>'고용증대 상시근로자수-2018'!AL69</f>
        <v>0</v>
      </c>
      <c r="S69" s="312">
        <f>'고용증대 상시근로자수-2018'!AM69</f>
        <v>0</v>
      </c>
      <c r="T69" s="313">
        <f>'고용증대 상시근로자수-2018'!AN69</f>
        <v>0</v>
      </c>
      <c r="U69" s="314">
        <f>'고용증대 상시근로자수-2018'!AP69</f>
        <v>0</v>
      </c>
      <c r="V69" s="312">
        <f>'고용증대 상시근로자수-2018'!AQ69</f>
        <v>0</v>
      </c>
      <c r="W69" s="313">
        <f>'고용증대 상시근로자수-2018'!AR69</f>
        <v>0</v>
      </c>
      <c r="X69" s="314">
        <f>'고용증대 상시근로자수-2018'!AT69</f>
        <v>0</v>
      </c>
      <c r="Y69" s="312">
        <f>'고용증대 상시근로자수-2018'!AU69</f>
        <v>0</v>
      </c>
      <c r="Z69" s="313">
        <f>'고용증대 상시근로자수-2018'!AV69</f>
        <v>0</v>
      </c>
      <c r="AA69" s="314">
        <f>'고용증대 상시근로자수-2018'!AX69</f>
        <v>0</v>
      </c>
      <c r="AB69" s="312">
        <f>'고용증대 상시근로자수-2018'!AY69</f>
        <v>0</v>
      </c>
      <c r="AC69" s="313">
        <f>'고용증대 상시근로자수-2018'!AZ69</f>
        <v>0</v>
      </c>
      <c r="AD69" s="314">
        <f>'고용증대 상시근로자수-2018'!BB69</f>
        <v>0</v>
      </c>
      <c r="AE69" s="312">
        <f>'고용증대 상시근로자수-2018'!BC69</f>
        <v>0</v>
      </c>
      <c r="AF69" s="313">
        <f>'고용증대 상시근로자수-2018'!BD69</f>
        <v>0</v>
      </c>
      <c r="AG69" s="314">
        <f>'고용증대 상시근로자수-2018'!BF69</f>
        <v>0</v>
      </c>
      <c r="AH69" s="312">
        <f>'고용증대 상시근로자수-2018'!BG69</f>
        <v>0</v>
      </c>
      <c r="AI69" s="313">
        <f>'고용증대 상시근로자수-2018'!BH69</f>
        <v>0</v>
      </c>
      <c r="AJ69" s="314">
        <f>'고용증대 상시근로자수-2018'!BJ69</f>
        <v>0</v>
      </c>
      <c r="AK69" s="312">
        <f>'고용증대 상시근로자수-2018'!BK69</f>
        <v>0</v>
      </c>
      <c r="AL69" s="313">
        <f>'고용증대 상시근로자수-2018'!BL69</f>
        <v>0</v>
      </c>
      <c r="AM69" s="314">
        <f>'고용증대 상시근로자수-2018'!BN69</f>
        <v>0</v>
      </c>
      <c r="AN69" s="312">
        <f>'고용증대 상시근로자수-2018'!BO69</f>
        <v>0</v>
      </c>
      <c r="AO69" s="313">
        <f>'고용증대 상시근로자수-2018'!BP69</f>
        <v>0</v>
      </c>
      <c r="AP69" s="314">
        <f>'고용증대 상시근로자수-2018'!BR69</f>
        <v>0</v>
      </c>
      <c r="AQ69" s="335">
        <f t="shared" si="0"/>
        <v>0</v>
      </c>
      <c r="AR69" s="336">
        <f t="shared" si="1"/>
        <v>0</v>
      </c>
      <c r="AS69" s="342">
        <f>'고용증대 상시근로자수-2018'!CF69</f>
        <v>0</v>
      </c>
      <c r="AT69" s="343">
        <f>'고용증대 상시근로자수-2018'!CG69</f>
        <v>0</v>
      </c>
      <c r="AU69" s="340">
        <f t="shared" si="2"/>
        <v>0</v>
      </c>
      <c r="AV69" s="308">
        <f t="shared" si="3"/>
        <v>0</v>
      </c>
    </row>
    <row r="70" spans="1:48" hidden="1">
      <c r="A70" s="327">
        <f t="shared" si="4"/>
        <v>66</v>
      </c>
      <c r="B70" s="321">
        <f>'고용증대 상시근로자수-2018'!C70</f>
        <v>0</v>
      </c>
      <c r="C70" s="322" t="str">
        <f>'고용증대 상시근로자수-2018'!E70</f>
        <v/>
      </c>
      <c r="D70" s="333" t="str">
        <f>IF('고용증대 상시근로자수-2018'!I70="","",'고용증대 상시근로자수-2018'!I70)</f>
        <v/>
      </c>
      <c r="E70" s="333" t="str">
        <f>IF('고용증대 상시근로자수-2018'!J70="","",'고용증대 상시근로자수-2018'!J70)</f>
        <v/>
      </c>
      <c r="F70" s="323" t="str">
        <f>'고용증대 상시근로자수-2018'!H70</f>
        <v/>
      </c>
      <c r="G70" s="324">
        <f>'고용증대 상시근로자수-2018'!W70</f>
        <v>0</v>
      </c>
      <c r="H70" s="313">
        <f>'고용증대 상시근로자수-2018'!X70</f>
        <v>0</v>
      </c>
      <c r="I70" s="314">
        <f>'고용증대 상시근로자수-2018'!Z70</f>
        <v>0</v>
      </c>
      <c r="J70" s="312">
        <f>'고용증대 상시근로자수-2018'!AA70</f>
        <v>0</v>
      </c>
      <c r="K70" s="313">
        <f>'고용증대 상시근로자수-2018'!AB70</f>
        <v>0</v>
      </c>
      <c r="L70" s="314">
        <f>'고용증대 상시근로자수-2018'!AD70</f>
        <v>0</v>
      </c>
      <c r="M70" s="312">
        <f>'고용증대 상시근로자수-2018'!AE70</f>
        <v>0</v>
      </c>
      <c r="N70" s="313">
        <f>'고용증대 상시근로자수-2018'!AF70</f>
        <v>0</v>
      </c>
      <c r="O70" s="314">
        <f>'고용증대 상시근로자수-2018'!AH70</f>
        <v>0</v>
      </c>
      <c r="P70" s="312">
        <f>'고용증대 상시근로자수-2018'!AI70</f>
        <v>0</v>
      </c>
      <c r="Q70" s="313">
        <f>'고용증대 상시근로자수-2018'!AJ70</f>
        <v>0</v>
      </c>
      <c r="R70" s="314">
        <f>'고용증대 상시근로자수-2018'!AL70</f>
        <v>0</v>
      </c>
      <c r="S70" s="312">
        <f>'고용증대 상시근로자수-2018'!AM70</f>
        <v>0</v>
      </c>
      <c r="T70" s="313">
        <f>'고용증대 상시근로자수-2018'!AN70</f>
        <v>0</v>
      </c>
      <c r="U70" s="314">
        <f>'고용증대 상시근로자수-2018'!AP70</f>
        <v>0</v>
      </c>
      <c r="V70" s="312">
        <f>'고용증대 상시근로자수-2018'!AQ70</f>
        <v>0</v>
      </c>
      <c r="W70" s="313">
        <f>'고용증대 상시근로자수-2018'!AR70</f>
        <v>0</v>
      </c>
      <c r="X70" s="314">
        <f>'고용증대 상시근로자수-2018'!AT70</f>
        <v>0</v>
      </c>
      <c r="Y70" s="312">
        <f>'고용증대 상시근로자수-2018'!AU70</f>
        <v>0</v>
      </c>
      <c r="Z70" s="313">
        <f>'고용증대 상시근로자수-2018'!AV70</f>
        <v>0</v>
      </c>
      <c r="AA70" s="314">
        <f>'고용증대 상시근로자수-2018'!AX70</f>
        <v>0</v>
      </c>
      <c r="AB70" s="312">
        <f>'고용증대 상시근로자수-2018'!AY70</f>
        <v>0</v>
      </c>
      <c r="AC70" s="313">
        <f>'고용증대 상시근로자수-2018'!AZ70</f>
        <v>0</v>
      </c>
      <c r="AD70" s="314">
        <f>'고용증대 상시근로자수-2018'!BB70</f>
        <v>0</v>
      </c>
      <c r="AE70" s="312">
        <f>'고용증대 상시근로자수-2018'!BC70</f>
        <v>0</v>
      </c>
      <c r="AF70" s="313">
        <f>'고용증대 상시근로자수-2018'!BD70</f>
        <v>0</v>
      </c>
      <c r="AG70" s="314">
        <f>'고용증대 상시근로자수-2018'!BF70</f>
        <v>0</v>
      </c>
      <c r="AH70" s="312">
        <f>'고용증대 상시근로자수-2018'!BG70</f>
        <v>0</v>
      </c>
      <c r="AI70" s="313">
        <f>'고용증대 상시근로자수-2018'!BH70</f>
        <v>0</v>
      </c>
      <c r="AJ70" s="314">
        <f>'고용증대 상시근로자수-2018'!BJ70</f>
        <v>0</v>
      </c>
      <c r="AK70" s="312">
        <f>'고용증대 상시근로자수-2018'!BK70</f>
        <v>0</v>
      </c>
      <c r="AL70" s="313">
        <f>'고용증대 상시근로자수-2018'!BL70</f>
        <v>0</v>
      </c>
      <c r="AM70" s="314">
        <f>'고용증대 상시근로자수-2018'!BN70</f>
        <v>0</v>
      </c>
      <c r="AN70" s="312">
        <f>'고용증대 상시근로자수-2018'!BO70</f>
        <v>0</v>
      </c>
      <c r="AO70" s="313">
        <f>'고용증대 상시근로자수-2018'!BP70</f>
        <v>0</v>
      </c>
      <c r="AP70" s="314">
        <f>'고용증대 상시근로자수-2018'!BR70</f>
        <v>0</v>
      </c>
      <c r="AQ70" s="335">
        <f t="shared" ref="AQ70:AQ104" si="5">SUM(G70,J70,M70,P70,S70,V70,Y70,AB70,AE70,AH70,AK70,AN70)</f>
        <v>0</v>
      </c>
      <c r="AR70" s="336">
        <f t="shared" ref="AR70:AR104" si="6">SUM(I70,L70,O70,R70,U70,X70,AA70,AD70,AG70,AJ70,AM70,AP70)</f>
        <v>0</v>
      </c>
      <c r="AS70" s="342">
        <f>'고용증대 상시근로자수-2018'!CF70</f>
        <v>0</v>
      </c>
      <c r="AT70" s="343">
        <f>'고용증대 상시근로자수-2018'!CG70</f>
        <v>0</v>
      </c>
      <c r="AU70" s="340">
        <f t="shared" ref="AU70:AU104" si="7">SUM(AS70:AT70)</f>
        <v>0</v>
      </c>
      <c r="AV70" s="308">
        <f t="shared" ref="AV70:AV104" si="8">B70</f>
        <v>0</v>
      </c>
    </row>
    <row r="71" spans="1:48" hidden="1">
      <c r="A71" s="327">
        <f t="shared" ref="A71:A104" si="9">A70+1</f>
        <v>67</v>
      </c>
      <c r="B71" s="321">
        <f>'고용증대 상시근로자수-2018'!C71</f>
        <v>0</v>
      </c>
      <c r="C71" s="322" t="str">
        <f>'고용증대 상시근로자수-2018'!E71</f>
        <v/>
      </c>
      <c r="D71" s="333" t="str">
        <f>IF('고용증대 상시근로자수-2018'!I71="","",'고용증대 상시근로자수-2018'!I71)</f>
        <v/>
      </c>
      <c r="E71" s="333" t="str">
        <f>IF('고용증대 상시근로자수-2018'!J71="","",'고용증대 상시근로자수-2018'!J71)</f>
        <v/>
      </c>
      <c r="F71" s="323" t="str">
        <f>'고용증대 상시근로자수-2018'!H71</f>
        <v/>
      </c>
      <c r="G71" s="324">
        <f>'고용증대 상시근로자수-2018'!W71</f>
        <v>0</v>
      </c>
      <c r="H71" s="313">
        <f>'고용증대 상시근로자수-2018'!X71</f>
        <v>0</v>
      </c>
      <c r="I71" s="314">
        <f>'고용증대 상시근로자수-2018'!Z71</f>
        <v>0</v>
      </c>
      <c r="J71" s="312">
        <f>'고용증대 상시근로자수-2018'!AA71</f>
        <v>0</v>
      </c>
      <c r="K71" s="313">
        <f>'고용증대 상시근로자수-2018'!AB71</f>
        <v>0</v>
      </c>
      <c r="L71" s="314">
        <f>'고용증대 상시근로자수-2018'!AD71</f>
        <v>0</v>
      </c>
      <c r="M71" s="312">
        <f>'고용증대 상시근로자수-2018'!AE71</f>
        <v>0</v>
      </c>
      <c r="N71" s="313">
        <f>'고용증대 상시근로자수-2018'!AF71</f>
        <v>0</v>
      </c>
      <c r="O71" s="314">
        <f>'고용증대 상시근로자수-2018'!AH71</f>
        <v>0</v>
      </c>
      <c r="P71" s="312">
        <f>'고용증대 상시근로자수-2018'!AI71</f>
        <v>0</v>
      </c>
      <c r="Q71" s="313">
        <f>'고용증대 상시근로자수-2018'!AJ71</f>
        <v>0</v>
      </c>
      <c r="R71" s="314">
        <f>'고용증대 상시근로자수-2018'!AL71</f>
        <v>0</v>
      </c>
      <c r="S71" s="312">
        <f>'고용증대 상시근로자수-2018'!AM71</f>
        <v>0</v>
      </c>
      <c r="T71" s="313">
        <f>'고용증대 상시근로자수-2018'!AN71</f>
        <v>0</v>
      </c>
      <c r="U71" s="314">
        <f>'고용증대 상시근로자수-2018'!AP71</f>
        <v>0</v>
      </c>
      <c r="V71" s="312">
        <f>'고용증대 상시근로자수-2018'!AQ71</f>
        <v>0</v>
      </c>
      <c r="W71" s="313">
        <f>'고용증대 상시근로자수-2018'!AR71</f>
        <v>0</v>
      </c>
      <c r="X71" s="314">
        <f>'고용증대 상시근로자수-2018'!AT71</f>
        <v>0</v>
      </c>
      <c r="Y71" s="312">
        <f>'고용증대 상시근로자수-2018'!AU71</f>
        <v>0</v>
      </c>
      <c r="Z71" s="313">
        <f>'고용증대 상시근로자수-2018'!AV71</f>
        <v>0</v>
      </c>
      <c r="AA71" s="314">
        <f>'고용증대 상시근로자수-2018'!AX71</f>
        <v>0</v>
      </c>
      <c r="AB71" s="312">
        <f>'고용증대 상시근로자수-2018'!AY71</f>
        <v>0</v>
      </c>
      <c r="AC71" s="313">
        <f>'고용증대 상시근로자수-2018'!AZ71</f>
        <v>0</v>
      </c>
      <c r="AD71" s="314">
        <f>'고용증대 상시근로자수-2018'!BB71</f>
        <v>0</v>
      </c>
      <c r="AE71" s="312">
        <f>'고용증대 상시근로자수-2018'!BC71</f>
        <v>0</v>
      </c>
      <c r="AF71" s="313">
        <f>'고용증대 상시근로자수-2018'!BD71</f>
        <v>0</v>
      </c>
      <c r="AG71" s="314">
        <f>'고용증대 상시근로자수-2018'!BF71</f>
        <v>0</v>
      </c>
      <c r="AH71" s="312">
        <f>'고용증대 상시근로자수-2018'!BG71</f>
        <v>0</v>
      </c>
      <c r="AI71" s="313">
        <f>'고용증대 상시근로자수-2018'!BH71</f>
        <v>0</v>
      </c>
      <c r="AJ71" s="314">
        <f>'고용증대 상시근로자수-2018'!BJ71</f>
        <v>0</v>
      </c>
      <c r="AK71" s="312">
        <f>'고용증대 상시근로자수-2018'!BK71</f>
        <v>0</v>
      </c>
      <c r="AL71" s="313">
        <f>'고용증대 상시근로자수-2018'!BL71</f>
        <v>0</v>
      </c>
      <c r="AM71" s="314">
        <f>'고용증대 상시근로자수-2018'!BN71</f>
        <v>0</v>
      </c>
      <c r="AN71" s="312">
        <f>'고용증대 상시근로자수-2018'!BO71</f>
        <v>0</v>
      </c>
      <c r="AO71" s="313">
        <f>'고용증대 상시근로자수-2018'!BP71</f>
        <v>0</v>
      </c>
      <c r="AP71" s="314">
        <f>'고용증대 상시근로자수-2018'!BR71</f>
        <v>0</v>
      </c>
      <c r="AQ71" s="335">
        <f t="shared" si="5"/>
        <v>0</v>
      </c>
      <c r="AR71" s="336">
        <f t="shared" si="6"/>
        <v>0</v>
      </c>
      <c r="AS71" s="342">
        <f>'고용증대 상시근로자수-2018'!CF71</f>
        <v>0</v>
      </c>
      <c r="AT71" s="343">
        <f>'고용증대 상시근로자수-2018'!CG71</f>
        <v>0</v>
      </c>
      <c r="AU71" s="340">
        <f t="shared" si="7"/>
        <v>0</v>
      </c>
      <c r="AV71" s="308">
        <f t="shared" si="8"/>
        <v>0</v>
      </c>
    </row>
    <row r="72" spans="1:48" hidden="1">
      <c r="A72" s="327">
        <f t="shared" si="9"/>
        <v>68</v>
      </c>
      <c r="B72" s="321">
        <f>'고용증대 상시근로자수-2018'!C72</f>
        <v>0</v>
      </c>
      <c r="C72" s="322" t="str">
        <f>'고용증대 상시근로자수-2018'!E72</f>
        <v/>
      </c>
      <c r="D72" s="333" t="str">
        <f>IF('고용증대 상시근로자수-2018'!I72="","",'고용증대 상시근로자수-2018'!I72)</f>
        <v/>
      </c>
      <c r="E72" s="333" t="str">
        <f>IF('고용증대 상시근로자수-2018'!J72="","",'고용증대 상시근로자수-2018'!J72)</f>
        <v/>
      </c>
      <c r="F72" s="323" t="str">
        <f>'고용증대 상시근로자수-2018'!H72</f>
        <v/>
      </c>
      <c r="G72" s="324">
        <f>'고용증대 상시근로자수-2018'!W72</f>
        <v>0</v>
      </c>
      <c r="H72" s="313">
        <f>'고용증대 상시근로자수-2018'!X72</f>
        <v>0</v>
      </c>
      <c r="I72" s="314">
        <f>'고용증대 상시근로자수-2018'!Z72</f>
        <v>0</v>
      </c>
      <c r="J72" s="312">
        <f>'고용증대 상시근로자수-2018'!AA72</f>
        <v>0</v>
      </c>
      <c r="K72" s="313">
        <f>'고용증대 상시근로자수-2018'!AB72</f>
        <v>0</v>
      </c>
      <c r="L72" s="314">
        <f>'고용증대 상시근로자수-2018'!AD72</f>
        <v>0</v>
      </c>
      <c r="M72" s="312">
        <f>'고용증대 상시근로자수-2018'!AE72</f>
        <v>0</v>
      </c>
      <c r="N72" s="313">
        <f>'고용증대 상시근로자수-2018'!AF72</f>
        <v>0</v>
      </c>
      <c r="O72" s="314">
        <f>'고용증대 상시근로자수-2018'!AH72</f>
        <v>0</v>
      </c>
      <c r="P72" s="312">
        <f>'고용증대 상시근로자수-2018'!AI72</f>
        <v>0</v>
      </c>
      <c r="Q72" s="313">
        <f>'고용증대 상시근로자수-2018'!AJ72</f>
        <v>0</v>
      </c>
      <c r="R72" s="314">
        <f>'고용증대 상시근로자수-2018'!AL72</f>
        <v>0</v>
      </c>
      <c r="S72" s="312">
        <f>'고용증대 상시근로자수-2018'!AM72</f>
        <v>0</v>
      </c>
      <c r="T72" s="313">
        <f>'고용증대 상시근로자수-2018'!AN72</f>
        <v>0</v>
      </c>
      <c r="U72" s="314">
        <f>'고용증대 상시근로자수-2018'!AP72</f>
        <v>0</v>
      </c>
      <c r="V72" s="312">
        <f>'고용증대 상시근로자수-2018'!AQ72</f>
        <v>0</v>
      </c>
      <c r="W72" s="313">
        <f>'고용증대 상시근로자수-2018'!AR72</f>
        <v>0</v>
      </c>
      <c r="X72" s="314">
        <f>'고용증대 상시근로자수-2018'!AT72</f>
        <v>0</v>
      </c>
      <c r="Y72" s="312">
        <f>'고용증대 상시근로자수-2018'!AU72</f>
        <v>0</v>
      </c>
      <c r="Z72" s="313">
        <f>'고용증대 상시근로자수-2018'!AV72</f>
        <v>0</v>
      </c>
      <c r="AA72" s="314">
        <f>'고용증대 상시근로자수-2018'!AX72</f>
        <v>0</v>
      </c>
      <c r="AB72" s="312">
        <f>'고용증대 상시근로자수-2018'!AY72</f>
        <v>0</v>
      </c>
      <c r="AC72" s="313">
        <f>'고용증대 상시근로자수-2018'!AZ72</f>
        <v>0</v>
      </c>
      <c r="AD72" s="314">
        <f>'고용증대 상시근로자수-2018'!BB72</f>
        <v>0</v>
      </c>
      <c r="AE72" s="312">
        <f>'고용증대 상시근로자수-2018'!BC72</f>
        <v>0</v>
      </c>
      <c r="AF72" s="313">
        <f>'고용증대 상시근로자수-2018'!BD72</f>
        <v>0</v>
      </c>
      <c r="AG72" s="314">
        <f>'고용증대 상시근로자수-2018'!BF72</f>
        <v>0</v>
      </c>
      <c r="AH72" s="312">
        <f>'고용증대 상시근로자수-2018'!BG72</f>
        <v>0</v>
      </c>
      <c r="AI72" s="313">
        <f>'고용증대 상시근로자수-2018'!BH72</f>
        <v>0</v>
      </c>
      <c r="AJ72" s="314">
        <f>'고용증대 상시근로자수-2018'!BJ72</f>
        <v>0</v>
      </c>
      <c r="AK72" s="312">
        <f>'고용증대 상시근로자수-2018'!BK72</f>
        <v>0</v>
      </c>
      <c r="AL72" s="313">
        <f>'고용증대 상시근로자수-2018'!BL72</f>
        <v>0</v>
      </c>
      <c r="AM72" s="314">
        <f>'고용증대 상시근로자수-2018'!BN72</f>
        <v>0</v>
      </c>
      <c r="AN72" s="312">
        <f>'고용증대 상시근로자수-2018'!BO72</f>
        <v>0</v>
      </c>
      <c r="AO72" s="313">
        <f>'고용증대 상시근로자수-2018'!BP72</f>
        <v>0</v>
      </c>
      <c r="AP72" s="314">
        <f>'고용증대 상시근로자수-2018'!BR72</f>
        <v>0</v>
      </c>
      <c r="AQ72" s="335">
        <f t="shared" si="5"/>
        <v>0</v>
      </c>
      <c r="AR72" s="336">
        <f t="shared" si="6"/>
        <v>0</v>
      </c>
      <c r="AS72" s="342">
        <f>'고용증대 상시근로자수-2018'!CF72</f>
        <v>0</v>
      </c>
      <c r="AT72" s="343">
        <f>'고용증대 상시근로자수-2018'!CG72</f>
        <v>0</v>
      </c>
      <c r="AU72" s="340">
        <f t="shared" si="7"/>
        <v>0</v>
      </c>
      <c r="AV72" s="308">
        <f t="shared" si="8"/>
        <v>0</v>
      </c>
    </row>
    <row r="73" spans="1:48" hidden="1">
      <c r="A73" s="327">
        <f t="shared" si="9"/>
        <v>69</v>
      </c>
      <c r="B73" s="321">
        <f>'고용증대 상시근로자수-2018'!C73</f>
        <v>0</v>
      </c>
      <c r="C73" s="322" t="str">
        <f>'고용증대 상시근로자수-2018'!E73</f>
        <v/>
      </c>
      <c r="D73" s="333" t="str">
        <f>IF('고용증대 상시근로자수-2018'!I73="","",'고용증대 상시근로자수-2018'!I73)</f>
        <v/>
      </c>
      <c r="E73" s="333" t="str">
        <f>IF('고용증대 상시근로자수-2018'!J73="","",'고용증대 상시근로자수-2018'!J73)</f>
        <v/>
      </c>
      <c r="F73" s="323" t="str">
        <f>'고용증대 상시근로자수-2018'!H73</f>
        <v/>
      </c>
      <c r="G73" s="324">
        <f>'고용증대 상시근로자수-2018'!W73</f>
        <v>0</v>
      </c>
      <c r="H73" s="313">
        <f>'고용증대 상시근로자수-2018'!X73</f>
        <v>0</v>
      </c>
      <c r="I73" s="314">
        <f>'고용증대 상시근로자수-2018'!Z73</f>
        <v>0</v>
      </c>
      <c r="J73" s="312">
        <f>'고용증대 상시근로자수-2018'!AA73</f>
        <v>0</v>
      </c>
      <c r="K73" s="313">
        <f>'고용증대 상시근로자수-2018'!AB73</f>
        <v>0</v>
      </c>
      <c r="L73" s="314">
        <f>'고용증대 상시근로자수-2018'!AD73</f>
        <v>0</v>
      </c>
      <c r="M73" s="312">
        <f>'고용증대 상시근로자수-2018'!AE73</f>
        <v>0</v>
      </c>
      <c r="N73" s="313">
        <f>'고용증대 상시근로자수-2018'!AF73</f>
        <v>0</v>
      </c>
      <c r="O73" s="314">
        <f>'고용증대 상시근로자수-2018'!AH73</f>
        <v>0</v>
      </c>
      <c r="P73" s="312">
        <f>'고용증대 상시근로자수-2018'!AI73</f>
        <v>0</v>
      </c>
      <c r="Q73" s="313">
        <f>'고용증대 상시근로자수-2018'!AJ73</f>
        <v>0</v>
      </c>
      <c r="R73" s="314">
        <f>'고용증대 상시근로자수-2018'!AL73</f>
        <v>0</v>
      </c>
      <c r="S73" s="312">
        <f>'고용증대 상시근로자수-2018'!AM73</f>
        <v>0</v>
      </c>
      <c r="T73" s="313">
        <f>'고용증대 상시근로자수-2018'!AN73</f>
        <v>0</v>
      </c>
      <c r="U73" s="314">
        <f>'고용증대 상시근로자수-2018'!AP73</f>
        <v>0</v>
      </c>
      <c r="V73" s="312">
        <f>'고용증대 상시근로자수-2018'!AQ73</f>
        <v>0</v>
      </c>
      <c r="W73" s="313">
        <f>'고용증대 상시근로자수-2018'!AR73</f>
        <v>0</v>
      </c>
      <c r="X73" s="314">
        <f>'고용증대 상시근로자수-2018'!AT73</f>
        <v>0</v>
      </c>
      <c r="Y73" s="312">
        <f>'고용증대 상시근로자수-2018'!AU73</f>
        <v>0</v>
      </c>
      <c r="Z73" s="313">
        <f>'고용증대 상시근로자수-2018'!AV73</f>
        <v>0</v>
      </c>
      <c r="AA73" s="314">
        <f>'고용증대 상시근로자수-2018'!AX73</f>
        <v>0</v>
      </c>
      <c r="AB73" s="312">
        <f>'고용증대 상시근로자수-2018'!AY73</f>
        <v>0</v>
      </c>
      <c r="AC73" s="313">
        <f>'고용증대 상시근로자수-2018'!AZ73</f>
        <v>0</v>
      </c>
      <c r="AD73" s="314">
        <f>'고용증대 상시근로자수-2018'!BB73</f>
        <v>0</v>
      </c>
      <c r="AE73" s="312">
        <f>'고용증대 상시근로자수-2018'!BC73</f>
        <v>0</v>
      </c>
      <c r="AF73" s="313">
        <f>'고용증대 상시근로자수-2018'!BD73</f>
        <v>0</v>
      </c>
      <c r="AG73" s="314">
        <f>'고용증대 상시근로자수-2018'!BF73</f>
        <v>0</v>
      </c>
      <c r="AH73" s="312">
        <f>'고용증대 상시근로자수-2018'!BG73</f>
        <v>0</v>
      </c>
      <c r="AI73" s="313">
        <f>'고용증대 상시근로자수-2018'!BH73</f>
        <v>0</v>
      </c>
      <c r="AJ73" s="314">
        <f>'고용증대 상시근로자수-2018'!BJ73</f>
        <v>0</v>
      </c>
      <c r="AK73" s="312">
        <f>'고용증대 상시근로자수-2018'!BK73</f>
        <v>0</v>
      </c>
      <c r="AL73" s="313">
        <f>'고용증대 상시근로자수-2018'!BL73</f>
        <v>0</v>
      </c>
      <c r="AM73" s="314">
        <f>'고용증대 상시근로자수-2018'!BN73</f>
        <v>0</v>
      </c>
      <c r="AN73" s="312">
        <f>'고용증대 상시근로자수-2018'!BO73</f>
        <v>0</v>
      </c>
      <c r="AO73" s="313">
        <f>'고용증대 상시근로자수-2018'!BP73</f>
        <v>0</v>
      </c>
      <c r="AP73" s="314">
        <f>'고용증대 상시근로자수-2018'!BR73</f>
        <v>0</v>
      </c>
      <c r="AQ73" s="335">
        <f t="shared" si="5"/>
        <v>0</v>
      </c>
      <c r="AR73" s="336">
        <f t="shared" si="6"/>
        <v>0</v>
      </c>
      <c r="AS73" s="342">
        <f>'고용증대 상시근로자수-2018'!CF73</f>
        <v>0</v>
      </c>
      <c r="AT73" s="343">
        <f>'고용증대 상시근로자수-2018'!CG73</f>
        <v>0</v>
      </c>
      <c r="AU73" s="340">
        <f t="shared" si="7"/>
        <v>0</v>
      </c>
      <c r="AV73" s="308">
        <f t="shared" si="8"/>
        <v>0</v>
      </c>
    </row>
    <row r="74" spans="1:48" hidden="1">
      <c r="A74" s="327">
        <f t="shared" si="9"/>
        <v>70</v>
      </c>
      <c r="B74" s="321">
        <f>'고용증대 상시근로자수-2018'!C74</f>
        <v>0</v>
      </c>
      <c r="C74" s="322" t="str">
        <f>'고용증대 상시근로자수-2018'!E74</f>
        <v/>
      </c>
      <c r="D74" s="333" t="str">
        <f>IF('고용증대 상시근로자수-2018'!I74="","",'고용증대 상시근로자수-2018'!I74)</f>
        <v/>
      </c>
      <c r="E74" s="333" t="str">
        <f>IF('고용증대 상시근로자수-2018'!J74="","",'고용증대 상시근로자수-2018'!J74)</f>
        <v/>
      </c>
      <c r="F74" s="323" t="str">
        <f>'고용증대 상시근로자수-2018'!H74</f>
        <v/>
      </c>
      <c r="G74" s="324">
        <f>'고용증대 상시근로자수-2018'!W74</f>
        <v>0</v>
      </c>
      <c r="H74" s="313">
        <f>'고용증대 상시근로자수-2018'!X74</f>
        <v>0</v>
      </c>
      <c r="I74" s="314">
        <f>'고용증대 상시근로자수-2018'!Z74</f>
        <v>0</v>
      </c>
      <c r="J74" s="312">
        <f>'고용증대 상시근로자수-2018'!AA74</f>
        <v>0</v>
      </c>
      <c r="K74" s="313">
        <f>'고용증대 상시근로자수-2018'!AB74</f>
        <v>0</v>
      </c>
      <c r="L74" s="314">
        <f>'고용증대 상시근로자수-2018'!AD74</f>
        <v>0</v>
      </c>
      <c r="M74" s="312">
        <f>'고용증대 상시근로자수-2018'!AE74</f>
        <v>0</v>
      </c>
      <c r="N74" s="313">
        <f>'고용증대 상시근로자수-2018'!AF74</f>
        <v>0</v>
      </c>
      <c r="O74" s="314">
        <f>'고용증대 상시근로자수-2018'!AH74</f>
        <v>0</v>
      </c>
      <c r="P74" s="312">
        <f>'고용증대 상시근로자수-2018'!AI74</f>
        <v>0</v>
      </c>
      <c r="Q74" s="313">
        <f>'고용증대 상시근로자수-2018'!AJ74</f>
        <v>0</v>
      </c>
      <c r="R74" s="314">
        <f>'고용증대 상시근로자수-2018'!AL74</f>
        <v>0</v>
      </c>
      <c r="S74" s="312">
        <f>'고용증대 상시근로자수-2018'!AM74</f>
        <v>0</v>
      </c>
      <c r="T74" s="313">
        <f>'고용증대 상시근로자수-2018'!AN74</f>
        <v>0</v>
      </c>
      <c r="U74" s="314">
        <f>'고용증대 상시근로자수-2018'!AP74</f>
        <v>0</v>
      </c>
      <c r="V74" s="312">
        <f>'고용증대 상시근로자수-2018'!AQ74</f>
        <v>0</v>
      </c>
      <c r="W74" s="313">
        <f>'고용증대 상시근로자수-2018'!AR74</f>
        <v>0</v>
      </c>
      <c r="X74" s="314">
        <f>'고용증대 상시근로자수-2018'!AT74</f>
        <v>0</v>
      </c>
      <c r="Y74" s="312">
        <f>'고용증대 상시근로자수-2018'!AU74</f>
        <v>0</v>
      </c>
      <c r="Z74" s="313">
        <f>'고용증대 상시근로자수-2018'!AV74</f>
        <v>0</v>
      </c>
      <c r="AA74" s="314">
        <f>'고용증대 상시근로자수-2018'!AX74</f>
        <v>0</v>
      </c>
      <c r="AB74" s="312">
        <f>'고용증대 상시근로자수-2018'!AY74</f>
        <v>0</v>
      </c>
      <c r="AC74" s="313">
        <f>'고용증대 상시근로자수-2018'!AZ74</f>
        <v>0</v>
      </c>
      <c r="AD74" s="314">
        <f>'고용증대 상시근로자수-2018'!BB74</f>
        <v>0</v>
      </c>
      <c r="AE74" s="312">
        <f>'고용증대 상시근로자수-2018'!BC74</f>
        <v>0</v>
      </c>
      <c r="AF74" s="313">
        <f>'고용증대 상시근로자수-2018'!BD74</f>
        <v>0</v>
      </c>
      <c r="AG74" s="314">
        <f>'고용증대 상시근로자수-2018'!BF74</f>
        <v>0</v>
      </c>
      <c r="AH74" s="312">
        <f>'고용증대 상시근로자수-2018'!BG74</f>
        <v>0</v>
      </c>
      <c r="AI74" s="313">
        <f>'고용증대 상시근로자수-2018'!BH74</f>
        <v>0</v>
      </c>
      <c r="AJ74" s="314">
        <f>'고용증대 상시근로자수-2018'!BJ74</f>
        <v>0</v>
      </c>
      <c r="AK74" s="312">
        <f>'고용증대 상시근로자수-2018'!BK74</f>
        <v>0</v>
      </c>
      <c r="AL74" s="313">
        <f>'고용증대 상시근로자수-2018'!BL74</f>
        <v>0</v>
      </c>
      <c r="AM74" s="314">
        <f>'고용증대 상시근로자수-2018'!BN74</f>
        <v>0</v>
      </c>
      <c r="AN74" s="312">
        <f>'고용증대 상시근로자수-2018'!BO74</f>
        <v>0</v>
      </c>
      <c r="AO74" s="313">
        <f>'고용증대 상시근로자수-2018'!BP74</f>
        <v>0</v>
      </c>
      <c r="AP74" s="314">
        <f>'고용증대 상시근로자수-2018'!BR74</f>
        <v>0</v>
      </c>
      <c r="AQ74" s="335">
        <f t="shared" si="5"/>
        <v>0</v>
      </c>
      <c r="AR74" s="336">
        <f t="shared" si="6"/>
        <v>0</v>
      </c>
      <c r="AS74" s="342">
        <f>'고용증대 상시근로자수-2018'!CF74</f>
        <v>0</v>
      </c>
      <c r="AT74" s="343">
        <f>'고용증대 상시근로자수-2018'!CG74</f>
        <v>0</v>
      </c>
      <c r="AU74" s="340">
        <f t="shared" si="7"/>
        <v>0</v>
      </c>
      <c r="AV74" s="308">
        <f t="shared" si="8"/>
        <v>0</v>
      </c>
    </row>
    <row r="75" spans="1:48" hidden="1">
      <c r="A75" s="327">
        <f t="shared" si="9"/>
        <v>71</v>
      </c>
      <c r="B75" s="321">
        <f>'고용증대 상시근로자수-2018'!C75</f>
        <v>0</v>
      </c>
      <c r="C75" s="322" t="str">
        <f>'고용증대 상시근로자수-2018'!E75</f>
        <v/>
      </c>
      <c r="D75" s="333" t="str">
        <f>IF('고용증대 상시근로자수-2018'!I75="","",'고용증대 상시근로자수-2018'!I75)</f>
        <v/>
      </c>
      <c r="E75" s="333" t="str">
        <f>IF('고용증대 상시근로자수-2018'!J75="","",'고용증대 상시근로자수-2018'!J75)</f>
        <v/>
      </c>
      <c r="F75" s="323" t="str">
        <f>'고용증대 상시근로자수-2018'!H75</f>
        <v/>
      </c>
      <c r="G75" s="324">
        <f>'고용증대 상시근로자수-2018'!W75</f>
        <v>0</v>
      </c>
      <c r="H75" s="313">
        <f>'고용증대 상시근로자수-2018'!X75</f>
        <v>0</v>
      </c>
      <c r="I75" s="314">
        <f>'고용증대 상시근로자수-2018'!Z75</f>
        <v>0</v>
      </c>
      <c r="J75" s="312">
        <f>'고용증대 상시근로자수-2018'!AA75</f>
        <v>0</v>
      </c>
      <c r="K75" s="313">
        <f>'고용증대 상시근로자수-2018'!AB75</f>
        <v>0</v>
      </c>
      <c r="L75" s="314">
        <f>'고용증대 상시근로자수-2018'!AD75</f>
        <v>0</v>
      </c>
      <c r="M75" s="312">
        <f>'고용증대 상시근로자수-2018'!AE75</f>
        <v>0</v>
      </c>
      <c r="N75" s="313">
        <f>'고용증대 상시근로자수-2018'!AF75</f>
        <v>0</v>
      </c>
      <c r="O75" s="314">
        <f>'고용증대 상시근로자수-2018'!AH75</f>
        <v>0</v>
      </c>
      <c r="P75" s="312">
        <f>'고용증대 상시근로자수-2018'!AI75</f>
        <v>0</v>
      </c>
      <c r="Q75" s="313">
        <f>'고용증대 상시근로자수-2018'!AJ75</f>
        <v>0</v>
      </c>
      <c r="R75" s="314">
        <f>'고용증대 상시근로자수-2018'!AL75</f>
        <v>0</v>
      </c>
      <c r="S75" s="312">
        <f>'고용증대 상시근로자수-2018'!AM75</f>
        <v>0</v>
      </c>
      <c r="T75" s="313">
        <f>'고용증대 상시근로자수-2018'!AN75</f>
        <v>0</v>
      </c>
      <c r="U75" s="314">
        <f>'고용증대 상시근로자수-2018'!AP75</f>
        <v>0</v>
      </c>
      <c r="V75" s="312">
        <f>'고용증대 상시근로자수-2018'!AQ75</f>
        <v>0</v>
      </c>
      <c r="W75" s="313">
        <f>'고용증대 상시근로자수-2018'!AR75</f>
        <v>0</v>
      </c>
      <c r="X75" s="314">
        <f>'고용증대 상시근로자수-2018'!AT75</f>
        <v>0</v>
      </c>
      <c r="Y75" s="312">
        <f>'고용증대 상시근로자수-2018'!AU75</f>
        <v>0</v>
      </c>
      <c r="Z75" s="313">
        <f>'고용증대 상시근로자수-2018'!AV75</f>
        <v>0</v>
      </c>
      <c r="AA75" s="314">
        <f>'고용증대 상시근로자수-2018'!AX75</f>
        <v>0</v>
      </c>
      <c r="AB75" s="312">
        <f>'고용증대 상시근로자수-2018'!AY75</f>
        <v>0</v>
      </c>
      <c r="AC75" s="313">
        <f>'고용증대 상시근로자수-2018'!AZ75</f>
        <v>0</v>
      </c>
      <c r="AD75" s="314">
        <f>'고용증대 상시근로자수-2018'!BB75</f>
        <v>0</v>
      </c>
      <c r="AE75" s="312">
        <f>'고용증대 상시근로자수-2018'!BC75</f>
        <v>0</v>
      </c>
      <c r="AF75" s="313">
        <f>'고용증대 상시근로자수-2018'!BD75</f>
        <v>0</v>
      </c>
      <c r="AG75" s="314">
        <f>'고용증대 상시근로자수-2018'!BF75</f>
        <v>0</v>
      </c>
      <c r="AH75" s="312">
        <f>'고용증대 상시근로자수-2018'!BG75</f>
        <v>0</v>
      </c>
      <c r="AI75" s="313">
        <f>'고용증대 상시근로자수-2018'!BH75</f>
        <v>0</v>
      </c>
      <c r="AJ75" s="314">
        <f>'고용증대 상시근로자수-2018'!BJ75</f>
        <v>0</v>
      </c>
      <c r="AK75" s="312">
        <f>'고용증대 상시근로자수-2018'!BK75</f>
        <v>0</v>
      </c>
      <c r="AL75" s="313">
        <f>'고용증대 상시근로자수-2018'!BL75</f>
        <v>0</v>
      </c>
      <c r="AM75" s="314">
        <f>'고용증대 상시근로자수-2018'!BN75</f>
        <v>0</v>
      </c>
      <c r="AN75" s="312">
        <f>'고용증대 상시근로자수-2018'!BO75</f>
        <v>0</v>
      </c>
      <c r="AO75" s="313">
        <f>'고용증대 상시근로자수-2018'!BP75</f>
        <v>0</v>
      </c>
      <c r="AP75" s="314">
        <f>'고용증대 상시근로자수-2018'!BR75</f>
        <v>0</v>
      </c>
      <c r="AQ75" s="335">
        <f t="shared" si="5"/>
        <v>0</v>
      </c>
      <c r="AR75" s="336">
        <f t="shared" si="6"/>
        <v>0</v>
      </c>
      <c r="AS75" s="342">
        <f>'고용증대 상시근로자수-2018'!CF75</f>
        <v>0</v>
      </c>
      <c r="AT75" s="343">
        <f>'고용증대 상시근로자수-2018'!CG75</f>
        <v>0</v>
      </c>
      <c r="AU75" s="340">
        <f t="shared" si="7"/>
        <v>0</v>
      </c>
      <c r="AV75" s="308">
        <f t="shared" si="8"/>
        <v>0</v>
      </c>
    </row>
    <row r="76" spans="1:48" hidden="1">
      <c r="A76" s="327">
        <f t="shared" si="9"/>
        <v>72</v>
      </c>
      <c r="B76" s="321">
        <f>'고용증대 상시근로자수-2018'!C76</f>
        <v>0</v>
      </c>
      <c r="C76" s="322" t="str">
        <f>'고용증대 상시근로자수-2018'!E76</f>
        <v/>
      </c>
      <c r="D76" s="333" t="str">
        <f>IF('고용증대 상시근로자수-2018'!I76="","",'고용증대 상시근로자수-2018'!I76)</f>
        <v/>
      </c>
      <c r="E76" s="333" t="str">
        <f>IF('고용증대 상시근로자수-2018'!J76="","",'고용증대 상시근로자수-2018'!J76)</f>
        <v/>
      </c>
      <c r="F76" s="323" t="str">
        <f>'고용증대 상시근로자수-2018'!H76</f>
        <v/>
      </c>
      <c r="G76" s="324">
        <f>'고용증대 상시근로자수-2018'!W76</f>
        <v>0</v>
      </c>
      <c r="H76" s="313">
        <f>'고용증대 상시근로자수-2018'!X76</f>
        <v>0</v>
      </c>
      <c r="I76" s="314">
        <f>'고용증대 상시근로자수-2018'!Z76</f>
        <v>0</v>
      </c>
      <c r="J76" s="312">
        <f>'고용증대 상시근로자수-2018'!AA76</f>
        <v>0</v>
      </c>
      <c r="K76" s="313">
        <f>'고용증대 상시근로자수-2018'!AB76</f>
        <v>0</v>
      </c>
      <c r="L76" s="314">
        <f>'고용증대 상시근로자수-2018'!AD76</f>
        <v>0</v>
      </c>
      <c r="M76" s="312">
        <f>'고용증대 상시근로자수-2018'!AE76</f>
        <v>0</v>
      </c>
      <c r="N76" s="313">
        <f>'고용증대 상시근로자수-2018'!AF76</f>
        <v>0</v>
      </c>
      <c r="O76" s="314">
        <f>'고용증대 상시근로자수-2018'!AH76</f>
        <v>0</v>
      </c>
      <c r="P76" s="312">
        <f>'고용증대 상시근로자수-2018'!AI76</f>
        <v>0</v>
      </c>
      <c r="Q76" s="313">
        <f>'고용증대 상시근로자수-2018'!AJ76</f>
        <v>0</v>
      </c>
      <c r="R76" s="314">
        <f>'고용증대 상시근로자수-2018'!AL76</f>
        <v>0</v>
      </c>
      <c r="S76" s="312">
        <f>'고용증대 상시근로자수-2018'!AM76</f>
        <v>0</v>
      </c>
      <c r="T76" s="313">
        <f>'고용증대 상시근로자수-2018'!AN76</f>
        <v>0</v>
      </c>
      <c r="U76" s="314">
        <f>'고용증대 상시근로자수-2018'!AP76</f>
        <v>0</v>
      </c>
      <c r="V76" s="312">
        <f>'고용증대 상시근로자수-2018'!AQ76</f>
        <v>0</v>
      </c>
      <c r="W76" s="313">
        <f>'고용증대 상시근로자수-2018'!AR76</f>
        <v>0</v>
      </c>
      <c r="X76" s="314">
        <f>'고용증대 상시근로자수-2018'!AT76</f>
        <v>0</v>
      </c>
      <c r="Y76" s="312">
        <f>'고용증대 상시근로자수-2018'!AU76</f>
        <v>0</v>
      </c>
      <c r="Z76" s="313">
        <f>'고용증대 상시근로자수-2018'!AV76</f>
        <v>0</v>
      </c>
      <c r="AA76" s="314">
        <f>'고용증대 상시근로자수-2018'!AX76</f>
        <v>0</v>
      </c>
      <c r="AB76" s="312">
        <f>'고용증대 상시근로자수-2018'!AY76</f>
        <v>0</v>
      </c>
      <c r="AC76" s="313">
        <f>'고용증대 상시근로자수-2018'!AZ76</f>
        <v>0</v>
      </c>
      <c r="AD76" s="314">
        <f>'고용증대 상시근로자수-2018'!BB76</f>
        <v>0</v>
      </c>
      <c r="AE76" s="312">
        <f>'고용증대 상시근로자수-2018'!BC76</f>
        <v>0</v>
      </c>
      <c r="AF76" s="313">
        <f>'고용증대 상시근로자수-2018'!BD76</f>
        <v>0</v>
      </c>
      <c r="AG76" s="314">
        <f>'고용증대 상시근로자수-2018'!BF76</f>
        <v>0</v>
      </c>
      <c r="AH76" s="312">
        <f>'고용증대 상시근로자수-2018'!BG76</f>
        <v>0</v>
      </c>
      <c r="AI76" s="313">
        <f>'고용증대 상시근로자수-2018'!BH76</f>
        <v>0</v>
      </c>
      <c r="AJ76" s="314">
        <f>'고용증대 상시근로자수-2018'!BJ76</f>
        <v>0</v>
      </c>
      <c r="AK76" s="312">
        <f>'고용증대 상시근로자수-2018'!BK76</f>
        <v>0</v>
      </c>
      <c r="AL76" s="313">
        <f>'고용증대 상시근로자수-2018'!BL76</f>
        <v>0</v>
      </c>
      <c r="AM76" s="314">
        <f>'고용증대 상시근로자수-2018'!BN76</f>
        <v>0</v>
      </c>
      <c r="AN76" s="312">
        <f>'고용증대 상시근로자수-2018'!BO76</f>
        <v>0</v>
      </c>
      <c r="AO76" s="313">
        <f>'고용증대 상시근로자수-2018'!BP76</f>
        <v>0</v>
      </c>
      <c r="AP76" s="314">
        <f>'고용증대 상시근로자수-2018'!BR76</f>
        <v>0</v>
      </c>
      <c r="AQ76" s="335">
        <f t="shared" si="5"/>
        <v>0</v>
      </c>
      <c r="AR76" s="336">
        <f t="shared" si="6"/>
        <v>0</v>
      </c>
      <c r="AS76" s="342">
        <f>'고용증대 상시근로자수-2018'!CF76</f>
        <v>0</v>
      </c>
      <c r="AT76" s="343">
        <f>'고용증대 상시근로자수-2018'!CG76</f>
        <v>0</v>
      </c>
      <c r="AU76" s="340">
        <f t="shared" si="7"/>
        <v>0</v>
      </c>
      <c r="AV76" s="308">
        <f t="shared" si="8"/>
        <v>0</v>
      </c>
    </row>
    <row r="77" spans="1:48" hidden="1">
      <c r="A77" s="327">
        <f t="shared" si="9"/>
        <v>73</v>
      </c>
      <c r="B77" s="321">
        <f>'고용증대 상시근로자수-2018'!C77</f>
        <v>0</v>
      </c>
      <c r="C77" s="322" t="str">
        <f>'고용증대 상시근로자수-2018'!E77</f>
        <v/>
      </c>
      <c r="D77" s="333" t="str">
        <f>IF('고용증대 상시근로자수-2018'!I77="","",'고용증대 상시근로자수-2018'!I77)</f>
        <v/>
      </c>
      <c r="E77" s="333" t="str">
        <f>IF('고용증대 상시근로자수-2018'!J77="","",'고용증대 상시근로자수-2018'!J77)</f>
        <v/>
      </c>
      <c r="F77" s="323" t="str">
        <f>'고용증대 상시근로자수-2018'!H77</f>
        <v/>
      </c>
      <c r="G77" s="324">
        <f>'고용증대 상시근로자수-2018'!W77</f>
        <v>0</v>
      </c>
      <c r="H77" s="313">
        <f>'고용증대 상시근로자수-2018'!X77</f>
        <v>0</v>
      </c>
      <c r="I77" s="314">
        <f>'고용증대 상시근로자수-2018'!Z77</f>
        <v>0</v>
      </c>
      <c r="J77" s="312">
        <f>'고용증대 상시근로자수-2018'!AA77</f>
        <v>0</v>
      </c>
      <c r="K77" s="313">
        <f>'고용증대 상시근로자수-2018'!AB77</f>
        <v>0</v>
      </c>
      <c r="L77" s="314">
        <f>'고용증대 상시근로자수-2018'!AD77</f>
        <v>0</v>
      </c>
      <c r="M77" s="312">
        <f>'고용증대 상시근로자수-2018'!AE77</f>
        <v>0</v>
      </c>
      <c r="N77" s="313">
        <f>'고용증대 상시근로자수-2018'!AF77</f>
        <v>0</v>
      </c>
      <c r="O77" s="314">
        <f>'고용증대 상시근로자수-2018'!AH77</f>
        <v>0</v>
      </c>
      <c r="P77" s="312">
        <f>'고용증대 상시근로자수-2018'!AI77</f>
        <v>0</v>
      </c>
      <c r="Q77" s="313">
        <f>'고용증대 상시근로자수-2018'!AJ77</f>
        <v>0</v>
      </c>
      <c r="R77" s="314">
        <f>'고용증대 상시근로자수-2018'!AL77</f>
        <v>0</v>
      </c>
      <c r="S77" s="312">
        <f>'고용증대 상시근로자수-2018'!AM77</f>
        <v>0</v>
      </c>
      <c r="T77" s="313">
        <f>'고용증대 상시근로자수-2018'!AN77</f>
        <v>0</v>
      </c>
      <c r="U77" s="314">
        <f>'고용증대 상시근로자수-2018'!AP77</f>
        <v>0</v>
      </c>
      <c r="V77" s="312">
        <f>'고용증대 상시근로자수-2018'!AQ77</f>
        <v>0</v>
      </c>
      <c r="W77" s="313">
        <f>'고용증대 상시근로자수-2018'!AR77</f>
        <v>0</v>
      </c>
      <c r="X77" s="314">
        <f>'고용증대 상시근로자수-2018'!AT77</f>
        <v>0</v>
      </c>
      <c r="Y77" s="312">
        <f>'고용증대 상시근로자수-2018'!AU77</f>
        <v>0</v>
      </c>
      <c r="Z77" s="313">
        <f>'고용증대 상시근로자수-2018'!AV77</f>
        <v>0</v>
      </c>
      <c r="AA77" s="314">
        <f>'고용증대 상시근로자수-2018'!AX77</f>
        <v>0</v>
      </c>
      <c r="AB77" s="312">
        <f>'고용증대 상시근로자수-2018'!AY77</f>
        <v>0</v>
      </c>
      <c r="AC77" s="313">
        <f>'고용증대 상시근로자수-2018'!AZ77</f>
        <v>0</v>
      </c>
      <c r="AD77" s="314">
        <f>'고용증대 상시근로자수-2018'!BB77</f>
        <v>0</v>
      </c>
      <c r="AE77" s="312">
        <f>'고용증대 상시근로자수-2018'!BC77</f>
        <v>0</v>
      </c>
      <c r="AF77" s="313">
        <f>'고용증대 상시근로자수-2018'!BD77</f>
        <v>0</v>
      </c>
      <c r="AG77" s="314">
        <f>'고용증대 상시근로자수-2018'!BF77</f>
        <v>0</v>
      </c>
      <c r="AH77" s="312">
        <f>'고용증대 상시근로자수-2018'!BG77</f>
        <v>0</v>
      </c>
      <c r="AI77" s="313">
        <f>'고용증대 상시근로자수-2018'!BH77</f>
        <v>0</v>
      </c>
      <c r="AJ77" s="314">
        <f>'고용증대 상시근로자수-2018'!BJ77</f>
        <v>0</v>
      </c>
      <c r="AK77" s="312">
        <f>'고용증대 상시근로자수-2018'!BK77</f>
        <v>0</v>
      </c>
      <c r="AL77" s="313">
        <f>'고용증대 상시근로자수-2018'!BL77</f>
        <v>0</v>
      </c>
      <c r="AM77" s="314">
        <f>'고용증대 상시근로자수-2018'!BN77</f>
        <v>0</v>
      </c>
      <c r="AN77" s="312">
        <f>'고용증대 상시근로자수-2018'!BO77</f>
        <v>0</v>
      </c>
      <c r="AO77" s="313">
        <f>'고용증대 상시근로자수-2018'!BP77</f>
        <v>0</v>
      </c>
      <c r="AP77" s="314">
        <f>'고용증대 상시근로자수-2018'!BR77</f>
        <v>0</v>
      </c>
      <c r="AQ77" s="335">
        <f t="shared" si="5"/>
        <v>0</v>
      </c>
      <c r="AR77" s="336">
        <f t="shared" si="6"/>
        <v>0</v>
      </c>
      <c r="AS77" s="342">
        <f>'고용증대 상시근로자수-2018'!CF77</f>
        <v>0</v>
      </c>
      <c r="AT77" s="343">
        <f>'고용증대 상시근로자수-2018'!CG77</f>
        <v>0</v>
      </c>
      <c r="AU77" s="340">
        <f t="shared" si="7"/>
        <v>0</v>
      </c>
      <c r="AV77" s="308">
        <f t="shared" si="8"/>
        <v>0</v>
      </c>
    </row>
    <row r="78" spans="1:48" hidden="1">
      <c r="A78" s="327">
        <f t="shared" si="9"/>
        <v>74</v>
      </c>
      <c r="B78" s="321">
        <f>'고용증대 상시근로자수-2018'!C78</f>
        <v>0</v>
      </c>
      <c r="C78" s="322" t="str">
        <f>'고용증대 상시근로자수-2018'!E78</f>
        <v/>
      </c>
      <c r="D78" s="333" t="str">
        <f>IF('고용증대 상시근로자수-2018'!I78="","",'고용증대 상시근로자수-2018'!I78)</f>
        <v/>
      </c>
      <c r="E78" s="333" t="str">
        <f>IF('고용증대 상시근로자수-2018'!J78="","",'고용증대 상시근로자수-2018'!J78)</f>
        <v/>
      </c>
      <c r="F78" s="323" t="str">
        <f>'고용증대 상시근로자수-2018'!H78</f>
        <v/>
      </c>
      <c r="G78" s="324">
        <f>'고용증대 상시근로자수-2018'!W78</f>
        <v>0</v>
      </c>
      <c r="H78" s="313">
        <f>'고용증대 상시근로자수-2018'!X78</f>
        <v>0</v>
      </c>
      <c r="I78" s="314">
        <f>'고용증대 상시근로자수-2018'!Z78</f>
        <v>0</v>
      </c>
      <c r="J78" s="312">
        <f>'고용증대 상시근로자수-2018'!AA78</f>
        <v>0</v>
      </c>
      <c r="K78" s="313">
        <f>'고용증대 상시근로자수-2018'!AB78</f>
        <v>0</v>
      </c>
      <c r="L78" s="314">
        <f>'고용증대 상시근로자수-2018'!AD78</f>
        <v>0</v>
      </c>
      <c r="M78" s="312">
        <f>'고용증대 상시근로자수-2018'!AE78</f>
        <v>0</v>
      </c>
      <c r="N78" s="313">
        <f>'고용증대 상시근로자수-2018'!AF78</f>
        <v>0</v>
      </c>
      <c r="O78" s="314">
        <f>'고용증대 상시근로자수-2018'!AH78</f>
        <v>0</v>
      </c>
      <c r="P78" s="312">
        <f>'고용증대 상시근로자수-2018'!AI78</f>
        <v>0</v>
      </c>
      <c r="Q78" s="313">
        <f>'고용증대 상시근로자수-2018'!AJ78</f>
        <v>0</v>
      </c>
      <c r="R78" s="314">
        <f>'고용증대 상시근로자수-2018'!AL78</f>
        <v>0</v>
      </c>
      <c r="S78" s="312">
        <f>'고용증대 상시근로자수-2018'!AM78</f>
        <v>0</v>
      </c>
      <c r="T78" s="313">
        <f>'고용증대 상시근로자수-2018'!AN78</f>
        <v>0</v>
      </c>
      <c r="U78" s="314">
        <f>'고용증대 상시근로자수-2018'!AP78</f>
        <v>0</v>
      </c>
      <c r="V78" s="312">
        <f>'고용증대 상시근로자수-2018'!AQ78</f>
        <v>0</v>
      </c>
      <c r="W78" s="313">
        <f>'고용증대 상시근로자수-2018'!AR78</f>
        <v>0</v>
      </c>
      <c r="X78" s="314">
        <f>'고용증대 상시근로자수-2018'!AT78</f>
        <v>0</v>
      </c>
      <c r="Y78" s="312">
        <f>'고용증대 상시근로자수-2018'!AU78</f>
        <v>0</v>
      </c>
      <c r="Z78" s="313">
        <f>'고용증대 상시근로자수-2018'!AV78</f>
        <v>0</v>
      </c>
      <c r="AA78" s="314">
        <f>'고용증대 상시근로자수-2018'!AX78</f>
        <v>0</v>
      </c>
      <c r="AB78" s="312">
        <f>'고용증대 상시근로자수-2018'!AY78</f>
        <v>0</v>
      </c>
      <c r="AC78" s="313">
        <f>'고용증대 상시근로자수-2018'!AZ78</f>
        <v>0</v>
      </c>
      <c r="AD78" s="314">
        <f>'고용증대 상시근로자수-2018'!BB78</f>
        <v>0</v>
      </c>
      <c r="AE78" s="312">
        <f>'고용증대 상시근로자수-2018'!BC78</f>
        <v>0</v>
      </c>
      <c r="AF78" s="313">
        <f>'고용증대 상시근로자수-2018'!BD78</f>
        <v>0</v>
      </c>
      <c r="AG78" s="314">
        <f>'고용증대 상시근로자수-2018'!BF78</f>
        <v>0</v>
      </c>
      <c r="AH78" s="312">
        <f>'고용증대 상시근로자수-2018'!BG78</f>
        <v>0</v>
      </c>
      <c r="AI78" s="313">
        <f>'고용증대 상시근로자수-2018'!BH78</f>
        <v>0</v>
      </c>
      <c r="AJ78" s="314">
        <f>'고용증대 상시근로자수-2018'!BJ78</f>
        <v>0</v>
      </c>
      <c r="AK78" s="312">
        <f>'고용증대 상시근로자수-2018'!BK78</f>
        <v>0</v>
      </c>
      <c r="AL78" s="313">
        <f>'고용증대 상시근로자수-2018'!BL78</f>
        <v>0</v>
      </c>
      <c r="AM78" s="314">
        <f>'고용증대 상시근로자수-2018'!BN78</f>
        <v>0</v>
      </c>
      <c r="AN78" s="312">
        <f>'고용증대 상시근로자수-2018'!BO78</f>
        <v>0</v>
      </c>
      <c r="AO78" s="313">
        <f>'고용증대 상시근로자수-2018'!BP78</f>
        <v>0</v>
      </c>
      <c r="AP78" s="314">
        <f>'고용증대 상시근로자수-2018'!BR78</f>
        <v>0</v>
      </c>
      <c r="AQ78" s="335">
        <f t="shared" si="5"/>
        <v>0</v>
      </c>
      <c r="AR78" s="336">
        <f t="shared" si="6"/>
        <v>0</v>
      </c>
      <c r="AS78" s="342">
        <f>'고용증대 상시근로자수-2018'!CF78</f>
        <v>0</v>
      </c>
      <c r="AT78" s="343">
        <f>'고용증대 상시근로자수-2018'!CG78</f>
        <v>0</v>
      </c>
      <c r="AU78" s="340">
        <f t="shared" si="7"/>
        <v>0</v>
      </c>
      <c r="AV78" s="308">
        <f t="shared" si="8"/>
        <v>0</v>
      </c>
    </row>
    <row r="79" spans="1:48" hidden="1">
      <c r="A79" s="327">
        <f t="shared" si="9"/>
        <v>75</v>
      </c>
      <c r="B79" s="321">
        <f>'고용증대 상시근로자수-2018'!C79</f>
        <v>0</v>
      </c>
      <c r="C79" s="322" t="str">
        <f>'고용증대 상시근로자수-2018'!E79</f>
        <v/>
      </c>
      <c r="D79" s="333" t="str">
        <f>IF('고용증대 상시근로자수-2018'!I79="","",'고용증대 상시근로자수-2018'!I79)</f>
        <v/>
      </c>
      <c r="E79" s="333" t="str">
        <f>IF('고용증대 상시근로자수-2018'!J79="","",'고용증대 상시근로자수-2018'!J79)</f>
        <v/>
      </c>
      <c r="F79" s="323" t="str">
        <f>'고용증대 상시근로자수-2018'!H79</f>
        <v/>
      </c>
      <c r="G79" s="324">
        <f>'고용증대 상시근로자수-2018'!W79</f>
        <v>0</v>
      </c>
      <c r="H79" s="313">
        <f>'고용증대 상시근로자수-2018'!X79</f>
        <v>0</v>
      </c>
      <c r="I79" s="314">
        <f>'고용증대 상시근로자수-2018'!Z79</f>
        <v>0</v>
      </c>
      <c r="J79" s="312">
        <f>'고용증대 상시근로자수-2018'!AA79</f>
        <v>0</v>
      </c>
      <c r="K79" s="313">
        <f>'고용증대 상시근로자수-2018'!AB79</f>
        <v>0</v>
      </c>
      <c r="L79" s="314">
        <f>'고용증대 상시근로자수-2018'!AD79</f>
        <v>0</v>
      </c>
      <c r="M79" s="312">
        <f>'고용증대 상시근로자수-2018'!AE79</f>
        <v>0</v>
      </c>
      <c r="N79" s="313">
        <f>'고용증대 상시근로자수-2018'!AF79</f>
        <v>0</v>
      </c>
      <c r="O79" s="314">
        <f>'고용증대 상시근로자수-2018'!AH79</f>
        <v>0</v>
      </c>
      <c r="P79" s="312">
        <f>'고용증대 상시근로자수-2018'!AI79</f>
        <v>0</v>
      </c>
      <c r="Q79" s="313">
        <f>'고용증대 상시근로자수-2018'!AJ79</f>
        <v>0</v>
      </c>
      <c r="R79" s="314">
        <f>'고용증대 상시근로자수-2018'!AL79</f>
        <v>0</v>
      </c>
      <c r="S79" s="312">
        <f>'고용증대 상시근로자수-2018'!AM79</f>
        <v>0</v>
      </c>
      <c r="T79" s="313">
        <f>'고용증대 상시근로자수-2018'!AN79</f>
        <v>0</v>
      </c>
      <c r="U79" s="314">
        <f>'고용증대 상시근로자수-2018'!AP79</f>
        <v>0</v>
      </c>
      <c r="V79" s="312">
        <f>'고용증대 상시근로자수-2018'!AQ79</f>
        <v>0</v>
      </c>
      <c r="W79" s="313">
        <f>'고용증대 상시근로자수-2018'!AR79</f>
        <v>0</v>
      </c>
      <c r="X79" s="314">
        <f>'고용증대 상시근로자수-2018'!AT79</f>
        <v>0</v>
      </c>
      <c r="Y79" s="312">
        <f>'고용증대 상시근로자수-2018'!AU79</f>
        <v>0</v>
      </c>
      <c r="Z79" s="313">
        <f>'고용증대 상시근로자수-2018'!AV79</f>
        <v>0</v>
      </c>
      <c r="AA79" s="314">
        <f>'고용증대 상시근로자수-2018'!AX79</f>
        <v>0</v>
      </c>
      <c r="AB79" s="312">
        <f>'고용증대 상시근로자수-2018'!AY79</f>
        <v>0</v>
      </c>
      <c r="AC79" s="313">
        <f>'고용증대 상시근로자수-2018'!AZ79</f>
        <v>0</v>
      </c>
      <c r="AD79" s="314">
        <f>'고용증대 상시근로자수-2018'!BB79</f>
        <v>0</v>
      </c>
      <c r="AE79" s="312">
        <f>'고용증대 상시근로자수-2018'!BC79</f>
        <v>0</v>
      </c>
      <c r="AF79" s="313">
        <f>'고용증대 상시근로자수-2018'!BD79</f>
        <v>0</v>
      </c>
      <c r="AG79" s="314">
        <f>'고용증대 상시근로자수-2018'!BF79</f>
        <v>0</v>
      </c>
      <c r="AH79" s="312">
        <f>'고용증대 상시근로자수-2018'!BG79</f>
        <v>0</v>
      </c>
      <c r="AI79" s="313">
        <f>'고용증대 상시근로자수-2018'!BH79</f>
        <v>0</v>
      </c>
      <c r="AJ79" s="314">
        <f>'고용증대 상시근로자수-2018'!BJ79</f>
        <v>0</v>
      </c>
      <c r="AK79" s="312">
        <f>'고용증대 상시근로자수-2018'!BK79</f>
        <v>0</v>
      </c>
      <c r="AL79" s="313">
        <f>'고용증대 상시근로자수-2018'!BL79</f>
        <v>0</v>
      </c>
      <c r="AM79" s="314">
        <f>'고용증대 상시근로자수-2018'!BN79</f>
        <v>0</v>
      </c>
      <c r="AN79" s="312">
        <f>'고용증대 상시근로자수-2018'!BO79</f>
        <v>0</v>
      </c>
      <c r="AO79" s="313">
        <f>'고용증대 상시근로자수-2018'!BP79</f>
        <v>0</v>
      </c>
      <c r="AP79" s="314">
        <f>'고용증대 상시근로자수-2018'!BR79</f>
        <v>0</v>
      </c>
      <c r="AQ79" s="335">
        <f t="shared" si="5"/>
        <v>0</v>
      </c>
      <c r="AR79" s="336">
        <f t="shared" si="6"/>
        <v>0</v>
      </c>
      <c r="AS79" s="342">
        <f>'고용증대 상시근로자수-2018'!CF79</f>
        <v>0</v>
      </c>
      <c r="AT79" s="343">
        <f>'고용증대 상시근로자수-2018'!CG79</f>
        <v>0</v>
      </c>
      <c r="AU79" s="340">
        <f t="shared" si="7"/>
        <v>0</v>
      </c>
      <c r="AV79" s="308">
        <f t="shared" si="8"/>
        <v>0</v>
      </c>
    </row>
    <row r="80" spans="1:48" hidden="1">
      <c r="A80" s="327">
        <f t="shared" si="9"/>
        <v>76</v>
      </c>
      <c r="B80" s="321">
        <f>'고용증대 상시근로자수-2018'!C80</f>
        <v>0</v>
      </c>
      <c r="C80" s="322" t="str">
        <f>'고용증대 상시근로자수-2018'!E80</f>
        <v/>
      </c>
      <c r="D80" s="333" t="str">
        <f>IF('고용증대 상시근로자수-2018'!I80="","",'고용증대 상시근로자수-2018'!I80)</f>
        <v/>
      </c>
      <c r="E80" s="333" t="str">
        <f>IF('고용증대 상시근로자수-2018'!J80="","",'고용증대 상시근로자수-2018'!J80)</f>
        <v/>
      </c>
      <c r="F80" s="323" t="str">
        <f>'고용증대 상시근로자수-2018'!H80</f>
        <v/>
      </c>
      <c r="G80" s="324">
        <f>'고용증대 상시근로자수-2018'!W80</f>
        <v>0</v>
      </c>
      <c r="H80" s="313">
        <f>'고용증대 상시근로자수-2018'!X80</f>
        <v>0</v>
      </c>
      <c r="I80" s="314">
        <f>'고용증대 상시근로자수-2018'!Z80</f>
        <v>0</v>
      </c>
      <c r="J80" s="312">
        <f>'고용증대 상시근로자수-2018'!AA80</f>
        <v>0</v>
      </c>
      <c r="K80" s="313">
        <f>'고용증대 상시근로자수-2018'!AB80</f>
        <v>0</v>
      </c>
      <c r="L80" s="314">
        <f>'고용증대 상시근로자수-2018'!AD80</f>
        <v>0</v>
      </c>
      <c r="M80" s="312">
        <f>'고용증대 상시근로자수-2018'!AE80</f>
        <v>0</v>
      </c>
      <c r="N80" s="313">
        <f>'고용증대 상시근로자수-2018'!AF80</f>
        <v>0</v>
      </c>
      <c r="O80" s="314">
        <f>'고용증대 상시근로자수-2018'!AH80</f>
        <v>0</v>
      </c>
      <c r="P80" s="312">
        <f>'고용증대 상시근로자수-2018'!AI80</f>
        <v>0</v>
      </c>
      <c r="Q80" s="313">
        <f>'고용증대 상시근로자수-2018'!AJ80</f>
        <v>0</v>
      </c>
      <c r="R80" s="314">
        <f>'고용증대 상시근로자수-2018'!AL80</f>
        <v>0</v>
      </c>
      <c r="S80" s="312">
        <f>'고용증대 상시근로자수-2018'!AM80</f>
        <v>0</v>
      </c>
      <c r="T80" s="313">
        <f>'고용증대 상시근로자수-2018'!AN80</f>
        <v>0</v>
      </c>
      <c r="U80" s="314">
        <f>'고용증대 상시근로자수-2018'!AP80</f>
        <v>0</v>
      </c>
      <c r="V80" s="312">
        <f>'고용증대 상시근로자수-2018'!AQ80</f>
        <v>0</v>
      </c>
      <c r="W80" s="313">
        <f>'고용증대 상시근로자수-2018'!AR80</f>
        <v>0</v>
      </c>
      <c r="X80" s="314">
        <f>'고용증대 상시근로자수-2018'!AT80</f>
        <v>0</v>
      </c>
      <c r="Y80" s="312">
        <f>'고용증대 상시근로자수-2018'!AU80</f>
        <v>0</v>
      </c>
      <c r="Z80" s="313">
        <f>'고용증대 상시근로자수-2018'!AV80</f>
        <v>0</v>
      </c>
      <c r="AA80" s="314">
        <f>'고용증대 상시근로자수-2018'!AX80</f>
        <v>0</v>
      </c>
      <c r="AB80" s="312">
        <f>'고용증대 상시근로자수-2018'!AY80</f>
        <v>0</v>
      </c>
      <c r="AC80" s="313">
        <f>'고용증대 상시근로자수-2018'!AZ80</f>
        <v>0</v>
      </c>
      <c r="AD80" s="314">
        <f>'고용증대 상시근로자수-2018'!BB80</f>
        <v>0</v>
      </c>
      <c r="AE80" s="312">
        <f>'고용증대 상시근로자수-2018'!BC80</f>
        <v>0</v>
      </c>
      <c r="AF80" s="313">
        <f>'고용증대 상시근로자수-2018'!BD80</f>
        <v>0</v>
      </c>
      <c r="AG80" s="314">
        <f>'고용증대 상시근로자수-2018'!BF80</f>
        <v>0</v>
      </c>
      <c r="AH80" s="312">
        <f>'고용증대 상시근로자수-2018'!BG80</f>
        <v>0</v>
      </c>
      <c r="AI80" s="313">
        <f>'고용증대 상시근로자수-2018'!BH80</f>
        <v>0</v>
      </c>
      <c r="AJ80" s="314">
        <f>'고용증대 상시근로자수-2018'!BJ80</f>
        <v>0</v>
      </c>
      <c r="AK80" s="312">
        <f>'고용증대 상시근로자수-2018'!BK80</f>
        <v>0</v>
      </c>
      <c r="AL80" s="313">
        <f>'고용증대 상시근로자수-2018'!BL80</f>
        <v>0</v>
      </c>
      <c r="AM80" s="314">
        <f>'고용증대 상시근로자수-2018'!BN80</f>
        <v>0</v>
      </c>
      <c r="AN80" s="312">
        <f>'고용증대 상시근로자수-2018'!BO80</f>
        <v>0</v>
      </c>
      <c r="AO80" s="313">
        <f>'고용증대 상시근로자수-2018'!BP80</f>
        <v>0</v>
      </c>
      <c r="AP80" s="314">
        <f>'고용증대 상시근로자수-2018'!BR80</f>
        <v>0</v>
      </c>
      <c r="AQ80" s="335">
        <f t="shared" si="5"/>
        <v>0</v>
      </c>
      <c r="AR80" s="336">
        <f t="shared" si="6"/>
        <v>0</v>
      </c>
      <c r="AS80" s="342">
        <f>'고용증대 상시근로자수-2018'!CF80</f>
        <v>0</v>
      </c>
      <c r="AT80" s="343">
        <f>'고용증대 상시근로자수-2018'!CG80</f>
        <v>0</v>
      </c>
      <c r="AU80" s="340">
        <f t="shared" si="7"/>
        <v>0</v>
      </c>
      <c r="AV80" s="308">
        <f t="shared" si="8"/>
        <v>0</v>
      </c>
    </row>
    <row r="81" spans="1:48" hidden="1">
      <c r="A81" s="327">
        <f t="shared" si="9"/>
        <v>77</v>
      </c>
      <c r="B81" s="321">
        <f>'고용증대 상시근로자수-2018'!C81</f>
        <v>0</v>
      </c>
      <c r="C81" s="322" t="str">
        <f>'고용증대 상시근로자수-2018'!E81</f>
        <v/>
      </c>
      <c r="D81" s="333" t="str">
        <f>IF('고용증대 상시근로자수-2018'!I81="","",'고용증대 상시근로자수-2018'!I81)</f>
        <v/>
      </c>
      <c r="E81" s="333" t="str">
        <f>IF('고용증대 상시근로자수-2018'!J81="","",'고용증대 상시근로자수-2018'!J81)</f>
        <v/>
      </c>
      <c r="F81" s="323" t="str">
        <f>'고용증대 상시근로자수-2018'!H81</f>
        <v/>
      </c>
      <c r="G81" s="324">
        <f>'고용증대 상시근로자수-2018'!W81</f>
        <v>0</v>
      </c>
      <c r="H81" s="313">
        <f>'고용증대 상시근로자수-2018'!X81</f>
        <v>0</v>
      </c>
      <c r="I81" s="314">
        <f>'고용증대 상시근로자수-2018'!Z81</f>
        <v>0</v>
      </c>
      <c r="J81" s="312">
        <f>'고용증대 상시근로자수-2018'!AA81</f>
        <v>0</v>
      </c>
      <c r="K81" s="313">
        <f>'고용증대 상시근로자수-2018'!AB81</f>
        <v>0</v>
      </c>
      <c r="L81" s="314">
        <f>'고용증대 상시근로자수-2018'!AD81</f>
        <v>0</v>
      </c>
      <c r="M81" s="312">
        <f>'고용증대 상시근로자수-2018'!AE81</f>
        <v>0</v>
      </c>
      <c r="N81" s="313">
        <f>'고용증대 상시근로자수-2018'!AF81</f>
        <v>0</v>
      </c>
      <c r="O81" s="314">
        <f>'고용증대 상시근로자수-2018'!AH81</f>
        <v>0</v>
      </c>
      <c r="P81" s="312">
        <f>'고용증대 상시근로자수-2018'!AI81</f>
        <v>0</v>
      </c>
      <c r="Q81" s="313">
        <f>'고용증대 상시근로자수-2018'!AJ81</f>
        <v>0</v>
      </c>
      <c r="R81" s="314">
        <f>'고용증대 상시근로자수-2018'!AL81</f>
        <v>0</v>
      </c>
      <c r="S81" s="312">
        <f>'고용증대 상시근로자수-2018'!AM81</f>
        <v>0</v>
      </c>
      <c r="T81" s="313">
        <f>'고용증대 상시근로자수-2018'!AN81</f>
        <v>0</v>
      </c>
      <c r="U81" s="314">
        <f>'고용증대 상시근로자수-2018'!AP81</f>
        <v>0</v>
      </c>
      <c r="V81" s="312">
        <f>'고용증대 상시근로자수-2018'!AQ81</f>
        <v>0</v>
      </c>
      <c r="W81" s="313">
        <f>'고용증대 상시근로자수-2018'!AR81</f>
        <v>0</v>
      </c>
      <c r="X81" s="314">
        <f>'고용증대 상시근로자수-2018'!AT81</f>
        <v>0</v>
      </c>
      <c r="Y81" s="312">
        <f>'고용증대 상시근로자수-2018'!AU81</f>
        <v>0</v>
      </c>
      <c r="Z81" s="313">
        <f>'고용증대 상시근로자수-2018'!AV81</f>
        <v>0</v>
      </c>
      <c r="AA81" s="314">
        <f>'고용증대 상시근로자수-2018'!AX81</f>
        <v>0</v>
      </c>
      <c r="AB81" s="312">
        <f>'고용증대 상시근로자수-2018'!AY81</f>
        <v>0</v>
      </c>
      <c r="AC81" s="313">
        <f>'고용증대 상시근로자수-2018'!AZ81</f>
        <v>0</v>
      </c>
      <c r="AD81" s="314">
        <f>'고용증대 상시근로자수-2018'!BB81</f>
        <v>0</v>
      </c>
      <c r="AE81" s="312">
        <f>'고용증대 상시근로자수-2018'!BC81</f>
        <v>0</v>
      </c>
      <c r="AF81" s="313">
        <f>'고용증대 상시근로자수-2018'!BD81</f>
        <v>0</v>
      </c>
      <c r="AG81" s="314">
        <f>'고용증대 상시근로자수-2018'!BF81</f>
        <v>0</v>
      </c>
      <c r="AH81" s="312">
        <f>'고용증대 상시근로자수-2018'!BG81</f>
        <v>0</v>
      </c>
      <c r="AI81" s="313">
        <f>'고용증대 상시근로자수-2018'!BH81</f>
        <v>0</v>
      </c>
      <c r="AJ81" s="314">
        <f>'고용증대 상시근로자수-2018'!BJ81</f>
        <v>0</v>
      </c>
      <c r="AK81" s="312">
        <f>'고용증대 상시근로자수-2018'!BK81</f>
        <v>0</v>
      </c>
      <c r="AL81" s="313">
        <f>'고용증대 상시근로자수-2018'!BL81</f>
        <v>0</v>
      </c>
      <c r="AM81" s="314">
        <f>'고용증대 상시근로자수-2018'!BN81</f>
        <v>0</v>
      </c>
      <c r="AN81" s="312">
        <f>'고용증대 상시근로자수-2018'!BO81</f>
        <v>0</v>
      </c>
      <c r="AO81" s="313">
        <f>'고용증대 상시근로자수-2018'!BP81</f>
        <v>0</v>
      </c>
      <c r="AP81" s="314">
        <f>'고용증대 상시근로자수-2018'!BR81</f>
        <v>0</v>
      </c>
      <c r="AQ81" s="335">
        <f t="shared" si="5"/>
        <v>0</v>
      </c>
      <c r="AR81" s="336">
        <f t="shared" si="6"/>
        <v>0</v>
      </c>
      <c r="AS81" s="342">
        <f>'고용증대 상시근로자수-2018'!CF81</f>
        <v>0</v>
      </c>
      <c r="AT81" s="343">
        <f>'고용증대 상시근로자수-2018'!CG81</f>
        <v>0</v>
      </c>
      <c r="AU81" s="340">
        <f t="shared" si="7"/>
        <v>0</v>
      </c>
      <c r="AV81" s="308">
        <f t="shared" si="8"/>
        <v>0</v>
      </c>
    </row>
    <row r="82" spans="1:48" hidden="1">
      <c r="A82" s="327">
        <f t="shared" si="9"/>
        <v>78</v>
      </c>
      <c r="B82" s="321">
        <f>'고용증대 상시근로자수-2018'!C82</f>
        <v>0</v>
      </c>
      <c r="C82" s="322" t="str">
        <f>'고용증대 상시근로자수-2018'!E82</f>
        <v/>
      </c>
      <c r="D82" s="333" t="str">
        <f>IF('고용증대 상시근로자수-2018'!I82="","",'고용증대 상시근로자수-2018'!I82)</f>
        <v/>
      </c>
      <c r="E82" s="333" t="str">
        <f>IF('고용증대 상시근로자수-2018'!J82="","",'고용증대 상시근로자수-2018'!J82)</f>
        <v/>
      </c>
      <c r="F82" s="323" t="str">
        <f>'고용증대 상시근로자수-2018'!H82</f>
        <v/>
      </c>
      <c r="G82" s="324">
        <f>'고용증대 상시근로자수-2018'!W82</f>
        <v>0</v>
      </c>
      <c r="H82" s="313">
        <f>'고용증대 상시근로자수-2018'!X82</f>
        <v>0</v>
      </c>
      <c r="I82" s="314">
        <f>'고용증대 상시근로자수-2018'!Z82</f>
        <v>0</v>
      </c>
      <c r="J82" s="312">
        <f>'고용증대 상시근로자수-2018'!AA82</f>
        <v>0</v>
      </c>
      <c r="K82" s="313">
        <f>'고용증대 상시근로자수-2018'!AB82</f>
        <v>0</v>
      </c>
      <c r="L82" s="314">
        <f>'고용증대 상시근로자수-2018'!AD82</f>
        <v>0</v>
      </c>
      <c r="M82" s="312">
        <f>'고용증대 상시근로자수-2018'!AE82</f>
        <v>0</v>
      </c>
      <c r="N82" s="313">
        <f>'고용증대 상시근로자수-2018'!AF82</f>
        <v>0</v>
      </c>
      <c r="O82" s="314">
        <f>'고용증대 상시근로자수-2018'!AH82</f>
        <v>0</v>
      </c>
      <c r="P82" s="312">
        <f>'고용증대 상시근로자수-2018'!AI82</f>
        <v>0</v>
      </c>
      <c r="Q82" s="313">
        <f>'고용증대 상시근로자수-2018'!AJ82</f>
        <v>0</v>
      </c>
      <c r="R82" s="314">
        <f>'고용증대 상시근로자수-2018'!AL82</f>
        <v>0</v>
      </c>
      <c r="S82" s="312">
        <f>'고용증대 상시근로자수-2018'!AM82</f>
        <v>0</v>
      </c>
      <c r="T82" s="313">
        <f>'고용증대 상시근로자수-2018'!AN82</f>
        <v>0</v>
      </c>
      <c r="U82" s="314">
        <f>'고용증대 상시근로자수-2018'!AP82</f>
        <v>0</v>
      </c>
      <c r="V82" s="312">
        <f>'고용증대 상시근로자수-2018'!AQ82</f>
        <v>0</v>
      </c>
      <c r="W82" s="313">
        <f>'고용증대 상시근로자수-2018'!AR82</f>
        <v>0</v>
      </c>
      <c r="X82" s="314">
        <f>'고용증대 상시근로자수-2018'!AT82</f>
        <v>0</v>
      </c>
      <c r="Y82" s="312">
        <f>'고용증대 상시근로자수-2018'!AU82</f>
        <v>0</v>
      </c>
      <c r="Z82" s="313">
        <f>'고용증대 상시근로자수-2018'!AV82</f>
        <v>0</v>
      </c>
      <c r="AA82" s="314">
        <f>'고용증대 상시근로자수-2018'!AX82</f>
        <v>0</v>
      </c>
      <c r="AB82" s="312">
        <f>'고용증대 상시근로자수-2018'!AY82</f>
        <v>0</v>
      </c>
      <c r="AC82" s="313">
        <f>'고용증대 상시근로자수-2018'!AZ82</f>
        <v>0</v>
      </c>
      <c r="AD82" s="314">
        <f>'고용증대 상시근로자수-2018'!BB82</f>
        <v>0</v>
      </c>
      <c r="AE82" s="312">
        <f>'고용증대 상시근로자수-2018'!BC82</f>
        <v>0</v>
      </c>
      <c r="AF82" s="313">
        <f>'고용증대 상시근로자수-2018'!BD82</f>
        <v>0</v>
      </c>
      <c r="AG82" s="314">
        <f>'고용증대 상시근로자수-2018'!BF82</f>
        <v>0</v>
      </c>
      <c r="AH82" s="312">
        <f>'고용증대 상시근로자수-2018'!BG82</f>
        <v>0</v>
      </c>
      <c r="AI82" s="313">
        <f>'고용증대 상시근로자수-2018'!BH82</f>
        <v>0</v>
      </c>
      <c r="AJ82" s="314">
        <f>'고용증대 상시근로자수-2018'!BJ82</f>
        <v>0</v>
      </c>
      <c r="AK82" s="312">
        <f>'고용증대 상시근로자수-2018'!BK82</f>
        <v>0</v>
      </c>
      <c r="AL82" s="313">
        <f>'고용증대 상시근로자수-2018'!BL82</f>
        <v>0</v>
      </c>
      <c r="AM82" s="314">
        <f>'고용증대 상시근로자수-2018'!BN82</f>
        <v>0</v>
      </c>
      <c r="AN82" s="312">
        <f>'고용증대 상시근로자수-2018'!BO82</f>
        <v>0</v>
      </c>
      <c r="AO82" s="313">
        <f>'고용증대 상시근로자수-2018'!BP82</f>
        <v>0</v>
      </c>
      <c r="AP82" s="314">
        <f>'고용증대 상시근로자수-2018'!BR82</f>
        <v>0</v>
      </c>
      <c r="AQ82" s="335">
        <f t="shared" si="5"/>
        <v>0</v>
      </c>
      <c r="AR82" s="336">
        <f t="shared" si="6"/>
        <v>0</v>
      </c>
      <c r="AS82" s="342">
        <f>'고용증대 상시근로자수-2018'!CF82</f>
        <v>0</v>
      </c>
      <c r="AT82" s="343">
        <f>'고용증대 상시근로자수-2018'!CG82</f>
        <v>0</v>
      </c>
      <c r="AU82" s="340">
        <f t="shared" si="7"/>
        <v>0</v>
      </c>
      <c r="AV82" s="308">
        <f t="shared" si="8"/>
        <v>0</v>
      </c>
    </row>
    <row r="83" spans="1:48" hidden="1">
      <c r="A83" s="327">
        <f t="shared" si="9"/>
        <v>79</v>
      </c>
      <c r="B83" s="321">
        <f>'고용증대 상시근로자수-2018'!C83</f>
        <v>0</v>
      </c>
      <c r="C83" s="322" t="str">
        <f>'고용증대 상시근로자수-2018'!E83</f>
        <v/>
      </c>
      <c r="D83" s="333" t="str">
        <f>IF('고용증대 상시근로자수-2018'!I83="","",'고용증대 상시근로자수-2018'!I83)</f>
        <v/>
      </c>
      <c r="E83" s="333" t="str">
        <f>IF('고용증대 상시근로자수-2018'!J83="","",'고용증대 상시근로자수-2018'!J83)</f>
        <v/>
      </c>
      <c r="F83" s="323" t="str">
        <f>'고용증대 상시근로자수-2018'!H83</f>
        <v/>
      </c>
      <c r="G83" s="324">
        <f>'고용증대 상시근로자수-2018'!W83</f>
        <v>0</v>
      </c>
      <c r="H83" s="313">
        <f>'고용증대 상시근로자수-2018'!X83</f>
        <v>0</v>
      </c>
      <c r="I83" s="314">
        <f>'고용증대 상시근로자수-2018'!Z83</f>
        <v>0</v>
      </c>
      <c r="J83" s="312">
        <f>'고용증대 상시근로자수-2018'!AA83</f>
        <v>0</v>
      </c>
      <c r="K83" s="313">
        <f>'고용증대 상시근로자수-2018'!AB83</f>
        <v>0</v>
      </c>
      <c r="L83" s="314">
        <f>'고용증대 상시근로자수-2018'!AD83</f>
        <v>0</v>
      </c>
      <c r="M83" s="312">
        <f>'고용증대 상시근로자수-2018'!AE83</f>
        <v>0</v>
      </c>
      <c r="N83" s="313">
        <f>'고용증대 상시근로자수-2018'!AF83</f>
        <v>0</v>
      </c>
      <c r="O83" s="314">
        <f>'고용증대 상시근로자수-2018'!AH83</f>
        <v>0</v>
      </c>
      <c r="P83" s="312">
        <f>'고용증대 상시근로자수-2018'!AI83</f>
        <v>0</v>
      </c>
      <c r="Q83" s="313">
        <f>'고용증대 상시근로자수-2018'!AJ83</f>
        <v>0</v>
      </c>
      <c r="R83" s="314">
        <f>'고용증대 상시근로자수-2018'!AL83</f>
        <v>0</v>
      </c>
      <c r="S83" s="312">
        <f>'고용증대 상시근로자수-2018'!AM83</f>
        <v>0</v>
      </c>
      <c r="T83" s="313">
        <f>'고용증대 상시근로자수-2018'!AN83</f>
        <v>0</v>
      </c>
      <c r="U83" s="314">
        <f>'고용증대 상시근로자수-2018'!AP83</f>
        <v>0</v>
      </c>
      <c r="V83" s="312">
        <f>'고용증대 상시근로자수-2018'!AQ83</f>
        <v>0</v>
      </c>
      <c r="W83" s="313">
        <f>'고용증대 상시근로자수-2018'!AR83</f>
        <v>0</v>
      </c>
      <c r="X83" s="314">
        <f>'고용증대 상시근로자수-2018'!AT83</f>
        <v>0</v>
      </c>
      <c r="Y83" s="312">
        <f>'고용증대 상시근로자수-2018'!AU83</f>
        <v>0</v>
      </c>
      <c r="Z83" s="313">
        <f>'고용증대 상시근로자수-2018'!AV83</f>
        <v>0</v>
      </c>
      <c r="AA83" s="314">
        <f>'고용증대 상시근로자수-2018'!AX83</f>
        <v>0</v>
      </c>
      <c r="AB83" s="312">
        <f>'고용증대 상시근로자수-2018'!AY83</f>
        <v>0</v>
      </c>
      <c r="AC83" s="313">
        <f>'고용증대 상시근로자수-2018'!AZ83</f>
        <v>0</v>
      </c>
      <c r="AD83" s="314">
        <f>'고용증대 상시근로자수-2018'!BB83</f>
        <v>0</v>
      </c>
      <c r="AE83" s="312">
        <f>'고용증대 상시근로자수-2018'!BC83</f>
        <v>0</v>
      </c>
      <c r="AF83" s="313">
        <f>'고용증대 상시근로자수-2018'!BD83</f>
        <v>0</v>
      </c>
      <c r="AG83" s="314">
        <f>'고용증대 상시근로자수-2018'!BF83</f>
        <v>0</v>
      </c>
      <c r="AH83" s="312">
        <f>'고용증대 상시근로자수-2018'!BG83</f>
        <v>0</v>
      </c>
      <c r="AI83" s="313">
        <f>'고용증대 상시근로자수-2018'!BH83</f>
        <v>0</v>
      </c>
      <c r="AJ83" s="314">
        <f>'고용증대 상시근로자수-2018'!BJ83</f>
        <v>0</v>
      </c>
      <c r="AK83" s="312">
        <f>'고용증대 상시근로자수-2018'!BK83</f>
        <v>0</v>
      </c>
      <c r="AL83" s="313">
        <f>'고용증대 상시근로자수-2018'!BL83</f>
        <v>0</v>
      </c>
      <c r="AM83" s="314">
        <f>'고용증대 상시근로자수-2018'!BN83</f>
        <v>0</v>
      </c>
      <c r="AN83" s="312">
        <f>'고용증대 상시근로자수-2018'!BO83</f>
        <v>0</v>
      </c>
      <c r="AO83" s="313">
        <f>'고용증대 상시근로자수-2018'!BP83</f>
        <v>0</v>
      </c>
      <c r="AP83" s="314">
        <f>'고용증대 상시근로자수-2018'!BR83</f>
        <v>0</v>
      </c>
      <c r="AQ83" s="335">
        <f t="shared" si="5"/>
        <v>0</v>
      </c>
      <c r="AR83" s="336">
        <f t="shared" si="6"/>
        <v>0</v>
      </c>
      <c r="AS83" s="342">
        <f>'고용증대 상시근로자수-2018'!CF83</f>
        <v>0</v>
      </c>
      <c r="AT83" s="343">
        <f>'고용증대 상시근로자수-2018'!CG83</f>
        <v>0</v>
      </c>
      <c r="AU83" s="340">
        <f t="shared" si="7"/>
        <v>0</v>
      </c>
      <c r="AV83" s="308">
        <f t="shared" si="8"/>
        <v>0</v>
      </c>
    </row>
    <row r="84" spans="1:48" hidden="1">
      <c r="A84" s="327">
        <f t="shared" si="9"/>
        <v>80</v>
      </c>
      <c r="B84" s="321">
        <f>'고용증대 상시근로자수-2018'!C84</f>
        <v>0</v>
      </c>
      <c r="C84" s="322" t="str">
        <f>'고용증대 상시근로자수-2018'!E84</f>
        <v/>
      </c>
      <c r="D84" s="333" t="str">
        <f>IF('고용증대 상시근로자수-2018'!I84="","",'고용증대 상시근로자수-2018'!I84)</f>
        <v/>
      </c>
      <c r="E84" s="333" t="str">
        <f>IF('고용증대 상시근로자수-2018'!J84="","",'고용증대 상시근로자수-2018'!J84)</f>
        <v/>
      </c>
      <c r="F84" s="323" t="str">
        <f>'고용증대 상시근로자수-2018'!H84</f>
        <v/>
      </c>
      <c r="G84" s="324">
        <f>'고용증대 상시근로자수-2018'!W84</f>
        <v>0</v>
      </c>
      <c r="H84" s="313">
        <f>'고용증대 상시근로자수-2018'!X84</f>
        <v>0</v>
      </c>
      <c r="I84" s="314">
        <f>'고용증대 상시근로자수-2018'!Z84</f>
        <v>0</v>
      </c>
      <c r="J84" s="312">
        <f>'고용증대 상시근로자수-2018'!AA84</f>
        <v>0</v>
      </c>
      <c r="K84" s="313">
        <f>'고용증대 상시근로자수-2018'!AB84</f>
        <v>0</v>
      </c>
      <c r="L84" s="314">
        <f>'고용증대 상시근로자수-2018'!AD84</f>
        <v>0</v>
      </c>
      <c r="M84" s="312">
        <f>'고용증대 상시근로자수-2018'!AE84</f>
        <v>0</v>
      </c>
      <c r="N84" s="313">
        <f>'고용증대 상시근로자수-2018'!AF84</f>
        <v>0</v>
      </c>
      <c r="O84" s="314">
        <f>'고용증대 상시근로자수-2018'!AH84</f>
        <v>0</v>
      </c>
      <c r="P84" s="312">
        <f>'고용증대 상시근로자수-2018'!AI84</f>
        <v>0</v>
      </c>
      <c r="Q84" s="313">
        <f>'고용증대 상시근로자수-2018'!AJ84</f>
        <v>0</v>
      </c>
      <c r="R84" s="314">
        <f>'고용증대 상시근로자수-2018'!AL84</f>
        <v>0</v>
      </c>
      <c r="S84" s="312">
        <f>'고용증대 상시근로자수-2018'!AM84</f>
        <v>0</v>
      </c>
      <c r="T84" s="313">
        <f>'고용증대 상시근로자수-2018'!AN84</f>
        <v>0</v>
      </c>
      <c r="U84" s="314">
        <f>'고용증대 상시근로자수-2018'!AP84</f>
        <v>0</v>
      </c>
      <c r="V84" s="312">
        <f>'고용증대 상시근로자수-2018'!AQ84</f>
        <v>0</v>
      </c>
      <c r="W84" s="313">
        <f>'고용증대 상시근로자수-2018'!AR84</f>
        <v>0</v>
      </c>
      <c r="X84" s="314">
        <f>'고용증대 상시근로자수-2018'!AT84</f>
        <v>0</v>
      </c>
      <c r="Y84" s="312">
        <f>'고용증대 상시근로자수-2018'!AU84</f>
        <v>0</v>
      </c>
      <c r="Z84" s="313">
        <f>'고용증대 상시근로자수-2018'!AV84</f>
        <v>0</v>
      </c>
      <c r="AA84" s="314">
        <f>'고용증대 상시근로자수-2018'!AX84</f>
        <v>0</v>
      </c>
      <c r="AB84" s="312">
        <f>'고용증대 상시근로자수-2018'!AY84</f>
        <v>0</v>
      </c>
      <c r="AC84" s="313">
        <f>'고용증대 상시근로자수-2018'!AZ84</f>
        <v>0</v>
      </c>
      <c r="AD84" s="314">
        <f>'고용증대 상시근로자수-2018'!BB84</f>
        <v>0</v>
      </c>
      <c r="AE84" s="312">
        <f>'고용증대 상시근로자수-2018'!BC84</f>
        <v>0</v>
      </c>
      <c r="AF84" s="313">
        <f>'고용증대 상시근로자수-2018'!BD84</f>
        <v>0</v>
      </c>
      <c r="AG84" s="314">
        <f>'고용증대 상시근로자수-2018'!BF84</f>
        <v>0</v>
      </c>
      <c r="AH84" s="312">
        <f>'고용증대 상시근로자수-2018'!BG84</f>
        <v>0</v>
      </c>
      <c r="AI84" s="313">
        <f>'고용증대 상시근로자수-2018'!BH84</f>
        <v>0</v>
      </c>
      <c r="AJ84" s="314">
        <f>'고용증대 상시근로자수-2018'!BJ84</f>
        <v>0</v>
      </c>
      <c r="AK84" s="312">
        <f>'고용증대 상시근로자수-2018'!BK84</f>
        <v>0</v>
      </c>
      <c r="AL84" s="313">
        <f>'고용증대 상시근로자수-2018'!BL84</f>
        <v>0</v>
      </c>
      <c r="AM84" s="314">
        <f>'고용증대 상시근로자수-2018'!BN84</f>
        <v>0</v>
      </c>
      <c r="AN84" s="312">
        <f>'고용증대 상시근로자수-2018'!BO84</f>
        <v>0</v>
      </c>
      <c r="AO84" s="313">
        <f>'고용증대 상시근로자수-2018'!BP84</f>
        <v>0</v>
      </c>
      <c r="AP84" s="314">
        <f>'고용증대 상시근로자수-2018'!BR84</f>
        <v>0</v>
      </c>
      <c r="AQ84" s="335">
        <f t="shared" si="5"/>
        <v>0</v>
      </c>
      <c r="AR84" s="336">
        <f t="shared" si="6"/>
        <v>0</v>
      </c>
      <c r="AS84" s="342">
        <f>'고용증대 상시근로자수-2018'!CF84</f>
        <v>0</v>
      </c>
      <c r="AT84" s="343">
        <f>'고용증대 상시근로자수-2018'!CG84</f>
        <v>0</v>
      </c>
      <c r="AU84" s="340">
        <f t="shared" si="7"/>
        <v>0</v>
      </c>
      <c r="AV84" s="308">
        <f t="shared" si="8"/>
        <v>0</v>
      </c>
    </row>
    <row r="85" spans="1:48" hidden="1">
      <c r="A85" s="327">
        <f t="shared" si="9"/>
        <v>81</v>
      </c>
      <c r="B85" s="321">
        <f>'고용증대 상시근로자수-2018'!C85</f>
        <v>0</v>
      </c>
      <c r="C85" s="322" t="str">
        <f>'고용증대 상시근로자수-2018'!E85</f>
        <v/>
      </c>
      <c r="D85" s="333" t="str">
        <f>IF('고용증대 상시근로자수-2018'!I85="","",'고용증대 상시근로자수-2018'!I85)</f>
        <v/>
      </c>
      <c r="E85" s="333" t="str">
        <f>IF('고용증대 상시근로자수-2018'!J85="","",'고용증대 상시근로자수-2018'!J85)</f>
        <v/>
      </c>
      <c r="F85" s="323" t="str">
        <f>'고용증대 상시근로자수-2018'!H85</f>
        <v/>
      </c>
      <c r="G85" s="324">
        <f>'고용증대 상시근로자수-2018'!W85</f>
        <v>0</v>
      </c>
      <c r="H85" s="313">
        <f>'고용증대 상시근로자수-2018'!X85</f>
        <v>0</v>
      </c>
      <c r="I85" s="314">
        <f>'고용증대 상시근로자수-2018'!Z85</f>
        <v>0</v>
      </c>
      <c r="J85" s="312">
        <f>'고용증대 상시근로자수-2018'!AA85</f>
        <v>0</v>
      </c>
      <c r="K85" s="313">
        <f>'고용증대 상시근로자수-2018'!AB85</f>
        <v>0</v>
      </c>
      <c r="L85" s="314">
        <f>'고용증대 상시근로자수-2018'!AD85</f>
        <v>0</v>
      </c>
      <c r="M85" s="312">
        <f>'고용증대 상시근로자수-2018'!AE85</f>
        <v>0</v>
      </c>
      <c r="N85" s="313">
        <f>'고용증대 상시근로자수-2018'!AF85</f>
        <v>0</v>
      </c>
      <c r="O85" s="314">
        <f>'고용증대 상시근로자수-2018'!AH85</f>
        <v>0</v>
      </c>
      <c r="P85" s="312">
        <f>'고용증대 상시근로자수-2018'!AI85</f>
        <v>0</v>
      </c>
      <c r="Q85" s="313">
        <f>'고용증대 상시근로자수-2018'!AJ85</f>
        <v>0</v>
      </c>
      <c r="R85" s="314">
        <f>'고용증대 상시근로자수-2018'!AL85</f>
        <v>0</v>
      </c>
      <c r="S85" s="312">
        <f>'고용증대 상시근로자수-2018'!AM85</f>
        <v>0</v>
      </c>
      <c r="T85" s="313">
        <f>'고용증대 상시근로자수-2018'!AN85</f>
        <v>0</v>
      </c>
      <c r="U85" s="314">
        <f>'고용증대 상시근로자수-2018'!AP85</f>
        <v>0</v>
      </c>
      <c r="V85" s="312">
        <f>'고용증대 상시근로자수-2018'!AQ85</f>
        <v>0</v>
      </c>
      <c r="W85" s="313">
        <f>'고용증대 상시근로자수-2018'!AR85</f>
        <v>0</v>
      </c>
      <c r="X85" s="314">
        <f>'고용증대 상시근로자수-2018'!AT85</f>
        <v>0</v>
      </c>
      <c r="Y85" s="312">
        <f>'고용증대 상시근로자수-2018'!AU85</f>
        <v>0</v>
      </c>
      <c r="Z85" s="313">
        <f>'고용증대 상시근로자수-2018'!AV85</f>
        <v>0</v>
      </c>
      <c r="AA85" s="314">
        <f>'고용증대 상시근로자수-2018'!AX85</f>
        <v>0</v>
      </c>
      <c r="AB85" s="312">
        <f>'고용증대 상시근로자수-2018'!AY85</f>
        <v>0</v>
      </c>
      <c r="AC85" s="313">
        <f>'고용증대 상시근로자수-2018'!AZ85</f>
        <v>0</v>
      </c>
      <c r="AD85" s="314">
        <f>'고용증대 상시근로자수-2018'!BB85</f>
        <v>0</v>
      </c>
      <c r="AE85" s="312">
        <f>'고용증대 상시근로자수-2018'!BC85</f>
        <v>0</v>
      </c>
      <c r="AF85" s="313">
        <f>'고용증대 상시근로자수-2018'!BD85</f>
        <v>0</v>
      </c>
      <c r="AG85" s="314">
        <f>'고용증대 상시근로자수-2018'!BF85</f>
        <v>0</v>
      </c>
      <c r="AH85" s="312">
        <f>'고용증대 상시근로자수-2018'!BG85</f>
        <v>0</v>
      </c>
      <c r="AI85" s="313">
        <f>'고용증대 상시근로자수-2018'!BH85</f>
        <v>0</v>
      </c>
      <c r="AJ85" s="314">
        <f>'고용증대 상시근로자수-2018'!BJ85</f>
        <v>0</v>
      </c>
      <c r="AK85" s="312">
        <f>'고용증대 상시근로자수-2018'!BK85</f>
        <v>0</v>
      </c>
      <c r="AL85" s="313">
        <f>'고용증대 상시근로자수-2018'!BL85</f>
        <v>0</v>
      </c>
      <c r="AM85" s="314">
        <f>'고용증대 상시근로자수-2018'!BN85</f>
        <v>0</v>
      </c>
      <c r="AN85" s="312">
        <f>'고용증대 상시근로자수-2018'!BO85</f>
        <v>0</v>
      </c>
      <c r="AO85" s="313">
        <f>'고용증대 상시근로자수-2018'!BP85</f>
        <v>0</v>
      </c>
      <c r="AP85" s="314">
        <f>'고용증대 상시근로자수-2018'!BR85</f>
        <v>0</v>
      </c>
      <c r="AQ85" s="335">
        <f t="shared" si="5"/>
        <v>0</v>
      </c>
      <c r="AR85" s="336">
        <f t="shared" si="6"/>
        <v>0</v>
      </c>
      <c r="AS85" s="342">
        <f>'고용증대 상시근로자수-2018'!CF85</f>
        <v>0</v>
      </c>
      <c r="AT85" s="343">
        <f>'고용증대 상시근로자수-2018'!CG85</f>
        <v>0</v>
      </c>
      <c r="AU85" s="340">
        <f t="shared" si="7"/>
        <v>0</v>
      </c>
      <c r="AV85" s="308">
        <f t="shared" si="8"/>
        <v>0</v>
      </c>
    </row>
    <row r="86" spans="1:48" hidden="1">
      <c r="A86" s="327">
        <f t="shared" si="9"/>
        <v>82</v>
      </c>
      <c r="B86" s="321">
        <f>'고용증대 상시근로자수-2018'!C86</f>
        <v>0</v>
      </c>
      <c r="C86" s="322" t="str">
        <f>'고용증대 상시근로자수-2018'!E86</f>
        <v/>
      </c>
      <c r="D86" s="333" t="str">
        <f>IF('고용증대 상시근로자수-2018'!I86="","",'고용증대 상시근로자수-2018'!I86)</f>
        <v/>
      </c>
      <c r="E86" s="333" t="str">
        <f>IF('고용증대 상시근로자수-2018'!J86="","",'고용증대 상시근로자수-2018'!J86)</f>
        <v/>
      </c>
      <c r="F86" s="323" t="str">
        <f>'고용증대 상시근로자수-2018'!H86</f>
        <v/>
      </c>
      <c r="G86" s="324">
        <f>'고용증대 상시근로자수-2018'!W86</f>
        <v>0</v>
      </c>
      <c r="H86" s="313">
        <f>'고용증대 상시근로자수-2018'!X86</f>
        <v>0</v>
      </c>
      <c r="I86" s="314">
        <f>'고용증대 상시근로자수-2018'!Z86</f>
        <v>0</v>
      </c>
      <c r="J86" s="312">
        <f>'고용증대 상시근로자수-2018'!AA86</f>
        <v>0</v>
      </c>
      <c r="K86" s="313">
        <f>'고용증대 상시근로자수-2018'!AB86</f>
        <v>0</v>
      </c>
      <c r="L86" s="314">
        <f>'고용증대 상시근로자수-2018'!AD86</f>
        <v>0</v>
      </c>
      <c r="M86" s="312">
        <f>'고용증대 상시근로자수-2018'!AE86</f>
        <v>0</v>
      </c>
      <c r="N86" s="313">
        <f>'고용증대 상시근로자수-2018'!AF86</f>
        <v>0</v>
      </c>
      <c r="O86" s="314">
        <f>'고용증대 상시근로자수-2018'!AH86</f>
        <v>0</v>
      </c>
      <c r="P86" s="312">
        <f>'고용증대 상시근로자수-2018'!AI86</f>
        <v>0</v>
      </c>
      <c r="Q86" s="313">
        <f>'고용증대 상시근로자수-2018'!AJ86</f>
        <v>0</v>
      </c>
      <c r="R86" s="314">
        <f>'고용증대 상시근로자수-2018'!AL86</f>
        <v>0</v>
      </c>
      <c r="S86" s="312">
        <f>'고용증대 상시근로자수-2018'!AM86</f>
        <v>0</v>
      </c>
      <c r="T86" s="313">
        <f>'고용증대 상시근로자수-2018'!AN86</f>
        <v>0</v>
      </c>
      <c r="U86" s="314">
        <f>'고용증대 상시근로자수-2018'!AP86</f>
        <v>0</v>
      </c>
      <c r="V86" s="312">
        <f>'고용증대 상시근로자수-2018'!AQ86</f>
        <v>0</v>
      </c>
      <c r="W86" s="313">
        <f>'고용증대 상시근로자수-2018'!AR86</f>
        <v>0</v>
      </c>
      <c r="X86" s="314">
        <f>'고용증대 상시근로자수-2018'!AT86</f>
        <v>0</v>
      </c>
      <c r="Y86" s="312">
        <f>'고용증대 상시근로자수-2018'!AU86</f>
        <v>0</v>
      </c>
      <c r="Z86" s="313">
        <f>'고용증대 상시근로자수-2018'!AV86</f>
        <v>0</v>
      </c>
      <c r="AA86" s="314">
        <f>'고용증대 상시근로자수-2018'!AX86</f>
        <v>0</v>
      </c>
      <c r="AB86" s="312">
        <f>'고용증대 상시근로자수-2018'!AY86</f>
        <v>0</v>
      </c>
      <c r="AC86" s="313">
        <f>'고용증대 상시근로자수-2018'!AZ86</f>
        <v>0</v>
      </c>
      <c r="AD86" s="314">
        <f>'고용증대 상시근로자수-2018'!BB86</f>
        <v>0</v>
      </c>
      <c r="AE86" s="312">
        <f>'고용증대 상시근로자수-2018'!BC86</f>
        <v>0</v>
      </c>
      <c r="AF86" s="313">
        <f>'고용증대 상시근로자수-2018'!BD86</f>
        <v>0</v>
      </c>
      <c r="AG86" s="314">
        <f>'고용증대 상시근로자수-2018'!BF86</f>
        <v>0</v>
      </c>
      <c r="AH86" s="312">
        <f>'고용증대 상시근로자수-2018'!BG86</f>
        <v>0</v>
      </c>
      <c r="AI86" s="313">
        <f>'고용증대 상시근로자수-2018'!BH86</f>
        <v>0</v>
      </c>
      <c r="AJ86" s="314">
        <f>'고용증대 상시근로자수-2018'!BJ86</f>
        <v>0</v>
      </c>
      <c r="AK86" s="312">
        <f>'고용증대 상시근로자수-2018'!BK86</f>
        <v>0</v>
      </c>
      <c r="AL86" s="313">
        <f>'고용증대 상시근로자수-2018'!BL86</f>
        <v>0</v>
      </c>
      <c r="AM86" s="314">
        <f>'고용증대 상시근로자수-2018'!BN86</f>
        <v>0</v>
      </c>
      <c r="AN86" s="312">
        <f>'고용증대 상시근로자수-2018'!BO86</f>
        <v>0</v>
      </c>
      <c r="AO86" s="313">
        <f>'고용증대 상시근로자수-2018'!BP86</f>
        <v>0</v>
      </c>
      <c r="AP86" s="314">
        <f>'고용증대 상시근로자수-2018'!BR86</f>
        <v>0</v>
      </c>
      <c r="AQ86" s="335">
        <f t="shared" si="5"/>
        <v>0</v>
      </c>
      <c r="AR86" s="336">
        <f t="shared" si="6"/>
        <v>0</v>
      </c>
      <c r="AS86" s="342">
        <f>'고용증대 상시근로자수-2018'!CF86</f>
        <v>0</v>
      </c>
      <c r="AT86" s="343">
        <f>'고용증대 상시근로자수-2018'!CG86</f>
        <v>0</v>
      </c>
      <c r="AU86" s="340">
        <f t="shared" si="7"/>
        <v>0</v>
      </c>
      <c r="AV86" s="308">
        <f t="shared" si="8"/>
        <v>0</v>
      </c>
    </row>
    <row r="87" spans="1:48" hidden="1">
      <c r="A87" s="327">
        <f t="shared" si="9"/>
        <v>83</v>
      </c>
      <c r="B87" s="321">
        <f>'고용증대 상시근로자수-2018'!C87</f>
        <v>0</v>
      </c>
      <c r="C87" s="322" t="str">
        <f>'고용증대 상시근로자수-2018'!E87</f>
        <v/>
      </c>
      <c r="D87" s="333" t="str">
        <f>IF('고용증대 상시근로자수-2018'!I87="","",'고용증대 상시근로자수-2018'!I87)</f>
        <v/>
      </c>
      <c r="E87" s="333" t="str">
        <f>IF('고용증대 상시근로자수-2018'!J87="","",'고용증대 상시근로자수-2018'!J87)</f>
        <v/>
      </c>
      <c r="F87" s="323" t="str">
        <f>'고용증대 상시근로자수-2018'!H87</f>
        <v/>
      </c>
      <c r="G87" s="324">
        <f>'고용증대 상시근로자수-2018'!W87</f>
        <v>0</v>
      </c>
      <c r="H87" s="313">
        <f>'고용증대 상시근로자수-2018'!X87</f>
        <v>0</v>
      </c>
      <c r="I87" s="314">
        <f>'고용증대 상시근로자수-2018'!Z87</f>
        <v>0</v>
      </c>
      <c r="J87" s="312">
        <f>'고용증대 상시근로자수-2018'!AA87</f>
        <v>0</v>
      </c>
      <c r="K87" s="313">
        <f>'고용증대 상시근로자수-2018'!AB87</f>
        <v>0</v>
      </c>
      <c r="L87" s="314">
        <f>'고용증대 상시근로자수-2018'!AD87</f>
        <v>0</v>
      </c>
      <c r="M87" s="312">
        <f>'고용증대 상시근로자수-2018'!AE87</f>
        <v>0</v>
      </c>
      <c r="N87" s="313">
        <f>'고용증대 상시근로자수-2018'!AF87</f>
        <v>0</v>
      </c>
      <c r="O87" s="314">
        <f>'고용증대 상시근로자수-2018'!AH87</f>
        <v>0</v>
      </c>
      <c r="P87" s="312">
        <f>'고용증대 상시근로자수-2018'!AI87</f>
        <v>0</v>
      </c>
      <c r="Q87" s="313">
        <f>'고용증대 상시근로자수-2018'!AJ87</f>
        <v>0</v>
      </c>
      <c r="R87" s="314">
        <f>'고용증대 상시근로자수-2018'!AL87</f>
        <v>0</v>
      </c>
      <c r="S87" s="312">
        <f>'고용증대 상시근로자수-2018'!AM87</f>
        <v>0</v>
      </c>
      <c r="T87" s="313">
        <f>'고용증대 상시근로자수-2018'!AN87</f>
        <v>0</v>
      </c>
      <c r="U87" s="314">
        <f>'고용증대 상시근로자수-2018'!AP87</f>
        <v>0</v>
      </c>
      <c r="V87" s="312">
        <f>'고용증대 상시근로자수-2018'!AQ87</f>
        <v>0</v>
      </c>
      <c r="W87" s="313">
        <f>'고용증대 상시근로자수-2018'!AR87</f>
        <v>0</v>
      </c>
      <c r="X87" s="314">
        <f>'고용증대 상시근로자수-2018'!AT87</f>
        <v>0</v>
      </c>
      <c r="Y87" s="312">
        <f>'고용증대 상시근로자수-2018'!AU87</f>
        <v>0</v>
      </c>
      <c r="Z87" s="313">
        <f>'고용증대 상시근로자수-2018'!AV87</f>
        <v>0</v>
      </c>
      <c r="AA87" s="314">
        <f>'고용증대 상시근로자수-2018'!AX87</f>
        <v>0</v>
      </c>
      <c r="AB87" s="312">
        <f>'고용증대 상시근로자수-2018'!AY87</f>
        <v>0</v>
      </c>
      <c r="AC87" s="313">
        <f>'고용증대 상시근로자수-2018'!AZ87</f>
        <v>0</v>
      </c>
      <c r="AD87" s="314">
        <f>'고용증대 상시근로자수-2018'!BB87</f>
        <v>0</v>
      </c>
      <c r="AE87" s="312">
        <f>'고용증대 상시근로자수-2018'!BC87</f>
        <v>0</v>
      </c>
      <c r="AF87" s="313">
        <f>'고용증대 상시근로자수-2018'!BD87</f>
        <v>0</v>
      </c>
      <c r="AG87" s="314">
        <f>'고용증대 상시근로자수-2018'!BF87</f>
        <v>0</v>
      </c>
      <c r="AH87" s="312">
        <f>'고용증대 상시근로자수-2018'!BG87</f>
        <v>0</v>
      </c>
      <c r="AI87" s="313">
        <f>'고용증대 상시근로자수-2018'!BH87</f>
        <v>0</v>
      </c>
      <c r="AJ87" s="314">
        <f>'고용증대 상시근로자수-2018'!BJ87</f>
        <v>0</v>
      </c>
      <c r="AK87" s="312">
        <f>'고용증대 상시근로자수-2018'!BK87</f>
        <v>0</v>
      </c>
      <c r="AL87" s="313">
        <f>'고용증대 상시근로자수-2018'!BL87</f>
        <v>0</v>
      </c>
      <c r="AM87" s="314">
        <f>'고용증대 상시근로자수-2018'!BN87</f>
        <v>0</v>
      </c>
      <c r="AN87" s="312">
        <f>'고용증대 상시근로자수-2018'!BO87</f>
        <v>0</v>
      </c>
      <c r="AO87" s="313">
        <f>'고용증대 상시근로자수-2018'!BP87</f>
        <v>0</v>
      </c>
      <c r="AP87" s="314">
        <f>'고용증대 상시근로자수-2018'!BR87</f>
        <v>0</v>
      </c>
      <c r="AQ87" s="335">
        <f t="shared" si="5"/>
        <v>0</v>
      </c>
      <c r="AR87" s="336">
        <f t="shared" si="6"/>
        <v>0</v>
      </c>
      <c r="AS87" s="342">
        <f>'고용증대 상시근로자수-2018'!CF87</f>
        <v>0</v>
      </c>
      <c r="AT87" s="343">
        <f>'고용증대 상시근로자수-2018'!CG87</f>
        <v>0</v>
      </c>
      <c r="AU87" s="340">
        <f t="shared" si="7"/>
        <v>0</v>
      </c>
      <c r="AV87" s="308">
        <f t="shared" si="8"/>
        <v>0</v>
      </c>
    </row>
    <row r="88" spans="1:48" hidden="1">
      <c r="A88" s="327">
        <f t="shared" si="9"/>
        <v>84</v>
      </c>
      <c r="B88" s="321">
        <f>'고용증대 상시근로자수-2018'!C88</f>
        <v>0</v>
      </c>
      <c r="C88" s="322" t="str">
        <f>'고용증대 상시근로자수-2018'!E88</f>
        <v/>
      </c>
      <c r="D88" s="333" t="str">
        <f>IF('고용증대 상시근로자수-2018'!I88="","",'고용증대 상시근로자수-2018'!I88)</f>
        <v/>
      </c>
      <c r="E88" s="333" t="str">
        <f>IF('고용증대 상시근로자수-2018'!J88="","",'고용증대 상시근로자수-2018'!J88)</f>
        <v/>
      </c>
      <c r="F88" s="323" t="str">
        <f>'고용증대 상시근로자수-2018'!H88</f>
        <v/>
      </c>
      <c r="G88" s="324">
        <f>'고용증대 상시근로자수-2018'!W88</f>
        <v>0</v>
      </c>
      <c r="H88" s="313">
        <f>'고용증대 상시근로자수-2018'!X88</f>
        <v>0</v>
      </c>
      <c r="I88" s="314">
        <f>'고용증대 상시근로자수-2018'!Z88</f>
        <v>0</v>
      </c>
      <c r="J88" s="312">
        <f>'고용증대 상시근로자수-2018'!AA88</f>
        <v>0</v>
      </c>
      <c r="K88" s="313">
        <f>'고용증대 상시근로자수-2018'!AB88</f>
        <v>0</v>
      </c>
      <c r="L88" s="314">
        <f>'고용증대 상시근로자수-2018'!AD88</f>
        <v>0</v>
      </c>
      <c r="M88" s="312">
        <f>'고용증대 상시근로자수-2018'!AE88</f>
        <v>0</v>
      </c>
      <c r="N88" s="313">
        <f>'고용증대 상시근로자수-2018'!AF88</f>
        <v>0</v>
      </c>
      <c r="O88" s="314">
        <f>'고용증대 상시근로자수-2018'!AH88</f>
        <v>0</v>
      </c>
      <c r="P88" s="312">
        <f>'고용증대 상시근로자수-2018'!AI88</f>
        <v>0</v>
      </c>
      <c r="Q88" s="313">
        <f>'고용증대 상시근로자수-2018'!AJ88</f>
        <v>0</v>
      </c>
      <c r="R88" s="314">
        <f>'고용증대 상시근로자수-2018'!AL88</f>
        <v>0</v>
      </c>
      <c r="S88" s="312">
        <f>'고용증대 상시근로자수-2018'!AM88</f>
        <v>0</v>
      </c>
      <c r="T88" s="313">
        <f>'고용증대 상시근로자수-2018'!AN88</f>
        <v>0</v>
      </c>
      <c r="U88" s="314">
        <f>'고용증대 상시근로자수-2018'!AP88</f>
        <v>0</v>
      </c>
      <c r="V88" s="312">
        <f>'고용증대 상시근로자수-2018'!AQ88</f>
        <v>0</v>
      </c>
      <c r="W88" s="313">
        <f>'고용증대 상시근로자수-2018'!AR88</f>
        <v>0</v>
      </c>
      <c r="X88" s="314">
        <f>'고용증대 상시근로자수-2018'!AT88</f>
        <v>0</v>
      </c>
      <c r="Y88" s="312">
        <f>'고용증대 상시근로자수-2018'!AU88</f>
        <v>0</v>
      </c>
      <c r="Z88" s="313">
        <f>'고용증대 상시근로자수-2018'!AV88</f>
        <v>0</v>
      </c>
      <c r="AA88" s="314">
        <f>'고용증대 상시근로자수-2018'!AX88</f>
        <v>0</v>
      </c>
      <c r="AB88" s="312">
        <f>'고용증대 상시근로자수-2018'!AY88</f>
        <v>0</v>
      </c>
      <c r="AC88" s="313">
        <f>'고용증대 상시근로자수-2018'!AZ88</f>
        <v>0</v>
      </c>
      <c r="AD88" s="314">
        <f>'고용증대 상시근로자수-2018'!BB88</f>
        <v>0</v>
      </c>
      <c r="AE88" s="312">
        <f>'고용증대 상시근로자수-2018'!BC88</f>
        <v>0</v>
      </c>
      <c r="AF88" s="313">
        <f>'고용증대 상시근로자수-2018'!BD88</f>
        <v>0</v>
      </c>
      <c r="AG88" s="314">
        <f>'고용증대 상시근로자수-2018'!BF88</f>
        <v>0</v>
      </c>
      <c r="AH88" s="312">
        <f>'고용증대 상시근로자수-2018'!BG88</f>
        <v>0</v>
      </c>
      <c r="AI88" s="313">
        <f>'고용증대 상시근로자수-2018'!BH88</f>
        <v>0</v>
      </c>
      <c r="AJ88" s="314">
        <f>'고용증대 상시근로자수-2018'!BJ88</f>
        <v>0</v>
      </c>
      <c r="AK88" s="312">
        <f>'고용증대 상시근로자수-2018'!BK88</f>
        <v>0</v>
      </c>
      <c r="AL88" s="313">
        <f>'고용증대 상시근로자수-2018'!BL88</f>
        <v>0</v>
      </c>
      <c r="AM88" s="314">
        <f>'고용증대 상시근로자수-2018'!BN88</f>
        <v>0</v>
      </c>
      <c r="AN88" s="312">
        <f>'고용증대 상시근로자수-2018'!BO88</f>
        <v>0</v>
      </c>
      <c r="AO88" s="313">
        <f>'고용증대 상시근로자수-2018'!BP88</f>
        <v>0</v>
      </c>
      <c r="AP88" s="314">
        <f>'고용증대 상시근로자수-2018'!BR88</f>
        <v>0</v>
      </c>
      <c r="AQ88" s="335">
        <f t="shared" si="5"/>
        <v>0</v>
      </c>
      <c r="AR88" s="336">
        <f t="shared" si="6"/>
        <v>0</v>
      </c>
      <c r="AS88" s="342">
        <f>'고용증대 상시근로자수-2018'!CF88</f>
        <v>0</v>
      </c>
      <c r="AT88" s="343">
        <f>'고용증대 상시근로자수-2018'!CG88</f>
        <v>0</v>
      </c>
      <c r="AU88" s="340">
        <f t="shared" si="7"/>
        <v>0</v>
      </c>
      <c r="AV88" s="308">
        <f t="shared" si="8"/>
        <v>0</v>
      </c>
    </row>
    <row r="89" spans="1:48" hidden="1">
      <c r="A89" s="327">
        <f t="shared" si="9"/>
        <v>85</v>
      </c>
      <c r="B89" s="321">
        <f>'고용증대 상시근로자수-2018'!C89</f>
        <v>0</v>
      </c>
      <c r="C89" s="322" t="str">
        <f>'고용증대 상시근로자수-2018'!E89</f>
        <v/>
      </c>
      <c r="D89" s="333" t="str">
        <f>IF('고용증대 상시근로자수-2018'!I89="","",'고용증대 상시근로자수-2018'!I89)</f>
        <v/>
      </c>
      <c r="E89" s="333" t="str">
        <f>IF('고용증대 상시근로자수-2018'!J89="","",'고용증대 상시근로자수-2018'!J89)</f>
        <v/>
      </c>
      <c r="F89" s="323" t="str">
        <f>'고용증대 상시근로자수-2018'!H89</f>
        <v/>
      </c>
      <c r="G89" s="324">
        <f>'고용증대 상시근로자수-2018'!W89</f>
        <v>0</v>
      </c>
      <c r="H89" s="313">
        <f>'고용증대 상시근로자수-2018'!X89</f>
        <v>0</v>
      </c>
      <c r="I89" s="314">
        <f>'고용증대 상시근로자수-2018'!Z89</f>
        <v>0</v>
      </c>
      <c r="J89" s="312">
        <f>'고용증대 상시근로자수-2018'!AA89</f>
        <v>0</v>
      </c>
      <c r="K89" s="313">
        <f>'고용증대 상시근로자수-2018'!AB89</f>
        <v>0</v>
      </c>
      <c r="L89" s="314">
        <f>'고용증대 상시근로자수-2018'!AD89</f>
        <v>0</v>
      </c>
      <c r="M89" s="312">
        <f>'고용증대 상시근로자수-2018'!AE89</f>
        <v>0</v>
      </c>
      <c r="N89" s="313">
        <f>'고용증대 상시근로자수-2018'!AF89</f>
        <v>0</v>
      </c>
      <c r="O89" s="314">
        <f>'고용증대 상시근로자수-2018'!AH89</f>
        <v>0</v>
      </c>
      <c r="P89" s="312">
        <f>'고용증대 상시근로자수-2018'!AI89</f>
        <v>0</v>
      </c>
      <c r="Q89" s="313">
        <f>'고용증대 상시근로자수-2018'!AJ89</f>
        <v>0</v>
      </c>
      <c r="R89" s="314">
        <f>'고용증대 상시근로자수-2018'!AL89</f>
        <v>0</v>
      </c>
      <c r="S89" s="312">
        <f>'고용증대 상시근로자수-2018'!AM89</f>
        <v>0</v>
      </c>
      <c r="T89" s="313">
        <f>'고용증대 상시근로자수-2018'!AN89</f>
        <v>0</v>
      </c>
      <c r="U89" s="314">
        <f>'고용증대 상시근로자수-2018'!AP89</f>
        <v>0</v>
      </c>
      <c r="V89" s="312">
        <f>'고용증대 상시근로자수-2018'!AQ89</f>
        <v>0</v>
      </c>
      <c r="W89" s="313">
        <f>'고용증대 상시근로자수-2018'!AR89</f>
        <v>0</v>
      </c>
      <c r="X89" s="314">
        <f>'고용증대 상시근로자수-2018'!AT89</f>
        <v>0</v>
      </c>
      <c r="Y89" s="312">
        <f>'고용증대 상시근로자수-2018'!AU89</f>
        <v>0</v>
      </c>
      <c r="Z89" s="313">
        <f>'고용증대 상시근로자수-2018'!AV89</f>
        <v>0</v>
      </c>
      <c r="AA89" s="314">
        <f>'고용증대 상시근로자수-2018'!AX89</f>
        <v>0</v>
      </c>
      <c r="AB89" s="312">
        <f>'고용증대 상시근로자수-2018'!AY89</f>
        <v>0</v>
      </c>
      <c r="AC89" s="313">
        <f>'고용증대 상시근로자수-2018'!AZ89</f>
        <v>0</v>
      </c>
      <c r="AD89" s="314">
        <f>'고용증대 상시근로자수-2018'!BB89</f>
        <v>0</v>
      </c>
      <c r="AE89" s="312">
        <f>'고용증대 상시근로자수-2018'!BC89</f>
        <v>0</v>
      </c>
      <c r="AF89" s="313">
        <f>'고용증대 상시근로자수-2018'!BD89</f>
        <v>0</v>
      </c>
      <c r="AG89" s="314">
        <f>'고용증대 상시근로자수-2018'!BF89</f>
        <v>0</v>
      </c>
      <c r="AH89" s="312">
        <f>'고용증대 상시근로자수-2018'!BG89</f>
        <v>0</v>
      </c>
      <c r="AI89" s="313">
        <f>'고용증대 상시근로자수-2018'!BH89</f>
        <v>0</v>
      </c>
      <c r="AJ89" s="314">
        <f>'고용증대 상시근로자수-2018'!BJ89</f>
        <v>0</v>
      </c>
      <c r="AK89" s="312">
        <f>'고용증대 상시근로자수-2018'!BK89</f>
        <v>0</v>
      </c>
      <c r="AL89" s="313">
        <f>'고용증대 상시근로자수-2018'!BL89</f>
        <v>0</v>
      </c>
      <c r="AM89" s="314">
        <f>'고용증대 상시근로자수-2018'!BN89</f>
        <v>0</v>
      </c>
      <c r="AN89" s="312">
        <f>'고용증대 상시근로자수-2018'!BO89</f>
        <v>0</v>
      </c>
      <c r="AO89" s="313">
        <f>'고용증대 상시근로자수-2018'!BP89</f>
        <v>0</v>
      </c>
      <c r="AP89" s="314">
        <f>'고용증대 상시근로자수-2018'!BR89</f>
        <v>0</v>
      </c>
      <c r="AQ89" s="335">
        <f t="shared" si="5"/>
        <v>0</v>
      </c>
      <c r="AR89" s="336">
        <f t="shared" si="6"/>
        <v>0</v>
      </c>
      <c r="AS89" s="342">
        <f>'고용증대 상시근로자수-2018'!CF89</f>
        <v>0</v>
      </c>
      <c r="AT89" s="343">
        <f>'고용증대 상시근로자수-2018'!CG89</f>
        <v>0</v>
      </c>
      <c r="AU89" s="340">
        <f t="shared" si="7"/>
        <v>0</v>
      </c>
      <c r="AV89" s="308">
        <f t="shared" si="8"/>
        <v>0</v>
      </c>
    </row>
    <row r="90" spans="1:48" hidden="1">
      <c r="A90" s="327">
        <f t="shared" si="9"/>
        <v>86</v>
      </c>
      <c r="B90" s="321">
        <f>'고용증대 상시근로자수-2018'!C90</f>
        <v>0</v>
      </c>
      <c r="C90" s="322" t="str">
        <f>'고용증대 상시근로자수-2018'!E90</f>
        <v/>
      </c>
      <c r="D90" s="333" t="str">
        <f>IF('고용증대 상시근로자수-2018'!I90="","",'고용증대 상시근로자수-2018'!I90)</f>
        <v/>
      </c>
      <c r="E90" s="333" t="str">
        <f>IF('고용증대 상시근로자수-2018'!J90="","",'고용증대 상시근로자수-2018'!J90)</f>
        <v/>
      </c>
      <c r="F90" s="323" t="str">
        <f>'고용증대 상시근로자수-2018'!H90</f>
        <v/>
      </c>
      <c r="G90" s="324">
        <f>'고용증대 상시근로자수-2018'!W90</f>
        <v>0</v>
      </c>
      <c r="H90" s="313">
        <f>'고용증대 상시근로자수-2018'!X90</f>
        <v>0</v>
      </c>
      <c r="I90" s="314">
        <f>'고용증대 상시근로자수-2018'!Z90</f>
        <v>0</v>
      </c>
      <c r="J90" s="312">
        <f>'고용증대 상시근로자수-2018'!AA90</f>
        <v>0</v>
      </c>
      <c r="K90" s="313">
        <f>'고용증대 상시근로자수-2018'!AB90</f>
        <v>0</v>
      </c>
      <c r="L90" s="314">
        <f>'고용증대 상시근로자수-2018'!AD90</f>
        <v>0</v>
      </c>
      <c r="M90" s="312">
        <f>'고용증대 상시근로자수-2018'!AE90</f>
        <v>0</v>
      </c>
      <c r="N90" s="313">
        <f>'고용증대 상시근로자수-2018'!AF90</f>
        <v>0</v>
      </c>
      <c r="O90" s="314">
        <f>'고용증대 상시근로자수-2018'!AH90</f>
        <v>0</v>
      </c>
      <c r="P90" s="312">
        <f>'고용증대 상시근로자수-2018'!AI90</f>
        <v>0</v>
      </c>
      <c r="Q90" s="313">
        <f>'고용증대 상시근로자수-2018'!AJ90</f>
        <v>0</v>
      </c>
      <c r="R90" s="314">
        <f>'고용증대 상시근로자수-2018'!AL90</f>
        <v>0</v>
      </c>
      <c r="S90" s="312">
        <f>'고용증대 상시근로자수-2018'!AM90</f>
        <v>0</v>
      </c>
      <c r="T90" s="313">
        <f>'고용증대 상시근로자수-2018'!AN90</f>
        <v>0</v>
      </c>
      <c r="U90" s="314">
        <f>'고용증대 상시근로자수-2018'!AP90</f>
        <v>0</v>
      </c>
      <c r="V90" s="312">
        <f>'고용증대 상시근로자수-2018'!AQ90</f>
        <v>0</v>
      </c>
      <c r="W90" s="313">
        <f>'고용증대 상시근로자수-2018'!AR90</f>
        <v>0</v>
      </c>
      <c r="X90" s="314">
        <f>'고용증대 상시근로자수-2018'!AT90</f>
        <v>0</v>
      </c>
      <c r="Y90" s="312">
        <f>'고용증대 상시근로자수-2018'!AU90</f>
        <v>0</v>
      </c>
      <c r="Z90" s="313">
        <f>'고용증대 상시근로자수-2018'!AV90</f>
        <v>0</v>
      </c>
      <c r="AA90" s="314">
        <f>'고용증대 상시근로자수-2018'!AX90</f>
        <v>0</v>
      </c>
      <c r="AB90" s="312">
        <f>'고용증대 상시근로자수-2018'!AY90</f>
        <v>0</v>
      </c>
      <c r="AC90" s="313">
        <f>'고용증대 상시근로자수-2018'!AZ90</f>
        <v>0</v>
      </c>
      <c r="AD90" s="314">
        <f>'고용증대 상시근로자수-2018'!BB90</f>
        <v>0</v>
      </c>
      <c r="AE90" s="312">
        <f>'고용증대 상시근로자수-2018'!BC90</f>
        <v>0</v>
      </c>
      <c r="AF90" s="313">
        <f>'고용증대 상시근로자수-2018'!BD90</f>
        <v>0</v>
      </c>
      <c r="AG90" s="314">
        <f>'고용증대 상시근로자수-2018'!BF90</f>
        <v>0</v>
      </c>
      <c r="AH90" s="312">
        <f>'고용증대 상시근로자수-2018'!BG90</f>
        <v>0</v>
      </c>
      <c r="AI90" s="313">
        <f>'고용증대 상시근로자수-2018'!BH90</f>
        <v>0</v>
      </c>
      <c r="AJ90" s="314">
        <f>'고용증대 상시근로자수-2018'!BJ90</f>
        <v>0</v>
      </c>
      <c r="AK90" s="312">
        <f>'고용증대 상시근로자수-2018'!BK90</f>
        <v>0</v>
      </c>
      <c r="AL90" s="313">
        <f>'고용증대 상시근로자수-2018'!BL90</f>
        <v>0</v>
      </c>
      <c r="AM90" s="314">
        <f>'고용증대 상시근로자수-2018'!BN90</f>
        <v>0</v>
      </c>
      <c r="AN90" s="312">
        <f>'고용증대 상시근로자수-2018'!BO90</f>
        <v>0</v>
      </c>
      <c r="AO90" s="313">
        <f>'고용증대 상시근로자수-2018'!BP90</f>
        <v>0</v>
      </c>
      <c r="AP90" s="314">
        <f>'고용증대 상시근로자수-2018'!BR90</f>
        <v>0</v>
      </c>
      <c r="AQ90" s="335">
        <f t="shared" si="5"/>
        <v>0</v>
      </c>
      <c r="AR90" s="336">
        <f t="shared" si="6"/>
        <v>0</v>
      </c>
      <c r="AS90" s="342">
        <f>'고용증대 상시근로자수-2018'!CF90</f>
        <v>0</v>
      </c>
      <c r="AT90" s="343">
        <f>'고용증대 상시근로자수-2018'!CG90</f>
        <v>0</v>
      </c>
      <c r="AU90" s="340">
        <f t="shared" si="7"/>
        <v>0</v>
      </c>
      <c r="AV90" s="308">
        <f t="shared" si="8"/>
        <v>0</v>
      </c>
    </row>
    <row r="91" spans="1:48" hidden="1">
      <c r="A91" s="327">
        <f t="shared" si="9"/>
        <v>87</v>
      </c>
      <c r="B91" s="321">
        <f>'고용증대 상시근로자수-2018'!C91</f>
        <v>0</v>
      </c>
      <c r="C91" s="322" t="str">
        <f>'고용증대 상시근로자수-2018'!E91</f>
        <v/>
      </c>
      <c r="D91" s="333" t="str">
        <f>IF('고용증대 상시근로자수-2018'!I91="","",'고용증대 상시근로자수-2018'!I91)</f>
        <v/>
      </c>
      <c r="E91" s="333" t="str">
        <f>IF('고용증대 상시근로자수-2018'!J91="","",'고용증대 상시근로자수-2018'!J91)</f>
        <v/>
      </c>
      <c r="F91" s="323" t="str">
        <f>'고용증대 상시근로자수-2018'!H91</f>
        <v/>
      </c>
      <c r="G91" s="324">
        <f>'고용증대 상시근로자수-2018'!W91</f>
        <v>0</v>
      </c>
      <c r="H91" s="313">
        <f>'고용증대 상시근로자수-2018'!X91</f>
        <v>0</v>
      </c>
      <c r="I91" s="314">
        <f>'고용증대 상시근로자수-2018'!Z91</f>
        <v>0</v>
      </c>
      <c r="J91" s="312">
        <f>'고용증대 상시근로자수-2018'!AA91</f>
        <v>0</v>
      </c>
      <c r="K91" s="313">
        <f>'고용증대 상시근로자수-2018'!AB91</f>
        <v>0</v>
      </c>
      <c r="L91" s="314">
        <f>'고용증대 상시근로자수-2018'!AD91</f>
        <v>0</v>
      </c>
      <c r="M91" s="312">
        <f>'고용증대 상시근로자수-2018'!AE91</f>
        <v>0</v>
      </c>
      <c r="N91" s="313">
        <f>'고용증대 상시근로자수-2018'!AF91</f>
        <v>0</v>
      </c>
      <c r="O91" s="314">
        <f>'고용증대 상시근로자수-2018'!AH91</f>
        <v>0</v>
      </c>
      <c r="P91" s="312">
        <f>'고용증대 상시근로자수-2018'!AI91</f>
        <v>0</v>
      </c>
      <c r="Q91" s="313">
        <f>'고용증대 상시근로자수-2018'!AJ91</f>
        <v>0</v>
      </c>
      <c r="R91" s="314">
        <f>'고용증대 상시근로자수-2018'!AL91</f>
        <v>0</v>
      </c>
      <c r="S91" s="312">
        <f>'고용증대 상시근로자수-2018'!AM91</f>
        <v>0</v>
      </c>
      <c r="T91" s="313">
        <f>'고용증대 상시근로자수-2018'!AN91</f>
        <v>0</v>
      </c>
      <c r="U91" s="314">
        <f>'고용증대 상시근로자수-2018'!AP91</f>
        <v>0</v>
      </c>
      <c r="V91" s="312">
        <f>'고용증대 상시근로자수-2018'!AQ91</f>
        <v>0</v>
      </c>
      <c r="W91" s="313">
        <f>'고용증대 상시근로자수-2018'!AR91</f>
        <v>0</v>
      </c>
      <c r="X91" s="314">
        <f>'고용증대 상시근로자수-2018'!AT91</f>
        <v>0</v>
      </c>
      <c r="Y91" s="312">
        <f>'고용증대 상시근로자수-2018'!AU91</f>
        <v>0</v>
      </c>
      <c r="Z91" s="313">
        <f>'고용증대 상시근로자수-2018'!AV91</f>
        <v>0</v>
      </c>
      <c r="AA91" s="314">
        <f>'고용증대 상시근로자수-2018'!AX91</f>
        <v>0</v>
      </c>
      <c r="AB91" s="312">
        <f>'고용증대 상시근로자수-2018'!AY91</f>
        <v>0</v>
      </c>
      <c r="AC91" s="313">
        <f>'고용증대 상시근로자수-2018'!AZ91</f>
        <v>0</v>
      </c>
      <c r="AD91" s="314">
        <f>'고용증대 상시근로자수-2018'!BB91</f>
        <v>0</v>
      </c>
      <c r="AE91" s="312">
        <f>'고용증대 상시근로자수-2018'!BC91</f>
        <v>0</v>
      </c>
      <c r="AF91" s="313">
        <f>'고용증대 상시근로자수-2018'!BD91</f>
        <v>0</v>
      </c>
      <c r="AG91" s="314">
        <f>'고용증대 상시근로자수-2018'!BF91</f>
        <v>0</v>
      </c>
      <c r="AH91" s="312">
        <f>'고용증대 상시근로자수-2018'!BG91</f>
        <v>0</v>
      </c>
      <c r="AI91" s="313">
        <f>'고용증대 상시근로자수-2018'!BH91</f>
        <v>0</v>
      </c>
      <c r="AJ91" s="314">
        <f>'고용증대 상시근로자수-2018'!BJ91</f>
        <v>0</v>
      </c>
      <c r="AK91" s="312">
        <f>'고용증대 상시근로자수-2018'!BK91</f>
        <v>0</v>
      </c>
      <c r="AL91" s="313">
        <f>'고용증대 상시근로자수-2018'!BL91</f>
        <v>0</v>
      </c>
      <c r="AM91" s="314">
        <f>'고용증대 상시근로자수-2018'!BN91</f>
        <v>0</v>
      </c>
      <c r="AN91" s="312">
        <f>'고용증대 상시근로자수-2018'!BO91</f>
        <v>0</v>
      </c>
      <c r="AO91" s="313">
        <f>'고용증대 상시근로자수-2018'!BP91</f>
        <v>0</v>
      </c>
      <c r="AP91" s="314">
        <f>'고용증대 상시근로자수-2018'!BR91</f>
        <v>0</v>
      </c>
      <c r="AQ91" s="335">
        <f t="shared" si="5"/>
        <v>0</v>
      </c>
      <c r="AR91" s="336">
        <f t="shared" si="6"/>
        <v>0</v>
      </c>
      <c r="AS91" s="342">
        <f>'고용증대 상시근로자수-2018'!CF91</f>
        <v>0</v>
      </c>
      <c r="AT91" s="343">
        <f>'고용증대 상시근로자수-2018'!CG91</f>
        <v>0</v>
      </c>
      <c r="AU91" s="340">
        <f t="shared" si="7"/>
        <v>0</v>
      </c>
      <c r="AV91" s="308">
        <f t="shared" si="8"/>
        <v>0</v>
      </c>
    </row>
    <row r="92" spans="1:48" hidden="1">
      <c r="A92" s="327">
        <f t="shared" si="9"/>
        <v>88</v>
      </c>
      <c r="B92" s="321">
        <f>'고용증대 상시근로자수-2018'!C92</f>
        <v>0</v>
      </c>
      <c r="C92" s="322" t="str">
        <f>'고용증대 상시근로자수-2018'!E92</f>
        <v/>
      </c>
      <c r="D92" s="333" t="str">
        <f>IF('고용증대 상시근로자수-2018'!I92="","",'고용증대 상시근로자수-2018'!I92)</f>
        <v/>
      </c>
      <c r="E92" s="333" t="str">
        <f>IF('고용증대 상시근로자수-2018'!J92="","",'고용증대 상시근로자수-2018'!J92)</f>
        <v/>
      </c>
      <c r="F92" s="323" t="str">
        <f>'고용증대 상시근로자수-2018'!H92</f>
        <v/>
      </c>
      <c r="G92" s="324">
        <f>'고용증대 상시근로자수-2018'!W92</f>
        <v>0</v>
      </c>
      <c r="H92" s="313">
        <f>'고용증대 상시근로자수-2018'!X92</f>
        <v>0</v>
      </c>
      <c r="I92" s="314">
        <f>'고용증대 상시근로자수-2018'!Z92</f>
        <v>0</v>
      </c>
      <c r="J92" s="312">
        <f>'고용증대 상시근로자수-2018'!AA92</f>
        <v>0</v>
      </c>
      <c r="K92" s="313">
        <f>'고용증대 상시근로자수-2018'!AB92</f>
        <v>0</v>
      </c>
      <c r="L92" s="314">
        <f>'고용증대 상시근로자수-2018'!AD92</f>
        <v>0</v>
      </c>
      <c r="M92" s="312">
        <f>'고용증대 상시근로자수-2018'!AE92</f>
        <v>0</v>
      </c>
      <c r="N92" s="313">
        <f>'고용증대 상시근로자수-2018'!AF92</f>
        <v>0</v>
      </c>
      <c r="O92" s="314">
        <f>'고용증대 상시근로자수-2018'!AH92</f>
        <v>0</v>
      </c>
      <c r="P92" s="312">
        <f>'고용증대 상시근로자수-2018'!AI92</f>
        <v>0</v>
      </c>
      <c r="Q92" s="313">
        <f>'고용증대 상시근로자수-2018'!AJ92</f>
        <v>0</v>
      </c>
      <c r="R92" s="314">
        <f>'고용증대 상시근로자수-2018'!AL92</f>
        <v>0</v>
      </c>
      <c r="S92" s="312">
        <f>'고용증대 상시근로자수-2018'!AM92</f>
        <v>0</v>
      </c>
      <c r="T92" s="313">
        <f>'고용증대 상시근로자수-2018'!AN92</f>
        <v>0</v>
      </c>
      <c r="U92" s="314">
        <f>'고용증대 상시근로자수-2018'!AP92</f>
        <v>0</v>
      </c>
      <c r="V92" s="312">
        <f>'고용증대 상시근로자수-2018'!AQ92</f>
        <v>0</v>
      </c>
      <c r="W92" s="313">
        <f>'고용증대 상시근로자수-2018'!AR92</f>
        <v>0</v>
      </c>
      <c r="X92" s="314">
        <f>'고용증대 상시근로자수-2018'!AT92</f>
        <v>0</v>
      </c>
      <c r="Y92" s="312">
        <f>'고용증대 상시근로자수-2018'!AU92</f>
        <v>0</v>
      </c>
      <c r="Z92" s="313">
        <f>'고용증대 상시근로자수-2018'!AV92</f>
        <v>0</v>
      </c>
      <c r="AA92" s="314">
        <f>'고용증대 상시근로자수-2018'!AX92</f>
        <v>0</v>
      </c>
      <c r="AB92" s="312">
        <f>'고용증대 상시근로자수-2018'!AY92</f>
        <v>0</v>
      </c>
      <c r="AC92" s="313">
        <f>'고용증대 상시근로자수-2018'!AZ92</f>
        <v>0</v>
      </c>
      <c r="AD92" s="314">
        <f>'고용증대 상시근로자수-2018'!BB92</f>
        <v>0</v>
      </c>
      <c r="AE92" s="312">
        <f>'고용증대 상시근로자수-2018'!BC92</f>
        <v>0</v>
      </c>
      <c r="AF92" s="313">
        <f>'고용증대 상시근로자수-2018'!BD92</f>
        <v>0</v>
      </c>
      <c r="AG92" s="314">
        <f>'고용증대 상시근로자수-2018'!BF92</f>
        <v>0</v>
      </c>
      <c r="AH92" s="312">
        <f>'고용증대 상시근로자수-2018'!BG92</f>
        <v>0</v>
      </c>
      <c r="AI92" s="313">
        <f>'고용증대 상시근로자수-2018'!BH92</f>
        <v>0</v>
      </c>
      <c r="AJ92" s="314">
        <f>'고용증대 상시근로자수-2018'!BJ92</f>
        <v>0</v>
      </c>
      <c r="AK92" s="312">
        <f>'고용증대 상시근로자수-2018'!BK92</f>
        <v>0</v>
      </c>
      <c r="AL92" s="313">
        <f>'고용증대 상시근로자수-2018'!BL92</f>
        <v>0</v>
      </c>
      <c r="AM92" s="314">
        <f>'고용증대 상시근로자수-2018'!BN92</f>
        <v>0</v>
      </c>
      <c r="AN92" s="312">
        <f>'고용증대 상시근로자수-2018'!BO92</f>
        <v>0</v>
      </c>
      <c r="AO92" s="313">
        <f>'고용증대 상시근로자수-2018'!BP92</f>
        <v>0</v>
      </c>
      <c r="AP92" s="314">
        <f>'고용증대 상시근로자수-2018'!BR92</f>
        <v>0</v>
      </c>
      <c r="AQ92" s="335">
        <f t="shared" si="5"/>
        <v>0</v>
      </c>
      <c r="AR92" s="336">
        <f t="shared" si="6"/>
        <v>0</v>
      </c>
      <c r="AS92" s="342">
        <f>'고용증대 상시근로자수-2018'!CF92</f>
        <v>0</v>
      </c>
      <c r="AT92" s="343">
        <f>'고용증대 상시근로자수-2018'!CG92</f>
        <v>0</v>
      </c>
      <c r="AU92" s="340">
        <f t="shared" si="7"/>
        <v>0</v>
      </c>
      <c r="AV92" s="308">
        <f t="shared" si="8"/>
        <v>0</v>
      </c>
    </row>
    <row r="93" spans="1:48" hidden="1">
      <c r="A93" s="327">
        <f t="shared" si="9"/>
        <v>89</v>
      </c>
      <c r="B93" s="321">
        <f>'고용증대 상시근로자수-2018'!C93</f>
        <v>0</v>
      </c>
      <c r="C93" s="322" t="str">
        <f>'고용증대 상시근로자수-2018'!E93</f>
        <v/>
      </c>
      <c r="D93" s="333" t="str">
        <f>IF('고용증대 상시근로자수-2018'!I93="","",'고용증대 상시근로자수-2018'!I93)</f>
        <v/>
      </c>
      <c r="E93" s="333" t="str">
        <f>IF('고용증대 상시근로자수-2018'!J93="","",'고용증대 상시근로자수-2018'!J93)</f>
        <v/>
      </c>
      <c r="F93" s="323" t="str">
        <f>'고용증대 상시근로자수-2018'!H93</f>
        <v/>
      </c>
      <c r="G93" s="324">
        <f>'고용증대 상시근로자수-2018'!W93</f>
        <v>0</v>
      </c>
      <c r="H93" s="313">
        <f>'고용증대 상시근로자수-2018'!X93</f>
        <v>0</v>
      </c>
      <c r="I93" s="314">
        <f>'고용증대 상시근로자수-2018'!Z93</f>
        <v>0</v>
      </c>
      <c r="J93" s="312">
        <f>'고용증대 상시근로자수-2018'!AA93</f>
        <v>0</v>
      </c>
      <c r="K93" s="313">
        <f>'고용증대 상시근로자수-2018'!AB93</f>
        <v>0</v>
      </c>
      <c r="L93" s="314">
        <f>'고용증대 상시근로자수-2018'!AD93</f>
        <v>0</v>
      </c>
      <c r="M93" s="312">
        <f>'고용증대 상시근로자수-2018'!AE93</f>
        <v>0</v>
      </c>
      <c r="N93" s="313">
        <f>'고용증대 상시근로자수-2018'!AF93</f>
        <v>0</v>
      </c>
      <c r="O93" s="314">
        <f>'고용증대 상시근로자수-2018'!AH93</f>
        <v>0</v>
      </c>
      <c r="P93" s="312">
        <f>'고용증대 상시근로자수-2018'!AI93</f>
        <v>0</v>
      </c>
      <c r="Q93" s="313">
        <f>'고용증대 상시근로자수-2018'!AJ93</f>
        <v>0</v>
      </c>
      <c r="R93" s="314">
        <f>'고용증대 상시근로자수-2018'!AL93</f>
        <v>0</v>
      </c>
      <c r="S93" s="312">
        <f>'고용증대 상시근로자수-2018'!AM93</f>
        <v>0</v>
      </c>
      <c r="T93" s="313">
        <f>'고용증대 상시근로자수-2018'!AN93</f>
        <v>0</v>
      </c>
      <c r="U93" s="314">
        <f>'고용증대 상시근로자수-2018'!AP93</f>
        <v>0</v>
      </c>
      <c r="V93" s="312">
        <f>'고용증대 상시근로자수-2018'!AQ93</f>
        <v>0</v>
      </c>
      <c r="W93" s="313">
        <f>'고용증대 상시근로자수-2018'!AR93</f>
        <v>0</v>
      </c>
      <c r="X93" s="314">
        <f>'고용증대 상시근로자수-2018'!AT93</f>
        <v>0</v>
      </c>
      <c r="Y93" s="312">
        <f>'고용증대 상시근로자수-2018'!AU93</f>
        <v>0</v>
      </c>
      <c r="Z93" s="313">
        <f>'고용증대 상시근로자수-2018'!AV93</f>
        <v>0</v>
      </c>
      <c r="AA93" s="314">
        <f>'고용증대 상시근로자수-2018'!AX93</f>
        <v>0</v>
      </c>
      <c r="AB93" s="312">
        <f>'고용증대 상시근로자수-2018'!AY93</f>
        <v>0</v>
      </c>
      <c r="AC93" s="313">
        <f>'고용증대 상시근로자수-2018'!AZ93</f>
        <v>0</v>
      </c>
      <c r="AD93" s="314">
        <f>'고용증대 상시근로자수-2018'!BB93</f>
        <v>0</v>
      </c>
      <c r="AE93" s="312">
        <f>'고용증대 상시근로자수-2018'!BC93</f>
        <v>0</v>
      </c>
      <c r="AF93" s="313">
        <f>'고용증대 상시근로자수-2018'!BD93</f>
        <v>0</v>
      </c>
      <c r="AG93" s="314">
        <f>'고용증대 상시근로자수-2018'!BF93</f>
        <v>0</v>
      </c>
      <c r="AH93" s="312">
        <f>'고용증대 상시근로자수-2018'!BG93</f>
        <v>0</v>
      </c>
      <c r="AI93" s="313">
        <f>'고용증대 상시근로자수-2018'!BH93</f>
        <v>0</v>
      </c>
      <c r="AJ93" s="314">
        <f>'고용증대 상시근로자수-2018'!BJ93</f>
        <v>0</v>
      </c>
      <c r="AK93" s="312">
        <f>'고용증대 상시근로자수-2018'!BK93</f>
        <v>0</v>
      </c>
      <c r="AL93" s="313">
        <f>'고용증대 상시근로자수-2018'!BL93</f>
        <v>0</v>
      </c>
      <c r="AM93" s="314">
        <f>'고용증대 상시근로자수-2018'!BN93</f>
        <v>0</v>
      </c>
      <c r="AN93" s="312">
        <f>'고용증대 상시근로자수-2018'!BO93</f>
        <v>0</v>
      </c>
      <c r="AO93" s="313">
        <f>'고용증대 상시근로자수-2018'!BP93</f>
        <v>0</v>
      </c>
      <c r="AP93" s="314">
        <f>'고용증대 상시근로자수-2018'!BR93</f>
        <v>0</v>
      </c>
      <c r="AQ93" s="335">
        <f t="shared" si="5"/>
        <v>0</v>
      </c>
      <c r="AR93" s="336">
        <f t="shared" si="6"/>
        <v>0</v>
      </c>
      <c r="AS93" s="342">
        <f>'고용증대 상시근로자수-2018'!CF93</f>
        <v>0</v>
      </c>
      <c r="AT93" s="343">
        <f>'고용증대 상시근로자수-2018'!CG93</f>
        <v>0</v>
      </c>
      <c r="AU93" s="340">
        <f t="shared" si="7"/>
        <v>0</v>
      </c>
      <c r="AV93" s="308">
        <f t="shared" si="8"/>
        <v>0</v>
      </c>
    </row>
    <row r="94" spans="1:48" hidden="1">
      <c r="A94" s="327">
        <f t="shared" si="9"/>
        <v>90</v>
      </c>
      <c r="B94" s="321">
        <f>'고용증대 상시근로자수-2018'!C94</f>
        <v>0</v>
      </c>
      <c r="C94" s="322" t="str">
        <f>'고용증대 상시근로자수-2018'!E94</f>
        <v/>
      </c>
      <c r="D94" s="333" t="str">
        <f>IF('고용증대 상시근로자수-2018'!I94="","",'고용증대 상시근로자수-2018'!I94)</f>
        <v/>
      </c>
      <c r="E94" s="333" t="str">
        <f>IF('고용증대 상시근로자수-2018'!J94="","",'고용증대 상시근로자수-2018'!J94)</f>
        <v/>
      </c>
      <c r="F94" s="323" t="str">
        <f>'고용증대 상시근로자수-2018'!H94</f>
        <v/>
      </c>
      <c r="G94" s="324">
        <f>'고용증대 상시근로자수-2018'!W94</f>
        <v>0</v>
      </c>
      <c r="H94" s="313">
        <f>'고용증대 상시근로자수-2018'!X94</f>
        <v>0</v>
      </c>
      <c r="I94" s="314">
        <f>'고용증대 상시근로자수-2018'!Z94</f>
        <v>0</v>
      </c>
      <c r="J94" s="312">
        <f>'고용증대 상시근로자수-2018'!AA94</f>
        <v>0</v>
      </c>
      <c r="K94" s="313">
        <f>'고용증대 상시근로자수-2018'!AB94</f>
        <v>0</v>
      </c>
      <c r="L94" s="314">
        <f>'고용증대 상시근로자수-2018'!AD94</f>
        <v>0</v>
      </c>
      <c r="M94" s="312">
        <f>'고용증대 상시근로자수-2018'!AE94</f>
        <v>0</v>
      </c>
      <c r="N94" s="313">
        <f>'고용증대 상시근로자수-2018'!AF94</f>
        <v>0</v>
      </c>
      <c r="O94" s="314">
        <f>'고용증대 상시근로자수-2018'!AH94</f>
        <v>0</v>
      </c>
      <c r="P94" s="312">
        <f>'고용증대 상시근로자수-2018'!AI94</f>
        <v>0</v>
      </c>
      <c r="Q94" s="313">
        <f>'고용증대 상시근로자수-2018'!AJ94</f>
        <v>0</v>
      </c>
      <c r="R94" s="314">
        <f>'고용증대 상시근로자수-2018'!AL94</f>
        <v>0</v>
      </c>
      <c r="S94" s="312">
        <f>'고용증대 상시근로자수-2018'!AM94</f>
        <v>0</v>
      </c>
      <c r="T94" s="313">
        <f>'고용증대 상시근로자수-2018'!AN94</f>
        <v>0</v>
      </c>
      <c r="U94" s="314">
        <f>'고용증대 상시근로자수-2018'!AP94</f>
        <v>0</v>
      </c>
      <c r="V94" s="312">
        <f>'고용증대 상시근로자수-2018'!AQ94</f>
        <v>0</v>
      </c>
      <c r="W94" s="313">
        <f>'고용증대 상시근로자수-2018'!AR94</f>
        <v>0</v>
      </c>
      <c r="X94" s="314">
        <f>'고용증대 상시근로자수-2018'!AT94</f>
        <v>0</v>
      </c>
      <c r="Y94" s="312">
        <f>'고용증대 상시근로자수-2018'!AU94</f>
        <v>0</v>
      </c>
      <c r="Z94" s="313">
        <f>'고용증대 상시근로자수-2018'!AV94</f>
        <v>0</v>
      </c>
      <c r="AA94" s="314">
        <f>'고용증대 상시근로자수-2018'!AX94</f>
        <v>0</v>
      </c>
      <c r="AB94" s="312">
        <f>'고용증대 상시근로자수-2018'!AY94</f>
        <v>0</v>
      </c>
      <c r="AC94" s="313">
        <f>'고용증대 상시근로자수-2018'!AZ94</f>
        <v>0</v>
      </c>
      <c r="AD94" s="314">
        <f>'고용증대 상시근로자수-2018'!BB94</f>
        <v>0</v>
      </c>
      <c r="AE94" s="312">
        <f>'고용증대 상시근로자수-2018'!BC94</f>
        <v>0</v>
      </c>
      <c r="AF94" s="313">
        <f>'고용증대 상시근로자수-2018'!BD94</f>
        <v>0</v>
      </c>
      <c r="AG94" s="314">
        <f>'고용증대 상시근로자수-2018'!BF94</f>
        <v>0</v>
      </c>
      <c r="AH94" s="312">
        <f>'고용증대 상시근로자수-2018'!BG94</f>
        <v>0</v>
      </c>
      <c r="AI94" s="313">
        <f>'고용증대 상시근로자수-2018'!BH94</f>
        <v>0</v>
      </c>
      <c r="AJ94" s="314">
        <f>'고용증대 상시근로자수-2018'!BJ94</f>
        <v>0</v>
      </c>
      <c r="AK94" s="312">
        <f>'고용증대 상시근로자수-2018'!BK94</f>
        <v>0</v>
      </c>
      <c r="AL94" s="313">
        <f>'고용증대 상시근로자수-2018'!BL94</f>
        <v>0</v>
      </c>
      <c r="AM94" s="314">
        <f>'고용증대 상시근로자수-2018'!BN94</f>
        <v>0</v>
      </c>
      <c r="AN94" s="312">
        <f>'고용증대 상시근로자수-2018'!BO94</f>
        <v>0</v>
      </c>
      <c r="AO94" s="313">
        <f>'고용증대 상시근로자수-2018'!BP94</f>
        <v>0</v>
      </c>
      <c r="AP94" s="314">
        <f>'고용증대 상시근로자수-2018'!BR94</f>
        <v>0</v>
      </c>
      <c r="AQ94" s="335">
        <f t="shared" si="5"/>
        <v>0</v>
      </c>
      <c r="AR94" s="336">
        <f t="shared" si="6"/>
        <v>0</v>
      </c>
      <c r="AS94" s="342">
        <f>'고용증대 상시근로자수-2018'!CF94</f>
        <v>0</v>
      </c>
      <c r="AT94" s="343">
        <f>'고용증대 상시근로자수-2018'!CG94</f>
        <v>0</v>
      </c>
      <c r="AU94" s="340">
        <f t="shared" si="7"/>
        <v>0</v>
      </c>
      <c r="AV94" s="308">
        <f t="shared" si="8"/>
        <v>0</v>
      </c>
    </row>
    <row r="95" spans="1:48" hidden="1">
      <c r="A95" s="327">
        <f t="shared" si="9"/>
        <v>91</v>
      </c>
      <c r="B95" s="321">
        <f>'고용증대 상시근로자수-2018'!C95</f>
        <v>0</v>
      </c>
      <c r="C95" s="322" t="str">
        <f>'고용증대 상시근로자수-2018'!E95</f>
        <v/>
      </c>
      <c r="D95" s="333" t="str">
        <f>IF('고용증대 상시근로자수-2018'!I95="","",'고용증대 상시근로자수-2018'!I95)</f>
        <v/>
      </c>
      <c r="E95" s="333" t="str">
        <f>IF('고용증대 상시근로자수-2018'!J95="","",'고용증대 상시근로자수-2018'!J95)</f>
        <v/>
      </c>
      <c r="F95" s="323" t="str">
        <f>'고용증대 상시근로자수-2018'!H95</f>
        <v/>
      </c>
      <c r="G95" s="324">
        <f>'고용증대 상시근로자수-2018'!W95</f>
        <v>0</v>
      </c>
      <c r="H95" s="313">
        <f>'고용증대 상시근로자수-2018'!X95</f>
        <v>0</v>
      </c>
      <c r="I95" s="314">
        <f>'고용증대 상시근로자수-2018'!Z95</f>
        <v>0</v>
      </c>
      <c r="J95" s="312">
        <f>'고용증대 상시근로자수-2018'!AA95</f>
        <v>0</v>
      </c>
      <c r="K95" s="313">
        <f>'고용증대 상시근로자수-2018'!AB95</f>
        <v>0</v>
      </c>
      <c r="L95" s="314">
        <f>'고용증대 상시근로자수-2018'!AD95</f>
        <v>0</v>
      </c>
      <c r="M95" s="312">
        <f>'고용증대 상시근로자수-2018'!AE95</f>
        <v>0</v>
      </c>
      <c r="N95" s="313">
        <f>'고용증대 상시근로자수-2018'!AF95</f>
        <v>0</v>
      </c>
      <c r="O95" s="314">
        <f>'고용증대 상시근로자수-2018'!AH95</f>
        <v>0</v>
      </c>
      <c r="P95" s="312">
        <f>'고용증대 상시근로자수-2018'!AI95</f>
        <v>0</v>
      </c>
      <c r="Q95" s="313">
        <f>'고용증대 상시근로자수-2018'!AJ95</f>
        <v>0</v>
      </c>
      <c r="R95" s="314">
        <f>'고용증대 상시근로자수-2018'!AL95</f>
        <v>0</v>
      </c>
      <c r="S95" s="312">
        <f>'고용증대 상시근로자수-2018'!AM95</f>
        <v>0</v>
      </c>
      <c r="T95" s="313">
        <f>'고용증대 상시근로자수-2018'!AN95</f>
        <v>0</v>
      </c>
      <c r="U95" s="314">
        <f>'고용증대 상시근로자수-2018'!AP95</f>
        <v>0</v>
      </c>
      <c r="V95" s="312">
        <f>'고용증대 상시근로자수-2018'!AQ95</f>
        <v>0</v>
      </c>
      <c r="W95" s="313">
        <f>'고용증대 상시근로자수-2018'!AR95</f>
        <v>0</v>
      </c>
      <c r="X95" s="314">
        <f>'고용증대 상시근로자수-2018'!AT95</f>
        <v>0</v>
      </c>
      <c r="Y95" s="312">
        <f>'고용증대 상시근로자수-2018'!AU95</f>
        <v>0</v>
      </c>
      <c r="Z95" s="313">
        <f>'고용증대 상시근로자수-2018'!AV95</f>
        <v>0</v>
      </c>
      <c r="AA95" s="314">
        <f>'고용증대 상시근로자수-2018'!AX95</f>
        <v>0</v>
      </c>
      <c r="AB95" s="312">
        <f>'고용증대 상시근로자수-2018'!AY95</f>
        <v>0</v>
      </c>
      <c r="AC95" s="313">
        <f>'고용증대 상시근로자수-2018'!AZ95</f>
        <v>0</v>
      </c>
      <c r="AD95" s="314">
        <f>'고용증대 상시근로자수-2018'!BB95</f>
        <v>0</v>
      </c>
      <c r="AE95" s="312">
        <f>'고용증대 상시근로자수-2018'!BC95</f>
        <v>0</v>
      </c>
      <c r="AF95" s="313">
        <f>'고용증대 상시근로자수-2018'!BD95</f>
        <v>0</v>
      </c>
      <c r="AG95" s="314">
        <f>'고용증대 상시근로자수-2018'!BF95</f>
        <v>0</v>
      </c>
      <c r="AH95" s="312">
        <f>'고용증대 상시근로자수-2018'!BG95</f>
        <v>0</v>
      </c>
      <c r="AI95" s="313">
        <f>'고용증대 상시근로자수-2018'!BH95</f>
        <v>0</v>
      </c>
      <c r="AJ95" s="314">
        <f>'고용증대 상시근로자수-2018'!BJ95</f>
        <v>0</v>
      </c>
      <c r="AK95" s="312">
        <f>'고용증대 상시근로자수-2018'!BK95</f>
        <v>0</v>
      </c>
      <c r="AL95" s="313">
        <f>'고용증대 상시근로자수-2018'!BL95</f>
        <v>0</v>
      </c>
      <c r="AM95" s="314">
        <f>'고용증대 상시근로자수-2018'!BN95</f>
        <v>0</v>
      </c>
      <c r="AN95" s="312">
        <f>'고용증대 상시근로자수-2018'!BO95</f>
        <v>0</v>
      </c>
      <c r="AO95" s="313">
        <f>'고용증대 상시근로자수-2018'!BP95</f>
        <v>0</v>
      </c>
      <c r="AP95" s="314">
        <f>'고용증대 상시근로자수-2018'!BR95</f>
        <v>0</v>
      </c>
      <c r="AQ95" s="335">
        <f t="shared" si="5"/>
        <v>0</v>
      </c>
      <c r="AR95" s="336">
        <f t="shared" si="6"/>
        <v>0</v>
      </c>
      <c r="AS95" s="342">
        <f>'고용증대 상시근로자수-2018'!CF95</f>
        <v>0</v>
      </c>
      <c r="AT95" s="343">
        <f>'고용증대 상시근로자수-2018'!CG95</f>
        <v>0</v>
      </c>
      <c r="AU95" s="340">
        <f t="shared" si="7"/>
        <v>0</v>
      </c>
      <c r="AV95" s="308">
        <f t="shared" si="8"/>
        <v>0</v>
      </c>
    </row>
    <row r="96" spans="1:48" hidden="1">
      <c r="A96" s="327">
        <f t="shared" si="9"/>
        <v>92</v>
      </c>
      <c r="B96" s="321">
        <f>'고용증대 상시근로자수-2018'!C96</f>
        <v>0</v>
      </c>
      <c r="C96" s="322" t="str">
        <f>'고용증대 상시근로자수-2018'!E96</f>
        <v/>
      </c>
      <c r="D96" s="333" t="str">
        <f>IF('고용증대 상시근로자수-2018'!I96="","",'고용증대 상시근로자수-2018'!I96)</f>
        <v/>
      </c>
      <c r="E96" s="333" t="str">
        <f>IF('고용증대 상시근로자수-2018'!J96="","",'고용증대 상시근로자수-2018'!J96)</f>
        <v/>
      </c>
      <c r="F96" s="323" t="str">
        <f>'고용증대 상시근로자수-2018'!H96</f>
        <v/>
      </c>
      <c r="G96" s="324">
        <f>'고용증대 상시근로자수-2018'!W96</f>
        <v>0</v>
      </c>
      <c r="H96" s="313">
        <f>'고용증대 상시근로자수-2018'!X96</f>
        <v>0</v>
      </c>
      <c r="I96" s="314">
        <f>'고용증대 상시근로자수-2018'!Z96</f>
        <v>0</v>
      </c>
      <c r="J96" s="312">
        <f>'고용증대 상시근로자수-2018'!AA96</f>
        <v>0</v>
      </c>
      <c r="K96" s="313">
        <f>'고용증대 상시근로자수-2018'!AB96</f>
        <v>0</v>
      </c>
      <c r="L96" s="314">
        <f>'고용증대 상시근로자수-2018'!AD96</f>
        <v>0</v>
      </c>
      <c r="M96" s="312">
        <f>'고용증대 상시근로자수-2018'!AE96</f>
        <v>0</v>
      </c>
      <c r="N96" s="313">
        <f>'고용증대 상시근로자수-2018'!AF96</f>
        <v>0</v>
      </c>
      <c r="O96" s="314">
        <f>'고용증대 상시근로자수-2018'!AH96</f>
        <v>0</v>
      </c>
      <c r="P96" s="312">
        <f>'고용증대 상시근로자수-2018'!AI96</f>
        <v>0</v>
      </c>
      <c r="Q96" s="313">
        <f>'고용증대 상시근로자수-2018'!AJ96</f>
        <v>0</v>
      </c>
      <c r="R96" s="314">
        <f>'고용증대 상시근로자수-2018'!AL96</f>
        <v>0</v>
      </c>
      <c r="S96" s="312">
        <f>'고용증대 상시근로자수-2018'!AM96</f>
        <v>0</v>
      </c>
      <c r="T96" s="313">
        <f>'고용증대 상시근로자수-2018'!AN96</f>
        <v>0</v>
      </c>
      <c r="U96" s="314">
        <f>'고용증대 상시근로자수-2018'!AP96</f>
        <v>0</v>
      </c>
      <c r="V96" s="312">
        <f>'고용증대 상시근로자수-2018'!AQ96</f>
        <v>0</v>
      </c>
      <c r="W96" s="313">
        <f>'고용증대 상시근로자수-2018'!AR96</f>
        <v>0</v>
      </c>
      <c r="X96" s="314">
        <f>'고용증대 상시근로자수-2018'!AT96</f>
        <v>0</v>
      </c>
      <c r="Y96" s="312">
        <f>'고용증대 상시근로자수-2018'!AU96</f>
        <v>0</v>
      </c>
      <c r="Z96" s="313">
        <f>'고용증대 상시근로자수-2018'!AV96</f>
        <v>0</v>
      </c>
      <c r="AA96" s="314">
        <f>'고용증대 상시근로자수-2018'!AX96</f>
        <v>0</v>
      </c>
      <c r="AB96" s="312">
        <f>'고용증대 상시근로자수-2018'!AY96</f>
        <v>0</v>
      </c>
      <c r="AC96" s="313">
        <f>'고용증대 상시근로자수-2018'!AZ96</f>
        <v>0</v>
      </c>
      <c r="AD96" s="314">
        <f>'고용증대 상시근로자수-2018'!BB96</f>
        <v>0</v>
      </c>
      <c r="AE96" s="312">
        <f>'고용증대 상시근로자수-2018'!BC96</f>
        <v>0</v>
      </c>
      <c r="AF96" s="313">
        <f>'고용증대 상시근로자수-2018'!BD96</f>
        <v>0</v>
      </c>
      <c r="AG96" s="314">
        <f>'고용증대 상시근로자수-2018'!BF96</f>
        <v>0</v>
      </c>
      <c r="AH96" s="312">
        <f>'고용증대 상시근로자수-2018'!BG96</f>
        <v>0</v>
      </c>
      <c r="AI96" s="313">
        <f>'고용증대 상시근로자수-2018'!BH96</f>
        <v>0</v>
      </c>
      <c r="AJ96" s="314">
        <f>'고용증대 상시근로자수-2018'!BJ96</f>
        <v>0</v>
      </c>
      <c r="AK96" s="312">
        <f>'고용증대 상시근로자수-2018'!BK96</f>
        <v>0</v>
      </c>
      <c r="AL96" s="313">
        <f>'고용증대 상시근로자수-2018'!BL96</f>
        <v>0</v>
      </c>
      <c r="AM96" s="314">
        <f>'고용증대 상시근로자수-2018'!BN96</f>
        <v>0</v>
      </c>
      <c r="AN96" s="312">
        <f>'고용증대 상시근로자수-2018'!BO96</f>
        <v>0</v>
      </c>
      <c r="AO96" s="313">
        <f>'고용증대 상시근로자수-2018'!BP96</f>
        <v>0</v>
      </c>
      <c r="AP96" s="314">
        <f>'고용증대 상시근로자수-2018'!BR96</f>
        <v>0</v>
      </c>
      <c r="AQ96" s="335">
        <f t="shared" si="5"/>
        <v>0</v>
      </c>
      <c r="AR96" s="336">
        <f t="shared" si="6"/>
        <v>0</v>
      </c>
      <c r="AS96" s="342">
        <f>'고용증대 상시근로자수-2018'!CF96</f>
        <v>0</v>
      </c>
      <c r="AT96" s="343">
        <f>'고용증대 상시근로자수-2018'!CG96</f>
        <v>0</v>
      </c>
      <c r="AU96" s="340">
        <f t="shared" si="7"/>
        <v>0</v>
      </c>
      <c r="AV96" s="308">
        <f t="shared" si="8"/>
        <v>0</v>
      </c>
    </row>
    <row r="97" spans="1:48" hidden="1">
      <c r="A97" s="327">
        <f t="shared" si="9"/>
        <v>93</v>
      </c>
      <c r="B97" s="321">
        <f>'고용증대 상시근로자수-2018'!C97</f>
        <v>0</v>
      </c>
      <c r="C97" s="322" t="str">
        <f>'고용증대 상시근로자수-2018'!E97</f>
        <v/>
      </c>
      <c r="D97" s="333" t="str">
        <f>IF('고용증대 상시근로자수-2018'!I97="","",'고용증대 상시근로자수-2018'!I97)</f>
        <v/>
      </c>
      <c r="E97" s="333" t="str">
        <f>IF('고용증대 상시근로자수-2018'!J97="","",'고용증대 상시근로자수-2018'!J97)</f>
        <v/>
      </c>
      <c r="F97" s="323" t="str">
        <f>'고용증대 상시근로자수-2018'!H97</f>
        <v/>
      </c>
      <c r="G97" s="324">
        <f>'고용증대 상시근로자수-2018'!W97</f>
        <v>0</v>
      </c>
      <c r="H97" s="313">
        <f>'고용증대 상시근로자수-2018'!X97</f>
        <v>0</v>
      </c>
      <c r="I97" s="314">
        <f>'고용증대 상시근로자수-2018'!Z97</f>
        <v>0</v>
      </c>
      <c r="J97" s="312">
        <f>'고용증대 상시근로자수-2018'!AA97</f>
        <v>0</v>
      </c>
      <c r="K97" s="313">
        <f>'고용증대 상시근로자수-2018'!AB97</f>
        <v>0</v>
      </c>
      <c r="L97" s="314">
        <f>'고용증대 상시근로자수-2018'!AD97</f>
        <v>0</v>
      </c>
      <c r="M97" s="312">
        <f>'고용증대 상시근로자수-2018'!AE97</f>
        <v>0</v>
      </c>
      <c r="N97" s="313">
        <f>'고용증대 상시근로자수-2018'!AF97</f>
        <v>0</v>
      </c>
      <c r="O97" s="314">
        <f>'고용증대 상시근로자수-2018'!AH97</f>
        <v>0</v>
      </c>
      <c r="P97" s="312">
        <f>'고용증대 상시근로자수-2018'!AI97</f>
        <v>0</v>
      </c>
      <c r="Q97" s="313">
        <f>'고용증대 상시근로자수-2018'!AJ97</f>
        <v>0</v>
      </c>
      <c r="R97" s="314">
        <f>'고용증대 상시근로자수-2018'!AL97</f>
        <v>0</v>
      </c>
      <c r="S97" s="312">
        <f>'고용증대 상시근로자수-2018'!AM97</f>
        <v>0</v>
      </c>
      <c r="T97" s="313">
        <f>'고용증대 상시근로자수-2018'!AN97</f>
        <v>0</v>
      </c>
      <c r="U97" s="314">
        <f>'고용증대 상시근로자수-2018'!AP97</f>
        <v>0</v>
      </c>
      <c r="V97" s="312">
        <f>'고용증대 상시근로자수-2018'!AQ97</f>
        <v>0</v>
      </c>
      <c r="W97" s="313">
        <f>'고용증대 상시근로자수-2018'!AR97</f>
        <v>0</v>
      </c>
      <c r="X97" s="314">
        <f>'고용증대 상시근로자수-2018'!AT97</f>
        <v>0</v>
      </c>
      <c r="Y97" s="312">
        <f>'고용증대 상시근로자수-2018'!AU97</f>
        <v>0</v>
      </c>
      <c r="Z97" s="313">
        <f>'고용증대 상시근로자수-2018'!AV97</f>
        <v>0</v>
      </c>
      <c r="AA97" s="314">
        <f>'고용증대 상시근로자수-2018'!AX97</f>
        <v>0</v>
      </c>
      <c r="AB97" s="312">
        <f>'고용증대 상시근로자수-2018'!AY97</f>
        <v>0</v>
      </c>
      <c r="AC97" s="313">
        <f>'고용증대 상시근로자수-2018'!AZ97</f>
        <v>0</v>
      </c>
      <c r="AD97" s="314">
        <f>'고용증대 상시근로자수-2018'!BB97</f>
        <v>0</v>
      </c>
      <c r="AE97" s="312">
        <f>'고용증대 상시근로자수-2018'!BC97</f>
        <v>0</v>
      </c>
      <c r="AF97" s="313">
        <f>'고용증대 상시근로자수-2018'!BD97</f>
        <v>0</v>
      </c>
      <c r="AG97" s="314">
        <f>'고용증대 상시근로자수-2018'!BF97</f>
        <v>0</v>
      </c>
      <c r="AH97" s="312">
        <f>'고용증대 상시근로자수-2018'!BG97</f>
        <v>0</v>
      </c>
      <c r="AI97" s="313">
        <f>'고용증대 상시근로자수-2018'!BH97</f>
        <v>0</v>
      </c>
      <c r="AJ97" s="314">
        <f>'고용증대 상시근로자수-2018'!BJ97</f>
        <v>0</v>
      </c>
      <c r="AK97" s="312">
        <f>'고용증대 상시근로자수-2018'!BK97</f>
        <v>0</v>
      </c>
      <c r="AL97" s="313">
        <f>'고용증대 상시근로자수-2018'!BL97</f>
        <v>0</v>
      </c>
      <c r="AM97" s="314">
        <f>'고용증대 상시근로자수-2018'!BN97</f>
        <v>0</v>
      </c>
      <c r="AN97" s="312">
        <f>'고용증대 상시근로자수-2018'!BO97</f>
        <v>0</v>
      </c>
      <c r="AO97" s="313">
        <f>'고용증대 상시근로자수-2018'!BP97</f>
        <v>0</v>
      </c>
      <c r="AP97" s="314">
        <f>'고용증대 상시근로자수-2018'!BR97</f>
        <v>0</v>
      </c>
      <c r="AQ97" s="335">
        <f t="shared" si="5"/>
        <v>0</v>
      </c>
      <c r="AR97" s="336">
        <f t="shared" si="6"/>
        <v>0</v>
      </c>
      <c r="AS97" s="342">
        <f>'고용증대 상시근로자수-2018'!CF97</f>
        <v>0</v>
      </c>
      <c r="AT97" s="343">
        <f>'고용증대 상시근로자수-2018'!CG97</f>
        <v>0</v>
      </c>
      <c r="AU97" s="340">
        <f t="shared" si="7"/>
        <v>0</v>
      </c>
      <c r="AV97" s="308">
        <f t="shared" si="8"/>
        <v>0</v>
      </c>
    </row>
    <row r="98" spans="1:48" hidden="1">
      <c r="A98" s="327">
        <f t="shared" si="9"/>
        <v>94</v>
      </c>
      <c r="B98" s="321">
        <f>'고용증대 상시근로자수-2018'!C98</f>
        <v>0</v>
      </c>
      <c r="C98" s="322" t="str">
        <f>'고용증대 상시근로자수-2018'!E98</f>
        <v/>
      </c>
      <c r="D98" s="333" t="str">
        <f>IF('고용증대 상시근로자수-2018'!I98="","",'고용증대 상시근로자수-2018'!I98)</f>
        <v/>
      </c>
      <c r="E98" s="333" t="str">
        <f>IF('고용증대 상시근로자수-2018'!J98="","",'고용증대 상시근로자수-2018'!J98)</f>
        <v/>
      </c>
      <c r="F98" s="323" t="str">
        <f>'고용증대 상시근로자수-2018'!H98</f>
        <v/>
      </c>
      <c r="G98" s="324">
        <f>'고용증대 상시근로자수-2018'!W98</f>
        <v>0</v>
      </c>
      <c r="H98" s="313">
        <f>'고용증대 상시근로자수-2018'!X98</f>
        <v>0</v>
      </c>
      <c r="I98" s="314">
        <f>'고용증대 상시근로자수-2018'!Z98</f>
        <v>0</v>
      </c>
      <c r="J98" s="312">
        <f>'고용증대 상시근로자수-2018'!AA98</f>
        <v>0</v>
      </c>
      <c r="K98" s="313">
        <f>'고용증대 상시근로자수-2018'!AB98</f>
        <v>0</v>
      </c>
      <c r="L98" s="314">
        <f>'고용증대 상시근로자수-2018'!AD98</f>
        <v>0</v>
      </c>
      <c r="M98" s="312">
        <f>'고용증대 상시근로자수-2018'!AE98</f>
        <v>0</v>
      </c>
      <c r="N98" s="313">
        <f>'고용증대 상시근로자수-2018'!AF98</f>
        <v>0</v>
      </c>
      <c r="O98" s="314">
        <f>'고용증대 상시근로자수-2018'!AH98</f>
        <v>0</v>
      </c>
      <c r="P98" s="312">
        <f>'고용증대 상시근로자수-2018'!AI98</f>
        <v>0</v>
      </c>
      <c r="Q98" s="313">
        <f>'고용증대 상시근로자수-2018'!AJ98</f>
        <v>0</v>
      </c>
      <c r="R98" s="314">
        <f>'고용증대 상시근로자수-2018'!AL98</f>
        <v>0</v>
      </c>
      <c r="S98" s="312">
        <f>'고용증대 상시근로자수-2018'!AM98</f>
        <v>0</v>
      </c>
      <c r="T98" s="313">
        <f>'고용증대 상시근로자수-2018'!AN98</f>
        <v>0</v>
      </c>
      <c r="U98" s="314">
        <f>'고용증대 상시근로자수-2018'!AP98</f>
        <v>0</v>
      </c>
      <c r="V98" s="312">
        <f>'고용증대 상시근로자수-2018'!AQ98</f>
        <v>0</v>
      </c>
      <c r="W98" s="313">
        <f>'고용증대 상시근로자수-2018'!AR98</f>
        <v>0</v>
      </c>
      <c r="X98" s="314">
        <f>'고용증대 상시근로자수-2018'!AT98</f>
        <v>0</v>
      </c>
      <c r="Y98" s="312">
        <f>'고용증대 상시근로자수-2018'!AU98</f>
        <v>0</v>
      </c>
      <c r="Z98" s="313">
        <f>'고용증대 상시근로자수-2018'!AV98</f>
        <v>0</v>
      </c>
      <c r="AA98" s="314">
        <f>'고용증대 상시근로자수-2018'!AX98</f>
        <v>0</v>
      </c>
      <c r="AB98" s="312">
        <f>'고용증대 상시근로자수-2018'!AY98</f>
        <v>0</v>
      </c>
      <c r="AC98" s="313">
        <f>'고용증대 상시근로자수-2018'!AZ98</f>
        <v>0</v>
      </c>
      <c r="AD98" s="314">
        <f>'고용증대 상시근로자수-2018'!BB98</f>
        <v>0</v>
      </c>
      <c r="AE98" s="312">
        <f>'고용증대 상시근로자수-2018'!BC98</f>
        <v>0</v>
      </c>
      <c r="AF98" s="313">
        <f>'고용증대 상시근로자수-2018'!BD98</f>
        <v>0</v>
      </c>
      <c r="AG98" s="314">
        <f>'고용증대 상시근로자수-2018'!BF98</f>
        <v>0</v>
      </c>
      <c r="AH98" s="312">
        <f>'고용증대 상시근로자수-2018'!BG98</f>
        <v>0</v>
      </c>
      <c r="AI98" s="313">
        <f>'고용증대 상시근로자수-2018'!BH98</f>
        <v>0</v>
      </c>
      <c r="AJ98" s="314">
        <f>'고용증대 상시근로자수-2018'!BJ98</f>
        <v>0</v>
      </c>
      <c r="AK98" s="312">
        <f>'고용증대 상시근로자수-2018'!BK98</f>
        <v>0</v>
      </c>
      <c r="AL98" s="313">
        <f>'고용증대 상시근로자수-2018'!BL98</f>
        <v>0</v>
      </c>
      <c r="AM98" s="314">
        <f>'고용증대 상시근로자수-2018'!BN98</f>
        <v>0</v>
      </c>
      <c r="AN98" s="312">
        <f>'고용증대 상시근로자수-2018'!BO98</f>
        <v>0</v>
      </c>
      <c r="AO98" s="313">
        <f>'고용증대 상시근로자수-2018'!BP98</f>
        <v>0</v>
      </c>
      <c r="AP98" s="314">
        <f>'고용증대 상시근로자수-2018'!BR98</f>
        <v>0</v>
      </c>
      <c r="AQ98" s="335">
        <f t="shared" si="5"/>
        <v>0</v>
      </c>
      <c r="AR98" s="336">
        <f t="shared" si="6"/>
        <v>0</v>
      </c>
      <c r="AS98" s="342">
        <f>'고용증대 상시근로자수-2018'!CF98</f>
        <v>0</v>
      </c>
      <c r="AT98" s="343">
        <f>'고용증대 상시근로자수-2018'!CG98</f>
        <v>0</v>
      </c>
      <c r="AU98" s="340">
        <f t="shared" si="7"/>
        <v>0</v>
      </c>
      <c r="AV98" s="308">
        <f t="shared" si="8"/>
        <v>0</v>
      </c>
    </row>
    <row r="99" spans="1:48" hidden="1">
      <c r="A99" s="327">
        <f t="shared" si="9"/>
        <v>95</v>
      </c>
      <c r="B99" s="321">
        <f>'고용증대 상시근로자수-2018'!C99</f>
        <v>0</v>
      </c>
      <c r="C99" s="322" t="str">
        <f>'고용증대 상시근로자수-2018'!E99</f>
        <v/>
      </c>
      <c r="D99" s="333" t="str">
        <f>IF('고용증대 상시근로자수-2018'!I99="","",'고용증대 상시근로자수-2018'!I99)</f>
        <v/>
      </c>
      <c r="E99" s="333" t="str">
        <f>IF('고용증대 상시근로자수-2018'!J99="","",'고용증대 상시근로자수-2018'!J99)</f>
        <v/>
      </c>
      <c r="F99" s="323" t="str">
        <f>'고용증대 상시근로자수-2018'!H99</f>
        <v/>
      </c>
      <c r="G99" s="324">
        <f>'고용증대 상시근로자수-2018'!W99</f>
        <v>0</v>
      </c>
      <c r="H99" s="313">
        <f>'고용증대 상시근로자수-2018'!X99</f>
        <v>0</v>
      </c>
      <c r="I99" s="314">
        <f>'고용증대 상시근로자수-2018'!Z99</f>
        <v>0</v>
      </c>
      <c r="J99" s="312">
        <f>'고용증대 상시근로자수-2018'!AA99</f>
        <v>0</v>
      </c>
      <c r="K99" s="313">
        <f>'고용증대 상시근로자수-2018'!AB99</f>
        <v>0</v>
      </c>
      <c r="L99" s="314">
        <f>'고용증대 상시근로자수-2018'!AD99</f>
        <v>0</v>
      </c>
      <c r="M99" s="312">
        <f>'고용증대 상시근로자수-2018'!AE99</f>
        <v>0</v>
      </c>
      <c r="N99" s="313">
        <f>'고용증대 상시근로자수-2018'!AF99</f>
        <v>0</v>
      </c>
      <c r="O99" s="314">
        <f>'고용증대 상시근로자수-2018'!AH99</f>
        <v>0</v>
      </c>
      <c r="P99" s="312">
        <f>'고용증대 상시근로자수-2018'!AI99</f>
        <v>0</v>
      </c>
      <c r="Q99" s="313">
        <f>'고용증대 상시근로자수-2018'!AJ99</f>
        <v>0</v>
      </c>
      <c r="R99" s="314">
        <f>'고용증대 상시근로자수-2018'!AL99</f>
        <v>0</v>
      </c>
      <c r="S99" s="312">
        <f>'고용증대 상시근로자수-2018'!AM99</f>
        <v>0</v>
      </c>
      <c r="T99" s="313">
        <f>'고용증대 상시근로자수-2018'!AN99</f>
        <v>0</v>
      </c>
      <c r="U99" s="314">
        <f>'고용증대 상시근로자수-2018'!AP99</f>
        <v>0</v>
      </c>
      <c r="V99" s="312">
        <f>'고용증대 상시근로자수-2018'!AQ99</f>
        <v>0</v>
      </c>
      <c r="W99" s="313">
        <f>'고용증대 상시근로자수-2018'!AR99</f>
        <v>0</v>
      </c>
      <c r="X99" s="314">
        <f>'고용증대 상시근로자수-2018'!AT99</f>
        <v>0</v>
      </c>
      <c r="Y99" s="312">
        <f>'고용증대 상시근로자수-2018'!AU99</f>
        <v>0</v>
      </c>
      <c r="Z99" s="313">
        <f>'고용증대 상시근로자수-2018'!AV99</f>
        <v>0</v>
      </c>
      <c r="AA99" s="314">
        <f>'고용증대 상시근로자수-2018'!AX99</f>
        <v>0</v>
      </c>
      <c r="AB99" s="312">
        <f>'고용증대 상시근로자수-2018'!AY99</f>
        <v>0</v>
      </c>
      <c r="AC99" s="313">
        <f>'고용증대 상시근로자수-2018'!AZ99</f>
        <v>0</v>
      </c>
      <c r="AD99" s="314">
        <f>'고용증대 상시근로자수-2018'!BB99</f>
        <v>0</v>
      </c>
      <c r="AE99" s="312">
        <f>'고용증대 상시근로자수-2018'!BC99</f>
        <v>0</v>
      </c>
      <c r="AF99" s="313">
        <f>'고용증대 상시근로자수-2018'!BD99</f>
        <v>0</v>
      </c>
      <c r="AG99" s="314">
        <f>'고용증대 상시근로자수-2018'!BF99</f>
        <v>0</v>
      </c>
      <c r="AH99" s="312">
        <f>'고용증대 상시근로자수-2018'!BG99</f>
        <v>0</v>
      </c>
      <c r="AI99" s="313">
        <f>'고용증대 상시근로자수-2018'!BH99</f>
        <v>0</v>
      </c>
      <c r="AJ99" s="314">
        <f>'고용증대 상시근로자수-2018'!BJ99</f>
        <v>0</v>
      </c>
      <c r="AK99" s="312">
        <f>'고용증대 상시근로자수-2018'!BK99</f>
        <v>0</v>
      </c>
      <c r="AL99" s="313">
        <f>'고용증대 상시근로자수-2018'!BL99</f>
        <v>0</v>
      </c>
      <c r="AM99" s="314">
        <f>'고용증대 상시근로자수-2018'!BN99</f>
        <v>0</v>
      </c>
      <c r="AN99" s="312">
        <f>'고용증대 상시근로자수-2018'!BO99</f>
        <v>0</v>
      </c>
      <c r="AO99" s="313">
        <f>'고용증대 상시근로자수-2018'!BP99</f>
        <v>0</v>
      </c>
      <c r="AP99" s="314">
        <f>'고용증대 상시근로자수-2018'!BR99</f>
        <v>0</v>
      </c>
      <c r="AQ99" s="335">
        <f t="shared" si="5"/>
        <v>0</v>
      </c>
      <c r="AR99" s="336">
        <f t="shared" si="6"/>
        <v>0</v>
      </c>
      <c r="AS99" s="342">
        <f>'고용증대 상시근로자수-2018'!CF99</f>
        <v>0</v>
      </c>
      <c r="AT99" s="343">
        <f>'고용증대 상시근로자수-2018'!CG99</f>
        <v>0</v>
      </c>
      <c r="AU99" s="340">
        <f t="shared" si="7"/>
        <v>0</v>
      </c>
      <c r="AV99" s="308">
        <f t="shared" si="8"/>
        <v>0</v>
      </c>
    </row>
    <row r="100" spans="1:48" hidden="1">
      <c r="A100" s="327">
        <f t="shared" si="9"/>
        <v>96</v>
      </c>
      <c r="B100" s="321">
        <f>'고용증대 상시근로자수-2018'!C100</f>
        <v>0</v>
      </c>
      <c r="C100" s="322" t="str">
        <f>'고용증대 상시근로자수-2018'!E100</f>
        <v/>
      </c>
      <c r="D100" s="333" t="str">
        <f>IF('고용증대 상시근로자수-2018'!I100="","",'고용증대 상시근로자수-2018'!I100)</f>
        <v/>
      </c>
      <c r="E100" s="333" t="str">
        <f>IF('고용증대 상시근로자수-2018'!J100="","",'고용증대 상시근로자수-2018'!J100)</f>
        <v/>
      </c>
      <c r="F100" s="323" t="str">
        <f>'고용증대 상시근로자수-2018'!H100</f>
        <v/>
      </c>
      <c r="G100" s="324">
        <f>'고용증대 상시근로자수-2018'!W100</f>
        <v>0</v>
      </c>
      <c r="H100" s="313">
        <f>'고용증대 상시근로자수-2018'!X100</f>
        <v>0</v>
      </c>
      <c r="I100" s="314">
        <f>'고용증대 상시근로자수-2018'!Z100</f>
        <v>0</v>
      </c>
      <c r="J100" s="312">
        <f>'고용증대 상시근로자수-2018'!AA100</f>
        <v>0</v>
      </c>
      <c r="K100" s="313">
        <f>'고용증대 상시근로자수-2018'!AB100</f>
        <v>0</v>
      </c>
      <c r="L100" s="314">
        <f>'고용증대 상시근로자수-2018'!AD100</f>
        <v>0</v>
      </c>
      <c r="M100" s="312">
        <f>'고용증대 상시근로자수-2018'!AE100</f>
        <v>0</v>
      </c>
      <c r="N100" s="313">
        <f>'고용증대 상시근로자수-2018'!AF100</f>
        <v>0</v>
      </c>
      <c r="O100" s="314">
        <f>'고용증대 상시근로자수-2018'!AH100</f>
        <v>0</v>
      </c>
      <c r="P100" s="312">
        <f>'고용증대 상시근로자수-2018'!AI100</f>
        <v>0</v>
      </c>
      <c r="Q100" s="313">
        <f>'고용증대 상시근로자수-2018'!AJ100</f>
        <v>0</v>
      </c>
      <c r="R100" s="314">
        <f>'고용증대 상시근로자수-2018'!AL100</f>
        <v>0</v>
      </c>
      <c r="S100" s="312">
        <f>'고용증대 상시근로자수-2018'!AM100</f>
        <v>0</v>
      </c>
      <c r="T100" s="313">
        <f>'고용증대 상시근로자수-2018'!AN100</f>
        <v>0</v>
      </c>
      <c r="U100" s="314">
        <f>'고용증대 상시근로자수-2018'!AP100</f>
        <v>0</v>
      </c>
      <c r="V100" s="312">
        <f>'고용증대 상시근로자수-2018'!AQ100</f>
        <v>0</v>
      </c>
      <c r="W100" s="313">
        <f>'고용증대 상시근로자수-2018'!AR100</f>
        <v>0</v>
      </c>
      <c r="X100" s="314">
        <f>'고용증대 상시근로자수-2018'!AT100</f>
        <v>0</v>
      </c>
      <c r="Y100" s="312">
        <f>'고용증대 상시근로자수-2018'!AU100</f>
        <v>0</v>
      </c>
      <c r="Z100" s="313">
        <f>'고용증대 상시근로자수-2018'!AV100</f>
        <v>0</v>
      </c>
      <c r="AA100" s="314">
        <f>'고용증대 상시근로자수-2018'!AX100</f>
        <v>0</v>
      </c>
      <c r="AB100" s="312">
        <f>'고용증대 상시근로자수-2018'!AY100</f>
        <v>0</v>
      </c>
      <c r="AC100" s="313">
        <f>'고용증대 상시근로자수-2018'!AZ100</f>
        <v>0</v>
      </c>
      <c r="AD100" s="314">
        <f>'고용증대 상시근로자수-2018'!BB100</f>
        <v>0</v>
      </c>
      <c r="AE100" s="312">
        <f>'고용증대 상시근로자수-2018'!BC100</f>
        <v>0</v>
      </c>
      <c r="AF100" s="313">
        <f>'고용증대 상시근로자수-2018'!BD100</f>
        <v>0</v>
      </c>
      <c r="AG100" s="314">
        <f>'고용증대 상시근로자수-2018'!BF100</f>
        <v>0</v>
      </c>
      <c r="AH100" s="312">
        <f>'고용증대 상시근로자수-2018'!BG100</f>
        <v>0</v>
      </c>
      <c r="AI100" s="313">
        <f>'고용증대 상시근로자수-2018'!BH100</f>
        <v>0</v>
      </c>
      <c r="AJ100" s="314">
        <f>'고용증대 상시근로자수-2018'!BJ100</f>
        <v>0</v>
      </c>
      <c r="AK100" s="312">
        <f>'고용증대 상시근로자수-2018'!BK100</f>
        <v>0</v>
      </c>
      <c r="AL100" s="313">
        <f>'고용증대 상시근로자수-2018'!BL100</f>
        <v>0</v>
      </c>
      <c r="AM100" s="314">
        <f>'고용증대 상시근로자수-2018'!BN100</f>
        <v>0</v>
      </c>
      <c r="AN100" s="312">
        <f>'고용증대 상시근로자수-2018'!BO100</f>
        <v>0</v>
      </c>
      <c r="AO100" s="313">
        <f>'고용증대 상시근로자수-2018'!BP100</f>
        <v>0</v>
      </c>
      <c r="AP100" s="314">
        <f>'고용증대 상시근로자수-2018'!BR100</f>
        <v>0</v>
      </c>
      <c r="AQ100" s="335">
        <f t="shared" si="5"/>
        <v>0</v>
      </c>
      <c r="AR100" s="336">
        <f t="shared" si="6"/>
        <v>0</v>
      </c>
      <c r="AS100" s="342">
        <f>'고용증대 상시근로자수-2018'!CF100</f>
        <v>0</v>
      </c>
      <c r="AT100" s="343">
        <f>'고용증대 상시근로자수-2018'!CG100</f>
        <v>0</v>
      </c>
      <c r="AU100" s="340">
        <f t="shared" si="7"/>
        <v>0</v>
      </c>
      <c r="AV100" s="308">
        <f t="shared" si="8"/>
        <v>0</v>
      </c>
    </row>
    <row r="101" spans="1:48" hidden="1">
      <c r="A101" s="327">
        <f t="shared" si="9"/>
        <v>97</v>
      </c>
      <c r="B101" s="321">
        <f>'고용증대 상시근로자수-2018'!C101</f>
        <v>0</v>
      </c>
      <c r="C101" s="322" t="str">
        <f>'고용증대 상시근로자수-2018'!E101</f>
        <v/>
      </c>
      <c r="D101" s="333" t="str">
        <f>IF('고용증대 상시근로자수-2018'!I101="","",'고용증대 상시근로자수-2018'!I101)</f>
        <v/>
      </c>
      <c r="E101" s="333" t="str">
        <f>IF('고용증대 상시근로자수-2018'!J101="","",'고용증대 상시근로자수-2018'!J101)</f>
        <v/>
      </c>
      <c r="F101" s="323" t="str">
        <f>'고용증대 상시근로자수-2018'!H101</f>
        <v/>
      </c>
      <c r="G101" s="324">
        <f>'고용증대 상시근로자수-2018'!W101</f>
        <v>0</v>
      </c>
      <c r="H101" s="313">
        <f>'고용증대 상시근로자수-2018'!X101</f>
        <v>0</v>
      </c>
      <c r="I101" s="314">
        <f>'고용증대 상시근로자수-2018'!Z101</f>
        <v>0</v>
      </c>
      <c r="J101" s="312">
        <f>'고용증대 상시근로자수-2018'!AA101</f>
        <v>0</v>
      </c>
      <c r="K101" s="313">
        <f>'고용증대 상시근로자수-2018'!AB101</f>
        <v>0</v>
      </c>
      <c r="L101" s="314">
        <f>'고용증대 상시근로자수-2018'!AD101</f>
        <v>0</v>
      </c>
      <c r="M101" s="312">
        <f>'고용증대 상시근로자수-2018'!AE101</f>
        <v>0</v>
      </c>
      <c r="N101" s="313">
        <f>'고용증대 상시근로자수-2018'!AF101</f>
        <v>0</v>
      </c>
      <c r="O101" s="314">
        <f>'고용증대 상시근로자수-2018'!AH101</f>
        <v>0</v>
      </c>
      <c r="P101" s="312">
        <f>'고용증대 상시근로자수-2018'!AI101</f>
        <v>0</v>
      </c>
      <c r="Q101" s="313">
        <f>'고용증대 상시근로자수-2018'!AJ101</f>
        <v>0</v>
      </c>
      <c r="R101" s="314">
        <f>'고용증대 상시근로자수-2018'!AL101</f>
        <v>0</v>
      </c>
      <c r="S101" s="312">
        <f>'고용증대 상시근로자수-2018'!AM101</f>
        <v>0</v>
      </c>
      <c r="T101" s="313">
        <f>'고용증대 상시근로자수-2018'!AN101</f>
        <v>0</v>
      </c>
      <c r="U101" s="314">
        <f>'고용증대 상시근로자수-2018'!AP101</f>
        <v>0</v>
      </c>
      <c r="V101" s="312">
        <f>'고용증대 상시근로자수-2018'!AQ101</f>
        <v>0</v>
      </c>
      <c r="W101" s="313">
        <f>'고용증대 상시근로자수-2018'!AR101</f>
        <v>0</v>
      </c>
      <c r="X101" s="314">
        <f>'고용증대 상시근로자수-2018'!AT101</f>
        <v>0</v>
      </c>
      <c r="Y101" s="312">
        <f>'고용증대 상시근로자수-2018'!AU101</f>
        <v>0</v>
      </c>
      <c r="Z101" s="313">
        <f>'고용증대 상시근로자수-2018'!AV101</f>
        <v>0</v>
      </c>
      <c r="AA101" s="314">
        <f>'고용증대 상시근로자수-2018'!AX101</f>
        <v>0</v>
      </c>
      <c r="AB101" s="312">
        <f>'고용증대 상시근로자수-2018'!AY101</f>
        <v>0</v>
      </c>
      <c r="AC101" s="313">
        <f>'고용증대 상시근로자수-2018'!AZ101</f>
        <v>0</v>
      </c>
      <c r="AD101" s="314">
        <f>'고용증대 상시근로자수-2018'!BB101</f>
        <v>0</v>
      </c>
      <c r="AE101" s="312">
        <f>'고용증대 상시근로자수-2018'!BC101</f>
        <v>0</v>
      </c>
      <c r="AF101" s="313">
        <f>'고용증대 상시근로자수-2018'!BD101</f>
        <v>0</v>
      </c>
      <c r="AG101" s="314">
        <f>'고용증대 상시근로자수-2018'!BF101</f>
        <v>0</v>
      </c>
      <c r="AH101" s="312">
        <f>'고용증대 상시근로자수-2018'!BG101</f>
        <v>0</v>
      </c>
      <c r="AI101" s="313">
        <f>'고용증대 상시근로자수-2018'!BH101</f>
        <v>0</v>
      </c>
      <c r="AJ101" s="314">
        <f>'고용증대 상시근로자수-2018'!BJ101</f>
        <v>0</v>
      </c>
      <c r="AK101" s="312">
        <f>'고용증대 상시근로자수-2018'!BK101</f>
        <v>0</v>
      </c>
      <c r="AL101" s="313">
        <f>'고용증대 상시근로자수-2018'!BL101</f>
        <v>0</v>
      </c>
      <c r="AM101" s="314">
        <f>'고용증대 상시근로자수-2018'!BN101</f>
        <v>0</v>
      </c>
      <c r="AN101" s="312">
        <f>'고용증대 상시근로자수-2018'!BO101</f>
        <v>0</v>
      </c>
      <c r="AO101" s="313">
        <f>'고용증대 상시근로자수-2018'!BP101</f>
        <v>0</v>
      </c>
      <c r="AP101" s="314">
        <f>'고용증대 상시근로자수-2018'!BR101</f>
        <v>0</v>
      </c>
      <c r="AQ101" s="335">
        <f t="shared" si="5"/>
        <v>0</v>
      </c>
      <c r="AR101" s="336">
        <f t="shared" si="6"/>
        <v>0</v>
      </c>
      <c r="AS101" s="342">
        <f>'고용증대 상시근로자수-2018'!CF101</f>
        <v>0</v>
      </c>
      <c r="AT101" s="343">
        <f>'고용증대 상시근로자수-2018'!CG101</f>
        <v>0</v>
      </c>
      <c r="AU101" s="340">
        <f t="shared" si="7"/>
        <v>0</v>
      </c>
      <c r="AV101" s="308">
        <f t="shared" si="8"/>
        <v>0</v>
      </c>
    </row>
    <row r="102" spans="1:48" hidden="1">
      <c r="A102" s="327">
        <f t="shared" si="9"/>
        <v>98</v>
      </c>
      <c r="B102" s="321">
        <f>'고용증대 상시근로자수-2018'!C102</f>
        <v>0</v>
      </c>
      <c r="C102" s="322" t="str">
        <f>'고용증대 상시근로자수-2018'!E102</f>
        <v/>
      </c>
      <c r="D102" s="333" t="str">
        <f>IF('고용증대 상시근로자수-2018'!I102="","",'고용증대 상시근로자수-2018'!I102)</f>
        <v/>
      </c>
      <c r="E102" s="333" t="str">
        <f>IF('고용증대 상시근로자수-2018'!J102="","",'고용증대 상시근로자수-2018'!J102)</f>
        <v/>
      </c>
      <c r="F102" s="323" t="str">
        <f>'고용증대 상시근로자수-2018'!H102</f>
        <v/>
      </c>
      <c r="G102" s="324">
        <f>'고용증대 상시근로자수-2018'!W102</f>
        <v>0</v>
      </c>
      <c r="H102" s="313">
        <f>'고용증대 상시근로자수-2018'!X102</f>
        <v>0</v>
      </c>
      <c r="I102" s="314">
        <f>'고용증대 상시근로자수-2018'!Z102</f>
        <v>0</v>
      </c>
      <c r="J102" s="312">
        <f>'고용증대 상시근로자수-2018'!AA102</f>
        <v>0</v>
      </c>
      <c r="K102" s="313">
        <f>'고용증대 상시근로자수-2018'!AB102</f>
        <v>0</v>
      </c>
      <c r="L102" s="314">
        <f>'고용증대 상시근로자수-2018'!AD102</f>
        <v>0</v>
      </c>
      <c r="M102" s="312">
        <f>'고용증대 상시근로자수-2018'!AE102</f>
        <v>0</v>
      </c>
      <c r="N102" s="313">
        <f>'고용증대 상시근로자수-2018'!AF102</f>
        <v>0</v>
      </c>
      <c r="O102" s="314">
        <f>'고용증대 상시근로자수-2018'!AH102</f>
        <v>0</v>
      </c>
      <c r="P102" s="312">
        <f>'고용증대 상시근로자수-2018'!AI102</f>
        <v>0</v>
      </c>
      <c r="Q102" s="313">
        <f>'고용증대 상시근로자수-2018'!AJ102</f>
        <v>0</v>
      </c>
      <c r="R102" s="314">
        <f>'고용증대 상시근로자수-2018'!AL102</f>
        <v>0</v>
      </c>
      <c r="S102" s="312">
        <f>'고용증대 상시근로자수-2018'!AM102</f>
        <v>0</v>
      </c>
      <c r="T102" s="313">
        <f>'고용증대 상시근로자수-2018'!AN102</f>
        <v>0</v>
      </c>
      <c r="U102" s="314">
        <f>'고용증대 상시근로자수-2018'!AP102</f>
        <v>0</v>
      </c>
      <c r="V102" s="312">
        <f>'고용증대 상시근로자수-2018'!AQ102</f>
        <v>0</v>
      </c>
      <c r="W102" s="313">
        <f>'고용증대 상시근로자수-2018'!AR102</f>
        <v>0</v>
      </c>
      <c r="X102" s="314">
        <f>'고용증대 상시근로자수-2018'!AT102</f>
        <v>0</v>
      </c>
      <c r="Y102" s="312">
        <f>'고용증대 상시근로자수-2018'!AU102</f>
        <v>0</v>
      </c>
      <c r="Z102" s="313">
        <f>'고용증대 상시근로자수-2018'!AV102</f>
        <v>0</v>
      </c>
      <c r="AA102" s="314">
        <f>'고용증대 상시근로자수-2018'!AX102</f>
        <v>0</v>
      </c>
      <c r="AB102" s="312">
        <f>'고용증대 상시근로자수-2018'!AY102</f>
        <v>0</v>
      </c>
      <c r="AC102" s="313">
        <f>'고용증대 상시근로자수-2018'!AZ102</f>
        <v>0</v>
      </c>
      <c r="AD102" s="314">
        <f>'고용증대 상시근로자수-2018'!BB102</f>
        <v>0</v>
      </c>
      <c r="AE102" s="312">
        <f>'고용증대 상시근로자수-2018'!BC102</f>
        <v>0</v>
      </c>
      <c r="AF102" s="313">
        <f>'고용증대 상시근로자수-2018'!BD102</f>
        <v>0</v>
      </c>
      <c r="AG102" s="314">
        <f>'고용증대 상시근로자수-2018'!BF102</f>
        <v>0</v>
      </c>
      <c r="AH102" s="312">
        <f>'고용증대 상시근로자수-2018'!BG102</f>
        <v>0</v>
      </c>
      <c r="AI102" s="313">
        <f>'고용증대 상시근로자수-2018'!BH102</f>
        <v>0</v>
      </c>
      <c r="AJ102" s="314">
        <f>'고용증대 상시근로자수-2018'!BJ102</f>
        <v>0</v>
      </c>
      <c r="AK102" s="312">
        <f>'고용증대 상시근로자수-2018'!BK102</f>
        <v>0</v>
      </c>
      <c r="AL102" s="313">
        <f>'고용증대 상시근로자수-2018'!BL102</f>
        <v>0</v>
      </c>
      <c r="AM102" s="314">
        <f>'고용증대 상시근로자수-2018'!BN102</f>
        <v>0</v>
      </c>
      <c r="AN102" s="312">
        <f>'고용증대 상시근로자수-2018'!BO102</f>
        <v>0</v>
      </c>
      <c r="AO102" s="313">
        <f>'고용증대 상시근로자수-2018'!BP102</f>
        <v>0</v>
      </c>
      <c r="AP102" s="314">
        <f>'고용증대 상시근로자수-2018'!BR102</f>
        <v>0</v>
      </c>
      <c r="AQ102" s="335">
        <f t="shared" si="5"/>
        <v>0</v>
      </c>
      <c r="AR102" s="336">
        <f t="shared" si="6"/>
        <v>0</v>
      </c>
      <c r="AS102" s="342">
        <f>'고용증대 상시근로자수-2018'!CF102</f>
        <v>0</v>
      </c>
      <c r="AT102" s="343">
        <f>'고용증대 상시근로자수-2018'!CG102</f>
        <v>0</v>
      </c>
      <c r="AU102" s="340">
        <f t="shared" si="7"/>
        <v>0</v>
      </c>
      <c r="AV102" s="308">
        <f t="shared" si="8"/>
        <v>0</v>
      </c>
    </row>
    <row r="103" spans="1:48" hidden="1">
      <c r="A103" s="327">
        <f t="shared" si="9"/>
        <v>99</v>
      </c>
      <c r="B103" s="321">
        <f>'고용증대 상시근로자수-2018'!C103</f>
        <v>0</v>
      </c>
      <c r="C103" s="322" t="str">
        <f>'고용증대 상시근로자수-2018'!E103</f>
        <v/>
      </c>
      <c r="D103" s="333" t="str">
        <f>IF('고용증대 상시근로자수-2018'!I103="","",'고용증대 상시근로자수-2018'!I103)</f>
        <v/>
      </c>
      <c r="E103" s="333" t="str">
        <f>IF('고용증대 상시근로자수-2018'!J103="","",'고용증대 상시근로자수-2018'!J103)</f>
        <v/>
      </c>
      <c r="F103" s="323" t="str">
        <f>'고용증대 상시근로자수-2018'!H103</f>
        <v/>
      </c>
      <c r="G103" s="324">
        <f>'고용증대 상시근로자수-2018'!W103</f>
        <v>0</v>
      </c>
      <c r="H103" s="313">
        <f>'고용증대 상시근로자수-2018'!X103</f>
        <v>0</v>
      </c>
      <c r="I103" s="314">
        <f>'고용증대 상시근로자수-2018'!Z103</f>
        <v>0</v>
      </c>
      <c r="J103" s="312">
        <f>'고용증대 상시근로자수-2018'!AA103</f>
        <v>0</v>
      </c>
      <c r="K103" s="313">
        <f>'고용증대 상시근로자수-2018'!AB103</f>
        <v>0</v>
      </c>
      <c r="L103" s="314">
        <f>'고용증대 상시근로자수-2018'!AD103</f>
        <v>0</v>
      </c>
      <c r="M103" s="312">
        <f>'고용증대 상시근로자수-2018'!AE103</f>
        <v>0</v>
      </c>
      <c r="N103" s="313">
        <f>'고용증대 상시근로자수-2018'!AF103</f>
        <v>0</v>
      </c>
      <c r="O103" s="314">
        <f>'고용증대 상시근로자수-2018'!AH103</f>
        <v>0</v>
      </c>
      <c r="P103" s="312">
        <f>'고용증대 상시근로자수-2018'!AI103</f>
        <v>0</v>
      </c>
      <c r="Q103" s="313">
        <f>'고용증대 상시근로자수-2018'!AJ103</f>
        <v>0</v>
      </c>
      <c r="R103" s="314">
        <f>'고용증대 상시근로자수-2018'!AL103</f>
        <v>0</v>
      </c>
      <c r="S103" s="312">
        <f>'고용증대 상시근로자수-2018'!AM103</f>
        <v>0</v>
      </c>
      <c r="T103" s="313">
        <f>'고용증대 상시근로자수-2018'!AN103</f>
        <v>0</v>
      </c>
      <c r="U103" s="314">
        <f>'고용증대 상시근로자수-2018'!AP103</f>
        <v>0</v>
      </c>
      <c r="V103" s="312">
        <f>'고용증대 상시근로자수-2018'!AQ103</f>
        <v>0</v>
      </c>
      <c r="W103" s="313">
        <f>'고용증대 상시근로자수-2018'!AR103</f>
        <v>0</v>
      </c>
      <c r="X103" s="314">
        <f>'고용증대 상시근로자수-2018'!AT103</f>
        <v>0</v>
      </c>
      <c r="Y103" s="312">
        <f>'고용증대 상시근로자수-2018'!AU103</f>
        <v>0</v>
      </c>
      <c r="Z103" s="313">
        <f>'고용증대 상시근로자수-2018'!AV103</f>
        <v>0</v>
      </c>
      <c r="AA103" s="314">
        <f>'고용증대 상시근로자수-2018'!AX103</f>
        <v>0</v>
      </c>
      <c r="AB103" s="312">
        <f>'고용증대 상시근로자수-2018'!AY103</f>
        <v>0</v>
      </c>
      <c r="AC103" s="313">
        <f>'고용증대 상시근로자수-2018'!AZ103</f>
        <v>0</v>
      </c>
      <c r="AD103" s="314">
        <f>'고용증대 상시근로자수-2018'!BB103</f>
        <v>0</v>
      </c>
      <c r="AE103" s="312">
        <f>'고용증대 상시근로자수-2018'!BC103</f>
        <v>0</v>
      </c>
      <c r="AF103" s="313">
        <f>'고용증대 상시근로자수-2018'!BD103</f>
        <v>0</v>
      </c>
      <c r="AG103" s="314">
        <f>'고용증대 상시근로자수-2018'!BF103</f>
        <v>0</v>
      </c>
      <c r="AH103" s="312">
        <f>'고용증대 상시근로자수-2018'!BG103</f>
        <v>0</v>
      </c>
      <c r="AI103" s="313">
        <f>'고용증대 상시근로자수-2018'!BH103</f>
        <v>0</v>
      </c>
      <c r="AJ103" s="314">
        <f>'고용증대 상시근로자수-2018'!BJ103</f>
        <v>0</v>
      </c>
      <c r="AK103" s="312">
        <f>'고용증대 상시근로자수-2018'!BK103</f>
        <v>0</v>
      </c>
      <c r="AL103" s="313">
        <f>'고용증대 상시근로자수-2018'!BL103</f>
        <v>0</v>
      </c>
      <c r="AM103" s="314">
        <f>'고용증대 상시근로자수-2018'!BN103</f>
        <v>0</v>
      </c>
      <c r="AN103" s="312">
        <f>'고용증대 상시근로자수-2018'!BO103</f>
        <v>0</v>
      </c>
      <c r="AO103" s="313">
        <f>'고용증대 상시근로자수-2018'!BP103</f>
        <v>0</v>
      </c>
      <c r="AP103" s="314">
        <f>'고용증대 상시근로자수-2018'!BR103</f>
        <v>0</v>
      </c>
      <c r="AQ103" s="335">
        <f t="shared" si="5"/>
        <v>0</v>
      </c>
      <c r="AR103" s="336">
        <f t="shared" si="6"/>
        <v>0</v>
      </c>
      <c r="AS103" s="342">
        <f>'고용증대 상시근로자수-2018'!CF103</f>
        <v>0</v>
      </c>
      <c r="AT103" s="343">
        <f>'고용증대 상시근로자수-2018'!CG103</f>
        <v>0</v>
      </c>
      <c r="AU103" s="340">
        <f t="shared" si="7"/>
        <v>0</v>
      </c>
      <c r="AV103" s="308">
        <f t="shared" si="8"/>
        <v>0</v>
      </c>
    </row>
    <row r="104" spans="1:48" ht="10.5" hidden="1" thickBot="1">
      <c r="A104" s="328">
        <f t="shared" si="9"/>
        <v>100</v>
      </c>
      <c r="B104" s="329">
        <f>'고용증대 상시근로자수-2018'!C104</f>
        <v>0</v>
      </c>
      <c r="C104" s="330" t="str">
        <f>'고용증대 상시근로자수-2018'!E104</f>
        <v/>
      </c>
      <c r="D104" s="334" t="str">
        <f>IF('고용증대 상시근로자수-2018'!I104="","",'고용증대 상시근로자수-2018'!I104)</f>
        <v/>
      </c>
      <c r="E104" s="334" t="str">
        <f>IF('고용증대 상시근로자수-2018'!J104="","",'고용증대 상시근로자수-2018'!J104)</f>
        <v/>
      </c>
      <c r="F104" s="331" t="str">
        <f>'고용증대 상시근로자수-2018'!H104</f>
        <v/>
      </c>
      <c r="G104" s="325">
        <f>'고용증대 상시근로자수-2018'!W104</f>
        <v>0</v>
      </c>
      <c r="H104" s="315">
        <f>'고용증대 상시근로자수-2018'!X104</f>
        <v>0</v>
      </c>
      <c r="I104" s="316">
        <f>'고용증대 상시근로자수-2018'!Z104</f>
        <v>0</v>
      </c>
      <c r="J104" s="312">
        <f>'고용증대 상시근로자수-2018'!AA104</f>
        <v>0</v>
      </c>
      <c r="K104" s="313">
        <f>'고용증대 상시근로자수-2018'!AB104</f>
        <v>0</v>
      </c>
      <c r="L104" s="314">
        <f>'고용증대 상시근로자수-2018'!AD104</f>
        <v>0</v>
      </c>
      <c r="M104" s="312">
        <f>'고용증대 상시근로자수-2018'!AE104</f>
        <v>0</v>
      </c>
      <c r="N104" s="313">
        <f>'고용증대 상시근로자수-2018'!AF104</f>
        <v>0</v>
      </c>
      <c r="O104" s="314">
        <f>'고용증대 상시근로자수-2018'!AH104</f>
        <v>0</v>
      </c>
      <c r="P104" s="312">
        <f>'고용증대 상시근로자수-2018'!AI104</f>
        <v>0</v>
      </c>
      <c r="Q104" s="313">
        <f>'고용증대 상시근로자수-2018'!AJ104</f>
        <v>0</v>
      </c>
      <c r="R104" s="314">
        <f>'고용증대 상시근로자수-2018'!AL104</f>
        <v>0</v>
      </c>
      <c r="S104" s="312">
        <f>'고용증대 상시근로자수-2018'!AM104</f>
        <v>0</v>
      </c>
      <c r="T104" s="313">
        <f>'고용증대 상시근로자수-2018'!AN104</f>
        <v>0</v>
      </c>
      <c r="U104" s="314">
        <f>'고용증대 상시근로자수-2018'!AP104</f>
        <v>0</v>
      </c>
      <c r="V104" s="312">
        <f>'고용증대 상시근로자수-2018'!AQ104</f>
        <v>0</v>
      </c>
      <c r="W104" s="313">
        <f>'고용증대 상시근로자수-2018'!AR104</f>
        <v>0</v>
      </c>
      <c r="X104" s="314">
        <f>'고용증대 상시근로자수-2018'!AT104</f>
        <v>0</v>
      </c>
      <c r="Y104" s="312">
        <f>'고용증대 상시근로자수-2018'!AU104</f>
        <v>0</v>
      </c>
      <c r="Z104" s="313">
        <f>'고용증대 상시근로자수-2018'!AV104</f>
        <v>0</v>
      </c>
      <c r="AA104" s="314">
        <f>'고용증대 상시근로자수-2018'!AX104</f>
        <v>0</v>
      </c>
      <c r="AB104" s="312">
        <f>'고용증대 상시근로자수-2018'!AY104</f>
        <v>0</v>
      </c>
      <c r="AC104" s="313">
        <f>'고용증대 상시근로자수-2018'!AZ104</f>
        <v>0</v>
      </c>
      <c r="AD104" s="314">
        <f>'고용증대 상시근로자수-2018'!BB104</f>
        <v>0</v>
      </c>
      <c r="AE104" s="312">
        <f>'고용증대 상시근로자수-2018'!BC104</f>
        <v>0</v>
      </c>
      <c r="AF104" s="313">
        <f>'고용증대 상시근로자수-2018'!BD104</f>
        <v>0</v>
      </c>
      <c r="AG104" s="314">
        <f>'고용증대 상시근로자수-2018'!BF104</f>
        <v>0</v>
      </c>
      <c r="AH104" s="312">
        <f>'고용증대 상시근로자수-2018'!BG104</f>
        <v>0</v>
      </c>
      <c r="AI104" s="313">
        <f>'고용증대 상시근로자수-2018'!BH104</f>
        <v>0</v>
      </c>
      <c r="AJ104" s="314">
        <f>'고용증대 상시근로자수-2018'!BJ104</f>
        <v>0</v>
      </c>
      <c r="AK104" s="312">
        <f>'고용증대 상시근로자수-2018'!BK104</f>
        <v>0</v>
      </c>
      <c r="AL104" s="313">
        <f>'고용증대 상시근로자수-2018'!BL104</f>
        <v>0</v>
      </c>
      <c r="AM104" s="314">
        <f>'고용증대 상시근로자수-2018'!BN104</f>
        <v>0</v>
      </c>
      <c r="AN104" s="312">
        <f>'고용증대 상시근로자수-2018'!BO104</f>
        <v>0</v>
      </c>
      <c r="AO104" s="313">
        <f>'고용증대 상시근로자수-2018'!BP104</f>
        <v>0</v>
      </c>
      <c r="AP104" s="314">
        <f>'고용증대 상시근로자수-2018'!BR104</f>
        <v>0</v>
      </c>
      <c r="AQ104" s="335">
        <f t="shared" si="5"/>
        <v>0</v>
      </c>
      <c r="AR104" s="337">
        <f t="shared" si="6"/>
        <v>0</v>
      </c>
      <c r="AS104" s="344">
        <f>'고용증대 상시근로자수-2018'!CF104</f>
        <v>0</v>
      </c>
      <c r="AT104" s="345">
        <f>'고용증대 상시근로자수-2018'!CG104</f>
        <v>0</v>
      </c>
      <c r="AU104" s="340">
        <f t="shared" si="7"/>
        <v>0</v>
      </c>
      <c r="AV104" s="308">
        <f t="shared" si="8"/>
        <v>0</v>
      </c>
    </row>
    <row r="105" spans="1:48">
      <c r="G105" s="338">
        <f t="shared" ref="G105:AP105" si="10">SUM(G5:G104)</f>
        <v>9</v>
      </c>
      <c r="H105" s="338">
        <f t="shared" si="10"/>
        <v>301</v>
      </c>
      <c r="I105" s="338">
        <f t="shared" si="10"/>
        <v>7</v>
      </c>
      <c r="J105" s="338">
        <f t="shared" si="10"/>
        <v>9</v>
      </c>
      <c r="K105" s="338">
        <f t="shared" si="10"/>
        <v>302</v>
      </c>
      <c r="L105" s="338">
        <f t="shared" si="10"/>
        <v>7</v>
      </c>
      <c r="M105" s="338">
        <f t="shared" si="10"/>
        <v>10</v>
      </c>
      <c r="N105" s="338">
        <f t="shared" si="10"/>
        <v>304</v>
      </c>
      <c r="O105" s="338">
        <f t="shared" si="10"/>
        <v>8</v>
      </c>
      <c r="P105" s="338">
        <f t="shared" si="10"/>
        <v>10</v>
      </c>
      <c r="Q105" s="338">
        <f t="shared" si="10"/>
        <v>304</v>
      </c>
      <c r="R105" s="338">
        <f t="shared" si="10"/>
        <v>8</v>
      </c>
      <c r="S105" s="338">
        <f t="shared" si="10"/>
        <v>11</v>
      </c>
      <c r="T105" s="338">
        <f t="shared" si="10"/>
        <v>305</v>
      </c>
      <c r="U105" s="338">
        <f t="shared" si="10"/>
        <v>9</v>
      </c>
      <c r="V105" s="338">
        <f t="shared" si="10"/>
        <v>11</v>
      </c>
      <c r="W105" s="338">
        <f t="shared" si="10"/>
        <v>306</v>
      </c>
      <c r="X105" s="338">
        <f t="shared" si="10"/>
        <v>9</v>
      </c>
      <c r="Y105" s="338">
        <f t="shared" si="10"/>
        <v>11</v>
      </c>
      <c r="Z105" s="338">
        <f t="shared" si="10"/>
        <v>307</v>
      </c>
      <c r="AA105" s="338">
        <f t="shared" si="10"/>
        <v>9</v>
      </c>
      <c r="AB105" s="338">
        <f t="shared" si="10"/>
        <v>11</v>
      </c>
      <c r="AC105" s="338">
        <f t="shared" si="10"/>
        <v>307</v>
      </c>
      <c r="AD105" s="338">
        <f t="shared" si="10"/>
        <v>9</v>
      </c>
      <c r="AE105" s="338">
        <f t="shared" si="10"/>
        <v>11</v>
      </c>
      <c r="AF105" s="338">
        <f t="shared" si="10"/>
        <v>309</v>
      </c>
      <c r="AG105" s="338">
        <f t="shared" si="10"/>
        <v>9</v>
      </c>
      <c r="AH105" s="338">
        <f t="shared" si="10"/>
        <v>11</v>
      </c>
      <c r="AI105" s="338">
        <f t="shared" si="10"/>
        <v>311</v>
      </c>
      <c r="AJ105" s="338">
        <f t="shared" si="10"/>
        <v>9</v>
      </c>
      <c r="AK105" s="338">
        <f t="shared" si="10"/>
        <v>11</v>
      </c>
      <c r="AL105" s="338">
        <f t="shared" si="10"/>
        <v>311</v>
      </c>
      <c r="AM105" s="338">
        <f t="shared" si="10"/>
        <v>9</v>
      </c>
      <c r="AN105" s="338">
        <f t="shared" si="10"/>
        <v>10</v>
      </c>
      <c r="AO105" s="338">
        <f t="shared" si="10"/>
        <v>311</v>
      </c>
      <c r="AP105" s="338">
        <f t="shared" si="10"/>
        <v>8</v>
      </c>
      <c r="AQ105" s="353">
        <f>SUM(AQ5:AQ104)</f>
        <v>125</v>
      </c>
      <c r="AR105" s="353">
        <f>SUM(AR5:AR104)</f>
        <v>101</v>
      </c>
      <c r="AS105" s="355">
        <f>SUM(AS5:AS104)</f>
        <v>148967482</v>
      </c>
      <c r="AT105" s="355">
        <f t="shared" ref="AT105:AU105" si="11">SUM(AT5:AT104)</f>
        <v>23893848</v>
      </c>
      <c r="AU105" s="341">
        <f t="shared" si="11"/>
        <v>172861330</v>
      </c>
    </row>
    <row r="106" spans="1:48">
      <c r="AQ106" s="308" t="b">
        <f>'고용증대 상시근로자수-2018'!BS105=AQ105</f>
        <v>1</v>
      </c>
      <c r="AR106" s="346" t="b">
        <f>'고용증대 상시근로자수-2018'!BT105=AR105</f>
        <v>1</v>
      </c>
      <c r="AS106" s="346" t="b">
        <f>'고용증대 상시근로자수-2018'!CF105=AS105</f>
        <v>1</v>
      </c>
      <c r="AT106" s="346" t="b">
        <f>'고용증대 상시근로자수-2018'!CG105=AT105</f>
        <v>1</v>
      </c>
      <c r="AU106" s="346" t="b">
        <f>'고용증대 상시근로자수-2018'!CH105=AU105</f>
        <v>1</v>
      </c>
    </row>
    <row r="107" spans="1:48" ht="16.5" customHeight="1">
      <c r="AN107" s="1229" t="str">
        <f>'고용증대 상시근로자수-2018'!BR106</f>
        <v>사업연도월수</v>
      </c>
      <c r="AO107" s="1229"/>
      <c r="AP107" s="1229"/>
      <c r="AQ107" s="348">
        <f>'고용증대 상시근로자수-2018'!BS106</f>
        <v>12</v>
      </c>
      <c r="AR107" s="348">
        <f>AQ107</f>
        <v>12</v>
      </c>
    </row>
    <row r="108" spans="1:48" ht="16.5" customHeight="1">
      <c r="AN108" s="1229" t="s">
        <v>671</v>
      </c>
      <c r="AO108" s="1229"/>
      <c r="AP108" s="1229"/>
      <c r="AQ108" s="349">
        <f>AQ105/AQ107</f>
        <v>10.416666666666666</v>
      </c>
      <c r="AR108" s="349">
        <f>AR105/AR107</f>
        <v>8.4166666666666661</v>
      </c>
    </row>
    <row r="109" spans="1:48" ht="19.5">
      <c r="AN109" s="1236" t="str">
        <f>TEXT('고용증대 상시근로자수-2018'!A1,"yyyy")&amp;"년"</f>
        <v>2018년</v>
      </c>
      <c r="AO109" s="1237"/>
      <c r="AP109" s="1238"/>
      <c r="AQ109" s="350" t="str">
        <f>$AQ$4</f>
        <v>상시
근로자수</v>
      </c>
      <c r="AR109" s="362" t="str">
        <f>$AR$4</f>
        <v>청년
등
근로자수</v>
      </c>
    </row>
    <row r="110" spans="1:48">
      <c r="AN110" s="1239"/>
      <c r="AO110" s="1240"/>
      <c r="AP110" s="1241"/>
      <c r="AQ110" s="356">
        <f>'고용증대 상시근로자수-2018'!BS110</f>
        <v>10.41</v>
      </c>
      <c r="AR110" s="357">
        <f>'고용증대 상시근로자수-2018'!BT110</f>
        <v>8.41</v>
      </c>
    </row>
    <row r="111" spans="1:48" ht="19.5">
      <c r="AN111" s="1236" t="s">
        <v>689</v>
      </c>
      <c r="AO111" s="1237"/>
      <c r="AP111" s="1238"/>
      <c r="AQ111" s="350" t="str">
        <f>$AQ$4</f>
        <v>상시
근로자수</v>
      </c>
      <c r="AR111" s="362" t="str">
        <f>$AR$4</f>
        <v>청년
등
근로자수</v>
      </c>
    </row>
    <row r="112" spans="1:48">
      <c r="AN112" s="1239"/>
      <c r="AO112" s="1240"/>
      <c r="AP112" s="1241"/>
      <c r="AQ112" s="356">
        <f>'2017결재용'!AQ110</f>
        <v>8.5</v>
      </c>
      <c r="AR112" s="357">
        <f>'2017결재용'!AR110</f>
        <v>6.5</v>
      </c>
    </row>
    <row r="113" spans="40:44" ht="19.5">
      <c r="AN113" s="1236" t="s">
        <v>690</v>
      </c>
      <c r="AO113" s="1237"/>
      <c r="AP113" s="1238"/>
      <c r="AQ113" s="350" t="str">
        <f>$AQ$4</f>
        <v>상시
근로자수</v>
      </c>
      <c r="AR113" s="362" t="str">
        <f>$AR$4</f>
        <v>청년
등
근로자수</v>
      </c>
    </row>
    <row r="114" spans="40:44">
      <c r="AN114" s="1239"/>
      <c r="AO114" s="1240"/>
      <c r="AP114" s="1241"/>
      <c r="AQ114" s="356">
        <f>AQ110-AQ112</f>
        <v>1.9100000000000001</v>
      </c>
      <c r="AR114" s="357">
        <f>AR110-AR112</f>
        <v>1.9100000000000001</v>
      </c>
    </row>
  </sheetData>
  <mergeCells count="25">
    <mergeCell ref="AK3:AM3"/>
    <mergeCell ref="AN3:AP3"/>
    <mergeCell ref="G3:I3"/>
    <mergeCell ref="J3:L3"/>
    <mergeCell ref="M3:O3"/>
    <mergeCell ref="P3:R3"/>
    <mergeCell ref="S3:U3"/>
    <mergeCell ref="V3:X3"/>
    <mergeCell ref="A3:A4"/>
    <mergeCell ref="Y3:AA3"/>
    <mergeCell ref="AB3:AD3"/>
    <mergeCell ref="AE3:AG3"/>
    <mergeCell ref="AH3:AJ3"/>
    <mergeCell ref="F3:F4"/>
    <mergeCell ref="E3:E4"/>
    <mergeCell ref="D3:D4"/>
    <mergeCell ref="C3:C4"/>
    <mergeCell ref="B3:B4"/>
    <mergeCell ref="AN111:AP112"/>
    <mergeCell ref="AN113:AP114"/>
    <mergeCell ref="AQ3:AR3"/>
    <mergeCell ref="AS3:AU3"/>
    <mergeCell ref="AN107:AP107"/>
    <mergeCell ref="AN108:AP108"/>
    <mergeCell ref="AN109:AP110"/>
  </mergeCells>
  <phoneticPr fontId="2" type="noConversion"/>
  <conditionalFormatting sqref="F5:F104">
    <cfRule type="cellIs" dxfId="302" priority="41" operator="equal">
      <formula>"남"</formula>
    </cfRule>
  </conditionalFormatting>
  <conditionalFormatting sqref="G5:G104">
    <cfRule type="cellIs" dxfId="301" priority="40" operator="equal">
      <formula>1</formula>
    </cfRule>
  </conditionalFormatting>
  <conditionalFormatting sqref="G5:G104">
    <cfRule type="cellIs" dxfId="300" priority="39" operator="equal">
      <formula>0</formula>
    </cfRule>
  </conditionalFormatting>
  <conditionalFormatting sqref="H5:H104">
    <cfRule type="cellIs" dxfId="299" priority="38" operator="equal">
      <formula>1</formula>
    </cfRule>
  </conditionalFormatting>
  <conditionalFormatting sqref="H5:H104">
    <cfRule type="cellIs" dxfId="298" priority="37" operator="lessThan">
      <formula>30</formula>
    </cfRule>
  </conditionalFormatting>
  <conditionalFormatting sqref="H5:H104">
    <cfRule type="cellIs" dxfId="297" priority="36" operator="between">
      <formula>30</formula>
      <formula>31</formula>
    </cfRule>
  </conditionalFormatting>
  <conditionalFormatting sqref="I5:I104">
    <cfRule type="cellIs" dxfId="296" priority="35" operator="equal">
      <formula>1</formula>
    </cfRule>
  </conditionalFormatting>
  <conditionalFormatting sqref="M5 P5 S5 V5 Y5 AB5 AE5 AH5 AK5 AN5 J5:J104">
    <cfRule type="cellIs" dxfId="295" priority="28" operator="equal">
      <formula>1</formula>
    </cfRule>
  </conditionalFormatting>
  <conditionalFormatting sqref="M5 P5 S5 V5 Y5 AB5 AE5 AH5 AK5 AN5 J5:J104">
    <cfRule type="cellIs" dxfId="294" priority="27" operator="equal">
      <formula>0</formula>
    </cfRule>
  </conditionalFormatting>
  <conditionalFormatting sqref="N5 Q5 T5 W5 Z5 AC5 AF5 AI5 AL5 AO5 K5:K104">
    <cfRule type="cellIs" dxfId="293" priority="26" operator="equal">
      <formula>1</formula>
    </cfRule>
  </conditionalFormatting>
  <conditionalFormatting sqref="N5 Q5 T5 W5 Z5 AC5 AF5 AI5 AL5 AO5 K5:K104">
    <cfRule type="cellIs" dxfId="292" priority="25" operator="lessThan">
      <formula>30</formula>
    </cfRule>
  </conditionalFormatting>
  <conditionalFormatting sqref="N5 Q5 T5 W5 Z5 AC5 AF5 AI5 AL5 AO5 K5:K104">
    <cfRule type="cellIs" dxfId="291" priority="24" operator="between">
      <formula>30</formula>
      <formula>31</formula>
    </cfRule>
  </conditionalFormatting>
  <conditionalFormatting sqref="O5 R5 U5 X5 AA5 AD5 AG5 AJ5 AM5 AP5 L5:L104">
    <cfRule type="cellIs" dxfId="290" priority="23" operator="equal">
      <formula>1</formula>
    </cfRule>
  </conditionalFormatting>
  <conditionalFormatting sqref="M6:M104 P6:P104 S6:S104 V6:V104 Y6:Y104 AB6:AB104 AE6:AE104 AH6:AH104 AK6:AK104 AN6:AN104">
    <cfRule type="cellIs" dxfId="289" priority="22" operator="equal">
      <formula>1</formula>
    </cfRule>
  </conditionalFormatting>
  <conditionalFormatting sqref="M6:M104 P6:P104 S6:S104 V6:V104 Y6:Y104 AB6:AB104 AE6:AE104 AH6:AH104 AK6:AK104 AN6:AN104">
    <cfRule type="cellIs" dxfId="288" priority="21" operator="equal">
      <formula>0</formula>
    </cfRule>
  </conditionalFormatting>
  <conditionalFormatting sqref="N6:N104 Q6:Q104 T6:T104 W6:W104 Z6:Z104 AC6:AC104 AF6:AF104 AI6:AI104 AL6:AL104 AO6:AO104">
    <cfRule type="cellIs" dxfId="287" priority="20" operator="equal">
      <formula>1</formula>
    </cfRule>
  </conditionalFormatting>
  <conditionalFormatting sqref="N6:N104 Q6:Q104 T6:T104 W6:W104 Z6:Z104 AC6:AC104 AF6:AF104 AI6:AI104 AL6:AL104 AO6:AO104">
    <cfRule type="cellIs" dxfId="286" priority="19" operator="lessThan">
      <formula>30</formula>
    </cfRule>
  </conditionalFormatting>
  <conditionalFormatting sqref="N6:N104 Q6:Q104 T6:T104 W6:W104 Z6:Z104 AC6:AC104 AF6:AF104 AI6:AI104 AL6:AL104 AO6:AO104">
    <cfRule type="cellIs" dxfId="285" priority="18" operator="between">
      <formula>30</formula>
      <formula>31</formula>
    </cfRule>
  </conditionalFormatting>
  <conditionalFormatting sqref="O6:O104 R6:R104 U6:U104 X6:X104 AA6:AA104 AD6:AD104 AG6:AG104 AJ6:AJ104 AM6:AM104 AP6:AP104">
    <cfRule type="cellIs" dxfId="284" priority="17" operator="equal">
      <formula>1</formula>
    </cfRule>
  </conditionalFormatting>
  <conditionalFormatting sqref="AQ5:AR104">
    <cfRule type="cellIs" dxfId="283" priority="2" operator="between">
      <formula>1</formula>
      <formula>11</formula>
    </cfRule>
    <cfRule type="cellIs" dxfId="282" priority="3" operator="equal">
      <formula>0</formula>
    </cfRule>
    <cfRule type="cellIs" dxfId="281" priority="4" operator="equal">
      <formula>12</formula>
    </cfRule>
  </conditionalFormatting>
  <conditionalFormatting sqref="AQ106:AU106">
    <cfRule type="cellIs" dxfId="280" priority="1" operator="equal">
      <formula>TRUE</formula>
    </cfRule>
  </conditionalFormatting>
  <printOptions horizontalCentered="1" verticalCentered="1"/>
  <pageMargins left="0.11811023622047245" right="0.11811023622047245" top="0.74803149606299213" bottom="0.74803149606299213" header="0.31496062992125984" footer="0.31496062992125984"/>
  <pageSetup paperSize="9" scale="77"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AE134"/>
  <sheetViews>
    <sheetView showGridLines="0" workbookViewId="0">
      <selection activeCell="E7" sqref="E7:R7"/>
    </sheetView>
  </sheetViews>
  <sheetFormatPr defaultColWidth="3.125" defaultRowHeight="16.5"/>
  <cols>
    <col min="29" max="29" width="15.25" customWidth="1"/>
    <col min="30" max="30" width="11.375" customWidth="1"/>
    <col min="31" max="31" width="5.5" bestFit="1" customWidth="1"/>
  </cols>
  <sheetData>
    <row r="1" spans="1:29">
      <c r="A1" s="71" t="s">
        <v>119</v>
      </c>
    </row>
    <row r="2" spans="1:29" ht="11.25" customHeight="1"/>
    <row r="3" spans="1:29" s="83" customFormat="1" ht="20.25">
      <c r="A3" s="84" t="s">
        <v>118</v>
      </c>
      <c r="B3" s="84"/>
      <c r="C3" s="84"/>
      <c r="D3" s="84"/>
      <c r="E3" s="84"/>
      <c r="F3" s="84"/>
      <c r="G3" s="84"/>
      <c r="H3" s="84"/>
      <c r="I3" s="84"/>
      <c r="J3" s="84"/>
      <c r="K3" s="84"/>
      <c r="L3" s="84"/>
      <c r="M3" s="84"/>
      <c r="N3" s="84"/>
      <c r="O3" s="84"/>
      <c r="P3" s="84"/>
      <c r="Q3" s="84"/>
      <c r="R3" s="84"/>
      <c r="S3" s="84"/>
      <c r="T3" s="84"/>
      <c r="U3" s="84"/>
      <c r="V3" s="84"/>
      <c r="W3" s="84"/>
      <c r="X3" s="84"/>
      <c r="Y3" s="84"/>
      <c r="Z3" s="84"/>
      <c r="AA3" s="84"/>
      <c r="AB3" s="84"/>
    </row>
    <row r="4" spans="1:29" ht="3.75" customHeight="1"/>
    <row r="5" spans="1:29">
      <c r="AA5" s="69" t="s">
        <v>117</v>
      </c>
    </row>
    <row r="6" spans="1:29">
      <c r="A6" s="917" t="s">
        <v>116</v>
      </c>
      <c r="B6" s="917"/>
      <c r="C6" s="917"/>
      <c r="D6" s="918"/>
      <c r="E6" s="81" t="s">
        <v>115</v>
      </c>
      <c r="F6" s="80"/>
      <c r="G6" s="80"/>
      <c r="H6" s="80"/>
      <c r="I6" s="80"/>
      <c r="J6" s="80"/>
      <c r="K6" s="80"/>
      <c r="L6" s="80"/>
      <c r="M6" s="80"/>
      <c r="N6" s="80"/>
      <c r="O6" s="80"/>
      <c r="P6" s="80"/>
      <c r="Q6" s="80"/>
      <c r="R6" s="82"/>
      <c r="S6" s="81" t="s">
        <v>114</v>
      </c>
      <c r="T6" s="80"/>
      <c r="U6" s="80"/>
      <c r="V6" s="80"/>
      <c r="W6" s="80"/>
      <c r="X6" s="80"/>
      <c r="Y6" s="80"/>
      <c r="Z6" s="80"/>
      <c r="AA6" s="80"/>
      <c r="AC6" s="89" t="s">
        <v>123</v>
      </c>
    </row>
    <row r="7" spans="1:29" ht="24" customHeight="1">
      <c r="A7" s="919"/>
      <c r="B7" s="919"/>
      <c r="C7" s="919"/>
      <c r="D7" s="920"/>
      <c r="E7" s="787" t="s">
        <v>132</v>
      </c>
      <c r="F7" s="788"/>
      <c r="G7" s="788"/>
      <c r="H7" s="788"/>
      <c r="I7" s="788"/>
      <c r="J7" s="788"/>
      <c r="K7" s="788"/>
      <c r="L7" s="788"/>
      <c r="M7" s="788"/>
      <c r="N7" s="788"/>
      <c r="O7" s="788"/>
      <c r="P7" s="788"/>
      <c r="Q7" s="788"/>
      <c r="R7" s="789"/>
      <c r="S7" s="799">
        <v>3129012345</v>
      </c>
      <c r="T7" s="800"/>
      <c r="U7" s="800"/>
      <c r="V7" s="800"/>
      <c r="W7" s="800"/>
      <c r="X7" s="800"/>
      <c r="Y7" s="800"/>
      <c r="Z7" s="800"/>
      <c r="AA7" s="800"/>
      <c r="AC7" s="89" t="s">
        <v>124</v>
      </c>
    </row>
    <row r="8" spans="1:29">
      <c r="A8" s="919"/>
      <c r="B8" s="919"/>
      <c r="C8" s="919"/>
      <c r="D8" s="920"/>
      <c r="E8" s="81" t="s">
        <v>113</v>
      </c>
      <c r="F8" s="80"/>
      <c r="G8" s="80"/>
      <c r="H8" s="80"/>
      <c r="I8" s="80"/>
      <c r="J8" s="80"/>
      <c r="K8" s="80"/>
      <c r="L8" s="80"/>
      <c r="M8" s="80"/>
      <c r="N8" s="80"/>
      <c r="O8" s="80"/>
      <c r="P8" s="80"/>
      <c r="Q8" s="80"/>
      <c r="R8" s="82"/>
      <c r="S8" s="81" t="s">
        <v>112</v>
      </c>
      <c r="T8" s="80"/>
      <c r="U8" s="80"/>
      <c r="V8" s="80"/>
      <c r="W8" s="80"/>
      <c r="X8" s="80"/>
      <c r="Y8" s="80"/>
      <c r="Z8" s="80"/>
      <c r="AA8" s="80"/>
      <c r="AC8" s="91" t="s">
        <v>125</v>
      </c>
    </row>
    <row r="9" spans="1:29" ht="24" customHeight="1">
      <c r="A9" s="919"/>
      <c r="B9" s="919"/>
      <c r="C9" s="919"/>
      <c r="D9" s="920"/>
      <c r="E9" s="787" t="s">
        <v>637</v>
      </c>
      <c r="F9" s="788"/>
      <c r="G9" s="788"/>
      <c r="H9" s="788"/>
      <c r="I9" s="788"/>
      <c r="J9" s="788"/>
      <c r="K9" s="788"/>
      <c r="L9" s="788"/>
      <c r="M9" s="788"/>
      <c r="N9" s="788"/>
      <c r="O9" s="788"/>
      <c r="P9" s="788"/>
      <c r="Q9" s="788"/>
      <c r="R9" s="789"/>
      <c r="S9" s="923">
        <v>26961</v>
      </c>
      <c r="T9" s="924"/>
      <c r="U9" s="924"/>
      <c r="V9" s="924"/>
      <c r="W9" s="924"/>
      <c r="X9" s="924"/>
      <c r="Y9" s="924"/>
      <c r="Z9" s="924"/>
      <c r="AA9" s="924"/>
      <c r="AC9" s="90" t="s">
        <v>126</v>
      </c>
    </row>
    <row r="10" spans="1:29">
      <c r="A10" s="919"/>
      <c r="B10" s="919"/>
      <c r="C10" s="919"/>
      <c r="D10" s="920"/>
      <c r="E10" s="81" t="s">
        <v>111</v>
      </c>
      <c r="F10" s="80"/>
      <c r="G10" s="80"/>
      <c r="H10" s="80"/>
      <c r="I10" s="80"/>
      <c r="J10" s="80"/>
      <c r="K10" s="80"/>
      <c r="L10" s="80"/>
      <c r="M10" s="80"/>
      <c r="N10" s="80"/>
      <c r="O10" s="80"/>
      <c r="P10" s="80"/>
      <c r="Q10" s="80"/>
      <c r="R10" s="80"/>
      <c r="S10" s="80"/>
      <c r="T10" s="80"/>
      <c r="U10" s="80"/>
      <c r="V10" s="80"/>
      <c r="W10" s="80"/>
      <c r="X10" s="80"/>
      <c r="Y10" s="80"/>
      <c r="Z10" s="80"/>
      <c r="AA10" s="80"/>
      <c r="AC10" s="90" t="s">
        <v>127</v>
      </c>
    </row>
    <row r="11" spans="1:29">
      <c r="A11" s="919"/>
      <c r="B11" s="919"/>
      <c r="C11" s="919"/>
      <c r="D11" s="920"/>
      <c r="E11" s="79"/>
      <c r="F11" s="925" t="s">
        <v>133</v>
      </c>
      <c r="G11" s="926"/>
      <c r="H11" s="926"/>
      <c r="I11" s="926"/>
      <c r="J11" s="926"/>
      <c r="K11" s="926"/>
      <c r="L11" s="926"/>
      <c r="M11" s="926"/>
      <c r="N11" s="926"/>
      <c r="O11" s="926"/>
      <c r="P11" s="926"/>
      <c r="Q11" s="926"/>
    </row>
    <row r="12" spans="1:29" ht="24" customHeight="1">
      <c r="A12" s="921"/>
      <c r="B12" s="921"/>
      <c r="C12" s="921"/>
      <c r="D12" s="922"/>
      <c r="E12" s="78"/>
      <c r="F12" s="927"/>
      <c r="G12" s="927"/>
      <c r="H12" s="927"/>
      <c r="I12" s="927"/>
      <c r="J12" s="927"/>
      <c r="K12" s="927"/>
      <c r="L12" s="927"/>
      <c r="M12" s="927"/>
      <c r="N12" s="927"/>
      <c r="O12" s="927"/>
      <c r="P12" s="927"/>
      <c r="Q12" s="927"/>
      <c r="R12" s="70" t="s">
        <v>110</v>
      </c>
      <c r="S12" s="70"/>
      <c r="T12" s="70"/>
      <c r="U12" s="788" t="s">
        <v>128</v>
      </c>
      <c r="V12" s="928"/>
      <c r="W12" s="928"/>
      <c r="X12" s="928"/>
      <c r="Y12" s="928"/>
      <c r="Z12" s="928"/>
      <c r="AA12" s="70" t="s">
        <v>109</v>
      </c>
      <c r="AC12" t="s">
        <v>214</v>
      </c>
    </row>
    <row r="13" spans="1:29" ht="3.75" customHeight="1"/>
    <row r="14" spans="1:29" ht="30.75" customHeight="1">
      <c r="A14" s="74" t="s">
        <v>108</v>
      </c>
      <c r="B14" s="74"/>
      <c r="C14" s="74"/>
      <c r="D14" s="74"/>
      <c r="E14" s="74"/>
      <c r="F14" s="74"/>
      <c r="G14" s="74"/>
      <c r="H14" s="77"/>
      <c r="I14" s="915">
        <v>42736</v>
      </c>
      <c r="J14" s="915"/>
      <c r="K14" s="915"/>
      <c r="L14" s="915"/>
      <c r="M14" s="915"/>
      <c r="N14" s="915"/>
      <c r="O14" s="915"/>
      <c r="P14" s="74" t="s">
        <v>107</v>
      </c>
      <c r="Q14" s="74"/>
      <c r="R14" s="915">
        <v>43100</v>
      </c>
      <c r="S14" s="915"/>
      <c r="T14" s="915"/>
      <c r="U14" s="915"/>
      <c r="V14" s="915"/>
      <c r="W14" s="915"/>
      <c r="X14" s="915"/>
      <c r="Y14" s="74" t="s">
        <v>107</v>
      </c>
      <c r="Z14" s="74"/>
      <c r="AA14" s="74"/>
      <c r="AC14" t="s">
        <v>215</v>
      </c>
    </row>
    <row r="15" spans="1:29" ht="3.75" customHeight="1"/>
    <row r="16" spans="1:29" ht="28.5" customHeight="1">
      <c r="A16" t="s">
        <v>106</v>
      </c>
    </row>
    <row r="17" spans="1:31" ht="28.5" customHeight="1">
      <c r="A17" s="75" t="s">
        <v>105</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row>
    <row r="18" spans="1:31" ht="37.5" customHeight="1">
      <c r="A18" s="853" t="s">
        <v>104</v>
      </c>
      <c r="B18" s="854"/>
      <c r="C18" s="854"/>
      <c r="D18" s="854"/>
      <c r="E18" s="854"/>
      <c r="F18" s="854"/>
      <c r="G18" s="854"/>
      <c r="H18" s="854"/>
      <c r="I18" s="854"/>
      <c r="J18" s="855" t="s">
        <v>103</v>
      </c>
      <c r="K18" s="854"/>
      <c r="L18" s="854"/>
      <c r="M18" s="854"/>
      <c r="N18" s="854"/>
      <c r="O18" s="854"/>
      <c r="P18" s="854"/>
      <c r="Q18" s="854"/>
      <c r="R18" s="854"/>
      <c r="S18" s="855" t="s">
        <v>102</v>
      </c>
      <c r="T18" s="854"/>
      <c r="U18" s="854"/>
      <c r="V18" s="854"/>
      <c r="W18" s="854"/>
      <c r="X18" s="854"/>
      <c r="Y18" s="854"/>
      <c r="Z18" s="854"/>
      <c r="AA18" s="836"/>
    </row>
    <row r="19" spans="1:31" ht="22.5" customHeight="1">
      <c r="A19" s="856">
        <f>'2017결재용'!AR110</f>
        <v>6.5</v>
      </c>
      <c r="B19" s="857"/>
      <c r="C19" s="857"/>
      <c r="D19" s="857"/>
      <c r="E19" s="857"/>
      <c r="F19" s="857"/>
      <c r="G19" s="857"/>
      <c r="H19" s="857"/>
      <c r="I19" s="857"/>
      <c r="J19" s="857">
        <f>'청년 상시근로자수-2016'!BT110</f>
        <v>4.58</v>
      </c>
      <c r="K19" s="857"/>
      <c r="L19" s="857"/>
      <c r="M19" s="857"/>
      <c r="N19" s="857"/>
      <c r="O19" s="857"/>
      <c r="P19" s="857"/>
      <c r="Q19" s="857"/>
      <c r="R19" s="857"/>
      <c r="S19" s="1244">
        <f>TRUNC(A19,2)-TRUNC(J19,2)</f>
        <v>1.92</v>
      </c>
      <c r="T19" s="1244"/>
      <c r="U19" s="1244"/>
      <c r="V19" s="1244"/>
      <c r="W19" s="1244"/>
      <c r="X19" s="1244"/>
      <c r="Y19" s="1244"/>
      <c r="Z19" s="1244"/>
      <c r="AA19" s="1245"/>
      <c r="AE19" s="76"/>
    </row>
    <row r="20" spans="1:31" ht="28.5" customHeight="1">
      <c r="A20" s="75" t="s">
        <v>101</v>
      </c>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row>
    <row r="21" spans="1:31" ht="37.5" customHeight="1">
      <c r="A21" s="853" t="s">
        <v>100</v>
      </c>
      <c r="B21" s="854"/>
      <c r="C21" s="854"/>
      <c r="D21" s="854"/>
      <c r="E21" s="854"/>
      <c r="F21" s="854"/>
      <c r="G21" s="854"/>
      <c r="H21" s="854"/>
      <c r="I21" s="854"/>
      <c r="J21" s="855" t="s">
        <v>99</v>
      </c>
      <c r="K21" s="854"/>
      <c r="L21" s="854"/>
      <c r="M21" s="854"/>
      <c r="N21" s="854"/>
      <c r="O21" s="854"/>
      <c r="P21" s="854"/>
      <c r="Q21" s="854"/>
      <c r="R21" s="854"/>
      <c r="S21" s="855" t="s">
        <v>98</v>
      </c>
      <c r="T21" s="854"/>
      <c r="U21" s="854"/>
      <c r="V21" s="854"/>
      <c r="W21" s="854"/>
      <c r="X21" s="854"/>
      <c r="Y21" s="854"/>
      <c r="Z21" s="854"/>
      <c r="AA21" s="836"/>
    </row>
    <row r="22" spans="1:31" ht="22.5" customHeight="1">
      <c r="A22" s="856" t="e">
        <f>#REF!</f>
        <v>#REF!</v>
      </c>
      <c r="B22" s="857"/>
      <c r="C22" s="857"/>
      <c r="D22" s="857"/>
      <c r="E22" s="857"/>
      <c r="F22" s="857"/>
      <c r="G22" s="857"/>
      <c r="H22" s="857"/>
      <c r="I22" s="857"/>
      <c r="J22" s="857">
        <f>'청년 상시근로자수-2016'!BS110</f>
        <v>6.58</v>
      </c>
      <c r="K22" s="857"/>
      <c r="L22" s="857"/>
      <c r="M22" s="857"/>
      <c r="N22" s="857"/>
      <c r="O22" s="857"/>
      <c r="P22" s="857"/>
      <c r="Q22" s="857"/>
      <c r="R22" s="857"/>
      <c r="S22" s="1244" t="e">
        <f>TRUNC(A22,2)-TRUNC(J22,2)</f>
        <v>#REF!</v>
      </c>
      <c r="T22" s="1244"/>
      <c r="U22" s="1244"/>
      <c r="V22" s="1244"/>
      <c r="W22" s="1244"/>
      <c r="X22" s="1244"/>
      <c r="Y22" s="1244"/>
      <c r="Z22" s="1244"/>
      <c r="AA22" s="1245"/>
    </row>
    <row r="23" spans="1:31" ht="28.5" customHeight="1">
      <c r="A23" s="75" t="s">
        <v>97</v>
      </c>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row>
    <row r="24" spans="1:31" ht="37.5" customHeight="1">
      <c r="A24" s="853" t="s">
        <v>96</v>
      </c>
      <c r="B24" s="854"/>
      <c r="C24" s="854"/>
      <c r="D24" s="854"/>
      <c r="E24" s="854"/>
      <c r="F24" s="854"/>
      <c r="G24" s="854"/>
      <c r="H24" s="854"/>
      <c r="I24" s="854"/>
      <c r="J24" s="855" t="s">
        <v>95</v>
      </c>
      <c r="K24" s="854"/>
      <c r="L24" s="854"/>
      <c r="M24" s="854"/>
      <c r="N24" s="854"/>
      <c r="O24" s="854"/>
      <c r="P24" s="854"/>
      <c r="Q24" s="854"/>
      <c r="R24" s="854"/>
      <c r="S24" s="855" t="s">
        <v>94</v>
      </c>
      <c r="T24" s="854"/>
      <c r="U24" s="854"/>
      <c r="V24" s="854"/>
      <c r="W24" s="854"/>
      <c r="X24" s="854"/>
      <c r="Y24" s="854"/>
      <c r="Z24" s="854"/>
      <c r="AA24" s="836"/>
    </row>
    <row r="25" spans="1:31" ht="22.5" customHeight="1">
      <c r="A25" s="856" t="e">
        <f>A22</f>
        <v>#REF!</v>
      </c>
      <c r="B25" s="857"/>
      <c r="C25" s="857"/>
      <c r="D25" s="857"/>
      <c r="E25" s="857"/>
      <c r="F25" s="857"/>
      <c r="G25" s="857"/>
      <c r="H25" s="857"/>
      <c r="I25" s="857"/>
      <c r="J25" s="857">
        <f>J22</f>
        <v>6.58</v>
      </c>
      <c r="K25" s="857"/>
      <c r="L25" s="857"/>
      <c r="M25" s="857"/>
      <c r="N25" s="857"/>
      <c r="O25" s="857"/>
      <c r="P25" s="857"/>
      <c r="Q25" s="857"/>
      <c r="R25" s="857"/>
      <c r="S25" s="1244" t="e">
        <f>TRUNC(A25,2)-TRUNC(J25,2)</f>
        <v>#REF!</v>
      </c>
      <c r="T25" s="1244"/>
      <c r="U25" s="1244"/>
      <c r="V25" s="1244"/>
      <c r="W25" s="1244"/>
      <c r="X25" s="1244"/>
      <c r="Y25" s="1244"/>
      <c r="Z25" s="1244"/>
      <c r="AA25" s="1245"/>
    </row>
    <row r="26" spans="1:31" ht="28.5" customHeight="1">
      <c r="A26" s="75" t="s">
        <v>93</v>
      </c>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row>
    <row r="27" spans="1:31" ht="37.5" customHeight="1">
      <c r="A27" s="853" t="s">
        <v>92</v>
      </c>
      <c r="B27" s="854"/>
      <c r="C27" s="854"/>
      <c r="D27" s="854"/>
      <c r="E27" s="854"/>
      <c r="F27" s="854"/>
      <c r="G27" s="854"/>
      <c r="H27" s="854"/>
      <c r="I27" s="854"/>
      <c r="J27" s="1251" t="s">
        <v>91</v>
      </c>
      <c r="K27" s="854"/>
      <c r="L27" s="854"/>
      <c r="M27" s="854"/>
      <c r="N27" s="854"/>
      <c r="O27" s="854"/>
      <c r="P27" s="854"/>
      <c r="Q27" s="854"/>
      <c r="R27" s="854"/>
      <c r="S27" s="867" t="s">
        <v>90</v>
      </c>
      <c r="T27" s="854"/>
      <c r="U27" s="854"/>
      <c r="V27" s="854"/>
      <c r="W27" s="854"/>
      <c r="X27" s="854"/>
      <c r="Y27" s="854"/>
      <c r="Z27" s="854"/>
      <c r="AA27" s="836"/>
      <c r="AC27" t="s">
        <v>485</v>
      </c>
      <c r="AD27" t="s">
        <v>486</v>
      </c>
    </row>
    <row r="28" spans="1:31" ht="22.5" customHeight="1">
      <c r="A28" s="1246" t="e">
        <f>MIN(S19,S22,S25)</f>
        <v>#REF!</v>
      </c>
      <c r="B28" s="1247"/>
      <c r="C28" s="1247"/>
      <c r="D28" s="1247"/>
      <c r="E28" s="1247"/>
      <c r="F28" s="1247"/>
      <c r="G28" s="1247"/>
      <c r="H28" s="1247"/>
      <c r="I28" s="1247"/>
      <c r="J28" s="1248">
        <v>10000000</v>
      </c>
      <c r="K28" s="1248"/>
      <c r="L28" s="1248"/>
      <c r="M28" s="1248"/>
      <c r="N28" s="1248"/>
      <c r="O28" s="1248"/>
      <c r="P28" s="1248"/>
      <c r="Q28" s="1248"/>
      <c r="R28" s="1248"/>
      <c r="S28" s="1249" t="e">
        <f>A28*J28</f>
        <v>#REF!</v>
      </c>
      <c r="T28" s="1249"/>
      <c r="U28" s="1249"/>
      <c r="V28" s="1249"/>
      <c r="W28" s="1249"/>
      <c r="X28" s="1249"/>
      <c r="Y28" s="1249"/>
      <c r="Z28" s="1249"/>
      <c r="AA28" s="1250"/>
      <c r="AC28" s="218" t="e">
        <f>S28*20%</f>
        <v>#REF!</v>
      </c>
      <c r="AD28" s="218" t="e">
        <f>S28-AC28</f>
        <v>#REF!</v>
      </c>
    </row>
    <row r="29" spans="1:31" ht="7.5" customHeight="1"/>
    <row r="30" spans="1:31">
      <c r="A30" s="73" t="s">
        <v>89</v>
      </c>
    </row>
    <row r="31" spans="1:31">
      <c r="A31" s="73" t="s">
        <v>88</v>
      </c>
      <c r="AC31" s="218" t="e">
        <f>AC28/2</f>
        <v>#REF!</v>
      </c>
    </row>
    <row r="32" spans="1:31" ht="7.5" customHeight="1">
      <c r="AC32" s="218"/>
    </row>
    <row r="33" spans="1:29">
      <c r="R33" s="826">
        <v>43281</v>
      </c>
      <c r="S33" s="826"/>
      <c r="T33" s="826"/>
      <c r="U33" s="826"/>
      <c r="V33" s="826"/>
      <c r="W33" s="826"/>
      <c r="X33" s="826"/>
      <c r="Y33" s="826"/>
      <c r="Z33" s="826"/>
      <c r="AC33" s="218" t="e">
        <f>AC31</f>
        <v>#REF!</v>
      </c>
    </row>
    <row r="35" spans="1:29">
      <c r="J35" s="821" t="s">
        <v>87</v>
      </c>
      <c r="K35" s="821"/>
      <c r="L35" s="821"/>
      <c r="M35" s="821"/>
      <c r="N35" s="821"/>
      <c r="O35" s="821"/>
      <c r="P35" s="821"/>
      <c r="Q35" s="821"/>
      <c r="R35" s="821"/>
      <c r="S35" s="821"/>
      <c r="T35" s="821"/>
      <c r="U35" s="821"/>
      <c r="V35" s="828" t="s">
        <v>86</v>
      </c>
      <c r="W35" s="828"/>
      <c r="X35" s="828"/>
      <c r="Y35" s="828"/>
      <c r="Z35" s="828"/>
    </row>
    <row r="36" spans="1:29" ht="7.5" customHeight="1"/>
    <row r="37" spans="1:29" ht="19.5">
      <c r="A37" s="829" t="s">
        <v>120</v>
      </c>
      <c r="B37" s="829"/>
      <c r="C37" s="829"/>
      <c r="D37" s="829"/>
      <c r="E37" s="72" t="s">
        <v>85</v>
      </c>
      <c r="H37" s="71" t="s">
        <v>84</v>
      </c>
    </row>
    <row r="38" spans="1:29" ht="6.75" customHeight="1">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row>
    <row r="39" spans="1:29" ht="3.75" customHeight="1"/>
    <row r="40" spans="1:29">
      <c r="AA40" s="69" t="s">
        <v>83</v>
      </c>
    </row>
    <row r="43" spans="1:29">
      <c r="A43" s="136" t="s">
        <v>459</v>
      </c>
    </row>
    <row r="44" spans="1:29">
      <c r="A44" t="s">
        <v>460</v>
      </c>
    </row>
    <row r="45" spans="1:29">
      <c r="B45" t="s">
        <v>468</v>
      </c>
    </row>
    <row r="46" spans="1:29">
      <c r="B46" t="s">
        <v>469</v>
      </c>
    </row>
    <row r="48" spans="1:29">
      <c r="B48" t="s">
        <v>461</v>
      </c>
    </row>
    <row r="49" spans="1:3">
      <c r="C49" t="s">
        <v>471</v>
      </c>
    </row>
    <row r="50" spans="1:3">
      <c r="C50" t="s">
        <v>470</v>
      </c>
    </row>
    <row r="51" spans="1:3">
      <c r="C51" s="207" t="s">
        <v>462</v>
      </c>
    </row>
    <row r="53" spans="1:3">
      <c r="B53" t="s">
        <v>463</v>
      </c>
    </row>
    <row r="54" spans="1:3">
      <c r="C54" t="s">
        <v>464</v>
      </c>
    </row>
    <row r="55" spans="1:3">
      <c r="C55" t="s">
        <v>465</v>
      </c>
    </row>
    <row r="57" spans="1:3">
      <c r="A57" t="s">
        <v>466</v>
      </c>
    </row>
    <row r="58" spans="1:3">
      <c r="B58" t="s">
        <v>467</v>
      </c>
    </row>
    <row r="67" spans="1:2" ht="20.25">
      <c r="A67" s="103" t="s">
        <v>241</v>
      </c>
    </row>
    <row r="69" spans="1:2">
      <c r="A69" t="s">
        <v>184</v>
      </c>
    </row>
    <row r="71" spans="1:2">
      <c r="A71" t="s">
        <v>185</v>
      </c>
    </row>
    <row r="73" spans="1:2">
      <c r="B73" t="s">
        <v>186</v>
      </c>
    </row>
    <row r="74" spans="1:2">
      <c r="B74" t="s">
        <v>187</v>
      </c>
    </row>
    <row r="75" spans="1:2">
      <c r="B75" t="s">
        <v>188</v>
      </c>
    </row>
    <row r="76" spans="1:2">
      <c r="B76" t="s">
        <v>189</v>
      </c>
    </row>
    <row r="78" spans="1:2">
      <c r="A78" t="s">
        <v>190</v>
      </c>
    </row>
    <row r="80" spans="1:2">
      <c r="A80" t="s">
        <v>191</v>
      </c>
    </row>
    <row r="82" spans="1:17">
      <c r="A82" t="s">
        <v>192</v>
      </c>
    </row>
    <row r="84" spans="1:17">
      <c r="A84" t="s">
        <v>193</v>
      </c>
    </row>
    <row r="86" spans="1:17">
      <c r="B86" t="s">
        <v>194</v>
      </c>
    </row>
    <row r="88" spans="1:17">
      <c r="B88" t="s">
        <v>195</v>
      </c>
    </row>
    <row r="90" spans="1:17">
      <c r="A90" t="s">
        <v>196</v>
      </c>
    </row>
    <row r="92" spans="1:17">
      <c r="A92" t="s">
        <v>197</v>
      </c>
    </row>
    <row r="94" spans="1:17">
      <c r="B94" t="s">
        <v>198</v>
      </c>
    </row>
    <row r="96" spans="1:17">
      <c r="C96" s="95"/>
      <c r="D96" s="96"/>
      <c r="E96" s="96"/>
      <c r="F96" s="96"/>
      <c r="G96" s="96"/>
      <c r="H96" s="96"/>
      <c r="I96" s="96"/>
      <c r="J96" s="96"/>
      <c r="K96" s="96"/>
      <c r="L96" s="96"/>
      <c r="M96" s="96"/>
      <c r="N96" s="96"/>
      <c r="O96" s="96"/>
      <c r="P96" s="96"/>
      <c r="Q96" s="97"/>
    </row>
    <row r="97" spans="2:17">
      <c r="C97" s="98"/>
      <c r="D97" s="821" t="s">
        <v>199</v>
      </c>
      <c r="E97" s="821"/>
      <c r="F97" s="821"/>
      <c r="G97" s="821"/>
      <c r="H97" s="821"/>
      <c r="I97" s="821"/>
      <c r="J97" s="821"/>
      <c r="K97" s="821"/>
      <c r="L97" s="821"/>
      <c r="M97" s="821"/>
      <c r="N97" s="821"/>
      <c r="O97" s="821"/>
      <c r="P97" s="821"/>
      <c r="Q97" s="99"/>
    </row>
    <row r="98" spans="2:17">
      <c r="C98" s="98"/>
      <c r="D98" s="819" t="s">
        <v>200</v>
      </c>
      <c r="E98" s="819"/>
      <c r="F98" s="819"/>
      <c r="G98" s="819"/>
      <c r="H98" s="819"/>
      <c r="I98" s="819"/>
      <c r="J98" s="819"/>
      <c r="K98" s="819"/>
      <c r="L98" s="819"/>
      <c r="M98" s="819"/>
      <c r="N98" s="819"/>
      <c r="O98" s="819"/>
      <c r="P98" s="819"/>
      <c r="Q98" s="99"/>
    </row>
    <row r="99" spans="2:17">
      <c r="C99" s="98"/>
      <c r="D99" s="820" t="s">
        <v>201</v>
      </c>
      <c r="E99" s="820"/>
      <c r="F99" s="820"/>
      <c r="G99" s="820"/>
      <c r="H99" s="820"/>
      <c r="I99" s="820"/>
      <c r="J99" s="820"/>
      <c r="K99" s="820"/>
      <c r="L99" s="820"/>
      <c r="M99" s="820"/>
      <c r="N99" s="820"/>
      <c r="O99" s="820"/>
      <c r="P99" s="820"/>
      <c r="Q99" s="99"/>
    </row>
    <row r="100" spans="2:17">
      <c r="C100" s="100"/>
      <c r="D100" s="101"/>
      <c r="E100" s="101"/>
      <c r="F100" s="101"/>
      <c r="G100" s="101"/>
      <c r="H100" s="101"/>
      <c r="I100" s="101"/>
      <c r="J100" s="101"/>
      <c r="K100" s="101"/>
      <c r="L100" s="101"/>
      <c r="M100" s="101"/>
      <c r="N100" s="101"/>
      <c r="O100" s="101"/>
      <c r="P100" s="101"/>
      <c r="Q100" s="102"/>
    </row>
    <row r="102" spans="2:17">
      <c r="B102" t="s">
        <v>202</v>
      </c>
    </row>
    <row r="104" spans="2:17">
      <c r="C104" s="95"/>
      <c r="D104" s="96"/>
      <c r="E104" s="96"/>
      <c r="F104" s="96"/>
      <c r="G104" s="96"/>
      <c r="H104" s="96"/>
      <c r="I104" s="96"/>
      <c r="J104" s="96"/>
      <c r="K104" s="96"/>
      <c r="L104" s="96"/>
      <c r="M104" s="96"/>
      <c r="N104" s="96"/>
      <c r="O104" s="96"/>
      <c r="P104" s="96"/>
      <c r="Q104" s="97"/>
    </row>
    <row r="105" spans="2:17">
      <c r="C105" s="98"/>
      <c r="D105" s="821" t="s">
        <v>203</v>
      </c>
      <c r="E105" s="821"/>
      <c r="F105" s="821"/>
      <c r="G105" s="821"/>
      <c r="H105" s="821"/>
      <c r="I105" s="821"/>
      <c r="J105" s="821"/>
      <c r="K105" s="821"/>
      <c r="L105" s="821"/>
      <c r="M105" s="821"/>
      <c r="N105" s="821"/>
      <c r="O105" s="821"/>
      <c r="P105" s="821"/>
      <c r="Q105" s="99"/>
    </row>
    <row r="106" spans="2:17">
      <c r="C106" s="98"/>
      <c r="D106" s="819" t="s">
        <v>200</v>
      </c>
      <c r="E106" s="819"/>
      <c r="F106" s="819"/>
      <c r="G106" s="819"/>
      <c r="H106" s="819"/>
      <c r="I106" s="819"/>
      <c r="J106" s="819"/>
      <c r="K106" s="819"/>
      <c r="L106" s="819"/>
      <c r="M106" s="819"/>
      <c r="N106" s="819"/>
      <c r="O106" s="819"/>
      <c r="P106" s="819"/>
      <c r="Q106" s="99"/>
    </row>
    <row r="107" spans="2:17">
      <c r="C107" s="98"/>
      <c r="D107" s="1243" t="s">
        <v>201</v>
      </c>
      <c r="E107" s="1243"/>
      <c r="F107" s="1243"/>
      <c r="G107" s="1243"/>
      <c r="H107" s="1243"/>
      <c r="I107" s="1243"/>
      <c r="J107" s="1243"/>
      <c r="K107" s="1243"/>
      <c r="L107" s="1243"/>
      <c r="M107" s="1243"/>
      <c r="N107" s="1243"/>
      <c r="O107" s="1243"/>
      <c r="P107" s="1243"/>
      <c r="Q107" s="99"/>
    </row>
    <row r="108" spans="2:17">
      <c r="C108" s="100"/>
      <c r="D108" s="101"/>
      <c r="E108" s="101"/>
      <c r="F108" s="101"/>
      <c r="G108" s="101"/>
      <c r="H108" s="101"/>
      <c r="I108" s="101"/>
      <c r="J108" s="101"/>
      <c r="K108" s="101"/>
      <c r="L108" s="101"/>
      <c r="M108" s="101"/>
      <c r="N108" s="101"/>
      <c r="O108" s="101"/>
      <c r="P108" s="101"/>
      <c r="Q108" s="102"/>
    </row>
    <row r="110" spans="2:17">
      <c r="B110" t="s">
        <v>204</v>
      </c>
    </row>
    <row r="112" spans="2:17">
      <c r="C112" s="95"/>
      <c r="D112" s="96"/>
      <c r="E112" s="96"/>
      <c r="F112" s="96"/>
      <c r="G112" s="96"/>
      <c r="H112" s="96"/>
      <c r="I112" s="96"/>
      <c r="J112" s="96"/>
      <c r="K112" s="96"/>
      <c r="L112" s="96"/>
      <c r="M112" s="96"/>
      <c r="N112" s="96"/>
      <c r="O112" s="96"/>
      <c r="P112" s="96"/>
      <c r="Q112" s="97"/>
    </row>
    <row r="113" spans="1:17">
      <c r="C113" s="98"/>
      <c r="D113" s="821" t="s">
        <v>205</v>
      </c>
      <c r="E113" s="821"/>
      <c r="F113" s="821"/>
      <c r="G113" s="821"/>
      <c r="H113" s="821"/>
      <c r="I113" s="821"/>
      <c r="J113" s="821"/>
      <c r="K113" s="821"/>
      <c r="L113" s="821"/>
      <c r="M113" s="821"/>
      <c r="N113" s="821"/>
      <c r="O113" s="821"/>
      <c r="P113" s="821"/>
      <c r="Q113" s="99"/>
    </row>
    <row r="114" spans="1:17">
      <c r="C114" s="98"/>
      <c r="D114" s="819" t="s">
        <v>206</v>
      </c>
      <c r="E114" s="819"/>
      <c r="F114" s="819"/>
      <c r="G114" s="819"/>
      <c r="H114" s="819"/>
      <c r="I114" s="819"/>
      <c r="J114" s="819"/>
      <c r="K114" s="819"/>
      <c r="L114" s="819"/>
      <c r="M114" s="819"/>
      <c r="N114" s="819"/>
      <c r="O114" s="819"/>
      <c r="P114" s="819"/>
      <c r="Q114" s="99"/>
    </row>
    <row r="115" spans="1:17">
      <c r="C115" s="98"/>
      <c r="D115" s="1243" t="s">
        <v>207</v>
      </c>
      <c r="E115" s="1243"/>
      <c r="F115" s="1243"/>
      <c r="G115" s="1243"/>
      <c r="H115" s="1243"/>
      <c r="I115" s="1243"/>
      <c r="J115" s="1243"/>
      <c r="K115" s="1243"/>
      <c r="L115" s="1243"/>
      <c r="M115" s="1243"/>
      <c r="N115" s="1243"/>
      <c r="O115" s="1243"/>
      <c r="P115" s="1243"/>
      <c r="Q115" s="99"/>
    </row>
    <row r="116" spans="1:17">
      <c r="C116" s="100"/>
      <c r="D116" s="101"/>
      <c r="E116" s="101"/>
      <c r="F116" s="101"/>
      <c r="G116" s="101"/>
      <c r="H116" s="101"/>
      <c r="I116" s="101"/>
      <c r="J116" s="101"/>
      <c r="K116" s="101"/>
      <c r="L116" s="101"/>
      <c r="M116" s="101"/>
      <c r="N116" s="101"/>
      <c r="O116" s="101"/>
      <c r="P116" s="101"/>
      <c r="Q116" s="102"/>
    </row>
    <row r="118" spans="1:17">
      <c r="A118" t="s">
        <v>208</v>
      </c>
    </row>
    <row r="120" spans="1:17">
      <c r="A120" t="s">
        <v>209</v>
      </c>
    </row>
    <row r="122" spans="1:17">
      <c r="A122" t="s">
        <v>210</v>
      </c>
    </row>
    <row r="125" spans="1:17" ht="20.25">
      <c r="A125" s="103" t="s">
        <v>242</v>
      </c>
    </row>
    <row r="127" spans="1:17">
      <c r="A127" t="s">
        <v>211</v>
      </c>
    </row>
    <row r="129" spans="1:1">
      <c r="A129" t="s">
        <v>214</v>
      </c>
    </row>
    <row r="130" spans="1:1">
      <c r="A130" t="s">
        <v>215</v>
      </c>
    </row>
    <row r="132" spans="1:1">
      <c r="A132" t="s">
        <v>212</v>
      </c>
    </row>
    <row r="134" spans="1:1">
      <c r="A134" t="s">
        <v>213</v>
      </c>
    </row>
  </sheetData>
  <mergeCells count="47">
    <mergeCell ref="I14:O14"/>
    <mergeCell ref="R14:X14"/>
    <mergeCell ref="J24:R24"/>
    <mergeCell ref="S24:AA24"/>
    <mergeCell ref="A27:I27"/>
    <mergeCell ref="J27:R27"/>
    <mergeCell ref="S27:AA27"/>
    <mergeCell ref="S21:AA21"/>
    <mergeCell ref="A22:I22"/>
    <mergeCell ref="J22:R22"/>
    <mergeCell ref="S22:AA22"/>
    <mergeCell ref="A6:D12"/>
    <mergeCell ref="E7:R7"/>
    <mergeCell ref="S7:AA7"/>
    <mergeCell ref="E9:R9"/>
    <mergeCell ref="S9:AA9"/>
    <mergeCell ref="U12:Z12"/>
    <mergeCell ref="F11:Q12"/>
    <mergeCell ref="V35:Z35"/>
    <mergeCell ref="J18:R18"/>
    <mergeCell ref="D97:P97"/>
    <mergeCell ref="D98:P98"/>
    <mergeCell ref="A21:I21"/>
    <mergeCell ref="J21:R21"/>
    <mergeCell ref="A37:D37"/>
    <mergeCell ref="D99:P99"/>
    <mergeCell ref="S18:AA18"/>
    <mergeCell ref="A19:I19"/>
    <mergeCell ref="J19:R19"/>
    <mergeCell ref="S19:AA19"/>
    <mergeCell ref="A28:I28"/>
    <mergeCell ref="J28:R28"/>
    <mergeCell ref="S28:AA28"/>
    <mergeCell ref="A25:I25"/>
    <mergeCell ref="J25:R25"/>
    <mergeCell ref="S25:AA25"/>
    <mergeCell ref="R33:Z33"/>
    <mergeCell ref="N35:U35"/>
    <mergeCell ref="J35:M35"/>
    <mergeCell ref="A24:I24"/>
    <mergeCell ref="A18:I18"/>
    <mergeCell ref="D115:P115"/>
    <mergeCell ref="D105:P105"/>
    <mergeCell ref="D106:P106"/>
    <mergeCell ref="D107:P107"/>
    <mergeCell ref="D113:P113"/>
    <mergeCell ref="D114:P114"/>
  </mergeCells>
  <phoneticPr fontId="2" type="noConversion"/>
  <pageMargins left="0.43307086614173229" right="0.43307086614173229" top="0.35433070866141736" bottom="0.35433070866141736" header="0.11811023622047245" footer="0"/>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0D2F1-7039-4948-8225-8CB3764FEBC7}">
  <sheetPr>
    <tabColor rgb="FF00B050"/>
  </sheetPr>
  <dimension ref="A1:AU105"/>
  <sheetViews>
    <sheetView showGridLines="0" topLeftCell="A7" zoomScaleNormal="100" workbookViewId="0">
      <selection activeCell="K6" sqref="K6:Q6"/>
    </sheetView>
  </sheetViews>
  <sheetFormatPr defaultColWidth="3.125" defaultRowHeight="16.5"/>
  <cols>
    <col min="1" max="30" width="3" customWidth="1"/>
    <col min="33" max="33" width="8.25" customWidth="1"/>
    <col min="34" max="34" width="12.5" customWidth="1"/>
    <col min="35" max="35" width="10.5" customWidth="1"/>
    <col min="47" max="47" width="15.75" customWidth="1"/>
  </cols>
  <sheetData>
    <row r="1" spans="1:36" s="224" customFormat="1" ht="11.25">
      <c r="A1" s="224" t="s">
        <v>491</v>
      </c>
      <c r="AD1" s="69" t="str">
        <f ca="1">"printed on date/time "&amp;CONCATENATE(TEXT(TODAY(),"yyyy-mm-dd")&amp;" "&amp;TEXT(TODAY(),"aaaa"))&amp;" "&amp;TEXT(NOW(),"hh:mm AM/PM")&amp;" current"</f>
        <v>printed on date/time 2020-10-28 수요일 04:08 PM current</v>
      </c>
    </row>
    <row r="2" spans="1:36">
      <c r="AD2" s="69" t="s">
        <v>135</v>
      </c>
      <c r="AH2" t="s">
        <v>492</v>
      </c>
    </row>
    <row r="3" spans="1:36" ht="20.25">
      <c r="A3" s="225" t="s">
        <v>493</v>
      </c>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J3" t="s">
        <v>494</v>
      </c>
    </row>
    <row r="4" spans="1:36" ht="20.25">
      <c r="A4" s="225" t="s">
        <v>495</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3"/>
      <c r="AJ4" t="s">
        <v>496</v>
      </c>
    </row>
    <row r="5" spans="1:36" ht="10.5" customHeight="1"/>
    <row r="6" spans="1:36" ht="22.5" customHeight="1">
      <c r="A6" s="1254" t="s">
        <v>497</v>
      </c>
      <c r="B6" s="1254"/>
      <c r="C6" s="1255"/>
      <c r="D6" s="227" t="s">
        <v>498</v>
      </c>
      <c r="E6" s="1260" t="s">
        <v>499</v>
      </c>
      <c r="F6" s="1260"/>
      <c r="G6" s="1260"/>
      <c r="H6" s="1260"/>
      <c r="I6" s="1260"/>
      <c r="J6" s="1260"/>
      <c r="K6" s="1261" t="str">
        <f>'2018고용 증대 기업에 대한 공제세액계산서'!E7</f>
        <v>선우치과의원</v>
      </c>
      <c r="L6" s="1262"/>
      <c r="M6" s="1262"/>
      <c r="N6" s="1262"/>
      <c r="O6" s="1262"/>
      <c r="P6" s="1262"/>
      <c r="Q6" s="1263"/>
      <c r="R6" s="223" t="s">
        <v>371</v>
      </c>
      <c r="S6" s="1260" t="s">
        <v>500</v>
      </c>
      <c r="T6" s="1260"/>
      <c r="U6" s="1260"/>
      <c r="V6" s="1260"/>
      <c r="W6" s="1260"/>
      <c r="X6" s="1264">
        <f>'2018고용 증대 기업에 대한 공제세액계산서'!S7</f>
        <v>3129212345</v>
      </c>
      <c r="Y6" s="1265"/>
      <c r="Z6" s="1265"/>
      <c r="AA6" s="1265"/>
      <c r="AB6" s="1265"/>
      <c r="AC6" s="1265"/>
      <c r="AD6" s="1265"/>
      <c r="AH6" t="s">
        <v>501</v>
      </c>
    </row>
    <row r="7" spans="1:36" ht="22.5" customHeight="1">
      <c r="A7" s="1256"/>
      <c r="B7" s="1256"/>
      <c r="C7" s="1257"/>
      <c r="D7" s="81" t="s">
        <v>502</v>
      </c>
      <c r="E7" s="1266" t="s">
        <v>503</v>
      </c>
      <c r="F7" s="1266"/>
      <c r="G7" s="1266"/>
      <c r="H7" s="1266"/>
      <c r="I7" s="1266"/>
      <c r="J7" s="1266"/>
      <c r="K7" s="1261" t="str">
        <f>'2018고용 증대 기업에 대한 공제세액계산서'!E9</f>
        <v>전현무 이장원</v>
      </c>
      <c r="L7" s="1262"/>
      <c r="M7" s="1262"/>
      <c r="N7" s="1262"/>
      <c r="O7" s="1262"/>
      <c r="P7" s="1262"/>
      <c r="Q7" s="1263"/>
      <c r="R7" s="227" t="s">
        <v>504</v>
      </c>
      <c r="S7" s="1260" t="s">
        <v>30</v>
      </c>
      <c r="T7" s="1260"/>
      <c r="U7" s="1260"/>
      <c r="V7" s="1260"/>
      <c r="W7" s="1260"/>
      <c r="X7" s="1267">
        <f>'2018고용 증대 기업에 대한 공제세액계산서'!S9</f>
        <v>26961</v>
      </c>
      <c r="Y7" s="915"/>
      <c r="Z7" s="915"/>
      <c r="AA7" s="915"/>
      <c r="AB7" s="915"/>
      <c r="AC7" s="915"/>
      <c r="AD7" s="915"/>
      <c r="AH7" t="s">
        <v>505</v>
      </c>
    </row>
    <row r="8" spans="1:36" ht="22.5" customHeight="1">
      <c r="A8" s="1256"/>
      <c r="B8" s="1256"/>
      <c r="C8" s="1257"/>
      <c r="D8" s="81" t="s">
        <v>506</v>
      </c>
      <c r="E8" s="80" t="s">
        <v>507</v>
      </c>
      <c r="F8" s="80"/>
      <c r="G8" s="80"/>
      <c r="H8" s="80"/>
      <c r="I8" s="80"/>
      <c r="J8" s="80"/>
      <c r="K8" s="80"/>
      <c r="L8" s="785" t="str">
        <f>'2018고용 증대 기업에 대한 공제세액계산서'!F11</f>
        <v>충청남도 천안시 서북구  오성로 103,6층 (두정동,청풍프라자)</v>
      </c>
      <c r="M8" s="785"/>
      <c r="N8" s="785"/>
      <c r="O8" s="785"/>
      <c r="P8" s="785"/>
      <c r="Q8" s="785"/>
      <c r="R8" s="785"/>
      <c r="S8" s="785"/>
      <c r="T8" s="785"/>
      <c r="U8" s="785"/>
      <c r="V8" s="785"/>
      <c r="W8" s="785"/>
      <c r="X8" s="785"/>
      <c r="Y8" s="785"/>
      <c r="Z8" s="785"/>
      <c r="AA8" s="785"/>
      <c r="AB8" s="785"/>
      <c r="AC8" s="785"/>
      <c r="AD8" s="80"/>
      <c r="AH8" t="s">
        <v>508</v>
      </c>
    </row>
    <row r="9" spans="1:36" ht="22.5" customHeight="1">
      <c r="A9" s="1258"/>
      <c r="B9" s="1258"/>
      <c r="C9" s="1259"/>
      <c r="D9" s="78"/>
      <c r="E9" s="788"/>
      <c r="F9" s="788"/>
      <c r="G9" s="788"/>
      <c r="H9" s="788"/>
      <c r="I9" s="788"/>
      <c r="J9" s="788"/>
      <c r="K9" s="788"/>
      <c r="L9" s="788"/>
      <c r="M9" s="788"/>
      <c r="N9" s="788"/>
      <c r="O9" s="788"/>
      <c r="P9" s="788"/>
      <c r="Q9" s="788"/>
      <c r="R9" s="788"/>
      <c r="S9" s="788"/>
      <c r="T9" s="788"/>
      <c r="U9" s="70"/>
      <c r="V9" s="70"/>
      <c r="W9" s="228" t="s">
        <v>110</v>
      </c>
      <c r="X9" s="788" t="str">
        <f>'2018고용 증대 기업에 대한 공제세액계산서'!U12</f>
        <v>041-567-6764</v>
      </c>
      <c r="Y9" s="928"/>
      <c r="Z9" s="928"/>
      <c r="AA9" s="928"/>
      <c r="AB9" s="928"/>
      <c r="AC9" s="928"/>
      <c r="AD9" s="70" t="s">
        <v>109</v>
      </c>
      <c r="AH9" t="s">
        <v>509</v>
      </c>
    </row>
    <row r="10" spans="1:36" ht="7.5" customHeight="1"/>
    <row r="11" spans="1:36" ht="22.5" customHeight="1">
      <c r="A11" s="1268" t="s">
        <v>108</v>
      </c>
      <c r="B11" s="1268"/>
      <c r="C11" s="1268"/>
      <c r="D11" s="1268"/>
      <c r="E11" s="1268"/>
      <c r="F11" s="1269"/>
      <c r="G11" s="227"/>
      <c r="H11" s="74"/>
      <c r="I11" s="74"/>
      <c r="J11" s="1270">
        <v>42736</v>
      </c>
      <c r="K11" s="1270"/>
      <c r="L11" s="1270"/>
      <c r="M11" s="1270"/>
      <c r="N11" s="1270"/>
      <c r="O11" s="1270"/>
      <c r="P11" s="74" t="s">
        <v>107</v>
      </c>
      <c r="Q11" s="74"/>
      <c r="R11" s="1270">
        <v>43100</v>
      </c>
      <c r="S11" s="1270"/>
      <c r="T11" s="1270"/>
      <c r="U11" s="1270"/>
      <c r="V11" s="1270"/>
      <c r="W11" s="1270"/>
      <c r="X11" s="74" t="s">
        <v>482</v>
      </c>
      <c r="Y11" s="74"/>
      <c r="Z11" s="74"/>
      <c r="AA11" s="74"/>
      <c r="AB11" s="74"/>
      <c r="AC11" s="74"/>
      <c r="AD11" s="74"/>
      <c r="AH11" t="s">
        <v>510</v>
      </c>
    </row>
    <row r="12" spans="1:36" ht="7.5" customHeight="1"/>
    <row r="13" spans="1:36" ht="22.5" customHeight="1">
      <c r="A13" s="74" t="s">
        <v>106</v>
      </c>
      <c r="B13" s="74"/>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H13" t="s">
        <v>511</v>
      </c>
    </row>
    <row r="14" spans="1:36" ht="22.5" customHeight="1">
      <c r="A14" s="80"/>
      <c r="B14" s="80" t="s">
        <v>512</v>
      </c>
      <c r="C14" s="80" t="s">
        <v>513</v>
      </c>
      <c r="D14" s="80"/>
      <c r="E14" s="80"/>
      <c r="F14" s="80"/>
      <c r="G14" s="80"/>
      <c r="H14" s="80"/>
      <c r="I14" s="80"/>
      <c r="J14" s="80"/>
      <c r="K14" s="80"/>
      <c r="L14" s="80"/>
      <c r="M14" s="80"/>
      <c r="N14" s="80"/>
      <c r="O14" s="80"/>
      <c r="P14" s="80"/>
      <c r="Q14" s="80"/>
      <c r="R14" s="80"/>
      <c r="S14" s="80"/>
      <c r="T14" s="80"/>
      <c r="U14" s="82"/>
      <c r="V14" s="1252" t="e">
        <f>V16+X27</f>
        <v>#REF!</v>
      </c>
      <c r="W14" s="1253"/>
      <c r="X14" s="1253"/>
      <c r="Y14" s="1253"/>
      <c r="Z14" s="1253"/>
      <c r="AA14" s="1253"/>
      <c r="AB14" s="1253"/>
      <c r="AC14" s="1253"/>
      <c r="AD14" s="1253"/>
    </row>
    <row r="15" spans="1:36" s="71" customFormat="1" ht="22.5" customHeight="1">
      <c r="A15" s="229" t="s">
        <v>514</v>
      </c>
      <c r="B15" s="230"/>
      <c r="C15" s="230"/>
      <c r="D15" s="230"/>
      <c r="E15" s="230"/>
      <c r="F15" s="230"/>
      <c r="G15" s="230"/>
      <c r="H15" s="230"/>
      <c r="I15" s="230"/>
      <c r="J15" s="230"/>
      <c r="K15" s="230"/>
      <c r="L15" s="230"/>
      <c r="M15" s="230"/>
      <c r="N15" s="230"/>
      <c r="O15" s="230"/>
      <c r="P15" s="230"/>
      <c r="Q15" s="230"/>
      <c r="R15" s="230"/>
      <c r="S15" s="230"/>
      <c r="T15" s="230"/>
      <c r="U15" s="230"/>
      <c r="V15" s="231"/>
      <c r="W15" s="231"/>
      <c r="X15" s="231"/>
      <c r="Y15" s="231"/>
      <c r="Z15" s="231"/>
      <c r="AA15" s="231"/>
      <c r="AB15" s="231"/>
      <c r="AC15" s="230"/>
      <c r="AD15" s="231"/>
      <c r="AH15" t="s">
        <v>515</v>
      </c>
    </row>
    <row r="16" spans="1:36" ht="22.5" customHeight="1">
      <c r="A16" s="74"/>
      <c r="B16" s="124" t="s">
        <v>516</v>
      </c>
      <c r="C16" s="74" t="s">
        <v>517</v>
      </c>
      <c r="D16" s="74"/>
      <c r="E16" s="74"/>
      <c r="F16" s="74"/>
      <c r="G16" s="74"/>
      <c r="H16" s="74"/>
      <c r="I16" s="74"/>
      <c r="J16" s="74"/>
      <c r="K16" s="74"/>
      <c r="L16" s="74"/>
      <c r="M16" s="74"/>
      <c r="N16" s="74"/>
      <c r="O16" s="74"/>
      <c r="P16" s="74"/>
      <c r="Q16" s="74"/>
      <c r="R16" s="74"/>
      <c r="S16" s="74"/>
      <c r="T16" s="74"/>
      <c r="U16" s="77"/>
      <c r="V16" s="1271" t="e">
        <f>TRUNC(U19*Z22,0)</f>
        <v>#REF!</v>
      </c>
      <c r="W16" s="1272"/>
      <c r="X16" s="1272"/>
      <c r="Y16" s="1272"/>
      <c r="Z16" s="1272"/>
      <c r="AA16" s="1272"/>
      <c r="AB16" s="1272"/>
      <c r="AC16" s="1272"/>
      <c r="AD16" s="1272"/>
      <c r="AH16" t="s">
        <v>518</v>
      </c>
    </row>
    <row r="17" spans="1:47" ht="28.5" customHeight="1">
      <c r="A17" s="232" t="s">
        <v>519</v>
      </c>
      <c r="AH17" t="s">
        <v>520</v>
      </c>
    </row>
    <row r="18" spans="1:47" ht="40.5" customHeight="1">
      <c r="A18" s="1273" t="s">
        <v>521</v>
      </c>
      <c r="B18" s="1274"/>
      <c r="C18" s="1274"/>
      <c r="D18" s="1274"/>
      <c r="E18" s="1274"/>
      <c r="F18" s="1274"/>
      <c r="G18" s="1274"/>
      <c r="H18" s="1274"/>
      <c r="I18" s="1274"/>
      <c r="J18" s="1275"/>
      <c r="K18" s="1276" t="s">
        <v>522</v>
      </c>
      <c r="L18" s="1274"/>
      <c r="M18" s="1274"/>
      <c r="N18" s="1274"/>
      <c r="O18" s="1274"/>
      <c r="P18" s="1274"/>
      <c r="Q18" s="1274"/>
      <c r="R18" s="1274"/>
      <c r="S18" s="1274"/>
      <c r="T18" s="1275"/>
      <c r="U18" s="1276" t="s">
        <v>523</v>
      </c>
      <c r="V18" s="1274"/>
      <c r="W18" s="1274"/>
      <c r="X18" s="1274"/>
      <c r="Y18" s="1274"/>
      <c r="Z18" s="1274"/>
      <c r="AA18" s="1274"/>
      <c r="AB18" s="1274"/>
      <c r="AC18" s="1274"/>
      <c r="AD18" s="1274"/>
      <c r="AH18" t="s">
        <v>524</v>
      </c>
    </row>
    <row r="19" spans="1:47" ht="28.5" customHeight="1">
      <c r="A19" s="1277">
        <f>'2017청년고용 증대'!A19</f>
        <v>6.5</v>
      </c>
      <c r="B19" s="1277"/>
      <c r="C19" s="1277"/>
      <c r="D19" s="1277"/>
      <c r="E19" s="1277"/>
      <c r="F19" s="1277"/>
      <c r="G19" s="1277"/>
      <c r="H19" s="1277"/>
      <c r="I19" s="1277"/>
      <c r="J19" s="1278"/>
      <c r="K19" s="1279">
        <f>'2017청년고용 증대'!J19</f>
        <v>4.58</v>
      </c>
      <c r="L19" s="1277"/>
      <c r="M19" s="1277"/>
      <c r="N19" s="1277"/>
      <c r="O19" s="1277"/>
      <c r="P19" s="1277"/>
      <c r="Q19" s="1277"/>
      <c r="R19" s="1277"/>
      <c r="S19" s="1277"/>
      <c r="T19" s="1278"/>
      <c r="U19" s="1280" t="e">
        <f>MIN(TRUNC(A19,2)-TRUNC(K19,2),TRUNC(M30,2))</f>
        <v>#REF!</v>
      </c>
      <c r="V19" s="1281"/>
      <c r="W19" s="1281"/>
      <c r="X19" s="1281"/>
      <c r="Y19" s="1281"/>
      <c r="Z19" s="1281"/>
      <c r="AA19" s="1281"/>
      <c r="AB19" s="1281"/>
      <c r="AC19" s="1281"/>
      <c r="AD19" s="1281"/>
      <c r="AH19" t="s">
        <v>525</v>
      </c>
    </row>
    <row r="20" spans="1:47" ht="28.5" customHeight="1">
      <c r="A20" s="232" t="s">
        <v>526</v>
      </c>
      <c r="AH20" t="s">
        <v>527</v>
      </c>
    </row>
    <row r="21" spans="1:47" ht="54" customHeight="1">
      <c r="A21" s="1273" t="s">
        <v>528</v>
      </c>
      <c r="B21" s="1274"/>
      <c r="C21" s="1274"/>
      <c r="D21" s="1274"/>
      <c r="E21" s="1274"/>
      <c r="F21" s="1274"/>
      <c r="G21" s="1274"/>
      <c r="H21" s="1274"/>
      <c r="I21" s="1274"/>
      <c r="J21" s="1275"/>
      <c r="K21" s="1276" t="s">
        <v>529</v>
      </c>
      <c r="L21" s="1274"/>
      <c r="M21" s="1274"/>
      <c r="N21" s="1274"/>
      <c r="O21" s="1274"/>
      <c r="P21" s="1274"/>
      <c r="Q21" s="1274"/>
      <c r="R21" s="1274"/>
      <c r="S21" s="1274"/>
      <c r="T21" s="1275"/>
      <c r="U21" s="897" t="s">
        <v>530</v>
      </c>
      <c r="V21" s="837"/>
      <c r="W21" s="837"/>
      <c r="X21" s="837"/>
      <c r="Y21" s="838"/>
      <c r="Z21" s="897" t="s">
        <v>531</v>
      </c>
      <c r="AA21" s="837"/>
      <c r="AB21" s="837"/>
      <c r="AC21" s="837"/>
      <c r="AD21" s="837"/>
      <c r="AH21" t="s">
        <v>532</v>
      </c>
    </row>
    <row r="22" spans="1:47" ht="28.5" customHeight="1">
      <c r="A22" s="1282">
        <v>160854711</v>
      </c>
      <c r="B22" s="1282"/>
      <c r="C22" s="1282"/>
      <c r="D22" s="1282"/>
      <c r="E22" s="1282"/>
      <c r="F22" s="1282"/>
      <c r="G22" s="1282"/>
      <c r="H22" s="1282"/>
      <c r="I22" s="1282"/>
      <c r="J22" s="1283"/>
      <c r="K22" s="1279">
        <f>A19</f>
        <v>6.5</v>
      </c>
      <c r="L22" s="1277"/>
      <c r="M22" s="1277"/>
      <c r="N22" s="1277"/>
      <c r="O22" s="1277"/>
      <c r="P22" s="1277"/>
      <c r="Q22" s="1277"/>
      <c r="R22" s="1277"/>
      <c r="S22" s="1277"/>
      <c r="T22" s="1278"/>
      <c r="U22" s="1284">
        <f>Z25</f>
        <v>9.4204299999999996</v>
      </c>
      <c r="V22" s="1285"/>
      <c r="W22" s="1285"/>
      <c r="X22" s="1285"/>
      <c r="Y22" s="233" t="s">
        <v>533</v>
      </c>
      <c r="Z22" s="1286">
        <f>IF(AND(A22&gt;0,K22&gt;0,U22&gt;0),TRUNC(A22/K22*U22/100,0),0)</f>
        <v>2331262</v>
      </c>
      <c r="AA22" s="1287"/>
      <c r="AB22" s="1287"/>
      <c r="AC22" s="1287"/>
      <c r="AD22" s="1287"/>
      <c r="AH22" t="s">
        <v>534</v>
      </c>
    </row>
    <row r="23" spans="1:47" ht="28.5" customHeight="1">
      <c r="A23" s="232" t="s">
        <v>535</v>
      </c>
      <c r="AH23" t="s">
        <v>536</v>
      </c>
    </row>
    <row r="24" spans="1:47" ht="36.75" customHeight="1">
      <c r="A24" s="896" t="s">
        <v>537</v>
      </c>
      <c r="B24" s="837"/>
      <c r="C24" s="837"/>
      <c r="D24" s="837"/>
      <c r="E24" s="838"/>
      <c r="F24" s="1290" t="s">
        <v>538</v>
      </c>
      <c r="G24" s="837"/>
      <c r="H24" s="837"/>
      <c r="I24" s="837"/>
      <c r="J24" s="838"/>
      <c r="K24" s="1290" t="s">
        <v>539</v>
      </c>
      <c r="L24" s="837"/>
      <c r="M24" s="837"/>
      <c r="N24" s="837"/>
      <c r="O24" s="838"/>
      <c r="P24" s="1290" t="s">
        <v>540</v>
      </c>
      <c r="Q24" s="837"/>
      <c r="R24" s="837"/>
      <c r="S24" s="837"/>
      <c r="T24" s="838"/>
      <c r="U24" s="1290" t="s">
        <v>541</v>
      </c>
      <c r="V24" s="837"/>
      <c r="W24" s="837"/>
      <c r="X24" s="837"/>
      <c r="Y24" s="838"/>
      <c r="Z24" s="1290" t="s">
        <v>542</v>
      </c>
      <c r="AA24" s="837"/>
      <c r="AB24" s="837"/>
      <c r="AC24" s="837"/>
      <c r="AD24" s="837"/>
      <c r="AH24" t="s">
        <v>543</v>
      </c>
    </row>
    <row r="25" spans="1:47" ht="28.5" customHeight="1">
      <c r="A25" s="1291">
        <v>3.06</v>
      </c>
      <c r="B25" s="1291"/>
      <c r="C25" s="1291"/>
      <c r="D25" s="1291"/>
      <c r="E25" s="233" t="s">
        <v>533</v>
      </c>
      <c r="F25" s="1292">
        <v>0.20043</v>
      </c>
      <c r="G25" s="1293"/>
      <c r="H25" s="1293"/>
      <c r="I25" s="1293"/>
      <c r="J25" s="233" t="s">
        <v>533</v>
      </c>
      <c r="K25" s="1294">
        <v>4.5</v>
      </c>
      <c r="L25" s="1295"/>
      <c r="M25" s="1295"/>
      <c r="N25" s="1295"/>
      <c r="O25" s="233" t="s">
        <v>533</v>
      </c>
      <c r="P25" s="1294">
        <v>0.9</v>
      </c>
      <c r="Q25" s="1295"/>
      <c r="R25" s="1295"/>
      <c r="S25" s="1295"/>
      <c r="T25" s="233" t="s">
        <v>533</v>
      </c>
      <c r="U25" s="1296">
        <v>0.76</v>
      </c>
      <c r="V25" s="1297"/>
      <c r="W25" s="1297"/>
      <c r="X25" s="1297"/>
      <c r="Y25" s="233" t="s">
        <v>533</v>
      </c>
      <c r="Z25" s="1288">
        <f>SUM(A25,F25,K25,P25,U25)</f>
        <v>9.4204299999999996</v>
      </c>
      <c r="AA25" s="1289"/>
      <c r="AB25" s="1289"/>
      <c r="AC25" s="1289"/>
      <c r="AD25" s="234" t="s">
        <v>533</v>
      </c>
      <c r="AH25" t="s">
        <v>544</v>
      </c>
    </row>
    <row r="26" spans="1:47" ht="28.5" customHeight="1">
      <c r="A26" s="235" t="s">
        <v>545</v>
      </c>
      <c r="B26" s="236"/>
      <c r="C26" s="236"/>
      <c r="D26" s="236"/>
      <c r="E26" s="236"/>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G26" s="237">
        <v>1</v>
      </c>
      <c r="AU26" s="476">
        <f>7.6/1000</f>
        <v>7.6E-3</v>
      </c>
    </row>
    <row r="27" spans="1:47" ht="28.5" customHeight="1">
      <c r="A27" s="238" t="s">
        <v>546</v>
      </c>
      <c r="B27" s="74"/>
      <c r="C27" s="74"/>
      <c r="D27" s="74"/>
      <c r="E27" s="74"/>
      <c r="F27" s="74"/>
      <c r="G27" s="74"/>
      <c r="H27" s="74"/>
      <c r="I27" s="74"/>
      <c r="J27" s="74"/>
      <c r="K27" s="74"/>
      <c r="L27" s="74"/>
      <c r="M27" s="74"/>
      <c r="N27" s="74"/>
      <c r="O27" s="74"/>
      <c r="P27" s="74"/>
      <c r="Q27" s="74"/>
      <c r="R27" s="74"/>
      <c r="S27" s="74"/>
      <c r="T27" s="74"/>
      <c r="U27" s="74"/>
      <c r="V27" s="74"/>
      <c r="W27" s="77"/>
      <c r="X27" s="1299" t="e">
        <f>TRUNC(Y30*Z36*CHOOSE(AG26,AG27,AG28),0)</f>
        <v>#REF!</v>
      </c>
      <c r="Y27" s="1300"/>
      <c r="Z27" s="1300"/>
      <c r="AA27" s="1300"/>
      <c r="AB27" s="1300"/>
      <c r="AC27" s="1300"/>
      <c r="AD27" s="1300"/>
      <c r="AG27" s="239">
        <v>0.5</v>
      </c>
    </row>
    <row r="28" spans="1:47" ht="28.5" customHeight="1">
      <c r="A28" s="232" t="s">
        <v>519</v>
      </c>
      <c r="AG28" s="239">
        <v>0.75</v>
      </c>
    </row>
    <row r="29" spans="1:47" ht="48.75" customHeight="1">
      <c r="A29" s="896" t="s">
        <v>547</v>
      </c>
      <c r="B29" s="837"/>
      <c r="C29" s="837"/>
      <c r="D29" s="837"/>
      <c r="E29" s="837"/>
      <c r="F29" s="838"/>
      <c r="G29" s="897" t="s">
        <v>548</v>
      </c>
      <c r="H29" s="837"/>
      <c r="I29" s="837"/>
      <c r="J29" s="837"/>
      <c r="K29" s="837"/>
      <c r="L29" s="838"/>
      <c r="M29" s="897" t="s">
        <v>549</v>
      </c>
      <c r="N29" s="837"/>
      <c r="O29" s="837"/>
      <c r="P29" s="837"/>
      <c r="Q29" s="837"/>
      <c r="R29" s="838"/>
      <c r="S29" s="897" t="s">
        <v>550</v>
      </c>
      <c r="T29" s="837"/>
      <c r="U29" s="837"/>
      <c r="V29" s="837"/>
      <c r="W29" s="837"/>
      <c r="X29" s="838"/>
      <c r="Y29" s="897" t="s">
        <v>551</v>
      </c>
      <c r="Z29" s="837"/>
      <c r="AA29" s="837"/>
      <c r="AB29" s="837"/>
      <c r="AC29" s="837"/>
      <c r="AD29" s="837"/>
      <c r="AH29" t="s">
        <v>552</v>
      </c>
    </row>
    <row r="30" spans="1:47" ht="21.75" customHeight="1">
      <c r="A30" s="1301" t="e">
        <f>'2017청년고용 증대'!A22</f>
        <v>#REF!</v>
      </c>
      <c r="B30" s="1301"/>
      <c r="C30" s="1301"/>
      <c r="D30" s="1301"/>
      <c r="E30" s="1301"/>
      <c r="F30" s="1302"/>
      <c r="G30" s="1303">
        <f>'2017청년고용 증대'!J22</f>
        <v>6.58</v>
      </c>
      <c r="H30" s="1301"/>
      <c r="I30" s="1301"/>
      <c r="J30" s="1301"/>
      <c r="K30" s="1301"/>
      <c r="L30" s="1302"/>
      <c r="M30" s="1304" t="e">
        <f>TRUNC(A30,2)-TRUNC(G30,2)</f>
        <v>#REF!</v>
      </c>
      <c r="N30" s="1305"/>
      <c r="O30" s="1305"/>
      <c r="P30" s="1305"/>
      <c r="Q30" s="1305"/>
      <c r="R30" s="1306"/>
      <c r="S30" s="1307" t="e">
        <f>TRUNC(U19,2)</f>
        <v>#REF!</v>
      </c>
      <c r="T30" s="1308"/>
      <c r="U30" s="1308"/>
      <c r="V30" s="1308"/>
      <c r="W30" s="1308"/>
      <c r="X30" s="1309"/>
      <c r="Y30" s="1310" t="e">
        <f>TRUNC(M30,2)-TRUNC(S30,2)</f>
        <v>#REF!</v>
      </c>
      <c r="Z30" s="1311"/>
      <c r="AA30" s="1311"/>
      <c r="AB30" s="1311"/>
      <c r="AC30" s="1311"/>
      <c r="AD30" s="1311"/>
      <c r="AH30" t="s">
        <v>553</v>
      </c>
    </row>
    <row r="31" spans="1:47">
      <c r="A31" s="71"/>
      <c r="AD31" s="240" t="s">
        <v>83</v>
      </c>
    </row>
    <row r="33" spans="1:35">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241" t="s">
        <v>183</v>
      </c>
      <c r="AH33" t="s">
        <v>554</v>
      </c>
    </row>
    <row r="34" spans="1:35" ht="28.5" customHeight="1">
      <c r="A34" s="232" t="s">
        <v>526</v>
      </c>
    </row>
    <row r="35" spans="1:35" ht="57" customHeight="1">
      <c r="A35" s="853" t="s">
        <v>555</v>
      </c>
      <c r="B35" s="855"/>
      <c r="C35" s="855"/>
      <c r="D35" s="855"/>
      <c r="E35" s="855"/>
      <c r="F35" s="855"/>
      <c r="G35" s="855"/>
      <c r="H35" s="855"/>
      <c r="I35" s="855"/>
      <c r="J35" s="855"/>
      <c r="K35" s="1298" t="s">
        <v>556</v>
      </c>
      <c r="L35" s="1298"/>
      <c r="M35" s="1298"/>
      <c r="N35" s="1298"/>
      <c r="O35" s="1298"/>
      <c r="P35" s="1298"/>
      <c r="Q35" s="1298"/>
      <c r="R35" s="1298"/>
      <c r="S35" s="1298"/>
      <c r="T35" s="1298"/>
      <c r="U35" s="855" t="s">
        <v>557</v>
      </c>
      <c r="V35" s="854"/>
      <c r="W35" s="854"/>
      <c r="X35" s="854"/>
      <c r="Y35" s="854"/>
      <c r="Z35" s="855" t="s">
        <v>558</v>
      </c>
      <c r="AA35" s="854"/>
      <c r="AB35" s="854"/>
      <c r="AC35" s="854"/>
      <c r="AD35" s="836"/>
      <c r="AH35" s="117" t="s">
        <v>559</v>
      </c>
    </row>
    <row r="36" spans="1:35" ht="27" customHeight="1" thickBot="1">
      <c r="A36" s="1312">
        <f>'고용증대 상시근로자수-2018'!BY110</f>
        <v>0</v>
      </c>
      <c r="B36" s="1313"/>
      <c r="C36" s="1313"/>
      <c r="D36" s="1313"/>
      <c r="E36" s="1313"/>
      <c r="F36" s="1313"/>
      <c r="G36" s="1313"/>
      <c r="H36" s="1313"/>
      <c r="I36" s="1313"/>
      <c r="J36" s="1313"/>
      <c r="K36" s="1314" t="e">
        <f>TRUNC(A30,2)-TRUNC(A19,2)</f>
        <v>#REF!</v>
      </c>
      <c r="L36" s="1315"/>
      <c r="M36" s="1315"/>
      <c r="N36" s="1315"/>
      <c r="O36" s="1315"/>
      <c r="P36" s="1315"/>
      <c r="Q36" s="1315"/>
      <c r="R36" s="1315"/>
      <c r="S36" s="1315"/>
      <c r="T36" s="1315"/>
      <c r="U36" s="1316">
        <f>Z25</f>
        <v>9.4204299999999996</v>
      </c>
      <c r="V36" s="1317"/>
      <c r="W36" s="1317"/>
      <c r="X36" s="1317"/>
      <c r="Y36" s="242" t="s">
        <v>533</v>
      </c>
      <c r="Z36" s="1318" t="e">
        <f>TRUNC(A36/K36*U36/100,0)</f>
        <v>#REF!</v>
      </c>
      <c r="AA36" s="1318"/>
      <c r="AB36" s="1318"/>
      <c r="AC36" s="1318"/>
      <c r="AD36" s="1319"/>
      <c r="AH36" s="243" t="s">
        <v>560</v>
      </c>
    </row>
    <row r="37" spans="1:35">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H37" s="243" t="s">
        <v>561</v>
      </c>
    </row>
    <row r="38" spans="1:35" ht="28.5" customHeight="1">
      <c r="A38" s="244" t="s">
        <v>562</v>
      </c>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H38" s="243" t="s">
        <v>563</v>
      </c>
    </row>
    <row r="39" spans="1:35" ht="28.5" customHeight="1">
      <c r="A39" s="232" t="s">
        <v>564</v>
      </c>
      <c r="AH39" s="243" t="s">
        <v>565</v>
      </c>
    </row>
    <row r="40" spans="1:35" ht="33" customHeight="1">
      <c r="A40" s="1273" t="s">
        <v>566</v>
      </c>
      <c r="B40" s="1274"/>
      <c r="C40" s="1274"/>
      <c r="D40" s="1274"/>
      <c r="E40" s="1274"/>
      <c r="F40" s="1274"/>
      <c r="G40" s="1274"/>
      <c r="H40" s="1274"/>
      <c r="I40" s="1274"/>
      <c r="J40" s="1275"/>
      <c r="K40" s="1276" t="s">
        <v>567</v>
      </c>
      <c r="L40" s="1274"/>
      <c r="M40" s="1274"/>
      <c r="N40" s="1274"/>
      <c r="O40" s="1274"/>
      <c r="P40" s="1274"/>
      <c r="Q40" s="1274"/>
      <c r="R40" s="1274"/>
      <c r="S40" s="1274"/>
      <c r="T40" s="1275"/>
      <c r="U40" s="1276" t="s">
        <v>568</v>
      </c>
      <c r="V40" s="1274"/>
      <c r="W40" s="1274"/>
      <c r="X40" s="1274"/>
      <c r="Y40" s="1274"/>
      <c r="Z40" s="1274"/>
      <c r="AA40" s="1274"/>
      <c r="AB40" s="1274"/>
      <c r="AC40" s="1274"/>
      <c r="AD40" s="1274"/>
      <c r="AH40" s="243" t="s">
        <v>569</v>
      </c>
    </row>
    <row r="41" spans="1:35" ht="26.25" customHeight="1">
      <c r="A41" s="1277">
        <v>0</v>
      </c>
      <c r="B41" s="1277"/>
      <c r="C41" s="1277"/>
      <c r="D41" s="1277"/>
      <c r="E41" s="1277"/>
      <c r="F41" s="1277"/>
      <c r="G41" s="1277"/>
      <c r="H41" s="1277"/>
      <c r="I41" s="1277"/>
      <c r="J41" s="1278"/>
      <c r="K41" s="1279">
        <v>0</v>
      </c>
      <c r="L41" s="1277"/>
      <c r="M41" s="1277"/>
      <c r="N41" s="1277"/>
      <c r="O41" s="1277"/>
      <c r="P41" s="1277"/>
      <c r="Q41" s="1277"/>
      <c r="R41" s="1277"/>
      <c r="S41" s="1277"/>
      <c r="T41" s="1278"/>
      <c r="U41" s="1280">
        <f>TRUNC(A41,2)-TRUNC(K41,2)</f>
        <v>0</v>
      </c>
      <c r="V41" s="1281"/>
      <c r="W41" s="1281"/>
      <c r="X41" s="1281"/>
      <c r="Y41" s="1281"/>
      <c r="Z41" s="1281"/>
      <c r="AA41" s="1281"/>
      <c r="AB41" s="1281"/>
      <c r="AC41" s="1281"/>
      <c r="AD41" s="1281"/>
    </row>
    <row r="42" spans="1:35" ht="28.5" customHeight="1">
      <c r="A42" s="232" t="s">
        <v>570</v>
      </c>
      <c r="AH42" t="s">
        <v>571</v>
      </c>
    </row>
    <row r="43" spans="1:35" ht="86.25" customHeight="1">
      <c r="A43" s="896" t="s">
        <v>572</v>
      </c>
      <c r="B43" s="837"/>
      <c r="C43" s="837"/>
      <c r="D43" s="837"/>
      <c r="E43" s="837"/>
      <c r="F43" s="838"/>
      <c r="G43" s="897" t="s">
        <v>573</v>
      </c>
      <c r="H43" s="837"/>
      <c r="I43" s="837"/>
      <c r="J43" s="837"/>
      <c r="K43" s="837"/>
      <c r="L43" s="838"/>
      <c r="M43" s="897" t="s">
        <v>574</v>
      </c>
      <c r="N43" s="837"/>
      <c r="O43" s="837"/>
      <c r="P43" s="837"/>
      <c r="Q43" s="837"/>
      <c r="R43" s="838"/>
      <c r="S43" s="897" t="s">
        <v>575</v>
      </c>
      <c r="T43" s="837"/>
      <c r="U43" s="837"/>
      <c r="V43" s="837"/>
      <c r="W43" s="837"/>
      <c r="X43" s="838"/>
      <c r="Y43" s="897" t="s">
        <v>576</v>
      </c>
      <c r="Z43" s="837"/>
      <c r="AA43" s="837"/>
      <c r="AB43" s="837"/>
      <c r="AC43" s="837"/>
      <c r="AD43" s="837"/>
      <c r="AH43" t="s">
        <v>577</v>
      </c>
    </row>
    <row r="44" spans="1:35" ht="26.25" customHeight="1">
      <c r="A44" s="838" t="s">
        <v>160</v>
      </c>
      <c r="B44" s="854"/>
      <c r="C44" s="854"/>
      <c r="D44" s="854"/>
      <c r="E44" s="854"/>
      <c r="F44" s="854"/>
      <c r="G44" s="854" t="s">
        <v>160</v>
      </c>
      <c r="H44" s="854"/>
      <c r="I44" s="854"/>
      <c r="J44" s="854"/>
      <c r="K44" s="854"/>
      <c r="L44" s="854"/>
      <c r="M44" s="1248"/>
      <c r="N44" s="1248"/>
      <c r="O44" s="1248"/>
      <c r="P44" s="1248"/>
      <c r="Q44" s="1248"/>
      <c r="R44" s="1248"/>
      <c r="S44" s="1248"/>
      <c r="T44" s="1248"/>
      <c r="U44" s="1248"/>
      <c r="V44" s="1248"/>
      <c r="W44" s="1248"/>
      <c r="X44" s="1248"/>
      <c r="Y44" s="1320">
        <f>SUM(M44:X44)</f>
        <v>0</v>
      </c>
      <c r="Z44" s="1320"/>
      <c r="AA44" s="1320"/>
      <c r="AB44" s="1320"/>
      <c r="AC44" s="1320"/>
      <c r="AD44" s="1286"/>
      <c r="AH44" t="s">
        <v>578</v>
      </c>
    </row>
    <row r="45" spans="1:35" ht="26.25" customHeight="1">
      <c r="A45" s="838"/>
      <c r="B45" s="854"/>
      <c r="C45" s="854"/>
      <c r="D45" s="854"/>
      <c r="E45" s="854"/>
      <c r="F45" s="854"/>
      <c r="G45" s="854" t="s">
        <v>161</v>
      </c>
      <c r="H45" s="854"/>
      <c r="I45" s="854"/>
      <c r="J45" s="854"/>
      <c r="K45" s="854"/>
      <c r="L45" s="854"/>
      <c r="M45" s="1321"/>
      <c r="N45" s="1321"/>
      <c r="O45" s="1321"/>
      <c r="P45" s="1321"/>
      <c r="Q45" s="1321"/>
      <c r="R45" s="1321"/>
      <c r="S45" s="1248"/>
      <c r="T45" s="1248"/>
      <c r="U45" s="1248"/>
      <c r="V45" s="1248"/>
      <c r="W45" s="1248"/>
      <c r="X45" s="1248"/>
      <c r="Y45" s="1320">
        <f>SUM(S45)</f>
        <v>0</v>
      </c>
      <c r="Z45" s="1320"/>
      <c r="AA45" s="1320"/>
      <c r="AB45" s="1320"/>
      <c r="AC45" s="1320"/>
      <c r="AD45" s="1286"/>
      <c r="AH45" s="117" t="s">
        <v>579</v>
      </c>
    </row>
    <row r="46" spans="1:35" ht="26.25" customHeight="1">
      <c r="A46" s="838" t="s">
        <v>161</v>
      </c>
      <c r="B46" s="854"/>
      <c r="C46" s="854"/>
      <c r="D46" s="854"/>
      <c r="E46" s="854"/>
      <c r="F46" s="854"/>
      <c r="G46" s="245"/>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H46" s="117" t="s">
        <v>580</v>
      </c>
    </row>
    <row r="47" spans="1:35" ht="26.25" customHeight="1">
      <c r="A47" s="74" t="s">
        <v>581</v>
      </c>
      <c r="B47" s="74"/>
      <c r="C47" s="74"/>
      <c r="D47" s="74"/>
      <c r="E47" s="74"/>
      <c r="F47" s="74"/>
      <c r="G47" s="74"/>
      <c r="H47" s="74"/>
      <c r="I47" s="74"/>
      <c r="J47" s="74"/>
      <c r="K47" s="74"/>
      <c r="L47" s="74"/>
      <c r="M47" s="74"/>
      <c r="N47" s="74"/>
      <c r="O47" s="74"/>
      <c r="P47" s="74"/>
      <c r="Q47" s="74"/>
      <c r="R47" s="74"/>
      <c r="S47" s="74"/>
      <c r="T47" s="74"/>
      <c r="U47" s="74"/>
      <c r="V47" s="74"/>
      <c r="W47" s="74"/>
      <c r="X47" s="77"/>
      <c r="Y47" s="1323" t="e">
        <f>V14+Y44+Y45</f>
        <v>#REF!</v>
      </c>
      <c r="Z47" s="1324"/>
      <c r="AA47" s="1324"/>
      <c r="AB47" s="1324"/>
      <c r="AC47" s="1324"/>
      <c r="AD47" s="1324"/>
      <c r="AH47" s="477">
        <v>4476023</v>
      </c>
      <c r="AI47" s="218">
        <f>AH48-AH47</f>
        <v>114032</v>
      </c>
    </row>
    <row r="48" spans="1:35" ht="26.25" customHeight="1">
      <c r="A48" t="s">
        <v>582</v>
      </c>
      <c r="AH48" s="218">
        <v>4590055</v>
      </c>
    </row>
    <row r="49" spans="1:38" ht="26.25" customHeight="1">
      <c r="V49" s="826">
        <v>43555</v>
      </c>
      <c r="W49" s="826"/>
      <c r="X49" s="826"/>
      <c r="Y49" s="826"/>
      <c r="Z49" s="826"/>
      <c r="AA49" s="826"/>
      <c r="AB49" s="826"/>
      <c r="AC49" s="826"/>
      <c r="AH49" t="s">
        <v>583</v>
      </c>
    </row>
    <row r="50" spans="1:38" ht="26.25" customHeight="1">
      <c r="P50" s="247" t="s">
        <v>87</v>
      </c>
      <c r="Q50" s="1325"/>
      <c r="R50" s="1325"/>
      <c r="S50" s="1325"/>
      <c r="T50" s="1325"/>
      <c r="U50" s="1325"/>
      <c r="V50" s="1325"/>
      <c r="W50" s="1325"/>
      <c r="X50" s="1325"/>
      <c r="Y50" s="1325"/>
      <c r="Z50" s="248" t="s">
        <v>86</v>
      </c>
      <c r="AH50" t="s">
        <v>584</v>
      </c>
    </row>
    <row r="51" spans="1:38" ht="26.25" customHeight="1">
      <c r="Q51" s="1325"/>
      <c r="R51" s="1325"/>
      <c r="S51" s="1325"/>
      <c r="T51" s="1325"/>
      <c r="U51" s="1325"/>
      <c r="V51" s="1325"/>
      <c r="W51" s="1325"/>
      <c r="X51" s="1325"/>
      <c r="Y51" s="1325"/>
      <c r="AH51" t="s">
        <v>585</v>
      </c>
    </row>
    <row r="52" spans="1:38" ht="26.25" customHeight="1">
      <c r="A52" s="1326" t="s">
        <v>120</v>
      </c>
      <c r="B52" s="1326"/>
      <c r="C52" s="1326"/>
      <c r="D52" s="1326"/>
      <c r="E52" s="1326"/>
      <c r="F52" s="1326"/>
      <c r="G52" s="72" t="s">
        <v>85</v>
      </c>
      <c r="K52" t="s">
        <v>84</v>
      </c>
      <c r="AH52" s="254" t="s">
        <v>586</v>
      </c>
      <c r="AI52" s="255"/>
      <c r="AJ52" s="255"/>
      <c r="AK52" s="255"/>
      <c r="AL52" s="255"/>
    </row>
    <row r="53" spans="1:38" ht="3.75" customHeight="1">
      <c r="A53" s="249"/>
      <c r="B53" s="249"/>
      <c r="C53" s="249"/>
      <c r="D53" s="249"/>
      <c r="E53" s="249"/>
      <c r="F53" s="249"/>
      <c r="G53" s="249"/>
      <c r="H53" s="249"/>
      <c r="I53" s="249"/>
      <c r="J53" s="249"/>
      <c r="K53" s="249"/>
      <c r="L53" s="249"/>
      <c r="M53" s="249"/>
      <c r="N53" s="249"/>
      <c r="O53" s="249"/>
      <c r="P53" s="250"/>
      <c r="Q53" s="250"/>
      <c r="R53" s="250"/>
      <c r="S53" s="250"/>
      <c r="T53" s="250"/>
      <c r="U53" s="250"/>
      <c r="V53" s="250"/>
      <c r="W53" s="250"/>
      <c r="X53" s="250"/>
      <c r="Y53" s="250"/>
      <c r="Z53" s="250"/>
      <c r="AA53" s="250"/>
      <c r="AB53" s="250"/>
      <c r="AC53" s="250"/>
      <c r="AD53" s="250"/>
    </row>
    <row r="54" spans="1:38" ht="7.5" customHeight="1"/>
    <row r="55" spans="1:38" ht="39" customHeight="1">
      <c r="A55" s="837" t="s">
        <v>587</v>
      </c>
      <c r="B55" s="837"/>
      <c r="C55" s="837"/>
      <c r="D55" s="838"/>
      <c r="E55" s="1322" t="s">
        <v>588</v>
      </c>
      <c r="F55" s="1268"/>
      <c r="G55" s="1268"/>
      <c r="H55" s="1268"/>
      <c r="I55" s="1268"/>
      <c r="J55" s="1268"/>
      <c r="K55" s="1268"/>
      <c r="L55" s="1268"/>
      <c r="M55" s="1268"/>
      <c r="N55" s="1268"/>
      <c r="O55" s="1268"/>
      <c r="P55" s="1268"/>
      <c r="Q55" s="1268"/>
      <c r="R55" s="1268"/>
      <c r="S55" s="1268"/>
      <c r="T55" s="1268"/>
      <c r="U55" s="1268"/>
      <c r="V55" s="1268"/>
      <c r="W55" s="1268"/>
      <c r="X55" s="1268"/>
      <c r="Y55" s="1268"/>
      <c r="Z55" s="1269"/>
      <c r="AA55" s="897" t="s">
        <v>589</v>
      </c>
      <c r="AB55" s="837"/>
      <c r="AC55" s="837"/>
      <c r="AD55" s="837"/>
      <c r="AH55" t="s">
        <v>590</v>
      </c>
    </row>
    <row r="56" spans="1:38" ht="26.25" customHeight="1">
      <c r="AD56" s="69" t="s">
        <v>83</v>
      </c>
    </row>
    <row r="57" spans="1:38" ht="26.25" customHeight="1"/>
    <row r="58" spans="1:38" ht="26.25" customHeight="1"/>
    <row r="59" spans="1:38" ht="26.25" customHeight="1"/>
    <row r="60" spans="1:38" ht="26.25" customHeight="1"/>
    <row r="61" spans="1:38" ht="26.25" customHeight="1">
      <c r="A61" s="207" t="s">
        <v>591</v>
      </c>
    </row>
    <row r="62" spans="1:38" ht="26.25" customHeight="1">
      <c r="B62" t="s">
        <v>592</v>
      </c>
    </row>
    <row r="63" spans="1:38" ht="26.25" customHeight="1">
      <c r="B63" t="s">
        <v>593</v>
      </c>
    </row>
    <row r="64" spans="1:38" ht="26.25" customHeight="1">
      <c r="B64" t="s">
        <v>594</v>
      </c>
    </row>
    <row r="65" spans="1:1" ht="26.25" customHeight="1"/>
    <row r="66" spans="1:1" ht="26.25" customHeight="1">
      <c r="A66" s="207" t="s">
        <v>595</v>
      </c>
    </row>
    <row r="67" spans="1:1" ht="26.25" customHeight="1">
      <c r="A67" t="s">
        <v>596</v>
      </c>
    </row>
    <row r="68" spans="1:1" ht="26.25" customHeight="1">
      <c r="A68" t="s">
        <v>597</v>
      </c>
    </row>
    <row r="69" spans="1:1" ht="26.25" customHeight="1"/>
    <row r="70" spans="1:1" ht="26.25" customHeight="1">
      <c r="A70" t="s">
        <v>598</v>
      </c>
    </row>
    <row r="71" spans="1:1" ht="26.25" customHeight="1">
      <c r="A71" t="s">
        <v>599</v>
      </c>
    </row>
    <row r="72" spans="1:1" ht="26.25" customHeight="1">
      <c r="A72" t="s">
        <v>600</v>
      </c>
    </row>
    <row r="73" spans="1:1" ht="26.25" customHeight="1">
      <c r="A73" t="s">
        <v>601</v>
      </c>
    </row>
    <row r="74" spans="1:1" ht="26.25" customHeight="1"/>
    <row r="75" spans="1:1" ht="26.25" customHeight="1">
      <c r="A75" s="232" t="s">
        <v>602</v>
      </c>
    </row>
    <row r="76" spans="1:1" ht="26.25" customHeight="1">
      <c r="A76" t="s">
        <v>603</v>
      </c>
    </row>
    <row r="77" spans="1:1" ht="26.25" customHeight="1">
      <c r="A77" t="s">
        <v>604</v>
      </c>
    </row>
    <row r="78" spans="1:1" ht="26.25" customHeight="1"/>
    <row r="79" spans="1:1" ht="26.25" customHeight="1">
      <c r="A79" s="89" t="s">
        <v>605</v>
      </c>
    </row>
    <row r="80" spans="1:1" ht="26.25" customHeight="1">
      <c r="A80" s="89" t="s">
        <v>606</v>
      </c>
    </row>
    <row r="81" spans="2:2" ht="26.25" customHeight="1"/>
    <row r="82" spans="2:2" ht="26.25" customHeight="1">
      <c r="B82" s="251" t="s">
        <v>607</v>
      </c>
    </row>
    <row r="83" spans="2:2" ht="26.25" customHeight="1">
      <c r="B83" s="252" t="s">
        <v>608</v>
      </c>
    </row>
    <row r="84" spans="2:2" ht="26.25" customHeight="1">
      <c r="B84" s="251" t="s">
        <v>609</v>
      </c>
    </row>
    <row r="85" spans="2:2" ht="26.25" customHeight="1">
      <c r="B85" s="251" t="s">
        <v>610</v>
      </c>
    </row>
    <row r="86" spans="2:2" ht="26.25" customHeight="1">
      <c r="B86" s="251" t="s">
        <v>611</v>
      </c>
    </row>
    <row r="87" spans="2:2" ht="26.25" customHeight="1">
      <c r="B87" s="251" t="s">
        <v>612</v>
      </c>
    </row>
    <row r="88" spans="2:2" ht="26.25" customHeight="1">
      <c r="B88" s="251" t="s">
        <v>613</v>
      </c>
    </row>
    <row r="89" spans="2:2" ht="26.25" customHeight="1">
      <c r="B89" s="251" t="s">
        <v>614</v>
      </c>
    </row>
    <row r="90" spans="2:2" ht="26.25" customHeight="1">
      <c r="B90" s="251" t="s">
        <v>615</v>
      </c>
    </row>
    <row r="91" spans="2:2">
      <c r="B91" s="251" t="s">
        <v>616</v>
      </c>
    </row>
    <row r="92" spans="2:2">
      <c r="B92" s="251" t="s">
        <v>617</v>
      </c>
    </row>
    <row r="93" spans="2:2">
      <c r="B93" s="251" t="s">
        <v>618</v>
      </c>
    </row>
    <row r="94" spans="2:2">
      <c r="B94" s="251" t="s">
        <v>619</v>
      </c>
    </row>
    <row r="95" spans="2:2">
      <c r="B95" s="251" t="s">
        <v>620</v>
      </c>
    </row>
    <row r="96" spans="2:2">
      <c r="B96" s="251" t="s">
        <v>621</v>
      </c>
    </row>
    <row r="97" spans="1:38">
      <c r="B97" s="251" t="s">
        <v>622</v>
      </c>
    </row>
    <row r="98" spans="1:38">
      <c r="B98" s="251" t="s">
        <v>623</v>
      </c>
    </row>
    <row r="99" spans="1:38">
      <c r="B99" s="251" t="s">
        <v>624</v>
      </c>
    </row>
    <row r="100" spans="1:38">
      <c r="B100" s="251" t="s">
        <v>625</v>
      </c>
    </row>
    <row r="101" spans="1:38">
      <c r="B101" s="251" t="s">
        <v>626</v>
      </c>
    </row>
    <row r="102" spans="1:38">
      <c r="B102" s="251" t="s">
        <v>627</v>
      </c>
    </row>
    <row r="105" spans="1:38" ht="17.25" thickBo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row>
  </sheetData>
  <mergeCells count="91">
    <mergeCell ref="A55:D55"/>
    <mergeCell ref="E55:Z55"/>
    <mergeCell ref="AA55:AD55"/>
    <mergeCell ref="A46:F46"/>
    <mergeCell ref="Y47:AD47"/>
    <mergeCell ref="V49:AC49"/>
    <mergeCell ref="Q50:Y50"/>
    <mergeCell ref="Q51:Y51"/>
    <mergeCell ref="A52:F52"/>
    <mergeCell ref="A44:F45"/>
    <mergeCell ref="G44:L44"/>
    <mergeCell ref="M44:R44"/>
    <mergeCell ref="S44:X44"/>
    <mergeCell ref="Y44:AD44"/>
    <mergeCell ref="G45:L45"/>
    <mergeCell ref="M45:R45"/>
    <mergeCell ref="S45:X45"/>
    <mergeCell ref="Y45:AD45"/>
    <mergeCell ref="A41:J41"/>
    <mergeCell ref="K41:T41"/>
    <mergeCell ref="U41:AD41"/>
    <mergeCell ref="A43:F43"/>
    <mergeCell ref="G43:L43"/>
    <mergeCell ref="M43:R43"/>
    <mergeCell ref="S43:X43"/>
    <mergeCell ref="Y43:AD43"/>
    <mergeCell ref="A36:J36"/>
    <mergeCell ref="K36:T36"/>
    <mergeCell ref="U36:X36"/>
    <mergeCell ref="Z36:AD36"/>
    <mergeCell ref="A40:J40"/>
    <mergeCell ref="K40:T40"/>
    <mergeCell ref="U40:AD40"/>
    <mergeCell ref="A35:J35"/>
    <mergeCell ref="K35:T35"/>
    <mergeCell ref="U35:Y35"/>
    <mergeCell ref="Z35:AD35"/>
    <mergeCell ref="X27:AD27"/>
    <mergeCell ref="A29:F29"/>
    <mergeCell ref="G29:L29"/>
    <mergeCell ref="M29:R29"/>
    <mergeCell ref="S29:X29"/>
    <mergeCell ref="Y29:AD29"/>
    <mergeCell ref="A30:F30"/>
    <mergeCell ref="G30:L30"/>
    <mergeCell ref="M30:R30"/>
    <mergeCell ref="S30:X30"/>
    <mergeCell ref="Y30:AD30"/>
    <mergeCell ref="Z25:AC25"/>
    <mergeCell ref="A24:E24"/>
    <mergeCell ref="F24:J24"/>
    <mergeCell ref="K24:O24"/>
    <mergeCell ref="P24:T24"/>
    <mergeCell ref="U24:Y24"/>
    <mergeCell ref="Z24:AD24"/>
    <mergeCell ref="A25:D25"/>
    <mergeCell ref="F25:I25"/>
    <mergeCell ref="K25:N25"/>
    <mergeCell ref="P25:S25"/>
    <mergeCell ref="U25:X25"/>
    <mergeCell ref="A21:J21"/>
    <mergeCell ref="K21:T21"/>
    <mergeCell ref="U21:Y21"/>
    <mergeCell ref="Z21:AD21"/>
    <mergeCell ref="A22:J22"/>
    <mergeCell ref="K22:T22"/>
    <mergeCell ref="U22:X22"/>
    <mergeCell ref="Z22:AD22"/>
    <mergeCell ref="V16:AD16"/>
    <mergeCell ref="A18:J18"/>
    <mergeCell ref="K18:T18"/>
    <mergeCell ref="U18:AD18"/>
    <mergeCell ref="A19:J19"/>
    <mergeCell ref="K19:T19"/>
    <mergeCell ref="U19:AD19"/>
    <mergeCell ref="V14:AD14"/>
    <mergeCell ref="A6:C9"/>
    <mergeCell ref="E6:J6"/>
    <mergeCell ref="K6:Q6"/>
    <mergeCell ref="S6:W6"/>
    <mergeCell ref="X6:AD6"/>
    <mergeCell ref="E7:J7"/>
    <mergeCell ref="K7:Q7"/>
    <mergeCell ref="S7:W7"/>
    <mergeCell ref="X7:AD7"/>
    <mergeCell ref="L8:AC8"/>
    <mergeCell ref="E9:T9"/>
    <mergeCell ref="X9:AC9"/>
    <mergeCell ref="A11:F11"/>
    <mergeCell ref="J11:O11"/>
    <mergeCell ref="R11:W11"/>
  </mergeCells>
  <phoneticPr fontId="2" type="noConversion"/>
  <conditionalFormatting sqref="K19:T19 K41:T41">
    <cfRule type="cellIs" dxfId="279" priority="1" operator="greaterThan">
      <formula>$A$19</formula>
    </cfRule>
  </conditionalFormatting>
  <printOptions horizontalCentered="1" verticalCentered="1"/>
  <pageMargins left="0.19685039370078741" right="0.19685039370078741" top="0.35433070866141736" bottom="0.15748031496062992" header="0.31496062992125984"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4993" r:id="rId4" name="Drop Down 1">
              <controlPr defaultSize="0" autoLine="0" autoPict="0">
                <anchor moveWithCells="1">
                  <from>
                    <xdr:col>33</xdr:col>
                    <xdr:colOff>295275</xdr:colOff>
                    <xdr:row>26</xdr:row>
                    <xdr:rowOff>0</xdr:rowOff>
                  </from>
                  <to>
                    <xdr:col>34</xdr:col>
                    <xdr:colOff>400050</xdr:colOff>
                    <xdr:row>26</xdr:row>
                    <xdr:rowOff>314325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83B04-003F-4295-A359-8180AE7428A5}">
  <sheetPr>
    <tabColor rgb="FF7030A0"/>
  </sheetPr>
  <dimension ref="A1:AN232"/>
  <sheetViews>
    <sheetView showGridLines="0" topLeftCell="A4" workbookViewId="0">
      <selection activeCell="AC62" sqref="AC62"/>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916" t="s">
        <v>134</v>
      </c>
      <c r="B3" s="916"/>
      <c r="C3" s="916"/>
      <c r="D3" s="916"/>
      <c r="E3" s="916"/>
      <c r="F3" s="916"/>
      <c r="G3" s="916"/>
      <c r="H3" s="916"/>
      <c r="I3" s="916"/>
      <c r="J3" s="916"/>
      <c r="K3" s="916"/>
      <c r="L3" s="916"/>
      <c r="M3" s="916"/>
      <c r="N3" s="916"/>
      <c r="O3" s="916"/>
      <c r="P3" s="916"/>
      <c r="Q3" s="916"/>
      <c r="R3" s="916"/>
      <c r="S3" s="916"/>
      <c r="T3" s="916"/>
      <c r="U3" s="916"/>
      <c r="V3" s="916"/>
      <c r="W3" s="916"/>
      <c r="X3" s="916"/>
      <c r="Y3" s="916"/>
      <c r="Z3" s="916"/>
      <c r="AA3" s="916"/>
      <c r="AB3" s="84"/>
      <c r="AC3" s="130" t="s">
        <v>396</v>
      </c>
      <c r="AD3" s="84"/>
      <c r="AE3" s="84"/>
      <c r="AF3" s="112" t="s">
        <v>284</v>
      </c>
    </row>
    <row r="4" spans="1:40" ht="3.75" customHeight="1"/>
    <row r="5" spans="1:40" ht="11.25" customHeight="1">
      <c r="AA5" s="69" t="s">
        <v>135</v>
      </c>
    </row>
    <row r="6" spans="1:40">
      <c r="A6" s="917" t="s">
        <v>116</v>
      </c>
      <c r="B6" s="917"/>
      <c r="C6" s="917"/>
      <c r="D6" s="918"/>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919"/>
      <c r="B7" s="919"/>
      <c r="C7" s="919"/>
      <c r="D7" s="920"/>
      <c r="E7" s="787" t="s">
        <v>634</v>
      </c>
      <c r="F7" s="788"/>
      <c r="G7" s="788"/>
      <c r="H7" s="788"/>
      <c r="I7" s="788"/>
      <c r="J7" s="788"/>
      <c r="K7" s="788"/>
      <c r="L7" s="788"/>
      <c r="M7" s="788"/>
      <c r="N7" s="788"/>
      <c r="O7" s="788"/>
      <c r="P7" s="788"/>
      <c r="Q7" s="788"/>
      <c r="R7" s="789"/>
      <c r="S7" s="799">
        <v>3129212345</v>
      </c>
      <c r="T7" s="800"/>
      <c r="U7" s="800"/>
      <c r="V7" s="800"/>
      <c r="W7" s="800"/>
      <c r="X7" s="800"/>
      <c r="Y7" s="800"/>
      <c r="Z7" s="800"/>
      <c r="AA7" s="800"/>
      <c r="AF7" s="89" t="s">
        <v>291</v>
      </c>
    </row>
    <row r="8" spans="1:40">
      <c r="A8" s="919"/>
      <c r="B8" s="919"/>
      <c r="C8" s="919"/>
      <c r="D8" s="920"/>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919"/>
      <c r="B9" s="919"/>
      <c r="C9" s="919"/>
      <c r="D9" s="920"/>
      <c r="E9" s="787" t="s">
        <v>632</v>
      </c>
      <c r="F9" s="788"/>
      <c r="G9" s="788"/>
      <c r="H9" s="788"/>
      <c r="I9" s="788"/>
      <c r="J9" s="788"/>
      <c r="K9" s="788"/>
      <c r="L9" s="788"/>
      <c r="M9" s="788"/>
      <c r="N9" s="788"/>
      <c r="O9" s="788"/>
      <c r="P9" s="788"/>
      <c r="Q9" s="788"/>
      <c r="R9" s="789"/>
      <c r="S9" s="923">
        <v>26961</v>
      </c>
      <c r="T9" s="924"/>
      <c r="U9" s="924"/>
      <c r="V9" s="924"/>
      <c r="W9" s="924"/>
      <c r="X9" s="924"/>
      <c r="Y9" s="924"/>
      <c r="Z9" s="924"/>
      <c r="AA9" s="924"/>
      <c r="AF9" s="90" t="s">
        <v>126</v>
      </c>
    </row>
    <row r="10" spans="1:40">
      <c r="A10" s="919"/>
      <c r="B10" s="919"/>
      <c r="C10" s="919"/>
      <c r="D10" s="920"/>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919"/>
      <c r="B11" s="919"/>
      <c r="C11" s="919"/>
      <c r="D11" s="920"/>
      <c r="E11" s="79"/>
      <c r="F11" s="925" t="s">
        <v>635</v>
      </c>
      <c r="G11" s="926"/>
      <c r="H11" s="926"/>
      <c r="I11" s="926"/>
      <c r="J11" s="926"/>
      <c r="K11" s="926"/>
      <c r="L11" s="926"/>
      <c r="M11" s="926"/>
      <c r="N11" s="926"/>
      <c r="O11" s="926"/>
      <c r="P11" s="926"/>
      <c r="Q11" s="926"/>
      <c r="AF11" t="s">
        <v>285</v>
      </c>
    </row>
    <row r="12" spans="1:40">
      <c r="A12" s="921"/>
      <c r="B12" s="921"/>
      <c r="C12" s="921"/>
      <c r="D12" s="922"/>
      <c r="E12" s="78"/>
      <c r="F12" s="927"/>
      <c r="G12" s="927"/>
      <c r="H12" s="927"/>
      <c r="I12" s="927"/>
      <c r="J12" s="927"/>
      <c r="K12" s="927"/>
      <c r="L12" s="927"/>
      <c r="M12" s="927"/>
      <c r="N12" s="927"/>
      <c r="O12" s="927"/>
      <c r="P12" s="927"/>
      <c r="Q12" s="927"/>
      <c r="R12" s="70" t="s">
        <v>110</v>
      </c>
      <c r="S12" s="70"/>
      <c r="T12" s="70"/>
      <c r="U12" s="788" t="s">
        <v>128</v>
      </c>
      <c r="V12" s="928"/>
      <c r="W12" s="928"/>
      <c r="X12" s="928"/>
      <c r="Y12" s="928"/>
      <c r="Z12" s="928"/>
      <c r="AA12" s="70" t="s">
        <v>109</v>
      </c>
      <c r="AF12" t="s">
        <v>286</v>
      </c>
    </row>
    <row r="13" spans="1:40" ht="3.75" customHeight="1"/>
    <row r="14" spans="1:40" ht="26.25" customHeight="1">
      <c r="A14" s="74" t="s">
        <v>108</v>
      </c>
      <c r="B14" s="74"/>
      <c r="C14" s="74"/>
      <c r="D14" s="74"/>
      <c r="E14" s="74"/>
      <c r="F14" s="74"/>
      <c r="G14" s="74"/>
      <c r="H14" s="77"/>
      <c r="I14" s="915">
        <v>43101</v>
      </c>
      <c r="J14" s="915"/>
      <c r="K14" s="915"/>
      <c r="L14" s="915"/>
      <c r="M14" s="915"/>
      <c r="N14" s="915"/>
      <c r="O14" s="915"/>
      <c r="P14" s="74" t="s">
        <v>107</v>
      </c>
      <c r="Q14" s="74"/>
      <c r="R14" s="915">
        <f>EOMONTH(I14,11)</f>
        <v>43465</v>
      </c>
      <c r="S14" s="915"/>
      <c r="T14" s="915"/>
      <c r="U14" s="915"/>
      <c r="V14" s="915"/>
      <c r="W14" s="915"/>
      <c r="X14" s="915"/>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F18" t="s">
        <v>290</v>
      </c>
    </row>
    <row r="19" spans="1:34" ht="37.5" customHeight="1" thickBot="1">
      <c r="A19" s="853" t="s">
        <v>275</v>
      </c>
      <c r="B19" s="854"/>
      <c r="C19" s="854"/>
      <c r="D19" s="854"/>
      <c r="E19" s="854"/>
      <c r="F19" s="854"/>
      <c r="G19" s="854"/>
      <c r="H19" s="854"/>
      <c r="I19" s="854"/>
      <c r="J19" s="855" t="s">
        <v>276</v>
      </c>
      <c r="K19" s="854"/>
      <c r="L19" s="854"/>
      <c r="M19" s="854"/>
      <c r="N19" s="854"/>
      <c r="O19" s="854"/>
      <c r="P19" s="854"/>
      <c r="Q19" s="854"/>
      <c r="R19" s="854"/>
      <c r="S19" s="855" t="s">
        <v>138</v>
      </c>
      <c r="T19" s="854"/>
      <c r="U19" s="854"/>
      <c r="V19" s="854"/>
      <c r="W19" s="854"/>
      <c r="X19" s="854"/>
      <c r="Y19" s="854"/>
      <c r="Z19" s="854"/>
      <c r="AA19" s="836"/>
      <c r="AC19" s="471" t="b">
        <f>'2017결재용'!AQ110=J20</f>
        <v>1</v>
      </c>
      <c r="AF19" t="s">
        <v>163</v>
      </c>
    </row>
    <row r="20" spans="1:34" ht="17.25" thickBot="1">
      <c r="A20" s="856">
        <f>'2018결재용'!AQ110</f>
        <v>10.41</v>
      </c>
      <c r="B20" s="857"/>
      <c r="C20" s="857"/>
      <c r="D20" s="857"/>
      <c r="E20" s="857"/>
      <c r="F20" s="857"/>
      <c r="G20" s="857"/>
      <c r="H20" s="857"/>
      <c r="I20" s="857"/>
      <c r="J20" s="857">
        <f>'고용증대 상시근로자수-2017(장애인적용)'!BS110</f>
        <v>8.5</v>
      </c>
      <c r="K20" s="857"/>
      <c r="L20" s="857"/>
      <c r="M20" s="857"/>
      <c r="N20" s="857"/>
      <c r="O20" s="857"/>
      <c r="P20" s="857"/>
      <c r="Q20" s="857"/>
      <c r="R20" s="857"/>
      <c r="S20" s="913">
        <f>IF(TRUNC(A20,2)-TRUNC(J20,2)&gt;=0,TRUNC(A20,2)-TRUNC(J20,2),0)</f>
        <v>1.9100000000000001</v>
      </c>
      <c r="T20" s="913"/>
      <c r="U20" s="913"/>
      <c r="V20" s="913"/>
      <c r="W20" s="913"/>
      <c r="X20" s="913"/>
      <c r="Y20" s="913"/>
      <c r="Z20" s="913"/>
      <c r="AA20" s="914"/>
      <c r="AC20" s="109">
        <f>TRUNC(A20,2)-TRUNC(J20,2)</f>
        <v>1.9100000000000001</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853" t="s">
        <v>277</v>
      </c>
      <c r="B22" s="854"/>
      <c r="C22" s="854"/>
      <c r="D22" s="854"/>
      <c r="E22" s="854"/>
      <c r="F22" s="854"/>
      <c r="G22" s="854"/>
      <c r="H22" s="854"/>
      <c r="I22" s="854"/>
      <c r="J22" s="855" t="s">
        <v>278</v>
      </c>
      <c r="K22" s="854"/>
      <c r="L22" s="854"/>
      <c r="M22" s="854"/>
      <c r="N22" s="854"/>
      <c r="O22" s="854"/>
      <c r="P22" s="854"/>
      <c r="Q22" s="854"/>
      <c r="R22" s="854"/>
      <c r="S22" s="855" t="s">
        <v>140</v>
      </c>
      <c r="T22" s="854"/>
      <c r="U22" s="854"/>
      <c r="V22" s="854"/>
      <c r="W22" s="854"/>
      <c r="X22" s="854"/>
      <c r="Y22" s="854"/>
      <c r="Z22" s="854"/>
      <c r="AA22" s="836"/>
      <c r="AC22" s="471" t="b">
        <f>'2017결재용'!AR110=J23</f>
        <v>1</v>
      </c>
      <c r="AF22" t="s">
        <v>167</v>
      </c>
    </row>
    <row r="23" spans="1:34" ht="17.25" thickBot="1">
      <c r="A23" s="856">
        <f>'2018결재용'!AR110</f>
        <v>8.41</v>
      </c>
      <c r="B23" s="857"/>
      <c r="C23" s="857"/>
      <c r="D23" s="857"/>
      <c r="E23" s="857"/>
      <c r="F23" s="857"/>
      <c r="G23" s="857"/>
      <c r="H23" s="857"/>
      <c r="I23" s="857"/>
      <c r="J23" s="857">
        <f>'고용증대 상시근로자수-2017(장애인적용)'!BT110</f>
        <v>6.5</v>
      </c>
      <c r="K23" s="857"/>
      <c r="L23" s="857"/>
      <c r="M23" s="857"/>
      <c r="N23" s="857"/>
      <c r="O23" s="857"/>
      <c r="P23" s="857"/>
      <c r="Q23" s="857"/>
      <c r="R23" s="857"/>
      <c r="S23" s="913">
        <f>IF(TRUNC(A23,2)-TRUNC(J23,2)&gt;=0,TRUNC(A23,2)-TRUNC(J23,2),0)</f>
        <v>1.9100000000000001</v>
      </c>
      <c r="T23" s="913"/>
      <c r="U23" s="913"/>
      <c r="V23" s="913"/>
      <c r="W23" s="913"/>
      <c r="X23" s="913"/>
      <c r="Y23" s="913"/>
      <c r="Z23" s="913"/>
      <c r="AA23" s="914"/>
      <c r="AC23" s="109">
        <f>TRUNC(A23,2)-TRUNC(J23,2)</f>
        <v>1.9100000000000001</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f>T31/2</f>
        <v>11460000</v>
      </c>
    </row>
    <row r="25" spans="1:34" ht="37.5" customHeight="1" thickBot="1">
      <c r="A25" s="853" t="s">
        <v>279</v>
      </c>
      <c r="B25" s="854"/>
      <c r="C25" s="854"/>
      <c r="D25" s="854"/>
      <c r="E25" s="854"/>
      <c r="F25" s="854"/>
      <c r="G25" s="854"/>
      <c r="H25" s="854"/>
      <c r="I25" s="854"/>
      <c r="J25" s="855" t="s">
        <v>280</v>
      </c>
      <c r="K25" s="854"/>
      <c r="L25" s="854"/>
      <c r="M25" s="854"/>
      <c r="N25" s="854"/>
      <c r="O25" s="854"/>
      <c r="P25" s="854"/>
      <c r="Q25" s="854"/>
      <c r="R25" s="854"/>
      <c r="S25" s="855" t="s">
        <v>141</v>
      </c>
      <c r="T25" s="854"/>
      <c r="U25" s="854"/>
      <c r="V25" s="854"/>
      <c r="W25" s="854"/>
      <c r="X25" s="854"/>
      <c r="Y25" s="854"/>
      <c r="Z25" s="854"/>
      <c r="AA25" s="836"/>
      <c r="AD25" t="s">
        <v>636</v>
      </c>
      <c r="AE25" s="218">
        <f>AE24*5/12</f>
        <v>4775000</v>
      </c>
      <c r="AF25" t="s">
        <v>169</v>
      </c>
    </row>
    <row r="26" spans="1:34" ht="17.25" thickBot="1">
      <c r="A26" s="856">
        <f>A20-A23</f>
        <v>2</v>
      </c>
      <c r="B26" s="857"/>
      <c r="C26" s="857"/>
      <c r="D26" s="857"/>
      <c r="E26" s="857"/>
      <c r="F26" s="857"/>
      <c r="G26" s="857"/>
      <c r="H26" s="857"/>
      <c r="I26" s="857"/>
      <c r="J26" s="857">
        <f>J20-J23</f>
        <v>2</v>
      </c>
      <c r="K26" s="857"/>
      <c r="L26" s="857"/>
      <c r="M26" s="857"/>
      <c r="N26" s="857"/>
      <c r="O26" s="857"/>
      <c r="P26" s="857"/>
      <c r="Q26" s="857"/>
      <c r="R26" s="857"/>
      <c r="S26" s="913">
        <f>IF(TRUNC(A26,2)-TRUNC(J26,2)&gt;=0,TRUNC(A26,2)-TRUNC(J26,2),0)</f>
        <v>0</v>
      </c>
      <c r="T26" s="913"/>
      <c r="U26" s="913"/>
      <c r="V26" s="913"/>
      <c r="W26" s="913"/>
      <c r="X26" s="913"/>
      <c r="Y26" s="913"/>
      <c r="Z26" s="913"/>
      <c r="AA26" s="914"/>
      <c r="AC26" s="109">
        <f>TRUNC(A26,2)-TRUNC(J26,2)</f>
        <v>0</v>
      </c>
      <c r="AD26" s="220" t="s">
        <v>633</v>
      </c>
      <c r="AE26" s="221">
        <f>AE24-AE25</f>
        <v>6685000</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f>SUM(AE24:AE26)</f>
        <v>22920000</v>
      </c>
      <c r="AF27" t="s">
        <v>171</v>
      </c>
    </row>
    <row r="28" spans="1:34" ht="37.5" customHeight="1">
      <c r="A28" s="896" t="s">
        <v>143</v>
      </c>
      <c r="B28" s="853"/>
      <c r="C28" s="836" t="s">
        <v>147</v>
      </c>
      <c r="D28" s="837"/>
      <c r="E28" s="837"/>
      <c r="F28" s="837"/>
      <c r="G28" s="837"/>
      <c r="H28" s="837"/>
      <c r="I28" s="838"/>
      <c r="J28" s="897" t="s">
        <v>148</v>
      </c>
      <c r="K28" s="837"/>
      <c r="L28" s="837"/>
      <c r="M28" s="837"/>
      <c r="N28" s="837"/>
      <c r="O28" s="838"/>
      <c r="P28" s="897" t="s">
        <v>145</v>
      </c>
      <c r="Q28" s="896"/>
      <c r="R28" s="896"/>
      <c r="S28" s="853"/>
      <c r="T28" s="836" t="s">
        <v>146</v>
      </c>
      <c r="U28" s="837"/>
      <c r="V28" s="837"/>
      <c r="W28" s="837"/>
      <c r="X28" s="837"/>
      <c r="Y28" s="837"/>
      <c r="Z28" s="837"/>
      <c r="AA28" s="837"/>
      <c r="AF28" t="s">
        <v>172</v>
      </c>
    </row>
    <row r="29" spans="1:34" ht="17.25" customHeight="1">
      <c r="A29" s="888" t="s">
        <v>153</v>
      </c>
      <c r="B29" s="898"/>
      <c r="C29" s="903" t="s">
        <v>151</v>
      </c>
      <c r="D29" s="904"/>
      <c r="E29" s="889"/>
      <c r="F29" s="880" t="s">
        <v>149</v>
      </c>
      <c r="G29" s="881"/>
      <c r="H29" s="881"/>
      <c r="I29" s="882"/>
      <c r="J29" s="880"/>
      <c r="K29" s="881"/>
      <c r="L29" s="881"/>
      <c r="M29" s="881"/>
      <c r="N29" s="881"/>
      <c r="O29" s="882"/>
      <c r="P29" s="883" t="str">
        <f>TRUNC(AC29/10000000,0)&amp;"천"&amp;RIGHT(TRUNC(AC29/1000000,0),1)&amp;"백만원"</f>
        <v>1천1백만원</v>
      </c>
      <c r="Q29" s="884"/>
      <c r="R29" s="884"/>
      <c r="S29" s="885"/>
      <c r="T29" s="886"/>
      <c r="U29" s="887"/>
      <c r="V29" s="887"/>
      <c r="W29" s="887"/>
      <c r="X29" s="887"/>
      <c r="Y29" s="887"/>
      <c r="Z29" s="887"/>
      <c r="AA29" s="887"/>
      <c r="AC29" s="111">
        <v>11000000</v>
      </c>
      <c r="AF29" t="s">
        <v>173</v>
      </c>
    </row>
    <row r="30" spans="1:34" ht="17.25" customHeight="1">
      <c r="A30" s="899"/>
      <c r="B30" s="900"/>
      <c r="C30" s="905"/>
      <c r="D30" s="892"/>
      <c r="E30" s="893"/>
      <c r="F30" s="906" t="s">
        <v>348</v>
      </c>
      <c r="G30" s="907"/>
      <c r="H30" s="907"/>
      <c r="I30" s="908"/>
      <c r="J30" s="906"/>
      <c r="K30" s="907"/>
      <c r="L30" s="907"/>
      <c r="M30" s="907"/>
      <c r="N30" s="907"/>
      <c r="O30" s="908"/>
      <c r="P30" s="883" t="str">
        <f>AC30/1000000&amp;"백만원"</f>
        <v>7백만원</v>
      </c>
      <c r="Q30" s="884"/>
      <c r="R30" s="884"/>
      <c r="S30" s="885"/>
      <c r="T30" s="911"/>
      <c r="U30" s="912"/>
      <c r="V30" s="912"/>
      <c r="W30" s="912"/>
      <c r="X30" s="912"/>
      <c r="Y30" s="912"/>
      <c r="Z30" s="912"/>
      <c r="AA30" s="912"/>
      <c r="AC30" s="111">
        <v>7000000</v>
      </c>
      <c r="AE30" t="s">
        <v>485</v>
      </c>
      <c r="AF30" t="s">
        <v>174</v>
      </c>
    </row>
    <row r="31" spans="1:34" ht="17.25" customHeight="1">
      <c r="A31" s="899"/>
      <c r="B31" s="900"/>
      <c r="C31" s="903" t="s">
        <v>150</v>
      </c>
      <c r="D31" s="904"/>
      <c r="E31" s="889"/>
      <c r="F31" s="880" t="s">
        <v>149</v>
      </c>
      <c r="G31" s="881"/>
      <c r="H31" s="881"/>
      <c r="I31" s="882"/>
      <c r="J31" s="880">
        <f>IF(S23&gt;0,S23,0)</f>
        <v>1.9100000000000001</v>
      </c>
      <c r="K31" s="881"/>
      <c r="L31" s="881"/>
      <c r="M31" s="881"/>
      <c r="N31" s="881"/>
      <c r="O31" s="882"/>
      <c r="P31" s="883" t="str">
        <f>TRUNC(AC31/10000000,0)&amp;"천"&amp;RIGHT(TRUNC(AC31/1000000,0),1)&amp;"백만원"</f>
        <v>1천2백만원</v>
      </c>
      <c r="Q31" s="884"/>
      <c r="R31" s="884"/>
      <c r="S31" s="885"/>
      <c r="T31" s="886">
        <f>J31*AC31</f>
        <v>22920000</v>
      </c>
      <c r="U31" s="887"/>
      <c r="V31" s="887"/>
      <c r="W31" s="887"/>
      <c r="X31" s="887"/>
      <c r="Y31" s="887"/>
      <c r="Z31" s="887"/>
      <c r="AA31" s="887"/>
      <c r="AC31" s="111">
        <v>12000000</v>
      </c>
      <c r="AE31" s="218">
        <f>T31*20%</f>
        <v>4584000</v>
      </c>
      <c r="AF31" t="s">
        <v>175</v>
      </c>
    </row>
    <row r="32" spans="1:34" ht="17.25" customHeight="1">
      <c r="A32" s="899"/>
      <c r="B32" s="900"/>
      <c r="C32" s="905"/>
      <c r="D32" s="892"/>
      <c r="E32" s="893"/>
      <c r="F32" s="906" t="s">
        <v>348</v>
      </c>
      <c r="G32" s="907"/>
      <c r="H32" s="907"/>
      <c r="I32" s="908"/>
      <c r="J32" s="906">
        <f>IF(S26&gt;0,S26,0)</f>
        <v>0</v>
      </c>
      <c r="K32" s="907"/>
      <c r="L32" s="907"/>
      <c r="M32" s="907"/>
      <c r="N32" s="907"/>
      <c r="O32" s="908"/>
      <c r="P32" s="883" t="str">
        <f>TRUNC(AC32/1000000,0)&amp;"백"&amp;RIGHT(TRUNC(AC32/100000,0),1)&amp;"십만원"</f>
        <v>7백7십만원</v>
      </c>
      <c r="Q32" s="884"/>
      <c r="R32" s="884"/>
      <c r="S32" s="885"/>
      <c r="T32" s="909">
        <f>J32*AC32</f>
        <v>0</v>
      </c>
      <c r="U32" s="910"/>
      <c r="V32" s="910"/>
      <c r="W32" s="910"/>
      <c r="X32" s="910"/>
      <c r="Y32" s="910"/>
      <c r="Z32" s="910"/>
      <c r="AA32" s="910"/>
      <c r="AC32" s="111">
        <v>7700000</v>
      </c>
      <c r="AF32" t="s">
        <v>267</v>
      </c>
    </row>
    <row r="33" spans="1:34" ht="17.25" customHeight="1">
      <c r="A33" s="901"/>
      <c r="B33" s="902"/>
      <c r="C33" s="875" t="s">
        <v>152</v>
      </c>
      <c r="D33" s="876"/>
      <c r="E33" s="876"/>
      <c r="F33" s="876"/>
      <c r="G33" s="876"/>
      <c r="H33" s="876"/>
      <c r="I33" s="856"/>
      <c r="J33" s="877">
        <f>SUM(J29:O32)</f>
        <v>1.9100000000000001</v>
      </c>
      <c r="K33" s="878"/>
      <c r="L33" s="878"/>
      <c r="M33" s="878"/>
      <c r="N33" s="878"/>
      <c r="O33" s="879"/>
      <c r="P33" s="870"/>
      <c r="Q33" s="871"/>
      <c r="R33" s="871"/>
      <c r="S33" s="872"/>
      <c r="T33" s="860">
        <f>SUM(T29:AA32)</f>
        <v>22920000</v>
      </c>
      <c r="U33" s="861"/>
      <c r="V33" s="861"/>
      <c r="W33" s="861"/>
      <c r="X33" s="861"/>
      <c r="Y33" s="861"/>
      <c r="Z33" s="861"/>
      <c r="AA33" s="861"/>
      <c r="AE33" s="218">
        <f>AE31/2</f>
        <v>2292000</v>
      </c>
      <c r="AF33" t="s">
        <v>271</v>
      </c>
    </row>
    <row r="34" spans="1:34" ht="17.25" customHeight="1">
      <c r="A34" s="888" t="s">
        <v>154</v>
      </c>
      <c r="B34" s="889"/>
      <c r="C34" s="875" t="s">
        <v>149</v>
      </c>
      <c r="D34" s="876"/>
      <c r="E34" s="876"/>
      <c r="F34" s="876"/>
      <c r="G34" s="876"/>
      <c r="H34" s="876"/>
      <c r="I34" s="856"/>
      <c r="J34" s="875"/>
      <c r="K34" s="876"/>
      <c r="L34" s="876"/>
      <c r="M34" s="876"/>
      <c r="N34" s="876"/>
      <c r="O34" s="856"/>
      <c r="P34" s="883" t="str">
        <f>AC34/1000000&amp;"백만원"</f>
        <v>8백만원</v>
      </c>
      <c r="Q34" s="884"/>
      <c r="R34" s="884"/>
      <c r="S34" s="885"/>
      <c r="T34" s="894"/>
      <c r="U34" s="895"/>
      <c r="V34" s="895"/>
      <c r="W34" s="895"/>
      <c r="X34" s="895"/>
      <c r="Y34" s="895"/>
      <c r="Z34" s="895"/>
      <c r="AA34" s="895"/>
      <c r="AC34" s="111">
        <v>8000000</v>
      </c>
    </row>
    <row r="35" spans="1:34" ht="17.25" customHeight="1">
      <c r="A35" s="890"/>
      <c r="B35" s="891"/>
      <c r="C35" s="875" t="s">
        <v>144</v>
      </c>
      <c r="D35" s="876"/>
      <c r="E35" s="876"/>
      <c r="F35" s="876"/>
      <c r="G35" s="876"/>
      <c r="H35" s="876"/>
      <c r="I35" s="856"/>
      <c r="J35" s="875"/>
      <c r="K35" s="876"/>
      <c r="L35" s="876"/>
      <c r="M35" s="876"/>
      <c r="N35" s="876"/>
      <c r="O35" s="856"/>
      <c r="P35" s="883" t="str">
        <f>TRUNC(AC35/1000000,0)&amp;"백"&amp;RIGHT(TRUNC(AC35/100000,0),1)&amp;"십만원"</f>
        <v>4백5십만원</v>
      </c>
      <c r="Q35" s="884"/>
      <c r="R35" s="884"/>
      <c r="S35" s="885"/>
      <c r="T35" s="894"/>
      <c r="U35" s="895"/>
      <c r="V35" s="895"/>
      <c r="W35" s="895"/>
      <c r="X35" s="895"/>
      <c r="Y35" s="895"/>
      <c r="Z35" s="895"/>
      <c r="AA35" s="895"/>
      <c r="AC35" s="111">
        <v>4500000</v>
      </c>
      <c r="AD35" t="s">
        <v>631</v>
      </c>
      <c r="AE35" s="218">
        <f>AE33</f>
        <v>2292000</v>
      </c>
      <c r="AF35" t="s">
        <v>176</v>
      </c>
    </row>
    <row r="36" spans="1:34" ht="17.25" customHeight="1">
      <c r="A36" s="892"/>
      <c r="B36" s="893"/>
      <c r="C36" s="875" t="s">
        <v>152</v>
      </c>
      <c r="D36" s="876"/>
      <c r="E36" s="876"/>
      <c r="F36" s="876"/>
      <c r="G36" s="876"/>
      <c r="H36" s="876"/>
      <c r="I36" s="856"/>
      <c r="J36" s="877">
        <f>SUM(J34:O35)</f>
        <v>0</v>
      </c>
      <c r="K36" s="878"/>
      <c r="L36" s="878"/>
      <c r="M36" s="878"/>
      <c r="N36" s="878"/>
      <c r="O36" s="879"/>
      <c r="P36" s="870"/>
      <c r="Q36" s="871"/>
      <c r="R36" s="871"/>
      <c r="S36" s="872"/>
      <c r="T36" s="860">
        <f>SUM(T34:AA35)</f>
        <v>0</v>
      </c>
      <c r="U36" s="861"/>
      <c r="V36" s="861"/>
      <c r="W36" s="861"/>
      <c r="X36" s="861"/>
      <c r="Y36" s="861"/>
      <c r="Z36" s="861"/>
      <c r="AA36" s="861"/>
      <c r="AF36" t="s">
        <v>177</v>
      </c>
    </row>
    <row r="37" spans="1:34" ht="17.25" customHeight="1">
      <c r="A37" s="888" t="s">
        <v>155</v>
      </c>
      <c r="B37" s="889"/>
      <c r="C37" s="875" t="s">
        <v>149</v>
      </c>
      <c r="D37" s="876"/>
      <c r="E37" s="876"/>
      <c r="F37" s="876"/>
      <c r="G37" s="876"/>
      <c r="H37" s="876"/>
      <c r="I37" s="856"/>
      <c r="J37" s="875"/>
      <c r="K37" s="876"/>
      <c r="L37" s="876"/>
      <c r="M37" s="876"/>
      <c r="N37" s="876"/>
      <c r="O37" s="856"/>
      <c r="P37" s="883" t="str">
        <f>AC37/1000000&amp;"백만원"</f>
        <v>4백만원</v>
      </c>
      <c r="Q37" s="884"/>
      <c r="R37" s="884"/>
      <c r="S37" s="885"/>
      <c r="T37" s="894"/>
      <c r="U37" s="895"/>
      <c r="V37" s="895"/>
      <c r="W37" s="895"/>
      <c r="X37" s="895"/>
      <c r="Y37" s="895"/>
      <c r="Z37" s="895"/>
      <c r="AA37" s="895"/>
      <c r="AC37" s="111">
        <v>4000000</v>
      </c>
      <c r="AD37" t="s">
        <v>636</v>
      </c>
      <c r="AE37" s="218">
        <f>AE35*5/12</f>
        <v>955000</v>
      </c>
      <c r="AF37" t="s">
        <v>251</v>
      </c>
    </row>
    <row r="38" spans="1:34" ht="17.25" customHeight="1" thickBot="1">
      <c r="A38" s="890"/>
      <c r="B38" s="891"/>
      <c r="C38" s="875" t="s">
        <v>144</v>
      </c>
      <c r="D38" s="876"/>
      <c r="E38" s="876"/>
      <c r="F38" s="876"/>
      <c r="G38" s="876"/>
      <c r="H38" s="876"/>
      <c r="I38" s="856"/>
      <c r="J38" s="875"/>
      <c r="K38" s="876"/>
      <c r="L38" s="876"/>
      <c r="M38" s="876"/>
      <c r="N38" s="876"/>
      <c r="O38" s="856"/>
      <c r="P38" s="870"/>
      <c r="Q38" s="871"/>
      <c r="R38" s="871"/>
      <c r="S38" s="872"/>
      <c r="T38" s="873"/>
      <c r="U38" s="874"/>
      <c r="V38" s="874"/>
      <c r="W38" s="874"/>
      <c r="X38" s="874"/>
      <c r="Y38" s="874"/>
      <c r="Z38" s="874"/>
      <c r="AA38" s="874"/>
      <c r="AD38" s="222" t="s">
        <v>633</v>
      </c>
      <c r="AE38" s="221">
        <f>AE35-AE37</f>
        <v>1337000</v>
      </c>
    </row>
    <row r="39" spans="1:34" ht="17.25" customHeight="1" thickTop="1">
      <c r="A39" s="892"/>
      <c r="B39" s="893"/>
      <c r="C39" s="875" t="s">
        <v>152</v>
      </c>
      <c r="D39" s="876"/>
      <c r="E39" s="876"/>
      <c r="F39" s="876"/>
      <c r="G39" s="876"/>
      <c r="H39" s="876"/>
      <c r="I39" s="856"/>
      <c r="J39" s="877">
        <f>SUM(J37:O38)</f>
        <v>0</v>
      </c>
      <c r="K39" s="878"/>
      <c r="L39" s="878"/>
      <c r="M39" s="878"/>
      <c r="N39" s="878"/>
      <c r="O39" s="879"/>
      <c r="P39" s="870"/>
      <c r="Q39" s="871"/>
      <c r="R39" s="871"/>
      <c r="S39" s="872"/>
      <c r="T39" s="873">
        <f>SUM(T37:AA38)</f>
        <v>0</v>
      </c>
      <c r="U39" s="874"/>
      <c r="V39" s="874"/>
      <c r="W39" s="874"/>
      <c r="X39" s="874"/>
      <c r="Y39" s="874"/>
      <c r="Z39" s="874"/>
      <c r="AA39" s="874"/>
      <c r="AE39" s="218">
        <f>SUM(AE35:AE38)</f>
        <v>4584000</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66" t="s">
        <v>473</v>
      </c>
      <c r="B44" s="854"/>
      <c r="C44" s="854"/>
      <c r="D44" s="854"/>
      <c r="E44" s="854"/>
      <c r="F44" s="854"/>
      <c r="G44" s="854"/>
      <c r="H44" s="854"/>
      <c r="I44" s="854"/>
      <c r="J44" s="867" t="s">
        <v>474</v>
      </c>
      <c r="K44" s="854"/>
      <c r="L44" s="854"/>
      <c r="M44" s="854"/>
      <c r="N44" s="854"/>
      <c r="O44" s="854"/>
      <c r="P44" s="854"/>
      <c r="Q44" s="854"/>
      <c r="R44" s="854"/>
      <c r="S44" s="867" t="s">
        <v>158</v>
      </c>
      <c r="T44" s="854"/>
      <c r="U44" s="854"/>
      <c r="V44" s="854"/>
      <c r="W44" s="854"/>
      <c r="X44" s="854"/>
      <c r="Y44" s="854"/>
      <c r="Z44" s="854"/>
      <c r="AA44" s="836"/>
      <c r="AF44" s="105" t="s">
        <v>268</v>
      </c>
      <c r="AG44" s="105"/>
    </row>
    <row r="45" spans="1:34" ht="26.25" customHeight="1" thickBot="1">
      <c r="A45" s="856">
        <f>A20</f>
        <v>10.41</v>
      </c>
      <c r="B45" s="857"/>
      <c r="C45" s="857"/>
      <c r="D45" s="857"/>
      <c r="E45" s="857"/>
      <c r="F45" s="857"/>
      <c r="G45" s="857"/>
      <c r="H45" s="857"/>
      <c r="I45" s="857"/>
      <c r="J45" s="857">
        <f>J20</f>
        <v>8.5</v>
      </c>
      <c r="K45" s="857"/>
      <c r="L45" s="857"/>
      <c r="M45" s="857"/>
      <c r="N45" s="857"/>
      <c r="O45" s="857"/>
      <c r="P45" s="857"/>
      <c r="Q45" s="857"/>
      <c r="R45" s="857"/>
      <c r="S45" s="868">
        <f>IF(TRUNC(A45,2)-TRUNC(J45,2)&gt;=0,TRUNC(A45,2)-TRUNC(J45,2),0)</f>
        <v>1.9100000000000001</v>
      </c>
      <c r="T45" s="868"/>
      <c r="U45" s="868"/>
      <c r="V45" s="868"/>
      <c r="W45" s="868"/>
      <c r="X45" s="868"/>
      <c r="Y45" s="868"/>
      <c r="Z45" s="868"/>
      <c r="AA45" s="869"/>
      <c r="AC45" s="109">
        <f>TRUNC(A45,2)-TRUNC(J45,2)</f>
        <v>1.9100000000000001</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843" t="s">
        <v>478</v>
      </c>
      <c r="B47" s="844"/>
      <c r="C47" s="844"/>
      <c r="D47" s="844"/>
      <c r="E47" s="844"/>
      <c r="F47" s="845"/>
      <c r="G47" s="846" t="s">
        <v>477</v>
      </c>
      <c r="H47" s="844"/>
      <c r="I47" s="844"/>
      <c r="J47" s="844"/>
      <c r="K47" s="844"/>
      <c r="L47" s="845"/>
      <c r="M47" s="862" t="s">
        <v>476</v>
      </c>
      <c r="N47" s="844"/>
      <c r="O47" s="844"/>
      <c r="P47" s="844"/>
      <c r="Q47" s="845"/>
      <c r="R47" s="862" t="s">
        <v>475</v>
      </c>
      <c r="S47" s="844"/>
      <c r="T47" s="844"/>
      <c r="U47" s="844"/>
      <c r="V47" s="845"/>
      <c r="W47" s="846" t="s">
        <v>283</v>
      </c>
      <c r="X47" s="844"/>
      <c r="Y47" s="844"/>
      <c r="Z47" s="844"/>
      <c r="AA47" s="844"/>
      <c r="AF47" s="139" t="s">
        <v>250</v>
      </c>
    </row>
    <row r="48" spans="1:34" ht="26.25" customHeight="1">
      <c r="A48" s="848" t="s">
        <v>160</v>
      </c>
      <c r="B48" s="848"/>
      <c r="C48" s="848"/>
      <c r="D48" s="848"/>
      <c r="E48" s="848"/>
      <c r="F48" s="849"/>
      <c r="G48" s="830" t="s">
        <v>160</v>
      </c>
      <c r="H48" s="831"/>
      <c r="I48" s="831"/>
      <c r="J48" s="831"/>
      <c r="K48" s="831"/>
      <c r="L48" s="832"/>
      <c r="M48" s="863"/>
      <c r="N48" s="864"/>
      <c r="O48" s="864"/>
      <c r="P48" s="864"/>
      <c r="Q48" s="865"/>
      <c r="R48" s="863"/>
      <c r="S48" s="864"/>
      <c r="T48" s="864"/>
      <c r="U48" s="864"/>
      <c r="V48" s="865"/>
      <c r="W48" s="860">
        <f>SUM(M48:V48)</f>
        <v>0</v>
      </c>
      <c r="X48" s="861"/>
      <c r="Y48" s="861"/>
      <c r="Z48" s="861"/>
      <c r="AA48" s="861"/>
    </row>
    <row r="49" spans="1:34" ht="26.25" customHeight="1">
      <c r="A49" s="850"/>
      <c r="B49" s="850"/>
      <c r="C49" s="850"/>
      <c r="D49" s="850"/>
      <c r="E49" s="850"/>
      <c r="F49" s="851"/>
      <c r="G49" s="830" t="s">
        <v>161</v>
      </c>
      <c r="H49" s="831"/>
      <c r="I49" s="831"/>
      <c r="J49" s="831"/>
      <c r="K49" s="831"/>
      <c r="L49" s="832"/>
      <c r="M49" s="833"/>
      <c r="N49" s="834"/>
      <c r="O49" s="834"/>
      <c r="P49" s="834"/>
      <c r="Q49" s="835"/>
      <c r="R49" s="836"/>
      <c r="S49" s="837"/>
      <c r="T49" s="837"/>
      <c r="U49" s="837"/>
      <c r="V49" s="838"/>
      <c r="W49" s="860">
        <f>SUM(R49)</f>
        <v>0</v>
      </c>
      <c r="X49" s="861"/>
      <c r="Y49" s="861"/>
      <c r="Z49" s="861"/>
      <c r="AA49" s="861"/>
      <c r="AF49" s="113" t="s">
        <v>439</v>
      </c>
    </row>
    <row r="50" spans="1:34" ht="26.25" customHeight="1">
      <c r="A50" s="841" t="s">
        <v>161</v>
      </c>
      <c r="B50" s="841"/>
      <c r="C50" s="841"/>
      <c r="D50" s="841"/>
      <c r="E50" s="841"/>
      <c r="F50" s="842"/>
      <c r="G50" s="833"/>
      <c r="H50" s="834"/>
      <c r="I50" s="834"/>
      <c r="J50" s="834"/>
      <c r="K50" s="834"/>
      <c r="L50" s="834"/>
      <c r="M50" s="834"/>
      <c r="N50" s="834"/>
      <c r="O50" s="834"/>
      <c r="P50" s="834"/>
      <c r="Q50" s="834"/>
      <c r="R50" s="834"/>
      <c r="S50" s="834"/>
      <c r="T50" s="834"/>
      <c r="U50" s="834"/>
      <c r="V50" s="834"/>
      <c r="W50" s="834"/>
      <c r="X50" s="834"/>
      <c r="Y50" s="834"/>
      <c r="Z50" s="834"/>
      <c r="AA50" s="834"/>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853" t="s">
        <v>479</v>
      </c>
      <c r="B53" s="854"/>
      <c r="C53" s="854"/>
      <c r="D53" s="854"/>
      <c r="E53" s="854"/>
      <c r="F53" s="854"/>
      <c r="G53" s="854"/>
      <c r="H53" s="854"/>
      <c r="I53" s="854"/>
      <c r="J53" s="855" t="s">
        <v>351</v>
      </c>
      <c r="K53" s="854"/>
      <c r="L53" s="854"/>
      <c r="M53" s="854"/>
      <c r="N53" s="854"/>
      <c r="O53" s="854"/>
      <c r="P53" s="854"/>
      <c r="Q53" s="854"/>
      <c r="R53" s="854"/>
      <c r="S53" s="855" t="s">
        <v>352</v>
      </c>
      <c r="T53" s="854"/>
      <c r="U53" s="854"/>
      <c r="V53" s="854"/>
      <c r="W53" s="854"/>
      <c r="X53" s="854"/>
      <c r="Y53" s="854"/>
      <c r="Z53" s="854"/>
      <c r="AA53" s="836"/>
      <c r="AF53" s="105" t="s">
        <v>268</v>
      </c>
      <c r="AG53" s="105"/>
    </row>
    <row r="54" spans="1:34" ht="26.25" customHeight="1" thickBot="1">
      <c r="A54" s="856"/>
      <c r="B54" s="857"/>
      <c r="C54" s="857"/>
      <c r="D54" s="857"/>
      <c r="E54" s="857"/>
      <c r="F54" s="857"/>
      <c r="G54" s="857"/>
      <c r="H54" s="857"/>
      <c r="I54" s="857"/>
      <c r="J54" s="857">
        <f>J29</f>
        <v>0</v>
      </c>
      <c r="K54" s="857"/>
      <c r="L54" s="857"/>
      <c r="M54" s="857"/>
      <c r="N54" s="857"/>
      <c r="O54" s="857"/>
      <c r="P54" s="857"/>
      <c r="Q54" s="857"/>
      <c r="R54" s="857"/>
      <c r="S54" s="858">
        <f>IF(TRUNC(A54,2)-TRUNC(J54,2)&gt;=0,TRUNC(A54,2)-TRUNC(J54,2),0)</f>
        <v>0</v>
      </c>
      <c r="T54" s="858"/>
      <c r="U54" s="858"/>
      <c r="V54" s="858"/>
      <c r="W54" s="858"/>
      <c r="X54" s="858"/>
      <c r="Y54" s="858"/>
      <c r="Z54" s="858"/>
      <c r="AA54" s="859"/>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843" t="s">
        <v>480</v>
      </c>
      <c r="B56" s="844"/>
      <c r="C56" s="844"/>
      <c r="D56" s="844"/>
      <c r="E56" s="844"/>
      <c r="F56" s="845"/>
      <c r="G56" s="846" t="s">
        <v>357</v>
      </c>
      <c r="H56" s="844"/>
      <c r="I56" s="844"/>
      <c r="J56" s="844"/>
      <c r="K56" s="844"/>
      <c r="L56" s="845"/>
      <c r="M56" s="847" t="s">
        <v>358</v>
      </c>
      <c r="N56" s="844"/>
      <c r="O56" s="844"/>
      <c r="P56" s="844"/>
      <c r="Q56" s="845"/>
      <c r="R56" s="847" t="s">
        <v>484</v>
      </c>
      <c r="S56" s="844"/>
      <c r="T56" s="844"/>
      <c r="U56" s="844"/>
      <c r="V56" s="845"/>
      <c r="W56" s="846" t="s">
        <v>359</v>
      </c>
      <c r="X56" s="844"/>
      <c r="Y56" s="844"/>
      <c r="Z56" s="844"/>
      <c r="AA56" s="844"/>
      <c r="AF56" s="105" t="s">
        <v>250</v>
      </c>
    </row>
    <row r="57" spans="1:34" ht="26.25" customHeight="1">
      <c r="A57" s="848" t="s">
        <v>160</v>
      </c>
      <c r="B57" s="848"/>
      <c r="C57" s="848"/>
      <c r="D57" s="848"/>
      <c r="E57" s="848"/>
      <c r="F57" s="849"/>
      <c r="G57" s="830" t="s">
        <v>160</v>
      </c>
      <c r="H57" s="831"/>
      <c r="I57" s="831"/>
      <c r="J57" s="831"/>
      <c r="K57" s="831"/>
      <c r="L57" s="832"/>
      <c r="M57" s="852"/>
      <c r="N57" s="837"/>
      <c r="O57" s="837"/>
      <c r="P57" s="837"/>
      <c r="Q57" s="838"/>
      <c r="R57" s="836"/>
      <c r="S57" s="837"/>
      <c r="T57" s="837"/>
      <c r="U57" s="837"/>
      <c r="V57" s="838"/>
      <c r="W57" s="839">
        <f>SUM(M57:V57)</f>
        <v>0</v>
      </c>
      <c r="X57" s="840"/>
      <c r="Y57" s="840"/>
      <c r="Z57" s="840"/>
      <c r="AA57" s="840"/>
      <c r="AF57" s="113" t="s">
        <v>293</v>
      </c>
    </row>
    <row r="58" spans="1:34" ht="26.25" customHeight="1">
      <c r="A58" s="850"/>
      <c r="B58" s="850"/>
      <c r="C58" s="850"/>
      <c r="D58" s="850"/>
      <c r="E58" s="850"/>
      <c r="F58" s="851"/>
      <c r="G58" s="830" t="s">
        <v>161</v>
      </c>
      <c r="H58" s="831"/>
      <c r="I58" s="831"/>
      <c r="J58" s="831"/>
      <c r="K58" s="831"/>
      <c r="L58" s="832"/>
      <c r="M58" s="833"/>
      <c r="N58" s="834"/>
      <c r="O58" s="834"/>
      <c r="P58" s="834"/>
      <c r="Q58" s="835"/>
      <c r="R58" s="836"/>
      <c r="S58" s="837"/>
      <c r="T58" s="837"/>
      <c r="U58" s="837"/>
      <c r="V58" s="838"/>
      <c r="W58" s="839">
        <f>SUM(R58)</f>
        <v>0</v>
      </c>
      <c r="X58" s="840"/>
      <c r="Y58" s="840"/>
      <c r="Z58" s="840"/>
      <c r="AA58" s="840"/>
      <c r="AC58" t="s">
        <v>121</v>
      </c>
    </row>
    <row r="59" spans="1:34" ht="26.25" customHeight="1">
      <c r="A59" s="841" t="s">
        <v>161</v>
      </c>
      <c r="B59" s="841"/>
      <c r="C59" s="841"/>
      <c r="D59" s="841"/>
      <c r="E59" s="841"/>
      <c r="F59" s="842"/>
      <c r="G59" s="833"/>
      <c r="H59" s="834"/>
      <c r="I59" s="834"/>
      <c r="J59" s="834"/>
      <c r="K59" s="834"/>
      <c r="L59" s="834"/>
      <c r="M59" s="834"/>
      <c r="N59" s="834"/>
      <c r="O59" s="834"/>
      <c r="P59" s="834"/>
      <c r="Q59" s="834"/>
      <c r="R59" s="834"/>
      <c r="S59" s="834"/>
      <c r="T59" s="834"/>
      <c r="U59" s="834"/>
      <c r="V59" s="834"/>
      <c r="W59" s="834"/>
      <c r="X59" s="834"/>
      <c r="Y59" s="834"/>
      <c r="Z59" s="834"/>
      <c r="AA59" s="834"/>
      <c r="AC59" s="88">
        <f>W60*20%</f>
        <v>4584000</v>
      </c>
      <c r="AD59" s="86">
        <v>0.2</v>
      </c>
      <c r="AE59" s="86"/>
      <c r="AF59" s="103" t="s">
        <v>303</v>
      </c>
    </row>
    <row r="60" spans="1:34" ht="26.25" customHeight="1">
      <c r="A60" s="822" t="s">
        <v>360</v>
      </c>
      <c r="B60" s="822"/>
      <c r="C60" s="822"/>
      <c r="D60" s="822"/>
      <c r="E60" s="822"/>
      <c r="F60" s="822"/>
      <c r="G60" s="822"/>
      <c r="H60" s="822"/>
      <c r="I60" s="822"/>
      <c r="J60" s="822"/>
      <c r="K60" s="822"/>
      <c r="L60" s="822"/>
      <c r="M60" s="822"/>
      <c r="N60" s="822"/>
      <c r="O60" s="822"/>
      <c r="P60" s="822"/>
      <c r="Q60" s="822"/>
      <c r="R60" s="822"/>
      <c r="S60" s="822"/>
      <c r="T60" s="822"/>
      <c r="U60" s="822"/>
      <c r="V60" s="823"/>
      <c r="W60" s="824">
        <f>SUM(T33,T36,T39,W48:AA49,W57:AA58)</f>
        <v>22920000</v>
      </c>
      <c r="X60" s="825"/>
      <c r="Y60" s="825"/>
      <c r="Z60" s="825"/>
      <c r="AA60" s="825"/>
      <c r="AF60" s="115" t="s">
        <v>294</v>
      </c>
    </row>
    <row r="61" spans="1:34">
      <c r="A61" s="73" t="s">
        <v>162</v>
      </c>
      <c r="AC61" t="s">
        <v>122</v>
      </c>
      <c r="AF61" s="116" t="s">
        <v>295</v>
      </c>
    </row>
    <row r="62" spans="1:34">
      <c r="A62" s="73"/>
      <c r="AC62" s="88">
        <f>W60-AC59</f>
        <v>18336000</v>
      </c>
      <c r="AF62" s="116" t="s">
        <v>308</v>
      </c>
    </row>
    <row r="63" spans="1:34" ht="7.5" customHeight="1">
      <c r="AF63" s="116"/>
    </row>
    <row r="64" spans="1:34">
      <c r="R64" s="826">
        <v>43555</v>
      </c>
      <c r="S64" s="826"/>
      <c r="T64" s="826"/>
      <c r="U64" s="826"/>
      <c r="V64" s="826"/>
      <c r="W64" s="826"/>
      <c r="X64" s="826"/>
      <c r="Y64" s="826"/>
      <c r="Z64" s="826"/>
      <c r="AF64" s="116" t="s">
        <v>297</v>
      </c>
    </row>
    <row r="65" spans="1:32">
      <c r="AF65" s="116" t="s">
        <v>298</v>
      </c>
    </row>
    <row r="66" spans="1:32">
      <c r="J66" s="821" t="s">
        <v>87</v>
      </c>
      <c r="K66" s="821"/>
      <c r="L66" s="821"/>
      <c r="M66" s="821"/>
      <c r="N66" s="827" t="str">
        <f>E7</f>
        <v>선우치과의원</v>
      </c>
      <c r="O66" s="827"/>
      <c r="P66" s="827"/>
      <c r="Q66" s="827"/>
      <c r="R66" s="827"/>
      <c r="S66" s="827"/>
      <c r="T66" s="827"/>
      <c r="U66" s="827"/>
      <c r="V66" s="828" t="s">
        <v>86</v>
      </c>
      <c r="W66" s="828"/>
      <c r="X66" s="828"/>
      <c r="Y66" s="828"/>
      <c r="Z66" s="828"/>
      <c r="AF66" s="116" t="s">
        <v>299</v>
      </c>
    </row>
    <row r="67" spans="1:32" ht="7.5" customHeight="1">
      <c r="V67" s="828"/>
      <c r="W67" s="828"/>
      <c r="X67" s="828"/>
      <c r="Y67" s="828"/>
      <c r="Z67" s="828"/>
      <c r="AF67" s="116"/>
    </row>
    <row r="68" spans="1:32" ht="19.5">
      <c r="A68" s="829" t="s">
        <v>120</v>
      </c>
      <c r="B68" s="829"/>
      <c r="C68" s="829"/>
      <c r="D68" s="829"/>
      <c r="E68" s="72" t="s">
        <v>85</v>
      </c>
      <c r="H68" s="71" t="s">
        <v>84</v>
      </c>
      <c r="N68" s="827" t="str">
        <f>E9</f>
        <v>전현무 이장원</v>
      </c>
      <c r="O68" s="827"/>
      <c r="P68" s="827"/>
      <c r="Q68" s="827"/>
      <c r="R68" s="827"/>
      <c r="S68" s="827"/>
      <c r="T68" s="827"/>
      <c r="U68" s="827"/>
      <c r="V68" s="828"/>
      <c r="W68" s="828"/>
      <c r="X68" s="828"/>
      <c r="Y68" s="828"/>
      <c r="Z68" s="828"/>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819" t="s">
        <v>434</v>
      </c>
      <c r="D107" s="819"/>
      <c r="E107" s="819"/>
      <c r="F107" s="819"/>
      <c r="G107" s="819"/>
      <c r="H107" s="819"/>
      <c r="I107" s="819"/>
      <c r="J107" s="819"/>
      <c r="K107" s="819"/>
      <c r="L107" s="819"/>
      <c r="M107" s="819"/>
      <c r="N107" s="819"/>
      <c r="O107" s="819"/>
      <c r="P107" s="819"/>
      <c r="Q107" s="819"/>
    </row>
    <row r="108" spans="1:19">
      <c r="C108" s="820" t="s">
        <v>229</v>
      </c>
      <c r="D108" s="820"/>
      <c r="E108" s="820"/>
      <c r="F108" s="820"/>
      <c r="G108" s="820"/>
      <c r="H108" s="820"/>
      <c r="I108" s="820"/>
      <c r="J108" s="820"/>
      <c r="K108" s="820"/>
      <c r="L108" s="820"/>
      <c r="M108" s="820"/>
      <c r="N108" s="820"/>
      <c r="O108" s="820"/>
      <c r="P108" s="820"/>
      <c r="Q108" s="820"/>
    </row>
    <row r="110" spans="1:19">
      <c r="B110" t="s">
        <v>230</v>
      </c>
    </row>
    <row r="112" spans="1:19">
      <c r="C112" s="819" t="s">
        <v>435</v>
      </c>
      <c r="D112" s="819"/>
      <c r="E112" s="819"/>
      <c r="F112" s="819"/>
      <c r="G112" s="819"/>
      <c r="H112" s="819"/>
      <c r="I112" s="819"/>
      <c r="J112" s="819"/>
      <c r="K112" s="819"/>
      <c r="L112" s="819"/>
      <c r="M112" s="819"/>
      <c r="N112" s="819"/>
      <c r="O112" s="819"/>
      <c r="P112" s="819"/>
      <c r="Q112" s="819"/>
      <c r="R112" s="819"/>
      <c r="S112" s="819"/>
    </row>
    <row r="113" spans="1:17">
      <c r="C113" s="821" t="s">
        <v>229</v>
      </c>
      <c r="D113" s="821"/>
      <c r="E113" s="821"/>
      <c r="F113" s="821"/>
      <c r="G113" s="821"/>
      <c r="H113" s="821"/>
      <c r="I113" s="821"/>
      <c r="J113" s="821"/>
      <c r="K113" s="821"/>
      <c r="L113" s="821"/>
      <c r="M113" s="821"/>
      <c r="N113" s="821"/>
      <c r="O113" s="821"/>
      <c r="P113" s="821"/>
      <c r="Q113" s="821"/>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409</v>
      </c>
    </row>
    <row r="221" spans="1:2">
      <c r="A221" t="s">
        <v>410</v>
      </c>
    </row>
    <row r="222" spans="1:2">
      <c r="A222" t="s">
        <v>411</v>
      </c>
    </row>
    <row r="223" spans="1:2">
      <c r="A223" t="s">
        <v>412</v>
      </c>
    </row>
    <row r="224" spans="1:2">
      <c r="A224" t="s">
        <v>413</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A59:F59"/>
    <mergeCell ref="G59:AA59"/>
    <mergeCell ref="A56:F56"/>
    <mergeCell ref="G56:L56"/>
    <mergeCell ref="M56:Q56"/>
    <mergeCell ref="R56:V56"/>
    <mergeCell ref="W56:AA56"/>
    <mergeCell ref="A57:F58"/>
    <mergeCell ref="G57:L57"/>
    <mergeCell ref="M57:Q57"/>
    <mergeCell ref="R57:V57"/>
    <mergeCell ref="W57:AA57"/>
    <mergeCell ref="G58:L58"/>
    <mergeCell ref="M58:Q58"/>
    <mergeCell ref="R58:V58"/>
    <mergeCell ref="W58:AA58"/>
    <mergeCell ref="A6:D12"/>
    <mergeCell ref="E7:R7"/>
    <mergeCell ref="S7:AA7"/>
    <mergeCell ref="E9:R9"/>
    <mergeCell ref="S9:AA9"/>
    <mergeCell ref="F11:Q12"/>
    <mergeCell ref="U12:Z12"/>
    <mergeCell ref="A22:I22"/>
    <mergeCell ref="J22:R22"/>
    <mergeCell ref="S22:AA22"/>
    <mergeCell ref="A23:I23"/>
    <mergeCell ref="J23:R23"/>
    <mergeCell ref="S23:AA23"/>
    <mergeCell ref="I14:O14"/>
    <mergeCell ref="R14:X14"/>
    <mergeCell ref="A19:I19"/>
    <mergeCell ref="J19:R19"/>
    <mergeCell ref="S19:AA19"/>
    <mergeCell ref="A20:I20"/>
    <mergeCell ref="J20:R20"/>
    <mergeCell ref="S20:AA20"/>
    <mergeCell ref="T29:AA29"/>
    <mergeCell ref="J30:O30"/>
    <mergeCell ref="P30:S30"/>
    <mergeCell ref="T30:AA30"/>
    <mergeCell ref="F29:I29"/>
    <mergeCell ref="F30:I30"/>
    <mergeCell ref="T31:AA31"/>
    <mergeCell ref="J32:O32"/>
    <mergeCell ref="P32:S32"/>
    <mergeCell ref="T32:AA32"/>
    <mergeCell ref="A28:B28"/>
    <mergeCell ref="C28:I28"/>
    <mergeCell ref="J28:O28"/>
    <mergeCell ref="A25:I25"/>
    <mergeCell ref="J25:R25"/>
    <mergeCell ref="S25:AA25"/>
    <mergeCell ref="A26:I26"/>
    <mergeCell ref="J26:R26"/>
    <mergeCell ref="S26:AA26"/>
    <mergeCell ref="P28:S28"/>
    <mergeCell ref="T28:AA28"/>
    <mergeCell ref="T35:AA35"/>
    <mergeCell ref="J36:O36"/>
    <mergeCell ref="P36:S36"/>
    <mergeCell ref="T36:AA36"/>
    <mergeCell ref="J33:O33"/>
    <mergeCell ref="A34:B36"/>
    <mergeCell ref="A37:B39"/>
    <mergeCell ref="A44:I44"/>
    <mergeCell ref="J44:R44"/>
    <mergeCell ref="P35:S35"/>
    <mergeCell ref="T39:AA39"/>
    <mergeCell ref="J37:O37"/>
    <mergeCell ref="P37:S37"/>
    <mergeCell ref="T37:AA37"/>
    <mergeCell ref="J38:O38"/>
    <mergeCell ref="P38:S38"/>
    <mergeCell ref="T38:AA38"/>
    <mergeCell ref="C38:I38"/>
    <mergeCell ref="C39:I39"/>
    <mergeCell ref="T33:AA33"/>
    <mergeCell ref="J34:O34"/>
    <mergeCell ref="P34:S34"/>
    <mergeCell ref="T34:AA34"/>
    <mergeCell ref="C31:E32"/>
    <mergeCell ref="C33:I33"/>
    <mergeCell ref="A29:B33"/>
    <mergeCell ref="C34:I34"/>
    <mergeCell ref="C35:I35"/>
    <mergeCell ref="C36:I36"/>
    <mergeCell ref="C37:I37"/>
    <mergeCell ref="J35:O35"/>
    <mergeCell ref="J31:O31"/>
    <mergeCell ref="W47:AA47"/>
    <mergeCell ref="G48:L48"/>
    <mergeCell ref="S44:AA44"/>
    <mergeCell ref="A45:I45"/>
    <mergeCell ref="J45:R45"/>
    <mergeCell ref="S45:AA45"/>
    <mergeCell ref="A47:F47"/>
    <mergeCell ref="A3:AA3"/>
    <mergeCell ref="W60:AA60"/>
    <mergeCell ref="A60:V60"/>
    <mergeCell ref="W48:AA48"/>
    <mergeCell ref="W49:AA49"/>
    <mergeCell ref="G47:L47"/>
    <mergeCell ref="P31:S31"/>
    <mergeCell ref="J39:O39"/>
    <mergeCell ref="P39:S39"/>
    <mergeCell ref="F31:I31"/>
    <mergeCell ref="F32:I32"/>
    <mergeCell ref="J29:O29"/>
    <mergeCell ref="P29:S29"/>
    <mergeCell ref="P33:S33"/>
    <mergeCell ref="M47:Q47"/>
    <mergeCell ref="R47:V47"/>
    <mergeCell ref="C29:E30"/>
    <mergeCell ref="C107:Q107"/>
    <mergeCell ref="C108:Q108"/>
    <mergeCell ref="C113:Q113"/>
    <mergeCell ref="C112:S112"/>
    <mergeCell ref="G49:L49"/>
    <mergeCell ref="A48:F49"/>
    <mergeCell ref="A50:F50"/>
    <mergeCell ref="M48:Q48"/>
    <mergeCell ref="R48:V48"/>
    <mergeCell ref="M49:Q49"/>
    <mergeCell ref="R49:V49"/>
    <mergeCell ref="G50:AA50"/>
    <mergeCell ref="R64:Z64"/>
    <mergeCell ref="J66:M66"/>
    <mergeCell ref="N66:U66"/>
    <mergeCell ref="A68:D68"/>
    <mergeCell ref="N68:U68"/>
    <mergeCell ref="V66:Z68"/>
    <mergeCell ref="A53:I53"/>
    <mergeCell ref="J53:R53"/>
    <mergeCell ref="S53:AA53"/>
    <mergeCell ref="A54:I54"/>
    <mergeCell ref="J54:R54"/>
    <mergeCell ref="S54:AA54"/>
  </mergeCells>
  <phoneticPr fontId="2" type="noConversion"/>
  <conditionalFormatting sqref="AC20">
    <cfRule type="cellIs" dxfId="278" priority="20" operator="lessThan">
      <formula>0</formula>
    </cfRule>
  </conditionalFormatting>
  <conditionalFormatting sqref="AC23">
    <cfRule type="cellIs" dxfId="277" priority="19" operator="lessThan">
      <formula>0</formula>
    </cfRule>
  </conditionalFormatting>
  <conditionalFormatting sqref="AC26">
    <cfRule type="cellIs" dxfId="276" priority="17" operator="equal">
      <formula>0</formula>
    </cfRule>
    <cfRule type="cellIs" dxfId="275" priority="18" operator="lessThan">
      <formula>0</formula>
    </cfRule>
  </conditionalFormatting>
  <conditionalFormatting sqref="AC45">
    <cfRule type="cellIs" dxfId="274" priority="15" operator="equal">
      <formula>0</formula>
    </cfRule>
    <cfRule type="cellIs" dxfId="273" priority="16" operator="lessThan">
      <formula>0</formula>
    </cfRule>
  </conditionalFormatting>
  <conditionalFormatting sqref="A48:F49">
    <cfRule type="cellIs" dxfId="272" priority="14" operator="greaterThan">
      <formula>$AC$45&gt;0</formula>
    </cfRule>
  </conditionalFormatting>
  <conditionalFormatting sqref="A50:F50">
    <cfRule type="cellIs" dxfId="271" priority="13" operator="lessThan">
      <formula>$AC$45&lt;0</formula>
    </cfRule>
  </conditionalFormatting>
  <conditionalFormatting sqref="G48:L48">
    <cfRule type="cellIs" dxfId="270" priority="12" operator="greaterThan">
      <formula>$S$23&gt;0</formula>
    </cfRule>
  </conditionalFormatting>
  <conditionalFormatting sqref="G49:L49">
    <cfRule type="cellIs" dxfId="269" priority="11" operator="lessThan">
      <formula>$S$23&lt;0</formula>
    </cfRule>
  </conditionalFormatting>
  <conditionalFormatting sqref="AC54">
    <cfRule type="cellIs" dxfId="268" priority="9" operator="equal">
      <formula>0</formula>
    </cfRule>
    <cfRule type="cellIs" dxfId="267" priority="10" operator="lessThan">
      <formula>0</formula>
    </cfRule>
  </conditionalFormatting>
  <conditionalFormatting sqref="A57:F58">
    <cfRule type="cellIs" dxfId="266" priority="8" operator="greaterThan">
      <formula>$AC$45&gt;0</formula>
    </cfRule>
  </conditionalFormatting>
  <conditionalFormatting sqref="A59:F59">
    <cfRule type="cellIs" dxfId="265" priority="7" operator="lessThan">
      <formula>$AC$45&lt;0</formula>
    </cfRule>
  </conditionalFormatting>
  <conditionalFormatting sqref="G57:L57">
    <cfRule type="cellIs" dxfId="264" priority="6" operator="greaterThan">
      <formula>$S$23&gt;0</formula>
    </cfRule>
  </conditionalFormatting>
  <conditionalFormatting sqref="G58:L58">
    <cfRule type="cellIs" dxfId="263" priority="5" operator="lessThan">
      <formula>$S$23&lt;0</formula>
    </cfRule>
  </conditionalFormatting>
  <conditionalFormatting sqref="AC19">
    <cfRule type="cellIs" dxfId="262" priority="2" operator="equal">
      <formula>FALSE</formula>
    </cfRule>
    <cfRule type="cellIs" dxfId="261" priority="4" operator="equal">
      <formula>TRUE</formula>
    </cfRule>
  </conditionalFormatting>
  <conditionalFormatting sqref="AC22">
    <cfRule type="cellIs" dxfId="260" priority="1" operator="equal">
      <formula>FALSE</formula>
    </cfRule>
    <cfRule type="cellIs" dxfId="259" priority="3" operator="equal">
      <formula>TRUE</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010FF-35F2-4A2D-AD33-B484048F880E}">
  <sheetPr>
    <tabColor rgb="FFC00000"/>
  </sheetPr>
  <dimension ref="A1:AE134"/>
  <sheetViews>
    <sheetView showGridLines="0" workbookViewId="0">
      <selection activeCell="E7" sqref="E7:R7"/>
    </sheetView>
  </sheetViews>
  <sheetFormatPr defaultColWidth="3.125" defaultRowHeight="16.5"/>
  <cols>
    <col min="29" max="29" width="15.25" customWidth="1"/>
    <col min="30" max="30" width="11.375" customWidth="1"/>
    <col min="31" max="31" width="5.5" bestFit="1" customWidth="1"/>
  </cols>
  <sheetData>
    <row r="1" spans="1:29">
      <c r="A1" s="71" t="s">
        <v>119</v>
      </c>
    </row>
    <row r="2" spans="1:29" ht="26.25" customHeight="1">
      <c r="D2" s="265" t="s">
        <v>642</v>
      </c>
    </row>
    <row r="3" spans="1:29" s="83" customFormat="1" ht="20.25">
      <c r="A3" s="84" t="s">
        <v>118</v>
      </c>
      <c r="B3" s="84"/>
      <c r="C3" s="84"/>
      <c r="D3" s="84"/>
      <c r="E3" s="84"/>
      <c r="F3" s="84"/>
      <c r="G3" s="84"/>
      <c r="H3" s="84"/>
      <c r="I3" s="84"/>
      <c r="J3" s="84"/>
      <c r="K3" s="84"/>
      <c r="L3" s="84"/>
      <c r="M3" s="84"/>
      <c r="N3" s="84"/>
      <c r="O3" s="84"/>
      <c r="P3" s="84"/>
      <c r="Q3" s="84"/>
      <c r="R3" s="84"/>
      <c r="S3" s="84"/>
      <c r="T3" s="84"/>
      <c r="U3" s="84"/>
      <c r="V3" s="84"/>
      <c r="W3" s="84"/>
      <c r="X3" s="84"/>
      <c r="Y3" s="84"/>
      <c r="Z3" s="84"/>
      <c r="AA3" s="84"/>
      <c r="AB3" s="84"/>
    </row>
    <row r="4" spans="1:29" ht="3.75" customHeight="1"/>
    <row r="5" spans="1:29">
      <c r="AA5" s="69" t="s">
        <v>117</v>
      </c>
    </row>
    <row r="6" spans="1:29">
      <c r="A6" s="917" t="s">
        <v>116</v>
      </c>
      <c r="B6" s="917"/>
      <c r="C6" s="917"/>
      <c r="D6" s="918"/>
      <c r="E6" s="81" t="s">
        <v>115</v>
      </c>
      <c r="F6" s="80"/>
      <c r="G6" s="80"/>
      <c r="H6" s="80"/>
      <c r="I6" s="80"/>
      <c r="J6" s="80"/>
      <c r="K6" s="80"/>
      <c r="L6" s="80"/>
      <c r="M6" s="80"/>
      <c r="N6" s="80"/>
      <c r="O6" s="80"/>
      <c r="P6" s="80"/>
      <c r="Q6" s="80"/>
      <c r="R6" s="82"/>
      <c r="S6" s="81" t="s">
        <v>114</v>
      </c>
      <c r="T6" s="80"/>
      <c r="U6" s="80"/>
      <c r="V6" s="80"/>
      <c r="W6" s="80"/>
      <c r="X6" s="80"/>
      <c r="Y6" s="80"/>
      <c r="Z6" s="80"/>
      <c r="AA6" s="80"/>
      <c r="AC6" s="89" t="s">
        <v>123</v>
      </c>
    </row>
    <row r="7" spans="1:29" ht="24" customHeight="1">
      <c r="A7" s="919"/>
      <c r="B7" s="919"/>
      <c r="C7" s="919"/>
      <c r="D7" s="920"/>
      <c r="E7" s="787" t="str">
        <f>'2018고용 증대 기업에 대한 공제세액계산서'!E7</f>
        <v>선우치과의원</v>
      </c>
      <c r="F7" s="788"/>
      <c r="G7" s="788"/>
      <c r="H7" s="788"/>
      <c r="I7" s="788"/>
      <c r="J7" s="788"/>
      <c r="K7" s="788"/>
      <c r="L7" s="788"/>
      <c r="M7" s="788"/>
      <c r="N7" s="788"/>
      <c r="O7" s="788"/>
      <c r="P7" s="788"/>
      <c r="Q7" s="788"/>
      <c r="R7" s="789"/>
      <c r="S7" s="799">
        <f>'2018고용 증대 기업에 대한 공제세액계산서'!S7</f>
        <v>3129212345</v>
      </c>
      <c r="T7" s="800"/>
      <c r="U7" s="800"/>
      <c r="V7" s="800"/>
      <c r="W7" s="800"/>
      <c r="X7" s="800"/>
      <c r="Y7" s="800"/>
      <c r="Z7" s="800"/>
      <c r="AA7" s="800"/>
      <c r="AC7" s="89" t="s">
        <v>124</v>
      </c>
    </row>
    <row r="8" spans="1:29">
      <c r="A8" s="919"/>
      <c r="B8" s="919"/>
      <c r="C8" s="919"/>
      <c r="D8" s="920"/>
      <c r="E8" s="81" t="s">
        <v>113</v>
      </c>
      <c r="F8" s="80"/>
      <c r="G8" s="80"/>
      <c r="H8" s="80"/>
      <c r="I8" s="80"/>
      <c r="J8" s="80"/>
      <c r="K8" s="80"/>
      <c r="L8" s="80"/>
      <c r="M8" s="80"/>
      <c r="N8" s="80"/>
      <c r="O8" s="80"/>
      <c r="P8" s="80"/>
      <c r="Q8" s="80"/>
      <c r="R8" s="82"/>
      <c r="S8" s="81" t="s">
        <v>112</v>
      </c>
      <c r="T8" s="80"/>
      <c r="U8" s="80"/>
      <c r="V8" s="80"/>
      <c r="W8" s="80"/>
      <c r="X8" s="80"/>
      <c r="Y8" s="80"/>
      <c r="Z8" s="80"/>
      <c r="AA8" s="80"/>
      <c r="AC8" s="91" t="s">
        <v>125</v>
      </c>
    </row>
    <row r="9" spans="1:29" ht="24" customHeight="1">
      <c r="A9" s="919"/>
      <c r="B9" s="919"/>
      <c r="C9" s="919"/>
      <c r="D9" s="920"/>
      <c r="E9" s="787" t="str">
        <f>'2018고용 증대 기업에 대한 공제세액계산서'!E9</f>
        <v>전현무 이장원</v>
      </c>
      <c r="F9" s="788"/>
      <c r="G9" s="788"/>
      <c r="H9" s="788"/>
      <c r="I9" s="788"/>
      <c r="J9" s="788"/>
      <c r="K9" s="788"/>
      <c r="L9" s="788"/>
      <c r="M9" s="788"/>
      <c r="N9" s="788"/>
      <c r="O9" s="788"/>
      <c r="P9" s="788"/>
      <c r="Q9" s="788"/>
      <c r="R9" s="789"/>
      <c r="S9" s="923">
        <f>'2018고용 증대 기업에 대한 공제세액계산서'!S9</f>
        <v>26961</v>
      </c>
      <c r="T9" s="924"/>
      <c r="U9" s="924"/>
      <c r="V9" s="924"/>
      <c r="W9" s="924"/>
      <c r="X9" s="924"/>
      <c r="Y9" s="924"/>
      <c r="Z9" s="924"/>
      <c r="AA9" s="924"/>
      <c r="AC9" s="90" t="s">
        <v>126</v>
      </c>
    </row>
    <row r="10" spans="1:29">
      <c r="A10" s="919"/>
      <c r="B10" s="919"/>
      <c r="C10" s="919"/>
      <c r="D10" s="920"/>
      <c r="E10" s="81" t="s">
        <v>111</v>
      </c>
      <c r="F10" s="80"/>
      <c r="G10" s="80"/>
      <c r="H10" s="80"/>
      <c r="I10" s="80"/>
      <c r="J10" s="80"/>
      <c r="K10" s="80"/>
      <c r="L10" s="80"/>
      <c r="M10" s="80"/>
      <c r="N10" s="80"/>
      <c r="O10" s="80"/>
      <c r="P10" s="80"/>
      <c r="Q10" s="80"/>
      <c r="R10" s="80"/>
      <c r="S10" s="80"/>
      <c r="T10" s="80"/>
      <c r="U10" s="80"/>
      <c r="V10" s="80"/>
      <c r="W10" s="80"/>
      <c r="X10" s="80"/>
      <c r="Y10" s="80"/>
      <c r="Z10" s="80"/>
      <c r="AA10" s="80"/>
      <c r="AC10" s="90" t="s">
        <v>127</v>
      </c>
    </row>
    <row r="11" spans="1:29">
      <c r="A11" s="919"/>
      <c r="B11" s="919"/>
      <c r="C11" s="919"/>
      <c r="D11" s="920"/>
      <c r="E11" s="79"/>
      <c r="F11" s="925" t="str">
        <f>'2018고용 증대 기업에 대한 공제세액계산서'!F11</f>
        <v>충청남도 천안시 서북구  오성로 103,6층 (두정동,청풍프라자)</v>
      </c>
      <c r="G11" s="926"/>
      <c r="H11" s="926"/>
      <c r="I11" s="926"/>
      <c r="J11" s="926"/>
      <c r="K11" s="926"/>
      <c r="L11" s="926"/>
      <c r="M11" s="926"/>
      <c r="N11" s="926"/>
      <c r="O11" s="926"/>
      <c r="P11" s="926"/>
      <c r="Q11" s="926"/>
    </row>
    <row r="12" spans="1:29" ht="24" customHeight="1">
      <c r="A12" s="921"/>
      <c r="B12" s="921"/>
      <c r="C12" s="921"/>
      <c r="D12" s="922"/>
      <c r="E12" s="78"/>
      <c r="F12" s="927"/>
      <c r="G12" s="927"/>
      <c r="H12" s="927"/>
      <c r="I12" s="927"/>
      <c r="J12" s="927"/>
      <c r="K12" s="927"/>
      <c r="L12" s="927"/>
      <c r="M12" s="927"/>
      <c r="N12" s="927"/>
      <c r="O12" s="927"/>
      <c r="P12" s="927"/>
      <c r="Q12" s="927"/>
      <c r="R12" s="70" t="s">
        <v>110</v>
      </c>
      <c r="S12" s="70"/>
      <c r="T12" s="70"/>
      <c r="U12" s="788" t="str">
        <f>'2018고용 증대 기업에 대한 공제세액계산서'!U12</f>
        <v>041-567-6764</v>
      </c>
      <c r="V12" s="928"/>
      <c r="W12" s="928"/>
      <c r="X12" s="928"/>
      <c r="Y12" s="928"/>
      <c r="Z12" s="928"/>
      <c r="AA12" s="70" t="s">
        <v>109</v>
      </c>
      <c r="AC12" t="s">
        <v>214</v>
      </c>
    </row>
    <row r="13" spans="1:29" ht="3.75" customHeight="1"/>
    <row r="14" spans="1:29" ht="30.75" customHeight="1">
      <c r="A14" s="74" t="s">
        <v>108</v>
      </c>
      <c r="B14" s="74"/>
      <c r="C14" s="74"/>
      <c r="D14" s="74"/>
      <c r="E14" s="74"/>
      <c r="F14" s="74"/>
      <c r="G14" s="74"/>
      <c r="H14" s="77"/>
      <c r="I14" s="915">
        <v>43101</v>
      </c>
      <c r="J14" s="915"/>
      <c r="K14" s="915"/>
      <c r="L14" s="915"/>
      <c r="M14" s="915"/>
      <c r="N14" s="915"/>
      <c r="O14" s="915"/>
      <c r="P14" s="74" t="s">
        <v>107</v>
      </c>
      <c r="Q14" s="74"/>
      <c r="R14" s="915">
        <v>43465</v>
      </c>
      <c r="S14" s="915"/>
      <c r="T14" s="915"/>
      <c r="U14" s="915"/>
      <c r="V14" s="915"/>
      <c r="W14" s="915"/>
      <c r="X14" s="915"/>
      <c r="Y14" s="74" t="s">
        <v>107</v>
      </c>
      <c r="Z14" s="74"/>
      <c r="AA14" s="74"/>
      <c r="AC14" t="s">
        <v>215</v>
      </c>
    </row>
    <row r="15" spans="1:29" ht="3.75" customHeight="1"/>
    <row r="16" spans="1:29" ht="28.5" customHeight="1">
      <c r="A16" t="s">
        <v>106</v>
      </c>
    </row>
    <row r="17" spans="1:31" ht="28.5" customHeight="1">
      <c r="A17" s="75" t="s">
        <v>105</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row>
    <row r="18" spans="1:31" ht="37.5" customHeight="1">
      <c r="A18" s="853" t="s">
        <v>104</v>
      </c>
      <c r="B18" s="854"/>
      <c r="C18" s="854"/>
      <c r="D18" s="854"/>
      <c r="E18" s="854"/>
      <c r="F18" s="854"/>
      <c r="G18" s="854"/>
      <c r="H18" s="854"/>
      <c r="I18" s="854"/>
      <c r="J18" s="855" t="s">
        <v>103</v>
      </c>
      <c r="K18" s="854"/>
      <c r="L18" s="854"/>
      <c r="M18" s="854"/>
      <c r="N18" s="854"/>
      <c r="O18" s="854"/>
      <c r="P18" s="854"/>
      <c r="Q18" s="854"/>
      <c r="R18" s="854"/>
      <c r="S18" s="855" t="s">
        <v>102</v>
      </c>
      <c r="T18" s="854"/>
      <c r="U18" s="854"/>
      <c r="V18" s="854"/>
      <c r="W18" s="854"/>
      <c r="X18" s="854"/>
      <c r="Y18" s="854"/>
      <c r="Z18" s="854"/>
      <c r="AA18" s="836"/>
    </row>
    <row r="19" spans="1:31" ht="22.5" customHeight="1">
      <c r="A19" s="856">
        <f>'2018고용 증대 기업에 대한 공제세액계산서'!A23</f>
        <v>8.41</v>
      </c>
      <c r="B19" s="857"/>
      <c r="C19" s="857"/>
      <c r="D19" s="857"/>
      <c r="E19" s="857"/>
      <c r="F19" s="857"/>
      <c r="G19" s="857"/>
      <c r="H19" s="857"/>
      <c r="I19" s="857"/>
      <c r="J19" s="857">
        <f>'2018고용 증대 기업에 대한 공제세액계산서'!J23</f>
        <v>6.5</v>
      </c>
      <c r="K19" s="857"/>
      <c r="L19" s="857"/>
      <c r="M19" s="857"/>
      <c r="N19" s="857"/>
      <c r="O19" s="857"/>
      <c r="P19" s="857"/>
      <c r="Q19" s="857"/>
      <c r="R19" s="857"/>
      <c r="S19" s="1329">
        <f>TRUNC(A19,2)-TRUNC(J19,2)</f>
        <v>1.9100000000000001</v>
      </c>
      <c r="T19" s="1329"/>
      <c r="U19" s="1329"/>
      <c r="V19" s="1329"/>
      <c r="W19" s="1329"/>
      <c r="X19" s="1329"/>
      <c r="Y19" s="1329"/>
      <c r="Z19" s="1329"/>
      <c r="AA19" s="1330"/>
      <c r="AE19" s="76"/>
    </row>
    <row r="20" spans="1:31" ht="28.5" customHeight="1">
      <c r="A20" s="75" t="s">
        <v>101</v>
      </c>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row>
    <row r="21" spans="1:31" ht="37.5" customHeight="1">
      <c r="A21" s="853" t="s">
        <v>100</v>
      </c>
      <c r="B21" s="854"/>
      <c r="C21" s="854"/>
      <c r="D21" s="854"/>
      <c r="E21" s="854"/>
      <c r="F21" s="854"/>
      <c r="G21" s="854"/>
      <c r="H21" s="854"/>
      <c r="I21" s="854"/>
      <c r="J21" s="855" t="s">
        <v>99</v>
      </c>
      <c r="K21" s="854"/>
      <c r="L21" s="854"/>
      <c r="M21" s="854"/>
      <c r="N21" s="854"/>
      <c r="O21" s="854"/>
      <c r="P21" s="854"/>
      <c r="Q21" s="854"/>
      <c r="R21" s="854"/>
      <c r="S21" s="855" t="s">
        <v>98</v>
      </c>
      <c r="T21" s="854"/>
      <c r="U21" s="854"/>
      <c r="V21" s="854"/>
      <c r="W21" s="854"/>
      <c r="X21" s="854"/>
      <c r="Y21" s="854"/>
      <c r="Z21" s="854"/>
      <c r="AA21" s="836"/>
    </row>
    <row r="22" spans="1:31" ht="22.5" customHeight="1">
      <c r="A22" s="856">
        <f>'2018고용 증대 기업에 대한 공제세액계산서'!A20</f>
        <v>10.41</v>
      </c>
      <c r="B22" s="857"/>
      <c r="C22" s="857"/>
      <c r="D22" s="857"/>
      <c r="E22" s="857"/>
      <c r="F22" s="857"/>
      <c r="G22" s="857"/>
      <c r="H22" s="857"/>
      <c r="I22" s="857"/>
      <c r="J22" s="857">
        <f>'2018고용 증대 기업에 대한 공제세액계산서'!J20</f>
        <v>8.5</v>
      </c>
      <c r="K22" s="857"/>
      <c r="L22" s="857"/>
      <c r="M22" s="857"/>
      <c r="N22" s="857"/>
      <c r="O22" s="857"/>
      <c r="P22" s="857"/>
      <c r="Q22" s="857"/>
      <c r="R22" s="857"/>
      <c r="S22" s="1329">
        <f>TRUNC(A22,2)-TRUNC(J22,2)</f>
        <v>1.9100000000000001</v>
      </c>
      <c r="T22" s="1329"/>
      <c r="U22" s="1329"/>
      <c r="V22" s="1329"/>
      <c r="W22" s="1329"/>
      <c r="X22" s="1329"/>
      <c r="Y22" s="1329"/>
      <c r="Z22" s="1329"/>
      <c r="AA22" s="1330"/>
    </row>
    <row r="23" spans="1:31" ht="28.5" customHeight="1">
      <c r="A23" s="75" t="s">
        <v>97</v>
      </c>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row>
    <row r="24" spans="1:31" ht="37.5" customHeight="1">
      <c r="A24" s="853" t="s">
        <v>96</v>
      </c>
      <c r="B24" s="854"/>
      <c r="C24" s="854"/>
      <c r="D24" s="854"/>
      <c r="E24" s="854"/>
      <c r="F24" s="854"/>
      <c r="G24" s="854"/>
      <c r="H24" s="854"/>
      <c r="I24" s="854"/>
      <c r="J24" s="855" t="s">
        <v>95</v>
      </c>
      <c r="K24" s="854"/>
      <c r="L24" s="854"/>
      <c r="M24" s="854"/>
      <c r="N24" s="854"/>
      <c r="O24" s="854"/>
      <c r="P24" s="854"/>
      <c r="Q24" s="854"/>
      <c r="R24" s="854"/>
      <c r="S24" s="855" t="s">
        <v>94</v>
      </c>
      <c r="T24" s="854"/>
      <c r="U24" s="854"/>
      <c r="V24" s="854"/>
      <c r="W24" s="854"/>
      <c r="X24" s="854"/>
      <c r="Y24" s="854"/>
      <c r="Z24" s="854"/>
      <c r="AA24" s="836"/>
    </row>
    <row r="25" spans="1:31" ht="22.5" customHeight="1">
      <c r="A25" s="856">
        <f>A22</f>
        <v>10.41</v>
      </c>
      <c r="B25" s="857"/>
      <c r="C25" s="857"/>
      <c r="D25" s="857"/>
      <c r="E25" s="857"/>
      <c r="F25" s="857"/>
      <c r="G25" s="857"/>
      <c r="H25" s="857"/>
      <c r="I25" s="857"/>
      <c r="J25" s="857">
        <f>J22</f>
        <v>8.5</v>
      </c>
      <c r="K25" s="857"/>
      <c r="L25" s="857"/>
      <c r="M25" s="857"/>
      <c r="N25" s="857"/>
      <c r="O25" s="857"/>
      <c r="P25" s="857"/>
      <c r="Q25" s="857"/>
      <c r="R25" s="857"/>
      <c r="S25" s="1329">
        <f>TRUNC(A25,2)-TRUNC(J25,2)</f>
        <v>1.9100000000000001</v>
      </c>
      <c r="T25" s="1329"/>
      <c r="U25" s="1329"/>
      <c r="V25" s="1329"/>
      <c r="W25" s="1329"/>
      <c r="X25" s="1329"/>
      <c r="Y25" s="1329"/>
      <c r="Z25" s="1329"/>
      <c r="AA25" s="1330"/>
    </row>
    <row r="26" spans="1:31" ht="28.5" customHeight="1">
      <c r="A26" s="75" t="s">
        <v>93</v>
      </c>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row>
    <row r="27" spans="1:31" ht="37.5" customHeight="1">
      <c r="A27" s="853" t="s">
        <v>92</v>
      </c>
      <c r="B27" s="854"/>
      <c r="C27" s="854"/>
      <c r="D27" s="854"/>
      <c r="E27" s="854"/>
      <c r="F27" s="854"/>
      <c r="G27" s="854"/>
      <c r="H27" s="854"/>
      <c r="I27" s="854"/>
      <c r="J27" s="1251" t="s">
        <v>91</v>
      </c>
      <c r="K27" s="854"/>
      <c r="L27" s="854"/>
      <c r="M27" s="854"/>
      <c r="N27" s="854"/>
      <c r="O27" s="854"/>
      <c r="P27" s="854"/>
      <c r="Q27" s="854"/>
      <c r="R27" s="854"/>
      <c r="S27" s="867" t="s">
        <v>90</v>
      </c>
      <c r="T27" s="854"/>
      <c r="U27" s="854"/>
      <c r="V27" s="854"/>
      <c r="W27" s="854"/>
      <c r="X27" s="854"/>
      <c r="Y27" s="854"/>
      <c r="Z27" s="854"/>
      <c r="AA27" s="836"/>
      <c r="AC27" t="s">
        <v>485</v>
      </c>
      <c r="AD27" t="s">
        <v>122</v>
      </c>
    </row>
    <row r="28" spans="1:31" ht="22.5" customHeight="1">
      <c r="A28" s="1246">
        <f>MIN(S19,S22,S25)</f>
        <v>1.9100000000000001</v>
      </c>
      <c r="B28" s="1247"/>
      <c r="C28" s="1247"/>
      <c r="D28" s="1247"/>
      <c r="E28" s="1247"/>
      <c r="F28" s="1247"/>
      <c r="G28" s="1247"/>
      <c r="H28" s="1247"/>
      <c r="I28" s="1247"/>
      <c r="J28" s="1248">
        <v>10000000</v>
      </c>
      <c r="K28" s="1248"/>
      <c r="L28" s="1248"/>
      <c r="M28" s="1248"/>
      <c r="N28" s="1248"/>
      <c r="O28" s="1248"/>
      <c r="P28" s="1248"/>
      <c r="Q28" s="1248"/>
      <c r="R28" s="1248"/>
      <c r="S28" s="1327">
        <f>A28*J28</f>
        <v>19100000</v>
      </c>
      <c r="T28" s="1327"/>
      <c r="U28" s="1327"/>
      <c r="V28" s="1327"/>
      <c r="W28" s="1327"/>
      <c r="X28" s="1327"/>
      <c r="Y28" s="1327"/>
      <c r="Z28" s="1327"/>
      <c r="AA28" s="1328"/>
      <c r="AC28" s="218">
        <f>S28*20%</f>
        <v>3820000</v>
      </c>
      <c r="AD28" s="218">
        <f>S28-AC28</f>
        <v>15280000</v>
      </c>
    </row>
    <row r="29" spans="1:31" ht="7.5" customHeight="1"/>
    <row r="30" spans="1:31">
      <c r="A30" s="73" t="s">
        <v>89</v>
      </c>
    </row>
    <row r="31" spans="1:31">
      <c r="A31" s="73" t="s">
        <v>88</v>
      </c>
      <c r="AC31" s="218">
        <f>AC28/2</f>
        <v>1910000</v>
      </c>
    </row>
    <row r="32" spans="1:31" ht="7.5" customHeight="1">
      <c r="AC32" s="218"/>
    </row>
    <row r="33" spans="1:29">
      <c r="R33" s="826">
        <v>43190</v>
      </c>
      <c r="S33" s="826"/>
      <c r="T33" s="826"/>
      <c r="U33" s="826"/>
      <c r="V33" s="826"/>
      <c r="W33" s="826"/>
      <c r="X33" s="826"/>
      <c r="Y33" s="826"/>
      <c r="Z33" s="826"/>
      <c r="AC33" s="218">
        <f>AC31</f>
        <v>1910000</v>
      </c>
    </row>
    <row r="35" spans="1:29">
      <c r="J35" s="821" t="s">
        <v>87</v>
      </c>
      <c r="K35" s="821"/>
      <c r="L35" s="821"/>
      <c r="M35" s="821"/>
      <c r="N35" s="821" t="str">
        <f>E7</f>
        <v>선우치과의원</v>
      </c>
      <c r="O35" s="821"/>
      <c r="P35" s="821"/>
      <c r="Q35" s="821"/>
      <c r="R35" s="821"/>
      <c r="S35" s="821"/>
      <c r="T35" s="821"/>
      <c r="U35" s="821"/>
      <c r="V35" s="828" t="s">
        <v>86</v>
      </c>
      <c r="W35" s="828"/>
      <c r="X35" s="828"/>
      <c r="Y35" s="828"/>
      <c r="Z35" s="828"/>
    </row>
    <row r="36" spans="1:29" ht="7.5" customHeight="1"/>
    <row r="37" spans="1:29" ht="19.5">
      <c r="A37" s="829" t="s">
        <v>120</v>
      </c>
      <c r="B37" s="829"/>
      <c r="C37" s="829"/>
      <c r="D37" s="829"/>
      <c r="E37" s="72" t="s">
        <v>85</v>
      </c>
      <c r="H37" s="71" t="s">
        <v>84</v>
      </c>
    </row>
    <row r="38" spans="1:29" ht="6.75" customHeight="1">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row>
    <row r="39" spans="1:29" ht="3.75" customHeight="1"/>
    <row r="40" spans="1:29">
      <c r="AA40" s="69" t="s">
        <v>83</v>
      </c>
    </row>
    <row r="43" spans="1:29">
      <c r="A43" s="136" t="s">
        <v>241</v>
      </c>
    </row>
    <row r="44" spans="1:29">
      <c r="A44" t="s">
        <v>460</v>
      </c>
    </row>
    <row r="45" spans="1:29">
      <c r="B45" t="s">
        <v>468</v>
      </c>
    </row>
    <row r="46" spans="1:29">
      <c r="B46" t="s">
        <v>469</v>
      </c>
    </row>
    <row r="48" spans="1:29">
      <c r="B48" t="s">
        <v>461</v>
      </c>
    </row>
    <row r="49" spans="1:3">
      <c r="C49" t="s">
        <v>471</v>
      </c>
    </row>
    <row r="50" spans="1:3">
      <c r="C50" t="s">
        <v>470</v>
      </c>
    </row>
    <row r="51" spans="1:3">
      <c r="C51" s="207" t="s">
        <v>462</v>
      </c>
    </row>
    <row r="53" spans="1:3">
      <c r="B53" t="s">
        <v>463</v>
      </c>
    </row>
    <row r="54" spans="1:3">
      <c r="C54" t="s">
        <v>464</v>
      </c>
    </row>
    <row r="55" spans="1:3">
      <c r="C55" t="s">
        <v>465</v>
      </c>
    </row>
    <row r="57" spans="1:3">
      <c r="A57" t="s">
        <v>466</v>
      </c>
    </row>
    <row r="58" spans="1:3">
      <c r="B58" t="s">
        <v>467</v>
      </c>
    </row>
    <row r="67" spans="1:2" ht="20.25">
      <c r="A67" s="103" t="s">
        <v>241</v>
      </c>
    </row>
    <row r="69" spans="1:2">
      <c r="A69" t="s">
        <v>184</v>
      </c>
    </row>
    <row r="71" spans="1:2">
      <c r="A71" t="s">
        <v>185</v>
      </c>
    </row>
    <row r="73" spans="1:2">
      <c r="B73" t="s">
        <v>186</v>
      </c>
    </row>
    <row r="74" spans="1:2">
      <c r="B74" t="s">
        <v>187</v>
      </c>
    </row>
    <row r="75" spans="1:2">
      <c r="B75" t="s">
        <v>188</v>
      </c>
    </row>
    <row r="76" spans="1:2">
      <c r="B76" t="s">
        <v>189</v>
      </c>
    </row>
    <row r="78" spans="1:2">
      <c r="A78" t="s">
        <v>190</v>
      </c>
    </row>
    <row r="80" spans="1:2">
      <c r="A80" t="s">
        <v>191</v>
      </c>
    </row>
    <row r="82" spans="1:17">
      <c r="A82" t="s">
        <v>192</v>
      </c>
    </row>
    <row r="84" spans="1:17">
      <c r="A84" t="s">
        <v>193</v>
      </c>
    </row>
    <row r="86" spans="1:17">
      <c r="B86" t="s">
        <v>194</v>
      </c>
    </row>
    <row r="88" spans="1:17">
      <c r="B88" t="s">
        <v>195</v>
      </c>
    </row>
    <row r="90" spans="1:17">
      <c r="A90" t="s">
        <v>196</v>
      </c>
    </row>
    <row r="92" spans="1:17">
      <c r="A92" t="s">
        <v>197</v>
      </c>
    </row>
    <row r="94" spans="1:17">
      <c r="B94" t="s">
        <v>198</v>
      </c>
    </row>
    <row r="96" spans="1:17">
      <c r="C96" s="95"/>
      <c r="D96" s="96"/>
      <c r="E96" s="96"/>
      <c r="F96" s="96"/>
      <c r="G96" s="96"/>
      <c r="H96" s="96"/>
      <c r="I96" s="96"/>
      <c r="J96" s="96"/>
      <c r="K96" s="96"/>
      <c r="L96" s="96"/>
      <c r="M96" s="96"/>
      <c r="N96" s="96"/>
      <c r="O96" s="96"/>
      <c r="P96" s="96"/>
      <c r="Q96" s="97"/>
    </row>
    <row r="97" spans="2:17">
      <c r="C97" s="98"/>
      <c r="D97" s="821" t="s">
        <v>199</v>
      </c>
      <c r="E97" s="821"/>
      <c r="F97" s="821"/>
      <c r="G97" s="821"/>
      <c r="H97" s="821"/>
      <c r="I97" s="821"/>
      <c r="J97" s="821"/>
      <c r="K97" s="821"/>
      <c r="L97" s="821"/>
      <c r="M97" s="821"/>
      <c r="N97" s="821"/>
      <c r="O97" s="821"/>
      <c r="P97" s="821"/>
      <c r="Q97" s="99"/>
    </row>
    <row r="98" spans="2:17">
      <c r="C98" s="98"/>
      <c r="D98" s="819" t="s">
        <v>200</v>
      </c>
      <c r="E98" s="819"/>
      <c r="F98" s="819"/>
      <c r="G98" s="819"/>
      <c r="H98" s="819"/>
      <c r="I98" s="819"/>
      <c r="J98" s="819"/>
      <c r="K98" s="819"/>
      <c r="L98" s="819"/>
      <c r="M98" s="819"/>
      <c r="N98" s="819"/>
      <c r="O98" s="819"/>
      <c r="P98" s="819"/>
      <c r="Q98" s="99"/>
    </row>
    <row r="99" spans="2:17">
      <c r="C99" s="98"/>
      <c r="D99" s="820" t="s">
        <v>201</v>
      </c>
      <c r="E99" s="820"/>
      <c r="F99" s="820"/>
      <c r="G99" s="820"/>
      <c r="H99" s="820"/>
      <c r="I99" s="820"/>
      <c r="J99" s="820"/>
      <c r="K99" s="820"/>
      <c r="L99" s="820"/>
      <c r="M99" s="820"/>
      <c r="N99" s="820"/>
      <c r="O99" s="820"/>
      <c r="P99" s="820"/>
      <c r="Q99" s="99"/>
    </row>
    <row r="100" spans="2:17">
      <c r="C100" s="262"/>
      <c r="D100" s="263"/>
      <c r="E100" s="263"/>
      <c r="F100" s="263"/>
      <c r="G100" s="263"/>
      <c r="H100" s="263"/>
      <c r="I100" s="263"/>
      <c r="J100" s="263"/>
      <c r="K100" s="263"/>
      <c r="L100" s="263"/>
      <c r="M100" s="263"/>
      <c r="N100" s="263"/>
      <c r="O100" s="263"/>
      <c r="P100" s="263"/>
      <c r="Q100" s="264"/>
    </row>
    <row r="102" spans="2:17">
      <c r="B102" t="s">
        <v>202</v>
      </c>
    </row>
    <row r="104" spans="2:17">
      <c r="C104" s="95"/>
      <c r="D104" s="96"/>
      <c r="E104" s="96"/>
      <c r="F104" s="96"/>
      <c r="G104" s="96"/>
      <c r="H104" s="96"/>
      <c r="I104" s="96"/>
      <c r="J104" s="96"/>
      <c r="K104" s="96"/>
      <c r="L104" s="96"/>
      <c r="M104" s="96"/>
      <c r="N104" s="96"/>
      <c r="O104" s="96"/>
      <c r="P104" s="96"/>
      <c r="Q104" s="97"/>
    </row>
    <row r="105" spans="2:17">
      <c r="C105" s="98"/>
      <c r="D105" s="821" t="s">
        <v>203</v>
      </c>
      <c r="E105" s="821"/>
      <c r="F105" s="821"/>
      <c r="G105" s="821"/>
      <c r="H105" s="821"/>
      <c r="I105" s="821"/>
      <c r="J105" s="821"/>
      <c r="K105" s="821"/>
      <c r="L105" s="821"/>
      <c r="M105" s="821"/>
      <c r="N105" s="821"/>
      <c r="O105" s="821"/>
      <c r="P105" s="821"/>
      <c r="Q105" s="99"/>
    </row>
    <row r="106" spans="2:17">
      <c r="C106" s="98"/>
      <c r="D106" s="819" t="s">
        <v>200</v>
      </c>
      <c r="E106" s="819"/>
      <c r="F106" s="819"/>
      <c r="G106" s="819"/>
      <c r="H106" s="819"/>
      <c r="I106" s="819"/>
      <c r="J106" s="819"/>
      <c r="K106" s="819"/>
      <c r="L106" s="819"/>
      <c r="M106" s="819"/>
      <c r="N106" s="819"/>
      <c r="O106" s="819"/>
      <c r="P106" s="819"/>
      <c r="Q106" s="99"/>
    </row>
    <row r="107" spans="2:17">
      <c r="C107" s="98"/>
      <c r="D107" s="1243" t="s">
        <v>201</v>
      </c>
      <c r="E107" s="1243"/>
      <c r="F107" s="1243"/>
      <c r="G107" s="1243"/>
      <c r="H107" s="1243"/>
      <c r="I107" s="1243"/>
      <c r="J107" s="1243"/>
      <c r="K107" s="1243"/>
      <c r="L107" s="1243"/>
      <c r="M107" s="1243"/>
      <c r="N107" s="1243"/>
      <c r="O107" s="1243"/>
      <c r="P107" s="1243"/>
      <c r="Q107" s="99"/>
    </row>
    <row r="108" spans="2:17">
      <c r="C108" s="262"/>
      <c r="D108" s="263"/>
      <c r="E108" s="263"/>
      <c r="F108" s="263"/>
      <c r="G108" s="263"/>
      <c r="H108" s="263"/>
      <c r="I108" s="263"/>
      <c r="J108" s="263"/>
      <c r="K108" s="263"/>
      <c r="L108" s="263"/>
      <c r="M108" s="263"/>
      <c r="N108" s="263"/>
      <c r="O108" s="263"/>
      <c r="P108" s="263"/>
      <c r="Q108" s="264"/>
    </row>
    <row r="110" spans="2:17">
      <c r="B110" t="s">
        <v>204</v>
      </c>
    </row>
    <row r="112" spans="2:17">
      <c r="C112" s="95"/>
      <c r="D112" s="96"/>
      <c r="E112" s="96"/>
      <c r="F112" s="96"/>
      <c r="G112" s="96"/>
      <c r="H112" s="96"/>
      <c r="I112" s="96"/>
      <c r="J112" s="96"/>
      <c r="K112" s="96"/>
      <c r="L112" s="96"/>
      <c r="M112" s="96"/>
      <c r="N112" s="96"/>
      <c r="O112" s="96"/>
      <c r="P112" s="96"/>
      <c r="Q112" s="97"/>
    </row>
    <row r="113" spans="1:17">
      <c r="C113" s="98"/>
      <c r="D113" s="821" t="s">
        <v>205</v>
      </c>
      <c r="E113" s="821"/>
      <c r="F113" s="821"/>
      <c r="G113" s="821"/>
      <c r="H113" s="821"/>
      <c r="I113" s="821"/>
      <c r="J113" s="821"/>
      <c r="K113" s="821"/>
      <c r="L113" s="821"/>
      <c r="M113" s="821"/>
      <c r="N113" s="821"/>
      <c r="O113" s="821"/>
      <c r="P113" s="821"/>
      <c r="Q113" s="99"/>
    </row>
    <row r="114" spans="1:17">
      <c r="C114" s="98"/>
      <c r="D114" s="819" t="s">
        <v>206</v>
      </c>
      <c r="E114" s="819"/>
      <c r="F114" s="819"/>
      <c r="G114" s="819"/>
      <c r="H114" s="819"/>
      <c r="I114" s="819"/>
      <c r="J114" s="819"/>
      <c r="K114" s="819"/>
      <c r="L114" s="819"/>
      <c r="M114" s="819"/>
      <c r="N114" s="819"/>
      <c r="O114" s="819"/>
      <c r="P114" s="819"/>
      <c r="Q114" s="99"/>
    </row>
    <row r="115" spans="1:17">
      <c r="C115" s="98"/>
      <c r="D115" s="1243" t="s">
        <v>207</v>
      </c>
      <c r="E115" s="1243"/>
      <c r="F115" s="1243"/>
      <c r="G115" s="1243"/>
      <c r="H115" s="1243"/>
      <c r="I115" s="1243"/>
      <c r="J115" s="1243"/>
      <c r="K115" s="1243"/>
      <c r="L115" s="1243"/>
      <c r="M115" s="1243"/>
      <c r="N115" s="1243"/>
      <c r="O115" s="1243"/>
      <c r="P115" s="1243"/>
      <c r="Q115" s="99"/>
    </row>
    <row r="116" spans="1:17">
      <c r="C116" s="262"/>
      <c r="D116" s="263"/>
      <c r="E116" s="263"/>
      <c r="F116" s="263"/>
      <c r="G116" s="263"/>
      <c r="H116" s="263"/>
      <c r="I116" s="263"/>
      <c r="J116" s="263"/>
      <c r="K116" s="263"/>
      <c r="L116" s="263"/>
      <c r="M116" s="263"/>
      <c r="N116" s="263"/>
      <c r="O116" s="263"/>
      <c r="P116" s="263"/>
      <c r="Q116" s="264"/>
    </row>
    <row r="118" spans="1:17">
      <c r="A118" t="s">
        <v>208</v>
      </c>
    </row>
    <row r="120" spans="1:17">
      <c r="A120" t="s">
        <v>209</v>
      </c>
    </row>
    <row r="122" spans="1:17">
      <c r="A122" t="s">
        <v>210</v>
      </c>
    </row>
    <row r="125" spans="1:17" ht="20.25">
      <c r="A125" s="103" t="s">
        <v>242</v>
      </c>
    </row>
    <row r="127" spans="1:17">
      <c r="A127" t="s">
        <v>211</v>
      </c>
    </row>
    <row r="129" spans="1:1">
      <c r="A129" t="s">
        <v>214</v>
      </c>
    </row>
    <row r="130" spans="1:1">
      <c r="A130" t="s">
        <v>215</v>
      </c>
    </row>
    <row r="132" spans="1:1">
      <c r="A132" t="s">
        <v>212</v>
      </c>
    </row>
    <row r="134" spans="1:1">
      <c r="A134" t="s">
        <v>213</v>
      </c>
    </row>
  </sheetData>
  <mergeCells count="47">
    <mergeCell ref="A19:I19"/>
    <mergeCell ref="J19:R19"/>
    <mergeCell ref="S19:AA19"/>
    <mergeCell ref="A6:D12"/>
    <mergeCell ref="E7:R7"/>
    <mergeCell ref="S7:AA7"/>
    <mergeCell ref="E9:R9"/>
    <mergeCell ref="S9:AA9"/>
    <mergeCell ref="F11:Q12"/>
    <mergeCell ref="U12:Z12"/>
    <mergeCell ref="I14:O14"/>
    <mergeCell ref="R14:X14"/>
    <mergeCell ref="A18:I18"/>
    <mergeCell ref="J18:R18"/>
    <mergeCell ref="S18:AA18"/>
    <mergeCell ref="A21:I21"/>
    <mergeCell ref="J21:R21"/>
    <mergeCell ref="S21:AA21"/>
    <mergeCell ref="A22:I22"/>
    <mergeCell ref="J22:R22"/>
    <mergeCell ref="S22:AA22"/>
    <mergeCell ref="A24:I24"/>
    <mergeCell ref="J24:R24"/>
    <mergeCell ref="S24:AA24"/>
    <mergeCell ref="A25:I25"/>
    <mergeCell ref="J25:R25"/>
    <mergeCell ref="S25:AA25"/>
    <mergeCell ref="D97:P97"/>
    <mergeCell ref="A27:I27"/>
    <mergeCell ref="J27:R27"/>
    <mergeCell ref="S27:AA27"/>
    <mergeCell ref="A28:I28"/>
    <mergeCell ref="J28:R28"/>
    <mergeCell ref="S28:AA28"/>
    <mergeCell ref="R33:Z33"/>
    <mergeCell ref="J35:M35"/>
    <mergeCell ref="N35:U35"/>
    <mergeCell ref="V35:Z35"/>
    <mergeCell ref="A37:D37"/>
    <mergeCell ref="D114:P114"/>
    <mergeCell ref="D115:P115"/>
    <mergeCell ref="D98:P98"/>
    <mergeCell ref="D99:P99"/>
    <mergeCell ref="D105:P105"/>
    <mergeCell ref="D106:P106"/>
    <mergeCell ref="D107:P107"/>
    <mergeCell ref="D113:P113"/>
  </mergeCells>
  <phoneticPr fontId="2" type="noConversion"/>
  <pageMargins left="0.43307086614173229" right="0.43307086614173229" top="0.35433070866141736" bottom="0.35433070866141736" header="0.11811023622047245" footer="0"/>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66D53-CB79-49E1-A363-18BD0847D39E}">
  <sheetPr>
    <tabColor rgb="FF002060"/>
  </sheetPr>
  <dimension ref="A1:AP105"/>
  <sheetViews>
    <sheetView showGridLines="0" topLeftCell="A4" zoomScaleNormal="100" workbookViewId="0">
      <selection activeCell="Q23" sqref="Q23"/>
    </sheetView>
  </sheetViews>
  <sheetFormatPr defaultColWidth="3.125" defaultRowHeight="16.5"/>
  <cols>
    <col min="1" max="30" width="3" customWidth="1"/>
    <col min="33" max="33" width="8.25" customWidth="1"/>
    <col min="34" max="34" width="9" customWidth="1"/>
  </cols>
  <sheetData>
    <row r="1" spans="1:36" s="224" customFormat="1" ht="11.25">
      <c r="A1" s="224" t="s">
        <v>491</v>
      </c>
      <c r="AD1" s="69" t="str">
        <f ca="1">"printed on date/time "&amp;CONCATENATE(TEXT(TODAY(),"yyyy-mm-dd")&amp;" "&amp;TEXT(TODAY(),"aaaa"))&amp;" "&amp;TEXT(NOW(),"hh:mm AM/PM")&amp;" current"</f>
        <v>printed on date/time 2020-10-28 수요일 04:08 PM current</v>
      </c>
    </row>
    <row r="2" spans="1:36">
      <c r="AD2" s="69" t="s">
        <v>135</v>
      </c>
      <c r="AH2" t="s">
        <v>492</v>
      </c>
    </row>
    <row r="3" spans="1:36" ht="20.25">
      <c r="A3" s="225" t="s">
        <v>493</v>
      </c>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J3" t="s">
        <v>494</v>
      </c>
    </row>
    <row r="4" spans="1:36" ht="20.25">
      <c r="A4" s="225" t="s">
        <v>495</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3"/>
      <c r="AJ4" t="s">
        <v>496</v>
      </c>
    </row>
    <row r="5" spans="1:36" ht="10.5" customHeight="1"/>
    <row r="6" spans="1:36" ht="22.5" customHeight="1">
      <c r="A6" s="1254" t="s">
        <v>497</v>
      </c>
      <c r="B6" s="1254"/>
      <c r="C6" s="1255"/>
      <c r="D6" s="227" t="s">
        <v>498</v>
      </c>
      <c r="E6" s="1260" t="s">
        <v>499</v>
      </c>
      <c r="F6" s="1260"/>
      <c r="G6" s="1260"/>
      <c r="H6" s="1260"/>
      <c r="I6" s="1260"/>
      <c r="J6" s="1260"/>
      <c r="K6" s="1261" t="str">
        <f>'2018고용 증대 기업에 대한 공제세액계산서'!E7</f>
        <v>선우치과의원</v>
      </c>
      <c r="L6" s="1262"/>
      <c r="M6" s="1262"/>
      <c r="N6" s="1262"/>
      <c r="O6" s="1262"/>
      <c r="P6" s="1262"/>
      <c r="Q6" s="1263"/>
      <c r="R6" s="216" t="s">
        <v>371</v>
      </c>
      <c r="S6" s="1260" t="s">
        <v>500</v>
      </c>
      <c r="T6" s="1260"/>
      <c r="U6" s="1260"/>
      <c r="V6" s="1260"/>
      <c r="W6" s="1260"/>
      <c r="X6" s="1264">
        <f>'2018고용 증대 기업에 대한 공제세액계산서'!S7</f>
        <v>3129212345</v>
      </c>
      <c r="Y6" s="1265"/>
      <c r="Z6" s="1265"/>
      <c r="AA6" s="1265"/>
      <c r="AB6" s="1265"/>
      <c r="AC6" s="1265"/>
      <c r="AD6" s="1265"/>
      <c r="AH6" t="s">
        <v>501</v>
      </c>
    </row>
    <row r="7" spans="1:36" ht="22.5" customHeight="1">
      <c r="A7" s="1256"/>
      <c r="B7" s="1256"/>
      <c r="C7" s="1257"/>
      <c r="D7" s="81" t="s">
        <v>502</v>
      </c>
      <c r="E7" s="1266" t="s">
        <v>503</v>
      </c>
      <c r="F7" s="1266"/>
      <c r="G7" s="1266"/>
      <c r="H7" s="1266"/>
      <c r="I7" s="1266"/>
      <c r="J7" s="1266"/>
      <c r="K7" s="1261" t="str">
        <f>'2018고용 증대 기업에 대한 공제세액계산서'!E9</f>
        <v>전현무 이장원</v>
      </c>
      <c r="L7" s="1262"/>
      <c r="M7" s="1262"/>
      <c r="N7" s="1262"/>
      <c r="O7" s="1262"/>
      <c r="P7" s="1262"/>
      <c r="Q7" s="1263"/>
      <c r="R7" s="227" t="s">
        <v>504</v>
      </c>
      <c r="S7" s="1260" t="s">
        <v>30</v>
      </c>
      <c r="T7" s="1260"/>
      <c r="U7" s="1260"/>
      <c r="V7" s="1260"/>
      <c r="W7" s="1260"/>
      <c r="X7" s="1267">
        <f>'2018고용 증대 기업에 대한 공제세액계산서'!S9</f>
        <v>26961</v>
      </c>
      <c r="Y7" s="915"/>
      <c r="Z7" s="915"/>
      <c r="AA7" s="915"/>
      <c r="AB7" s="915"/>
      <c r="AC7" s="915"/>
      <c r="AD7" s="915"/>
      <c r="AH7" t="s">
        <v>505</v>
      </c>
    </row>
    <row r="8" spans="1:36" ht="22.5" customHeight="1">
      <c r="A8" s="1256"/>
      <c r="B8" s="1256"/>
      <c r="C8" s="1257"/>
      <c r="D8" s="81" t="s">
        <v>506</v>
      </c>
      <c r="E8" s="80" t="s">
        <v>507</v>
      </c>
      <c r="F8" s="80"/>
      <c r="G8" s="80"/>
      <c r="H8" s="80"/>
      <c r="I8" s="80"/>
      <c r="J8" s="80"/>
      <c r="K8" s="80"/>
      <c r="L8" s="785" t="str">
        <f>'2018고용 증대 기업에 대한 공제세액계산서'!F11</f>
        <v>충청남도 천안시 서북구  오성로 103,6층 (두정동,청풍프라자)</v>
      </c>
      <c r="M8" s="785"/>
      <c r="N8" s="785"/>
      <c r="O8" s="785"/>
      <c r="P8" s="785"/>
      <c r="Q8" s="785"/>
      <c r="R8" s="785"/>
      <c r="S8" s="785"/>
      <c r="T8" s="785"/>
      <c r="U8" s="785"/>
      <c r="V8" s="785"/>
      <c r="W8" s="785"/>
      <c r="X8" s="785"/>
      <c r="Y8" s="785"/>
      <c r="Z8" s="785"/>
      <c r="AA8" s="785"/>
      <c r="AB8" s="785"/>
      <c r="AC8" s="785"/>
      <c r="AD8" s="80"/>
      <c r="AH8" t="s">
        <v>508</v>
      </c>
    </row>
    <row r="9" spans="1:36" ht="22.5" customHeight="1">
      <c r="A9" s="1258"/>
      <c r="B9" s="1258"/>
      <c r="C9" s="1259"/>
      <c r="D9" s="78"/>
      <c r="E9" s="788"/>
      <c r="F9" s="788"/>
      <c r="G9" s="788"/>
      <c r="H9" s="788"/>
      <c r="I9" s="788"/>
      <c r="J9" s="788"/>
      <c r="K9" s="788"/>
      <c r="L9" s="788"/>
      <c r="M9" s="788"/>
      <c r="N9" s="788"/>
      <c r="O9" s="788"/>
      <c r="P9" s="788"/>
      <c r="Q9" s="788"/>
      <c r="R9" s="788"/>
      <c r="S9" s="788"/>
      <c r="T9" s="788"/>
      <c r="U9" s="70"/>
      <c r="V9" s="70"/>
      <c r="W9" s="228" t="s">
        <v>110</v>
      </c>
      <c r="X9" s="788" t="str">
        <f>'2018고용 증대 기업에 대한 공제세액계산서'!U12</f>
        <v>041-567-6764</v>
      </c>
      <c r="Y9" s="928"/>
      <c r="Z9" s="928"/>
      <c r="AA9" s="928"/>
      <c r="AB9" s="928"/>
      <c r="AC9" s="928"/>
      <c r="AD9" s="70" t="s">
        <v>109</v>
      </c>
      <c r="AH9" t="s">
        <v>509</v>
      </c>
    </row>
    <row r="10" spans="1:36" ht="7.5" customHeight="1"/>
    <row r="11" spans="1:36" ht="22.5" customHeight="1">
      <c r="A11" s="1268" t="s">
        <v>108</v>
      </c>
      <c r="B11" s="1268"/>
      <c r="C11" s="1268"/>
      <c r="D11" s="1268"/>
      <c r="E11" s="1268"/>
      <c r="F11" s="1269"/>
      <c r="G11" s="227"/>
      <c r="H11" s="74"/>
      <c r="I11" s="74"/>
      <c r="J11" s="1270">
        <f>'2018고용 증대 기업에 대한 공제세액계산서'!I14</f>
        <v>43101</v>
      </c>
      <c r="K11" s="1270"/>
      <c r="L11" s="1270"/>
      <c r="M11" s="1270"/>
      <c r="N11" s="1270"/>
      <c r="O11" s="1270"/>
      <c r="P11" s="74" t="s">
        <v>107</v>
      </c>
      <c r="Q11" s="74"/>
      <c r="R11" s="1270">
        <f>'2018고용 증대 기업에 대한 공제세액계산서'!R14</f>
        <v>43465</v>
      </c>
      <c r="S11" s="1270"/>
      <c r="T11" s="1270"/>
      <c r="U11" s="1270"/>
      <c r="V11" s="1270"/>
      <c r="W11" s="1270"/>
      <c r="X11" s="74" t="s">
        <v>482</v>
      </c>
      <c r="Y11" s="74"/>
      <c r="Z11" s="74"/>
      <c r="AA11" s="74"/>
      <c r="AB11" s="74"/>
      <c r="AC11" s="74"/>
      <c r="AD11" s="74"/>
      <c r="AH11" t="s">
        <v>510</v>
      </c>
    </row>
    <row r="12" spans="1:36" ht="7.5" customHeight="1"/>
    <row r="13" spans="1:36" ht="22.5" customHeight="1">
      <c r="A13" s="74" t="s">
        <v>106</v>
      </c>
      <c r="B13" s="74"/>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H13" t="s">
        <v>511</v>
      </c>
    </row>
    <row r="14" spans="1:36" ht="22.5" customHeight="1">
      <c r="A14" s="80"/>
      <c r="B14" s="80" t="s">
        <v>512</v>
      </c>
      <c r="C14" s="80" t="s">
        <v>513</v>
      </c>
      <c r="D14" s="80"/>
      <c r="E14" s="80"/>
      <c r="F14" s="80"/>
      <c r="G14" s="80"/>
      <c r="H14" s="80"/>
      <c r="I14" s="80"/>
      <c r="J14" s="80"/>
      <c r="K14" s="80"/>
      <c r="L14" s="80"/>
      <c r="M14" s="80"/>
      <c r="N14" s="80"/>
      <c r="O14" s="80"/>
      <c r="P14" s="80"/>
      <c r="Q14" s="80"/>
      <c r="R14" s="80"/>
      <c r="S14" s="80"/>
      <c r="T14" s="80"/>
      <c r="U14" s="82"/>
      <c r="V14" s="1252">
        <f>V16+X27</f>
        <v>3298715</v>
      </c>
      <c r="W14" s="1253"/>
      <c r="X14" s="1253"/>
      <c r="Y14" s="1253"/>
      <c r="Z14" s="1253"/>
      <c r="AA14" s="1253"/>
      <c r="AB14" s="1253"/>
      <c r="AC14" s="1253"/>
      <c r="AD14" s="1253"/>
    </row>
    <row r="15" spans="1:36" s="71" customFormat="1" ht="22.5" customHeight="1">
      <c r="A15" s="229" t="s">
        <v>514</v>
      </c>
      <c r="B15" s="230"/>
      <c r="C15" s="230"/>
      <c r="D15" s="230"/>
      <c r="E15" s="230"/>
      <c r="F15" s="230"/>
      <c r="G15" s="230"/>
      <c r="H15" s="230"/>
      <c r="I15" s="230"/>
      <c r="J15" s="230"/>
      <c r="K15" s="230"/>
      <c r="L15" s="230"/>
      <c r="M15" s="230"/>
      <c r="N15" s="230"/>
      <c r="O15" s="230"/>
      <c r="P15" s="230"/>
      <c r="Q15" s="230"/>
      <c r="R15" s="230"/>
      <c r="S15" s="230"/>
      <c r="T15" s="230"/>
      <c r="U15" s="230"/>
      <c r="V15" s="231"/>
      <c r="W15" s="231"/>
      <c r="X15" s="231"/>
      <c r="Y15" s="231"/>
      <c r="Z15" s="231"/>
      <c r="AA15" s="231"/>
      <c r="AB15" s="231"/>
      <c r="AC15" s="230"/>
      <c r="AD15" s="231"/>
      <c r="AH15" t="s">
        <v>515</v>
      </c>
    </row>
    <row r="16" spans="1:36" ht="22.5" customHeight="1">
      <c r="A16" s="74"/>
      <c r="B16" s="124" t="s">
        <v>516</v>
      </c>
      <c r="C16" s="74" t="s">
        <v>517</v>
      </c>
      <c r="D16" s="74"/>
      <c r="E16" s="74"/>
      <c r="F16" s="74"/>
      <c r="G16" s="74"/>
      <c r="H16" s="74"/>
      <c r="I16" s="74"/>
      <c r="J16" s="74"/>
      <c r="K16" s="74"/>
      <c r="L16" s="74"/>
      <c r="M16" s="74"/>
      <c r="N16" s="74"/>
      <c r="O16" s="74"/>
      <c r="P16" s="74"/>
      <c r="Q16" s="74"/>
      <c r="R16" s="74"/>
      <c r="S16" s="74"/>
      <c r="T16" s="74"/>
      <c r="U16" s="77"/>
      <c r="V16" s="1271">
        <f>TRUNC(U19*Z22,0)</f>
        <v>3298715</v>
      </c>
      <c r="W16" s="1272"/>
      <c r="X16" s="1272"/>
      <c r="Y16" s="1272"/>
      <c r="Z16" s="1272"/>
      <c r="AA16" s="1272"/>
      <c r="AB16" s="1272"/>
      <c r="AC16" s="1272"/>
      <c r="AD16" s="1272"/>
      <c r="AH16" t="s">
        <v>518</v>
      </c>
    </row>
    <row r="17" spans="1:34" ht="28.5" customHeight="1">
      <c r="A17" s="232" t="s">
        <v>519</v>
      </c>
      <c r="AH17" t="s">
        <v>520</v>
      </c>
    </row>
    <row r="18" spans="1:34" ht="40.5" customHeight="1">
      <c r="A18" s="1273" t="s">
        <v>521</v>
      </c>
      <c r="B18" s="1274"/>
      <c r="C18" s="1274"/>
      <c r="D18" s="1274"/>
      <c r="E18" s="1274"/>
      <c r="F18" s="1274"/>
      <c r="G18" s="1274"/>
      <c r="H18" s="1274"/>
      <c r="I18" s="1274"/>
      <c r="J18" s="1275"/>
      <c r="K18" s="1276" t="s">
        <v>522</v>
      </c>
      <c r="L18" s="1274"/>
      <c r="M18" s="1274"/>
      <c r="N18" s="1274"/>
      <c r="O18" s="1274"/>
      <c r="P18" s="1274"/>
      <c r="Q18" s="1274"/>
      <c r="R18" s="1274"/>
      <c r="S18" s="1274"/>
      <c r="T18" s="1275"/>
      <c r="U18" s="1276" t="s">
        <v>523</v>
      </c>
      <c r="V18" s="1274"/>
      <c r="W18" s="1274"/>
      <c r="X18" s="1274"/>
      <c r="Y18" s="1274"/>
      <c r="Z18" s="1274"/>
      <c r="AA18" s="1274"/>
      <c r="AB18" s="1274"/>
      <c r="AC18" s="1274"/>
      <c r="AD18" s="1274"/>
      <c r="AH18" t="s">
        <v>524</v>
      </c>
    </row>
    <row r="19" spans="1:34" ht="28.5" customHeight="1">
      <c r="A19" s="1277">
        <f>'2018고용 증대 기업에 대한 공제세액계산서'!A23</f>
        <v>8.41</v>
      </c>
      <c r="B19" s="1277"/>
      <c r="C19" s="1277"/>
      <c r="D19" s="1277"/>
      <c r="E19" s="1277"/>
      <c r="F19" s="1277"/>
      <c r="G19" s="1277"/>
      <c r="H19" s="1277"/>
      <c r="I19" s="1277"/>
      <c r="J19" s="1278"/>
      <c r="K19" s="1279">
        <f>'2018고용 증대 기업에 대한 공제세액계산서'!J23</f>
        <v>6.5</v>
      </c>
      <c r="L19" s="1277"/>
      <c r="M19" s="1277"/>
      <c r="N19" s="1277"/>
      <c r="O19" s="1277"/>
      <c r="P19" s="1277"/>
      <c r="Q19" s="1277"/>
      <c r="R19" s="1277"/>
      <c r="S19" s="1277"/>
      <c r="T19" s="1278"/>
      <c r="U19" s="1280">
        <f>MIN(TRUNC(A19,2)-TRUNC(K19,2),TRUNC(M30,2))</f>
        <v>1.91</v>
      </c>
      <c r="V19" s="1281"/>
      <c r="W19" s="1281"/>
      <c r="X19" s="1281"/>
      <c r="Y19" s="1281"/>
      <c r="Z19" s="1281"/>
      <c r="AA19" s="1281"/>
      <c r="AB19" s="1281"/>
      <c r="AC19" s="1281"/>
      <c r="AD19" s="1281"/>
      <c r="AH19" t="s">
        <v>525</v>
      </c>
    </row>
    <row r="20" spans="1:34" ht="28.5" customHeight="1">
      <c r="A20" s="232" t="s">
        <v>526</v>
      </c>
      <c r="AH20" t="s">
        <v>527</v>
      </c>
    </row>
    <row r="21" spans="1:34" ht="54" customHeight="1">
      <c r="A21" s="1273" t="s">
        <v>694</v>
      </c>
      <c r="B21" s="1274"/>
      <c r="C21" s="1274"/>
      <c r="D21" s="1274"/>
      <c r="E21" s="1274"/>
      <c r="F21" s="1274"/>
      <c r="G21" s="1274"/>
      <c r="H21" s="1274"/>
      <c r="I21" s="1274"/>
      <c r="J21" s="1275"/>
      <c r="K21" s="1276" t="s">
        <v>529</v>
      </c>
      <c r="L21" s="1274"/>
      <c r="M21" s="1274"/>
      <c r="N21" s="1274"/>
      <c r="O21" s="1274"/>
      <c r="P21" s="1274"/>
      <c r="Q21" s="1274"/>
      <c r="R21" s="1274"/>
      <c r="S21" s="1274"/>
      <c r="T21" s="1275"/>
      <c r="U21" s="897" t="s">
        <v>530</v>
      </c>
      <c r="V21" s="837"/>
      <c r="W21" s="837"/>
      <c r="X21" s="837"/>
      <c r="Y21" s="838"/>
      <c r="Z21" s="897" t="s">
        <v>531</v>
      </c>
      <c r="AA21" s="837"/>
      <c r="AB21" s="837"/>
      <c r="AC21" s="837"/>
      <c r="AD21" s="837"/>
      <c r="AH21" t="s">
        <v>532</v>
      </c>
    </row>
    <row r="22" spans="1:34" ht="28.5" customHeight="1">
      <c r="A22" s="1282">
        <f>'2018결재용'!AS105</f>
        <v>148967482</v>
      </c>
      <c r="B22" s="1282"/>
      <c r="C22" s="1282"/>
      <c r="D22" s="1282"/>
      <c r="E22" s="1282"/>
      <c r="F22" s="1282"/>
      <c r="G22" s="1282"/>
      <c r="H22" s="1282"/>
      <c r="I22" s="1282"/>
      <c r="J22" s="1283"/>
      <c r="K22" s="1279">
        <f>A19</f>
        <v>8.41</v>
      </c>
      <c r="L22" s="1277"/>
      <c r="M22" s="1277"/>
      <c r="N22" s="1277"/>
      <c r="O22" s="1277"/>
      <c r="P22" s="1277"/>
      <c r="Q22" s="1277"/>
      <c r="R22" s="1277"/>
      <c r="S22" s="1277"/>
      <c r="T22" s="1278"/>
      <c r="U22" s="1284">
        <f>Z25</f>
        <v>9.7502560000000003</v>
      </c>
      <c r="V22" s="1285"/>
      <c r="W22" s="1285"/>
      <c r="X22" s="1285"/>
      <c r="Y22" s="233" t="s">
        <v>533</v>
      </c>
      <c r="Z22" s="1286">
        <f>IF(AND(A22&gt;0,K22&gt;0,U22&gt;0),TRUNC(A22/K22*U22/100,0),0)</f>
        <v>1727076</v>
      </c>
      <c r="AA22" s="1287"/>
      <c r="AB22" s="1287"/>
      <c r="AC22" s="1287"/>
      <c r="AD22" s="1287"/>
      <c r="AH22" t="s">
        <v>534</v>
      </c>
    </row>
    <row r="23" spans="1:34" ht="28.5" customHeight="1">
      <c r="A23" s="232" t="s">
        <v>535</v>
      </c>
      <c r="AH23" t="s">
        <v>536</v>
      </c>
    </row>
    <row r="24" spans="1:34" ht="36.75" customHeight="1">
      <c r="A24" s="896" t="s">
        <v>537</v>
      </c>
      <c r="B24" s="837"/>
      <c r="C24" s="837"/>
      <c r="D24" s="837"/>
      <c r="E24" s="838"/>
      <c r="F24" s="1290" t="s">
        <v>538</v>
      </c>
      <c r="G24" s="837"/>
      <c r="H24" s="837"/>
      <c r="I24" s="837"/>
      <c r="J24" s="838"/>
      <c r="K24" s="1290" t="s">
        <v>539</v>
      </c>
      <c r="L24" s="837"/>
      <c r="M24" s="837"/>
      <c r="N24" s="837"/>
      <c r="O24" s="838"/>
      <c r="P24" s="1290" t="s">
        <v>540</v>
      </c>
      <c r="Q24" s="837"/>
      <c r="R24" s="837"/>
      <c r="S24" s="837"/>
      <c r="T24" s="838"/>
      <c r="U24" s="1290" t="s">
        <v>541</v>
      </c>
      <c r="V24" s="837"/>
      <c r="W24" s="837"/>
      <c r="X24" s="837"/>
      <c r="Y24" s="838"/>
      <c r="Z24" s="1290" t="s">
        <v>542</v>
      </c>
      <c r="AA24" s="837"/>
      <c r="AB24" s="837"/>
      <c r="AC24" s="837"/>
      <c r="AD24" s="837"/>
      <c r="AH24" t="s">
        <v>543</v>
      </c>
    </row>
    <row r="25" spans="1:34" ht="28.5" customHeight="1">
      <c r="A25" s="1291">
        <v>3.12</v>
      </c>
      <c r="B25" s="1291"/>
      <c r="C25" s="1291"/>
      <c r="D25" s="1291"/>
      <c r="E25" s="233" t="s">
        <v>533</v>
      </c>
      <c r="F25" s="1292">
        <f>A25*7.38%</f>
        <v>0.23025600000000002</v>
      </c>
      <c r="G25" s="1293"/>
      <c r="H25" s="1293"/>
      <c r="I25" s="1293"/>
      <c r="J25" s="233" t="s">
        <v>533</v>
      </c>
      <c r="K25" s="1294">
        <v>4.5</v>
      </c>
      <c r="L25" s="1295"/>
      <c r="M25" s="1295"/>
      <c r="N25" s="1295"/>
      <c r="O25" s="233" t="s">
        <v>533</v>
      </c>
      <c r="P25" s="1294">
        <v>0.9</v>
      </c>
      <c r="Q25" s="1295"/>
      <c r="R25" s="1295"/>
      <c r="S25" s="1295"/>
      <c r="T25" s="233" t="s">
        <v>533</v>
      </c>
      <c r="U25" s="1296">
        <v>1</v>
      </c>
      <c r="V25" s="1297"/>
      <c r="W25" s="1297"/>
      <c r="X25" s="1297"/>
      <c r="Y25" s="233" t="s">
        <v>533</v>
      </c>
      <c r="Z25" s="1333">
        <f>SUM(A25,F25,K25,P25,U25)</f>
        <v>9.7502560000000003</v>
      </c>
      <c r="AA25" s="1334"/>
      <c r="AB25" s="1334"/>
      <c r="AC25" s="1334"/>
      <c r="AD25" s="234" t="s">
        <v>533</v>
      </c>
      <c r="AH25" t="s">
        <v>544</v>
      </c>
    </row>
    <row r="26" spans="1:34" ht="28.5" customHeight="1">
      <c r="A26" s="235" t="s">
        <v>545</v>
      </c>
      <c r="B26" s="236"/>
      <c r="C26" s="236"/>
      <c r="D26" s="236"/>
      <c r="E26" s="236"/>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G26" s="237">
        <v>1</v>
      </c>
    </row>
    <row r="27" spans="1:34" ht="28.5" customHeight="1">
      <c r="A27" s="238" t="s">
        <v>546</v>
      </c>
      <c r="B27" s="74"/>
      <c r="C27" s="74"/>
      <c r="D27" s="74"/>
      <c r="E27" s="74"/>
      <c r="F27" s="74"/>
      <c r="G27" s="74"/>
      <c r="H27" s="74"/>
      <c r="I27" s="74"/>
      <c r="J27" s="74"/>
      <c r="K27" s="74"/>
      <c r="L27" s="74"/>
      <c r="M27" s="74"/>
      <c r="N27" s="74"/>
      <c r="O27" s="74"/>
      <c r="P27" s="74"/>
      <c r="Q27" s="74"/>
      <c r="R27" s="74"/>
      <c r="S27" s="74"/>
      <c r="T27" s="74"/>
      <c r="U27" s="74"/>
      <c r="V27" s="74"/>
      <c r="W27" s="77"/>
      <c r="X27" s="1299">
        <f>TRUNC(Y30*Z36*CHOOSE(AG26,AG27,AG28),0)</f>
        <v>0</v>
      </c>
      <c r="Y27" s="1300"/>
      <c r="Z27" s="1300"/>
      <c r="AA27" s="1300"/>
      <c r="AB27" s="1300"/>
      <c r="AC27" s="1300"/>
      <c r="AD27" s="1300"/>
      <c r="AG27" s="239">
        <v>0.5</v>
      </c>
    </row>
    <row r="28" spans="1:34" ht="28.5" customHeight="1">
      <c r="A28" s="232" t="s">
        <v>519</v>
      </c>
      <c r="AG28" s="239">
        <v>0.75</v>
      </c>
    </row>
    <row r="29" spans="1:34" ht="48.75" customHeight="1">
      <c r="A29" s="896" t="s">
        <v>547</v>
      </c>
      <c r="B29" s="837"/>
      <c r="C29" s="837"/>
      <c r="D29" s="837"/>
      <c r="E29" s="837"/>
      <c r="F29" s="838"/>
      <c r="G29" s="897" t="s">
        <v>548</v>
      </c>
      <c r="H29" s="837"/>
      <c r="I29" s="837"/>
      <c r="J29" s="837"/>
      <c r="K29" s="837"/>
      <c r="L29" s="838"/>
      <c r="M29" s="897" t="s">
        <v>549</v>
      </c>
      <c r="N29" s="837"/>
      <c r="O29" s="837"/>
      <c r="P29" s="837"/>
      <c r="Q29" s="837"/>
      <c r="R29" s="838"/>
      <c r="S29" s="897" t="s">
        <v>550</v>
      </c>
      <c r="T29" s="837"/>
      <c r="U29" s="837"/>
      <c r="V29" s="837"/>
      <c r="W29" s="837"/>
      <c r="X29" s="838"/>
      <c r="Y29" s="897" t="s">
        <v>551</v>
      </c>
      <c r="Z29" s="837"/>
      <c r="AA29" s="837"/>
      <c r="AB29" s="837"/>
      <c r="AC29" s="837"/>
      <c r="AD29" s="837"/>
      <c r="AH29" t="s">
        <v>552</v>
      </c>
    </row>
    <row r="30" spans="1:34" ht="21.75" customHeight="1">
      <c r="A30" s="1301">
        <f>'2018고용 증대 기업에 대한 공제세액계산서'!A20</f>
        <v>10.41</v>
      </c>
      <c r="B30" s="1301"/>
      <c r="C30" s="1301"/>
      <c r="D30" s="1301"/>
      <c r="E30" s="1301"/>
      <c r="F30" s="1302"/>
      <c r="G30" s="1303">
        <f>'2018고용 증대 기업에 대한 공제세액계산서'!J20</f>
        <v>8.5</v>
      </c>
      <c r="H30" s="1301"/>
      <c r="I30" s="1301"/>
      <c r="J30" s="1301"/>
      <c r="K30" s="1301"/>
      <c r="L30" s="1302"/>
      <c r="M30" s="1304">
        <f>TRUNC(A30,2)-TRUNC(G30,2)</f>
        <v>1.9100000000000001</v>
      </c>
      <c r="N30" s="1305"/>
      <c r="O30" s="1305"/>
      <c r="P30" s="1305"/>
      <c r="Q30" s="1305"/>
      <c r="R30" s="1306"/>
      <c r="S30" s="1307">
        <f>TRUNC(U19,2)</f>
        <v>1.91</v>
      </c>
      <c r="T30" s="1308"/>
      <c r="U30" s="1308"/>
      <c r="V30" s="1308"/>
      <c r="W30" s="1308"/>
      <c r="X30" s="1309"/>
      <c r="Y30" s="1310">
        <f>TRUNC(M30,2)-TRUNC(S30,2)</f>
        <v>0</v>
      </c>
      <c r="Z30" s="1311"/>
      <c r="AA30" s="1311"/>
      <c r="AB30" s="1311"/>
      <c r="AC30" s="1311"/>
      <c r="AD30" s="1311"/>
      <c r="AH30" t="s">
        <v>553</v>
      </c>
    </row>
    <row r="31" spans="1:34">
      <c r="A31" s="71"/>
      <c r="AD31" s="240" t="s">
        <v>83</v>
      </c>
    </row>
    <row r="33" spans="1:38">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241" t="s">
        <v>183</v>
      </c>
      <c r="AH33" t="s">
        <v>554</v>
      </c>
    </row>
    <row r="34" spans="1:38" ht="28.5" customHeight="1">
      <c r="A34" s="232" t="s">
        <v>526</v>
      </c>
    </row>
    <row r="35" spans="1:38" ht="57" customHeight="1">
      <c r="A35" s="853" t="s">
        <v>695</v>
      </c>
      <c r="B35" s="855"/>
      <c r="C35" s="855"/>
      <c r="D35" s="855"/>
      <c r="E35" s="855"/>
      <c r="F35" s="855"/>
      <c r="G35" s="855"/>
      <c r="H35" s="855"/>
      <c r="I35" s="855"/>
      <c r="J35" s="855"/>
      <c r="K35" s="1298" t="s">
        <v>556</v>
      </c>
      <c r="L35" s="1298"/>
      <c r="M35" s="1298"/>
      <c r="N35" s="1298"/>
      <c r="O35" s="1298"/>
      <c r="P35" s="1298"/>
      <c r="Q35" s="1298"/>
      <c r="R35" s="1298"/>
      <c r="S35" s="1298"/>
      <c r="T35" s="1298"/>
      <c r="U35" s="855" t="s">
        <v>557</v>
      </c>
      <c r="V35" s="854"/>
      <c r="W35" s="854"/>
      <c r="X35" s="854"/>
      <c r="Y35" s="854"/>
      <c r="Z35" s="855" t="s">
        <v>558</v>
      </c>
      <c r="AA35" s="854"/>
      <c r="AB35" s="854"/>
      <c r="AC35" s="854"/>
      <c r="AD35" s="836"/>
      <c r="AH35" s="117" t="s">
        <v>559</v>
      </c>
    </row>
    <row r="36" spans="1:38" ht="27" customHeight="1" thickBot="1">
      <c r="A36" s="1312">
        <f>'2018결재용'!AT105</f>
        <v>23893848</v>
      </c>
      <c r="B36" s="1313"/>
      <c r="C36" s="1313"/>
      <c r="D36" s="1313"/>
      <c r="E36" s="1313"/>
      <c r="F36" s="1313"/>
      <c r="G36" s="1313"/>
      <c r="H36" s="1313"/>
      <c r="I36" s="1313"/>
      <c r="J36" s="1313"/>
      <c r="K36" s="1314">
        <f>TRUNC(A30,2)-TRUNC(A19,2)</f>
        <v>2</v>
      </c>
      <c r="L36" s="1315"/>
      <c r="M36" s="1315"/>
      <c r="N36" s="1315"/>
      <c r="O36" s="1315"/>
      <c r="P36" s="1315"/>
      <c r="Q36" s="1315"/>
      <c r="R36" s="1315"/>
      <c r="S36" s="1315"/>
      <c r="T36" s="1315"/>
      <c r="U36" s="1316">
        <f>Z25</f>
        <v>9.7502560000000003</v>
      </c>
      <c r="V36" s="1317"/>
      <c r="W36" s="1317"/>
      <c r="X36" s="1317"/>
      <c r="Y36" s="242" t="s">
        <v>533</v>
      </c>
      <c r="Z36" s="1318">
        <f>TRUNC(A36/K36*U36/100,0)</f>
        <v>1164855</v>
      </c>
      <c r="AA36" s="1318"/>
      <c r="AB36" s="1318"/>
      <c r="AC36" s="1318"/>
      <c r="AD36" s="1319"/>
      <c r="AH36" s="243" t="s">
        <v>560</v>
      </c>
    </row>
    <row r="37" spans="1:38">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H37" s="243" t="s">
        <v>561</v>
      </c>
    </row>
    <row r="38" spans="1:38" ht="28.5" customHeight="1">
      <c r="A38" s="244" t="s">
        <v>628</v>
      </c>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H38" s="243" t="s">
        <v>563</v>
      </c>
    </row>
    <row r="39" spans="1:38" ht="28.5" customHeight="1">
      <c r="A39" s="232" t="s">
        <v>564</v>
      </c>
      <c r="AH39" s="243" t="s">
        <v>565</v>
      </c>
    </row>
    <row r="40" spans="1:38" ht="33" customHeight="1">
      <c r="A40" s="1273" t="s">
        <v>566</v>
      </c>
      <c r="B40" s="1274"/>
      <c r="C40" s="1274"/>
      <c r="D40" s="1274"/>
      <c r="E40" s="1274"/>
      <c r="F40" s="1274"/>
      <c r="G40" s="1274"/>
      <c r="H40" s="1274"/>
      <c r="I40" s="1274"/>
      <c r="J40" s="1275"/>
      <c r="K40" s="1276" t="s">
        <v>567</v>
      </c>
      <c r="L40" s="1274"/>
      <c r="M40" s="1274"/>
      <c r="N40" s="1274"/>
      <c r="O40" s="1274"/>
      <c r="P40" s="1274"/>
      <c r="Q40" s="1274"/>
      <c r="R40" s="1274"/>
      <c r="S40" s="1274"/>
      <c r="T40" s="1275"/>
      <c r="U40" s="1276" t="s">
        <v>568</v>
      </c>
      <c r="V40" s="1274"/>
      <c r="W40" s="1274"/>
      <c r="X40" s="1274"/>
      <c r="Y40" s="1274"/>
      <c r="Z40" s="1274"/>
      <c r="AA40" s="1274"/>
      <c r="AB40" s="1274"/>
      <c r="AC40" s="1274"/>
      <c r="AD40" s="1274"/>
      <c r="AH40" s="243" t="s">
        <v>569</v>
      </c>
    </row>
    <row r="41" spans="1:38" ht="26.25" customHeight="1">
      <c r="A41" s="1277">
        <f>A30</f>
        <v>10.41</v>
      </c>
      <c r="B41" s="1277"/>
      <c r="C41" s="1277"/>
      <c r="D41" s="1277"/>
      <c r="E41" s="1277"/>
      <c r="F41" s="1277"/>
      <c r="G41" s="1277"/>
      <c r="H41" s="1277"/>
      <c r="I41" s="1277"/>
      <c r="J41" s="1278"/>
      <c r="K41" s="1279">
        <f>G30</f>
        <v>8.5</v>
      </c>
      <c r="L41" s="1277"/>
      <c r="M41" s="1277"/>
      <c r="N41" s="1277"/>
      <c r="O41" s="1277"/>
      <c r="P41" s="1277"/>
      <c r="Q41" s="1277"/>
      <c r="R41" s="1277"/>
      <c r="S41" s="1277"/>
      <c r="T41" s="1278"/>
      <c r="U41" s="1280">
        <f>TRUNC(A41,2)-TRUNC(K41,2)</f>
        <v>1.9100000000000001</v>
      </c>
      <c r="V41" s="1281"/>
      <c r="W41" s="1281"/>
      <c r="X41" s="1281"/>
      <c r="Y41" s="1281"/>
      <c r="Z41" s="1281"/>
      <c r="AA41" s="1281"/>
      <c r="AB41" s="1281"/>
      <c r="AC41" s="1281"/>
      <c r="AD41" s="1281"/>
    </row>
    <row r="42" spans="1:38" ht="28.5" customHeight="1">
      <c r="A42" s="232" t="s">
        <v>570</v>
      </c>
      <c r="AH42" t="s">
        <v>571</v>
      </c>
    </row>
    <row r="43" spans="1:38" ht="86.25" customHeight="1">
      <c r="A43" s="896" t="s">
        <v>572</v>
      </c>
      <c r="B43" s="837"/>
      <c r="C43" s="837"/>
      <c r="D43" s="837"/>
      <c r="E43" s="837"/>
      <c r="F43" s="838"/>
      <c r="G43" s="897" t="s">
        <v>573</v>
      </c>
      <c r="H43" s="837"/>
      <c r="I43" s="837"/>
      <c r="J43" s="837"/>
      <c r="K43" s="837"/>
      <c r="L43" s="838"/>
      <c r="M43" s="897" t="s">
        <v>574</v>
      </c>
      <c r="N43" s="837"/>
      <c r="O43" s="837"/>
      <c r="P43" s="837"/>
      <c r="Q43" s="837"/>
      <c r="R43" s="838"/>
      <c r="S43" s="897" t="s">
        <v>575</v>
      </c>
      <c r="T43" s="837"/>
      <c r="U43" s="837"/>
      <c r="V43" s="837"/>
      <c r="W43" s="837"/>
      <c r="X43" s="838"/>
      <c r="Y43" s="897" t="s">
        <v>576</v>
      </c>
      <c r="Z43" s="837"/>
      <c r="AA43" s="837"/>
      <c r="AB43" s="837"/>
      <c r="AC43" s="837"/>
      <c r="AD43" s="837"/>
      <c r="AH43" t="s">
        <v>577</v>
      </c>
    </row>
    <row r="44" spans="1:38" ht="26.25" customHeight="1">
      <c r="A44" s="1331" t="s">
        <v>160</v>
      </c>
      <c r="B44" s="1332"/>
      <c r="C44" s="1332"/>
      <c r="D44" s="1332"/>
      <c r="E44" s="1332"/>
      <c r="F44" s="1332"/>
      <c r="G44" s="1332" t="s">
        <v>160</v>
      </c>
      <c r="H44" s="1332"/>
      <c r="I44" s="1332"/>
      <c r="J44" s="1332"/>
      <c r="K44" s="1332"/>
      <c r="L44" s="1332"/>
      <c r="M44" s="1248" t="e">
        <f>'2017년 귀속 중소기업 고용증가 사회보험료'!V16</f>
        <v>#REF!</v>
      </c>
      <c r="N44" s="1248"/>
      <c r="O44" s="1248"/>
      <c r="P44" s="1248"/>
      <c r="Q44" s="1248"/>
      <c r="R44" s="1248"/>
      <c r="S44" s="1248" t="e">
        <f>'2017년 귀속 중소기업 고용증가 사회보험료'!X27</f>
        <v>#REF!</v>
      </c>
      <c r="T44" s="1248"/>
      <c r="U44" s="1248"/>
      <c r="V44" s="1248"/>
      <c r="W44" s="1248"/>
      <c r="X44" s="1248"/>
      <c r="Y44" s="1320" t="e">
        <f>SUM(M44:X44)</f>
        <v>#REF!</v>
      </c>
      <c r="Z44" s="1320"/>
      <c r="AA44" s="1320"/>
      <c r="AB44" s="1320"/>
      <c r="AC44" s="1320"/>
      <c r="AD44" s="1286"/>
      <c r="AH44" s="258" t="s">
        <v>639</v>
      </c>
    </row>
    <row r="45" spans="1:38" ht="26.25" customHeight="1">
      <c r="A45" s="1331"/>
      <c r="B45" s="1332"/>
      <c r="C45" s="1332"/>
      <c r="D45" s="1332"/>
      <c r="E45" s="1332"/>
      <c r="F45" s="1332"/>
      <c r="G45" s="854" t="s">
        <v>161</v>
      </c>
      <c r="H45" s="854"/>
      <c r="I45" s="854"/>
      <c r="J45" s="854"/>
      <c r="K45" s="854"/>
      <c r="L45" s="854"/>
      <c r="M45" s="1321"/>
      <c r="N45" s="1321"/>
      <c r="O45" s="1321"/>
      <c r="P45" s="1321"/>
      <c r="Q45" s="1321"/>
      <c r="R45" s="1321"/>
      <c r="S45" s="1248"/>
      <c r="T45" s="1248"/>
      <c r="U45" s="1248"/>
      <c r="V45" s="1248"/>
      <c r="W45" s="1248"/>
      <c r="X45" s="1248"/>
      <c r="Y45" s="1320">
        <f>SUM(S45)</f>
        <v>0</v>
      </c>
      <c r="Z45" s="1320"/>
      <c r="AA45" s="1320"/>
      <c r="AB45" s="1320"/>
      <c r="AC45" s="1320"/>
      <c r="AD45" s="1286"/>
      <c r="AH45" t="s">
        <v>583</v>
      </c>
    </row>
    <row r="46" spans="1:38" ht="26.25" customHeight="1">
      <c r="A46" s="838" t="s">
        <v>161</v>
      </c>
      <c r="B46" s="854"/>
      <c r="C46" s="854"/>
      <c r="D46" s="854"/>
      <c r="E46" s="854"/>
      <c r="F46" s="854"/>
      <c r="G46" s="245"/>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H46" s="117" t="s">
        <v>584</v>
      </c>
    </row>
    <row r="47" spans="1:38" ht="26.25" customHeight="1">
      <c r="A47" s="74" t="s">
        <v>581</v>
      </c>
      <c r="B47" s="74"/>
      <c r="C47" s="74"/>
      <c r="D47" s="74"/>
      <c r="E47" s="74"/>
      <c r="F47" s="74"/>
      <c r="G47" s="74"/>
      <c r="H47" s="74"/>
      <c r="I47" s="74"/>
      <c r="J47" s="74"/>
      <c r="K47" s="74"/>
      <c r="L47" s="74"/>
      <c r="M47" s="74"/>
      <c r="N47" s="74"/>
      <c r="O47" s="74"/>
      <c r="P47" s="74"/>
      <c r="Q47" s="74"/>
      <c r="R47" s="74"/>
      <c r="S47" s="74"/>
      <c r="T47" s="74"/>
      <c r="U47" s="74"/>
      <c r="V47" s="74"/>
      <c r="W47" s="74"/>
      <c r="X47" s="77"/>
      <c r="Y47" s="1323" t="e">
        <f>V14+Y44+Y45</f>
        <v>#REF!</v>
      </c>
      <c r="Z47" s="1324"/>
      <c r="AA47" s="1324"/>
      <c r="AB47" s="1324"/>
      <c r="AC47" s="1324"/>
      <c r="AD47" s="1324"/>
      <c r="AH47" t="s">
        <v>585</v>
      </c>
    </row>
    <row r="48" spans="1:38" ht="26.25" customHeight="1">
      <c r="A48" t="s">
        <v>582</v>
      </c>
      <c r="AH48" s="257" t="s">
        <v>586</v>
      </c>
      <c r="AI48" s="255"/>
      <c r="AJ48" s="255"/>
      <c r="AK48" s="255"/>
      <c r="AL48" s="255"/>
    </row>
    <row r="49" spans="1:42" ht="26.25" customHeight="1">
      <c r="V49" s="826">
        <v>43646</v>
      </c>
      <c r="W49" s="826"/>
      <c r="X49" s="826"/>
      <c r="Y49" s="826"/>
      <c r="Z49" s="826"/>
      <c r="AA49" s="826"/>
      <c r="AB49" s="826"/>
      <c r="AC49" s="826"/>
      <c r="AH49" s="117" t="s">
        <v>641</v>
      </c>
    </row>
    <row r="50" spans="1:42" ht="26.25" customHeight="1">
      <c r="P50" s="247" t="s">
        <v>87</v>
      </c>
      <c r="Q50" s="1325"/>
      <c r="R50" s="1325"/>
      <c r="S50" s="1325"/>
      <c r="T50" s="1325"/>
      <c r="U50" s="1325"/>
      <c r="V50" s="1325"/>
      <c r="W50" s="1325"/>
      <c r="X50" s="1325"/>
      <c r="Y50" s="1325"/>
      <c r="Z50" s="248" t="s">
        <v>86</v>
      </c>
    </row>
    <row r="51" spans="1:42" ht="26.25" customHeight="1">
      <c r="Q51" s="1325"/>
      <c r="R51" s="1325"/>
      <c r="S51" s="1325"/>
      <c r="T51" s="1325"/>
      <c r="U51" s="1325"/>
      <c r="V51" s="1325"/>
      <c r="W51" s="1325"/>
      <c r="X51" s="1325"/>
      <c r="Y51" s="1325"/>
      <c r="AH51" s="259" t="s">
        <v>578</v>
      </c>
      <c r="AI51" s="259"/>
      <c r="AJ51" s="259"/>
      <c r="AK51" s="259"/>
      <c r="AL51" s="259"/>
      <c r="AM51" s="259"/>
      <c r="AN51" s="259"/>
      <c r="AO51" s="259"/>
      <c r="AP51" s="259"/>
    </row>
    <row r="52" spans="1:42" ht="26.25" customHeight="1">
      <c r="A52" s="1326" t="s">
        <v>120</v>
      </c>
      <c r="B52" s="1326"/>
      <c r="C52" s="1326"/>
      <c r="D52" s="1326"/>
      <c r="E52" s="1326"/>
      <c r="F52" s="1326"/>
      <c r="G52" s="72" t="s">
        <v>85</v>
      </c>
      <c r="K52" t="s">
        <v>84</v>
      </c>
      <c r="AH52" s="260" t="s">
        <v>579</v>
      </c>
      <c r="AI52" s="259"/>
      <c r="AJ52" s="259"/>
      <c r="AK52" s="259"/>
      <c r="AL52" s="259"/>
      <c r="AM52" s="259"/>
      <c r="AN52" s="259"/>
      <c r="AO52" s="259"/>
      <c r="AP52" s="259"/>
    </row>
    <row r="53" spans="1:42" ht="3.75" customHeight="1">
      <c r="A53" s="249"/>
      <c r="B53" s="249"/>
      <c r="C53" s="249"/>
      <c r="D53" s="249"/>
      <c r="E53" s="249"/>
      <c r="F53" s="249"/>
      <c r="G53" s="249"/>
      <c r="H53" s="249"/>
      <c r="I53" s="249"/>
      <c r="J53" s="249"/>
      <c r="K53" s="249"/>
      <c r="L53" s="249"/>
      <c r="M53" s="249"/>
      <c r="N53" s="249"/>
      <c r="O53" s="249"/>
      <c r="P53" s="250"/>
      <c r="Q53" s="250"/>
      <c r="R53" s="250"/>
      <c r="S53" s="250"/>
      <c r="T53" s="250"/>
      <c r="U53" s="250"/>
      <c r="V53" s="250"/>
      <c r="W53" s="250"/>
      <c r="X53" s="250"/>
      <c r="Y53" s="250"/>
      <c r="Z53" s="250"/>
      <c r="AA53" s="250"/>
      <c r="AB53" s="250"/>
      <c r="AC53" s="250"/>
      <c r="AD53" s="250"/>
      <c r="AI53" s="259"/>
      <c r="AJ53" s="259"/>
      <c r="AK53" s="259"/>
      <c r="AL53" s="259"/>
      <c r="AM53" s="259"/>
      <c r="AN53" s="259"/>
      <c r="AO53" s="259"/>
      <c r="AP53" s="259"/>
    </row>
    <row r="54" spans="1:42" ht="7.5" customHeight="1">
      <c r="AI54" s="259"/>
      <c r="AJ54" s="259"/>
      <c r="AK54" s="259"/>
      <c r="AL54" s="259"/>
      <c r="AM54" s="259"/>
      <c r="AN54" s="259"/>
      <c r="AO54" s="259"/>
      <c r="AP54" s="259"/>
    </row>
    <row r="55" spans="1:42" ht="39" customHeight="1">
      <c r="A55" s="837" t="s">
        <v>587</v>
      </c>
      <c r="B55" s="837"/>
      <c r="C55" s="837"/>
      <c r="D55" s="838"/>
      <c r="E55" s="1322" t="s">
        <v>588</v>
      </c>
      <c r="F55" s="1268"/>
      <c r="G55" s="1268"/>
      <c r="H55" s="1268"/>
      <c r="I55" s="1268"/>
      <c r="J55" s="1268"/>
      <c r="K55" s="1268"/>
      <c r="L55" s="1268"/>
      <c r="M55" s="1268"/>
      <c r="N55" s="1268"/>
      <c r="O55" s="1268"/>
      <c r="P55" s="1268"/>
      <c r="Q55" s="1268"/>
      <c r="R55" s="1268"/>
      <c r="S55" s="1268"/>
      <c r="T55" s="1268"/>
      <c r="U55" s="1268"/>
      <c r="V55" s="1268"/>
      <c r="W55" s="1268"/>
      <c r="X55" s="1268"/>
      <c r="Y55" s="1268"/>
      <c r="Z55" s="1269"/>
      <c r="AA55" s="897" t="s">
        <v>589</v>
      </c>
      <c r="AB55" s="837"/>
      <c r="AC55" s="837"/>
      <c r="AD55" s="837"/>
      <c r="AH55" s="260" t="s">
        <v>580</v>
      </c>
      <c r="AI55" s="259"/>
      <c r="AJ55" s="259"/>
      <c r="AK55" s="259"/>
      <c r="AL55" s="259"/>
      <c r="AM55" s="259"/>
      <c r="AN55" s="259"/>
      <c r="AO55" s="259"/>
      <c r="AP55" s="259"/>
    </row>
    <row r="56" spans="1:42" ht="26.25" customHeight="1">
      <c r="AD56" s="69" t="s">
        <v>83</v>
      </c>
      <c r="AH56" s="261" t="s">
        <v>640</v>
      </c>
    </row>
    <row r="57" spans="1:42" ht="26.25" customHeight="1"/>
    <row r="58" spans="1:42" ht="26.25" customHeight="1"/>
    <row r="59" spans="1:42" ht="26.25" customHeight="1"/>
    <row r="60" spans="1:42" ht="26.25" customHeight="1"/>
    <row r="61" spans="1:42" ht="26.25" customHeight="1">
      <c r="A61" s="207" t="s">
        <v>591</v>
      </c>
    </row>
    <row r="62" spans="1:42" ht="26.25" customHeight="1">
      <c r="B62" t="s">
        <v>592</v>
      </c>
    </row>
    <row r="63" spans="1:42" ht="26.25" customHeight="1">
      <c r="B63" t="s">
        <v>593</v>
      </c>
    </row>
    <row r="64" spans="1:42" ht="26.25" customHeight="1">
      <c r="B64" t="s">
        <v>594</v>
      </c>
    </row>
    <row r="65" spans="1:1" ht="26.25" customHeight="1"/>
    <row r="66" spans="1:1" ht="26.25" customHeight="1">
      <c r="A66" s="207" t="s">
        <v>595</v>
      </c>
    </row>
    <row r="67" spans="1:1" ht="26.25" customHeight="1">
      <c r="A67" t="s">
        <v>596</v>
      </c>
    </row>
    <row r="68" spans="1:1" ht="26.25" customHeight="1">
      <c r="A68" t="s">
        <v>597</v>
      </c>
    </row>
    <row r="69" spans="1:1" ht="26.25" customHeight="1"/>
    <row r="70" spans="1:1" ht="26.25" customHeight="1">
      <c r="A70" t="s">
        <v>598</v>
      </c>
    </row>
    <row r="71" spans="1:1" ht="26.25" customHeight="1">
      <c r="A71" t="s">
        <v>599</v>
      </c>
    </row>
    <row r="72" spans="1:1" ht="26.25" customHeight="1">
      <c r="A72" t="s">
        <v>600</v>
      </c>
    </row>
    <row r="73" spans="1:1" ht="26.25" customHeight="1">
      <c r="A73" t="s">
        <v>601</v>
      </c>
    </row>
    <row r="74" spans="1:1" ht="26.25" customHeight="1"/>
    <row r="75" spans="1:1" ht="26.25" customHeight="1">
      <c r="A75" s="232" t="s">
        <v>602</v>
      </c>
    </row>
    <row r="76" spans="1:1" ht="26.25" customHeight="1">
      <c r="A76" t="s">
        <v>603</v>
      </c>
    </row>
    <row r="77" spans="1:1" ht="26.25" customHeight="1">
      <c r="A77" t="s">
        <v>604</v>
      </c>
    </row>
    <row r="78" spans="1:1" ht="26.25" customHeight="1"/>
    <row r="79" spans="1:1" ht="26.25" customHeight="1">
      <c r="A79" s="89" t="s">
        <v>605</v>
      </c>
    </row>
    <row r="80" spans="1:1" ht="26.25" customHeight="1">
      <c r="A80" s="89" t="s">
        <v>606</v>
      </c>
    </row>
    <row r="81" spans="2:2" ht="26.25" customHeight="1"/>
    <row r="82" spans="2:2" ht="26.25" customHeight="1">
      <c r="B82" s="251" t="s">
        <v>607</v>
      </c>
    </row>
    <row r="83" spans="2:2" ht="26.25" customHeight="1">
      <c r="B83" s="252" t="s">
        <v>608</v>
      </c>
    </row>
    <row r="84" spans="2:2" ht="26.25" customHeight="1">
      <c r="B84" s="251" t="s">
        <v>609</v>
      </c>
    </row>
    <row r="85" spans="2:2" ht="26.25" customHeight="1">
      <c r="B85" s="251" t="s">
        <v>610</v>
      </c>
    </row>
    <row r="86" spans="2:2" ht="26.25" customHeight="1">
      <c r="B86" s="251" t="s">
        <v>611</v>
      </c>
    </row>
    <row r="87" spans="2:2" ht="26.25" customHeight="1">
      <c r="B87" s="251" t="s">
        <v>612</v>
      </c>
    </row>
    <row r="88" spans="2:2" ht="26.25" customHeight="1">
      <c r="B88" s="251" t="s">
        <v>613</v>
      </c>
    </row>
    <row r="89" spans="2:2" ht="26.25" customHeight="1">
      <c r="B89" s="251" t="s">
        <v>614</v>
      </c>
    </row>
    <row r="90" spans="2:2" ht="26.25" customHeight="1">
      <c r="B90" s="251" t="s">
        <v>615</v>
      </c>
    </row>
    <row r="91" spans="2:2">
      <c r="B91" s="251" t="s">
        <v>616</v>
      </c>
    </row>
    <row r="92" spans="2:2">
      <c r="B92" s="251" t="s">
        <v>617</v>
      </c>
    </row>
    <row r="93" spans="2:2">
      <c r="B93" s="251" t="s">
        <v>618</v>
      </c>
    </row>
    <row r="94" spans="2:2">
      <c r="B94" s="251" t="s">
        <v>619</v>
      </c>
    </row>
    <row r="95" spans="2:2">
      <c r="B95" s="251" t="s">
        <v>620</v>
      </c>
    </row>
    <row r="96" spans="2:2">
      <c r="B96" s="251" t="s">
        <v>621</v>
      </c>
    </row>
    <row r="97" spans="1:38">
      <c r="B97" s="251" t="s">
        <v>622</v>
      </c>
    </row>
    <row r="98" spans="1:38">
      <c r="B98" s="251" t="s">
        <v>623</v>
      </c>
    </row>
    <row r="99" spans="1:38">
      <c r="B99" s="251" t="s">
        <v>624</v>
      </c>
    </row>
    <row r="100" spans="1:38">
      <c r="B100" s="251" t="s">
        <v>625</v>
      </c>
    </row>
    <row r="101" spans="1:38">
      <c r="B101" s="251" t="s">
        <v>626</v>
      </c>
    </row>
    <row r="102" spans="1:38">
      <c r="B102" s="251" t="s">
        <v>627</v>
      </c>
    </row>
    <row r="105" spans="1:38" ht="17.25" thickBo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row>
  </sheetData>
  <mergeCells count="91">
    <mergeCell ref="V14:AD14"/>
    <mergeCell ref="A6:C9"/>
    <mergeCell ref="E6:J6"/>
    <mergeCell ref="K6:Q6"/>
    <mergeCell ref="S6:W6"/>
    <mergeCell ref="X6:AD6"/>
    <mergeCell ref="E7:J7"/>
    <mergeCell ref="K7:Q7"/>
    <mergeCell ref="S7:W7"/>
    <mergeCell ref="X7:AD7"/>
    <mergeCell ref="L8:AC8"/>
    <mergeCell ref="E9:T9"/>
    <mergeCell ref="X9:AC9"/>
    <mergeCell ref="A11:F11"/>
    <mergeCell ref="J11:O11"/>
    <mergeCell ref="R11:W11"/>
    <mergeCell ref="V16:AD16"/>
    <mergeCell ref="A18:J18"/>
    <mergeCell ref="K18:T18"/>
    <mergeCell ref="U18:AD18"/>
    <mergeCell ref="A19:J19"/>
    <mergeCell ref="K19:T19"/>
    <mergeCell ref="U19:AD19"/>
    <mergeCell ref="A21:J21"/>
    <mergeCell ref="K21:T21"/>
    <mergeCell ref="U21:Y21"/>
    <mergeCell ref="Z21:AD21"/>
    <mergeCell ref="A22:J22"/>
    <mergeCell ref="K22:T22"/>
    <mergeCell ref="U22:X22"/>
    <mergeCell ref="Z22:AD22"/>
    <mergeCell ref="Z25:AC25"/>
    <mergeCell ref="A24:E24"/>
    <mergeCell ref="F24:J24"/>
    <mergeCell ref="K24:O24"/>
    <mergeCell ref="P24:T24"/>
    <mergeCell ref="U24:Y24"/>
    <mergeCell ref="Z24:AD24"/>
    <mergeCell ref="A25:D25"/>
    <mergeCell ref="F25:I25"/>
    <mergeCell ref="K25:N25"/>
    <mergeCell ref="P25:S25"/>
    <mergeCell ref="U25:X25"/>
    <mergeCell ref="A35:J35"/>
    <mergeCell ref="K35:T35"/>
    <mergeCell ref="U35:Y35"/>
    <mergeCell ref="Z35:AD35"/>
    <mergeCell ref="X27:AD27"/>
    <mergeCell ref="A29:F29"/>
    <mergeCell ref="G29:L29"/>
    <mergeCell ref="M29:R29"/>
    <mergeCell ref="S29:X29"/>
    <mergeCell ref="Y29:AD29"/>
    <mergeCell ref="A30:F30"/>
    <mergeCell ref="G30:L30"/>
    <mergeCell ref="M30:R30"/>
    <mergeCell ref="S30:X30"/>
    <mergeCell ref="Y30:AD30"/>
    <mergeCell ref="A36:J36"/>
    <mergeCell ref="K36:T36"/>
    <mergeCell ref="U36:X36"/>
    <mergeCell ref="Z36:AD36"/>
    <mergeCell ref="A40:J40"/>
    <mergeCell ref="K40:T40"/>
    <mergeCell ref="U40:AD40"/>
    <mergeCell ref="A41:J41"/>
    <mergeCell ref="K41:T41"/>
    <mergeCell ref="U41:AD41"/>
    <mergeCell ref="A43:F43"/>
    <mergeCell ref="G43:L43"/>
    <mergeCell ref="M43:R43"/>
    <mergeCell ref="S43:X43"/>
    <mergeCell ref="Y43:AD43"/>
    <mergeCell ref="A44:F45"/>
    <mergeCell ref="G44:L44"/>
    <mergeCell ref="M44:R44"/>
    <mergeCell ref="S44:X44"/>
    <mergeCell ref="Y44:AD44"/>
    <mergeCell ref="G45:L45"/>
    <mergeCell ref="M45:R45"/>
    <mergeCell ref="S45:X45"/>
    <mergeCell ref="Y45:AD45"/>
    <mergeCell ref="A55:D55"/>
    <mergeCell ref="E55:Z55"/>
    <mergeCell ref="AA55:AD55"/>
    <mergeCell ref="A46:F46"/>
    <mergeCell ref="Y47:AD47"/>
    <mergeCell ref="V49:AC49"/>
    <mergeCell ref="Q50:Y50"/>
    <mergeCell ref="Q51:Y51"/>
    <mergeCell ref="A52:F52"/>
  </mergeCells>
  <phoneticPr fontId="2" type="noConversion"/>
  <conditionalFormatting sqref="K19:T19">
    <cfRule type="cellIs" dxfId="258" priority="3" operator="greaterThan">
      <formula>$A$19</formula>
    </cfRule>
  </conditionalFormatting>
  <conditionalFormatting sqref="K41:T41">
    <cfRule type="cellIs" dxfId="257" priority="1" operator="greaterThan">
      <formula>$A$41</formula>
    </cfRule>
  </conditionalFormatting>
  <printOptions horizontalCentered="1" verticalCentered="1"/>
  <pageMargins left="0.19685039370078741" right="0.19685039370078741" top="0.35433070866141736" bottom="0.15748031496062992" header="0.31496062992125984"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49" r:id="rId4" name="Drop Down 1">
              <controlPr defaultSize="0" autoLine="0" autoPict="0">
                <anchor moveWithCells="1">
                  <from>
                    <xdr:col>33</xdr:col>
                    <xdr:colOff>295275</xdr:colOff>
                    <xdr:row>26</xdr:row>
                    <xdr:rowOff>0</xdr:rowOff>
                  </from>
                  <to>
                    <xdr:col>36</xdr:col>
                    <xdr:colOff>190500</xdr:colOff>
                    <xdr:row>26</xdr:row>
                    <xdr:rowOff>314325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470E-37C1-4056-9864-56BE20A0048E}">
  <dimension ref="A1"/>
  <sheetViews>
    <sheetView workbookViewId="0"/>
  </sheetViews>
  <sheetFormatPr defaultRowHeight="16.5"/>
  <sheetData/>
  <phoneticPr fontId="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2F301-84A8-46A5-ACB1-F765C5C8CA3C}">
  <sheetPr>
    <tabColor rgb="FFFFFF00"/>
    <outlinePr summaryBelow="0" summaryRight="0"/>
    <pageSetUpPr autoPageBreaks="0" fitToPage="1"/>
  </sheetPr>
  <dimension ref="A1:CI139"/>
  <sheetViews>
    <sheetView showGridLines="0" workbookViewId="0">
      <pane xSplit="3" ySplit="4" topLeftCell="D5" activePane="bottomRight" state="frozen"/>
      <selection pane="topRight" activeCell="D1" sqref="D1"/>
      <selection pane="bottomLeft" activeCell="A5" sqref="A5"/>
      <selection pane="bottomRight" activeCell="C5" sqref="C5"/>
    </sheetView>
  </sheetViews>
  <sheetFormatPr defaultRowHeight="12.75" customHeight="1"/>
  <cols>
    <col min="1" max="1" width="3" style="22" customWidth="1"/>
    <col min="2" max="2" width="7.5" style="22"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19" width="7.5" style="22" bestFit="1" customWidth="1"/>
    <col min="20" max="20" width="9.5" style="22" bestFit="1" customWidth="1"/>
    <col min="21"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6" width="9" style="22"/>
    <col min="77" max="77" width="11.5" style="22" bestFit="1" customWidth="1"/>
    <col min="78" max="78" width="12.25" style="22" customWidth="1"/>
    <col min="79" max="79" width="11.375" style="22" customWidth="1"/>
    <col min="80" max="80" width="12.125" style="22" customWidth="1"/>
    <col min="81" max="81" width="7.375" style="22" customWidth="1"/>
    <col min="82" max="83" width="10.375" style="22" customWidth="1"/>
    <col min="84" max="84" width="12.75" style="22" customWidth="1"/>
    <col min="85" max="85" width="10.375" style="22" customWidth="1"/>
    <col min="86" max="86" width="11.625" style="22" customWidth="1"/>
    <col min="87" max="87" width="10.375" style="22" customWidth="1"/>
    <col min="88" max="16384" width="9" style="22"/>
  </cols>
  <sheetData>
    <row r="1" spans="1:87" ht="20.25">
      <c r="A1" s="14">
        <v>43830</v>
      </c>
      <c r="B1" s="14"/>
      <c r="C1" s="14"/>
      <c r="D1" s="14"/>
      <c r="E1" s="14"/>
      <c r="F1" s="14"/>
      <c r="G1" s="14"/>
      <c r="H1" s="14"/>
      <c r="I1" s="14"/>
      <c r="J1" s="2" t="s">
        <v>23</v>
      </c>
      <c r="K1" s="2"/>
      <c r="L1" s="2"/>
      <c r="M1" s="2"/>
      <c r="N1" s="2"/>
      <c r="O1" s="2"/>
      <c r="P1" s="2"/>
      <c r="Q1" s="812" t="s">
        <v>266</v>
      </c>
      <c r="R1" s="812"/>
      <c r="S1" s="14"/>
      <c r="T1" s="2"/>
      <c r="U1" s="2"/>
      <c r="V1" s="2" t="s">
        <v>67</v>
      </c>
      <c r="W1" s="813"/>
      <c r="X1" s="813"/>
      <c r="Y1" s="813"/>
      <c r="Z1" s="813"/>
      <c r="AA1" s="813"/>
      <c r="AB1" s="813"/>
      <c r="AC1" s="813"/>
      <c r="AD1" s="813"/>
      <c r="AE1" s="813"/>
      <c r="AF1" s="307"/>
      <c r="AG1" s="307"/>
      <c r="AH1" s="307"/>
      <c r="AI1" s="2"/>
      <c r="AJ1" s="2"/>
      <c r="AK1" s="307"/>
      <c r="AL1" s="307"/>
      <c r="AM1" s="10"/>
      <c r="AN1" s="10"/>
      <c r="AO1" s="307"/>
      <c r="AP1" s="307"/>
      <c r="AQ1" s="2"/>
      <c r="AR1" s="2"/>
      <c r="AS1" s="307"/>
      <c r="AT1" s="307"/>
      <c r="AU1" s="2"/>
      <c r="AV1" s="2"/>
      <c r="AW1" s="307"/>
      <c r="AX1" s="307"/>
      <c r="BA1" s="307"/>
      <c r="BB1" s="307"/>
      <c r="BC1" s="2"/>
      <c r="BD1" s="2"/>
      <c r="BE1" s="307"/>
      <c r="BF1" s="307"/>
      <c r="BG1" s="2"/>
      <c r="BH1" s="2"/>
      <c r="BI1" s="307"/>
      <c r="BJ1" s="307"/>
      <c r="BK1" s="2"/>
      <c r="BL1" s="2"/>
      <c r="BM1" s="307"/>
      <c r="BN1" s="307"/>
      <c r="BO1" s="2"/>
      <c r="BP1" s="2"/>
      <c r="BQ1" s="307"/>
      <c r="BR1" s="307"/>
      <c r="BS1" s="2"/>
      <c r="BT1" s="2"/>
      <c r="BZ1" s="266" t="s">
        <v>643</v>
      </c>
    </row>
    <row r="2" spans="1:87" ht="12.95" customHeight="1" thickBot="1">
      <c r="D2" s="22"/>
      <c r="E2" s="22"/>
      <c r="F2" s="22"/>
      <c r="G2" s="22"/>
      <c r="O2" s="814" t="s">
        <v>66</v>
      </c>
      <c r="P2" s="814"/>
      <c r="Q2" s="815" t="s">
        <v>258</v>
      </c>
      <c r="R2" s="815"/>
      <c r="T2" s="1"/>
      <c r="U2" s="1"/>
      <c r="V2" s="1"/>
      <c r="BZ2" s="4" t="s">
        <v>644</v>
      </c>
    </row>
    <row r="3" spans="1:87" ht="12.95" customHeight="1" thickTop="1" thickBot="1">
      <c r="D3" s="22"/>
      <c r="E3" s="22" t="s">
        <v>82</v>
      </c>
      <c r="F3" s="22"/>
      <c r="G3" s="22"/>
      <c r="I3" s="22">
        <f>COUNTA(C5:C12)</f>
        <v>8</v>
      </c>
      <c r="J3" s="4" t="s">
        <v>27</v>
      </c>
      <c r="K3" s="4"/>
      <c r="L3" s="4"/>
      <c r="M3" s="4"/>
      <c r="N3" s="4"/>
      <c r="O3" s="816" t="s">
        <v>65</v>
      </c>
      <c r="P3" s="817"/>
      <c r="Q3" s="815" t="s">
        <v>259</v>
      </c>
      <c r="R3" s="815"/>
      <c r="S3" s="40" t="s">
        <v>344</v>
      </c>
      <c r="T3" s="39"/>
      <c r="U3" s="39"/>
      <c r="V3" s="39"/>
      <c r="W3" s="119">
        <f>EOMONTH(A1,-11)</f>
        <v>43496</v>
      </c>
      <c r="X3" s="120"/>
      <c r="Y3" s="120"/>
      <c r="Z3" s="121"/>
      <c r="AA3" s="119">
        <f>EOMONTH($A$1,-10)</f>
        <v>43524</v>
      </c>
      <c r="AB3" s="120"/>
      <c r="AC3" s="120"/>
      <c r="AD3" s="121"/>
      <c r="AE3" s="119">
        <f>EOMONTH($A$1,-9)</f>
        <v>43555</v>
      </c>
      <c r="AF3" s="120"/>
      <c r="AG3" s="120"/>
      <c r="AH3" s="121"/>
      <c r="AI3" s="119">
        <f>EOMONTH($A$1,-8)</f>
        <v>43585</v>
      </c>
      <c r="AJ3" s="120"/>
      <c r="AK3" s="120"/>
      <c r="AL3" s="121"/>
      <c r="AM3" s="119">
        <f>EOMONTH($A$1,-7)</f>
        <v>43616</v>
      </c>
      <c r="AN3" s="120"/>
      <c r="AO3" s="120"/>
      <c r="AP3" s="121"/>
      <c r="AQ3" s="119">
        <f>EOMONTH($A$1,-6)</f>
        <v>43646</v>
      </c>
      <c r="AR3" s="120"/>
      <c r="AS3" s="120"/>
      <c r="AT3" s="121"/>
      <c r="AU3" s="119">
        <f>EOMONTH($A$1,-5)</f>
        <v>43677</v>
      </c>
      <c r="AV3" s="120"/>
      <c r="AW3" s="120"/>
      <c r="AX3" s="121"/>
      <c r="AY3" s="119">
        <f>EOMONTH($A$1,-4)</f>
        <v>43708</v>
      </c>
      <c r="AZ3" s="120"/>
      <c r="BA3" s="120"/>
      <c r="BB3" s="121"/>
      <c r="BC3" s="119">
        <f>EOMONTH($A$1,-3)</f>
        <v>43738</v>
      </c>
      <c r="BD3" s="120"/>
      <c r="BE3" s="120"/>
      <c r="BF3" s="121"/>
      <c r="BG3" s="119">
        <f>EOMONTH($A$1,-2)</f>
        <v>43769</v>
      </c>
      <c r="BH3" s="120"/>
      <c r="BI3" s="120"/>
      <c r="BJ3" s="121"/>
      <c r="BK3" s="119">
        <f>EOMONTH($A$1,-1)</f>
        <v>43799</v>
      </c>
      <c r="BL3" s="120"/>
      <c r="BM3" s="120"/>
      <c r="BN3" s="121"/>
      <c r="BO3" s="119">
        <f>EOMONTH($A$1,0)</f>
        <v>43830</v>
      </c>
      <c r="BP3" s="120"/>
      <c r="BQ3" s="120"/>
      <c r="BR3" s="121"/>
      <c r="BS3" s="3"/>
      <c r="BT3" s="3"/>
      <c r="BU3" s="58" t="s">
        <v>24</v>
      </c>
      <c r="BZ3" s="267" t="s">
        <v>645</v>
      </c>
      <c r="CF3" s="266" t="s">
        <v>649</v>
      </c>
    </row>
    <row r="4" spans="1:87" ht="36" customHeight="1" thickBot="1">
      <c r="A4" s="5" t="s">
        <v>22</v>
      </c>
      <c r="B4" s="7" t="s">
        <v>21</v>
      </c>
      <c r="C4" s="144" t="s">
        <v>20</v>
      </c>
      <c r="D4" s="145" t="s">
        <v>262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2019.01.31현재 나이</v>
      </c>
      <c r="Y4" s="61" t="str">
        <f>TEXT(W3,"yyyy.mm.dd")&amp;"현재 군복무 차감 나이"</f>
        <v>2019.01.31현재 군복무 차감 나이</v>
      </c>
      <c r="Z4" s="64" t="s">
        <v>472</v>
      </c>
      <c r="AA4" s="62" t="s">
        <v>71</v>
      </c>
      <c r="AB4" s="61" t="str">
        <f>TEXT(AA3,"yyyy.mm.dd")&amp;"현재 나이"</f>
        <v>2019.02.28현재 나이</v>
      </c>
      <c r="AC4" s="61" t="str">
        <f>TEXT(AA3,"yyyy.mm.dd")&amp;"현재 군복무 차감 나이"</f>
        <v>2019.02.28현재 군복무 차감 나이</v>
      </c>
      <c r="AD4" s="64" t="s">
        <v>472</v>
      </c>
      <c r="AE4" s="62" t="s">
        <v>72</v>
      </c>
      <c r="AF4" s="61" t="str">
        <f>TEXT(AE3,"yyyy.mm.dd")&amp;"현재 나이"</f>
        <v>2019.03.31현재 나이</v>
      </c>
      <c r="AG4" s="61" t="str">
        <f>TEXT(AE3,"yyyy.mm.dd")&amp;"현재 군복무 차감 나이"</f>
        <v>2019.03.31현재 군복무 차감 나이</v>
      </c>
      <c r="AH4" s="64" t="s">
        <v>472</v>
      </c>
      <c r="AI4" s="62" t="s">
        <v>73</v>
      </c>
      <c r="AJ4" s="61" t="str">
        <f>TEXT(AI3,"yyyy.mm.dd")&amp;"현재 나이"</f>
        <v>2019.04.30현재 나이</v>
      </c>
      <c r="AK4" s="61" t="str">
        <f>TEXT(AI3,"yyyy.mm.dd")&amp;"현재 군복무 차감 나이"</f>
        <v>2019.04.30현재 군복무 차감 나이</v>
      </c>
      <c r="AL4" s="64" t="s">
        <v>472</v>
      </c>
      <c r="AM4" s="62" t="s">
        <v>74</v>
      </c>
      <c r="AN4" s="61" t="str">
        <f>TEXT(AM3,"yyyy.mm.dd")&amp;"현재 나이"</f>
        <v>2019.05.31현재 나이</v>
      </c>
      <c r="AO4" s="61" t="str">
        <f>TEXT(AM3,"yyyy.mm.dd")&amp;"현재 군복무 차감 나이"</f>
        <v>2019.05.31현재 군복무 차감 나이</v>
      </c>
      <c r="AP4" s="64" t="s">
        <v>472</v>
      </c>
      <c r="AQ4" s="62" t="s">
        <v>75</v>
      </c>
      <c r="AR4" s="61" t="str">
        <f>TEXT(AQ3,"yyyy.mm.dd")&amp;"현재 나이"</f>
        <v>2019.06.30현재 나이</v>
      </c>
      <c r="AS4" s="61" t="str">
        <f>TEXT(AQ3,"yyyy.mm.dd")&amp;"현재 군복무 차감 나이"</f>
        <v>2019.06.30현재 군복무 차감 나이</v>
      </c>
      <c r="AT4" s="64" t="s">
        <v>472</v>
      </c>
      <c r="AU4" s="62" t="s">
        <v>76</v>
      </c>
      <c r="AV4" s="61" t="str">
        <f>TEXT(AU3,"yyyy.mm.dd")&amp;"현재 나이"</f>
        <v>2019.07.31현재 나이</v>
      </c>
      <c r="AW4" s="61" t="str">
        <f>TEXT(AU3,"yyyy.mm.dd")&amp;"현재 군복무 차감 나이"</f>
        <v>2019.07.31현재 군복무 차감 나이</v>
      </c>
      <c r="AX4" s="64" t="s">
        <v>472</v>
      </c>
      <c r="AY4" s="62" t="s">
        <v>77</v>
      </c>
      <c r="AZ4" s="61" t="str">
        <f>TEXT(AY3,"yyyy.mm.dd")&amp;"현재 나이"</f>
        <v>2019.08.31현재 나이</v>
      </c>
      <c r="BA4" s="61" t="str">
        <f>TEXT(AY3,"yyyy.mm.dd")&amp;"현재 군복무 차감 나이"</f>
        <v>2019.08.31현재 군복무 차감 나이</v>
      </c>
      <c r="BB4" s="64" t="s">
        <v>472</v>
      </c>
      <c r="BC4" s="62" t="s">
        <v>78</v>
      </c>
      <c r="BD4" s="61" t="str">
        <f>TEXT(BC3,"yyyy.mm.dd")&amp;"현재 나이"</f>
        <v>2019.09.30현재 나이</v>
      </c>
      <c r="BE4" s="61" t="str">
        <f>TEXT(BC3,"yyyy.mm.dd")&amp;"현재 군복무 차감 나이"</f>
        <v>2019.09.30현재 군복무 차감 나이</v>
      </c>
      <c r="BF4" s="64" t="s">
        <v>472</v>
      </c>
      <c r="BG4" s="62" t="s">
        <v>79</v>
      </c>
      <c r="BH4" s="61" t="str">
        <f>TEXT(BG3,"yyyy.mm.dd")&amp;"현재 나이"</f>
        <v>2019.10.31현재 나이</v>
      </c>
      <c r="BI4" s="61" t="str">
        <f>TEXT(BG3,"yyyy.mm.dd")&amp;"현재 군복무 차감 나이"</f>
        <v>2019.10.31현재 군복무 차감 나이</v>
      </c>
      <c r="BJ4" s="64" t="s">
        <v>472</v>
      </c>
      <c r="BK4" s="62" t="s">
        <v>80</v>
      </c>
      <c r="BL4" s="61" t="str">
        <f>TEXT(BK3,"yyyy.mm.dd")&amp;"현재 나이"</f>
        <v>2019.11.30현재 나이</v>
      </c>
      <c r="BM4" s="61" t="str">
        <f>TEXT(BK3,"yyyy.mm.dd")&amp;"현재 군복무 차감 나이"</f>
        <v>2019.11.30현재 군복무 차감 나이</v>
      </c>
      <c r="BN4" s="64" t="s">
        <v>472</v>
      </c>
      <c r="BO4" s="62" t="s">
        <v>81</v>
      </c>
      <c r="BP4" s="61" t="str">
        <f>TEXT(BO3,"yyyy.mm.dd")&amp;"현재 나이"</f>
        <v>2019.12.31현재 나이</v>
      </c>
      <c r="BQ4" s="61" t="str">
        <f>TEXT(BO3,"yyyy.mm.dd")&amp;"현재 군복무 차감 나이"</f>
        <v>2019.12.31현재 군복무 차감 나이</v>
      </c>
      <c r="BR4" s="64" t="s">
        <v>472</v>
      </c>
      <c r="BS4" s="55" t="s">
        <v>343</v>
      </c>
      <c r="BT4" s="56" t="s">
        <v>342</v>
      </c>
      <c r="BU4" s="19" t="s">
        <v>25</v>
      </c>
      <c r="BV4" s="20" t="s">
        <v>56</v>
      </c>
      <c r="BW4" s="4"/>
      <c r="BY4" s="4"/>
      <c r="BZ4" s="269" t="s">
        <v>678</v>
      </c>
      <c r="CA4" s="269" t="s">
        <v>679</v>
      </c>
      <c r="CB4" s="269" t="s">
        <v>680</v>
      </c>
      <c r="CC4" s="268" t="s">
        <v>646</v>
      </c>
      <c r="CD4" s="268" t="s">
        <v>647</v>
      </c>
      <c r="CE4" s="268" t="s">
        <v>650</v>
      </c>
      <c r="CF4" s="268" t="s">
        <v>130</v>
      </c>
      <c r="CG4" s="269" t="s">
        <v>131</v>
      </c>
      <c r="CH4" s="268" t="s">
        <v>648</v>
      </c>
      <c r="CI4" s="268" t="s">
        <v>24</v>
      </c>
    </row>
    <row r="5" spans="1:87" ht="16.5" customHeight="1">
      <c r="A5" s="23">
        <v>1</v>
      </c>
      <c r="B5" s="142"/>
      <c r="C5" s="472" t="s">
        <v>696</v>
      </c>
      <c r="D5" s="480">
        <v>9102192123458</v>
      </c>
      <c r="E5" s="156">
        <f>IF($D5="","",IF(OR(MID(D5,LEN(CLEAN(D5))-6,1)&lt;="2",MID(D5,LEN(CLEAN(D5))-6,1)="5",MID(D5,LEN(CLEAN(D5))-6,1)="6"),DATE(MID(D5,1,2),MID(D5,3,2),MID(D5,5,2)),CHOOSE(14-LEN(CLEAN(D5)),DATE(MID(D5,1,2)+100,MID(D5,3,2),MID(D5,5,2)),DATE(MID(D5,1,1)+100,MID(D5,2,2),MID(D5,4,2)),DATE(2000,MID(D5,1,2),MID(D5,3,2)),DATE(2000,MID(D5,1,1),MID(D5,2,2)))))</f>
        <v>33288</v>
      </c>
      <c r="F5" s="30">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31" t="str">
        <f>IF(D5="","",IF(INT(RIGHT(D5,1))=F5,"OK","주민오류"))</f>
        <v>OK</v>
      </c>
      <c r="H5" s="147" t="str">
        <f>IF(D5="","",CHOOSE(14-LEN(CLEAN(D5)),CHOOSE(MID(D5,7,1),"남","여","남","여","남","여","남","여","남","여"),CHOOSE(MID(D5,6,1),"남","여","남","여","남","여","남","여","남","여"),CHOOSE(MID(D5,5,1),"남","여","남","여","남","여","남","여","남","여"),CHOOSE(MID(D5,4,1),"남","여","남","여","남","여","남","여","남","여"),CHOOSE(MID(D5,3,1),"남","여","남","여","남","여","남","여","남","여")))</f>
        <v>여</v>
      </c>
      <c r="I5" s="474">
        <v>41548</v>
      </c>
      <c r="J5" s="474"/>
      <c r="K5" s="33">
        <f>IF($D5="","",DATEDIF(IF(OR(MID(D5,LEN(CLEAN(D5))-6,1)&lt;="2",MID(D5,LEN(CLEAN(D5))-6,1)="5",MID(D5,LEN(CLEAN(D5))-6,1)="6"),DATE(MID(D5,1,2),MID(D5,3,2),MID(D5,5,2)),CHOOSE(14-LEN(CLEAN(D5)), DATE(MID(D5,1,2)+100,MID(D5,3,2),MID(D5,5,2)), DATE(MID(D5,1,1)+100,MID(D5,2,2),MID(D5,4,2)),DATE(2000,MID(D5,1,2),MID(D5,3,2)),DATE(2000,MID(D5,1,1),MID(D5,2,2)))),I5,"y"))</f>
        <v>22</v>
      </c>
      <c r="L5" s="33">
        <f t="shared" ref="L5:L68" si="0">IF(P5="",0,DATEDIF(O5,P5+1,"Y")&amp;"년 "&amp;DATEDIF(O5,P5+1,"YM")&amp;"월 "&amp;IF(OR(AND(TEXT(O5,"dd")="01",TEXT(EOMONTH(P5,0),"dd")=TEXT(P5,"dd")),TEXT(TEXT(P5,"dd")+1,"dd")=TEXT(O5,"dd")),"",DATEDIF(O5,P5,"MD")+1&amp;"일"))</f>
        <v>0</v>
      </c>
      <c r="M5" s="35" t="str">
        <f>IF(D5="","",TEXT(DATE(YEAR(I5-E5),MONTH(I5-E5),DAY(I5-E5))-DATE(YEAR(P5-O5),MONTH(P5-O5),DAY(P5-O5)),"yy년")&amp;VALUE(TEXT(DATE(YEAR(I5-E5),MONTH(I5-E5),DAY(I5-E5))-DATE(YEAR(P5-O5),MONTH(P5-O5),DAY(P5-O5)),"mm")-1)&amp;TEXT(DATE(YEAR(I5-E5),MONTH(I5-E5),DAY(I5-E5))-DATE(YEAR(P5-O5),MONTH(P5-O5),DAY(P5-O5)),"월dd일"))</f>
        <v>22년7월12일</v>
      </c>
      <c r="N5" s="108"/>
      <c r="O5" s="176"/>
      <c r="P5" s="177"/>
      <c r="Q5" s="201" t="s">
        <v>160</v>
      </c>
      <c r="R5" s="202" t="s">
        <v>160</v>
      </c>
      <c r="S5" s="203"/>
      <c r="T5" s="122" t="s">
        <v>160</v>
      </c>
      <c r="U5" s="204" t="s">
        <v>160</v>
      </c>
      <c r="V5" s="205" t="s">
        <v>160</v>
      </c>
      <c r="W5" s="63">
        <f>IF($D5="",0,IF(AND((W$3&gt;=$I5),OR((W$3&lt;=$J5),($J5=""),($J5=0)),$T5="부",$U5="부",$V5="부"),1,0))</f>
        <v>1</v>
      </c>
      <c r="X5" s="53">
        <f>IF($D5="",0,DATEDIF(IF(OR(MID($D5,LEN(CLEAN($D5))-6,1)&lt;="2",MID($D5,LEN(CLEAN($D5))-6,1)="5",MID($D5,LEN(CLEAN($D5))-6,1)="6"),DATE(MID($D5,1,2),MID($D5,3,2),MID($D5,5,2)),CHOOSE(14-LEN(CLEAN($D5)), DATE(MID($D5,1,2)+100,MID($D5,3,2),MID($D5,5,2)), DATE(MID($D5,1,1)+100,MID($D5,2,2),MID($D5,4,2)),DATE(2000,MID($D5,1,2),MID($D5,3,2)),DATE(2000,MID($D5,1,1),MID($D5,2,2)))),W$3,"y"))</f>
        <v>27</v>
      </c>
      <c r="Y5" s="54" t="str">
        <f>IF($D5="","",TEXT(DATE(YEAR(W$3-$E5),MONTH(W$3-$E5),DAY(W$3-$E5))-DATE(YEAR($P5-$O5),MONTH($P5-$O5),DAY($P5-$O5)),"yy년")&amp;VALUE(TEXT(DATE(YEAR(W$3-$E5),MONTH(W$3-$E5),DAY(W$3-$E5))-DATE(YEAR($P5-$O5),MONTH($P5-$O5),DAY($P5-$O5)),"mm")-1)&amp;TEXT(DATE(YEAR(W$3-$E5),MONTH(W$3-$E5),DAY(W$3-$E5))-DATE(YEAR($P5-$O5),MONTH($P5-$O5),DAY($P5-$O5)),"월dd일"))</f>
        <v>27년11월12일</v>
      </c>
      <c r="Z5" s="85">
        <f>IF($D5="",0,IF(OR(AND(W5=1,OR($Q5="여",$R5="여")),AND(W5=1,AND(X5&gt;=15,X5&lt;=29))),1,0))</f>
        <v>1</v>
      </c>
      <c r="AA5" s="63">
        <f>IF($D5="",0,IF(AND((AA$3&gt;=$I5),OR((AA$3&lt;=$J5),($J5=""),($J5=0)),$T5="부",$U5="부",$V5="부"),1,0))</f>
        <v>1</v>
      </c>
      <c r="AB5" s="53">
        <f>IF($D5="",0,DATEDIF(IF(OR(MID($D5,LEN(CLEAN($D5))-6,1)&lt;="2",MID($D5,LEN(CLEAN($D5))-6,1)="5",MID($D5,LEN(CLEAN($D5))-6,1)="6"),DATE(MID($D5,1,2),MID($D5,3,2),MID($D5,5,2)),CHOOSE(14-LEN(CLEAN($D5)), DATE(MID($D5,1,2)+100,MID($D5,3,2),MID($D5,5,2)), DATE(MID($D5,1,1)+100,MID($D5,2,2),MID($D5,4,2)),DATE(2000,MID($D5,1,2),MID($D5,3,2)),DATE(2000,MID($D5,1,1),MID($D5,2,2)))),AA$3,"y"))</f>
        <v>28</v>
      </c>
      <c r="AC5" s="54" t="str">
        <f>IF($D5="","",TEXT(DATE(YEAR(AA$3-$E5),MONTH(AA$3-$E5),DAY(AA$3-$E5))-DATE(YEAR($P5-$O5),MONTH($P5-$O5),DAY($P5-$O5)),"yy년")&amp;VALUE(TEXT(DATE(YEAR(AA$3-$E5),MONTH(AA$3-$E5),DAY(AA$3-$E5))-DATE(YEAR($P5-$O5),MONTH($P5-$O5),DAY($P5-$O5)),"mm")-1)&amp;TEXT(DATE(YEAR(AA$3-$E5),MONTH(AA$3-$E5),DAY(AA$3-$E5))-DATE(YEAR($P5-$O5),MONTH($P5-$O5),DAY($P5-$O5)),"월dd일"))</f>
        <v>28년0월09일</v>
      </c>
      <c r="AD5" s="85">
        <f>IF($D5="",0,IF(OR(AND(AA5=1,OR($Q5="여",$R5="여")),AND(AA5=1,AND(AB5&gt;=15,AB5&lt;=29))),1,0))</f>
        <v>1</v>
      </c>
      <c r="AE5" s="63">
        <f>IF($D5="",0,IF(AND((AE$3&gt;=$I5),OR((AE$3&lt;=$J5),($J5=""),($J5=0)),$T5="부",$U5="부",$V5="부"),1,0))</f>
        <v>1</v>
      </c>
      <c r="AF5" s="53">
        <f>IF($D5="",0,DATEDIF(IF(OR(MID($D5,LEN(CLEAN($D5))-6,1)&lt;="2",MID($D5,LEN(CLEAN($D5))-6,1)="5",MID($D5,LEN(CLEAN($D5))-6,1)="6"),DATE(MID($D5,1,2),MID($D5,3,2),MID($D5,5,2)),CHOOSE(14-LEN(CLEAN($D5)), DATE(MID($D5,1,2)+100,MID($D5,3,2),MID($D5,5,2)), DATE(MID($D5,1,1)+100,MID($D5,2,2),MID($D5,4,2)),DATE(2000,MID($D5,1,2),MID($D5,3,2)),DATE(2000,MID($D5,1,1),MID($D5,2,2)))),AE$3,"y"))</f>
        <v>28</v>
      </c>
      <c r="AG5" s="54" t="str">
        <f>IF($D5="","",TEXT(DATE(YEAR(AE$3-$E5),MONTH(AE$3-$E5),DAY(AE$3-$E5))-DATE(YEAR($P5-$O5),MONTH($P5-$O5),DAY($P5-$O5)),"yy년")&amp;VALUE(TEXT(DATE(YEAR(AE$3-$E5),MONTH(AE$3-$E5),DAY(AE$3-$E5))-DATE(YEAR($P5-$O5),MONTH($P5-$O5),DAY($P5-$O5)),"mm")-1)&amp;TEXT(DATE(YEAR(AE$3-$E5),MONTH(AE$3-$E5),DAY(AE$3-$E5))-DATE(YEAR($P5-$O5),MONTH($P5-$O5),DAY($P5-$O5)),"월dd일"))</f>
        <v>28년1월09일</v>
      </c>
      <c r="AH5" s="85">
        <f>IF($D5="",0,IF(OR(AND(AE5=1,OR($Q5="여",$R5="여")),AND(AE5=1,AND(AF5&gt;=15,AF5&lt;=29))),1,0))</f>
        <v>1</v>
      </c>
      <c r="AI5" s="63">
        <f>IF($D5="",0,IF(AND((AI$3&gt;=$I5),OR((AI$3&lt;=$J5),($J5=""),($J5=0)),$T5="부",$U5="부",$V5="부"),1,0))</f>
        <v>1</v>
      </c>
      <c r="AJ5" s="53">
        <f>IF($D5="",0,DATEDIF(IF(OR(MID($D5,LEN(CLEAN($D5))-6,1)&lt;="2",MID($D5,LEN(CLEAN($D5))-6,1)="5",MID($D5,LEN(CLEAN($D5))-6,1)="6"),DATE(MID($D5,1,2),MID($D5,3,2),MID($D5,5,2)),CHOOSE(14-LEN(CLEAN($D5)), DATE(MID($D5,1,2)+100,MID($D5,3,2),MID($D5,5,2)), DATE(MID($D5,1,1)+100,MID($D5,2,2),MID($D5,4,2)),DATE(2000,MID($D5,1,2),MID($D5,3,2)),DATE(2000,MID($D5,1,1),MID($D5,2,2)))),AI$3,"y"))</f>
        <v>28</v>
      </c>
      <c r="AK5" s="54" t="str">
        <f>IF($D5="","",TEXT(DATE(YEAR(AI$3-$E5),MONTH(AI$3-$E5),DAY(AI$3-$E5))-DATE(YEAR($P5-$O5),MONTH($P5-$O5),DAY($P5-$O5)),"yy년")&amp;VALUE(TEXT(DATE(YEAR(AI$3-$E5),MONTH(AI$3-$E5),DAY(AI$3-$E5))-DATE(YEAR($P5-$O5),MONTH($P5-$O5),DAY($P5-$O5)),"mm")-1)&amp;TEXT(DATE(YEAR(AI$3-$E5),MONTH(AI$3-$E5),DAY(AI$3-$E5))-DATE(YEAR($P5-$O5),MONTH($P5-$O5),DAY($P5-$O5)),"월dd일"))</f>
        <v>28년2월10일</v>
      </c>
      <c r="AL5" s="85">
        <f>IF($D5="",0,IF(OR(AND(AI5=1,OR($Q5="여",$R5="여")),AND(AI5=1,AND(AJ5&gt;=15,AJ5&lt;=29))),1,0))</f>
        <v>1</v>
      </c>
      <c r="AM5" s="63">
        <f>IF($D5="",0,IF(AND((AM$3&gt;=$I5),OR((AM$3&lt;=$J5),($J5=""),($J5=0)),$T5="부",$U5="부",$V5="부"),1,0))</f>
        <v>1</v>
      </c>
      <c r="AN5" s="53">
        <f>IF($D5="",0,DATEDIF(IF(OR(MID($D5,LEN(CLEAN($D5))-6,1)&lt;="2",MID($D5,LEN(CLEAN($D5))-6,1)="5",MID($D5,LEN(CLEAN($D5))-6,1)="6"),DATE(MID($D5,1,2),MID($D5,3,2),MID($D5,5,2)),CHOOSE(14-LEN(CLEAN($D5)), DATE(MID($D5,1,2)+100,MID($D5,3,2),MID($D5,5,2)), DATE(MID($D5,1,1)+100,MID($D5,2,2),MID($D5,4,2)),DATE(2000,MID($D5,1,2),MID($D5,3,2)),DATE(2000,MID($D5,1,1),MID($D5,2,2)))),AM$3,"y"))</f>
        <v>28</v>
      </c>
      <c r="AO5" s="54" t="str">
        <f>IF($D5="","",TEXT(DATE(YEAR(AM$3-$E5),MONTH(AM$3-$E5),DAY(AM$3-$E5))-DATE(YEAR($P5-$O5),MONTH($P5-$O5),DAY($P5-$O5)),"yy년")&amp;VALUE(TEXT(DATE(YEAR(AM$3-$E5),MONTH(AM$3-$E5),DAY(AM$3-$E5))-DATE(YEAR($P5-$O5),MONTH($P5-$O5),DAY($P5-$O5)),"mm")-1)&amp;TEXT(DATE(YEAR(AM$3-$E5),MONTH(AM$3-$E5),DAY(AM$3-$E5))-DATE(YEAR($P5-$O5),MONTH($P5-$O5),DAY($P5-$O5)),"월dd일"))</f>
        <v>28년3월10일</v>
      </c>
      <c r="AP5" s="85">
        <f>IF($D5="",0,IF(OR(AND(AM5=1,OR($Q5="여",$R5="여")),AND(AM5=1,AND(AN5&gt;=15,AN5&lt;=29))),1,0))</f>
        <v>1</v>
      </c>
      <c r="AQ5" s="63">
        <f>IF($D5="",0,IF(AND((AQ$3&gt;=$I5),OR((AQ$3&lt;=$J5),($J5=""),($J5=0)),$T5="부",$U5="부",$V5="부"),1,0))</f>
        <v>1</v>
      </c>
      <c r="AR5" s="53">
        <f>IF($D5="",0,DATEDIF(IF(OR(MID($D5,LEN(CLEAN($D5))-6,1)&lt;="2",MID($D5,LEN(CLEAN($D5))-6,1)="5",MID($D5,LEN(CLEAN($D5))-6,1)="6"),DATE(MID($D5,1,2),MID($D5,3,2),MID($D5,5,2)),CHOOSE(14-LEN(CLEAN($D5)), DATE(MID($D5,1,2)+100,MID($D5,3,2),MID($D5,5,2)), DATE(MID($D5,1,1)+100,MID($D5,2,2),MID($D5,4,2)),DATE(2000,MID($D5,1,2),MID($D5,3,2)),DATE(2000,MID($D5,1,1),MID($D5,2,2)))),AQ$3,"y"))</f>
        <v>28</v>
      </c>
      <c r="AS5" s="54" t="str">
        <f>IF($D5="","",TEXT(DATE(YEAR(AQ$3-$E5),MONTH(AQ$3-$E5),DAY(AQ$3-$E5))-DATE(YEAR($P5-$O5),MONTH($P5-$O5),DAY($P5-$O5)),"yy년")&amp;VALUE(TEXT(DATE(YEAR(AQ$3-$E5),MONTH(AQ$3-$E5),DAY(AQ$3-$E5))-DATE(YEAR($P5-$O5),MONTH($P5-$O5),DAY($P5-$O5)),"mm")-1)&amp;TEXT(DATE(YEAR(AQ$3-$E5),MONTH(AQ$3-$E5),DAY(AQ$3-$E5))-DATE(YEAR($P5-$O5),MONTH($P5-$O5),DAY($P5-$O5)),"월dd일"))</f>
        <v>28년4월10일</v>
      </c>
      <c r="AT5" s="85">
        <f>IF($D5="",0,IF(OR(AND(AQ5=1,OR($Q5="여",$R5="여")),AND(AQ5=1,AND(AR5&gt;=15,AR5&lt;=29))),1,0))</f>
        <v>1</v>
      </c>
      <c r="AU5" s="63">
        <f>IF($D5="",0,IF(AND((AU$3&gt;=$I5),OR((AU$3&lt;=$J5),($J5=""),($J5=0)),$T5="부",$U5="부",$V5="부"),1,0))</f>
        <v>1</v>
      </c>
      <c r="AV5" s="53">
        <f>IF($D5="",0,DATEDIF(IF(OR(MID($D5,LEN(CLEAN($D5))-6,1)&lt;="2",MID($D5,LEN(CLEAN($D5))-6,1)="5",MID($D5,LEN(CLEAN($D5))-6,1)="6"),DATE(MID($D5,1,2),MID($D5,3,2),MID($D5,5,2)),CHOOSE(14-LEN(CLEAN($D5)), DATE(MID($D5,1,2)+100,MID($D5,3,2),MID($D5,5,2)), DATE(MID($D5,1,1)+100,MID($D5,2,2),MID($D5,4,2)),DATE(2000,MID($D5,1,2),MID($D5,3,2)),DATE(2000,MID($D5,1,1),MID($D5,2,2)))),AU$3,"y"))</f>
        <v>28</v>
      </c>
      <c r="AW5" s="54" t="str">
        <f>IF($D5="","",TEXT(DATE(YEAR(AU$3-$E5),MONTH(AU$3-$E5),DAY(AU$3-$E5))-DATE(YEAR($P5-$O5),MONTH($P5-$O5),DAY($P5-$O5)),"yy년")&amp;VALUE(TEXT(DATE(YEAR(AU$3-$E5),MONTH(AU$3-$E5),DAY(AU$3-$E5))-DATE(YEAR($P5-$O5),MONTH($P5-$O5),DAY($P5-$O5)),"mm")-1)&amp;TEXT(DATE(YEAR(AU$3-$E5),MONTH(AU$3-$E5),DAY(AU$3-$E5))-DATE(YEAR($P5-$O5),MONTH($P5-$O5),DAY($P5-$O5)),"월dd일"))</f>
        <v>28년5월10일</v>
      </c>
      <c r="AX5" s="85">
        <f>IF($D5="",0,IF(OR(AND(AU5=1,OR($Q5="여",$R5="여")),AND(AU5=1,AND(AV5&gt;=15,AV5&lt;=29))),1,0))</f>
        <v>1</v>
      </c>
      <c r="AY5" s="63">
        <f>IF($D5="",0,IF(AND((AY$3&gt;=$I5),OR((AY$3&lt;=$J5),($J5=""),($J5=0)),$T5="부",$U5="부",$V5="부"),1,0))</f>
        <v>1</v>
      </c>
      <c r="AZ5" s="53">
        <f>IF($D5="",0,DATEDIF(IF(OR(MID($D5,LEN(CLEAN($D5))-6,1)&lt;="2",MID($D5,LEN(CLEAN($D5))-6,1)="5",MID($D5,LEN(CLEAN($D5))-6,1)="6"),DATE(MID($D5,1,2),MID($D5,3,2),MID($D5,5,2)),CHOOSE(14-LEN(CLEAN($D5)), DATE(MID($D5,1,2)+100,MID($D5,3,2),MID($D5,5,2)), DATE(MID($D5,1,1)+100,MID($D5,2,2),MID($D5,4,2)),DATE(2000,MID($D5,1,2),MID($D5,3,2)),DATE(2000,MID($D5,1,1),MID($D5,2,2)))),AY$3,"y"))</f>
        <v>28</v>
      </c>
      <c r="BA5" s="54" t="str">
        <f>IF($D5="","",TEXT(DATE(YEAR(AY$3-$E5),MONTH(AY$3-$E5),DAY(AY$3-$E5))-DATE(YEAR($P5-$O5),MONTH($P5-$O5),DAY($P5-$O5)),"yy년")&amp;VALUE(TEXT(DATE(YEAR(AY$3-$E5),MONTH(AY$3-$E5),DAY(AY$3-$E5))-DATE(YEAR($P5-$O5),MONTH($P5-$O5),DAY($P5-$O5)),"mm")-1)&amp;TEXT(DATE(YEAR(AY$3-$E5),MONTH(AY$3-$E5),DAY(AY$3-$E5))-DATE(YEAR($P5-$O5),MONTH($P5-$O5),DAY($P5-$O5)),"월dd일"))</f>
        <v>28년6월11일</v>
      </c>
      <c r="BB5" s="85">
        <f>IF($D5="",0,IF(OR(AND(AY5=1,OR($Q5="여",$R5="여")),AND(AY5=1,AND(AZ5&gt;=15,AZ5&lt;=29))),1,0))</f>
        <v>1</v>
      </c>
      <c r="BC5" s="63">
        <f>IF($D5="",0,IF(AND((BC$3&gt;=$I5),OR((BC$3&lt;=$J5),($J5=""),($J5=0)),$T5="부",$U5="부",$V5="부"),1,0))</f>
        <v>1</v>
      </c>
      <c r="BD5" s="53">
        <f>IF($D5="",0,DATEDIF(IF(OR(MID($D5,LEN(CLEAN($D5))-6,1)&lt;="2",MID($D5,LEN(CLEAN($D5))-6,1)="5",MID($D5,LEN(CLEAN($D5))-6,1)="6"),DATE(MID($D5,1,2),MID($D5,3,2),MID($D5,5,2)),CHOOSE(14-LEN(CLEAN($D5)), DATE(MID($D5,1,2)+100,MID($D5,3,2),MID($D5,5,2)), DATE(MID($D5,1,1)+100,MID($D5,2,2),MID($D5,4,2)),DATE(2000,MID($D5,1,2),MID($D5,3,2)),DATE(2000,MID($D5,1,1),MID($D5,2,2)))),BC$3,"y"))</f>
        <v>28</v>
      </c>
      <c r="BE5" s="54" t="str">
        <f>IF($D5="","",TEXT(DATE(YEAR(BC$3-$E5),MONTH(BC$3-$E5),DAY(BC$3-$E5))-DATE(YEAR($P5-$O5),MONTH($P5-$O5),DAY($P5-$O5)),"yy년")&amp;VALUE(TEXT(DATE(YEAR(BC$3-$E5),MONTH(BC$3-$E5),DAY(BC$3-$E5))-DATE(YEAR($P5-$O5),MONTH($P5-$O5),DAY($P5-$O5)),"mm")-1)&amp;TEXT(DATE(YEAR(BC$3-$E5),MONTH(BC$3-$E5),DAY(BC$3-$E5))-DATE(YEAR($P5-$O5),MONTH($P5-$O5),DAY($P5-$O5)),"월dd일"))</f>
        <v>28년7월10일</v>
      </c>
      <c r="BF5" s="85">
        <f>IF($D5="",0,IF(OR(AND(BC5=1,OR($Q5="여",$R5="여")),AND(BC5=1,AND(BD5&gt;=15,BD5&lt;=29))),1,0))</f>
        <v>1</v>
      </c>
      <c r="BG5" s="63">
        <f>IF($D5="",0,IF(AND((BG$3&gt;=$I5),OR((BG$3&lt;=$J5),($J5=""),($J5=0)),$T5="부",$U5="부",$V5="부"),1,0))</f>
        <v>1</v>
      </c>
      <c r="BH5" s="53">
        <f>IF($D5="",0,DATEDIF(IF(OR(MID($D5,LEN(CLEAN($D5))-6,1)&lt;="2",MID($D5,LEN(CLEAN($D5))-6,1)="5",MID($D5,LEN(CLEAN($D5))-6,1)="6"),DATE(MID($D5,1,2),MID($D5,3,2),MID($D5,5,2)),CHOOSE(14-LEN(CLEAN($D5)), DATE(MID($D5,1,2)+100,MID($D5,3,2),MID($D5,5,2)), DATE(MID($D5,1,1)+100,MID($D5,2,2),MID($D5,4,2)),DATE(2000,MID($D5,1,2),MID($D5,3,2)),DATE(2000,MID($D5,1,1),MID($D5,2,2)))),BG$3,"y"))</f>
        <v>28</v>
      </c>
      <c r="BI5" s="54" t="str">
        <f>IF($D5="","",TEXT(DATE(YEAR(BG$3-$E5),MONTH(BG$3-$E5),DAY(BG$3-$E5))-DATE(YEAR($P5-$O5),MONTH($P5-$O5),DAY($P5-$O5)),"yy년")&amp;VALUE(TEXT(DATE(YEAR(BG$3-$E5),MONTH(BG$3-$E5),DAY(BG$3-$E5))-DATE(YEAR($P5-$O5),MONTH($P5-$O5),DAY($P5-$O5)),"mm")-1)&amp;TEXT(DATE(YEAR(BG$3-$E5),MONTH(BG$3-$E5),DAY(BG$3-$E5))-DATE(YEAR($P5-$O5),MONTH($P5-$O5),DAY($P5-$O5)),"월dd일"))</f>
        <v>28년8월10일</v>
      </c>
      <c r="BJ5" s="85">
        <f>IF($D5="",0,IF(OR(AND(BG5=1,OR($Q5="여",$R5="여")),AND(BG5=1,AND(BH5&gt;=15,BH5&lt;=29))),1,0))</f>
        <v>1</v>
      </c>
      <c r="BK5" s="63">
        <f>IF($D5="",0,IF(AND((BK$3&gt;=$I5),OR((BK$3&lt;=$J5),($J5=""),($J5=0)),$T5="부",$U5="부",$V5="부"),1,0))</f>
        <v>1</v>
      </c>
      <c r="BL5" s="53">
        <f>IF($D5="",0,DATEDIF(IF(OR(MID($D5,LEN(CLEAN($D5))-6,1)&lt;="2",MID($D5,LEN(CLEAN($D5))-6,1)="5",MID($D5,LEN(CLEAN($D5))-6,1)="6"),DATE(MID($D5,1,2),MID($D5,3,2),MID($D5,5,2)),CHOOSE(14-LEN(CLEAN($D5)), DATE(MID($D5,1,2)+100,MID($D5,3,2),MID($D5,5,2)), DATE(MID($D5,1,1)+100,MID($D5,2,2),MID($D5,4,2)),DATE(2000,MID($D5,1,2),MID($D5,3,2)),DATE(2000,MID($D5,1,1),MID($D5,2,2)))),BK$3,"y"))</f>
        <v>28</v>
      </c>
      <c r="BM5" s="54" t="str">
        <f>IF($D5="","",TEXT(DATE(YEAR(BK$3-$E5),MONTH(BK$3-$E5),DAY(BK$3-$E5))-DATE(YEAR($P5-$O5),MONTH($P5-$O5),DAY($P5-$O5)),"yy년")&amp;VALUE(TEXT(DATE(YEAR(BK$3-$E5),MONTH(BK$3-$E5),DAY(BK$3-$E5))-DATE(YEAR($P5-$O5),MONTH($P5-$O5),DAY($P5-$O5)),"mm")-1)&amp;TEXT(DATE(YEAR(BK$3-$E5),MONTH(BK$3-$E5),DAY(BK$3-$E5))-DATE(YEAR($P5-$O5),MONTH($P5-$O5),DAY($P5-$O5)),"월dd일"))</f>
        <v>28년9월10일</v>
      </c>
      <c r="BN5" s="85">
        <f>IF($D5="",0,IF(OR(AND(BK5=1,OR($Q5="여",$R5="여")),AND(BK5=1,AND(BL5&gt;=15,BL5&lt;=29))),1,0))</f>
        <v>1</v>
      </c>
      <c r="BO5" s="63">
        <f>IF($D5="",0,IF(AND((BO$3&gt;=$I5),OR((BO$3&lt;=$J5),($J5=""),($J5=0)),$T5="부",$U5="부",$V5="부"),1,0))</f>
        <v>1</v>
      </c>
      <c r="BP5" s="53">
        <f>IF($D5="",0,DATEDIF(IF(OR(MID($D5,LEN(CLEAN($D5))-6,1)&lt;="2",MID($D5,LEN(CLEAN($D5))-6,1)="5",MID($D5,LEN(CLEAN($D5))-6,1)="6"),DATE(MID($D5,1,2),MID($D5,3,2),MID($D5,5,2)),CHOOSE(14-LEN(CLEAN($D5)), DATE(MID($D5,1,2)+100,MID($D5,3,2),MID($D5,5,2)), DATE(MID($D5,1,1)+100,MID($D5,2,2),MID($D5,4,2)),DATE(2000,MID($D5,1,2),MID($D5,3,2)),DATE(2000,MID($D5,1,1),MID($D5,2,2)))),BO$3,"y"))</f>
        <v>28</v>
      </c>
      <c r="BQ5" s="54" t="str">
        <f>IF($D5="","",TEXT(DATE(YEAR(BO$3-$E5),MONTH(BO$3-$E5),DAY(BO$3-$E5))-DATE(YEAR($P5-$O5),MONTH($P5-$O5),DAY($P5-$O5)),"yy년")&amp;VALUE(TEXT(DATE(YEAR(BO$3-$E5),MONTH(BO$3-$E5),DAY(BO$3-$E5))-DATE(YEAR($P5-$O5),MONTH($P5-$O5),DAY($P5-$O5)),"mm")-1)&amp;TEXT(DATE(YEAR(BO$3-$E5),MONTH(BO$3-$E5),DAY(BO$3-$E5))-DATE(YEAR($P5-$O5),MONTH($P5-$O5),DAY($P5-$O5)),"월dd일"))</f>
        <v>28년10월10일</v>
      </c>
      <c r="BR5" s="85">
        <f>IF($D5="",0,IF(OR(AND(BO5=1,OR($Q5="여",$R5="여")),AND(BO5=1,AND(BP5&gt;=15,BP5&lt;=29))),1,0))</f>
        <v>1</v>
      </c>
      <c r="BS5" s="60">
        <f t="shared" ref="BS5:BS68" si="1">SUM(W5,AA5,AE5,AI5,AM5,AQ5,AU5,AY5,BC5,BG5,BK5,BO5)</f>
        <v>12</v>
      </c>
      <c r="BT5" s="59">
        <f t="shared" ref="BT5:BT68" si="2">SUM(Z5,AD5,AH5,AL5,AP5,AT5,AX5,BB5,BF5,BJ5,BN5,BR5)</f>
        <v>12</v>
      </c>
      <c r="BU5" s="57"/>
      <c r="BV5" s="44"/>
      <c r="BY5" s="253"/>
      <c r="BZ5" s="272"/>
      <c r="CA5" s="272">
        <v>0</v>
      </c>
      <c r="CB5" s="273">
        <f>BZ5-CA5</f>
        <v>0</v>
      </c>
      <c r="CC5" s="276">
        <f>IF(BS5=0,0,BT5/BS5)</f>
        <v>1</v>
      </c>
      <c r="CD5" s="44" t="str">
        <f>IF(CC5=100%,"청년",IF(CC5=0%,"청년외","확인"))</f>
        <v>청년</v>
      </c>
      <c r="CE5" s="275" t="str">
        <f>C5</f>
        <v>채지안</v>
      </c>
      <c r="CF5" s="270">
        <f>IF($CD5=CF$4,$CB5,0)</f>
        <v>0</v>
      </c>
      <c r="CG5" s="270">
        <f>IF($CD5=CG$4,$CB5,0)</f>
        <v>0</v>
      </c>
      <c r="CH5" s="270">
        <f>SUM(CF5:CG5)</f>
        <v>0</v>
      </c>
      <c r="CI5" s="44"/>
    </row>
    <row r="6" spans="1:87" ht="16.5" customHeight="1">
      <c r="A6" s="23">
        <f>A5+1</f>
        <v>2</v>
      </c>
      <c r="B6" s="143"/>
      <c r="C6" s="472" t="s">
        <v>699</v>
      </c>
      <c r="D6" s="480">
        <v>8601072123459</v>
      </c>
      <c r="E6" s="156">
        <f t="shared" ref="E6:E69" si="3">IF($D6="","",IF(OR(MID(D6,LEN(CLEAN(D6))-6,1)&lt;="2",MID(D6,LEN(CLEAN(D6))-6,1)="5",MID(D6,LEN(CLEAN(D6))-6,1)="6"),DATE(MID(D6,1,2),MID(D6,3,2),MID(D6,5,2)),CHOOSE(14-LEN(CLEAN(D6)),DATE(MID(D6,1,2)+100,MID(D6,3,2),MID(D6,5,2)),DATE(MID(D6,1,1)+100,MID(D6,2,2),MID(D6,4,2)),DATE(2000,MID(D6,1,2),MID(D6,3,2)),DATE(2000,MID(D6,1,1),MID(D6,2,2)))))</f>
        <v>31419</v>
      </c>
      <c r="F6" s="30">
        <f t="shared" ref="F6:F69" si="4">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9</v>
      </c>
      <c r="G6" s="31" t="str">
        <f t="shared" ref="G6:G69" si="5">IF(D6="","",IF(INT(RIGHT(D6,1))=F6,"OK","주민오류"))</f>
        <v>OK</v>
      </c>
      <c r="H6" s="147" t="str">
        <f t="shared" ref="H6:H69" si="6">IF(D6="","",CHOOSE(14-LEN(CLEAN(D6)),CHOOSE(MID(D6,7,1),"남","여","남","여","남","여","남","여","남","여"),CHOOSE(MID(D6,6,1),"남","여","남","여","남","여","남","여","남","여"),CHOOSE(MID(D6,5,1),"남","여","남","여","남","여","남","여","남","여"),CHOOSE(MID(D6,4,1),"남","여","남","여","남","여","남","여","남","여"),CHOOSE(MID(D6,3,1),"남","여","남","여","남","여","남","여","남","여")))</f>
        <v>여</v>
      </c>
      <c r="I6" s="474">
        <v>41548</v>
      </c>
      <c r="J6" s="474"/>
      <c r="K6" s="33">
        <f t="shared" ref="K6:K69" si="7">IF($D6="","",DATEDIF(IF(OR(MID(D6,LEN(CLEAN(D6))-6,1)&lt;="2",MID(D6,LEN(CLEAN(D6))-6,1)="5",MID(D6,LEN(CLEAN(D6))-6,1)="6"),DATE(MID(D6,1,2),MID(D6,3,2),MID(D6,5,2)),CHOOSE(14-LEN(CLEAN(D6)), DATE(MID(D6,1,2)+100,MID(D6,3,2),MID(D6,5,2)), DATE(MID(D6,1,1)+100,MID(D6,2,2),MID(D6,4,2)),DATE(2000,MID(D6,1,2),MID(D6,3,2)),DATE(2000,MID(D6,1,1),MID(D6,2,2)))),I6,"y"))</f>
        <v>27</v>
      </c>
      <c r="L6" s="33">
        <f t="shared" si="0"/>
        <v>0</v>
      </c>
      <c r="M6" s="35" t="str">
        <f t="shared" ref="M6:M69" si="8">IF(D6="","",TEXT(DATE(YEAR(I6-E6),MONTH(I6-E6),DAY(I6-E6))-DATE(YEAR(P6-O6),MONTH(P6-O6),DAY(P6-O6)),"yy년")&amp;VALUE(TEXT(DATE(YEAR(I6-E6),MONTH(I6-E6),DAY(I6-E6))-DATE(YEAR(P6-O6),MONTH(P6-O6),DAY(P6-O6)),"mm")-1)&amp;TEXT(DATE(YEAR(I6-E6),MONTH(I6-E6),DAY(I6-E6))-DATE(YEAR(P6-O6),MONTH(P6-O6),DAY(P6-O6)),"월dd일"))</f>
        <v>27년8월24일</v>
      </c>
      <c r="N6" s="108"/>
      <c r="O6" s="178"/>
      <c r="P6" s="179"/>
      <c r="Q6" s="106" t="s">
        <v>160</v>
      </c>
      <c r="R6" s="107" t="s">
        <v>160</v>
      </c>
      <c r="S6" s="43"/>
      <c r="T6" s="122" t="s">
        <v>160</v>
      </c>
      <c r="U6" s="122" t="s">
        <v>160</v>
      </c>
      <c r="V6" s="123" t="s">
        <v>160</v>
      </c>
      <c r="W6" s="63">
        <f>IF($D6="",0,IF(AND((W$3&gt;=$I6),OR((W$3&lt;=$J6),($J6=""),($J6=0)),$T6="부",$U6="부",$V6="부"),1,0))</f>
        <v>1</v>
      </c>
      <c r="X6" s="53">
        <f>IF($D6="",0,DATEDIF(IF(OR(MID($D6,LEN(CLEAN($D6))-6,1)&lt;="2",MID($D6,LEN(CLEAN($D6))-6,1)="5",MID($D6,LEN(CLEAN($D6))-6,1)="6"),DATE(MID($D6,1,2),MID($D6,3,2),MID($D6,5,2)),CHOOSE(14-LEN(CLEAN($D6)), DATE(MID($D6,1,2)+100,MID($D6,3,2),MID($D6,5,2)), DATE(MID($D6,1,1)+100,MID($D6,2,2),MID($D6,4,2)),DATE(2000,MID($D6,1,2),MID($D6,3,2)),DATE(2000,MID($D6,1,1),MID($D6,2,2)))),W$3,"y"))</f>
        <v>33</v>
      </c>
      <c r="Y6" s="54" t="str">
        <f>IF($D6="","",TEXT(DATE(YEAR(W$3-$E6),MONTH(W$3-$E6),DAY(W$3-$E6))-DATE(YEAR($P6-$O6),MONTH($P6-$O6),DAY($P6-$O6)),"yy년")&amp;VALUE(TEXT(DATE(YEAR(W$3-$E6),MONTH(W$3-$E6),DAY(W$3-$E6))-DATE(YEAR($P6-$O6),MONTH($P6-$O6),DAY($P6-$O6)),"mm")-1)&amp;TEXT(DATE(YEAR(W$3-$E6),MONTH(W$3-$E6),DAY(W$3-$E6))-DATE(YEAR($P6-$O6),MONTH($P6-$O6),DAY($P6-$O6)),"월dd일"))</f>
        <v>33년0월23일</v>
      </c>
      <c r="Z6" s="85">
        <f>IF($D6="",0,IF(OR(AND(W6=1,OR($Q6="여",$R6="여")),AND(W6=1,AND(X6&gt;=15,X6&lt;=29))),1,0))</f>
        <v>0</v>
      </c>
      <c r="AA6" s="63">
        <f>IF($D6="",0,IF(AND((AA$3&gt;=$I6),OR((AA$3&lt;=$J6),($J6=""),($J6=0)),$T6="부",$U6="부",$V6="부"),1,0))</f>
        <v>1</v>
      </c>
      <c r="AB6" s="53">
        <f>IF($D6="",0,DATEDIF(IF(OR(MID($D6,LEN(CLEAN($D6))-6,1)&lt;="2",MID($D6,LEN(CLEAN($D6))-6,1)="5",MID($D6,LEN(CLEAN($D6))-6,1)="6"),DATE(MID($D6,1,2),MID($D6,3,2),MID($D6,5,2)),CHOOSE(14-LEN(CLEAN($D6)), DATE(MID($D6,1,2)+100,MID($D6,3,2),MID($D6,5,2)), DATE(MID($D6,1,1)+100,MID($D6,2,2),MID($D6,4,2)),DATE(2000,MID($D6,1,2),MID($D6,3,2)),DATE(2000,MID($D6,1,1),MID($D6,2,2)))),AA$3,"y"))</f>
        <v>33</v>
      </c>
      <c r="AC6" s="54" t="str">
        <f>IF($D6="","",TEXT(DATE(YEAR(AA$3-$E6),MONTH(AA$3-$E6),DAY(AA$3-$E6))-DATE(YEAR($P6-$O6),MONTH($P6-$O6),DAY($P6-$O6)),"yy년")&amp;VALUE(TEXT(DATE(YEAR(AA$3-$E6),MONTH(AA$3-$E6),DAY(AA$3-$E6))-DATE(YEAR($P6-$O6),MONTH($P6-$O6),DAY($P6-$O6)),"mm")-1)&amp;TEXT(DATE(YEAR(AA$3-$E6),MONTH(AA$3-$E6),DAY(AA$3-$E6))-DATE(YEAR($P6-$O6),MONTH($P6-$O6),DAY($P6-$O6)),"월dd일"))</f>
        <v>33년1월20일</v>
      </c>
      <c r="AD6" s="85">
        <f>IF($D6="",0,IF(OR(AND(AA6=1,OR($Q6="여",$R6="여")),AND(AA6=1,AND(AB6&gt;=15,AB6&lt;=29))),1,0))</f>
        <v>0</v>
      </c>
      <c r="AE6" s="63">
        <f>IF($D6="",0,IF(AND((AE$3&gt;=$I6),OR((AE$3&lt;=$J6),($J6=""),($J6=0)),$T6="부",$U6="부",$V6="부"),1,0))</f>
        <v>1</v>
      </c>
      <c r="AF6" s="53">
        <f>IF($D6="",0,DATEDIF(IF(OR(MID($D6,LEN(CLEAN($D6))-6,1)&lt;="2",MID($D6,LEN(CLEAN($D6))-6,1)="5",MID($D6,LEN(CLEAN($D6))-6,1)="6"),DATE(MID($D6,1,2),MID($D6,3,2),MID($D6,5,2)),CHOOSE(14-LEN(CLEAN($D6)), DATE(MID($D6,1,2)+100,MID($D6,3,2),MID($D6,5,2)), DATE(MID($D6,1,1)+100,MID($D6,2,2),MID($D6,4,2)),DATE(2000,MID($D6,1,2),MID($D6,3,2)),DATE(2000,MID($D6,1,1),MID($D6,2,2)))),AE$3,"y"))</f>
        <v>33</v>
      </c>
      <c r="AG6" s="54" t="str">
        <f>IF($D6="","",TEXT(DATE(YEAR(AE$3-$E6),MONTH(AE$3-$E6),DAY(AE$3-$E6))-DATE(YEAR($P6-$O6),MONTH($P6-$O6),DAY($P6-$O6)),"yy년")&amp;VALUE(TEXT(DATE(YEAR(AE$3-$E6),MONTH(AE$3-$E6),DAY(AE$3-$E6))-DATE(YEAR($P6-$O6),MONTH($P6-$O6),DAY($P6-$O6)),"mm")-1)&amp;TEXT(DATE(YEAR(AE$3-$E6),MONTH(AE$3-$E6),DAY(AE$3-$E6))-DATE(YEAR($P6-$O6),MONTH($P6-$O6),DAY($P6-$O6)),"월dd일"))</f>
        <v>33년2월23일</v>
      </c>
      <c r="AH6" s="85">
        <f>IF($D6="",0,IF(OR(AND(AE6=1,OR($Q6="여",$R6="여")),AND(AE6=1,AND(AF6&gt;=15,AF6&lt;=29))),1,0))</f>
        <v>0</v>
      </c>
      <c r="AI6" s="63">
        <f>IF($D6="",0,IF(AND((AI$3&gt;=$I6),OR((AI$3&lt;=$J6),($J6=""),($J6=0)),$T6="부",$U6="부",$V6="부"),1,0))</f>
        <v>1</v>
      </c>
      <c r="AJ6" s="53">
        <f>IF($D6="",0,DATEDIF(IF(OR(MID($D6,LEN(CLEAN($D6))-6,1)&lt;="2",MID($D6,LEN(CLEAN($D6))-6,1)="5",MID($D6,LEN(CLEAN($D6))-6,1)="6"),DATE(MID($D6,1,2),MID($D6,3,2),MID($D6,5,2)),CHOOSE(14-LEN(CLEAN($D6)), DATE(MID($D6,1,2)+100,MID($D6,3,2),MID($D6,5,2)), DATE(MID($D6,1,1)+100,MID($D6,2,2),MID($D6,4,2)),DATE(2000,MID($D6,1,2),MID($D6,3,2)),DATE(2000,MID($D6,1,1),MID($D6,2,2)))),AI$3,"y"))</f>
        <v>33</v>
      </c>
      <c r="AK6" s="54" t="str">
        <f>IF($D6="","",TEXT(DATE(YEAR(AI$3-$E6),MONTH(AI$3-$E6),DAY(AI$3-$E6))-DATE(YEAR($P6-$O6),MONTH($P6-$O6),DAY($P6-$O6)),"yy년")&amp;VALUE(TEXT(DATE(YEAR(AI$3-$E6),MONTH(AI$3-$E6),DAY(AI$3-$E6))-DATE(YEAR($P6-$O6),MONTH($P6-$O6),DAY($P6-$O6)),"mm")-1)&amp;TEXT(DATE(YEAR(AI$3-$E6),MONTH(AI$3-$E6),DAY(AI$3-$E6))-DATE(YEAR($P6-$O6),MONTH($P6-$O6),DAY($P6-$O6)),"월dd일"))</f>
        <v>33년3월22일</v>
      </c>
      <c r="AL6" s="85">
        <f>IF($D6="",0,IF(OR(AND(AI6=1,OR($Q6="여",$R6="여")),AND(AI6=1,AND(AJ6&gt;=15,AJ6&lt;=29))),1,0))</f>
        <v>0</v>
      </c>
      <c r="AM6" s="63">
        <f>IF($D6="",0,IF(AND((AM$3&gt;=$I6),OR((AM$3&lt;=$J6),($J6=""),($J6=0)),$T6="부",$U6="부",$V6="부"),1,0))</f>
        <v>1</v>
      </c>
      <c r="AN6" s="53">
        <f>IF($D6="",0,DATEDIF(IF(OR(MID($D6,LEN(CLEAN($D6))-6,1)&lt;="2",MID($D6,LEN(CLEAN($D6))-6,1)="5",MID($D6,LEN(CLEAN($D6))-6,1)="6"),DATE(MID($D6,1,2),MID($D6,3,2),MID($D6,5,2)),CHOOSE(14-LEN(CLEAN($D6)), DATE(MID($D6,1,2)+100,MID($D6,3,2),MID($D6,5,2)), DATE(MID($D6,1,1)+100,MID($D6,2,2),MID($D6,4,2)),DATE(2000,MID($D6,1,2),MID($D6,3,2)),DATE(2000,MID($D6,1,1),MID($D6,2,2)))),AM$3,"y"))</f>
        <v>33</v>
      </c>
      <c r="AO6" s="54" t="str">
        <f>IF($D6="","",TEXT(DATE(YEAR(AM$3-$E6),MONTH(AM$3-$E6),DAY(AM$3-$E6))-DATE(YEAR($P6-$O6),MONTH($P6-$O6),DAY($P6-$O6)),"yy년")&amp;VALUE(TEXT(DATE(YEAR(AM$3-$E6),MONTH(AM$3-$E6),DAY(AM$3-$E6))-DATE(YEAR($P6-$O6),MONTH($P6-$O6),DAY($P6-$O6)),"mm")-1)&amp;TEXT(DATE(YEAR(AM$3-$E6),MONTH(AM$3-$E6),DAY(AM$3-$E6))-DATE(YEAR($P6-$O6),MONTH($P6-$O6),DAY($P6-$O6)),"월dd일"))</f>
        <v>33년4월23일</v>
      </c>
      <c r="AP6" s="85">
        <f>IF($D6="",0,IF(OR(AND(AM6=1,OR($Q6="여",$R6="여")),AND(AM6=1,AND(AN6&gt;=15,AN6&lt;=29))),1,0))</f>
        <v>0</v>
      </c>
      <c r="AQ6" s="63">
        <f>IF($D6="",0,IF(AND((AQ$3&gt;=$I6),OR((AQ$3&lt;=$J6),($J6=""),($J6=0)),$T6="부",$U6="부",$V6="부"),1,0))</f>
        <v>1</v>
      </c>
      <c r="AR6" s="53">
        <f>IF($D6="",0,DATEDIF(IF(OR(MID($D6,LEN(CLEAN($D6))-6,1)&lt;="2",MID($D6,LEN(CLEAN($D6))-6,1)="5",MID($D6,LEN(CLEAN($D6))-6,1)="6"),DATE(MID($D6,1,2),MID($D6,3,2),MID($D6,5,2)),CHOOSE(14-LEN(CLEAN($D6)), DATE(MID($D6,1,2)+100,MID($D6,3,2),MID($D6,5,2)), DATE(MID($D6,1,1)+100,MID($D6,2,2),MID($D6,4,2)),DATE(2000,MID($D6,1,2),MID($D6,3,2)),DATE(2000,MID($D6,1,1),MID($D6,2,2)))),AQ$3,"y"))</f>
        <v>33</v>
      </c>
      <c r="AS6" s="54" t="str">
        <f>IF($D6="","",TEXT(DATE(YEAR(AQ$3-$E6),MONTH(AQ$3-$E6),DAY(AQ$3-$E6))-DATE(YEAR($P6-$O6),MONTH($P6-$O6),DAY($P6-$O6)),"yy년")&amp;VALUE(TEXT(DATE(YEAR(AQ$3-$E6),MONTH(AQ$3-$E6),DAY(AQ$3-$E6))-DATE(YEAR($P6-$O6),MONTH($P6-$O6),DAY($P6-$O6)),"mm")-1)&amp;TEXT(DATE(YEAR(AQ$3-$E6),MONTH(AQ$3-$E6),DAY(AQ$3-$E6))-DATE(YEAR($P6-$O6),MONTH($P6-$O6),DAY($P6-$O6)),"월dd일"))</f>
        <v>33년5월22일</v>
      </c>
      <c r="AT6" s="85">
        <f>IF($D6="",0,IF(OR(AND(AQ6=1,OR($Q6="여",$R6="여")),AND(AQ6=1,AND(AR6&gt;=15,AR6&lt;=29))),1,0))</f>
        <v>0</v>
      </c>
      <c r="AU6" s="63">
        <f>IF($D6="",0,IF(AND((AU$3&gt;=$I6),OR((AU$3&lt;=$J6),($J6=""),($J6=0)),$T6="부",$U6="부",$V6="부"),1,0))</f>
        <v>1</v>
      </c>
      <c r="AV6" s="53">
        <f>IF($D6="",0,DATEDIF(IF(OR(MID($D6,LEN(CLEAN($D6))-6,1)&lt;="2",MID($D6,LEN(CLEAN($D6))-6,1)="5",MID($D6,LEN(CLEAN($D6))-6,1)="6"),DATE(MID($D6,1,2),MID($D6,3,2),MID($D6,5,2)),CHOOSE(14-LEN(CLEAN($D6)), DATE(MID($D6,1,2)+100,MID($D6,3,2),MID($D6,5,2)), DATE(MID($D6,1,1)+100,MID($D6,2,2),MID($D6,4,2)),DATE(2000,MID($D6,1,2),MID($D6,3,2)),DATE(2000,MID($D6,1,1),MID($D6,2,2)))),AU$3,"y"))</f>
        <v>33</v>
      </c>
      <c r="AW6" s="54" t="str">
        <f>IF($D6="","",TEXT(DATE(YEAR(AU$3-$E6),MONTH(AU$3-$E6),DAY(AU$3-$E6))-DATE(YEAR($P6-$O6),MONTH($P6-$O6),DAY($P6-$O6)),"yy년")&amp;VALUE(TEXT(DATE(YEAR(AU$3-$E6),MONTH(AU$3-$E6),DAY(AU$3-$E6))-DATE(YEAR($P6-$O6),MONTH($P6-$O6),DAY($P6-$O6)),"mm")-1)&amp;TEXT(DATE(YEAR(AU$3-$E6),MONTH(AU$3-$E6),DAY(AU$3-$E6))-DATE(YEAR($P6-$O6),MONTH($P6-$O6),DAY($P6-$O6)),"월dd일"))</f>
        <v>33년6월23일</v>
      </c>
      <c r="AX6" s="85">
        <f>IF($D6="",0,IF(OR(AND(AU6=1,OR($Q6="여",$R6="여")),AND(AU6=1,AND(AV6&gt;=15,AV6&lt;=29))),1,0))</f>
        <v>0</v>
      </c>
      <c r="AY6" s="63">
        <f>IF($D6="",0,IF(AND((AY$3&gt;=$I6),OR((AY$3&lt;=$J6),($J6=""),($J6=0)),$T6="부",$U6="부",$V6="부"),1,0))</f>
        <v>1</v>
      </c>
      <c r="AZ6" s="53">
        <f>IF($D6="",0,DATEDIF(IF(OR(MID($D6,LEN(CLEAN($D6))-6,1)&lt;="2",MID($D6,LEN(CLEAN($D6))-6,1)="5",MID($D6,LEN(CLEAN($D6))-6,1)="6"),DATE(MID($D6,1,2),MID($D6,3,2),MID($D6,5,2)),CHOOSE(14-LEN(CLEAN($D6)), DATE(MID($D6,1,2)+100,MID($D6,3,2),MID($D6,5,2)), DATE(MID($D6,1,1)+100,MID($D6,2,2),MID($D6,4,2)),DATE(2000,MID($D6,1,2),MID($D6,3,2)),DATE(2000,MID($D6,1,1),MID($D6,2,2)))),AY$3,"y"))</f>
        <v>33</v>
      </c>
      <c r="BA6" s="54" t="str">
        <f>IF($D6="","",TEXT(DATE(YEAR(AY$3-$E6),MONTH(AY$3-$E6),DAY(AY$3-$E6))-DATE(YEAR($P6-$O6),MONTH($P6-$O6),DAY($P6-$O6)),"yy년")&amp;VALUE(TEXT(DATE(YEAR(AY$3-$E6),MONTH(AY$3-$E6),DAY(AY$3-$E6))-DATE(YEAR($P6-$O6),MONTH($P6-$O6),DAY($P6-$O6)),"mm")-1)&amp;TEXT(DATE(YEAR(AY$3-$E6),MONTH(AY$3-$E6),DAY(AY$3-$E6))-DATE(YEAR($P6-$O6),MONTH($P6-$O6),DAY($P6-$O6)),"월dd일"))</f>
        <v>33년7월23일</v>
      </c>
      <c r="BB6" s="85">
        <f>IF($D6="",0,IF(OR(AND(AY6=1,OR($Q6="여",$R6="여")),AND(AY6=1,AND(AZ6&gt;=15,AZ6&lt;=29))),1,0))</f>
        <v>0</v>
      </c>
      <c r="BC6" s="63">
        <f>IF($D6="",0,IF(AND((BC$3&gt;=$I6),OR((BC$3&lt;=$J6),($J6=""),($J6=0)),$T6="부",$U6="부",$V6="부"),1,0))</f>
        <v>1</v>
      </c>
      <c r="BD6" s="53">
        <f>IF($D6="",0,DATEDIF(IF(OR(MID($D6,LEN(CLEAN($D6))-6,1)&lt;="2",MID($D6,LEN(CLEAN($D6))-6,1)="5",MID($D6,LEN(CLEAN($D6))-6,1)="6"),DATE(MID($D6,1,2),MID($D6,3,2),MID($D6,5,2)),CHOOSE(14-LEN(CLEAN($D6)), DATE(MID($D6,1,2)+100,MID($D6,3,2),MID($D6,5,2)), DATE(MID($D6,1,1)+100,MID($D6,2,2),MID($D6,4,2)),DATE(2000,MID($D6,1,2),MID($D6,3,2)),DATE(2000,MID($D6,1,1),MID($D6,2,2)))),BC$3,"y"))</f>
        <v>33</v>
      </c>
      <c r="BE6" s="54" t="str">
        <f>IF($D6="","",TEXT(DATE(YEAR(BC$3-$E6),MONTH(BC$3-$E6),DAY(BC$3-$E6))-DATE(YEAR($P6-$O6),MONTH($P6-$O6),DAY($P6-$O6)),"yy년")&amp;VALUE(TEXT(DATE(YEAR(BC$3-$E6),MONTH(BC$3-$E6),DAY(BC$3-$E6))-DATE(YEAR($P6-$O6),MONTH($P6-$O6),DAY($P6-$O6)),"mm")-1)&amp;TEXT(DATE(YEAR(BC$3-$E6),MONTH(BC$3-$E6),DAY(BC$3-$E6))-DATE(YEAR($P6-$O6),MONTH($P6-$O6),DAY($P6-$O6)),"월dd일"))</f>
        <v>33년8월22일</v>
      </c>
      <c r="BF6" s="85">
        <f>IF($D6="",0,IF(OR(AND(BC6=1,OR($Q6="여",$R6="여")),AND(BC6=1,AND(BD6&gt;=15,BD6&lt;=29))),1,0))</f>
        <v>0</v>
      </c>
      <c r="BG6" s="63">
        <f>IF($D6="",0,IF(AND((BG$3&gt;=$I6),OR((BG$3&lt;=$J6),($J6=""),($J6=0)),$T6="부",$U6="부",$V6="부"),1,0))</f>
        <v>1</v>
      </c>
      <c r="BH6" s="53">
        <f>IF($D6="",0,DATEDIF(IF(OR(MID($D6,LEN(CLEAN($D6))-6,1)&lt;="2",MID($D6,LEN(CLEAN($D6))-6,1)="5",MID($D6,LEN(CLEAN($D6))-6,1)="6"),DATE(MID($D6,1,2),MID($D6,3,2),MID($D6,5,2)),CHOOSE(14-LEN(CLEAN($D6)), DATE(MID($D6,1,2)+100,MID($D6,3,2),MID($D6,5,2)), DATE(MID($D6,1,1)+100,MID($D6,2,2),MID($D6,4,2)),DATE(2000,MID($D6,1,2),MID($D6,3,2)),DATE(2000,MID($D6,1,1),MID($D6,2,2)))),BG$3,"y"))</f>
        <v>33</v>
      </c>
      <c r="BI6" s="54" t="str">
        <f>IF($D6="","",TEXT(DATE(YEAR(BG$3-$E6),MONTH(BG$3-$E6),DAY(BG$3-$E6))-DATE(YEAR($P6-$O6),MONTH($P6-$O6),DAY($P6-$O6)),"yy년")&amp;VALUE(TEXT(DATE(YEAR(BG$3-$E6),MONTH(BG$3-$E6),DAY(BG$3-$E6))-DATE(YEAR($P6-$O6),MONTH($P6-$O6),DAY($P6-$O6)),"mm")-1)&amp;TEXT(DATE(YEAR(BG$3-$E6),MONTH(BG$3-$E6),DAY(BG$3-$E6))-DATE(YEAR($P6-$O6),MONTH($P6-$O6),DAY($P6-$O6)),"월dd일"))</f>
        <v>33년9월23일</v>
      </c>
      <c r="BJ6" s="85">
        <f>IF($D6="",0,IF(OR(AND(BG6=1,OR($Q6="여",$R6="여")),AND(BG6=1,AND(BH6&gt;=15,BH6&lt;=29))),1,0))</f>
        <v>0</v>
      </c>
      <c r="BK6" s="63">
        <f>IF($D6="",0,IF(AND((BK$3&gt;=$I6),OR((BK$3&lt;=$J6),($J6=""),($J6=0)),$T6="부",$U6="부",$V6="부"),1,0))</f>
        <v>1</v>
      </c>
      <c r="BL6" s="53">
        <f>IF($D6="",0,DATEDIF(IF(OR(MID($D6,LEN(CLEAN($D6))-6,1)&lt;="2",MID($D6,LEN(CLEAN($D6))-6,1)="5",MID($D6,LEN(CLEAN($D6))-6,1)="6"),DATE(MID($D6,1,2),MID($D6,3,2),MID($D6,5,2)),CHOOSE(14-LEN(CLEAN($D6)), DATE(MID($D6,1,2)+100,MID($D6,3,2),MID($D6,5,2)), DATE(MID($D6,1,1)+100,MID($D6,2,2),MID($D6,4,2)),DATE(2000,MID($D6,1,2),MID($D6,3,2)),DATE(2000,MID($D6,1,1),MID($D6,2,2)))),BK$3,"y"))</f>
        <v>33</v>
      </c>
      <c r="BM6" s="54" t="str">
        <f>IF($D6="","",TEXT(DATE(YEAR(BK$3-$E6),MONTH(BK$3-$E6),DAY(BK$3-$E6))-DATE(YEAR($P6-$O6),MONTH($P6-$O6),DAY($P6-$O6)),"yy년")&amp;VALUE(TEXT(DATE(YEAR(BK$3-$E6),MONTH(BK$3-$E6),DAY(BK$3-$E6))-DATE(YEAR($P6-$O6),MONTH($P6-$O6),DAY($P6-$O6)),"mm")-1)&amp;TEXT(DATE(YEAR(BK$3-$E6),MONTH(BK$3-$E6),DAY(BK$3-$E6))-DATE(YEAR($P6-$O6),MONTH($P6-$O6),DAY($P6-$O6)),"월dd일"))</f>
        <v>33년10월22일</v>
      </c>
      <c r="BN6" s="85">
        <f>IF($D6="",0,IF(OR(AND(BK6=1,OR($Q6="여",$R6="여")),AND(BK6=1,AND(BL6&gt;=15,BL6&lt;=29))),1,0))</f>
        <v>0</v>
      </c>
      <c r="BO6" s="63">
        <f>IF($D6="",0,IF(AND((BO$3&gt;=$I6),OR((BO$3&lt;=$J6),($J6=""),($J6=0)),$T6="부",$U6="부",$V6="부"),1,0))</f>
        <v>1</v>
      </c>
      <c r="BP6" s="53">
        <f>IF($D6="",0,DATEDIF(IF(OR(MID($D6,LEN(CLEAN($D6))-6,1)&lt;="2",MID($D6,LEN(CLEAN($D6))-6,1)="5",MID($D6,LEN(CLEAN($D6))-6,1)="6"),DATE(MID($D6,1,2),MID($D6,3,2),MID($D6,5,2)),CHOOSE(14-LEN(CLEAN($D6)), DATE(MID($D6,1,2)+100,MID($D6,3,2),MID($D6,5,2)), DATE(MID($D6,1,1)+100,MID($D6,2,2),MID($D6,4,2)),DATE(2000,MID($D6,1,2),MID($D6,3,2)),DATE(2000,MID($D6,1,1),MID($D6,2,2)))),BO$3,"y"))</f>
        <v>33</v>
      </c>
      <c r="BQ6" s="54" t="str">
        <f>IF($D6="","",TEXT(DATE(YEAR(BO$3-$E6),MONTH(BO$3-$E6),DAY(BO$3-$E6))-DATE(YEAR($P6-$O6),MONTH($P6-$O6),DAY($P6-$O6)),"yy년")&amp;VALUE(TEXT(DATE(YEAR(BO$3-$E6),MONTH(BO$3-$E6),DAY(BO$3-$E6))-DATE(YEAR($P6-$O6),MONTH($P6-$O6),DAY($P6-$O6)),"mm")-1)&amp;TEXT(DATE(YEAR(BO$3-$E6),MONTH(BO$3-$E6),DAY(BO$3-$E6))-DATE(YEAR($P6-$O6),MONTH($P6-$O6),DAY($P6-$O6)),"월dd일"))</f>
        <v>33년11월23일</v>
      </c>
      <c r="BR6" s="85">
        <f>IF($D6="",0,IF(OR(AND(BO6=1,OR($Q6="여",$R6="여")),AND(BO6=1,AND(BP6&gt;=15,BP6&lt;=29))),1,0))</f>
        <v>0</v>
      </c>
      <c r="BS6" s="60">
        <f t="shared" si="1"/>
        <v>12</v>
      </c>
      <c r="BT6" s="59">
        <f t="shared" si="2"/>
        <v>0</v>
      </c>
      <c r="BU6" s="57"/>
      <c r="BV6" s="44"/>
      <c r="BY6" s="253"/>
      <c r="BZ6" s="272"/>
      <c r="CA6" s="272">
        <v>0</v>
      </c>
      <c r="CB6" s="273">
        <f t="shared" ref="CB6:CB14" si="9">BZ6-CA6</f>
        <v>0</v>
      </c>
      <c r="CC6" s="276">
        <f t="shared" ref="CC6:CC14" si="10">IF(BS6=0,0,BT6/BS6)</f>
        <v>0</v>
      </c>
      <c r="CD6" s="44" t="str">
        <f t="shared" ref="CD6:CD14" si="11">IF(CC6=100%,"청년",IF(CC6=0%,"청년외","확인"))</f>
        <v>청년외</v>
      </c>
      <c r="CE6" s="275" t="str">
        <f t="shared" ref="CE6:CE69" si="12">C6</f>
        <v>조하나(육아휴직)</v>
      </c>
      <c r="CF6" s="270">
        <f t="shared" ref="CF6:CG21" si="13">IF($CD6=CF$4,$CB6,0)</f>
        <v>0</v>
      </c>
      <c r="CG6" s="270">
        <f t="shared" si="13"/>
        <v>0</v>
      </c>
      <c r="CH6" s="270">
        <f t="shared" ref="CH6:CH69" si="14">SUM(CF6:CG6)</f>
        <v>0</v>
      </c>
      <c r="CI6" s="44"/>
    </row>
    <row r="7" spans="1:87" ht="16.5" customHeight="1">
      <c r="A7" s="23">
        <f t="shared" ref="A7:A70" si="15">A6+1</f>
        <v>3</v>
      </c>
      <c r="B7" s="143"/>
      <c r="C7" s="472" t="s">
        <v>700</v>
      </c>
      <c r="D7" s="480">
        <v>9103282123454</v>
      </c>
      <c r="E7" s="156">
        <f t="shared" si="3"/>
        <v>33325</v>
      </c>
      <c r="F7" s="30">
        <f t="shared" si="4"/>
        <v>4</v>
      </c>
      <c r="G7" s="31" t="str">
        <f t="shared" si="5"/>
        <v>OK</v>
      </c>
      <c r="H7" s="147" t="str">
        <f t="shared" si="6"/>
        <v>여</v>
      </c>
      <c r="I7" s="474">
        <v>41548</v>
      </c>
      <c r="J7" s="474"/>
      <c r="K7" s="33">
        <f t="shared" si="7"/>
        <v>22</v>
      </c>
      <c r="L7" s="33">
        <f t="shared" si="0"/>
        <v>0</v>
      </c>
      <c r="M7" s="35" t="str">
        <f t="shared" si="8"/>
        <v>22년6월06일</v>
      </c>
      <c r="N7" s="108"/>
      <c r="O7" s="178"/>
      <c r="P7" s="179"/>
      <c r="Q7" s="106" t="s">
        <v>160</v>
      </c>
      <c r="R7" s="107" t="s">
        <v>160</v>
      </c>
      <c r="S7" s="43"/>
      <c r="T7" s="122" t="s">
        <v>160</v>
      </c>
      <c r="U7" s="122" t="s">
        <v>160</v>
      </c>
      <c r="V7" s="123" t="s">
        <v>160</v>
      </c>
      <c r="W7" s="63">
        <f t="shared" ref="W7:W70" si="16">IF($D7="",0,IF(AND((W$3&gt;=$I7),OR((W$3&lt;=$J7),($J7=""),($J7=0)),$T7="부",$U7="부",$V7="부"),1,0))</f>
        <v>1</v>
      </c>
      <c r="X7" s="53">
        <f t="shared" ref="X7:X70" si="17">IF($D7="",0,DATEDIF(IF(OR(MID($D7,LEN(CLEAN($D7))-6,1)&lt;="2",MID($D7,LEN(CLEAN($D7))-6,1)="5",MID($D7,LEN(CLEAN($D7))-6,1)="6"),DATE(MID($D7,1,2),MID($D7,3,2),MID($D7,5,2)),CHOOSE(14-LEN(CLEAN($D7)), DATE(MID($D7,1,2)+100,MID($D7,3,2),MID($D7,5,2)), DATE(MID($D7,1,1)+100,MID($D7,2,2),MID($D7,4,2)),DATE(2000,MID($D7,1,2),MID($D7,3,2)),DATE(2000,MID($D7,1,1),MID($D7,2,2)))),W$3,"y"))</f>
        <v>27</v>
      </c>
      <c r="Y7" s="54" t="str">
        <f t="shared" ref="Y7:Y70" si="18">IF($D7="","",TEXT(DATE(YEAR(W$3-$E7),MONTH(W$3-$E7),DAY(W$3-$E7))-DATE(YEAR($P7-$O7),MONTH($P7-$O7),DAY($P7-$O7)),"yy년")&amp;VALUE(TEXT(DATE(YEAR(W$3-$E7),MONTH(W$3-$E7),DAY(W$3-$E7))-DATE(YEAR($P7-$O7),MONTH($P7-$O7),DAY($P7-$O7)),"mm")-1)&amp;TEXT(DATE(YEAR(W$3-$E7),MONTH(W$3-$E7),DAY(W$3-$E7))-DATE(YEAR($P7-$O7),MONTH($P7-$O7),DAY($P7-$O7)),"월dd일"))</f>
        <v>27년10월05일</v>
      </c>
      <c r="Z7" s="85">
        <f t="shared" ref="Z7:Z70" si="19">IF($D7="",0,IF(OR(AND(W7=1,OR($Q7="여",$R7="여")),AND(W7=1,AND(X7&gt;=15,X7&lt;=29))),1,0))</f>
        <v>1</v>
      </c>
      <c r="AA7" s="63">
        <f t="shared" ref="AA7:AA70" si="20">IF($D7="",0,IF(AND((AA$3&gt;=$I7),OR((AA$3&lt;=$J7),($J7=""),($J7=0)),$T7="부",$U7="부",$V7="부"),1,0))</f>
        <v>1</v>
      </c>
      <c r="AB7" s="53">
        <f t="shared" ref="AB7:AB70" si="21">IF($D7="",0,DATEDIF(IF(OR(MID($D7,LEN(CLEAN($D7))-6,1)&lt;="2",MID($D7,LEN(CLEAN($D7))-6,1)="5",MID($D7,LEN(CLEAN($D7))-6,1)="6"),DATE(MID($D7,1,2),MID($D7,3,2),MID($D7,5,2)),CHOOSE(14-LEN(CLEAN($D7)), DATE(MID($D7,1,2)+100,MID($D7,3,2),MID($D7,5,2)), DATE(MID($D7,1,1)+100,MID($D7,2,2),MID($D7,4,2)),DATE(2000,MID($D7,1,2),MID($D7,3,2)),DATE(2000,MID($D7,1,1),MID($D7,2,2)))),AA$3,"y"))</f>
        <v>27</v>
      </c>
      <c r="AC7" s="54" t="str">
        <f t="shared" ref="AC7:AC70" si="22">IF($D7="","",TEXT(DATE(YEAR(AA$3-$E7),MONTH(AA$3-$E7),DAY(AA$3-$E7))-DATE(YEAR($P7-$O7),MONTH($P7-$O7),DAY($P7-$O7)),"yy년")&amp;VALUE(TEXT(DATE(YEAR(AA$3-$E7),MONTH(AA$3-$E7),DAY(AA$3-$E7))-DATE(YEAR($P7-$O7),MONTH($P7-$O7),DAY($P7-$O7)),"mm")-1)&amp;TEXT(DATE(YEAR(AA$3-$E7),MONTH(AA$3-$E7),DAY(AA$3-$E7))-DATE(YEAR($P7-$O7),MONTH($P7-$O7),DAY($P7-$O7)),"월dd일"))</f>
        <v>27년11월03일</v>
      </c>
      <c r="AD7" s="85">
        <f t="shared" ref="AD7:AD70" si="23">IF($D7="",0,IF(OR(AND(AA7=1,OR($Q7="여",$R7="여")),AND(AA7=1,AND(AB7&gt;=15,AB7&lt;=29))),1,0))</f>
        <v>1</v>
      </c>
      <c r="AE7" s="63">
        <f t="shared" ref="AE7:AE70" si="24">IF($D7="",0,IF(AND((AE$3&gt;=$I7),OR((AE$3&lt;=$J7),($J7=""),($J7=0)),$T7="부",$U7="부",$V7="부"),1,0))</f>
        <v>1</v>
      </c>
      <c r="AF7" s="53">
        <f t="shared" ref="AF7:AF70" si="25">IF($D7="",0,DATEDIF(IF(OR(MID($D7,LEN(CLEAN($D7))-6,1)&lt;="2",MID($D7,LEN(CLEAN($D7))-6,1)="5",MID($D7,LEN(CLEAN($D7))-6,1)="6"),DATE(MID($D7,1,2),MID($D7,3,2),MID($D7,5,2)),CHOOSE(14-LEN(CLEAN($D7)), DATE(MID($D7,1,2)+100,MID($D7,3,2),MID($D7,5,2)), DATE(MID($D7,1,1)+100,MID($D7,2,2),MID($D7,4,2)),DATE(2000,MID($D7,1,2),MID($D7,3,2)),DATE(2000,MID($D7,1,1),MID($D7,2,2)))),AE$3,"y"))</f>
        <v>28</v>
      </c>
      <c r="AG7" s="54" t="str">
        <f t="shared" ref="AG7:AG70" si="26">IF($D7="","",TEXT(DATE(YEAR(AE$3-$E7),MONTH(AE$3-$E7),DAY(AE$3-$E7))-DATE(YEAR($P7-$O7),MONTH($P7-$O7),DAY($P7-$O7)),"yy년")&amp;VALUE(TEXT(DATE(YEAR(AE$3-$E7),MONTH(AE$3-$E7),DAY(AE$3-$E7))-DATE(YEAR($P7-$O7),MONTH($P7-$O7),DAY($P7-$O7)),"mm")-1)&amp;TEXT(DATE(YEAR(AE$3-$E7),MONTH(AE$3-$E7),DAY(AE$3-$E7))-DATE(YEAR($P7-$O7),MONTH($P7-$O7),DAY($P7-$O7)),"월dd일"))</f>
        <v>28년0월03일</v>
      </c>
      <c r="AH7" s="85">
        <f t="shared" ref="AH7:AH70" si="27">IF($D7="",0,IF(OR(AND(AE7=1,OR($Q7="여",$R7="여")),AND(AE7=1,AND(AF7&gt;=15,AF7&lt;=29))),1,0))</f>
        <v>1</v>
      </c>
      <c r="AI7" s="63">
        <f t="shared" ref="AI7:AI70" si="28">IF($D7="",0,IF(AND((AI$3&gt;=$I7),OR((AI$3&lt;=$J7),($J7=""),($J7=0)),$T7="부",$U7="부",$V7="부"),1,0))</f>
        <v>1</v>
      </c>
      <c r="AJ7" s="53">
        <f t="shared" ref="AJ7:AJ70" si="29">IF($D7="",0,DATEDIF(IF(OR(MID($D7,LEN(CLEAN($D7))-6,1)&lt;="2",MID($D7,LEN(CLEAN($D7))-6,1)="5",MID($D7,LEN(CLEAN($D7))-6,1)="6"),DATE(MID($D7,1,2),MID($D7,3,2),MID($D7,5,2)),CHOOSE(14-LEN(CLEAN($D7)), DATE(MID($D7,1,2)+100,MID($D7,3,2),MID($D7,5,2)), DATE(MID($D7,1,1)+100,MID($D7,2,2),MID($D7,4,2)),DATE(2000,MID($D7,1,2),MID($D7,3,2)),DATE(2000,MID($D7,1,1),MID($D7,2,2)))),AI$3,"y"))</f>
        <v>28</v>
      </c>
      <c r="AK7" s="54" t="str">
        <f t="shared" ref="AK7:AK70" si="30">IF($D7="","",TEXT(DATE(YEAR(AI$3-$E7),MONTH(AI$3-$E7),DAY(AI$3-$E7))-DATE(YEAR($P7-$O7),MONTH($P7-$O7),DAY($P7-$O7)),"yy년")&amp;VALUE(TEXT(DATE(YEAR(AI$3-$E7),MONTH(AI$3-$E7),DAY(AI$3-$E7))-DATE(YEAR($P7-$O7),MONTH($P7-$O7),DAY($P7-$O7)),"mm")-1)&amp;TEXT(DATE(YEAR(AI$3-$E7),MONTH(AI$3-$E7),DAY(AI$3-$E7))-DATE(YEAR($P7-$O7),MONTH($P7-$O7),DAY($P7-$O7)),"월dd일"))</f>
        <v>28년1월02일</v>
      </c>
      <c r="AL7" s="85">
        <f t="shared" ref="AL7:AL70" si="31">IF($D7="",0,IF(OR(AND(AI7=1,OR($Q7="여",$R7="여")),AND(AI7=1,AND(AJ7&gt;=15,AJ7&lt;=29))),1,0))</f>
        <v>1</v>
      </c>
      <c r="AM7" s="63">
        <f t="shared" ref="AM7:AM70" si="32">IF($D7="",0,IF(AND((AM$3&gt;=$I7),OR((AM$3&lt;=$J7),($J7=""),($J7=0)),$T7="부",$U7="부",$V7="부"),1,0))</f>
        <v>1</v>
      </c>
      <c r="AN7" s="53">
        <f t="shared" ref="AN7:AN70" si="33">IF($D7="",0,DATEDIF(IF(OR(MID($D7,LEN(CLEAN($D7))-6,1)&lt;="2",MID($D7,LEN(CLEAN($D7))-6,1)="5",MID($D7,LEN(CLEAN($D7))-6,1)="6"),DATE(MID($D7,1,2),MID($D7,3,2),MID($D7,5,2)),CHOOSE(14-LEN(CLEAN($D7)), DATE(MID($D7,1,2)+100,MID($D7,3,2),MID($D7,5,2)), DATE(MID($D7,1,1)+100,MID($D7,2,2),MID($D7,4,2)),DATE(2000,MID($D7,1,2),MID($D7,3,2)),DATE(2000,MID($D7,1,1),MID($D7,2,2)))),AM$3,"y"))</f>
        <v>28</v>
      </c>
      <c r="AO7" s="54" t="str">
        <f t="shared" ref="AO7:AO70" si="34">IF($D7="","",TEXT(DATE(YEAR(AM$3-$E7),MONTH(AM$3-$E7),DAY(AM$3-$E7))-DATE(YEAR($P7-$O7),MONTH($P7-$O7),DAY($P7-$O7)),"yy년")&amp;VALUE(TEXT(DATE(YEAR(AM$3-$E7),MONTH(AM$3-$E7),DAY(AM$3-$E7))-DATE(YEAR($P7-$O7),MONTH($P7-$O7),DAY($P7-$O7)),"mm")-1)&amp;TEXT(DATE(YEAR(AM$3-$E7),MONTH(AM$3-$E7),DAY(AM$3-$E7))-DATE(YEAR($P7-$O7),MONTH($P7-$O7),DAY($P7-$O7)),"월dd일"))</f>
        <v>28년2월04일</v>
      </c>
      <c r="AP7" s="85">
        <f t="shared" ref="AP7:AP70" si="35">IF($D7="",0,IF(OR(AND(AM7=1,OR($Q7="여",$R7="여")),AND(AM7=1,AND(AN7&gt;=15,AN7&lt;=29))),1,0))</f>
        <v>1</v>
      </c>
      <c r="AQ7" s="63">
        <f t="shared" ref="AQ7:AQ70" si="36">IF($D7="",0,IF(AND((AQ$3&gt;=$I7),OR((AQ$3&lt;=$J7),($J7=""),($J7=0)),$T7="부",$U7="부",$V7="부"),1,0))</f>
        <v>1</v>
      </c>
      <c r="AR7" s="53">
        <f t="shared" ref="AR7:AR70" si="37">IF($D7="",0,DATEDIF(IF(OR(MID($D7,LEN(CLEAN($D7))-6,1)&lt;="2",MID($D7,LEN(CLEAN($D7))-6,1)="5",MID($D7,LEN(CLEAN($D7))-6,1)="6"),DATE(MID($D7,1,2),MID($D7,3,2),MID($D7,5,2)),CHOOSE(14-LEN(CLEAN($D7)), DATE(MID($D7,1,2)+100,MID($D7,3,2),MID($D7,5,2)), DATE(MID($D7,1,1)+100,MID($D7,2,2),MID($D7,4,2)),DATE(2000,MID($D7,1,2),MID($D7,3,2)),DATE(2000,MID($D7,1,1),MID($D7,2,2)))),AQ$3,"y"))</f>
        <v>28</v>
      </c>
      <c r="AS7" s="54" t="str">
        <f t="shared" ref="AS7:AS70" si="38">IF($D7="","",TEXT(DATE(YEAR(AQ$3-$E7),MONTH(AQ$3-$E7),DAY(AQ$3-$E7))-DATE(YEAR($P7-$O7),MONTH($P7-$O7),DAY($P7-$O7)),"yy년")&amp;VALUE(TEXT(DATE(YEAR(AQ$3-$E7),MONTH(AQ$3-$E7),DAY(AQ$3-$E7))-DATE(YEAR($P7-$O7),MONTH($P7-$O7),DAY($P7-$O7)),"mm")-1)&amp;TEXT(DATE(YEAR(AQ$3-$E7),MONTH(AQ$3-$E7),DAY(AQ$3-$E7))-DATE(YEAR($P7-$O7),MONTH($P7-$O7),DAY($P7-$O7)),"월dd일"))</f>
        <v>28년3월03일</v>
      </c>
      <c r="AT7" s="85">
        <f t="shared" ref="AT7:AT70" si="39">IF($D7="",0,IF(OR(AND(AQ7=1,OR($Q7="여",$R7="여")),AND(AQ7=1,AND(AR7&gt;=15,AR7&lt;=29))),1,0))</f>
        <v>1</v>
      </c>
      <c r="AU7" s="63">
        <f t="shared" ref="AU7:AU70" si="40">IF($D7="",0,IF(AND((AU$3&gt;=$I7),OR((AU$3&lt;=$J7),($J7=""),($J7=0)),$T7="부",$U7="부",$V7="부"),1,0))</f>
        <v>1</v>
      </c>
      <c r="AV7" s="53">
        <f t="shared" ref="AV7:AV70" si="41">IF($D7="",0,DATEDIF(IF(OR(MID($D7,LEN(CLEAN($D7))-6,1)&lt;="2",MID($D7,LEN(CLEAN($D7))-6,1)="5",MID($D7,LEN(CLEAN($D7))-6,1)="6"),DATE(MID($D7,1,2),MID($D7,3,2),MID($D7,5,2)),CHOOSE(14-LEN(CLEAN($D7)), DATE(MID($D7,1,2)+100,MID($D7,3,2),MID($D7,5,2)), DATE(MID($D7,1,1)+100,MID($D7,2,2),MID($D7,4,2)),DATE(2000,MID($D7,1,2),MID($D7,3,2)),DATE(2000,MID($D7,1,1),MID($D7,2,2)))),AU$3,"y"))</f>
        <v>28</v>
      </c>
      <c r="AW7" s="54" t="str">
        <f t="shared" ref="AW7:AW70" si="42">IF($D7="","",TEXT(DATE(YEAR(AU$3-$E7),MONTH(AU$3-$E7),DAY(AU$3-$E7))-DATE(YEAR($P7-$O7),MONTH($P7-$O7),DAY($P7-$O7)),"yy년")&amp;VALUE(TEXT(DATE(YEAR(AU$3-$E7),MONTH(AU$3-$E7),DAY(AU$3-$E7))-DATE(YEAR($P7-$O7),MONTH($P7-$O7),DAY($P7-$O7)),"mm")-1)&amp;TEXT(DATE(YEAR(AU$3-$E7),MONTH(AU$3-$E7),DAY(AU$3-$E7))-DATE(YEAR($P7-$O7),MONTH($P7-$O7),DAY($P7-$O7)),"월dd일"))</f>
        <v>28년4월04일</v>
      </c>
      <c r="AX7" s="85">
        <f t="shared" ref="AX7:AX70" si="43">IF($D7="",0,IF(OR(AND(AU7=1,OR($Q7="여",$R7="여")),AND(AU7=1,AND(AV7&gt;=15,AV7&lt;=29))),1,0))</f>
        <v>1</v>
      </c>
      <c r="AY7" s="63">
        <f t="shared" ref="AY7:AY70" si="44">IF($D7="",0,IF(AND((AY$3&gt;=$I7),OR((AY$3&lt;=$J7),($J7=""),($J7=0)),$T7="부",$U7="부",$V7="부"),1,0))</f>
        <v>1</v>
      </c>
      <c r="AZ7" s="53">
        <f t="shared" ref="AZ7:AZ70" si="45">IF($D7="",0,DATEDIF(IF(OR(MID($D7,LEN(CLEAN($D7))-6,1)&lt;="2",MID($D7,LEN(CLEAN($D7))-6,1)="5",MID($D7,LEN(CLEAN($D7))-6,1)="6"),DATE(MID($D7,1,2),MID($D7,3,2),MID($D7,5,2)),CHOOSE(14-LEN(CLEAN($D7)), DATE(MID($D7,1,2)+100,MID($D7,3,2),MID($D7,5,2)), DATE(MID($D7,1,1)+100,MID($D7,2,2),MID($D7,4,2)),DATE(2000,MID($D7,1,2),MID($D7,3,2)),DATE(2000,MID($D7,1,1),MID($D7,2,2)))),AY$3,"y"))</f>
        <v>28</v>
      </c>
      <c r="BA7" s="54" t="str">
        <f t="shared" ref="BA7:BA70" si="46">IF($D7="","",TEXT(DATE(YEAR(AY$3-$E7),MONTH(AY$3-$E7),DAY(AY$3-$E7))-DATE(YEAR($P7-$O7),MONTH($P7-$O7),DAY($P7-$O7)),"yy년")&amp;VALUE(TEXT(DATE(YEAR(AY$3-$E7),MONTH(AY$3-$E7),DAY(AY$3-$E7))-DATE(YEAR($P7-$O7),MONTH($P7-$O7),DAY($P7-$O7)),"mm")-1)&amp;TEXT(DATE(YEAR(AY$3-$E7),MONTH(AY$3-$E7),DAY(AY$3-$E7))-DATE(YEAR($P7-$O7),MONTH($P7-$O7),DAY($P7-$O7)),"월dd일"))</f>
        <v>28년5월04일</v>
      </c>
      <c r="BB7" s="85">
        <f t="shared" ref="BB7:BB70" si="47">IF($D7="",0,IF(OR(AND(AY7=1,OR($Q7="여",$R7="여")),AND(AY7=1,AND(AZ7&gt;=15,AZ7&lt;=29))),1,0))</f>
        <v>1</v>
      </c>
      <c r="BC7" s="63">
        <f t="shared" ref="BC7:BC70" si="48">IF($D7="",0,IF(AND((BC$3&gt;=$I7),OR((BC$3&lt;=$J7),($J7=""),($J7=0)),$T7="부",$U7="부",$V7="부"),1,0))</f>
        <v>1</v>
      </c>
      <c r="BD7" s="53">
        <f t="shared" ref="BD7:BD70" si="49">IF($D7="",0,DATEDIF(IF(OR(MID($D7,LEN(CLEAN($D7))-6,1)&lt;="2",MID($D7,LEN(CLEAN($D7))-6,1)="5",MID($D7,LEN(CLEAN($D7))-6,1)="6"),DATE(MID($D7,1,2),MID($D7,3,2),MID($D7,5,2)),CHOOSE(14-LEN(CLEAN($D7)), DATE(MID($D7,1,2)+100,MID($D7,3,2),MID($D7,5,2)), DATE(MID($D7,1,1)+100,MID($D7,2,2),MID($D7,4,2)),DATE(2000,MID($D7,1,2),MID($D7,3,2)),DATE(2000,MID($D7,1,1),MID($D7,2,2)))),BC$3,"y"))</f>
        <v>28</v>
      </c>
      <c r="BE7" s="54" t="str">
        <f t="shared" ref="BE7:BE70" si="50">IF($D7="","",TEXT(DATE(YEAR(BC$3-$E7),MONTH(BC$3-$E7),DAY(BC$3-$E7))-DATE(YEAR($P7-$O7),MONTH($P7-$O7),DAY($P7-$O7)),"yy년")&amp;VALUE(TEXT(DATE(YEAR(BC$3-$E7),MONTH(BC$3-$E7),DAY(BC$3-$E7))-DATE(YEAR($P7-$O7),MONTH($P7-$O7),DAY($P7-$O7)),"mm")-1)&amp;TEXT(DATE(YEAR(BC$3-$E7),MONTH(BC$3-$E7),DAY(BC$3-$E7))-DATE(YEAR($P7-$O7),MONTH($P7-$O7),DAY($P7-$O7)),"월dd일"))</f>
        <v>28년6월04일</v>
      </c>
      <c r="BF7" s="85">
        <f t="shared" ref="BF7:BF70" si="51">IF($D7="",0,IF(OR(AND(BC7=1,OR($Q7="여",$R7="여")),AND(BC7=1,AND(BD7&gt;=15,BD7&lt;=29))),1,0))</f>
        <v>1</v>
      </c>
      <c r="BG7" s="63">
        <f t="shared" ref="BG7:BG70" si="52">IF($D7="",0,IF(AND((BG$3&gt;=$I7),OR((BG$3&lt;=$J7),($J7=""),($J7=0)),$T7="부",$U7="부",$V7="부"),1,0))</f>
        <v>1</v>
      </c>
      <c r="BH7" s="53">
        <f t="shared" ref="BH7:BH70" si="53">IF($D7="",0,DATEDIF(IF(OR(MID($D7,LEN(CLEAN($D7))-6,1)&lt;="2",MID($D7,LEN(CLEAN($D7))-6,1)="5",MID($D7,LEN(CLEAN($D7))-6,1)="6"),DATE(MID($D7,1,2),MID($D7,3,2),MID($D7,5,2)),CHOOSE(14-LEN(CLEAN($D7)), DATE(MID($D7,1,2)+100,MID($D7,3,2),MID($D7,5,2)), DATE(MID($D7,1,1)+100,MID($D7,2,2),MID($D7,4,2)),DATE(2000,MID($D7,1,2),MID($D7,3,2)),DATE(2000,MID($D7,1,1),MID($D7,2,2)))),BG$3,"y"))</f>
        <v>28</v>
      </c>
      <c r="BI7" s="54" t="str">
        <f t="shared" ref="BI7:BI70" si="54">IF($D7="","",TEXT(DATE(YEAR(BG$3-$E7),MONTH(BG$3-$E7),DAY(BG$3-$E7))-DATE(YEAR($P7-$O7),MONTH($P7-$O7),DAY($P7-$O7)),"yy년")&amp;VALUE(TEXT(DATE(YEAR(BG$3-$E7),MONTH(BG$3-$E7),DAY(BG$3-$E7))-DATE(YEAR($P7-$O7),MONTH($P7-$O7),DAY($P7-$O7)),"mm")-1)&amp;TEXT(DATE(YEAR(BG$3-$E7),MONTH(BG$3-$E7),DAY(BG$3-$E7))-DATE(YEAR($P7-$O7),MONTH($P7-$O7),DAY($P7-$O7)),"월dd일"))</f>
        <v>28년7월04일</v>
      </c>
      <c r="BJ7" s="85">
        <f t="shared" ref="BJ7:BJ70" si="55">IF($D7="",0,IF(OR(AND(BG7=1,OR($Q7="여",$R7="여")),AND(BG7=1,AND(BH7&gt;=15,BH7&lt;=29))),1,0))</f>
        <v>1</v>
      </c>
      <c r="BK7" s="63">
        <f t="shared" ref="BK7:BK70" si="56">IF($D7="",0,IF(AND((BK$3&gt;=$I7),OR((BK$3&lt;=$J7),($J7=""),($J7=0)),$T7="부",$U7="부",$V7="부"),1,0))</f>
        <v>1</v>
      </c>
      <c r="BL7" s="53">
        <f t="shared" ref="BL7:BL70" si="57">IF($D7="",0,DATEDIF(IF(OR(MID($D7,LEN(CLEAN($D7))-6,1)&lt;="2",MID($D7,LEN(CLEAN($D7))-6,1)="5",MID($D7,LEN(CLEAN($D7))-6,1)="6"),DATE(MID($D7,1,2),MID($D7,3,2),MID($D7,5,2)),CHOOSE(14-LEN(CLEAN($D7)), DATE(MID($D7,1,2)+100,MID($D7,3,2),MID($D7,5,2)), DATE(MID($D7,1,1)+100,MID($D7,2,2),MID($D7,4,2)),DATE(2000,MID($D7,1,2),MID($D7,3,2)),DATE(2000,MID($D7,1,1),MID($D7,2,2)))),BK$3,"y"))</f>
        <v>28</v>
      </c>
      <c r="BM7" s="54" t="str">
        <f t="shared" ref="BM7:BM70" si="58">IF($D7="","",TEXT(DATE(YEAR(BK$3-$E7),MONTH(BK$3-$E7),DAY(BK$3-$E7))-DATE(YEAR($P7-$O7),MONTH($P7-$O7),DAY($P7-$O7)),"yy년")&amp;VALUE(TEXT(DATE(YEAR(BK$3-$E7),MONTH(BK$3-$E7),DAY(BK$3-$E7))-DATE(YEAR($P7-$O7),MONTH($P7-$O7),DAY($P7-$O7)),"mm")-1)&amp;TEXT(DATE(YEAR(BK$3-$E7),MONTH(BK$3-$E7),DAY(BK$3-$E7))-DATE(YEAR($P7-$O7),MONTH($P7-$O7),DAY($P7-$O7)),"월dd일"))</f>
        <v>28년8월03일</v>
      </c>
      <c r="BN7" s="85">
        <f t="shared" ref="BN7:BN70" si="59">IF($D7="",0,IF(OR(AND(BK7=1,OR($Q7="여",$R7="여")),AND(BK7=1,AND(BL7&gt;=15,BL7&lt;=29))),1,0))</f>
        <v>1</v>
      </c>
      <c r="BO7" s="63">
        <f t="shared" ref="BO7:BO70" si="60">IF($D7="",0,IF(AND((BO$3&gt;=$I7),OR((BO$3&lt;=$J7),($J7=""),($J7=0)),$T7="부",$U7="부",$V7="부"),1,0))</f>
        <v>1</v>
      </c>
      <c r="BP7" s="53">
        <f t="shared" ref="BP7:BP70" si="61">IF($D7="",0,DATEDIF(IF(OR(MID($D7,LEN(CLEAN($D7))-6,1)&lt;="2",MID($D7,LEN(CLEAN($D7))-6,1)="5",MID($D7,LEN(CLEAN($D7))-6,1)="6"),DATE(MID($D7,1,2),MID($D7,3,2),MID($D7,5,2)),CHOOSE(14-LEN(CLEAN($D7)), DATE(MID($D7,1,2)+100,MID($D7,3,2),MID($D7,5,2)), DATE(MID($D7,1,1)+100,MID($D7,2,2),MID($D7,4,2)),DATE(2000,MID($D7,1,2),MID($D7,3,2)),DATE(2000,MID($D7,1,1),MID($D7,2,2)))),BO$3,"y"))</f>
        <v>28</v>
      </c>
      <c r="BQ7" s="54" t="str">
        <f t="shared" ref="BQ7:BQ70" si="62">IF($D7="","",TEXT(DATE(YEAR(BO$3-$E7),MONTH(BO$3-$E7),DAY(BO$3-$E7))-DATE(YEAR($P7-$O7),MONTH($P7-$O7),DAY($P7-$O7)),"yy년")&amp;VALUE(TEXT(DATE(YEAR(BO$3-$E7),MONTH(BO$3-$E7),DAY(BO$3-$E7))-DATE(YEAR($P7-$O7),MONTH($P7-$O7),DAY($P7-$O7)),"mm")-1)&amp;TEXT(DATE(YEAR(BO$3-$E7),MONTH(BO$3-$E7),DAY(BO$3-$E7))-DATE(YEAR($P7-$O7),MONTH($P7-$O7),DAY($P7-$O7)),"월dd일"))</f>
        <v>28년9월04일</v>
      </c>
      <c r="BR7" s="85">
        <f t="shared" ref="BR7:BR70" si="63">IF($D7="",0,IF(OR(AND(BO7=1,OR($Q7="여",$R7="여")),AND(BO7=1,AND(BP7&gt;=15,BP7&lt;=29))),1,0))</f>
        <v>1</v>
      </c>
      <c r="BS7" s="60">
        <f t="shared" si="1"/>
        <v>12</v>
      </c>
      <c r="BT7" s="59">
        <f t="shared" si="2"/>
        <v>12</v>
      </c>
      <c r="BU7" s="57"/>
      <c r="BV7" s="44"/>
      <c r="BY7" s="253"/>
      <c r="BZ7" s="272"/>
      <c r="CA7" s="272">
        <v>0</v>
      </c>
      <c r="CB7" s="273">
        <f t="shared" si="9"/>
        <v>0</v>
      </c>
      <c r="CC7" s="276">
        <f t="shared" si="10"/>
        <v>1</v>
      </c>
      <c r="CD7" s="44" t="str">
        <f t="shared" si="11"/>
        <v>청년</v>
      </c>
      <c r="CE7" s="275" t="str">
        <f t="shared" si="12"/>
        <v>문채원(육아휴직)</v>
      </c>
      <c r="CF7" s="270">
        <f t="shared" si="13"/>
        <v>0</v>
      </c>
      <c r="CG7" s="270">
        <f t="shared" si="13"/>
        <v>0</v>
      </c>
      <c r="CH7" s="270">
        <f t="shared" si="14"/>
        <v>0</v>
      </c>
      <c r="CI7" s="44"/>
    </row>
    <row r="8" spans="1:87" ht="16.5" customHeight="1">
      <c r="A8" s="23">
        <f t="shared" si="15"/>
        <v>4</v>
      </c>
      <c r="B8" s="143"/>
      <c r="C8" s="472" t="s">
        <v>701</v>
      </c>
      <c r="D8" s="480">
        <v>9206282123458</v>
      </c>
      <c r="E8" s="156">
        <f t="shared" si="3"/>
        <v>33783</v>
      </c>
      <c r="F8" s="30">
        <f t="shared" si="4"/>
        <v>8</v>
      </c>
      <c r="G8" s="31" t="str">
        <f t="shared" si="5"/>
        <v>OK</v>
      </c>
      <c r="H8" s="147" t="str">
        <f t="shared" si="6"/>
        <v>여</v>
      </c>
      <c r="I8" s="474">
        <v>41662</v>
      </c>
      <c r="J8" s="474"/>
      <c r="K8" s="33">
        <f t="shared" si="7"/>
        <v>21</v>
      </c>
      <c r="L8" s="33">
        <f t="shared" si="0"/>
        <v>0</v>
      </c>
      <c r="M8" s="35" t="str">
        <f t="shared" si="8"/>
        <v>21년6월27일</v>
      </c>
      <c r="N8" s="108"/>
      <c r="O8" s="178"/>
      <c r="P8" s="179"/>
      <c r="Q8" s="106" t="s">
        <v>160</v>
      </c>
      <c r="R8" s="107" t="s">
        <v>160</v>
      </c>
      <c r="S8" s="43"/>
      <c r="T8" s="122" t="s">
        <v>160</v>
      </c>
      <c r="U8" s="122" t="s">
        <v>160</v>
      </c>
      <c r="V8" s="123" t="s">
        <v>160</v>
      </c>
      <c r="W8" s="63">
        <f t="shared" si="16"/>
        <v>1</v>
      </c>
      <c r="X8" s="53">
        <f t="shared" si="17"/>
        <v>26</v>
      </c>
      <c r="Y8" s="54" t="str">
        <f t="shared" si="18"/>
        <v>26년7월04일</v>
      </c>
      <c r="Z8" s="85">
        <f t="shared" si="19"/>
        <v>1</v>
      </c>
      <c r="AA8" s="63">
        <f t="shared" si="20"/>
        <v>1</v>
      </c>
      <c r="AB8" s="53">
        <f t="shared" si="21"/>
        <v>26</v>
      </c>
      <c r="AC8" s="54" t="str">
        <f t="shared" si="22"/>
        <v>26년8월01일</v>
      </c>
      <c r="AD8" s="85">
        <f t="shared" si="23"/>
        <v>1</v>
      </c>
      <c r="AE8" s="63">
        <f t="shared" si="24"/>
        <v>1</v>
      </c>
      <c r="AF8" s="53">
        <f t="shared" si="25"/>
        <v>26</v>
      </c>
      <c r="AG8" s="54" t="str">
        <f t="shared" si="26"/>
        <v>26년9월02일</v>
      </c>
      <c r="AH8" s="85">
        <f t="shared" si="27"/>
        <v>1</v>
      </c>
      <c r="AI8" s="63">
        <f t="shared" si="28"/>
        <v>1</v>
      </c>
      <c r="AJ8" s="53">
        <f t="shared" si="29"/>
        <v>26</v>
      </c>
      <c r="AK8" s="54" t="str">
        <f t="shared" si="30"/>
        <v>26년10월01일</v>
      </c>
      <c r="AL8" s="85">
        <f t="shared" si="31"/>
        <v>1</v>
      </c>
      <c r="AM8" s="63">
        <f t="shared" si="32"/>
        <v>1</v>
      </c>
      <c r="AN8" s="53">
        <f t="shared" si="33"/>
        <v>26</v>
      </c>
      <c r="AO8" s="54" t="str">
        <f t="shared" si="34"/>
        <v>26년11월02일</v>
      </c>
      <c r="AP8" s="85">
        <f t="shared" si="35"/>
        <v>1</v>
      </c>
      <c r="AQ8" s="63">
        <f t="shared" si="36"/>
        <v>1</v>
      </c>
      <c r="AR8" s="53">
        <f t="shared" si="37"/>
        <v>27</v>
      </c>
      <c r="AS8" s="54" t="str">
        <f t="shared" si="38"/>
        <v>27년0월01일</v>
      </c>
      <c r="AT8" s="85">
        <f t="shared" si="39"/>
        <v>1</v>
      </c>
      <c r="AU8" s="63">
        <f t="shared" si="40"/>
        <v>1</v>
      </c>
      <c r="AV8" s="53">
        <f t="shared" si="41"/>
        <v>27</v>
      </c>
      <c r="AW8" s="54" t="str">
        <f t="shared" si="42"/>
        <v>27년1월01일</v>
      </c>
      <c r="AX8" s="85">
        <f t="shared" si="43"/>
        <v>1</v>
      </c>
      <c r="AY8" s="63">
        <f t="shared" si="44"/>
        <v>1</v>
      </c>
      <c r="AZ8" s="53">
        <f t="shared" si="45"/>
        <v>27</v>
      </c>
      <c r="BA8" s="54" t="str">
        <f t="shared" si="46"/>
        <v>27년2월04일</v>
      </c>
      <c r="BB8" s="85">
        <f t="shared" si="47"/>
        <v>1</v>
      </c>
      <c r="BC8" s="63">
        <f t="shared" si="48"/>
        <v>1</v>
      </c>
      <c r="BD8" s="53">
        <f t="shared" si="49"/>
        <v>27</v>
      </c>
      <c r="BE8" s="54" t="str">
        <f t="shared" si="50"/>
        <v>27년3월03일</v>
      </c>
      <c r="BF8" s="85">
        <f t="shared" si="51"/>
        <v>1</v>
      </c>
      <c r="BG8" s="63">
        <f t="shared" si="52"/>
        <v>1</v>
      </c>
      <c r="BH8" s="53">
        <f t="shared" si="53"/>
        <v>27</v>
      </c>
      <c r="BI8" s="54" t="str">
        <f t="shared" si="54"/>
        <v>27년4월04일</v>
      </c>
      <c r="BJ8" s="85">
        <f t="shared" si="55"/>
        <v>1</v>
      </c>
      <c r="BK8" s="63">
        <f t="shared" si="56"/>
        <v>1</v>
      </c>
      <c r="BL8" s="53">
        <f t="shared" si="57"/>
        <v>27</v>
      </c>
      <c r="BM8" s="54" t="str">
        <f t="shared" si="58"/>
        <v>27년5월03일</v>
      </c>
      <c r="BN8" s="85">
        <f t="shared" si="59"/>
        <v>1</v>
      </c>
      <c r="BO8" s="63">
        <f t="shared" si="60"/>
        <v>1</v>
      </c>
      <c r="BP8" s="53">
        <f t="shared" si="61"/>
        <v>27</v>
      </c>
      <c r="BQ8" s="54" t="str">
        <f t="shared" si="62"/>
        <v>27년6월04일</v>
      </c>
      <c r="BR8" s="85">
        <f t="shared" si="63"/>
        <v>1</v>
      </c>
      <c r="BS8" s="60">
        <f t="shared" si="1"/>
        <v>12</v>
      </c>
      <c r="BT8" s="59">
        <f t="shared" si="2"/>
        <v>12</v>
      </c>
      <c r="BU8" s="57"/>
      <c r="BV8" s="44"/>
      <c r="BY8" s="253"/>
      <c r="BZ8" s="272"/>
      <c r="CA8" s="272">
        <v>0</v>
      </c>
      <c r="CB8" s="273">
        <f t="shared" si="9"/>
        <v>0</v>
      </c>
      <c r="CC8" s="276">
        <f t="shared" si="10"/>
        <v>1</v>
      </c>
      <c r="CD8" s="44" t="str">
        <f t="shared" si="11"/>
        <v>청년</v>
      </c>
      <c r="CE8" s="275" t="str">
        <f t="shared" si="12"/>
        <v>김가영</v>
      </c>
      <c r="CF8" s="270">
        <f t="shared" si="13"/>
        <v>0</v>
      </c>
      <c r="CG8" s="270">
        <f t="shared" si="13"/>
        <v>0</v>
      </c>
      <c r="CH8" s="270">
        <f t="shared" si="14"/>
        <v>0</v>
      </c>
      <c r="CI8" s="44"/>
    </row>
    <row r="9" spans="1:87" ht="16.5" customHeight="1">
      <c r="A9" s="23">
        <f t="shared" si="15"/>
        <v>5</v>
      </c>
      <c r="B9" s="143"/>
      <c r="C9" s="472" t="s">
        <v>703</v>
      </c>
      <c r="D9" s="480">
        <v>6409102123451</v>
      </c>
      <c r="E9" s="156">
        <f t="shared" si="3"/>
        <v>23630</v>
      </c>
      <c r="F9" s="30">
        <f t="shared" si="4"/>
        <v>1</v>
      </c>
      <c r="G9" s="31" t="str">
        <f t="shared" si="5"/>
        <v>OK</v>
      </c>
      <c r="H9" s="147" t="str">
        <f t="shared" si="6"/>
        <v>여</v>
      </c>
      <c r="I9" s="474">
        <v>42278</v>
      </c>
      <c r="J9" s="474"/>
      <c r="K9" s="33">
        <f t="shared" si="7"/>
        <v>51</v>
      </c>
      <c r="L9" s="33">
        <f t="shared" si="0"/>
        <v>0</v>
      </c>
      <c r="M9" s="35" t="str">
        <f t="shared" si="8"/>
        <v>51년0월20일</v>
      </c>
      <c r="N9" s="108"/>
      <c r="O9" s="178"/>
      <c r="P9" s="179"/>
      <c r="Q9" s="106" t="s">
        <v>160</v>
      </c>
      <c r="R9" s="107" t="s">
        <v>160</v>
      </c>
      <c r="S9" s="43"/>
      <c r="T9" s="122" t="s">
        <v>160</v>
      </c>
      <c r="U9" s="122" t="s">
        <v>160</v>
      </c>
      <c r="V9" s="123" t="s">
        <v>160</v>
      </c>
      <c r="W9" s="63">
        <f t="shared" si="16"/>
        <v>1</v>
      </c>
      <c r="X9" s="53">
        <f t="shared" si="17"/>
        <v>54</v>
      </c>
      <c r="Y9" s="54" t="str">
        <f t="shared" si="18"/>
        <v>54년4월22일</v>
      </c>
      <c r="Z9" s="85">
        <f t="shared" si="19"/>
        <v>0</v>
      </c>
      <c r="AA9" s="63">
        <f t="shared" si="20"/>
        <v>1</v>
      </c>
      <c r="AB9" s="53">
        <f t="shared" si="21"/>
        <v>54</v>
      </c>
      <c r="AC9" s="54" t="str">
        <f t="shared" si="22"/>
        <v>54년5월19일</v>
      </c>
      <c r="AD9" s="85">
        <f t="shared" si="23"/>
        <v>0</v>
      </c>
      <c r="AE9" s="63">
        <f t="shared" si="24"/>
        <v>1</v>
      </c>
      <c r="AF9" s="53">
        <f t="shared" si="25"/>
        <v>54</v>
      </c>
      <c r="AG9" s="54" t="str">
        <f t="shared" si="26"/>
        <v>54년6월20일</v>
      </c>
      <c r="AH9" s="85">
        <f t="shared" si="27"/>
        <v>0</v>
      </c>
      <c r="AI9" s="63">
        <f t="shared" si="28"/>
        <v>1</v>
      </c>
      <c r="AJ9" s="53">
        <f t="shared" si="29"/>
        <v>54</v>
      </c>
      <c r="AK9" s="54" t="str">
        <f t="shared" si="30"/>
        <v>54년7월19일</v>
      </c>
      <c r="AL9" s="85">
        <f t="shared" si="31"/>
        <v>0</v>
      </c>
      <c r="AM9" s="63">
        <f t="shared" si="32"/>
        <v>1</v>
      </c>
      <c r="AN9" s="53">
        <f t="shared" si="33"/>
        <v>54</v>
      </c>
      <c r="AO9" s="54" t="str">
        <f t="shared" si="34"/>
        <v>54년8월19일</v>
      </c>
      <c r="AP9" s="85">
        <f t="shared" si="35"/>
        <v>0</v>
      </c>
      <c r="AQ9" s="63">
        <f t="shared" si="36"/>
        <v>1</v>
      </c>
      <c r="AR9" s="53">
        <f t="shared" si="37"/>
        <v>54</v>
      </c>
      <c r="AS9" s="54" t="str">
        <f t="shared" si="38"/>
        <v>54년9월19일</v>
      </c>
      <c r="AT9" s="85">
        <f t="shared" si="39"/>
        <v>0</v>
      </c>
      <c r="AU9" s="63">
        <f t="shared" si="40"/>
        <v>1</v>
      </c>
      <c r="AV9" s="53">
        <f t="shared" si="41"/>
        <v>54</v>
      </c>
      <c r="AW9" s="54" t="str">
        <f t="shared" si="42"/>
        <v>54년10월19일</v>
      </c>
      <c r="AX9" s="85">
        <f t="shared" si="43"/>
        <v>0</v>
      </c>
      <c r="AY9" s="63">
        <f t="shared" si="44"/>
        <v>1</v>
      </c>
      <c r="AZ9" s="53">
        <f t="shared" si="45"/>
        <v>54</v>
      </c>
      <c r="BA9" s="54" t="str">
        <f t="shared" si="46"/>
        <v>54년11월20일</v>
      </c>
      <c r="BB9" s="85">
        <f t="shared" si="47"/>
        <v>0</v>
      </c>
      <c r="BC9" s="63">
        <f t="shared" si="48"/>
        <v>1</v>
      </c>
      <c r="BD9" s="53">
        <f t="shared" si="49"/>
        <v>55</v>
      </c>
      <c r="BE9" s="54" t="str">
        <f t="shared" si="50"/>
        <v>55년0월19일</v>
      </c>
      <c r="BF9" s="85">
        <f t="shared" si="51"/>
        <v>0</v>
      </c>
      <c r="BG9" s="63">
        <f t="shared" si="52"/>
        <v>1</v>
      </c>
      <c r="BH9" s="53">
        <f t="shared" si="53"/>
        <v>55</v>
      </c>
      <c r="BI9" s="54" t="str">
        <f t="shared" si="54"/>
        <v>55년1월19일</v>
      </c>
      <c r="BJ9" s="85">
        <f t="shared" si="55"/>
        <v>0</v>
      </c>
      <c r="BK9" s="63">
        <f t="shared" si="56"/>
        <v>1</v>
      </c>
      <c r="BL9" s="53">
        <f t="shared" si="57"/>
        <v>55</v>
      </c>
      <c r="BM9" s="54" t="str">
        <f t="shared" si="58"/>
        <v>55년2월21일</v>
      </c>
      <c r="BN9" s="85">
        <f t="shared" si="59"/>
        <v>0</v>
      </c>
      <c r="BO9" s="63">
        <f t="shared" si="60"/>
        <v>1</v>
      </c>
      <c r="BP9" s="53">
        <f t="shared" si="61"/>
        <v>55</v>
      </c>
      <c r="BQ9" s="54" t="str">
        <f t="shared" si="62"/>
        <v>55년3월21일</v>
      </c>
      <c r="BR9" s="85">
        <f t="shared" si="63"/>
        <v>0</v>
      </c>
      <c r="BS9" s="60">
        <f t="shared" si="1"/>
        <v>12</v>
      </c>
      <c r="BT9" s="59">
        <f t="shared" si="2"/>
        <v>0</v>
      </c>
      <c r="BU9" s="57"/>
      <c r="BV9" s="44"/>
      <c r="BY9" s="253"/>
      <c r="BZ9" s="272"/>
      <c r="CA9" s="272">
        <v>0</v>
      </c>
      <c r="CB9" s="273">
        <f t="shared" si="9"/>
        <v>0</v>
      </c>
      <c r="CC9" s="276">
        <f t="shared" si="10"/>
        <v>0</v>
      </c>
      <c r="CD9" s="44" t="str">
        <f t="shared" si="11"/>
        <v>청년외</v>
      </c>
      <c r="CE9" s="275" t="str">
        <f t="shared" si="12"/>
        <v>류주현</v>
      </c>
      <c r="CF9" s="270">
        <f t="shared" si="13"/>
        <v>0</v>
      </c>
      <c r="CG9" s="270">
        <f t="shared" si="13"/>
        <v>0</v>
      </c>
      <c r="CH9" s="270">
        <f t="shared" si="14"/>
        <v>0</v>
      </c>
      <c r="CI9" s="44"/>
    </row>
    <row r="10" spans="1:87" ht="16.5" customHeight="1">
      <c r="A10" s="23">
        <f t="shared" si="15"/>
        <v>6</v>
      </c>
      <c r="B10" s="143"/>
      <c r="C10" s="472" t="s">
        <v>706</v>
      </c>
      <c r="D10" s="480">
        <v>9510242123459</v>
      </c>
      <c r="E10" s="156">
        <f t="shared" si="3"/>
        <v>34996</v>
      </c>
      <c r="F10" s="30">
        <f t="shared" si="4"/>
        <v>9</v>
      </c>
      <c r="G10" s="31" t="str">
        <f t="shared" si="5"/>
        <v>OK</v>
      </c>
      <c r="H10" s="147" t="str">
        <f t="shared" si="6"/>
        <v>여</v>
      </c>
      <c r="I10" s="474">
        <v>42767</v>
      </c>
      <c r="J10" s="474"/>
      <c r="K10" s="33">
        <f t="shared" si="7"/>
        <v>21</v>
      </c>
      <c r="L10" s="33">
        <f t="shared" si="0"/>
        <v>0</v>
      </c>
      <c r="M10" s="35" t="str">
        <f t="shared" si="8"/>
        <v>21년3월10일</v>
      </c>
      <c r="N10" s="108"/>
      <c r="O10" s="178"/>
      <c r="P10" s="179"/>
      <c r="Q10" s="106" t="s">
        <v>160</v>
      </c>
      <c r="R10" s="107" t="s">
        <v>160</v>
      </c>
      <c r="S10" s="43"/>
      <c r="T10" s="122" t="s">
        <v>160</v>
      </c>
      <c r="U10" s="122" t="s">
        <v>160</v>
      </c>
      <c r="V10" s="123" t="s">
        <v>160</v>
      </c>
      <c r="W10" s="63">
        <f t="shared" si="16"/>
        <v>1</v>
      </c>
      <c r="X10" s="53">
        <f t="shared" si="17"/>
        <v>23</v>
      </c>
      <c r="Y10" s="54" t="str">
        <f t="shared" si="18"/>
        <v>23년3월09일</v>
      </c>
      <c r="Z10" s="85">
        <f t="shared" si="19"/>
        <v>1</v>
      </c>
      <c r="AA10" s="63">
        <f t="shared" si="20"/>
        <v>1</v>
      </c>
      <c r="AB10" s="53">
        <f t="shared" si="21"/>
        <v>23</v>
      </c>
      <c r="AC10" s="54" t="str">
        <f t="shared" si="22"/>
        <v>23년4월07일</v>
      </c>
      <c r="AD10" s="85">
        <f t="shared" si="23"/>
        <v>1</v>
      </c>
      <c r="AE10" s="63">
        <f t="shared" si="24"/>
        <v>1</v>
      </c>
      <c r="AF10" s="53">
        <f t="shared" si="25"/>
        <v>23</v>
      </c>
      <c r="AG10" s="54" t="str">
        <f t="shared" si="26"/>
        <v>23년5월07일</v>
      </c>
      <c r="AH10" s="85">
        <f t="shared" si="27"/>
        <v>1</v>
      </c>
      <c r="AI10" s="63">
        <f t="shared" si="28"/>
        <v>1</v>
      </c>
      <c r="AJ10" s="53">
        <f t="shared" si="29"/>
        <v>23</v>
      </c>
      <c r="AK10" s="54" t="str">
        <f t="shared" si="30"/>
        <v>23년6월07일</v>
      </c>
      <c r="AL10" s="85">
        <f t="shared" si="31"/>
        <v>1</v>
      </c>
      <c r="AM10" s="63">
        <f t="shared" si="32"/>
        <v>1</v>
      </c>
      <c r="AN10" s="53">
        <f t="shared" si="33"/>
        <v>23</v>
      </c>
      <c r="AO10" s="54" t="str">
        <f t="shared" si="34"/>
        <v>23년7월07일</v>
      </c>
      <c r="AP10" s="85">
        <f t="shared" si="35"/>
        <v>1</v>
      </c>
      <c r="AQ10" s="63">
        <f t="shared" si="36"/>
        <v>1</v>
      </c>
      <c r="AR10" s="53">
        <f t="shared" si="37"/>
        <v>23</v>
      </c>
      <c r="AS10" s="54" t="str">
        <f t="shared" si="38"/>
        <v>23년8월06일</v>
      </c>
      <c r="AT10" s="85">
        <f t="shared" si="39"/>
        <v>1</v>
      </c>
      <c r="AU10" s="63">
        <f t="shared" si="40"/>
        <v>1</v>
      </c>
      <c r="AV10" s="53">
        <f t="shared" si="41"/>
        <v>23</v>
      </c>
      <c r="AW10" s="54" t="str">
        <f t="shared" si="42"/>
        <v>23년9월07일</v>
      </c>
      <c r="AX10" s="85">
        <f t="shared" si="43"/>
        <v>1</v>
      </c>
      <c r="AY10" s="63">
        <f t="shared" si="44"/>
        <v>1</v>
      </c>
      <c r="AZ10" s="53">
        <f t="shared" si="45"/>
        <v>23</v>
      </c>
      <c r="BA10" s="54" t="str">
        <f t="shared" si="46"/>
        <v>23년10월07일</v>
      </c>
      <c r="BB10" s="85">
        <f t="shared" si="47"/>
        <v>1</v>
      </c>
      <c r="BC10" s="63">
        <f t="shared" si="48"/>
        <v>1</v>
      </c>
      <c r="BD10" s="53">
        <f t="shared" si="49"/>
        <v>23</v>
      </c>
      <c r="BE10" s="54" t="str">
        <f t="shared" si="50"/>
        <v>23년11월07일</v>
      </c>
      <c r="BF10" s="85">
        <f t="shared" si="51"/>
        <v>1</v>
      </c>
      <c r="BG10" s="63">
        <f t="shared" si="52"/>
        <v>1</v>
      </c>
      <c r="BH10" s="53">
        <f t="shared" si="53"/>
        <v>24</v>
      </c>
      <c r="BI10" s="54" t="str">
        <f t="shared" si="54"/>
        <v>24년0월07일</v>
      </c>
      <c r="BJ10" s="85">
        <f t="shared" si="55"/>
        <v>1</v>
      </c>
      <c r="BK10" s="63">
        <f t="shared" si="56"/>
        <v>1</v>
      </c>
      <c r="BL10" s="53">
        <f t="shared" si="57"/>
        <v>24</v>
      </c>
      <c r="BM10" s="54" t="str">
        <f t="shared" si="58"/>
        <v>24년1월06일</v>
      </c>
      <c r="BN10" s="85">
        <f t="shared" si="59"/>
        <v>1</v>
      </c>
      <c r="BO10" s="63">
        <f t="shared" si="60"/>
        <v>1</v>
      </c>
      <c r="BP10" s="53">
        <f t="shared" si="61"/>
        <v>24</v>
      </c>
      <c r="BQ10" s="54" t="str">
        <f t="shared" si="62"/>
        <v>24년2월08일</v>
      </c>
      <c r="BR10" s="85">
        <f t="shared" si="63"/>
        <v>1</v>
      </c>
      <c r="BS10" s="60">
        <f t="shared" si="1"/>
        <v>12</v>
      </c>
      <c r="BT10" s="59">
        <f t="shared" si="2"/>
        <v>12</v>
      </c>
      <c r="BU10" s="57"/>
      <c r="BV10" s="44"/>
      <c r="BY10" s="253"/>
      <c r="BZ10" s="272"/>
      <c r="CA10" s="272">
        <v>0</v>
      </c>
      <c r="CB10" s="273">
        <f t="shared" si="9"/>
        <v>0</v>
      </c>
      <c r="CC10" s="276">
        <f t="shared" si="10"/>
        <v>1</v>
      </c>
      <c r="CD10" s="44" t="str">
        <f t="shared" si="11"/>
        <v>청년</v>
      </c>
      <c r="CE10" s="275" t="str">
        <f t="shared" si="12"/>
        <v>신예지</v>
      </c>
      <c r="CF10" s="270">
        <f t="shared" si="13"/>
        <v>0</v>
      </c>
      <c r="CG10" s="270">
        <f t="shared" si="13"/>
        <v>0</v>
      </c>
      <c r="CH10" s="270">
        <f t="shared" si="14"/>
        <v>0</v>
      </c>
      <c r="CI10" s="44"/>
    </row>
    <row r="11" spans="1:87" ht="16.5" customHeight="1">
      <c r="A11" s="23">
        <f t="shared" si="15"/>
        <v>7</v>
      </c>
      <c r="B11" s="143"/>
      <c r="C11" s="472" t="s">
        <v>707</v>
      </c>
      <c r="D11" s="480">
        <v>9410102123452</v>
      </c>
      <c r="E11" s="156">
        <f t="shared" si="3"/>
        <v>34617</v>
      </c>
      <c r="F11" s="30">
        <f t="shared" si="4"/>
        <v>2</v>
      </c>
      <c r="G11" s="31" t="str">
        <f t="shared" si="5"/>
        <v>OK</v>
      </c>
      <c r="H11" s="147" t="str">
        <f t="shared" si="6"/>
        <v>여</v>
      </c>
      <c r="I11" s="474">
        <v>42767</v>
      </c>
      <c r="J11" s="474">
        <v>43536</v>
      </c>
      <c r="K11" s="33">
        <f t="shared" si="7"/>
        <v>22</v>
      </c>
      <c r="L11" s="33">
        <f t="shared" si="0"/>
        <v>0</v>
      </c>
      <c r="M11" s="35" t="str">
        <f t="shared" si="8"/>
        <v>22년3월24일</v>
      </c>
      <c r="N11" s="108"/>
      <c r="O11" s="178"/>
      <c r="P11" s="179"/>
      <c r="Q11" s="106" t="s">
        <v>160</v>
      </c>
      <c r="R11" s="107" t="s">
        <v>160</v>
      </c>
      <c r="S11" s="43"/>
      <c r="T11" s="122" t="s">
        <v>160</v>
      </c>
      <c r="U11" s="122" t="s">
        <v>160</v>
      </c>
      <c r="V11" s="123" t="s">
        <v>160</v>
      </c>
      <c r="W11" s="63">
        <f t="shared" si="16"/>
        <v>1</v>
      </c>
      <c r="X11" s="53">
        <f t="shared" si="17"/>
        <v>24</v>
      </c>
      <c r="Y11" s="54" t="str">
        <f t="shared" si="18"/>
        <v>24년3월22일</v>
      </c>
      <c r="Z11" s="85">
        <f t="shared" si="19"/>
        <v>1</v>
      </c>
      <c r="AA11" s="63">
        <f t="shared" si="20"/>
        <v>1</v>
      </c>
      <c r="AB11" s="53">
        <f t="shared" si="21"/>
        <v>24</v>
      </c>
      <c r="AC11" s="54" t="str">
        <f t="shared" si="22"/>
        <v>24년4월20일</v>
      </c>
      <c r="AD11" s="85">
        <f t="shared" si="23"/>
        <v>1</v>
      </c>
      <c r="AE11" s="63">
        <f t="shared" si="24"/>
        <v>0</v>
      </c>
      <c r="AF11" s="53">
        <f t="shared" si="25"/>
        <v>24</v>
      </c>
      <c r="AG11" s="54" t="str">
        <f t="shared" si="26"/>
        <v>24년5월20일</v>
      </c>
      <c r="AH11" s="85">
        <f t="shared" si="27"/>
        <v>0</v>
      </c>
      <c r="AI11" s="63">
        <f t="shared" si="28"/>
        <v>0</v>
      </c>
      <c r="AJ11" s="53">
        <f t="shared" si="29"/>
        <v>24</v>
      </c>
      <c r="AK11" s="54" t="str">
        <f t="shared" si="30"/>
        <v>24년6월20일</v>
      </c>
      <c r="AL11" s="85">
        <f t="shared" si="31"/>
        <v>0</v>
      </c>
      <c r="AM11" s="63">
        <f t="shared" si="32"/>
        <v>0</v>
      </c>
      <c r="AN11" s="53">
        <f t="shared" si="33"/>
        <v>24</v>
      </c>
      <c r="AO11" s="54" t="str">
        <f t="shared" si="34"/>
        <v>24년7월20일</v>
      </c>
      <c r="AP11" s="85">
        <f t="shared" si="35"/>
        <v>0</v>
      </c>
      <c r="AQ11" s="63">
        <f t="shared" si="36"/>
        <v>0</v>
      </c>
      <c r="AR11" s="53">
        <f t="shared" si="37"/>
        <v>24</v>
      </c>
      <c r="AS11" s="54" t="str">
        <f t="shared" si="38"/>
        <v>24년8월19일</v>
      </c>
      <c r="AT11" s="85">
        <f t="shared" si="39"/>
        <v>0</v>
      </c>
      <c r="AU11" s="63">
        <f t="shared" si="40"/>
        <v>0</v>
      </c>
      <c r="AV11" s="53">
        <f t="shared" si="41"/>
        <v>24</v>
      </c>
      <c r="AW11" s="54" t="str">
        <f t="shared" si="42"/>
        <v>24년9월20일</v>
      </c>
      <c r="AX11" s="85">
        <f t="shared" si="43"/>
        <v>0</v>
      </c>
      <c r="AY11" s="63">
        <f t="shared" si="44"/>
        <v>0</v>
      </c>
      <c r="AZ11" s="53">
        <f t="shared" si="45"/>
        <v>24</v>
      </c>
      <c r="BA11" s="54" t="str">
        <f t="shared" si="46"/>
        <v>24년10월20일</v>
      </c>
      <c r="BB11" s="85">
        <f t="shared" si="47"/>
        <v>0</v>
      </c>
      <c r="BC11" s="63">
        <f t="shared" si="48"/>
        <v>0</v>
      </c>
      <c r="BD11" s="53">
        <f t="shared" si="49"/>
        <v>24</v>
      </c>
      <c r="BE11" s="54" t="str">
        <f t="shared" si="50"/>
        <v>24년11월20일</v>
      </c>
      <c r="BF11" s="85">
        <f t="shared" si="51"/>
        <v>0</v>
      </c>
      <c r="BG11" s="63">
        <f t="shared" si="52"/>
        <v>0</v>
      </c>
      <c r="BH11" s="53">
        <f t="shared" si="53"/>
        <v>25</v>
      </c>
      <c r="BI11" s="54" t="str">
        <f t="shared" si="54"/>
        <v>25년0월20일</v>
      </c>
      <c r="BJ11" s="85">
        <f t="shared" si="55"/>
        <v>0</v>
      </c>
      <c r="BK11" s="63">
        <f t="shared" si="56"/>
        <v>0</v>
      </c>
      <c r="BL11" s="53">
        <f t="shared" si="57"/>
        <v>25</v>
      </c>
      <c r="BM11" s="54" t="str">
        <f t="shared" si="58"/>
        <v>25년1월19일</v>
      </c>
      <c r="BN11" s="85">
        <f t="shared" si="59"/>
        <v>0</v>
      </c>
      <c r="BO11" s="63">
        <f t="shared" si="60"/>
        <v>0</v>
      </c>
      <c r="BP11" s="53">
        <f t="shared" si="61"/>
        <v>25</v>
      </c>
      <c r="BQ11" s="54" t="str">
        <f t="shared" si="62"/>
        <v>25년2월22일</v>
      </c>
      <c r="BR11" s="85">
        <f t="shared" si="63"/>
        <v>0</v>
      </c>
      <c r="BS11" s="60">
        <f t="shared" si="1"/>
        <v>2</v>
      </c>
      <c r="BT11" s="59">
        <f t="shared" si="2"/>
        <v>2</v>
      </c>
      <c r="BU11" s="57"/>
      <c r="BV11" s="44"/>
      <c r="BY11" s="253"/>
      <c r="BZ11" s="272"/>
      <c r="CA11" s="272">
        <v>0</v>
      </c>
      <c r="CB11" s="273">
        <f t="shared" si="9"/>
        <v>0</v>
      </c>
      <c r="CC11" s="276">
        <f t="shared" si="10"/>
        <v>1</v>
      </c>
      <c r="CD11" s="44" t="str">
        <f t="shared" si="11"/>
        <v>청년</v>
      </c>
      <c r="CE11" s="275" t="str">
        <f t="shared" si="12"/>
        <v>황보</v>
      </c>
      <c r="CF11" s="270">
        <f t="shared" si="13"/>
        <v>0</v>
      </c>
      <c r="CG11" s="270">
        <f t="shared" si="13"/>
        <v>0</v>
      </c>
      <c r="CH11" s="270">
        <f t="shared" si="14"/>
        <v>0</v>
      </c>
      <c r="CI11" s="44"/>
    </row>
    <row r="12" spans="1:87" ht="16.5" customHeight="1" thickBot="1">
      <c r="A12" s="23">
        <f t="shared" si="15"/>
        <v>8</v>
      </c>
      <c r="B12" s="143"/>
      <c r="C12" s="472" t="s">
        <v>708</v>
      </c>
      <c r="D12" s="480">
        <v>9507252123454</v>
      </c>
      <c r="E12" s="156">
        <f t="shared" si="3"/>
        <v>34905</v>
      </c>
      <c r="F12" s="30">
        <f t="shared" si="4"/>
        <v>4</v>
      </c>
      <c r="G12" s="31" t="str">
        <f t="shared" si="5"/>
        <v>OK</v>
      </c>
      <c r="H12" s="147" t="str">
        <f t="shared" si="6"/>
        <v>여</v>
      </c>
      <c r="I12" s="474">
        <v>42856</v>
      </c>
      <c r="J12" s="474"/>
      <c r="K12" s="33">
        <f t="shared" si="7"/>
        <v>21</v>
      </c>
      <c r="L12" s="33">
        <f t="shared" si="0"/>
        <v>0</v>
      </c>
      <c r="M12" s="35" t="str">
        <f t="shared" si="8"/>
        <v>21년9월07일</v>
      </c>
      <c r="N12" s="108"/>
      <c r="O12" s="180"/>
      <c r="P12" s="181"/>
      <c r="Q12" s="106" t="s">
        <v>160</v>
      </c>
      <c r="R12" s="107" t="s">
        <v>160</v>
      </c>
      <c r="S12" s="43"/>
      <c r="T12" s="122" t="s">
        <v>160</v>
      </c>
      <c r="U12" s="122" t="s">
        <v>160</v>
      </c>
      <c r="V12" s="123" t="s">
        <v>160</v>
      </c>
      <c r="W12" s="63">
        <f t="shared" si="16"/>
        <v>1</v>
      </c>
      <c r="X12" s="53">
        <f t="shared" si="17"/>
        <v>23</v>
      </c>
      <c r="Y12" s="54" t="str">
        <f t="shared" si="18"/>
        <v>23년6월09일</v>
      </c>
      <c r="Z12" s="85">
        <f t="shared" si="19"/>
        <v>1</v>
      </c>
      <c r="AA12" s="63">
        <f t="shared" si="20"/>
        <v>1</v>
      </c>
      <c r="AB12" s="53">
        <f t="shared" si="21"/>
        <v>23</v>
      </c>
      <c r="AC12" s="54" t="str">
        <f t="shared" si="22"/>
        <v>23년7월06일</v>
      </c>
      <c r="AD12" s="85">
        <f t="shared" si="23"/>
        <v>1</v>
      </c>
      <c r="AE12" s="63">
        <f t="shared" si="24"/>
        <v>1</v>
      </c>
      <c r="AF12" s="53">
        <f t="shared" si="25"/>
        <v>23</v>
      </c>
      <c r="AG12" s="54" t="str">
        <f t="shared" si="26"/>
        <v>23년8월06일</v>
      </c>
      <c r="AH12" s="85">
        <f t="shared" si="27"/>
        <v>1</v>
      </c>
      <c r="AI12" s="63">
        <f t="shared" si="28"/>
        <v>1</v>
      </c>
      <c r="AJ12" s="53">
        <f t="shared" si="29"/>
        <v>23</v>
      </c>
      <c r="AK12" s="54" t="str">
        <f t="shared" si="30"/>
        <v>23년9월06일</v>
      </c>
      <c r="AL12" s="85">
        <f t="shared" si="31"/>
        <v>1</v>
      </c>
      <c r="AM12" s="63">
        <f t="shared" si="32"/>
        <v>1</v>
      </c>
      <c r="AN12" s="53">
        <f t="shared" si="33"/>
        <v>23</v>
      </c>
      <c r="AO12" s="54" t="str">
        <f t="shared" si="34"/>
        <v>23년10월06일</v>
      </c>
      <c r="AP12" s="85">
        <f t="shared" si="35"/>
        <v>1</v>
      </c>
      <c r="AQ12" s="63">
        <f t="shared" si="36"/>
        <v>1</v>
      </c>
      <c r="AR12" s="53">
        <f t="shared" si="37"/>
        <v>23</v>
      </c>
      <c r="AS12" s="54" t="str">
        <f t="shared" si="38"/>
        <v>23년11월06일</v>
      </c>
      <c r="AT12" s="85">
        <f t="shared" si="39"/>
        <v>1</v>
      </c>
      <c r="AU12" s="63">
        <f t="shared" si="40"/>
        <v>1</v>
      </c>
      <c r="AV12" s="53">
        <f t="shared" si="41"/>
        <v>24</v>
      </c>
      <c r="AW12" s="54" t="str">
        <f t="shared" si="42"/>
        <v>24년0월06일</v>
      </c>
      <c r="AX12" s="85">
        <f t="shared" si="43"/>
        <v>1</v>
      </c>
      <c r="AY12" s="63">
        <f t="shared" si="44"/>
        <v>1</v>
      </c>
      <c r="AZ12" s="53">
        <f t="shared" si="45"/>
        <v>24</v>
      </c>
      <c r="BA12" s="54" t="str">
        <f t="shared" si="46"/>
        <v>24년1월06일</v>
      </c>
      <c r="BB12" s="85">
        <f t="shared" si="47"/>
        <v>1</v>
      </c>
      <c r="BC12" s="63">
        <f t="shared" si="48"/>
        <v>1</v>
      </c>
      <c r="BD12" s="53">
        <f t="shared" si="49"/>
        <v>24</v>
      </c>
      <c r="BE12" s="54" t="str">
        <f t="shared" si="50"/>
        <v>24년2월07일</v>
      </c>
      <c r="BF12" s="85">
        <f t="shared" si="51"/>
        <v>1</v>
      </c>
      <c r="BG12" s="63">
        <f t="shared" si="52"/>
        <v>1</v>
      </c>
      <c r="BH12" s="53">
        <f t="shared" si="53"/>
        <v>24</v>
      </c>
      <c r="BI12" s="54" t="str">
        <f t="shared" si="54"/>
        <v>24년3월07일</v>
      </c>
      <c r="BJ12" s="85">
        <f t="shared" si="55"/>
        <v>1</v>
      </c>
      <c r="BK12" s="63">
        <f t="shared" si="56"/>
        <v>1</v>
      </c>
      <c r="BL12" s="53">
        <f t="shared" si="57"/>
        <v>24</v>
      </c>
      <c r="BM12" s="54" t="str">
        <f t="shared" si="58"/>
        <v>24년4월07일</v>
      </c>
      <c r="BN12" s="85">
        <f t="shared" si="59"/>
        <v>1</v>
      </c>
      <c r="BO12" s="63">
        <f t="shared" si="60"/>
        <v>1</v>
      </c>
      <c r="BP12" s="53">
        <f t="shared" si="61"/>
        <v>24</v>
      </c>
      <c r="BQ12" s="54" t="str">
        <f t="shared" si="62"/>
        <v>24년5월07일</v>
      </c>
      <c r="BR12" s="85">
        <f t="shared" si="63"/>
        <v>1</v>
      </c>
      <c r="BS12" s="60">
        <f t="shared" si="1"/>
        <v>12</v>
      </c>
      <c r="BT12" s="59">
        <f t="shared" si="2"/>
        <v>12</v>
      </c>
      <c r="BU12" s="57"/>
      <c r="BV12" s="44"/>
      <c r="BY12" s="294" t="s">
        <v>651</v>
      </c>
      <c r="BZ12" s="288"/>
      <c r="CA12" s="288">
        <v>0</v>
      </c>
      <c r="CB12" s="289">
        <f t="shared" si="9"/>
        <v>0</v>
      </c>
      <c r="CC12" s="290">
        <f t="shared" si="10"/>
        <v>1</v>
      </c>
      <c r="CD12" s="291" t="str">
        <f t="shared" si="11"/>
        <v>청년</v>
      </c>
      <c r="CE12" s="292" t="str">
        <f t="shared" si="12"/>
        <v>조보아</v>
      </c>
      <c r="CF12" s="293">
        <f t="shared" si="13"/>
        <v>0</v>
      </c>
      <c r="CG12" s="293">
        <f t="shared" si="13"/>
        <v>0</v>
      </c>
      <c r="CH12" s="293">
        <f t="shared" si="14"/>
        <v>0</v>
      </c>
      <c r="CI12" s="291"/>
    </row>
    <row r="13" spans="1:87" ht="16.5" customHeight="1">
      <c r="A13" s="23">
        <f t="shared" si="15"/>
        <v>9</v>
      </c>
      <c r="B13" s="143"/>
      <c r="C13" s="472" t="s">
        <v>630</v>
      </c>
      <c r="D13" s="480">
        <v>9405182123452</v>
      </c>
      <c r="E13" s="156">
        <f t="shared" si="3"/>
        <v>34472</v>
      </c>
      <c r="F13" s="30">
        <f t="shared" si="4"/>
        <v>2</v>
      </c>
      <c r="G13" s="31" t="str">
        <f t="shared" si="5"/>
        <v>OK</v>
      </c>
      <c r="H13" s="147" t="str">
        <f t="shared" si="6"/>
        <v>여</v>
      </c>
      <c r="I13" s="474">
        <v>43161</v>
      </c>
      <c r="J13" s="474">
        <v>43488</v>
      </c>
      <c r="K13" s="33">
        <f t="shared" si="7"/>
        <v>23</v>
      </c>
      <c r="L13" s="33">
        <f t="shared" si="0"/>
        <v>0</v>
      </c>
      <c r="M13" s="35" t="str">
        <f t="shared" si="8"/>
        <v>23년9월15일</v>
      </c>
      <c r="N13" s="108"/>
      <c r="O13" s="178"/>
      <c r="P13" s="179"/>
      <c r="Q13" s="106" t="s">
        <v>160</v>
      </c>
      <c r="R13" s="107" t="s">
        <v>160</v>
      </c>
      <c r="S13" s="43"/>
      <c r="T13" s="122" t="s">
        <v>160</v>
      </c>
      <c r="U13" s="122" t="s">
        <v>160</v>
      </c>
      <c r="V13" s="123" t="s">
        <v>160</v>
      </c>
      <c r="W13" s="63">
        <f t="shared" si="16"/>
        <v>0</v>
      </c>
      <c r="X13" s="53">
        <f t="shared" si="17"/>
        <v>24</v>
      </c>
      <c r="Y13" s="54" t="str">
        <f t="shared" si="18"/>
        <v>24년8월14일</v>
      </c>
      <c r="Z13" s="85">
        <f t="shared" si="19"/>
        <v>0</v>
      </c>
      <c r="AA13" s="63">
        <f t="shared" si="20"/>
        <v>0</v>
      </c>
      <c r="AB13" s="53">
        <f t="shared" si="21"/>
        <v>24</v>
      </c>
      <c r="AC13" s="54" t="str">
        <f t="shared" si="22"/>
        <v>24년9월12일</v>
      </c>
      <c r="AD13" s="85">
        <f t="shared" si="23"/>
        <v>0</v>
      </c>
      <c r="AE13" s="63">
        <f t="shared" si="24"/>
        <v>0</v>
      </c>
      <c r="AF13" s="53">
        <f t="shared" si="25"/>
        <v>24</v>
      </c>
      <c r="AG13" s="54" t="str">
        <f t="shared" si="26"/>
        <v>24년10월12일</v>
      </c>
      <c r="AH13" s="85">
        <f t="shared" si="27"/>
        <v>0</v>
      </c>
      <c r="AI13" s="63">
        <f t="shared" si="28"/>
        <v>0</v>
      </c>
      <c r="AJ13" s="53">
        <f t="shared" si="29"/>
        <v>24</v>
      </c>
      <c r="AK13" s="54" t="str">
        <f t="shared" si="30"/>
        <v>24년11월12일</v>
      </c>
      <c r="AL13" s="85">
        <f t="shared" si="31"/>
        <v>0</v>
      </c>
      <c r="AM13" s="63">
        <f t="shared" si="32"/>
        <v>0</v>
      </c>
      <c r="AN13" s="53">
        <f t="shared" si="33"/>
        <v>25</v>
      </c>
      <c r="AO13" s="54" t="str">
        <f t="shared" si="34"/>
        <v>25년0월12일</v>
      </c>
      <c r="AP13" s="85">
        <f t="shared" si="35"/>
        <v>0</v>
      </c>
      <c r="AQ13" s="63">
        <f t="shared" si="36"/>
        <v>0</v>
      </c>
      <c r="AR13" s="53">
        <f t="shared" si="37"/>
        <v>25</v>
      </c>
      <c r="AS13" s="54" t="str">
        <f t="shared" si="38"/>
        <v>25년1월11일</v>
      </c>
      <c r="AT13" s="85">
        <f t="shared" si="39"/>
        <v>0</v>
      </c>
      <c r="AU13" s="63">
        <f t="shared" si="40"/>
        <v>0</v>
      </c>
      <c r="AV13" s="53">
        <f t="shared" si="41"/>
        <v>25</v>
      </c>
      <c r="AW13" s="54" t="str">
        <f t="shared" si="42"/>
        <v>25년2월14일</v>
      </c>
      <c r="AX13" s="85">
        <f t="shared" si="43"/>
        <v>0</v>
      </c>
      <c r="AY13" s="63">
        <f t="shared" si="44"/>
        <v>0</v>
      </c>
      <c r="AZ13" s="53">
        <f t="shared" si="45"/>
        <v>25</v>
      </c>
      <c r="BA13" s="54" t="str">
        <f t="shared" si="46"/>
        <v>25년3월14일</v>
      </c>
      <c r="BB13" s="85">
        <f t="shared" si="47"/>
        <v>0</v>
      </c>
      <c r="BC13" s="63">
        <f t="shared" si="48"/>
        <v>0</v>
      </c>
      <c r="BD13" s="53">
        <f t="shared" si="49"/>
        <v>25</v>
      </c>
      <c r="BE13" s="54" t="str">
        <f t="shared" si="50"/>
        <v>25년4월14일</v>
      </c>
      <c r="BF13" s="85">
        <f t="shared" si="51"/>
        <v>0</v>
      </c>
      <c r="BG13" s="63">
        <f t="shared" si="52"/>
        <v>0</v>
      </c>
      <c r="BH13" s="53">
        <f t="shared" si="53"/>
        <v>25</v>
      </c>
      <c r="BI13" s="54" t="str">
        <f t="shared" si="54"/>
        <v>25년5월14일</v>
      </c>
      <c r="BJ13" s="85">
        <f t="shared" si="55"/>
        <v>0</v>
      </c>
      <c r="BK13" s="63">
        <f t="shared" si="56"/>
        <v>0</v>
      </c>
      <c r="BL13" s="53">
        <f t="shared" si="57"/>
        <v>25</v>
      </c>
      <c r="BM13" s="54" t="str">
        <f t="shared" si="58"/>
        <v>25년6월14일</v>
      </c>
      <c r="BN13" s="85">
        <f t="shared" si="59"/>
        <v>0</v>
      </c>
      <c r="BO13" s="63">
        <f t="shared" si="60"/>
        <v>0</v>
      </c>
      <c r="BP13" s="53">
        <f t="shared" si="61"/>
        <v>25</v>
      </c>
      <c r="BQ13" s="54" t="str">
        <f t="shared" si="62"/>
        <v>25년7월14일</v>
      </c>
      <c r="BR13" s="85">
        <f t="shared" si="63"/>
        <v>0</v>
      </c>
      <c r="BS13" s="60">
        <f t="shared" si="1"/>
        <v>0</v>
      </c>
      <c r="BT13" s="59">
        <f t="shared" si="2"/>
        <v>0</v>
      </c>
      <c r="BU13" s="57"/>
      <c r="BV13" s="44"/>
      <c r="BY13" s="453"/>
      <c r="BZ13" s="447"/>
      <c r="CA13" s="447">
        <v>0</v>
      </c>
      <c r="CB13" s="448">
        <f t="shared" si="9"/>
        <v>0</v>
      </c>
      <c r="CC13" s="449">
        <f t="shared" si="10"/>
        <v>0</v>
      </c>
      <c r="CD13" s="450" t="str">
        <f t="shared" si="11"/>
        <v>청년외</v>
      </c>
      <c r="CE13" s="451" t="str">
        <f t="shared" si="12"/>
        <v>전지현</v>
      </c>
      <c r="CF13" s="452">
        <f t="shared" si="13"/>
        <v>0</v>
      </c>
      <c r="CG13" s="452">
        <f t="shared" si="13"/>
        <v>0</v>
      </c>
      <c r="CH13" s="452">
        <f t="shared" si="14"/>
        <v>0</v>
      </c>
      <c r="CI13" s="450"/>
    </row>
    <row r="14" spans="1:87" ht="16.5" customHeight="1">
      <c r="A14" s="23">
        <f t="shared" si="15"/>
        <v>10</v>
      </c>
      <c r="B14" s="143"/>
      <c r="C14" s="473" t="s">
        <v>709</v>
      </c>
      <c r="D14" s="481">
        <v>9309302123457</v>
      </c>
      <c r="E14" s="156">
        <f t="shared" si="3"/>
        <v>34242</v>
      </c>
      <c r="F14" s="30">
        <f t="shared" si="4"/>
        <v>7</v>
      </c>
      <c r="G14" s="31" t="str">
        <f t="shared" si="5"/>
        <v>OK</v>
      </c>
      <c r="H14" s="147" t="str">
        <f t="shared" si="6"/>
        <v>여</v>
      </c>
      <c r="I14" s="475">
        <v>43248</v>
      </c>
      <c r="J14" s="475"/>
      <c r="K14" s="33">
        <f t="shared" si="7"/>
        <v>24</v>
      </c>
      <c r="L14" s="33">
        <f t="shared" si="0"/>
        <v>0</v>
      </c>
      <c r="M14" s="35" t="str">
        <f t="shared" si="8"/>
        <v>24년7월27일</v>
      </c>
      <c r="N14" s="108"/>
      <c r="O14" s="178"/>
      <c r="P14" s="179"/>
      <c r="Q14" s="106" t="s">
        <v>160</v>
      </c>
      <c r="R14" s="107" t="s">
        <v>160</v>
      </c>
      <c r="S14" s="43"/>
      <c r="T14" s="122" t="s">
        <v>160</v>
      </c>
      <c r="U14" s="122" t="s">
        <v>160</v>
      </c>
      <c r="V14" s="123" t="s">
        <v>160</v>
      </c>
      <c r="W14" s="63">
        <f t="shared" si="16"/>
        <v>1</v>
      </c>
      <c r="X14" s="53">
        <f t="shared" si="17"/>
        <v>25</v>
      </c>
      <c r="Y14" s="54" t="str">
        <f t="shared" si="18"/>
        <v>25년4월02일</v>
      </c>
      <c r="Z14" s="85">
        <f t="shared" si="19"/>
        <v>1</v>
      </c>
      <c r="AA14" s="63">
        <f t="shared" si="20"/>
        <v>1</v>
      </c>
      <c r="AB14" s="53">
        <f t="shared" si="21"/>
        <v>25</v>
      </c>
      <c r="AC14" s="54" t="str">
        <f t="shared" si="22"/>
        <v>25년4월30일</v>
      </c>
      <c r="AD14" s="85">
        <f t="shared" si="23"/>
        <v>1</v>
      </c>
      <c r="AE14" s="63">
        <f t="shared" si="24"/>
        <v>1</v>
      </c>
      <c r="AF14" s="53">
        <f t="shared" si="25"/>
        <v>25</v>
      </c>
      <c r="AG14" s="54" t="str">
        <f t="shared" si="26"/>
        <v>25년5월30일</v>
      </c>
      <c r="AH14" s="85">
        <f t="shared" si="27"/>
        <v>1</v>
      </c>
      <c r="AI14" s="63">
        <f t="shared" si="28"/>
        <v>1</v>
      </c>
      <c r="AJ14" s="53">
        <f t="shared" si="29"/>
        <v>25</v>
      </c>
      <c r="AK14" s="54" t="str">
        <f t="shared" si="30"/>
        <v>25년6월30일</v>
      </c>
      <c r="AL14" s="85">
        <f t="shared" si="31"/>
        <v>1</v>
      </c>
      <c r="AM14" s="63">
        <f t="shared" si="32"/>
        <v>1</v>
      </c>
      <c r="AN14" s="53">
        <f t="shared" si="33"/>
        <v>25</v>
      </c>
      <c r="AO14" s="54" t="str">
        <f t="shared" si="34"/>
        <v>25년7월30일</v>
      </c>
      <c r="AP14" s="85">
        <f t="shared" si="35"/>
        <v>1</v>
      </c>
      <c r="AQ14" s="63">
        <f t="shared" si="36"/>
        <v>1</v>
      </c>
      <c r="AR14" s="53">
        <f t="shared" si="37"/>
        <v>25</v>
      </c>
      <c r="AS14" s="54" t="str">
        <f t="shared" si="38"/>
        <v>25년8월29일</v>
      </c>
      <c r="AT14" s="85">
        <f t="shared" si="39"/>
        <v>1</v>
      </c>
      <c r="AU14" s="63">
        <f t="shared" si="40"/>
        <v>1</v>
      </c>
      <c r="AV14" s="53">
        <f t="shared" si="41"/>
        <v>25</v>
      </c>
      <c r="AW14" s="54" t="str">
        <f t="shared" si="42"/>
        <v>25년9월30일</v>
      </c>
      <c r="AX14" s="85">
        <f t="shared" si="43"/>
        <v>1</v>
      </c>
      <c r="AY14" s="63">
        <f t="shared" si="44"/>
        <v>1</v>
      </c>
      <c r="AZ14" s="53">
        <f t="shared" si="45"/>
        <v>25</v>
      </c>
      <c r="BA14" s="54" t="str">
        <f t="shared" si="46"/>
        <v>25년10월30일</v>
      </c>
      <c r="BB14" s="85">
        <f t="shared" si="47"/>
        <v>1</v>
      </c>
      <c r="BC14" s="63">
        <f t="shared" si="48"/>
        <v>1</v>
      </c>
      <c r="BD14" s="53">
        <f t="shared" si="49"/>
        <v>26</v>
      </c>
      <c r="BE14" s="54" t="str">
        <f t="shared" si="50"/>
        <v>25년11월30일</v>
      </c>
      <c r="BF14" s="85">
        <f t="shared" si="51"/>
        <v>1</v>
      </c>
      <c r="BG14" s="63">
        <f t="shared" si="52"/>
        <v>1</v>
      </c>
      <c r="BH14" s="53">
        <f t="shared" si="53"/>
        <v>26</v>
      </c>
      <c r="BI14" s="54" t="str">
        <f t="shared" si="54"/>
        <v>26년0월30일</v>
      </c>
      <c r="BJ14" s="85">
        <f t="shared" si="55"/>
        <v>1</v>
      </c>
      <c r="BK14" s="63">
        <f t="shared" si="56"/>
        <v>1</v>
      </c>
      <c r="BL14" s="53">
        <f t="shared" si="57"/>
        <v>26</v>
      </c>
      <c r="BM14" s="54" t="str">
        <f t="shared" si="58"/>
        <v>26년2월01일</v>
      </c>
      <c r="BN14" s="85">
        <f t="shared" si="59"/>
        <v>1</v>
      </c>
      <c r="BO14" s="63">
        <f t="shared" si="60"/>
        <v>1</v>
      </c>
      <c r="BP14" s="53">
        <f t="shared" si="61"/>
        <v>26</v>
      </c>
      <c r="BQ14" s="54" t="str">
        <f t="shared" si="62"/>
        <v>26년3월01일</v>
      </c>
      <c r="BR14" s="85">
        <f t="shared" si="63"/>
        <v>1</v>
      </c>
      <c r="BS14" s="60">
        <f t="shared" si="1"/>
        <v>12</v>
      </c>
      <c r="BT14" s="59">
        <f t="shared" si="2"/>
        <v>12</v>
      </c>
      <c r="BU14" s="57"/>
      <c r="BV14" s="44"/>
      <c r="BY14" s="253"/>
      <c r="BZ14" s="283"/>
      <c r="CA14" s="283">
        <v>0</v>
      </c>
      <c r="CB14" s="284">
        <f t="shared" si="9"/>
        <v>0</v>
      </c>
      <c r="CC14" s="285">
        <f t="shared" si="10"/>
        <v>1</v>
      </c>
      <c r="CD14" s="286" t="str">
        <f t="shared" si="11"/>
        <v>청년</v>
      </c>
      <c r="CE14" s="275" t="str">
        <f t="shared" si="12"/>
        <v>손예진</v>
      </c>
      <c r="CF14" s="287">
        <f t="shared" si="13"/>
        <v>0</v>
      </c>
      <c r="CG14" s="287">
        <f t="shared" si="13"/>
        <v>0</v>
      </c>
      <c r="CH14" s="287">
        <f t="shared" si="14"/>
        <v>0</v>
      </c>
      <c r="CI14" s="286"/>
    </row>
    <row r="15" spans="1:87" ht="16.5" customHeight="1">
      <c r="A15" s="23">
        <f t="shared" si="15"/>
        <v>11</v>
      </c>
      <c r="B15" s="143"/>
      <c r="C15" s="472" t="s">
        <v>710</v>
      </c>
      <c r="D15" s="480">
        <v>9603302123456</v>
      </c>
      <c r="E15" s="156">
        <f t="shared" si="3"/>
        <v>35154</v>
      </c>
      <c r="F15" s="30">
        <f t="shared" si="4"/>
        <v>6</v>
      </c>
      <c r="G15" s="31" t="str">
        <f t="shared" si="5"/>
        <v>OK</v>
      </c>
      <c r="H15" s="147" t="str">
        <f t="shared" si="6"/>
        <v>여</v>
      </c>
      <c r="I15" s="474">
        <v>43528</v>
      </c>
      <c r="J15" s="474"/>
      <c r="K15" s="33">
        <f t="shared" si="7"/>
        <v>22</v>
      </c>
      <c r="L15" s="33">
        <f t="shared" si="0"/>
        <v>0</v>
      </c>
      <c r="M15" s="35" t="str">
        <f t="shared" si="8"/>
        <v>22년11월04일</v>
      </c>
      <c r="N15" s="108"/>
      <c r="O15" s="178"/>
      <c r="P15" s="179"/>
      <c r="Q15" s="106" t="s">
        <v>160</v>
      </c>
      <c r="R15" s="107" t="s">
        <v>160</v>
      </c>
      <c r="S15" s="43"/>
      <c r="T15" s="122" t="s">
        <v>160</v>
      </c>
      <c r="U15" s="122" t="s">
        <v>160</v>
      </c>
      <c r="V15" s="123" t="s">
        <v>160</v>
      </c>
      <c r="W15" s="63">
        <f t="shared" si="16"/>
        <v>0</v>
      </c>
      <c r="X15" s="53">
        <f t="shared" si="17"/>
        <v>22</v>
      </c>
      <c r="Y15" s="54" t="str">
        <f t="shared" si="18"/>
        <v>22년10월02일</v>
      </c>
      <c r="Z15" s="85">
        <f t="shared" si="19"/>
        <v>0</v>
      </c>
      <c r="AA15" s="63">
        <f t="shared" si="20"/>
        <v>0</v>
      </c>
      <c r="AB15" s="53">
        <f t="shared" si="21"/>
        <v>22</v>
      </c>
      <c r="AC15" s="54" t="str">
        <f t="shared" si="22"/>
        <v>22년10월30일</v>
      </c>
      <c r="AD15" s="85">
        <f t="shared" si="23"/>
        <v>0</v>
      </c>
      <c r="AE15" s="63">
        <f t="shared" si="24"/>
        <v>1</v>
      </c>
      <c r="AF15" s="53">
        <f t="shared" si="25"/>
        <v>23</v>
      </c>
      <c r="AG15" s="54" t="str">
        <f t="shared" si="26"/>
        <v>22년11월31일</v>
      </c>
      <c r="AH15" s="85">
        <f t="shared" si="27"/>
        <v>1</v>
      </c>
      <c r="AI15" s="63">
        <f t="shared" si="28"/>
        <v>1</v>
      </c>
      <c r="AJ15" s="53">
        <f t="shared" si="29"/>
        <v>23</v>
      </c>
      <c r="AK15" s="54" t="str">
        <f t="shared" si="30"/>
        <v>23년0월30일</v>
      </c>
      <c r="AL15" s="85">
        <f t="shared" si="31"/>
        <v>1</v>
      </c>
      <c r="AM15" s="63">
        <f t="shared" si="32"/>
        <v>1</v>
      </c>
      <c r="AN15" s="53">
        <f t="shared" si="33"/>
        <v>23</v>
      </c>
      <c r="AO15" s="54" t="str">
        <f t="shared" si="34"/>
        <v>23년2월02일</v>
      </c>
      <c r="AP15" s="85">
        <f t="shared" si="35"/>
        <v>1</v>
      </c>
      <c r="AQ15" s="63">
        <f t="shared" si="36"/>
        <v>1</v>
      </c>
      <c r="AR15" s="53">
        <f t="shared" si="37"/>
        <v>23</v>
      </c>
      <c r="AS15" s="54" t="str">
        <f t="shared" si="38"/>
        <v>23년3월01일</v>
      </c>
      <c r="AT15" s="85">
        <f t="shared" si="39"/>
        <v>1</v>
      </c>
      <c r="AU15" s="63">
        <f t="shared" si="40"/>
        <v>1</v>
      </c>
      <c r="AV15" s="53">
        <f t="shared" si="41"/>
        <v>23</v>
      </c>
      <c r="AW15" s="54" t="str">
        <f t="shared" si="42"/>
        <v>23년4월02일</v>
      </c>
      <c r="AX15" s="85">
        <f t="shared" si="43"/>
        <v>1</v>
      </c>
      <c r="AY15" s="63">
        <f t="shared" si="44"/>
        <v>1</v>
      </c>
      <c r="AZ15" s="53">
        <f t="shared" si="45"/>
        <v>23</v>
      </c>
      <c r="BA15" s="54" t="str">
        <f t="shared" si="46"/>
        <v>23년5월02일</v>
      </c>
      <c r="BB15" s="85">
        <f t="shared" si="47"/>
        <v>1</v>
      </c>
      <c r="BC15" s="63">
        <f t="shared" si="48"/>
        <v>1</v>
      </c>
      <c r="BD15" s="53">
        <f t="shared" si="49"/>
        <v>23</v>
      </c>
      <c r="BE15" s="54" t="str">
        <f t="shared" si="50"/>
        <v>23년6월02일</v>
      </c>
      <c r="BF15" s="85">
        <f t="shared" si="51"/>
        <v>1</v>
      </c>
      <c r="BG15" s="63">
        <f t="shared" si="52"/>
        <v>1</v>
      </c>
      <c r="BH15" s="53">
        <f t="shared" si="53"/>
        <v>23</v>
      </c>
      <c r="BI15" s="54" t="str">
        <f t="shared" si="54"/>
        <v>23년7월02일</v>
      </c>
      <c r="BJ15" s="85">
        <f t="shared" si="55"/>
        <v>1</v>
      </c>
      <c r="BK15" s="63">
        <f t="shared" si="56"/>
        <v>1</v>
      </c>
      <c r="BL15" s="53">
        <f t="shared" si="57"/>
        <v>23</v>
      </c>
      <c r="BM15" s="54" t="str">
        <f t="shared" si="58"/>
        <v>23년8월01일</v>
      </c>
      <c r="BN15" s="85">
        <f t="shared" si="59"/>
        <v>1</v>
      </c>
      <c r="BO15" s="63">
        <f t="shared" si="60"/>
        <v>1</v>
      </c>
      <c r="BP15" s="53">
        <f t="shared" si="61"/>
        <v>23</v>
      </c>
      <c r="BQ15" s="54" t="str">
        <f t="shared" si="62"/>
        <v>23년9월02일</v>
      </c>
      <c r="BR15" s="85">
        <f t="shared" si="63"/>
        <v>1</v>
      </c>
      <c r="BS15" s="60">
        <f t="shared" si="1"/>
        <v>10</v>
      </c>
      <c r="BT15" s="59">
        <f t="shared" si="2"/>
        <v>10</v>
      </c>
      <c r="BU15" s="57"/>
      <c r="BV15" s="44"/>
      <c r="BY15" s="253"/>
      <c r="BZ15" s="272"/>
      <c r="CA15" s="272"/>
      <c r="CB15" s="273"/>
      <c r="CC15" s="285">
        <f t="shared" ref="CC15:CC78" si="64">IF(BS15=0,0,BT15/BS15)</f>
        <v>1</v>
      </c>
      <c r="CD15" s="286" t="str">
        <f t="shared" ref="CD15:CD78" si="65">IF(CC15=100%,"청년",IF(CC15=0%,"청년외","확인"))</f>
        <v>청년</v>
      </c>
      <c r="CE15" s="275" t="str">
        <f t="shared" si="12"/>
        <v>전효성</v>
      </c>
      <c r="CF15" s="270">
        <f t="shared" si="13"/>
        <v>0</v>
      </c>
      <c r="CG15" s="270">
        <f t="shared" si="13"/>
        <v>0</v>
      </c>
      <c r="CH15" s="270">
        <f t="shared" si="14"/>
        <v>0</v>
      </c>
      <c r="CI15" s="44"/>
    </row>
    <row r="16" spans="1:87" ht="16.5" customHeight="1">
      <c r="A16" s="23">
        <f t="shared" si="15"/>
        <v>12</v>
      </c>
      <c r="B16" s="143"/>
      <c r="C16" s="472" t="s">
        <v>711</v>
      </c>
      <c r="D16" s="480">
        <v>9508062123454</v>
      </c>
      <c r="E16" s="156">
        <f t="shared" si="3"/>
        <v>34917</v>
      </c>
      <c r="F16" s="30">
        <f t="shared" si="4"/>
        <v>4</v>
      </c>
      <c r="G16" s="31" t="str">
        <f t="shared" si="5"/>
        <v>OK</v>
      </c>
      <c r="H16" s="147" t="str">
        <f t="shared" si="6"/>
        <v>여</v>
      </c>
      <c r="I16" s="474">
        <v>43537</v>
      </c>
      <c r="J16" s="474"/>
      <c r="K16" s="33">
        <f t="shared" si="7"/>
        <v>23</v>
      </c>
      <c r="L16" s="33">
        <f t="shared" si="0"/>
        <v>0</v>
      </c>
      <c r="M16" s="35" t="str">
        <f t="shared" si="8"/>
        <v>23년7월07일</v>
      </c>
      <c r="N16" s="108"/>
      <c r="O16" s="178"/>
      <c r="P16" s="179"/>
      <c r="Q16" s="106" t="s">
        <v>160</v>
      </c>
      <c r="R16" s="107" t="s">
        <v>160</v>
      </c>
      <c r="S16" s="43"/>
      <c r="T16" s="122" t="s">
        <v>160</v>
      </c>
      <c r="U16" s="122" t="s">
        <v>160</v>
      </c>
      <c r="V16" s="123" t="s">
        <v>160</v>
      </c>
      <c r="W16" s="63">
        <f t="shared" si="16"/>
        <v>0</v>
      </c>
      <c r="X16" s="53">
        <f t="shared" si="17"/>
        <v>23</v>
      </c>
      <c r="Y16" s="54" t="str">
        <f t="shared" si="18"/>
        <v>23년5월27일</v>
      </c>
      <c r="Z16" s="85">
        <f t="shared" si="19"/>
        <v>0</v>
      </c>
      <c r="AA16" s="63">
        <f t="shared" si="20"/>
        <v>0</v>
      </c>
      <c r="AB16" s="53">
        <f t="shared" si="21"/>
        <v>23</v>
      </c>
      <c r="AC16" s="54" t="str">
        <f t="shared" si="22"/>
        <v>23년6월25일</v>
      </c>
      <c r="AD16" s="85">
        <f t="shared" si="23"/>
        <v>0</v>
      </c>
      <c r="AE16" s="63">
        <f t="shared" si="24"/>
        <v>1</v>
      </c>
      <c r="AF16" s="53">
        <f t="shared" si="25"/>
        <v>23</v>
      </c>
      <c r="AG16" s="54" t="str">
        <f t="shared" si="26"/>
        <v>23년7월25일</v>
      </c>
      <c r="AH16" s="85">
        <f t="shared" si="27"/>
        <v>1</v>
      </c>
      <c r="AI16" s="63">
        <f t="shared" si="28"/>
        <v>1</v>
      </c>
      <c r="AJ16" s="53">
        <f t="shared" si="29"/>
        <v>23</v>
      </c>
      <c r="AK16" s="54" t="str">
        <f t="shared" si="30"/>
        <v>23년8월24일</v>
      </c>
      <c r="AL16" s="85">
        <f t="shared" si="31"/>
        <v>1</v>
      </c>
      <c r="AM16" s="63">
        <f t="shared" si="32"/>
        <v>1</v>
      </c>
      <c r="AN16" s="53">
        <f t="shared" si="33"/>
        <v>23</v>
      </c>
      <c r="AO16" s="54" t="str">
        <f t="shared" si="34"/>
        <v>23년9월25일</v>
      </c>
      <c r="AP16" s="85">
        <f t="shared" si="35"/>
        <v>1</v>
      </c>
      <c r="AQ16" s="63">
        <f t="shared" si="36"/>
        <v>1</v>
      </c>
      <c r="AR16" s="53">
        <f t="shared" si="37"/>
        <v>23</v>
      </c>
      <c r="AS16" s="54" t="str">
        <f t="shared" si="38"/>
        <v>23년10월24일</v>
      </c>
      <c r="AT16" s="85">
        <f t="shared" si="39"/>
        <v>1</v>
      </c>
      <c r="AU16" s="63">
        <f t="shared" si="40"/>
        <v>1</v>
      </c>
      <c r="AV16" s="53">
        <f t="shared" si="41"/>
        <v>23</v>
      </c>
      <c r="AW16" s="54" t="str">
        <f t="shared" si="42"/>
        <v>23년11월25일</v>
      </c>
      <c r="AX16" s="85">
        <f t="shared" si="43"/>
        <v>1</v>
      </c>
      <c r="AY16" s="63">
        <f t="shared" si="44"/>
        <v>1</v>
      </c>
      <c r="AZ16" s="53">
        <f t="shared" si="45"/>
        <v>24</v>
      </c>
      <c r="BA16" s="54" t="str">
        <f t="shared" si="46"/>
        <v>24년0월25일</v>
      </c>
      <c r="BB16" s="85">
        <f t="shared" si="47"/>
        <v>1</v>
      </c>
      <c r="BC16" s="63">
        <f t="shared" si="48"/>
        <v>1</v>
      </c>
      <c r="BD16" s="53">
        <f t="shared" si="49"/>
        <v>24</v>
      </c>
      <c r="BE16" s="54" t="str">
        <f t="shared" si="50"/>
        <v>24년1월24일</v>
      </c>
      <c r="BF16" s="85">
        <f t="shared" si="51"/>
        <v>1</v>
      </c>
      <c r="BG16" s="63">
        <f t="shared" si="52"/>
        <v>1</v>
      </c>
      <c r="BH16" s="53">
        <f t="shared" si="53"/>
        <v>24</v>
      </c>
      <c r="BI16" s="54" t="str">
        <f t="shared" si="54"/>
        <v>24년2월26일</v>
      </c>
      <c r="BJ16" s="85">
        <f t="shared" si="55"/>
        <v>1</v>
      </c>
      <c r="BK16" s="63">
        <f t="shared" si="56"/>
        <v>1</v>
      </c>
      <c r="BL16" s="53">
        <f t="shared" si="57"/>
        <v>24</v>
      </c>
      <c r="BM16" s="54" t="str">
        <f t="shared" si="58"/>
        <v>24년3월25일</v>
      </c>
      <c r="BN16" s="85">
        <f t="shared" si="59"/>
        <v>1</v>
      </c>
      <c r="BO16" s="63">
        <f t="shared" si="60"/>
        <v>1</v>
      </c>
      <c r="BP16" s="53">
        <f t="shared" si="61"/>
        <v>24</v>
      </c>
      <c r="BQ16" s="54" t="str">
        <f t="shared" si="62"/>
        <v>24년4월26일</v>
      </c>
      <c r="BR16" s="85">
        <f t="shared" si="63"/>
        <v>1</v>
      </c>
      <c r="BS16" s="60">
        <f t="shared" si="1"/>
        <v>10</v>
      </c>
      <c r="BT16" s="59">
        <f t="shared" si="2"/>
        <v>10</v>
      </c>
      <c r="BU16" s="57"/>
      <c r="BV16" s="44"/>
      <c r="BY16" s="253"/>
      <c r="BZ16" s="272"/>
      <c r="CA16" s="272"/>
      <c r="CB16" s="273"/>
      <c r="CC16" s="285">
        <f t="shared" si="64"/>
        <v>1</v>
      </c>
      <c r="CD16" s="286" t="str">
        <f t="shared" si="65"/>
        <v>청년</v>
      </c>
      <c r="CE16" s="275" t="str">
        <f t="shared" si="12"/>
        <v>손연재</v>
      </c>
      <c r="CF16" s="270">
        <f t="shared" si="13"/>
        <v>0</v>
      </c>
      <c r="CG16" s="270">
        <f t="shared" si="13"/>
        <v>0</v>
      </c>
      <c r="CH16" s="270">
        <f t="shared" si="14"/>
        <v>0</v>
      </c>
      <c r="CI16" s="44"/>
    </row>
    <row r="17" spans="1:87" ht="16.5" customHeight="1">
      <c r="A17" s="23">
        <f t="shared" si="15"/>
        <v>13</v>
      </c>
      <c r="B17" s="143"/>
      <c r="C17" s="472" t="s">
        <v>712</v>
      </c>
      <c r="D17" s="480">
        <v>1314123457</v>
      </c>
      <c r="E17" s="156">
        <f t="shared" si="3"/>
        <v>36556</v>
      </c>
      <c r="F17" s="30">
        <f t="shared" si="4"/>
        <v>7</v>
      </c>
      <c r="G17" s="31" t="str">
        <f t="shared" si="5"/>
        <v>OK</v>
      </c>
      <c r="H17" s="147" t="str">
        <f t="shared" si="6"/>
        <v>여</v>
      </c>
      <c r="I17" s="474">
        <v>43585</v>
      </c>
      <c r="J17" s="474"/>
      <c r="K17" s="33">
        <f t="shared" si="7"/>
        <v>19</v>
      </c>
      <c r="L17" s="33">
        <f t="shared" si="0"/>
        <v>0</v>
      </c>
      <c r="M17" s="35" t="str">
        <f t="shared" si="8"/>
        <v>19년2월30일</v>
      </c>
      <c r="N17" s="108"/>
      <c r="O17" s="178"/>
      <c r="P17" s="179"/>
      <c r="Q17" s="106" t="s">
        <v>160</v>
      </c>
      <c r="R17" s="107" t="s">
        <v>160</v>
      </c>
      <c r="S17" s="43"/>
      <c r="T17" s="122" t="s">
        <v>160</v>
      </c>
      <c r="U17" s="122" t="s">
        <v>160</v>
      </c>
      <c r="V17" s="123" t="s">
        <v>160</v>
      </c>
      <c r="W17" s="63">
        <f t="shared" si="16"/>
        <v>0</v>
      </c>
      <c r="X17" s="53">
        <f t="shared" si="17"/>
        <v>19</v>
      </c>
      <c r="Y17" s="54" t="str">
        <f t="shared" si="18"/>
        <v>18년11월31일</v>
      </c>
      <c r="Z17" s="85">
        <f t="shared" si="19"/>
        <v>0</v>
      </c>
      <c r="AA17" s="63">
        <f t="shared" si="20"/>
        <v>0</v>
      </c>
      <c r="AB17" s="53">
        <f t="shared" si="21"/>
        <v>19</v>
      </c>
      <c r="AC17" s="54" t="str">
        <f t="shared" si="22"/>
        <v>19년0월28일</v>
      </c>
      <c r="AD17" s="85">
        <f t="shared" si="23"/>
        <v>0</v>
      </c>
      <c r="AE17" s="63">
        <f t="shared" si="24"/>
        <v>0</v>
      </c>
      <c r="AF17" s="53">
        <f t="shared" si="25"/>
        <v>19</v>
      </c>
      <c r="AG17" s="54" t="str">
        <f t="shared" si="26"/>
        <v>19년1월28일</v>
      </c>
      <c r="AH17" s="85">
        <f t="shared" si="27"/>
        <v>0</v>
      </c>
      <c r="AI17" s="63">
        <f t="shared" si="28"/>
        <v>1</v>
      </c>
      <c r="AJ17" s="53">
        <f t="shared" si="29"/>
        <v>19</v>
      </c>
      <c r="AK17" s="54" t="str">
        <f t="shared" si="30"/>
        <v>19년2월30일</v>
      </c>
      <c r="AL17" s="85">
        <f t="shared" si="31"/>
        <v>1</v>
      </c>
      <c r="AM17" s="63">
        <f t="shared" si="32"/>
        <v>1</v>
      </c>
      <c r="AN17" s="53">
        <f t="shared" si="33"/>
        <v>19</v>
      </c>
      <c r="AO17" s="54" t="str">
        <f t="shared" si="34"/>
        <v>19년3월30일</v>
      </c>
      <c r="AP17" s="85">
        <f t="shared" si="35"/>
        <v>1</v>
      </c>
      <c r="AQ17" s="63">
        <f t="shared" si="36"/>
        <v>1</v>
      </c>
      <c r="AR17" s="53">
        <f t="shared" si="37"/>
        <v>19</v>
      </c>
      <c r="AS17" s="54" t="str">
        <f t="shared" si="38"/>
        <v>19년4월30일</v>
      </c>
      <c r="AT17" s="85">
        <f t="shared" si="39"/>
        <v>1</v>
      </c>
      <c r="AU17" s="63">
        <f t="shared" si="40"/>
        <v>1</v>
      </c>
      <c r="AV17" s="53">
        <f t="shared" si="41"/>
        <v>19</v>
      </c>
      <c r="AW17" s="54" t="str">
        <f t="shared" si="42"/>
        <v>19년5월30일</v>
      </c>
      <c r="AX17" s="85">
        <f t="shared" si="43"/>
        <v>1</v>
      </c>
      <c r="AY17" s="63">
        <f t="shared" si="44"/>
        <v>1</v>
      </c>
      <c r="AZ17" s="53">
        <f t="shared" si="45"/>
        <v>19</v>
      </c>
      <c r="BA17" s="54" t="str">
        <f t="shared" si="46"/>
        <v>19년6월31일</v>
      </c>
      <c r="BB17" s="85">
        <f t="shared" si="47"/>
        <v>1</v>
      </c>
      <c r="BC17" s="63">
        <f t="shared" si="48"/>
        <v>1</v>
      </c>
      <c r="BD17" s="53">
        <f t="shared" si="49"/>
        <v>19</v>
      </c>
      <c r="BE17" s="54" t="str">
        <f t="shared" si="50"/>
        <v>19년7월30일</v>
      </c>
      <c r="BF17" s="85">
        <f t="shared" si="51"/>
        <v>1</v>
      </c>
      <c r="BG17" s="63">
        <f t="shared" si="52"/>
        <v>1</v>
      </c>
      <c r="BH17" s="53">
        <f t="shared" si="53"/>
        <v>19</v>
      </c>
      <c r="BI17" s="54" t="str">
        <f t="shared" si="54"/>
        <v>19년8월30일</v>
      </c>
      <c r="BJ17" s="85">
        <f t="shared" si="55"/>
        <v>1</v>
      </c>
      <c r="BK17" s="63">
        <f t="shared" si="56"/>
        <v>1</v>
      </c>
      <c r="BL17" s="53">
        <f t="shared" si="57"/>
        <v>19</v>
      </c>
      <c r="BM17" s="54" t="str">
        <f t="shared" si="58"/>
        <v>19년9월30일</v>
      </c>
      <c r="BN17" s="85">
        <f t="shared" si="59"/>
        <v>1</v>
      </c>
      <c r="BO17" s="63">
        <f t="shared" si="60"/>
        <v>1</v>
      </c>
      <c r="BP17" s="53">
        <f t="shared" si="61"/>
        <v>19</v>
      </c>
      <c r="BQ17" s="54" t="str">
        <f t="shared" si="62"/>
        <v>19년10월30일</v>
      </c>
      <c r="BR17" s="85">
        <f t="shared" si="63"/>
        <v>1</v>
      </c>
      <c r="BS17" s="60">
        <f t="shared" si="1"/>
        <v>9</v>
      </c>
      <c r="BT17" s="59">
        <f t="shared" si="2"/>
        <v>9</v>
      </c>
      <c r="BU17" s="57"/>
      <c r="BV17" s="44"/>
      <c r="BY17" s="253"/>
      <c r="BZ17" s="272"/>
      <c r="CA17" s="272"/>
      <c r="CB17" s="273"/>
      <c r="CC17" s="285">
        <f t="shared" si="64"/>
        <v>1</v>
      </c>
      <c r="CD17" s="286" t="str">
        <f t="shared" si="65"/>
        <v>청년</v>
      </c>
      <c r="CE17" s="275" t="str">
        <f t="shared" si="12"/>
        <v>윤보미</v>
      </c>
      <c r="CF17" s="270">
        <f t="shared" si="13"/>
        <v>0</v>
      </c>
      <c r="CG17" s="270">
        <f t="shared" si="13"/>
        <v>0</v>
      </c>
      <c r="CH17" s="270">
        <f t="shared" si="14"/>
        <v>0</v>
      </c>
      <c r="CI17" s="44"/>
    </row>
    <row r="18" spans="1:87" ht="16.5" hidden="1" customHeight="1">
      <c r="A18" s="23">
        <f t="shared" si="15"/>
        <v>14</v>
      </c>
      <c r="B18" s="143"/>
      <c r="C18" s="169"/>
      <c r="D18" s="170"/>
      <c r="E18" s="156" t="str">
        <f t="shared" si="3"/>
        <v/>
      </c>
      <c r="F18" s="30" t="str">
        <f t="shared" si="4"/>
        <v/>
      </c>
      <c r="G18" s="31" t="str">
        <f t="shared" si="5"/>
        <v/>
      </c>
      <c r="H18" s="147" t="str">
        <f t="shared" si="6"/>
        <v/>
      </c>
      <c r="I18" s="150"/>
      <c r="J18" s="151"/>
      <c r="K18" s="33" t="str">
        <f t="shared" si="7"/>
        <v/>
      </c>
      <c r="L18" s="33">
        <f t="shared" si="0"/>
        <v>0</v>
      </c>
      <c r="M18" s="35" t="str">
        <f t="shared" si="8"/>
        <v/>
      </c>
      <c r="N18" s="108"/>
      <c r="O18" s="178"/>
      <c r="P18" s="179"/>
      <c r="Q18" s="106" t="s">
        <v>160</v>
      </c>
      <c r="R18" s="107" t="s">
        <v>160</v>
      </c>
      <c r="S18" s="43"/>
      <c r="T18" s="122" t="s">
        <v>160</v>
      </c>
      <c r="U18" s="122" t="s">
        <v>160</v>
      </c>
      <c r="V18" s="123" t="s">
        <v>160</v>
      </c>
      <c r="W18" s="63">
        <f t="shared" si="16"/>
        <v>0</v>
      </c>
      <c r="X18" s="53">
        <f t="shared" si="17"/>
        <v>0</v>
      </c>
      <c r="Y18" s="54" t="str">
        <f t="shared" si="18"/>
        <v/>
      </c>
      <c r="Z18" s="85">
        <f t="shared" si="19"/>
        <v>0</v>
      </c>
      <c r="AA18" s="63">
        <f t="shared" si="20"/>
        <v>0</v>
      </c>
      <c r="AB18" s="53">
        <f t="shared" si="21"/>
        <v>0</v>
      </c>
      <c r="AC18" s="54" t="str">
        <f t="shared" si="22"/>
        <v/>
      </c>
      <c r="AD18" s="85">
        <f t="shared" si="23"/>
        <v>0</v>
      </c>
      <c r="AE18" s="63">
        <f t="shared" si="24"/>
        <v>0</v>
      </c>
      <c r="AF18" s="53">
        <f t="shared" si="25"/>
        <v>0</v>
      </c>
      <c r="AG18" s="54" t="str">
        <f t="shared" si="26"/>
        <v/>
      </c>
      <c r="AH18" s="85">
        <f t="shared" si="27"/>
        <v>0</v>
      </c>
      <c r="AI18" s="63">
        <f t="shared" si="28"/>
        <v>0</v>
      </c>
      <c r="AJ18" s="53">
        <f t="shared" si="29"/>
        <v>0</v>
      </c>
      <c r="AK18" s="54" t="str">
        <f t="shared" si="30"/>
        <v/>
      </c>
      <c r="AL18" s="85">
        <f t="shared" si="31"/>
        <v>0</v>
      </c>
      <c r="AM18" s="63">
        <f t="shared" si="32"/>
        <v>0</v>
      </c>
      <c r="AN18" s="53">
        <f t="shared" si="33"/>
        <v>0</v>
      </c>
      <c r="AO18" s="54" t="str">
        <f t="shared" si="34"/>
        <v/>
      </c>
      <c r="AP18" s="85">
        <f t="shared" si="35"/>
        <v>0</v>
      </c>
      <c r="AQ18" s="63">
        <f t="shared" si="36"/>
        <v>0</v>
      </c>
      <c r="AR18" s="53">
        <f t="shared" si="37"/>
        <v>0</v>
      </c>
      <c r="AS18" s="54" t="str">
        <f t="shared" si="38"/>
        <v/>
      </c>
      <c r="AT18" s="85">
        <f t="shared" si="39"/>
        <v>0</v>
      </c>
      <c r="AU18" s="63">
        <f t="shared" si="40"/>
        <v>0</v>
      </c>
      <c r="AV18" s="53">
        <f t="shared" si="41"/>
        <v>0</v>
      </c>
      <c r="AW18" s="54" t="str">
        <f t="shared" si="42"/>
        <v/>
      </c>
      <c r="AX18" s="85">
        <f t="shared" si="43"/>
        <v>0</v>
      </c>
      <c r="AY18" s="63">
        <f t="shared" si="44"/>
        <v>0</v>
      </c>
      <c r="AZ18" s="53">
        <f t="shared" si="45"/>
        <v>0</v>
      </c>
      <c r="BA18" s="54" t="str">
        <f t="shared" si="46"/>
        <v/>
      </c>
      <c r="BB18" s="85">
        <f t="shared" si="47"/>
        <v>0</v>
      </c>
      <c r="BC18" s="63">
        <f t="shared" si="48"/>
        <v>0</v>
      </c>
      <c r="BD18" s="53">
        <f t="shared" si="49"/>
        <v>0</v>
      </c>
      <c r="BE18" s="54" t="str">
        <f t="shared" si="50"/>
        <v/>
      </c>
      <c r="BF18" s="85">
        <f t="shared" si="51"/>
        <v>0</v>
      </c>
      <c r="BG18" s="63">
        <f t="shared" si="52"/>
        <v>0</v>
      </c>
      <c r="BH18" s="53">
        <f t="shared" si="53"/>
        <v>0</v>
      </c>
      <c r="BI18" s="54" t="str">
        <f t="shared" si="54"/>
        <v/>
      </c>
      <c r="BJ18" s="85">
        <f t="shared" si="55"/>
        <v>0</v>
      </c>
      <c r="BK18" s="63">
        <f t="shared" si="56"/>
        <v>0</v>
      </c>
      <c r="BL18" s="53">
        <f t="shared" si="57"/>
        <v>0</v>
      </c>
      <c r="BM18" s="54" t="str">
        <f t="shared" si="58"/>
        <v/>
      </c>
      <c r="BN18" s="85">
        <f t="shared" si="59"/>
        <v>0</v>
      </c>
      <c r="BO18" s="63">
        <f t="shared" si="60"/>
        <v>0</v>
      </c>
      <c r="BP18" s="53">
        <f t="shared" si="61"/>
        <v>0</v>
      </c>
      <c r="BQ18" s="54" t="str">
        <f t="shared" si="62"/>
        <v/>
      </c>
      <c r="BR18" s="85">
        <f t="shared" si="63"/>
        <v>0</v>
      </c>
      <c r="BS18" s="60">
        <f t="shared" si="1"/>
        <v>0</v>
      </c>
      <c r="BT18" s="59">
        <f t="shared" si="2"/>
        <v>0</v>
      </c>
      <c r="BU18" s="57"/>
      <c r="BV18" s="44"/>
      <c r="BY18" s="253"/>
      <c r="BZ18" s="272"/>
      <c r="CA18" s="272"/>
      <c r="CB18" s="273"/>
      <c r="CC18" s="285">
        <f t="shared" si="64"/>
        <v>0</v>
      </c>
      <c r="CD18" s="286" t="str">
        <f t="shared" si="65"/>
        <v>청년외</v>
      </c>
      <c r="CE18" s="275">
        <f t="shared" si="12"/>
        <v>0</v>
      </c>
      <c r="CF18" s="270">
        <f t="shared" si="13"/>
        <v>0</v>
      </c>
      <c r="CG18" s="270">
        <f t="shared" si="13"/>
        <v>0</v>
      </c>
      <c r="CH18" s="270">
        <f t="shared" si="14"/>
        <v>0</v>
      </c>
      <c r="CI18" s="44"/>
    </row>
    <row r="19" spans="1:87" ht="16.5" hidden="1" customHeight="1" thickBot="1">
      <c r="A19" s="23">
        <f t="shared" si="15"/>
        <v>15</v>
      </c>
      <c r="B19" s="143"/>
      <c r="C19" s="169"/>
      <c r="D19" s="170"/>
      <c r="E19" s="156" t="str">
        <f t="shared" si="3"/>
        <v/>
      </c>
      <c r="F19" s="30" t="str">
        <f t="shared" si="4"/>
        <v/>
      </c>
      <c r="G19" s="31" t="str">
        <f t="shared" si="5"/>
        <v/>
      </c>
      <c r="H19" s="147" t="str">
        <f t="shared" si="6"/>
        <v/>
      </c>
      <c r="I19" s="150"/>
      <c r="J19" s="151"/>
      <c r="K19" s="33" t="str">
        <f t="shared" si="7"/>
        <v/>
      </c>
      <c r="L19" s="33">
        <f t="shared" si="0"/>
        <v>0</v>
      </c>
      <c r="M19" s="35" t="str">
        <f t="shared" si="8"/>
        <v/>
      </c>
      <c r="N19" s="108"/>
      <c r="O19" s="180"/>
      <c r="P19" s="181"/>
      <c r="Q19" s="106" t="s">
        <v>160</v>
      </c>
      <c r="R19" s="107" t="s">
        <v>160</v>
      </c>
      <c r="S19" s="43"/>
      <c r="T19" s="122" t="s">
        <v>160</v>
      </c>
      <c r="U19" s="122" t="s">
        <v>160</v>
      </c>
      <c r="V19" s="123" t="s">
        <v>160</v>
      </c>
      <c r="W19" s="63">
        <f t="shared" si="16"/>
        <v>0</v>
      </c>
      <c r="X19" s="53">
        <f t="shared" si="17"/>
        <v>0</v>
      </c>
      <c r="Y19" s="54" t="str">
        <f t="shared" si="18"/>
        <v/>
      </c>
      <c r="Z19" s="85">
        <f t="shared" si="19"/>
        <v>0</v>
      </c>
      <c r="AA19" s="63">
        <f t="shared" si="20"/>
        <v>0</v>
      </c>
      <c r="AB19" s="53">
        <f t="shared" si="21"/>
        <v>0</v>
      </c>
      <c r="AC19" s="54" t="str">
        <f t="shared" si="22"/>
        <v/>
      </c>
      <c r="AD19" s="85">
        <f t="shared" si="23"/>
        <v>0</v>
      </c>
      <c r="AE19" s="63">
        <f t="shared" si="24"/>
        <v>0</v>
      </c>
      <c r="AF19" s="53">
        <f t="shared" si="25"/>
        <v>0</v>
      </c>
      <c r="AG19" s="54" t="str">
        <f t="shared" si="26"/>
        <v/>
      </c>
      <c r="AH19" s="85">
        <f t="shared" si="27"/>
        <v>0</v>
      </c>
      <c r="AI19" s="63">
        <f t="shared" si="28"/>
        <v>0</v>
      </c>
      <c r="AJ19" s="53">
        <f t="shared" si="29"/>
        <v>0</v>
      </c>
      <c r="AK19" s="54" t="str">
        <f t="shared" si="30"/>
        <v/>
      </c>
      <c r="AL19" s="85">
        <f t="shared" si="31"/>
        <v>0</v>
      </c>
      <c r="AM19" s="63">
        <f t="shared" si="32"/>
        <v>0</v>
      </c>
      <c r="AN19" s="53">
        <f t="shared" si="33"/>
        <v>0</v>
      </c>
      <c r="AO19" s="54" t="str">
        <f t="shared" si="34"/>
        <v/>
      </c>
      <c r="AP19" s="85">
        <f t="shared" si="35"/>
        <v>0</v>
      </c>
      <c r="AQ19" s="63">
        <f t="shared" si="36"/>
        <v>0</v>
      </c>
      <c r="AR19" s="53">
        <f t="shared" si="37"/>
        <v>0</v>
      </c>
      <c r="AS19" s="54" t="str">
        <f t="shared" si="38"/>
        <v/>
      </c>
      <c r="AT19" s="85">
        <f t="shared" si="39"/>
        <v>0</v>
      </c>
      <c r="AU19" s="63">
        <f t="shared" si="40"/>
        <v>0</v>
      </c>
      <c r="AV19" s="53">
        <f t="shared" si="41"/>
        <v>0</v>
      </c>
      <c r="AW19" s="54" t="str">
        <f t="shared" si="42"/>
        <v/>
      </c>
      <c r="AX19" s="85">
        <f t="shared" si="43"/>
        <v>0</v>
      </c>
      <c r="AY19" s="63">
        <f t="shared" si="44"/>
        <v>0</v>
      </c>
      <c r="AZ19" s="53">
        <f t="shared" si="45"/>
        <v>0</v>
      </c>
      <c r="BA19" s="54" t="str">
        <f t="shared" si="46"/>
        <v/>
      </c>
      <c r="BB19" s="85">
        <f t="shared" si="47"/>
        <v>0</v>
      </c>
      <c r="BC19" s="63">
        <f t="shared" si="48"/>
        <v>0</v>
      </c>
      <c r="BD19" s="53">
        <f t="shared" si="49"/>
        <v>0</v>
      </c>
      <c r="BE19" s="54" t="str">
        <f t="shared" si="50"/>
        <v/>
      </c>
      <c r="BF19" s="85">
        <f t="shared" si="51"/>
        <v>0</v>
      </c>
      <c r="BG19" s="63">
        <f t="shared" si="52"/>
        <v>0</v>
      </c>
      <c r="BH19" s="53">
        <f t="shared" si="53"/>
        <v>0</v>
      </c>
      <c r="BI19" s="54" t="str">
        <f t="shared" si="54"/>
        <v/>
      </c>
      <c r="BJ19" s="85">
        <f t="shared" si="55"/>
        <v>0</v>
      </c>
      <c r="BK19" s="63">
        <f t="shared" si="56"/>
        <v>0</v>
      </c>
      <c r="BL19" s="53">
        <f t="shared" si="57"/>
        <v>0</v>
      </c>
      <c r="BM19" s="54" t="str">
        <f t="shared" si="58"/>
        <v/>
      </c>
      <c r="BN19" s="85">
        <f t="shared" si="59"/>
        <v>0</v>
      </c>
      <c r="BO19" s="63">
        <f t="shared" si="60"/>
        <v>0</v>
      </c>
      <c r="BP19" s="53">
        <f t="shared" si="61"/>
        <v>0</v>
      </c>
      <c r="BQ19" s="54" t="str">
        <f t="shared" si="62"/>
        <v/>
      </c>
      <c r="BR19" s="85">
        <f t="shared" si="63"/>
        <v>0</v>
      </c>
      <c r="BS19" s="60">
        <f t="shared" si="1"/>
        <v>0</v>
      </c>
      <c r="BT19" s="59">
        <f t="shared" si="2"/>
        <v>0</v>
      </c>
      <c r="BU19" s="57"/>
      <c r="BV19" s="44"/>
      <c r="BY19" s="253"/>
      <c r="BZ19" s="272"/>
      <c r="CA19" s="272"/>
      <c r="CB19" s="273"/>
      <c r="CC19" s="285">
        <f t="shared" si="64"/>
        <v>0</v>
      </c>
      <c r="CD19" s="286" t="str">
        <f t="shared" si="65"/>
        <v>청년외</v>
      </c>
      <c r="CE19" s="275">
        <f t="shared" si="12"/>
        <v>0</v>
      </c>
      <c r="CF19" s="270">
        <f t="shared" si="13"/>
        <v>0</v>
      </c>
      <c r="CG19" s="270">
        <f t="shared" si="13"/>
        <v>0</v>
      </c>
      <c r="CH19" s="270">
        <f t="shared" si="14"/>
        <v>0</v>
      </c>
      <c r="CI19" s="44"/>
    </row>
    <row r="20" spans="1:87" ht="16.5" hidden="1" customHeight="1">
      <c r="A20" s="23">
        <f t="shared" si="15"/>
        <v>16</v>
      </c>
      <c r="B20" s="143"/>
      <c r="C20" s="169"/>
      <c r="D20" s="170"/>
      <c r="E20" s="156" t="str">
        <f t="shared" si="3"/>
        <v/>
      </c>
      <c r="F20" s="30" t="str">
        <f t="shared" si="4"/>
        <v/>
      </c>
      <c r="G20" s="31" t="str">
        <f t="shared" si="5"/>
        <v/>
      </c>
      <c r="H20" s="147" t="str">
        <f t="shared" si="6"/>
        <v/>
      </c>
      <c r="I20" s="150"/>
      <c r="J20" s="151"/>
      <c r="K20" s="33" t="str">
        <f t="shared" si="7"/>
        <v/>
      </c>
      <c r="L20" s="33">
        <f t="shared" si="0"/>
        <v>0</v>
      </c>
      <c r="M20" s="35" t="str">
        <f t="shared" si="8"/>
        <v/>
      </c>
      <c r="N20" s="108"/>
      <c r="O20" s="178"/>
      <c r="P20" s="179"/>
      <c r="Q20" s="106" t="s">
        <v>160</v>
      </c>
      <c r="R20" s="107" t="s">
        <v>160</v>
      </c>
      <c r="S20" s="43"/>
      <c r="T20" s="122" t="s">
        <v>160</v>
      </c>
      <c r="U20" s="122" t="s">
        <v>160</v>
      </c>
      <c r="V20" s="123" t="s">
        <v>160</v>
      </c>
      <c r="W20" s="63">
        <f t="shared" si="16"/>
        <v>0</v>
      </c>
      <c r="X20" s="53">
        <f t="shared" si="17"/>
        <v>0</v>
      </c>
      <c r="Y20" s="54" t="str">
        <f t="shared" si="18"/>
        <v/>
      </c>
      <c r="Z20" s="85">
        <f t="shared" si="19"/>
        <v>0</v>
      </c>
      <c r="AA20" s="63">
        <f t="shared" si="20"/>
        <v>0</v>
      </c>
      <c r="AB20" s="53">
        <f t="shared" si="21"/>
        <v>0</v>
      </c>
      <c r="AC20" s="54" t="str">
        <f t="shared" si="22"/>
        <v/>
      </c>
      <c r="AD20" s="85">
        <f t="shared" si="23"/>
        <v>0</v>
      </c>
      <c r="AE20" s="63">
        <f t="shared" si="24"/>
        <v>0</v>
      </c>
      <c r="AF20" s="53">
        <f t="shared" si="25"/>
        <v>0</v>
      </c>
      <c r="AG20" s="54" t="str">
        <f t="shared" si="26"/>
        <v/>
      </c>
      <c r="AH20" s="85">
        <f t="shared" si="27"/>
        <v>0</v>
      </c>
      <c r="AI20" s="63">
        <f t="shared" si="28"/>
        <v>0</v>
      </c>
      <c r="AJ20" s="53">
        <f t="shared" si="29"/>
        <v>0</v>
      </c>
      <c r="AK20" s="54" t="str">
        <f t="shared" si="30"/>
        <v/>
      </c>
      <c r="AL20" s="85">
        <f t="shared" si="31"/>
        <v>0</v>
      </c>
      <c r="AM20" s="63">
        <f t="shared" si="32"/>
        <v>0</v>
      </c>
      <c r="AN20" s="53">
        <f t="shared" si="33"/>
        <v>0</v>
      </c>
      <c r="AO20" s="54" t="str">
        <f t="shared" si="34"/>
        <v/>
      </c>
      <c r="AP20" s="85">
        <f t="shared" si="35"/>
        <v>0</v>
      </c>
      <c r="AQ20" s="63">
        <f t="shared" si="36"/>
        <v>0</v>
      </c>
      <c r="AR20" s="53">
        <f t="shared" si="37"/>
        <v>0</v>
      </c>
      <c r="AS20" s="54" t="str">
        <f t="shared" si="38"/>
        <v/>
      </c>
      <c r="AT20" s="85">
        <f t="shared" si="39"/>
        <v>0</v>
      </c>
      <c r="AU20" s="63">
        <f t="shared" si="40"/>
        <v>0</v>
      </c>
      <c r="AV20" s="53">
        <f t="shared" si="41"/>
        <v>0</v>
      </c>
      <c r="AW20" s="54" t="str">
        <f t="shared" si="42"/>
        <v/>
      </c>
      <c r="AX20" s="85">
        <f t="shared" si="43"/>
        <v>0</v>
      </c>
      <c r="AY20" s="63">
        <f t="shared" si="44"/>
        <v>0</v>
      </c>
      <c r="AZ20" s="53">
        <f t="shared" si="45"/>
        <v>0</v>
      </c>
      <c r="BA20" s="54" t="str">
        <f t="shared" si="46"/>
        <v/>
      </c>
      <c r="BB20" s="85">
        <f t="shared" si="47"/>
        <v>0</v>
      </c>
      <c r="BC20" s="63">
        <f t="shared" si="48"/>
        <v>0</v>
      </c>
      <c r="BD20" s="53">
        <f t="shared" si="49"/>
        <v>0</v>
      </c>
      <c r="BE20" s="54" t="str">
        <f t="shared" si="50"/>
        <v/>
      </c>
      <c r="BF20" s="85">
        <f t="shared" si="51"/>
        <v>0</v>
      </c>
      <c r="BG20" s="63">
        <f t="shared" si="52"/>
        <v>0</v>
      </c>
      <c r="BH20" s="53">
        <f t="shared" si="53"/>
        <v>0</v>
      </c>
      <c r="BI20" s="54" t="str">
        <f t="shared" si="54"/>
        <v/>
      </c>
      <c r="BJ20" s="85">
        <f t="shared" si="55"/>
        <v>0</v>
      </c>
      <c r="BK20" s="63">
        <f t="shared" si="56"/>
        <v>0</v>
      </c>
      <c r="BL20" s="53">
        <f t="shared" si="57"/>
        <v>0</v>
      </c>
      <c r="BM20" s="54" t="str">
        <f t="shared" si="58"/>
        <v/>
      </c>
      <c r="BN20" s="85">
        <f t="shared" si="59"/>
        <v>0</v>
      </c>
      <c r="BO20" s="63">
        <f t="shared" si="60"/>
        <v>0</v>
      </c>
      <c r="BP20" s="53">
        <f t="shared" si="61"/>
        <v>0</v>
      </c>
      <c r="BQ20" s="54" t="str">
        <f t="shared" si="62"/>
        <v/>
      </c>
      <c r="BR20" s="85">
        <f t="shared" si="63"/>
        <v>0</v>
      </c>
      <c r="BS20" s="60">
        <f t="shared" si="1"/>
        <v>0</v>
      </c>
      <c r="BT20" s="59">
        <f t="shared" si="2"/>
        <v>0</v>
      </c>
      <c r="BU20" s="57"/>
      <c r="BV20" s="44"/>
      <c r="BY20" s="253"/>
      <c r="BZ20" s="272"/>
      <c r="CA20" s="272"/>
      <c r="CB20" s="273"/>
      <c r="CC20" s="285">
        <f t="shared" si="64"/>
        <v>0</v>
      </c>
      <c r="CD20" s="286" t="str">
        <f t="shared" si="65"/>
        <v>청년외</v>
      </c>
      <c r="CE20" s="275">
        <f t="shared" si="12"/>
        <v>0</v>
      </c>
      <c r="CF20" s="270">
        <f t="shared" si="13"/>
        <v>0</v>
      </c>
      <c r="CG20" s="270">
        <f t="shared" si="13"/>
        <v>0</v>
      </c>
      <c r="CH20" s="270">
        <f t="shared" si="14"/>
        <v>0</v>
      </c>
      <c r="CI20" s="44"/>
    </row>
    <row r="21" spans="1:87" ht="16.5" hidden="1" customHeight="1">
      <c r="A21" s="23">
        <f t="shared" si="15"/>
        <v>17</v>
      </c>
      <c r="B21" s="143"/>
      <c r="C21" s="169"/>
      <c r="D21" s="170"/>
      <c r="E21" s="156" t="str">
        <f t="shared" si="3"/>
        <v/>
      </c>
      <c r="F21" s="30" t="str">
        <f t="shared" si="4"/>
        <v/>
      </c>
      <c r="G21" s="31" t="str">
        <f t="shared" si="5"/>
        <v/>
      </c>
      <c r="H21" s="147" t="str">
        <f t="shared" si="6"/>
        <v/>
      </c>
      <c r="I21" s="150"/>
      <c r="J21" s="151"/>
      <c r="K21" s="33" t="str">
        <f t="shared" si="7"/>
        <v/>
      </c>
      <c r="L21" s="33">
        <f t="shared" si="0"/>
        <v>0</v>
      </c>
      <c r="M21" s="35" t="str">
        <f t="shared" si="8"/>
        <v/>
      </c>
      <c r="N21" s="108"/>
      <c r="O21" s="178"/>
      <c r="P21" s="179"/>
      <c r="Q21" s="106" t="s">
        <v>160</v>
      </c>
      <c r="R21" s="107" t="s">
        <v>160</v>
      </c>
      <c r="S21" s="43"/>
      <c r="T21" s="122" t="s">
        <v>160</v>
      </c>
      <c r="U21" s="122" t="s">
        <v>160</v>
      </c>
      <c r="V21" s="123" t="s">
        <v>160</v>
      </c>
      <c r="W21" s="63">
        <f t="shared" si="16"/>
        <v>0</v>
      </c>
      <c r="X21" s="53">
        <f t="shared" si="17"/>
        <v>0</v>
      </c>
      <c r="Y21" s="54" t="str">
        <f t="shared" si="18"/>
        <v/>
      </c>
      <c r="Z21" s="85">
        <f t="shared" si="19"/>
        <v>0</v>
      </c>
      <c r="AA21" s="63">
        <f t="shared" si="20"/>
        <v>0</v>
      </c>
      <c r="AB21" s="53">
        <f t="shared" si="21"/>
        <v>0</v>
      </c>
      <c r="AC21" s="54" t="str">
        <f t="shared" si="22"/>
        <v/>
      </c>
      <c r="AD21" s="85">
        <f t="shared" si="23"/>
        <v>0</v>
      </c>
      <c r="AE21" s="63">
        <f t="shared" si="24"/>
        <v>0</v>
      </c>
      <c r="AF21" s="53">
        <f t="shared" si="25"/>
        <v>0</v>
      </c>
      <c r="AG21" s="54" t="str">
        <f t="shared" si="26"/>
        <v/>
      </c>
      <c r="AH21" s="85">
        <f t="shared" si="27"/>
        <v>0</v>
      </c>
      <c r="AI21" s="63">
        <f t="shared" si="28"/>
        <v>0</v>
      </c>
      <c r="AJ21" s="53">
        <f t="shared" si="29"/>
        <v>0</v>
      </c>
      <c r="AK21" s="54" t="str">
        <f t="shared" si="30"/>
        <v/>
      </c>
      <c r="AL21" s="85">
        <f t="shared" si="31"/>
        <v>0</v>
      </c>
      <c r="AM21" s="63">
        <f t="shared" si="32"/>
        <v>0</v>
      </c>
      <c r="AN21" s="53">
        <f t="shared" si="33"/>
        <v>0</v>
      </c>
      <c r="AO21" s="54" t="str">
        <f t="shared" si="34"/>
        <v/>
      </c>
      <c r="AP21" s="85">
        <f t="shared" si="35"/>
        <v>0</v>
      </c>
      <c r="AQ21" s="63">
        <f t="shared" si="36"/>
        <v>0</v>
      </c>
      <c r="AR21" s="53">
        <f t="shared" si="37"/>
        <v>0</v>
      </c>
      <c r="AS21" s="54" t="str">
        <f t="shared" si="38"/>
        <v/>
      </c>
      <c r="AT21" s="85">
        <f t="shared" si="39"/>
        <v>0</v>
      </c>
      <c r="AU21" s="63">
        <f t="shared" si="40"/>
        <v>0</v>
      </c>
      <c r="AV21" s="53">
        <f t="shared" si="41"/>
        <v>0</v>
      </c>
      <c r="AW21" s="54" t="str">
        <f t="shared" si="42"/>
        <v/>
      </c>
      <c r="AX21" s="85">
        <f t="shared" si="43"/>
        <v>0</v>
      </c>
      <c r="AY21" s="63">
        <f t="shared" si="44"/>
        <v>0</v>
      </c>
      <c r="AZ21" s="53">
        <f t="shared" si="45"/>
        <v>0</v>
      </c>
      <c r="BA21" s="54" t="str">
        <f t="shared" si="46"/>
        <v/>
      </c>
      <c r="BB21" s="85">
        <f t="shared" si="47"/>
        <v>0</v>
      </c>
      <c r="BC21" s="63">
        <f t="shared" si="48"/>
        <v>0</v>
      </c>
      <c r="BD21" s="53">
        <f t="shared" si="49"/>
        <v>0</v>
      </c>
      <c r="BE21" s="54" t="str">
        <f t="shared" si="50"/>
        <v/>
      </c>
      <c r="BF21" s="85">
        <f t="shared" si="51"/>
        <v>0</v>
      </c>
      <c r="BG21" s="63">
        <f t="shared" si="52"/>
        <v>0</v>
      </c>
      <c r="BH21" s="53">
        <f t="shared" si="53"/>
        <v>0</v>
      </c>
      <c r="BI21" s="54" t="str">
        <f t="shared" si="54"/>
        <v/>
      </c>
      <c r="BJ21" s="85">
        <f t="shared" si="55"/>
        <v>0</v>
      </c>
      <c r="BK21" s="63">
        <f t="shared" si="56"/>
        <v>0</v>
      </c>
      <c r="BL21" s="53">
        <f t="shared" si="57"/>
        <v>0</v>
      </c>
      <c r="BM21" s="54" t="str">
        <f t="shared" si="58"/>
        <v/>
      </c>
      <c r="BN21" s="85">
        <f t="shared" si="59"/>
        <v>0</v>
      </c>
      <c r="BO21" s="63">
        <f t="shared" si="60"/>
        <v>0</v>
      </c>
      <c r="BP21" s="53">
        <f t="shared" si="61"/>
        <v>0</v>
      </c>
      <c r="BQ21" s="54" t="str">
        <f t="shared" si="62"/>
        <v/>
      </c>
      <c r="BR21" s="85">
        <f t="shared" si="63"/>
        <v>0</v>
      </c>
      <c r="BS21" s="60">
        <f t="shared" si="1"/>
        <v>0</v>
      </c>
      <c r="BT21" s="59">
        <f t="shared" si="2"/>
        <v>0</v>
      </c>
      <c r="BU21" s="57"/>
      <c r="BV21" s="44"/>
      <c r="BY21" s="253"/>
      <c r="BZ21" s="272"/>
      <c r="CA21" s="272"/>
      <c r="CB21" s="273"/>
      <c r="CC21" s="285">
        <f t="shared" si="64"/>
        <v>0</v>
      </c>
      <c r="CD21" s="286" t="str">
        <f t="shared" si="65"/>
        <v>청년외</v>
      </c>
      <c r="CE21" s="275">
        <f t="shared" si="12"/>
        <v>0</v>
      </c>
      <c r="CF21" s="270">
        <f t="shared" si="13"/>
        <v>0</v>
      </c>
      <c r="CG21" s="270">
        <f t="shared" si="13"/>
        <v>0</v>
      </c>
      <c r="CH21" s="270">
        <f t="shared" si="14"/>
        <v>0</v>
      </c>
      <c r="CI21" s="44"/>
    </row>
    <row r="22" spans="1:87" ht="16.5" hidden="1" customHeight="1">
      <c r="A22" s="23">
        <f t="shared" si="15"/>
        <v>18</v>
      </c>
      <c r="B22" s="143"/>
      <c r="C22" s="169"/>
      <c r="D22" s="170"/>
      <c r="E22" s="156" t="str">
        <f t="shared" si="3"/>
        <v/>
      </c>
      <c r="F22" s="30" t="str">
        <f t="shared" si="4"/>
        <v/>
      </c>
      <c r="G22" s="31" t="str">
        <f t="shared" si="5"/>
        <v/>
      </c>
      <c r="H22" s="147" t="str">
        <f t="shared" si="6"/>
        <v/>
      </c>
      <c r="I22" s="150"/>
      <c r="J22" s="151"/>
      <c r="K22" s="33" t="str">
        <f t="shared" si="7"/>
        <v/>
      </c>
      <c r="L22" s="33">
        <f t="shared" si="0"/>
        <v>0</v>
      </c>
      <c r="M22" s="35" t="str">
        <f t="shared" si="8"/>
        <v/>
      </c>
      <c r="N22" s="108"/>
      <c r="O22" s="178"/>
      <c r="P22" s="179"/>
      <c r="Q22" s="106" t="s">
        <v>160</v>
      </c>
      <c r="R22" s="107" t="s">
        <v>160</v>
      </c>
      <c r="S22" s="43"/>
      <c r="T22" s="122" t="s">
        <v>160</v>
      </c>
      <c r="U22" s="122" t="s">
        <v>160</v>
      </c>
      <c r="V22" s="123" t="s">
        <v>160</v>
      </c>
      <c r="W22" s="63">
        <f t="shared" si="16"/>
        <v>0</v>
      </c>
      <c r="X22" s="53">
        <f t="shared" si="17"/>
        <v>0</v>
      </c>
      <c r="Y22" s="54" t="str">
        <f t="shared" si="18"/>
        <v/>
      </c>
      <c r="Z22" s="85">
        <f t="shared" si="19"/>
        <v>0</v>
      </c>
      <c r="AA22" s="63">
        <f t="shared" si="20"/>
        <v>0</v>
      </c>
      <c r="AB22" s="53">
        <f t="shared" si="21"/>
        <v>0</v>
      </c>
      <c r="AC22" s="54" t="str">
        <f t="shared" si="22"/>
        <v/>
      </c>
      <c r="AD22" s="85">
        <f t="shared" si="23"/>
        <v>0</v>
      </c>
      <c r="AE22" s="63">
        <f t="shared" si="24"/>
        <v>0</v>
      </c>
      <c r="AF22" s="53">
        <f t="shared" si="25"/>
        <v>0</v>
      </c>
      <c r="AG22" s="54" t="str">
        <f t="shared" si="26"/>
        <v/>
      </c>
      <c r="AH22" s="85">
        <f t="shared" si="27"/>
        <v>0</v>
      </c>
      <c r="AI22" s="63">
        <f t="shared" si="28"/>
        <v>0</v>
      </c>
      <c r="AJ22" s="53">
        <f t="shared" si="29"/>
        <v>0</v>
      </c>
      <c r="AK22" s="54" t="str">
        <f t="shared" si="30"/>
        <v/>
      </c>
      <c r="AL22" s="85">
        <f t="shared" si="31"/>
        <v>0</v>
      </c>
      <c r="AM22" s="63">
        <f t="shared" si="32"/>
        <v>0</v>
      </c>
      <c r="AN22" s="53">
        <f t="shared" si="33"/>
        <v>0</v>
      </c>
      <c r="AO22" s="54" t="str">
        <f t="shared" si="34"/>
        <v/>
      </c>
      <c r="AP22" s="85">
        <f t="shared" si="35"/>
        <v>0</v>
      </c>
      <c r="AQ22" s="63">
        <f t="shared" si="36"/>
        <v>0</v>
      </c>
      <c r="AR22" s="53">
        <f t="shared" si="37"/>
        <v>0</v>
      </c>
      <c r="AS22" s="54" t="str">
        <f t="shared" si="38"/>
        <v/>
      </c>
      <c r="AT22" s="85">
        <f t="shared" si="39"/>
        <v>0</v>
      </c>
      <c r="AU22" s="63">
        <f t="shared" si="40"/>
        <v>0</v>
      </c>
      <c r="AV22" s="53">
        <f t="shared" si="41"/>
        <v>0</v>
      </c>
      <c r="AW22" s="54" t="str">
        <f t="shared" si="42"/>
        <v/>
      </c>
      <c r="AX22" s="85">
        <f t="shared" si="43"/>
        <v>0</v>
      </c>
      <c r="AY22" s="63">
        <f t="shared" si="44"/>
        <v>0</v>
      </c>
      <c r="AZ22" s="53">
        <f t="shared" si="45"/>
        <v>0</v>
      </c>
      <c r="BA22" s="54" t="str">
        <f t="shared" si="46"/>
        <v/>
      </c>
      <c r="BB22" s="85">
        <f t="shared" si="47"/>
        <v>0</v>
      </c>
      <c r="BC22" s="63">
        <f t="shared" si="48"/>
        <v>0</v>
      </c>
      <c r="BD22" s="53">
        <f t="shared" si="49"/>
        <v>0</v>
      </c>
      <c r="BE22" s="54" t="str">
        <f t="shared" si="50"/>
        <v/>
      </c>
      <c r="BF22" s="85">
        <f t="shared" si="51"/>
        <v>0</v>
      </c>
      <c r="BG22" s="63">
        <f t="shared" si="52"/>
        <v>0</v>
      </c>
      <c r="BH22" s="53">
        <f t="shared" si="53"/>
        <v>0</v>
      </c>
      <c r="BI22" s="54" t="str">
        <f t="shared" si="54"/>
        <v/>
      </c>
      <c r="BJ22" s="85">
        <f t="shared" si="55"/>
        <v>0</v>
      </c>
      <c r="BK22" s="63">
        <f t="shared" si="56"/>
        <v>0</v>
      </c>
      <c r="BL22" s="53">
        <f t="shared" si="57"/>
        <v>0</v>
      </c>
      <c r="BM22" s="54" t="str">
        <f t="shared" si="58"/>
        <v/>
      </c>
      <c r="BN22" s="85">
        <f t="shared" si="59"/>
        <v>0</v>
      </c>
      <c r="BO22" s="63">
        <f t="shared" si="60"/>
        <v>0</v>
      </c>
      <c r="BP22" s="53">
        <f t="shared" si="61"/>
        <v>0</v>
      </c>
      <c r="BQ22" s="54" t="str">
        <f t="shared" si="62"/>
        <v/>
      </c>
      <c r="BR22" s="85">
        <f t="shared" si="63"/>
        <v>0</v>
      </c>
      <c r="BS22" s="60">
        <f t="shared" si="1"/>
        <v>0</v>
      </c>
      <c r="BT22" s="59">
        <f t="shared" si="2"/>
        <v>0</v>
      </c>
      <c r="BU22" s="57"/>
      <c r="BV22" s="44"/>
      <c r="BY22" s="253"/>
      <c r="BZ22" s="272"/>
      <c r="CA22" s="272"/>
      <c r="CB22" s="273"/>
      <c r="CC22" s="285">
        <f t="shared" si="64"/>
        <v>0</v>
      </c>
      <c r="CD22" s="286" t="str">
        <f t="shared" si="65"/>
        <v>청년외</v>
      </c>
      <c r="CE22" s="275">
        <f t="shared" si="12"/>
        <v>0</v>
      </c>
      <c r="CF22" s="270">
        <f t="shared" ref="CF22:CG85" si="66">IF($CD22=CF$4,$CB22,0)</f>
        <v>0</v>
      </c>
      <c r="CG22" s="270">
        <f t="shared" si="66"/>
        <v>0</v>
      </c>
      <c r="CH22" s="270">
        <f t="shared" si="14"/>
        <v>0</v>
      </c>
      <c r="CI22" s="44"/>
    </row>
    <row r="23" spans="1:87" ht="16.5" hidden="1" customHeight="1">
      <c r="A23" s="23">
        <f t="shared" si="15"/>
        <v>19</v>
      </c>
      <c r="B23" s="143"/>
      <c r="C23" s="169"/>
      <c r="D23" s="170"/>
      <c r="E23" s="156" t="str">
        <f t="shared" si="3"/>
        <v/>
      </c>
      <c r="F23" s="30" t="str">
        <f t="shared" si="4"/>
        <v/>
      </c>
      <c r="G23" s="31" t="str">
        <f t="shared" si="5"/>
        <v/>
      </c>
      <c r="H23" s="147" t="str">
        <f t="shared" si="6"/>
        <v/>
      </c>
      <c r="I23" s="150"/>
      <c r="J23" s="151"/>
      <c r="K23" s="33" t="str">
        <f t="shared" si="7"/>
        <v/>
      </c>
      <c r="L23" s="33">
        <f t="shared" si="0"/>
        <v>0</v>
      </c>
      <c r="M23" s="35" t="str">
        <f t="shared" si="8"/>
        <v/>
      </c>
      <c r="N23" s="108"/>
      <c r="O23" s="178"/>
      <c r="P23" s="179"/>
      <c r="Q23" s="106" t="s">
        <v>160</v>
      </c>
      <c r="R23" s="107" t="s">
        <v>160</v>
      </c>
      <c r="S23" s="43"/>
      <c r="T23" s="122" t="s">
        <v>160</v>
      </c>
      <c r="U23" s="122" t="s">
        <v>160</v>
      </c>
      <c r="V23" s="123" t="s">
        <v>160</v>
      </c>
      <c r="W23" s="63">
        <f t="shared" si="16"/>
        <v>0</v>
      </c>
      <c r="X23" s="53">
        <f t="shared" si="17"/>
        <v>0</v>
      </c>
      <c r="Y23" s="54" t="str">
        <f t="shared" si="18"/>
        <v/>
      </c>
      <c r="Z23" s="85">
        <f t="shared" si="19"/>
        <v>0</v>
      </c>
      <c r="AA23" s="63">
        <f t="shared" si="20"/>
        <v>0</v>
      </c>
      <c r="AB23" s="53">
        <f t="shared" si="21"/>
        <v>0</v>
      </c>
      <c r="AC23" s="54" t="str">
        <f t="shared" si="22"/>
        <v/>
      </c>
      <c r="AD23" s="85">
        <f t="shared" si="23"/>
        <v>0</v>
      </c>
      <c r="AE23" s="63">
        <f t="shared" si="24"/>
        <v>0</v>
      </c>
      <c r="AF23" s="53">
        <f t="shared" si="25"/>
        <v>0</v>
      </c>
      <c r="AG23" s="54" t="str">
        <f t="shared" si="26"/>
        <v/>
      </c>
      <c r="AH23" s="85">
        <f t="shared" si="27"/>
        <v>0</v>
      </c>
      <c r="AI23" s="63">
        <f t="shared" si="28"/>
        <v>0</v>
      </c>
      <c r="AJ23" s="53">
        <f t="shared" si="29"/>
        <v>0</v>
      </c>
      <c r="AK23" s="54" t="str">
        <f t="shared" si="30"/>
        <v/>
      </c>
      <c r="AL23" s="85">
        <f t="shared" si="31"/>
        <v>0</v>
      </c>
      <c r="AM23" s="63">
        <f t="shared" si="32"/>
        <v>0</v>
      </c>
      <c r="AN23" s="53">
        <f t="shared" si="33"/>
        <v>0</v>
      </c>
      <c r="AO23" s="54" t="str">
        <f t="shared" si="34"/>
        <v/>
      </c>
      <c r="AP23" s="85">
        <f t="shared" si="35"/>
        <v>0</v>
      </c>
      <c r="AQ23" s="63">
        <f t="shared" si="36"/>
        <v>0</v>
      </c>
      <c r="AR23" s="53">
        <f t="shared" si="37"/>
        <v>0</v>
      </c>
      <c r="AS23" s="54" t="str">
        <f t="shared" si="38"/>
        <v/>
      </c>
      <c r="AT23" s="85">
        <f t="shared" si="39"/>
        <v>0</v>
      </c>
      <c r="AU23" s="63">
        <f t="shared" si="40"/>
        <v>0</v>
      </c>
      <c r="AV23" s="53">
        <f t="shared" si="41"/>
        <v>0</v>
      </c>
      <c r="AW23" s="54" t="str">
        <f t="shared" si="42"/>
        <v/>
      </c>
      <c r="AX23" s="85">
        <f t="shared" si="43"/>
        <v>0</v>
      </c>
      <c r="AY23" s="63">
        <f t="shared" si="44"/>
        <v>0</v>
      </c>
      <c r="AZ23" s="53">
        <f t="shared" si="45"/>
        <v>0</v>
      </c>
      <c r="BA23" s="54" t="str">
        <f t="shared" si="46"/>
        <v/>
      </c>
      <c r="BB23" s="85">
        <f t="shared" si="47"/>
        <v>0</v>
      </c>
      <c r="BC23" s="63">
        <f t="shared" si="48"/>
        <v>0</v>
      </c>
      <c r="BD23" s="53">
        <f t="shared" si="49"/>
        <v>0</v>
      </c>
      <c r="BE23" s="54" t="str">
        <f t="shared" si="50"/>
        <v/>
      </c>
      <c r="BF23" s="85">
        <f t="shared" si="51"/>
        <v>0</v>
      </c>
      <c r="BG23" s="63">
        <f t="shared" si="52"/>
        <v>0</v>
      </c>
      <c r="BH23" s="53">
        <f t="shared" si="53"/>
        <v>0</v>
      </c>
      <c r="BI23" s="54" t="str">
        <f t="shared" si="54"/>
        <v/>
      </c>
      <c r="BJ23" s="85">
        <f t="shared" si="55"/>
        <v>0</v>
      </c>
      <c r="BK23" s="63">
        <f t="shared" si="56"/>
        <v>0</v>
      </c>
      <c r="BL23" s="53">
        <f t="shared" si="57"/>
        <v>0</v>
      </c>
      <c r="BM23" s="54" t="str">
        <f t="shared" si="58"/>
        <v/>
      </c>
      <c r="BN23" s="85">
        <f t="shared" si="59"/>
        <v>0</v>
      </c>
      <c r="BO23" s="63">
        <f t="shared" si="60"/>
        <v>0</v>
      </c>
      <c r="BP23" s="53">
        <f t="shared" si="61"/>
        <v>0</v>
      </c>
      <c r="BQ23" s="54" t="str">
        <f t="shared" si="62"/>
        <v/>
      </c>
      <c r="BR23" s="85">
        <f t="shared" si="63"/>
        <v>0</v>
      </c>
      <c r="BS23" s="60">
        <f t="shared" si="1"/>
        <v>0</v>
      </c>
      <c r="BT23" s="59">
        <f t="shared" si="2"/>
        <v>0</v>
      </c>
      <c r="BU23" s="57"/>
      <c r="BV23" s="44"/>
      <c r="BY23" s="253"/>
      <c r="BZ23" s="272"/>
      <c r="CA23" s="272"/>
      <c r="CB23" s="273"/>
      <c r="CC23" s="285">
        <f t="shared" si="64"/>
        <v>0</v>
      </c>
      <c r="CD23" s="286" t="str">
        <f t="shared" si="65"/>
        <v>청년외</v>
      </c>
      <c r="CE23" s="275">
        <f t="shared" si="12"/>
        <v>0</v>
      </c>
      <c r="CF23" s="270">
        <f t="shared" si="66"/>
        <v>0</v>
      </c>
      <c r="CG23" s="270">
        <f t="shared" si="66"/>
        <v>0</v>
      </c>
      <c r="CH23" s="270">
        <f t="shared" si="14"/>
        <v>0</v>
      </c>
      <c r="CI23" s="44"/>
    </row>
    <row r="24" spans="1:87" ht="16.5" hidden="1" customHeight="1">
      <c r="A24" s="23">
        <f t="shared" si="15"/>
        <v>20</v>
      </c>
      <c r="B24" s="143"/>
      <c r="C24" s="171"/>
      <c r="D24" s="170"/>
      <c r="E24" s="156" t="str">
        <f t="shared" si="3"/>
        <v/>
      </c>
      <c r="F24" s="30" t="str">
        <f t="shared" si="4"/>
        <v/>
      </c>
      <c r="G24" s="31" t="str">
        <f t="shared" si="5"/>
        <v/>
      </c>
      <c r="H24" s="147" t="str">
        <f t="shared" si="6"/>
        <v/>
      </c>
      <c r="I24" s="152"/>
      <c r="J24" s="153"/>
      <c r="K24" s="33" t="str">
        <f t="shared" si="7"/>
        <v/>
      </c>
      <c r="L24" s="33">
        <f t="shared" si="0"/>
        <v>0</v>
      </c>
      <c r="M24" s="35" t="str">
        <f t="shared" si="8"/>
        <v/>
      </c>
      <c r="N24" s="108"/>
      <c r="O24" s="178"/>
      <c r="P24" s="179"/>
      <c r="Q24" s="106" t="s">
        <v>160</v>
      </c>
      <c r="R24" s="107" t="s">
        <v>160</v>
      </c>
      <c r="S24" s="43"/>
      <c r="T24" s="122" t="s">
        <v>160</v>
      </c>
      <c r="U24" s="122" t="s">
        <v>160</v>
      </c>
      <c r="V24" s="123" t="s">
        <v>160</v>
      </c>
      <c r="W24" s="63">
        <f t="shared" si="16"/>
        <v>0</v>
      </c>
      <c r="X24" s="53">
        <f t="shared" si="17"/>
        <v>0</v>
      </c>
      <c r="Y24" s="54" t="str">
        <f t="shared" si="18"/>
        <v/>
      </c>
      <c r="Z24" s="85">
        <f t="shared" si="19"/>
        <v>0</v>
      </c>
      <c r="AA24" s="63">
        <f t="shared" si="20"/>
        <v>0</v>
      </c>
      <c r="AB24" s="53">
        <f t="shared" si="21"/>
        <v>0</v>
      </c>
      <c r="AC24" s="54" t="str">
        <f t="shared" si="22"/>
        <v/>
      </c>
      <c r="AD24" s="85">
        <f t="shared" si="23"/>
        <v>0</v>
      </c>
      <c r="AE24" s="63">
        <f t="shared" si="24"/>
        <v>0</v>
      </c>
      <c r="AF24" s="53">
        <f t="shared" si="25"/>
        <v>0</v>
      </c>
      <c r="AG24" s="54" t="str">
        <f t="shared" si="26"/>
        <v/>
      </c>
      <c r="AH24" s="85">
        <f t="shared" si="27"/>
        <v>0</v>
      </c>
      <c r="AI24" s="63">
        <f t="shared" si="28"/>
        <v>0</v>
      </c>
      <c r="AJ24" s="53">
        <f t="shared" si="29"/>
        <v>0</v>
      </c>
      <c r="AK24" s="54" t="str">
        <f t="shared" si="30"/>
        <v/>
      </c>
      <c r="AL24" s="85">
        <f t="shared" si="31"/>
        <v>0</v>
      </c>
      <c r="AM24" s="63">
        <f t="shared" si="32"/>
        <v>0</v>
      </c>
      <c r="AN24" s="53">
        <f t="shared" si="33"/>
        <v>0</v>
      </c>
      <c r="AO24" s="54" t="str">
        <f t="shared" si="34"/>
        <v/>
      </c>
      <c r="AP24" s="85">
        <f t="shared" si="35"/>
        <v>0</v>
      </c>
      <c r="AQ24" s="63">
        <f t="shared" si="36"/>
        <v>0</v>
      </c>
      <c r="AR24" s="53">
        <f t="shared" si="37"/>
        <v>0</v>
      </c>
      <c r="AS24" s="54" t="str">
        <f t="shared" si="38"/>
        <v/>
      </c>
      <c r="AT24" s="85">
        <f t="shared" si="39"/>
        <v>0</v>
      </c>
      <c r="AU24" s="63">
        <f t="shared" si="40"/>
        <v>0</v>
      </c>
      <c r="AV24" s="53">
        <f t="shared" si="41"/>
        <v>0</v>
      </c>
      <c r="AW24" s="54" t="str">
        <f t="shared" si="42"/>
        <v/>
      </c>
      <c r="AX24" s="85">
        <f t="shared" si="43"/>
        <v>0</v>
      </c>
      <c r="AY24" s="63">
        <f t="shared" si="44"/>
        <v>0</v>
      </c>
      <c r="AZ24" s="53">
        <f t="shared" si="45"/>
        <v>0</v>
      </c>
      <c r="BA24" s="54" t="str">
        <f t="shared" si="46"/>
        <v/>
      </c>
      <c r="BB24" s="85">
        <f t="shared" si="47"/>
        <v>0</v>
      </c>
      <c r="BC24" s="63">
        <f t="shared" si="48"/>
        <v>0</v>
      </c>
      <c r="BD24" s="53">
        <f t="shared" si="49"/>
        <v>0</v>
      </c>
      <c r="BE24" s="54" t="str">
        <f t="shared" si="50"/>
        <v/>
      </c>
      <c r="BF24" s="85">
        <f t="shared" si="51"/>
        <v>0</v>
      </c>
      <c r="BG24" s="63">
        <f t="shared" si="52"/>
        <v>0</v>
      </c>
      <c r="BH24" s="53">
        <f t="shared" si="53"/>
        <v>0</v>
      </c>
      <c r="BI24" s="54" t="str">
        <f t="shared" si="54"/>
        <v/>
      </c>
      <c r="BJ24" s="85">
        <f t="shared" si="55"/>
        <v>0</v>
      </c>
      <c r="BK24" s="63">
        <f t="shared" si="56"/>
        <v>0</v>
      </c>
      <c r="BL24" s="53">
        <f t="shared" si="57"/>
        <v>0</v>
      </c>
      <c r="BM24" s="54" t="str">
        <f t="shared" si="58"/>
        <v/>
      </c>
      <c r="BN24" s="85">
        <f t="shared" si="59"/>
        <v>0</v>
      </c>
      <c r="BO24" s="63">
        <f t="shared" si="60"/>
        <v>0</v>
      </c>
      <c r="BP24" s="53">
        <f t="shared" si="61"/>
        <v>0</v>
      </c>
      <c r="BQ24" s="54" t="str">
        <f t="shared" si="62"/>
        <v/>
      </c>
      <c r="BR24" s="85">
        <f t="shared" si="63"/>
        <v>0</v>
      </c>
      <c r="BS24" s="60">
        <f t="shared" si="1"/>
        <v>0</v>
      </c>
      <c r="BT24" s="59">
        <f t="shared" si="2"/>
        <v>0</v>
      </c>
      <c r="BU24" s="57"/>
      <c r="BV24" s="44"/>
      <c r="BY24" s="253"/>
      <c r="BZ24" s="272"/>
      <c r="CA24" s="272"/>
      <c r="CB24" s="273"/>
      <c r="CC24" s="285">
        <f t="shared" si="64"/>
        <v>0</v>
      </c>
      <c r="CD24" s="286" t="str">
        <f t="shared" si="65"/>
        <v>청년외</v>
      </c>
      <c r="CE24" s="275">
        <f t="shared" si="12"/>
        <v>0</v>
      </c>
      <c r="CF24" s="270">
        <f t="shared" si="66"/>
        <v>0</v>
      </c>
      <c r="CG24" s="270">
        <f t="shared" si="66"/>
        <v>0</v>
      </c>
      <c r="CH24" s="270">
        <f t="shared" si="14"/>
        <v>0</v>
      </c>
      <c r="CI24" s="44"/>
    </row>
    <row r="25" spans="1:87" ht="16.5" hidden="1" customHeight="1">
      <c r="A25" s="23">
        <f t="shared" si="15"/>
        <v>21</v>
      </c>
      <c r="B25" s="143"/>
      <c r="C25" s="169"/>
      <c r="D25" s="170"/>
      <c r="E25" s="156" t="str">
        <f t="shared" si="3"/>
        <v/>
      </c>
      <c r="F25" s="30" t="str">
        <f t="shared" si="4"/>
        <v/>
      </c>
      <c r="G25" s="31" t="str">
        <f t="shared" si="5"/>
        <v/>
      </c>
      <c r="H25" s="147" t="str">
        <f t="shared" si="6"/>
        <v/>
      </c>
      <c r="I25" s="150"/>
      <c r="J25" s="151"/>
      <c r="K25" s="33" t="str">
        <f t="shared" si="7"/>
        <v/>
      </c>
      <c r="L25" s="33">
        <f t="shared" si="0"/>
        <v>0</v>
      </c>
      <c r="M25" s="35" t="str">
        <f t="shared" si="8"/>
        <v/>
      </c>
      <c r="N25" s="108"/>
      <c r="O25" s="178"/>
      <c r="P25" s="179"/>
      <c r="Q25" s="106" t="s">
        <v>160</v>
      </c>
      <c r="R25" s="107" t="s">
        <v>160</v>
      </c>
      <c r="S25" s="43"/>
      <c r="T25" s="122" t="s">
        <v>160</v>
      </c>
      <c r="U25" s="122" t="s">
        <v>160</v>
      </c>
      <c r="V25" s="123" t="s">
        <v>160</v>
      </c>
      <c r="W25" s="63">
        <f t="shared" si="16"/>
        <v>0</v>
      </c>
      <c r="X25" s="53">
        <f t="shared" si="17"/>
        <v>0</v>
      </c>
      <c r="Y25" s="54" t="str">
        <f t="shared" si="18"/>
        <v/>
      </c>
      <c r="Z25" s="85">
        <f t="shared" si="19"/>
        <v>0</v>
      </c>
      <c r="AA25" s="63">
        <f t="shared" si="20"/>
        <v>0</v>
      </c>
      <c r="AB25" s="53">
        <f t="shared" si="21"/>
        <v>0</v>
      </c>
      <c r="AC25" s="54" t="str">
        <f t="shared" si="22"/>
        <v/>
      </c>
      <c r="AD25" s="85">
        <f t="shared" si="23"/>
        <v>0</v>
      </c>
      <c r="AE25" s="63">
        <f t="shared" si="24"/>
        <v>0</v>
      </c>
      <c r="AF25" s="53">
        <f t="shared" si="25"/>
        <v>0</v>
      </c>
      <c r="AG25" s="54" t="str">
        <f t="shared" si="26"/>
        <v/>
      </c>
      <c r="AH25" s="85">
        <f t="shared" si="27"/>
        <v>0</v>
      </c>
      <c r="AI25" s="63">
        <f t="shared" si="28"/>
        <v>0</v>
      </c>
      <c r="AJ25" s="53">
        <f t="shared" si="29"/>
        <v>0</v>
      </c>
      <c r="AK25" s="54" t="str">
        <f t="shared" si="30"/>
        <v/>
      </c>
      <c r="AL25" s="85">
        <f t="shared" si="31"/>
        <v>0</v>
      </c>
      <c r="AM25" s="63">
        <f t="shared" si="32"/>
        <v>0</v>
      </c>
      <c r="AN25" s="53">
        <f t="shared" si="33"/>
        <v>0</v>
      </c>
      <c r="AO25" s="54" t="str">
        <f t="shared" si="34"/>
        <v/>
      </c>
      <c r="AP25" s="85">
        <f t="shared" si="35"/>
        <v>0</v>
      </c>
      <c r="AQ25" s="63">
        <f t="shared" si="36"/>
        <v>0</v>
      </c>
      <c r="AR25" s="53">
        <f t="shared" si="37"/>
        <v>0</v>
      </c>
      <c r="AS25" s="54" t="str">
        <f t="shared" si="38"/>
        <v/>
      </c>
      <c r="AT25" s="85">
        <f t="shared" si="39"/>
        <v>0</v>
      </c>
      <c r="AU25" s="63">
        <f t="shared" si="40"/>
        <v>0</v>
      </c>
      <c r="AV25" s="53">
        <f t="shared" si="41"/>
        <v>0</v>
      </c>
      <c r="AW25" s="54" t="str">
        <f t="shared" si="42"/>
        <v/>
      </c>
      <c r="AX25" s="85">
        <f t="shared" si="43"/>
        <v>0</v>
      </c>
      <c r="AY25" s="63">
        <f t="shared" si="44"/>
        <v>0</v>
      </c>
      <c r="AZ25" s="53">
        <f t="shared" si="45"/>
        <v>0</v>
      </c>
      <c r="BA25" s="54" t="str">
        <f t="shared" si="46"/>
        <v/>
      </c>
      <c r="BB25" s="85">
        <f t="shared" si="47"/>
        <v>0</v>
      </c>
      <c r="BC25" s="63">
        <f t="shared" si="48"/>
        <v>0</v>
      </c>
      <c r="BD25" s="53">
        <f t="shared" si="49"/>
        <v>0</v>
      </c>
      <c r="BE25" s="54" t="str">
        <f t="shared" si="50"/>
        <v/>
      </c>
      <c r="BF25" s="85">
        <f t="shared" si="51"/>
        <v>0</v>
      </c>
      <c r="BG25" s="63">
        <f t="shared" si="52"/>
        <v>0</v>
      </c>
      <c r="BH25" s="53">
        <f t="shared" si="53"/>
        <v>0</v>
      </c>
      <c r="BI25" s="54" t="str">
        <f t="shared" si="54"/>
        <v/>
      </c>
      <c r="BJ25" s="85">
        <f t="shared" si="55"/>
        <v>0</v>
      </c>
      <c r="BK25" s="63">
        <f t="shared" si="56"/>
        <v>0</v>
      </c>
      <c r="BL25" s="53">
        <f t="shared" si="57"/>
        <v>0</v>
      </c>
      <c r="BM25" s="54" t="str">
        <f t="shared" si="58"/>
        <v/>
      </c>
      <c r="BN25" s="85">
        <f t="shared" si="59"/>
        <v>0</v>
      </c>
      <c r="BO25" s="63">
        <f t="shared" si="60"/>
        <v>0</v>
      </c>
      <c r="BP25" s="53">
        <f t="shared" si="61"/>
        <v>0</v>
      </c>
      <c r="BQ25" s="54" t="str">
        <f t="shared" si="62"/>
        <v/>
      </c>
      <c r="BR25" s="85">
        <f t="shared" si="63"/>
        <v>0</v>
      </c>
      <c r="BS25" s="60">
        <f t="shared" si="1"/>
        <v>0</v>
      </c>
      <c r="BT25" s="59">
        <f t="shared" si="2"/>
        <v>0</v>
      </c>
      <c r="BU25" s="57"/>
      <c r="BV25" s="44"/>
      <c r="BY25" s="253"/>
      <c r="BZ25" s="272"/>
      <c r="CA25" s="272"/>
      <c r="CB25" s="273"/>
      <c r="CC25" s="285">
        <f t="shared" si="64"/>
        <v>0</v>
      </c>
      <c r="CD25" s="286" t="str">
        <f t="shared" si="65"/>
        <v>청년외</v>
      </c>
      <c r="CE25" s="275">
        <f t="shared" si="12"/>
        <v>0</v>
      </c>
      <c r="CF25" s="270">
        <f t="shared" si="66"/>
        <v>0</v>
      </c>
      <c r="CG25" s="270">
        <f t="shared" si="66"/>
        <v>0</v>
      </c>
      <c r="CH25" s="270">
        <f t="shared" si="14"/>
        <v>0</v>
      </c>
      <c r="CI25" s="44"/>
    </row>
    <row r="26" spans="1:87" ht="16.5" hidden="1" customHeight="1" thickBot="1">
      <c r="A26" s="23">
        <f t="shared" si="15"/>
        <v>22</v>
      </c>
      <c r="B26" s="143"/>
      <c r="C26" s="169"/>
      <c r="D26" s="170"/>
      <c r="E26" s="156" t="str">
        <f t="shared" si="3"/>
        <v/>
      </c>
      <c r="F26" s="30" t="str">
        <f t="shared" si="4"/>
        <v/>
      </c>
      <c r="G26" s="31" t="str">
        <f t="shared" si="5"/>
        <v/>
      </c>
      <c r="H26" s="147" t="str">
        <f t="shared" si="6"/>
        <v/>
      </c>
      <c r="I26" s="150"/>
      <c r="J26" s="151"/>
      <c r="K26" s="33" t="str">
        <f t="shared" si="7"/>
        <v/>
      </c>
      <c r="L26" s="33">
        <f t="shared" si="0"/>
        <v>0</v>
      </c>
      <c r="M26" s="35" t="str">
        <f t="shared" si="8"/>
        <v/>
      </c>
      <c r="N26" s="108"/>
      <c r="O26" s="180"/>
      <c r="P26" s="181"/>
      <c r="Q26" s="106" t="s">
        <v>160</v>
      </c>
      <c r="R26" s="107" t="s">
        <v>160</v>
      </c>
      <c r="S26" s="43"/>
      <c r="T26" s="122" t="s">
        <v>160</v>
      </c>
      <c r="U26" s="122" t="s">
        <v>160</v>
      </c>
      <c r="V26" s="123" t="s">
        <v>160</v>
      </c>
      <c r="W26" s="63">
        <f t="shared" si="16"/>
        <v>0</v>
      </c>
      <c r="X26" s="53">
        <f t="shared" si="17"/>
        <v>0</v>
      </c>
      <c r="Y26" s="54" t="str">
        <f t="shared" si="18"/>
        <v/>
      </c>
      <c r="Z26" s="85">
        <f t="shared" si="19"/>
        <v>0</v>
      </c>
      <c r="AA26" s="63">
        <f t="shared" si="20"/>
        <v>0</v>
      </c>
      <c r="AB26" s="53">
        <f t="shared" si="21"/>
        <v>0</v>
      </c>
      <c r="AC26" s="54" t="str">
        <f t="shared" si="22"/>
        <v/>
      </c>
      <c r="AD26" s="85">
        <f t="shared" si="23"/>
        <v>0</v>
      </c>
      <c r="AE26" s="63">
        <f t="shared" si="24"/>
        <v>0</v>
      </c>
      <c r="AF26" s="53">
        <f t="shared" si="25"/>
        <v>0</v>
      </c>
      <c r="AG26" s="54" t="str">
        <f t="shared" si="26"/>
        <v/>
      </c>
      <c r="AH26" s="85">
        <f t="shared" si="27"/>
        <v>0</v>
      </c>
      <c r="AI26" s="63">
        <f t="shared" si="28"/>
        <v>0</v>
      </c>
      <c r="AJ26" s="53">
        <f t="shared" si="29"/>
        <v>0</v>
      </c>
      <c r="AK26" s="54" t="str">
        <f t="shared" si="30"/>
        <v/>
      </c>
      <c r="AL26" s="85">
        <f t="shared" si="31"/>
        <v>0</v>
      </c>
      <c r="AM26" s="63">
        <f t="shared" si="32"/>
        <v>0</v>
      </c>
      <c r="AN26" s="53">
        <f t="shared" si="33"/>
        <v>0</v>
      </c>
      <c r="AO26" s="54" t="str">
        <f t="shared" si="34"/>
        <v/>
      </c>
      <c r="AP26" s="85">
        <f t="shared" si="35"/>
        <v>0</v>
      </c>
      <c r="AQ26" s="63">
        <f t="shared" si="36"/>
        <v>0</v>
      </c>
      <c r="AR26" s="53">
        <f t="shared" si="37"/>
        <v>0</v>
      </c>
      <c r="AS26" s="54" t="str">
        <f t="shared" si="38"/>
        <v/>
      </c>
      <c r="AT26" s="85">
        <f t="shared" si="39"/>
        <v>0</v>
      </c>
      <c r="AU26" s="63">
        <f t="shared" si="40"/>
        <v>0</v>
      </c>
      <c r="AV26" s="53">
        <f t="shared" si="41"/>
        <v>0</v>
      </c>
      <c r="AW26" s="54" t="str">
        <f t="shared" si="42"/>
        <v/>
      </c>
      <c r="AX26" s="85">
        <f t="shared" si="43"/>
        <v>0</v>
      </c>
      <c r="AY26" s="63">
        <f t="shared" si="44"/>
        <v>0</v>
      </c>
      <c r="AZ26" s="53">
        <f t="shared" si="45"/>
        <v>0</v>
      </c>
      <c r="BA26" s="54" t="str">
        <f t="shared" si="46"/>
        <v/>
      </c>
      <c r="BB26" s="85">
        <f t="shared" si="47"/>
        <v>0</v>
      </c>
      <c r="BC26" s="63">
        <f t="shared" si="48"/>
        <v>0</v>
      </c>
      <c r="BD26" s="53">
        <f t="shared" si="49"/>
        <v>0</v>
      </c>
      <c r="BE26" s="54" t="str">
        <f t="shared" si="50"/>
        <v/>
      </c>
      <c r="BF26" s="85">
        <f t="shared" si="51"/>
        <v>0</v>
      </c>
      <c r="BG26" s="63">
        <f t="shared" si="52"/>
        <v>0</v>
      </c>
      <c r="BH26" s="53">
        <f t="shared" si="53"/>
        <v>0</v>
      </c>
      <c r="BI26" s="54" t="str">
        <f t="shared" si="54"/>
        <v/>
      </c>
      <c r="BJ26" s="85">
        <f t="shared" si="55"/>
        <v>0</v>
      </c>
      <c r="BK26" s="63">
        <f t="shared" si="56"/>
        <v>0</v>
      </c>
      <c r="BL26" s="53">
        <f t="shared" si="57"/>
        <v>0</v>
      </c>
      <c r="BM26" s="54" t="str">
        <f t="shared" si="58"/>
        <v/>
      </c>
      <c r="BN26" s="85">
        <f t="shared" si="59"/>
        <v>0</v>
      </c>
      <c r="BO26" s="63">
        <f t="shared" si="60"/>
        <v>0</v>
      </c>
      <c r="BP26" s="53">
        <f t="shared" si="61"/>
        <v>0</v>
      </c>
      <c r="BQ26" s="54" t="str">
        <f t="shared" si="62"/>
        <v/>
      </c>
      <c r="BR26" s="85">
        <f t="shared" si="63"/>
        <v>0</v>
      </c>
      <c r="BS26" s="60">
        <f t="shared" si="1"/>
        <v>0</v>
      </c>
      <c r="BT26" s="59">
        <f t="shared" si="2"/>
        <v>0</v>
      </c>
      <c r="BU26" s="57"/>
      <c r="BV26" s="44"/>
      <c r="BY26" s="253"/>
      <c r="BZ26" s="272"/>
      <c r="CA26" s="272"/>
      <c r="CB26" s="273"/>
      <c r="CC26" s="285">
        <f t="shared" si="64"/>
        <v>0</v>
      </c>
      <c r="CD26" s="286" t="str">
        <f t="shared" si="65"/>
        <v>청년외</v>
      </c>
      <c r="CE26" s="275">
        <f t="shared" si="12"/>
        <v>0</v>
      </c>
      <c r="CF26" s="270">
        <f t="shared" si="66"/>
        <v>0</v>
      </c>
      <c r="CG26" s="270">
        <f t="shared" si="66"/>
        <v>0</v>
      </c>
      <c r="CH26" s="270">
        <f t="shared" si="14"/>
        <v>0</v>
      </c>
      <c r="CI26" s="44"/>
    </row>
    <row r="27" spans="1:87" ht="16.5" hidden="1" customHeight="1">
      <c r="A27" s="23">
        <f t="shared" si="15"/>
        <v>23</v>
      </c>
      <c r="B27" s="143"/>
      <c r="C27" s="169"/>
      <c r="D27" s="170"/>
      <c r="E27" s="156" t="str">
        <f t="shared" si="3"/>
        <v/>
      </c>
      <c r="F27" s="30" t="str">
        <f t="shared" si="4"/>
        <v/>
      </c>
      <c r="G27" s="31" t="str">
        <f t="shared" si="5"/>
        <v/>
      </c>
      <c r="H27" s="147" t="str">
        <f t="shared" si="6"/>
        <v/>
      </c>
      <c r="I27" s="150"/>
      <c r="J27" s="151"/>
      <c r="K27" s="33" t="str">
        <f t="shared" si="7"/>
        <v/>
      </c>
      <c r="L27" s="33">
        <f t="shared" si="0"/>
        <v>0</v>
      </c>
      <c r="M27" s="35" t="str">
        <f t="shared" si="8"/>
        <v/>
      </c>
      <c r="N27" s="108"/>
      <c r="O27" s="178"/>
      <c r="P27" s="179"/>
      <c r="Q27" s="106" t="s">
        <v>160</v>
      </c>
      <c r="R27" s="107" t="s">
        <v>160</v>
      </c>
      <c r="S27" s="43"/>
      <c r="T27" s="122" t="s">
        <v>160</v>
      </c>
      <c r="U27" s="122" t="s">
        <v>160</v>
      </c>
      <c r="V27" s="123" t="s">
        <v>160</v>
      </c>
      <c r="W27" s="63">
        <f t="shared" si="16"/>
        <v>0</v>
      </c>
      <c r="X27" s="53">
        <f t="shared" si="17"/>
        <v>0</v>
      </c>
      <c r="Y27" s="54" t="str">
        <f t="shared" si="18"/>
        <v/>
      </c>
      <c r="Z27" s="85">
        <f t="shared" si="19"/>
        <v>0</v>
      </c>
      <c r="AA27" s="63">
        <f t="shared" si="20"/>
        <v>0</v>
      </c>
      <c r="AB27" s="53">
        <f t="shared" si="21"/>
        <v>0</v>
      </c>
      <c r="AC27" s="54" t="str">
        <f t="shared" si="22"/>
        <v/>
      </c>
      <c r="AD27" s="85">
        <f t="shared" si="23"/>
        <v>0</v>
      </c>
      <c r="AE27" s="63">
        <f t="shared" si="24"/>
        <v>0</v>
      </c>
      <c r="AF27" s="53">
        <f t="shared" si="25"/>
        <v>0</v>
      </c>
      <c r="AG27" s="54" t="str">
        <f t="shared" si="26"/>
        <v/>
      </c>
      <c r="AH27" s="85">
        <f t="shared" si="27"/>
        <v>0</v>
      </c>
      <c r="AI27" s="63">
        <f t="shared" si="28"/>
        <v>0</v>
      </c>
      <c r="AJ27" s="53">
        <f t="shared" si="29"/>
        <v>0</v>
      </c>
      <c r="AK27" s="54" t="str">
        <f t="shared" si="30"/>
        <v/>
      </c>
      <c r="AL27" s="85">
        <f t="shared" si="31"/>
        <v>0</v>
      </c>
      <c r="AM27" s="63">
        <f t="shared" si="32"/>
        <v>0</v>
      </c>
      <c r="AN27" s="53">
        <f t="shared" si="33"/>
        <v>0</v>
      </c>
      <c r="AO27" s="54" t="str">
        <f t="shared" si="34"/>
        <v/>
      </c>
      <c r="AP27" s="85">
        <f t="shared" si="35"/>
        <v>0</v>
      </c>
      <c r="AQ27" s="63">
        <f t="shared" si="36"/>
        <v>0</v>
      </c>
      <c r="AR27" s="53">
        <f t="shared" si="37"/>
        <v>0</v>
      </c>
      <c r="AS27" s="54" t="str">
        <f t="shared" si="38"/>
        <v/>
      </c>
      <c r="AT27" s="85">
        <f t="shared" si="39"/>
        <v>0</v>
      </c>
      <c r="AU27" s="63">
        <f t="shared" si="40"/>
        <v>0</v>
      </c>
      <c r="AV27" s="53">
        <f t="shared" si="41"/>
        <v>0</v>
      </c>
      <c r="AW27" s="54" t="str">
        <f t="shared" si="42"/>
        <v/>
      </c>
      <c r="AX27" s="85">
        <f t="shared" si="43"/>
        <v>0</v>
      </c>
      <c r="AY27" s="63">
        <f t="shared" si="44"/>
        <v>0</v>
      </c>
      <c r="AZ27" s="53">
        <f t="shared" si="45"/>
        <v>0</v>
      </c>
      <c r="BA27" s="54" t="str">
        <f t="shared" si="46"/>
        <v/>
      </c>
      <c r="BB27" s="85">
        <f t="shared" si="47"/>
        <v>0</v>
      </c>
      <c r="BC27" s="63">
        <f t="shared" si="48"/>
        <v>0</v>
      </c>
      <c r="BD27" s="53">
        <f t="shared" si="49"/>
        <v>0</v>
      </c>
      <c r="BE27" s="54" t="str">
        <f t="shared" si="50"/>
        <v/>
      </c>
      <c r="BF27" s="85">
        <f t="shared" si="51"/>
        <v>0</v>
      </c>
      <c r="BG27" s="63">
        <f t="shared" si="52"/>
        <v>0</v>
      </c>
      <c r="BH27" s="53">
        <f t="shared" si="53"/>
        <v>0</v>
      </c>
      <c r="BI27" s="54" t="str">
        <f t="shared" si="54"/>
        <v/>
      </c>
      <c r="BJ27" s="85">
        <f t="shared" si="55"/>
        <v>0</v>
      </c>
      <c r="BK27" s="63">
        <f t="shared" si="56"/>
        <v>0</v>
      </c>
      <c r="BL27" s="53">
        <f t="shared" si="57"/>
        <v>0</v>
      </c>
      <c r="BM27" s="54" t="str">
        <f t="shared" si="58"/>
        <v/>
      </c>
      <c r="BN27" s="85">
        <f t="shared" si="59"/>
        <v>0</v>
      </c>
      <c r="BO27" s="63">
        <f t="shared" si="60"/>
        <v>0</v>
      </c>
      <c r="BP27" s="53">
        <f t="shared" si="61"/>
        <v>0</v>
      </c>
      <c r="BQ27" s="54" t="str">
        <f t="shared" si="62"/>
        <v/>
      </c>
      <c r="BR27" s="85">
        <f t="shared" si="63"/>
        <v>0</v>
      </c>
      <c r="BS27" s="60">
        <f t="shared" si="1"/>
        <v>0</v>
      </c>
      <c r="BT27" s="59">
        <f t="shared" si="2"/>
        <v>0</v>
      </c>
      <c r="BU27" s="57"/>
      <c r="BV27" s="44"/>
      <c r="BY27" s="253"/>
      <c r="BZ27" s="272"/>
      <c r="CA27" s="272"/>
      <c r="CB27" s="273"/>
      <c r="CC27" s="285">
        <f t="shared" si="64"/>
        <v>0</v>
      </c>
      <c r="CD27" s="286" t="str">
        <f t="shared" si="65"/>
        <v>청년외</v>
      </c>
      <c r="CE27" s="275">
        <f t="shared" si="12"/>
        <v>0</v>
      </c>
      <c r="CF27" s="270">
        <f t="shared" si="66"/>
        <v>0</v>
      </c>
      <c r="CG27" s="270">
        <f t="shared" si="66"/>
        <v>0</v>
      </c>
      <c r="CH27" s="270">
        <f t="shared" si="14"/>
        <v>0</v>
      </c>
      <c r="CI27" s="44"/>
    </row>
    <row r="28" spans="1:87" ht="16.5" hidden="1" customHeight="1">
      <c r="A28" s="23">
        <f t="shared" si="15"/>
        <v>24</v>
      </c>
      <c r="B28" s="143"/>
      <c r="C28" s="169"/>
      <c r="D28" s="170"/>
      <c r="E28" s="156" t="str">
        <f t="shared" si="3"/>
        <v/>
      </c>
      <c r="F28" s="30" t="str">
        <f t="shared" si="4"/>
        <v/>
      </c>
      <c r="G28" s="31" t="str">
        <f t="shared" si="5"/>
        <v/>
      </c>
      <c r="H28" s="147" t="str">
        <f t="shared" si="6"/>
        <v/>
      </c>
      <c r="I28" s="150"/>
      <c r="J28" s="151"/>
      <c r="K28" s="33" t="str">
        <f t="shared" si="7"/>
        <v/>
      </c>
      <c r="L28" s="33">
        <f t="shared" si="0"/>
        <v>0</v>
      </c>
      <c r="M28" s="35" t="str">
        <f t="shared" si="8"/>
        <v/>
      </c>
      <c r="N28" s="108"/>
      <c r="O28" s="178"/>
      <c r="P28" s="179"/>
      <c r="Q28" s="106" t="s">
        <v>160</v>
      </c>
      <c r="R28" s="107" t="s">
        <v>160</v>
      </c>
      <c r="S28" s="43"/>
      <c r="T28" s="122" t="s">
        <v>160</v>
      </c>
      <c r="U28" s="122" t="s">
        <v>160</v>
      </c>
      <c r="V28" s="123" t="s">
        <v>160</v>
      </c>
      <c r="W28" s="63">
        <f t="shared" si="16"/>
        <v>0</v>
      </c>
      <c r="X28" s="53">
        <f t="shared" si="17"/>
        <v>0</v>
      </c>
      <c r="Y28" s="54" t="str">
        <f t="shared" si="18"/>
        <v/>
      </c>
      <c r="Z28" s="85">
        <f t="shared" si="19"/>
        <v>0</v>
      </c>
      <c r="AA28" s="63">
        <f t="shared" si="20"/>
        <v>0</v>
      </c>
      <c r="AB28" s="53">
        <f t="shared" si="21"/>
        <v>0</v>
      </c>
      <c r="AC28" s="54" t="str">
        <f t="shared" si="22"/>
        <v/>
      </c>
      <c r="AD28" s="85">
        <f t="shared" si="23"/>
        <v>0</v>
      </c>
      <c r="AE28" s="63">
        <f t="shared" si="24"/>
        <v>0</v>
      </c>
      <c r="AF28" s="53">
        <f t="shared" si="25"/>
        <v>0</v>
      </c>
      <c r="AG28" s="54" t="str">
        <f t="shared" si="26"/>
        <v/>
      </c>
      <c r="AH28" s="85">
        <f t="shared" si="27"/>
        <v>0</v>
      </c>
      <c r="AI28" s="63">
        <f t="shared" si="28"/>
        <v>0</v>
      </c>
      <c r="AJ28" s="53">
        <f t="shared" si="29"/>
        <v>0</v>
      </c>
      <c r="AK28" s="54" t="str">
        <f t="shared" si="30"/>
        <v/>
      </c>
      <c r="AL28" s="85">
        <f t="shared" si="31"/>
        <v>0</v>
      </c>
      <c r="AM28" s="63">
        <f t="shared" si="32"/>
        <v>0</v>
      </c>
      <c r="AN28" s="53">
        <f t="shared" si="33"/>
        <v>0</v>
      </c>
      <c r="AO28" s="54" t="str">
        <f t="shared" si="34"/>
        <v/>
      </c>
      <c r="AP28" s="85">
        <f t="shared" si="35"/>
        <v>0</v>
      </c>
      <c r="AQ28" s="63">
        <f t="shared" si="36"/>
        <v>0</v>
      </c>
      <c r="AR28" s="53">
        <f t="shared" si="37"/>
        <v>0</v>
      </c>
      <c r="AS28" s="54" t="str">
        <f t="shared" si="38"/>
        <v/>
      </c>
      <c r="AT28" s="85">
        <f t="shared" si="39"/>
        <v>0</v>
      </c>
      <c r="AU28" s="63">
        <f t="shared" si="40"/>
        <v>0</v>
      </c>
      <c r="AV28" s="53">
        <f t="shared" si="41"/>
        <v>0</v>
      </c>
      <c r="AW28" s="54" t="str">
        <f t="shared" si="42"/>
        <v/>
      </c>
      <c r="AX28" s="85">
        <f t="shared" si="43"/>
        <v>0</v>
      </c>
      <c r="AY28" s="63">
        <f t="shared" si="44"/>
        <v>0</v>
      </c>
      <c r="AZ28" s="53">
        <f t="shared" si="45"/>
        <v>0</v>
      </c>
      <c r="BA28" s="54" t="str">
        <f t="shared" si="46"/>
        <v/>
      </c>
      <c r="BB28" s="85">
        <f t="shared" si="47"/>
        <v>0</v>
      </c>
      <c r="BC28" s="63">
        <f t="shared" si="48"/>
        <v>0</v>
      </c>
      <c r="BD28" s="53">
        <f t="shared" si="49"/>
        <v>0</v>
      </c>
      <c r="BE28" s="54" t="str">
        <f t="shared" si="50"/>
        <v/>
      </c>
      <c r="BF28" s="85">
        <f t="shared" si="51"/>
        <v>0</v>
      </c>
      <c r="BG28" s="63">
        <f t="shared" si="52"/>
        <v>0</v>
      </c>
      <c r="BH28" s="53">
        <f t="shared" si="53"/>
        <v>0</v>
      </c>
      <c r="BI28" s="54" t="str">
        <f t="shared" si="54"/>
        <v/>
      </c>
      <c r="BJ28" s="85">
        <f t="shared" si="55"/>
        <v>0</v>
      </c>
      <c r="BK28" s="63">
        <f t="shared" si="56"/>
        <v>0</v>
      </c>
      <c r="BL28" s="53">
        <f t="shared" si="57"/>
        <v>0</v>
      </c>
      <c r="BM28" s="54" t="str">
        <f t="shared" si="58"/>
        <v/>
      </c>
      <c r="BN28" s="85">
        <f t="shared" si="59"/>
        <v>0</v>
      </c>
      <c r="BO28" s="63">
        <f t="shared" si="60"/>
        <v>0</v>
      </c>
      <c r="BP28" s="53">
        <f t="shared" si="61"/>
        <v>0</v>
      </c>
      <c r="BQ28" s="54" t="str">
        <f t="shared" si="62"/>
        <v/>
      </c>
      <c r="BR28" s="85">
        <f t="shared" si="63"/>
        <v>0</v>
      </c>
      <c r="BS28" s="60">
        <f t="shared" si="1"/>
        <v>0</v>
      </c>
      <c r="BT28" s="59">
        <f t="shared" si="2"/>
        <v>0</v>
      </c>
      <c r="BU28" s="57"/>
      <c r="BV28" s="44"/>
      <c r="BY28" s="253"/>
      <c r="BZ28" s="272"/>
      <c r="CA28" s="272"/>
      <c r="CB28" s="273"/>
      <c r="CC28" s="285">
        <f t="shared" si="64"/>
        <v>0</v>
      </c>
      <c r="CD28" s="286" t="str">
        <f t="shared" si="65"/>
        <v>청년외</v>
      </c>
      <c r="CE28" s="275">
        <f t="shared" si="12"/>
        <v>0</v>
      </c>
      <c r="CF28" s="270">
        <f t="shared" si="66"/>
        <v>0</v>
      </c>
      <c r="CG28" s="270">
        <f t="shared" si="66"/>
        <v>0</v>
      </c>
      <c r="CH28" s="270">
        <f t="shared" si="14"/>
        <v>0</v>
      </c>
      <c r="CI28" s="44"/>
    </row>
    <row r="29" spans="1:87" ht="16.5" hidden="1" customHeight="1">
      <c r="A29" s="23">
        <f t="shared" si="15"/>
        <v>25</v>
      </c>
      <c r="B29" s="143"/>
      <c r="C29" s="169"/>
      <c r="D29" s="170"/>
      <c r="E29" s="156" t="str">
        <f t="shared" si="3"/>
        <v/>
      </c>
      <c r="F29" s="30" t="str">
        <f t="shared" si="4"/>
        <v/>
      </c>
      <c r="G29" s="31" t="str">
        <f t="shared" si="5"/>
        <v/>
      </c>
      <c r="H29" s="147" t="str">
        <f t="shared" si="6"/>
        <v/>
      </c>
      <c r="I29" s="150"/>
      <c r="J29" s="151"/>
      <c r="K29" s="33" t="str">
        <f t="shared" si="7"/>
        <v/>
      </c>
      <c r="L29" s="33">
        <f t="shared" si="0"/>
        <v>0</v>
      </c>
      <c r="M29" s="35" t="str">
        <f t="shared" si="8"/>
        <v/>
      </c>
      <c r="N29" s="108"/>
      <c r="O29" s="178"/>
      <c r="P29" s="179"/>
      <c r="Q29" s="106" t="s">
        <v>160</v>
      </c>
      <c r="R29" s="107" t="s">
        <v>160</v>
      </c>
      <c r="S29" s="43"/>
      <c r="T29" s="122" t="s">
        <v>160</v>
      </c>
      <c r="U29" s="122" t="s">
        <v>160</v>
      </c>
      <c r="V29" s="123" t="s">
        <v>160</v>
      </c>
      <c r="W29" s="63">
        <f t="shared" si="16"/>
        <v>0</v>
      </c>
      <c r="X29" s="53">
        <f t="shared" si="17"/>
        <v>0</v>
      </c>
      <c r="Y29" s="54" t="str">
        <f t="shared" si="18"/>
        <v/>
      </c>
      <c r="Z29" s="85">
        <f t="shared" si="19"/>
        <v>0</v>
      </c>
      <c r="AA29" s="63">
        <f t="shared" si="20"/>
        <v>0</v>
      </c>
      <c r="AB29" s="53">
        <f t="shared" si="21"/>
        <v>0</v>
      </c>
      <c r="AC29" s="54" t="str">
        <f t="shared" si="22"/>
        <v/>
      </c>
      <c r="AD29" s="85">
        <f t="shared" si="23"/>
        <v>0</v>
      </c>
      <c r="AE29" s="63">
        <f t="shared" si="24"/>
        <v>0</v>
      </c>
      <c r="AF29" s="53">
        <f t="shared" si="25"/>
        <v>0</v>
      </c>
      <c r="AG29" s="54" t="str">
        <f t="shared" si="26"/>
        <v/>
      </c>
      <c r="AH29" s="85">
        <f t="shared" si="27"/>
        <v>0</v>
      </c>
      <c r="AI29" s="63">
        <f t="shared" si="28"/>
        <v>0</v>
      </c>
      <c r="AJ29" s="53">
        <f t="shared" si="29"/>
        <v>0</v>
      </c>
      <c r="AK29" s="54" t="str">
        <f t="shared" si="30"/>
        <v/>
      </c>
      <c r="AL29" s="85">
        <f t="shared" si="31"/>
        <v>0</v>
      </c>
      <c r="AM29" s="63">
        <f t="shared" si="32"/>
        <v>0</v>
      </c>
      <c r="AN29" s="53">
        <f t="shared" si="33"/>
        <v>0</v>
      </c>
      <c r="AO29" s="54" t="str">
        <f t="shared" si="34"/>
        <v/>
      </c>
      <c r="AP29" s="85">
        <f t="shared" si="35"/>
        <v>0</v>
      </c>
      <c r="AQ29" s="63">
        <f t="shared" si="36"/>
        <v>0</v>
      </c>
      <c r="AR29" s="53">
        <f t="shared" si="37"/>
        <v>0</v>
      </c>
      <c r="AS29" s="54" t="str">
        <f t="shared" si="38"/>
        <v/>
      </c>
      <c r="AT29" s="85">
        <f t="shared" si="39"/>
        <v>0</v>
      </c>
      <c r="AU29" s="63">
        <f t="shared" si="40"/>
        <v>0</v>
      </c>
      <c r="AV29" s="53">
        <f t="shared" si="41"/>
        <v>0</v>
      </c>
      <c r="AW29" s="54" t="str">
        <f t="shared" si="42"/>
        <v/>
      </c>
      <c r="AX29" s="85">
        <f t="shared" si="43"/>
        <v>0</v>
      </c>
      <c r="AY29" s="63">
        <f t="shared" si="44"/>
        <v>0</v>
      </c>
      <c r="AZ29" s="53">
        <f t="shared" si="45"/>
        <v>0</v>
      </c>
      <c r="BA29" s="54" t="str">
        <f t="shared" si="46"/>
        <v/>
      </c>
      <c r="BB29" s="85">
        <f t="shared" si="47"/>
        <v>0</v>
      </c>
      <c r="BC29" s="63">
        <f t="shared" si="48"/>
        <v>0</v>
      </c>
      <c r="BD29" s="53">
        <f t="shared" si="49"/>
        <v>0</v>
      </c>
      <c r="BE29" s="54" t="str">
        <f t="shared" si="50"/>
        <v/>
      </c>
      <c r="BF29" s="85">
        <f t="shared" si="51"/>
        <v>0</v>
      </c>
      <c r="BG29" s="63">
        <f t="shared" si="52"/>
        <v>0</v>
      </c>
      <c r="BH29" s="53">
        <f t="shared" si="53"/>
        <v>0</v>
      </c>
      <c r="BI29" s="54" t="str">
        <f t="shared" si="54"/>
        <v/>
      </c>
      <c r="BJ29" s="85">
        <f t="shared" si="55"/>
        <v>0</v>
      </c>
      <c r="BK29" s="63">
        <f t="shared" si="56"/>
        <v>0</v>
      </c>
      <c r="BL29" s="53">
        <f t="shared" si="57"/>
        <v>0</v>
      </c>
      <c r="BM29" s="54" t="str">
        <f t="shared" si="58"/>
        <v/>
      </c>
      <c r="BN29" s="85">
        <f t="shared" si="59"/>
        <v>0</v>
      </c>
      <c r="BO29" s="63">
        <f t="shared" si="60"/>
        <v>0</v>
      </c>
      <c r="BP29" s="53">
        <f t="shared" si="61"/>
        <v>0</v>
      </c>
      <c r="BQ29" s="54" t="str">
        <f t="shared" si="62"/>
        <v/>
      </c>
      <c r="BR29" s="85">
        <f t="shared" si="63"/>
        <v>0</v>
      </c>
      <c r="BS29" s="60">
        <f t="shared" si="1"/>
        <v>0</v>
      </c>
      <c r="BT29" s="59">
        <f t="shared" si="2"/>
        <v>0</v>
      </c>
      <c r="BU29" s="57"/>
      <c r="BV29" s="44"/>
      <c r="BY29" s="253"/>
      <c r="BZ29" s="272"/>
      <c r="CA29" s="272"/>
      <c r="CB29" s="273"/>
      <c r="CC29" s="285">
        <f t="shared" si="64"/>
        <v>0</v>
      </c>
      <c r="CD29" s="286" t="str">
        <f t="shared" si="65"/>
        <v>청년외</v>
      </c>
      <c r="CE29" s="275">
        <f t="shared" si="12"/>
        <v>0</v>
      </c>
      <c r="CF29" s="270">
        <f t="shared" si="66"/>
        <v>0</v>
      </c>
      <c r="CG29" s="270">
        <f t="shared" si="66"/>
        <v>0</v>
      </c>
      <c r="CH29" s="270">
        <f t="shared" si="14"/>
        <v>0</v>
      </c>
      <c r="CI29" s="44"/>
    </row>
    <row r="30" spans="1:87" ht="16.5" hidden="1" customHeight="1">
      <c r="A30" s="23">
        <f t="shared" si="15"/>
        <v>26</v>
      </c>
      <c r="B30" s="143"/>
      <c r="C30" s="169"/>
      <c r="D30" s="170"/>
      <c r="E30" s="156" t="str">
        <f t="shared" si="3"/>
        <v/>
      </c>
      <c r="F30" s="30" t="str">
        <f t="shared" si="4"/>
        <v/>
      </c>
      <c r="G30" s="31" t="str">
        <f t="shared" si="5"/>
        <v/>
      </c>
      <c r="H30" s="147" t="str">
        <f t="shared" si="6"/>
        <v/>
      </c>
      <c r="I30" s="150"/>
      <c r="J30" s="151"/>
      <c r="K30" s="33" t="str">
        <f t="shared" si="7"/>
        <v/>
      </c>
      <c r="L30" s="33">
        <f t="shared" si="0"/>
        <v>0</v>
      </c>
      <c r="M30" s="35" t="str">
        <f t="shared" si="8"/>
        <v/>
      </c>
      <c r="N30" s="108"/>
      <c r="O30" s="178"/>
      <c r="P30" s="179"/>
      <c r="Q30" s="106" t="s">
        <v>160</v>
      </c>
      <c r="R30" s="107" t="s">
        <v>160</v>
      </c>
      <c r="S30" s="43"/>
      <c r="T30" s="122" t="s">
        <v>160</v>
      </c>
      <c r="U30" s="122" t="s">
        <v>160</v>
      </c>
      <c r="V30" s="123" t="s">
        <v>160</v>
      </c>
      <c r="W30" s="63">
        <f t="shared" si="16"/>
        <v>0</v>
      </c>
      <c r="X30" s="53">
        <f t="shared" si="17"/>
        <v>0</v>
      </c>
      <c r="Y30" s="54" t="str">
        <f t="shared" si="18"/>
        <v/>
      </c>
      <c r="Z30" s="85">
        <f t="shared" si="19"/>
        <v>0</v>
      </c>
      <c r="AA30" s="63">
        <f t="shared" si="20"/>
        <v>0</v>
      </c>
      <c r="AB30" s="53">
        <f t="shared" si="21"/>
        <v>0</v>
      </c>
      <c r="AC30" s="54" t="str">
        <f t="shared" si="22"/>
        <v/>
      </c>
      <c r="AD30" s="85">
        <f t="shared" si="23"/>
        <v>0</v>
      </c>
      <c r="AE30" s="63">
        <f t="shared" si="24"/>
        <v>0</v>
      </c>
      <c r="AF30" s="53">
        <f t="shared" si="25"/>
        <v>0</v>
      </c>
      <c r="AG30" s="54" t="str">
        <f t="shared" si="26"/>
        <v/>
      </c>
      <c r="AH30" s="85">
        <f t="shared" si="27"/>
        <v>0</v>
      </c>
      <c r="AI30" s="63">
        <f t="shared" si="28"/>
        <v>0</v>
      </c>
      <c r="AJ30" s="53">
        <f t="shared" si="29"/>
        <v>0</v>
      </c>
      <c r="AK30" s="54" t="str">
        <f t="shared" si="30"/>
        <v/>
      </c>
      <c r="AL30" s="85">
        <f t="shared" si="31"/>
        <v>0</v>
      </c>
      <c r="AM30" s="63">
        <f t="shared" si="32"/>
        <v>0</v>
      </c>
      <c r="AN30" s="53">
        <f t="shared" si="33"/>
        <v>0</v>
      </c>
      <c r="AO30" s="54" t="str">
        <f t="shared" si="34"/>
        <v/>
      </c>
      <c r="AP30" s="85">
        <f t="shared" si="35"/>
        <v>0</v>
      </c>
      <c r="AQ30" s="63">
        <f t="shared" si="36"/>
        <v>0</v>
      </c>
      <c r="AR30" s="53">
        <f t="shared" si="37"/>
        <v>0</v>
      </c>
      <c r="AS30" s="54" t="str">
        <f t="shared" si="38"/>
        <v/>
      </c>
      <c r="AT30" s="85">
        <f t="shared" si="39"/>
        <v>0</v>
      </c>
      <c r="AU30" s="63">
        <f t="shared" si="40"/>
        <v>0</v>
      </c>
      <c r="AV30" s="53">
        <f t="shared" si="41"/>
        <v>0</v>
      </c>
      <c r="AW30" s="54" t="str">
        <f t="shared" si="42"/>
        <v/>
      </c>
      <c r="AX30" s="85">
        <f t="shared" si="43"/>
        <v>0</v>
      </c>
      <c r="AY30" s="63">
        <f t="shared" si="44"/>
        <v>0</v>
      </c>
      <c r="AZ30" s="53">
        <f t="shared" si="45"/>
        <v>0</v>
      </c>
      <c r="BA30" s="54" t="str">
        <f t="shared" si="46"/>
        <v/>
      </c>
      <c r="BB30" s="85">
        <f t="shared" si="47"/>
        <v>0</v>
      </c>
      <c r="BC30" s="63">
        <f t="shared" si="48"/>
        <v>0</v>
      </c>
      <c r="BD30" s="53">
        <f t="shared" si="49"/>
        <v>0</v>
      </c>
      <c r="BE30" s="54" t="str">
        <f t="shared" si="50"/>
        <v/>
      </c>
      <c r="BF30" s="85">
        <f t="shared" si="51"/>
        <v>0</v>
      </c>
      <c r="BG30" s="63">
        <f t="shared" si="52"/>
        <v>0</v>
      </c>
      <c r="BH30" s="53">
        <f t="shared" si="53"/>
        <v>0</v>
      </c>
      <c r="BI30" s="54" t="str">
        <f t="shared" si="54"/>
        <v/>
      </c>
      <c r="BJ30" s="85">
        <f t="shared" si="55"/>
        <v>0</v>
      </c>
      <c r="BK30" s="63">
        <f t="shared" si="56"/>
        <v>0</v>
      </c>
      <c r="BL30" s="53">
        <f t="shared" si="57"/>
        <v>0</v>
      </c>
      <c r="BM30" s="54" t="str">
        <f t="shared" si="58"/>
        <v/>
      </c>
      <c r="BN30" s="85">
        <f t="shared" si="59"/>
        <v>0</v>
      </c>
      <c r="BO30" s="63">
        <f t="shared" si="60"/>
        <v>0</v>
      </c>
      <c r="BP30" s="53">
        <f t="shared" si="61"/>
        <v>0</v>
      </c>
      <c r="BQ30" s="54" t="str">
        <f t="shared" si="62"/>
        <v/>
      </c>
      <c r="BR30" s="85">
        <f t="shared" si="63"/>
        <v>0</v>
      </c>
      <c r="BS30" s="60">
        <f t="shared" si="1"/>
        <v>0</v>
      </c>
      <c r="BT30" s="59">
        <f t="shared" si="2"/>
        <v>0</v>
      </c>
      <c r="BU30" s="57"/>
      <c r="BV30" s="44"/>
      <c r="BY30" s="253"/>
      <c r="BZ30" s="272"/>
      <c r="CA30" s="272"/>
      <c r="CB30" s="273"/>
      <c r="CC30" s="285">
        <f t="shared" si="64"/>
        <v>0</v>
      </c>
      <c r="CD30" s="286" t="str">
        <f t="shared" si="65"/>
        <v>청년외</v>
      </c>
      <c r="CE30" s="275">
        <f t="shared" si="12"/>
        <v>0</v>
      </c>
      <c r="CF30" s="270">
        <f t="shared" si="66"/>
        <v>0</v>
      </c>
      <c r="CG30" s="270">
        <f t="shared" si="66"/>
        <v>0</v>
      </c>
      <c r="CH30" s="270">
        <f t="shared" si="14"/>
        <v>0</v>
      </c>
      <c r="CI30" s="44"/>
    </row>
    <row r="31" spans="1:87" ht="16.5" hidden="1" customHeight="1">
      <c r="A31" s="23">
        <f t="shared" si="15"/>
        <v>27</v>
      </c>
      <c r="B31" s="143"/>
      <c r="C31" s="171"/>
      <c r="D31" s="170"/>
      <c r="E31" s="156" t="str">
        <f t="shared" si="3"/>
        <v/>
      </c>
      <c r="F31" s="30" t="str">
        <f t="shared" si="4"/>
        <v/>
      </c>
      <c r="G31" s="31" t="str">
        <f t="shared" si="5"/>
        <v/>
      </c>
      <c r="H31" s="147" t="str">
        <f t="shared" si="6"/>
        <v/>
      </c>
      <c r="I31" s="152"/>
      <c r="J31" s="153"/>
      <c r="K31" s="33" t="str">
        <f t="shared" si="7"/>
        <v/>
      </c>
      <c r="L31" s="33">
        <f t="shared" si="0"/>
        <v>0</v>
      </c>
      <c r="M31" s="35" t="str">
        <f t="shared" si="8"/>
        <v/>
      </c>
      <c r="N31" s="108"/>
      <c r="O31" s="178"/>
      <c r="P31" s="179"/>
      <c r="Q31" s="106" t="s">
        <v>160</v>
      </c>
      <c r="R31" s="107" t="s">
        <v>160</v>
      </c>
      <c r="S31" s="43"/>
      <c r="T31" s="122" t="s">
        <v>160</v>
      </c>
      <c r="U31" s="122" t="s">
        <v>160</v>
      </c>
      <c r="V31" s="123" t="s">
        <v>160</v>
      </c>
      <c r="W31" s="63">
        <f t="shared" si="16"/>
        <v>0</v>
      </c>
      <c r="X31" s="53">
        <f t="shared" si="17"/>
        <v>0</v>
      </c>
      <c r="Y31" s="54" t="str">
        <f t="shared" si="18"/>
        <v/>
      </c>
      <c r="Z31" s="85">
        <f t="shared" si="19"/>
        <v>0</v>
      </c>
      <c r="AA31" s="63">
        <f t="shared" si="20"/>
        <v>0</v>
      </c>
      <c r="AB31" s="53">
        <f t="shared" si="21"/>
        <v>0</v>
      </c>
      <c r="AC31" s="54" t="str">
        <f t="shared" si="22"/>
        <v/>
      </c>
      <c r="AD31" s="85">
        <f t="shared" si="23"/>
        <v>0</v>
      </c>
      <c r="AE31" s="63">
        <f t="shared" si="24"/>
        <v>0</v>
      </c>
      <c r="AF31" s="53">
        <f t="shared" si="25"/>
        <v>0</v>
      </c>
      <c r="AG31" s="54" t="str">
        <f t="shared" si="26"/>
        <v/>
      </c>
      <c r="AH31" s="85">
        <f t="shared" si="27"/>
        <v>0</v>
      </c>
      <c r="AI31" s="63">
        <f t="shared" si="28"/>
        <v>0</v>
      </c>
      <c r="AJ31" s="53">
        <f t="shared" si="29"/>
        <v>0</v>
      </c>
      <c r="AK31" s="54" t="str">
        <f t="shared" si="30"/>
        <v/>
      </c>
      <c r="AL31" s="85">
        <f t="shared" si="31"/>
        <v>0</v>
      </c>
      <c r="AM31" s="63">
        <f t="shared" si="32"/>
        <v>0</v>
      </c>
      <c r="AN31" s="53">
        <f t="shared" si="33"/>
        <v>0</v>
      </c>
      <c r="AO31" s="54" t="str">
        <f t="shared" si="34"/>
        <v/>
      </c>
      <c r="AP31" s="85">
        <f t="shared" si="35"/>
        <v>0</v>
      </c>
      <c r="AQ31" s="63">
        <f t="shared" si="36"/>
        <v>0</v>
      </c>
      <c r="AR31" s="53">
        <f t="shared" si="37"/>
        <v>0</v>
      </c>
      <c r="AS31" s="54" t="str">
        <f t="shared" si="38"/>
        <v/>
      </c>
      <c r="AT31" s="85">
        <f t="shared" si="39"/>
        <v>0</v>
      </c>
      <c r="AU31" s="63">
        <f t="shared" si="40"/>
        <v>0</v>
      </c>
      <c r="AV31" s="53">
        <f t="shared" si="41"/>
        <v>0</v>
      </c>
      <c r="AW31" s="54" t="str">
        <f t="shared" si="42"/>
        <v/>
      </c>
      <c r="AX31" s="85">
        <f t="shared" si="43"/>
        <v>0</v>
      </c>
      <c r="AY31" s="63">
        <f t="shared" si="44"/>
        <v>0</v>
      </c>
      <c r="AZ31" s="53">
        <f t="shared" si="45"/>
        <v>0</v>
      </c>
      <c r="BA31" s="54" t="str">
        <f t="shared" si="46"/>
        <v/>
      </c>
      <c r="BB31" s="85">
        <f t="shared" si="47"/>
        <v>0</v>
      </c>
      <c r="BC31" s="63">
        <f t="shared" si="48"/>
        <v>0</v>
      </c>
      <c r="BD31" s="53">
        <f t="shared" si="49"/>
        <v>0</v>
      </c>
      <c r="BE31" s="54" t="str">
        <f t="shared" si="50"/>
        <v/>
      </c>
      <c r="BF31" s="85">
        <f t="shared" si="51"/>
        <v>0</v>
      </c>
      <c r="BG31" s="63">
        <f t="shared" si="52"/>
        <v>0</v>
      </c>
      <c r="BH31" s="53">
        <f t="shared" si="53"/>
        <v>0</v>
      </c>
      <c r="BI31" s="54" t="str">
        <f t="shared" si="54"/>
        <v/>
      </c>
      <c r="BJ31" s="85">
        <f t="shared" si="55"/>
        <v>0</v>
      </c>
      <c r="BK31" s="63">
        <f t="shared" si="56"/>
        <v>0</v>
      </c>
      <c r="BL31" s="53">
        <f t="shared" si="57"/>
        <v>0</v>
      </c>
      <c r="BM31" s="54" t="str">
        <f t="shared" si="58"/>
        <v/>
      </c>
      <c r="BN31" s="85">
        <f t="shared" si="59"/>
        <v>0</v>
      </c>
      <c r="BO31" s="63">
        <f t="shared" si="60"/>
        <v>0</v>
      </c>
      <c r="BP31" s="53">
        <f t="shared" si="61"/>
        <v>0</v>
      </c>
      <c r="BQ31" s="54" t="str">
        <f t="shared" si="62"/>
        <v/>
      </c>
      <c r="BR31" s="85">
        <f t="shared" si="63"/>
        <v>0</v>
      </c>
      <c r="BS31" s="60">
        <f t="shared" si="1"/>
        <v>0</v>
      </c>
      <c r="BT31" s="59">
        <f t="shared" si="2"/>
        <v>0</v>
      </c>
      <c r="BU31" s="57"/>
      <c r="BV31" s="44"/>
      <c r="BY31" s="253"/>
      <c r="BZ31" s="272"/>
      <c r="CA31" s="272"/>
      <c r="CB31" s="273"/>
      <c r="CC31" s="285">
        <f t="shared" si="64"/>
        <v>0</v>
      </c>
      <c r="CD31" s="286" t="str">
        <f t="shared" si="65"/>
        <v>청년외</v>
      </c>
      <c r="CE31" s="275">
        <f t="shared" si="12"/>
        <v>0</v>
      </c>
      <c r="CF31" s="270">
        <f t="shared" si="66"/>
        <v>0</v>
      </c>
      <c r="CG31" s="270">
        <f t="shared" si="66"/>
        <v>0</v>
      </c>
      <c r="CH31" s="270">
        <f t="shared" si="14"/>
        <v>0</v>
      </c>
      <c r="CI31" s="44"/>
    </row>
    <row r="32" spans="1:87" ht="16.5" hidden="1" customHeight="1">
      <c r="A32" s="23">
        <f t="shared" si="15"/>
        <v>28</v>
      </c>
      <c r="B32" s="143"/>
      <c r="C32" s="169"/>
      <c r="D32" s="170"/>
      <c r="E32" s="156" t="str">
        <f t="shared" si="3"/>
        <v/>
      </c>
      <c r="F32" s="30" t="str">
        <f t="shared" si="4"/>
        <v/>
      </c>
      <c r="G32" s="31" t="str">
        <f t="shared" si="5"/>
        <v/>
      </c>
      <c r="H32" s="147" t="str">
        <f t="shared" si="6"/>
        <v/>
      </c>
      <c r="I32" s="150"/>
      <c r="J32" s="151"/>
      <c r="K32" s="33" t="str">
        <f t="shared" si="7"/>
        <v/>
      </c>
      <c r="L32" s="33">
        <f t="shared" si="0"/>
        <v>0</v>
      </c>
      <c r="M32" s="35" t="str">
        <f t="shared" si="8"/>
        <v/>
      </c>
      <c r="N32" s="108"/>
      <c r="O32" s="178"/>
      <c r="P32" s="179"/>
      <c r="Q32" s="106" t="s">
        <v>160</v>
      </c>
      <c r="R32" s="107" t="s">
        <v>160</v>
      </c>
      <c r="S32" s="43"/>
      <c r="T32" s="122" t="s">
        <v>160</v>
      </c>
      <c r="U32" s="122" t="s">
        <v>160</v>
      </c>
      <c r="V32" s="123" t="s">
        <v>160</v>
      </c>
      <c r="W32" s="63">
        <f t="shared" si="16"/>
        <v>0</v>
      </c>
      <c r="X32" s="53">
        <f t="shared" si="17"/>
        <v>0</v>
      </c>
      <c r="Y32" s="54" t="str">
        <f t="shared" si="18"/>
        <v/>
      </c>
      <c r="Z32" s="85">
        <f t="shared" si="19"/>
        <v>0</v>
      </c>
      <c r="AA32" s="63">
        <f t="shared" si="20"/>
        <v>0</v>
      </c>
      <c r="AB32" s="53">
        <f t="shared" si="21"/>
        <v>0</v>
      </c>
      <c r="AC32" s="54" t="str">
        <f t="shared" si="22"/>
        <v/>
      </c>
      <c r="AD32" s="85">
        <f t="shared" si="23"/>
        <v>0</v>
      </c>
      <c r="AE32" s="63">
        <f t="shared" si="24"/>
        <v>0</v>
      </c>
      <c r="AF32" s="53">
        <f t="shared" si="25"/>
        <v>0</v>
      </c>
      <c r="AG32" s="54" t="str">
        <f t="shared" si="26"/>
        <v/>
      </c>
      <c r="AH32" s="85">
        <f t="shared" si="27"/>
        <v>0</v>
      </c>
      <c r="AI32" s="63">
        <f t="shared" si="28"/>
        <v>0</v>
      </c>
      <c r="AJ32" s="53">
        <f t="shared" si="29"/>
        <v>0</v>
      </c>
      <c r="AK32" s="54" t="str">
        <f t="shared" si="30"/>
        <v/>
      </c>
      <c r="AL32" s="85">
        <f t="shared" si="31"/>
        <v>0</v>
      </c>
      <c r="AM32" s="63">
        <f t="shared" si="32"/>
        <v>0</v>
      </c>
      <c r="AN32" s="53">
        <f t="shared" si="33"/>
        <v>0</v>
      </c>
      <c r="AO32" s="54" t="str">
        <f t="shared" si="34"/>
        <v/>
      </c>
      <c r="AP32" s="85">
        <f t="shared" si="35"/>
        <v>0</v>
      </c>
      <c r="AQ32" s="63">
        <f t="shared" si="36"/>
        <v>0</v>
      </c>
      <c r="AR32" s="53">
        <f t="shared" si="37"/>
        <v>0</v>
      </c>
      <c r="AS32" s="54" t="str">
        <f t="shared" si="38"/>
        <v/>
      </c>
      <c r="AT32" s="85">
        <f t="shared" si="39"/>
        <v>0</v>
      </c>
      <c r="AU32" s="63">
        <f t="shared" si="40"/>
        <v>0</v>
      </c>
      <c r="AV32" s="53">
        <f t="shared" si="41"/>
        <v>0</v>
      </c>
      <c r="AW32" s="54" t="str">
        <f t="shared" si="42"/>
        <v/>
      </c>
      <c r="AX32" s="85">
        <f t="shared" si="43"/>
        <v>0</v>
      </c>
      <c r="AY32" s="63">
        <f t="shared" si="44"/>
        <v>0</v>
      </c>
      <c r="AZ32" s="53">
        <f t="shared" si="45"/>
        <v>0</v>
      </c>
      <c r="BA32" s="54" t="str">
        <f t="shared" si="46"/>
        <v/>
      </c>
      <c r="BB32" s="85">
        <f t="shared" si="47"/>
        <v>0</v>
      </c>
      <c r="BC32" s="63">
        <f t="shared" si="48"/>
        <v>0</v>
      </c>
      <c r="BD32" s="53">
        <f t="shared" si="49"/>
        <v>0</v>
      </c>
      <c r="BE32" s="54" t="str">
        <f t="shared" si="50"/>
        <v/>
      </c>
      <c r="BF32" s="85">
        <f t="shared" si="51"/>
        <v>0</v>
      </c>
      <c r="BG32" s="63">
        <f t="shared" si="52"/>
        <v>0</v>
      </c>
      <c r="BH32" s="53">
        <f t="shared" si="53"/>
        <v>0</v>
      </c>
      <c r="BI32" s="54" t="str">
        <f t="shared" si="54"/>
        <v/>
      </c>
      <c r="BJ32" s="85">
        <f t="shared" si="55"/>
        <v>0</v>
      </c>
      <c r="BK32" s="63">
        <f t="shared" si="56"/>
        <v>0</v>
      </c>
      <c r="BL32" s="53">
        <f t="shared" si="57"/>
        <v>0</v>
      </c>
      <c r="BM32" s="54" t="str">
        <f t="shared" si="58"/>
        <v/>
      </c>
      <c r="BN32" s="85">
        <f t="shared" si="59"/>
        <v>0</v>
      </c>
      <c r="BO32" s="63">
        <f t="shared" si="60"/>
        <v>0</v>
      </c>
      <c r="BP32" s="53">
        <f t="shared" si="61"/>
        <v>0</v>
      </c>
      <c r="BQ32" s="54" t="str">
        <f t="shared" si="62"/>
        <v/>
      </c>
      <c r="BR32" s="85">
        <f t="shared" si="63"/>
        <v>0</v>
      </c>
      <c r="BS32" s="60">
        <f t="shared" si="1"/>
        <v>0</v>
      </c>
      <c r="BT32" s="59">
        <f t="shared" si="2"/>
        <v>0</v>
      </c>
      <c r="BU32" s="57"/>
      <c r="BV32" s="44"/>
      <c r="BY32" s="253"/>
      <c r="BZ32" s="272"/>
      <c r="CA32" s="272"/>
      <c r="CB32" s="273"/>
      <c r="CC32" s="285">
        <f t="shared" si="64"/>
        <v>0</v>
      </c>
      <c r="CD32" s="286" t="str">
        <f t="shared" si="65"/>
        <v>청년외</v>
      </c>
      <c r="CE32" s="275">
        <f t="shared" si="12"/>
        <v>0</v>
      </c>
      <c r="CF32" s="270">
        <f t="shared" si="66"/>
        <v>0</v>
      </c>
      <c r="CG32" s="270">
        <f t="shared" si="66"/>
        <v>0</v>
      </c>
      <c r="CH32" s="270">
        <f t="shared" si="14"/>
        <v>0</v>
      </c>
      <c r="CI32" s="44"/>
    </row>
    <row r="33" spans="1:87" ht="16.5" hidden="1" customHeight="1" thickBot="1">
      <c r="A33" s="23">
        <f t="shared" si="15"/>
        <v>29</v>
      </c>
      <c r="B33" s="143"/>
      <c r="C33" s="169"/>
      <c r="D33" s="170"/>
      <c r="E33" s="156" t="str">
        <f t="shared" si="3"/>
        <v/>
      </c>
      <c r="F33" s="30" t="str">
        <f t="shared" si="4"/>
        <v/>
      </c>
      <c r="G33" s="31" t="str">
        <f t="shared" si="5"/>
        <v/>
      </c>
      <c r="H33" s="147" t="str">
        <f t="shared" si="6"/>
        <v/>
      </c>
      <c r="I33" s="150"/>
      <c r="J33" s="151"/>
      <c r="K33" s="33" t="str">
        <f t="shared" si="7"/>
        <v/>
      </c>
      <c r="L33" s="33">
        <f t="shared" si="0"/>
        <v>0</v>
      </c>
      <c r="M33" s="35" t="str">
        <f t="shared" si="8"/>
        <v/>
      </c>
      <c r="N33" s="108"/>
      <c r="O33" s="180"/>
      <c r="P33" s="181"/>
      <c r="Q33" s="106" t="s">
        <v>160</v>
      </c>
      <c r="R33" s="107" t="s">
        <v>160</v>
      </c>
      <c r="S33" s="43"/>
      <c r="T33" s="122" t="s">
        <v>160</v>
      </c>
      <c r="U33" s="122" t="s">
        <v>160</v>
      </c>
      <c r="V33" s="123" t="s">
        <v>160</v>
      </c>
      <c r="W33" s="63">
        <f t="shared" si="16"/>
        <v>0</v>
      </c>
      <c r="X33" s="53">
        <f t="shared" si="17"/>
        <v>0</v>
      </c>
      <c r="Y33" s="54" t="str">
        <f t="shared" si="18"/>
        <v/>
      </c>
      <c r="Z33" s="85">
        <f t="shared" si="19"/>
        <v>0</v>
      </c>
      <c r="AA33" s="63">
        <f t="shared" si="20"/>
        <v>0</v>
      </c>
      <c r="AB33" s="53">
        <f t="shared" si="21"/>
        <v>0</v>
      </c>
      <c r="AC33" s="54" t="str">
        <f t="shared" si="22"/>
        <v/>
      </c>
      <c r="AD33" s="85">
        <f t="shared" si="23"/>
        <v>0</v>
      </c>
      <c r="AE33" s="63">
        <f t="shared" si="24"/>
        <v>0</v>
      </c>
      <c r="AF33" s="53">
        <f t="shared" si="25"/>
        <v>0</v>
      </c>
      <c r="AG33" s="54" t="str">
        <f t="shared" si="26"/>
        <v/>
      </c>
      <c r="AH33" s="85">
        <f t="shared" si="27"/>
        <v>0</v>
      </c>
      <c r="AI33" s="63">
        <f t="shared" si="28"/>
        <v>0</v>
      </c>
      <c r="AJ33" s="53">
        <f t="shared" si="29"/>
        <v>0</v>
      </c>
      <c r="AK33" s="54" t="str">
        <f t="shared" si="30"/>
        <v/>
      </c>
      <c r="AL33" s="85">
        <f t="shared" si="31"/>
        <v>0</v>
      </c>
      <c r="AM33" s="63">
        <f t="shared" si="32"/>
        <v>0</v>
      </c>
      <c r="AN33" s="53">
        <f t="shared" si="33"/>
        <v>0</v>
      </c>
      <c r="AO33" s="54" t="str">
        <f t="shared" si="34"/>
        <v/>
      </c>
      <c r="AP33" s="85">
        <f t="shared" si="35"/>
        <v>0</v>
      </c>
      <c r="AQ33" s="63">
        <f t="shared" si="36"/>
        <v>0</v>
      </c>
      <c r="AR33" s="53">
        <f t="shared" si="37"/>
        <v>0</v>
      </c>
      <c r="AS33" s="54" t="str">
        <f t="shared" si="38"/>
        <v/>
      </c>
      <c r="AT33" s="85">
        <f t="shared" si="39"/>
        <v>0</v>
      </c>
      <c r="AU33" s="63">
        <f t="shared" si="40"/>
        <v>0</v>
      </c>
      <c r="AV33" s="53">
        <f t="shared" si="41"/>
        <v>0</v>
      </c>
      <c r="AW33" s="54" t="str">
        <f t="shared" si="42"/>
        <v/>
      </c>
      <c r="AX33" s="85">
        <f t="shared" si="43"/>
        <v>0</v>
      </c>
      <c r="AY33" s="63">
        <f t="shared" si="44"/>
        <v>0</v>
      </c>
      <c r="AZ33" s="53">
        <f t="shared" si="45"/>
        <v>0</v>
      </c>
      <c r="BA33" s="54" t="str">
        <f t="shared" si="46"/>
        <v/>
      </c>
      <c r="BB33" s="85">
        <f t="shared" si="47"/>
        <v>0</v>
      </c>
      <c r="BC33" s="63">
        <f t="shared" si="48"/>
        <v>0</v>
      </c>
      <c r="BD33" s="53">
        <f t="shared" si="49"/>
        <v>0</v>
      </c>
      <c r="BE33" s="54" t="str">
        <f t="shared" si="50"/>
        <v/>
      </c>
      <c r="BF33" s="85">
        <f t="shared" si="51"/>
        <v>0</v>
      </c>
      <c r="BG33" s="63">
        <f t="shared" si="52"/>
        <v>0</v>
      </c>
      <c r="BH33" s="53">
        <f t="shared" si="53"/>
        <v>0</v>
      </c>
      <c r="BI33" s="54" t="str">
        <f t="shared" si="54"/>
        <v/>
      </c>
      <c r="BJ33" s="85">
        <f t="shared" si="55"/>
        <v>0</v>
      </c>
      <c r="BK33" s="63">
        <f t="shared" si="56"/>
        <v>0</v>
      </c>
      <c r="BL33" s="53">
        <f t="shared" si="57"/>
        <v>0</v>
      </c>
      <c r="BM33" s="54" t="str">
        <f t="shared" si="58"/>
        <v/>
      </c>
      <c r="BN33" s="85">
        <f t="shared" si="59"/>
        <v>0</v>
      </c>
      <c r="BO33" s="63">
        <f t="shared" si="60"/>
        <v>0</v>
      </c>
      <c r="BP33" s="53">
        <f t="shared" si="61"/>
        <v>0</v>
      </c>
      <c r="BQ33" s="54" t="str">
        <f t="shared" si="62"/>
        <v/>
      </c>
      <c r="BR33" s="85">
        <f t="shared" si="63"/>
        <v>0</v>
      </c>
      <c r="BS33" s="60">
        <f t="shared" si="1"/>
        <v>0</v>
      </c>
      <c r="BT33" s="59">
        <f t="shared" si="2"/>
        <v>0</v>
      </c>
      <c r="BU33" s="57"/>
      <c r="BV33" s="44"/>
      <c r="BY33" s="253"/>
      <c r="BZ33" s="272"/>
      <c r="CA33" s="272"/>
      <c r="CB33" s="273"/>
      <c r="CC33" s="285">
        <f t="shared" si="64"/>
        <v>0</v>
      </c>
      <c r="CD33" s="286" t="str">
        <f t="shared" si="65"/>
        <v>청년외</v>
      </c>
      <c r="CE33" s="275">
        <f t="shared" si="12"/>
        <v>0</v>
      </c>
      <c r="CF33" s="270">
        <f t="shared" si="66"/>
        <v>0</v>
      </c>
      <c r="CG33" s="270">
        <f t="shared" si="66"/>
        <v>0</v>
      </c>
      <c r="CH33" s="270">
        <f t="shared" si="14"/>
        <v>0</v>
      </c>
      <c r="CI33" s="44"/>
    </row>
    <row r="34" spans="1:87" ht="16.5" hidden="1" customHeight="1">
      <c r="A34" s="23">
        <f t="shared" si="15"/>
        <v>30</v>
      </c>
      <c r="B34" s="143"/>
      <c r="C34" s="169"/>
      <c r="D34" s="170"/>
      <c r="E34" s="156" t="str">
        <f t="shared" si="3"/>
        <v/>
      </c>
      <c r="F34" s="30" t="str">
        <f t="shared" si="4"/>
        <v/>
      </c>
      <c r="G34" s="31" t="str">
        <f t="shared" si="5"/>
        <v/>
      </c>
      <c r="H34" s="147" t="str">
        <f t="shared" si="6"/>
        <v/>
      </c>
      <c r="I34" s="150"/>
      <c r="J34" s="151"/>
      <c r="K34" s="33" t="str">
        <f t="shared" si="7"/>
        <v/>
      </c>
      <c r="L34" s="33">
        <f t="shared" si="0"/>
        <v>0</v>
      </c>
      <c r="M34" s="35" t="str">
        <f t="shared" si="8"/>
        <v/>
      </c>
      <c r="N34" s="108"/>
      <c r="O34" s="178"/>
      <c r="P34" s="179"/>
      <c r="Q34" s="106" t="s">
        <v>160</v>
      </c>
      <c r="R34" s="107" t="s">
        <v>160</v>
      </c>
      <c r="S34" s="43"/>
      <c r="T34" s="122" t="s">
        <v>160</v>
      </c>
      <c r="U34" s="122" t="s">
        <v>160</v>
      </c>
      <c r="V34" s="123" t="s">
        <v>160</v>
      </c>
      <c r="W34" s="63">
        <f t="shared" si="16"/>
        <v>0</v>
      </c>
      <c r="X34" s="53">
        <f t="shared" si="17"/>
        <v>0</v>
      </c>
      <c r="Y34" s="54" t="str">
        <f t="shared" si="18"/>
        <v/>
      </c>
      <c r="Z34" s="85">
        <f t="shared" si="19"/>
        <v>0</v>
      </c>
      <c r="AA34" s="63">
        <f t="shared" si="20"/>
        <v>0</v>
      </c>
      <c r="AB34" s="53">
        <f t="shared" si="21"/>
        <v>0</v>
      </c>
      <c r="AC34" s="54" t="str">
        <f t="shared" si="22"/>
        <v/>
      </c>
      <c r="AD34" s="85">
        <f t="shared" si="23"/>
        <v>0</v>
      </c>
      <c r="AE34" s="63">
        <f t="shared" si="24"/>
        <v>0</v>
      </c>
      <c r="AF34" s="53">
        <f t="shared" si="25"/>
        <v>0</v>
      </c>
      <c r="AG34" s="54" t="str">
        <f t="shared" si="26"/>
        <v/>
      </c>
      <c r="AH34" s="85">
        <f t="shared" si="27"/>
        <v>0</v>
      </c>
      <c r="AI34" s="63">
        <f t="shared" si="28"/>
        <v>0</v>
      </c>
      <c r="AJ34" s="53">
        <f t="shared" si="29"/>
        <v>0</v>
      </c>
      <c r="AK34" s="54" t="str">
        <f t="shared" si="30"/>
        <v/>
      </c>
      <c r="AL34" s="85">
        <f t="shared" si="31"/>
        <v>0</v>
      </c>
      <c r="AM34" s="63">
        <f t="shared" si="32"/>
        <v>0</v>
      </c>
      <c r="AN34" s="53">
        <f t="shared" si="33"/>
        <v>0</v>
      </c>
      <c r="AO34" s="54" t="str">
        <f t="shared" si="34"/>
        <v/>
      </c>
      <c r="AP34" s="85">
        <f t="shared" si="35"/>
        <v>0</v>
      </c>
      <c r="AQ34" s="63">
        <f t="shared" si="36"/>
        <v>0</v>
      </c>
      <c r="AR34" s="53">
        <f t="shared" si="37"/>
        <v>0</v>
      </c>
      <c r="AS34" s="54" t="str">
        <f t="shared" si="38"/>
        <v/>
      </c>
      <c r="AT34" s="85">
        <f t="shared" si="39"/>
        <v>0</v>
      </c>
      <c r="AU34" s="63">
        <f t="shared" si="40"/>
        <v>0</v>
      </c>
      <c r="AV34" s="53">
        <f t="shared" si="41"/>
        <v>0</v>
      </c>
      <c r="AW34" s="54" t="str">
        <f t="shared" si="42"/>
        <v/>
      </c>
      <c r="AX34" s="85">
        <f t="shared" si="43"/>
        <v>0</v>
      </c>
      <c r="AY34" s="63">
        <f t="shared" si="44"/>
        <v>0</v>
      </c>
      <c r="AZ34" s="53">
        <f t="shared" si="45"/>
        <v>0</v>
      </c>
      <c r="BA34" s="54" t="str">
        <f t="shared" si="46"/>
        <v/>
      </c>
      <c r="BB34" s="85">
        <f t="shared" si="47"/>
        <v>0</v>
      </c>
      <c r="BC34" s="63">
        <f t="shared" si="48"/>
        <v>0</v>
      </c>
      <c r="BD34" s="53">
        <f t="shared" si="49"/>
        <v>0</v>
      </c>
      <c r="BE34" s="54" t="str">
        <f t="shared" si="50"/>
        <v/>
      </c>
      <c r="BF34" s="85">
        <f t="shared" si="51"/>
        <v>0</v>
      </c>
      <c r="BG34" s="63">
        <f t="shared" si="52"/>
        <v>0</v>
      </c>
      <c r="BH34" s="53">
        <f t="shared" si="53"/>
        <v>0</v>
      </c>
      <c r="BI34" s="54" t="str">
        <f t="shared" si="54"/>
        <v/>
      </c>
      <c r="BJ34" s="85">
        <f t="shared" si="55"/>
        <v>0</v>
      </c>
      <c r="BK34" s="63">
        <f t="shared" si="56"/>
        <v>0</v>
      </c>
      <c r="BL34" s="53">
        <f t="shared" si="57"/>
        <v>0</v>
      </c>
      <c r="BM34" s="54" t="str">
        <f t="shared" si="58"/>
        <v/>
      </c>
      <c r="BN34" s="85">
        <f t="shared" si="59"/>
        <v>0</v>
      </c>
      <c r="BO34" s="63">
        <f t="shared" si="60"/>
        <v>0</v>
      </c>
      <c r="BP34" s="53">
        <f t="shared" si="61"/>
        <v>0</v>
      </c>
      <c r="BQ34" s="54" t="str">
        <f t="shared" si="62"/>
        <v/>
      </c>
      <c r="BR34" s="85">
        <f t="shared" si="63"/>
        <v>0</v>
      </c>
      <c r="BS34" s="60">
        <f t="shared" si="1"/>
        <v>0</v>
      </c>
      <c r="BT34" s="59">
        <f t="shared" si="2"/>
        <v>0</v>
      </c>
      <c r="BU34" s="57"/>
      <c r="BV34" s="44"/>
      <c r="BY34" s="253"/>
      <c r="BZ34" s="272"/>
      <c r="CA34" s="272"/>
      <c r="CB34" s="273"/>
      <c r="CC34" s="285">
        <f t="shared" si="64"/>
        <v>0</v>
      </c>
      <c r="CD34" s="286" t="str">
        <f t="shared" si="65"/>
        <v>청년외</v>
      </c>
      <c r="CE34" s="275">
        <f t="shared" si="12"/>
        <v>0</v>
      </c>
      <c r="CF34" s="270">
        <f t="shared" si="66"/>
        <v>0</v>
      </c>
      <c r="CG34" s="270">
        <f t="shared" si="66"/>
        <v>0</v>
      </c>
      <c r="CH34" s="270">
        <f t="shared" si="14"/>
        <v>0</v>
      </c>
      <c r="CI34" s="44"/>
    </row>
    <row r="35" spans="1:87" ht="16.5" hidden="1" customHeight="1">
      <c r="A35" s="23">
        <f t="shared" si="15"/>
        <v>31</v>
      </c>
      <c r="B35" s="143"/>
      <c r="C35" s="169"/>
      <c r="D35" s="170"/>
      <c r="E35" s="156" t="str">
        <f t="shared" si="3"/>
        <v/>
      </c>
      <c r="F35" s="30" t="str">
        <f t="shared" si="4"/>
        <v/>
      </c>
      <c r="G35" s="31" t="str">
        <f t="shared" si="5"/>
        <v/>
      </c>
      <c r="H35" s="147" t="str">
        <f t="shared" si="6"/>
        <v/>
      </c>
      <c r="I35" s="150"/>
      <c r="J35" s="151"/>
      <c r="K35" s="33" t="str">
        <f t="shared" si="7"/>
        <v/>
      </c>
      <c r="L35" s="33">
        <f t="shared" si="0"/>
        <v>0</v>
      </c>
      <c r="M35" s="35" t="str">
        <f t="shared" si="8"/>
        <v/>
      </c>
      <c r="N35" s="108"/>
      <c r="O35" s="178"/>
      <c r="P35" s="179"/>
      <c r="Q35" s="106" t="s">
        <v>160</v>
      </c>
      <c r="R35" s="107" t="s">
        <v>160</v>
      </c>
      <c r="S35" s="43"/>
      <c r="T35" s="122" t="s">
        <v>160</v>
      </c>
      <c r="U35" s="122" t="s">
        <v>160</v>
      </c>
      <c r="V35" s="123" t="s">
        <v>160</v>
      </c>
      <c r="W35" s="63">
        <f t="shared" si="16"/>
        <v>0</v>
      </c>
      <c r="X35" s="53">
        <f t="shared" si="17"/>
        <v>0</v>
      </c>
      <c r="Y35" s="54" t="str">
        <f t="shared" si="18"/>
        <v/>
      </c>
      <c r="Z35" s="85">
        <f t="shared" si="19"/>
        <v>0</v>
      </c>
      <c r="AA35" s="63">
        <f t="shared" si="20"/>
        <v>0</v>
      </c>
      <c r="AB35" s="53">
        <f t="shared" si="21"/>
        <v>0</v>
      </c>
      <c r="AC35" s="54" t="str">
        <f t="shared" si="22"/>
        <v/>
      </c>
      <c r="AD35" s="85">
        <f t="shared" si="23"/>
        <v>0</v>
      </c>
      <c r="AE35" s="63">
        <f t="shared" si="24"/>
        <v>0</v>
      </c>
      <c r="AF35" s="53">
        <f t="shared" si="25"/>
        <v>0</v>
      </c>
      <c r="AG35" s="54" t="str">
        <f t="shared" si="26"/>
        <v/>
      </c>
      <c r="AH35" s="85">
        <f t="shared" si="27"/>
        <v>0</v>
      </c>
      <c r="AI35" s="63">
        <f t="shared" si="28"/>
        <v>0</v>
      </c>
      <c r="AJ35" s="53">
        <f t="shared" si="29"/>
        <v>0</v>
      </c>
      <c r="AK35" s="54" t="str">
        <f t="shared" si="30"/>
        <v/>
      </c>
      <c r="AL35" s="85">
        <f t="shared" si="31"/>
        <v>0</v>
      </c>
      <c r="AM35" s="63">
        <f t="shared" si="32"/>
        <v>0</v>
      </c>
      <c r="AN35" s="53">
        <f t="shared" si="33"/>
        <v>0</v>
      </c>
      <c r="AO35" s="54" t="str">
        <f t="shared" si="34"/>
        <v/>
      </c>
      <c r="AP35" s="85">
        <f t="shared" si="35"/>
        <v>0</v>
      </c>
      <c r="AQ35" s="63">
        <f t="shared" si="36"/>
        <v>0</v>
      </c>
      <c r="AR35" s="53">
        <f t="shared" si="37"/>
        <v>0</v>
      </c>
      <c r="AS35" s="54" t="str">
        <f t="shared" si="38"/>
        <v/>
      </c>
      <c r="AT35" s="85">
        <f t="shared" si="39"/>
        <v>0</v>
      </c>
      <c r="AU35" s="63">
        <f t="shared" si="40"/>
        <v>0</v>
      </c>
      <c r="AV35" s="53">
        <f t="shared" si="41"/>
        <v>0</v>
      </c>
      <c r="AW35" s="54" t="str">
        <f t="shared" si="42"/>
        <v/>
      </c>
      <c r="AX35" s="85">
        <f t="shared" si="43"/>
        <v>0</v>
      </c>
      <c r="AY35" s="63">
        <f t="shared" si="44"/>
        <v>0</v>
      </c>
      <c r="AZ35" s="53">
        <f t="shared" si="45"/>
        <v>0</v>
      </c>
      <c r="BA35" s="54" t="str">
        <f t="shared" si="46"/>
        <v/>
      </c>
      <c r="BB35" s="85">
        <f t="shared" si="47"/>
        <v>0</v>
      </c>
      <c r="BC35" s="63">
        <f t="shared" si="48"/>
        <v>0</v>
      </c>
      <c r="BD35" s="53">
        <f t="shared" si="49"/>
        <v>0</v>
      </c>
      <c r="BE35" s="54" t="str">
        <f t="shared" si="50"/>
        <v/>
      </c>
      <c r="BF35" s="85">
        <f t="shared" si="51"/>
        <v>0</v>
      </c>
      <c r="BG35" s="63">
        <f t="shared" si="52"/>
        <v>0</v>
      </c>
      <c r="BH35" s="53">
        <f t="shared" si="53"/>
        <v>0</v>
      </c>
      <c r="BI35" s="54" t="str">
        <f t="shared" si="54"/>
        <v/>
      </c>
      <c r="BJ35" s="85">
        <f t="shared" si="55"/>
        <v>0</v>
      </c>
      <c r="BK35" s="63">
        <f t="shared" si="56"/>
        <v>0</v>
      </c>
      <c r="BL35" s="53">
        <f t="shared" si="57"/>
        <v>0</v>
      </c>
      <c r="BM35" s="54" t="str">
        <f t="shared" si="58"/>
        <v/>
      </c>
      <c r="BN35" s="85">
        <f t="shared" si="59"/>
        <v>0</v>
      </c>
      <c r="BO35" s="63">
        <f t="shared" si="60"/>
        <v>0</v>
      </c>
      <c r="BP35" s="53">
        <f t="shared" si="61"/>
        <v>0</v>
      </c>
      <c r="BQ35" s="54" t="str">
        <f t="shared" si="62"/>
        <v/>
      </c>
      <c r="BR35" s="85">
        <f t="shared" si="63"/>
        <v>0</v>
      </c>
      <c r="BS35" s="60">
        <f t="shared" si="1"/>
        <v>0</v>
      </c>
      <c r="BT35" s="59">
        <f t="shared" si="2"/>
        <v>0</v>
      </c>
      <c r="BU35" s="57"/>
      <c r="BV35" s="44"/>
      <c r="BY35" s="253"/>
      <c r="BZ35" s="272"/>
      <c r="CA35" s="272"/>
      <c r="CB35" s="273"/>
      <c r="CC35" s="285">
        <f t="shared" si="64"/>
        <v>0</v>
      </c>
      <c r="CD35" s="286" t="str">
        <f t="shared" si="65"/>
        <v>청년외</v>
      </c>
      <c r="CE35" s="275">
        <f t="shared" si="12"/>
        <v>0</v>
      </c>
      <c r="CF35" s="270">
        <f t="shared" si="66"/>
        <v>0</v>
      </c>
      <c r="CG35" s="270">
        <f t="shared" si="66"/>
        <v>0</v>
      </c>
      <c r="CH35" s="270">
        <f t="shared" si="14"/>
        <v>0</v>
      </c>
      <c r="CI35" s="44"/>
    </row>
    <row r="36" spans="1:87" ht="16.5" hidden="1" customHeight="1">
      <c r="A36" s="23">
        <f t="shared" si="15"/>
        <v>32</v>
      </c>
      <c r="B36" s="143"/>
      <c r="C36" s="169"/>
      <c r="D36" s="170"/>
      <c r="E36" s="156" t="str">
        <f t="shared" si="3"/>
        <v/>
      </c>
      <c r="F36" s="30" t="str">
        <f t="shared" si="4"/>
        <v/>
      </c>
      <c r="G36" s="31" t="str">
        <f t="shared" si="5"/>
        <v/>
      </c>
      <c r="H36" s="147" t="str">
        <f t="shared" si="6"/>
        <v/>
      </c>
      <c r="I36" s="150"/>
      <c r="J36" s="151"/>
      <c r="K36" s="33" t="str">
        <f t="shared" si="7"/>
        <v/>
      </c>
      <c r="L36" s="33">
        <f t="shared" si="0"/>
        <v>0</v>
      </c>
      <c r="M36" s="35" t="str">
        <f t="shared" si="8"/>
        <v/>
      </c>
      <c r="N36" s="108"/>
      <c r="O36" s="178"/>
      <c r="P36" s="179"/>
      <c r="Q36" s="106" t="s">
        <v>160</v>
      </c>
      <c r="R36" s="107" t="s">
        <v>160</v>
      </c>
      <c r="S36" s="43"/>
      <c r="T36" s="122" t="s">
        <v>160</v>
      </c>
      <c r="U36" s="122" t="s">
        <v>160</v>
      </c>
      <c r="V36" s="123" t="s">
        <v>160</v>
      </c>
      <c r="W36" s="63">
        <f t="shared" si="16"/>
        <v>0</v>
      </c>
      <c r="X36" s="53">
        <f t="shared" si="17"/>
        <v>0</v>
      </c>
      <c r="Y36" s="54" t="str">
        <f t="shared" si="18"/>
        <v/>
      </c>
      <c r="Z36" s="85">
        <f t="shared" si="19"/>
        <v>0</v>
      </c>
      <c r="AA36" s="63">
        <f t="shared" si="20"/>
        <v>0</v>
      </c>
      <c r="AB36" s="53">
        <f t="shared" si="21"/>
        <v>0</v>
      </c>
      <c r="AC36" s="54" t="str">
        <f t="shared" si="22"/>
        <v/>
      </c>
      <c r="AD36" s="85">
        <f t="shared" si="23"/>
        <v>0</v>
      </c>
      <c r="AE36" s="63">
        <f t="shared" si="24"/>
        <v>0</v>
      </c>
      <c r="AF36" s="53">
        <f t="shared" si="25"/>
        <v>0</v>
      </c>
      <c r="AG36" s="54" t="str">
        <f t="shared" si="26"/>
        <v/>
      </c>
      <c r="AH36" s="85">
        <f t="shared" si="27"/>
        <v>0</v>
      </c>
      <c r="AI36" s="63">
        <f t="shared" si="28"/>
        <v>0</v>
      </c>
      <c r="AJ36" s="53">
        <f t="shared" si="29"/>
        <v>0</v>
      </c>
      <c r="AK36" s="54" t="str">
        <f t="shared" si="30"/>
        <v/>
      </c>
      <c r="AL36" s="85">
        <f t="shared" si="31"/>
        <v>0</v>
      </c>
      <c r="AM36" s="63">
        <f t="shared" si="32"/>
        <v>0</v>
      </c>
      <c r="AN36" s="53">
        <f t="shared" si="33"/>
        <v>0</v>
      </c>
      <c r="AO36" s="54" t="str">
        <f t="shared" si="34"/>
        <v/>
      </c>
      <c r="AP36" s="85">
        <f t="shared" si="35"/>
        <v>0</v>
      </c>
      <c r="AQ36" s="63">
        <f t="shared" si="36"/>
        <v>0</v>
      </c>
      <c r="AR36" s="53">
        <f t="shared" si="37"/>
        <v>0</v>
      </c>
      <c r="AS36" s="54" t="str">
        <f t="shared" si="38"/>
        <v/>
      </c>
      <c r="AT36" s="85">
        <f t="shared" si="39"/>
        <v>0</v>
      </c>
      <c r="AU36" s="63">
        <f t="shared" si="40"/>
        <v>0</v>
      </c>
      <c r="AV36" s="53">
        <f t="shared" si="41"/>
        <v>0</v>
      </c>
      <c r="AW36" s="54" t="str">
        <f t="shared" si="42"/>
        <v/>
      </c>
      <c r="AX36" s="85">
        <f t="shared" si="43"/>
        <v>0</v>
      </c>
      <c r="AY36" s="63">
        <f t="shared" si="44"/>
        <v>0</v>
      </c>
      <c r="AZ36" s="53">
        <f t="shared" si="45"/>
        <v>0</v>
      </c>
      <c r="BA36" s="54" t="str">
        <f t="shared" si="46"/>
        <v/>
      </c>
      <c r="BB36" s="85">
        <f t="shared" si="47"/>
        <v>0</v>
      </c>
      <c r="BC36" s="63">
        <f t="shared" si="48"/>
        <v>0</v>
      </c>
      <c r="BD36" s="53">
        <f t="shared" si="49"/>
        <v>0</v>
      </c>
      <c r="BE36" s="54" t="str">
        <f t="shared" si="50"/>
        <v/>
      </c>
      <c r="BF36" s="85">
        <f t="shared" si="51"/>
        <v>0</v>
      </c>
      <c r="BG36" s="63">
        <f t="shared" si="52"/>
        <v>0</v>
      </c>
      <c r="BH36" s="53">
        <f t="shared" si="53"/>
        <v>0</v>
      </c>
      <c r="BI36" s="54" t="str">
        <f t="shared" si="54"/>
        <v/>
      </c>
      <c r="BJ36" s="85">
        <f t="shared" si="55"/>
        <v>0</v>
      </c>
      <c r="BK36" s="63">
        <f t="shared" si="56"/>
        <v>0</v>
      </c>
      <c r="BL36" s="53">
        <f t="shared" si="57"/>
        <v>0</v>
      </c>
      <c r="BM36" s="54" t="str">
        <f t="shared" si="58"/>
        <v/>
      </c>
      <c r="BN36" s="85">
        <f t="shared" si="59"/>
        <v>0</v>
      </c>
      <c r="BO36" s="63">
        <f t="shared" si="60"/>
        <v>0</v>
      </c>
      <c r="BP36" s="53">
        <f t="shared" si="61"/>
        <v>0</v>
      </c>
      <c r="BQ36" s="54" t="str">
        <f t="shared" si="62"/>
        <v/>
      </c>
      <c r="BR36" s="85">
        <f t="shared" si="63"/>
        <v>0</v>
      </c>
      <c r="BS36" s="60">
        <f t="shared" si="1"/>
        <v>0</v>
      </c>
      <c r="BT36" s="59">
        <f t="shared" si="2"/>
        <v>0</v>
      </c>
      <c r="BU36" s="57"/>
      <c r="BV36" s="44"/>
      <c r="BY36" s="253"/>
      <c r="BZ36" s="272"/>
      <c r="CA36" s="272"/>
      <c r="CB36" s="273"/>
      <c r="CC36" s="285">
        <f t="shared" si="64"/>
        <v>0</v>
      </c>
      <c r="CD36" s="286" t="str">
        <f t="shared" si="65"/>
        <v>청년외</v>
      </c>
      <c r="CE36" s="275">
        <f t="shared" si="12"/>
        <v>0</v>
      </c>
      <c r="CF36" s="270">
        <f t="shared" si="66"/>
        <v>0</v>
      </c>
      <c r="CG36" s="270">
        <f t="shared" si="66"/>
        <v>0</v>
      </c>
      <c r="CH36" s="270">
        <f t="shared" si="14"/>
        <v>0</v>
      </c>
      <c r="CI36" s="44"/>
    </row>
    <row r="37" spans="1:87" ht="16.5" hidden="1" customHeight="1">
      <c r="A37" s="23">
        <f t="shared" si="15"/>
        <v>33</v>
      </c>
      <c r="B37" s="143"/>
      <c r="C37" s="169"/>
      <c r="D37" s="170"/>
      <c r="E37" s="156" t="str">
        <f t="shared" si="3"/>
        <v/>
      </c>
      <c r="F37" s="30" t="str">
        <f t="shared" si="4"/>
        <v/>
      </c>
      <c r="G37" s="31" t="str">
        <f t="shared" si="5"/>
        <v/>
      </c>
      <c r="H37" s="147" t="str">
        <f t="shared" si="6"/>
        <v/>
      </c>
      <c r="I37" s="150"/>
      <c r="J37" s="151"/>
      <c r="K37" s="33" t="str">
        <f t="shared" si="7"/>
        <v/>
      </c>
      <c r="L37" s="33">
        <f t="shared" si="0"/>
        <v>0</v>
      </c>
      <c r="M37" s="35" t="str">
        <f t="shared" si="8"/>
        <v/>
      </c>
      <c r="N37" s="108"/>
      <c r="O37" s="178"/>
      <c r="P37" s="179"/>
      <c r="Q37" s="106" t="s">
        <v>160</v>
      </c>
      <c r="R37" s="107" t="s">
        <v>160</v>
      </c>
      <c r="S37" s="43"/>
      <c r="T37" s="122" t="s">
        <v>160</v>
      </c>
      <c r="U37" s="122" t="s">
        <v>160</v>
      </c>
      <c r="V37" s="123" t="s">
        <v>160</v>
      </c>
      <c r="W37" s="63">
        <f t="shared" si="16"/>
        <v>0</v>
      </c>
      <c r="X37" s="53">
        <f t="shared" si="17"/>
        <v>0</v>
      </c>
      <c r="Y37" s="54" t="str">
        <f t="shared" si="18"/>
        <v/>
      </c>
      <c r="Z37" s="85">
        <f t="shared" si="19"/>
        <v>0</v>
      </c>
      <c r="AA37" s="63">
        <f t="shared" si="20"/>
        <v>0</v>
      </c>
      <c r="AB37" s="53">
        <f t="shared" si="21"/>
        <v>0</v>
      </c>
      <c r="AC37" s="54" t="str">
        <f t="shared" si="22"/>
        <v/>
      </c>
      <c r="AD37" s="85">
        <f t="shared" si="23"/>
        <v>0</v>
      </c>
      <c r="AE37" s="63">
        <f t="shared" si="24"/>
        <v>0</v>
      </c>
      <c r="AF37" s="53">
        <f t="shared" si="25"/>
        <v>0</v>
      </c>
      <c r="AG37" s="54" t="str">
        <f t="shared" si="26"/>
        <v/>
      </c>
      <c r="AH37" s="85">
        <f t="shared" si="27"/>
        <v>0</v>
      </c>
      <c r="AI37" s="63">
        <f t="shared" si="28"/>
        <v>0</v>
      </c>
      <c r="AJ37" s="53">
        <f t="shared" si="29"/>
        <v>0</v>
      </c>
      <c r="AK37" s="54" t="str">
        <f t="shared" si="30"/>
        <v/>
      </c>
      <c r="AL37" s="85">
        <f t="shared" si="31"/>
        <v>0</v>
      </c>
      <c r="AM37" s="63">
        <f t="shared" si="32"/>
        <v>0</v>
      </c>
      <c r="AN37" s="53">
        <f t="shared" si="33"/>
        <v>0</v>
      </c>
      <c r="AO37" s="54" t="str">
        <f t="shared" si="34"/>
        <v/>
      </c>
      <c r="AP37" s="85">
        <f t="shared" si="35"/>
        <v>0</v>
      </c>
      <c r="AQ37" s="63">
        <f t="shared" si="36"/>
        <v>0</v>
      </c>
      <c r="AR37" s="53">
        <f t="shared" si="37"/>
        <v>0</v>
      </c>
      <c r="AS37" s="54" t="str">
        <f t="shared" si="38"/>
        <v/>
      </c>
      <c r="AT37" s="85">
        <f t="shared" si="39"/>
        <v>0</v>
      </c>
      <c r="AU37" s="63">
        <f t="shared" si="40"/>
        <v>0</v>
      </c>
      <c r="AV37" s="53">
        <f t="shared" si="41"/>
        <v>0</v>
      </c>
      <c r="AW37" s="54" t="str">
        <f t="shared" si="42"/>
        <v/>
      </c>
      <c r="AX37" s="85">
        <f t="shared" si="43"/>
        <v>0</v>
      </c>
      <c r="AY37" s="63">
        <f t="shared" si="44"/>
        <v>0</v>
      </c>
      <c r="AZ37" s="53">
        <f t="shared" si="45"/>
        <v>0</v>
      </c>
      <c r="BA37" s="54" t="str">
        <f t="shared" si="46"/>
        <v/>
      </c>
      <c r="BB37" s="85">
        <f t="shared" si="47"/>
        <v>0</v>
      </c>
      <c r="BC37" s="63">
        <f t="shared" si="48"/>
        <v>0</v>
      </c>
      <c r="BD37" s="53">
        <f t="shared" si="49"/>
        <v>0</v>
      </c>
      <c r="BE37" s="54" t="str">
        <f t="shared" si="50"/>
        <v/>
      </c>
      <c r="BF37" s="85">
        <f t="shared" si="51"/>
        <v>0</v>
      </c>
      <c r="BG37" s="63">
        <f t="shared" si="52"/>
        <v>0</v>
      </c>
      <c r="BH37" s="53">
        <f t="shared" si="53"/>
        <v>0</v>
      </c>
      <c r="BI37" s="54" t="str">
        <f t="shared" si="54"/>
        <v/>
      </c>
      <c r="BJ37" s="85">
        <f t="shared" si="55"/>
        <v>0</v>
      </c>
      <c r="BK37" s="63">
        <f t="shared" si="56"/>
        <v>0</v>
      </c>
      <c r="BL37" s="53">
        <f t="shared" si="57"/>
        <v>0</v>
      </c>
      <c r="BM37" s="54" t="str">
        <f t="shared" si="58"/>
        <v/>
      </c>
      <c r="BN37" s="85">
        <f t="shared" si="59"/>
        <v>0</v>
      </c>
      <c r="BO37" s="63">
        <f t="shared" si="60"/>
        <v>0</v>
      </c>
      <c r="BP37" s="53">
        <f t="shared" si="61"/>
        <v>0</v>
      </c>
      <c r="BQ37" s="54" t="str">
        <f t="shared" si="62"/>
        <v/>
      </c>
      <c r="BR37" s="85">
        <f t="shared" si="63"/>
        <v>0</v>
      </c>
      <c r="BS37" s="60">
        <f t="shared" si="1"/>
        <v>0</v>
      </c>
      <c r="BT37" s="59">
        <f t="shared" si="2"/>
        <v>0</v>
      </c>
      <c r="BU37" s="57"/>
      <c r="BV37" s="44"/>
      <c r="BY37" s="253"/>
      <c r="BZ37" s="272"/>
      <c r="CA37" s="272"/>
      <c r="CB37" s="273"/>
      <c r="CC37" s="285">
        <f t="shared" si="64"/>
        <v>0</v>
      </c>
      <c r="CD37" s="286" t="str">
        <f t="shared" si="65"/>
        <v>청년외</v>
      </c>
      <c r="CE37" s="275">
        <f t="shared" si="12"/>
        <v>0</v>
      </c>
      <c r="CF37" s="270">
        <f t="shared" si="66"/>
        <v>0</v>
      </c>
      <c r="CG37" s="270">
        <f t="shared" si="66"/>
        <v>0</v>
      </c>
      <c r="CH37" s="270">
        <f t="shared" si="14"/>
        <v>0</v>
      </c>
      <c r="CI37" s="44"/>
    </row>
    <row r="38" spans="1:87" ht="16.5" hidden="1" customHeight="1">
      <c r="A38" s="23">
        <f t="shared" si="15"/>
        <v>34</v>
      </c>
      <c r="B38" s="143"/>
      <c r="C38" s="171"/>
      <c r="D38" s="170"/>
      <c r="E38" s="156" t="str">
        <f t="shared" si="3"/>
        <v/>
      </c>
      <c r="F38" s="30" t="str">
        <f t="shared" si="4"/>
        <v/>
      </c>
      <c r="G38" s="31" t="str">
        <f t="shared" si="5"/>
        <v/>
      </c>
      <c r="H38" s="147" t="str">
        <f t="shared" si="6"/>
        <v/>
      </c>
      <c r="I38" s="152"/>
      <c r="J38" s="153"/>
      <c r="K38" s="33" t="str">
        <f t="shared" si="7"/>
        <v/>
      </c>
      <c r="L38" s="33">
        <f t="shared" si="0"/>
        <v>0</v>
      </c>
      <c r="M38" s="35" t="str">
        <f t="shared" si="8"/>
        <v/>
      </c>
      <c r="N38" s="108"/>
      <c r="O38" s="178"/>
      <c r="P38" s="179"/>
      <c r="Q38" s="106" t="s">
        <v>160</v>
      </c>
      <c r="R38" s="107" t="s">
        <v>160</v>
      </c>
      <c r="S38" s="43"/>
      <c r="T38" s="122" t="s">
        <v>160</v>
      </c>
      <c r="U38" s="122" t="s">
        <v>160</v>
      </c>
      <c r="V38" s="123" t="s">
        <v>160</v>
      </c>
      <c r="W38" s="63">
        <f t="shared" si="16"/>
        <v>0</v>
      </c>
      <c r="X38" s="53">
        <f t="shared" si="17"/>
        <v>0</v>
      </c>
      <c r="Y38" s="54" t="str">
        <f t="shared" si="18"/>
        <v/>
      </c>
      <c r="Z38" s="85">
        <f t="shared" si="19"/>
        <v>0</v>
      </c>
      <c r="AA38" s="63">
        <f t="shared" si="20"/>
        <v>0</v>
      </c>
      <c r="AB38" s="53">
        <f t="shared" si="21"/>
        <v>0</v>
      </c>
      <c r="AC38" s="54" t="str">
        <f t="shared" si="22"/>
        <v/>
      </c>
      <c r="AD38" s="85">
        <f t="shared" si="23"/>
        <v>0</v>
      </c>
      <c r="AE38" s="63">
        <f t="shared" si="24"/>
        <v>0</v>
      </c>
      <c r="AF38" s="53">
        <f t="shared" si="25"/>
        <v>0</v>
      </c>
      <c r="AG38" s="54" t="str">
        <f t="shared" si="26"/>
        <v/>
      </c>
      <c r="AH38" s="85">
        <f t="shared" si="27"/>
        <v>0</v>
      </c>
      <c r="AI38" s="63">
        <f t="shared" si="28"/>
        <v>0</v>
      </c>
      <c r="AJ38" s="53">
        <f t="shared" si="29"/>
        <v>0</v>
      </c>
      <c r="AK38" s="54" t="str">
        <f t="shared" si="30"/>
        <v/>
      </c>
      <c r="AL38" s="85">
        <f t="shared" si="31"/>
        <v>0</v>
      </c>
      <c r="AM38" s="63">
        <f t="shared" si="32"/>
        <v>0</v>
      </c>
      <c r="AN38" s="53">
        <f t="shared" si="33"/>
        <v>0</v>
      </c>
      <c r="AO38" s="54" t="str">
        <f t="shared" si="34"/>
        <v/>
      </c>
      <c r="AP38" s="85">
        <f t="shared" si="35"/>
        <v>0</v>
      </c>
      <c r="AQ38" s="63">
        <f t="shared" si="36"/>
        <v>0</v>
      </c>
      <c r="AR38" s="53">
        <f t="shared" si="37"/>
        <v>0</v>
      </c>
      <c r="AS38" s="54" t="str">
        <f t="shared" si="38"/>
        <v/>
      </c>
      <c r="AT38" s="85">
        <f t="shared" si="39"/>
        <v>0</v>
      </c>
      <c r="AU38" s="63">
        <f t="shared" si="40"/>
        <v>0</v>
      </c>
      <c r="AV38" s="53">
        <f t="shared" si="41"/>
        <v>0</v>
      </c>
      <c r="AW38" s="54" t="str">
        <f t="shared" si="42"/>
        <v/>
      </c>
      <c r="AX38" s="85">
        <f t="shared" si="43"/>
        <v>0</v>
      </c>
      <c r="AY38" s="63">
        <f t="shared" si="44"/>
        <v>0</v>
      </c>
      <c r="AZ38" s="53">
        <f t="shared" si="45"/>
        <v>0</v>
      </c>
      <c r="BA38" s="54" t="str">
        <f t="shared" si="46"/>
        <v/>
      </c>
      <c r="BB38" s="85">
        <f t="shared" si="47"/>
        <v>0</v>
      </c>
      <c r="BC38" s="63">
        <f t="shared" si="48"/>
        <v>0</v>
      </c>
      <c r="BD38" s="53">
        <f t="shared" si="49"/>
        <v>0</v>
      </c>
      <c r="BE38" s="54" t="str">
        <f t="shared" si="50"/>
        <v/>
      </c>
      <c r="BF38" s="85">
        <f t="shared" si="51"/>
        <v>0</v>
      </c>
      <c r="BG38" s="63">
        <f t="shared" si="52"/>
        <v>0</v>
      </c>
      <c r="BH38" s="53">
        <f t="shared" si="53"/>
        <v>0</v>
      </c>
      <c r="BI38" s="54" t="str">
        <f t="shared" si="54"/>
        <v/>
      </c>
      <c r="BJ38" s="85">
        <f t="shared" si="55"/>
        <v>0</v>
      </c>
      <c r="BK38" s="63">
        <f t="shared" si="56"/>
        <v>0</v>
      </c>
      <c r="BL38" s="53">
        <f t="shared" si="57"/>
        <v>0</v>
      </c>
      <c r="BM38" s="54" t="str">
        <f t="shared" si="58"/>
        <v/>
      </c>
      <c r="BN38" s="85">
        <f t="shared" si="59"/>
        <v>0</v>
      </c>
      <c r="BO38" s="63">
        <f t="shared" si="60"/>
        <v>0</v>
      </c>
      <c r="BP38" s="53">
        <f t="shared" si="61"/>
        <v>0</v>
      </c>
      <c r="BQ38" s="54" t="str">
        <f t="shared" si="62"/>
        <v/>
      </c>
      <c r="BR38" s="85">
        <f t="shared" si="63"/>
        <v>0</v>
      </c>
      <c r="BS38" s="60">
        <f t="shared" si="1"/>
        <v>0</v>
      </c>
      <c r="BT38" s="59">
        <f t="shared" si="2"/>
        <v>0</v>
      </c>
      <c r="BU38" s="57"/>
      <c r="BV38" s="44"/>
      <c r="BY38" s="253"/>
      <c r="BZ38" s="272"/>
      <c r="CA38" s="272"/>
      <c r="CB38" s="273"/>
      <c r="CC38" s="285">
        <f t="shared" si="64"/>
        <v>0</v>
      </c>
      <c r="CD38" s="286" t="str">
        <f t="shared" si="65"/>
        <v>청년외</v>
      </c>
      <c r="CE38" s="275">
        <f t="shared" si="12"/>
        <v>0</v>
      </c>
      <c r="CF38" s="270">
        <f t="shared" si="66"/>
        <v>0</v>
      </c>
      <c r="CG38" s="270">
        <f t="shared" si="66"/>
        <v>0</v>
      </c>
      <c r="CH38" s="270">
        <f t="shared" si="14"/>
        <v>0</v>
      </c>
      <c r="CI38" s="44"/>
    </row>
    <row r="39" spans="1:87" ht="16.5" hidden="1" customHeight="1">
      <c r="A39" s="23">
        <f t="shared" si="15"/>
        <v>35</v>
      </c>
      <c r="B39" s="143"/>
      <c r="C39" s="169"/>
      <c r="D39" s="170"/>
      <c r="E39" s="156" t="str">
        <f t="shared" si="3"/>
        <v/>
      </c>
      <c r="F39" s="30" t="str">
        <f t="shared" si="4"/>
        <v/>
      </c>
      <c r="G39" s="31" t="str">
        <f t="shared" si="5"/>
        <v/>
      </c>
      <c r="H39" s="147" t="str">
        <f t="shared" si="6"/>
        <v/>
      </c>
      <c r="I39" s="150"/>
      <c r="J39" s="151"/>
      <c r="K39" s="33" t="str">
        <f t="shared" si="7"/>
        <v/>
      </c>
      <c r="L39" s="33">
        <f t="shared" si="0"/>
        <v>0</v>
      </c>
      <c r="M39" s="35" t="str">
        <f t="shared" si="8"/>
        <v/>
      </c>
      <c r="N39" s="108"/>
      <c r="O39" s="178"/>
      <c r="P39" s="179"/>
      <c r="Q39" s="106" t="s">
        <v>160</v>
      </c>
      <c r="R39" s="107" t="s">
        <v>160</v>
      </c>
      <c r="S39" s="43"/>
      <c r="T39" s="122" t="s">
        <v>160</v>
      </c>
      <c r="U39" s="122" t="s">
        <v>160</v>
      </c>
      <c r="V39" s="123" t="s">
        <v>160</v>
      </c>
      <c r="W39" s="63">
        <f t="shared" si="16"/>
        <v>0</v>
      </c>
      <c r="X39" s="53">
        <f t="shared" si="17"/>
        <v>0</v>
      </c>
      <c r="Y39" s="54" t="str">
        <f t="shared" si="18"/>
        <v/>
      </c>
      <c r="Z39" s="85">
        <f t="shared" si="19"/>
        <v>0</v>
      </c>
      <c r="AA39" s="63">
        <f t="shared" si="20"/>
        <v>0</v>
      </c>
      <c r="AB39" s="53">
        <f t="shared" si="21"/>
        <v>0</v>
      </c>
      <c r="AC39" s="54" t="str">
        <f t="shared" si="22"/>
        <v/>
      </c>
      <c r="AD39" s="85">
        <f t="shared" si="23"/>
        <v>0</v>
      </c>
      <c r="AE39" s="63">
        <f t="shared" si="24"/>
        <v>0</v>
      </c>
      <c r="AF39" s="53">
        <f t="shared" si="25"/>
        <v>0</v>
      </c>
      <c r="AG39" s="54" t="str">
        <f t="shared" si="26"/>
        <v/>
      </c>
      <c r="AH39" s="85">
        <f t="shared" si="27"/>
        <v>0</v>
      </c>
      <c r="AI39" s="63">
        <f t="shared" si="28"/>
        <v>0</v>
      </c>
      <c r="AJ39" s="53">
        <f t="shared" si="29"/>
        <v>0</v>
      </c>
      <c r="AK39" s="54" t="str">
        <f t="shared" si="30"/>
        <v/>
      </c>
      <c r="AL39" s="85">
        <f t="shared" si="31"/>
        <v>0</v>
      </c>
      <c r="AM39" s="63">
        <f t="shared" si="32"/>
        <v>0</v>
      </c>
      <c r="AN39" s="53">
        <f t="shared" si="33"/>
        <v>0</v>
      </c>
      <c r="AO39" s="54" t="str">
        <f t="shared" si="34"/>
        <v/>
      </c>
      <c r="AP39" s="85">
        <f t="shared" si="35"/>
        <v>0</v>
      </c>
      <c r="AQ39" s="63">
        <f t="shared" si="36"/>
        <v>0</v>
      </c>
      <c r="AR39" s="53">
        <f t="shared" si="37"/>
        <v>0</v>
      </c>
      <c r="AS39" s="54" t="str">
        <f t="shared" si="38"/>
        <v/>
      </c>
      <c r="AT39" s="85">
        <f t="shared" si="39"/>
        <v>0</v>
      </c>
      <c r="AU39" s="63">
        <f t="shared" si="40"/>
        <v>0</v>
      </c>
      <c r="AV39" s="53">
        <f t="shared" si="41"/>
        <v>0</v>
      </c>
      <c r="AW39" s="54" t="str">
        <f t="shared" si="42"/>
        <v/>
      </c>
      <c r="AX39" s="85">
        <f t="shared" si="43"/>
        <v>0</v>
      </c>
      <c r="AY39" s="63">
        <f t="shared" si="44"/>
        <v>0</v>
      </c>
      <c r="AZ39" s="53">
        <f t="shared" si="45"/>
        <v>0</v>
      </c>
      <c r="BA39" s="54" t="str">
        <f t="shared" si="46"/>
        <v/>
      </c>
      <c r="BB39" s="85">
        <f t="shared" si="47"/>
        <v>0</v>
      </c>
      <c r="BC39" s="63">
        <f t="shared" si="48"/>
        <v>0</v>
      </c>
      <c r="BD39" s="53">
        <f t="shared" si="49"/>
        <v>0</v>
      </c>
      <c r="BE39" s="54" t="str">
        <f t="shared" si="50"/>
        <v/>
      </c>
      <c r="BF39" s="85">
        <f t="shared" si="51"/>
        <v>0</v>
      </c>
      <c r="BG39" s="63">
        <f t="shared" si="52"/>
        <v>0</v>
      </c>
      <c r="BH39" s="53">
        <f t="shared" si="53"/>
        <v>0</v>
      </c>
      <c r="BI39" s="54" t="str">
        <f t="shared" si="54"/>
        <v/>
      </c>
      <c r="BJ39" s="85">
        <f t="shared" si="55"/>
        <v>0</v>
      </c>
      <c r="BK39" s="63">
        <f t="shared" si="56"/>
        <v>0</v>
      </c>
      <c r="BL39" s="53">
        <f t="shared" si="57"/>
        <v>0</v>
      </c>
      <c r="BM39" s="54" t="str">
        <f t="shared" si="58"/>
        <v/>
      </c>
      <c r="BN39" s="85">
        <f t="shared" si="59"/>
        <v>0</v>
      </c>
      <c r="BO39" s="63">
        <f t="shared" si="60"/>
        <v>0</v>
      </c>
      <c r="BP39" s="53">
        <f t="shared" si="61"/>
        <v>0</v>
      </c>
      <c r="BQ39" s="54" t="str">
        <f t="shared" si="62"/>
        <v/>
      </c>
      <c r="BR39" s="85">
        <f t="shared" si="63"/>
        <v>0</v>
      </c>
      <c r="BS39" s="60">
        <f t="shared" si="1"/>
        <v>0</v>
      </c>
      <c r="BT39" s="59">
        <f t="shared" si="2"/>
        <v>0</v>
      </c>
      <c r="BU39" s="57"/>
      <c r="BV39" s="44"/>
      <c r="BY39" s="253"/>
      <c r="BZ39" s="272"/>
      <c r="CA39" s="272"/>
      <c r="CB39" s="273"/>
      <c r="CC39" s="285">
        <f t="shared" si="64"/>
        <v>0</v>
      </c>
      <c r="CD39" s="286" t="str">
        <f t="shared" si="65"/>
        <v>청년외</v>
      </c>
      <c r="CE39" s="275">
        <f t="shared" si="12"/>
        <v>0</v>
      </c>
      <c r="CF39" s="270">
        <f t="shared" si="66"/>
        <v>0</v>
      </c>
      <c r="CG39" s="270">
        <f t="shared" si="66"/>
        <v>0</v>
      </c>
      <c r="CH39" s="270">
        <f t="shared" si="14"/>
        <v>0</v>
      </c>
      <c r="CI39" s="44"/>
    </row>
    <row r="40" spans="1:87" ht="16.5" hidden="1" customHeight="1" thickBot="1">
      <c r="A40" s="23">
        <f t="shared" si="15"/>
        <v>36</v>
      </c>
      <c r="B40" s="143"/>
      <c r="C40" s="169"/>
      <c r="D40" s="170"/>
      <c r="E40" s="156" t="str">
        <f t="shared" si="3"/>
        <v/>
      </c>
      <c r="F40" s="30" t="str">
        <f t="shared" si="4"/>
        <v/>
      </c>
      <c r="G40" s="31" t="str">
        <f t="shared" si="5"/>
        <v/>
      </c>
      <c r="H40" s="147" t="str">
        <f t="shared" si="6"/>
        <v/>
      </c>
      <c r="I40" s="150"/>
      <c r="J40" s="151"/>
      <c r="K40" s="33" t="str">
        <f t="shared" si="7"/>
        <v/>
      </c>
      <c r="L40" s="33">
        <f t="shared" si="0"/>
        <v>0</v>
      </c>
      <c r="M40" s="35" t="str">
        <f t="shared" si="8"/>
        <v/>
      </c>
      <c r="N40" s="108"/>
      <c r="O40" s="180"/>
      <c r="P40" s="181"/>
      <c r="Q40" s="106" t="s">
        <v>160</v>
      </c>
      <c r="R40" s="107" t="s">
        <v>160</v>
      </c>
      <c r="S40" s="43"/>
      <c r="T40" s="122" t="s">
        <v>160</v>
      </c>
      <c r="U40" s="122" t="s">
        <v>160</v>
      </c>
      <c r="V40" s="123" t="s">
        <v>160</v>
      </c>
      <c r="W40" s="63">
        <f t="shared" si="16"/>
        <v>0</v>
      </c>
      <c r="X40" s="53">
        <f t="shared" si="17"/>
        <v>0</v>
      </c>
      <c r="Y40" s="54" t="str">
        <f t="shared" si="18"/>
        <v/>
      </c>
      <c r="Z40" s="85">
        <f t="shared" si="19"/>
        <v>0</v>
      </c>
      <c r="AA40" s="63">
        <f t="shared" si="20"/>
        <v>0</v>
      </c>
      <c r="AB40" s="53">
        <f t="shared" si="21"/>
        <v>0</v>
      </c>
      <c r="AC40" s="54" t="str">
        <f t="shared" si="22"/>
        <v/>
      </c>
      <c r="AD40" s="85">
        <f t="shared" si="23"/>
        <v>0</v>
      </c>
      <c r="AE40" s="63">
        <f t="shared" si="24"/>
        <v>0</v>
      </c>
      <c r="AF40" s="53">
        <f t="shared" si="25"/>
        <v>0</v>
      </c>
      <c r="AG40" s="54" t="str">
        <f t="shared" si="26"/>
        <v/>
      </c>
      <c r="AH40" s="85">
        <f t="shared" si="27"/>
        <v>0</v>
      </c>
      <c r="AI40" s="63">
        <f t="shared" si="28"/>
        <v>0</v>
      </c>
      <c r="AJ40" s="53">
        <f t="shared" si="29"/>
        <v>0</v>
      </c>
      <c r="AK40" s="54" t="str">
        <f t="shared" si="30"/>
        <v/>
      </c>
      <c r="AL40" s="85">
        <f t="shared" si="31"/>
        <v>0</v>
      </c>
      <c r="AM40" s="63">
        <f t="shared" si="32"/>
        <v>0</v>
      </c>
      <c r="AN40" s="53">
        <f t="shared" si="33"/>
        <v>0</v>
      </c>
      <c r="AO40" s="54" t="str">
        <f t="shared" si="34"/>
        <v/>
      </c>
      <c r="AP40" s="85">
        <f t="shared" si="35"/>
        <v>0</v>
      </c>
      <c r="AQ40" s="63">
        <f t="shared" si="36"/>
        <v>0</v>
      </c>
      <c r="AR40" s="53">
        <f t="shared" si="37"/>
        <v>0</v>
      </c>
      <c r="AS40" s="54" t="str">
        <f t="shared" si="38"/>
        <v/>
      </c>
      <c r="AT40" s="85">
        <f t="shared" si="39"/>
        <v>0</v>
      </c>
      <c r="AU40" s="63">
        <f t="shared" si="40"/>
        <v>0</v>
      </c>
      <c r="AV40" s="53">
        <f t="shared" si="41"/>
        <v>0</v>
      </c>
      <c r="AW40" s="54" t="str">
        <f t="shared" si="42"/>
        <v/>
      </c>
      <c r="AX40" s="85">
        <f t="shared" si="43"/>
        <v>0</v>
      </c>
      <c r="AY40" s="63">
        <f t="shared" si="44"/>
        <v>0</v>
      </c>
      <c r="AZ40" s="53">
        <f t="shared" si="45"/>
        <v>0</v>
      </c>
      <c r="BA40" s="54" t="str">
        <f t="shared" si="46"/>
        <v/>
      </c>
      <c r="BB40" s="85">
        <f t="shared" si="47"/>
        <v>0</v>
      </c>
      <c r="BC40" s="63">
        <f t="shared" si="48"/>
        <v>0</v>
      </c>
      <c r="BD40" s="53">
        <f t="shared" si="49"/>
        <v>0</v>
      </c>
      <c r="BE40" s="54" t="str">
        <f t="shared" si="50"/>
        <v/>
      </c>
      <c r="BF40" s="85">
        <f t="shared" si="51"/>
        <v>0</v>
      </c>
      <c r="BG40" s="63">
        <f t="shared" si="52"/>
        <v>0</v>
      </c>
      <c r="BH40" s="53">
        <f t="shared" si="53"/>
        <v>0</v>
      </c>
      <c r="BI40" s="54" t="str">
        <f t="shared" si="54"/>
        <v/>
      </c>
      <c r="BJ40" s="85">
        <f t="shared" si="55"/>
        <v>0</v>
      </c>
      <c r="BK40" s="63">
        <f t="shared" si="56"/>
        <v>0</v>
      </c>
      <c r="BL40" s="53">
        <f t="shared" si="57"/>
        <v>0</v>
      </c>
      <c r="BM40" s="54" t="str">
        <f t="shared" si="58"/>
        <v/>
      </c>
      <c r="BN40" s="85">
        <f t="shared" si="59"/>
        <v>0</v>
      </c>
      <c r="BO40" s="63">
        <f t="shared" si="60"/>
        <v>0</v>
      </c>
      <c r="BP40" s="53">
        <f t="shared" si="61"/>
        <v>0</v>
      </c>
      <c r="BQ40" s="54" t="str">
        <f t="shared" si="62"/>
        <v/>
      </c>
      <c r="BR40" s="85">
        <f t="shared" si="63"/>
        <v>0</v>
      </c>
      <c r="BS40" s="60">
        <f t="shared" si="1"/>
        <v>0</v>
      </c>
      <c r="BT40" s="59">
        <f t="shared" si="2"/>
        <v>0</v>
      </c>
      <c r="BU40" s="57"/>
      <c r="BV40" s="44"/>
      <c r="BY40" s="253"/>
      <c r="BZ40" s="272"/>
      <c r="CA40" s="272"/>
      <c r="CB40" s="273"/>
      <c r="CC40" s="285">
        <f t="shared" si="64"/>
        <v>0</v>
      </c>
      <c r="CD40" s="286" t="str">
        <f t="shared" si="65"/>
        <v>청년외</v>
      </c>
      <c r="CE40" s="275">
        <f t="shared" si="12"/>
        <v>0</v>
      </c>
      <c r="CF40" s="270">
        <f t="shared" si="66"/>
        <v>0</v>
      </c>
      <c r="CG40" s="270">
        <f t="shared" si="66"/>
        <v>0</v>
      </c>
      <c r="CH40" s="270">
        <f t="shared" si="14"/>
        <v>0</v>
      </c>
      <c r="CI40" s="44"/>
    </row>
    <row r="41" spans="1:87" ht="16.5" hidden="1" customHeight="1">
      <c r="A41" s="23">
        <f t="shared" si="15"/>
        <v>37</v>
      </c>
      <c r="B41" s="143"/>
      <c r="C41" s="169"/>
      <c r="D41" s="170"/>
      <c r="E41" s="156" t="str">
        <f t="shared" si="3"/>
        <v/>
      </c>
      <c r="F41" s="30" t="str">
        <f t="shared" si="4"/>
        <v/>
      </c>
      <c r="G41" s="31" t="str">
        <f t="shared" si="5"/>
        <v/>
      </c>
      <c r="H41" s="147" t="str">
        <f t="shared" si="6"/>
        <v/>
      </c>
      <c r="I41" s="150"/>
      <c r="J41" s="151"/>
      <c r="K41" s="33" t="str">
        <f t="shared" si="7"/>
        <v/>
      </c>
      <c r="L41" s="33">
        <f t="shared" si="0"/>
        <v>0</v>
      </c>
      <c r="M41" s="35" t="str">
        <f t="shared" si="8"/>
        <v/>
      </c>
      <c r="N41" s="108"/>
      <c r="O41" s="178"/>
      <c r="P41" s="179"/>
      <c r="Q41" s="106" t="s">
        <v>160</v>
      </c>
      <c r="R41" s="107" t="s">
        <v>160</v>
      </c>
      <c r="S41" s="43"/>
      <c r="T41" s="122" t="s">
        <v>160</v>
      </c>
      <c r="U41" s="122" t="s">
        <v>160</v>
      </c>
      <c r="V41" s="123" t="s">
        <v>160</v>
      </c>
      <c r="W41" s="63">
        <f t="shared" si="16"/>
        <v>0</v>
      </c>
      <c r="X41" s="53">
        <f t="shared" si="17"/>
        <v>0</v>
      </c>
      <c r="Y41" s="54" t="str">
        <f t="shared" si="18"/>
        <v/>
      </c>
      <c r="Z41" s="85">
        <f t="shared" si="19"/>
        <v>0</v>
      </c>
      <c r="AA41" s="63">
        <f t="shared" si="20"/>
        <v>0</v>
      </c>
      <c r="AB41" s="53">
        <f t="shared" si="21"/>
        <v>0</v>
      </c>
      <c r="AC41" s="54" t="str">
        <f t="shared" si="22"/>
        <v/>
      </c>
      <c r="AD41" s="85">
        <f t="shared" si="23"/>
        <v>0</v>
      </c>
      <c r="AE41" s="63">
        <f t="shared" si="24"/>
        <v>0</v>
      </c>
      <c r="AF41" s="53">
        <f t="shared" si="25"/>
        <v>0</v>
      </c>
      <c r="AG41" s="54" t="str">
        <f t="shared" si="26"/>
        <v/>
      </c>
      <c r="AH41" s="85">
        <f t="shared" si="27"/>
        <v>0</v>
      </c>
      <c r="AI41" s="63">
        <f t="shared" si="28"/>
        <v>0</v>
      </c>
      <c r="AJ41" s="53">
        <f t="shared" si="29"/>
        <v>0</v>
      </c>
      <c r="AK41" s="54" t="str">
        <f t="shared" si="30"/>
        <v/>
      </c>
      <c r="AL41" s="85">
        <f t="shared" si="31"/>
        <v>0</v>
      </c>
      <c r="AM41" s="63">
        <f t="shared" si="32"/>
        <v>0</v>
      </c>
      <c r="AN41" s="53">
        <f t="shared" si="33"/>
        <v>0</v>
      </c>
      <c r="AO41" s="54" t="str">
        <f t="shared" si="34"/>
        <v/>
      </c>
      <c r="AP41" s="85">
        <f t="shared" si="35"/>
        <v>0</v>
      </c>
      <c r="AQ41" s="63">
        <f t="shared" si="36"/>
        <v>0</v>
      </c>
      <c r="AR41" s="53">
        <f t="shared" si="37"/>
        <v>0</v>
      </c>
      <c r="AS41" s="54" t="str">
        <f t="shared" si="38"/>
        <v/>
      </c>
      <c r="AT41" s="85">
        <f t="shared" si="39"/>
        <v>0</v>
      </c>
      <c r="AU41" s="63">
        <f t="shared" si="40"/>
        <v>0</v>
      </c>
      <c r="AV41" s="53">
        <f t="shared" si="41"/>
        <v>0</v>
      </c>
      <c r="AW41" s="54" t="str">
        <f t="shared" si="42"/>
        <v/>
      </c>
      <c r="AX41" s="85">
        <f t="shared" si="43"/>
        <v>0</v>
      </c>
      <c r="AY41" s="63">
        <f t="shared" si="44"/>
        <v>0</v>
      </c>
      <c r="AZ41" s="53">
        <f t="shared" si="45"/>
        <v>0</v>
      </c>
      <c r="BA41" s="54" t="str">
        <f t="shared" si="46"/>
        <v/>
      </c>
      <c r="BB41" s="85">
        <f t="shared" si="47"/>
        <v>0</v>
      </c>
      <c r="BC41" s="63">
        <f t="shared" si="48"/>
        <v>0</v>
      </c>
      <c r="BD41" s="53">
        <f t="shared" si="49"/>
        <v>0</v>
      </c>
      <c r="BE41" s="54" t="str">
        <f t="shared" si="50"/>
        <v/>
      </c>
      <c r="BF41" s="85">
        <f t="shared" si="51"/>
        <v>0</v>
      </c>
      <c r="BG41" s="63">
        <f t="shared" si="52"/>
        <v>0</v>
      </c>
      <c r="BH41" s="53">
        <f t="shared" si="53"/>
        <v>0</v>
      </c>
      <c r="BI41" s="54" t="str">
        <f t="shared" si="54"/>
        <v/>
      </c>
      <c r="BJ41" s="85">
        <f t="shared" si="55"/>
        <v>0</v>
      </c>
      <c r="BK41" s="63">
        <f t="shared" si="56"/>
        <v>0</v>
      </c>
      <c r="BL41" s="53">
        <f t="shared" si="57"/>
        <v>0</v>
      </c>
      <c r="BM41" s="54" t="str">
        <f t="shared" si="58"/>
        <v/>
      </c>
      <c r="BN41" s="85">
        <f t="shared" si="59"/>
        <v>0</v>
      </c>
      <c r="BO41" s="63">
        <f t="shared" si="60"/>
        <v>0</v>
      </c>
      <c r="BP41" s="53">
        <f t="shared" si="61"/>
        <v>0</v>
      </c>
      <c r="BQ41" s="54" t="str">
        <f t="shared" si="62"/>
        <v/>
      </c>
      <c r="BR41" s="85">
        <f t="shared" si="63"/>
        <v>0</v>
      </c>
      <c r="BS41" s="60">
        <f t="shared" si="1"/>
        <v>0</v>
      </c>
      <c r="BT41" s="59">
        <f t="shared" si="2"/>
        <v>0</v>
      </c>
      <c r="BU41" s="57"/>
      <c r="BV41" s="44"/>
      <c r="BY41" s="253"/>
      <c r="BZ41" s="272"/>
      <c r="CA41" s="272"/>
      <c r="CB41" s="273"/>
      <c r="CC41" s="285">
        <f t="shared" si="64"/>
        <v>0</v>
      </c>
      <c r="CD41" s="286" t="str">
        <f t="shared" si="65"/>
        <v>청년외</v>
      </c>
      <c r="CE41" s="275">
        <f t="shared" si="12"/>
        <v>0</v>
      </c>
      <c r="CF41" s="270">
        <f t="shared" si="66"/>
        <v>0</v>
      </c>
      <c r="CG41" s="270">
        <f t="shared" si="66"/>
        <v>0</v>
      </c>
      <c r="CH41" s="270">
        <f t="shared" si="14"/>
        <v>0</v>
      </c>
      <c r="CI41" s="44"/>
    </row>
    <row r="42" spans="1:87" ht="16.5" hidden="1" customHeight="1">
      <c r="A42" s="23">
        <f t="shared" si="15"/>
        <v>38</v>
      </c>
      <c r="B42" s="143"/>
      <c r="C42" s="169"/>
      <c r="D42" s="170"/>
      <c r="E42" s="156" t="str">
        <f t="shared" si="3"/>
        <v/>
      </c>
      <c r="F42" s="30" t="str">
        <f t="shared" si="4"/>
        <v/>
      </c>
      <c r="G42" s="31" t="str">
        <f t="shared" si="5"/>
        <v/>
      </c>
      <c r="H42" s="147" t="str">
        <f t="shared" si="6"/>
        <v/>
      </c>
      <c r="I42" s="150"/>
      <c r="J42" s="151"/>
      <c r="K42" s="33" t="str">
        <f t="shared" si="7"/>
        <v/>
      </c>
      <c r="L42" s="33">
        <f t="shared" si="0"/>
        <v>0</v>
      </c>
      <c r="M42" s="35" t="str">
        <f t="shared" si="8"/>
        <v/>
      </c>
      <c r="N42" s="108"/>
      <c r="O42" s="178"/>
      <c r="P42" s="179"/>
      <c r="Q42" s="106" t="s">
        <v>160</v>
      </c>
      <c r="R42" s="107" t="s">
        <v>160</v>
      </c>
      <c r="S42" s="43"/>
      <c r="T42" s="122" t="s">
        <v>160</v>
      </c>
      <c r="U42" s="122" t="s">
        <v>160</v>
      </c>
      <c r="V42" s="123" t="s">
        <v>160</v>
      </c>
      <c r="W42" s="63">
        <f t="shared" si="16"/>
        <v>0</v>
      </c>
      <c r="X42" s="53">
        <f t="shared" si="17"/>
        <v>0</v>
      </c>
      <c r="Y42" s="54" t="str">
        <f t="shared" si="18"/>
        <v/>
      </c>
      <c r="Z42" s="85">
        <f t="shared" si="19"/>
        <v>0</v>
      </c>
      <c r="AA42" s="63">
        <f t="shared" si="20"/>
        <v>0</v>
      </c>
      <c r="AB42" s="53">
        <f t="shared" si="21"/>
        <v>0</v>
      </c>
      <c r="AC42" s="54" t="str">
        <f t="shared" si="22"/>
        <v/>
      </c>
      <c r="AD42" s="85">
        <f t="shared" si="23"/>
        <v>0</v>
      </c>
      <c r="AE42" s="63">
        <f t="shared" si="24"/>
        <v>0</v>
      </c>
      <c r="AF42" s="53">
        <f t="shared" si="25"/>
        <v>0</v>
      </c>
      <c r="AG42" s="54" t="str">
        <f t="shared" si="26"/>
        <v/>
      </c>
      <c r="AH42" s="85">
        <f t="shared" si="27"/>
        <v>0</v>
      </c>
      <c r="AI42" s="63">
        <f t="shared" si="28"/>
        <v>0</v>
      </c>
      <c r="AJ42" s="53">
        <f t="shared" si="29"/>
        <v>0</v>
      </c>
      <c r="AK42" s="54" t="str">
        <f t="shared" si="30"/>
        <v/>
      </c>
      <c r="AL42" s="85">
        <f t="shared" si="31"/>
        <v>0</v>
      </c>
      <c r="AM42" s="63">
        <f t="shared" si="32"/>
        <v>0</v>
      </c>
      <c r="AN42" s="53">
        <f t="shared" si="33"/>
        <v>0</v>
      </c>
      <c r="AO42" s="54" t="str">
        <f t="shared" si="34"/>
        <v/>
      </c>
      <c r="AP42" s="85">
        <f t="shared" si="35"/>
        <v>0</v>
      </c>
      <c r="AQ42" s="63">
        <f t="shared" si="36"/>
        <v>0</v>
      </c>
      <c r="AR42" s="53">
        <f t="shared" si="37"/>
        <v>0</v>
      </c>
      <c r="AS42" s="54" t="str">
        <f t="shared" si="38"/>
        <v/>
      </c>
      <c r="AT42" s="85">
        <f t="shared" si="39"/>
        <v>0</v>
      </c>
      <c r="AU42" s="63">
        <f t="shared" si="40"/>
        <v>0</v>
      </c>
      <c r="AV42" s="53">
        <f t="shared" si="41"/>
        <v>0</v>
      </c>
      <c r="AW42" s="54" t="str">
        <f t="shared" si="42"/>
        <v/>
      </c>
      <c r="AX42" s="85">
        <f t="shared" si="43"/>
        <v>0</v>
      </c>
      <c r="AY42" s="63">
        <f t="shared" si="44"/>
        <v>0</v>
      </c>
      <c r="AZ42" s="53">
        <f t="shared" si="45"/>
        <v>0</v>
      </c>
      <c r="BA42" s="54" t="str">
        <f t="shared" si="46"/>
        <v/>
      </c>
      <c r="BB42" s="85">
        <f t="shared" si="47"/>
        <v>0</v>
      </c>
      <c r="BC42" s="63">
        <f t="shared" si="48"/>
        <v>0</v>
      </c>
      <c r="BD42" s="53">
        <f t="shared" si="49"/>
        <v>0</v>
      </c>
      <c r="BE42" s="54" t="str">
        <f t="shared" si="50"/>
        <v/>
      </c>
      <c r="BF42" s="85">
        <f t="shared" si="51"/>
        <v>0</v>
      </c>
      <c r="BG42" s="63">
        <f t="shared" si="52"/>
        <v>0</v>
      </c>
      <c r="BH42" s="53">
        <f t="shared" si="53"/>
        <v>0</v>
      </c>
      <c r="BI42" s="54" t="str">
        <f t="shared" si="54"/>
        <v/>
      </c>
      <c r="BJ42" s="85">
        <f t="shared" si="55"/>
        <v>0</v>
      </c>
      <c r="BK42" s="63">
        <f t="shared" si="56"/>
        <v>0</v>
      </c>
      <c r="BL42" s="53">
        <f t="shared" si="57"/>
        <v>0</v>
      </c>
      <c r="BM42" s="54" t="str">
        <f t="shared" si="58"/>
        <v/>
      </c>
      <c r="BN42" s="85">
        <f t="shared" si="59"/>
        <v>0</v>
      </c>
      <c r="BO42" s="63">
        <f t="shared" si="60"/>
        <v>0</v>
      </c>
      <c r="BP42" s="53">
        <f t="shared" si="61"/>
        <v>0</v>
      </c>
      <c r="BQ42" s="54" t="str">
        <f t="shared" si="62"/>
        <v/>
      </c>
      <c r="BR42" s="85">
        <f t="shared" si="63"/>
        <v>0</v>
      </c>
      <c r="BS42" s="60">
        <f t="shared" si="1"/>
        <v>0</v>
      </c>
      <c r="BT42" s="59">
        <f t="shared" si="2"/>
        <v>0</v>
      </c>
      <c r="BU42" s="57"/>
      <c r="BV42" s="44"/>
      <c r="BY42" s="253"/>
      <c r="BZ42" s="272"/>
      <c r="CA42" s="272"/>
      <c r="CB42" s="273"/>
      <c r="CC42" s="285">
        <f t="shared" si="64"/>
        <v>0</v>
      </c>
      <c r="CD42" s="286" t="str">
        <f t="shared" si="65"/>
        <v>청년외</v>
      </c>
      <c r="CE42" s="275">
        <f t="shared" si="12"/>
        <v>0</v>
      </c>
      <c r="CF42" s="270">
        <f t="shared" si="66"/>
        <v>0</v>
      </c>
      <c r="CG42" s="270">
        <f t="shared" si="66"/>
        <v>0</v>
      </c>
      <c r="CH42" s="270">
        <f t="shared" si="14"/>
        <v>0</v>
      </c>
      <c r="CI42" s="44"/>
    </row>
    <row r="43" spans="1:87" ht="16.5" hidden="1" customHeight="1">
      <c r="A43" s="23">
        <f t="shared" si="15"/>
        <v>39</v>
      </c>
      <c r="B43" s="143"/>
      <c r="C43" s="169"/>
      <c r="D43" s="170"/>
      <c r="E43" s="156" t="str">
        <f t="shared" si="3"/>
        <v/>
      </c>
      <c r="F43" s="30" t="str">
        <f t="shared" si="4"/>
        <v/>
      </c>
      <c r="G43" s="31" t="str">
        <f t="shared" si="5"/>
        <v/>
      </c>
      <c r="H43" s="147" t="str">
        <f t="shared" si="6"/>
        <v/>
      </c>
      <c r="I43" s="150"/>
      <c r="J43" s="151"/>
      <c r="K43" s="33" t="str">
        <f t="shared" si="7"/>
        <v/>
      </c>
      <c r="L43" s="33">
        <f t="shared" si="0"/>
        <v>0</v>
      </c>
      <c r="M43" s="35" t="str">
        <f t="shared" si="8"/>
        <v/>
      </c>
      <c r="N43" s="108"/>
      <c r="O43" s="178"/>
      <c r="P43" s="179"/>
      <c r="Q43" s="106" t="s">
        <v>160</v>
      </c>
      <c r="R43" s="107" t="s">
        <v>160</v>
      </c>
      <c r="S43" s="43"/>
      <c r="T43" s="122" t="s">
        <v>160</v>
      </c>
      <c r="U43" s="122" t="s">
        <v>160</v>
      </c>
      <c r="V43" s="123" t="s">
        <v>160</v>
      </c>
      <c r="W43" s="63">
        <f t="shared" si="16"/>
        <v>0</v>
      </c>
      <c r="X43" s="53">
        <f t="shared" si="17"/>
        <v>0</v>
      </c>
      <c r="Y43" s="54" t="str">
        <f t="shared" si="18"/>
        <v/>
      </c>
      <c r="Z43" s="85">
        <f t="shared" si="19"/>
        <v>0</v>
      </c>
      <c r="AA43" s="63">
        <f t="shared" si="20"/>
        <v>0</v>
      </c>
      <c r="AB43" s="53">
        <f t="shared" si="21"/>
        <v>0</v>
      </c>
      <c r="AC43" s="54" t="str">
        <f t="shared" si="22"/>
        <v/>
      </c>
      <c r="AD43" s="85">
        <f t="shared" si="23"/>
        <v>0</v>
      </c>
      <c r="AE43" s="63">
        <f t="shared" si="24"/>
        <v>0</v>
      </c>
      <c r="AF43" s="53">
        <f t="shared" si="25"/>
        <v>0</v>
      </c>
      <c r="AG43" s="54" t="str">
        <f t="shared" si="26"/>
        <v/>
      </c>
      <c r="AH43" s="85">
        <f t="shared" si="27"/>
        <v>0</v>
      </c>
      <c r="AI43" s="63">
        <f t="shared" si="28"/>
        <v>0</v>
      </c>
      <c r="AJ43" s="53">
        <f t="shared" si="29"/>
        <v>0</v>
      </c>
      <c r="AK43" s="54" t="str">
        <f t="shared" si="30"/>
        <v/>
      </c>
      <c r="AL43" s="85">
        <f t="shared" si="31"/>
        <v>0</v>
      </c>
      <c r="AM43" s="63">
        <f t="shared" si="32"/>
        <v>0</v>
      </c>
      <c r="AN43" s="53">
        <f t="shared" si="33"/>
        <v>0</v>
      </c>
      <c r="AO43" s="54" t="str">
        <f t="shared" si="34"/>
        <v/>
      </c>
      <c r="AP43" s="85">
        <f t="shared" si="35"/>
        <v>0</v>
      </c>
      <c r="AQ43" s="63">
        <f t="shared" si="36"/>
        <v>0</v>
      </c>
      <c r="AR43" s="53">
        <f t="shared" si="37"/>
        <v>0</v>
      </c>
      <c r="AS43" s="54" t="str">
        <f t="shared" si="38"/>
        <v/>
      </c>
      <c r="AT43" s="85">
        <f t="shared" si="39"/>
        <v>0</v>
      </c>
      <c r="AU43" s="63">
        <f t="shared" si="40"/>
        <v>0</v>
      </c>
      <c r="AV43" s="53">
        <f t="shared" si="41"/>
        <v>0</v>
      </c>
      <c r="AW43" s="54" t="str">
        <f t="shared" si="42"/>
        <v/>
      </c>
      <c r="AX43" s="85">
        <f t="shared" si="43"/>
        <v>0</v>
      </c>
      <c r="AY43" s="63">
        <f t="shared" si="44"/>
        <v>0</v>
      </c>
      <c r="AZ43" s="53">
        <f t="shared" si="45"/>
        <v>0</v>
      </c>
      <c r="BA43" s="54" t="str">
        <f t="shared" si="46"/>
        <v/>
      </c>
      <c r="BB43" s="85">
        <f t="shared" si="47"/>
        <v>0</v>
      </c>
      <c r="BC43" s="63">
        <f t="shared" si="48"/>
        <v>0</v>
      </c>
      <c r="BD43" s="53">
        <f t="shared" si="49"/>
        <v>0</v>
      </c>
      <c r="BE43" s="54" t="str">
        <f t="shared" si="50"/>
        <v/>
      </c>
      <c r="BF43" s="85">
        <f t="shared" si="51"/>
        <v>0</v>
      </c>
      <c r="BG43" s="63">
        <f t="shared" si="52"/>
        <v>0</v>
      </c>
      <c r="BH43" s="53">
        <f t="shared" si="53"/>
        <v>0</v>
      </c>
      <c r="BI43" s="54" t="str">
        <f t="shared" si="54"/>
        <v/>
      </c>
      <c r="BJ43" s="85">
        <f t="shared" si="55"/>
        <v>0</v>
      </c>
      <c r="BK43" s="63">
        <f t="shared" si="56"/>
        <v>0</v>
      </c>
      <c r="BL43" s="53">
        <f t="shared" si="57"/>
        <v>0</v>
      </c>
      <c r="BM43" s="54" t="str">
        <f t="shared" si="58"/>
        <v/>
      </c>
      <c r="BN43" s="85">
        <f t="shared" si="59"/>
        <v>0</v>
      </c>
      <c r="BO43" s="63">
        <f t="shared" si="60"/>
        <v>0</v>
      </c>
      <c r="BP43" s="53">
        <f t="shared" si="61"/>
        <v>0</v>
      </c>
      <c r="BQ43" s="54" t="str">
        <f t="shared" si="62"/>
        <v/>
      </c>
      <c r="BR43" s="85">
        <f t="shared" si="63"/>
        <v>0</v>
      </c>
      <c r="BS43" s="60">
        <f t="shared" si="1"/>
        <v>0</v>
      </c>
      <c r="BT43" s="59">
        <f t="shared" si="2"/>
        <v>0</v>
      </c>
      <c r="BU43" s="57"/>
      <c r="BV43" s="44"/>
      <c r="BY43" s="253"/>
      <c r="BZ43" s="272"/>
      <c r="CA43" s="272"/>
      <c r="CB43" s="273"/>
      <c r="CC43" s="285">
        <f t="shared" si="64"/>
        <v>0</v>
      </c>
      <c r="CD43" s="286" t="str">
        <f t="shared" si="65"/>
        <v>청년외</v>
      </c>
      <c r="CE43" s="275">
        <f t="shared" si="12"/>
        <v>0</v>
      </c>
      <c r="CF43" s="270">
        <f t="shared" si="66"/>
        <v>0</v>
      </c>
      <c r="CG43" s="270">
        <f t="shared" si="66"/>
        <v>0</v>
      </c>
      <c r="CH43" s="270">
        <f t="shared" si="14"/>
        <v>0</v>
      </c>
      <c r="CI43" s="44"/>
    </row>
    <row r="44" spans="1:87" ht="16.5" hidden="1" customHeight="1">
      <c r="A44" s="23">
        <f t="shared" si="15"/>
        <v>40</v>
      </c>
      <c r="B44" s="143"/>
      <c r="C44" s="169"/>
      <c r="D44" s="170"/>
      <c r="E44" s="156" t="str">
        <f t="shared" si="3"/>
        <v/>
      </c>
      <c r="F44" s="30" t="str">
        <f t="shared" si="4"/>
        <v/>
      </c>
      <c r="G44" s="31" t="str">
        <f t="shared" si="5"/>
        <v/>
      </c>
      <c r="H44" s="147" t="str">
        <f t="shared" si="6"/>
        <v/>
      </c>
      <c r="I44" s="150"/>
      <c r="J44" s="151"/>
      <c r="K44" s="33" t="str">
        <f t="shared" si="7"/>
        <v/>
      </c>
      <c r="L44" s="33">
        <f t="shared" si="0"/>
        <v>0</v>
      </c>
      <c r="M44" s="35" t="str">
        <f t="shared" si="8"/>
        <v/>
      </c>
      <c r="N44" s="108"/>
      <c r="O44" s="178"/>
      <c r="P44" s="179"/>
      <c r="Q44" s="106" t="s">
        <v>160</v>
      </c>
      <c r="R44" s="107" t="s">
        <v>160</v>
      </c>
      <c r="S44" s="43"/>
      <c r="T44" s="122" t="s">
        <v>160</v>
      </c>
      <c r="U44" s="122" t="s">
        <v>160</v>
      </c>
      <c r="V44" s="123" t="s">
        <v>160</v>
      </c>
      <c r="W44" s="63">
        <f t="shared" si="16"/>
        <v>0</v>
      </c>
      <c r="X44" s="53">
        <f t="shared" si="17"/>
        <v>0</v>
      </c>
      <c r="Y44" s="54" t="str">
        <f t="shared" si="18"/>
        <v/>
      </c>
      <c r="Z44" s="85">
        <f t="shared" si="19"/>
        <v>0</v>
      </c>
      <c r="AA44" s="63">
        <f t="shared" si="20"/>
        <v>0</v>
      </c>
      <c r="AB44" s="53">
        <f t="shared" si="21"/>
        <v>0</v>
      </c>
      <c r="AC44" s="54" t="str">
        <f t="shared" si="22"/>
        <v/>
      </c>
      <c r="AD44" s="85">
        <f t="shared" si="23"/>
        <v>0</v>
      </c>
      <c r="AE44" s="63">
        <f t="shared" si="24"/>
        <v>0</v>
      </c>
      <c r="AF44" s="53">
        <f t="shared" si="25"/>
        <v>0</v>
      </c>
      <c r="AG44" s="54" t="str">
        <f t="shared" si="26"/>
        <v/>
      </c>
      <c r="AH44" s="85">
        <f t="shared" si="27"/>
        <v>0</v>
      </c>
      <c r="AI44" s="63">
        <f t="shared" si="28"/>
        <v>0</v>
      </c>
      <c r="AJ44" s="53">
        <f t="shared" si="29"/>
        <v>0</v>
      </c>
      <c r="AK44" s="54" t="str">
        <f t="shared" si="30"/>
        <v/>
      </c>
      <c r="AL44" s="85">
        <f t="shared" si="31"/>
        <v>0</v>
      </c>
      <c r="AM44" s="63">
        <f t="shared" si="32"/>
        <v>0</v>
      </c>
      <c r="AN44" s="53">
        <f t="shared" si="33"/>
        <v>0</v>
      </c>
      <c r="AO44" s="54" t="str">
        <f t="shared" si="34"/>
        <v/>
      </c>
      <c r="AP44" s="85">
        <f t="shared" si="35"/>
        <v>0</v>
      </c>
      <c r="AQ44" s="63">
        <f t="shared" si="36"/>
        <v>0</v>
      </c>
      <c r="AR44" s="53">
        <f t="shared" si="37"/>
        <v>0</v>
      </c>
      <c r="AS44" s="54" t="str">
        <f t="shared" si="38"/>
        <v/>
      </c>
      <c r="AT44" s="85">
        <f t="shared" si="39"/>
        <v>0</v>
      </c>
      <c r="AU44" s="63">
        <f t="shared" si="40"/>
        <v>0</v>
      </c>
      <c r="AV44" s="53">
        <f t="shared" si="41"/>
        <v>0</v>
      </c>
      <c r="AW44" s="54" t="str">
        <f t="shared" si="42"/>
        <v/>
      </c>
      <c r="AX44" s="85">
        <f t="shared" si="43"/>
        <v>0</v>
      </c>
      <c r="AY44" s="63">
        <f t="shared" si="44"/>
        <v>0</v>
      </c>
      <c r="AZ44" s="53">
        <f t="shared" si="45"/>
        <v>0</v>
      </c>
      <c r="BA44" s="54" t="str">
        <f t="shared" si="46"/>
        <v/>
      </c>
      <c r="BB44" s="85">
        <f t="shared" si="47"/>
        <v>0</v>
      </c>
      <c r="BC44" s="63">
        <f t="shared" si="48"/>
        <v>0</v>
      </c>
      <c r="BD44" s="53">
        <f t="shared" si="49"/>
        <v>0</v>
      </c>
      <c r="BE44" s="54" t="str">
        <f t="shared" si="50"/>
        <v/>
      </c>
      <c r="BF44" s="85">
        <f t="shared" si="51"/>
        <v>0</v>
      </c>
      <c r="BG44" s="63">
        <f t="shared" si="52"/>
        <v>0</v>
      </c>
      <c r="BH44" s="53">
        <f t="shared" si="53"/>
        <v>0</v>
      </c>
      <c r="BI44" s="54" t="str">
        <f t="shared" si="54"/>
        <v/>
      </c>
      <c r="BJ44" s="85">
        <f t="shared" si="55"/>
        <v>0</v>
      </c>
      <c r="BK44" s="63">
        <f t="shared" si="56"/>
        <v>0</v>
      </c>
      <c r="BL44" s="53">
        <f t="shared" si="57"/>
        <v>0</v>
      </c>
      <c r="BM44" s="54" t="str">
        <f t="shared" si="58"/>
        <v/>
      </c>
      <c r="BN44" s="85">
        <f t="shared" si="59"/>
        <v>0</v>
      </c>
      <c r="BO44" s="63">
        <f t="shared" si="60"/>
        <v>0</v>
      </c>
      <c r="BP44" s="53">
        <f t="shared" si="61"/>
        <v>0</v>
      </c>
      <c r="BQ44" s="54" t="str">
        <f t="shared" si="62"/>
        <v/>
      </c>
      <c r="BR44" s="85">
        <f t="shared" si="63"/>
        <v>0</v>
      </c>
      <c r="BS44" s="60">
        <f t="shared" si="1"/>
        <v>0</v>
      </c>
      <c r="BT44" s="59">
        <f t="shared" si="2"/>
        <v>0</v>
      </c>
      <c r="BU44" s="57"/>
      <c r="BV44" s="44"/>
      <c r="BY44" s="253"/>
      <c r="BZ44" s="272"/>
      <c r="CA44" s="272"/>
      <c r="CB44" s="273"/>
      <c r="CC44" s="285">
        <f t="shared" si="64"/>
        <v>0</v>
      </c>
      <c r="CD44" s="286" t="str">
        <f t="shared" si="65"/>
        <v>청년외</v>
      </c>
      <c r="CE44" s="275">
        <f t="shared" si="12"/>
        <v>0</v>
      </c>
      <c r="CF44" s="270">
        <f t="shared" si="66"/>
        <v>0</v>
      </c>
      <c r="CG44" s="270">
        <f t="shared" si="66"/>
        <v>0</v>
      </c>
      <c r="CH44" s="270">
        <f t="shared" si="14"/>
        <v>0</v>
      </c>
      <c r="CI44" s="44"/>
    </row>
    <row r="45" spans="1:87" ht="16.5" hidden="1" customHeight="1">
      <c r="A45" s="23">
        <f t="shared" si="15"/>
        <v>41</v>
      </c>
      <c r="B45" s="143"/>
      <c r="C45" s="171"/>
      <c r="D45" s="170"/>
      <c r="E45" s="156" t="str">
        <f t="shared" si="3"/>
        <v/>
      </c>
      <c r="F45" s="30" t="str">
        <f t="shared" si="4"/>
        <v/>
      </c>
      <c r="G45" s="31" t="str">
        <f t="shared" si="5"/>
        <v/>
      </c>
      <c r="H45" s="147" t="str">
        <f t="shared" si="6"/>
        <v/>
      </c>
      <c r="I45" s="152"/>
      <c r="J45" s="153"/>
      <c r="K45" s="33" t="str">
        <f t="shared" si="7"/>
        <v/>
      </c>
      <c r="L45" s="33">
        <f t="shared" si="0"/>
        <v>0</v>
      </c>
      <c r="M45" s="35" t="str">
        <f t="shared" si="8"/>
        <v/>
      </c>
      <c r="N45" s="108"/>
      <c r="O45" s="178"/>
      <c r="P45" s="179"/>
      <c r="Q45" s="106" t="s">
        <v>160</v>
      </c>
      <c r="R45" s="107" t="s">
        <v>160</v>
      </c>
      <c r="S45" s="43"/>
      <c r="T45" s="122" t="s">
        <v>160</v>
      </c>
      <c r="U45" s="122" t="s">
        <v>160</v>
      </c>
      <c r="V45" s="123" t="s">
        <v>160</v>
      </c>
      <c r="W45" s="63">
        <f t="shared" si="16"/>
        <v>0</v>
      </c>
      <c r="X45" s="53">
        <f t="shared" si="17"/>
        <v>0</v>
      </c>
      <c r="Y45" s="54" t="str">
        <f t="shared" si="18"/>
        <v/>
      </c>
      <c r="Z45" s="85">
        <f t="shared" si="19"/>
        <v>0</v>
      </c>
      <c r="AA45" s="63">
        <f t="shared" si="20"/>
        <v>0</v>
      </c>
      <c r="AB45" s="53">
        <f t="shared" si="21"/>
        <v>0</v>
      </c>
      <c r="AC45" s="54" t="str">
        <f t="shared" si="22"/>
        <v/>
      </c>
      <c r="AD45" s="85">
        <f t="shared" si="23"/>
        <v>0</v>
      </c>
      <c r="AE45" s="63">
        <f t="shared" si="24"/>
        <v>0</v>
      </c>
      <c r="AF45" s="53">
        <f t="shared" si="25"/>
        <v>0</v>
      </c>
      <c r="AG45" s="54" t="str">
        <f t="shared" si="26"/>
        <v/>
      </c>
      <c r="AH45" s="85">
        <f t="shared" si="27"/>
        <v>0</v>
      </c>
      <c r="AI45" s="63">
        <f t="shared" si="28"/>
        <v>0</v>
      </c>
      <c r="AJ45" s="53">
        <f t="shared" si="29"/>
        <v>0</v>
      </c>
      <c r="AK45" s="54" t="str">
        <f t="shared" si="30"/>
        <v/>
      </c>
      <c r="AL45" s="85">
        <f t="shared" si="31"/>
        <v>0</v>
      </c>
      <c r="AM45" s="63">
        <f t="shared" si="32"/>
        <v>0</v>
      </c>
      <c r="AN45" s="53">
        <f t="shared" si="33"/>
        <v>0</v>
      </c>
      <c r="AO45" s="54" t="str">
        <f t="shared" si="34"/>
        <v/>
      </c>
      <c r="AP45" s="85">
        <f t="shared" si="35"/>
        <v>0</v>
      </c>
      <c r="AQ45" s="63">
        <f t="shared" si="36"/>
        <v>0</v>
      </c>
      <c r="AR45" s="53">
        <f t="shared" si="37"/>
        <v>0</v>
      </c>
      <c r="AS45" s="54" t="str">
        <f t="shared" si="38"/>
        <v/>
      </c>
      <c r="AT45" s="85">
        <f t="shared" si="39"/>
        <v>0</v>
      </c>
      <c r="AU45" s="63">
        <f t="shared" si="40"/>
        <v>0</v>
      </c>
      <c r="AV45" s="53">
        <f t="shared" si="41"/>
        <v>0</v>
      </c>
      <c r="AW45" s="54" t="str">
        <f t="shared" si="42"/>
        <v/>
      </c>
      <c r="AX45" s="85">
        <f t="shared" si="43"/>
        <v>0</v>
      </c>
      <c r="AY45" s="63">
        <f t="shared" si="44"/>
        <v>0</v>
      </c>
      <c r="AZ45" s="53">
        <f t="shared" si="45"/>
        <v>0</v>
      </c>
      <c r="BA45" s="54" t="str">
        <f t="shared" si="46"/>
        <v/>
      </c>
      <c r="BB45" s="85">
        <f t="shared" si="47"/>
        <v>0</v>
      </c>
      <c r="BC45" s="63">
        <f t="shared" si="48"/>
        <v>0</v>
      </c>
      <c r="BD45" s="53">
        <f t="shared" si="49"/>
        <v>0</v>
      </c>
      <c r="BE45" s="54" t="str">
        <f t="shared" si="50"/>
        <v/>
      </c>
      <c r="BF45" s="85">
        <f t="shared" si="51"/>
        <v>0</v>
      </c>
      <c r="BG45" s="63">
        <f t="shared" si="52"/>
        <v>0</v>
      </c>
      <c r="BH45" s="53">
        <f t="shared" si="53"/>
        <v>0</v>
      </c>
      <c r="BI45" s="54" t="str">
        <f t="shared" si="54"/>
        <v/>
      </c>
      <c r="BJ45" s="85">
        <f t="shared" si="55"/>
        <v>0</v>
      </c>
      <c r="BK45" s="63">
        <f t="shared" si="56"/>
        <v>0</v>
      </c>
      <c r="BL45" s="53">
        <f t="shared" si="57"/>
        <v>0</v>
      </c>
      <c r="BM45" s="54" t="str">
        <f t="shared" si="58"/>
        <v/>
      </c>
      <c r="BN45" s="85">
        <f t="shared" si="59"/>
        <v>0</v>
      </c>
      <c r="BO45" s="63">
        <f t="shared" si="60"/>
        <v>0</v>
      </c>
      <c r="BP45" s="53">
        <f t="shared" si="61"/>
        <v>0</v>
      </c>
      <c r="BQ45" s="54" t="str">
        <f t="shared" si="62"/>
        <v/>
      </c>
      <c r="BR45" s="85">
        <f t="shared" si="63"/>
        <v>0</v>
      </c>
      <c r="BS45" s="60">
        <f t="shared" si="1"/>
        <v>0</v>
      </c>
      <c r="BT45" s="59">
        <f t="shared" si="2"/>
        <v>0</v>
      </c>
      <c r="BU45" s="57"/>
      <c r="BV45" s="44"/>
      <c r="BY45" s="253"/>
      <c r="BZ45" s="272"/>
      <c r="CA45" s="272"/>
      <c r="CB45" s="273"/>
      <c r="CC45" s="285">
        <f t="shared" si="64"/>
        <v>0</v>
      </c>
      <c r="CD45" s="286" t="str">
        <f t="shared" si="65"/>
        <v>청년외</v>
      </c>
      <c r="CE45" s="275">
        <f t="shared" si="12"/>
        <v>0</v>
      </c>
      <c r="CF45" s="270">
        <f t="shared" si="66"/>
        <v>0</v>
      </c>
      <c r="CG45" s="270">
        <f t="shared" si="66"/>
        <v>0</v>
      </c>
      <c r="CH45" s="270">
        <f t="shared" si="14"/>
        <v>0</v>
      </c>
      <c r="CI45" s="44"/>
    </row>
    <row r="46" spans="1:87" ht="16.5" hidden="1" customHeight="1">
      <c r="A46" s="23">
        <f t="shared" si="15"/>
        <v>42</v>
      </c>
      <c r="B46" s="143"/>
      <c r="C46" s="169"/>
      <c r="D46" s="170"/>
      <c r="E46" s="156" t="str">
        <f t="shared" si="3"/>
        <v/>
      </c>
      <c r="F46" s="30" t="str">
        <f t="shared" si="4"/>
        <v/>
      </c>
      <c r="G46" s="31" t="str">
        <f t="shared" si="5"/>
        <v/>
      </c>
      <c r="H46" s="147" t="str">
        <f t="shared" si="6"/>
        <v/>
      </c>
      <c r="I46" s="150"/>
      <c r="J46" s="151"/>
      <c r="K46" s="33" t="str">
        <f t="shared" si="7"/>
        <v/>
      </c>
      <c r="L46" s="33">
        <f t="shared" si="0"/>
        <v>0</v>
      </c>
      <c r="M46" s="35" t="str">
        <f t="shared" si="8"/>
        <v/>
      </c>
      <c r="N46" s="108"/>
      <c r="O46" s="178"/>
      <c r="P46" s="179"/>
      <c r="Q46" s="106" t="s">
        <v>160</v>
      </c>
      <c r="R46" s="107" t="s">
        <v>160</v>
      </c>
      <c r="S46" s="43"/>
      <c r="T46" s="122" t="s">
        <v>160</v>
      </c>
      <c r="U46" s="122" t="s">
        <v>160</v>
      </c>
      <c r="V46" s="123" t="s">
        <v>160</v>
      </c>
      <c r="W46" s="63">
        <f t="shared" si="16"/>
        <v>0</v>
      </c>
      <c r="X46" s="53">
        <f t="shared" si="17"/>
        <v>0</v>
      </c>
      <c r="Y46" s="54" t="str">
        <f t="shared" si="18"/>
        <v/>
      </c>
      <c r="Z46" s="85">
        <f t="shared" si="19"/>
        <v>0</v>
      </c>
      <c r="AA46" s="63">
        <f t="shared" si="20"/>
        <v>0</v>
      </c>
      <c r="AB46" s="53">
        <f t="shared" si="21"/>
        <v>0</v>
      </c>
      <c r="AC46" s="54" t="str">
        <f t="shared" si="22"/>
        <v/>
      </c>
      <c r="AD46" s="85">
        <f t="shared" si="23"/>
        <v>0</v>
      </c>
      <c r="AE46" s="63">
        <f t="shared" si="24"/>
        <v>0</v>
      </c>
      <c r="AF46" s="53">
        <f t="shared" si="25"/>
        <v>0</v>
      </c>
      <c r="AG46" s="54" t="str">
        <f t="shared" si="26"/>
        <v/>
      </c>
      <c r="AH46" s="85">
        <f t="shared" si="27"/>
        <v>0</v>
      </c>
      <c r="AI46" s="63">
        <f t="shared" si="28"/>
        <v>0</v>
      </c>
      <c r="AJ46" s="53">
        <f t="shared" si="29"/>
        <v>0</v>
      </c>
      <c r="AK46" s="54" t="str">
        <f t="shared" si="30"/>
        <v/>
      </c>
      <c r="AL46" s="85">
        <f t="shared" si="31"/>
        <v>0</v>
      </c>
      <c r="AM46" s="63">
        <f t="shared" si="32"/>
        <v>0</v>
      </c>
      <c r="AN46" s="53">
        <f t="shared" si="33"/>
        <v>0</v>
      </c>
      <c r="AO46" s="54" t="str">
        <f t="shared" si="34"/>
        <v/>
      </c>
      <c r="AP46" s="85">
        <f t="shared" si="35"/>
        <v>0</v>
      </c>
      <c r="AQ46" s="63">
        <f t="shared" si="36"/>
        <v>0</v>
      </c>
      <c r="AR46" s="53">
        <f t="shared" si="37"/>
        <v>0</v>
      </c>
      <c r="AS46" s="54" t="str">
        <f t="shared" si="38"/>
        <v/>
      </c>
      <c r="AT46" s="85">
        <f t="shared" si="39"/>
        <v>0</v>
      </c>
      <c r="AU46" s="63">
        <f t="shared" si="40"/>
        <v>0</v>
      </c>
      <c r="AV46" s="53">
        <f t="shared" si="41"/>
        <v>0</v>
      </c>
      <c r="AW46" s="54" t="str">
        <f t="shared" si="42"/>
        <v/>
      </c>
      <c r="AX46" s="85">
        <f t="shared" si="43"/>
        <v>0</v>
      </c>
      <c r="AY46" s="63">
        <f t="shared" si="44"/>
        <v>0</v>
      </c>
      <c r="AZ46" s="53">
        <f t="shared" si="45"/>
        <v>0</v>
      </c>
      <c r="BA46" s="54" t="str">
        <f t="shared" si="46"/>
        <v/>
      </c>
      <c r="BB46" s="85">
        <f t="shared" si="47"/>
        <v>0</v>
      </c>
      <c r="BC46" s="63">
        <f t="shared" si="48"/>
        <v>0</v>
      </c>
      <c r="BD46" s="53">
        <f t="shared" si="49"/>
        <v>0</v>
      </c>
      <c r="BE46" s="54" t="str">
        <f t="shared" si="50"/>
        <v/>
      </c>
      <c r="BF46" s="85">
        <f t="shared" si="51"/>
        <v>0</v>
      </c>
      <c r="BG46" s="63">
        <f t="shared" si="52"/>
        <v>0</v>
      </c>
      <c r="BH46" s="53">
        <f t="shared" si="53"/>
        <v>0</v>
      </c>
      <c r="BI46" s="54" t="str">
        <f t="shared" si="54"/>
        <v/>
      </c>
      <c r="BJ46" s="85">
        <f t="shared" si="55"/>
        <v>0</v>
      </c>
      <c r="BK46" s="63">
        <f t="shared" si="56"/>
        <v>0</v>
      </c>
      <c r="BL46" s="53">
        <f t="shared" si="57"/>
        <v>0</v>
      </c>
      <c r="BM46" s="54" t="str">
        <f t="shared" si="58"/>
        <v/>
      </c>
      <c r="BN46" s="85">
        <f t="shared" si="59"/>
        <v>0</v>
      </c>
      <c r="BO46" s="63">
        <f t="shared" si="60"/>
        <v>0</v>
      </c>
      <c r="BP46" s="53">
        <f t="shared" si="61"/>
        <v>0</v>
      </c>
      <c r="BQ46" s="54" t="str">
        <f t="shared" si="62"/>
        <v/>
      </c>
      <c r="BR46" s="85">
        <f t="shared" si="63"/>
        <v>0</v>
      </c>
      <c r="BS46" s="60">
        <f t="shared" si="1"/>
        <v>0</v>
      </c>
      <c r="BT46" s="59">
        <f t="shared" si="2"/>
        <v>0</v>
      </c>
      <c r="BU46" s="57"/>
      <c r="BV46" s="44"/>
      <c r="BY46" s="253"/>
      <c r="BZ46" s="272"/>
      <c r="CA46" s="272"/>
      <c r="CB46" s="273"/>
      <c r="CC46" s="285">
        <f t="shared" si="64"/>
        <v>0</v>
      </c>
      <c r="CD46" s="286" t="str">
        <f t="shared" si="65"/>
        <v>청년외</v>
      </c>
      <c r="CE46" s="275">
        <f t="shared" si="12"/>
        <v>0</v>
      </c>
      <c r="CF46" s="270">
        <f t="shared" si="66"/>
        <v>0</v>
      </c>
      <c r="CG46" s="270">
        <f t="shared" si="66"/>
        <v>0</v>
      </c>
      <c r="CH46" s="270">
        <f t="shared" si="14"/>
        <v>0</v>
      </c>
      <c r="CI46" s="44"/>
    </row>
    <row r="47" spans="1:87" ht="16.5" hidden="1" customHeight="1" thickBot="1">
      <c r="A47" s="23">
        <f t="shared" si="15"/>
        <v>43</v>
      </c>
      <c r="B47" s="143"/>
      <c r="C47" s="169"/>
      <c r="D47" s="170"/>
      <c r="E47" s="156" t="str">
        <f t="shared" si="3"/>
        <v/>
      </c>
      <c r="F47" s="30" t="str">
        <f t="shared" si="4"/>
        <v/>
      </c>
      <c r="G47" s="31" t="str">
        <f t="shared" si="5"/>
        <v/>
      </c>
      <c r="H47" s="147" t="str">
        <f t="shared" si="6"/>
        <v/>
      </c>
      <c r="I47" s="150"/>
      <c r="J47" s="151"/>
      <c r="K47" s="33" t="str">
        <f t="shared" si="7"/>
        <v/>
      </c>
      <c r="L47" s="33">
        <f t="shared" si="0"/>
        <v>0</v>
      </c>
      <c r="M47" s="35" t="str">
        <f t="shared" si="8"/>
        <v/>
      </c>
      <c r="N47" s="108"/>
      <c r="O47" s="180"/>
      <c r="P47" s="181"/>
      <c r="Q47" s="106" t="s">
        <v>160</v>
      </c>
      <c r="R47" s="107" t="s">
        <v>160</v>
      </c>
      <c r="S47" s="43"/>
      <c r="T47" s="122" t="s">
        <v>160</v>
      </c>
      <c r="U47" s="122" t="s">
        <v>160</v>
      </c>
      <c r="V47" s="123" t="s">
        <v>160</v>
      </c>
      <c r="W47" s="63">
        <f t="shared" si="16"/>
        <v>0</v>
      </c>
      <c r="X47" s="53">
        <f t="shared" si="17"/>
        <v>0</v>
      </c>
      <c r="Y47" s="54" t="str">
        <f t="shared" si="18"/>
        <v/>
      </c>
      <c r="Z47" s="85">
        <f t="shared" si="19"/>
        <v>0</v>
      </c>
      <c r="AA47" s="63">
        <f t="shared" si="20"/>
        <v>0</v>
      </c>
      <c r="AB47" s="53">
        <f t="shared" si="21"/>
        <v>0</v>
      </c>
      <c r="AC47" s="54" t="str">
        <f t="shared" si="22"/>
        <v/>
      </c>
      <c r="AD47" s="85">
        <f t="shared" si="23"/>
        <v>0</v>
      </c>
      <c r="AE47" s="63">
        <f t="shared" si="24"/>
        <v>0</v>
      </c>
      <c r="AF47" s="53">
        <f t="shared" si="25"/>
        <v>0</v>
      </c>
      <c r="AG47" s="54" t="str">
        <f t="shared" si="26"/>
        <v/>
      </c>
      <c r="AH47" s="85">
        <f t="shared" si="27"/>
        <v>0</v>
      </c>
      <c r="AI47" s="63">
        <f t="shared" si="28"/>
        <v>0</v>
      </c>
      <c r="AJ47" s="53">
        <f t="shared" si="29"/>
        <v>0</v>
      </c>
      <c r="AK47" s="54" t="str">
        <f t="shared" si="30"/>
        <v/>
      </c>
      <c r="AL47" s="85">
        <f t="shared" si="31"/>
        <v>0</v>
      </c>
      <c r="AM47" s="63">
        <f t="shared" si="32"/>
        <v>0</v>
      </c>
      <c r="AN47" s="53">
        <f t="shared" si="33"/>
        <v>0</v>
      </c>
      <c r="AO47" s="54" t="str">
        <f t="shared" si="34"/>
        <v/>
      </c>
      <c r="AP47" s="85">
        <f t="shared" si="35"/>
        <v>0</v>
      </c>
      <c r="AQ47" s="63">
        <f t="shared" si="36"/>
        <v>0</v>
      </c>
      <c r="AR47" s="53">
        <f t="shared" si="37"/>
        <v>0</v>
      </c>
      <c r="AS47" s="54" t="str">
        <f t="shared" si="38"/>
        <v/>
      </c>
      <c r="AT47" s="85">
        <f t="shared" si="39"/>
        <v>0</v>
      </c>
      <c r="AU47" s="63">
        <f t="shared" si="40"/>
        <v>0</v>
      </c>
      <c r="AV47" s="53">
        <f t="shared" si="41"/>
        <v>0</v>
      </c>
      <c r="AW47" s="54" t="str">
        <f t="shared" si="42"/>
        <v/>
      </c>
      <c r="AX47" s="85">
        <f t="shared" si="43"/>
        <v>0</v>
      </c>
      <c r="AY47" s="63">
        <f t="shared" si="44"/>
        <v>0</v>
      </c>
      <c r="AZ47" s="53">
        <f t="shared" si="45"/>
        <v>0</v>
      </c>
      <c r="BA47" s="54" t="str">
        <f t="shared" si="46"/>
        <v/>
      </c>
      <c r="BB47" s="85">
        <f t="shared" si="47"/>
        <v>0</v>
      </c>
      <c r="BC47" s="63">
        <f t="shared" si="48"/>
        <v>0</v>
      </c>
      <c r="BD47" s="53">
        <f t="shared" si="49"/>
        <v>0</v>
      </c>
      <c r="BE47" s="54" t="str">
        <f t="shared" si="50"/>
        <v/>
      </c>
      <c r="BF47" s="85">
        <f t="shared" si="51"/>
        <v>0</v>
      </c>
      <c r="BG47" s="63">
        <f t="shared" si="52"/>
        <v>0</v>
      </c>
      <c r="BH47" s="53">
        <f t="shared" si="53"/>
        <v>0</v>
      </c>
      <c r="BI47" s="54" t="str">
        <f t="shared" si="54"/>
        <v/>
      </c>
      <c r="BJ47" s="85">
        <f t="shared" si="55"/>
        <v>0</v>
      </c>
      <c r="BK47" s="63">
        <f t="shared" si="56"/>
        <v>0</v>
      </c>
      <c r="BL47" s="53">
        <f t="shared" si="57"/>
        <v>0</v>
      </c>
      <c r="BM47" s="54" t="str">
        <f t="shared" si="58"/>
        <v/>
      </c>
      <c r="BN47" s="85">
        <f t="shared" si="59"/>
        <v>0</v>
      </c>
      <c r="BO47" s="63">
        <f t="shared" si="60"/>
        <v>0</v>
      </c>
      <c r="BP47" s="53">
        <f t="shared" si="61"/>
        <v>0</v>
      </c>
      <c r="BQ47" s="54" t="str">
        <f t="shared" si="62"/>
        <v/>
      </c>
      <c r="BR47" s="85">
        <f t="shared" si="63"/>
        <v>0</v>
      </c>
      <c r="BS47" s="60">
        <f t="shared" si="1"/>
        <v>0</v>
      </c>
      <c r="BT47" s="59">
        <f t="shared" si="2"/>
        <v>0</v>
      </c>
      <c r="BU47" s="57"/>
      <c r="BV47" s="44"/>
      <c r="BY47" s="253"/>
      <c r="BZ47" s="272"/>
      <c r="CA47" s="272"/>
      <c r="CB47" s="273"/>
      <c r="CC47" s="285">
        <f t="shared" si="64"/>
        <v>0</v>
      </c>
      <c r="CD47" s="286" t="str">
        <f t="shared" si="65"/>
        <v>청년외</v>
      </c>
      <c r="CE47" s="275">
        <f t="shared" si="12"/>
        <v>0</v>
      </c>
      <c r="CF47" s="270">
        <f t="shared" si="66"/>
        <v>0</v>
      </c>
      <c r="CG47" s="270">
        <f t="shared" si="66"/>
        <v>0</v>
      </c>
      <c r="CH47" s="270">
        <f t="shared" si="14"/>
        <v>0</v>
      </c>
      <c r="CI47" s="44"/>
    </row>
    <row r="48" spans="1:87" ht="16.5" hidden="1" customHeight="1">
      <c r="A48" s="23">
        <f t="shared" si="15"/>
        <v>44</v>
      </c>
      <c r="B48" s="143"/>
      <c r="C48" s="169"/>
      <c r="D48" s="170"/>
      <c r="E48" s="156" t="str">
        <f t="shared" si="3"/>
        <v/>
      </c>
      <c r="F48" s="30" t="str">
        <f t="shared" si="4"/>
        <v/>
      </c>
      <c r="G48" s="31" t="str">
        <f t="shared" si="5"/>
        <v/>
      </c>
      <c r="H48" s="147" t="str">
        <f t="shared" si="6"/>
        <v/>
      </c>
      <c r="I48" s="150"/>
      <c r="J48" s="151"/>
      <c r="K48" s="33" t="str">
        <f t="shared" si="7"/>
        <v/>
      </c>
      <c r="L48" s="33">
        <f t="shared" si="0"/>
        <v>0</v>
      </c>
      <c r="M48" s="35" t="str">
        <f t="shared" si="8"/>
        <v/>
      </c>
      <c r="N48" s="108"/>
      <c r="O48" s="178"/>
      <c r="P48" s="179"/>
      <c r="Q48" s="106" t="s">
        <v>160</v>
      </c>
      <c r="R48" s="107" t="s">
        <v>160</v>
      </c>
      <c r="S48" s="43"/>
      <c r="T48" s="122" t="s">
        <v>160</v>
      </c>
      <c r="U48" s="122" t="s">
        <v>160</v>
      </c>
      <c r="V48" s="123" t="s">
        <v>160</v>
      </c>
      <c r="W48" s="63">
        <f t="shared" si="16"/>
        <v>0</v>
      </c>
      <c r="X48" s="53">
        <f t="shared" si="17"/>
        <v>0</v>
      </c>
      <c r="Y48" s="54" t="str">
        <f t="shared" si="18"/>
        <v/>
      </c>
      <c r="Z48" s="85">
        <f t="shared" si="19"/>
        <v>0</v>
      </c>
      <c r="AA48" s="63">
        <f t="shared" si="20"/>
        <v>0</v>
      </c>
      <c r="AB48" s="53">
        <f t="shared" si="21"/>
        <v>0</v>
      </c>
      <c r="AC48" s="54" t="str">
        <f t="shared" si="22"/>
        <v/>
      </c>
      <c r="AD48" s="85">
        <f t="shared" si="23"/>
        <v>0</v>
      </c>
      <c r="AE48" s="63">
        <f t="shared" si="24"/>
        <v>0</v>
      </c>
      <c r="AF48" s="53">
        <f t="shared" si="25"/>
        <v>0</v>
      </c>
      <c r="AG48" s="54" t="str">
        <f t="shared" si="26"/>
        <v/>
      </c>
      <c r="AH48" s="85">
        <f t="shared" si="27"/>
        <v>0</v>
      </c>
      <c r="AI48" s="63">
        <f t="shared" si="28"/>
        <v>0</v>
      </c>
      <c r="AJ48" s="53">
        <f t="shared" si="29"/>
        <v>0</v>
      </c>
      <c r="AK48" s="54" t="str">
        <f t="shared" si="30"/>
        <v/>
      </c>
      <c r="AL48" s="85">
        <f t="shared" si="31"/>
        <v>0</v>
      </c>
      <c r="AM48" s="63">
        <f t="shared" si="32"/>
        <v>0</v>
      </c>
      <c r="AN48" s="53">
        <f t="shared" si="33"/>
        <v>0</v>
      </c>
      <c r="AO48" s="54" t="str">
        <f t="shared" si="34"/>
        <v/>
      </c>
      <c r="AP48" s="85">
        <f t="shared" si="35"/>
        <v>0</v>
      </c>
      <c r="AQ48" s="63">
        <f t="shared" si="36"/>
        <v>0</v>
      </c>
      <c r="AR48" s="53">
        <f t="shared" si="37"/>
        <v>0</v>
      </c>
      <c r="AS48" s="54" t="str">
        <f t="shared" si="38"/>
        <v/>
      </c>
      <c r="AT48" s="85">
        <f t="shared" si="39"/>
        <v>0</v>
      </c>
      <c r="AU48" s="63">
        <f t="shared" si="40"/>
        <v>0</v>
      </c>
      <c r="AV48" s="53">
        <f t="shared" si="41"/>
        <v>0</v>
      </c>
      <c r="AW48" s="54" t="str">
        <f t="shared" si="42"/>
        <v/>
      </c>
      <c r="AX48" s="85">
        <f t="shared" si="43"/>
        <v>0</v>
      </c>
      <c r="AY48" s="63">
        <f t="shared" si="44"/>
        <v>0</v>
      </c>
      <c r="AZ48" s="53">
        <f t="shared" si="45"/>
        <v>0</v>
      </c>
      <c r="BA48" s="54" t="str">
        <f t="shared" si="46"/>
        <v/>
      </c>
      <c r="BB48" s="85">
        <f t="shared" si="47"/>
        <v>0</v>
      </c>
      <c r="BC48" s="63">
        <f t="shared" si="48"/>
        <v>0</v>
      </c>
      <c r="BD48" s="53">
        <f t="shared" si="49"/>
        <v>0</v>
      </c>
      <c r="BE48" s="54" t="str">
        <f t="shared" si="50"/>
        <v/>
      </c>
      <c r="BF48" s="85">
        <f t="shared" si="51"/>
        <v>0</v>
      </c>
      <c r="BG48" s="63">
        <f t="shared" si="52"/>
        <v>0</v>
      </c>
      <c r="BH48" s="53">
        <f t="shared" si="53"/>
        <v>0</v>
      </c>
      <c r="BI48" s="54" t="str">
        <f t="shared" si="54"/>
        <v/>
      </c>
      <c r="BJ48" s="85">
        <f t="shared" si="55"/>
        <v>0</v>
      </c>
      <c r="BK48" s="63">
        <f t="shared" si="56"/>
        <v>0</v>
      </c>
      <c r="BL48" s="53">
        <f t="shared" si="57"/>
        <v>0</v>
      </c>
      <c r="BM48" s="54" t="str">
        <f t="shared" si="58"/>
        <v/>
      </c>
      <c r="BN48" s="85">
        <f t="shared" si="59"/>
        <v>0</v>
      </c>
      <c r="BO48" s="63">
        <f t="shared" si="60"/>
        <v>0</v>
      </c>
      <c r="BP48" s="53">
        <f t="shared" si="61"/>
        <v>0</v>
      </c>
      <c r="BQ48" s="54" t="str">
        <f t="shared" si="62"/>
        <v/>
      </c>
      <c r="BR48" s="85">
        <f t="shared" si="63"/>
        <v>0</v>
      </c>
      <c r="BS48" s="60">
        <f t="shared" si="1"/>
        <v>0</v>
      </c>
      <c r="BT48" s="59">
        <f t="shared" si="2"/>
        <v>0</v>
      </c>
      <c r="BU48" s="57"/>
      <c r="BV48" s="44"/>
      <c r="BY48" s="253"/>
      <c r="BZ48" s="272"/>
      <c r="CA48" s="272"/>
      <c r="CB48" s="273"/>
      <c r="CC48" s="285">
        <f t="shared" si="64"/>
        <v>0</v>
      </c>
      <c r="CD48" s="286" t="str">
        <f t="shared" si="65"/>
        <v>청년외</v>
      </c>
      <c r="CE48" s="275">
        <f t="shared" si="12"/>
        <v>0</v>
      </c>
      <c r="CF48" s="270">
        <f t="shared" si="66"/>
        <v>0</v>
      </c>
      <c r="CG48" s="270">
        <f t="shared" si="66"/>
        <v>0</v>
      </c>
      <c r="CH48" s="270">
        <f t="shared" si="14"/>
        <v>0</v>
      </c>
      <c r="CI48" s="44"/>
    </row>
    <row r="49" spans="1:87" ht="16.5" hidden="1" customHeight="1">
      <c r="A49" s="23">
        <f t="shared" si="15"/>
        <v>45</v>
      </c>
      <c r="B49" s="143"/>
      <c r="C49" s="169"/>
      <c r="D49" s="170"/>
      <c r="E49" s="156" t="str">
        <f t="shared" si="3"/>
        <v/>
      </c>
      <c r="F49" s="30" t="str">
        <f t="shared" si="4"/>
        <v/>
      </c>
      <c r="G49" s="31" t="str">
        <f t="shared" si="5"/>
        <v/>
      </c>
      <c r="H49" s="147" t="str">
        <f t="shared" si="6"/>
        <v/>
      </c>
      <c r="I49" s="150"/>
      <c r="J49" s="151"/>
      <c r="K49" s="33" t="str">
        <f t="shared" si="7"/>
        <v/>
      </c>
      <c r="L49" s="33">
        <f t="shared" si="0"/>
        <v>0</v>
      </c>
      <c r="M49" s="35" t="str">
        <f t="shared" si="8"/>
        <v/>
      </c>
      <c r="N49" s="108"/>
      <c r="O49" s="178"/>
      <c r="P49" s="179"/>
      <c r="Q49" s="106" t="s">
        <v>160</v>
      </c>
      <c r="R49" s="107" t="s">
        <v>160</v>
      </c>
      <c r="S49" s="43"/>
      <c r="T49" s="122" t="s">
        <v>160</v>
      </c>
      <c r="U49" s="122" t="s">
        <v>160</v>
      </c>
      <c r="V49" s="123" t="s">
        <v>160</v>
      </c>
      <c r="W49" s="63">
        <f t="shared" si="16"/>
        <v>0</v>
      </c>
      <c r="X49" s="53">
        <f t="shared" si="17"/>
        <v>0</v>
      </c>
      <c r="Y49" s="54" t="str">
        <f t="shared" si="18"/>
        <v/>
      </c>
      <c r="Z49" s="85">
        <f t="shared" si="19"/>
        <v>0</v>
      </c>
      <c r="AA49" s="63">
        <f t="shared" si="20"/>
        <v>0</v>
      </c>
      <c r="AB49" s="53">
        <f t="shared" si="21"/>
        <v>0</v>
      </c>
      <c r="AC49" s="54" t="str">
        <f t="shared" si="22"/>
        <v/>
      </c>
      <c r="AD49" s="85">
        <f t="shared" si="23"/>
        <v>0</v>
      </c>
      <c r="AE49" s="63">
        <f t="shared" si="24"/>
        <v>0</v>
      </c>
      <c r="AF49" s="53">
        <f t="shared" si="25"/>
        <v>0</v>
      </c>
      <c r="AG49" s="54" t="str">
        <f t="shared" si="26"/>
        <v/>
      </c>
      <c r="AH49" s="85">
        <f t="shared" si="27"/>
        <v>0</v>
      </c>
      <c r="AI49" s="63">
        <f t="shared" si="28"/>
        <v>0</v>
      </c>
      <c r="AJ49" s="53">
        <f t="shared" si="29"/>
        <v>0</v>
      </c>
      <c r="AK49" s="54" t="str">
        <f t="shared" si="30"/>
        <v/>
      </c>
      <c r="AL49" s="85">
        <f t="shared" si="31"/>
        <v>0</v>
      </c>
      <c r="AM49" s="63">
        <f t="shared" si="32"/>
        <v>0</v>
      </c>
      <c r="AN49" s="53">
        <f t="shared" si="33"/>
        <v>0</v>
      </c>
      <c r="AO49" s="54" t="str">
        <f t="shared" si="34"/>
        <v/>
      </c>
      <c r="AP49" s="85">
        <f t="shared" si="35"/>
        <v>0</v>
      </c>
      <c r="AQ49" s="63">
        <f t="shared" si="36"/>
        <v>0</v>
      </c>
      <c r="AR49" s="53">
        <f t="shared" si="37"/>
        <v>0</v>
      </c>
      <c r="AS49" s="54" t="str">
        <f t="shared" si="38"/>
        <v/>
      </c>
      <c r="AT49" s="85">
        <f t="shared" si="39"/>
        <v>0</v>
      </c>
      <c r="AU49" s="63">
        <f t="shared" si="40"/>
        <v>0</v>
      </c>
      <c r="AV49" s="53">
        <f t="shared" si="41"/>
        <v>0</v>
      </c>
      <c r="AW49" s="54" t="str">
        <f t="shared" si="42"/>
        <v/>
      </c>
      <c r="AX49" s="85">
        <f t="shared" si="43"/>
        <v>0</v>
      </c>
      <c r="AY49" s="63">
        <f t="shared" si="44"/>
        <v>0</v>
      </c>
      <c r="AZ49" s="53">
        <f t="shared" si="45"/>
        <v>0</v>
      </c>
      <c r="BA49" s="54" t="str">
        <f t="shared" si="46"/>
        <v/>
      </c>
      <c r="BB49" s="85">
        <f t="shared" si="47"/>
        <v>0</v>
      </c>
      <c r="BC49" s="63">
        <f t="shared" si="48"/>
        <v>0</v>
      </c>
      <c r="BD49" s="53">
        <f t="shared" si="49"/>
        <v>0</v>
      </c>
      <c r="BE49" s="54" t="str">
        <f t="shared" si="50"/>
        <v/>
      </c>
      <c r="BF49" s="85">
        <f t="shared" si="51"/>
        <v>0</v>
      </c>
      <c r="BG49" s="63">
        <f t="shared" si="52"/>
        <v>0</v>
      </c>
      <c r="BH49" s="53">
        <f t="shared" si="53"/>
        <v>0</v>
      </c>
      <c r="BI49" s="54" t="str">
        <f t="shared" si="54"/>
        <v/>
      </c>
      <c r="BJ49" s="85">
        <f t="shared" si="55"/>
        <v>0</v>
      </c>
      <c r="BK49" s="63">
        <f t="shared" si="56"/>
        <v>0</v>
      </c>
      <c r="BL49" s="53">
        <f t="shared" si="57"/>
        <v>0</v>
      </c>
      <c r="BM49" s="54" t="str">
        <f t="shared" si="58"/>
        <v/>
      </c>
      <c r="BN49" s="85">
        <f t="shared" si="59"/>
        <v>0</v>
      </c>
      <c r="BO49" s="63">
        <f t="shared" si="60"/>
        <v>0</v>
      </c>
      <c r="BP49" s="53">
        <f t="shared" si="61"/>
        <v>0</v>
      </c>
      <c r="BQ49" s="54" t="str">
        <f t="shared" si="62"/>
        <v/>
      </c>
      <c r="BR49" s="85">
        <f t="shared" si="63"/>
        <v>0</v>
      </c>
      <c r="BS49" s="60">
        <f t="shared" si="1"/>
        <v>0</v>
      </c>
      <c r="BT49" s="59">
        <f t="shared" si="2"/>
        <v>0</v>
      </c>
      <c r="BU49" s="57"/>
      <c r="BV49" s="44"/>
      <c r="BY49" s="253"/>
      <c r="BZ49" s="272"/>
      <c r="CA49" s="272"/>
      <c r="CB49" s="273"/>
      <c r="CC49" s="285">
        <f t="shared" si="64"/>
        <v>0</v>
      </c>
      <c r="CD49" s="286" t="str">
        <f t="shared" si="65"/>
        <v>청년외</v>
      </c>
      <c r="CE49" s="275">
        <f t="shared" si="12"/>
        <v>0</v>
      </c>
      <c r="CF49" s="270">
        <f t="shared" si="66"/>
        <v>0</v>
      </c>
      <c r="CG49" s="270">
        <f t="shared" si="66"/>
        <v>0</v>
      </c>
      <c r="CH49" s="270">
        <f t="shared" si="14"/>
        <v>0</v>
      </c>
      <c r="CI49" s="44"/>
    </row>
    <row r="50" spans="1:87" ht="16.5" hidden="1" customHeight="1">
      <c r="A50" s="23">
        <f t="shared" si="15"/>
        <v>46</v>
      </c>
      <c r="B50" s="143"/>
      <c r="C50" s="169"/>
      <c r="D50" s="170"/>
      <c r="E50" s="156" t="str">
        <f t="shared" si="3"/>
        <v/>
      </c>
      <c r="F50" s="30" t="str">
        <f t="shared" si="4"/>
        <v/>
      </c>
      <c r="G50" s="31" t="str">
        <f t="shared" si="5"/>
        <v/>
      </c>
      <c r="H50" s="147" t="str">
        <f t="shared" si="6"/>
        <v/>
      </c>
      <c r="I50" s="150"/>
      <c r="J50" s="151"/>
      <c r="K50" s="33" t="str">
        <f t="shared" si="7"/>
        <v/>
      </c>
      <c r="L50" s="33">
        <f t="shared" si="0"/>
        <v>0</v>
      </c>
      <c r="M50" s="35" t="str">
        <f t="shared" si="8"/>
        <v/>
      </c>
      <c r="N50" s="108"/>
      <c r="O50" s="178"/>
      <c r="P50" s="179"/>
      <c r="Q50" s="106" t="s">
        <v>160</v>
      </c>
      <c r="R50" s="107" t="s">
        <v>160</v>
      </c>
      <c r="S50" s="43"/>
      <c r="T50" s="122" t="s">
        <v>160</v>
      </c>
      <c r="U50" s="122" t="s">
        <v>160</v>
      </c>
      <c r="V50" s="123" t="s">
        <v>160</v>
      </c>
      <c r="W50" s="63">
        <f t="shared" si="16"/>
        <v>0</v>
      </c>
      <c r="X50" s="53">
        <f t="shared" si="17"/>
        <v>0</v>
      </c>
      <c r="Y50" s="54" t="str">
        <f t="shared" si="18"/>
        <v/>
      </c>
      <c r="Z50" s="85">
        <f t="shared" si="19"/>
        <v>0</v>
      </c>
      <c r="AA50" s="63">
        <f t="shared" si="20"/>
        <v>0</v>
      </c>
      <c r="AB50" s="53">
        <f t="shared" si="21"/>
        <v>0</v>
      </c>
      <c r="AC50" s="54" t="str">
        <f t="shared" si="22"/>
        <v/>
      </c>
      <c r="AD50" s="85">
        <f t="shared" si="23"/>
        <v>0</v>
      </c>
      <c r="AE50" s="63">
        <f t="shared" si="24"/>
        <v>0</v>
      </c>
      <c r="AF50" s="53">
        <f t="shared" si="25"/>
        <v>0</v>
      </c>
      <c r="AG50" s="54" t="str">
        <f t="shared" si="26"/>
        <v/>
      </c>
      <c r="AH50" s="85">
        <f t="shared" si="27"/>
        <v>0</v>
      </c>
      <c r="AI50" s="63">
        <f t="shared" si="28"/>
        <v>0</v>
      </c>
      <c r="AJ50" s="53">
        <f t="shared" si="29"/>
        <v>0</v>
      </c>
      <c r="AK50" s="54" t="str">
        <f t="shared" si="30"/>
        <v/>
      </c>
      <c r="AL50" s="85">
        <f t="shared" si="31"/>
        <v>0</v>
      </c>
      <c r="AM50" s="63">
        <f t="shared" si="32"/>
        <v>0</v>
      </c>
      <c r="AN50" s="53">
        <f t="shared" si="33"/>
        <v>0</v>
      </c>
      <c r="AO50" s="54" t="str">
        <f t="shared" si="34"/>
        <v/>
      </c>
      <c r="AP50" s="85">
        <f t="shared" si="35"/>
        <v>0</v>
      </c>
      <c r="AQ50" s="63">
        <f t="shared" si="36"/>
        <v>0</v>
      </c>
      <c r="AR50" s="53">
        <f t="shared" si="37"/>
        <v>0</v>
      </c>
      <c r="AS50" s="54" t="str">
        <f t="shared" si="38"/>
        <v/>
      </c>
      <c r="AT50" s="85">
        <f t="shared" si="39"/>
        <v>0</v>
      </c>
      <c r="AU50" s="63">
        <f t="shared" si="40"/>
        <v>0</v>
      </c>
      <c r="AV50" s="53">
        <f t="shared" si="41"/>
        <v>0</v>
      </c>
      <c r="AW50" s="54" t="str">
        <f t="shared" si="42"/>
        <v/>
      </c>
      <c r="AX50" s="85">
        <f t="shared" si="43"/>
        <v>0</v>
      </c>
      <c r="AY50" s="63">
        <f t="shared" si="44"/>
        <v>0</v>
      </c>
      <c r="AZ50" s="53">
        <f t="shared" si="45"/>
        <v>0</v>
      </c>
      <c r="BA50" s="54" t="str">
        <f t="shared" si="46"/>
        <v/>
      </c>
      <c r="BB50" s="85">
        <f t="shared" si="47"/>
        <v>0</v>
      </c>
      <c r="BC50" s="63">
        <f t="shared" si="48"/>
        <v>0</v>
      </c>
      <c r="BD50" s="53">
        <f t="shared" si="49"/>
        <v>0</v>
      </c>
      <c r="BE50" s="54" t="str">
        <f t="shared" si="50"/>
        <v/>
      </c>
      <c r="BF50" s="85">
        <f t="shared" si="51"/>
        <v>0</v>
      </c>
      <c r="BG50" s="63">
        <f t="shared" si="52"/>
        <v>0</v>
      </c>
      <c r="BH50" s="53">
        <f t="shared" si="53"/>
        <v>0</v>
      </c>
      <c r="BI50" s="54" t="str">
        <f t="shared" si="54"/>
        <v/>
      </c>
      <c r="BJ50" s="85">
        <f t="shared" si="55"/>
        <v>0</v>
      </c>
      <c r="BK50" s="63">
        <f t="shared" si="56"/>
        <v>0</v>
      </c>
      <c r="BL50" s="53">
        <f t="shared" si="57"/>
        <v>0</v>
      </c>
      <c r="BM50" s="54" t="str">
        <f t="shared" si="58"/>
        <v/>
      </c>
      <c r="BN50" s="85">
        <f t="shared" si="59"/>
        <v>0</v>
      </c>
      <c r="BO50" s="63">
        <f t="shared" si="60"/>
        <v>0</v>
      </c>
      <c r="BP50" s="53">
        <f t="shared" si="61"/>
        <v>0</v>
      </c>
      <c r="BQ50" s="54" t="str">
        <f t="shared" si="62"/>
        <v/>
      </c>
      <c r="BR50" s="85">
        <f t="shared" si="63"/>
        <v>0</v>
      </c>
      <c r="BS50" s="60">
        <f t="shared" si="1"/>
        <v>0</v>
      </c>
      <c r="BT50" s="59">
        <f t="shared" si="2"/>
        <v>0</v>
      </c>
      <c r="BU50" s="57"/>
      <c r="BV50" s="44"/>
      <c r="BY50" s="253"/>
      <c r="BZ50" s="272"/>
      <c r="CA50" s="272"/>
      <c r="CB50" s="273"/>
      <c r="CC50" s="285">
        <f t="shared" si="64"/>
        <v>0</v>
      </c>
      <c r="CD50" s="286" t="str">
        <f t="shared" si="65"/>
        <v>청년외</v>
      </c>
      <c r="CE50" s="275">
        <f t="shared" si="12"/>
        <v>0</v>
      </c>
      <c r="CF50" s="270">
        <f t="shared" si="66"/>
        <v>0</v>
      </c>
      <c r="CG50" s="270">
        <f t="shared" si="66"/>
        <v>0</v>
      </c>
      <c r="CH50" s="270">
        <f t="shared" si="14"/>
        <v>0</v>
      </c>
      <c r="CI50" s="44"/>
    </row>
    <row r="51" spans="1:87" ht="16.5" hidden="1" customHeight="1">
      <c r="A51" s="23">
        <f t="shared" si="15"/>
        <v>47</v>
      </c>
      <c r="B51" s="143"/>
      <c r="C51" s="169"/>
      <c r="D51" s="170"/>
      <c r="E51" s="156" t="str">
        <f t="shared" si="3"/>
        <v/>
      </c>
      <c r="F51" s="30" t="str">
        <f t="shared" si="4"/>
        <v/>
      </c>
      <c r="G51" s="31" t="str">
        <f t="shared" si="5"/>
        <v/>
      </c>
      <c r="H51" s="147" t="str">
        <f t="shared" si="6"/>
        <v/>
      </c>
      <c r="I51" s="150"/>
      <c r="J51" s="151"/>
      <c r="K51" s="33" t="str">
        <f t="shared" si="7"/>
        <v/>
      </c>
      <c r="L51" s="33">
        <f t="shared" si="0"/>
        <v>0</v>
      </c>
      <c r="M51" s="35" t="str">
        <f t="shared" si="8"/>
        <v/>
      </c>
      <c r="N51" s="108"/>
      <c r="O51" s="178"/>
      <c r="P51" s="179"/>
      <c r="Q51" s="106" t="s">
        <v>160</v>
      </c>
      <c r="R51" s="107" t="s">
        <v>160</v>
      </c>
      <c r="S51" s="43"/>
      <c r="T51" s="122" t="s">
        <v>160</v>
      </c>
      <c r="U51" s="122" t="s">
        <v>160</v>
      </c>
      <c r="V51" s="123" t="s">
        <v>160</v>
      </c>
      <c r="W51" s="63">
        <f t="shared" si="16"/>
        <v>0</v>
      </c>
      <c r="X51" s="53">
        <f t="shared" si="17"/>
        <v>0</v>
      </c>
      <c r="Y51" s="54" t="str">
        <f t="shared" si="18"/>
        <v/>
      </c>
      <c r="Z51" s="85">
        <f t="shared" si="19"/>
        <v>0</v>
      </c>
      <c r="AA51" s="63">
        <f t="shared" si="20"/>
        <v>0</v>
      </c>
      <c r="AB51" s="53">
        <f t="shared" si="21"/>
        <v>0</v>
      </c>
      <c r="AC51" s="54" t="str">
        <f t="shared" si="22"/>
        <v/>
      </c>
      <c r="AD51" s="85">
        <f t="shared" si="23"/>
        <v>0</v>
      </c>
      <c r="AE51" s="63">
        <f t="shared" si="24"/>
        <v>0</v>
      </c>
      <c r="AF51" s="53">
        <f t="shared" si="25"/>
        <v>0</v>
      </c>
      <c r="AG51" s="54" t="str">
        <f t="shared" si="26"/>
        <v/>
      </c>
      <c r="AH51" s="85">
        <f t="shared" si="27"/>
        <v>0</v>
      </c>
      <c r="AI51" s="63">
        <f t="shared" si="28"/>
        <v>0</v>
      </c>
      <c r="AJ51" s="53">
        <f t="shared" si="29"/>
        <v>0</v>
      </c>
      <c r="AK51" s="54" t="str">
        <f t="shared" si="30"/>
        <v/>
      </c>
      <c r="AL51" s="85">
        <f t="shared" si="31"/>
        <v>0</v>
      </c>
      <c r="AM51" s="63">
        <f t="shared" si="32"/>
        <v>0</v>
      </c>
      <c r="AN51" s="53">
        <f t="shared" si="33"/>
        <v>0</v>
      </c>
      <c r="AO51" s="54" t="str">
        <f t="shared" si="34"/>
        <v/>
      </c>
      <c r="AP51" s="85">
        <f t="shared" si="35"/>
        <v>0</v>
      </c>
      <c r="AQ51" s="63">
        <f t="shared" si="36"/>
        <v>0</v>
      </c>
      <c r="AR51" s="53">
        <f t="shared" si="37"/>
        <v>0</v>
      </c>
      <c r="AS51" s="54" t="str">
        <f t="shared" si="38"/>
        <v/>
      </c>
      <c r="AT51" s="85">
        <f t="shared" si="39"/>
        <v>0</v>
      </c>
      <c r="AU51" s="63">
        <f t="shared" si="40"/>
        <v>0</v>
      </c>
      <c r="AV51" s="53">
        <f t="shared" si="41"/>
        <v>0</v>
      </c>
      <c r="AW51" s="54" t="str">
        <f t="shared" si="42"/>
        <v/>
      </c>
      <c r="AX51" s="85">
        <f t="shared" si="43"/>
        <v>0</v>
      </c>
      <c r="AY51" s="63">
        <f t="shared" si="44"/>
        <v>0</v>
      </c>
      <c r="AZ51" s="53">
        <f t="shared" si="45"/>
        <v>0</v>
      </c>
      <c r="BA51" s="54" t="str">
        <f t="shared" si="46"/>
        <v/>
      </c>
      <c r="BB51" s="85">
        <f t="shared" si="47"/>
        <v>0</v>
      </c>
      <c r="BC51" s="63">
        <f t="shared" si="48"/>
        <v>0</v>
      </c>
      <c r="BD51" s="53">
        <f t="shared" si="49"/>
        <v>0</v>
      </c>
      <c r="BE51" s="54" t="str">
        <f t="shared" si="50"/>
        <v/>
      </c>
      <c r="BF51" s="85">
        <f t="shared" si="51"/>
        <v>0</v>
      </c>
      <c r="BG51" s="63">
        <f t="shared" si="52"/>
        <v>0</v>
      </c>
      <c r="BH51" s="53">
        <f t="shared" si="53"/>
        <v>0</v>
      </c>
      <c r="BI51" s="54" t="str">
        <f t="shared" si="54"/>
        <v/>
      </c>
      <c r="BJ51" s="85">
        <f t="shared" si="55"/>
        <v>0</v>
      </c>
      <c r="BK51" s="63">
        <f t="shared" si="56"/>
        <v>0</v>
      </c>
      <c r="BL51" s="53">
        <f t="shared" si="57"/>
        <v>0</v>
      </c>
      <c r="BM51" s="54" t="str">
        <f t="shared" si="58"/>
        <v/>
      </c>
      <c r="BN51" s="85">
        <f t="shared" si="59"/>
        <v>0</v>
      </c>
      <c r="BO51" s="63">
        <f t="shared" si="60"/>
        <v>0</v>
      </c>
      <c r="BP51" s="53">
        <f t="shared" si="61"/>
        <v>0</v>
      </c>
      <c r="BQ51" s="54" t="str">
        <f t="shared" si="62"/>
        <v/>
      </c>
      <c r="BR51" s="85">
        <f t="shared" si="63"/>
        <v>0</v>
      </c>
      <c r="BS51" s="60">
        <f t="shared" si="1"/>
        <v>0</v>
      </c>
      <c r="BT51" s="59">
        <f t="shared" si="2"/>
        <v>0</v>
      </c>
      <c r="BU51" s="57"/>
      <c r="BV51" s="44"/>
      <c r="BY51" s="253"/>
      <c r="BZ51" s="272"/>
      <c r="CA51" s="272"/>
      <c r="CB51" s="273"/>
      <c r="CC51" s="285">
        <f t="shared" si="64"/>
        <v>0</v>
      </c>
      <c r="CD51" s="286" t="str">
        <f t="shared" si="65"/>
        <v>청년외</v>
      </c>
      <c r="CE51" s="275">
        <f t="shared" si="12"/>
        <v>0</v>
      </c>
      <c r="CF51" s="270">
        <f t="shared" si="66"/>
        <v>0</v>
      </c>
      <c r="CG51" s="270">
        <f t="shared" si="66"/>
        <v>0</v>
      </c>
      <c r="CH51" s="270">
        <f t="shared" si="14"/>
        <v>0</v>
      </c>
      <c r="CI51" s="44"/>
    </row>
    <row r="52" spans="1:87" ht="16.5" hidden="1" customHeight="1">
      <c r="A52" s="23">
        <f t="shared" si="15"/>
        <v>48</v>
      </c>
      <c r="B52" s="143"/>
      <c r="C52" s="171"/>
      <c r="D52" s="170"/>
      <c r="E52" s="156" t="str">
        <f t="shared" si="3"/>
        <v/>
      </c>
      <c r="F52" s="30" t="str">
        <f t="shared" si="4"/>
        <v/>
      </c>
      <c r="G52" s="31" t="str">
        <f t="shared" si="5"/>
        <v/>
      </c>
      <c r="H52" s="147" t="str">
        <f t="shared" si="6"/>
        <v/>
      </c>
      <c r="I52" s="152"/>
      <c r="J52" s="153"/>
      <c r="K52" s="33" t="str">
        <f t="shared" si="7"/>
        <v/>
      </c>
      <c r="L52" s="33">
        <f t="shared" si="0"/>
        <v>0</v>
      </c>
      <c r="M52" s="35" t="str">
        <f t="shared" si="8"/>
        <v/>
      </c>
      <c r="N52" s="108"/>
      <c r="O52" s="178"/>
      <c r="P52" s="179"/>
      <c r="Q52" s="106" t="s">
        <v>160</v>
      </c>
      <c r="R52" s="107" t="s">
        <v>160</v>
      </c>
      <c r="S52" s="43"/>
      <c r="T52" s="122" t="s">
        <v>160</v>
      </c>
      <c r="U52" s="122" t="s">
        <v>160</v>
      </c>
      <c r="V52" s="123" t="s">
        <v>160</v>
      </c>
      <c r="W52" s="63">
        <f t="shared" si="16"/>
        <v>0</v>
      </c>
      <c r="X52" s="53">
        <f t="shared" si="17"/>
        <v>0</v>
      </c>
      <c r="Y52" s="54" t="str">
        <f t="shared" si="18"/>
        <v/>
      </c>
      <c r="Z52" s="85">
        <f t="shared" si="19"/>
        <v>0</v>
      </c>
      <c r="AA52" s="63">
        <f t="shared" si="20"/>
        <v>0</v>
      </c>
      <c r="AB52" s="53">
        <f t="shared" si="21"/>
        <v>0</v>
      </c>
      <c r="AC52" s="54" t="str">
        <f t="shared" si="22"/>
        <v/>
      </c>
      <c r="AD52" s="85">
        <f t="shared" si="23"/>
        <v>0</v>
      </c>
      <c r="AE52" s="63">
        <f t="shared" si="24"/>
        <v>0</v>
      </c>
      <c r="AF52" s="53">
        <f t="shared" si="25"/>
        <v>0</v>
      </c>
      <c r="AG52" s="54" t="str">
        <f t="shared" si="26"/>
        <v/>
      </c>
      <c r="AH52" s="85">
        <f t="shared" si="27"/>
        <v>0</v>
      </c>
      <c r="AI52" s="63">
        <f t="shared" si="28"/>
        <v>0</v>
      </c>
      <c r="AJ52" s="53">
        <f t="shared" si="29"/>
        <v>0</v>
      </c>
      <c r="AK52" s="54" t="str">
        <f t="shared" si="30"/>
        <v/>
      </c>
      <c r="AL52" s="85">
        <f t="shared" si="31"/>
        <v>0</v>
      </c>
      <c r="AM52" s="63">
        <f t="shared" si="32"/>
        <v>0</v>
      </c>
      <c r="AN52" s="53">
        <f t="shared" si="33"/>
        <v>0</v>
      </c>
      <c r="AO52" s="54" t="str">
        <f t="shared" si="34"/>
        <v/>
      </c>
      <c r="AP52" s="85">
        <f t="shared" si="35"/>
        <v>0</v>
      </c>
      <c r="AQ52" s="63">
        <f t="shared" si="36"/>
        <v>0</v>
      </c>
      <c r="AR52" s="53">
        <f t="shared" si="37"/>
        <v>0</v>
      </c>
      <c r="AS52" s="54" t="str">
        <f t="shared" si="38"/>
        <v/>
      </c>
      <c r="AT52" s="85">
        <f t="shared" si="39"/>
        <v>0</v>
      </c>
      <c r="AU52" s="63">
        <f t="shared" si="40"/>
        <v>0</v>
      </c>
      <c r="AV52" s="53">
        <f t="shared" si="41"/>
        <v>0</v>
      </c>
      <c r="AW52" s="54" t="str">
        <f t="shared" si="42"/>
        <v/>
      </c>
      <c r="AX52" s="85">
        <f t="shared" si="43"/>
        <v>0</v>
      </c>
      <c r="AY52" s="63">
        <f t="shared" si="44"/>
        <v>0</v>
      </c>
      <c r="AZ52" s="53">
        <f t="shared" si="45"/>
        <v>0</v>
      </c>
      <c r="BA52" s="54" t="str">
        <f t="shared" si="46"/>
        <v/>
      </c>
      <c r="BB52" s="85">
        <f t="shared" si="47"/>
        <v>0</v>
      </c>
      <c r="BC52" s="63">
        <f t="shared" si="48"/>
        <v>0</v>
      </c>
      <c r="BD52" s="53">
        <f t="shared" si="49"/>
        <v>0</v>
      </c>
      <c r="BE52" s="54" t="str">
        <f t="shared" si="50"/>
        <v/>
      </c>
      <c r="BF52" s="85">
        <f t="shared" si="51"/>
        <v>0</v>
      </c>
      <c r="BG52" s="63">
        <f t="shared" si="52"/>
        <v>0</v>
      </c>
      <c r="BH52" s="53">
        <f t="shared" si="53"/>
        <v>0</v>
      </c>
      <c r="BI52" s="54" t="str">
        <f t="shared" si="54"/>
        <v/>
      </c>
      <c r="BJ52" s="85">
        <f t="shared" si="55"/>
        <v>0</v>
      </c>
      <c r="BK52" s="63">
        <f t="shared" si="56"/>
        <v>0</v>
      </c>
      <c r="BL52" s="53">
        <f t="shared" si="57"/>
        <v>0</v>
      </c>
      <c r="BM52" s="54" t="str">
        <f t="shared" si="58"/>
        <v/>
      </c>
      <c r="BN52" s="85">
        <f t="shared" si="59"/>
        <v>0</v>
      </c>
      <c r="BO52" s="63">
        <f t="shared" si="60"/>
        <v>0</v>
      </c>
      <c r="BP52" s="53">
        <f t="shared" si="61"/>
        <v>0</v>
      </c>
      <c r="BQ52" s="54" t="str">
        <f t="shared" si="62"/>
        <v/>
      </c>
      <c r="BR52" s="85">
        <f t="shared" si="63"/>
        <v>0</v>
      </c>
      <c r="BS52" s="60">
        <f t="shared" si="1"/>
        <v>0</v>
      </c>
      <c r="BT52" s="59">
        <f t="shared" si="2"/>
        <v>0</v>
      </c>
      <c r="BU52" s="57"/>
      <c r="BV52" s="44"/>
      <c r="BY52" s="253"/>
      <c r="BZ52" s="272"/>
      <c r="CA52" s="272"/>
      <c r="CB52" s="273"/>
      <c r="CC52" s="285">
        <f t="shared" si="64"/>
        <v>0</v>
      </c>
      <c r="CD52" s="286" t="str">
        <f t="shared" si="65"/>
        <v>청년외</v>
      </c>
      <c r="CE52" s="275">
        <f t="shared" si="12"/>
        <v>0</v>
      </c>
      <c r="CF52" s="270">
        <f t="shared" si="66"/>
        <v>0</v>
      </c>
      <c r="CG52" s="270">
        <f t="shared" si="66"/>
        <v>0</v>
      </c>
      <c r="CH52" s="270">
        <f t="shared" si="14"/>
        <v>0</v>
      </c>
      <c r="CI52" s="44"/>
    </row>
    <row r="53" spans="1:87" ht="16.5" hidden="1" customHeight="1">
      <c r="A53" s="23">
        <f t="shared" si="15"/>
        <v>49</v>
      </c>
      <c r="B53" s="143"/>
      <c r="C53" s="169"/>
      <c r="D53" s="170"/>
      <c r="E53" s="156" t="str">
        <f t="shared" si="3"/>
        <v/>
      </c>
      <c r="F53" s="30" t="str">
        <f t="shared" si="4"/>
        <v/>
      </c>
      <c r="G53" s="31" t="str">
        <f t="shared" si="5"/>
        <v/>
      </c>
      <c r="H53" s="147" t="str">
        <f t="shared" si="6"/>
        <v/>
      </c>
      <c r="I53" s="150"/>
      <c r="J53" s="151"/>
      <c r="K53" s="33" t="str">
        <f t="shared" si="7"/>
        <v/>
      </c>
      <c r="L53" s="33">
        <f t="shared" si="0"/>
        <v>0</v>
      </c>
      <c r="M53" s="35" t="str">
        <f t="shared" si="8"/>
        <v/>
      </c>
      <c r="N53" s="108"/>
      <c r="O53" s="178"/>
      <c r="P53" s="179"/>
      <c r="Q53" s="106" t="s">
        <v>160</v>
      </c>
      <c r="R53" s="107" t="s">
        <v>160</v>
      </c>
      <c r="S53" s="43"/>
      <c r="T53" s="122" t="s">
        <v>160</v>
      </c>
      <c r="U53" s="122" t="s">
        <v>160</v>
      </c>
      <c r="V53" s="123" t="s">
        <v>160</v>
      </c>
      <c r="W53" s="63">
        <f t="shared" si="16"/>
        <v>0</v>
      </c>
      <c r="X53" s="53">
        <f t="shared" si="17"/>
        <v>0</v>
      </c>
      <c r="Y53" s="54" t="str">
        <f t="shared" si="18"/>
        <v/>
      </c>
      <c r="Z53" s="85">
        <f t="shared" si="19"/>
        <v>0</v>
      </c>
      <c r="AA53" s="63">
        <f t="shared" si="20"/>
        <v>0</v>
      </c>
      <c r="AB53" s="53">
        <f t="shared" si="21"/>
        <v>0</v>
      </c>
      <c r="AC53" s="54" t="str">
        <f t="shared" si="22"/>
        <v/>
      </c>
      <c r="AD53" s="85">
        <f t="shared" si="23"/>
        <v>0</v>
      </c>
      <c r="AE53" s="63">
        <f t="shared" si="24"/>
        <v>0</v>
      </c>
      <c r="AF53" s="53">
        <f t="shared" si="25"/>
        <v>0</v>
      </c>
      <c r="AG53" s="54" t="str">
        <f t="shared" si="26"/>
        <v/>
      </c>
      <c r="AH53" s="85">
        <f t="shared" si="27"/>
        <v>0</v>
      </c>
      <c r="AI53" s="63">
        <f t="shared" si="28"/>
        <v>0</v>
      </c>
      <c r="AJ53" s="53">
        <f t="shared" si="29"/>
        <v>0</v>
      </c>
      <c r="AK53" s="54" t="str">
        <f t="shared" si="30"/>
        <v/>
      </c>
      <c r="AL53" s="85">
        <f t="shared" si="31"/>
        <v>0</v>
      </c>
      <c r="AM53" s="63">
        <f t="shared" si="32"/>
        <v>0</v>
      </c>
      <c r="AN53" s="53">
        <f t="shared" si="33"/>
        <v>0</v>
      </c>
      <c r="AO53" s="54" t="str">
        <f t="shared" si="34"/>
        <v/>
      </c>
      <c r="AP53" s="85">
        <f t="shared" si="35"/>
        <v>0</v>
      </c>
      <c r="AQ53" s="63">
        <f t="shared" si="36"/>
        <v>0</v>
      </c>
      <c r="AR53" s="53">
        <f t="shared" si="37"/>
        <v>0</v>
      </c>
      <c r="AS53" s="54" t="str">
        <f t="shared" si="38"/>
        <v/>
      </c>
      <c r="AT53" s="85">
        <f t="shared" si="39"/>
        <v>0</v>
      </c>
      <c r="AU53" s="63">
        <f t="shared" si="40"/>
        <v>0</v>
      </c>
      <c r="AV53" s="53">
        <f t="shared" si="41"/>
        <v>0</v>
      </c>
      <c r="AW53" s="54" t="str">
        <f t="shared" si="42"/>
        <v/>
      </c>
      <c r="AX53" s="85">
        <f t="shared" si="43"/>
        <v>0</v>
      </c>
      <c r="AY53" s="63">
        <f t="shared" si="44"/>
        <v>0</v>
      </c>
      <c r="AZ53" s="53">
        <f t="shared" si="45"/>
        <v>0</v>
      </c>
      <c r="BA53" s="54" t="str">
        <f t="shared" si="46"/>
        <v/>
      </c>
      <c r="BB53" s="85">
        <f t="shared" si="47"/>
        <v>0</v>
      </c>
      <c r="BC53" s="63">
        <f t="shared" si="48"/>
        <v>0</v>
      </c>
      <c r="BD53" s="53">
        <f t="shared" si="49"/>
        <v>0</v>
      </c>
      <c r="BE53" s="54" t="str">
        <f t="shared" si="50"/>
        <v/>
      </c>
      <c r="BF53" s="85">
        <f t="shared" si="51"/>
        <v>0</v>
      </c>
      <c r="BG53" s="63">
        <f t="shared" si="52"/>
        <v>0</v>
      </c>
      <c r="BH53" s="53">
        <f t="shared" si="53"/>
        <v>0</v>
      </c>
      <c r="BI53" s="54" t="str">
        <f t="shared" si="54"/>
        <v/>
      </c>
      <c r="BJ53" s="85">
        <f t="shared" si="55"/>
        <v>0</v>
      </c>
      <c r="BK53" s="63">
        <f t="shared" si="56"/>
        <v>0</v>
      </c>
      <c r="BL53" s="53">
        <f t="shared" si="57"/>
        <v>0</v>
      </c>
      <c r="BM53" s="54" t="str">
        <f t="shared" si="58"/>
        <v/>
      </c>
      <c r="BN53" s="85">
        <f t="shared" si="59"/>
        <v>0</v>
      </c>
      <c r="BO53" s="63">
        <f t="shared" si="60"/>
        <v>0</v>
      </c>
      <c r="BP53" s="53">
        <f t="shared" si="61"/>
        <v>0</v>
      </c>
      <c r="BQ53" s="54" t="str">
        <f t="shared" si="62"/>
        <v/>
      </c>
      <c r="BR53" s="85">
        <f t="shared" si="63"/>
        <v>0</v>
      </c>
      <c r="BS53" s="60">
        <f t="shared" si="1"/>
        <v>0</v>
      </c>
      <c r="BT53" s="59">
        <f t="shared" si="2"/>
        <v>0</v>
      </c>
      <c r="BU53" s="57"/>
      <c r="BV53" s="44"/>
      <c r="BY53" s="253"/>
      <c r="BZ53" s="272"/>
      <c r="CA53" s="272"/>
      <c r="CB53" s="273"/>
      <c r="CC53" s="285">
        <f t="shared" si="64"/>
        <v>0</v>
      </c>
      <c r="CD53" s="286" t="str">
        <f t="shared" si="65"/>
        <v>청년외</v>
      </c>
      <c r="CE53" s="275">
        <f t="shared" si="12"/>
        <v>0</v>
      </c>
      <c r="CF53" s="270">
        <f t="shared" si="66"/>
        <v>0</v>
      </c>
      <c r="CG53" s="270">
        <f t="shared" si="66"/>
        <v>0</v>
      </c>
      <c r="CH53" s="270">
        <f t="shared" si="14"/>
        <v>0</v>
      </c>
      <c r="CI53" s="44"/>
    </row>
    <row r="54" spans="1:87" ht="16.5" hidden="1" customHeight="1" thickBot="1">
      <c r="A54" s="23">
        <f t="shared" si="15"/>
        <v>50</v>
      </c>
      <c r="B54" s="143"/>
      <c r="C54" s="169"/>
      <c r="D54" s="170"/>
      <c r="E54" s="156" t="str">
        <f t="shared" si="3"/>
        <v/>
      </c>
      <c r="F54" s="30" t="str">
        <f t="shared" si="4"/>
        <v/>
      </c>
      <c r="G54" s="31" t="str">
        <f t="shared" si="5"/>
        <v/>
      </c>
      <c r="H54" s="147" t="str">
        <f t="shared" si="6"/>
        <v/>
      </c>
      <c r="I54" s="150"/>
      <c r="J54" s="151"/>
      <c r="K54" s="33" t="str">
        <f t="shared" si="7"/>
        <v/>
      </c>
      <c r="L54" s="33">
        <f t="shared" si="0"/>
        <v>0</v>
      </c>
      <c r="M54" s="35" t="str">
        <f t="shared" si="8"/>
        <v/>
      </c>
      <c r="N54" s="108"/>
      <c r="O54" s="180"/>
      <c r="P54" s="181"/>
      <c r="Q54" s="106" t="s">
        <v>160</v>
      </c>
      <c r="R54" s="107" t="s">
        <v>160</v>
      </c>
      <c r="S54" s="43"/>
      <c r="T54" s="122" t="s">
        <v>160</v>
      </c>
      <c r="U54" s="122" t="s">
        <v>160</v>
      </c>
      <c r="V54" s="123" t="s">
        <v>160</v>
      </c>
      <c r="W54" s="63">
        <f t="shared" si="16"/>
        <v>0</v>
      </c>
      <c r="X54" s="53">
        <f t="shared" si="17"/>
        <v>0</v>
      </c>
      <c r="Y54" s="54" t="str">
        <f t="shared" si="18"/>
        <v/>
      </c>
      <c r="Z54" s="85">
        <f t="shared" si="19"/>
        <v>0</v>
      </c>
      <c r="AA54" s="63">
        <f t="shared" si="20"/>
        <v>0</v>
      </c>
      <c r="AB54" s="53">
        <f t="shared" si="21"/>
        <v>0</v>
      </c>
      <c r="AC54" s="54" t="str">
        <f t="shared" si="22"/>
        <v/>
      </c>
      <c r="AD54" s="85">
        <f t="shared" si="23"/>
        <v>0</v>
      </c>
      <c r="AE54" s="63">
        <f t="shared" si="24"/>
        <v>0</v>
      </c>
      <c r="AF54" s="53">
        <f t="shared" si="25"/>
        <v>0</v>
      </c>
      <c r="AG54" s="54" t="str">
        <f t="shared" si="26"/>
        <v/>
      </c>
      <c r="AH54" s="85">
        <f t="shared" si="27"/>
        <v>0</v>
      </c>
      <c r="AI54" s="63">
        <f t="shared" si="28"/>
        <v>0</v>
      </c>
      <c r="AJ54" s="53">
        <f t="shared" si="29"/>
        <v>0</v>
      </c>
      <c r="AK54" s="54" t="str">
        <f t="shared" si="30"/>
        <v/>
      </c>
      <c r="AL54" s="85">
        <f t="shared" si="31"/>
        <v>0</v>
      </c>
      <c r="AM54" s="63">
        <f t="shared" si="32"/>
        <v>0</v>
      </c>
      <c r="AN54" s="53">
        <f t="shared" si="33"/>
        <v>0</v>
      </c>
      <c r="AO54" s="54" t="str">
        <f t="shared" si="34"/>
        <v/>
      </c>
      <c r="AP54" s="85">
        <f t="shared" si="35"/>
        <v>0</v>
      </c>
      <c r="AQ54" s="63">
        <f t="shared" si="36"/>
        <v>0</v>
      </c>
      <c r="AR54" s="53">
        <f t="shared" si="37"/>
        <v>0</v>
      </c>
      <c r="AS54" s="54" t="str">
        <f t="shared" si="38"/>
        <v/>
      </c>
      <c r="AT54" s="85">
        <f t="shared" si="39"/>
        <v>0</v>
      </c>
      <c r="AU54" s="63">
        <f t="shared" si="40"/>
        <v>0</v>
      </c>
      <c r="AV54" s="53">
        <f t="shared" si="41"/>
        <v>0</v>
      </c>
      <c r="AW54" s="54" t="str">
        <f t="shared" si="42"/>
        <v/>
      </c>
      <c r="AX54" s="85">
        <f t="shared" si="43"/>
        <v>0</v>
      </c>
      <c r="AY54" s="63">
        <f t="shared" si="44"/>
        <v>0</v>
      </c>
      <c r="AZ54" s="53">
        <f t="shared" si="45"/>
        <v>0</v>
      </c>
      <c r="BA54" s="54" t="str">
        <f t="shared" si="46"/>
        <v/>
      </c>
      <c r="BB54" s="85">
        <f t="shared" si="47"/>
        <v>0</v>
      </c>
      <c r="BC54" s="63">
        <f t="shared" si="48"/>
        <v>0</v>
      </c>
      <c r="BD54" s="53">
        <f t="shared" si="49"/>
        <v>0</v>
      </c>
      <c r="BE54" s="54" t="str">
        <f t="shared" si="50"/>
        <v/>
      </c>
      <c r="BF54" s="85">
        <f t="shared" si="51"/>
        <v>0</v>
      </c>
      <c r="BG54" s="63">
        <f t="shared" si="52"/>
        <v>0</v>
      </c>
      <c r="BH54" s="53">
        <f t="shared" si="53"/>
        <v>0</v>
      </c>
      <c r="BI54" s="54" t="str">
        <f t="shared" si="54"/>
        <v/>
      </c>
      <c r="BJ54" s="85">
        <f t="shared" si="55"/>
        <v>0</v>
      </c>
      <c r="BK54" s="63">
        <f t="shared" si="56"/>
        <v>0</v>
      </c>
      <c r="BL54" s="53">
        <f t="shared" si="57"/>
        <v>0</v>
      </c>
      <c r="BM54" s="54" t="str">
        <f t="shared" si="58"/>
        <v/>
      </c>
      <c r="BN54" s="85">
        <f t="shared" si="59"/>
        <v>0</v>
      </c>
      <c r="BO54" s="63">
        <f t="shared" si="60"/>
        <v>0</v>
      </c>
      <c r="BP54" s="53">
        <f t="shared" si="61"/>
        <v>0</v>
      </c>
      <c r="BQ54" s="54" t="str">
        <f t="shared" si="62"/>
        <v/>
      </c>
      <c r="BR54" s="85">
        <f t="shared" si="63"/>
        <v>0</v>
      </c>
      <c r="BS54" s="60">
        <f t="shared" si="1"/>
        <v>0</v>
      </c>
      <c r="BT54" s="59">
        <f t="shared" si="2"/>
        <v>0</v>
      </c>
      <c r="BU54" s="57"/>
      <c r="BV54" s="44"/>
      <c r="BY54" s="253"/>
      <c r="BZ54" s="272"/>
      <c r="CA54" s="272"/>
      <c r="CB54" s="273"/>
      <c r="CC54" s="285">
        <f t="shared" si="64"/>
        <v>0</v>
      </c>
      <c r="CD54" s="286" t="str">
        <f t="shared" si="65"/>
        <v>청년외</v>
      </c>
      <c r="CE54" s="275">
        <f t="shared" si="12"/>
        <v>0</v>
      </c>
      <c r="CF54" s="270">
        <f t="shared" si="66"/>
        <v>0</v>
      </c>
      <c r="CG54" s="270">
        <f t="shared" si="66"/>
        <v>0</v>
      </c>
      <c r="CH54" s="270">
        <f t="shared" si="14"/>
        <v>0</v>
      </c>
      <c r="CI54" s="44"/>
    </row>
    <row r="55" spans="1:87" ht="16.5" hidden="1" customHeight="1">
      <c r="A55" s="23">
        <f t="shared" si="15"/>
        <v>51</v>
      </c>
      <c r="B55" s="143"/>
      <c r="C55" s="169"/>
      <c r="D55" s="170"/>
      <c r="E55" s="156" t="str">
        <f t="shared" si="3"/>
        <v/>
      </c>
      <c r="F55" s="30" t="str">
        <f t="shared" si="4"/>
        <v/>
      </c>
      <c r="G55" s="31" t="str">
        <f t="shared" si="5"/>
        <v/>
      </c>
      <c r="H55" s="147" t="str">
        <f t="shared" si="6"/>
        <v/>
      </c>
      <c r="I55" s="150"/>
      <c r="J55" s="151"/>
      <c r="K55" s="33" t="str">
        <f t="shared" si="7"/>
        <v/>
      </c>
      <c r="L55" s="33">
        <f t="shared" si="0"/>
        <v>0</v>
      </c>
      <c r="M55" s="35" t="str">
        <f t="shared" si="8"/>
        <v/>
      </c>
      <c r="N55" s="108"/>
      <c r="O55" s="178"/>
      <c r="P55" s="179"/>
      <c r="Q55" s="106" t="s">
        <v>160</v>
      </c>
      <c r="R55" s="107" t="s">
        <v>160</v>
      </c>
      <c r="S55" s="43"/>
      <c r="T55" s="122" t="s">
        <v>160</v>
      </c>
      <c r="U55" s="122" t="s">
        <v>160</v>
      </c>
      <c r="V55" s="123" t="s">
        <v>160</v>
      </c>
      <c r="W55" s="63">
        <f t="shared" si="16"/>
        <v>0</v>
      </c>
      <c r="X55" s="53">
        <f t="shared" si="17"/>
        <v>0</v>
      </c>
      <c r="Y55" s="54" t="str">
        <f t="shared" si="18"/>
        <v/>
      </c>
      <c r="Z55" s="85">
        <f t="shared" si="19"/>
        <v>0</v>
      </c>
      <c r="AA55" s="63">
        <f t="shared" si="20"/>
        <v>0</v>
      </c>
      <c r="AB55" s="53">
        <f t="shared" si="21"/>
        <v>0</v>
      </c>
      <c r="AC55" s="54" t="str">
        <f t="shared" si="22"/>
        <v/>
      </c>
      <c r="AD55" s="85">
        <f t="shared" si="23"/>
        <v>0</v>
      </c>
      <c r="AE55" s="63">
        <f t="shared" si="24"/>
        <v>0</v>
      </c>
      <c r="AF55" s="53">
        <f t="shared" si="25"/>
        <v>0</v>
      </c>
      <c r="AG55" s="54" t="str">
        <f t="shared" si="26"/>
        <v/>
      </c>
      <c r="AH55" s="85">
        <f t="shared" si="27"/>
        <v>0</v>
      </c>
      <c r="AI55" s="63">
        <f t="shared" si="28"/>
        <v>0</v>
      </c>
      <c r="AJ55" s="53">
        <f t="shared" si="29"/>
        <v>0</v>
      </c>
      <c r="AK55" s="54" t="str">
        <f t="shared" si="30"/>
        <v/>
      </c>
      <c r="AL55" s="85">
        <f t="shared" si="31"/>
        <v>0</v>
      </c>
      <c r="AM55" s="63">
        <f t="shared" si="32"/>
        <v>0</v>
      </c>
      <c r="AN55" s="53">
        <f t="shared" si="33"/>
        <v>0</v>
      </c>
      <c r="AO55" s="54" t="str">
        <f t="shared" si="34"/>
        <v/>
      </c>
      <c r="AP55" s="85">
        <f t="shared" si="35"/>
        <v>0</v>
      </c>
      <c r="AQ55" s="63">
        <f t="shared" si="36"/>
        <v>0</v>
      </c>
      <c r="AR55" s="53">
        <f t="shared" si="37"/>
        <v>0</v>
      </c>
      <c r="AS55" s="54" t="str">
        <f t="shared" si="38"/>
        <v/>
      </c>
      <c r="AT55" s="85">
        <f t="shared" si="39"/>
        <v>0</v>
      </c>
      <c r="AU55" s="63">
        <f t="shared" si="40"/>
        <v>0</v>
      </c>
      <c r="AV55" s="53">
        <f t="shared" si="41"/>
        <v>0</v>
      </c>
      <c r="AW55" s="54" t="str">
        <f t="shared" si="42"/>
        <v/>
      </c>
      <c r="AX55" s="85">
        <f t="shared" si="43"/>
        <v>0</v>
      </c>
      <c r="AY55" s="63">
        <f t="shared" si="44"/>
        <v>0</v>
      </c>
      <c r="AZ55" s="53">
        <f t="shared" si="45"/>
        <v>0</v>
      </c>
      <c r="BA55" s="54" t="str">
        <f t="shared" si="46"/>
        <v/>
      </c>
      <c r="BB55" s="85">
        <f t="shared" si="47"/>
        <v>0</v>
      </c>
      <c r="BC55" s="63">
        <f t="shared" si="48"/>
        <v>0</v>
      </c>
      <c r="BD55" s="53">
        <f t="shared" si="49"/>
        <v>0</v>
      </c>
      <c r="BE55" s="54" t="str">
        <f t="shared" si="50"/>
        <v/>
      </c>
      <c r="BF55" s="85">
        <f t="shared" si="51"/>
        <v>0</v>
      </c>
      <c r="BG55" s="63">
        <f t="shared" si="52"/>
        <v>0</v>
      </c>
      <c r="BH55" s="53">
        <f t="shared" si="53"/>
        <v>0</v>
      </c>
      <c r="BI55" s="54" t="str">
        <f t="shared" si="54"/>
        <v/>
      </c>
      <c r="BJ55" s="85">
        <f t="shared" si="55"/>
        <v>0</v>
      </c>
      <c r="BK55" s="63">
        <f t="shared" si="56"/>
        <v>0</v>
      </c>
      <c r="BL55" s="53">
        <f t="shared" si="57"/>
        <v>0</v>
      </c>
      <c r="BM55" s="54" t="str">
        <f t="shared" si="58"/>
        <v/>
      </c>
      <c r="BN55" s="85">
        <f t="shared" si="59"/>
        <v>0</v>
      </c>
      <c r="BO55" s="63">
        <f t="shared" si="60"/>
        <v>0</v>
      </c>
      <c r="BP55" s="53">
        <f t="shared" si="61"/>
        <v>0</v>
      </c>
      <c r="BQ55" s="54" t="str">
        <f t="shared" si="62"/>
        <v/>
      </c>
      <c r="BR55" s="85">
        <f t="shared" si="63"/>
        <v>0</v>
      </c>
      <c r="BS55" s="60">
        <f t="shared" si="1"/>
        <v>0</v>
      </c>
      <c r="BT55" s="59">
        <f t="shared" si="2"/>
        <v>0</v>
      </c>
      <c r="BU55" s="57"/>
      <c r="BV55" s="44"/>
      <c r="BY55" s="253"/>
      <c r="BZ55" s="272"/>
      <c r="CA55" s="272"/>
      <c r="CB55" s="273"/>
      <c r="CC55" s="285">
        <f t="shared" si="64"/>
        <v>0</v>
      </c>
      <c r="CD55" s="286" t="str">
        <f t="shared" si="65"/>
        <v>청년외</v>
      </c>
      <c r="CE55" s="275">
        <f t="shared" si="12"/>
        <v>0</v>
      </c>
      <c r="CF55" s="270">
        <f t="shared" si="66"/>
        <v>0</v>
      </c>
      <c r="CG55" s="270">
        <f t="shared" si="66"/>
        <v>0</v>
      </c>
      <c r="CH55" s="270">
        <f t="shared" si="14"/>
        <v>0</v>
      </c>
      <c r="CI55" s="44"/>
    </row>
    <row r="56" spans="1:87" ht="16.5" hidden="1" customHeight="1">
      <c r="A56" s="23">
        <f t="shared" si="15"/>
        <v>52</v>
      </c>
      <c r="B56" s="143"/>
      <c r="C56" s="169"/>
      <c r="D56" s="170"/>
      <c r="E56" s="156" t="str">
        <f t="shared" si="3"/>
        <v/>
      </c>
      <c r="F56" s="30" t="str">
        <f t="shared" si="4"/>
        <v/>
      </c>
      <c r="G56" s="31" t="str">
        <f t="shared" si="5"/>
        <v/>
      </c>
      <c r="H56" s="147" t="str">
        <f t="shared" si="6"/>
        <v/>
      </c>
      <c r="I56" s="150"/>
      <c r="J56" s="151"/>
      <c r="K56" s="33" t="str">
        <f t="shared" si="7"/>
        <v/>
      </c>
      <c r="L56" s="33">
        <f t="shared" si="0"/>
        <v>0</v>
      </c>
      <c r="M56" s="35" t="str">
        <f t="shared" si="8"/>
        <v/>
      </c>
      <c r="N56" s="108"/>
      <c r="O56" s="178"/>
      <c r="P56" s="179"/>
      <c r="Q56" s="106" t="s">
        <v>160</v>
      </c>
      <c r="R56" s="107" t="s">
        <v>160</v>
      </c>
      <c r="S56" s="43"/>
      <c r="T56" s="122" t="s">
        <v>160</v>
      </c>
      <c r="U56" s="122" t="s">
        <v>160</v>
      </c>
      <c r="V56" s="123" t="s">
        <v>160</v>
      </c>
      <c r="W56" s="63">
        <f t="shared" si="16"/>
        <v>0</v>
      </c>
      <c r="X56" s="53">
        <f t="shared" si="17"/>
        <v>0</v>
      </c>
      <c r="Y56" s="54" t="str">
        <f t="shared" si="18"/>
        <v/>
      </c>
      <c r="Z56" s="85">
        <f t="shared" si="19"/>
        <v>0</v>
      </c>
      <c r="AA56" s="63">
        <f t="shared" si="20"/>
        <v>0</v>
      </c>
      <c r="AB56" s="53">
        <f t="shared" si="21"/>
        <v>0</v>
      </c>
      <c r="AC56" s="54" t="str">
        <f t="shared" si="22"/>
        <v/>
      </c>
      <c r="AD56" s="85">
        <f t="shared" si="23"/>
        <v>0</v>
      </c>
      <c r="AE56" s="63">
        <f t="shared" si="24"/>
        <v>0</v>
      </c>
      <c r="AF56" s="53">
        <f t="shared" si="25"/>
        <v>0</v>
      </c>
      <c r="AG56" s="54" t="str">
        <f t="shared" si="26"/>
        <v/>
      </c>
      <c r="AH56" s="85">
        <f t="shared" si="27"/>
        <v>0</v>
      </c>
      <c r="AI56" s="63">
        <f t="shared" si="28"/>
        <v>0</v>
      </c>
      <c r="AJ56" s="53">
        <f t="shared" si="29"/>
        <v>0</v>
      </c>
      <c r="AK56" s="54" t="str">
        <f t="shared" si="30"/>
        <v/>
      </c>
      <c r="AL56" s="85">
        <f t="shared" si="31"/>
        <v>0</v>
      </c>
      <c r="AM56" s="63">
        <f t="shared" si="32"/>
        <v>0</v>
      </c>
      <c r="AN56" s="53">
        <f t="shared" si="33"/>
        <v>0</v>
      </c>
      <c r="AO56" s="54" t="str">
        <f t="shared" si="34"/>
        <v/>
      </c>
      <c r="AP56" s="85">
        <f t="shared" si="35"/>
        <v>0</v>
      </c>
      <c r="AQ56" s="63">
        <f t="shared" si="36"/>
        <v>0</v>
      </c>
      <c r="AR56" s="53">
        <f t="shared" si="37"/>
        <v>0</v>
      </c>
      <c r="AS56" s="54" t="str">
        <f t="shared" si="38"/>
        <v/>
      </c>
      <c r="AT56" s="85">
        <f t="shared" si="39"/>
        <v>0</v>
      </c>
      <c r="AU56" s="63">
        <f t="shared" si="40"/>
        <v>0</v>
      </c>
      <c r="AV56" s="53">
        <f t="shared" si="41"/>
        <v>0</v>
      </c>
      <c r="AW56" s="54" t="str">
        <f t="shared" si="42"/>
        <v/>
      </c>
      <c r="AX56" s="85">
        <f t="shared" si="43"/>
        <v>0</v>
      </c>
      <c r="AY56" s="63">
        <f t="shared" si="44"/>
        <v>0</v>
      </c>
      <c r="AZ56" s="53">
        <f t="shared" si="45"/>
        <v>0</v>
      </c>
      <c r="BA56" s="54" t="str">
        <f t="shared" si="46"/>
        <v/>
      </c>
      <c r="BB56" s="85">
        <f t="shared" si="47"/>
        <v>0</v>
      </c>
      <c r="BC56" s="63">
        <f t="shared" si="48"/>
        <v>0</v>
      </c>
      <c r="BD56" s="53">
        <f t="shared" si="49"/>
        <v>0</v>
      </c>
      <c r="BE56" s="54" t="str">
        <f t="shared" si="50"/>
        <v/>
      </c>
      <c r="BF56" s="85">
        <f t="shared" si="51"/>
        <v>0</v>
      </c>
      <c r="BG56" s="63">
        <f t="shared" si="52"/>
        <v>0</v>
      </c>
      <c r="BH56" s="53">
        <f t="shared" si="53"/>
        <v>0</v>
      </c>
      <c r="BI56" s="54" t="str">
        <f t="shared" si="54"/>
        <v/>
      </c>
      <c r="BJ56" s="85">
        <f t="shared" si="55"/>
        <v>0</v>
      </c>
      <c r="BK56" s="63">
        <f t="shared" si="56"/>
        <v>0</v>
      </c>
      <c r="BL56" s="53">
        <f t="shared" si="57"/>
        <v>0</v>
      </c>
      <c r="BM56" s="54" t="str">
        <f t="shared" si="58"/>
        <v/>
      </c>
      <c r="BN56" s="85">
        <f t="shared" si="59"/>
        <v>0</v>
      </c>
      <c r="BO56" s="63">
        <f t="shared" si="60"/>
        <v>0</v>
      </c>
      <c r="BP56" s="53">
        <f t="shared" si="61"/>
        <v>0</v>
      </c>
      <c r="BQ56" s="54" t="str">
        <f t="shared" si="62"/>
        <v/>
      </c>
      <c r="BR56" s="85">
        <f t="shared" si="63"/>
        <v>0</v>
      </c>
      <c r="BS56" s="60">
        <f t="shared" si="1"/>
        <v>0</v>
      </c>
      <c r="BT56" s="59">
        <f t="shared" si="2"/>
        <v>0</v>
      </c>
      <c r="BU56" s="57"/>
      <c r="BV56" s="44"/>
      <c r="BY56" s="253"/>
      <c r="BZ56" s="272"/>
      <c r="CA56" s="272"/>
      <c r="CB56" s="273"/>
      <c r="CC56" s="285">
        <f t="shared" si="64"/>
        <v>0</v>
      </c>
      <c r="CD56" s="286" t="str">
        <f t="shared" si="65"/>
        <v>청년외</v>
      </c>
      <c r="CE56" s="275">
        <f t="shared" si="12"/>
        <v>0</v>
      </c>
      <c r="CF56" s="270">
        <f t="shared" si="66"/>
        <v>0</v>
      </c>
      <c r="CG56" s="270">
        <f t="shared" si="66"/>
        <v>0</v>
      </c>
      <c r="CH56" s="270">
        <f t="shared" si="14"/>
        <v>0</v>
      </c>
      <c r="CI56" s="44"/>
    </row>
    <row r="57" spans="1:87" ht="16.5" hidden="1" customHeight="1">
      <c r="A57" s="23">
        <f t="shared" si="15"/>
        <v>53</v>
      </c>
      <c r="B57" s="143"/>
      <c r="C57" s="169"/>
      <c r="D57" s="170"/>
      <c r="E57" s="156" t="str">
        <f t="shared" si="3"/>
        <v/>
      </c>
      <c r="F57" s="30" t="str">
        <f t="shared" si="4"/>
        <v/>
      </c>
      <c r="G57" s="31" t="str">
        <f t="shared" si="5"/>
        <v/>
      </c>
      <c r="H57" s="147" t="str">
        <f t="shared" si="6"/>
        <v/>
      </c>
      <c r="I57" s="150"/>
      <c r="J57" s="151"/>
      <c r="K57" s="33" t="str">
        <f t="shared" si="7"/>
        <v/>
      </c>
      <c r="L57" s="33">
        <f t="shared" si="0"/>
        <v>0</v>
      </c>
      <c r="M57" s="35" t="str">
        <f t="shared" si="8"/>
        <v/>
      </c>
      <c r="N57" s="108"/>
      <c r="O57" s="178"/>
      <c r="P57" s="179"/>
      <c r="Q57" s="106" t="s">
        <v>160</v>
      </c>
      <c r="R57" s="107" t="s">
        <v>160</v>
      </c>
      <c r="S57" s="43"/>
      <c r="T57" s="122" t="s">
        <v>160</v>
      </c>
      <c r="U57" s="122" t="s">
        <v>160</v>
      </c>
      <c r="V57" s="123" t="s">
        <v>160</v>
      </c>
      <c r="W57" s="63">
        <f t="shared" si="16"/>
        <v>0</v>
      </c>
      <c r="X57" s="53">
        <f t="shared" si="17"/>
        <v>0</v>
      </c>
      <c r="Y57" s="54" t="str">
        <f t="shared" si="18"/>
        <v/>
      </c>
      <c r="Z57" s="85">
        <f t="shared" si="19"/>
        <v>0</v>
      </c>
      <c r="AA57" s="63">
        <f t="shared" si="20"/>
        <v>0</v>
      </c>
      <c r="AB57" s="53">
        <f t="shared" si="21"/>
        <v>0</v>
      </c>
      <c r="AC57" s="54" t="str">
        <f t="shared" si="22"/>
        <v/>
      </c>
      <c r="AD57" s="85">
        <f t="shared" si="23"/>
        <v>0</v>
      </c>
      <c r="AE57" s="63">
        <f t="shared" si="24"/>
        <v>0</v>
      </c>
      <c r="AF57" s="53">
        <f t="shared" si="25"/>
        <v>0</v>
      </c>
      <c r="AG57" s="54" t="str">
        <f t="shared" si="26"/>
        <v/>
      </c>
      <c r="AH57" s="85">
        <f t="shared" si="27"/>
        <v>0</v>
      </c>
      <c r="AI57" s="63">
        <f t="shared" si="28"/>
        <v>0</v>
      </c>
      <c r="AJ57" s="53">
        <f t="shared" si="29"/>
        <v>0</v>
      </c>
      <c r="AK57" s="54" t="str">
        <f t="shared" si="30"/>
        <v/>
      </c>
      <c r="AL57" s="85">
        <f t="shared" si="31"/>
        <v>0</v>
      </c>
      <c r="AM57" s="63">
        <f t="shared" si="32"/>
        <v>0</v>
      </c>
      <c r="AN57" s="53">
        <f t="shared" si="33"/>
        <v>0</v>
      </c>
      <c r="AO57" s="54" t="str">
        <f t="shared" si="34"/>
        <v/>
      </c>
      <c r="AP57" s="85">
        <f t="shared" si="35"/>
        <v>0</v>
      </c>
      <c r="AQ57" s="63">
        <f t="shared" si="36"/>
        <v>0</v>
      </c>
      <c r="AR57" s="53">
        <f t="shared" si="37"/>
        <v>0</v>
      </c>
      <c r="AS57" s="54" t="str">
        <f t="shared" si="38"/>
        <v/>
      </c>
      <c r="AT57" s="85">
        <f t="shared" si="39"/>
        <v>0</v>
      </c>
      <c r="AU57" s="63">
        <f t="shared" si="40"/>
        <v>0</v>
      </c>
      <c r="AV57" s="53">
        <f t="shared" si="41"/>
        <v>0</v>
      </c>
      <c r="AW57" s="54" t="str">
        <f t="shared" si="42"/>
        <v/>
      </c>
      <c r="AX57" s="85">
        <f t="shared" si="43"/>
        <v>0</v>
      </c>
      <c r="AY57" s="63">
        <f t="shared" si="44"/>
        <v>0</v>
      </c>
      <c r="AZ57" s="53">
        <f t="shared" si="45"/>
        <v>0</v>
      </c>
      <c r="BA57" s="54" t="str">
        <f t="shared" si="46"/>
        <v/>
      </c>
      <c r="BB57" s="85">
        <f t="shared" si="47"/>
        <v>0</v>
      </c>
      <c r="BC57" s="63">
        <f t="shared" si="48"/>
        <v>0</v>
      </c>
      <c r="BD57" s="53">
        <f t="shared" si="49"/>
        <v>0</v>
      </c>
      <c r="BE57" s="54" t="str">
        <f t="shared" si="50"/>
        <v/>
      </c>
      <c r="BF57" s="85">
        <f t="shared" si="51"/>
        <v>0</v>
      </c>
      <c r="BG57" s="63">
        <f t="shared" si="52"/>
        <v>0</v>
      </c>
      <c r="BH57" s="53">
        <f t="shared" si="53"/>
        <v>0</v>
      </c>
      <c r="BI57" s="54" t="str">
        <f t="shared" si="54"/>
        <v/>
      </c>
      <c r="BJ57" s="85">
        <f t="shared" si="55"/>
        <v>0</v>
      </c>
      <c r="BK57" s="63">
        <f t="shared" si="56"/>
        <v>0</v>
      </c>
      <c r="BL57" s="53">
        <f t="shared" si="57"/>
        <v>0</v>
      </c>
      <c r="BM57" s="54" t="str">
        <f t="shared" si="58"/>
        <v/>
      </c>
      <c r="BN57" s="85">
        <f t="shared" si="59"/>
        <v>0</v>
      </c>
      <c r="BO57" s="63">
        <f t="shared" si="60"/>
        <v>0</v>
      </c>
      <c r="BP57" s="53">
        <f t="shared" si="61"/>
        <v>0</v>
      </c>
      <c r="BQ57" s="54" t="str">
        <f t="shared" si="62"/>
        <v/>
      </c>
      <c r="BR57" s="85">
        <f t="shared" si="63"/>
        <v>0</v>
      </c>
      <c r="BS57" s="60">
        <f t="shared" si="1"/>
        <v>0</v>
      </c>
      <c r="BT57" s="59">
        <f t="shared" si="2"/>
        <v>0</v>
      </c>
      <c r="BU57" s="57"/>
      <c r="BV57" s="44"/>
      <c r="BY57" s="253"/>
      <c r="BZ57" s="272"/>
      <c r="CA57" s="272"/>
      <c r="CB57" s="273"/>
      <c r="CC57" s="285">
        <f t="shared" si="64"/>
        <v>0</v>
      </c>
      <c r="CD57" s="286" t="str">
        <f t="shared" si="65"/>
        <v>청년외</v>
      </c>
      <c r="CE57" s="275">
        <f t="shared" si="12"/>
        <v>0</v>
      </c>
      <c r="CF57" s="270">
        <f t="shared" si="66"/>
        <v>0</v>
      </c>
      <c r="CG57" s="270">
        <f t="shared" si="66"/>
        <v>0</v>
      </c>
      <c r="CH57" s="270">
        <f t="shared" si="14"/>
        <v>0</v>
      </c>
      <c r="CI57" s="44"/>
    </row>
    <row r="58" spans="1:87" ht="16.5" hidden="1" customHeight="1">
      <c r="A58" s="23">
        <f t="shared" si="15"/>
        <v>54</v>
      </c>
      <c r="B58" s="143"/>
      <c r="C58" s="169"/>
      <c r="D58" s="170"/>
      <c r="E58" s="156" t="str">
        <f t="shared" si="3"/>
        <v/>
      </c>
      <c r="F58" s="30" t="str">
        <f t="shared" si="4"/>
        <v/>
      </c>
      <c r="G58" s="31" t="str">
        <f t="shared" si="5"/>
        <v/>
      </c>
      <c r="H58" s="147" t="str">
        <f t="shared" si="6"/>
        <v/>
      </c>
      <c r="I58" s="150"/>
      <c r="J58" s="151"/>
      <c r="K58" s="33" t="str">
        <f t="shared" si="7"/>
        <v/>
      </c>
      <c r="L58" s="33">
        <f t="shared" si="0"/>
        <v>0</v>
      </c>
      <c r="M58" s="35" t="str">
        <f t="shared" si="8"/>
        <v/>
      </c>
      <c r="N58" s="108"/>
      <c r="O58" s="178"/>
      <c r="P58" s="179"/>
      <c r="Q58" s="106" t="s">
        <v>160</v>
      </c>
      <c r="R58" s="107" t="s">
        <v>160</v>
      </c>
      <c r="S58" s="43"/>
      <c r="T58" s="122" t="s">
        <v>160</v>
      </c>
      <c r="U58" s="122" t="s">
        <v>160</v>
      </c>
      <c r="V58" s="123" t="s">
        <v>160</v>
      </c>
      <c r="W58" s="63">
        <f t="shared" si="16"/>
        <v>0</v>
      </c>
      <c r="X58" s="53">
        <f t="shared" si="17"/>
        <v>0</v>
      </c>
      <c r="Y58" s="54" t="str">
        <f t="shared" si="18"/>
        <v/>
      </c>
      <c r="Z58" s="85">
        <f t="shared" si="19"/>
        <v>0</v>
      </c>
      <c r="AA58" s="63">
        <f t="shared" si="20"/>
        <v>0</v>
      </c>
      <c r="AB58" s="53">
        <f t="shared" si="21"/>
        <v>0</v>
      </c>
      <c r="AC58" s="54" t="str">
        <f t="shared" si="22"/>
        <v/>
      </c>
      <c r="AD58" s="85">
        <f t="shared" si="23"/>
        <v>0</v>
      </c>
      <c r="AE58" s="63">
        <f t="shared" si="24"/>
        <v>0</v>
      </c>
      <c r="AF58" s="53">
        <f t="shared" si="25"/>
        <v>0</v>
      </c>
      <c r="AG58" s="54" t="str">
        <f t="shared" si="26"/>
        <v/>
      </c>
      <c r="AH58" s="85">
        <f t="shared" si="27"/>
        <v>0</v>
      </c>
      <c r="AI58" s="63">
        <f t="shared" si="28"/>
        <v>0</v>
      </c>
      <c r="AJ58" s="53">
        <f t="shared" si="29"/>
        <v>0</v>
      </c>
      <c r="AK58" s="54" t="str">
        <f t="shared" si="30"/>
        <v/>
      </c>
      <c r="AL58" s="85">
        <f t="shared" si="31"/>
        <v>0</v>
      </c>
      <c r="AM58" s="63">
        <f t="shared" si="32"/>
        <v>0</v>
      </c>
      <c r="AN58" s="53">
        <f t="shared" si="33"/>
        <v>0</v>
      </c>
      <c r="AO58" s="54" t="str">
        <f t="shared" si="34"/>
        <v/>
      </c>
      <c r="AP58" s="85">
        <f t="shared" si="35"/>
        <v>0</v>
      </c>
      <c r="AQ58" s="63">
        <f t="shared" si="36"/>
        <v>0</v>
      </c>
      <c r="AR58" s="53">
        <f t="shared" si="37"/>
        <v>0</v>
      </c>
      <c r="AS58" s="54" t="str">
        <f t="shared" si="38"/>
        <v/>
      </c>
      <c r="AT58" s="85">
        <f t="shared" si="39"/>
        <v>0</v>
      </c>
      <c r="AU58" s="63">
        <f t="shared" si="40"/>
        <v>0</v>
      </c>
      <c r="AV58" s="53">
        <f t="shared" si="41"/>
        <v>0</v>
      </c>
      <c r="AW58" s="54" t="str">
        <f t="shared" si="42"/>
        <v/>
      </c>
      <c r="AX58" s="85">
        <f t="shared" si="43"/>
        <v>0</v>
      </c>
      <c r="AY58" s="63">
        <f t="shared" si="44"/>
        <v>0</v>
      </c>
      <c r="AZ58" s="53">
        <f t="shared" si="45"/>
        <v>0</v>
      </c>
      <c r="BA58" s="54" t="str">
        <f t="shared" si="46"/>
        <v/>
      </c>
      <c r="BB58" s="85">
        <f t="shared" si="47"/>
        <v>0</v>
      </c>
      <c r="BC58" s="63">
        <f t="shared" si="48"/>
        <v>0</v>
      </c>
      <c r="BD58" s="53">
        <f t="shared" si="49"/>
        <v>0</v>
      </c>
      <c r="BE58" s="54" t="str">
        <f t="shared" si="50"/>
        <v/>
      </c>
      <c r="BF58" s="85">
        <f t="shared" si="51"/>
        <v>0</v>
      </c>
      <c r="BG58" s="63">
        <f t="shared" si="52"/>
        <v>0</v>
      </c>
      <c r="BH58" s="53">
        <f t="shared" si="53"/>
        <v>0</v>
      </c>
      <c r="BI58" s="54" t="str">
        <f t="shared" si="54"/>
        <v/>
      </c>
      <c r="BJ58" s="85">
        <f t="shared" si="55"/>
        <v>0</v>
      </c>
      <c r="BK58" s="63">
        <f t="shared" si="56"/>
        <v>0</v>
      </c>
      <c r="BL58" s="53">
        <f t="shared" si="57"/>
        <v>0</v>
      </c>
      <c r="BM58" s="54" t="str">
        <f t="shared" si="58"/>
        <v/>
      </c>
      <c r="BN58" s="85">
        <f t="shared" si="59"/>
        <v>0</v>
      </c>
      <c r="BO58" s="63">
        <f t="shared" si="60"/>
        <v>0</v>
      </c>
      <c r="BP58" s="53">
        <f t="shared" si="61"/>
        <v>0</v>
      </c>
      <c r="BQ58" s="54" t="str">
        <f t="shared" si="62"/>
        <v/>
      </c>
      <c r="BR58" s="85">
        <f t="shared" si="63"/>
        <v>0</v>
      </c>
      <c r="BS58" s="60">
        <f t="shared" si="1"/>
        <v>0</v>
      </c>
      <c r="BT58" s="59">
        <f t="shared" si="2"/>
        <v>0</v>
      </c>
      <c r="BU58" s="57"/>
      <c r="BV58" s="44"/>
      <c r="BY58" s="253"/>
      <c r="BZ58" s="272"/>
      <c r="CA58" s="272"/>
      <c r="CB58" s="273"/>
      <c r="CC58" s="285">
        <f t="shared" si="64"/>
        <v>0</v>
      </c>
      <c r="CD58" s="286" t="str">
        <f t="shared" si="65"/>
        <v>청년외</v>
      </c>
      <c r="CE58" s="275">
        <f t="shared" si="12"/>
        <v>0</v>
      </c>
      <c r="CF58" s="270">
        <f t="shared" si="66"/>
        <v>0</v>
      </c>
      <c r="CG58" s="270">
        <f t="shared" si="66"/>
        <v>0</v>
      </c>
      <c r="CH58" s="270">
        <f t="shared" si="14"/>
        <v>0</v>
      </c>
      <c r="CI58" s="44"/>
    </row>
    <row r="59" spans="1:87" ht="16.5" hidden="1" customHeight="1">
      <c r="A59" s="23">
        <f t="shared" si="15"/>
        <v>55</v>
      </c>
      <c r="B59" s="143"/>
      <c r="C59" s="171"/>
      <c r="D59" s="170"/>
      <c r="E59" s="156" t="str">
        <f t="shared" si="3"/>
        <v/>
      </c>
      <c r="F59" s="30" t="str">
        <f t="shared" si="4"/>
        <v/>
      </c>
      <c r="G59" s="31" t="str">
        <f t="shared" si="5"/>
        <v/>
      </c>
      <c r="H59" s="147" t="str">
        <f t="shared" si="6"/>
        <v/>
      </c>
      <c r="I59" s="152"/>
      <c r="J59" s="153"/>
      <c r="K59" s="33" t="str">
        <f t="shared" si="7"/>
        <v/>
      </c>
      <c r="L59" s="33">
        <f t="shared" si="0"/>
        <v>0</v>
      </c>
      <c r="M59" s="35" t="str">
        <f t="shared" si="8"/>
        <v/>
      </c>
      <c r="N59" s="108"/>
      <c r="O59" s="178"/>
      <c r="P59" s="179"/>
      <c r="Q59" s="106" t="s">
        <v>160</v>
      </c>
      <c r="R59" s="107" t="s">
        <v>160</v>
      </c>
      <c r="S59" s="43"/>
      <c r="T59" s="122" t="s">
        <v>160</v>
      </c>
      <c r="U59" s="122" t="s">
        <v>160</v>
      </c>
      <c r="V59" s="123" t="s">
        <v>160</v>
      </c>
      <c r="W59" s="63">
        <f t="shared" si="16"/>
        <v>0</v>
      </c>
      <c r="X59" s="53">
        <f t="shared" si="17"/>
        <v>0</v>
      </c>
      <c r="Y59" s="54" t="str">
        <f t="shared" si="18"/>
        <v/>
      </c>
      <c r="Z59" s="85">
        <f t="shared" si="19"/>
        <v>0</v>
      </c>
      <c r="AA59" s="63">
        <f t="shared" si="20"/>
        <v>0</v>
      </c>
      <c r="AB59" s="53">
        <f t="shared" si="21"/>
        <v>0</v>
      </c>
      <c r="AC59" s="54" t="str">
        <f t="shared" si="22"/>
        <v/>
      </c>
      <c r="AD59" s="85">
        <f t="shared" si="23"/>
        <v>0</v>
      </c>
      <c r="AE59" s="63">
        <f t="shared" si="24"/>
        <v>0</v>
      </c>
      <c r="AF59" s="53">
        <f t="shared" si="25"/>
        <v>0</v>
      </c>
      <c r="AG59" s="54" t="str">
        <f t="shared" si="26"/>
        <v/>
      </c>
      <c r="AH59" s="85">
        <f t="shared" si="27"/>
        <v>0</v>
      </c>
      <c r="AI59" s="63">
        <f t="shared" si="28"/>
        <v>0</v>
      </c>
      <c r="AJ59" s="53">
        <f t="shared" si="29"/>
        <v>0</v>
      </c>
      <c r="AK59" s="54" t="str">
        <f t="shared" si="30"/>
        <v/>
      </c>
      <c r="AL59" s="85">
        <f t="shared" si="31"/>
        <v>0</v>
      </c>
      <c r="AM59" s="63">
        <f t="shared" si="32"/>
        <v>0</v>
      </c>
      <c r="AN59" s="53">
        <f t="shared" si="33"/>
        <v>0</v>
      </c>
      <c r="AO59" s="54" t="str">
        <f t="shared" si="34"/>
        <v/>
      </c>
      <c r="AP59" s="85">
        <f t="shared" si="35"/>
        <v>0</v>
      </c>
      <c r="AQ59" s="63">
        <f t="shared" si="36"/>
        <v>0</v>
      </c>
      <c r="AR59" s="53">
        <f t="shared" si="37"/>
        <v>0</v>
      </c>
      <c r="AS59" s="54" t="str">
        <f t="shared" si="38"/>
        <v/>
      </c>
      <c r="AT59" s="85">
        <f t="shared" si="39"/>
        <v>0</v>
      </c>
      <c r="AU59" s="63">
        <f t="shared" si="40"/>
        <v>0</v>
      </c>
      <c r="AV59" s="53">
        <f t="shared" si="41"/>
        <v>0</v>
      </c>
      <c r="AW59" s="54" t="str">
        <f t="shared" si="42"/>
        <v/>
      </c>
      <c r="AX59" s="85">
        <f t="shared" si="43"/>
        <v>0</v>
      </c>
      <c r="AY59" s="63">
        <f t="shared" si="44"/>
        <v>0</v>
      </c>
      <c r="AZ59" s="53">
        <f t="shared" si="45"/>
        <v>0</v>
      </c>
      <c r="BA59" s="54" t="str">
        <f t="shared" si="46"/>
        <v/>
      </c>
      <c r="BB59" s="85">
        <f t="shared" si="47"/>
        <v>0</v>
      </c>
      <c r="BC59" s="63">
        <f t="shared" si="48"/>
        <v>0</v>
      </c>
      <c r="BD59" s="53">
        <f t="shared" si="49"/>
        <v>0</v>
      </c>
      <c r="BE59" s="54" t="str">
        <f t="shared" si="50"/>
        <v/>
      </c>
      <c r="BF59" s="85">
        <f t="shared" si="51"/>
        <v>0</v>
      </c>
      <c r="BG59" s="63">
        <f t="shared" si="52"/>
        <v>0</v>
      </c>
      <c r="BH59" s="53">
        <f t="shared" si="53"/>
        <v>0</v>
      </c>
      <c r="BI59" s="54" t="str">
        <f t="shared" si="54"/>
        <v/>
      </c>
      <c r="BJ59" s="85">
        <f t="shared" si="55"/>
        <v>0</v>
      </c>
      <c r="BK59" s="63">
        <f t="shared" si="56"/>
        <v>0</v>
      </c>
      <c r="BL59" s="53">
        <f t="shared" si="57"/>
        <v>0</v>
      </c>
      <c r="BM59" s="54" t="str">
        <f t="shared" si="58"/>
        <v/>
      </c>
      <c r="BN59" s="85">
        <f t="shared" si="59"/>
        <v>0</v>
      </c>
      <c r="BO59" s="63">
        <f t="shared" si="60"/>
        <v>0</v>
      </c>
      <c r="BP59" s="53">
        <f t="shared" si="61"/>
        <v>0</v>
      </c>
      <c r="BQ59" s="54" t="str">
        <f t="shared" si="62"/>
        <v/>
      </c>
      <c r="BR59" s="85">
        <f t="shared" si="63"/>
        <v>0</v>
      </c>
      <c r="BS59" s="60">
        <f t="shared" si="1"/>
        <v>0</v>
      </c>
      <c r="BT59" s="59">
        <f t="shared" si="2"/>
        <v>0</v>
      </c>
      <c r="BU59" s="57"/>
      <c r="BV59" s="44"/>
      <c r="BY59" s="253"/>
      <c r="BZ59" s="272"/>
      <c r="CA59" s="272"/>
      <c r="CB59" s="273"/>
      <c r="CC59" s="285">
        <f t="shared" si="64"/>
        <v>0</v>
      </c>
      <c r="CD59" s="286" t="str">
        <f t="shared" si="65"/>
        <v>청년외</v>
      </c>
      <c r="CE59" s="275">
        <f t="shared" si="12"/>
        <v>0</v>
      </c>
      <c r="CF59" s="270">
        <f t="shared" si="66"/>
        <v>0</v>
      </c>
      <c r="CG59" s="270">
        <f t="shared" si="66"/>
        <v>0</v>
      </c>
      <c r="CH59" s="270">
        <f t="shared" si="14"/>
        <v>0</v>
      </c>
      <c r="CI59" s="44"/>
    </row>
    <row r="60" spans="1:87" ht="16.5" hidden="1" customHeight="1">
      <c r="A60" s="23">
        <f t="shared" si="15"/>
        <v>56</v>
      </c>
      <c r="B60" s="143"/>
      <c r="C60" s="169"/>
      <c r="D60" s="170"/>
      <c r="E60" s="156" t="str">
        <f t="shared" si="3"/>
        <v/>
      </c>
      <c r="F60" s="30" t="str">
        <f t="shared" si="4"/>
        <v/>
      </c>
      <c r="G60" s="31" t="str">
        <f t="shared" si="5"/>
        <v/>
      </c>
      <c r="H60" s="147" t="str">
        <f t="shared" si="6"/>
        <v/>
      </c>
      <c r="I60" s="150"/>
      <c r="J60" s="151"/>
      <c r="K60" s="33" t="str">
        <f t="shared" si="7"/>
        <v/>
      </c>
      <c r="L60" s="33">
        <f t="shared" si="0"/>
        <v>0</v>
      </c>
      <c r="M60" s="35" t="str">
        <f t="shared" si="8"/>
        <v/>
      </c>
      <c r="N60" s="108"/>
      <c r="O60" s="178"/>
      <c r="P60" s="179"/>
      <c r="Q60" s="106" t="s">
        <v>160</v>
      </c>
      <c r="R60" s="107" t="s">
        <v>160</v>
      </c>
      <c r="S60" s="43"/>
      <c r="T60" s="122" t="s">
        <v>160</v>
      </c>
      <c r="U60" s="122" t="s">
        <v>160</v>
      </c>
      <c r="V60" s="123" t="s">
        <v>160</v>
      </c>
      <c r="W60" s="63">
        <f t="shared" si="16"/>
        <v>0</v>
      </c>
      <c r="X60" s="53">
        <f t="shared" si="17"/>
        <v>0</v>
      </c>
      <c r="Y60" s="54" t="str">
        <f t="shared" si="18"/>
        <v/>
      </c>
      <c r="Z60" s="85">
        <f t="shared" si="19"/>
        <v>0</v>
      </c>
      <c r="AA60" s="63">
        <f t="shared" si="20"/>
        <v>0</v>
      </c>
      <c r="AB60" s="53">
        <f t="shared" si="21"/>
        <v>0</v>
      </c>
      <c r="AC60" s="54" t="str">
        <f t="shared" si="22"/>
        <v/>
      </c>
      <c r="AD60" s="85">
        <f t="shared" si="23"/>
        <v>0</v>
      </c>
      <c r="AE60" s="63">
        <f t="shared" si="24"/>
        <v>0</v>
      </c>
      <c r="AF60" s="53">
        <f t="shared" si="25"/>
        <v>0</v>
      </c>
      <c r="AG60" s="54" t="str">
        <f t="shared" si="26"/>
        <v/>
      </c>
      <c r="AH60" s="85">
        <f t="shared" si="27"/>
        <v>0</v>
      </c>
      <c r="AI60" s="63">
        <f t="shared" si="28"/>
        <v>0</v>
      </c>
      <c r="AJ60" s="53">
        <f t="shared" si="29"/>
        <v>0</v>
      </c>
      <c r="AK60" s="54" t="str">
        <f t="shared" si="30"/>
        <v/>
      </c>
      <c r="AL60" s="85">
        <f t="shared" si="31"/>
        <v>0</v>
      </c>
      <c r="AM60" s="63">
        <f t="shared" si="32"/>
        <v>0</v>
      </c>
      <c r="AN60" s="53">
        <f t="shared" si="33"/>
        <v>0</v>
      </c>
      <c r="AO60" s="54" t="str">
        <f t="shared" si="34"/>
        <v/>
      </c>
      <c r="AP60" s="85">
        <f t="shared" si="35"/>
        <v>0</v>
      </c>
      <c r="AQ60" s="63">
        <f t="shared" si="36"/>
        <v>0</v>
      </c>
      <c r="AR60" s="53">
        <f t="shared" si="37"/>
        <v>0</v>
      </c>
      <c r="AS60" s="54" t="str">
        <f t="shared" si="38"/>
        <v/>
      </c>
      <c r="AT60" s="85">
        <f t="shared" si="39"/>
        <v>0</v>
      </c>
      <c r="AU60" s="63">
        <f t="shared" si="40"/>
        <v>0</v>
      </c>
      <c r="AV60" s="53">
        <f t="shared" si="41"/>
        <v>0</v>
      </c>
      <c r="AW60" s="54" t="str">
        <f t="shared" si="42"/>
        <v/>
      </c>
      <c r="AX60" s="85">
        <f t="shared" si="43"/>
        <v>0</v>
      </c>
      <c r="AY60" s="63">
        <f t="shared" si="44"/>
        <v>0</v>
      </c>
      <c r="AZ60" s="53">
        <f t="shared" si="45"/>
        <v>0</v>
      </c>
      <c r="BA60" s="54" t="str">
        <f t="shared" si="46"/>
        <v/>
      </c>
      <c r="BB60" s="85">
        <f t="shared" si="47"/>
        <v>0</v>
      </c>
      <c r="BC60" s="63">
        <f t="shared" si="48"/>
        <v>0</v>
      </c>
      <c r="BD60" s="53">
        <f t="shared" si="49"/>
        <v>0</v>
      </c>
      <c r="BE60" s="54" t="str">
        <f t="shared" si="50"/>
        <v/>
      </c>
      <c r="BF60" s="85">
        <f t="shared" si="51"/>
        <v>0</v>
      </c>
      <c r="BG60" s="63">
        <f t="shared" si="52"/>
        <v>0</v>
      </c>
      <c r="BH60" s="53">
        <f t="shared" si="53"/>
        <v>0</v>
      </c>
      <c r="BI60" s="54" t="str">
        <f t="shared" si="54"/>
        <v/>
      </c>
      <c r="BJ60" s="85">
        <f t="shared" si="55"/>
        <v>0</v>
      </c>
      <c r="BK60" s="63">
        <f t="shared" si="56"/>
        <v>0</v>
      </c>
      <c r="BL60" s="53">
        <f t="shared" si="57"/>
        <v>0</v>
      </c>
      <c r="BM60" s="54" t="str">
        <f t="shared" si="58"/>
        <v/>
      </c>
      <c r="BN60" s="85">
        <f t="shared" si="59"/>
        <v>0</v>
      </c>
      <c r="BO60" s="63">
        <f t="shared" si="60"/>
        <v>0</v>
      </c>
      <c r="BP60" s="53">
        <f t="shared" si="61"/>
        <v>0</v>
      </c>
      <c r="BQ60" s="54" t="str">
        <f t="shared" si="62"/>
        <v/>
      </c>
      <c r="BR60" s="85">
        <f t="shared" si="63"/>
        <v>0</v>
      </c>
      <c r="BS60" s="60">
        <f t="shared" si="1"/>
        <v>0</v>
      </c>
      <c r="BT60" s="59">
        <f t="shared" si="2"/>
        <v>0</v>
      </c>
      <c r="BU60" s="57"/>
      <c r="BV60" s="44"/>
      <c r="BY60" s="253"/>
      <c r="BZ60" s="272"/>
      <c r="CA60" s="272"/>
      <c r="CB60" s="273"/>
      <c r="CC60" s="285">
        <f t="shared" si="64"/>
        <v>0</v>
      </c>
      <c r="CD60" s="286" t="str">
        <f t="shared" si="65"/>
        <v>청년외</v>
      </c>
      <c r="CE60" s="275">
        <f t="shared" si="12"/>
        <v>0</v>
      </c>
      <c r="CF60" s="270">
        <f t="shared" si="66"/>
        <v>0</v>
      </c>
      <c r="CG60" s="270">
        <f t="shared" si="66"/>
        <v>0</v>
      </c>
      <c r="CH60" s="270">
        <f t="shared" si="14"/>
        <v>0</v>
      </c>
      <c r="CI60" s="44"/>
    </row>
    <row r="61" spans="1:87" ht="16.5" hidden="1" customHeight="1" thickBot="1">
      <c r="A61" s="23">
        <f t="shared" si="15"/>
        <v>57</v>
      </c>
      <c r="B61" s="143"/>
      <c r="C61" s="169"/>
      <c r="D61" s="170"/>
      <c r="E61" s="156" t="str">
        <f t="shared" si="3"/>
        <v/>
      </c>
      <c r="F61" s="30" t="str">
        <f t="shared" si="4"/>
        <v/>
      </c>
      <c r="G61" s="31" t="str">
        <f t="shared" si="5"/>
        <v/>
      </c>
      <c r="H61" s="147" t="str">
        <f t="shared" si="6"/>
        <v/>
      </c>
      <c r="I61" s="150"/>
      <c r="J61" s="151"/>
      <c r="K61" s="33" t="str">
        <f t="shared" si="7"/>
        <v/>
      </c>
      <c r="L61" s="33">
        <f t="shared" si="0"/>
        <v>0</v>
      </c>
      <c r="M61" s="35" t="str">
        <f t="shared" si="8"/>
        <v/>
      </c>
      <c r="N61" s="108"/>
      <c r="O61" s="180"/>
      <c r="P61" s="181"/>
      <c r="Q61" s="106" t="s">
        <v>160</v>
      </c>
      <c r="R61" s="107" t="s">
        <v>160</v>
      </c>
      <c r="S61" s="43"/>
      <c r="T61" s="122" t="s">
        <v>160</v>
      </c>
      <c r="U61" s="122" t="s">
        <v>160</v>
      </c>
      <c r="V61" s="123" t="s">
        <v>160</v>
      </c>
      <c r="W61" s="63">
        <f t="shared" si="16"/>
        <v>0</v>
      </c>
      <c r="X61" s="53">
        <f t="shared" si="17"/>
        <v>0</v>
      </c>
      <c r="Y61" s="54" t="str">
        <f t="shared" si="18"/>
        <v/>
      </c>
      <c r="Z61" s="85">
        <f t="shared" si="19"/>
        <v>0</v>
      </c>
      <c r="AA61" s="63">
        <f t="shared" si="20"/>
        <v>0</v>
      </c>
      <c r="AB61" s="53">
        <f t="shared" si="21"/>
        <v>0</v>
      </c>
      <c r="AC61" s="54" t="str">
        <f t="shared" si="22"/>
        <v/>
      </c>
      <c r="AD61" s="85">
        <f t="shared" si="23"/>
        <v>0</v>
      </c>
      <c r="AE61" s="63">
        <f t="shared" si="24"/>
        <v>0</v>
      </c>
      <c r="AF61" s="53">
        <f t="shared" si="25"/>
        <v>0</v>
      </c>
      <c r="AG61" s="54" t="str">
        <f t="shared" si="26"/>
        <v/>
      </c>
      <c r="AH61" s="85">
        <f t="shared" si="27"/>
        <v>0</v>
      </c>
      <c r="AI61" s="63">
        <f t="shared" si="28"/>
        <v>0</v>
      </c>
      <c r="AJ61" s="53">
        <f t="shared" si="29"/>
        <v>0</v>
      </c>
      <c r="AK61" s="54" t="str">
        <f t="shared" si="30"/>
        <v/>
      </c>
      <c r="AL61" s="85">
        <f t="shared" si="31"/>
        <v>0</v>
      </c>
      <c r="AM61" s="63">
        <f t="shared" si="32"/>
        <v>0</v>
      </c>
      <c r="AN61" s="53">
        <f t="shared" si="33"/>
        <v>0</v>
      </c>
      <c r="AO61" s="54" t="str">
        <f t="shared" si="34"/>
        <v/>
      </c>
      <c r="AP61" s="85">
        <f t="shared" si="35"/>
        <v>0</v>
      </c>
      <c r="AQ61" s="63">
        <f t="shared" si="36"/>
        <v>0</v>
      </c>
      <c r="AR61" s="53">
        <f t="shared" si="37"/>
        <v>0</v>
      </c>
      <c r="AS61" s="54" t="str">
        <f t="shared" si="38"/>
        <v/>
      </c>
      <c r="AT61" s="85">
        <f t="shared" si="39"/>
        <v>0</v>
      </c>
      <c r="AU61" s="63">
        <f t="shared" si="40"/>
        <v>0</v>
      </c>
      <c r="AV61" s="53">
        <f t="shared" si="41"/>
        <v>0</v>
      </c>
      <c r="AW61" s="54" t="str">
        <f t="shared" si="42"/>
        <v/>
      </c>
      <c r="AX61" s="85">
        <f t="shared" si="43"/>
        <v>0</v>
      </c>
      <c r="AY61" s="63">
        <f t="shared" si="44"/>
        <v>0</v>
      </c>
      <c r="AZ61" s="53">
        <f t="shared" si="45"/>
        <v>0</v>
      </c>
      <c r="BA61" s="54" t="str">
        <f t="shared" si="46"/>
        <v/>
      </c>
      <c r="BB61" s="85">
        <f t="shared" si="47"/>
        <v>0</v>
      </c>
      <c r="BC61" s="63">
        <f t="shared" si="48"/>
        <v>0</v>
      </c>
      <c r="BD61" s="53">
        <f t="shared" si="49"/>
        <v>0</v>
      </c>
      <c r="BE61" s="54" t="str">
        <f t="shared" si="50"/>
        <v/>
      </c>
      <c r="BF61" s="85">
        <f t="shared" si="51"/>
        <v>0</v>
      </c>
      <c r="BG61" s="63">
        <f t="shared" si="52"/>
        <v>0</v>
      </c>
      <c r="BH61" s="53">
        <f t="shared" si="53"/>
        <v>0</v>
      </c>
      <c r="BI61" s="54" t="str">
        <f t="shared" si="54"/>
        <v/>
      </c>
      <c r="BJ61" s="85">
        <f t="shared" si="55"/>
        <v>0</v>
      </c>
      <c r="BK61" s="63">
        <f t="shared" si="56"/>
        <v>0</v>
      </c>
      <c r="BL61" s="53">
        <f t="shared" si="57"/>
        <v>0</v>
      </c>
      <c r="BM61" s="54" t="str">
        <f t="shared" si="58"/>
        <v/>
      </c>
      <c r="BN61" s="85">
        <f t="shared" si="59"/>
        <v>0</v>
      </c>
      <c r="BO61" s="63">
        <f t="shared" si="60"/>
        <v>0</v>
      </c>
      <c r="BP61" s="53">
        <f t="shared" si="61"/>
        <v>0</v>
      </c>
      <c r="BQ61" s="54" t="str">
        <f t="shared" si="62"/>
        <v/>
      </c>
      <c r="BR61" s="85">
        <f t="shared" si="63"/>
        <v>0</v>
      </c>
      <c r="BS61" s="60">
        <f t="shared" si="1"/>
        <v>0</v>
      </c>
      <c r="BT61" s="59">
        <f t="shared" si="2"/>
        <v>0</v>
      </c>
      <c r="BU61" s="57"/>
      <c r="BV61" s="44"/>
      <c r="BY61" s="253"/>
      <c r="BZ61" s="272"/>
      <c r="CA61" s="272"/>
      <c r="CB61" s="273"/>
      <c r="CC61" s="285">
        <f t="shared" si="64"/>
        <v>0</v>
      </c>
      <c r="CD61" s="286" t="str">
        <f t="shared" si="65"/>
        <v>청년외</v>
      </c>
      <c r="CE61" s="275">
        <f t="shared" si="12"/>
        <v>0</v>
      </c>
      <c r="CF61" s="270">
        <f t="shared" si="66"/>
        <v>0</v>
      </c>
      <c r="CG61" s="270">
        <f t="shared" si="66"/>
        <v>0</v>
      </c>
      <c r="CH61" s="270">
        <f t="shared" si="14"/>
        <v>0</v>
      </c>
      <c r="CI61" s="44"/>
    </row>
    <row r="62" spans="1:87" ht="16.5" hidden="1" customHeight="1">
      <c r="A62" s="23">
        <f t="shared" si="15"/>
        <v>58</v>
      </c>
      <c r="B62" s="143"/>
      <c r="C62" s="171"/>
      <c r="D62" s="170"/>
      <c r="E62" s="156" t="str">
        <f t="shared" si="3"/>
        <v/>
      </c>
      <c r="F62" s="30" t="str">
        <f t="shared" si="4"/>
        <v/>
      </c>
      <c r="G62" s="31" t="str">
        <f t="shared" si="5"/>
        <v/>
      </c>
      <c r="H62" s="147" t="str">
        <f t="shared" si="6"/>
        <v/>
      </c>
      <c r="I62" s="152"/>
      <c r="J62" s="153"/>
      <c r="K62" s="33" t="str">
        <f t="shared" si="7"/>
        <v/>
      </c>
      <c r="L62" s="33">
        <f t="shared" si="0"/>
        <v>0</v>
      </c>
      <c r="M62" s="35" t="str">
        <f t="shared" si="8"/>
        <v/>
      </c>
      <c r="N62" s="108"/>
      <c r="O62" s="178"/>
      <c r="P62" s="179"/>
      <c r="Q62" s="106" t="s">
        <v>160</v>
      </c>
      <c r="R62" s="107" t="s">
        <v>160</v>
      </c>
      <c r="S62" s="43"/>
      <c r="T62" s="122" t="s">
        <v>160</v>
      </c>
      <c r="U62" s="122" t="s">
        <v>160</v>
      </c>
      <c r="V62" s="123" t="s">
        <v>160</v>
      </c>
      <c r="W62" s="63">
        <f t="shared" si="16"/>
        <v>0</v>
      </c>
      <c r="X62" s="53">
        <f t="shared" si="17"/>
        <v>0</v>
      </c>
      <c r="Y62" s="54" t="str">
        <f t="shared" si="18"/>
        <v/>
      </c>
      <c r="Z62" s="85">
        <f t="shared" si="19"/>
        <v>0</v>
      </c>
      <c r="AA62" s="63">
        <f t="shared" si="20"/>
        <v>0</v>
      </c>
      <c r="AB62" s="53">
        <f t="shared" si="21"/>
        <v>0</v>
      </c>
      <c r="AC62" s="54" t="str">
        <f t="shared" si="22"/>
        <v/>
      </c>
      <c r="AD62" s="85">
        <f t="shared" si="23"/>
        <v>0</v>
      </c>
      <c r="AE62" s="63">
        <f t="shared" si="24"/>
        <v>0</v>
      </c>
      <c r="AF62" s="53">
        <f t="shared" si="25"/>
        <v>0</v>
      </c>
      <c r="AG62" s="54" t="str">
        <f t="shared" si="26"/>
        <v/>
      </c>
      <c r="AH62" s="85">
        <f t="shared" si="27"/>
        <v>0</v>
      </c>
      <c r="AI62" s="63">
        <f t="shared" si="28"/>
        <v>0</v>
      </c>
      <c r="AJ62" s="53">
        <f t="shared" si="29"/>
        <v>0</v>
      </c>
      <c r="AK62" s="54" t="str">
        <f t="shared" si="30"/>
        <v/>
      </c>
      <c r="AL62" s="85">
        <f t="shared" si="31"/>
        <v>0</v>
      </c>
      <c r="AM62" s="63">
        <f t="shared" si="32"/>
        <v>0</v>
      </c>
      <c r="AN62" s="53">
        <f t="shared" si="33"/>
        <v>0</v>
      </c>
      <c r="AO62" s="54" t="str">
        <f t="shared" si="34"/>
        <v/>
      </c>
      <c r="AP62" s="85">
        <f t="shared" si="35"/>
        <v>0</v>
      </c>
      <c r="AQ62" s="63">
        <f t="shared" si="36"/>
        <v>0</v>
      </c>
      <c r="AR62" s="53">
        <f t="shared" si="37"/>
        <v>0</v>
      </c>
      <c r="AS62" s="54" t="str">
        <f t="shared" si="38"/>
        <v/>
      </c>
      <c r="AT62" s="85">
        <f t="shared" si="39"/>
        <v>0</v>
      </c>
      <c r="AU62" s="63">
        <f t="shared" si="40"/>
        <v>0</v>
      </c>
      <c r="AV62" s="53">
        <f t="shared" si="41"/>
        <v>0</v>
      </c>
      <c r="AW62" s="54" t="str">
        <f t="shared" si="42"/>
        <v/>
      </c>
      <c r="AX62" s="85">
        <f t="shared" si="43"/>
        <v>0</v>
      </c>
      <c r="AY62" s="63">
        <f t="shared" si="44"/>
        <v>0</v>
      </c>
      <c r="AZ62" s="53">
        <f t="shared" si="45"/>
        <v>0</v>
      </c>
      <c r="BA62" s="54" t="str">
        <f t="shared" si="46"/>
        <v/>
      </c>
      <c r="BB62" s="85">
        <f t="shared" si="47"/>
        <v>0</v>
      </c>
      <c r="BC62" s="63">
        <f t="shared" si="48"/>
        <v>0</v>
      </c>
      <c r="BD62" s="53">
        <f t="shared" si="49"/>
        <v>0</v>
      </c>
      <c r="BE62" s="54" t="str">
        <f t="shared" si="50"/>
        <v/>
      </c>
      <c r="BF62" s="85">
        <f t="shared" si="51"/>
        <v>0</v>
      </c>
      <c r="BG62" s="63">
        <f t="shared" si="52"/>
        <v>0</v>
      </c>
      <c r="BH62" s="53">
        <f t="shared" si="53"/>
        <v>0</v>
      </c>
      <c r="BI62" s="54" t="str">
        <f t="shared" si="54"/>
        <v/>
      </c>
      <c r="BJ62" s="85">
        <f t="shared" si="55"/>
        <v>0</v>
      </c>
      <c r="BK62" s="63">
        <f t="shared" si="56"/>
        <v>0</v>
      </c>
      <c r="BL62" s="53">
        <f t="shared" si="57"/>
        <v>0</v>
      </c>
      <c r="BM62" s="54" t="str">
        <f t="shared" si="58"/>
        <v/>
      </c>
      <c r="BN62" s="85">
        <f t="shared" si="59"/>
        <v>0</v>
      </c>
      <c r="BO62" s="63">
        <f t="shared" si="60"/>
        <v>0</v>
      </c>
      <c r="BP62" s="53">
        <f t="shared" si="61"/>
        <v>0</v>
      </c>
      <c r="BQ62" s="54" t="str">
        <f t="shared" si="62"/>
        <v/>
      </c>
      <c r="BR62" s="85">
        <f t="shared" si="63"/>
        <v>0</v>
      </c>
      <c r="BS62" s="60">
        <f t="shared" si="1"/>
        <v>0</v>
      </c>
      <c r="BT62" s="59">
        <f t="shared" si="2"/>
        <v>0</v>
      </c>
      <c r="BU62" s="57"/>
      <c r="BV62" s="44"/>
      <c r="BY62" s="253"/>
      <c r="BZ62" s="272"/>
      <c r="CA62" s="272"/>
      <c r="CB62" s="273"/>
      <c r="CC62" s="285">
        <f t="shared" si="64"/>
        <v>0</v>
      </c>
      <c r="CD62" s="286" t="str">
        <f t="shared" si="65"/>
        <v>청년외</v>
      </c>
      <c r="CE62" s="275">
        <f t="shared" si="12"/>
        <v>0</v>
      </c>
      <c r="CF62" s="270">
        <f t="shared" si="66"/>
        <v>0</v>
      </c>
      <c r="CG62" s="270">
        <f t="shared" si="66"/>
        <v>0</v>
      </c>
      <c r="CH62" s="270">
        <f t="shared" si="14"/>
        <v>0</v>
      </c>
      <c r="CI62" s="44"/>
    </row>
    <row r="63" spans="1:87" ht="16.5" hidden="1" customHeight="1">
      <c r="A63" s="23">
        <f t="shared" si="15"/>
        <v>59</v>
      </c>
      <c r="B63" s="143"/>
      <c r="C63" s="169"/>
      <c r="D63" s="170"/>
      <c r="E63" s="156" t="str">
        <f t="shared" si="3"/>
        <v/>
      </c>
      <c r="F63" s="30" t="str">
        <f t="shared" si="4"/>
        <v/>
      </c>
      <c r="G63" s="31" t="str">
        <f t="shared" si="5"/>
        <v/>
      </c>
      <c r="H63" s="147" t="str">
        <f t="shared" si="6"/>
        <v/>
      </c>
      <c r="I63" s="150"/>
      <c r="J63" s="151"/>
      <c r="K63" s="33" t="str">
        <f t="shared" si="7"/>
        <v/>
      </c>
      <c r="L63" s="33">
        <f t="shared" si="0"/>
        <v>0</v>
      </c>
      <c r="M63" s="35" t="str">
        <f t="shared" si="8"/>
        <v/>
      </c>
      <c r="N63" s="108"/>
      <c r="O63" s="178"/>
      <c r="P63" s="179"/>
      <c r="Q63" s="106" t="s">
        <v>160</v>
      </c>
      <c r="R63" s="107" t="s">
        <v>160</v>
      </c>
      <c r="S63" s="43"/>
      <c r="T63" s="122" t="s">
        <v>160</v>
      </c>
      <c r="U63" s="122" t="s">
        <v>160</v>
      </c>
      <c r="V63" s="123" t="s">
        <v>160</v>
      </c>
      <c r="W63" s="63">
        <f t="shared" si="16"/>
        <v>0</v>
      </c>
      <c r="X63" s="53">
        <f t="shared" si="17"/>
        <v>0</v>
      </c>
      <c r="Y63" s="54" t="str">
        <f t="shared" si="18"/>
        <v/>
      </c>
      <c r="Z63" s="85">
        <f t="shared" si="19"/>
        <v>0</v>
      </c>
      <c r="AA63" s="63">
        <f t="shared" si="20"/>
        <v>0</v>
      </c>
      <c r="AB63" s="53">
        <f t="shared" si="21"/>
        <v>0</v>
      </c>
      <c r="AC63" s="54" t="str">
        <f t="shared" si="22"/>
        <v/>
      </c>
      <c r="AD63" s="85">
        <f t="shared" si="23"/>
        <v>0</v>
      </c>
      <c r="AE63" s="63">
        <f t="shared" si="24"/>
        <v>0</v>
      </c>
      <c r="AF63" s="53">
        <f t="shared" si="25"/>
        <v>0</v>
      </c>
      <c r="AG63" s="54" t="str">
        <f t="shared" si="26"/>
        <v/>
      </c>
      <c r="AH63" s="85">
        <f t="shared" si="27"/>
        <v>0</v>
      </c>
      <c r="AI63" s="63">
        <f t="shared" si="28"/>
        <v>0</v>
      </c>
      <c r="AJ63" s="53">
        <f t="shared" si="29"/>
        <v>0</v>
      </c>
      <c r="AK63" s="54" t="str">
        <f t="shared" si="30"/>
        <v/>
      </c>
      <c r="AL63" s="85">
        <f t="shared" si="31"/>
        <v>0</v>
      </c>
      <c r="AM63" s="63">
        <f t="shared" si="32"/>
        <v>0</v>
      </c>
      <c r="AN63" s="53">
        <f t="shared" si="33"/>
        <v>0</v>
      </c>
      <c r="AO63" s="54" t="str">
        <f t="shared" si="34"/>
        <v/>
      </c>
      <c r="AP63" s="85">
        <f t="shared" si="35"/>
        <v>0</v>
      </c>
      <c r="AQ63" s="63">
        <f t="shared" si="36"/>
        <v>0</v>
      </c>
      <c r="AR63" s="53">
        <f t="shared" si="37"/>
        <v>0</v>
      </c>
      <c r="AS63" s="54" t="str">
        <f t="shared" si="38"/>
        <v/>
      </c>
      <c r="AT63" s="85">
        <f t="shared" si="39"/>
        <v>0</v>
      </c>
      <c r="AU63" s="63">
        <f t="shared" si="40"/>
        <v>0</v>
      </c>
      <c r="AV63" s="53">
        <f t="shared" si="41"/>
        <v>0</v>
      </c>
      <c r="AW63" s="54" t="str">
        <f t="shared" si="42"/>
        <v/>
      </c>
      <c r="AX63" s="85">
        <f t="shared" si="43"/>
        <v>0</v>
      </c>
      <c r="AY63" s="63">
        <f t="shared" si="44"/>
        <v>0</v>
      </c>
      <c r="AZ63" s="53">
        <f t="shared" si="45"/>
        <v>0</v>
      </c>
      <c r="BA63" s="54" t="str">
        <f t="shared" si="46"/>
        <v/>
      </c>
      <c r="BB63" s="85">
        <f t="shared" si="47"/>
        <v>0</v>
      </c>
      <c r="BC63" s="63">
        <f t="shared" si="48"/>
        <v>0</v>
      </c>
      <c r="BD63" s="53">
        <f t="shared" si="49"/>
        <v>0</v>
      </c>
      <c r="BE63" s="54" t="str">
        <f t="shared" si="50"/>
        <v/>
      </c>
      <c r="BF63" s="85">
        <f t="shared" si="51"/>
        <v>0</v>
      </c>
      <c r="BG63" s="63">
        <f t="shared" si="52"/>
        <v>0</v>
      </c>
      <c r="BH63" s="53">
        <f t="shared" si="53"/>
        <v>0</v>
      </c>
      <c r="BI63" s="54" t="str">
        <f t="shared" si="54"/>
        <v/>
      </c>
      <c r="BJ63" s="85">
        <f t="shared" si="55"/>
        <v>0</v>
      </c>
      <c r="BK63" s="63">
        <f t="shared" si="56"/>
        <v>0</v>
      </c>
      <c r="BL63" s="53">
        <f t="shared" si="57"/>
        <v>0</v>
      </c>
      <c r="BM63" s="54" t="str">
        <f t="shared" si="58"/>
        <v/>
      </c>
      <c r="BN63" s="85">
        <f t="shared" si="59"/>
        <v>0</v>
      </c>
      <c r="BO63" s="63">
        <f t="shared" si="60"/>
        <v>0</v>
      </c>
      <c r="BP63" s="53">
        <f t="shared" si="61"/>
        <v>0</v>
      </c>
      <c r="BQ63" s="54" t="str">
        <f t="shared" si="62"/>
        <v/>
      </c>
      <c r="BR63" s="85">
        <f t="shared" si="63"/>
        <v>0</v>
      </c>
      <c r="BS63" s="60">
        <f t="shared" si="1"/>
        <v>0</v>
      </c>
      <c r="BT63" s="59">
        <f t="shared" si="2"/>
        <v>0</v>
      </c>
      <c r="BU63" s="57"/>
      <c r="BV63" s="44"/>
      <c r="BY63" s="253"/>
      <c r="BZ63" s="272"/>
      <c r="CA63" s="272"/>
      <c r="CB63" s="273"/>
      <c r="CC63" s="285">
        <f t="shared" si="64"/>
        <v>0</v>
      </c>
      <c r="CD63" s="286" t="str">
        <f t="shared" si="65"/>
        <v>청년외</v>
      </c>
      <c r="CE63" s="275">
        <f t="shared" si="12"/>
        <v>0</v>
      </c>
      <c r="CF63" s="270">
        <f t="shared" si="66"/>
        <v>0</v>
      </c>
      <c r="CG63" s="270">
        <f t="shared" si="66"/>
        <v>0</v>
      </c>
      <c r="CH63" s="270">
        <f t="shared" si="14"/>
        <v>0</v>
      </c>
      <c r="CI63" s="44"/>
    </row>
    <row r="64" spans="1:87" ht="16.5" hidden="1" customHeight="1" thickBot="1">
      <c r="A64" s="23">
        <f t="shared" si="15"/>
        <v>60</v>
      </c>
      <c r="B64" s="143"/>
      <c r="C64" s="169"/>
      <c r="D64" s="170"/>
      <c r="E64" s="156" t="str">
        <f t="shared" si="3"/>
        <v/>
      </c>
      <c r="F64" s="30" t="str">
        <f t="shared" si="4"/>
        <v/>
      </c>
      <c r="G64" s="31" t="str">
        <f t="shared" si="5"/>
        <v/>
      </c>
      <c r="H64" s="147" t="str">
        <f t="shared" si="6"/>
        <v/>
      </c>
      <c r="I64" s="150"/>
      <c r="J64" s="151"/>
      <c r="K64" s="33" t="str">
        <f t="shared" si="7"/>
        <v/>
      </c>
      <c r="L64" s="33">
        <f t="shared" si="0"/>
        <v>0</v>
      </c>
      <c r="M64" s="35" t="str">
        <f t="shared" si="8"/>
        <v/>
      </c>
      <c r="N64" s="108"/>
      <c r="O64" s="180"/>
      <c r="P64" s="181"/>
      <c r="Q64" s="106" t="s">
        <v>160</v>
      </c>
      <c r="R64" s="107" t="s">
        <v>160</v>
      </c>
      <c r="S64" s="43"/>
      <c r="T64" s="122" t="s">
        <v>160</v>
      </c>
      <c r="U64" s="122" t="s">
        <v>160</v>
      </c>
      <c r="V64" s="123" t="s">
        <v>160</v>
      </c>
      <c r="W64" s="63">
        <f t="shared" si="16"/>
        <v>0</v>
      </c>
      <c r="X64" s="53">
        <f t="shared" si="17"/>
        <v>0</v>
      </c>
      <c r="Y64" s="54" t="str">
        <f t="shared" si="18"/>
        <v/>
      </c>
      <c r="Z64" s="85">
        <f t="shared" si="19"/>
        <v>0</v>
      </c>
      <c r="AA64" s="63">
        <f t="shared" si="20"/>
        <v>0</v>
      </c>
      <c r="AB64" s="53">
        <f t="shared" si="21"/>
        <v>0</v>
      </c>
      <c r="AC64" s="54" t="str">
        <f t="shared" si="22"/>
        <v/>
      </c>
      <c r="AD64" s="85">
        <f t="shared" si="23"/>
        <v>0</v>
      </c>
      <c r="AE64" s="63">
        <f t="shared" si="24"/>
        <v>0</v>
      </c>
      <c r="AF64" s="53">
        <f t="shared" si="25"/>
        <v>0</v>
      </c>
      <c r="AG64" s="54" t="str">
        <f t="shared" si="26"/>
        <v/>
      </c>
      <c r="AH64" s="85">
        <f t="shared" si="27"/>
        <v>0</v>
      </c>
      <c r="AI64" s="63">
        <f t="shared" si="28"/>
        <v>0</v>
      </c>
      <c r="AJ64" s="53">
        <f t="shared" si="29"/>
        <v>0</v>
      </c>
      <c r="AK64" s="54" t="str">
        <f t="shared" si="30"/>
        <v/>
      </c>
      <c r="AL64" s="85">
        <f t="shared" si="31"/>
        <v>0</v>
      </c>
      <c r="AM64" s="63">
        <f t="shared" si="32"/>
        <v>0</v>
      </c>
      <c r="AN64" s="53">
        <f t="shared" si="33"/>
        <v>0</v>
      </c>
      <c r="AO64" s="54" t="str">
        <f t="shared" si="34"/>
        <v/>
      </c>
      <c r="AP64" s="85">
        <f t="shared" si="35"/>
        <v>0</v>
      </c>
      <c r="AQ64" s="63">
        <f t="shared" si="36"/>
        <v>0</v>
      </c>
      <c r="AR64" s="53">
        <f t="shared" si="37"/>
        <v>0</v>
      </c>
      <c r="AS64" s="54" t="str">
        <f t="shared" si="38"/>
        <v/>
      </c>
      <c r="AT64" s="85">
        <f t="shared" si="39"/>
        <v>0</v>
      </c>
      <c r="AU64" s="63">
        <f t="shared" si="40"/>
        <v>0</v>
      </c>
      <c r="AV64" s="53">
        <f t="shared" si="41"/>
        <v>0</v>
      </c>
      <c r="AW64" s="54" t="str">
        <f t="shared" si="42"/>
        <v/>
      </c>
      <c r="AX64" s="85">
        <f t="shared" si="43"/>
        <v>0</v>
      </c>
      <c r="AY64" s="63">
        <f t="shared" si="44"/>
        <v>0</v>
      </c>
      <c r="AZ64" s="53">
        <f t="shared" si="45"/>
        <v>0</v>
      </c>
      <c r="BA64" s="54" t="str">
        <f t="shared" si="46"/>
        <v/>
      </c>
      <c r="BB64" s="85">
        <f t="shared" si="47"/>
        <v>0</v>
      </c>
      <c r="BC64" s="63">
        <f t="shared" si="48"/>
        <v>0</v>
      </c>
      <c r="BD64" s="53">
        <f t="shared" si="49"/>
        <v>0</v>
      </c>
      <c r="BE64" s="54" t="str">
        <f t="shared" si="50"/>
        <v/>
      </c>
      <c r="BF64" s="85">
        <f t="shared" si="51"/>
        <v>0</v>
      </c>
      <c r="BG64" s="63">
        <f t="shared" si="52"/>
        <v>0</v>
      </c>
      <c r="BH64" s="53">
        <f t="shared" si="53"/>
        <v>0</v>
      </c>
      <c r="BI64" s="54" t="str">
        <f t="shared" si="54"/>
        <v/>
      </c>
      <c r="BJ64" s="85">
        <f t="shared" si="55"/>
        <v>0</v>
      </c>
      <c r="BK64" s="63">
        <f t="shared" si="56"/>
        <v>0</v>
      </c>
      <c r="BL64" s="53">
        <f t="shared" si="57"/>
        <v>0</v>
      </c>
      <c r="BM64" s="54" t="str">
        <f t="shared" si="58"/>
        <v/>
      </c>
      <c r="BN64" s="85">
        <f t="shared" si="59"/>
        <v>0</v>
      </c>
      <c r="BO64" s="63">
        <f t="shared" si="60"/>
        <v>0</v>
      </c>
      <c r="BP64" s="53">
        <f t="shared" si="61"/>
        <v>0</v>
      </c>
      <c r="BQ64" s="54" t="str">
        <f t="shared" si="62"/>
        <v/>
      </c>
      <c r="BR64" s="85">
        <f t="shared" si="63"/>
        <v>0</v>
      </c>
      <c r="BS64" s="60">
        <f t="shared" si="1"/>
        <v>0</v>
      </c>
      <c r="BT64" s="59">
        <f t="shared" si="2"/>
        <v>0</v>
      </c>
      <c r="BU64" s="57"/>
      <c r="BV64" s="44"/>
      <c r="BY64" s="253"/>
      <c r="BZ64" s="272"/>
      <c r="CA64" s="272"/>
      <c r="CB64" s="273"/>
      <c r="CC64" s="285">
        <f t="shared" si="64"/>
        <v>0</v>
      </c>
      <c r="CD64" s="286" t="str">
        <f t="shared" si="65"/>
        <v>청년외</v>
      </c>
      <c r="CE64" s="275">
        <f t="shared" si="12"/>
        <v>0</v>
      </c>
      <c r="CF64" s="270">
        <f t="shared" si="66"/>
        <v>0</v>
      </c>
      <c r="CG64" s="270">
        <f t="shared" si="66"/>
        <v>0</v>
      </c>
      <c r="CH64" s="270">
        <f t="shared" si="14"/>
        <v>0</v>
      </c>
      <c r="CI64" s="44"/>
    </row>
    <row r="65" spans="1:87" ht="16.5" hidden="1" customHeight="1">
      <c r="A65" s="23">
        <f t="shared" si="15"/>
        <v>61</v>
      </c>
      <c r="B65" s="143"/>
      <c r="C65" s="169"/>
      <c r="D65" s="170"/>
      <c r="E65" s="156" t="str">
        <f t="shared" si="3"/>
        <v/>
      </c>
      <c r="F65" s="30" t="str">
        <f t="shared" si="4"/>
        <v/>
      </c>
      <c r="G65" s="31" t="str">
        <f t="shared" si="5"/>
        <v/>
      </c>
      <c r="H65" s="147" t="str">
        <f t="shared" si="6"/>
        <v/>
      </c>
      <c r="I65" s="150"/>
      <c r="J65" s="151"/>
      <c r="K65" s="33" t="str">
        <f t="shared" si="7"/>
        <v/>
      </c>
      <c r="L65" s="33">
        <f t="shared" si="0"/>
        <v>0</v>
      </c>
      <c r="M65" s="35" t="str">
        <f t="shared" si="8"/>
        <v/>
      </c>
      <c r="N65" s="108"/>
      <c r="O65" s="178"/>
      <c r="P65" s="179"/>
      <c r="Q65" s="106" t="s">
        <v>160</v>
      </c>
      <c r="R65" s="107" t="s">
        <v>160</v>
      </c>
      <c r="S65" s="43"/>
      <c r="T65" s="122" t="s">
        <v>160</v>
      </c>
      <c r="U65" s="122" t="s">
        <v>160</v>
      </c>
      <c r="V65" s="123" t="s">
        <v>160</v>
      </c>
      <c r="W65" s="63">
        <f t="shared" si="16"/>
        <v>0</v>
      </c>
      <c r="X65" s="53">
        <f t="shared" si="17"/>
        <v>0</v>
      </c>
      <c r="Y65" s="54" t="str">
        <f t="shared" si="18"/>
        <v/>
      </c>
      <c r="Z65" s="85">
        <f t="shared" si="19"/>
        <v>0</v>
      </c>
      <c r="AA65" s="63">
        <f t="shared" si="20"/>
        <v>0</v>
      </c>
      <c r="AB65" s="53">
        <f t="shared" si="21"/>
        <v>0</v>
      </c>
      <c r="AC65" s="54" t="str">
        <f t="shared" si="22"/>
        <v/>
      </c>
      <c r="AD65" s="85">
        <f t="shared" si="23"/>
        <v>0</v>
      </c>
      <c r="AE65" s="63">
        <f t="shared" si="24"/>
        <v>0</v>
      </c>
      <c r="AF65" s="53">
        <f t="shared" si="25"/>
        <v>0</v>
      </c>
      <c r="AG65" s="54" t="str">
        <f t="shared" si="26"/>
        <v/>
      </c>
      <c r="AH65" s="85">
        <f t="shared" si="27"/>
        <v>0</v>
      </c>
      <c r="AI65" s="63">
        <f t="shared" si="28"/>
        <v>0</v>
      </c>
      <c r="AJ65" s="53">
        <f t="shared" si="29"/>
        <v>0</v>
      </c>
      <c r="AK65" s="54" t="str">
        <f t="shared" si="30"/>
        <v/>
      </c>
      <c r="AL65" s="85">
        <f t="shared" si="31"/>
        <v>0</v>
      </c>
      <c r="AM65" s="63">
        <f t="shared" si="32"/>
        <v>0</v>
      </c>
      <c r="AN65" s="53">
        <f t="shared" si="33"/>
        <v>0</v>
      </c>
      <c r="AO65" s="54" t="str">
        <f t="shared" si="34"/>
        <v/>
      </c>
      <c r="AP65" s="85">
        <f t="shared" si="35"/>
        <v>0</v>
      </c>
      <c r="AQ65" s="63">
        <f t="shared" si="36"/>
        <v>0</v>
      </c>
      <c r="AR65" s="53">
        <f t="shared" si="37"/>
        <v>0</v>
      </c>
      <c r="AS65" s="54" t="str">
        <f t="shared" si="38"/>
        <v/>
      </c>
      <c r="AT65" s="85">
        <f t="shared" si="39"/>
        <v>0</v>
      </c>
      <c r="AU65" s="63">
        <f t="shared" si="40"/>
        <v>0</v>
      </c>
      <c r="AV65" s="53">
        <f t="shared" si="41"/>
        <v>0</v>
      </c>
      <c r="AW65" s="54" t="str">
        <f t="shared" si="42"/>
        <v/>
      </c>
      <c r="AX65" s="85">
        <f t="shared" si="43"/>
        <v>0</v>
      </c>
      <c r="AY65" s="63">
        <f t="shared" si="44"/>
        <v>0</v>
      </c>
      <c r="AZ65" s="53">
        <f t="shared" si="45"/>
        <v>0</v>
      </c>
      <c r="BA65" s="54" t="str">
        <f t="shared" si="46"/>
        <v/>
      </c>
      <c r="BB65" s="85">
        <f t="shared" si="47"/>
        <v>0</v>
      </c>
      <c r="BC65" s="63">
        <f t="shared" si="48"/>
        <v>0</v>
      </c>
      <c r="BD65" s="53">
        <f t="shared" si="49"/>
        <v>0</v>
      </c>
      <c r="BE65" s="54" t="str">
        <f t="shared" si="50"/>
        <v/>
      </c>
      <c r="BF65" s="85">
        <f t="shared" si="51"/>
        <v>0</v>
      </c>
      <c r="BG65" s="63">
        <f t="shared" si="52"/>
        <v>0</v>
      </c>
      <c r="BH65" s="53">
        <f t="shared" si="53"/>
        <v>0</v>
      </c>
      <c r="BI65" s="54" t="str">
        <f t="shared" si="54"/>
        <v/>
      </c>
      <c r="BJ65" s="85">
        <f t="shared" si="55"/>
        <v>0</v>
      </c>
      <c r="BK65" s="63">
        <f t="shared" si="56"/>
        <v>0</v>
      </c>
      <c r="BL65" s="53">
        <f t="shared" si="57"/>
        <v>0</v>
      </c>
      <c r="BM65" s="54" t="str">
        <f t="shared" si="58"/>
        <v/>
      </c>
      <c r="BN65" s="85">
        <f t="shared" si="59"/>
        <v>0</v>
      </c>
      <c r="BO65" s="63">
        <f t="shared" si="60"/>
        <v>0</v>
      </c>
      <c r="BP65" s="53">
        <f t="shared" si="61"/>
        <v>0</v>
      </c>
      <c r="BQ65" s="54" t="str">
        <f t="shared" si="62"/>
        <v/>
      </c>
      <c r="BR65" s="85">
        <f t="shared" si="63"/>
        <v>0</v>
      </c>
      <c r="BS65" s="60">
        <f t="shared" si="1"/>
        <v>0</v>
      </c>
      <c r="BT65" s="59">
        <f t="shared" si="2"/>
        <v>0</v>
      </c>
      <c r="BU65" s="57"/>
      <c r="BV65" s="44"/>
      <c r="BY65" s="253"/>
      <c r="BZ65" s="272"/>
      <c r="CA65" s="272"/>
      <c r="CB65" s="273"/>
      <c r="CC65" s="285">
        <f t="shared" si="64"/>
        <v>0</v>
      </c>
      <c r="CD65" s="286" t="str">
        <f t="shared" si="65"/>
        <v>청년외</v>
      </c>
      <c r="CE65" s="275">
        <f t="shared" si="12"/>
        <v>0</v>
      </c>
      <c r="CF65" s="270">
        <f t="shared" si="66"/>
        <v>0</v>
      </c>
      <c r="CG65" s="270">
        <f t="shared" si="66"/>
        <v>0</v>
      </c>
      <c r="CH65" s="270">
        <f t="shared" si="14"/>
        <v>0</v>
      </c>
      <c r="CI65" s="44"/>
    </row>
    <row r="66" spans="1:87" ht="16.5" hidden="1" customHeight="1">
      <c r="A66" s="23">
        <f t="shared" si="15"/>
        <v>62</v>
      </c>
      <c r="B66" s="143"/>
      <c r="C66" s="169"/>
      <c r="D66" s="170"/>
      <c r="E66" s="156" t="str">
        <f t="shared" si="3"/>
        <v/>
      </c>
      <c r="F66" s="30" t="str">
        <f t="shared" si="4"/>
        <v/>
      </c>
      <c r="G66" s="31" t="str">
        <f t="shared" si="5"/>
        <v/>
      </c>
      <c r="H66" s="147" t="str">
        <f t="shared" si="6"/>
        <v/>
      </c>
      <c r="I66" s="150"/>
      <c r="J66" s="151"/>
      <c r="K66" s="33" t="str">
        <f t="shared" si="7"/>
        <v/>
      </c>
      <c r="L66" s="33">
        <f t="shared" si="0"/>
        <v>0</v>
      </c>
      <c r="M66" s="35" t="str">
        <f t="shared" si="8"/>
        <v/>
      </c>
      <c r="N66" s="108"/>
      <c r="O66" s="178"/>
      <c r="P66" s="179"/>
      <c r="Q66" s="106" t="s">
        <v>160</v>
      </c>
      <c r="R66" s="107" t="s">
        <v>160</v>
      </c>
      <c r="S66" s="43"/>
      <c r="T66" s="122" t="s">
        <v>160</v>
      </c>
      <c r="U66" s="122" t="s">
        <v>160</v>
      </c>
      <c r="V66" s="123" t="s">
        <v>160</v>
      </c>
      <c r="W66" s="63">
        <f t="shared" si="16"/>
        <v>0</v>
      </c>
      <c r="X66" s="53">
        <f t="shared" si="17"/>
        <v>0</v>
      </c>
      <c r="Y66" s="54" t="str">
        <f t="shared" si="18"/>
        <v/>
      </c>
      <c r="Z66" s="85">
        <f t="shared" si="19"/>
        <v>0</v>
      </c>
      <c r="AA66" s="63">
        <f t="shared" si="20"/>
        <v>0</v>
      </c>
      <c r="AB66" s="53">
        <f t="shared" si="21"/>
        <v>0</v>
      </c>
      <c r="AC66" s="54" t="str">
        <f t="shared" si="22"/>
        <v/>
      </c>
      <c r="AD66" s="85">
        <f t="shared" si="23"/>
        <v>0</v>
      </c>
      <c r="AE66" s="63">
        <f t="shared" si="24"/>
        <v>0</v>
      </c>
      <c r="AF66" s="53">
        <f t="shared" si="25"/>
        <v>0</v>
      </c>
      <c r="AG66" s="54" t="str">
        <f t="shared" si="26"/>
        <v/>
      </c>
      <c r="AH66" s="85">
        <f t="shared" si="27"/>
        <v>0</v>
      </c>
      <c r="AI66" s="63">
        <f t="shared" si="28"/>
        <v>0</v>
      </c>
      <c r="AJ66" s="53">
        <f t="shared" si="29"/>
        <v>0</v>
      </c>
      <c r="AK66" s="54" t="str">
        <f t="shared" si="30"/>
        <v/>
      </c>
      <c r="AL66" s="85">
        <f t="shared" si="31"/>
        <v>0</v>
      </c>
      <c r="AM66" s="63">
        <f t="shared" si="32"/>
        <v>0</v>
      </c>
      <c r="AN66" s="53">
        <f t="shared" si="33"/>
        <v>0</v>
      </c>
      <c r="AO66" s="54" t="str">
        <f t="shared" si="34"/>
        <v/>
      </c>
      <c r="AP66" s="85">
        <f t="shared" si="35"/>
        <v>0</v>
      </c>
      <c r="AQ66" s="63">
        <f t="shared" si="36"/>
        <v>0</v>
      </c>
      <c r="AR66" s="53">
        <f t="shared" si="37"/>
        <v>0</v>
      </c>
      <c r="AS66" s="54" t="str">
        <f t="shared" si="38"/>
        <v/>
      </c>
      <c r="AT66" s="85">
        <f t="shared" si="39"/>
        <v>0</v>
      </c>
      <c r="AU66" s="63">
        <f t="shared" si="40"/>
        <v>0</v>
      </c>
      <c r="AV66" s="53">
        <f t="shared" si="41"/>
        <v>0</v>
      </c>
      <c r="AW66" s="54" t="str">
        <f t="shared" si="42"/>
        <v/>
      </c>
      <c r="AX66" s="85">
        <f t="shared" si="43"/>
        <v>0</v>
      </c>
      <c r="AY66" s="63">
        <f t="shared" si="44"/>
        <v>0</v>
      </c>
      <c r="AZ66" s="53">
        <f t="shared" si="45"/>
        <v>0</v>
      </c>
      <c r="BA66" s="54" t="str">
        <f t="shared" si="46"/>
        <v/>
      </c>
      <c r="BB66" s="85">
        <f t="shared" si="47"/>
        <v>0</v>
      </c>
      <c r="BC66" s="63">
        <f t="shared" si="48"/>
        <v>0</v>
      </c>
      <c r="BD66" s="53">
        <f t="shared" si="49"/>
        <v>0</v>
      </c>
      <c r="BE66" s="54" t="str">
        <f t="shared" si="50"/>
        <v/>
      </c>
      <c r="BF66" s="85">
        <f t="shared" si="51"/>
        <v>0</v>
      </c>
      <c r="BG66" s="63">
        <f t="shared" si="52"/>
        <v>0</v>
      </c>
      <c r="BH66" s="53">
        <f t="shared" si="53"/>
        <v>0</v>
      </c>
      <c r="BI66" s="54" t="str">
        <f t="shared" si="54"/>
        <v/>
      </c>
      <c r="BJ66" s="85">
        <f t="shared" si="55"/>
        <v>0</v>
      </c>
      <c r="BK66" s="63">
        <f t="shared" si="56"/>
        <v>0</v>
      </c>
      <c r="BL66" s="53">
        <f t="shared" si="57"/>
        <v>0</v>
      </c>
      <c r="BM66" s="54" t="str">
        <f t="shared" si="58"/>
        <v/>
      </c>
      <c r="BN66" s="85">
        <f t="shared" si="59"/>
        <v>0</v>
      </c>
      <c r="BO66" s="63">
        <f t="shared" si="60"/>
        <v>0</v>
      </c>
      <c r="BP66" s="53">
        <f t="shared" si="61"/>
        <v>0</v>
      </c>
      <c r="BQ66" s="54" t="str">
        <f t="shared" si="62"/>
        <v/>
      </c>
      <c r="BR66" s="85">
        <f t="shared" si="63"/>
        <v>0</v>
      </c>
      <c r="BS66" s="60">
        <f t="shared" si="1"/>
        <v>0</v>
      </c>
      <c r="BT66" s="59">
        <f t="shared" si="2"/>
        <v>0</v>
      </c>
      <c r="BU66" s="57"/>
      <c r="BV66" s="44"/>
      <c r="BY66" s="253"/>
      <c r="BZ66" s="272"/>
      <c r="CA66" s="272"/>
      <c r="CB66" s="273"/>
      <c r="CC66" s="285">
        <f t="shared" si="64"/>
        <v>0</v>
      </c>
      <c r="CD66" s="286" t="str">
        <f t="shared" si="65"/>
        <v>청년외</v>
      </c>
      <c r="CE66" s="275">
        <f t="shared" si="12"/>
        <v>0</v>
      </c>
      <c r="CF66" s="270">
        <f t="shared" si="66"/>
        <v>0</v>
      </c>
      <c r="CG66" s="270">
        <f t="shared" si="66"/>
        <v>0</v>
      </c>
      <c r="CH66" s="270">
        <f t="shared" si="14"/>
        <v>0</v>
      </c>
      <c r="CI66" s="44"/>
    </row>
    <row r="67" spans="1:87" ht="16.5" hidden="1" customHeight="1">
      <c r="A67" s="23">
        <f t="shared" si="15"/>
        <v>63</v>
      </c>
      <c r="B67" s="143"/>
      <c r="C67" s="169"/>
      <c r="D67" s="170"/>
      <c r="E67" s="156" t="str">
        <f t="shared" si="3"/>
        <v/>
      </c>
      <c r="F67" s="30" t="str">
        <f t="shared" si="4"/>
        <v/>
      </c>
      <c r="G67" s="31" t="str">
        <f t="shared" si="5"/>
        <v/>
      </c>
      <c r="H67" s="147" t="str">
        <f t="shared" si="6"/>
        <v/>
      </c>
      <c r="I67" s="150"/>
      <c r="J67" s="151"/>
      <c r="K67" s="33" t="str">
        <f t="shared" si="7"/>
        <v/>
      </c>
      <c r="L67" s="33">
        <f t="shared" si="0"/>
        <v>0</v>
      </c>
      <c r="M67" s="35" t="str">
        <f t="shared" si="8"/>
        <v/>
      </c>
      <c r="N67" s="108"/>
      <c r="O67" s="178"/>
      <c r="P67" s="179"/>
      <c r="Q67" s="106" t="s">
        <v>160</v>
      </c>
      <c r="R67" s="107" t="s">
        <v>160</v>
      </c>
      <c r="S67" s="43"/>
      <c r="T67" s="122" t="s">
        <v>160</v>
      </c>
      <c r="U67" s="122" t="s">
        <v>160</v>
      </c>
      <c r="V67" s="123" t="s">
        <v>160</v>
      </c>
      <c r="W67" s="63">
        <f t="shared" si="16"/>
        <v>0</v>
      </c>
      <c r="X67" s="53">
        <f t="shared" si="17"/>
        <v>0</v>
      </c>
      <c r="Y67" s="54" t="str">
        <f t="shared" si="18"/>
        <v/>
      </c>
      <c r="Z67" s="85">
        <f t="shared" si="19"/>
        <v>0</v>
      </c>
      <c r="AA67" s="63">
        <f t="shared" si="20"/>
        <v>0</v>
      </c>
      <c r="AB67" s="53">
        <f t="shared" si="21"/>
        <v>0</v>
      </c>
      <c r="AC67" s="54" t="str">
        <f t="shared" si="22"/>
        <v/>
      </c>
      <c r="AD67" s="85">
        <f t="shared" si="23"/>
        <v>0</v>
      </c>
      <c r="AE67" s="63">
        <f t="shared" si="24"/>
        <v>0</v>
      </c>
      <c r="AF67" s="53">
        <f t="shared" si="25"/>
        <v>0</v>
      </c>
      <c r="AG67" s="54" t="str">
        <f t="shared" si="26"/>
        <v/>
      </c>
      <c r="AH67" s="85">
        <f t="shared" si="27"/>
        <v>0</v>
      </c>
      <c r="AI67" s="63">
        <f t="shared" si="28"/>
        <v>0</v>
      </c>
      <c r="AJ67" s="53">
        <f t="shared" si="29"/>
        <v>0</v>
      </c>
      <c r="AK67" s="54" t="str">
        <f t="shared" si="30"/>
        <v/>
      </c>
      <c r="AL67" s="85">
        <f t="shared" si="31"/>
        <v>0</v>
      </c>
      <c r="AM67" s="63">
        <f t="shared" si="32"/>
        <v>0</v>
      </c>
      <c r="AN67" s="53">
        <f t="shared" si="33"/>
        <v>0</v>
      </c>
      <c r="AO67" s="54" t="str">
        <f t="shared" si="34"/>
        <v/>
      </c>
      <c r="AP67" s="85">
        <f t="shared" si="35"/>
        <v>0</v>
      </c>
      <c r="AQ67" s="63">
        <f t="shared" si="36"/>
        <v>0</v>
      </c>
      <c r="AR67" s="53">
        <f t="shared" si="37"/>
        <v>0</v>
      </c>
      <c r="AS67" s="54" t="str">
        <f t="shared" si="38"/>
        <v/>
      </c>
      <c r="AT67" s="85">
        <f t="shared" si="39"/>
        <v>0</v>
      </c>
      <c r="AU67" s="63">
        <f t="shared" si="40"/>
        <v>0</v>
      </c>
      <c r="AV67" s="53">
        <f t="shared" si="41"/>
        <v>0</v>
      </c>
      <c r="AW67" s="54" t="str">
        <f t="shared" si="42"/>
        <v/>
      </c>
      <c r="AX67" s="85">
        <f t="shared" si="43"/>
        <v>0</v>
      </c>
      <c r="AY67" s="63">
        <f t="shared" si="44"/>
        <v>0</v>
      </c>
      <c r="AZ67" s="53">
        <f t="shared" si="45"/>
        <v>0</v>
      </c>
      <c r="BA67" s="54" t="str">
        <f t="shared" si="46"/>
        <v/>
      </c>
      <c r="BB67" s="85">
        <f t="shared" si="47"/>
        <v>0</v>
      </c>
      <c r="BC67" s="63">
        <f t="shared" si="48"/>
        <v>0</v>
      </c>
      <c r="BD67" s="53">
        <f t="shared" si="49"/>
        <v>0</v>
      </c>
      <c r="BE67" s="54" t="str">
        <f t="shared" si="50"/>
        <v/>
      </c>
      <c r="BF67" s="85">
        <f t="shared" si="51"/>
        <v>0</v>
      </c>
      <c r="BG67" s="63">
        <f t="shared" si="52"/>
        <v>0</v>
      </c>
      <c r="BH67" s="53">
        <f t="shared" si="53"/>
        <v>0</v>
      </c>
      <c r="BI67" s="54" t="str">
        <f t="shared" si="54"/>
        <v/>
      </c>
      <c r="BJ67" s="85">
        <f t="shared" si="55"/>
        <v>0</v>
      </c>
      <c r="BK67" s="63">
        <f t="shared" si="56"/>
        <v>0</v>
      </c>
      <c r="BL67" s="53">
        <f t="shared" si="57"/>
        <v>0</v>
      </c>
      <c r="BM67" s="54" t="str">
        <f t="shared" si="58"/>
        <v/>
      </c>
      <c r="BN67" s="85">
        <f t="shared" si="59"/>
        <v>0</v>
      </c>
      <c r="BO67" s="63">
        <f t="shared" si="60"/>
        <v>0</v>
      </c>
      <c r="BP67" s="53">
        <f t="shared" si="61"/>
        <v>0</v>
      </c>
      <c r="BQ67" s="54" t="str">
        <f t="shared" si="62"/>
        <v/>
      </c>
      <c r="BR67" s="85">
        <f t="shared" si="63"/>
        <v>0</v>
      </c>
      <c r="BS67" s="60">
        <f t="shared" si="1"/>
        <v>0</v>
      </c>
      <c r="BT67" s="59">
        <f t="shared" si="2"/>
        <v>0</v>
      </c>
      <c r="BU67" s="57"/>
      <c r="BV67" s="44"/>
      <c r="BY67" s="253"/>
      <c r="BZ67" s="272"/>
      <c r="CA67" s="272"/>
      <c r="CB67" s="273"/>
      <c r="CC67" s="285">
        <f t="shared" si="64"/>
        <v>0</v>
      </c>
      <c r="CD67" s="286" t="str">
        <f t="shared" si="65"/>
        <v>청년외</v>
      </c>
      <c r="CE67" s="275">
        <f t="shared" si="12"/>
        <v>0</v>
      </c>
      <c r="CF67" s="270">
        <f t="shared" si="66"/>
        <v>0</v>
      </c>
      <c r="CG67" s="270">
        <f t="shared" si="66"/>
        <v>0</v>
      </c>
      <c r="CH67" s="270">
        <f t="shared" si="14"/>
        <v>0</v>
      </c>
      <c r="CI67" s="44"/>
    </row>
    <row r="68" spans="1:87" ht="16.5" hidden="1" customHeight="1">
      <c r="A68" s="23">
        <f t="shared" si="15"/>
        <v>64</v>
      </c>
      <c r="B68" s="143"/>
      <c r="C68" s="169"/>
      <c r="D68" s="170"/>
      <c r="E68" s="156" t="str">
        <f t="shared" si="3"/>
        <v/>
      </c>
      <c r="F68" s="30" t="str">
        <f t="shared" si="4"/>
        <v/>
      </c>
      <c r="G68" s="31" t="str">
        <f t="shared" si="5"/>
        <v/>
      </c>
      <c r="H68" s="147" t="str">
        <f t="shared" si="6"/>
        <v/>
      </c>
      <c r="I68" s="150"/>
      <c r="J68" s="151"/>
      <c r="K68" s="33" t="str">
        <f t="shared" si="7"/>
        <v/>
      </c>
      <c r="L68" s="33">
        <f t="shared" si="0"/>
        <v>0</v>
      </c>
      <c r="M68" s="35" t="str">
        <f t="shared" si="8"/>
        <v/>
      </c>
      <c r="N68" s="108"/>
      <c r="O68" s="178"/>
      <c r="P68" s="179"/>
      <c r="Q68" s="106" t="s">
        <v>160</v>
      </c>
      <c r="R68" s="107" t="s">
        <v>160</v>
      </c>
      <c r="S68" s="43"/>
      <c r="T68" s="122" t="s">
        <v>160</v>
      </c>
      <c r="U68" s="122" t="s">
        <v>160</v>
      </c>
      <c r="V68" s="123" t="s">
        <v>160</v>
      </c>
      <c r="W68" s="63">
        <f t="shared" si="16"/>
        <v>0</v>
      </c>
      <c r="X68" s="53">
        <f t="shared" si="17"/>
        <v>0</v>
      </c>
      <c r="Y68" s="54" t="str">
        <f t="shared" si="18"/>
        <v/>
      </c>
      <c r="Z68" s="85">
        <f t="shared" si="19"/>
        <v>0</v>
      </c>
      <c r="AA68" s="63">
        <f t="shared" si="20"/>
        <v>0</v>
      </c>
      <c r="AB68" s="53">
        <f t="shared" si="21"/>
        <v>0</v>
      </c>
      <c r="AC68" s="54" t="str">
        <f t="shared" si="22"/>
        <v/>
      </c>
      <c r="AD68" s="85">
        <f t="shared" si="23"/>
        <v>0</v>
      </c>
      <c r="AE68" s="63">
        <f t="shared" si="24"/>
        <v>0</v>
      </c>
      <c r="AF68" s="53">
        <f t="shared" si="25"/>
        <v>0</v>
      </c>
      <c r="AG68" s="54" t="str">
        <f t="shared" si="26"/>
        <v/>
      </c>
      <c r="AH68" s="85">
        <f t="shared" si="27"/>
        <v>0</v>
      </c>
      <c r="AI68" s="63">
        <f t="shared" si="28"/>
        <v>0</v>
      </c>
      <c r="AJ68" s="53">
        <f t="shared" si="29"/>
        <v>0</v>
      </c>
      <c r="AK68" s="54" t="str">
        <f t="shared" si="30"/>
        <v/>
      </c>
      <c r="AL68" s="85">
        <f t="shared" si="31"/>
        <v>0</v>
      </c>
      <c r="AM68" s="63">
        <f t="shared" si="32"/>
        <v>0</v>
      </c>
      <c r="AN68" s="53">
        <f t="shared" si="33"/>
        <v>0</v>
      </c>
      <c r="AO68" s="54" t="str">
        <f t="shared" si="34"/>
        <v/>
      </c>
      <c r="AP68" s="85">
        <f t="shared" si="35"/>
        <v>0</v>
      </c>
      <c r="AQ68" s="63">
        <f t="shared" si="36"/>
        <v>0</v>
      </c>
      <c r="AR68" s="53">
        <f t="shared" si="37"/>
        <v>0</v>
      </c>
      <c r="AS68" s="54" t="str">
        <f t="shared" si="38"/>
        <v/>
      </c>
      <c r="AT68" s="85">
        <f t="shared" si="39"/>
        <v>0</v>
      </c>
      <c r="AU68" s="63">
        <f t="shared" si="40"/>
        <v>0</v>
      </c>
      <c r="AV68" s="53">
        <f t="shared" si="41"/>
        <v>0</v>
      </c>
      <c r="AW68" s="54" t="str">
        <f t="shared" si="42"/>
        <v/>
      </c>
      <c r="AX68" s="85">
        <f t="shared" si="43"/>
        <v>0</v>
      </c>
      <c r="AY68" s="63">
        <f t="shared" si="44"/>
        <v>0</v>
      </c>
      <c r="AZ68" s="53">
        <f t="shared" si="45"/>
        <v>0</v>
      </c>
      <c r="BA68" s="54" t="str">
        <f t="shared" si="46"/>
        <v/>
      </c>
      <c r="BB68" s="85">
        <f t="shared" si="47"/>
        <v>0</v>
      </c>
      <c r="BC68" s="63">
        <f t="shared" si="48"/>
        <v>0</v>
      </c>
      <c r="BD68" s="53">
        <f t="shared" si="49"/>
        <v>0</v>
      </c>
      <c r="BE68" s="54" t="str">
        <f t="shared" si="50"/>
        <v/>
      </c>
      <c r="BF68" s="85">
        <f t="shared" si="51"/>
        <v>0</v>
      </c>
      <c r="BG68" s="63">
        <f t="shared" si="52"/>
        <v>0</v>
      </c>
      <c r="BH68" s="53">
        <f t="shared" si="53"/>
        <v>0</v>
      </c>
      <c r="BI68" s="54" t="str">
        <f t="shared" si="54"/>
        <v/>
      </c>
      <c r="BJ68" s="85">
        <f t="shared" si="55"/>
        <v>0</v>
      </c>
      <c r="BK68" s="63">
        <f t="shared" si="56"/>
        <v>0</v>
      </c>
      <c r="BL68" s="53">
        <f t="shared" si="57"/>
        <v>0</v>
      </c>
      <c r="BM68" s="54" t="str">
        <f t="shared" si="58"/>
        <v/>
      </c>
      <c r="BN68" s="85">
        <f t="shared" si="59"/>
        <v>0</v>
      </c>
      <c r="BO68" s="63">
        <f t="shared" si="60"/>
        <v>0</v>
      </c>
      <c r="BP68" s="53">
        <f t="shared" si="61"/>
        <v>0</v>
      </c>
      <c r="BQ68" s="54" t="str">
        <f t="shared" si="62"/>
        <v/>
      </c>
      <c r="BR68" s="85">
        <f t="shared" si="63"/>
        <v>0</v>
      </c>
      <c r="BS68" s="60">
        <f t="shared" si="1"/>
        <v>0</v>
      </c>
      <c r="BT68" s="59">
        <f t="shared" si="2"/>
        <v>0</v>
      </c>
      <c r="BU68" s="57"/>
      <c r="BV68" s="44"/>
      <c r="BY68" s="253"/>
      <c r="BZ68" s="272"/>
      <c r="CA68" s="272"/>
      <c r="CB68" s="273"/>
      <c r="CC68" s="285">
        <f t="shared" si="64"/>
        <v>0</v>
      </c>
      <c r="CD68" s="286" t="str">
        <f t="shared" si="65"/>
        <v>청년외</v>
      </c>
      <c r="CE68" s="275">
        <f t="shared" si="12"/>
        <v>0</v>
      </c>
      <c r="CF68" s="270">
        <f t="shared" si="66"/>
        <v>0</v>
      </c>
      <c r="CG68" s="270">
        <f t="shared" si="66"/>
        <v>0</v>
      </c>
      <c r="CH68" s="270">
        <f t="shared" si="14"/>
        <v>0</v>
      </c>
      <c r="CI68" s="44"/>
    </row>
    <row r="69" spans="1:87" ht="16.5" hidden="1" customHeight="1">
      <c r="A69" s="23">
        <f t="shared" si="15"/>
        <v>65</v>
      </c>
      <c r="B69" s="143"/>
      <c r="C69" s="171"/>
      <c r="D69" s="170"/>
      <c r="E69" s="156" t="str">
        <f t="shared" si="3"/>
        <v/>
      </c>
      <c r="F69" s="30" t="str">
        <f t="shared" si="4"/>
        <v/>
      </c>
      <c r="G69" s="31" t="str">
        <f t="shared" si="5"/>
        <v/>
      </c>
      <c r="H69" s="147" t="str">
        <f t="shared" si="6"/>
        <v/>
      </c>
      <c r="I69" s="152"/>
      <c r="J69" s="153"/>
      <c r="K69" s="33" t="str">
        <f t="shared" si="7"/>
        <v/>
      </c>
      <c r="L69" s="33">
        <f t="shared" ref="L69:L104" si="67">IF(P69="",0,DATEDIF(O69,P69+1,"Y")&amp;"년 "&amp;DATEDIF(O69,P69+1,"YM")&amp;"월 "&amp;IF(OR(AND(TEXT(O69,"dd")="01",TEXT(EOMONTH(P69,0),"dd")=TEXT(P69,"dd")),TEXT(TEXT(P69,"dd")+1,"dd")=TEXT(O69,"dd")),"",DATEDIF(O69,P69,"MD")+1&amp;"일"))</f>
        <v>0</v>
      </c>
      <c r="M69" s="35" t="str">
        <f t="shared" si="8"/>
        <v/>
      </c>
      <c r="N69" s="108"/>
      <c r="O69" s="178"/>
      <c r="P69" s="179"/>
      <c r="Q69" s="106" t="s">
        <v>160</v>
      </c>
      <c r="R69" s="107" t="s">
        <v>160</v>
      </c>
      <c r="S69" s="43"/>
      <c r="T69" s="122" t="s">
        <v>160</v>
      </c>
      <c r="U69" s="122" t="s">
        <v>160</v>
      </c>
      <c r="V69" s="123" t="s">
        <v>160</v>
      </c>
      <c r="W69" s="63">
        <f t="shared" si="16"/>
        <v>0</v>
      </c>
      <c r="X69" s="53">
        <f t="shared" si="17"/>
        <v>0</v>
      </c>
      <c r="Y69" s="54" t="str">
        <f t="shared" si="18"/>
        <v/>
      </c>
      <c r="Z69" s="85">
        <f t="shared" si="19"/>
        <v>0</v>
      </c>
      <c r="AA69" s="63">
        <f t="shared" si="20"/>
        <v>0</v>
      </c>
      <c r="AB69" s="53">
        <f t="shared" si="21"/>
        <v>0</v>
      </c>
      <c r="AC69" s="54" t="str">
        <f t="shared" si="22"/>
        <v/>
      </c>
      <c r="AD69" s="85">
        <f t="shared" si="23"/>
        <v>0</v>
      </c>
      <c r="AE69" s="63">
        <f t="shared" si="24"/>
        <v>0</v>
      </c>
      <c r="AF69" s="53">
        <f t="shared" si="25"/>
        <v>0</v>
      </c>
      <c r="AG69" s="54" t="str">
        <f t="shared" si="26"/>
        <v/>
      </c>
      <c r="AH69" s="85">
        <f t="shared" si="27"/>
        <v>0</v>
      </c>
      <c r="AI69" s="63">
        <f t="shared" si="28"/>
        <v>0</v>
      </c>
      <c r="AJ69" s="53">
        <f t="shared" si="29"/>
        <v>0</v>
      </c>
      <c r="AK69" s="54" t="str">
        <f t="shared" si="30"/>
        <v/>
      </c>
      <c r="AL69" s="85">
        <f t="shared" si="31"/>
        <v>0</v>
      </c>
      <c r="AM69" s="63">
        <f t="shared" si="32"/>
        <v>0</v>
      </c>
      <c r="AN69" s="53">
        <f t="shared" si="33"/>
        <v>0</v>
      </c>
      <c r="AO69" s="54" t="str">
        <f t="shared" si="34"/>
        <v/>
      </c>
      <c r="AP69" s="85">
        <f t="shared" si="35"/>
        <v>0</v>
      </c>
      <c r="AQ69" s="63">
        <f t="shared" si="36"/>
        <v>0</v>
      </c>
      <c r="AR69" s="53">
        <f t="shared" si="37"/>
        <v>0</v>
      </c>
      <c r="AS69" s="54" t="str">
        <f t="shared" si="38"/>
        <v/>
      </c>
      <c r="AT69" s="85">
        <f t="shared" si="39"/>
        <v>0</v>
      </c>
      <c r="AU69" s="63">
        <f t="shared" si="40"/>
        <v>0</v>
      </c>
      <c r="AV69" s="53">
        <f t="shared" si="41"/>
        <v>0</v>
      </c>
      <c r="AW69" s="54" t="str">
        <f t="shared" si="42"/>
        <v/>
      </c>
      <c r="AX69" s="85">
        <f t="shared" si="43"/>
        <v>0</v>
      </c>
      <c r="AY69" s="63">
        <f t="shared" si="44"/>
        <v>0</v>
      </c>
      <c r="AZ69" s="53">
        <f t="shared" si="45"/>
        <v>0</v>
      </c>
      <c r="BA69" s="54" t="str">
        <f t="shared" si="46"/>
        <v/>
      </c>
      <c r="BB69" s="85">
        <f t="shared" si="47"/>
        <v>0</v>
      </c>
      <c r="BC69" s="63">
        <f t="shared" si="48"/>
        <v>0</v>
      </c>
      <c r="BD69" s="53">
        <f t="shared" si="49"/>
        <v>0</v>
      </c>
      <c r="BE69" s="54" t="str">
        <f t="shared" si="50"/>
        <v/>
      </c>
      <c r="BF69" s="85">
        <f t="shared" si="51"/>
        <v>0</v>
      </c>
      <c r="BG69" s="63">
        <f t="shared" si="52"/>
        <v>0</v>
      </c>
      <c r="BH69" s="53">
        <f t="shared" si="53"/>
        <v>0</v>
      </c>
      <c r="BI69" s="54" t="str">
        <f t="shared" si="54"/>
        <v/>
      </c>
      <c r="BJ69" s="85">
        <f t="shared" si="55"/>
        <v>0</v>
      </c>
      <c r="BK69" s="63">
        <f t="shared" si="56"/>
        <v>0</v>
      </c>
      <c r="BL69" s="53">
        <f t="shared" si="57"/>
        <v>0</v>
      </c>
      <c r="BM69" s="54" t="str">
        <f t="shared" si="58"/>
        <v/>
      </c>
      <c r="BN69" s="85">
        <f t="shared" si="59"/>
        <v>0</v>
      </c>
      <c r="BO69" s="63">
        <f t="shared" si="60"/>
        <v>0</v>
      </c>
      <c r="BP69" s="53">
        <f t="shared" si="61"/>
        <v>0</v>
      </c>
      <c r="BQ69" s="54" t="str">
        <f t="shared" si="62"/>
        <v/>
      </c>
      <c r="BR69" s="85">
        <f t="shared" si="63"/>
        <v>0</v>
      </c>
      <c r="BS69" s="60">
        <f t="shared" ref="BS69:BS104" si="68">SUM(W69,AA69,AE69,AI69,AM69,AQ69,AU69,AY69,BC69,BG69,BK69,BO69)</f>
        <v>0</v>
      </c>
      <c r="BT69" s="59">
        <f t="shared" ref="BT69:BT104" si="69">SUM(Z69,AD69,AH69,AL69,AP69,AT69,AX69,BB69,BF69,BJ69,BN69,BR69)</f>
        <v>0</v>
      </c>
      <c r="BU69" s="57"/>
      <c r="BV69" s="44"/>
      <c r="BY69" s="253"/>
      <c r="BZ69" s="272"/>
      <c r="CA69" s="272"/>
      <c r="CB69" s="273"/>
      <c r="CC69" s="285">
        <f t="shared" si="64"/>
        <v>0</v>
      </c>
      <c r="CD69" s="286" t="str">
        <f t="shared" si="65"/>
        <v>청년외</v>
      </c>
      <c r="CE69" s="275">
        <f t="shared" si="12"/>
        <v>0</v>
      </c>
      <c r="CF69" s="270">
        <f t="shared" si="66"/>
        <v>0</v>
      </c>
      <c r="CG69" s="270">
        <f t="shared" si="66"/>
        <v>0</v>
      </c>
      <c r="CH69" s="270">
        <f t="shared" si="14"/>
        <v>0</v>
      </c>
      <c r="CI69" s="44"/>
    </row>
    <row r="70" spans="1:87" ht="16.5" hidden="1" customHeight="1">
      <c r="A70" s="23">
        <f t="shared" si="15"/>
        <v>66</v>
      </c>
      <c r="B70" s="143"/>
      <c r="C70" s="169"/>
      <c r="D70" s="170"/>
      <c r="E70" s="156" t="str">
        <f t="shared" ref="E70:E104" si="70">IF($D70="","",IF(OR(MID(D70,LEN(CLEAN(D70))-6,1)&lt;="2",MID(D70,LEN(CLEAN(D70))-6,1)="5",MID(D70,LEN(CLEAN(D70))-6,1)="6"),DATE(MID(D70,1,2),MID(D70,3,2),MID(D70,5,2)),CHOOSE(14-LEN(CLEAN(D70)),DATE(MID(D70,1,2)+100,MID(D70,3,2),MID(D70,5,2)),DATE(MID(D70,1,1)+100,MID(D70,2,2),MID(D70,4,2)),DATE(2000,MID(D70,1,2),MID(D70,3,2)),DATE(2000,MID(D70,1,1),MID(D70,2,2)))))</f>
        <v/>
      </c>
      <c r="F70" s="30" t="str">
        <f t="shared" ref="F70:F104" si="71">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
      </c>
      <c r="G70" s="31" t="str">
        <f t="shared" ref="G70:G104" si="72">IF(D70="","",IF(INT(RIGHT(D70,1))=F70,"OK","주민오류"))</f>
        <v/>
      </c>
      <c r="H70" s="147" t="str">
        <f t="shared" ref="H70:H104" si="73">IF(D70="","",CHOOSE(14-LEN(CLEAN(D70)),CHOOSE(MID(D70,7,1),"남","여","남","여","남","여","남","여","남","여"),CHOOSE(MID(D70,6,1),"남","여","남","여","남","여","남","여","남","여"),CHOOSE(MID(D70,5,1),"남","여","남","여","남","여","남","여","남","여"),CHOOSE(MID(D70,4,1),"남","여","남","여","남","여","남","여","남","여"),CHOOSE(MID(D70,3,1),"남","여","남","여","남","여","남","여","남","여")))</f>
        <v/>
      </c>
      <c r="I70" s="150"/>
      <c r="J70" s="151"/>
      <c r="K70" s="33" t="str">
        <f t="shared" ref="K70:K104" si="74">IF($D70="","",DATEDIF(IF(OR(MID(D70,LEN(CLEAN(D70))-6,1)&lt;="2",MID(D70,LEN(CLEAN(D70))-6,1)="5",MID(D70,LEN(CLEAN(D70))-6,1)="6"),DATE(MID(D70,1,2),MID(D70,3,2),MID(D70,5,2)),CHOOSE(14-LEN(CLEAN(D70)), DATE(MID(D70,1,2)+100,MID(D70,3,2),MID(D70,5,2)), DATE(MID(D70,1,1)+100,MID(D70,2,2),MID(D70,4,2)),DATE(2000,MID(D70,1,2),MID(D70,3,2)),DATE(2000,MID(D70,1,1),MID(D70,2,2)))),I70,"y"))</f>
        <v/>
      </c>
      <c r="L70" s="33">
        <f t="shared" si="67"/>
        <v>0</v>
      </c>
      <c r="M70" s="35" t="str">
        <f t="shared" ref="M70:M104" si="75">IF(D70="","",TEXT(DATE(YEAR(I70-E70),MONTH(I70-E70),DAY(I70-E70))-DATE(YEAR(P70-O70),MONTH(P70-O70),DAY(P70-O70)),"yy년")&amp;VALUE(TEXT(DATE(YEAR(I70-E70),MONTH(I70-E70),DAY(I70-E70))-DATE(YEAR(P70-O70),MONTH(P70-O70),DAY(P70-O70)),"mm")-1)&amp;TEXT(DATE(YEAR(I70-E70),MONTH(I70-E70),DAY(I70-E70))-DATE(YEAR(P70-O70),MONTH(P70-O70),DAY(P70-O70)),"월dd일"))</f>
        <v/>
      </c>
      <c r="N70" s="108"/>
      <c r="O70" s="178"/>
      <c r="P70" s="179"/>
      <c r="Q70" s="106" t="s">
        <v>160</v>
      </c>
      <c r="R70" s="107" t="s">
        <v>160</v>
      </c>
      <c r="S70" s="43"/>
      <c r="T70" s="122" t="s">
        <v>160</v>
      </c>
      <c r="U70" s="122" t="s">
        <v>160</v>
      </c>
      <c r="V70" s="123" t="s">
        <v>160</v>
      </c>
      <c r="W70" s="63">
        <f t="shared" si="16"/>
        <v>0</v>
      </c>
      <c r="X70" s="53">
        <f t="shared" si="17"/>
        <v>0</v>
      </c>
      <c r="Y70" s="54" t="str">
        <f t="shared" si="18"/>
        <v/>
      </c>
      <c r="Z70" s="85">
        <f t="shared" si="19"/>
        <v>0</v>
      </c>
      <c r="AA70" s="63">
        <f t="shared" si="20"/>
        <v>0</v>
      </c>
      <c r="AB70" s="53">
        <f t="shared" si="21"/>
        <v>0</v>
      </c>
      <c r="AC70" s="54" t="str">
        <f t="shared" si="22"/>
        <v/>
      </c>
      <c r="AD70" s="85">
        <f t="shared" si="23"/>
        <v>0</v>
      </c>
      <c r="AE70" s="63">
        <f t="shared" si="24"/>
        <v>0</v>
      </c>
      <c r="AF70" s="53">
        <f t="shared" si="25"/>
        <v>0</v>
      </c>
      <c r="AG70" s="54" t="str">
        <f t="shared" si="26"/>
        <v/>
      </c>
      <c r="AH70" s="85">
        <f t="shared" si="27"/>
        <v>0</v>
      </c>
      <c r="AI70" s="63">
        <f t="shared" si="28"/>
        <v>0</v>
      </c>
      <c r="AJ70" s="53">
        <f t="shared" si="29"/>
        <v>0</v>
      </c>
      <c r="AK70" s="54" t="str">
        <f t="shared" si="30"/>
        <v/>
      </c>
      <c r="AL70" s="85">
        <f t="shared" si="31"/>
        <v>0</v>
      </c>
      <c r="AM70" s="63">
        <f t="shared" si="32"/>
        <v>0</v>
      </c>
      <c r="AN70" s="53">
        <f t="shared" si="33"/>
        <v>0</v>
      </c>
      <c r="AO70" s="54" t="str">
        <f t="shared" si="34"/>
        <v/>
      </c>
      <c r="AP70" s="85">
        <f t="shared" si="35"/>
        <v>0</v>
      </c>
      <c r="AQ70" s="63">
        <f t="shared" si="36"/>
        <v>0</v>
      </c>
      <c r="AR70" s="53">
        <f t="shared" si="37"/>
        <v>0</v>
      </c>
      <c r="AS70" s="54" t="str">
        <f t="shared" si="38"/>
        <v/>
      </c>
      <c r="AT70" s="85">
        <f t="shared" si="39"/>
        <v>0</v>
      </c>
      <c r="AU70" s="63">
        <f t="shared" si="40"/>
        <v>0</v>
      </c>
      <c r="AV70" s="53">
        <f t="shared" si="41"/>
        <v>0</v>
      </c>
      <c r="AW70" s="54" t="str">
        <f t="shared" si="42"/>
        <v/>
      </c>
      <c r="AX70" s="85">
        <f t="shared" si="43"/>
        <v>0</v>
      </c>
      <c r="AY70" s="63">
        <f t="shared" si="44"/>
        <v>0</v>
      </c>
      <c r="AZ70" s="53">
        <f t="shared" si="45"/>
        <v>0</v>
      </c>
      <c r="BA70" s="54" t="str">
        <f t="shared" si="46"/>
        <v/>
      </c>
      <c r="BB70" s="85">
        <f t="shared" si="47"/>
        <v>0</v>
      </c>
      <c r="BC70" s="63">
        <f t="shared" si="48"/>
        <v>0</v>
      </c>
      <c r="BD70" s="53">
        <f t="shared" si="49"/>
        <v>0</v>
      </c>
      <c r="BE70" s="54" t="str">
        <f t="shared" si="50"/>
        <v/>
      </c>
      <c r="BF70" s="85">
        <f t="shared" si="51"/>
        <v>0</v>
      </c>
      <c r="BG70" s="63">
        <f t="shared" si="52"/>
        <v>0</v>
      </c>
      <c r="BH70" s="53">
        <f t="shared" si="53"/>
        <v>0</v>
      </c>
      <c r="BI70" s="54" t="str">
        <f t="shared" si="54"/>
        <v/>
      </c>
      <c r="BJ70" s="85">
        <f t="shared" si="55"/>
        <v>0</v>
      </c>
      <c r="BK70" s="63">
        <f t="shared" si="56"/>
        <v>0</v>
      </c>
      <c r="BL70" s="53">
        <f t="shared" si="57"/>
        <v>0</v>
      </c>
      <c r="BM70" s="54" t="str">
        <f t="shared" si="58"/>
        <v/>
      </c>
      <c r="BN70" s="85">
        <f t="shared" si="59"/>
        <v>0</v>
      </c>
      <c r="BO70" s="63">
        <f t="shared" si="60"/>
        <v>0</v>
      </c>
      <c r="BP70" s="53">
        <f t="shared" si="61"/>
        <v>0</v>
      </c>
      <c r="BQ70" s="54" t="str">
        <f t="shared" si="62"/>
        <v/>
      </c>
      <c r="BR70" s="85">
        <f t="shared" si="63"/>
        <v>0</v>
      </c>
      <c r="BS70" s="60">
        <f t="shared" si="68"/>
        <v>0</v>
      </c>
      <c r="BT70" s="59">
        <f t="shared" si="69"/>
        <v>0</v>
      </c>
      <c r="BU70" s="57"/>
      <c r="BV70" s="44"/>
      <c r="BY70" s="253"/>
      <c r="BZ70" s="272"/>
      <c r="CA70" s="272"/>
      <c r="CB70" s="273"/>
      <c r="CC70" s="285">
        <f t="shared" si="64"/>
        <v>0</v>
      </c>
      <c r="CD70" s="286" t="str">
        <f t="shared" si="65"/>
        <v>청년외</v>
      </c>
      <c r="CE70" s="275">
        <f t="shared" ref="CE70:CE104" si="76">C70</f>
        <v>0</v>
      </c>
      <c r="CF70" s="270">
        <f t="shared" si="66"/>
        <v>0</v>
      </c>
      <c r="CG70" s="270">
        <f t="shared" si="66"/>
        <v>0</v>
      </c>
      <c r="CH70" s="270">
        <f t="shared" ref="CH70:CH104" si="77">SUM(CF70:CG70)</f>
        <v>0</v>
      </c>
      <c r="CI70" s="44"/>
    </row>
    <row r="71" spans="1:87" ht="16.5" hidden="1" customHeight="1" thickBot="1">
      <c r="A71" s="23">
        <f t="shared" ref="A71:A104" si="78">A70+1</f>
        <v>67</v>
      </c>
      <c r="B71" s="143"/>
      <c r="C71" s="169"/>
      <c r="D71" s="170"/>
      <c r="E71" s="156" t="str">
        <f t="shared" si="70"/>
        <v/>
      </c>
      <c r="F71" s="30" t="str">
        <f t="shared" si="71"/>
        <v/>
      </c>
      <c r="G71" s="31" t="str">
        <f t="shared" si="72"/>
        <v/>
      </c>
      <c r="H71" s="147" t="str">
        <f t="shared" si="73"/>
        <v/>
      </c>
      <c r="I71" s="150"/>
      <c r="J71" s="151"/>
      <c r="K71" s="33" t="str">
        <f t="shared" si="74"/>
        <v/>
      </c>
      <c r="L71" s="33">
        <f t="shared" si="67"/>
        <v>0</v>
      </c>
      <c r="M71" s="35" t="str">
        <f t="shared" si="75"/>
        <v/>
      </c>
      <c r="N71" s="108"/>
      <c r="O71" s="180"/>
      <c r="P71" s="181"/>
      <c r="Q71" s="106" t="s">
        <v>160</v>
      </c>
      <c r="R71" s="107" t="s">
        <v>160</v>
      </c>
      <c r="S71" s="43"/>
      <c r="T71" s="122" t="s">
        <v>160</v>
      </c>
      <c r="U71" s="122" t="s">
        <v>160</v>
      </c>
      <c r="V71" s="123" t="s">
        <v>160</v>
      </c>
      <c r="W71" s="63">
        <f t="shared" ref="W71:W104" si="79">IF($D71="",0,IF(AND((W$3&gt;=$I71),OR((W$3&lt;=$J71),($J71=""),($J71=0)),$T71="부",$U71="부",$V71="부"),1,0))</f>
        <v>0</v>
      </c>
      <c r="X71" s="53">
        <f t="shared" ref="X71:X104" si="80">IF($D71="",0,DATEDIF(IF(OR(MID($D71,LEN(CLEAN($D71))-6,1)&lt;="2",MID($D71,LEN(CLEAN($D71))-6,1)="5",MID($D71,LEN(CLEAN($D71))-6,1)="6"),DATE(MID($D71,1,2),MID($D71,3,2),MID($D71,5,2)),CHOOSE(14-LEN(CLEAN($D71)), DATE(MID($D71,1,2)+100,MID($D71,3,2),MID($D71,5,2)), DATE(MID($D71,1,1)+100,MID($D71,2,2),MID($D71,4,2)),DATE(2000,MID($D71,1,2),MID($D71,3,2)),DATE(2000,MID($D71,1,1),MID($D71,2,2)))),W$3,"y"))</f>
        <v>0</v>
      </c>
      <c r="Y71" s="54" t="str">
        <f t="shared" ref="Y71:Y104" si="81">IF($D71="","",TEXT(DATE(YEAR(W$3-$E71),MONTH(W$3-$E71),DAY(W$3-$E71))-DATE(YEAR($P71-$O71),MONTH($P71-$O71),DAY($P71-$O71)),"yy년")&amp;VALUE(TEXT(DATE(YEAR(W$3-$E71),MONTH(W$3-$E71),DAY(W$3-$E71))-DATE(YEAR($P71-$O71),MONTH($P71-$O71),DAY($P71-$O71)),"mm")-1)&amp;TEXT(DATE(YEAR(W$3-$E71),MONTH(W$3-$E71),DAY(W$3-$E71))-DATE(YEAR($P71-$O71),MONTH($P71-$O71),DAY($P71-$O71)),"월dd일"))</f>
        <v/>
      </c>
      <c r="Z71" s="85">
        <f t="shared" ref="Z71:Z104" si="82">IF($D71="",0,IF(OR(AND(W71=1,OR($Q71="여",$R71="여")),AND(W71=1,AND(X71&gt;=15,X71&lt;=29))),1,0))</f>
        <v>0</v>
      </c>
      <c r="AA71" s="63">
        <f t="shared" ref="AA71:AA104" si="83">IF($D71="",0,IF(AND((AA$3&gt;=$I71),OR((AA$3&lt;=$J71),($J71=""),($J71=0)),$T71="부",$U71="부",$V71="부"),1,0))</f>
        <v>0</v>
      </c>
      <c r="AB71" s="53">
        <f t="shared" ref="AB71:AB104" si="84">IF($D71="",0,DATEDIF(IF(OR(MID($D71,LEN(CLEAN($D71))-6,1)&lt;="2",MID($D71,LEN(CLEAN($D71))-6,1)="5",MID($D71,LEN(CLEAN($D71))-6,1)="6"),DATE(MID($D71,1,2),MID($D71,3,2),MID($D71,5,2)),CHOOSE(14-LEN(CLEAN($D71)), DATE(MID($D71,1,2)+100,MID($D71,3,2),MID($D71,5,2)), DATE(MID($D71,1,1)+100,MID($D71,2,2),MID($D71,4,2)),DATE(2000,MID($D71,1,2),MID($D71,3,2)),DATE(2000,MID($D71,1,1),MID($D71,2,2)))),AA$3,"y"))</f>
        <v>0</v>
      </c>
      <c r="AC71" s="54" t="str">
        <f t="shared" ref="AC71:AC104" si="85">IF($D71="","",TEXT(DATE(YEAR(AA$3-$E71),MONTH(AA$3-$E71),DAY(AA$3-$E71))-DATE(YEAR($P71-$O71),MONTH($P71-$O71),DAY($P71-$O71)),"yy년")&amp;VALUE(TEXT(DATE(YEAR(AA$3-$E71),MONTH(AA$3-$E71),DAY(AA$3-$E71))-DATE(YEAR($P71-$O71),MONTH($P71-$O71),DAY($P71-$O71)),"mm")-1)&amp;TEXT(DATE(YEAR(AA$3-$E71),MONTH(AA$3-$E71),DAY(AA$3-$E71))-DATE(YEAR($P71-$O71),MONTH($P71-$O71),DAY($P71-$O71)),"월dd일"))</f>
        <v/>
      </c>
      <c r="AD71" s="85">
        <f t="shared" ref="AD71:AD104" si="86">IF($D71="",0,IF(OR(AND(AA71=1,OR($Q71="여",$R71="여")),AND(AA71=1,AND(AB71&gt;=15,AB71&lt;=29))),1,0))</f>
        <v>0</v>
      </c>
      <c r="AE71" s="63">
        <f t="shared" ref="AE71:AE104" si="87">IF($D71="",0,IF(AND((AE$3&gt;=$I71),OR((AE$3&lt;=$J71),($J71=""),($J71=0)),$T71="부",$U71="부",$V71="부"),1,0))</f>
        <v>0</v>
      </c>
      <c r="AF71" s="53">
        <f t="shared" ref="AF71:AF104" si="88">IF($D71="",0,DATEDIF(IF(OR(MID($D71,LEN(CLEAN($D71))-6,1)&lt;="2",MID($D71,LEN(CLEAN($D71))-6,1)="5",MID($D71,LEN(CLEAN($D71))-6,1)="6"),DATE(MID($D71,1,2),MID($D71,3,2),MID($D71,5,2)),CHOOSE(14-LEN(CLEAN($D71)), DATE(MID($D71,1,2)+100,MID($D71,3,2),MID($D71,5,2)), DATE(MID($D71,1,1)+100,MID($D71,2,2),MID($D71,4,2)),DATE(2000,MID($D71,1,2),MID($D71,3,2)),DATE(2000,MID($D71,1,1),MID($D71,2,2)))),AE$3,"y"))</f>
        <v>0</v>
      </c>
      <c r="AG71" s="54" t="str">
        <f t="shared" ref="AG71:AG104" si="89">IF($D71="","",TEXT(DATE(YEAR(AE$3-$E71),MONTH(AE$3-$E71),DAY(AE$3-$E71))-DATE(YEAR($P71-$O71),MONTH($P71-$O71),DAY($P71-$O71)),"yy년")&amp;VALUE(TEXT(DATE(YEAR(AE$3-$E71),MONTH(AE$3-$E71),DAY(AE$3-$E71))-DATE(YEAR($P71-$O71),MONTH($P71-$O71),DAY($P71-$O71)),"mm")-1)&amp;TEXT(DATE(YEAR(AE$3-$E71),MONTH(AE$3-$E71),DAY(AE$3-$E71))-DATE(YEAR($P71-$O71),MONTH($P71-$O71),DAY($P71-$O71)),"월dd일"))</f>
        <v/>
      </c>
      <c r="AH71" s="85">
        <f t="shared" ref="AH71:AH104" si="90">IF($D71="",0,IF(OR(AND(AE71=1,OR($Q71="여",$R71="여")),AND(AE71=1,AND(AF71&gt;=15,AF71&lt;=29))),1,0))</f>
        <v>0</v>
      </c>
      <c r="AI71" s="63">
        <f t="shared" ref="AI71:AI104" si="91">IF($D71="",0,IF(AND((AI$3&gt;=$I71),OR((AI$3&lt;=$J71),($J71=""),($J71=0)),$T71="부",$U71="부",$V71="부"),1,0))</f>
        <v>0</v>
      </c>
      <c r="AJ71" s="53">
        <f t="shared" ref="AJ71:AJ104" si="92">IF($D71="",0,DATEDIF(IF(OR(MID($D71,LEN(CLEAN($D71))-6,1)&lt;="2",MID($D71,LEN(CLEAN($D71))-6,1)="5",MID($D71,LEN(CLEAN($D71))-6,1)="6"),DATE(MID($D71,1,2),MID($D71,3,2),MID($D71,5,2)),CHOOSE(14-LEN(CLEAN($D71)), DATE(MID($D71,1,2)+100,MID($D71,3,2),MID($D71,5,2)), DATE(MID($D71,1,1)+100,MID($D71,2,2),MID($D71,4,2)),DATE(2000,MID($D71,1,2),MID($D71,3,2)),DATE(2000,MID($D71,1,1),MID($D71,2,2)))),AI$3,"y"))</f>
        <v>0</v>
      </c>
      <c r="AK71" s="54" t="str">
        <f t="shared" ref="AK71:AK104" si="93">IF($D71="","",TEXT(DATE(YEAR(AI$3-$E71),MONTH(AI$3-$E71),DAY(AI$3-$E71))-DATE(YEAR($P71-$O71),MONTH($P71-$O71),DAY($P71-$O71)),"yy년")&amp;VALUE(TEXT(DATE(YEAR(AI$3-$E71),MONTH(AI$3-$E71),DAY(AI$3-$E71))-DATE(YEAR($P71-$O71),MONTH($P71-$O71),DAY($P71-$O71)),"mm")-1)&amp;TEXT(DATE(YEAR(AI$3-$E71),MONTH(AI$3-$E71),DAY(AI$3-$E71))-DATE(YEAR($P71-$O71),MONTH($P71-$O71),DAY($P71-$O71)),"월dd일"))</f>
        <v/>
      </c>
      <c r="AL71" s="85">
        <f t="shared" ref="AL71:AL104" si="94">IF($D71="",0,IF(OR(AND(AI71=1,OR($Q71="여",$R71="여")),AND(AI71=1,AND(AJ71&gt;=15,AJ71&lt;=29))),1,0))</f>
        <v>0</v>
      </c>
      <c r="AM71" s="63">
        <f t="shared" ref="AM71:AM104" si="95">IF($D71="",0,IF(AND((AM$3&gt;=$I71),OR((AM$3&lt;=$J71),($J71=""),($J71=0)),$T71="부",$U71="부",$V71="부"),1,0))</f>
        <v>0</v>
      </c>
      <c r="AN71" s="53">
        <f t="shared" ref="AN71:AN104" si="96">IF($D71="",0,DATEDIF(IF(OR(MID($D71,LEN(CLEAN($D71))-6,1)&lt;="2",MID($D71,LEN(CLEAN($D71))-6,1)="5",MID($D71,LEN(CLEAN($D71))-6,1)="6"),DATE(MID($D71,1,2),MID($D71,3,2),MID($D71,5,2)),CHOOSE(14-LEN(CLEAN($D71)), DATE(MID($D71,1,2)+100,MID($D71,3,2),MID($D71,5,2)), DATE(MID($D71,1,1)+100,MID($D71,2,2),MID($D71,4,2)),DATE(2000,MID($D71,1,2),MID($D71,3,2)),DATE(2000,MID($D71,1,1),MID($D71,2,2)))),AM$3,"y"))</f>
        <v>0</v>
      </c>
      <c r="AO71" s="54" t="str">
        <f t="shared" ref="AO71:AO104" si="97">IF($D71="","",TEXT(DATE(YEAR(AM$3-$E71),MONTH(AM$3-$E71),DAY(AM$3-$E71))-DATE(YEAR($P71-$O71),MONTH($P71-$O71),DAY($P71-$O71)),"yy년")&amp;VALUE(TEXT(DATE(YEAR(AM$3-$E71),MONTH(AM$3-$E71),DAY(AM$3-$E71))-DATE(YEAR($P71-$O71),MONTH($P71-$O71),DAY($P71-$O71)),"mm")-1)&amp;TEXT(DATE(YEAR(AM$3-$E71),MONTH(AM$3-$E71),DAY(AM$3-$E71))-DATE(YEAR($P71-$O71),MONTH($P71-$O71),DAY($P71-$O71)),"월dd일"))</f>
        <v/>
      </c>
      <c r="AP71" s="85">
        <f t="shared" ref="AP71:AP104" si="98">IF($D71="",0,IF(OR(AND(AM71=1,OR($Q71="여",$R71="여")),AND(AM71=1,AND(AN71&gt;=15,AN71&lt;=29))),1,0))</f>
        <v>0</v>
      </c>
      <c r="AQ71" s="63">
        <f t="shared" ref="AQ71:AQ104" si="99">IF($D71="",0,IF(AND((AQ$3&gt;=$I71),OR((AQ$3&lt;=$J71),($J71=""),($J71=0)),$T71="부",$U71="부",$V71="부"),1,0))</f>
        <v>0</v>
      </c>
      <c r="AR71" s="53">
        <f t="shared" ref="AR71:AR104" si="100">IF($D71="",0,DATEDIF(IF(OR(MID($D71,LEN(CLEAN($D71))-6,1)&lt;="2",MID($D71,LEN(CLEAN($D71))-6,1)="5",MID($D71,LEN(CLEAN($D71))-6,1)="6"),DATE(MID($D71,1,2),MID($D71,3,2),MID($D71,5,2)),CHOOSE(14-LEN(CLEAN($D71)), DATE(MID($D71,1,2)+100,MID($D71,3,2),MID($D71,5,2)), DATE(MID($D71,1,1)+100,MID($D71,2,2),MID($D71,4,2)),DATE(2000,MID($D71,1,2),MID($D71,3,2)),DATE(2000,MID($D71,1,1),MID($D71,2,2)))),AQ$3,"y"))</f>
        <v>0</v>
      </c>
      <c r="AS71" s="54" t="str">
        <f t="shared" ref="AS71:AS104" si="101">IF($D71="","",TEXT(DATE(YEAR(AQ$3-$E71),MONTH(AQ$3-$E71),DAY(AQ$3-$E71))-DATE(YEAR($P71-$O71),MONTH($P71-$O71),DAY($P71-$O71)),"yy년")&amp;VALUE(TEXT(DATE(YEAR(AQ$3-$E71),MONTH(AQ$3-$E71),DAY(AQ$3-$E71))-DATE(YEAR($P71-$O71),MONTH($P71-$O71),DAY($P71-$O71)),"mm")-1)&amp;TEXT(DATE(YEAR(AQ$3-$E71),MONTH(AQ$3-$E71),DAY(AQ$3-$E71))-DATE(YEAR($P71-$O71),MONTH($P71-$O71),DAY($P71-$O71)),"월dd일"))</f>
        <v/>
      </c>
      <c r="AT71" s="85">
        <f t="shared" ref="AT71:AT104" si="102">IF($D71="",0,IF(OR(AND(AQ71=1,OR($Q71="여",$R71="여")),AND(AQ71=1,AND(AR71&gt;=15,AR71&lt;=29))),1,0))</f>
        <v>0</v>
      </c>
      <c r="AU71" s="63">
        <f t="shared" ref="AU71:AU104" si="103">IF($D71="",0,IF(AND((AU$3&gt;=$I71),OR((AU$3&lt;=$J71),($J71=""),($J71=0)),$T71="부",$U71="부",$V71="부"),1,0))</f>
        <v>0</v>
      </c>
      <c r="AV71" s="53">
        <f t="shared" ref="AV71:AV104" si="104">IF($D71="",0,DATEDIF(IF(OR(MID($D71,LEN(CLEAN($D71))-6,1)&lt;="2",MID($D71,LEN(CLEAN($D71))-6,1)="5",MID($D71,LEN(CLEAN($D71))-6,1)="6"),DATE(MID($D71,1,2),MID($D71,3,2),MID($D71,5,2)),CHOOSE(14-LEN(CLEAN($D71)), DATE(MID($D71,1,2)+100,MID($D71,3,2),MID($D71,5,2)), DATE(MID($D71,1,1)+100,MID($D71,2,2),MID($D71,4,2)),DATE(2000,MID($D71,1,2),MID($D71,3,2)),DATE(2000,MID($D71,1,1),MID($D71,2,2)))),AU$3,"y"))</f>
        <v>0</v>
      </c>
      <c r="AW71" s="54" t="str">
        <f t="shared" ref="AW71:AW104" si="105">IF($D71="","",TEXT(DATE(YEAR(AU$3-$E71),MONTH(AU$3-$E71),DAY(AU$3-$E71))-DATE(YEAR($P71-$O71),MONTH($P71-$O71),DAY($P71-$O71)),"yy년")&amp;VALUE(TEXT(DATE(YEAR(AU$3-$E71),MONTH(AU$3-$E71),DAY(AU$3-$E71))-DATE(YEAR($P71-$O71),MONTH($P71-$O71),DAY($P71-$O71)),"mm")-1)&amp;TEXT(DATE(YEAR(AU$3-$E71),MONTH(AU$3-$E71),DAY(AU$3-$E71))-DATE(YEAR($P71-$O71),MONTH($P71-$O71),DAY($P71-$O71)),"월dd일"))</f>
        <v/>
      </c>
      <c r="AX71" s="85">
        <f t="shared" ref="AX71:AX104" si="106">IF($D71="",0,IF(OR(AND(AU71=1,OR($Q71="여",$R71="여")),AND(AU71=1,AND(AV71&gt;=15,AV71&lt;=29))),1,0))</f>
        <v>0</v>
      </c>
      <c r="AY71" s="63">
        <f t="shared" ref="AY71:AY104" si="107">IF($D71="",0,IF(AND((AY$3&gt;=$I71),OR((AY$3&lt;=$J71),($J71=""),($J71=0)),$T71="부",$U71="부",$V71="부"),1,0))</f>
        <v>0</v>
      </c>
      <c r="AZ71" s="53">
        <f t="shared" ref="AZ71:AZ104" si="108">IF($D71="",0,DATEDIF(IF(OR(MID($D71,LEN(CLEAN($D71))-6,1)&lt;="2",MID($D71,LEN(CLEAN($D71))-6,1)="5",MID($D71,LEN(CLEAN($D71))-6,1)="6"),DATE(MID($D71,1,2),MID($D71,3,2),MID($D71,5,2)),CHOOSE(14-LEN(CLEAN($D71)), DATE(MID($D71,1,2)+100,MID($D71,3,2),MID($D71,5,2)), DATE(MID($D71,1,1)+100,MID($D71,2,2),MID($D71,4,2)),DATE(2000,MID($D71,1,2),MID($D71,3,2)),DATE(2000,MID($D71,1,1),MID($D71,2,2)))),AY$3,"y"))</f>
        <v>0</v>
      </c>
      <c r="BA71" s="54" t="str">
        <f t="shared" ref="BA71:BA104" si="109">IF($D71="","",TEXT(DATE(YEAR(AY$3-$E71),MONTH(AY$3-$E71),DAY(AY$3-$E71))-DATE(YEAR($P71-$O71),MONTH($P71-$O71),DAY($P71-$O71)),"yy년")&amp;VALUE(TEXT(DATE(YEAR(AY$3-$E71),MONTH(AY$3-$E71),DAY(AY$3-$E71))-DATE(YEAR($P71-$O71),MONTH($P71-$O71),DAY($P71-$O71)),"mm")-1)&amp;TEXT(DATE(YEAR(AY$3-$E71),MONTH(AY$3-$E71),DAY(AY$3-$E71))-DATE(YEAR($P71-$O71),MONTH($P71-$O71),DAY($P71-$O71)),"월dd일"))</f>
        <v/>
      </c>
      <c r="BB71" s="85">
        <f t="shared" ref="BB71:BB104" si="110">IF($D71="",0,IF(OR(AND(AY71=1,OR($Q71="여",$R71="여")),AND(AY71=1,AND(AZ71&gt;=15,AZ71&lt;=29))),1,0))</f>
        <v>0</v>
      </c>
      <c r="BC71" s="63">
        <f t="shared" ref="BC71:BC104" si="111">IF($D71="",0,IF(AND((BC$3&gt;=$I71),OR((BC$3&lt;=$J71),($J71=""),($J71=0)),$T71="부",$U71="부",$V71="부"),1,0))</f>
        <v>0</v>
      </c>
      <c r="BD71" s="53">
        <f t="shared" ref="BD71:BD104" si="112">IF($D71="",0,DATEDIF(IF(OR(MID($D71,LEN(CLEAN($D71))-6,1)&lt;="2",MID($D71,LEN(CLEAN($D71))-6,1)="5",MID($D71,LEN(CLEAN($D71))-6,1)="6"),DATE(MID($D71,1,2),MID($D71,3,2),MID($D71,5,2)),CHOOSE(14-LEN(CLEAN($D71)), DATE(MID($D71,1,2)+100,MID($D71,3,2),MID($D71,5,2)), DATE(MID($D71,1,1)+100,MID($D71,2,2),MID($D71,4,2)),DATE(2000,MID($D71,1,2),MID($D71,3,2)),DATE(2000,MID($D71,1,1),MID($D71,2,2)))),BC$3,"y"))</f>
        <v>0</v>
      </c>
      <c r="BE71" s="54" t="str">
        <f t="shared" ref="BE71:BE104" si="113">IF($D71="","",TEXT(DATE(YEAR(BC$3-$E71),MONTH(BC$3-$E71),DAY(BC$3-$E71))-DATE(YEAR($P71-$O71),MONTH($P71-$O71),DAY($P71-$O71)),"yy년")&amp;VALUE(TEXT(DATE(YEAR(BC$3-$E71),MONTH(BC$3-$E71),DAY(BC$3-$E71))-DATE(YEAR($P71-$O71),MONTH($P71-$O71),DAY($P71-$O71)),"mm")-1)&amp;TEXT(DATE(YEAR(BC$3-$E71),MONTH(BC$3-$E71),DAY(BC$3-$E71))-DATE(YEAR($P71-$O71),MONTH($P71-$O71),DAY($P71-$O71)),"월dd일"))</f>
        <v/>
      </c>
      <c r="BF71" s="85">
        <f t="shared" ref="BF71:BF104" si="114">IF($D71="",0,IF(OR(AND(BC71=1,OR($Q71="여",$R71="여")),AND(BC71=1,AND(BD71&gt;=15,BD71&lt;=29))),1,0))</f>
        <v>0</v>
      </c>
      <c r="BG71" s="63">
        <f t="shared" ref="BG71:BG104" si="115">IF($D71="",0,IF(AND((BG$3&gt;=$I71),OR((BG$3&lt;=$J71),($J71=""),($J71=0)),$T71="부",$U71="부",$V71="부"),1,0))</f>
        <v>0</v>
      </c>
      <c r="BH71" s="53">
        <f t="shared" ref="BH71:BH104" si="116">IF($D71="",0,DATEDIF(IF(OR(MID($D71,LEN(CLEAN($D71))-6,1)&lt;="2",MID($D71,LEN(CLEAN($D71))-6,1)="5",MID($D71,LEN(CLEAN($D71))-6,1)="6"),DATE(MID($D71,1,2),MID($D71,3,2),MID($D71,5,2)),CHOOSE(14-LEN(CLEAN($D71)), DATE(MID($D71,1,2)+100,MID($D71,3,2),MID($D71,5,2)), DATE(MID($D71,1,1)+100,MID($D71,2,2),MID($D71,4,2)),DATE(2000,MID($D71,1,2),MID($D71,3,2)),DATE(2000,MID($D71,1,1),MID($D71,2,2)))),BG$3,"y"))</f>
        <v>0</v>
      </c>
      <c r="BI71" s="54" t="str">
        <f t="shared" ref="BI71:BI104" si="117">IF($D71="","",TEXT(DATE(YEAR(BG$3-$E71),MONTH(BG$3-$E71),DAY(BG$3-$E71))-DATE(YEAR($P71-$O71),MONTH($P71-$O71),DAY($P71-$O71)),"yy년")&amp;VALUE(TEXT(DATE(YEAR(BG$3-$E71),MONTH(BG$3-$E71),DAY(BG$3-$E71))-DATE(YEAR($P71-$O71),MONTH($P71-$O71),DAY($P71-$O71)),"mm")-1)&amp;TEXT(DATE(YEAR(BG$3-$E71),MONTH(BG$3-$E71),DAY(BG$3-$E71))-DATE(YEAR($P71-$O71),MONTH($P71-$O71),DAY($P71-$O71)),"월dd일"))</f>
        <v/>
      </c>
      <c r="BJ71" s="85">
        <f t="shared" ref="BJ71:BJ104" si="118">IF($D71="",0,IF(OR(AND(BG71=1,OR($Q71="여",$R71="여")),AND(BG71=1,AND(BH71&gt;=15,BH71&lt;=29))),1,0))</f>
        <v>0</v>
      </c>
      <c r="BK71" s="63">
        <f t="shared" ref="BK71:BK104" si="119">IF($D71="",0,IF(AND((BK$3&gt;=$I71),OR((BK$3&lt;=$J71),($J71=""),($J71=0)),$T71="부",$U71="부",$V71="부"),1,0))</f>
        <v>0</v>
      </c>
      <c r="BL71" s="53">
        <f t="shared" ref="BL71:BL104" si="120">IF($D71="",0,DATEDIF(IF(OR(MID($D71,LEN(CLEAN($D71))-6,1)&lt;="2",MID($D71,LEN(CLEAN($D71))-6,1)="5",MID($D71,LEN(CLEAN($D71))-6,1)="6"),DATE(MID($D71,1,2),MID($D71,3,2),MID($D71,5,2)),CHOOSE(14-LEN(CLEAN($D71)), DATE(MID($D71,1,2)+100,MID($D71,3,2),MID($D71,5,2)), DATE(MID($D71,1,1)+100,MID($D71,2,2),MID($D71,4,2)),DATE(2000,MID($D71,1,2),MID($D71,3,2)),DATE(2000,MID($D71,1,1),MID($D71,2,2)))),BK$3,"y"))</f>
        <v>0</v>
      </c>
      <c r="BM71" s="54" t="str">
        <f t="shared" ref="BM71:BM104" si="121">IF($D71="","",TEXT(DATE(YEAR(BK$3-$E71),MONTH(BK$3-$E71),DAY(BK$3-$E71))-DATE(YEAR($P71-$O71),MONTH($P71-$O71),DAY($P71-$O71)),"yy년")&amp;VALUE(TEXT(DATE(YEAR(BK$3-$E71),MONTH(BK$3-$E71),DAY(BK$3-$E71))-DATE(YEAR($P71-$O71),MONTH($P71-$O71),DAY($P71-$O71)),"mm")-1)&amp;TEXT(DATE(YEAR(BK$3-$E71),MONTH(BK$3-$E71),DAY(BK$3-$E71))-DATE(YEAR($P71-$O71),MONTH($P71-$O71),DAY($P71-$O71)),"월dd일"))</f>
        <v/>
      </c>
      <c r="BN71" s="85">
        <f t="shared" ref="BN71:BN104" si="122">IF($D71="",0,IF(OR(AND(BK71=1,OR($Q71="여",$R71="여")),AND(BK71=1,AND(BL71&gt;=15,BL71&lt;=29))),1,0))</f>
        <v>0</v>
      </c>
      <c r="BO71" s="63">
        <f t="shared" ref="BO71:BO104" si="123">IF($D71="",0,IF(AND((BO$3&gt;=$I71),OR((BO$3&lt;=$J71),($J71=""),($J71=0)),$T71="부",$U71="부",$V71="부"),1,0))</f>
        <v>0</v>
      </c>
      <c r="BP71" s="53">
        <f t="shared" ref="BP71:BP104" si="124">IF($D71="",0,DATEDIF(IF(OR(MID($D71,LEN(CLEAN($D71))-6,1)&lt;="2",MID($D71,LEN(CLEAN($D71))-6,1)="5",MID($D71,LEN(CLEAN($D71))-6,1)="6"),DATE(MID($D71,1,2),MID($D71,3,2),MID($D71,5,2)),CHOOSE(14-LEN(CLEAN($D71)), DATE(MID($D71,1,2)+100,MID($D71,3,2),MID($D71,5,2)), DATE(MID($D71,1,1)+100,MID($D71,2,2),MID($D71,4,2)),DATE(2000,MID($D71,1,2),MID($D71,3,2)),DATE(2000,MID($D71,1,1),MID($D71,2,2)))),BO$3,"y"))</f>
        <v>0</v>
      </c>
      <c r="BQ71" s="54" t="str">
        <f t="shared" ref="BQ71:BQ104" si="125">IF($D71="","",TEXT(DATE(YEAR(BO$3-$E71),MONTH(BO$3-$E71),DAY(BO$3-$E71))-DATE(YEAR($P71-$O71),MONTH($P71-$O71),DAY($P71-$O71)),"yy년")&amp;VALUE(TEXT(DATE(YEAR(BO$3-$E71),MONTH(BO$3-$E71),DAY(BO$3-$E71))-DATE(YEAR($P71-$O71),MONTH($P71-$O71),DAY($P71-$O71)),"mm")-1)&amp;TEXT(DATE(YEAR(BO$3-$E71),MONTH(BO$3-$E71),DAY(BO$3-$E71))-DATE(YEAR($P71-$O71),MONTH($P71-$O71),DAY($P71-$O71)),"월dd일"))</f>
        <v/>
      </c>
      <c r="BR71" s="85">
        <f t="shared" ref="BR71:BR104" si="126">IF($D71="",0,IF(OR(AND(BO71=1,OR($Q71="여",$R71="여")),AND(BO71=1,AND(BP71&gt;=15,BP71&lt;=29))),1,0))</f>
        <v>0</v>
      </c>
      <c r="BS71" s="60">
        <f t="shared" si="68"/>
        <v>0</v>
      </c>
      <c r="BT71" s="59">
        <f t="shared" si="69"/>
        <v>0</v>
      </c>
      <c r="BU71" s="57"/>
      <c r="BV71" s="44"/>
      <c r="BY71" s="253"/>
      <c r="BZ71" s="272"/>
      <c r="CA71" s="272"/>
      <c r="CB71" s="273"/>
      <c r="CC71" s="285">
        <f t="shared" si="64"/>
        <v>0</v>
      </c>
      <c r="CD71" s="286" t="str">
        <f t="shared" si="65"/>
        <v>청년외</v>
      </c>
      <c r="CE71" s="275">
        <f t="shared" si="76"/>
        <v>0</v>
      </c>
      <c r="CF71" s="270">
        <f t="shared" si="66"/>
        <v>0</v>
      </c>
      <c r="CG71" s="270">
        <f t="shared" si="66"/>
        <v>0</v>
      </c>
      <c r="CH71" s="270">
        <f t="shared" si="77"/>
        <v>0</v>
      </c>
      <c r="CI71" s="44"/>
    </row>
    <row r="72" spans="1:87" ht="16.5" hidden="1" customHeight="1">
      <c r="A72" s="23">
        <f t="shared" si="78"/>
        <v>68</v>
      </c>
      <c r="B72" s="143"/>
      <c r="C72" s="169"/>
      <c r="D72" s="170"/>
      <c r="E72" s="156" t="str">
        <f t="shared" si="70"/>
        <v/>
      </c>
      <c r="F72" s="30" t="str">
        <f t="shared" si="71"/>
        <v/>
      </c>
      <c r="G72" s="31" t="str">
        <f t="shared" si="72"/>
        <v/>
      </c>
      <c r="H72" s="147" t="str">
        <f t="shared" si="73"/>
        <v/>
      </c>
      <c r="I72" s="150"/>
      <c r="J72" s="151"/>
      <c r="K72" s="33" t="str">
        <f t="shared" si="74"/>
        <v/>
      </c>
      <c r="L72" s="33">
        <f t="shared" si="67"/>
        <v>0</v>
      </c>
      <c r="M72" s="35" t="str">
        <f t="shared" si="75"/>
        <v/>
      </c>
      <c r="N72" s="108"/>
      <c r="O72" s="178"/>
      <c r="P72" s="179"/>
      <c r="Q72" s="106" t="s">
        <v>160</v>
      </c>
      <c r="R72" s="107" t="s">
        <v>160</v>
      </c>
      <c r="S72" s="43"/>
      <c r="T72" s="122" t="s">
        <v>160</v>
      </c>
      <c r="U72" s="122" t="s">
        <v>160</v>
      </c>
      <c r="V72" s="123" t="s">
        <v>160</v>
      </c>
      <c r="W72" s="63">
        <f t="shared" si="79"/>
        <v>0</v>
      </c>
      <c r="X72" s="53">
        <f t="shared" si="80"/>
        <v>0</v>
      </c>
      <c r="Y72" s="54" t="str">
        <f t="shared" si="81"/>
        <v/>
      </c>
      <c r="Z72" s="85">
        <f t="shared" si="82"/>
        <v>0</v>
      </c>
      <c r="AA72" s="63">
        <f t="shared" si="83"/>
        <v>0</v>
      </c>
      <c r="AB72" s="53">
        <f t="shared" si="84"/>
        <v>0</v>
      </c>
      <c r="AC72" s="54" t="str">
        <f t="shared" si="85"/>
        <v/>
      </c>
      <c r="AD72" s="85">
        <f t="shared" si="86"/>
        <v>0</v>
      </c>
      <c r="AE72" s="63">
        <f t="shared" si="87"/>
        <v>0</v>
      </c>
      <c r="AF72" s="53">
        <f t="shared" si="88"/>
        <v>0</v>
      </c>
      <c r="AG72" s="54" t="str">
        <f t="shared" si="89"/>
        <v/>
      </c>
      <c r="AH72" s="85">
        <f t="shared" si="90"/>
        <v>0</v>
      </c>
      <c r="AI72" s="63">
        <f t="shared" si="91"/>
        <v>0</v>
      </c>
      <c r="AJ72" s="53">
        <f t="shared" si="92"/>
        <v>0</v>
      </c>
      <c r="AK72" s="54" t="str">
        <f t="shared" si="93"/>
        <v/>
      </c>
      <c r="AL72" s="85">
        <f t="shared" si="94"/>
        <v>0</v>
      </c>
      <c r="AM72" s="63">
        <f t="shared" si="95"/>
        <v>0</v>
      </c>
      <c r="AN72" s="53">
        <f t="shared" si="96"/>
        <v>0</v>
      </c>
      <c r="AO72" s="54" t="str">
        <f t="shared" si="97"/>
        <v/>
      </c>
      <c r="AP72" s="85">
        <f t="shared" si="98"/>
        <v>0</v>
      </c>
      <c r="AQ72" s="63">
        <f t="shared" si="99"/>
        <v>0</v>
      </c>
      <c r="AR72" s="53">
        <f t="shared" si="100"/>
        <v>0</v>
      </c>
      <c r="AS72" s="54" t="str">
        <f t="shared" si="101"/>
        <v/>
      </c>
      <c r="AT72" s="85">
        <f t="shared" si="102"/>
        <v>0</v>
      </c>
      <c r="AU72" s="63">
        <f t="shared" si="103"/>
        <v>0</v>
      </c>
      <c r="AV72" s="53">
        <f t="shared" si="104"/>
        <v>0</v>
      </c>
      <c r="AW72" s="54" t="str">
        <f t="shared" si="105"/>
        <v/>
      </c>
      <c r="AX72" s="85">
        <f t="shared" si="106"/>
        <v>0</v>
      </c>
      <c r="AY72" s="63">
        <f t="shared" si="107"/>
        <v>0</v>
      </c>
      <c r="AZ72" s="53">
        <f t="shared" si="108"/>
        <v>0</v>
      </c>
      <c r="BA72" s="54" t="str">
        <f t="shared" si="109"/>
        <v/>
      </c>
      <c r="BB72" s="85">
        <f t="shared" si="110"/>
        <v>0</v>
      </c>
      <c r="BC72" s="63">
        <f t="shared" si="111"/>
        <v>0</v>
      </c>
      <c r="BD72" s="53">
        <f t="shared" si="112"/>
        <v>0</v>
      </c>
      <c r="BE72" s="54" t="str">
        <f t="shared" si="113"/>
        <v/>
      </c>
      <c r="BF72" s="85">
        <f t="shared" si="114"/>
        <v>0</v>
      </c>
      <c r="BG72" s="63">
        <f t="shared" si="115"/>
        <v>0</v>
      </c>
      <c r="BH72" s="53">
        <f t="shared" si="116"/>
        <v>0</v>
      </c>
      <c r="BI72" s="54" t="str">
        <f t="shared" si="117"/>
        <v/>
      </c>
      <c r="BJ72" s="85">
        <f t="shared" si="118"/>
        <v>0</v>
      </c>
      <c r="BK72" s="63">
        <f t="shared" si="119"/>
        <v>0</v>
      </c>
      <c r="BL72" s="53">
        <f t="shared" si="120"/>
        <v>0</v>
      </c>
      <c r="BM72" s="54" t="str">
        <f t="shared" si="121"/>
        <v/>
      </c>
      <c r="BN72" s="85">
        <f t="shared" si="122"/>
        <v>0</v>
      </c>
      <c r="BO72" s="63">
        <f t="shared" si="123"/>
        <v>0</v>
      </c>
      <c r="BP72" s="53">
        <f t="shared" si="124"/>
        <v>0</v>
      </c>
      <c r="BQ72" s="54" t="str">
        <f t="shared" si="125"/>
        <v/>
      </c>
      <c r="BR72" s="85">
        <f t="shared" si="126"/>
        <v>0</v>
      </c>
      <c r="BS72" s="60">
        <f t="shared" si="68"/>
        <v>0</v>
      </c>
      <c r="BT72" s="59">
        <f t="shared" si="69"/>
        <v>0</v>
      </c>
      <c r="BU72" s="57"/>
      <c r="BV72" s="44"/>
      <c r="BY72" s="253"/>
      <c r="BZ72" s="272"/>
      <c r="CA72" s="272"/>
      <c r="CB72" s="273"/>
      <c r="CC72" s="285">
        <f t="shared" si="64"/>
        <v>0</v>
      </c>
      <c r="CD72" s="286" t="str">
        <f t="shared" si="65"/>
        <v>청년외</v>
      </c>
      <c r="CE72" s="275">
        <f t="shared" si="76"/>
        <v>0</v>
      </c>
      <c r="CF72" s="270">
        <f t="shared" si="66"/>
        <v>0</v>
      </c>
      <c r="CG72" s="270">
        <f t="shared" si="66"/>
        <v>0</v>
      </c>
      <c r="CH72" s="270">
        <f t="shared" si="77"/>
        <v>0</v>
      </c>
      <c r="CI72" s="44"/>
    </row>
    <row r="73" spans="1:87" ht="16.5" hidden="1" customHeight="1">
      <c r="A73" s="23">
        <f t="shared" si="78"/>
        <v>69</v>
      </c>
      <c r="B73" s="143"/>
      <c r="C73" s="169"/>
      <c r="D73" s="170"/>
      <c r="E73" s="156" t="str">
        <f t="shared" si="70"/>
        <v/>
      </c>
      <c r="F73" s="30" t="str">
        <f t="shared" si="71"/>
        <v/>
      </c>
      <c r="G73" s="31" t="str">
        <f t="shared" si="72"/>
        <v/>
      </c>
      <c r="H73" s="147" t="str">
        <f t="shared" si="73"/>
        <v/>
      </c>
      <c r="I73" s="150"/>
      <c r="J73" s="151"/>
      <c r="K73" s="33" t="str">
        <f t="shared" si="74"/>
        <v/>
      </c>
      <c r="L73" s="33">
        <f t="shared" si="67"/>
        <v>0</v>
      </c>
      <c r="M73" s="35" t="str">
        <f t="shared" si="75"/>
        <v/>
      </c>
      <c r="N73" s="108"/>
      <c r="O73" s="178"/>
      <c r="P73" s="179"/>
      <c r="Q73" s="106" t="s">
        <v>160</v>
      </c>
      <c r="R73" s="107" t="s">
        <v>160</v>
      </c>
      <c r="S73" s="43"/>
      <c r="T73" s="122" t="s">
        <v>160</v>
      </c>
      <c r="U73" s="122" t="s">
        <v>160</v>
      </c>
      <c r="V73" s="123" t="s">
        <v>160</v>
      </c>
      <c r="W73" s="63">
        <f t="shared" si="79"/>
        <v>0</v>
      </c>
      <c r="X73" s="53">
        <f t="shared" si="80"/>
        <v>0</v>
      </c>
      <c r="Y73" s="54" t="str">
        <f t="shared" si="81"/>
        <v/>
      </c>
      <c r="Z73" s="85">
        <f t="shared" si="82"/>
        <v>0</v>
      </c>
      <c r="AA73" s="63">
        <f t="shared" si="83"/>
        <v>0</v>
      </c>
      <c r="AB73" s="53">
        <f t="shared" si="84"/>
        <v>0</v>
      </c>
      <c r="AC73" s="54" t="str">
        <f t="shared" si="85"/>
        <v/>
      </c>
      <c r="AD73" s="85">
        <f t="shared" si="86"/>
        <v>0</v>
      </c>
      <c r="AE73" s="63">
        <f t="shared" si="87"/>
        <v>0</v>
      </c>
      <c r="AF73" s="53">
        <f t="shared" si="88"/>
        <v>0</v>
      </c>
      <c r="AG73" s="54" t="str">
        <f t="shared" si="89"/>
        <v/>
      </c>
      <c r="AH73" s="85">
        <f t="shared" si="90"/>
        <v>0</v>
      </c>
      <c r="AI73" s="63">
        <f t="shared" si="91"/>
        <v>0</v>
      </c>
      <c r="AJ73" s="53">
        <f t="shared" si="92"/>
        <v>0</v>
      </c>
      <c r="AK73" s="54" t="str">
        <f t="shared" si="93"/>
        <v/>
      </c>
      <c r="AL73" s="85">
        <f t="shared" si="94"/>
        <v>0</v>
      </c>
      <c r="AM73" s="63">
        <f t="shared" si="95"/>
        <v>0</v>
      </c>
      <c r="AN73" s="53">
        <f t="shared" si="96"/>
        <v>0</v>
      </c>
      <c r="AO73" s="54" t="str">
        <f t="shared" si="97"/>
        <v/>
      </c>
      <c r="AP73" s="85">
        <f t="shared" si="98"/>
        <v>0</v>
      </c>
      <c r="AQ73" s="63">
        <f t="shared" si="99"/>
        <v>0</v>
      </c>
      <c r="AR73" s="53">
        <f t="shared" si="100"/>
        <v>0</v>
      </c>
      <c r="AS73" s="54" t="str">
        <f t="shared" si="101"/>
        <v/>
      </c>
      <c r="AT73" s="85">
        <f t="shared" si="102"/>
        <v>0</v>
      </c>
      <c r="AU73" s="63">
        <f t="shared" si="103"/>
        <v>0</v>
      </c>
      <c r="AV73" s="53">
        <f t="shared" si="104"/>
        <v>0</v>
      </c>
      <c r="AW73" s="54" t="str">
        <f t="shared" si="105"/>
        <v/>
      </c>
      <c r="AX73" s="85">
        <f t="shared" si="106"/>
        <v>0</v>
      </c>
      <c r="AY73" s="63">
        <f t="shared" si="107"/>
        <v>0</v>
      </c>
      <c r="AZ73" s="53">
        <f t="shared" si="108"/>
        <v>0</v>
      </c>
      <c r="BA73" s="54" t="str">
        <f t="shared" si="109"/>
        <v/>
      </c>
      <c r="BB73" s="85">
        <f t="shared" si="110"/>
        <v>0</v>
      </c>
      <c r="BC73" s="63">
        <f t="shared" si="111"/>
        <v>0</v>
      </c>
      <c r="BD73" s="53">
        <f t="shared" si="112"/>
        <v>0</v>
      </c>
      <c r="BE73" s="54" t="str">
        <f t="shared" si="113"/>
        <v/>
      </c>
      <c r="BF73" s="85">
        <f t="shared" si="114"/>
        <v>0</v>
      </c>
      <c r="BG73" s="63">
        <f t="shared" si="115"/>
        <v>0</v>
      </c>
      <c r="BH73" s="53">
        <f t="shared" si="116"/>
        <v>0</v>
      </c>
      <c r="BI73" s="54" t="str">
        <f t="shared" si="117"/>
        <v/>
      </c>
      <c r="BJ73" s="85">
        <f t="shared" si="118"/>
        <v>0</v>
      </c>
      <c r="BK73" s="63">
        <f t="shared" si="119"/>
        <v>0</v>
      </c>
      <c r="BL73" s="53">
        <f t="shared" si="120"/>
        <v>0</v>
      </c>
      <c r="BM73" s="54" t="str">
        <f t="shared" si="121"/>
        <v/>
      </c>
      <c r="BN73" s="85">
        <f t="shared" si="122"/>
        <v>0</v>
      </c>
      <c r="BO73" s="63">
        <f t="shared" si="123"/>
        <v>0</v>
      </c>
      <c r="BP73" s="53">
        <f t="shared" si="124"/>
        <v>0</v>
      </c>
      <c r="BQ73" s="54" t="str">
        <f t="shared" si="125"/>
        <v/>
      </c>
      <c r="BR73" s="85">
        <f t="shared" si="126"/>
        <v>0</v>
      </c>
      <c r="BS73" s="60">
        <f t="shared" si="68"/>
        <v>0</v>
      </c>
      <c r="BT73" s="59">
        <f t="shared" si="69"/>
        <v>0</v>
      </c>
      <c r="BU73" s="57"/>
      <c r="BV73" s="44"/>
      <c r="BY73" s="253"/>
      <c r="BZ73" s="272"/>
      <c r="CA73" s="272"/>
      <c r="CB73" s="273"/>
      <c r="CC73" s="285">
        <f t="shared" si="64"/>
        <v>0</v>
      </c>
      <c r="CD73" s="286" t="str">
        <f t="shared" si="65"/>
        <v>청년외</v>
      </c>
      <c r="CE73" s="275">
        <f t="shared" si="76"/>
        <v>0</v>
      </c>
      <c r="CF73" s="270">
        <f t="shared" si="66"/>
        <v>0</v>
      </c>
      <c r="CG73" s="270">
        <f t="shared" si="66"/>
        <v>0</v>
      </c>
      <c r="CH73" s="270">
        <f t="shared" si="77"/>
        <v>0</v>
      </c>
      <c r="CI73" s="44"/>
    </row>
    <row r="74" spans="1:87" ht="16.5" hidden="1" customHeight="1">
      <c r="A74" s="23">
        <f t="shared" si="78"/>
        <v>70</v>
      </c>
      <c r="B74" s="143"/>
      <c r="C74" s="169"/>
      <c r="D74" s="170"/>
      <c r="E74" s="156" t="str">
        <f t="shared" si="70"/>
        <v/>
      </c>
      <c r="F74" s="30" t="str">
        <f t="shared" si="71"/>
        <v/>
      </c>
      <c r="G74" s="31" t="str">
        <f t="shared" si="72"/>
        <v/>
      </c>
      <c r="H74" s="147" t="str">
        <f t="shared" si="73"/>
        <v/>
      </c>
      <c r="I74" s="150"/>
      <c r="J74" s="151"/>
      <c r="K74" s="33" t="str">
        <f t="shared" si="74"/>
        <v/>
      </c>
      <c r="L74" s="33">
        <f t="shared" si="67"/>
        <v>0</v>
      </c>
      <c r="M74" s="35" t="str">
        <f t="shared" si="75"/>
        <v/>
      </c>
      <c r="N74" s="108"/>
      <c r="O74" s="178"/>
      <c r="P74" s="179"/>
      <c r="Q74" s="106" t="s">
        <v>160</v>
      </c>
      <c r="R74" s="107" t="s">
        <v>160</v>
      </c>
      <c r="S74" s="43"/>
      <c r="T74" s="122" t="s">
        <v>160</v>
      </c>
      <c r="U74" s="122" t="s">
        <v>160</v>
      </c>
      <c r="V74" s="123" t="s">
        <v>160</v>
      </c>
      <c r="W74" s="63">
        <f t="shared" si="79"/>
        <v>0</v>
      </c>
      <c r="X74" s="53">
        <f t="shared" si="80"/>
        <v>0</v>
      </c>
      <c r="Y74" s="54" t="str">
        <f t="shared" si="81"/>
        <v/>
      </c>
      <c r="Z74" s="85">
        <f t="shared" si="82"/>
        <v>0</v>
      </c>
      <c r="AA74" s="63">
        <f t="shared" si="83"/>
        <v>0</v>
      </c>
      <c r="AB74" s="53">
        <f t="shared" si="84"/>
        <v>0</v>
      </c>
      <c r="AC74" s="54" t="str">
        <f t="shared" si="85"/>
        <v/>
      </c>
      <c r="AD74" s="85">
        <f t="shared" si="86"/>
        <v>0</v>
      </c>
      <c r="AE74" s="63">
        <f t="shared" si="87"/>
        <v>0</v>
      </c>
      <c r="AF74" s="53">
        <f t="shared" si="88"/>
        <v>0</v>
      </c>
      <c r="AG74" s="54" t="str">
        <f t="shared" si="89"/>
        <v/>
      </c>
      <c r="AH74" s="85">
        <f t="shared" si="90"/>
        <v>0</v>
      </c>
      <c r="AI74" s="63">
        <f t="shared" si="91"/>
        <v>0</v>
      </c>
      <c r="AJ74" s="53">
        <f t="shared" si="92"/>
        <v>0</v>
      </c>
      <c r="AK74" s="54" t="str">
        <f t="shared" si="93"/>
        <v/>
      </c>
      <c r="AL74" s="85">
        <f t="shared" si="94"/>
        <v>0</v>
      </c>
      <c r="AM74" s="63">
        <f t="shared" si="95"/>
        <v>0</v>
      </c>
      <c r="AN74" s="53">
        <f t="shared" si="96"/>
        <v>0</v>
      </c>
      <c r="AO74" s="54" t="str">
        <f t="shared" si="97"/>
        <v/>
      </c>
      <c r="AP74" s="85">
        <f t="shared" si="98"/>
        <v>0</v>
      </c>
      <c r="AQ74" s="63">
        <f t="shared" si="99"/>
        <v>0</v>
      </c>
      <c r="AR74" s="53">
        <f t="shared" si="100"/>
        <v>0</v>
      </c>
      <c r="AS74" s="54" t="str">
        <f t="shared" si="101"/>
        <v/>
      </c>
      <c r="AT74" s="85">
        <f t="shared" si="102"/>
        <v>0</v>
      </c>
      <c r="AU74" s="63">
        <f t="shared" si="103"/>
        <v>0</v>
      </c>
      <c r="AV74" s="53">
        <f t="shared" si="104"/>
        <v>0</v>
      </c>
      <c r="AW74" s="54" t="str">
        <f t="shared" si="105"/>
        <v/>
      </c>
      <c r="AX74" s="85">
        <f t="shared" si="106"/>
        <v>0</v>
      </c>
      <c r="AY74" s="63">
        <f t="shared" si="107"/>
        <v>0</v>
      </c>
      <c r="AZ74" s="53">
        <f t="shared" si="108"/>
        <v>0</v>
      </c>
      <c r="BA74" s="54" t="str">
        <f t="shared" si="109"/>
        <v/>
      </c>
      <c r="BB74" s="85">
        <f t="shared" si="110"/>
        <v>0</v>
      </c>
      <c r="BC74" s="63">
        <f t="shared" si="111"/>
        <v>0</v>
      </c>
      <c r="BD74" s="53">
        <f t="shared" si="112"/>
        <v>0</v>
      </c>
      <c r="BE74" s="54" t="str">
        <f t="shared" si="113"/>
        <v/>
      </c>
      <c r="BF74" s="85">
        <f t="shared" si="114"/>
        <v>0</v>
      </c>
      <c r="BG74" s="63">
        <f t="shared" si="115"/>
        <v>0</v>
      </c>
      <c r="BH74" s="53">
        <f t="shared" si="116"/>
        <v>0</v>
      </c>
      <c r="BI74" s="54" t="str">
        <f t="shared" si="117"/>
        <v/>
      </c>
      <c r="BJ74" s="85">
        <f t="shared" si="118"/>
        <v>0</v>
      </c>
      <c r="BK74" s="63">
        <f t="shared" si="119"/>
        <v>0</v>
      </c>
      <c r="BL74" s="53">
        <f t="shared" si="120"/>
        <v>0</v>
      </c>
      <c r="BM74" s="54" t="str">
        <f t="shared" si="121"/>
        <v/>
      </c>
      <c r="BN74" s="85">
        <f t="shared" si="122"/>
        <v>0</v>
      </c>
      <c r="BO74" s="63">
        <f t="shared" si="123"/>
        <v>0</v>
      </c>
      <c r="BP74" s="53">
        <f t="shared" si="124"/>
        <v>0</v>
      </c>
      <c r="BQ74" s="54" t="str">
        <f t="shared" si="125"/>
        <v/>
      </c>
      <c r="BR74" s="85">
        <f t="shared" si="126"/>
        <v>0</v>
      </c>
      <c r="BS74" s="60">
        <f t="shared" si="68"/>
        <v>0</v>
      </c>
      <c r="BT74" s="59">
        <f t="shared" si="69"/>
        <v>0</v>
      </c>
      <c r="BU74" s="57"/>
      <c r="BV74" s="44"/>
      <c r="BY74" s="253"/>
      <c r="BZ74" s="272"/>
      <c r="CA74" s="272"/>
      <c r="CB74" s="273"/>
      <c r="CC74" s="285">
        <f t="shared" si="64"/>
        <v>0</v>
      </c>
      <c r="CD74" s="286" t="str">
        <f t="shared" si="65"/>
        <v>청년외</v>
      </c>
      <c r="CE74" s="275">
        <f t="shared" si="76"/>
        <v>0</v>
      </c>
      <c r="CF74" s="270">
        <f t="shared" si="66"/>
        <v>0</v>
      </c>
      <c r="CG74" s="270">
        <f t="shared" si="66"/>
        <v>0</v>
      </c>
      <c r="CH74" s="270">
        <f t="shared" si="77"/>
        <v>0</v>
      </c>
      <c r="CI74" s="44"/>
    </row>
    <row r="75" spans="1:87" ht="16.5" hidden="1" customHeight="1">
      <c r="A75" s="23">
        <f t="shared" si="78"/>
        <v>71</v>
      </c>
      <c r="B75" s="143"/>
      <c r="C75" s="169"/>
      <c r="D75" s="170"/>
      <c r="E75" s="156" t="str">
        <f t="shared" si="70"/>
        <v/>
      </c>
      <c r="F75" s="30" t="str">
        <f t="shared" si="71"/>
        <v/>
      </c>
      <c r="G75" s="31" t="str">
        <f t="shared" si="72"/>
        <v/>
      </c>
      <c r="H75" s="147" t="str">
        <f t="shared" si="73"/>
        <v/>
      </c>
      <c r="I75" s="150"/>
      <c r="J75" s="151"/>
      <c r="K75" s="33" t="str">
        <f t="shared" si="74"/>
        <v/>
      </c>
      <c r="L75" s="33">
        <f t="shared" si="67"/>
        <v>0</v>
      </c>
      <c r="M75" s="35" t="str">
        <f t="shared" si="75"/>
        <v/>
      </c>
      <c r="N75" s="108"/>
      <c r="O75" s="178"/>
      <c r="P75" s="179"/>
      <c r="Q75" s="106" t="s">
        <v>160</v>
      </c>
      <c r="R75" s="107" t="s">
        <v>160</v>
      </c>
      <c r="S75" s="43"/>
      <c r="T75" s="122" t="s">
        <v>160</v>
      </c>
      <c r="U75" s="122" t="s">
        <v>160</v>
      </c>
      <c r="V75" s="123" t="s">
        <v>160</v>
      </c>
      <c r="W75" s="63">
        <f t="shared" si="79"/>
        <v>0</v>
      </c>
      <c r="X75" s="53">
        <f t="shared" si="80"/>
        <v>0</v>
      </c>
      <c r="Y75" s="54" t="str">
        <f t="shared" si="81"/>
        <v/>
      </c>
      <c r="Z75" s="85">
        <f t="shared" si="82"/>
        <v>0</v>
      </c>
      <c r="AA75" s="63">
        <f t="shared" si="83"/>
        <v>0</v>
      </c>
      <c r="AB75" s="53">
        <f t="shared" si="84"/>
        <v>0</v>
      </c>
      <c r="AC75" s="54" t="str">
        <f t="shared" si="85"/>
        <v/>
      </c>
      <c r="AD75" s="85">
        <f t="shared" si="86"/>
        <v>0</v>
      </c>
      <c r="AE75" s="63">
        <f t="shared" si="87"/>
        <v>0</v>
      </c>
      <c r="AF75" s="53">
        <f t="shared" si="88"/>
        <v>0</v>
      </c>
      <c r="AG75" s="54" t="str">
        <f t="shared" si="89"/>
        <v/>
      </c>
      <c r="AH75" s="85">
        <f t="shared" si="90"/>
        <v>0</v>
      </c>
      <c r="AI75" s="63">
        <f t="shared" si="91"/>
        <v>0</v>
      </c>
      <c r="AJ75" s="53">
        <f t="shared" si="92"/>
        <v>0</v>
      </c>
      <c r="AK75" s="54" t="str">
        <f t="shared" si="93"/>
        <v/>
      </c>
      <c r="AL75" s="85">
        <f t="shared" si="94"/>
        <v>0</v>
      </c>
      <c r="AM75" s="63">
        <f t="shared" si="95"/>
        <v>0</v>
      </c>
      <c r="AN75" s="53">
        <f t="shared" si="96"/>
        <v>0</v>
      </c>
      <c r="AO75" s="54" t="str">
        <f t="shared" si="97"/>
        <v/>
      </c>
      <c r="AP75" s="85">
        <f t="shared" si="98"/>
        <v>0</v>
      </c>
      <c r="AQ75" s="63">
        <f t="shared" si="99"/>
        <v>0</v>
      </c>
      <c r="AR75" s="53">
        <f t="shared" si="100"/>
        <v>0</v>
      </c>
      <c r="AS75" s="54" t="str">
        <f t="shared" si="101"/>
        <v/>
      </c>
      <c r="AT75" s="85">
        <f t="shared" si="102"/>
        <v>0</v>
      </c>
      <c r="AU75" s="63">
        <f t="shared" si="103"/>
        <v>0</v>
      </c>
      <c r="AV75" s="53">
        <f t="shared" si="104"/>
        <v>0</v>
      </c>
      <c r="AW75" s="54" t="str">
        <f t="shared" si="105"/>
        <v/>
      </c>
      <c r="AX75" s="85">
        <f t="shared" si="106"/>
        <v>0</v>
      </c>
      <c r="AY75" s="63">
        <f t="shared" si="107"/>
        <v>0</v>
      </c>
      <c r="AZ75" s="53">
        <f t="shared" si="108"/>
        <v>0</v>
      </c>
      <c r="BA75" s="54" t="str">
        <f t="shared" si="109"/>
        <v/>
      </c>
      <c r="BB75" s="85">
        <f t="shared" si="110"/>
        <v>0</v>
      </c>
      <c r="BC75" s="63">
        <f t="shared" si="111"/>
        <v>0</v>
      </c>
      <c r="BD75" s="53">
        <f t="shared" si="112"/>
        <v>0</v>
      </c>
      <c r="BE75" s="54" t="str">
        <f t="shared" si="113"/>
        <v/>
      </c>
      <c r="BF75" s="85">
        <f t="shared" si="114"/>
        <v>0</v>
      </c>
      <c r="BG75" s="63">
        <f t="shared" si="115"/>
        <v>0</v>
      </c>
      <c r="BH75" s="53">
        <f t="shared" si="116"/>
        <v>0</v>
      </c>
      <c r="BI75" s="54" t="str">
        <f t="shared" si="117"/>
        <v/>
      </c>
      <c r="BJ75" s="85">
        <f t="shared" si="118"/>
        <v>0</v>
      </c>
      <c r="BK75" s="63">
        <f t="shared" si="119"/>
        <v>0</v>
      </c>
      <c r="BL75" s="53">
        <f t="shared" si="120"/>
        <v>0</v>
      </c>
      <c r="BM75" s="54" t="str">
        <f t="shared" si="121"/>
        <v/>
      </c>
      <c r="BN75" s="85">
        <f t="shared" si="122"/>
        <v>0</v>
      </c>
      <c r="BO75" s="63">
        <f t="shared" si="123"/>
        <v>0</v>
      </c>
      <c r="BP75" s="53">
        <f t="shared" si="124"/>
        <v>0</v>
      </c>
      <c r="BQ75" s="54" t="str">
        <f t="shared" si="125"/>
        <v/>
      </c>
      <c r="BR75" s="85">
        <f t="shared" si="126"/>
        <v>0</v>
      </c>
      <c r="BS75" s="60">
        <f t="shared" si="68"/>
        <v>0</v>
      </c>
      <c r="BT75" s="59">
        <f t="shared" si="69"/>
        <v>0</v>
      </c>
      <c r="BU75" s="57"/>
      <c r="BV75" s="44"/>
      <c r="BY75" s="253"/>
      <c r="BZ75" s="272"/>
      <c r="CA75" s="272"/>
      <c r="CB75" s="273"/>
      <c r="CC75" s="285">
        <f t="shared" si="64"/>
        <v>0</v>
      </c>
      <c r="CD75" s="286" t="str">
        <f t="shared" si="65"/>
        <v>청년외</v>
      </c>
      <c r="CE75" s="275">
        <f t="shared" si="76"/>
        <v>0</v>
      </c>
      <c r="CF75" s="270">
        <f t="shared" si="66"/>
        <v>0</v>
      </c>
      <c r="CG75" s="270">
        <f t="shared" si="66"/>
        <v>0</v>
      </c>
      <c r="CH75" s="270">
        <f t="shared" si="77"/>
        <v>0</v>
      </c>
      <c r="CI75" s="44"/>
    </row>
    <row r="76" spans="1:87" ht="16.5" hidden="1" customHeight="1">
      <c r="A76" s="23">
        <f t="shared" si="78"/>
        <v>72</v>
      </c>
      <c r="B76" s="143"/>
      <c r="C76" s="171"/>
      <c r="D76" s="170"/>
      <c r="E76" s="156" t="str">
        <f t="shared" si="70"/>
        <v/>
      </c>
      <c r="F76" s="30" t="str">
        <f t="shared" si="71"/>
        <v/>
      </c>
      <c r="G76" s="31" t="str">
        <f t="shared" si="72"/>
        <v/>
      </c>
      <c r="H76" s="147" t="str">
        <f t="shared" si="73"/>
        <v/>
      </c>
      <c r="I76" s="152"/>
      <c r="J76" s="153"/>
      <c r="K76" s="33" t="str">
        <f t="shared" si="74"/>
        <v/>
      </c>
      <c r="L76" s="33">
        <f t="shared" si="67"/>
        <v>0</v>
      </c>
      <c r="M76" s="35" t="str">
        <f t="shared" si="75"/>
        <v/>
      </c>
      <c r="N76" s="108"/>
      <c r="O76" s="178"/>
      <c r="P76" s="179"/>
      <c r="Q76" s="106" t="s">
        <v>160</v>
      </c>
      <c r="R76" s="107" t="s">
        <v>160</v>
      </c>
      <c r="S76" s="43"/>
      <c r="T76" s="122" t="s">
        <v>160</v>
      </c>
      <c r="U76" s="122" t="s">
        <v>160</v>
      </c>
      <c r="V76" s="123" t="s">
        <v>160</v>
      </c>
      <c r="W76" s="63">
        <f t="shared" si="79"/>
        <v>0</v>
      </c>
      <c r="X76" s="53">
        <f t="shared" si="80"/>
        <v>0</v>
      </c>
      <c r="Y76" s="54" t="str">
        <f t="shared" si="81"/>
        <v/>
      </c>
      <c r="Z76" s="85">
        <f t="shared" si="82"/>
        <v>0</v>
      </c>
      <c r="AA76" s="63">
        <f t="shared" si="83"/>
        <v>0</v>
      </c>
      <c r="AB76" s="53">
        <f t="shared" si="84"/>
        <v>0</v>
      </c>
      <c r="AC76" s="54" t="str">
        <f t="shared" si="85"/>
        <v/>
      </c>
      <c r="AD76" s="85">
        <f t="shared" si="86"/>
        <v>0</v>
      </c>
      <c r="AE76" s="63">
        <f t="shared" si="87"/>
        <v>0</v>
      </c>
      <c r="AF76" s="53">
        <f t="shared" si="88"/>
        <v>0</v>
      </c>
      <c r="AG76" s="54" t="str">
        <f t="shared" si="89"/>
        <v/>
      </c>
      <c r="AH76" s="85">
        <f t="shared" si="90"/>
        <v>0</v>
      </c>
      <c r="AI76" s="63">
        <f t="shared" si="91"/>
        <v>0</v>
      </c>
      <c r="AJ76" s="53">
        <f t="shared" si="92"/>
        <v>0</v>
      </c>
      <c r="AK76" s="54" t="str">
        <f t="shared" si="93"/>
        <v/>
      </c>
      <c r="AL76" s="85">
        <f t="shared" si="94"/>
        <v>0</v>
      </c>
      <c r="AM76" s="63">
        <f t="shared" si="95"/>
        <v>0</v>
      </c>
      <c r="AN76" s="53">
        <f t="shared" si="96"/>
        <v>0</v>
      </c>
      <c r="AO76" s="54" t="str">
        <f t="shared" si="97"/>
        <v/>
      </c>
      <c r="AP76" s="85">
        <f t="shared" si="98"/>
        <v>0</v>
      </c>
      <c r="AQ76" s="63">
        <f t="shared" si="99"/>
        <v>0</v>
      </c>
      <c r="AR76" s="53">
        <f t="shared" si="100"/>
        <v>0</v>
      </c>
      <c r="AS76" s="54" t="str">
        <f t="shared" si="101"/>
        <v/>
      </c>
      <c r="AT76" s="85">
        <f t="shared" si="102"/>
        <v>0</v>
      </c>
      <c r="AU76" s="63">
        <f t="shared" si="103"/>
        <v>0</v>
      </c>
      <c r="AV76" s="53">
        <f t="shared" si="104"/>
        <v>0</v>
      </c>
      <c r="AW76" s="54" t="str">
        <f t="shared" si="105"/>
        <v/>
      </c>
      <c r="AX76" s="85">
        <f t="shared" si="106"/>
        <v>0</v>
      </c>
      <c r="AY76" s="63">
        <f t="shared" si="107"/>
        <v>0</v>
      </c>
      <c r="AZ76" s="53">
        <f t="shared" si="108"/>
        <v>0</v>
      </c>
      <c r="BA76" s="54" t="str">
        <f t="shared" si="109"/>
        <v/>
      </c>
      <c r="BB76" s="85">
        <f t="shared" si="110"/>
        <v>0</v>
      </c>
      <c r="BC76" s="63">
        <f t="shared" si="111"/>
        <v>0</v>
      </c>
      <c r="BD76" s="53">
        <f t="shared" si="112"/>
        <v>0</v>
      </c>
      <c r="BE76" s="54" t="str">
        <f t="shared" si="113"/>
        <v/>
      </c>
      <c r="BF76" s="85">
        <f t="shared" si="114"/>
        <v>0</v>
      </c>
      <c r="BG76" s="63">
        <f t="shared" si="115"/>
        <v>0</v>
      </c>
      <c r="BH76" s="53">
        <f t="shared" si="116"/>
        <v>0</v>
      </c>
      <c r="BI76" s="54" t="str">
        <f t="shared" si="117"/>
        <v/>
      </c>
      <c r="BJ76" s="85">
        <f t="shared" si="118"/>
        <v>0</v>
      </c>
      <c r="BK76" s="63">
        <f t="shared" si="119"/>
        <v>0</v>
      </c>
      <c r="BL76" s="53">
        <f t="shared" si="120"/>
        <v>0</v>
      </c>
      <c r="BM76" s="54" t="str">
        <f t="shared" si="121"/>
        <v/>
      </c>
      <c r="BN76" s="85">
        <f t="shared" si="122"/>
        <v>0</v>
      </c>
      <c r="BO76" s="63">
        <f t="shared" si="123"/>
        <v>0</v>
      </c>
      <c r="BP76" s="53">
        <f t="shared" si="124"/>
        <v>0</v>
      </c>
      <c r="BQ76" s="54" t="str">
        <f t="shared" si="125"/>
        <v/>
      </c>
      <c r="BR76" s="85">
        <f t="shared" si="126"/>
        <v>0</v>
      </c>
      <c r="BS76" s="60">
        <f t="shared" si="68"/>
        <v>0</v>
      </c>
      <c r="BT76" s="59">
        <f t="shared" si="69"/>
        <v>0</v>
      </c>
      <c r="BU76" s="57"/>
      <c r="BV76" s="44"/>
      <c r="BY76" s="253"/>
      <c r="BZ76" s="272"/>
      <c r="CA76" s="272"/>
      <c r="CB76" s="273"/>
      <c r="CC76" s="285">
        <f t="shared" si="64"/>
        <v>0</v>
      </c>
      <c r="CD76" s="286" t="str">
        <f t="shared" si="65"/>
        <v>청년외</v>
      </c>
      <c r="CE76" s="275">
        <f t="shared" si="76"/>
        <v>0</v>
      </c>
      <c r="CF76" s="270">
        <f t="shared" si="66"/>
        <v>0</v>
      </c>
      <c r="CG76" s="270">
        <f t="shared" si="66"/>
        <v>0</v>
      </c>
      <c r="CH76" s="270">
        <f t="shared" si="77"/>
        <v>0</v>
      </c>
      <c r="CI76" s="44"/>
    </row>
    <row r="77" spans="1:87" ht="16.5" hidden="1" customHeight="1">
      <c r="A77" s="23">
        <f t="shared" si="78"/>
        <v>73</v>
      </c>
      <c r="B77" s="143"/>
      <c r="C77" s="169"/>
      <c r="D77" s="170"/>
      <c r="E77" s="156" t="str">
        <f t="shared" si="70"/>
        <v/>
      </c>
      <c r="F77" s="30" t="str">
        <f t="shared" si="71"/>
        <v/>
      </c>
      <c r="G77" s="31" t="str">
        <f t="shared" si="72"/>
        <v/>
      </c>
      <c r="H77" s="147" t="str">
        <f t="shared" si="73"/>
        <v/>
      </c>
      <c r="I77" s="150"/>
      <c r="J77" s="151"/>
      <c r="K77" s="33" t="str">
        <f t="shared" si="74"/>
        <v/>
      </c>
      <c r="L77" s="33">
        <f t="shared" si="67"/>
        <v>0</v>
      </c>
      <c r="M77" s="35" t="str">
        <f t="shared" si="75"/>
        <v/>
      </c>
      <c r="N77" s="108"/>
      <c r="O77" s="178"/>
      <c r="P77" s="179"/>
      <c r="Q77" s="106" t="s">
        <v>160</v>
      </c>
      <c r="R77" s="107" t="s">
        <v>160</v>
      </c>
      <c r="S77" s="43"/>
      <c r="T77" s="122" t="s">
        <v>160</v>
      </c>
      <c r="U77" s="122" t="s">
        <v>160</v>
      </c>
      <c r="V77" s="123" t="s">
        <v>160</v>
      </c>
      <c r="W77" s="63">
        <f t="shared" si="79"/>
        <v>0</v>
      </c>
      <c r="X77" s="53">
        <f t="shared" si="80"/>
        <v>0</v>
      </c>
      <c r="Y77" s="54" t="str">
        <f t="shared" si="81"/>
        <v/>
      </c>
      <c r="Z77" s="85">
        <f t="shared" si="82"/>
        <v>0</v>
      </c>
      <c r="AA77" s="63">
        <f t="shared" si="83"/>
        <v>0</v>
      </c>
      <c r="AB77" s="53">
        <f t="shared" si="84"/>
        <v>0</v>
      </c>
      <c r="AC77" s="54" t="str">
        <f t="shared" si="85"/>
        <v/>
      </c>
      <c r="AD77" s="85">
        <f t="shared" si="86"/>
        <v>0</v>
      </c>
      <c r="AE77" s="63">
        <f t="shared" si="87"/>
        <v>0</v>
      </c>
      <c r="AF77" s="53">
        <f t="shared" si="88"/>
        <v>0</v>
      </c>
      <c r="AG77" s="54" t="str">
        <f t="shared" si="89"/>
        <v/>
      </c>
      <c r="AH77" s="85">
        <f t="shared" si="90"/>
        <v>0</v>
      </c>
      <c r="AI77" s="63">
        <f t="shared" si="91"/>
        <v>0</v>
      </c>
      <c r="AJ77" s="53">
        <f t="shared" si="92"/>
        <v>0</v>
      </c>
      <c r="AK77" s="54" t="str">
        <f t="shared" si="93"/>
        <v/>
      </c>
      <c r="AL77" s="85">
        <f t="shared" si="94"/>
        <v>0</v>
      </c>
      <c r="AM77" s="63">
        <f t="shared" si="95"/>
        <v>0</v>
      </c>
      <c r="AN77" s="53">
        <f t="shared" si="96"/>
        <v>0</v>
      </c>
      <c r="AO77" s="54" t="str">
        <f t="shared" si="97"/>
        <v/>
      </c>
      <c r="AP77" s="85">
        <f t="shared" si="98"/>
        <v>0</v>
      </c>
      <c r="AQ77" s="63">
        <f t="shared" si="99"/>
        <v>0</v>
      </c>
      <c r="AR77" s="53">
        <f t="shared" si="100"/>
        <v>0</v>
      </c>
      <c r="AS77" s="54" t="str">
        <f t="shared" si="101"/>
        <v/>
      </c>
      <c r="AT77" s="85">
        <f t="shared" si="102"/>
        <v>0</v>
      </c>
      <c r="AU77" s="63">
        <f t="shared" si="103"/>
        <v>0</v>
      </c>
      <c r="AV77" s="53">
        <f t="shared" si="104"/>
        <v>0</v>
      </c>
      <c r="AW77" s="54" t="str">
        <f t="shared" si="105"/>
        <v/>
      </c>
      <c r="AX77" s="85">
        <f t="shared" si="106"/>
        <v>0</v>
      </c>
      <c r="AY77" s="63">
        <f t="shared" si="107"/>
        <v>0</v>
      </c>
      <c r="AZ77" s="53">
        <f t="shared" si="108"/>
        <v>0</v>
      </c>
      <c r="BA77" s="54" t="str">
        <f t="shared" si="109"/>
        <v/>
      </c>
      <c r="BB77" s="85">
        <f t="shared" si="110"/>
        <v>0</v>
      </c>
      <c r="BC77" s="63">
        <f t="shared" si="111"/>
        <v>0</v>
      </c>
      <c r="BD77" s="53">
        <f t="shared" si="112"/>
        <v>0</v>
      </c>
      <c r="BE77" s="54" t="str">
        <f t="shared" si="113"/>
        <v/>
      </c>
      <c r="BF77" s="85">
        <f t="shared" si="114"/>
        <v>0</v>
      </c>
      <c r="BG77" s="63">
        <f t="shared" si="115"/>
        <v>0</v>
      </c>
      <c r="BH77" s="53">
        <f t="shared" si="116"/>
        <v>0</v>
      </c>
      <c r="BI77" s="54" t="str">
        <f t="shared" si="117"/>
        <v/>
      </c>
      <c r="BJ77" s="85">
        <f t="shared" si="118"/>
        <v>0</v>
      </c>
      <c r="BK77" s="63">
        <f t="shared" si="119"/>
        <v>0</v>
      </c>
      <c r="BL77" s="53">
        <f t="shared" si="120"/>
        <v>0</v>
      </c>
      <c r="BM77" s="54" t="str">
        <f t="shared" si="121"/>
        <v/>
      </c>
      <c r="BN77" s="85">
        <f t="shared" si="122"/>
        <v>0</v>
      </c>
      <c r="BO77" s="63">
        <f t="shared" si="123"/>
        <v>0</v>
      </c>
      <c r="BP77" s="53">
        <f t="shared" si="124"/>
        <v>0</v>
      </c>
      <c r="BQ77" s="54" t="str">
        <f t="shared" si="125"/>
        <v/>
      </c>
      <c r="BR77" s="85">
        <f t="shared" si="126"/>
        <v>0</v>
      </c>
      <c r="BS77" s="60">
        <f t="shared" si="68"/>
        <v>0</v>
      </c>
      <c r="BT77" s="59">
        <f t="shared" si="69"/>
        <v>0</v>
      </c>
      <c r="BU77" s="57"/>
      <c r="BV77" s="44"/>
      <c r="BY77" s="253"/>
      <c r="BZ77" s="272"/>
      <c r="CA77" s="272"/>
      <c r="CB77" s="273"/>
      <c r="CC77" s="285">
        <f t="shared" si="64"/>
        <v>0</v>
      </c>
      <c r="CD77" s="286" t="str">
        <f t="shared" si="65"/>
        <v>청년외</v>
      </c>
      <c r="CE77" s="275">
        <f t="shared" si="76"/>
        <v>0</v>
      </c>
      <c r="CF77" s="270">
        <f t="shared" si="66"/>
        <v>0</v>
      </c>
      <c r="CG77" s="270">
        <f t="shared" si="66"/>
        <v>0</v>
      </c>
      <c r="CH77" s="270">
        <f t="shared" si="77"/>
        <v>0</v>
      </c>
      <c r="CI77" s="44"/>
    </row>
    <row r="78" spans="1:87" ht="16.5" hidden="1" customHeight="1" thickBot="1">
      <c r="A78" s="23">
        <f t="shared" si="78"/>
        <v>74</v>
      </c>
      <c r="B78" s="143"/>
      <c r="C78" s="169"/>
      <c r="D78" s="170"/>
      <c r="E78" s="156" t="str">
        <f t="shared" si="70"/>
        <v/>
      </c>
      <c r="F78" s="30" t="str">
        <f t="shared" si="71"/>
        <v/>
      </c>
      <c r="G78" s="31" t="str">
        <f t="shared" si="72"/>
        <v/>
      </c>
      <c r="H78" s="147" t="str">
        <f t="shared" si="73"/>
        <v/>
      </c>
      <c r="I78" s="150"/>
      <c r="J78" s="151"/>
      <c r="K78" s="33" t="str">
        <f t="shared" si="74"/>
        <v/>
      </c>
      <c r="L78" s="33">
        <f t="shared" si="67"/>
        <v>0</v>
      </c>
      <c r="M78" s="35" t="str">
        <f t="shared" si="75"/>
        <v/>
      </c>
      <c r="N78" s="108"/>
      <c r="O78" s="180"/>
      <c r="P78" s="181"/>
      <c r="Q78" s="106" t="s">
        <v>160</v>
      </c>
      <c r="R78" s="107" t="s">
        <v>160</v>
      </c>
      <c r="S78" s="43"/>
      <c r="T78" s="122" t="s">
        <v>160</v>
      </c>
      <c r="U78" s="122" t="s">
        <v>160</v>
      </c>
      <c r="V78" s="123" t="s">
        <v>160</v>
      </c>
      <c r="W78" s="63">
        <f t="shared" si="79"/>
        <v>0</v>
      </c>
      <c r="X78" s="53">
        <f t="shared" si="80"/>
        <v>0</v>
      </c>
      <c r="Y78" s="54" t="str">
        <f t="shared" si="81"/>
        <v/>
      </c>
      <c r="Z78" s="85">
        <f t="shared" si="82"/>
        <v>0</v>
      </c>
      <c r="AA78" s="63">
        <f t="shared" si="83"/>
        <v>0</v>
      </c>
      <c r="AB78" s="53">
        <f t="shared" si="84"/>
        <v>0</v>
      </c>
      <c r="AC78" s="54" t="str">
        <f t="shared" si="85"/>
        <v/>
      </c>
      <c r="AD78" s="85">
        <f t="shared" si="86"/>
        <v>0</v>
      </c>
      <c r="AE78" s="63">
        <f t="shared" si="87"/>
        <v>0</v>
      </c>
      <c r="AF78" s="53">
        <f t="shared" si="88"/>
        <v>0</v>
      </c>
      <c r="AG78" s="54" t="str">
        <f t="shared" si="89"/>
        <v/>
      </c>
      <c r="AH78" s="85">
        <f t="shared" si="90"/>
        <v>0</v>
      </c>
      <c r="AI78" s="63">
        <f t="shared" si="91"/>
        <v>0</v>
      </c>
      <c r="AJ78" s="53">
        <f t="shared" si="92"/>
        <v>0</v>
      </c>
      <c r="AK78" s="54" t="str">
        <f t="shared" si="93"/>
        <v/>
      </c>
      <c r="AL78" s="85">
        <f t="shared" si="94"/>
        <v>0</v>
      </c>
      <c r="AM78" s="63">
        <f t="shared" si="95"/>
        <v>0</v>
      </c>
      <c r="AN78" s="53">
        <f t="shared" si="96"/>
        <v>0</v>
      </c>
      <c r="AO78" s="54" t="str">
        <f t="shared" si="97"/>
        <v/>
      </c>
      <c r="AP78" s="85">
        <f t="shared" si="98"/>
        <v>0</v>
      </c>
      <c r="AQ78" s="63">
        <f t="shared" si="99"/>
        <v>0</v>
      </c>
      <c r="AR78" s="53">
        <f t="shared" si="100"/>
        <v>0</v>
      </c>
      <c r="AS78" s="54" t="str">
        <f t="shared" si="101"/>
        <v/>
      </c>
      <c r="AT78" s="85">
        <f t="shared" si="102"/>
        <v>0</v>
      </c>
      <c r="AU78" s="63">
        <f t="shared" si="103"/>
        <v>0</v>
      </c>
      <c r="AV78" s="53">
        <f t="shared" si="104"/>
        <v>0</v>
      </c>
      <c r="AW78" s="54" t="str">
        <f t="shared" si="105"/>
        <v/>
      </c>
      <c r="AX78" s="85">
        <f t="shared" si="106"/>
        <v>0</v>
      </c>
      <c r="AY78" s="63">
        <f t="shared" si="107"/>
        <v>0</v>
      </c>
      <c r="AZ78" s="53">
        <f t="shared" si="108"/>
        <v>0</v>
      </c>
      <c r="BA78" s="54" t="str">
        <f t="shared" si="109"/>
        <v/>
      </c>
      <c r="BB78" s="85">
        <f t="shared" si="110"/>
        <v>0</v>
      </c>
      <c r="BC78" s="63">
        <f t="shared" si="111"/>
        <v>0</v>
      </c>
      <c r="BD78" s="53">
        <f t="shared" si="112"/>
        <v>0</v>
      </c>
      <c r="BE78" s="54" t="str">
        <f t="shared" si="113"/>
        <v/>
      </c>
      <c r="BF78" s="85">
        <f t="shared" si="114"/>
        <v>0</v>
      </c>
      <c r="BG78" s="63">
        <f t="shared" si="115"/>
        <v>0</v>
      </c>
      <c r="BH78" s="53">
        <f t="shared" si="116"/>
        <v>0</v>
      </c>
      <c r="BI78" s="54" t="str">
        <f t="shared" si="117"/>
        <v/>
      </c>
      <c r="BJ78" s="85">
        <f t="shared" si="118"/>
        <v>0</v>
      </c>
      <c r="BK78" s="63">
        <f t="shared" si="119"/>
        <v>0</v>
      </c>
      <c r="BL78" s="53">
        <f t="shared" si="120"/>
        <v>0</v>
      </c>
      <c r="BM78" s="54" t="str">
        <f t="shared" si="121"/>
        <v/>
      </c>
      <c r="BN78" s="85">
        <f t="shared" si="122"/>
        <v>0</v>
      </c>
      <c r="BO78" s="63">
        <f t="shared" si="123"/>
        <v>0</v>
      </c>
      <c r="BP78" s="53">
        <f t="shared" si="124"/>
        <v>0</v>
      </c>
      <c r="BQ78" s="54" t="str">
        <f t="shared" si="125"/>
        <v/>
      </c>
      <c r="BR78" s="85">
        <f t="shared" si="126"/>
        <v>0</v>
      </c>
      <c r="BS78" s="60">
        <f t="shared" si="68"/>
        <v>0</v>
      </c>
      <c r="BT78" s="59">
        <f t="shared" si="69"/>
        <v>0</v>
      </c>
      <c r="BU78" s="57"/>
      <c r="BV78" s="44"/>
      <c r="BY78" s="253"/>
      <c r="BZ78" s="272"/>
      <c r="CA78" s="272"/>
      <c r="CB78" s="273"/>
      <c r="CC78" s="285">
        <f t="shared" si="64"/>
        <v>0</v>
      </c>
      <c r="CD78" s="286" t="str">
        <f t="shared" si="65"/>
        <v>청년외</v>
      </c>
      <c r="CE78" s="275">
        <f t="shared" si="76"/>
        <v>0</v>
      </c>
      <c r="CF78" s="270">
        <f t="shared" si="66"/>
        <v>0</v>
      </c>
      <c r="CG78" s="270">
        <f t="shared" si="66"/>
        <v>0</v>
      </c>
      <c r="CH78" s="270">
        <f t="shared" si="77"/>
        <v>0</v>
      </c>
      <c r="CI78" s="44"/>
    </row>
    <row r="79" spans="1:87" ht="16.5" hidden="1" customHeight="1">
      <c r="A79" s="23">
        <f t="shared" si="78"/>
        <v>75</v>
      </c>
      <c r="B79" s="143"/>
      <c r="C79" s="169"/>
      <c r="D79" s="170"/>
      <c r="E79" s="156" t="str">
        <f t="shared" si="70"/>
        <v/>
      </c>
      <c r="F79" s="30" t="str">
        <f t="shared" si="71"/>
        <v/>
      </c>
      <c r="G79" s="31" t="str">
        <f t="shared" si="72"/>
        <v/>
      </c>
      <c r="H79" s="147" t="str">
        <f t="shared" si="73"/>
        <v/>
      </c>
      <c r="I79" s="150"/>
      <c r="J79" s="151"/>
      <c r="K79" s="33" t="str">
        <f t="shared" si="74"/>
        <v/>
      </c>
      <c r="L79" s="33">
        <f t="shared" si="67"/>
        <v>0</v>
      </c>
      <c r="M79" s="35" t="str">
        <f t="shared" si="75"/>
        <v/>
      </c>
      <c r="N79" s="108"/>
      <c r="O79" s="178"/>
      <c r="P79" s="179"/>
      <c r="Q79" s="106" t="s">
        <v>160</v>
      </c>
      <c r="R79" s="107" t="s">
        <v>160</v>
      </c>
      <c r="S79" s="43"/>
      <c r="T79" s="122" t="s">
        <v>160</v>
      </c>
      <c r="U79" s="122" t="s">
        <v>160</v>
      </c>
      <c r="V79" s="123" t="s">
        <v>160</v>
      </c>
      <c r="W79" s="63">
        <f t="shared" si="79"/>
        <v>0</v>
      </c>
      <c r="X79" s="53">
        <f t="shared" si="80"/>
        <v>0</v>
      </c>
      <c r="Y79" s="54" t="str">
        <f t="shared" si="81"/>
        <v/>
      </c>
      <c r="Z79" s="85">
        <f t="shared" si="82"/>
        <v>0</v>
      </c>
      <c r="AA79" s="63">
        <f t="shared" si="83"/>
        <v>0</v>
      </c>
      <c r="AB79" s="53">
        <f t="shared" si="84"/>
        <v>0</v>
      </c>
      <c r="AC79" s="54" t="str">
        <f t="shared" si="85"/>
        <v/>
      </c>
      <c r="AD79" s="85">
        <f t="shared" si="86"/>
        <v>0</v>
      </c>
      <c r="AE79" s="63">
        <f t="shared" si="87"/>
        <v>0</v>
      </c>
      <c r="AF79" s="53">
        <f t="shared" si="88"/>
        <v>0</v>
      </c>
      <c r="AG79" s="54" t="str">
        <f t="shared" si="89"/>
        <v/>
      </c>
      <c r="AH79" s="85">
        <f t="shared" si="90"/>
        <v>0</v>
      </c>
      <c r="AI79" s="63">
        <f t="shared" si="91"/>
        <v>0</v>
      </c>
      <c r="AJ79" s="53">
        <f t="shared" si="92"/>
        <v>0</v>
      </c>
      <c r="AK79" s="54" t="str">
        <f t="shared" si="93"/>
        <v/>
      </c>
      <c r="AL79" s="85">
        <f t="shared" si="94"/>
        <v>0</v>
      </c>
      <c r="AM79" s="63">
        <f t="shared" si="95"/>
        <v>0</v>
      </c>
      <c r="AN79" s="53">
        <f t="shared" si="96"/>
        <v>0</v>
      </c>
      <c r="AO79" s="54" t="str">
        <f t="shared" si="97"/>
        <v/>
      </c>
      <c r="AP79" s="85">
        <f t="shared" si="98"/>
        <v>0</v>
      </c>
      <c r="AQ79" s="63">
        <f t="shared" si="99"/>
        <v>0</v>
      </c>
      <c r="AR79" s="53">
        <f t="shared" si="100"/>
        <v>0</v>
      </c>
      <c r="AS79" s="54" t="str">
        <f t="shared" si="101"/>
        <v/>
      </c>
      <c r="AT79" s="85">
        <f t="shared" si="102"/>
        <v>0</v>
      </c>
      <c r="AU79" s="63">
        <f t="shared" si="103"/>
        <v>0</v>
      </c>
      <c r="AV79" s="53">
        <f t="shared" si="104"/>
        <v>0</v>
      </c>
      <c r="AW79" s="54" t="str">
        <f t="shared" si="105"/>
        <v/>
      </c>
      <c r="AX79" s="85">
        <f t="shared" si="106"/>
        <v>0</v>
      </c>
      <c r="AY79" s="63">
        <f t="shared" si="107"/>
        <v>0</v>
      </c>
      <c r="AZ79" s="53">
        <f t="shared" si="108"/>
        <v>0</v>
      </c>
      <c r="BA79" s="54" t="str">
        <f t="shared" si="109"/>
        <v/>
      </c>
      <c r="BB79" s="85">
        <f t="shared" si="110"/>
        <v>0</v>
      </c>
      <c r="BC79" s="63">
        <f t="shared" si="111"/>
        <v>0</v>
      </c>
      <c r="BD79" s="53">
        <f t="shared" si="112"/>
        <v>0</v>
      </c>
      <c r="BE79" s="54" t="str">
        <f t="shared" si="113"/>
        <v/>
      </c>
      <c r="BF79" s="85">
        <f t="shared" si="114"/>
        <v>0</v>
      </c>
      <c r="BG79" s="63">
        <f t="shared" si="115"/>
        <v>0</v>
      </c>
      <c r="BH79" s="53">
        <f t="shared" si="116"/>
        <v>0</v>
      </c>
      <c r="BI79" s="54" t="str">
        <f t="shared" si="117"/>
        <v/>
      </c>
      <c r="BJ79" s="85">
        <f t="shared" si="118"/>
        <v>0</v>
      </c>
      <c r="BK79" s="63">
        <f t="shared" si="119"/>
        <v>0</v>
      </c>
      <c r="BL79" s="53">
        <f t="shared" si="120"/>
        <v>0</v>
      </c>
      <c r="BM79" s="54" t="str">
        <f t="shared" si="121"/>
        <v/>
      </c>
      <c r="BN79" s="85">
        <f t="shared" si="122"/>
        <v>0</v>
      </c>
      <c r="BO79" s="63">
        <f t="shared" si="123"/>
        <v>0</v>
      </c>
      <c r="BP79" s="53">
        <f t="shared" si="124"/>
        <v>0</v>
      </c>
      <c r="BQ79" s="54" t="str">
        <f t="shared" si="125"/>
        <v/>
      </c>
      <c r="BR79" s="85">
        <f t="shared" si="126"/>
        <v>0</v>
      </c>
      <c r="BS79" s="60">
        <f t="shared" si="68"/>
        <v>0</v>
      </c>
      <c r="BT79" s="59">
        <f t="shared" si="69"/>
        <v>0</v>
      </c>
      <c r="BU79" s="57"/>
      <c r="BV79" s="44"/>
      <c r="BY79" s="253"/>
      <c r="BZ79" s="272"/>
      <c r="CA79" s="272"/>
      <c r="CB79" s="273"/>
      <c r="CC79" s="285">
        <f t="shared" ref="CC79:CC104" si="127">IF(BS79=0,0,BT79/BS79)</f>
        <v>0</v>
      </c>
      <c r="CD79" s="286" t="str">
        <f t="shared" ref="CD79:CD104" si="128">IF(CC79=100%,"청년",IF(CC79=0%,"청년외","확인"))</f>
        <v>청년외</v>
      </c>
      <c r="CE79" s="275">
        <f t="shared" si="76"/>
        <v>0</v>
      </c>
      <c r="CF79" s="270">
        <f t="shared" si="66"/>
        <v>0</v>
      </c>
      <c r="CG79" s="270">
        <f t="shared" si="66"/>
        <v>0</v>
      </c>
      <c r="CH79" s="270">
        <f t="shared" si="77"/>
        <v>0</v>
      </c>
      <c r="CI79" s="44"/>
    </row>
    <row r="80" spans="1:87" ht="16.5" hidden="1" customHeight="1">
      <c r="A80" s="23">
        <f t="shared" si="78"/>
        <v>76</v>
      </c>
      <c r="B80" s="143"/>
      <c r="C80" s="169"/>
      <c r="D80" s="170"/>
      <c r="E80" s="156" t="str">
        <f t="shared" si="70"/>
        <v/>
      </c>
      <c r="F80" s="30" t="str">
        <f t="shared" si="71"/>
        <v/>
      </c>
      <c r="G80" s="31" t="str">
        <f t="shared" si="72"/>
        <v/>
      </c>
      <c r="H80" s="147" t="str">
        <f t="shared" si="73"/>
        <v/>
      </c>
      <c r="I80" s="150"/>
      <c r="J80" s="151"/>
      <c r="K80" s="33" t="str">
        <f t="shared" si="74"/>
        <v/>
      </c>
      <c r="L80" s="33">
        <f t="shared" si="67"/>
        <v>0</v>
      </c>
      <c r="M80" s="35" t="str">
        <f t="shared" si="75"/>
        <v/>
      </c>
      <c r="N80" s="108"/>
      <c r="O80" s="178"/>
      <c r="P80" s="179"/>
      <c r="Q80" s="106" t="s">
        <v>160</v>
      </c>
      <c r="R80" s="107" t="s">
        <v>160</v>
      </c>
      <c r="S80" s="43"/>
      <c r="T80" s="122" t="s">
        <v>160</v>
      </c>
      <c r="U80" s="122" t="s">
        <v>160</v>
      </c>
      <c r="V80" s="123" t="s">
        <v>160</v>
      </c>
      <c r="W80" s="63">
        <f t="shared" si="79"/>
        <v>0</v>
      </c>
      <c r="X80" s="53">
        <f t="shared" si="80"/>
        <v>0</v>
      </c>
      <c r="Y80" s="54" t="str">
        <f t="shared" si="81"/>
        <v/>
      </c>
      <c r="Z80" s="85">
        <f t="shared" si="82"/>
        <v>0</v>
      </c>
      <c r="AA80" s="63">
        <f t="shared" si="83"/>
        <v>0</v>
      </c>
      <c r="AB80" s="53">
        <f t="shared" si="84"/>
        <v>0</v>
      </c>
      <c r="AC80" s="54" t="str">
        <f t="shared" si="85"/>
        <v/>
      </c>
      <c r="AD80" s="85">
        <f t="shared" si="86"/>
        <v>0</v>
      </c>
      <c r="AE80" s="63">
        <f t="shared" si="87"/>
        <v>0</v>
      </c>
      <c r="AF80" s="53">
        <f t="shared" si="88"/>
        <v>0</v>
      </c>
      <c r="AG80" s="54" t="str">
        <f t="shared" si="89"/>
        <v/>
      </c>
      <c r="AH80" s="85">
        <f t="shared" si="90"/>
        <v>0</v>
      </c>
      <c r="AI80" s="63">
        <f t="shared" si="91"/>
        <v>0</v>
      </c>
      <c r="AJ80" s="53">
        <f t="shared" si="92"/>
        <v>0</v>
      </c>
      <c r="AK80" s="54" t="str">
        <f t="shared" si="93"/>
        <v/>
      </c>
      <c r="AL80" s="85">
        <f t="shared" si="94"/>
        <v>0</v>
      </c>
      <c r="AM80" s="63">
        <f t="shared" si="95"/>
        <v>0</v>
      </c>
      <c r="AN80" s="53">
        <f t="shared" si="96"/>
        <v>0</v>
      </c>
      <c r="AO80" s="54" t="str">
        <f t="shared" si="97"/>
        <v/>
      </c>
      <c r="AP80" s="85">
        <f t="shared" si="98"/>
        <v>0</v>
      </c>
      <c r="AQ80" s="63">
        <f t="shared" si="99"/>
        <v>0</v>
      </c>
      <c r="AR80" s="53">
        <f t="shared" si="100"/>
        <v>0</v>
      </c>
      <c r="AS80" s="54" t="str">
        <f t="shared" si="101"/>
        <v/>
      </c>
      <c r="AT80" s="85">
        <f t="shared" si="102"/>
        <v>0</v>
      </c>
      <c r="AU80" s="63">
        <f t="shared" si="103"/>
        <v>0</v>
      </c>
      <c r="AV80" s="53">
        <f t="shared" si="104"/>
        <v>0</v>
      </c>
      <c r="AW80" s="54" t="str">
        <f t="shared" si="105"/>
        <v/>
      </c>
      <c r="AX80" s="85">
        <f t="shared" si="106"/>
        <v>0</v>
      </c>
      <c r="AY80" s="63">
        <f t="shared" si="107"/>
        <v>0</v>
      </c>
      <c r="AZ80" s="53">
        <f t="shared" si="108"/>
        <v>0</v>
      </c>
      <c r="BA80" s="54" t="str">
        <f t="shared" si="109"/>
        <v/>
      </c>
      <c r="BB80" s="85">
        <f t="shared" si="110"/>
        <v>0</v>
      </c>
      <c r="BC80" s="63">
        <f t="shared" si="111"/>
        <v>0</v>
      </c>
      <c r="BD80" s="53">
        <f t="shared" si="112"/>
        <v>0</v>
      </c>
      <c r="BE80" s="54" t="str">
        <f t="shared" si="113"/>
        <v/>
      </c>
      <c r="BF80" s="85">
        <f t="shared" si="114"/>
        <v>0</v>
      </c>
      <c r="BG80" s="63">
        <f t="shared" si="115"/>
        <v>0</v>
      </c>
      <c r="BH80" s="53">
        <f t="shared" si="116"/>
        <v>0</v>
      </c>
      <c r="BI80" s="54" t="str">
        <f t="shared" si="117"/>
        <v/>
      </c>
      <c r="BJ80" s="85">
        <f t="shared" si="118"/>
        <v>0</v>
      </c>
      <c r="BK80" s="63">
        <f t="shared" si="119"/>
        <v>0</v>
      </c>
      <c r="BL80" s="53">
        <f t="shared" si="120"/>
        <v>0</v>
      </c>
      <c r="BM80" s="54" t="str">
        <f t="shared" si="121"/>
        <v/>
      </c>
      <c r="BN80" s="85">
        <f t="shared" si="122"/>
        <v>0</v>
      </c>
      <c r="BO80" s="63">
        <f t="shared" si="123"/>
        <v>0</v>
      </c>
      <c r="BP80" s="53">
        <f t="shared" si="124"/>
        <v>0</v>
      </c>
      <c r="BQ80" s="54" t="str">
        <f t="shared" si="125"/>
        <v/>
      </c>
      <c r="BR80" s="85">
        <f t="shared" si="126"/>
        <v>0</v>
      </c>
      <c r="BS80" s="60">
        <f t="shared" si="68"/>
        <v>0</v>
      </c>
      <c r="BT80" s="59">
        <f t="shared" si="69"/>
        <v>0</v>
      </c>
      <c r="BU80" s="57"/>
      <c r="BV80" s="44"/>
      <c r="BY80" s="253"/>
      <c r="BZ80" s="272"/>
      <c r="CA80" s="272"/>
      <c r="CB80" s="273"/>
      <c r="CC80" s="285">
        <f t="shared" si="127"/>
        <v>0</v>
      </c>
      <c r="CD80" s="286" t="str">
        <f t="shared" si="128"/>
        <v>청년외</v>
      </c>
      <c r="CE80" s="275">
        <f t="shared" si="76"/>
        <v>0</v>
      </c>
      <c r="CF80" s="270">
        <f t="shared" si="66"/>
        <v>0</v>
      </c>
      <c r="CG80" s="270">
        <f t="shared" si="66"/>
        <v>0</v>
      </c>
      <c r="CH80" s="270">
        <f t="shared" si="77"/>
        <v>0</v>
      </c>
      <c r="CI80" s="44"/>
    </row>
    <row r="81" spans="1:87" ht="16.5" hidden="1" customHeight="1">
      <c r="A81" s="23">
        <f t="shared" si="78"/>
        <v>77</v>
      </c>
      <c r="B81" s="143"/>
      <c r="C81" s="169"/>
      <c r="D81" s="170"/>
      <c r="E81" s="156" t="str">
        <f t="shared" si="70"/>
        <v/>
      </c>
      <c r="F81" s="30" t="str">
        <f t="shared" si="71"/>
        <v/>
      </c>
      <c r="G81" s="31" t="str">
        <f t="shared" si="72"/>
        <v/>
      </c>
      <c r="H81" s="147" t="str">
        <f t="shared" si="73"/>
        <v/>
      </c>
      <c r="I81" s="150"/>
      <c r="J81" s="151"/>
      <c r="K81" s="33" t="str">
        <f t="shared" si="74"/>
        <v/>
      </c>
      <c r="L81" s="33">
        <f t="shared" si="67"/>
        <v>0</v>
      </c>
      <c r="M81" s="35" t="str">
        <f t="shared" si="75"/>
        <v/>
      </c>
      <c r="N81" s="108"/>
      <c r="O81" s="178"/>
      <c r="P81" s="179"/>
      <c r="Q81" s="106" t="s">
        <v>160</v>
      </c>
      <c r="R81" s="107" t="s">
        <v>160</v>
      </c>
      <c r="S81" s="43"/>
      <c r="T81" s="122" t="s">
        <v>160</v>
      </c>
      <c r="U81" s="122" t="s">
        <v>160</v>
      </c>
      <c r="V81" s="123" t="s">
        <v>160</v>
      </c>
      <c r="W81" s="63">
        <f t="shared" si="79"/>
        <v>0</v>
      </c>
      <c r="X81" s="53">
        <f t="shared" si="80"/>
        <v>0</v>
      </c>
      <c r="Y81" s="54" t="str">
        <f t="shared" si="81"/>
        <v/>
      </c>
      <c r="Z81" s="85">
        <f t="shared" si="82"/>
        <v>0</v>
      </c>
      <c r="AA81" s="63">
        <f t="shared" si="83"/>
        <v>0</v>
      </c>
      <c r="AB81" s="53">
        <f t="shared" si="84"/>
        <v>0</v>
      </c>
      <c r="AC81" s="54" t="str">
        <f t="shared" si="85"/>
        <v/>
      </c>
      <c r="AD81" s="85">
        <f t="shared" si="86"/>
        <v>0</v>
      </c>
      <c r="AE81" s="63">
        <f t="shared" si="87"/>
        <v>0</v>
      </c>
      <c r="AF81" s="53">
        <f t="shared" si="88"/>
        <v>0</v>
      </c>
      <c r="AG81" s="54" t="str">
        <f t="shared" si="89"/>
        <v/>
      </c>
      <c r="AH81" s="85">
        <f t="shared" si="90"/>
        <v>0</v>
      </c>
      <c r="AI81" s="63">
        <f t="shared" si="91"/>
        <v>0</v>
      </c>
      <c r="AJ81" s="53">
        <f t="shared" si="92"/>
        <v>0</v>
      </c>
      <c r="AK81" s="54" t="str">
        <f t="shared" si="93"/>
        <v/>
      </c>
      <c r="AL81" s="85">
        <f t="shared" si="94"/>
        <v>0</v>
      </c>
      <c r="AM81" s="63">
        <f t="shared" si="95"/>
        <v>0</v>
      </c>
      <c r="AN81" s="53">
        <f t="shared" si="96"/>
        <v>0</v>
      </c>
      <c r="AO81" s="54" t="str">
        <f t="shared" si="97"/>
        <v/>
      </c>
      <c r="AP81" s="85">
        <f t="shared" si="98"/>
        <v>0</v>
      </c>
      <c r="AQ81" s="63">
        <f t="shared" si="99"/>
        <v>0</v>
      </c>
      <c r="AR81" s="53">
        <f t="shared" si="100"/>
        <v>0</v>
      </c>
      <c r="AS81" s="54" t="str">
        <f t="shared" si="101"/>
        <v/>
      </c>
      <c r="AT81" s="85">
        <f t="shared" si="102"/>
        <v>0</v>
      </c>
      <c r="AU81" s="63">
        <f t="shared" si="103"/>
        <v>0</v>
      </c>
      <c r="AV81" s="53">
        <f t="shared" si="104"/>
        <v>0</v>
      </c>
      <c r="AW81" s="54" t="str">
        <f t="shared" si="105"/>
        <v/>
      </c>
      <c r="AX81" s="85">
        <f t="shared" si="106"/>
        <v>0</v>
      </c>
      <c r="AY81" s="63">
        <f t="shared" si="107"/>
        <v>0</v>
      </c>
      <c r="AZ81" s="53">
        <f t="shared" si="108"/>
        <v>0</v>
      </c>
      <c r="BA81" s="54" t="str">
        <f t="shared" si="109"/>
        <v/>
      </c>
      <c r="BB81" s="85">
        <f t="shared" si="110"/>
        <v>0</v>
      </c>
      <c r="BC81" s="63">
        <f t="shared" si="111"/>
        <v>0</v>
      </c>
      <c r="BD81" s="53">
        <f t="shared" si="112"/>
        <v>0</v>
      </c>
      <c r="BE81" s="54" t="str">
        <f t="shared" si="113"/>
        <v/>
      </c>
      <c r="BF81" s="85">
        <f t="shared" si="114"/>
        <v>0</v>
      </c>
      <c r="BG81" s="63">
        <f t="shared" si="115"/>
        <v>0</v>
      </c>
      <c r="BH81" s="53">
        <f t="shared" si="116"/>
        <v>0</v>
      </c>
      <c r="BI81" s="54" t="str">
        <f t="shared" si="117"/>
        <v/>
      </c>
      <c r="BJ81" s="85">
        <f t="shared" si="118"/>
        <v>0</v>
      </c>
      <c r="BK81" s="63">
        <f t="shared" si="119"/>
        <v>0</v>
      </c>
      <c r="BL81" s="53">
        <f t="shared" si="120"/>
        <v>0</v>
      </c>
      <c r="BM81" s="54" t="str">
        <f t="shared" si="121"/>
        <v/>
      </c>
      <c r="BN81" s="85">
        <f t="shared" si="122"/>
        <v>0</v>
      </c>
      <c r="BO81" s="63">
        <f t="shared" si="123"/>
        <v>0</v>
      </c>
      <c r="BP81" s="53">
        <f t="shared" si="124"/>
        <v>0</v>
      </c>
      <c r="BQ81" s="54" t="str">
        <f t="shared" si="125"/>
        <v/>
      </c>
      <c r="BR81" s="85">
        <f t="shared" si="126"/>
        <v>0</v>
      </c>
      <c r="BS81" s="60">
        <f t="shared" si="68"/>
        <v>0</v>
      </c>
      <c r="BT81" s="59">
        <f t="shared" si="69"/>
        <v>0</v>
      </c>
      <c r="BU81" s="57"/>
      <c r="BV81" s="44"/>
      <c r="BY81" s="253"/>
      <c r="BZ81" s="272"/>
      <c r="CA81" s="272"/>
      <c r="CB81" s="273"/>
      <c r="CC81" s="285">
        <f t="shared" si="127"/>
        <v>0</v>
      </c>
      <c r="CD81" s="286" t="str">
        <f t="shared" si="128"/>
        <v>청년외</v>
      </c>
      <c r="CE81" s="275">
        <f t="shared" si="76"/>
        <v>0</v>
      </c>
      <c r="CF81" s="270">
        <f t="shared" si="66"/>
        <v>0</v>
      </c>
      <c r="CG81" s="270">
        <f t="shared" si="66"/>
        <v>0</v>
      </c>
      <c r="CH81" s="270">
        <f t="shared" si="77"/>
        <v>0</v>
      </c>
      <c r="CI81" s="44"/>
    </row>
    <row r="82" spans="1:87" ht="16.5" hidden="1" customHeight="1">
      <c r="A82" s="23">
        <f t="shared" si="78"/>
        <v>78</v>
      </c>
      <c r="B82" s="143"/>
      <c r="C82" s="169"/>
      <c r="D82" s="170"/>
      <c r="E82" s="156" t="str">
        <f t="shared" si="70"/>
        <v/>
      </c>
      <c r="F82" s="30" t="str">
        <f t="shared" si="71"/>
        <v/>
      </c>
      <c r="G82" s="31" t="str">
        <f t="shared" si="72"/>
        <v/>
      </c>
      <c r="H82" s="147" t="str">
        <f t="shared" si="73"/>
        <v/>
      </c>
      <c r="I82" s="150"/>
      <c r="J82" s="151"/>
      <c r="K82" s="33" t="str">
        <f t="shared" si="74"/>
        <v/>
      </c>
      <c r="L82" s="33">
        <f t="shared" si="67"/>
        <v>0</v>
      </c>
      <c r="M82" s="35" t="str">
        <f t="shared" si="75"/>
        <v/>
      </c>
      <c r="N82" s="108"/>
      <c r="O82" s="178"/>
      <c r="P82" s="179"/>
      <c r="Q82" s="106" t="s">
        <v>160</v>
      </c>
      <c r="R82" s="107" t="s">
        <v>160</v>
      </c>
      <c r="S82" s="43"/>
      <c r="T82" s="122" t="s">
        <v>160</v>
      </c>
      <c r="U82" s="122" t="s">
        <v>160</v>
      </c>
      <c r="V82" s="123" t="s">
        <v>160</v>
      </c>
      <c r="W82" s="63">
        <f t="shared" si="79"/>
        <v>0</v>
      </c>
      <c r="X82" s="53">
        <f t="shared" si="80"/>
        <v>0</v>
      </c>
      <c r="Y82" s="54" t="str">
        <f t="shared" si="81"/>
        <v/>
      </c>
      <c r="Z82" s="85">
        <f t="shared" si="82"/>
        <v>0</v>
      </c>
      <c r="AA82" s="63">
        <f t="shared" si="83"/>
        <v>0</v>
      </c>
      <c r="AB82" s="53">
        <f t="shared" si="84"/>
        <v>0</v>
      </c>
      <c r="AC82" s="54" t="str">
        <f t="shared" si="85"/>
        <v/>
      </c>
      <c r="AD82" s="85">
        <f t="shared" si="86"/>
        <v>0</v>
      </c>
      <c r="AE82" s="63">
        <f t="shared" si="87"/>
        <v>0</v>
      </c>
      <c r="AF82" s="53">
        <f t="shared" si="88"/>
        <v>0</v>
      </c>
      <c r="AG82" s="54" t="str">
        <f t="shared" si="89"/>
        <v/>
      </c>
      <c r="AH82" s="85">
        <f t="shared" si="90"/>
        <v>0</v>
      </c>
      <c r="AI82" s="63">
        <f t="shared" si="91"/>
        <v>0</v>
      </c>
      <c r="AJ82" s="53">
        <f t="shared" si="92"/>
        <v>0</v>
      </c>
      <c r="AK82" s="54" t="str">
        <f t="shared" si="93"/>
        <v/>
      </c>
      <c r="AL82" s="85">
        <f t="shared" si="94"/>
        <v>0</v>
      </c>
      <c r="AM82" s="63">
        <f t="shared" si="95"/>
        <v>0</v>
      </c>
      <c r="AN82" s="53">
        <f t="shared" si="96"/>
        <v>0</v>
      </c>
      <c r="AO82" s="54" t="str">
        <f t="shared" si="97"/>
        <v/>
      </c>
      <c r="AP82" s="85">
        <f t="shared" si="98"/>
        <v>0</v>
      </c>
      <c r="AQ82" s="63">
        <f t="shared" si="99"/>
        <v>0</v>
      </c>
      <c r="AR82" s="53">
        <f t="shared" si="100"/>
        <v>0</v>
      </c>
      <c r="AS82" s="54" t="str">
        <f t="shared" si="101"/>
        <v/>
      </c>
      <c r="AT82" s="85">
        <f t="shared" si="102"/>
        <v>0</v>
      </c>
      <c r="AU82" s="63">
        <f t="shared" si="103"/>
        <v>0</v>
      </c>
      <c r="AV82" s="53">
        <f t="shared" si="104"/>
        <v>0</v>
      </c>
      <c r="AW82" s="54" t="str">
        <f t="shared" si="105"/>
        <v/>
      </c>
      <c r="AX82" s="85">
        <f t="shared" si="106"/>
        <v>0</v>
      </c>
      <c r="AY82" s="63">
        <f t="shared" si="107"/>
        <v>0</v>
      </c>
      <c r="AZ82" s="53">
        <f t="shared" si="108"/>
        <v>0</v>
      </c>
      <c r="BA82" s="54" t="str">
        <f t="shared" si="109"/>
        <v/>
      </c>
      <c r="BB82" s="85">
        <f t="shared" si="110"/>
        <v>0</v>
      </c>
      <c r="BC82" s="63">
        <f t="shared" si="111"/>
        <v>0</v>
      </c>
      <c r="BD82" s="53">
        <f t="shared" si="112"/>
        <v>0</v>
      </c>
      <c r="BE82" s="54" t="str">
        <f t="shared" si="113"/>
        <v/>
      </c>
      <c r="BF82" s="85">
        <f t="shared" si="114"/>
        <v>0</v>
      </c>
      <c r="BG82" s="63">
        <f t="shared" si="115"/>
        <v>0</v>
      </c>
      <c r="BH82" s="53">
        <f t="shared" si="116"/>
        <v>0</v>
      </c>
      <c r="BI82" s="54" t="str">
        <f t="shared" si="117"/>
        <v/>
      </c>
      <c r="BJ82" s="85">
        <f t="shared" si="118"/>
        <v>0</v>
      </c>
      <c r="BK82" s="63">
        <f t="shared" si="119"/>
        <v>0</v>
      </c>
      <c r="BL82" s="53">
        <f t="shared" si="120"/>
        <v>0</v>
      </c>
      <c r="BM82" s="54" t="str">
        <f t="shared" si="121"/>
        <v/>
      </c>
      <c r="BN82" s="85">
        <f t="shared" si="122"/>
        <v>0</v>
      </c>
      <c r="BO82" s="63">
        <f t="shared" si="123"/>
        <v>0</v>
      </c>
      <c r="BP82" s="53">
        <f t="shared" si="124"/>
        <v>0</v>
      </c>
      <c r="BQ82" s="54" t="str">
        <f t="shared" si="125"/>
        <v/>
      </c>
      <c r="BR82" s="85">
        <f t="shared" si="126"/>
        <v>0</v>
      </c>
      <c r="BS82" s="60">
        <f t="shared" si="68"/>
        <v>0</v>
      </c>
      <c r="BT82" s="59">
        <f t="shared" si="69"/>
        <v>0</v>
      </c>
      <c r="BU82" s="57"/>
      <c r="BV82" s="44"/>
      <c r="BY82" s="253"/>
      <c r="BZ82" s="272"/>
      <c r="CA82" s="272"/>
      <c r="CB82" s="273"/>
      <c r="CC82" s="285">
        <f t="shared" si="127"/>
        <v>0</v>
      </c>
      <c r="CD82" s="286" t="str">
        <f t="shared" si="128"/>
        <v>청년외</v>
      </c>
      <c r="CE82" s="275">
        <f t="shared" si="76"/>
        <v>0</v>
      </c>
      <c r="CF82" s="270">
        <f t="shared" si="66"/>
        <v>0</v>
      </c>
      <c r="CG82" s="270">
        <f t="shared" si="66"/>
        <v>0</v>
      </c>
      <c r="CH82" s="270">
        <f t="shared" si="77"/>
        <v>0</v>
      </c>
      <c r="CI82" s="44"/>
    </row>
    <row r="83" spans="1:87" ht="16.5" hidden="1" customHeight="1">
      <c r="A83" s="23">
        <f t="shared" si="78"/>
        <v>79</v>
      </c>
      <c r="B83" s="143"/>
      <c r="C83" s="171"/>
      <c r="D83" s="170"/>
      <c r="E83" s="156" t="str">
        <f t="shared" si="70"/>
        <v/>
      </c>
      <c r="F83" s="30" t="str">
        <f t="shared" si="71"/>
        <v/>
      </c>
      <c r="G83" s="31" t="str">
        <f t="shared" si="72"/>
        <v/>
      </c>
      <c r="H83" s="147" t="str">
        <f t="shared" si="73"/>
        <v/>
      </c>
      <c r="I83" s="152"/>
      <c r="J83" s="153"/>
      <c r="K83" s="33" t="str">
        <f t="shared" si="74"/>
        <v/>
      </c>
      <c r="L83" s="33">
        <f t="shared" si="67"/>
        <v>0</v>
      </c>
      <c r="M83" s="35" t="str">
        <f t="shared" si="75"/>
        <v/>
      </c>
      <c r="N83" s="108"/>
      <c r="O83" s="178"/>
      <c r="P83" s="179"/>
      <c r="Q83" s="106" t="s">
        <v>160</v>
      </c>
      <c r="R83" s="107" t="s">
        <v>160</v>
      </c>
      <c r="S83" s="43"/>
      <c r="T83" s="122" t="s">
        <v>160</v>
      </c>
      <c r="U83" s="122" t="s">
        <v>160</v>
      </c>
      <c r="V83" s="123" t="s">
        <v>160</v>
      </c>
      <c r="W83" s="63">
        <f t="shared" si="79"/>
        <v>0</v>
      </c>
      <c r="X83" s="53">
        <f t="shared" si="80"/>
        <v>0</v>
      </c>
      <c r="Y83" s="54" t="str">
        <f t="shared" si="81"/>
        <v/>
      </c>
      <c r="Z83" s="85">
        <f t="shared" si="82"/>
        <v>0</v>
      </c>
      <c r="AA83" s="63">
        <f t="shared" si="83"/>
        <v>0</v>
      </c>
      <c r="AB83" s="53">
        <f t="shared" si="84"/>
        <v>0</v>
      </c>
      <c r="AC83" s="54" t="str">
        <f t="shared" si="85"/>
        <v/>
      </c>
      <c r="AD83" s="85">
        <f t="shared" si="86"/>
        <v>0</v>
      </c>
      <c r="AE83" s="63">
        <f t="shared" si="87"/>
        <v>0</v>
      </c>
      <c r="AF83" s="53">
        <f t="shared" si="88"/>
        <v>0</v>
      </c>
      <c r="AG83" s="54" t="str">
        <f t="shared" si="89"/>
        <v/>
      </c>
      <c r="AH83" s="85">
        <f t="shared" si="90"/>
        <v>0</v>
      </c>
      <c r="AI83" s="63">
        <f t="shared" si="91"/>
        <v>0</v>
      </c>
      <c r="AJ83" s="53">
        <f t="shared" si="92"/>
        <v>0</v>
      </c>
      <c r="AK83" s="54" t="str">
        <f t="shared" si="93"/>
        <v/>
      </c>
      <c r="AL83" s="85">
        <f t="shared" si="94"/>
        <v>0</v>
      </c>
      <c r="AM83" s="63">
        <f t="shared" si="95"/>
        <v>0</v>
      </c>
      <c r="AN83" s="53">
        <f t="shared" si="96"/>
        <v>0</v>
      </c>
      <c r="AO83" s="54" t="str">
        <f t="shared" si="97"/>
        <v/>
      </c>
      <c r="AP83" s="85">
        <f t="shared" si="98"/>
        <v>0</v>
      </c>
      <c r="AQ83" s="63">
        <f t="shared" si="99"/>
        <v>0</v>
      </c>
      <c r="AR83" s="53">
        <f t="shared" si="100"/>
        <v>0</v>
      </c>
      <c r="AS83" s="54" t="str">
        <f t="shared" si="101"/>
        <v/>
      </c>
      <c r="AT83" s="85">
        <f t="shared" si="102"/>
        <v>0</v>
      </c>
      <c r="AU83" s="63">
        <f t="shared" si="103"/>
        <v>0</v>
      </c>
      <c r="AV83" s="53">
        <f t="shared" si="104"/>
        <v>0</v>
      </c>
      <c r="AW83" s="54" t="str">
        <f t="shared" si="105"/>
        <v/>
      </c>
      <c r="AX83" s="85">
        <f t="shared" si="106"/>
        <v>0</v>
      </c>
      <c r="AY83" s="63">
        <f t="shared" si="107"/>
        <v>0</v>
      </c>
      <c r="AZ83" s="53">
        <f t="shared" si="108"/>
        <v>0</v>
      </c>
      <c r="BA83" s="54" t="str">
        <f t="shared" si="109"/>
        <v/>
      </c>
      <c r="BB83" s="85">
        <f t="shared" si="110"/>
        <v>0</v>
      </c>
      <c r="BC83" s="63">
        <f t="shared" si="111"/>
        <v>0</v>
      </c>
      <c r="BD83" s="53">
        <f t="shared" si="112"/>
        <v>0</v>
      </c>
      <c r="BE83" s="54" t="str">
        <f t="shared" si="113"/>
        <v/>
      </c>
      <c r="BF83" s="85">
        <f t="shared" si="114"/>
        <v>0</v>
      </c>
      <c r="BG83" s="63">
        <f t="shared" si="115"/>
        <v>0</v>
      </c>
      <c r="BH83" s="53">
        <f t="shared" si="116"/>
        <v>0</v>
      </c>
      <c r="BI83" s="54" t="str">
        <f t="shared" si="117"/>
        <v/>
      </c>
      <c r="BJ83" s="85">
        <f t="shared" si="118"/>
        <v>0</v>
      </c>
      <c r="BK83" s="63">
        <f t="shared" si="119"/>
        <v>0</v>
      </c>
      <c r="BL83" s="53">
        <f t="shared" si="120"/>
        <v>0</v>
      </c>
      <c r="BM83" s="54" t="str">
        <f t="shared" si="121"/>
        <v/>
      </c>
      <c r="BN83" s="85">
        <f t="shared" si="122"/>
        <v>0</v>
      </c>
      <c r="BO83" s="63">
        <f t="shared" si="123"/>
        <v>0</v>
      </c>
      <c r="BP83" s="53">
        <f t="shared" si="124"/>
        <v>0</v>
      </c>
      <c r="BQ83" s="54" t="str">
        <f t="shared" si="125"/>
        <v/>
      </c>
      <c r="BR83" s="85">
        <f t="shared" si="126"/>
        <v>0</v>
      </c>
      <c r="BS83" s="60">
        <f t="shared" si="68"/>
        <v>0</v>
      </c>
      <c r="BT83" s="59">
        <f t="shared" si="69"/>
        <v>0</v>
      </c>
      <c r="BU83" s="57"/>
      <c r="BV83" s="44"/>
      <c r="BY83" s="253"/>
      <c r="BZ83" s="272"/>
      <c r="CA83" s="272"/>
      <c r="CB83" s="273"/>
      <c r="CC83" s="285">
        <f t="shared" si="127"/>
        <v>0</v>
      </c>
      <c r="CD83" s="286" t="str">
        <f t="shared" si="128"/>
        <v>청년외</v>
      </c>
      <c r="CE83" s="275">
        <f t="shared" si="76"/>
        <v>0</v>
      </c>
      <c r="CF83" s="270">
        <f t="shared" si="66"/>
        <v>0</v>
      </c>
      <c r="CG83" s="270">
        <f t="shared" si="66"/>
        <v>0</v>
      </c>
      <c r="CH83" s="270">
        <f t="shared" si="77"/>
        <v>0</v>
      </c>
      <c r="CI83" s="44"/>
    </row>
    <row r="84" spans="1:87" ht="16.5" hidden="1" customHeight="1">
      <c r="A84" s="23">
        <f t="shared" si="78"/>
        <v>80</v>
      </c>
      <c r="B84" s="143"/>
      <c r="C84" s="169"/>
      <c r="D84" s="170"/>
      <c r="E84" s="156" t="str">
        <f t="shared" si="70"/>
        <v/>
      </c>
      <c r="F84" s="30" t="str">
        <f t="shared" si="71"/>
        <v/>
      </c>
      <c r="G84" s="31" t="str">
        <f t="shared" si="72"/>
        <v/>
      </c>
      <c r="H84" s="147" t="str">
        <f t="shared" si="73"/>
        <v/>
      </c>
      <c r="I84" s="150"/>
      <c r="J84" s="151"/>
      <c r="K84" s="33" t="str">
        <f t="shared" si="74"/>
        <v/>
      </c>
      <c r="L84" s="33">
        <f t="shared" si="67"/>
        <v>0</v>
      </c>
      <c r="M84" s="35" t="str">
        <f t="shared" si="75"/>
        <v/>
      </c>
      <c r="N84" s="108"/>
      <c r="O84" s="178"/>
      <c r="P84" s="179"/>
      <c r="Q84" s="106" t="s">
        <v>160</v>
      </c>
      <c r="R84" s="107" t="s">
        <v>160</v>
      </c>
      <c r="S84" s="43"/>
      <c r="T84" s="122" t="s">
        <v>160</v>
      </c>
      <c r="U84" s="122" t="s">
        <v>160</v>
      </c>
      <c r="V84" s="123" t="s">
        <v>160</v>
      </c>
      <c r="W84" s="63">
        <f t="shared" si="79"/>
        <v>0</v>
      </c>
      <c r="X84" s="53">
        <f t="shared" si="80"/>
        <v>0</v>
      </c>
      <c r="Y84" s="54" t="str">
        <f t="shared" si="81"/>
        <v/>
      </c>
      <c r="Z84" s="85">
        <f t="shared" si="82"/>
        <v>0</v>
      </c>
      <c r="AA84" s="63">
        <f t="shared" si="83"/>
        <v>0</v>
      </c>
      <c r="AB84" s="53">
        <f t="shared" si="84"/>
        <v>0</v>
      </c>
      <c r="AC84" s="54" t="str">
        <f t="shared" si="85"/>
        <v/>
      </c>
      <c r="AD84" s="85">
        <f t="shared" si="86"/>
        <v>0</v>
      </c>
      <c r="AE84" s="63">
        <f t="shared" si="87"/>
        <v>0</v>
      </c>
      <c r="AF84" s="53">
        <f t="shared" si="88"/>
        <v>0</v>
      </c>
      <c r="AG84" s="54" t="str">
        <f t="shared" si="89"/>
        <v/>
      </c>
      <c r="AH84" s="85">
        <f t="shared" si="90"/>
        <v>0</v>
      </c>
      <c r="AI84" s="63">
        <f t="shared" si="91"/>
        <v>0</v>
      </c>
      <c r="AJ84" s="53">
        <f t="shared" si="92"/>
        <v>0</v>
      </c>
      <c r="AK84" s="54" t="str">
        <f t="shared" si="93"/>
        <v/>
      </c>
      <c r="AL84" s="85">
        <f t="shared" si="94"/>
        <v>0</v>
      </c>
      <c r="AM84" s="63">
        <f t="shared" si="95"/>
        <v>0</v>
      </c>
      <c r="AN84" s="53">
        <f t="shared" si="96"/>
        <v>0</v>
      </c>
      <c r="AO84" s="54" t="str">
        <f t="shared" si="97"/>
        <v/>
      </c>
      <c r="AP84" s="85">
        <f t="shared" si="98"/>
        <v>0</v>
      </c>
      <c r="AQ84" s="63">
        <f t="shared" si="99"/>
        <v>0</v>
      </c>
      <c r="AR84" s="53">
        <f t="shared" si="100"/>
        <v>0</v>
      </c>
      <c r="AS84" s="54" t="str">
        <f t="shared" si="101"/>
        <v/>
      </c>
      <c r="AT84" s="85">
        <f t="shared" si="102"/>
        <v>0</v>
      </c>
      <c r="AU84" s="63">
        <f t="shared" si="103"/>
        <v>0</v>
      </c>
      <c r="AV84" s="53">
        <f t="shared" si="104"/>
        <v>0</v>
      </c>
      <c r="AW84" s="54" t="str">
        <f t="shared" si="105"/>
        <v/>
      </c>
      <c r="AX84" s="85">
        <f t="shared" si="106"/>
        <v>0</v>
      </c>
      <c r="AY84" s="63">
        <f t="shared" si="107"/>
        <v>0</v>
      </c>
      <c r="AZ84" s="53">
        <f t="shared" si="108"/>
        <v>0</v>
      </c>
      <c r="BA84" s="54" t="str">
        <f t="shared" si="109"/>
        <v/>
      </c>
      <c r="BB84" s="85">
        <f t="shared" si="110"/>
        <v>0</v>
      </c>
      <c r="BC84" s="63">
        <f t="shared" si="111"/>
        <v>0</v>
      </c>
      <c r="BD84" s="53">
        <f t="shared" si="112"/>
        <v>0</v>
      </c>
      <c r="BE84" s="54" t="str">
        <f t="shared" si="113"/>
        <v/>
      </c>
      <c r="BF84" s="85">
        <f t="shared" si="114"/>
        <v>0</v>
      </c>
      <c r="BG84" s="63">
        <f t="shared" si="115"/>
        <v>0</v>
      </c>
      <c r="BH84" s="53">
        <f t="shared" si="116"/>
        <v>0</v>
      </c>
      <c r="BI84" s="54" t="str">
        <f t="shared" si="117"/>
        <v/>
      </c>
      <c r="BJ84" s="85">
        <f t="shared" si="118"/>
        <v>0</v>
      </c>
      <c r="BK84" s="63">
        <f t="shared" si="119"/>
        <v>0</v>
      </c>
      <c r="BL84" s="53">
        <f t="shared" si="120"/>
        <v>0</v>
      </c>
      <c r="BM84" s="54" t="str">
        <f t="shared" si="121"/>
        <v/>
      </c>
      <c r="BN84" s="85">
        <f t="shared" si="122"/>
        <v>0</v>
      </c>
      <c r="BO84" s="63">
        <f t="shared" si="123"/>
        <v>0</v>
      </c>
      <c r="BP84" s="53">
        <f t="shared" si="124"/>
        <v>0</v>
      </c>
      <c r="BQ84" s="54" t="str">
        <f t="shared" si="125"/>
        <v/>
      </c>
      <c r="BR84" s="85">
        <f t="shared" si="126"/>
        <v>0</v>
      </c>
      <c r="BS84" s="60">
        <f t="shared" si="68"/>
        <v>0</v>
      </c>
      <c r="BT84" s="59">
        <f t="shared" si="69"/>
        <v>0</v>
      </c>
      <c r="BU84" s="57"/>
      <c r="BV84" s="44"/>
      <c r="BY84" s="253"/>
      <c r="BZ84" s="272"/>
      <c r="CA84" s="272"/>
      <c r="CB84" s="273"/>
      <c r="CC84" s="285">
        <f t="shared" si="127"/>
        <v>0</v>
      </c>
      <c r="CD84" s="286" t="str">
        <f t="shared" si="128"/>
        <v>청년외</v>
      </c>
      <c r="CE84" s="275">
        <f t="shared" si="76"/>
        <v>0</v>
      </c>
      <c r="CF84" s="270">
        <f t="shared" si="66"/>
        <v>0</v>
      </c>
      <c r="CG84" s="270">
        <f t="shared" si="66"/>
        <v>0</v>
      </c>
      <c r="CH84" s="270">
        <f t="shared" si="77"/>
        <v>0</v>
      </c>
      <c r="CI84" s="44"/>
    </row>
    <row r="85" spans="1:87" ht="16.5" hidden="1" customHeight="1" thickBot="1">
      <c r="A85" s="23">
        <f t="shared" si="78"/>
        <v>81</v>
      </c>
      <c r="B85" s="143"/>
      <c r="C85" s="169"/>
      <c r="D85" s="170"/>
      <c r="E85" s="156" t="str">
        <f t="shared" si="70"/>
        <v/>
      </c>
      <c r="F85" s="30" t="str">
        <f t="shared" si="71"/>
        <v/>
      </c>
      <c r="G85" s="31" t="str">
        <f t="shared" si="72"/>
        <v/>
      </c>
      <c r="H85" s="147" t="str">
        <f t="shared" si="73"/>
        <v/>
      </c>
      <c r="I85" s="150"/>
      <c r="J85" s="151"/>
      <c r="K85" s="33" t="str">
        <f t="shared" si="74"/>
        <v/>
      </c>
      <c r="L85" s="33">
        <f t="shared" si="67"/>
        <v>0</v>
      </c>
      <c r="M85" s="35" t="str">
        <f t="shared" si="75"/>
        <v/>
      </c>
      <c r="N85" s="108"/>
      <c r="O85" s="180"/>
      <c r="P85" s="181"/>
      <c r="Q85" s="106" t="s">
        <v>160</v>
      </c>
      <c r="R85" s="107" t="s">
        <v>160</v>
      </c>
      <c r="S85" s="43"/>
      <c r="T85" s="122" t="s">
        <v>160</v>
      </c>
      <c r="U85" s="122" t="s">
        <v>160</v>
      </c>
      <c r="V85" s="123" t="s">
        <v>160</v>
      </c>
      <c r="W85" s="63">
        <f t="shared" si="79"/>
        <v>0</v>
      </c>
      <c r="X85" s="53">
        <f t="shared" si="80"/>
        <v>0</v>
      </c>
      <c r="Y85" s="54" t="str">
        <f t="shared" si="81"/>
        <v/>
      </c>
      <c r="Z85" s="85">
        <f t="shared" si="82"/>
        <v>0</v>
      </c>
      <c r="AA85" s="63">
        <f t="shared" si="83"/>
        <v>0</v>
      </c>
      <c r="AB85" s="53">
        <f t="shared" si="84"/>
        <v>0</v>
      </c>
      <c r="AC85" s="54" t="str">
        <f t="shared" si="85"/>
        <v/>
      </c>
      <c r="AD85" s="85">
        <f t="shared" si="86"/>
        <v>0</v>
      </c>
      <c r="AE85" s="63">
        <f t="shared" si="87"/>
        <v>0</v>
      </c>
      <c r="AF85" s="53">
        <f t="shared" si="88"/>
        <v>0</v>
      </c>
      <c r="AG85" s="54" t="str">
        <f t="shared" si="89"/>
        <v/>
      </c>
      <c r="AH85" s="85">
        <f t="shared" si="90"/>
        <v>0</v>
      </c>
      <c r="AI85" s="63">
        <f t="shared" si="91"/>
        <v>0</v>
      </c>
      <c r="AJ85" s="53">
        <f t="shared" si="92"/>
        <v>0</v>
      </c>
      <c r="AK85" s="54" t="str">
        <f t="shared" si="93"/>
        <v/>
      </c>
      <c r="AL85" s="85">
        <f t="shared" si="94"/>
        <v>0</v>
      </c>
      <c r="AM85" s="63">
        <f t="shared" si="95"/>
        <v>0</v>
      </c>
      <c r="AN85" s="53">
        <f t="shared" si="96"/>
        <v>0</v>
      </c>
      <c r="AO85" s="54" t="str">
        <f t="shared" si="97"/>
        <v/>
      </c>
      <c r="AP85" s="85">
        <f t="shared" si="98"/>
        <v>0</v>
      </c>
      <c r="AQ85" s="63">
        <f t="shared" si="99"/>
        <v>0</v>
      </c>
      <c r="AR85" s="53">
        <f t="shared" si="100"/>
        <v>0</v>
      </c>
      <c r="AS85" s="54" t="str">
        <f t="shared" si="101"/>
        <v/>
      </c>
      <c r="AT85" s="85">
        <f t="shared" si="102"/>
        <v>0</v>
      </c>
      <c r="AU85" s="63">
        <f t="shared" si="103"/>
        <v>0</v>
      </c>
      <c r="AV85" s="53">
        <f t="shared" si="104"/>
        <v>0</v>
      </c>
      <c r="AW85" s="54" t="str">
        <f t="shared" si="105"/>
        <v/>
      </c>
      <c r="AX85" s="85">
        <f t="shared" si="106"/>
        <v>0</v>
      </c>
      <c r="AY85" s="63">
        <f t="shared" si="107"/>
        <v>0</v>
      </c>
      <c r="AZ85" s="53">
        <f t="shared" si="108"/>
        <v>0</v>
      </c>
      <c r="BA85" s="54" t="str">
        <f t="shared" si="109"/>
        <v/>
      </c>
      <c r="BB85" s="85">
        <f t="shared" si="110"/>
        <v>0</v>
      </c>
      <c r="BC85" s="63">
        <f t="shared" si="111"/>
        <v>0</v>
      </c>
      <c r="BD85" s="53">
        <f t="shared" si="112"/>
        <v>0</v>
      </c>
      <c r="BE85" s="54" t="str">
        <f t="shared" si="113"/>
        <v/>
      </c>
      <c r="BF85" s="85">
        <f t="shared" si="114"/>
        <v>0</v>
      </c>
      <c r="BG85" s="63">
        <f t="shared" si="115"/>
        <v>0</v>
      </c>
      <c r="BH85" s="53">
        <f t="shared" si="116"/>
        <v>0</v>
      </c>
      <c r="BI85" s="54" t="str">
        <f t="shared" si="117"/>
        <v/>
      </c>
      <c r="BJ85" s="85">
        <f t="shared" si="118"/>
        <v>0</v>
      </c>
      <c r="BK85" s="63">
        <f t="shared" si="119"/>
        <v>0</v>
      </c>
      <c r="BL85" s="53">
        <f t="shared" si="120"/>
        <v>0</v>
      </c>
      <c r="BM85" s="54" t="str">
        <f t="shared" si="121"/>
        <v/>
      </c>
      <c r="BN85" s="85">
        <f t="shared" si="122"/>
        <v>0</v>
      </c>
      <c r="BO85" s="63">
        <f t="shared" si="123"/>
        <v>0</v>
      </c>
      <c r="BP85" s="53">
        <f t="shared" si="124"/>
        <v>0</v>
      </c>
      <c r="BQ85" s="54" t="str">
        <f t="shared" si="125"/>
        <v/>
      </c>
      <c r="BR85" s="85">
        <f t="shared" si="126"/>
        <v>0</v>
      </c>
      <c r="BS85" s="60">
        <f t="shared" si="68"/>
        <v>0</v>
      </c>
      <c r="BT85" s="59">
        <f t="shared" si="69"/>
        <v>0</v>
      </c>
      <c r="BU85" s="57"/>
      <c r="BV85" s="44"/>
      <c r="BY85" s="253"/>
      <c r="BZ85" s="272"/>
      <c r="CA85" s="272"/>
      <c r="CB85" s="273"/>
      <c r="CC85" s="285">
        <f t="shared" si="127"/>
        <v>0</v>
      </c>
      <c r="CD85" s="286" t="str">
        <f t="shared" si="128"/>
        <v>청년외</v>
      </c>
      <c r="CE85" s="275">
        <f t="shared" si="76"/>
        <v>0</v>
      </c>
      <c r="CF85" s="270">
        <f t="shared" si="66"/>
        <v>0</v>
      </c>
      <c r="CG85" s="270">
        <f t="shared" si="66"/>
        <v>0</v>
      </c>
      <c r="CH85" s="270">
        <f t="shared" si="77"/>
        <v>0</v>
      </c>
      <c r="CI85" s="44"/>
    </row>
    <row r="86" spans="1:87" ht="16.5" hidden="1" customHeight="1">
      <c r="A86" s="23">
        <f t="shared" si="78"/>
        <v>82</v>
      </c>
      <c r="B86" s="143"/>
      <c r="C86" s="169"/>
      <c r="D86" s="170"/>
      <c r="E86" s="156" t="str">
        <f t="shared" si="70"/>
        <v/>
      </c>
      <c r="F86" s="30" t="str">
        <f t="shared" si="71"/>
        <v/>
      </c>
      <c r="G86" s="31" t="str">
        <f t="shared" si="72"/>
        <v/>
      </c>
      <c r="H86" s="147" t="str">
        <f t="shared" si="73"/>
        <v/>
      </c>
      <c r="I86" s="150"/>
      <c r="J86" s="151"/>
      <c r="K86" s="33" t="str">
        <f t="shared" si="74"/>
        <v/>
      </c>
      <c r="L86" s="33">
        <f t="shared" si="67"/>
        <v>0</v>
      </c>
      <c r="M86" s="35" t="str">
        <f t="shared" si="75"/>
        <v/>
      </c>
      <c r="N86" s="108"/>
      <c r="O86" s="178"/>
      <c r="P86" s="179"/>
      <c r="Q86" s="106" t="s">
        <v>160</v>
      </c>
      <c r="R86" s="107" t="s">
        <v>160</v>
      </c>
      <c r="S86" s="43"/>
      <c r="T86" s="122" t="s">
        <v>160</v>
      </c>
      <c r="U86" s="122" t="s">
        <v>160</v>
      </c>
      <c r="V86" s="123" t="s">
        <v>160</v>
      </c>
      <c r="W86" s="63">
        <f t="shared" si="79"/>
        <v>0</v>
      </c>
      <c r="X86" s="53">
        <f t="shared" si="80"/>
        <v>0</v>
      </c>
      <c r="Y86" s="54" t="str">
        <f t="shared" si="81"/>
        <v/>
      </c>
      <c r="Z86" s="85">
        <f t="shared" si="82"/>
        <v>0</v>
      </c>
      <c r="AA86" s="63">
        <f t="shared" si="83"/>
        <v>0</v>
      </c>
      <c r="AB86" s="53">
        <f t="shared" si="84"/>
        <v>0</v>
      </c>
      <c r="AC86" s="54" t="str">
        <f t="shared" si="85"/>
        <v/>
      </c>
      <c r="AD86" s="85">
        <f t="shared" si="86"/>
        <v>0</v>
      </c>
      <c r="AE86" s="63">
        <f t="shared" si="87"/>
        <v>0</v>
      </c>
      <c r="AF86" s="53">
        <f t="shared" si="88"/>
        <v>0</v>
      </c>
      <c r="AG86" s="54" t="str">
        <f t="shared" si="89"/>
        <v/>
      </c>
      <c r="AH86" s="85">
        <f t="shared" si="90"/>
        <v>0</v>
      </c>
      <c r="AI86" s="63">
        <f t="shared" si="91"/>
        <v>0</v>
      </c>
      <c r="AJ86" s="53">
        <f t="shared" si="92"/>
        <v>0</v>
      </c>
      <c r="AK86" s="54" t="str">
        <f t="shared" si="93"/>
        <v/>
      </c>
      <c r="AL86" s="85">
        <f t="shared" si="94"/>
        <v>0</v>
      </c>
      <c r="AM86" s="63">
        <f t="shared" si="95"/>
        <v>0</v>
      </c>
      <c r="AN86" s="53">
        <f t="shared" si="96"/>
        <v>0</v>
      </c>
      <c r="AO86" s="54" t="str">
        <f t="shared" si="97"/>
        <v/>
      </c>
      <c r="AP86" s="85">
        <f t="shared" si="98"/>
        <v>0</v>
      </c>
      <c r="AQ86" s="63">
        <f t="shared" si="99"/>
        <v>0</v>
      </c>
      <c r="AR86" s="53">
        <f t="shared" si="100"/>
        <v>0</v>
      </c>
      <c r="AS86" s="54" t="str">
        <f t="shared" si="101"/>
        <v/>
      </c>
      <c r="AT86" s="85">
        <f t="shared" si="102"/>
        <v>0</v>
      </c>
      <c r="AU86" s="63">
        <f t="shared" si="103"/>
        <v>0</v>
      </c>
      <c r="AV86" s="53">
        <f t="shared" si="104"/>
        <v>0</v>
      </c>
      <c r="AW86" s="54" t="str">
        <f t="shared" si="105"/>
        <v/>
      </c>
      <c r="AX86" s="85">
        <f t="shared" si="106"/>
        <v>0</v>
      </c>
      <c r="AY86" s="63">
        <f t="shared" si="107"/>
        <v>0</v>
      </c>
      <c r="AZ86" s="53">
        <f t="shared" si="108"/>
        <v>0</v>
      </c>
      <c r="BA86" s="54" t="str">
        <f t="shared" si="109"/>
        <v/>
      </c>
      <c r="BB86" s="85">
        <f t="shared" si="110"/>
        <v>0</v>
      </c>
      <c r="BC86" s="63">
        <f t="shared" si="111"/>
        <v>0</v>
      </c>
      <c r="BD86" s="53">
        <f t="shared" si="112"/>
        <v>0</v>
      </c>
      <c r="BE86" s="54" t="str">
        <f t="shared" si="113"/>
        <v/>
      </c>
      <c r="BF86" s="85">
        <f t="shared" si="114"/>
        <v>0</v>
      </c>
      <c r="BG86" s="63">
        <f t="shared" si="115"/>
        <v>0</v>
      </c>
      <c r="BH86" s="53">
        <f t="shared" si="116"/>
        <v>0</v>
      </c>
      <c r="BI86" s="54" t="str">
        <f t="shared" si="117"/>
        <v/>
      </c>
      <c r="BJ86" s="85">
        <f t="shared" si="118"/>
        <v>0</v>
      </c>
      <c r="BK86" s="63">
        <f t="shared" si="119"/>
        <v>0</v>
      </c>
      <c r="BL86" s="53">
        <f t="shared" si="120"/>
        <v>0</v>
      </c>
      <c r="BM86" s="54" t="str">
        <f t="shared" si="121"/>
        <v/>
      </c>
      <c r="BN86" s="85">
        <f t="shared" si="122"/>
        <v>0</v>
      </c>
      <c r="BO86" s="63">
        <f t="shared" si="123"/>
        <v>0</v>
      </c>
      <c r="BP86" s="53">
        <f t="shared" si="124"/>
        <v>0</v>
      </c>
      <c r="BQ86" s="54" t="str">
        <f t="shared" si="125"/>
        <v/>
      </c>
      <c r="BR86" s="85">
        <f t="shared" si="126"/>
        <v>0</v>
      </c>
      <c r="BS86" s="60">
        <f t="shared" si="68"/>
        <v>0</v>
      </c>
      <c r="BT86" s="59">
        <f t="shared" si="69"/>
        <v>0</v>
      </c>
      <c r="BU86" s="57"/>
      <c r="BV86" s="44"/>
      <c r="BY86" s="253"/>
      <c r="BZ86" s="272"/>
      <c r="CA86" s="272"/>
      <c r="CB86" s="273"/>
      <c r="CC86" s="285">
        <f t="shared" si="127"/>
        <v>0</v>
      </c>
      <c r="CD86" s="286" t="str">
        <f t="shared" si="128"/>
        <v>청년외</v>
      </c>
      <c r="CE86" s="275">
        <f t="shared" si="76"/>
        <v>0</v>
      </c>
      <c r="CF86" s="270">
        <f t="shared" ref="CF86:CG104" si="129">IF($CD86=CF$4,$CB86,0)</f>
        <v>0</v>
      </c>
      <c r="CG86" s="270">
        <f t="shared" si="129"/>
        <v>0</v>
      </c>
      <c r="CH86" s="270">
        <f t="shared" si="77"/>
        <v>0</v>
      </c>
      <c r="CI86" s="44"/>
    </row>
    <row r="87" spans="1:87" ht="16.5" hidden="1" customHeight="1">
      <c r="A87" s="23">
        <f t="shared" si="78"/>
        <v>83</v>
      </c>
      <c r="B87" s="143"/>
      <c r="C87" s="169"/>
      <c r="D87" s="170"/>
      <c r="E87" s="156" t="str">
        <f t="shared" si="70"/>
        <v/>
      </c>
      <c r="F87" s="30" t="str">
        <f t="shared" si="71"/>
        <v/>
      </c>
      <c r="G87" s="31" t="str">
        <f t="shared" si="72"/>
        <v/>
      </c>
      <c r="H87" s="147" t="str">
        <f t="shared" si="73"/>
        <v/>
      </c>
      <c r="I87" s="150"/>
      <c r="J87" s="151"/>
      <c r="K87" s="33" t="str">
        <f t="shared" si="74"/>
        <v/>
      </c>
      <c r="L87" s="33">
        <f t="shared" si="67"/>
        <v>0</v>
      </c>
      <c r="M87" s="35" t="str">
        <f t="shared" si="75"/>
        <v/>
      </c>
      <c r="N87" s="108"/>
      <c r="O87" s="178"/>
      <c r="P87" s="179"/>
      <c r="Q87" s="106" t="s">
        <v>160</v>
      </c>
      <c r="R87" s="107" t="s">
        <v>160</v>
      </c>
      <c r="S87" s="43"/>
      <c r="T87" s="122" t="s">
        <v>160</v>
      </c>
      <c r="U87" s="122" t="s">
        <v>160</v>
      </c>
      <c r="V87" s="123" t="s">
        <v>160</v>
      </c>
      <c r="W87" s="63">
        <f t="shared" si="79"/>
        <v>0</v>
      </c>
      <c r="X87" s="53">
        <f t="shared" si="80"/>
        <v>0</v>
      </c>
      <c r="Y87" s="54" t="str">
        <f t="shared" si="81"/>
        <v/>
      </c>
      <c r="Z87" s="85">
        <f t="shared" si="82"/>
        <v>0</v>
      </c>
      <c r="AA87" s="63">
        <f t="shared" si="83"/>
        <v>0</v>
      </c>
      <c r="AB87" s="53">
        <f t="shared" si="84"/>
        <v>0</v>
      </c>
      <c r="AC87" s="54" t="str">
        <f t="shared" si="85"/>
        <v/>
      </c>
      <c r="AD87" s="85">
        <f t="shared" si="86"/>
        <v>0</v>
      </c>
      <c r="AE87" s="63">
        <f t="shared" si="87"/>
        <v>0</v>
      </c>
      <c r="AF87" s="53">
        <f t="shared" si="88"/>
        <v>0</v>
      </c>
      <c r="AG87" s="54" t="str">
        <f t="shared" si="89"/>
        <v/>
      </c>
      <c r="AH87" s="85">
        <f t="shared" si="90"/>
        <v>0</v>
      </c>
      <c r="AI87" s="63">
        <f t="shared" si="91"/>
        <v>0</v>
      </c>
      <c r="AJ87" s="53">
        <f t="shared" si="92"/>
        <v>0</v>
      </c>
      <c r="AK87" s="54" t="str">
        <f t="shared" si="93"/>
        <v/>
      </c>
      <c r="AL87" s="85">
        <f t="shared" si="94"/>
        <v>0</v>
      </c>
      <c r="AM87" s="63">
        <f t="shared" si="95"/>
        <v>0</v>
      </c>
      <c r="AN87" s="53">
        <f t="shared" si="96"/>
        <v>0</v>
      </c>
      <c r="AO87" s="54" t="str">
        <f t="shared" si="97"/>
        <v/>
      </c>
      <c r="AP87" s="85">
        <f t="shared" si="98"/>
        <v>0</v>
      </c>
      <c r="AQ87" s="63">
        <f t="shared" si="99"/>
        <v>0</v>
      </c>
      <c r="AR87" s="53">
        <f t="shared" si="100"/>
        <v>0</v>
      </c>
      <c r="AS87" s="54" t="str">
        <f t="shared" si="101"/>
        <v/>
      </c>
      <c r="AT87" s="85">
        <f t="shared" si="102"/>
        <v>0</v>
      </c>
      <c r="AU87" s="63">
        <f t="shared" si="103"/>
        <v>0</v>
      </c>
      <c r="AV87" s="53">
        <f t="shared" si="104"/>
        <v>0</v>
      </c>
      <c r="AW87" s="54" t="str">
        <f t="shared" si="105"/>
        <v/>
      </c>
      <c r="AX87" s="85">
        <f t="shared" si="106"/>
        <v>0</v>
      </c>
      <c r="AY87" s="63">
        <f t="shared" si="107"/>
        <v>0</v>
      </c>
      <c r="AZ87" s="53">
        <f t="shared" si="108"/>
        <v>0</v>
      </c>
      <c r="BA87" s="54" t="str">
        <f t="shared" si="109"/>
        <v/>
      </c>
      <c r="BB87" s="85">
        <f t="shared" si="110"/>
        <v>0</v>
      </c>
      <c r="BC87" s="63">
        <f t="shared" si="111"/>
        <v>0</v>
      </c>
      <c r="BD87" s="53">
        <f t="shared" si="112"/>
        <v>0</v>
      </c>
      <c r="BE87" s="54" t="str">
        <f t="shared" si="113"/>
        <v/>
      </c>
      <c r="BF87" s="85">
        <f t="shared" si="114"/>
        <v>0</v>
      </c>
      <c r="BG87" s="63">
        <f t="shared" si="115"/>
        <v>0</v>
      </c>
      <c r="BH87" s="53">
        <f t="shared" si="116"/>
        <v>0</v>
      </c>
      <c r="BI87" s="54" t="str">
        <f t="shared" si="117"/>
        <v/>
      </c>
      <c r="BJ87" s="85">
        <f t="shared" si="118"/>
        <v>0</v>
      </c>
      <c r="BK87" s="63">
        <f t="shared" si="119"/>
        <v>0</v>
      </c>
      <c r="BL87" s="53">
        <f t="shared" si="120"/>
        <v>0</v>
      </c>
      <c r="BM87" s="54" t="str">
        <f t="shared" si="121"/>
        <v/>
      </c>
      <c r="BN87" s="85">
        <f t="shared" si="122"/>
        <v>0</v>
      </c>
      <c r="BO87" s="63">
        <f t="shared" si="123"/>
        <v>0</v>
      </c>
      <c r="BP87" s="53">
        <f t="shared" si="124"/>
        <v>0</v>
      </c>
      <c r="BQ87" s="54" t="str">
        <f t="shared" si="125"/>
        <v/>
      </c>
      <c r="BR87" s="85">
        <f t="shared" si="126"/>
        <v>0</v>
      </c>
      <c r="BS87" s="60">
        <f t="shared" si="68"/>
        <v>0</v>
      </c>
      <c r="BT87" s="59">
        <f t="shared" si="69"/>
        <v>0</v>
      </c>
      <c r="BU87" s="57"/>
      <c r="BV87" s="44"/>
      <c r="BY87" s="253"/>
      <c r="BZ87" s="272"/>
      <c r="CA87" s="272"/>
      <c r="CB87" s="273"/>
      <c r="CC87" s="285">
        <f t="shared" si="127"/>
        <v>0</v>
      </c>
      <c r="CD87" s="286" t="str">
        <f t="shared" si="128"/>
        <v>청년외</v>
      </c>
      <c r="CE87" s="275">
        <f t="shared" si="76"/>
        <v>0</v>
      </c>
      <c r="CF87" s="270">
        <f t="shared" si="129"/>
        <v>0</v>
      </c>
      <c r="CG87" s="270">
        <f t="shared" si="129"/>
        <v>0</v>
      </c>
      <c r="CH87" s="270">
        <f t="shared" si="77"/>
        <v>0</v>
      </c>
      <c r="CI87" s="44"/>
    </row>
    <row r="88" spans="1:87" ht="16.5" hidden="1" customHeight="1" thickBot="1">
      <c r="A88" s="23">
        <f t="shared" si="78"/>
        <v>84</v>
      </c>
      <c r="B88" s="143"/>
      <c r="C88" s="171"/>
      <c r="D88" s="170"/>
      <c r="E88" s="156" t="str">
        <f t="shared" si="70"/>
        <v/>
      </c>
      <c r="F88" s="30" t="str">
        <f t="shared" si="71"/>
        <v/>
      </c>
      <c r="G88" s="31" t="str">
        <f t="shared" si="72"/>
        <v/>
      </c>
      <c r="H88" s="147" t="str">
        <f t="shared" si="73"/>
        <v/>
      </c>
      <c r="I88" s="152"/>
      <c r="J88" s="153"/>
      <c r="K88" s="33" t="str">
        <f t="shared" si="74"/>
        <v/>
      </c>
      <c r="L88" s="33">
        <f t="shared" si="67"/>
        <v>0</v>
      </c>
      <c r="M88" s="35" t="str">
        <f t="shared" si="75"/>
        <v/>
      </c>
      <c r="N88" s="108"/>
      <c r="O88" s="178"/>
      <c r="P88" s="179"/>
      <c r="Q88" s="184" t="s">
        <v>160</v>
      </c>
      <c r="R88" s="185" t="s">
        <v>160</v>
      </c>
      <c r="S88" s="186"/>
      <c r="T88" s="187" t="s">
        <v>160</v>
      </c>
      <c r="U88" s="187" t="s">
        <v>160</v>
      </c>
      <c r="V88" s="188" t="s">
        <v>160</v>
      </c>
      <c r="W88" s="63">
        <f t="shared" si="79"/>
        <v>0</v>
      </c>
      <c r="X88" s="53">
        <f t="shared" si="80"/>
        <v>0</v>
      </c>
      <c r="Y88" s="54" t="str">
        <f t="shared" si="81"/>
        <v/>
      </c>
      <c r="Z88" s="85">
        <f t="shared" si="82"/>
        <v>0</v>
      </c>
      <c r="AA88" s="63">
        <f t="shared" si="83"/>
        <v>0</v>
      </c>
      <c r="AB88" s="53">
        <f t="shared" si="84"/>
        <v>0</v>
      </c>
      <c r="AC88" s="54" t="str">
        <f t="shared" si="85"/>
        <v/>
      </c>
      <c r="AD88" s="85">
        <f t="shared" si="86"/>
        <v>0</v>
      </c>
      <c r="AE88" s="63">
        <f t="shared" si="87"/>
        <v>0</v>
      </c>
      <c r="AF88" s="53">
        <f t="shared" si="88"/>
        <v>0</v>
      </c>
      <c r="AG88" s="54" t="str">
        <f t="shared" si="89"/>
        <v/>
      </c>
      <c r="AH88" s="85">
        <f t="shared" si="90"/>
        <v>0</v>
      </c>
      <c r="AI88" s="63">
        <f t="shared" si="91"/>
        <v>0</v>
      </c>
      <c r="AJ88" s="53">
        <f t="shared" si="92"/>
        <v>0</v>
      </c>
      <c r="AK88" s="54" t="str">
        <f t="shared" si="93"/>
        <v/>
      </c>
      <c r="AL88" s="85">
        <f t="shared" si="94"/>
        <v>0</v>
      </c>
      <c r="AM88" s="63">
        <f t="shared" si="95"/>
        <v>0</v>
      </c>
      <c r="AN88" s="53">
        <f t="shared" si="96"/>
        <v>0</v>
      </c>
      <c r="AO88" s="54" t="str">
        <f t="shared" si="97"/>
        <v/>
      </c>
      <c r="AP88" s="85">
        <f t="shared" si="98"/>
        <v>0</v>
      </c>
      <c r="AQ88" s="63">
        <f t="shared" si="99"/>
        <v>0</v>
      </c>
      <c r="AR88" s="53">
        <f t="shared" si="100"/>
        <v>0</v>
      </c>
      <c r="AS88" s="54" t="str">
        <f t="shared" si="101"/>
        <v/>
      </c>
      <c r="AT88" s="85">
        <f t="shared" si="102"/>
        <v>0</v>
      </c>
      <c r="AU88" s="63">
        <f t="shared" si="103"/>
        <v>0</v>
      </c>
      <c r="AV88" s="53">
        <f t="shared" si="104"/>
        <v>0</v>
      </c>
      <c r="AW88" s="54" t="str">
        <f t="shared" si="105"/>
        <v/>
      </c>
      <c r="AX88" s="85">
        <f t="shared" si="106"/>
        <v>0</v>
      </c>
      <c r="AY88" s="63">
        <f t="shared" si="107"/>
        <v>0</v>
      </c>
      <c r="AZ88" s="53">
        <f t="shared" si="108"/>
        <v>0</v>
      </c>
      <c r="BA88" s="54" t="str">
        <f t="shared" si="109"/>
        <v/>
      </c>
      <c r="BB88" s="85">
        <f t="shared" si="110"/>
        <v>0</v>
      </c>
      <c r="BC88" s="63">
        <f t="shared" si="111"/>
        <v>0</v>
      </c>
      <c r="BD88" s="53">
        <f t="shared" si="112"/>
        <v>0</v>
      </c>
      <c r="BE88" s="54" t="str">
        <f t="shared" si="113"/>
        <v/>
      </c>
      <c r="BF88" s="85">
        <f t="shared" si="114"/>
        <v>0</v>
      </c>
      <c r="BG88" s="63">
        <f t="shared" si="115"/>
        <v>0</v>
      </c>
      <c r="BH88" s="53">
        <f t="shared" si="116"/>
        <v>0</v>
      </c>
      <c r="BI88" s="54" t="str">
        <f t="shared" si="117"/>
        <v/>
      </c>
      <c r="BJ88" s="85">
        <f t="shared" si="118"/>
        <v>0</v>
      </c>
      <c r="BK88" s="63">
        <f t="shared" si="119"/>
        <v>0</v>
      </c>
      <c r="BL88" s="53">
        <f t="shared" si="120"/>
        <v>0</v>
      </c>
      <c r="BM88" s="54" t="str">
        <f t="shared" si="121"/>
        <v/>
      </c>
      <c r="BN88" s="85">
        <f t="shared" si="122"/>
        <v>0</v>
      </c>
      <c r="BO88" s="63">
        <f t="shared" si="123"/>
        <v>0</v>
      </c>
      <c r="BP88" s="53">
        <f t="shared" si="124"/>
        <v>0</v>
      </c>
      <c r="BQ88" s="54" t="str">
        <f t="shared" si="125"/>
        <v/>
      </c>
      <c r="BR88" s="85">
        <f t="shared" si="126"/>
        <v>0</v>
      </c>
      <c r="BS88" s="60">
        <f t="shared" si="68"/>
        <v>0</v>
      </c>
      <c r="BT88" s="59">
        <f t="shared" si="69"/>
        <v>0</v>
      </c>
      <c r="BU88" s="57"/>
      <c r="BV88" s="44"/>
      <c r="BY88" s="253"/>
      <c r="BZ88" s="272"/>
      <c r="CA88" s="272"/>
      <c r="CB88" s="273"/>
      <c r="CC88" s="285">
        <f t="shared" si="127"/>
        <v>0</v>
      </c>
      <c r="CD88" s="286" t="str">
        <f t="shared" si="128"/>
        <v>청년외</v>
      </c>
      <c r="CE88" s="275">
        <f t="shared" si="76"/>
        <v>0</v>
      </c>
      <c r="CF88" s="270">
        <f t="shared" si="129"/>
        <v>0</v>
      </c>
      <c r="CG88" s="270">
        <f t="shared" si="129"/>
        <v>0</v>
      </c>
      <c r="CH88" s="270">
        <f t="shared" si="77"/>
        <v>0</v>
      </c>
      <c r="CI88" s="44"/>
    </row>
    <row r="89" spans="1:87" ht="16.5" hidden="1" customHeight="1">
      <c r="A89" s="23">
        <f t="shared" si="78"/>
        <v>85</v>
      </c>
      <c r="B89" s="143"/>
      <c r="C89" s="92"/>
      <c r="D89" s="93"/>
      <c r="E89" s="156" t="str">
        <f t="shared" si="70"/>
        <v/>
      </c>
      <c r="F89" s="30" t="str">
        <f t="shared" si="71"/>
        <v/>
      </c>
      <c r="G89" s="31" t="str">
        <f t="shared" si="72"/>
        <v/>
      </c>
      <c r="H89" s="147" t="str">
        <f t="shared" si="73"/>
        <v/>
      </c>
      <c r="I89" s="150"/>
      <c r="J89" s="151"/>
      <c r="K89" s="33" t="str">
        <f t="shared" si="74"/>
        <v/>
      </c>
      <c r="L89" s="33">
        <f t="shared" si="67"/>
        <v>0</v>
      </c>
      <c r="M89" s="35" t="str">
        <f t="shared" si="75"/>
        <v/>
      </c>
      <c r="N89" s="108"/>
      <c r="O89" s="178"/>
      <c r="P89" s="179"/>
      <c r="Q89" s="189" t="s">
        <v>160</v>
      </c>
      <c r="R89" s="190" t="s">
        <v>160</v>
      </c>
      <c r="S89" s="191"/>
      <c r="T89" s="192" t="s">
        <v>160</v>
      </c>
      <c r="U89" s="192" t="s">
        <v>160</v>
      </c>
      <c r="V89" s="193" t="s">
        <v>160</v>
      </c>
      <c r="W89" s="63">
        <f t="shared" si="79"/>
        <v>0</v>
      </c>
      <c r="X89" s="53">
        <f t="shared" si="80"/>
        <v>0</v>
      </c>
      <c r="Y89" s="54" t="str">
        <f t="shared" si="81"/>
        <v/>
      </c>
      <c r="Z89" s="85">
        <f t="shared" si="82"/>
        <v>0</v>
      </c>
      <c r="AA89" s="63">
        <f t="shared" si="83"/>
        <v>0</v>
      </c>
      <c r="AB89" s="53">
        <f t="shared" si="84"/>
        <v>0</v>
      </c>
      <c r="AC89" s="54" t="str">
        <f t="shared" si="85"/>
        <v/>
      </c>
      <c r="AD89" s="85">
        <f t="shared" si="86"/>
        <v>0</v>
      </c>
      <c r="AE89" s="63">
        <f t="shared" si="87"/>
        <v>0</v>
      </c>
      <c r="AF89" s="53">
        <f t="shared" si="88"/>
        <v>0</v>
      </c>
      <c r="AG89" s="54" t="str">
        <f t="shared" si="89"/>
        <v/>
      </c>
      <c r="AH89" s="85">
        <f t="shared" si="90"/>
        <v>0</v>
      </c>
      <c r="AI89" s="63">
        <f t="shared" si="91"/>
        <v>0</v>
      </c>
      <c r="AJ89" s="53">
        <f t="shared" si="92"/>
        <v>0</v>
      </c>
      <c r="AK89" s="54" t="str">
        <f t="shared" si="93"/>
        <v/>
      </c>
      <c r="AL89" s="85">
        <f t="shared" si="94"/>
        <v>0</v>
      </c>
      <c r="AM89" s="63">
        <f t="shared" si="95"/>
        <v>0</v>
      </c>
      <c r="AN89" s="53">
        <f t="shared" si="96"/>
        <v>0</v>
      </c>
      <c r="AO89" s="54" t="str">
        <f t="shared" si="97"/>
        <v/>
      </c>
      <c r="AP89" s="85">
        <f t="shared" si="98"/>
        <v>0</v>
      </c>
      <c r="AQ89" s="63">
        <f t="shared" si="99"/>
        <v>0</v>
      </c>
      <c r="AR89" s="53">
        <f t="shared" si="100"/>
        <v>0</v>
      </c>
      <c r="AS89" s="54" t="str">
        <f t="shared" si="101"/>
        <v/>
      </c>
      <c r="AT89" s="85">
        <f t="shared" si="102"/>
        <v>0</v>
      </c>
      <c r="AU89" s="63">
        <f t="shared" si="103"/>
        <v>0</v>
      </c>
      <c r="AV89" s="53">
        <f t="shared" si="104"/>
        <v>0</v>
      </c>
      <c r="AW89" s="54" t="str">
        <f t="shared" si="105"/>
        <v/>
      </c>
      <c r="AX89" s="85">
        <f t="shared" si="106"/>
        <v>0</v>
      </c>
      <c r="AY89" s="63">
        <f t="shared" si="107"/>
        <v>0</v>
      </c>
      <c r="AZ89" s="53">
        <f t="shared" si="108"/>
        <v>0</v>
      </c>
      <c r="BA89" s="54" t="str">
        <f t="shared" si="109"/>
        <v/>
      </c>
      <c r="BB89" s="85">
        <f t="shared" si="110"/>
        <v>0</v>
      </c>
      <c r="BC89" s="63">
        <f t="shared" si="111"/>
        <v>0</v>
      </c>
      <c r="BD89" s="53">
        <f t="shared" si="112"/>
        <v>0</v>
      </c>
      <c r="BE89" s="54" t="str">
        <f t="shared" si="113"/>
        <v/>
      </c>
      <c r="BF89" s="85">
        <f t="shared" si="114"/>
        <v>0</v>
      </c>
      <c r="BG89" s="63">
        <f t="shared" si="115"/>
        <v>0</v>
      </c>
      <c r="BH89" s="53">
        <f t="shared" si="116"/>
        <v>0</v>
      </c>
      <c r="BI89" s="54" t="str">
        <f t="shared" si="117"/>
        <v/>
      </c>
      <c r="BJ89" s="85">
        <f t="shared" si="118"/>
        <v>0</v>
      </c>
      <c r="BK89" s="63">
        <f t="shared" si="119"/>
        <v>0</v>
      </c>
      <c r="BL89" s="53">
        <f t="shared" si="120"/>
        <v>0</v>
      </c>
      <c r="BM89" s="54" t="str">
        <f t="shared" si="121"/>
        <v/>
      </c>
      <c r="BN89" s="85">
        <f t="shared" si="122"/>
        <v>0</v>
      </c>
      <c r="BO89" s="63">
        <f t="shared" si="123"/>
        <v>0</v>
      </c>
      <c r="BP89" s="53">
        <f t="shared" si="124"/>
        <v>0</v>
      </c>
      <c r="BQ89" s="54" t="str">
        <f t="shared" si="125"/>
        <v/>
      </c>
      <c r="BR89" s="85">
        <f t="shared" si="126"/>
        <v>0</v>
      </c>
      <c r="BS89" s="60">
        <f t="shared" si="68"/>
        <v>0</v>
      </c>
      <c r="BT89" s="59">
        <f t="shared" si="69"/>
        <v>0</v>
      </c>
      <c r="BU89" s="57"/>
      <c r="BV89" s="44"/>
      <c r="BY89" s="253"/>
      <c r="BZ89" s="272"/>
      <c r="CA89" s="272"/>
      <c r="CB89" s="273"/>
      <c r="CC89" s="285">
        <f t="shared" si="127"/>
        <v>0</v>
      </c>
      <c r="CD89" s="286" t="str">
        <f t="shared" si="128"/>
        <v>청년외</v>
      </c>
      <c r="CE89" s="275">
        <f t="shared" si="76"/>
        <v>0</v>
      </c>
      <c r="CF89" s="270">
        <f t="shared" si="129"/>
        <v>0</v>
      </c>
      <c r="CG89" s="270">
        <f t="shared" si="129"/>
        <v>0</v>
      </c>
      <c r="CH89" s="270">
        <f t="shared" si="77"/>
        <v>0</v>
      </c>
      <c r="CI89" s="44"/>
    </row>
    <row r="90" spans="1:87" ht="16.5" hidden="1" customHeight="1" thickBot="1">
      <c r="A90" s="23">
        <f t="shared" si="78"/>
        <v>86</v>
      </c>
      <c r="B90" s="143"/>
      <c r="C90" s="92"/>
      <c r="D90" s="93"/>
      <c r="E90" s="156" t="str">
        <f t="shared" si="70"/>
        <v/>
      </c>
      <c r="F90" s="30" t="str">
        <f t="shared" si="71"/>
        <v/>
      </c>
      <c r="G90" s="31" t="str">
        <f t="shared" si="72"/>
        <v/>
      </c>
      <c r="H90" s="147" t="str">
        <f t="shared" si="73"/>
        <v/>
      </c>
      <c r="I90" s="150"/>
      <c r="J90" s="151"/>
      <c r="K90" s="33" t="str">
        <f t="shared" si="74"/>
        <v/>
      </c>
      <c r="L90" s="33">
        <f t="shared" si="67"/>
        <v>0</v>
      </c>
      <c r="M90" s="35" t="str">
        <f t="shared" si="75"/>
        <v/>
      </c>
      <c r="N90" s="108"/>
      <c r="O90" s="180"/>
      <c r="P90" s="181"/>
      <c r="Q90" s="194" t="s">
        <v>160</v>
      </c>
      <c r="R90" s="107" t="s">
        <v>160</v>
      </c>
      <c r="S90" s="43"/>
      <c r="T90" s="122" t="s">
        <v>160</v>
      </c>
      <c r="U90" s="122" t="s">
        <v>160</v>
      </c>
      <c r="V90" s="195" t="s">
        <v>160</v>
      </c>
      <c r="W90" s="63">
        <f t="shared" si="79"/>
        <v>0</v>
      </c>
      <c r="X90" s="53">
        <f t="shared" si="80"/>
        <v>0</v>
      </c>
      <c r="Y90" s="54" t="str">
        <f t="shared" si="81"/>
        <v/>
      </c>
      <c r="Z90" s="85">
        <f t="shared" si="82"/>
        <v>0</v>
      </c>
      <c r="AA90" s="63">
        <f t="shared" si="83"/>
        <v>0</v>
      </c>
      <c r="AB90" s="53">
        <f t="shared" si="84"/>
        <v>0</v>
      </c>
      <c r="AC90" s="54" t="str">
        <f t="shared" si="85"/>
        <v/>
      </c>
      <c r="AD90" s="85">
        <f t="shared" si="86"/>
        <v>0</v>
      </c>
      <c r="AE90" s="63">
        <f t="shared" si="87"/>
        <v>0</v>
      </c>
      <c r="AF90" s="53">
        <f t="shared" si="88"/>
        <v>0</v>
      </c>
      <c r="AG90" s="54" t="str">
        <f t="shared" si="89"/>
        <v/>
      </c>
      <c r="AH90" s="85">
        <f t="shared" si="90"/>
        <v>0</v>
      </c>
      <c r="AI90" s="63">
        <f t="shared" si="91"/>
        <v>0</v>
      </c>
      <c r="AJ90" s="53">
        <f t="shared" si="92"/>
        <v>0</v>
      </c>
      <c r="AK90" s="54" t="str">
        <f t="shared" si="93"/>
        <v/>
      </c>
      <c r="AL90" s="85">
        <f t="shared" si="94"/>
        <v>0</v>
      </c>
      <c r="AM90" s="63">
        <f t="shared" si="95"/>
        <v>0</v>
      </c>
      <c r="AN90" s="53">
        <f t="shared" si="96"/>
        <v>0</v>
      </c>
      <c r="AO90" s="54" t="str">
        <f t="shared" si="97"/>
        <v/>
      </c>
      <c r="AP90" s="85">
        <f t="shared" si="98"/>
        <v>0</v>
      </c>
      <c r="AQ90" s="63">
        <f t="shared" si="99"/>
        <v>0</v>
      </c>
      <c r="AR90" s="53">
        <f t="shared" si="100"/>
        <v>0</v>
      </c>
      <c r="AS90" s="54" t="str">
        <f t="shared" si="101"/>
        <v/>
      </c>
      <c r="AT90" s="85">
        <f t="shared" si="102"/>
        <v>0</v>
      </c>
      <c r="AU90" s="63">
        <f t="shared" si="103"/>
        <v>0</v>
      </c>
      <c r="AV90" s="53">
        <f t="shared" si="104"/>
        <v>0</v>
      </c>
      <c r="AW90" s="54" t="str">
        <f t="shared" si="105"/>
        <v/>
      </c>
      <c r="AX90" s="85">
        <f t="shared" si="106"/>
        <v>0</v>
      </c>
      <c r="AY90" s="63">
        <f t="shared" si="107"/>
        <v>0</v>
      </c>
      <c r="AZ90" s="53">
        <f t="shared" si="108"/>
        <v>0</v>
      </c>
      <c r="BA90" s="54" t="str">
        <f t="shared" si="109"/>
        <v/>
      </c>
      <c r="BB90" s="85">
        <f t="shared" si="110"/>
        <v>0</v>
      </c>
      <c r="BC90" s="63">
        <f t="shared" si="111"/>
        <v>0</v>
      </c>
      <c r="BD90" s="53">
        <f t="shared" si="112"/>
        <v>0</v>
      </c>
      <c r="BE90" s="54" t="str">
        <f t="shared" si="113"/>
        <v/>
      </c>
      <c r="BF90" s="85">
        <f t="shared" si="114"/>
        <v>0</v>
      </c>
      <c r="BG90" s="63">
        <f t="shared" si="115"/>
        <v>0</v>
      </c>
      <c r="BH90" s="53">
        <f t="shared" si="116"/>
        <v>0</v>
      </c>
      <c r="BI90" s="54" t="str">
        <f t="shared" si="117"/>
        <v/>
      </c>
      <c r="BJ90" s="85">
        <f t="shared" si="118"/>
        <v>0</v>
      </c>
      <c r="BK90" s="63">
        <f t="shared" si="119"/>
        <v>0</v>
      </c>
      <c r="BL90" s="53">
        <f t="shared" si="120"/>
        <v>0</v>
      </c>
      <c r="BM90" s="54" t="str">
        <f t="shared" si="121"/>
        <v/>
      </c>
      <c r="BN90" s="85">
        <f t="shared" si="122"/>
        <v>0</v>
      </c>
      <c r="BO90" s="63">
        <f t="shared" si="123"/>
        <v>0</v>
      </c>
      <c r="BP90" s="53">
        <f t="shared" si="124"/>
        <v>0</v>
      </c>
      <c r="BQ90" s="54" t="str">
        <f t="shared" si="125"/>
        <v/>
      </c>
      <c r="BR90" s="85">
        <f t="shared" si="126"/>
        <v>0</v>
      </c>
      <c r="BS90" s="60">
        <f t="shared" si="68"/>
        <v>0</v>
      </c>
      <c r="BT90" s="59">
        <f t="shared" si="69"/>
        <v>0</v>
      </c>
      <c r="BU90" s="57"/>
      <c r="BV90" s="44"/>
      <c r="BY90" s="253"/>
      <c r="BZ90" s="272"/>
      <c r="CA90" s="272"/>
      <c r="CB90" s="273"/>
      <c r="CC90" s="285">
        <f t="shared" si="127"/>
        <v>0</v>
      </c>
      <c r="CD90" s="286" t="str">
        <f t="shared" si="128"/>
        <v>청년외</v>
      </c>
      <c r="CE90" s="275">
        <f t="shared" si="76"/>
        <v>0</v>
      </c>
      <c r="CF90" s="270">
        <f t="shared" si="129"/>
        <v>0</v>
      </c>
      <c r="CG90" s="270">
        <f t="shared" si="129"/>
        <v>0</v>
      </c>
      <c r="CH90" s="270">
        <f t="shared" si="77"/>
        <v>0</v>
      </c>
      <c r="CI90" s="44"/>
    </row>
    <row r="91" spans="1:87" ht="16.5" hidden="1" customHeight="1">
      <c r="A91" s="23">
        <f t="shared" si="78"/>
        <v>87</v>
      </c>
      <c r="B91" s="143"/>
      <c r="C91" s="92"/>
      <c r="D91" s="93"/>
      <c r="E91" s="156" t="str">
        <f t="shared" si="70"/>
        <v/>
      </c>
      <c r="F91" s="30" t="str">
        <f t="shared" si="71"/>
        <v/>
      </c>
      <c r="G91" s="31" t="str">
        <f t="shared" si="72"/>
        <v/>
      </c>
      <c r="H91" s="147" t="str">
        <f t="shared" si="73"/>
        <v/>
      </c>
      <c r="I91" s="150"/>
      <c r="J91" s="151"/>
      <c r="K91" s="33" t="str">
        <f t="shared" si="74"/>
        <v/>
      </c>
      <c r="L91" s="33">
        <f t="shared" si="67"/>
        <v>0</v>
      </c>
      <c r="M91" s="35" t="str">
        <f t="shared" si="75"/>
        <v/>
      </c>
      <c r="N91" s="108"/>
      <c r="O91" s="178"/>
      <c r="P91" s="179"/>
      <c r="Q91" s="194" t="s">
        <v>160</v>
      </c>
      <c r="R91" s="107" t="s">
        <v>160</v>
      </c>
      <c r="S91" s="43"/>
      <c r="T91" s="122" t="s">
        <v>160</v>
      </c>
      <c r="U91" s="122" t="s">
        <v>160</v>
      </c>
      <c r="V91" s="195" t="s">
        <v>160</v>
      </c>
      <c r="W91" s="63">
        <f t="shared" si="79"/>
        <v>0</v>
      </c>
      <c r="X91" s="53">
        <f t="shared" si="80"/>
        <v>0</v>
      </c>
      <c r="Y91" s="54" t="str">
        <f t="shared" si="81"/>
        <v/>
      </c>
      <c r="Z91" s="85">
        <f t="shared" si="82"/>
        <v>0</v>
      </c>
      <c r="AA91" s="63">
        <f t="shared" si="83"/>
        <v>0</v>
      </c>
      <c r="AB91" s="53">
        <f t="shared" si="84"/>
        <v>0</v>
      </c>
      <c r="AC91" s="54" t="str">
        <f t="shared" si="85"/>
        <v/>
      </c>
      <c r="AD91" s="85">
        <f t="shared" si="86"/>
        <v>0</v>
      </c>
      <c r="AE91" s="63">
        <f t="shared" si="87"/>
        <v>0</v>
      </c>
      <c r="AF91" s="53">
        <f t="shared" si="88"/>
        <v>0</v>
      </c>
      <c r="AG91" s="54" t="str">
        <f t="shared" si="89"/>
        <v/>
      </c>
      <c r="AH91" s="85">
        <f t="shared" si="90"/>
        <v>0</v>
      </c>
      <c r="AI91" s="63">
        <f t="shared" si="91"/>
        <v>0</v>
      </c>
      <c r="AJ91" s="53">
        <f t="shared" si="92"/>
        <v>0</v>
      </c>
      <c r="AK91" s="54" t="str">
        <f t="shared" si="93"/>
        <v/>
      </c>
      <c r="AL91" s="85">
        <f t="shared" si="94"/>
        <v>0</v>
      </c>
      <c r="AM91" s="63">
        <f t="shared" si="95"/>
        <v>0</v>
      </c>
      <c r="AN91" s="53">
        <f t="shared" si="96"/>
        <v>0</v>
      </c>
      <c r="AO91" s="54" t="str">
        <f t="shared" si="97"/>
        <v/>
      </c>
      <c r="AP91" s="85">
        <f t="shared" si="98"/>
        <v>0</v>
      </c>
      <c r="AQ91" s="63">
        <f t="shared" si="99"/>
        <v>0</v>
      </c>
      <c r="AR91" s="53">
        <f t="shared" si="100"/>
        <v>0</v>
      </c>
      <c r="AS91" s="54" t="str">
        <f t="shared" si="101"/>
        <v/>
      </c>
      <c r="AT91" s="85">
        <f t="shared" si="102"/>
        <v>0</v>
      </c>
      <c r="AU91" s="63">
        <f t="shared" si="103"/>
        <v>0</v>
      </c>
      <c r="AV91" s="53">
        <f t="shared" si="104"/>
        <v>0</v>
      </c>
      <c r="AW91" s="54" t="str">
        <f t="shared" si="105"/>
        <v/>
      </c>
      <c r="AX91" s="85">
        <f t="shared" si="106"/>
        <v>0</v>
      </c>
      <c r="AY91" s="63">
        <f t="shared" si="107"/>
        <v>0</v>
      </c>
      <c r="AZ91" s="53">
        <f t="shared" si="108"/>
        <v>0</v>
      </c>
      <c r="BA91" s="54" t="str">
        <f t="shared" si="109"/>
        <v/>
      </c>
      <c r="BB91" s="85">
        <f t="shared" si="110"/>
        <v>0</v>
      </c>
      <c r="BC91" s="63">
        <f t="shared" si="111"/>
        <v>0</v>
      </c>
      <c r="BD91" s="53">
        <f t="shared" si="112"/>
        <v>0</v>
      </c>
      <c r="BE91" s="54" t="str">
        <f t="shared" si="113"/>
        <v/>
      </c>
      <c r="BF91" s="85">
        <f t="shared" si="114"/>
        <v>0</v>
      </c>
      <c r="BG91" s="63">
        <f t="shared" si="115"/>
        <v>0</v>
      </c>
      <c r="BH91" s="53">
        <f t="shared" si="116"/>
        <v>0</v>
      </c>
      <c r="BI91" s="54" t="str">
        <f t="shared" si="117"/>
        <v/>
      </c>
      <c r="BJ91" s="85">
        <f t="shared" si="118"/>
        <v>0</v>
      </c>
      <c r="BK91" s="63">
        <f t="shared" si="119"/>
        <v>0</v>
      </c>
      <c r="BL91" s="53">
        <f t="shared" si="120"/>
        <v>0</v>
      </c>
      <c r="BM91" s="54" t="str">
        <f t="shared" si="121"/>
        <v/>
      </c>
      <c r="BN91" s="85">
        <f t="shared" si="122"/>
        <v>0</v>
      </c>
      <c r="BO91" s="63">
        <f t="shared" si="123"/>
        <v>0</v>
      </c>
      <c r="BP91" s="53">
        <f t="shared" si="124"/>
        <v>0</v>
      </c>
      <c r="BQ91" s="54" t="str">
        <f t="shared" si="125"/>
        <v/>
      </c>
      <c r="BR91" s="85">
        <f t="shared" si="126"/>
        <v>0</v>
      </c>
      <c r="BS91" s="60">
        <f t="shared" si="68"/>
        <v>0</v>
      </c>
      <c r="BT91" s="59">
        <f t="shared" si="69"/>
        <v>0</v>
      </c>
      <c r="BU91" s="57"/>
      <c r="BV91" s="44"/>
      <c r="BY91" s="253"/>
      <c r="BZ91" s="272"/>
      <c r="CA91" s="272"/>
      <c r="CB91" s="273"/>
      <c r="CC91" s="285">
        <f t="shared" si="127"/>
        <v>0</v>
      </c>
      <c r="CD91" s="286" t="str">
        <f t="shared" si="128"/>
        <v>청년외</v>
      </c>
      <c r="CE91" s="275">
        <f t="shared" si="76"/>
        <v>0</v>
      </c>
      <c r="CF91" s="270">
        <f t="shared" si="129"/>
        <v>0</v>
      </c>
      <c r="CG91" s="270">
        <f t="shared" si="129"/>
        <v>0</v>
      </c>
      <c r="CH91" s="270">
        <f t="shared" si="77"/>
        <v>0</v>
      </c>
      <c r="CI91" s="44"/>
    </row>
    <row r="92" spans="1:87" ht="16.5" hidden="1" customHeight="1">
      <c r="A92" s="23">
        <f t="shared" si="78"/>
        <v>88</v>
      </c>
      <c r="B92" s="143"/>
      <c r="C92" s="92"/>
      <c r="D92" s="93"/>
      <c r="E92" s="156" t="str">
        <f t="shared" si="70"/>
        <v/>
      </c>
      <c r="F92" s="30" t="str">
        <f t="shared" si="71"/>
        <v/>
      </c>
      <c r="G92" s="31" t="str">
        <f t="shared" si="72"/>
        <v/>
      </c>
      <c r="H92" s="147" t="str">
        <f t="shared" si="73"/>
        <v/>
      </c>
      <c r="I92" s="150"/>
      <c r="J92" s="151"/>
      <c r="K92" s="33" t="str">
        <f t="shared" si="74"/>
        <v/>
      </c>
      <c r="L92" s="33">
        <f t="shared" si="67"/>
        <v>0</v>
      </c>
      <c r="M92" s="35" t="str">
        <f t="shared" si="75"/>
        <v/>
      </c>
      <c r="N92" s="108"/>
      <c r="O92" s="178"/>
      <c r="P92" s="179"/>
      <c r="Q92" s="194" t="s">
        <v>160</v>
      </c>
      <c r="R92" s="107" t="s">
        <v>160</v>
      </c>
      <c r="S92" s="43"/>
      <c r="T92" s="122" t="s">
        <v>160</v>
      </c>
      <c r="U92" s="122" t="s">
        <v>160</v>
      </c>
      <c r="V92" s="195" t="s">
        <v>160</v>
      </c>
      <c r="W92" s="63">
        <f t="shared" si="79"/>
        <v>0</v>
      </c>
      <c r="X92" s="53">
        <f t="shared" si="80"/>
        <v>0</v>
      </c>
      <c r="Y92" s="54" t="str">
        <f t="shared" si="81"/>
        <v/>
      </c>
      <c r="Z92" s="85">
        <f t="shared" si="82"/>
        <v>0</v>
      </c>
      <c r="AA92" s="63">
        <f t="shared" si="83"/>
        <v>0</v>
      </c>
      <c r="AB92" s="53">
        <f t="shared" si="84"/>
        <v>0</v>
      </c>
      <c r="AC92" s="54" t="str">
        <f t="shared" si="85"/>
        <v/>
      </c>
      <c r="AD92" s="85">
        <f t="shared" si="86"/>
        <v>0</v>
      </c>
      <c r="AE92" s="63">
        <f t="shared" si="87"/>
        <v>0</v>
      </c>
      <c r="AF92" s="53">
        <f t="shared" si="88"/>
        <v>0</v>
      </c>
      <c r="AG92" s="54" t="str">
        <f t="shared" si="89"/>
        <v/>
      </c>
      <c r="AH92" s="85">
        <f t="shared" si="90"/>
        <v>0</v>
      </c>
      <c r="AI92" s="63">
        <f t="shared" si="91"/>
        <v>0</v>
      </c>
      <c r="AJ92" s="53">
        <f t="shared" si="92"/>
        <v>0</v>
      </c>
      <c r="AK92" s="54" t="str">
        <f t="shared" si="93"/>
        <v/>
      </c>
      <c r="AL92" s="85">
        <f t="shared" si="94"/>
        <v>0</v>
      </c>
      <c r="AM92" s="63">
        <f t="shared" si="95"/>
        <v>0</v>
      </c>
      <c r="AN92" s="53">
        <f t="shared" si="96"/>
        <v>0</v>
      </c>
      <c r="AO92" s="54" t="str">
        <f t="shared" si="97"/>
        <v/>
      </c>
      <c r="AP92" s="85">
        <f t="shared" si="98"/>
        <v>0</v>
      </c>
      <c r="AQ92" s="63">
        <f t="shared" si="99"/>
        <v>0</v>
      </c>
      <c r="AR92" s="53">
        <f t="shared" si="100"/>
        <v>0</v>
      </c>
      <c r="AS92" s="54" t="str">
        <f t="shared" si="101"/>
        <v/>
      </c>
      <c r="AT92" s="85">
        <f t="shared" si="102"/>
        <v>0</v>
      </c>
      <c r="AU92" s="63">
        <f t="shared" si="103"/>
        <v>0</v>
      </c>
      <c r="AV92" s="53">
        <f t="shared" si="104"/>
        <v>0</v>
      </c>
      <c r="AW92" s="54" t="str">
        <f t="shared" si="105"/>
        <v/>
      </c>
      <c r="AX92" s="85">
        <f t="shared" si="106"/>
        <v>0</v>
      </c>
      <c r="AY92" s="63">
        <f t="shared" si="107"/>
        <v>0</v>
      </c>
      <c r="AZ92" s="53">
        <f t="shared" si="108"/>
        <v>0</v>
      </c>
      <c r="BA92" s="54" t="str">
        <f t="shared" si="109"/>
        <v/>
      </c>
      <c r="BB92" s="85">
        <f t="shared" si="110"/>
        <v>0</v>
      </c>
      <c r="BC92" s="63">
        <f t="shared" si="111"/>
        <v>0</v>
      </c>
      <c r="BD92" s="53">
        <f t="shared" si="112"/>
        <v>0</v>
      </c>
      <c r="BE92" s="54" t="str">
        <f t="shared" si="113"/>
        <v/>
      </c>
      <c r="BF92" s="85">
        <f t="shared" si="114"/>
        <v>0</v>
      </c>
      <c r="BG92" s="63">
        <f t="shared" si="115"/>
        <v>0</v>
      </c>
      <c r="BH92" s="53">
        <f t="shared" si="116"/>
        <v>0</v>
      </c>
      <c r="BI92" s="54" t="str">
        <f t="shared" si="117"/>
        <v/>
      </c>
      <c r="BJ92" s="85">
        <f t="shared" si="118"/>
        <v>0</v>
      </c>
      <c r="BK92" s="63">
        <f t="shared" si="119"/>
        <v>0</v>
      </c>
      <c r="BL92" s="53">
        <f t="shared" si="120"/>
        <v>0</v>
      </c>
      <c r="BM92" s="54" t="str">
        <f t="shared" si="121"/>
        <v/>
      </c>
      <c r="BN92" s="85">
        <f t="shared" si="122"/>
        <v>0</v>
      </c>
      <c r="BO92" s="63">
        <f t="shared" si="123"/>
        <v>0</v>
      </c>
      <c r="BP92" s="53">
        <f t="shared" si="124"/>
        <v>0</v>
      </c>
      <c r="BQ92" s="54" t="str">
        <f t="shared" si="125"/>
        <v/>
      </c>
      <c r="BR92" s="85">
        <f t="shared" si="126"/>
        <v>0</v>
      </c>
      <c r="BS92" s="60">
        <f t="shared" si="68"/>
        <v>0</v>
      </c>
      <c r="BT92" s="59">
        <f t="shared" si="69"/>
        <v>0</v>
      </c>
      <c r="BU92" s="57"/>
      <c r="BV92" s="44"/>
      <c r="BY92" s="253"/>
      <c r="BZ92" s="272"/>
      <c r="CA92" s="272"/>
      <c r="CB92" s="273"/>
      <c r="CC92" s="285">
        <f t="shared" si="127"/>
        <v>0</v>
      </c>
      <c r="CD92" s="286" t="str">
        <f t="shared" si="128"/>
        <v>청년외</v>
      </c>
      <c r="CE92" s="275">
        <f t="shared" si="76"/>
        <v>0</v>
      </c>
      <c r="CF92" s="270">
        <f t="shared" si="129"/>
        <v>0</v>
      </c>
      <c r="CG92" s="270">
        <f t="shared" si="129"/>
        <v>0</v>
      </c>
      <c r="CH92" s="270">
        <f t="shared" si="77"/>
        <v>0</v>
      </c>
      <c r="CI92" s="44"/>
    </row>
    <row r="93" spans="1:87" ht="16.5" hidden="1" customHeight="1">
      <c r="A93" s="23">
        <f t="shared" si="78"/>
        <v>89</v>
      </c>
      <c r="B93" s="143"/>
      <c r="C93" s="92"/>
      <c r="D93" s="93"/>
      <c r="E93" s="156" t="str">
        <f t="shared" si="70"/>
        <v/>
      </c>
      <c r="F93" s="30" t="str">
        <f t="shared" si="71"/>
        <v/>
      </c>
      <c r="G93" s="31" t="str">
        <f t="shared" si="72"/>
        <v/>
      </c>
      <c r="H93" s="147" t="str">
        <f t="shared" si="73"/>
        <v/>
      </c>
      <c r="I93" s="150"/>
      <c r="J93" s="151"/>
      <c r="K93" s="33" t="str">
        <f t="shared" si="74"/>
        <v/>
      </c>
      <c r="L93" s="33">
        <f t="shared" si="67"/>
        <v>0</v>
      </c>
      <c r="M93" s="35" t="str">
        <f t="shared" si="75"/>
        <v/>
      </c>
      <c r="N93" s="108"/>
      <c r="O93" s="178"/>
      <c r="P93" s="179"/>
      <c r="Q93" s="194" t="s">
        <v>160</v>
      </c>
      <c r="R93" s="107" t="s">
        <v>160</v>
      </c>
      <c r="S93" s="43"/>
      <c r="T93" s="122" t="s">
        <v>160</v>
      </c>
      <c r="U93" s="122" t="s">
        <v>160</v>
      </c>
      <c r="V93" s="195" t="s">
        <v>160</v>
      </c>
      <c r="W93" s="63">
        <f t="shared" si="79"/>
        <v>0</v>
      </c>
      <c r="X93" s="53">
        <f t="shared" si="80"/>
        <v>0</v>
      </c>
      <c r="Y93" s="54" t="str">
        <f t="shared" si="81"/>
        <v/>
      </c>
      <c r="Z93" s="85">
        <f t="shared" si="82"/>
        <v>0</v>
      </c>
      <c r="AA93" s="63">
        <f t="shared" si="83"/>
        <v>0</v>
      </c>
      <c r="AB93" s="53">
        <f t="shared" si="84"/>
        <v>0</v>
      </c>
      <c r="AC93" s="54" t="str">
        <f t="shared" si="85"/>
        <v/>
      </c>
      <c r="AD93" s="85">
        <f t="shared" si="86"/>
        <v>0</v>
      </c>
      <c r="AE93" s="63">
        <f t="shared" si="87"/>
        <v>0</v>
      </c>
      <c r="AF93" s="53">
        <f t="shared" si="88"/>
        <v>0</v>
      </c>
      <c r="AG93" s="54" t="str">
        <f t="shared" si="89"/>
        <v/>
      </c>
      <c r="AH93" s="85">
        <f t="shared" si="90"/>
        <v>0</v>
      </c>
      <c r="AI93" s="63">
        <f t="shared" si="91"/>
        <v>0</v>
      </c>
      <c r="AJ93" s="53">
        <f t="shared" si="92"/>
        <v>0</v>
      </c>
      <c r="AK93" s="54" t="str">
        <f t="shared" si="93"/>
        <v/>
      </c>
      <c r="AL93" s="85">
        <f t="shared" si="94"/>
        <v>0</v>
      </c>
      <c r="AM93" s="63">
        <f t="shared" si="95"/>
        <v>0</v>
      </c>
      <c r="AN93" s="53">
        <f t="shared" si="96"/>
        <v>0</v>
      </c>
      <c r="AO93" s="54" t="str">
        <f t="shared" si="97"/>
        <v/>
      </c>
      <c r="AP93" s="85">
        <f t="shared" si="98"/>
        <v>0</v>
      </c>
      <c r="AQ93" s="63">
        <f t="shared" si="99"/>
        <v>0</v>
      </c>
      <c r="AR93" s="53">
        <f t="shared" si="100"/>
        <v>0</v>
      </c>
      <c r="AS93" s="54" t="str">
        <f t="shared" si="101"/>
        <v/>
      </c>
      <c r="AT93" s="85">
        <f t="shared" si="102"/>
        <v>0</v>
      </c>
      <c r="AU93" s="63">
        <f t="shared" si="103"/>
        <v>0</v>
      </c>
      <c r="AV93" s="53">
        <f t="shared" si="104"/>
        <v>0</v>
      </c>
      <c r="AW93" s="54" t="str">
        <f t="shared" si="105"/>
        <v/>
      </c>
      <c r="AX93" s="85">
        <f t="shared" si="106"/>
        <v>0</v>
      </c>
      <c r="AY93" s="63">
        <f t="shared" si="107"/>
        <v>0</v>
      </c>
      <c r="AZ93" s="53">
        <f t="shared" si="108"/>
        <v>0</v>
      </c>
      <c r="BA93" s="54" t="str">
        <f t="shared" si="109"/>
        <v/>
      </c>
      <c r="BB93" s="85">
        <f t="shared" si="110"/>
        <v>0</v>
      </c>
      <c r="BC93" s="63">
        <f t="shared" si="111"/>
        <v>0</v>
      </c>
      <c r="BD93" s="53">
        <f t="shared" si="112"/>
        <v>0</v>
      </c>
      <c r="BE93" s="54" t="str">
        <f t="shared" si="113"/>
        <v/>
      </c>
      <c r="BF93" s="85">
        <f t="shared" si="114"/>
        <v>0</v>
      </c>
      <c r="BG93" s="63">
        <f t="shared" si="115"/>
        <v>0</v>
      </c>
      <c r="BH93" s="53">
        <f t="shared" si="116"/>
        <v>0</v>
      </c>
      <c r="BI93" s="54" t="str">
        <f t="shared" si="117"/>
        <v/>
      </c>
      <c r="BJ93" s="85">
        <f t="shared" si="118"/>
        <v>0</v>
      </c>
      <c r="BK93" s="63">
        <f t="shared" si="119"/>
        <v>0</v>
      </c>
      <c r="BL93" s="53">
        <f t="shared" si="120"/>
        <v>0</v>
      </c>
      <c r="BM93" s="54" t="str">
        <f t="shared" si="121"/>
        <v/>
      </c>
      <c r="BN93" s="85">
        <f t="shared" si="122"/>
        <v>0</v>
      </c>
      <c r="BO93" s="63">
        <f t="shared" si="123"/>
        <v>0</v>
      </c>
      <c r="BP93" s="53">
        <f t="shared" si="124"/>
        <v>0</v>
      </c>
      <c r="BQ93" s="54" t="str">
        <f t="shared" si="125"/>
        <v/>
      </c>
      <c r="BR93" s="85">
        <f t="shared" si="126"/>
        <v>0</v>
      </c>
      <c r="BS93" s="60">
        <f t="shared" si="68"/>
        <v>0</v>
      </c>
      <c r="BT93" s="59">
        <f t="shared" si="69"/>
        <v>0</v>
      </c>
      <c r="BU93" s="57"/>
      <c r="BV93" s="44"/>
      <c r="BY93" s="253"/>
      <c r="BZ93" s="272"/>
      <c r="CA93" s="272"/>
      <c r="CB93" s="273"/>
      <c r="CC93" s="285">
        <f t="shared" si="127"/>
        <v>0</v>
      </c>
      <c r="CD93" s="286" t="str">
        <f t="shared" si="128"/>
        <v>청년외</v>
      </c>
      <c r="CE93" s="275">
        <f t="shared" si="76"/>
        <v>0</v>
      </c>
      <c r="CF93" s="270">
        <f t="shared" si="129"/>
        <v>0</v>
      </c>
      <c r="CG93" s="270">
        <f t="shared" si="129"/>
        <v>0</v>
      </c>
      <c r="CH93" s="270">
        <f t="shared" si="77"/>
        <v>0</v>
      </c>
      <c r="CI93" s="44"/>
    </row>
    <row r="94" spans="1:87" ht="16.5" hidden="1" customHeight="1">
      <c r="A94" s="23">
        <f t="shared" si="78"/>
        <v>90</v>
      </c>
      <c r="B94" s="143"/>
      <c r="C94" s="92"/>
      <c r="D94" s="93"/>
      <c r="E94" s="156" t="str">
        <f t="shared" si="70"/>
        <v/>
      </c>
      <c r="F94" s="30" t="str">
        <f t="shared" si="71"/>
        <v/>
      </c>
      <c r="G94" s="31" t="str">
        <f t="shared" si="72"/>
        <v/>
      </c>
      <c r="H94" s="147" t="str">
        <f t="shared" si="73"/>
        <v/>
      </c>
      <c r="I94" s="150"/>
      <c r="J94" s="151"/>
      <c r="K94" s="33" t="str">
        <f t="shared" si="74"/>
        <v/>
      </c>
      <c r="L94" s="33">
        <f t="shared" si="67"/>
        <v>0</v>
      </c>
      <c r="M94" s="35" t="str">
        <f t="shared" si="75"/>
        <v/>
      </c>
      <c r="N94" s="108"/>
      <c r="O94" s="178"/>
      <c r="P94" s="179"/>
      <c r="Q94" s="194" t="s">
        <v>160</v>
      </c>
      <c r="R94" s="107" t="s">
        <v>160</v>
      </c>
      <c r="S94" s="43"/>
      <c r="T94" s="122" t="s">
        <v>160</v>
      </c>
      <c r="U94" s="122" t="s">
        <v>160</v>
      </c>
      <c r="V94" s="195" t="s">
        <v>160</v>
      </c>
      <c r="W94" s="63">
        <f t="shared" si="79"/>
        <v>0</v>
      </c>
      <c r="X94" s="53">
        <f t="shared" si="80"/>
        <v>0</v>
      </c>
      <c r="Y94" s="54" t="str">
        <f t="shared" si="81"/>
        <v/>
      </c>
      <c r="Z94" s="85">
        <f t="shared" si="82"/>
        <v>0</v>
      </c>
      <c r="AA94" s="63">
        <f t="shared" si="83"/>
        <v>0</v>
      </c>
      <c r="AB94" s="53">
        <f t="shared" si="84"/>
        <v>0</v>
      </c>
      <c r="AC94" s="54" t="str">
        <f t="shared" si="85"/>
        <v/>
      </c>
      <c r="AD94" s="85">
        <f t="shared" si="86"/>
        <v>0</v>
      </c>
      <c r="AE94" s="63">
        <f t="shared" si="87"/>
        <v>0</v>
      </c>
      <c r="AF94" s="53">
        <f t="shared" si="88"/>
        <v>0</v>
      </c>
      <c r="AG94" s="54" t="str">
        <f t="shared" si="89"/>
        <v/>
      </c>
      <c r="AH94" s="85">
        <f t="shared" si="90"/>
        <v>0</v>
      </c>
      <c r="AI94" s="63">
        <f t="shared" si="91"/>
        <v>0</v>
      </c>
      <c r="AJ94" s="53">
        <f t="shared" si="92"/>
        <v>0</v>
      </c>
      <c r="AK94" s="54" t="str">
        <f t="shared" si="93"/>
        <v/>
      </c>
      <c r="AL94" s="85">
        <f t="shared" si="94"/>
        <v>0</v>
      </c>
      <c r="AM94" s="63">
        <f t="shared" si="95"/>
        <v>0</v>
      </c>
      <c r="AN94" s="53">
        <f t="shared" si="96"/>
        <v>0</v>
      </c>
      <c r="AO94" s="54" t="str">
        <f t="shared" si="97"/>
        <v/>
      </c>
      <c r="AP94" s="85">
        <f t="shared" si="98"/>
        <v>0</v>
      </c>
      <c r="AQ94" s="63">
        <f t="shared" si="99"/>
        <v>0</v>
      </c>
      <c r="AR94" s="53">
        <f t="shared" si="100"/>
        <v>0</v>
      </c>
      <c r="AS94" s="54" t="str">
        <f t="shared" si="101"/>
        <v/>
      </c>
      <c r="AT94" s="85">
        <f t="shared" si="102"/>
        <v>0</v>
      </c>
      <c r="AU94" s="63">
        <f t="shared" si="103"/>
        <v>0</v>
      </c>
      <c r="AV94" s="53">
        <f t="shared" si="104"/>
        <v>0</v>
      </c>
      <c r="AW94" s="54" t="str">
        <f t="shared" si="105"/>
        <v/>
      </c>
      <c r="AX94" s="85">
        <f t="shared" si="106"/>
        <v>0</v>
      </c>
      <c r="AY94" s="63">
        <f t="shared" si="107"/>
        <v>0</v>
      </c>
      <c r="AZ94" s="53">
        <f t="shared" si="108"/>
        <v>0</v>
      </c>
      <c r="BA94" s="54" t="str">
        <f t="shared" si="109"/>
        <v/>
      </c>
      <c r="BB94" s="85">
        <f t="shared" si="110"/>
        <v>0</v>
      </c>
      <c r="BC94" s="63">
        <f t="shared" si="111"/>
        <v>0</v>
      </c>
      <c r="BD94" s="53">
        <f t="shared" si="112"/>
        <v>0</v>
      </c>
      <c r="BE94" s="54" t="str">
        <f t="shared" si="113"/>
        <v/>
      </c>
      <c r="BF94" s="85">
        <f t="shared" si="114"/>
        <v>0</v>
      </c>
      <c r="BG94" s="63">
        <f t="shared" si="115"/>
        <v>0</v>
      </c>
      <c r="BH94" s="53">
        <f t="shared" si="116"/>
        <v>0</v>
      </c>
      <c r="BI94" s="54" t="str">
        <f t="shared" si="117"/>
        <v/>
      </c>
      <c r="BJ94" s="85">
        <f t="shared" si="118"/>
        <v>0</v>
      </c>
      <c r="BK94" s="63">
        <f t="shared" si="119"/>
        <v>0</v>
      </c>
      <c r="BL94" s="53">
        <f t="shared" si="120"/>
        <v>0</v>
      </c>
      <c r="BM94" s="54" t="str">
        <f t="shared" si="121"/>
        <v/>
      </c>
      <c r="BN94" s="85">
        <f t="shared" si="122"/>
        <v>0</v>
      </c>
      <c r="BO94" s="63">
        <f t="shared" si="123"/>
        <v>0</v>
      </c>
      <c r="BP94" s="53">
        <f t="shared" si="124"/>
        <v>0</v>
      </c>
      <c r="BQ94" s="54" t="str">
        <f t="shared" si="125"/>
        <v/>
      </c>
      <c r="BR94" s="85">
        <f t="shared" si="126"/>
        <v>0</v>
      </c>
      <c r="BS94" s="60">
        <f t="shared" si="68"/>
        <v>0</v>
      </c>
      <c r="BT94" s="59">
        <f t="shared" si="69"/>
        <v>0</v>
      </c>
      <c r="BU94" s="57"/>
      <c r="BV94" s="44"/>
      <c r="BY94" s="253"/>
      <c r="BZ94" s="272"/>
      <c r="CA94" s="272"/>
      <c r="CB94" s="273"/>
      <c r="CC94" s="285">
        <f t="shared" si="127"/>
        <v>0</v>
      </c>
      <c r="CD94" s="286" t="str">
        <f t="shared" si="128"/>
        <v>청년외</v>
      </c>
      <c r="CE94" s="275">
        <f t="shared" si="76"/>
        <v>0</v>
      </c>
      <c r="CF94" s="270">
        <f t="shared" si="129"/>
        <v>0</v>
      </c>
      <c r="CG94" s="270">
        <f t="shared" si="129"/>
        <v>0</v>
      </c>
      <c r="CH94" s="270">
        <f t="shared" si="77"/>
        <v>0</v>
      </c>
      <c r="CI94" s="44"/>
    </row>
    <row r="95" spans="1:87" ht="16.5" hidden="1" customHeight="1">
      <c r="A95" s="23">
        <f t="shared" si="78"/>
        <v>91</v>
      </c>
      <c r="B95" s="143"/>
      <c r="C95" s="92"/>
      <c r="D95" s="93"/>
      <c r="E95" s="156" t="str">
        <f t="shared" si="70"/>
        <v/>
      </c>
      <c r="F95" s="30" t="str">
        <f t="shared" si="71"/>
        <v/>
      </c>
      <c r="G95" s="31" t="str">
        <f t="shared" si="72"/>
        <v/>
      </c>
      <c r="H95" s="147" t="str">
        <f t="shared" si="73"/>
        <v/>
      </c>
      <c r="I95" s="152"/>
      <c r="J95" s="153"/>
      <c r="K95" s="33" t="str">
        <f t="shared" si="74"/>
        <v/>
      </c>
      <c r="L95" s="33">
        <f t="shared" si="67"/>
        <v>0</v>
      </c>
      <c r="M95" s="35" t="str">
        <f t="shared" si="75"/>
        <v/>
      </c>
      <c r="N95" s="108"/>
      <c r="O95" s="178"/>
      <c r="P95" s="179"/>
      <c r="Q95" s="194" t="s">
        <v>160</v>
      </c>
      <c r="R95" s="107" t="s">
        <v>160</v>
      </c>
      <c r="S95" s="43"/>
      <c r="T95" s="122" t="s">
        <v>160</v>
      </c>
      <c r="U95" s="122" t="s">
        <v>160</v>
      </c>
      <c r="V95" s="195" t="s">
        <v>160</v>
      </c>
      <c r="W95" s="63">
        <f t="shared" si="79"/>
        <v>0</v>
      </c>
      <c r="X95" s="53">
        <f t="shared" si="80"/>
        <v>0</v>
      </c>
      <c r="Y95" s="54" t="str">
        <f t="shared" si="81"/>
        <v/>
      </c>
      <c r="Z95" s="85">
        <f t="shared" si="82"/>
        <v>0</v>
      </c>
      <c r="AA95" s="63">
        <f t="shared" si="83"/>
        <v>0</v>
      </c>
      <c r="AB95" s="53">
        <f t="shared" si="84"/>
        <v>0</v>
      </c>
      <c r="AC95" s="54" t="str">
        <f t="shared" si="85"/>
        <v/>
      </c>
      <c r="AD95" s="85">
        <f t="shared" si="86"/>
        <v>0</v>
      </c>
      <c r="AE95" s="63">
        <f t="shared" si="87"/>
        <v>0</v>
      </c>
      <c r="AF95" s="53">
        <f t="shared" si="88"/>
        <v>0</v>
      </c>
      <c r="AG95" s="54" t="str">
        <f t="shared" si="89"/>
        <v/>
      </c>
      <c r="AH95" s="85">
        <f t="shared" si="90"/>
        <v>0</v>
      </c>
      <c r="AI95" s="63">
        <f t="shared" si="91"/>
        <v>0</v>
      </c>
      <c r="AJ95" s="53">
        <f t="shared" si="92"/>
        <v>0</v>
      </c>
      <c r="AK95" s="54" t="str">
        <f t="shared" si="93"/>
        <v/>
      </c>
      <c r="AL95" s="85">
        <f t="shared" si="94"/>
        <v>0</v>
      </c>
      <c r="AM95" s="63">
        <f t="shared" si="95"/>
        <v>0</v>
      </c>
      <c r="AN95" s="53">
        <f t="shared" si="96"/>
        <v>0</v>
      </c>
      <c r="AO95" s="54" t="str">
        <f t="shared" si="97"/>
        <v/>
      </c>
      <c r="AP95" s="85">
        <f t="shared" si="98"/>
        <v>0</v>
      </c>
      <c r="AQ95" s="63">
        <f t="shared" si="99"/>
        <v>0</v>
      </c>
      <c r="AR95" s="53">
        <f t="shared" si="100"/>
        <v>0</v>
      </c>
      <c r="AS95" s="54" t="str">
        <f t="shared" si="101"/>
        <v/>
      </c>
      <c r="AT95" s="85">
        <f t="shared" si="102"/>
        <v>0</v>
      </c>
      <c r="AU95" s="63">
        <f t="shared" si="103"/>
        <v>0</v>
      </c>
      <c r="AV95" s="53">
        <f t="shared" si="104"/>
        <v>0</v>
      </c>
      <c r="AW95" s="54" t="str">
        <f t="shared" si="105"/>
        <v/>
      </c>
      <c r="AX95" s="85">
        <f t="shared" si="106"/>
        <v>0</v>
      </c>
      <c r="AY95" s="63">
        <f t="shared" si="107"/>
        <v>0</v>
      </c>
      <c r="AZ95" s="53">
        <f t="shared" si="108"/>
        <v>0</v>
      </c>
      <c r="BA95" s="54" t="str">
        <f t="shared" si="109"/>
        <v/>
      </c>
      <c r="BB95" s="85">
        <f t="shared" si="110"/>
        <v>0</v>
      </c>
      <c r="BC95" s="63">
        <f t="shared" si="111"/>
        <v>0</v>
      </c>
      <c r="BD95" s="53">
        <f t="shared" si="112"/>
        <v>0</v>
      </c>
      <c r="BE95" s="54" t="str">
        <f t="shared" si="113"/>
        <v/>
      </c>
      <c r="BF95" s="85">
        <f t="shared" si="114"/>
        <v>0</v>
      </c>
      <c r="BG95" s="63">
        <f t="shared" si="115"/>
        <v>0</v>
      </c>
      <c r="BH95" s="53">
        <f t="shared" si="116"/>
        <v>0</v>
      </c>
      <c r="BI95" s="54" t="str">
        <f t="shared" si="117"/>
        <v/>
      </c>
      <c r="BJ95" s="85">
        <f t="shared" si="118"/>
        <v>0</v>
      </c>
      <c r="BK95" s="63">
        <f t="shared" si="119"/>
        <v>0</v>
      </c>
      <c r="BL95" s="53">
        <f t="shared" si="120"/>
        <v>0</v>
      </c>
      <c r="BM95" s="54" t="str">
        <f t="shared" si="121"/>
        <v/>
      </c>
      <c r="BN95" s="85">
        <f t="shared" si="122"/>
        <v>0</v>
      </c>
      <c r="BO95" s="63">
        <f t="shared" si="123"/>
        <v>0</v>
      </c>
      <c r="BP95" s="53">
        <f t="shared" si="124"/>
        <v>0</v>
      </c>
      <c r="BQ95" s="54" t="str">
        <f t="shared" si="125"/>
        <v/>
      </c>
      <c r="BR95" s="85">
        <f t="shared" si="126"/>
        <v>0</v>
      </c>
      <c r="BS95" s="60">
        <f t="shared" si="68"/>
        <v>0</v>
      </c>
      <c r="BT95" s="59">
        <f t="shared" si="69"/>
        <v>0</v>
      </c>
      <c r="BU95" s="57"/>
      <c r="BV95" s="44"/>
      <c r="BY95" s="253"/>
      <c r="BZ95" s="272"/>
      <c r="CA95" s="272"/>
      <c r="CB95" s="273"/>
      <c r="CC95" s="285">
        <f t="shared" si="127"/>
        <v>0</v>
      </c>
      <c r="CD95" s="286" t="str">
        <f t="shared" si="128"/>
        <v>청년외</v>
      </c>
      <c r="CE95" s="275">
        <f t="shared" si="76"/>
        <v>0</v>
      </c>
      <c r="CF95" s="270">
        <f t="shared" si="129"/>
        <v>0</v>
      </c>
      <c r="CG95" s="270">
        <f t="shared" si="129"/>
        <v>0</v>
      </c>
      <c r="CH95" s="270">
        <f t="shared" si="77"/>
        <v>0</v>
      </c>
      <c r="CI95" s="44"/>
    </row>
    <row r="96" spans="1:87" ht="16.5" hidden="1" customHeight="1">
      <c r="A96" s="23">
        <f t="shared" si="78"/>
        <v>92</v>
      </c>
      <c r="B96" s="143"/>
      <c r="C96" s="92"/>
      <c r="D96" s="93"/>
      <c r="E96" s="156" t="str">
        <f t="shared" si="70"/>
        <v/>
      </c>
      <c r="F96" s="30" t="str">
        <f t="shared" si="71"/>
        <v/>
      </c>
      <c r="G96" s="31" t="str">
        <f t="shared" si="72"/>
        <v/>
      </c>
      <c r="H96" s="147" t="str">
        <f t="shared" si="73"/>
        <v/>
      </c>
      <c r="I96" s="150"/>
      <c r="J96" s="151"/>
      <c r="K96" s="33" t="str">
        <f t="shared" si="74"/>
        <v/>
      </c>
      <c r="L96" s="33">
        <f t="shared" si="67"/>
        <v>0</v>
      </c>
      <c r="M96" s="35" t="str">
        <f t="shared" si="75"/>
        <v/>
      </c>
      <c r="N96" s="108"/>
      <c r="O96" s="178"/>
      <c r="P96" s="179"/>
      <c r="Q96" s="194" t="s">
        <v>160</v>
      </c>
      <c r="R96" s="107" t="s">
        <v>160</v>
      </c>
      <c r="S96" s="43"/>
      <c r="T96" s="122" t="s">
        <v>160</v>
      </c>
      <c r="U96" s="122" t="s">
        <v>160</v>
      </c>
      <c r="V96" s="195" t="s">
        <v>160</v>
      </c>
      <c r="W96" s="63">
        <f t="shared" si="79"/>
        <v>0</v>
      </c>
      <c r="X96" s="53">
        <f t="shared" si="80"/>
        <v>0</v>
      </c>
      <c r="Y96" s="54" t="str">
        <f t="shared" si="81"/>
        <v/>
      </c>
      <c r="Z96" s="85">
        <f t="shared" si="82"/>
        <v>0</v>
      </c>
      <c r="AA96" s="63">
        <f t="shared" si="83"/>
        <v>0</v>
      </c>
      <c r="AB96" s="53">
        <f t="shared" si="84"/>
        <v>0</v>
      </c>
      <c r="AC96" s="54" t="str">
        <f t="shared" si="85"/>
        <v/>
      </c>
      <c r="AD96" s="85">
        <f t="shared" si="86"/>
        <v>0</v>
      </c>
      <c r="AE96" s="63">
        <f t="shared" si="87"/>
        <v>0</v>
      </c>
      <c r="AF96" s="53">
        <f t="shared" si="88"/>
        <v>0</v>
      </c>
      <c r="AG96" s="54" t="str">
        <f t="shared" si="89"/>
        <v/>
      </c>
      <c r="AH96" s="85">
        <f t="shared" si="90"/>
        <v>0</v>
      </c>
      <c r="AI96" s="63">
        <f t="shared" si="91"/>
        <v>0</v>
      </c>
      <c r="AJ96" s="53">
        <f t="shared" si="92"/>
        <v>0</v>
      </c>
      <c r="AK96" s="54" t="str">
        <f t="shared" si="93"/>
        <v/>
      </c>
      <c r="AL96" s="85">
        <f t="shared" si="94"/>
        <v>0</v>
      </c>
      <c r="AM96" s="63">
        <f t="shared" si="95"/>
        <v>0</v>
      </c>
      <c r="AN96" s="53">
        <f t="shared" si="96"/>
        <v>0</v>
      </c>
      <c r="AO96" s="54" t="str">
        <f t="shared" si="97"/>
        <v/>
      </c>
      <c r="AP96" s="85">
        <f t="shared" si="98"/>
        <v>0</v>
      </c>
      <c r="AQ96" s="63">
        <f t="shared" si="99"/>
        <v>0</v>
      </c>
      <c r="AR96" s="53">
        <f t="shared" si="100"/>
        <v>0</v>
      </c>
      <c r="AS96" s="54" t="str">
        <f t="shared" si="101"/>
        <v/>
      </c>
      <c r="AT96" s="85">
        <f t="shared" si="102"/>
        <v>0</v>
      </c>
      <c r="AU96" s="63">
        <f t="shared" si="103"/>
        <v>0</v>
      </c>
      <c r="AV96" s="53">
        <f t="shared" si="104"/>
        <v>0</v>
      </c>
      <c r="AW96" s="54" t="str">
        <f t="shared" si="105"/>
        <v/>
      </c>
      <c r="AX96" s="85">
        <f t="shared" si="106"/>
        <v>0</v>
      </c>
      <c r="AY96" s="63">
        <f t="shared" si="107"/>
        <v>0</v>
      </c>
      <c r="AZ96" s="53">
        <f t="shared" si="108"/>
        <v>0</v>
      </c>
      <c r="BA96" s="54" t="str">
        <f t="shared" si="109"/>
        <v/>
      </c>
      <c r="BB96" s="85">
        <f t="shared" si="110"/>
        <v>0</v>
      </c>
      <c r="BC96" s="63">
        <f t="shared" si="111"/>
        <v>0</v>
      </c>
      <c r="BD96" s="53">
        <f t="shared" si="112"/>
        <v>0</v>
      </c>
      <c r="BE96" s="54" t="str">
        <f t="shared" si="113"/>
        <v/>
      </c>
      <c r="BF96" s="85">
        <f t="shared" si="114"/>
        <v>0</v>
      </c>
      <c r="BG96" s="63">
        <f t="shared" si="115"/>
        <v>0</v>
      </c>
      <c r="BH96" s="53">
        <f t="shared" si="116"/>
        <v>0</v>
      </c>
      <c r="BI96" s="54" t="str">
        <f t="shared" si="117"/>
        <v/>
      </c>
      <c r="BJ96" s="85">
        <f t="shared" si="118"/>
        <v>0</v>
      </c>
      <c r="BK96" s="63">
        <f t="shared" si="119"/>
        <v>0</v>
      </c>
      <c r="BL96" s="53">
        <f t="shared" si="120"/>
        <v>0</v>
      </c>
      <c r="BM96" s="54" t="str">
        <f t="shared" si="121"/>
        <v/>
      </c>
      <c r="BN96" s="85">
        <f t="shared" si="122"/>
        <v>0</v>
      </c>
      <c r="BO96" s="63">
        <f t="shared" si="123"/>
        <v>0</v>
      </c>
      <c r="BP96" s="53">
        <f t="shared" si="124"/>
        <v>0</v>
      </c>
      <c r="BQ96" s="54" t="str">
        <f t="shared" si="125"/>
        <v/>
      </c>
      <c r="BR96" s="85">
        <f t="shared" si="126"/>
        <v>0</v>
      </c>
      <c r="BS96" s="60">
        <f t="shared" si="68"/>
        <v>0</v>
      </c>
      <c r="BT96" s="59">
        <f t="shared" si="69"/>
        <v>0</v>
      </c>
      <c r="BU96" s="57"/>
      <c r="BV96" s="44"/>
      <c r="BY96" s="253"/>
      <c r="BZ96" s="272"/>
      <c r="CA96" s="272"/>
      <c r="CB96" s="273"/>
      <c r="CC96" s="285">
        <f t="shared" si="127"/>
        <v>0</v>
      </c>
      <c r="CD96" s="286" t="str">
        <f t="shared" si="128"/>
        <v>청년외</v>
      </c>
      <c r="CE96" s="275">
        <f t="shared" si="76"/>
        <v>0</v>
      </c>
      <c r="CF96" s="270">
        <f t="shared" si="129"/>
        <v>0</v>
      </c>
      <c r="CG96" s="270">
        <f t="shared" si="129"/>
        <v>0</v>
      </c>
      <c r="CH96" s="270">
        <f t="shared" si="77"/>
        <v>0</v>
      </c>
      <c r="CI96" s="44"/>
    </row>
    <row r="97" spans="1:87" ht="16.5" hidden="1" customHeight="1" thickBot="1">
      <c r="A97" s="23">
        <f t="shared" si="78"/>
        <v>93</v>
      </c>
      <c r="B97" s="143"/>
      <c r="C97" s="92"/>
      <c r="D97" s="93"/>
      <c r="E97" s="156" t="str">
        <f t="shared" si="70"/>
        <v/>
      </c>
      <c r="F97" s="30" t="str">
        <f t="shared" si="71"/>
        <v/>
      </c>
      <c r="G97" s="31" t="str">
        <f t="shared" si="72"/>
        <v/>
      </c>
      <c r="H97" s="147" t="str">
        <f t="shared" si="73"/>
        <v/>
      </c>
      <c r="I97" s="150"/>
      <c r="J97" s="151"/>
      <c r="K97" s="33" t="str">
        <f t="shared" si="74"/>
        <v/>
      </c>
      <c r="L97" s="33">
        <f t="shared" si="67"/>
        <v>0</v>
      </c>
      <c r="M97" s="35" t="str">
        <f t="shared" si="75"/>
        <v/>
      </c>
      <c r="N97" s="108"/>
      <c r="O97" s="180"/>
      <c r="P97" s="181"/>
      <c r="Q97" s="194" t="s">
        <v>160</v>
      </c>
      <c r="R97" s="107" t="s">
        <v>160</v>
      </c>
      <c r="S97" s="43"/>
      <c r="T97" s="122" t="s">
        <v>160</v>
      </c>
      <c r="U97" s="122" t="s">
        <v>160</v>
      </c>
      <c r="V97" s="195" t="s">
        <v>160</v>
      </c>
      <c r="W97" s="63">
        <f t="shared" si="79"/>
        <v>0</v>
      </c>
      <c r="X97" s="53">
        <f t="shared" si="80"/>
        <v>0</v>
      </c>
      <c r="Y97" s="54" t="str">
        <f t="shared" si="81"/>
        <v/>
      </c>
      <c r="Z97" s="85">
        <f t="shared" si="82"/>
        <v>0</v>
      </c>
      <c r="AA97" s="63">
        <f t="shared" si="83"/>
        <v>0</v>
      </c>
      <c r="AB97" s="53">
        <f t="shared" si="84"/>
        <v>0</v>
      </c>
      <c r="AC97" s="54" t="str">
        <f t="shared" si="85"/>
        <v/>
      </c>
      <c r="AD97" s="85">
        <f t="shared" si="86"/>
        <v>0</v>
      </c>
      <c r="AE97" s="63">
        <f t="shared" si="87"/>
        <v>0</v>
      </c>
      <c r="AF97" s="53">
        <f t="shared" si="88"/>
        <v>0</v>
      </c>
      <c r="AG97" s="54" t="str">
        <f t="shared" si="89"/>
        <v/>
      </c>
      <c r="AH97" s="85">
        <f t="shared" si="90"/>
        <v>0</v>
      </c>
      <c r="AI97" s="63">
        <f t="shared" si="91"/>
        <v>0</v>
      </c>
      <c r="AJ97" s="53">
        <f t="shared" si="92"/>
        <v>0</v>
      </c>
      <c r="AK97" s="54" t="str">
        <f t="shared" si="93"/>
        <v/>
      </c>
      <c r="AL97" s="85">
        <f t="shared" si="94"/>
        <v>0</v>
      </c>
      <c r="AM97" s="63">
        <f t="shared" si="95"/>
        <v>0</v>
      </c>
      <c r="AN97" s="53">
        <f t="shared" si="96"/>
        <v>0</v>
      </c>
      <c r="AO97" s="54" t="str">
        <f t="shared" si="97"/>
        <v/>
      </c>
      <c r="AP97" s="85">
        <f t="shared" si="98"/>
        <v>0</v>
      </c>
      <c r="AQ97" s="63">
        <f t="shared" si="99"/>
        <v>0</v>
      </c>
      <c r="AR97" s="53">
        <f t="shared" si="100"/>
        <v>0</v>
      </c>
      <c r="AS97" s="54" t="str">
        <f t="shared" si="101"/>
        <v/>
      </c>
      <c r="AT97" s="85">
        <f t="shared" si="102"/>
        <v>0</v>
      </c>
      <c r="AU97" s="63">
        <f t="shared" si="103"/>
        <v>0</v>
      </c>
      <c r="AV97" s="53">
        <f t="shared" si="104"/>
        <v>0</v>
      </c>
      <c r="AW97" s="54" t="str">
        <f t="shared" si="105"/>
        <v/>
      </c>
      <c r="AX97" s="85">
        <f t="shared" si="106"/>
        <v>0</v>
      </c>
      <c r="AY97" s="63">
        <f t="shared" si="107"/>
        <v>0</v>
      </c>
      <c r="AZ97" s="53">
        <f t="shared" si="108"/>
        <v>0</v>
      </c>
      <c r="BA97" s="54" t="str">
        <f t="shared" si="109"/>
        <v/>
      </c>
      <c r="BB97" s="85">
        <f t="shared" si="110"/>
        <v>0</v>
      </c>
      <c r="BC97" s="63">
        <f t="shared" si="111"/>
        <v>0</v>
      </c>
      <c r="BD97" s="53">
        <f t="shared" si="112"/>
        <v>0</v>
      </c>
      <c r="BE97" s="54" t="str">
        <f t="shared" si="113"/>
        <v/>
      </c>
      <c r="BF97" s="85">
        <f t="shared" si="114"/>
        <v>0</v>
      </c>
      <c r="BG97" s="63">
        <f t="shared" si="115"/>
        <v>0</v>
      </c>
      <c r="BH97" s="53">
        <f t="shared" si="116"/>
        <v>0</v>
      </c>
      <c r="BI97" s="54" t="str">
        <f t="shared" si="117"/>
        <v/>
      </c>
      <c r="BJ97" s="85">
        <f t="shared" si="118"/>
        <v>0</v>
      </c>
      <c r="BK97" s="63">
        <f t="shared" si="119"/>
        <v>0</v>
      </c>
      <c r="BL97" s="53">
        <f t="shared" si="120"/>
        <v>0</v>
      </c>
      <c r="BM97" s="54" t="str">
        <f t="shared" si="121"/>
        <v/>
      </c>
      <c r="BN97" s="85">
        <f t="shared" si="122"/>
        <v>0</v>
      </c>
      <c r="BO97" s="63">
        <f t="shared" si="123"/>
        <v>0</v>
      </c>
      <c r="BP97" s="53">
        <f t="shared" si="124"/>
        <v>0</v>
      </c>
      <c r="BQ97" s="54" t="str">
        <f t="shared" si="125"/>
        <v/>
      </c>
      <c r="BR97" s="85">
        <f t="shared" si="126"/>
        <v>0</v>
      </c>
      <c r="BS97" s="60">
        <f t="shared" si="68"/>
        <v>0</v>
      </c>
      <c r="BT97" s="59">
        <f t="shared" si="69"/>
        <v>0</v>
      </c>
      <c r="BU97" s="57"/>
      <c r="BV97" s="44"/>
      <c r="BY97" s="253"/>
      <c r="BZ97" s="272"/>
      <c r="CA97" s="272"/>
      <c r="CB97" s="273"/>
      <c r="CC97" s="285">
        <f t="shared" si="127"/>
        <v>0</v>
      </c>
      <c r="CD97" s="286" t="str">
        <f t="shared" si="128"/>
        <v>청년외</v>
      </c>
      <c r="CE97" s="275">
        <f t="shared" si="76"/>
        <v>0</v>
      </c>
      <c r="CF97" s="270">
        <f t="shared" si="129"/>
        <v>0</v>
      </c>
      <c r="CG97" s="270">
        <f t="shared" si="129"/>
        <v>0</v>
      </c>
      <c r="CH97" s="270">
        <f t="shared" si="77"/>
        <v>0</v>
      </c>
      <c r="CI97" s="44"/>
    </row>
    <row r="98" spans="1:87" ht="16.5" hidden="1" customHeight="1">
      <c r="A98" s="23">
        <f t="shared" si="78"/>
        <v>94</v>
      </c>
      <c r="B98" s="143"/>
      <c r="C98" s="169"/>
      <c r="D98" s="170"/>
      <c r="E98" s="156" t="str">
        <f t="shared" si="70"/>
        <v/>
      </c>
      <c r="F98" s="30" t="str">
        <f t="shared" si="71"/>
        <v/>
      </c>
      <c r="G98" s="31" t="str">
        <f t="shared" si="72"/>
        <v/>
      </c>
      <c r="H98" s="147" t="str">
        <f t="shared" si="73"/>
        <v/>
      </c>
      <c r="I98" s="150"/>
      <c r="J98" s="151"/>
      <c r="K98" s="33" t="str">
        <f t="shared" si="74"/>
        <v/>
      </c>
      <c r="L98" s="33">
        <f t="shared" si="67"/>
        <v>0</v>
      </c>
      <c r="M98" s="35" t="str">
        <f t="shared" si="75"/>
        <v/>
      </c>
      <c r="N98" s="108"/>
      <c r="O98" s="178"/>
      <c r="P98" s="179"/>
      <c r="Q98" s="194" t="s">
        <v>160</v>
      </c>
      <c r="R98" s="107" t="s">
        <v>160</v>
      </c>
      <c r="S98" s="43"/>
      <c r="T98" s="122" t="s">
        <v>160</v>
      </c>
      <c r="U98" s="122" t="s">
        <v>160</v>
      </c>
      <c r="V98" s="195" t="s">
        <v>160</v>
      </c>
      <c r="W98" s="63">
        <f t="shared" si="79"/>
        <v>0</v>
      </c>
      <c r="X98" s="53">
        <f t="shared" si="80"/>
        <v>0</v>
      </c>
      <c r="Y98" s="54" t="str">
        <f t="shared" si="81"/>
        <v/>
      </c>
      <c r="Z98" s="85">
        <f t="shared" si="82"/>
        <v>0</v>
      </c>
      <c r="AA98" s="63">
        <f t="shared" si="83"/>
        <v>0</v>
      </c>
      <c r="AB98" s="53">
        <f t="shared" si="84"/>
        <v>0</v>
      </c>
      <c r="AC98" s="54" t="str">
        <f t="shared" si="85"/>
        <v/>
      </c>
      <c r="AD98" s="85">
        <f t="shared" si="86"/>
        <v>0</v>
      </c>
      <c r="AE98" s="63">
        <f t="shared" si="87"/>
        <v>0</v>
      </c>
      <c r="AF98" s="53">
        <f t="shared" si="88"/>
        <v>0</v>
      </c>
      <c r="AG98" s="54" t="str">
        <f t="shared" si="89"/>
        <v/>
      </c>
      <c r="AH98" s="85">
        <f t="shared" si="90"/>
        <v>0</v>
      </c>
      <c r="AI98" s="63">
        <f t="shared" si="91"/>
        <v>0</v>
      </c>
      <c r="AJ98" s="53">
        <f t="shared" si="92"/>
        <v>0</v>
      </c>
      <c r="AK98" s="54" t="str">
        <f t="shared" si="93"/>
        <v/>
      </c>
      <c r="AL98" s="85">
        <f t="shared" si="94"/>
        <v>0</v>
      </c>
      <c r="AM98" s="63">
        <f t="shared" si="95"/>
        <v>0</v>
      </c>
      <c r="AN98" s="53">
        <f t="shared" si="96"/>
        <v>0</v>
      </c>
      <c r="AO98" s="54" t="str">
        <f t="shared" si="97"/>
        <v/>
      </c>
      <c r="AP98" s="85">
        <f t="shared" si="98"/>
        <v>0</v>
      </c>
      <c r="AQ98" s="63">
        <f t="shared" si="99"/>
        <v>0</v>
      </c>
      <c r="AR98" s="53">
        <f t="shared" si="100"/>
        <v>0</v>
      </c>
      <c r="AS98" s="54" t="str">
        <f t="shared" si="101"/>
        <v/>
      </c>
      <c r="AT98" s="85">
        <f t="shared" si="102"/>
        <v>0</v>
      </c>
      <c r="AU98" s="63">
        <f t="shared" si="103"/>
        <v>0</v>
      </c>
      <c r="AV98" s="53">
        <f t="shared" si="104"/>
        <v>0</v>
      </c>
      <c r="AW98" s="54" t="str">
        <f t="shared" si="105"/>
        <v/>
      </c>
      <c r="AX98" s="85">
        <f t="shared" si="106"/>
        <v>0</v>
      </c>
      <c r="AY98" s="63">
        <f t="shared" si="107"/>
        <v>0</v>
      </c>
      <c r="AZ98" s="53">
        <f t="shared" si="108"/>
        <v>0</v>
      </c>
      <c r="BA98" s="54" t="str">
        <f t="shared" si="109"/>
        <v/>
      </c>
      <c r="BB98" s="85">
        <f t="shared" si="110"/>
        <v>0</v>
      </c>
      <c r="BC98" s="63">
        <f t="shared" si="111"/>
        <v>0</v>
      </c>
      <c r="BD98" s="53">
        <f t="shared" si="112"/>
        <v>0</v>
      </c>
      <c r="BE98" s="54" t="str">
        <f t="shared" si="113"/>
        <v/>
      </c>
      <c r="BF98" s="85">
        <f t="shared" si="114"/>
        <v>0</v>
      </c>
      <c r="BG98" s="63">
        <f t="shared" si="115"/>
        <v>0</v>
      </c>
      <c r="BH98" s="53">
        <f t="shared" si="116"/>
        <v>0</v>
      </c>
      <c r="BI98" s="54" t="str">
        <f t="shared" si="117"/>
        <v/>
      </c>
      <c r="BJ98" s="85">
        <f t="shared" si="118"/>
        <v>0</v>
      </c>
      <c r="BK98" s="63">
        <f t="shared" si="119"/>
        <v>0</v>
      </c>
      <c r="BL98" s="53">
        <f t="shared" si="120"/>
        <v>0</v>
      </c>
      <c r="BM98" s="54" t="str">
        <f t="shared" si="121"/>
        <v/>
      </c>
      <c r="BN98" s="85">
        <f t="shared" si="122"/>
        <v>0</v>
      </c>
      <c r="BO98" s="63">
        <f t="shared" si="123"/>
        <v>0</v>
      </c>
      <c r="BP98" s="53">
        <f t="shared" si="124"/>
        <v>0</v>
      </c>
      <c r="BQ98" s="54" t="str">
        <f t="shared" si="125"/>
        <v/>
      </c>
      <c r="BR98" s="85">
        <f t="shared" si="126"/>
        <v>0</v>
      </c>
      <c r="BS98" s="60">
        <f t="shared" si="68"/>
        <v>0</v>
      </c>
      <c r="BT98" s="59">
        <f t="shared" si="69"/>
        <v>0</v>
      </c>
      <c r="BU98" s="57"/>
      <c r="BV98" s="44"/>
      <c r="BY98" s="253"/>
      <c r="BZ98" s="272"/>
      <c r="CA98" s="272"/>
      <c r="CB98" s="273"/>
      <c r="CC98" s="285">
        <f t="shared" si="127"/>
        <v>0</v>
      </c>
      <c r="CD98" s="286" t="str">
        <f t="shared" si="128"/>
        <v>청년외</v>
      </c>
      <c r="CE98" s="275">
        <f t="shared" si="76"/>
        <v>0</v>
      </c>
      <c r="CF98" s="270">
        <f t="shared" si="129"/>
        <v>0</v>
      </c>
      <c r="CG98" s="270">
        <f t="shared" si="129"/>
        <v>0</v>
      </c>
      <c r="CH98" s="270">
        <f t="shared" si="77"/>
        <v>0</v>
      </c>
      <c r="CI98" s="44"/>
    </row>
    <row r="99" spans="1:87" ht="16.5" hidden="1" customHeight="1">
      <c r="A99" s="23">
        <f t="shared" si="78"/>
        <v>95</v>
      </c>
      <c r="B99" s="143"/>
      <c r="C99" s="169"/>
      <c r="D99" s="170"/>
      <c r="E99" s="156" t="str">
        <f t="shared" si="70"/>
        <v/>
      </c>
      <c r="F99" s="30" t="str">
        <f t="shared" si="71"/>
        <v/>
      </c>
      <c r="G99" s="31" t="str">
        <f t="shared" si="72"/>
        <v/>
      </c>
      <c r="H99" s="147" t="str">
        <f t="shared" si="73"/>
        <v/>
      </c>
      <c r="I99" s="150"/>
      <c r="J99" s="151"/>
      <c r="K99" s="33" t="str">
        <f t="shared" si="74"/>
        <v/>
      </c>
      <c r="L99" s="33">
        <f t="shared" si="67"/>
        <v>0</v>
      </c>
      <c r="M99" s="35" t="str">
        <f t="shared" si="75"/>
        <v/>
      </c>
      <c r="N99" s="108"/>
      <c r="O99" s="178"/>
      <c r="P99" s="179"/>
      <c r="Q99" s="194" t="s">
        <v>160</v>
      </c>
      <c r="R99" s="107" t="s">
        <v>160</v>
      </c>
      <c r="S99" s="43"/>
      <c r="T99" s="122" t="s">
        <v>160</v>
      </c>
      <c r="U99" s="122" t="s">
        <v>160</v>
      </c>
      <c r="V99" s="195" t="s">
        <v>160</v>
      </c>
      <c r="W99" s="63">
        <f t="shared" si="79"/>
        <v>0</v>
      </c>
      <c r="X99" s="53">
        <f t="shared" si="80"/>
        <v>0</v>
      </c>
      <c r="Y99" s="54" t="str">
        <f t="shared" si="81"/>
        <v/>
      </c>
      <c r="Z99" s="85">
        <f t="shared" si="82"/>
        <v>0</v>
      </c>
      <c r="AA99" s="63">
        <f t="shared" si="83"/>
        <v>0</v>
      </c>
      <c r="AB99" s="53">
        <f t="shared" si="84"/>
        <v>0</v>
      </c>
      <c r="AC99" s="54" t="str">
        <f t="shared" si="85"/>
        <v/>
      </c>
      <c r="AD99" s="85">
        <f t="shared" si="86"/>
        <v>0</v>
      </c>
      <c r="AE99" s="63">
        <f t="shared" si="87"/>
        <v>0</v>
      </c>
      <c r="AF99" s="53">
        <f t="shared" si="88"/>
        <v>0</v>
      </c>
      <c r="AG99" s="54" t="str">
        <f t="shared" si="89"/>
        <v/>
      </c>
      <c r="AH99" s="85">
        <f t="shared" si="90"/>
        <v>0</v>
      </c>
      <c r="AI99" s="63">
        <f t="shared" si="91"/>
        <v>0</v>
      </c>
      <c r="AJ99" s="53">
        <f t="shared" si="92"/>
        <v>0</v>
      </c>
      <c r="AK99" s="54" t="str">
        <f t="shared" si="93"/>
        <v/>
      </c>
      <c r="AL99" s="85">
        <f t="shared" si="94"/>
        <v>0</v>
      </c>
      <c r="AM99" s="63">
        <f t="shared" si="95"/>
        <v>0</v>
      </c>
      <c r="AN99" s="53">
        <f t="shared" si="96"/>
        <v>0</v>
      </c>
      <c r="AO99" s="54" t="str">
        <f t="shared" si="97"/>
        <v/>
      </c>
      <c r="AP99" s="85">
        <f t="shared" si="98"/>
        <v>0</v>
      </c>
      <c r="AQ99" s="63">
        <f t="shared" si="99"/>
        <v>0</v>
      </c>
      <c r="AR99" s="53">
        <f t="shared" si="100"/>
        <v>0</v>
      </c>
      <c r="AS99" s="54" t="str">
        <f t="shared" si="101"/>
        <v/>
      </c>
      <c r="AT99" s="85">
        <f t="shared" si="102"/>
        <v>0</v>
      </c>
      <c r="AU99" s="63">
        <f t="shared" si="103"/>
        <v>0</v>
      </c>
      <c r="AV99" s="53">
        <f t="shared" si="104"/>
        <v>0</v>
      </c>
      <c r="AW99" s="54" t="str">
        <f t="shared" si="105"/>
        <v/>
      </c>
      <c r="AX99" s="85">
        <f t="shared" si="106"/>
        <v>0</v>
      </c>
      <c r="AY99" s="63">
        <f t="shared" si="107"/>
        <v>0</v>
      </c>
      <c r="AZ99" s="53">
        <f t="shared" si="108"/>
        <v>0</v>
      </c>
      <c r="BA99" s="54" t="str">
        <f t="shared" si="109"/>
        <v/>
      </c>
      <c r="BB99" s="85">
        <f t="shared" si="110"/>
        <v>0</v>
      </c>
      <c r="BC99" s="63">
        <f t="shared" si="111"/>
        <v>0</v>
      </c>
      <c r="BD99" s="53">
        <f t="shared" si="112"/>
        <v>0</v>
      </c>
      <c r="BE99" s="54" t="str">
        <f t="shared" si="113"/>
        <v/>
      </c>
      <c r="BF99" s="85">
        <f t="shared" si="114"/>
        <v>0</v>
      </c>
      <c r="BG99" s="63">
        <f t="shared" si="115"/>
        <v>0</v>
      </c>
      <c r="BH99" s="53">
        <f t="shared" si="116"/>
        <v>0</v>
      </c>
      <c r="BI99" s="54" t="str">
        <f t="shared" si="117"/>
        <v/>
      </c>
      <c r="BJ99" s="85">
        <f t="shared" si="118"/>
        <v>0</v>
      </c>
      <c r="BK99" s="63">
        <f t="shared" si="119"/>
        <v>0</v>
      </c>
      <c r="BL99" s="53">
        <f t="shared" si="120"/>
        <v>0</v>
      </c>
      <c r="BM99" s="54" t="str">
        <f t="shared" si="121"/>
        <v/>
      </c>
      <c r="BN99" s="85">
        <f t="shared" si="122"/>
        <v>0</v>
      </c>
      <c r="BO99" s="63">
        <f t="shared" si="123"/>
        <v>0</v>
      </c>
      <c r="BP99" s="53">
        <f t="shared" si="124"/>
        <v>0</v>
      </c>
      <c r="BQ99" s="54" t="str">
        <f t="shared" si="125"/>
        <v/>
      </c>
      <c r="BR99" s="85">
        <f t="shared" si="126"/>
        <v>0</v>
      </c>
      <c r="BS99" s="60">
        <f t="shared" si="68"/>
        <v>0</v>
      </c>
      <c r="BT99" s="59">
        <f t="shared" si="69"/>
        <v>0</v>
      </c>
      <c r="BU99" s="57"/>
      <c r="BV99" s="44"/>
      <c r="BY99" s="253"/>
      <c r="BZ99" s="272"/>
      <c r="CA99" s="272"/>
      <c r="CB99" s="273"/>
      <c r="CC99" s="285">
        <f t="shared" si="127"/>
        <v>0</v>
      </c>
      <c r="CD99" s="286" t="str">
        <f t="shared" si="128"/>
        <v>청년외</v>
      </c>
      <c r="CE99" s="275">
        <f t="shared" si="76"/>
        <v>0</v>
      </c>
      <c r="CF99" s="270">
        <f t="shared" si="129"/>
        <v>0</v>
      </c>
      <c r="CG99" s="270">
        <f t="shared" si="129"/>
        <v>0</v>
      </c>
      <c r="CH99" s="270">
        <f t="shared" si="77"/>
        <v>0</v>
      </c>
      <c r="CI99" s="44"/>
    </row>
    <row r="100" spans="1:87" ht="16.5" hidden="1" customHeight="1">
      <c r="A100" s="23">
        <f t="shared" si="78"/>
        <v>96</v>
      </c>
      <c r="B100" s="143"/>
      <c r="C100" s="169"/>
      <c r="D100" s="170"/>
      <c r="E100" s="156" t="str">
        <f t="shared" si="70"/>
        <v/>
      </c>
      <c r="F100" s="30" t="str">
        <f t="shared" si="71"/>
        <v/>
      </c>
      <c r="G100" s="31" t="str">
        <f t="shared" si="72"/>
        <v/>
      </c>
      <c r="H100" s="147" t="str">
        <f t="shared" si="73"/>
        <v/>
      </c>
      <c r="I100" s="150"/>
      <c r="J100" s="151"/>
      <c r="K100" s="33" t="str">
        <f t="shared" si="74"/>
        <v/>
      </c>
      <c r="L100" s="33">
        <f t="shared" si="67"/>
        <v>0</v>
      </c>
      <c r="M100" s="35" t="str">
        <f t="shared" si="75"/>
        <v/>
      </c>
      <c r="N100" s="108"/>
      <c r="O100" s="178"/>
      <c r="P100" s="179"/>
      <c r="Q100" s="194" t="s">
        <v>160</v>
      </c>
      <c r="R100" s="107" t="s">
        <v>160</v>
      </c>
      <c r="S100" s="43"/>
      <c r="T100" s="122" t="s">
        <v>160</v>
      </c>
      <c r="U100" s="122" t="s">
        <v>160</v>
      </c>
      <c r="V100" s="195" t="s">
        <v>160</v>
      </c>
      <c r="W100" s="63">
        <f t="shared" si="79"/>
        <v>0</v>
      </c>
      <c r="X100" s="53">
        <f t="shared" si="80"/>
        <v>0</v>
      </c>
      <c r="Y100" s="54" t="str">
        <f t="shared" si="81"/>
        <v/>
      </c>
      <c r="Z100" s="85">
        <f t="shared" si="82"/>
        <v>0</v>
      </c>
      <c r="AA100" s="63">
        <f t="shared" si="83"/>
        <v>0</v>
      </c>
      <c r="AB100" s="53">
        <f t="shared" si="84"/>
        <v>0</v>
      </c>
      <c r="AC100" s="54" t="str">
        <f t="shared" si="85"/>
        <v/>
      </c>
      <c r="AD100" s="85">
        <f t="shared" si="86"/>
        <v>0</v>
      </c>
      <c r="AE100" s="63">
        <f t="shared" si="87"/>
        <v>0</v>
      </c>
      <c r="AF100" s="53">
        <f t="shared" si="88"/>
        <v>0</v>
      </c>
      <c r="AG100" s="54" t="str">
        <f t="shared" si="89"/>
        <v/>
      </c>
      <c r="AH100" s="85">
        <f t="shared" si="90"/>
        <v>0</v>
      </c>
      <c r="AI100" s="63">
        <f t="shared" si="91"/>
        <v>0</v>
      </c>
      <c r="AJ100" s="53">
        <f t="shared" si="92"/>
        <v>0</v>
      </c>
      <c r="AK100" s="54" t="str">
        <f t="shared" si="93"/>
        <v/>
      </c>
      <c r="AL100" s="85">
        <f t="shared" si="94"/>
        <v>0</v>
      </c>
      <c r="AM100" s="63">
        <f t="shared" si="95"/>
        <v>0</v>
      </c>
      <c r="AN100" s="53">
        <f t="shared" si="96"/>
        <v>0</v>
      </c>
      <c r="AO100" s="54" t="str">
        <f t="shared" si="97"/>
        <v/>
      </c>
      <c r="AP100" s="85">
        <f t="shared" si="98"/>
        <v>0</v>
      </c>
      <c r="AQ100" s="63">
        <f t="shared" si="99"/>
        <v>0</v>
      </c>
      <c r="AR100" s="53">
        <f t="shared" si="100"/>
        <v>0</v>
      </c>
      <c r="AS100" s="54" t="str">
        <f t="shared" si="101"/>
        <v/>
      </c>
      <c r="AT100" s="85">
        <f t="shared" si="102"/>
        <v>0</v>
      </c>
      <c r="AU100" s="63">
        <f t="shared" si="103"/>
        <v>0</v>
      </c>
      <c r="AV100" s="53">
        <f t="shared" si="104"/>
        <v>0</v>
      </c>
      <c r="AW100" s="54" t="str">
        <f t="shared" si="105"/>
        <v/>
      </c>
      <c r="AX100" s="85">
        <f t="shared" si="106"/>
        <v>0</v>
      </c>
      <c r="AY100" s="63">
        <f t="shared" si="107"/>
        <v>0</v>
      </c>
      <c r="AZ100" s="53">
        <f t="shared" si="108"/>
        <v>0</v>
      </c>
      <c r="BA100" s="54" t="str">
        <f t="shared" si="109"/>
        <v/>
      </c>
      <c r="BB100" s="85">
        <f t="shared" si="110"/>
        <v>0</v>
      </c>
      <c r="BC100" s="63">
        <f t="shared" si="111"/>
        <v>0</v>
      </c>
      <c r="BD100" s="53">
        <f t="shared" si="112"/>
        <v>0</v>
      </c>
      <c r="BE100" s="54" t="str">
        <f t="shared" si="113"/>
        <v/>
      </c>
      <c r="BF100" s="85">
        <f t="shared" si="114"/>
        <v>0</v>
      </c>
      <c r="BG100" s="63">
        <f t="shared" si="115"/>
        <v>0</v>
      </c>
      <c r="BH100" s="53">
        <f t="shared" si="116"/>
        <v>0</v>
      </c>
      <c r="BI100" s="54" t="str">
        <f t="shared" si="117"/>
        <v/>
      </c>
      <c r="BJ100" s="85">
        <f t="shared" si="118"/>
        <v>0</v>
      </c>
      <c r="BK100" s="63">
        <f t="shared" si="119"/>
        <v>0</v>
      </c>
      <c r="BL100" s="53">
        <f t="shared" si="120"/>
        <v>0</v>
      </c>
      <c r="BM100" s="54" t="str">
        <f t="shared" si="121"/>
        <v/>
      </c>
      <c r="BN100" s="85">
        <f t="shared" si="122"/>
        <v>0</v>
      </c>
      <c r="BO100" s="63">
        <f t="shared" si="123"/>
        <v>0</v>
      </c>
      <c r="BP100" s="53">
        <f t="shared" si="124"/>
        <v>0</v>
      </c>
      <c r="BQ100" s="54" t="str">
        <f t="shared" si="125"/>
        <v/>
      </c>
      <c r="BR100" s="85">
        <f t="shared" si="126"/>
        <v>0</v>
      </c>
      <c r="BS100" s="60">
        <f t="shared" si="68"/>
        <v>0</v>
      </c>
      <c r="BT100" s="59">
        <f t="shared" si="69"/>
        <v>0</v>
      </c>
      <c r="BU100" s="57"/>
      <c r="BV100" s="44"/>
      <c r="BY100" s="253"/>
      <c r="BZ100" s="272"/>
      <c r="CA100" s="272"/>
      <c r="CB100" s="273"/>
      <c r="CC100" s="285">
        <f t="shared" si="127"/>
        <v>0</v>
      </c>
      <c r="CD100" s="286" t="str">
        <f t="shared" si="128"/>
        <v>청년외</v>
      </c>
      <c r="CE100" s="275">
        <f t="shared" si="76"/>
        <v>0</v>
      </c>
      <c r="CF100" s="270">
        <f t="shared" si="129"/>
        <v>0</v>
      </c>
      <c r="CG100" s="270">
        <f t="shared" si="129"/>
        <v>0</v>
      </c>
      <c r="CH100" s="270">
        <f t="shared" si="77"/>
        <v>0</v>
      </c>
      <c r="CI100" s="44"/>
    </row>
    <row r="101" spans="1:87" ht="16.5" hidden="1" customHeight="1">
      <c r="A101" s="23">
        <f t="shared" si="78"/>
        <v>97</v>
      </c>
      <c r="B101" s="143"/>
      <c r="C101" s="169"/>
      <c r="D101" s="170"/>
      <c r="E101" s="156" t="str">
        <f t="shared" si="70"/>
        <v/>
      </c>
      <c r="F101" s="30" t="str">
        <f t="shared" si="71"/>
        <v/>
      </c>
      <c r="G101" s="31" t="str">
        <f t="shared" si="72"/>
        <v/>
      </c>
      <c r="H101" s="147" t="str">
        <f t="shared" si="73"/>
        <v/>
      </c>
      <c r="I101" s="150"/>
      <c r="J101" s="151"/>
      <c r="K101" s="33" t="str">
        <f t="shared" si="74"/>
        <v/>
      </c>
      <c r="L101" s="33">
        <f t="shared" si="67"/>
        <v>0</v>
      </c>
      <c r="M101" s="35" t="str">
        <f t="shared" si="75"/>
        <v/>
      </c>
      <c r="N101" s="108"/>
      <c r="O101" s="178"/>
      <c r="P101" s="179"/>
      <c r="Q101" s="194" t="s">
        <v>160</v>
      </c>
      <c r="R101" s="107" t="s">
        <v>160</v>
      </c>
      <c r="S101" s="43"/>
      <c r="T101" s="122" t="s">
        <v>160</v>
      </c>
      <c r="U101" s="122" t="s">
        <v>160</v>
      </c>
      <c r="V101" s="195" t="s">
        <v>160</v>
      </c>
      <c r="W101" s="63">
        <f t="shared" si="79"/>
        <v>0</v>
      </c>
      <c r="X101" s="53">
        <f t="shared" si="80"/>
        <v>0</v>
      </c>
      <c r="Y101" s="54" t="str">
        <f t="shared" si="81"/>
        <v/>
      </c>
      <c r="Z101" s="85">
        <f t="shared" si="82"/>
        <v>0</v>
      </c>
      <c r="AA101" s="63">
        <f t="shared" si="83"/>
        <v>0</v>
      </c>
      <c r="AB101" s="53">
        <f t="shared" si="84"/>
        <v>0</v>
      </c>
      <c r="AC101" s="54" t="str">
        <f t="shared" si="85"/>
        <v/>
      </c>
      <c r="AD101" s="85">
        <f t="shared" si="86"/>
        <v>0</v>
      </c>
      <c r="AE101" s="63">
        <f t="shared" si="87"/>
        <v>0</v>
      </c>
      <c r="AF101" s="53">
        <f t="shared" si="88"/>
        <v>0</v>
      </c>
      <c r="AG101" s="54" t="str">
        <f t="shared" si="89"/>
        <v/>
      </c>
      <c r="AH101" s="85">
        <f t="shared" si="90"/>
        <v>0</v>
      </c>
      <c r="AI101" s="63">
        <f t="shared" si="91"/>
        <v>0</v>
      </c>
      <c r="AJ101" s="53">
        <f t="shared" si="92"/>
        <v>0</v>
      </c>
      <c r="AK101" s="54" t="str">
        <f t="shared" si="93"/>
        <v/>
      </c>
      <c r="AL101" s="85">
        <f t="shared" si="94"/>
        <v>0</v>
      </c>
      <c r="AM101" s="63">
        <f t="shared" si="95"/>
        <v>0</v>
      </c>
      <c r="AN101" s="53">
        <f t="shared" si="96"/>
        <v>0</v>
      </c>
      <c r="AO101" s="54" t="str">
        <f t="shared" si="97"/>
        <v/>
      </c>
      <c r="AP101" s="85">
        <f t="shared" si="98"/>
        <v>0</v>
      </c>
      <c r="AQ101" s="63">
        <f t="shared" si="99"/>
        <v>0</v>
      </c>
      <c r="AR101" s="53">
        <f t="shared" si="100"/>
        <v>0</v>
      </c>
      <c r="AS101" s="54" t="str">
        <f t="shared" si="101"/>
        <v/>
      </c>
      <c r="AT101" s="85">
        <f t="shared" si="102"/>
        <v>0</v>
      </c>
      <c r="AU101" s="63">
        <f t="shared" si="103"/>
        <v>0</v>
      </c>
      <c r="AV101" s="53">
        <f t="shared" si="104"/>
        <v>0</v>
      </c>
      <c r="AW101" s="54" t="str">
        <f t="shared" si="105"/>
        <v/>
      </c>
      <c r="AX101" s="85">
        <f t="shared" si="106"/>
        <v>0</v>
      </c>
      <c r="AY101" s="63">
        <f t="shared" si="107"/>
        <v>0</v>
      </c>
      <c r="AZ101" s="53">
        <f t="shared" si="108"/>
        <v>0</v>
      </c>
      <c r="BA101" s="54" t="str">
        <f t="shared" si="109"/>
        <v/>
      </c>
      <c r="BB101" s="85">
        <f t="shared" si="110"/>
        <v>0</v>
      </c>
      <c r="BC101" s="63">
        <f t="shared" si="111"/>
        <v>0</v>
      </c>
      <c r="BD101" s="53">
        <f t="shared" si="112"/>
        <v>0</v>
      </c>
      <c r="BE101" s="54" t="str">
        <f t="shared" si="113"/>
        <v/>
      </c>
      <c r="BF101" s="85">
        <f t="shared" si="114"/>
        <v>0</v>
      </c>
      <c r="BG101" s="63">
        <f t="shared" si="115"/>
        <v>0</v>
      </c>
      <c r="BH101" s="53">
        <f t="shared" si="116"/>
        <v>0</v>
      </c>
      <c r="BI101" s="54" t="str">
        <f t="shared" si="117"/>
        <v/>
      </c>
      <c r="BJ101" s="85">
        <f t="shared" si="118"/>
        <v>0</v>
      </c>
      <c r="BK101" s="63">
        <f t="shared" si="119"/>
        <v>0</v>
      </c>
      <c r="BL101" s="53">
        <f t="shared" si="120"/>
        <v>0</v>
      </c>
      <c r="BM101" s="54" t="str">
        <f t="shared" si="121"/>
        <v/>
      </c>
      <c r="BN101" s="85">
        <f t="shared" si="122"/>
        <v>0</v>
      </c>
      <c r="BO101" s="63">
        <f t="shared" si="123"/>
        <v>0</v>
      </c>
      <c r="BP101" s="53">
        <f t="shared" si="124"/>
        <v>0</v>
      </c>
      <c r="BQ101" s="54" t="str">
        <f t="shared" si="125"/>
        <v/>
      </c>
      <c r="BR101" s="85">
        <f t="shared" si="126"/>
        <v>0</v>
      </c>
      <c r="BS101" s="60">
        <f t="shared" si="68"/>
        <v>0</v>
      </c>
      <c r="BT101" s="59">
        <f t="shared" si="69"/>
        <v>0</v>
      </c>
      <c r="BU101" s="57"/>
      <c r="BV101" s="44"/>
      <c r="BY101" s="253"/>
      <c r="BZ101" s="272"/>
      <c r="CA101" s="272"/>
      <c r="CB101" s="273"/>
      <c r="CC101" s="285">
        <f t="shared" si="127"/>
        <v>0</v>
      </c>
      <c r="CD101" s="286" t="str">
        <f t="shared" si="128"/>
        <v>청년외</v>
      </c>
      <c r="CE101" s="275">
        <f t="shared" si="76"/>
        <v>0</v>
      </c>
      <c r="CF101" s="270">
        <f t="shared" si="129"/>
        <v>0</v>
      </c>
      <c r="CG101" s="270">
        <f t="shared" si="129"/>
        <v>0</v>
      </c>
      <c r="CH101" s="270">
        <f t="shared" si="77"/>
        <v>0</v>
      </c>
      <c r="CI101" s="44"/>
    </row>
    <row r="102" spans="1:87" ht="16.5" hidden="1" customHeight="1">
      <c r="A102" s="23">
        <f t="shared" si="78"/>
        <v>98</v>
      </c>
      <c r="B102" s="143"/>
      <c r="C102" s="171"/>
      <c r="D102" s="170"/>
      <c r="E102" s="156" t="str">
        <f t="shared" si="70"/>
        <v/>
      </c>
      <c r="F102" s="30" t="str">
        <f t="shared" si="71"/>
        <v/>
      </c>
      <c r="G102" s="31" t="str">
        <f t="shared" si="72"/>
        <v/>
      </c>
      <c r="H102" s="147" t="str">
        <f t="shared" si="73"/>
        <v/>
      </c>
      <c r="I102" s="152"/>
      <c r="J102" s="153"/>
      <c r="K102" s="33" t="str">
        <f t="shared" si="74"/>
        <v/>
      </c>
      <c r="L102" s="33">
        <f t="shared" si="67"/>
        <v>0</v>
      </c>
      <c r="M102" s="35" t="str">
        <f t="shared" si="75"/>
        <v/>
      </c>
      <c r="N102" s="108"/>
      <c r="O102" s="178"/>
      <c r="P102" s="179"/>
      <c r="Q102" s="194" t="s">
        <v>160</v>
      </c>
      <c r="R102" s="107" t="s">
        <v>160</v>
      </c>
      <c r="S102" s="43"/>
      <c r="T102" s="122" t="s">
        <v>160</v>
      </c>
      <c r="U102" s="122" t="s">
        <v>160</v>
      </c>
      <c r="V102" s="195" t="s">
        <v>160</v>
      </c>
      <c r="W102" s="63">
        <f t="shared" si="79"/>
        <v>0</v>
      </c>
      <c r="X102" s="53">
        <f t="shared" si="80"/>
        <v>0</v>
      </c>
      <c r="Y102" s="54" t="str">
        <f t="shared" si="81"/>
        <v/>
      </c>
      <c r="Z102" s="85">
        <f t="shared" si="82"/>
        <v>0</v>
      </c>
      <c r="AA102" s="63">
        <f t="shared" si="83"/>
        <v>0</v>
      </c>
      <c r="AB102" s="53">
        <f t="shared" si="84"/>
        <v>0</v>
      </c>
      <c r="AC102" s="54" t="str">
        <f t="shared" si="85"/>
        <v/>
      </c>
      <c r="AD102" s="85">
        <f t="shared" si="86"/>
        <v>0</v>
      </c>
      <c r="AE102" s="63">
        <f t="shared" si="87"/>
        <v>0</v>
      </c>
      <c r="AF102" s="53">
        <f t="shared" si="88"/>
        <v>0</v>
      </c>
      <c r="AG102" s="54" t="str">
        <f t="shared" si="89"/>
        <v/>
      </c>
      <c r="AH102" s="85">
        <f t="shared" si="90"/>
        <v>0</v>
      </c>
      <c r="AI102" s="63">
        <f t="shared" si="91"/>
        <v>0</v>
      </c>
      <c r="AJ102" s="53">
        <f t="shared" si="92"/>
        <v>0</v>
      </c>
      <c r="AK102" s="54" t="str">
        <f t="shared" si="93"/>
        <v/>
      </c>
      <c r="AL102" s="85">
        <f t="shared" si="94"/>
        <v>0</v>
      </c>
      <c r="AM102" s="63">
        <f t="shared" si="95"/>
        <v>0</v>
      </c>
      <c r="AN102" s="53">
        <f t="shared" si="96"/>
        <v>0</v>
      </c>
      <c r="AO102" s="54" t="str">
        <f t="shared" si="97"/>
        <v/>
      </c>
      <c r="AP102" s="85">
        <f t="shared" si="98"/>
        <v>0</v>
      </c>
      <c r="AQ102" s="63">
        <f t="shared" si="99"/>
        <v>0</v>
      </c>
      <c r="AR102" s="53">
        <f t="shared" si="100"/>
        <v>0</v>
      </c>
      <c r="AS102" s="54" t="str">
        <f t="shared" si="101"/>
        <v/>
      </c>
      <c r="AT102" s="85">
        <f t="shared" si="102"/>
        <v>0</v>
      </c>
      <c r="AU102" s="63">
        <f t="shared" si="103"/>
        <v>0</v>
      </c>
      <c r="AV102" s="53">
        <f t="shared" si="104"/>
        <v>0</v>
      </c>
      <c r="AW102" s="54" t="str">
        <f t="shared" si="105"/>
        <v/>
      </c>
      <c r="AX102" s="85">
        <f t="shared" si="106"/>
        <v>0</v>
      </c>
      <c r="AY102" s="63">
        <f t="shared" si="107"/>
        <v>0</v>
      </c>
      <c r="AZ102" s="53">
        <f t="shared" si="108"/>
        <v>0</v>
      </c>
      <c r="BA102" s="54" t="str">
        <f t="shared" si="109"/>
        <v/>
      </c>
      <c r="BB102" s="85">
        <f t="shared" si="110"/>
        <v>0</v>
      </c>
      <c r="BC102" s="63">
        <f t="shared" si="111"/>
        <v>0</v>
      </c>
      <c r="BD102" s="53">
        <f t="shared" si="112"/>
        <v>0</v>
      </c>
      <c r="BE102" s="54" t="str">
        <f t="shared" si="113"/>
        <v/>
      </c>
      <c r="BF102" s="85">
        <f t="shared" si="114"/>
        <v>0</v>
      </c>
      <c r="BG102" s="63">
        <f t="shared" si="115"/>
        <v>0</v>
      </c>
      <c r="BH102" s="53">
        <f t="shared" si="116"/>
        <v>0</v>
      </c>
      <c r="BI102" s="54" t="str">
        <f t="shared" si="117"/>
        <v/>
      </c>
      <c r="BJ102" s="85">
        <f t="shared" si="118"/>
        <v>0</v>
      </c>
      <c r="BK102" s="63">
        <f t="shared" si="119"/>
        <v>0</v>
      </c>
      <c r="BL102" s="53">
        <f t="shared" si="120"/>
        <v>0</v>
      </c>
      <c r="BM102" s="54" t="str">
        <f t="shared" si="121"/>
        <v/>
      </c>
      <c r="BN102" s="85">
        <f t="shared" si="122"/>
        <v>0</v>
      </c>
      <c r="BO102" s="63">
        <f t="shared" si="123"/>
        <v>0</v>
      </c>
      <c r="BP102" s="53">
        <f t="shared" si="124"/>
        <v>0</v>
      </c>
      <c r="BQ102" s="54" t="str">
        <f t="shared" si="125"/>
        <v/>
      </c>
      <c r="BR102" s="85">
        <f t="shared" si="126"/>
        <v>0</v>
      </c>
      <c r="BS102" s="60">
        <f t="shared" si="68"/>
        <v>0</v>
      </c>
      <c r="BT102" s="59">
        <f t="shared" si="69"/>
        <v>0</v>
      </c>
      <c r="BU102" s="57"/>
      <c r="BV102" s="44"/>
      <c r="BY102" s="253"/>
      <c r="BZ102" s="272"/>
      <c r="CA102" s="272"/>
      <c r="CB102" s="273"/>
      <c r="CC102" s="285">
        <f t="shared" si="127"/>
        <v>0</v>
      </c>
      <c r="CD102" s="286" t="str">
        <f t="shared" si="128"/>
        <v>청년외</v>
      </c>
      <c r="CE102" s="275">
        <f t="shared" si="76"/>
        <v>0</v>
      </c>
      <c r="CF102" s="270">
        <f t="shared" si="129"/>
        <v>0</v>
      </c>
      <c r="CG102" s="270">
        <f t="shared" si="129"/>
        <v>0</v>
      </c>
      <c r="CH102" s="270">
        <f t="shared" si="77"/>
        <v>0</v>
      </c>
      <c r="CI102" s="44"/>
    </row>
    <row r="103" spans="1:87" ht="16.5" hidden="1" customHeight="1">
      <c r="A103" s="23">
        <f t="shared" si="78"/>
        <v>99</v>
      </c>
      <c r="B103" s="143"/>
      <c r="C103" s="169"/>
      <c r="D103" s="170"/>
      <c r="E103" s="156" t="str">
        <f t="shared" si="70"/>
        <v/>
      </c>
      <c r="F103" s="30" t="str">
        <f t="shared" si="71"/>
        <v/>
      </c>
      <c r="G103" s="31" t="str">
        <f t="shared" si="72"/>
        <v/>
      </c>
      <c r="H103" s="147" t="str">
        <f t="shared" si="73"/>
        <v/>
      </c>
      <c r="I103" s="150"/>
      <c r="J103" s="151"/>
      <c r="K103" s="33" t="str">
        <f t="shared" si="74"/>
        <v/>
      </c>
      <c r="L103" s="33">
        <f t="shared" si="67"/>
        <v>0</v>
      </c>
      <c r="M103" s="35" t="str">
        <f t="shared" si="75"/>
        <v/>
      </c>
      <c r="N103" s="108"/>
      <c r="O103" s="178"/>
      <c r="P103" s="179"/>
      <c r="Q103" s="194" t="s">
        <v>160</v>
      </c>
      <c r="R103" s="107" t="s">
        <v>160</v>
      </c>
      <c r="S103" s="43"/>
      <c r="T103" s="122" t="s">
        <v>160</v>
      </c>
      <c r="U103" s="122" t="s">
        <v>160</v>
      </c>
      <c r="V103" s="195" t="s">
        <v>160</v>
      </c>
      <c r="W103" s="63">
        <f t="shared" si="79"/>
        <v>0</v>
      </c>
      <c r="X103" s="53">
        <f t="shared" si="80"/>
        <v>0</v>
      </c>
      <c r="Y103" s="54" t="str">
        <f t="shared" si="81"/>
        <v/>
      </c>
      <c r="Z103" s="85">
        <f t="shared" si="82"/>
        <v>0</v>
      </c>
      <c r="AA103" s="63">
        <f t="shared" si="83"/>
        <v>0</v>
      </c>
      <c r="AB103" s="53">
        <f t="shared" si="84"/>
        <v>0</v>
      </c>
      <c r="AC103" s="54" t="str">
        <f t="shared" si="85"/>
        <v/>
      </c>
      <c r="AD103" s="85">
        <f t="shared" si="86"/>
        <v>0</v>
      </c>
      <c r="AE103" s="63">
        <f t="shared" si="87"/>
        <v>0</v>
      </c>
      <c r="AF103" s="53">
        <f t="shared" si="88"/>
        <v>0</v>
      </c>
      <c r="AG103" s="54" t="str">
        <f t="shared" si="89"/>
        <v/>
      </c>
      <c r="AH103" s="85">
        <f t="shared" si="90"/>
        <v>0</v>
      </c>
      <c r="AI103" s="63">
        <f t="shared" si="91"/>
        <v>0</v>
      </c>
      <c r="AJ103" s="53">
        <f t="shared" si="92"/>
        <v>0</v>
      </c>
      <c r="AK103" s="54" t="str">
        <f t="shared" si="93"/>
        <v/>
      </c>
      <c r="AL103" s="85">
        <f t="shared" si="94"/>
        <v>0</v>
      </c>
      <c r="AM103" s="63">
        <f t="shared" si="95"/>
        <v>0</v>
      </c>
      <c r="AN103" s="53">
        <f t="shared" si="96"/>
        <v>0</v>
      </c>
      <c r="AO103" s="54" t="str">
        <f t="shared" si="97"/>
        <v/>
      </c>
      <c r="AP103" s="85">
        <f t="shared" si="98"/>
        <v>0</v>
      </c>
      <c r="AQ103" s="63">
        <f t="shared" si="99"/>
        <v>0</v>
      </c>
      <c r="AR103" s="53">
        <f t="shared" si="100"/>
        <v>0</v>
      </c>
      <c r="AS103" s="54" t="str">
        <f t="shared" si="101"/>
        <v/>
      </c>
      <c r="AT103" s="85">
        <f t="shared" si="102"/>
        <v>0</v>
      </c>
      <c r="AU103" s="63">
        <f t="shared" si="103"/>
        <v>0</v>
      </c>
      <c r="AV103" s="53">
        <f t="shared" si="104"/>
        <v>0</v>
      </c>
      <c r="AW103" s="54" t="str">
        <f t="shared" si="105"/>
        <v/>
      </c>
      <c r="AX103" s="85">
        <f t="shared" si="106"/>
        <v>0</v>
      </c>
      <c r="AY103" s="63">
        <f t="shared" si="107"/>
        <v>0</v>
      </c>
      <c r="AZ103" s="53">
        <f t="shared" si="108"/>
        <v>0</v>
      </c>
      <c r="BA103" s="54" t="str">
        <f t="shared" si="109"/>
        <v/>
      </c>
      <c r="BB103" s="85">
        <f t="shared" si="110"/>
        <v>0</v>
      </c>
      <c r="BC103" s="63">
        <f t="shared" si="111"/>
        <v>0</v>
      </c>
      <c r="BD103" s="53">
        <f t="shared" si="112"/>
        <v>0</v>
      </c>
      <c r="BE103" s="54" t="str">
        <f t="shared" si="113"/>
        <v/>
      </c>
      <c r="BF103" s="85">
        <f t="shared" si="114"/>
        <v>0</v>
      </c>
      <c r="BG103" s="63">
        <f t="shared" si="115"/>
        <v>0</v>
      </c>
      <c r="BH103" s="53">
        <f t="shared" si="116"/>
        <v>0</v>
      </c>
      <c r="BI103" s="54" t="str">
        <f t="shared" si="117"/>
        <v/>
      </c>
      <c r="BJ103" s="85">
        <f t="shared" si="118"/>
        <v>0</v>
      </c>
      <c r="BK103" s="63">
        <f t="shared" si="119"/>
        <v>0</v>
      </c>
      <c r="BL103" s="53">
        <f t="shared" si="120"/>
        <v>0</v>
      </c>
      <c r="BM103" s="54" t="str">
        <f t="shared" si="121"/>
        <v/>
      </c>
      <c r="BN103" s="85">
        <f t="shared" si="122"/>
        <v>0</v>
      </c>
      <c r="BO103" s="63">
        <f t="shared" si="123"/>
        <v>0</v>
      </c>
      <c r="BP103" s="53">
        <f t="shared" si="124"/>
        <v>0</v>
      </c>
      <c r="BQ103" s="54" t="str">
        <f t="shared" si="125"/>
        <v/>
      </c>
      <c r="BR103" s="85">
        <f t="shared" si="126"/>
        <v>0</v>
      </c>
      <c r="BS103" s="60">
        <f t="shared" si="68"/>
        <v>0</v>
      </c>
      <c r="BT103" s="59">
        <f t="shared" si="69"/>
        <v>0</v>
      </c>
      <c r="BU103" s="57"/>
      <c r="BV103" s="44"/>
      <c r="BY103" s="253"/>
      <c r="BZ103" s="272"/>
      <c r="CA103" s="272"/>
      <c r="CB103" s="273"/>
      <c r="CC103" s="285">
        <f t="shared" si="127"/>
        <v>0</v>
      </c>
      <c r="CD103" s="286" t="str">
        <f t="shared" si="128"/>
        <v>청년외</v>
      </c>
      <c r="CE103" s="275">
        <f t="shared" si="76"/>
        <v>0</v>
      </c>
      <c r="CF103" s="270">
        <f t="shared" si="129"/>
        <v>0</v>
      </c>
      <c r="CG103" s="270">
        <f t="shared" si="129"/>
        <v>0</v>
      </c>
      <c r="CH103" s="270">
        <f t="shared" si="77"/>
        <v>0</v>
      </c>
      <c r="CI103" s="44"/>
    </row>
    <row r="104" spans="1:87" ht="16.5" hidden="1" customHeight="1" thickBot="1">
      <c r="A104" s="23">
        <f t="shared" si="78"/>
        <v>100</v>
      </c>
      <c r="B104" s="143"/>
      <c r="C104" s="172"/>
      <c r="D104" s="173"/>
      <c r="E104" s="156" t="str">
        <f t="shared" si="70"/>
        <v/>
      </c>
      <c r="F104" s="30" t="str">
        <f t="shared" si="71"/>
        <v/>
      </c>
      <c r="G104" s="31" t="str">
        <f t="shared" si="72"/>
        <v/>
      </c>
      <c r="H104" s="147" t="str">
        <f t="shared" si="73"/>
        <v/>
      </c>
      <c r="I104" s="154"/>
      <c r="J104" s="155"/>
      <c r="K104" s="33" t="str">
        <f t="shared" si="74"/>
        <v/>
      </c>
      <c r="L104" s="33">
        <f t="shared" si="67"/>
        <v>0</v>
      </c>
      <c r="M104" s="35" t="str">
        <f t="shared" si="75"/>
        <v/>
      </c>
      <c r="N104" s="108"/>
      <c r="O104" s="182"/>
      <c r="P104" s="183"/>
      <c r="Q104" s="196" t="s">
        <v>160</v>
      </c>
      <c r="R104" s="197" t="s">
        <v>160</v>
      </c>
      <c r="S104" s="198"/>
      <c r="T104" s="199" t="s">
        <v>160</v>
      </c>
      <c r="U104" s="199" t="s">
        <v>160</v>
      </c>
      <c r="V104" s="200" t="s">
        <v>160</v>
      </c>
      <c r="W104" s="63">
        <f t="shared" si="79"/>
        <v>0</v>
      </c>
      <c r="X104" s="53">
        <f t="shared" si="80"/>
        <v>0</v>
      </c>
      <c r="Y104" s="54" t="str">
        <f t="shared" si="81"/>
        <v/>
      </c>
      <c r="Z104" s="85">
        <f t="shared" si="82"/>
        <v>0</v>
      </c>
      <c r="AA104" s="63">
        <f t="shared" si="83"/>
        <v>0</v>
      </c>
      <c r="AB104" s="53">
        <f t="shared" si="84"/>
        <v>0</v>
      </c>
      <c r="AC104" s="54" t="str">
        <f t="shared" si="85"/>
        <v/>
      </c>
      <c r="AD104" s="85">
        <f t="shared" si="86"/>
        <v>0</v>
      </c>
      <c r="AE104" s="63">
        <f t="shared" si="87"/>
        <v>0</v>
      </c>
      <c r="AF104" s="53">
        <f t="shared" si="88"/>
        <v>0</v>
      </c>
      <c r="AG104" s="54" t="str">
        <f t="shared" si="89"/>
        <v/>
      </c>
      <c r="AH104" s="85">
        <f t="shared" si="90"/>
        <v>0</v>
      </c>
      <c r="AI104" s="63">
        <f t="shared" si="91"/>
        <v>0</v>
      </c>
      <c r="AJ104" s="53">
        <f t="shared" si="92"/>
        <v>0</v>
      </c>
      <c r="AK104" s="54" t="str">
        <f t="shared" si="93"/>
        <v/>
      </c>
      <c r="AL104" s="85">
        <f t="shared" si="94"/>
        <v>0</v>
      </c>
      <c r="AM104" s="63">
        <f t="shared" si="95"/>
        <v>0</v>
      </c>
      <c r="AN104" s="53">
        <f t="shared" si="96"/>
        <v>0</v>
      </c>
      <c r="AO104" s="54" t="str">
        <f t="shared" si="97"/>
        <v/>
      </c>
      <c r="AP104" s="85">
        <f t="shared" si="98"/>
        <v>0</v>
      </c>
      <c r="AQ104" s="63">
        <f t="shared" si="99"/>
        <v>0</v>
      </c>
      <c r="AR104" s="53">
        <f t="shared" si="100"/>
        <v>0</v>
      </c>
      <c r="AS104" s="54" t="str">
        <f t="shared" si="101"/>
        <v/>
      </c>
      <c r="AT104" s="85">
        <f t="shared" si="102"/>
        <v>0</v>
      </c>
      <c r="AU104" s="63">
        <f t="shared" si="103"/>
        <v>0</v>
      </c>
      <c r="AV104" s="53">
        <f t="shared" si="104"/>
        <v>0</v>
      </c>
      <c r="AW104" s="54" t="str">
        <f t="shared" si="105"/>
        <v/>
      </c>
      <c r="AX104" s="85">
        <f t="shared" si="106"/>
        <v>0</v>
      </c>
      <c r="AY104" s="63">
        <f t="shared" si="107"/>
        <v>0</v>
      </c>
      <c r="AZ104" s="53">
        <f t="shared" si="108"/>
        <v>0</v>
      </c>
      <c r="BA104" s="54" t="str">
        <f t="shared" si="109"/>
        <v/>
      </c>
      <c r="BB104" s="85">
        <f t="shared" si="110"/>
        <v>0</v>
      </c>
      <c r="BC104" s="63">
        <f t="shared" si="111"/>
        <v>0</v>
      </c>
      <c r="BD104" s="53">
        <f t="shared" si="112"/>
        <v>0</v>
      </c>
      <c r="BE104" s="54" t="str">
        <f t="shared" si="113"/>
        <v/>
      </c>
      <c r="BF104" s="85">
        <f t="shared" si="114"/>
        <v>0</v>
      </c>
      <c r="BG104" s="63">
        <f t="shared" si="115"/>
        <v>0</v>
      </c>
      <c r="BH104" s="53">
        <f t="shared" si="116"/>
        <v>0</v>
      </c>
      <c r="BI104" s="54" t="str">
        <f t="shared" si="117"/>
        <v/>
      </c>
      <c r="BJ104" s="85">
        <f t="shared" si="118"/>
        <v>0</v>
      </c>
      <c r="BK104" s="63">
        <f t="shared" si="119"/>
        <v>0</v>
      </c>
      <c r="BL104" s="53">
        <f t="shared" si="120"/>
        <v>0</v>
      </c>
      <c r="BM104" s="54" t="str">
        <f t="shared" si="121"/>
        <v/>
      </c>
      <c r="BN104" s="85">
        <f t="shared" si="122"/>
        <v>0</v>
      </c>
      <c r="BO104" s="63">
        <f t="shared" si="123"/>
        <v>0</v>
      </c>
      <c r="BP104" s="53">
        <f t="shared" si="124"/>
        <v>0</v>
      </c>
      <c r="BQ104" s="54" t="str">
        <f t="shared" si="125"/>
        <v/>
      </c>
      <c r="BR104" s="85">
        <f t="shared" si="126"/>
        <v>0</v>
      </c>
      <c r="BS104" s="60">
        <f t="shared" si="68"/>
        <v>0</v>
      </c>
      <c r="BT104" s="59">
        <f t="shared" si="69"/>
        <v>0</v>
      </c>
      <c r="BU104" s="57"/>
      <c r="BV104" s="44"/>
      <c r="BW104" s="4" t="s">
        <v>454</v>
      </c>
      <c r="BY104" s="253"/>
      <c r="BZ104" s="272"/>
      <c r="CA104" s="272"/>
      <c r="CB104" s="273"/>
      <c r="CC104" s="285">
        <f t="shared" si="127"/>
        <v>0</v>
      </c>
      <c r="CD104" s="286" t="str">
        <f t="shared" si="128"/>
        <v>청년외</v>
      </c>
      <c r="CE104" s="275">
        <f t="shared" si="76"/>
        <v>0</v>
      </c>
      <c r="CF104" s="270">
        <f t="shared" si="129"/>
        <v>0</v>
      </c>
      <c r="CG104" s="270">
        <f t="shared" si="129"/>
        <v>0</v>
      </c>
      <c r="CH104" s="270">
        <f t="shared" si="77"/>
        <v>0</v>
      </c>
      <c r="CI104" s="44"/>
    </row>
    <row r="105" spans="1:87" ht="12.75" customHeight="1" thickBot="1">
      <c r="A105" s="8" t="s">
        <v>0</v>
      </c>
      <c r="B105" s="9"/>
      <c r="C105" s="38"/>
      <c r="D105" s="446"/>
      <c r="E105" s="15"/>
      <c r="F105" s="15"/>
      <c r="G105" s="15"/>
      <c r="H105" s="9"/>
      <c r="I105" s="38"/>
      <c r="J105" s="38"/>
      <c r="K105" s="46"/>
      <c r="L105" s="46"/>
      <c r="M105" s="46"/>
      <c r="N105" s="47">
        <f>SUM(N5:N12)</f>
        <v>0</v>
      </c>
      <c r="O105" s="38"/>
      <c r="P105" s="38"/>
      <c r="Q105" s="48">
        <f>COUNTIF(Q5:Q104,"여")</f>
        <v>0</v>
      </c>
      <c r="R105" s="48">
        <f>COUNTIF(R5:R104,"여")</f>
        <v>0</v>
      </c>
      <c r="S105" s="38"/>
      <c r="T105" s="48">
        <f>COUNTIF(T5:T104,"여")</f>
        <v>0</v>
      </c>
      <c r="U105" s="48">
        <f t="shared" ref="U105:V105" si="130">COUNTIF(U5:U104,"여")</f>
        <v>0</v>
      </c>
      <c r="V105" s="48">
        <f t="shared" si="130"/>
        <v>0</v>
      </c>
      <c r="W105" s="65">
        <f>SUM(W5:W104)</f>
        <v>9</v>
      </c>
      <c r="X105" s="66"/>
      <c r="Y105" s="66"/>
      <c r="Z105" s="67">
        <f>SUM(Z5:Z104)</f>
        <v>7</v>
      </c>
      <c r="AA105" s="65">
        <f>SUM(AA5:AA104)</f>
        <v>9</v>
      </c>
      <c r="AB105" s="66"/>
      <c r="AC105" s="66"/>
      <c r="AD105" s="67">
        <f>SUM(AD5:AD104)</f>
        <v>7</v>
      </c>
      <c r="AE105" s="65">
        <f t="shared" ref="AE105" si="131">SUM(AE5:AE104)</f>
        <v>10</v>
      </c>
      <c r="AF105" s="66"/>
      <c r="AG105" s="66"/>
      <c r="AH105" s="67">
        <f t="shared" ref="AH105:AI105" si="132">SUM(AH5:AH104)</f>
        <v>8</v>
      </c>
      <c r="AI105" s="65">
        <f t="shared" si="132"/>
        <v>11</v>
      </c>
      <c r="AJ105" s="66"/>
      <c r="AK105" s="66"/>
      <c r="AL105" s="67">
        <f t="shared" ref="AL105:AM105" si="133">SUM(AL5:AL104)</f>
        <v>9</v>
      </c>
      <c r="AM105" s="65">
        <f t="shared" si="133"/>
        <v>11</v>
      </c>
      <c r="AN105" s="66"/>
      <c r="AO105" s="66"/>
      <c r="AP105" s="67">
        <f t="shared" ref="AP105:AQ105" si="134">SUM(AP5:AP104)</f>
        <v>9</v>
      </c>
      <c r="AQ105" s="65">
        <f t="shared" si="134"/>
        <v>11</v>
      </c>
      <c r="AR105" s="66"/>
      <c r="AS105" s="66"/>
      <c r="AT105" s="67">
        <f t="shared" ref="AT105:AU105" si="135">SUM(AT5:AT104)</f>
        <v>9</v>
      </c>
      <c r="AU105" s="65">
        <f t="shared" si="135"/>
        <v>11</v>
      </c>
      <c r="AV105" s="66"/>
      <c r="AW105" s="66"/>
      <c r="AX105" s="67">
        <f t="shared" ref="AX105:AY105" si="136">SUM(AX5:AX104)</f>
        <v>9</v>
      </c>
      <c r="AY105" s="65">
        <f t="shared" si="136"/>
        <v>11</v>
      </c>
      <c r="AZ105" s="66"/>
      <c r="BA105" s="66"/>
      <c r="BB105" s="67">
        <f t="shared" ref="BB105:BC105" si="137">SUM(BB5:BB104)</f>
        <v>9</v>
      </c>
      <c r="BC105" s="65">
        <f t="shared" si="137"/>
        <v>11</v>
      </c>
      <c r="BD105" s="66"/>
      <c r="BE105" s="66"/>
      <c r="BF105" s="67">
        <f t="shared" ref="BF105:BG105" si="138">SUM(BF5:BF104)</f>
        <v>9</v>
      </c>
      <c r="BG105" s="65">
        <f t="shared" si="138"/>
        <v>11</v>
      </c>
      <c r="BH105" s="66"/>
      <c r="BI105" s="66"/>
      <c r="BJ105" s="67">
        <f t="shared" ref="BJ105:BK105" si="139">SUM(BJ5:BJ104)</f>
        <v>9</v>
      </c>
      <c r="BK105" s="65">
        <f t="shared" si="139"/>
        <v>11</v>
      </c>
      <c r="BL105" s="66"/>
      <c r="BM105" s="66"/>
      <c r="BN105" s="67">
        <f t="shared" ref="BN105:BO105" si="140">SUM(BN5:BN104)</f>
        <v>9</v>
      </c>
      <c r="BO105" s="65">
        <f t="shared" si="140"/>
        <v>11</v>
      </c>
      <c r="BP105" s="66"/>
      <c r="BQ105" s="66"/>
      <c r="BR105" s="67">
        <f t="shared" ref="BR105" si="141">SUM(BR5:BR104)</f>
        <v>9</v>
      </c>
      <c r="BS105" s="163">
        <f>SUM(BS5:BS104)</f>
        <v>127</v>
      </c>
      <c r="BT105" s="164">
        <f>SUM(BT5:BT104)</f>
        <v>103</v>
      </c>
      <c r="BU105" s="45"/>
      <c r="BV105" s="45"/>
      <c r="BW105" s="159">
        <f>SUM(W105,AA105,AE105,AI105,AM105,AQ105,AU105,AY105,BC105,BG105,BK105,BO105)</f>
        <v>127</v>
      </c>
      <c r="BX105" s="160">
        <f>SUM(Z105,AD105,AH105,AL105,AP105,AT105,AX105,BB105,BF105,BJ105,BN105,BR105)</f>
        <v>103</v>
      </c>
      <c r="BY105" s="253"/>
      <c r="BZ105" s="281">
        <f>SUM(BZ5:BZ104)</f>
        <v>0</v>
      </c>
      <c r="CA105" s="281">
        <f>SUM(CA5:CA104)</f>
        <v>0</v>
      </c>
      <c r="CB105" s="281">
        <f>SUM(CB5:CB104)</f>
        <v>0</v>
      </c>
      <c r="CC105" s="44"/>
      <c r="CD105" s="44"/>
      <c r="CE105" s="44"/>
      <c r="CF105" s="282">
        <f>SUM(CF5:CF104)</f>
        <v>0</v>
      </c>
      <c r="CG105" s="282">
        <f t="shared" ref="CG105:CH105" si="142">SUM(CG5:CG104)</f>
        <v>0</v>
      </c>
      <c r="CH105" s="281">
        <f t="shared" si="142"/>
        <v>0</v>
      </c>
      <c r="CI105" s="44" t="b">
        <f>CB105=CH105</f>
        <v>1</v>
      </c>
    </row>
    <row r="106" spans="1:87" ht="12.75" customHeight="1" thickTop="1" thickBot="1">
      <c r="D106" s="305" t="s">
        <v>655</v>
      </c>
      <c r="J106" s="4"/>
      <c r="O106" s="34"/>
      <c r="V106" s="157" t="str">
        <f>TEXT($A$1,"YYYY")&amp;"년"</f>
        <v>2019년</v>
      </c>
      <c r="W106" s="49" t="s">
        <v>69</v>
      </c>
      <c r="X106" s="49"/>
      <c r="Y106" s="49"/>
      <c r="Z106" s="157" t="str">
        <f>TEXT($A$1,"YYYY")&amp;"년"</f>
        <v>2019년</v>
      </c>
      <c r="AA106" s="49" t="s">
        <v>70</v>
      </c>
      <c r="AB106" s="49"/>
      <c r="AC106" s="49"/>
      <c r="AD106" s="157" t="str">
        <f>TEXT($A$1,"YYYY")&amp;"년"</f>
        <v>2019년</v>
      </c>
      <c r="AE106" s="49" t="s">
        <v>17</v>
      </c>
      <c r="AF106" s="49"/>
      <c r="AG106" s="49"/>
      <c r="AH106" s="157" t="str">
        <f>TEXT($A$1,"YYYY")&amp;"년"</f>
        <v>2019년</v>
      </c>
      <c r="AI106" s="49" t="s">
        <v>16</v>
      </c>
      <c r="AJ106" s="49"/>
      <c r="AK106" s="49"/>
      <c r="AL106" s="157" t="str">
        <f>TEXT($A$1,"YYYY")&amp;"년"</f>
        <v>2019년</v>
      </c>
      <c r="AM106" s="49" t="s">
        <v>15</v>
      </c>
      <c r="AN106" s="49"/>
      <c r="AO106" s="49"/>
      <c r="AP106" s="157" t="str">
        <f>TEXT($A$1,"YYYY")&amp;"년"</f>
        <v>2019년</v>
      </c>
      <c r="AQ106" s="49" t="s">
        <v>14</v>
      </c>
      <c r="AR106" s="49"/>
      <c r="AS106" s="49"/>
      <c r="AT106" s="157" t="str">
        <f>TEXT($A$1,"YYYY")&amp;"년"</f>
        <v>2019년</v>
      </c>
      <c r="AU106" s="49" t="s">
        <v>13</v>
      </c>
      <c r="AV106" s="49"/>
      <c r="AW106" s="49"/>
      <c r="AX106" s="157" t="str">
        <f>TEXT($A$1,"YYYY")&amp;"년"</f>
        <v>2019년</v>
      </c>
      <c r="AY106" s="49" t="s">
        <v>12</v>
      </c>
      <c r="AZ106" s="49"/>
      <c r="BA106" s="49"/>
      <c r="BB106" s="157" t="str">
        <f>TEXT($A$1,"YYYY")&amp;"년"</f>
        <v>2019년</v>
      </c>
      <c r="BC106" s="49" t="s">
        <v>11</v>
      </c>
      <c r="BD106" s="49"/>
      <c r="BE106" s="49"/>
      <c r="BF106" s="157" t="str">
        <f>TEXT($A$1,"YYYY")&amp;"년"</f>
        <v>2019년</v>
      </c>
      <c r="BG106" s="49" t="s">
        <v>10</v>
      </c>
      <c r="BH106" s="49"/>
      <c r="BI106" s="49"/>
      <c r="BJ106" s="157" t="str">
        <f>TEXT($A$1,"YYYY")&amp;"년"</f>
        <v>2019년</v>
      </c>
      <c r="BK106" s="49" t="s">
        <v>9</v>
      </c>
      <c r="BL106" s="49"/>
      <c r="BM106" s="49"/>
      <c r="BN106" s="157" t="str">
        <f>TEXT($A$1,"YYYY")&amp;"년"</f>
        <v>2019년</v>
      </c>
      <c r="BO106" s="49" t="s">
        <v>456</v>
      </c>
      <c r="BP106" s="6"/>
      <c r="BQ106" s="49"/>
      <c r="BR106" s="58" t="s">
        <v>28</v>
      </c>
      <c r="BS106" s="165">
        <v>12</v>
      </c>
      <c r="BT106" s="166">
        <f>BS106</f>
        <v>12</v>
      </c>
      <c r="BY106" s="253"/>
    </row>
    <row r="107" spans="1:87" ht="12.75" customHeight="1">
      <c r="D107" s="306" t="s">
        <v>653</v>
      </c>
      <c r="J107" s="4"/>
      <c r="O107" s="34"/>
      <c r="P107" s="34"/>
      <c r="BS107" s="162">
        <f>BS105/BS106</f>
        <v>10.583333333333334</v>
      </c>
      <c r="BT107" s="161">
        <f>BT105/BT106</f>
        <v>8.5833333333333339</v>
      </c>
      <c r="BV107" s="4" t="s">
        <v>455</v>
      </c>
      <c r="BW107" s="159">
        <f>BS105-BW105</f>
        <v>0</v>
      </c>
      <c r="BX107" s="159">
        <f>BT105-BX105</f>
        <v>0</v>
      </c>
      <c r="BY107" s="253"/>
    </row>
    <row r="108" spans="1:87" ht="12.75" customHeight="1">
      <c r="D108" s="306" t="s">
        <v>654</v>
      </c>
      <c r="BY108" s="253"/>
    </row>
    <row r="109" spans="1:87" ht="12.75" customHeight="1" thickBot="1">
      <c r="A109" s="22" t="s">
        <v>34</v>
      </c>
      <c r="BP109" s="6"/>
      <c r="BR109" s="6" t="s">
        <v>29</v>
      </c>
      <c r="BS109" s="13">
        <f>1/100</f>
        <v>0.01</v>
      </c>
      <c r="BT109" s="13">
        <f>1/100</f>
        <v>0.01</v>
      </c>
      <c r="BX109" s="4"/>
      <c r="BY109" s="253"/>
    </row>
    <row r="110" spans="1:87" ht="12.75" customHeight="1" thickTop="1" thickBot="1">
      <c r="T110" s="34"/>
      <c r="BP110" s="6"/>
      <c r="BQ110" s="22" t="s">
        <v>490</v>
      </c>
      <c r="BR110" s="6" t="s">
        <v>63</v>
      </c>
      <c r="BS110" s="118">
        <f>TRUNC(BS107,2)</f>
        <v>10.58</v>
      </c>
      <c r="BT110" s="68">
        <f>TRUNC(BT107,2)</f>
        <v>8.58</v>
      </c>
      <c r="BX110" s="4"/>
      <c r="BY110" s="253"/>
    </row>
    <row r="111" spans="1:87" ht="12.75" customHeight="1" thickTop="1">
      <c r="C111" s="22" t="s">
        <v>32</v>
      </c>
      <c r="BS111" s="158" t="s">
        <v>63</v>
      </c>
      <c r="BT111" s="158" t="s">
        <v>453</v>
      </c>
      <c r="BV111" s="219">
        <f>BS110-BT110</f>
        <v>2</v>
      </c>
      <c r="BY111" s="253"/>
    </row>
    <row r="112" spans="1:87" ht="12.75" customHeight="1" thickBot="1">
      <c r="C112" s="22" t="s">
        <v>48</v>
      </c>
    </row>
    <row r="113" spans="1:74" ht="12.75" customHeight="1" thickTop="1" thickBot="1">
      <c r="C113" s="22" t="s">
        <v>35</v>
      </c>
      <c r="BQ113" s="22" t="s">
        <v>487</v>
      </c>
      <c r="BS113" s="118">
        <f>'고용증대 상시근로자수-2018'!BS110</f>
        <v>10.41</v>
      </c>
      <c r="BT113" s="68">
        <f>'고용증대 상시근로자수-2018'!BT110</f>
        <v>8.41</v>
      </c>
      <c r="BV113" s="219">
        <f>BS113-BT113</f>
        <v>2</v>
      </c>
    </row>
    <row r="114" spans="1:74" ht="12.75" customHeight="1" thickTop="1">
      <c r="C114" s="22" t="s">
        <v>38</v>
      </c>
      <c r="BS114" s="158" t="s">
        <v>63</v>
      </c>
      <c r="BT114" s="158" t="s">
        <v>453</v>
      </c>
    </row>
    <row r="115" spans="1:74" ht="12.75" customHeight="1">
      <c r="C115" s="12" t="s">
        <v>54</v>
      </c>
      <c r="D115" s="17"/>
      <c r="E115" s="17"/>
      <c r="F115" s="17"/>
      <c r="G115" s="17"/>
      <c r="H115" s="12"/>
      <c r="S115" s="12"/>
    </row>
    <row r="116" spans="1:74" ht="12.75" customHeight="1">
      <c r="C116" s="12" t="s">
        <v>55</v>
      </c>
      <c r="D116" s="17"/>
      <c r="E116" s="17"/>
      <c r="F116" s="17"/>
      <c r="G116" s="17"/>
      <c r="H116" s="12"/>
      <c r="S116" s="12"/>
      <c r="BR116" s="456" t="s">
        <v>687</v>
      </c>
      <c r="BS116" s="455">
        <f>BS110-BS113</f>
        <v>0.16999999999999993</v>
      </c>
      <c r="BT116" s="455">
        <f>BT110-BT113</f>
        <v>0.16999999999999993</v>
      </c>
    </row>
    <row r="118" spans="1:74" ht="12.75" customHeight="1">
      <c r="A118" s="22" t="s">
        <v>39</v>
      </c>
    </row>
    <row r="119" spans="1:74" ht="12.75" customHeight="1">
      <c r="C119" s="22" t="s">
        <v>40</v>
      </c>
    </row>
    <row r="120" spans="1:74" ht="12.75" customHeight="1">
      <c r="I120" s="22" t="s">
        <v>41</v>
      </c>
    </row>
    <row r="122" spans="1:74" ht="12.75" customHeight="1">
      <c r="C122" s="11" t="s">
        <v>49</v>
      </c>
      <c r="D122" s="18"/>
      <c r="E122" s="18"/>
      <c r="F122" s="18"/>
      <c r="G122" s="18"/>
      <c r="H122" s="11"/>
      <c r="S122" s="11"/>
    </row>
    <row r="124" spans="1:74" ht="12.75" customHeight="1">
      <c r="I124" s="11" t="s">
        <v>50</v>
      </c>
    </row>
    <row r="125" spans="1:74" ht="12.75" customHeight="1">
      <c r="I125" s="11" t="s">
        <v>51</v>
      </c>
    </row>
    <row r="126" spans="1:74" ht="12.75" customHeight="1">
      <c r="I126" s="11" t="s">
        <v>52</v>
      </c>
    </row>
    <row r="127" spans="1:74" ht="12.75" customHeight="1">
      <c r="I127" s="11" t="s">
        <v>53</v>
      </c>
    </row>
    <row r="129" spans="1:9" ht="12.75" customHeight="1">
      <c r="A129" s="22" t="s">
        <v>33</v>
      </c>
    </row>
    <row r="132" spans="1:9" ht="12.75" customHeight="1">
      <c r="A132" s="22" t="s">
        <v>42</v>
      </c>
    </row>
    <row r="134" spans="1:9" ht="12.75" customHeight="1">
      <c r="C134" s="22" t="s">
        <v>43</v>
      </c>
    </row>
    <row r="135" spans="1:9" ht="12.75" customHeight="1">
      <c r="C135" s="22" t="s">
        <v>44</v>
      </c>
    </row>
    <row r="136" spans="1:9" ht="12.75" customHeight="1">
      <c r="C136" s="22" t="s">
        <v>45</v>
      </c>
    </row>
    <row r="138" spans="1:9" ht="12.75" customHeight="1">
      <c r="I138" s="22" t="s">
        <v>46</v>
      </c>
    </row>
    <row r="139" spans="1:9" ht="12.75" customHeight="1">
      <c r="I139" s="22" t="s">
        <v>47</v>
      </c>
    </row>
  </sheetData>
  <mergeCells count="6">
    <mergeCell ref="Q1:R1"/>
    <mergeCell ref="W1:AE1"/>
    <mergeCell ref="O2:P2"/>
    <mergeCell ref="Q2:R2"/>
    <mergeCell ref="O3:P3"/>
    <mergeCell ref="Q3:R3"/>
  </mergeCells>
  <phoneticPr fontId="2" type="noConversion"/>
  <conditionalFormatting sqref="X5:Y104">
    <cfRule type="cellIs" dxfId="256" priority="187" operator="equal">
      <formula>1</formula>
    </cfRule>
  </conditionalFormatting>
  <conditionalFormatting sqref="H5:H104">
    <cfRule type="cellIs" dxfId="255" priority="186" operator="equal">
      <formula>"남"</formula>
    </cfRule>
  </conditionalFormatting>
  <conditionalFormatting sqref="K5:K104">
    <cfRule type="cellIs" dxfId="254" priority="184" operator="greaterThan">
      <formula>59</formula>
    </cfRule>
    <cfRule type="cellIs" dxfId="253" priority="185" operator="lessThan">
      <formula>30</formula>
    </cfRule>
  </conditionalFormatting>
  <conditionalFormatting sqref="J5:J12">
    <cfRule type="cellIs" dxfId="252" priority="183" operator="greaterThan">
      <formula>0</formula>
    </cfRule>
  </conditionalFormatting>
  <conditionalFormatting sqref="I5:I12">
    <cfRule type="cellIs" dxfId="251" priority="181" operator="greaterThan">
      <formula>$A$1</formula>
    </cfRule>
    <cfRule type="cellIs" dxfId="250" priority="182" operator="equal">
      <formula>""""""</formula>
    </cfRule>
  </conditionalFormatting>
  <conditionalFormatting sqref="X5:X104">
    <cfRule type="cellIs" dxfId="249" priority="180" operator="lessThan">
      <formula>30</formula>
    </cfRule>
  </conditionalFormatting>
  <conditionalFormatting sqref="I5:I12">
    <cfRule type="cellIs" dxfId="248" priority="179" operator="equal">
      <formula>""""""</formula>
    </cfRule>
  </conditionalFormatting>
  <conditionalFormatting sqref="X5:X104">
    <cfRule type="cellIs" dxfId="247" priority="178" operator="between">
      <formula>30</formula>
      <formula>31</formula>
    </cfRule>
  </conditionalFormatting>
  <conditionalFormatting sqref="BT105">
    <cfRule type="cellIs" dxfId="246" priority="177" operator="greaterThan">
      <formula>$BS$105</formula>
    </cfRule>
  </conditionalFormatting>
  <conditionalFormatting sqref="Q5:R12">
    <cfRule type="cellIs" dxfId="245" priority="176" operator="equal">
      <formula>"부"</formula>
    </cfRule>
  </conditionalFormatting>
  <conditionalFormatting sqref="T5:V12">
    <cfRule type="cellIs" dxfId="244" priority="174" operator="equal">
      <formula>"부"</formula>
    </cfRule>
    <cfRule type="cellIs" dxfId="243" priority="175" operator="equal">
      <formula>"여"</formula>
    </cfRule>
  </conditionalFormatting>
  <conditionalFormatting sqref="W5:W104">
    <cfRule type="cellIs" dxfId="242" priority="173" operator="equal">
      <formula>1</formula>
    </cfRule>
  </conditionalFormatting>
  <conditionalFormatting sqref="W5:W104">
    <cfRule type="cellIs" dxfId="241" priority="172" operator="equal">
      <formula>0</formula>
    </cfRule>
  </conditionalFormatting>
  <conditionalFormatting sqref="Z5:Z104">
    <cfRule type="cellIs" dxfId="240" priority="171" operator="equal">
      <formula>1</formula>
    </cfRule>
  </conditionalFormatting>
  <conditionalFormatting sqref="J13:J19">
    <cfRule type="cellIs" dxfId="239" priority="170" operator="greaterThan">
      <formula>0</formula>
    </cfRule>
  </conditionalFormatting>
  <conditionalFormatting sqref="I13:I19">
    <cfRule type="cellIs" dxfId="238" priority="168" operator="greaterThan">
      <formula>$A$1</formula>
    </cfRule>
    <cfRule type="cellIs" dxfId="237" priority="169" operator="equal">
      <formula>""""""</formula>
    </cfRule>
  </conditionalFormatting>
  <conditionalFormatting sqref="I13:I19">
    <cfRule type="cellIs" dxfId="236" priority="167" operator="equal">
      <formula>""""""</formula>
    </cfRule>
  </conditionalFormatting>
  <conditionalFormatting sqref="Q13:R19">
    <cfRule type="cellIs" dxfId="235" priority="166" operator="equal">
      <formula>"부"</formula>
    </cfRule>
  </conditionalFormatting>
  <conditionalFormatting sqref="T13:V19">
    <cfRule type="cellIs" dxfId="234" priority="164" operator="equal">
      <formula>"부"</formula>
    </cfRule>
    <cfRule type="cellIs" dxfId="233" priority="165" operator="equal">
      <formula>"여"</formula>
    </cfRule>
  </conditionalFormatting>
  <conditionalFormatting sqref="J20:J26">
    <cfRule type="cellIs" dxfId="232" priority="163" operator="greaterThan">
      <formula>0</formula>
    </cfRule>
  </conditionalFormatting>
  <conditionalFormatting sqref="I20:I26">
    <cfRule type="cellIs" dxfId="231" priority="161" operator="greaterThan">
      <formula>$A$1</formula>
    </cfRule>
    <cfRule type="cellIs" dxfId="230" priority="162" operator="equal">
      <formula>""""""</formula>
    </cfRule>
  </conditionalFormatting>
  <conditionalFormatting sqref="I20:I26">
    <cfRule type="cellIs" dxfId="229" priority="160" operator="equal">
      <formula>""""""</formula>
    </cfRule>
  </conditionalFormatting>
  <conditionalFormatting sqref="Q20:R26">
    <cfRule type="cellIs" dxfId="228" priority="159" operator="equal">
      <formula>"부"</formula>
    </cfRule>
  </conditionalFormatting>
  <conditionalFormatting sqref="T20:V26">
    <cfRule type="cellIs" dxfId="227" priority="157" operator="equal">
      <formula>"부"</formula>
    </cfRule>
    <cfRule type="cellIs" dxfId="226" priority="158" operator="equal">
      <formula>"여"</formula>
    </cfRule>
  </conditionalFormatting>
  <conditionalFormatting sqref="J27:J33">
    <cfRule type="cellIs" dxfId="225" priority="156" operator="greaterThan">
      <formula>0</formula>
    </cfRule>
  </conditionalFormatting>
  <conditionalFormatting sqref="I27:I33">
    <cfRule type="cellIs" dxfId="224" priority="154" operator="greaterThan">
      <formula>$A$1</formula>
    </cfRule>
    <cfRule type="cellIs" dxfId="223" priority="155" operator="equal">
      <formula>""""""</formula>
    </cfRule>
  </conditionalFormatting>
  <conditionalFormatting sqref="I27:I33">
    <cfRule type="cellIs" dxfId="222" priority="153" operator="equal">
      <formula>""""""</formula>
    </cfRule>
  </conditionalFormatting>
  <conditionalFormatting sqref="Q27:R33">
    <cfRule type="cellIs" dxfId="221" priority="152" operator="equal">
      <formula>"부"</formula>
    </cfRule>
  </conditionalFormatting>
  <conditionalFormatting sqref="T27:V33">
    <cfRule type="cellIs" dxfId="220" priority="150" operator="equal">
      <formula>"부"</formula>
    </cfRule>
    <cfRule type="cellIs" dxfId="219" priority="151" operator="equal">
      <formula>"여"</formula>
    </cfRule>
  </conditionalFormatting>
  <conditionalFormatting sqref="J34:J40">
    <cfRule type="cellIs" dxfId="218" priority="149" operator="greaterThan">
      <formula>0</formula>
    </cfRule>
  </conditionalFormatting>
  <conditionalFormatting sqref="I34:I40">
    <cfRule type="cellIs" dxfId="217" priority="147" operator="greaterThan">
      <formula>$A$1</formula>
    </cfRule>
    <cfRule type="cellIs" dxfId="216" priority="148" operator="equal">
      <formula>""""""</formula>
    </cfRule>
  </conditionalFormatting>
  <conditionalFormatting sqref="I34:I40">
    <cfRule type="cellIs" dxfId="215" priority="146" operator="equal">
      <formula>""""""</formula>
    </cfRule>
  </conditionalFormatting>
  <conditionalFormatting sqref="Q34:R40">
    <cfRule type="cellIs" dxfId="214" priority="145" operator="equal">
      <formula>"부"</formula>
    </cfRule>
  </conditionalFormatting>
  <conditionalFormatting sqref="T34:V40">
    <cfRule type="cellIs" dxfId="213" priority="143" operator="equal">
      <formula>"부"</formula>
    </cfRule>
    <cfRule type="cellIs" dxfId="212" priority="144" operator="equal">
      <formula>"여"</formula>
    </cfRule>
  </conditionalFormatting>
  <conditionalFormatting sqref="J41:J47">
    <cfRule type="cellIs" dxfId="211" priority="142" operator="greaterThan">
      <formula>0</formula>
    </cfRule>
  </conditionalFormatting>
  <conditionalFormatting sqref="I41:I47">
    <cfRule type="cellIs" dxfId="210" priority="140" operator="greaterThan">
      <formula>$A$1</formula>
    </cfRule>
    <cfRule type="cellIs" dxfId="209" priority="141" operator="equal">
      <formula>""""""</formula>
    </cfRule>
  </conditionalFormatting>
  <conditionalFormatting sqref="I41:I47">
    <cfRule type="cellIs" dxfId="208" priority="139" operator="equal">
      <formula>""""""</formula>
    </cfRule>
  </conditionalFormatting>
  <conditionalFormatting sqref="Q41:R47">
    <cfRule type="cellIs" dxfId="207" priority="138" operator="equal">
      <formula>"부"</formula>
    </cfRule>
  </conditionalFormatting>
  <conditionalFormatting sqref="T41:V47">
    <cfRule type="cellIs" dxfId="206" priority="136" operator="equal">
      <formula>"부"</formula>
    </cfRule>
    <cfRule type="cellIs" dxfId="205" priority="137" operator="equal">
      <formula>"여"</formula>
    </cfRule>
  </conditionalFormatting>
  <conditionalFormatting sqref="J48:J54">
    <cfRule type="cellIs" dxfId="204" priority="135" operator="greaterThan">
      <formula>0</formula>
    </cfRule>
  </conditionalFormatting>
  <conditionalFormatting sqref="I48:I54">
    <cfRule type="cellIs" dxfId="203" priority="133" operator="greaterThan">
      <formula>$A$1</formula>
    </cfRule>
    <cfRule type="cellIs" dxfId="202" priority="134" operator="equal">
      <formula>""""""</formula>
    </cfRule>
  </conditionalFormatting>
  <conditionalFormatting sqref="I48:I54">
    <cfRule type="cellIs" dxfId="201" priority="132" operator="equal">
      <formula>""""""</formula>
    </cfRule>
  </conditionalFormatting>
  <conditionalFormatting sqref="Q48:R54">
    <cfRule type="cellIs" dxfId="200" priority="131" operator="equal">
      <formula>"부"</formula>
    </cfRule>
  </conditionalFormatting>
  <conditionalFormatting sqref="T48:V54">
    <cfRule type="cellIs" dxfId="199" priority="129" operator="equal">
      <formula>"부"</formula>
    </cfRule>
    <cfRule type="cellIs" dxfId="198" priority="130" operator="equal">
      <formula>"여"</formula>
    </cfRule>
  </conditionalFormatting>
  <conditionalFormatting sqref="J55:J61">
    <cfRule type="cellIs" dxfId="197" priority="128" operator="greaterThan">
      <formula>0</formula>
    </cfRule>
  </conditionalFormatting>
  <conditionalFormatting sqref="I55:I61">
    <cfRule type="cellIs" dxfId="196" priority="126" operator="greaterThan">
      <formula>$A$1</formula>
    </cfRule>
    <cfRule type="cellIs" dxfId="195" priority="127" operator="equal">
      <formula>""""""</formula>
    </cfRule>
  </conditionalFormatting>
  <conditionalFormatting sqref="I55:I61">
    <cfRule type="cellIs" dxfId="194" priority="125" operator="equal">
      <formula>""""""</formula>
    </cfRule>
  </conditionalFormatting>
  <conditionalFormatting sqref="Q55:R61">
    <cfRule type="cellIs" dxfId="193" priority="124" operator="equal">
      <formula>"부"</formula>
    </cfRule>
  </conditionalFormatting>
  <conditionalFormatting sqref="T55:V61">
    <cfRule type="cellIs" dxfId="192" priority="122" operator="equal">
      <formula>"부"</formula>
    </cfRule>
    <cfRule type="cellIs" dxfId="191" priority="123" operator="equal">
      <formula>"여"</formula>
    </cfRule>
  </conditionalFormatting>
  <conditionalFormatting sqref="J62:J64">
    <cfRule type="cellIs" dxfId="190" priority="121" operator="greaterThan">
      <formula>0</formula>
    </cfRule>
  </conditionalFormatting>
  <conditionalFormatting sqref="I62:I64">
    <cfRule type="cellIs" dxfId="189" priority="119" operator="greaterThan">
      <formula>$A$1</formula>
    </cfRule>
    <cfRule type="cellIs" dxfId="188" priority="120" operator="equal">
      <formula>""""""</formula>
    </cfRule>
  </conditionalFormatting>
  <conditionalFormatting sqref="I62:I64">
    <cfRule type="cellIs" dxfId="187" priority="118" operator="equal">
      <formula>""""""</formula>
    </cfRule>
  </conditionalFormatting>
  <conditionalFormatting sqref="Q62:R64">
    <cfRule type="cellIs" dxfId="186" priority="117" operator="equal">
      <formula>"부"</formula>
    </cfRule>
  </conditionalFormatting>
  <conditionalFormatting sqref="T62:V64">
    <cfRule type="cellIs" dxfId="185" priority="115" operator="equal">
      <formula>"부"</formula>
    </cfRule>
    <cfRule type="cellIs" dxfId="184" priority="116" operator="equal">
      <formula>"여"</formula>
    </cfRule>
  </conditionalFormatting>
  <conditionalFormatting sqref="J65:J71">
    <cfRule type="cellIs" dxfId="183" priority="114" operator="greaterThan">
      <formula>0</formula>
    </cfRule>
  </conditionalFormatting>
  <conditionalFormatting sqref="I65:I71">
    <cfRule type="cellIs" dxfId="182" priority="112" operator="greaterThan">
      <formula>$A$1</formula>
    </cfRule>
    <cfRule type="cellIs" dxfId="181" priority="113" operator="equal">
      <formula>""""""</formula>
    </cfRule>
  </conditionalFormatting>
  <conditionalFormatting sqref="I65:I71">
    <cfRule type="cellIs" dxfId="180" priority="111" operator="equal">
      <formula>""""""</formula>
    </cfRule>
  </conditionalFormatting>
  <conditionalFormatting sqref="Q65:R71">
    <cfRule type="cellIs" dxfId="179" priority="110" operator="equal">
      <formula>"부"</formula>
    </cfRule>
  </conditionalFormatting>
  <conditionalFormatting sqref="T65:V71">
    <cfRule type="cellIs" dxfId="178" priority="108" operator="equal">
      <formula>"부"</formula>
    </cfRule>
    <cfRule type="cellIs" dxfId="177" priority="109" operator="equal">
      <formula>"여"</formula>
    </cfRule>
  </conditionalFormatting>
  <conditionalFormatting sqref="J72:J78">
    <cfRule type="cellIs" dxfId="176" priority="107" operator="greaterThan">
      <formula>0</formula>
    </cfRule>
  </conditionalFormatting>
  <conditionalFormatting sqref="I72:I78">
    <cfRule type="cellIs" dxfId="175" priority="105" operator="greaterThan">
      <formula>$A$1</formula>
    </cfRule>
    <cfRule type="cellIs" dxfId="174" priority="106" operator="equal">
      <formula>""""""</formula>
    </cfRule>
  </conditionalFormatting>
  <conditionalFormatting sqref="I72:I78">
    <cfRule type="cellIs" dxfId="173" priority="104" operator="equal">
      <formula>""""""</formula>
    </cfRule>
  </conditionalFormatting>
  <conditionalFormatting sqref="Q72:R78">
    <cfRule type="cellIs" dxfId="172" priority="103" operator="equal">
      <formula>"부"</formula>
    </cfRule>
  </conditionalFormatting>
  <conditionalFormatting sqref="T72:V78">
    <cfRule type="cellIs" dxfId="171" priority="101" operator="equal">
      <formula>"부"</formula>
    </cfRule>
    <cfRule type="cellIs" dxfId="170" priority="102" operator="equal">
      <formula>"여"</formula>
    </cfRule>
  </conditionalFormatting>
  <conditionalFormatting sqref="J79:J85">
    <cfRule type="cellIs" dxfId="169" priority="100" operator="greaterThan">
      <formula>0</formula>
    </cfRule>
  </conditionalFormatting>
  <conditionalFormatting sqref="I79:I85">
    <cfRule type="cellIs" dxfId="168" priority="98" operator="greaterThan">
      <formula>$A$1</formula>
    </cfRule>
    <cfRule type="cellIs" dxfId="167" priority="99" operator="equal">
      <formula>""""""</formula>
    </cfRule>
  </conditionalFormatting>
  <conditionalFormatting sqref="I79:I85">
    <cfRule type="cellIs" dxfId="166" priority="97" operator="equal">
      <formula>""""""</formula>
    </cfRule>
  </conditionalFormatting>
  <conditionalFormatting sqref="Q79:R85">
    <cfRule type="cellIs" dxfId="165" priority="96" operator="equal">
      <formula>"부"</formula>
    </cfRule>
  </conditionalFormatting>
  <conditionalFormatting sqref="T79:V85">
    <cfRule type="cellIs" dxfId="164" priority="94" operator="equal">
      <formula>"부"</formula>
    </cfRule>
    <cfRule type="cellIs" dxfId="163" priority="95" operator="equal">
      <formula>"여"</formula>
    </cfRule>
  </conditionalFormatting>
  <conditionalFormatting sqref="J86:J90">
    <cfRule type="cellIs" dxfId="162" priority="93" operator="greaterThan">
      <formula>0</formula>
    </cfRule>
  </conditionalFormatting>
  <conditionalFormatting sqref="I86:I90">
    <cfRule type="cellIs" dxfId="161" priority="91" operator="greaterThan">
      <formula>$A$1</formula>
    </cfRule>
    <cfRule type="cellIs" dxfId="160" priority="92" operator="equal">
      <formula>""""""</formula>
    </cfRule>
  </conditionalFormatting>
  <conditionalFormatting sqref="I86:I90">
    <cfRule type="cellIs" dxfId="159" priority="90" operator="equal">
      <formula>""""""</formula>
    </cfRule>
  </conditionalFormatting>
  <conditionalFormatting sqref="Q86:R90">
    <cfRule type="cellIs" dxfId="158" priority="89" operator="equal">
      <formula>"부"</formula>
    </cfRule>
  </conditionalFormatting>
  <conditionalFormatting sqref="T86:V90">
    <cfRule type="cellIs" dxfId="157" priority="87" operator="equal">
      <formula>"부"</formula>
    </cfRule>
    <cfRule type="cellIs" dxfId="156" priority="88" operator="equal">
      <formula>"여"</formula>
    </cfRule>
  </conditionalFormatting>
  <conditionalFormatting sqref="J91:J97">
    <cfRule type="cellIs" dxfId="155" priority="86" operator="greaterThan">
      <formula>0</formula>
    </cfRule>
  </conditionalFormatting>
  <conditionalFormatting sqref="I91:I97">
    <cfRule type="cellIs" dxfId="154" priority="84" operator="greaterThan">
      <formula>$A$1</formula>
    </cfRule>
    <cfRule type="cellIs" dxfId="153" priority="85" operator="equal">
      <formula>""""""</formula>
    </cfRule>
  </conditionalFormatting>
  <conditionalFormatting sqref="I91:I97">
    <cfRule type="cellIs" dxfId="152" priority="83" operator="equal">
      <formula>""""""</formula>
    </cfRule>
  </conditionalFormatting>
  <conditionalFormatting sqref="Q91:R97">
    <cfRule type="cellIs" dxfId="151" priority="82" operator="equal">
      <formula>"부"</formula>
    </cfRule>
  </conditionalFormatting>
  <conditionalFormatting sqref="T91:V97">
    <cfRule type="cellIs" dxfId="150" priority="80" operator="equal">
      <formula>"부"</formula>
    </cfRule>
    <cfRule type="cellIs" dxfId="149" priority="81" operator="equal">
      <formula>"여"</formula>
    </cfRule>
  </conditionalFormatting>
  <conditionalFormatting sqref="J98:J104">
    <cfRule type="cellIs" dxfId="148" priority="79" operator="greaterThan">
      <formula>0</formula>
    </cfRule>
  </conditionalFormatting>
  <conditionalFormatting sqref="I98:I104">
    <cfRule type="cellIs" dxfId="147" priority="77" operator="greaterThan">
      <formula>$A$1</formula>
    </cfRule>
    <cfRule type="cellIs" dxfId="146" priority="78" operator="equal">
      <formula>""""""</formula>
    </cfRule>
  </conditionalFormatting>
  <conditionalFormatting sqref="I98:I104">
    <cfRule type="cellIs" dxfId="145" priority="76" operator="equal">
      <formula>""""""</formula>
    </cfRule>
  </conditionalFormatting>
  <conditionalFormatting sqref="Q98:R104">
    <cfRule type="cellIs" dxfId="144" priority="75" operator="equal">
      <formula>"부"</formula>
    </cfRule>
  </conditionalFormatting>
  <conditionalFormatting sqref="T98:V104">
    <cfRule type="cellIs" dxfId="143" priority="73" operator="equal">
      <formula>"부"</formula>
    </cfRule>
    <cfRule type="cellIs" dxfId="142" priority="74" operator="equal">
      <formula>"여"</formula>
    </cfRule>
  </conditionalFormatting>
  <conditionalFormatting sqref="AB5:AC104">
    <cfRule type="cellIs" dxfId="141" priority="72" operator="equal">
      <formula>1</formula>
    </cfRule>
  </conditionalFormatting>
  <conditionalFormatting sqref="AB5:AB104">
    <cfRule type="cellIs" dxfId="140" priority="71" operator="lessThan">
      <formula>30</formula>
    </cfRule>
  </conditionalFormatting>
  <conditionalFormatting sqref="AB5:AB104">
    <cfRule type="cellIs" dxfId="139" priority="70" operator="between">
      <formula>30</formula>
      <formula>31</formula>
    </cfRule>
  </conditionalFormatting>
  <conditionalFormatting sqref="AD5:AD104">
    <cfRule type="cellIs" dxfId="138" priority="69" operator="equal">
      <formula>1</formula>
    </cfRule>
  </conditionalFormatting>
  <conditionalFormatting sqref="AF5:AG104">
    <cfRule type="cellIs" dxfId="137" priority="68" operator="equal">
      <formula>1</formula>
    </cfRule>
  </conditionalFormatting>
  <conditionalFormatting sqref="AF5:AF104">
    <cfRule type="cellIs" dxfId="136" priority="67" operator="lessThan">
      <formula>30</formula>
    </cfRule>
  </conditionalFormatting>
  <conditionalFormatting sqref="AF5:AF104">
    <cfRule type="cellIs" dxfId="135" priority="66" operator="between">
      <formula>30</formula>
      <formula>31</formula>
    </cfRule>
  </conditionalFormatting>
  <conditionalFormatting sqref="AH5:AH104">
    <cfRule type="cellIs" dxfId="134" priority="65" operator="equal">
      <formula>1</formula>
    </cfRule>
  </conditionalFormatting>
  <conditionalFormatting sqref="AJ5:AK104">
    <cfRule type="cellIs" dxfId="133" priority="64" operator="equal">
      <formula>1</formula>
    </cfRule>
  </conditionalFormatting>
  <conditionalFormatting sqref="AJ5:AJ104">
    <cfRule type="cellIs" dxfId="132" priority="63" operator="lessThan">
      <formula>30</formula>
    </cfRule>
  </conditionalFormatting>
  <conditionalFormatting sqref="AJ5:AJ104">
    <cfRule type="cellIs" dxfId="131" priority="62" operator="between">
      <formula>30</formula>
      <formula>31</formula>
    </cfRule>
  </conditionalFormatting>
  <conditionalFormatting sqref="AL5:AL104">
    <cfRule type="cellIs" dxfId="130" priority="61" operator="equal">
      <formula>1</formula>
    </cfRule>
  </conditionalFormatting>
  <conditionalFormatting sqref="AN5:AO104">
    <cfRule type="cellIs" dxfId="129" priority="60" operator="equal">
      <formula>1</formula>
    </cfRule>
  </conditionalFormatting>
  <conditionalFormatting sqref="AN5:AN104">
    <cfRule type="cellIs" dxfId="128" priority="59" operator="lessThan">
      <formula>30</formula>
    </cfRule>
  </conditionalFormatting>
  <conditionalFormatting sqref="AN5:AN104">
    <cfRule type="cellIs" dxfId="127" priority="58" operator="between">
      <formula>30</formula>
      <formula>31</formula>
    </cfRule>
  </conditionalFormatting>
  <conditionalFormatting sqref="AP5:AP104">
    <cfRule type="cellIs" dxfId="126" priority="57" operator="equal">
      <formula>1</formula>
    </cfRule>
  </conditionalFormatting>
  <conditionalFormatting sqref="AR5:AS104">
    <cfRule type="cellIs" dxfId="125" priority="56" operator="equal">
      <formula>1</formula>
    </cfRule>
  </conditionalFormatting>
  <conditionalFormatting sqref="AR5:AR104">
    <cfRule type="cellIs" dxfId="124" priority="55" operator="lessThan">
      <formula>30</formula>
    </cfRule>
  </conditionalFormatting>
  <conditionalFormatting sqref="AR5:AR104">
    <cfRule type="cellIs" dxfId="123" priority="54" operator="between">
      <formula>30</formula>
      <formula>31</formula>
    </cfRule>
  </conditionalFormatting>
  <conditionalFormatting sqref="AT5:AT104">
    <cfRule type="cellIs" dxfId="122" priority="53" operator="equal">
      <formula>1</formula>
    </cfRule>
  </conditionalFormatting>
  <conditionalFormatting sqref="AV5:AW104">
    <cfRule type="cellIs" dxfId="121" priority="52" operator="equal">
      <formula>1</formula>
    </cfRule>
  </conditionalFormatting>
  <conditionalFormatting sqref="AV5:AV104">
    <cfRule type="cellIs" dxfId="120" priority="51" operator="lessThan">
      <formula>30</formula>
    </cfRule>
  </conditionalFormatting>
  <conditionalFormatting sqref="AV5:AV104">
    <cfRule type="cellIs" dxfId="119" priority="50" operator="between">
      <formula>30</formula>
      <formula>31</formula>
    </cfRule>
  </conditionalFormatting>
  <conditionalFormatting sqref="AX5:AX104">
    <cfRule type="cellIs" dxfId="118" priority="49" operator="equal">
      <formula>1</formula>
    </cfRule>
  </conditionalFormatting>
  <conditionalFormatting sqref="AZ5:BA104">
    <cfRule type="cellIs" dxfId="117" priority="48" operator="equal">
      <formula>1</formula>
    </cfRule>
  </conditionalFormatting>
  <conditionalFormatting sqref="AZ5:AZ104">
    <cfRule type="cellIs" dxfId="116" priority="47" operator="lessThan">
      <formula>30</formula>
    </cfRule>
  </conditionalFormatting>
  <conditionalFormatting sqref="AZ5:AZ104">
    <cfRule type="cellIs" dxfId="115" priority="46" operator="between">
      <formula>30</formula>
      <formula>31</formula>
    </cfRule>
  </conditionalFormatting>
  <conditionalFormatting sqref="BB5:BB104">
    <cfRule type="cellIs" dxfId="114" priority="45" operator="equal">
      <formula>1</formula>
    </cfRule>
  </conditionalFormatting>
  <conditionalFormatting sqref="BD5:BE104">
    <cfRule type="cellIs" dxfId="113" priority="44" operator="equal">
      <formula>1</formula>
    </cfRule>
  </conditionalFormatting>
  <conditionalFormatting sqref="BD5:BD104">
    <cfRule type="cellIs" dxfId="112" priority="43" operator="lessThan">
      <formula>30</formula>
    </cfRule>
  </conditionalFormatting>
  <conditionalFormatting sqref="BD5:BD104">
    <cfRule type="cellIs" dxfId="111" priority="42" operator="between">
      <formula>30</formula>
      <formula>31</formula>
    </cfRule>
  </conditionalFormatting>
  <conditionalFormatting sqref="BF5:BF104">
    <cfRule type="cellIs" dxfId="110" priority="41" operator="equal">
      <formula>1</formula>
    </cfRule>
  </conditionalFormatting>
  <conditionalFormatting sqref="BH5:BI104">
    <cfRule type="cellIs" dxfId="109" priority="40" operator="equal">
      <formula>1</formula>
    </cfRule>
  </conditionalFormatting>
  <conditionalFormatting sqref="BH5:BH104">
    <cfRule type="cellIs" dxfId="108" priority="39" operator="lessThan">
      <formula>30</formula>
    </cfRule>
  </conditionalFormatting>
  <conditionalFormatting sqref="BH5:BH104">
    <cfRule type="cellIs" dxfId="107" priority="38" operator="between">
      <formula>30</formula>
      <formula>31</formula>
    </cfRule>
  </conditionalFormatting>
  <conditionalFormatting sqref="BJ5:BJ104">
    <cfRule type="cellIs" dxfId="106" priority="37" operator="equal">
      <formula>1</formula>
    </cfRule>
  </conditionalFormatting>
  <conditionalFormatting sqref="BL5:BM104">
    <cfRule type="cellIs" dxfId="105" priority="36" operator="equal">
      <formula>1</formula>
    </cfRule>
  </conditionalFormatting>
  <conditionalFormatting sqref="BL5:BL104">
    <cfRule type="cellIs" dxfId="104" priority="35" operator="lessThan">
      <formula>30</formula>
    </cfRule>
  </conditionalFormatting>
  <conditionalFormatting sqref="BL5:BL104">
    <cfRule type="cellIs" dxfId="103" priority="34" operator="between">
      <formula>30</formula>
      <formula>31</formula>
    </cfRule>
  </conditionalFormatting>
  <conditionalFormatting sqref="BN5:BN104">
    <cfRule type="cellIs" dxfId="102" priority="33" operator="equal">
      <formula>1</formula>
    </cfRule>
  </conditionalFormatting>
  <conditionalFormatting sqref="BP5:BQ104">
    <cfRule type="cellIs" dxfId="101" priority="32" operator="equal">
      <formula>1</formula>
    </cfRule>
  </conditionalFormatting>
  <conditionalFormatting sqref="BP5:BP104">
    <cfRule type="cellIs" dxfId="100" priority="31" operator="lessThan">
      <formula>30</formula>
    </cfRule>
  </conditionalFormatting>
  <conditionalFormatting sqref="BP5:BP104">
    <cfRule type="cellIs" dxfId="99" priority="30" operator="between">
      <formula>30</formula>
      <formula>31</formula>
    </cfRule>
  </conditionalFormatting>
  <conditionalFormatting sqref="BR5:BR104">
    <cfRule type="cellIs" dxfId="98" priority="29" operator="equal">
      <formula>1</formula>
    </cfRule>
  </conditionalFormatting>
  <conditionalFormatting sqref="AA5:AA104">
    <cfRule type="cellIs" dxfId="97" priority="28" operator="equal">
      <formula>1</formula>
    </cfRule>
  </conditionalFormatting>
  <conditionalFormatting sqref="AA5:AA104">
    <cfRule type="cellIs" dxfId="96" priority="27" operator="equal">
      <formula>0</formula>
    </cfRule>
  </conditionalFormatting>
  <conditionalFormatting sqref="AE5:AE104">
    <cfRule type="cellIs" dxfId="95" priority="26" operator="equal">
      <formula>1</formula>
    </cfRule>
  </conditionalFormatting>
  <conditionalFormatting sqref="AE5:AE104">
    <cfRule type="cellIs" dxfId="94" priority="25" operator="equal">
      <formula>0</formula>
    </cfRule>
  </conditionalFormatting>
  <conditionalFormatting sqref="AI5:AI104">
    <cfRule type="cellIs" dxfId="93" priority="24" operator="equal">
      <formula>1</formula>
    </cfRule>
  </conditionalFormatting>
  <conditionalFormatting sqref="AI5:AI104">
    <cfRule type="cellIs" dxfId="92" priority="23" operator="equal">
      <formula>0</formula>
    </cfRule>
  </conditionalFormatting>
  <conditionalFormatting sqref="AM5:AM104">
    <cfRule type="cellIs" dxfId="91" priority="22" operator="equal">
      <formula>1</formula>
    </cfRule>
  </conditionalFormatting>
  <conditionalFormatting sqref="AM5:AM104">
    <cfRule type="cellIs" dxfId="90" priority="21" operator="equal">
      <formula>0</formula>
    </cfRule>
  </conditionalFormatting>
  <conditionalFormatting sqref="AQ5:AQ104">
    <cfRule type="cellIs" dxfId="89" priority="20" operator="equal">
      <formula>1</formula>
    </cfRule>
  </conditionalFormatting>
  <conditionalFormatting sqref="AQ5:AQ104">
    <cfRule type="cellIs" dxfId="88" priority="19" operator="equal">
      <formula>0</formula>
    </cfRule>
  </conditionalFormatting>
  <conditionalFormatting sqref="AU5:AU104">
    <cfRule type="cellIs" dxfId="87" priority="18" operator="equal">
      <formula>1</formula>
    </cfRule>
  </conditionalFormatting>
  <conditionalFormatting sqref="AU5:AU104">
    <cfRule type="cellIs" dxfId="86" priority="17" operator="equal">
      <formula>0</formula>
    </cfRule>
  </conditionalFormatting>
  <conditionalFormatting sqref="AY5:AY104">
    <cfRule type="cellIs" dxfId="85" priority="16" operator="equal">
      <formula>1</formula>
    </cfRule>
  </conditionalFormatting>
  <conditionalFormatting sqref="AY5:AY104">
    <cfRule type="cellIs" dxfId="84" priority="15" operator="equal">
      <formula>0</formula>
    </cfRule>
  </conditionalFormatting>
  <conditionalFormatting sqref="BC5:BC104">
    <cfRule type="cellIs" dxfId="83" priority="14" operator="equal">
      <formula>1</formula>
    </cfRule>
  </conditionalFormatting>
  <conditionalFormatting sqref="BC5:BC104">
    <cfRule type="cellIs" dxfId="82" priority="13" operator="equal">
      <formula>0</formula>
    </cfRule>
  </conditionalFormatting>
  <conditionalFormatting sqref="BG5:BG104">
    <cfRule type="cellIs" dxfId="81" priority="12" operator="equal">
      <formula>1</formula>
    </cfRule>
  </conditionalFormatting>
  <conditionalFormatting sqref="BG5:BG104">
    <cfRule type="cellIs" dxfId="80" priority="11" operator="equal">
      <formula>0</formula>
    </cfRule>
  </conditionalFormatting>
  <conditionalFormatting sqref="BK5:BK104">
    <cfRule type="cellIs" dxfId="79" priority="10" operator="equal">
      <formula>1</formula>
    </cfRule>
  </conditionalFormatting>
  <conditionalFormatting sqref="BK5:BK104">
    <cfRule type="cellIs" dxfId="78" priority="9" operator="equal">
      <formula>0</formula>
    </cfRule>
  </conditionalFormatting>
  <conditionalFormatting sqref="BO5:BO104">
    <cfRule type="cellIs" dxfId="77" priority="8" operator="equal">
      <formula>1</formula>
    </cfRule>
  </conditionalFormatting>
  <conditionalFormatting sqref="BO5:BO104">
    <cfRule type="cellIs" dxfId="76" priority="7" operator="equal">
      <formula>0</formula>
    </cfRule>
  </conditionalFormatting>
  <conditionalFormatting sqref="CD5:CD104">
    <cfRule type="cellIs" dxfId="75" priority="5" operator="equal">
      <formula>"청년외"</formula>
    </cfRule>
    <cfRule type="cellIs" dxfId="74" priority="6" operator="equal">
      <formula>"청년"</formula>
    </cfRule>
  </conditionalFormatting>
  <conditionalFormatting sqref="CI105">
    <cfRule type="cellIs" dxfId="73" priority="4" operator="equal">
      <formula>TRUE</formula>
    </cfRule>
  </conditionalFormatting>
  <conditionalFormatting sqref="CC5:CC104">
    <cfRule type="cellIs" dxfId="72" priority="2" operator="equal">
      <formula>1</formula>
    </cfRule>
    <cfRule type="cellIs" dxfId="71" priority="3" operator="equal">
      <formula>0</formula>
    </cfRule>
  </conditionalFormatting>
  <conditionalFormatting sqref="I5:I104">
    <cfRule type="cellIs" dxfId="70" priority="1" operator="greaterThan">
      <formula>43100</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C64AE-56A6-42EA-9A99-A758E28B3D63}">
  <sheetPr>
    <tabColor rgb="FF002060"/>
  </sheetPr>
  <dimension ref="A2:AV114"/>
  <sheetViews>
    <sheetView zoomScale="150" zoomScaleNormal="150" workbookViewId="0">
      <selection activeCell="I108" sqref="I108"/>
    </sheetView>
  </sheetViews>
  <sheetFormatPr defaultRowHeight="9.75" outlineLevelCol="1"/>
  <cols>
    <col min="1" max="1" width="3.125" style="308" customWidth="1"/>
    <col min="2" max="2" width="10.125" style="308" customWidth="1"/>
    <col min="3" max="3" width="7.625" style="308" customWidth="1" outlineLevel="1"/>
    <col min="4" max="5" width="7.5" style="308" customWidth="1" outlineLevel="1"/>
    <col min="6" max="6" width="2.75" style="308" customWidth="1"/>
    <col min="7" max="7" width="2.75" style="308" bestFit="1" customWidth="1"/>
    <col min="8" max="8" width="3.375" style="308" bestFit="1" customWidth="1"/>
    <col min="9" max="10" width="2.75" style="308" bestFit="1" customWidth="1"/>
    <col min="11" max="11" width="3.375" style="308" bestFit="1" customWidth="1"/>
    <col min="12" max="13" width="2.75" style="308" bestFit="1" customWidth="1"/>
    <col min="14" max="14" width="3.375" style="308" bestFit="1" customWidth="1"/>
    <col min="15" max="16" width="2.75" style="308" bestFit="1" customWidth="1"/>
    <col min="17" max="17" width="3.375" style="308" bestFit="1" customWidth="1"/>
    <col min="18" max="19" width="2.75" style="308" bestFit="1" customWidth="1"/>
    <col min="20" max="20" width="3.375" style="308" bestFit="1" customWidth="1"/>
    <col min="21" max="22" width="2.75" style="308" bestFit="1" customWidth="1"/>
    <col min="23" max="23" width="3.375" style="308" bestFit="1" customWidth="1"/>
    <col min="24" max="25" width="2.75" style="308" bestFit="1" customWidth="1"/>
    <col min="26" max="26" width="3.375" style="308" bestFit="1" customWidth="1"/>
    <col min="27" max="28" width="2.75" style="308" bestFit="1" customWidth="1"/>
    <col min="29" max="29" width="3.375" style="308" bestFit="1" customWidth="1"/>
    <col min="30" max="31" width="2.75" style="308" bestFit="1" customWidth="1"/>
    <col min="32" max="32" width="3.375" style="308" bestFit="1" customWidth="1"/>
    <col min="33" max="34" width="2.75" style="308" bestFit="1" customWidth="1"/>
    <col min="35" max="35" width="3.375" style="308" bestFit="1" customWidth="1"/>
    <col min="36" max="37" width="2.75" style="308" bestFit="1" customWidth="1"/>
    <col min="38" max="38" width="3.375" style="308" bestFit="1" customWidth="1"/>
    <col min="39" max="40" width="2.75" style="308" bestFit="1" customWidth="1"/>
    <col min="41" max="41" width="3.375" style="308" bestFit="1" customWidth="1"/>
    <col min="42" max="42" width="2.75" style="308" bestFit="1" customWidth="1"/>
    <col min="43" max="43" width="5.25" style="308" bestFit="1" customWidth="1"/>
    <col min="44" max="44" width="5.875" style="308" bestFit="1" customWidth="1"/>
    <col min="45" max="45" width="9.875" style="308" customWidth="1"/>
    <col min="46" max="46" width="9.125" style="308" bestFit="1" customWidth="1"/>
    <col min="47" max="47" width="9.375" style="308" bestFit="1" customWidth="1"/>
    <col min="48" max="16384" width="9" style="308"/>
  </cols>
  <sheetData>
    <row r="2" spans="1:48" ht="20.25" thickBot="1">
      <c r="A2" s="363" t="str">
        <f>TEXT('고용증대 상시근로자수-2019'!A1,"yyyy")&amp;"년"</f>
        <v>2019년</v>
      </c>
    </row>
    <row r="3" spans="1:48">
      <c r="A3" s="1242" t="s">
        <v>676</v>
      </c>
      <c r="B3" s="1218" t="s">
        <v>20</v>
      </c>
      <c r="C3" s="1218" t="s">
        <v>30</v>
      </c>
      <c r="D3" s="1220" t="s">
        <v>260</v>
      </c>
      <c r="E3" s="1220" t="s">
        <v>261</v>
      </c>
      <c r="F3" s="1234" t="s">
        <v>668</v>
      </c>
      <c r="G3" s="1224" t="s">
        <v>656</v>
      </c>
      <c r="H3" s="1214"/>
      <c r="I3" s="1215"/>
      <c r="J3" s="1213" t="s">
        <v>657</v>
      </c>
      <c r="K3" s="1214"/>
      <c r="L3" s="1215"/>
      <c r="M3" s="1213" t="s">
        <v>658</v>
      </c>
      <c r="N3" s="1214"/>
      <c r="O3" s="1215"/>
      <c r="P3" s="1213" t="s">
        <v>659</v>
      </c>
      <c r="Q3" s="1214"/>
      <c r="R3" s="1215"/>
      <c r="S3" s="1213" t="s">
        <v>660</v>
      </c>
      <c r="T3" s="1214"/>
      <c r="U3" s="1215"/>
      <c r="V3" s="1213" t="s">
        <v>661</v>
      </c>
      <c r="W3" s="1214"/>
      <c r="X3" s="1215"/>
      <c r="Y3" s="1213" t="s">
        <v>662</v>
      </c>
      <c r="Z3" s="1214"/>
      <c r="AA3" s="1215"/>
      <c r="AB3" s="1213" t="s">
        <v>663</v>
      </c>
      <c r="AC3" s="1214"/>
      <c r="AD3" s="1215"/>
      <c r="AE3" s="1213" t="s">
        <v>664</v>
      </c>
      <c r="AF3" s="1214"/>
      <c r="AG3" s="1215"/>
      <c r="AH3" s="1213" t="s">
        <v>665</v>
      </c>
      <c r="AI3" s="1214"/>
      <c r="AJ3" s="1215"/>
      <c r="AK3" s="1213" t="s">
        <v>666</v>
      </c>
      <c r="AL3" s="1214"/>
      <c r="AM3" s="1215"/>
      <c r="AN3" s="1213" t="s">
        <v>667</v>
      </c>
      <c r="AO3" s="1214"/>
      <c r="AP3" s="1215"/>
      <c r="AQ3" s="1213" t="s">
        <v>670</v>
      </c>
      <c r="AR3" s="1225"/>
      <c r="AS3" s="1226" t="s">
        <v>129</v>
      </c>
      <c r="AT3" s="1227"/>
      <c r="AU3" s="1228"/>
    </row>
    <row r="4" spans="1:48" s="311" customFormat="1" ht="29.25">
      <c r="A4" s="1217"/>
      <c r="B4" s="1219"/>
      <c r="C4" s="1219"/>
      <c r="D4" s="1221"/>
      <c r="E4" s="1221"/>
      <c r="F4" s="1235"/>
      <c r="G4" s="317" t="s">
        <v>672</v>
      </c>
      <c r="H4" s="309" t="s">
        <v>669</v>
      </c>
      <c r="I4" s="310" t="s">
        <v>673</v>
      </c>
      <c r="J4" s="317" t="s">
        <v>672</v>
      </c>
      <c r="K4" s="309" t="s">
        <v>669</v>
      </c>
      <c r="L4" s="310" t="s">
        <v>673</v>
      </c>
      <c r="M4" s="317" t="s">
        <v>672</v>
      </c>
      <c r="N4" s="309" t="s">
        <v>669</v>
      </c>
      <c r="O4" s="310" t="s">
        <v>673</v>
      </c>
      <c r="P4" s="317" t="s">
        <v>672</v>
      </c>
      <c r="Q4" s="309" t="s">
        <v>669</v>
      </c>
      <c r="R4" s="310" t="s">
        <v>673</v>
      </c>
      <c r="S4" s="317" t="s">
        <v>672</v>
      </c>
      <c r="T4" s="309" t="s">
        <v>669</v>
      </c>
      <c r="U4" s="310" t="s">
        <v>673</v>
      </c>
      <c r="V4" s="317" t="s">
        <v>672</v>
      </c>
      <c r="W4" s="309" t="s">
        <v>669</v>
      </c>
      <c r="X4" s="310" t="s">
        <v>673</v>
      </c>
      <c r="Y4" s="317" t="s">
        <v>672</v>
      </c>
      <c r="Z4" s="309" t="s">
        <v>669</v>
      </c>
      <c r="AA4" s="310" t="s">
        <v>673</v>
      </c>
      <c r="AB4" s="317" t="s">
        <v>672</v>
      </c>
      <c r="AC4" s="309" t="s">
        <v>669</v>
      </c>
      <c r="AD4" s="310" t="s">
        <v>673</v>
      </c>
      <c r="AE4" s="317" t="s">
        <v>672</v>
      </c>
      <c r="AF4" s="309" t="s">
        <v>669</v>
      </c>
      <c r="AG4" s="310" t="s">
        <v>673</v>
      </c>
      <c r="AH4" s="317" t="s">
        <v>672</v>
      </c>
      <c r="AI4" s="309" t="s">
        <v>669</v>
      </c>
      <c r="AJ4" s="310" t="s">
        <v>673</v>
      </c>
      <c r="AK4" s="317" t="s">
        <v>672</v>
      </c>
      <c r="AL4" s="309" t="s">
        <v>669</v>
      </c>
      <c r="AM4" s="310" t="s">
        <v>673</v>
      </c>
      <c r="AN4" s="317" t="s">
        <v>672</v>
      </c>
      <c r="AO4" s="309" t="s">
        <v>669</v>
      </c>
      <c r="AP4" s="310" t="s">
        <v>673</v>
      </c>
      <c r="AQ4" s="317" t="s">
        <v>674</v>
      </c>
      <c r="AR4" s="310" t="s">
        <v>675</v>
      </c>
      <c r="AS4" s="360" t="s">
        <v>130</v>
      </c>
      <c r="AT4" s="361" t="s">
        <v>131</v>
      </c>
      <c r="AU4" s="339" t="s">
        <v>670</v>
      </c>
    </row>
    <row r="5" spans="1:48">
      <c r="A5" s="326">
        <v>1</v>
      </c>
      <c r="B5" s="318" t="str">
        <f>'고용증대 상시근로자수-2019'!C5</f>
        <v>채지안</v>
      </c>
      <c r="C5" s="319">
        <f>'고용증대 상시근로자수-2019'!E5</f>
        <v>33288</v>
      </c>
      <c r="D5" s="332">
        <f>IF('고용증대 상시근로자수-2019'!I5="","",'고용증대 상시근로자수-2019'!I5)</f>
        <v>41548</v>
      </c>
      <c r="E5" s="332" t="str">
        <f>IF('고용증대 상시근로자수-2019'!J5="","",'고용증대 상시근로자수-2019'!J5)</f>
        <v/>
      </c>
      <c r="F5" s="320" t="str">
        <f>'고용증대 상시근로자수-2019'!H5</f>
        <v>여</v>
      </c>
      <c r="G5" s="324">
        <f>'고용증대 상시근로자수-2019'!W5</f>
        <v>1</v>
      </c>
      <c r="H5" s="313">
        <f>'고용증대 상시근로자수-2019'!X5</f>
        <v>27</v>
      </c>
      <c r="I5" s="314">
        <f>'고용증대 상시근로자수-2019'!Z5</f>
        <v>1</v>
      </c>
      <c r="J5" s="312">
        <f>'고용증대 상시근로자수-2019'!AA5</f>
        <v>1</v>
      </c>
      <c r="K5" s="313">
        <f>'고용증대 상시근로자수-2019'!AB5</f>
        <v>28</v>
      </c>
      <c r="L5" s="314">
        <f>'고용증대 상시근로자수-2019'!AD5</f>
        <v>1</v>
      </c>
      <c r="M5" s="312">
        <f>'고용증대 상시근로자수-2019'!AE5</f>
        <v>1</v>
      </c>
      <c r="N5" s="313">
        <f>'고용증대 상시근로자수-2019'!AF5</f>
        <v>28</v>
      </c>
      <c r="O5" s="314">
        <f>'고용증대 상시근로자수-2019'!AH5</f>
        <v>1</v>
      </c>
      <c r="P5" s="312">
        <f>'고용증대 상시근로자수-2019'!AI5</f>
        <v>1</v>
      </c>
      <c r="Q5" s="313">
        <f>'고용증대 상시근로자수-2019'!AJ5</f>
        <v>28</v>
      </c>
      <c r="R5" s="314">
        <f>'고용증대 상시근로자수-2019'!AL5</f>
        <v>1</v>
      </c>
      <c r="S5" s="312">
        <f>'고용증대 상시근로자수-2019'!AM5</f>
        <v>1</v>
      </c>
      <c r="T5" s="313">
        <f>'고용증대 상시근로자수-2019'!AN5</f>
        <v>28</v>
      </c>
      <c r="U5" s="314">
        <f>'고용증대 상시근로자수-2019'!AP5</f>
        <v>1</v>
      </c>
      <c r="V5" s="312">
        <f>'고용증대 상시근로자수-2019'!AQ5</f>
        <v>1</v>
      </c>
      <c r="W5" s="313">
        <f>'고용증대 상시근로자수-2019'!AR5</f>
        <v>28</v>
      </c>
      <c r="X5" s="314">
        <f>'고용증대 상시근로자수-2019'!AT5</f>
        <v>1</v>
      </c>
      <c r="Y5" s="312">
        <f>'고용증대 상시근로자수-2019'!AU5</f>
        <v>1</v>
      </c>
      <c r="Z5" s="313">
        <f>'고용증대 상시근로자수-2019'!AV5</f>
        <v>28</v>
      </c>
      <c r="AA5" s="314">
        <f>'고용증대 상시근로자수-2019'!AX5</f>
        <v>1</v>
      </c>
      <c r="AB5" s="312">
        <f>'고용증대 상시근로자수-2019'!AY5</f>
        <v>1</v>
      </c>
      <c r="AC5" s="313">
        <f>'고용증대 상시근로자수-2019'!AZ5</f>
        <v>28</v>
      </c>
      <c r="AD5" s="314">
        <f>'고용증대 상시근로자수-2019'!BB5</f>
        <v>1</v>
      </c>
      <c r="AE5" s="312">
        <f>'고용증대 상시근로자수-2019'!BC5</f>
        <v>1</v>
      </c>
      <c r="AF5" s="313">
        <f>'고용증대 상시근로자수-2019'!BD5</f>
        <v>28</v>
      </c>
      <c r="AG5" s="314">
        <f>'고용증대 상시근로자수-2019'!BF5</f>
        <v>1</v>
      </c>
      <c r="AH5" s="312">
        <f>'고용증대 상시근로자수-2019'!BG5</f>
        <v>1</v>
      </c>
      <c r="AI5" s="313">
        <f>'고용증대 상시근로자수-2019'!BH5</f>
        <v>28</v>
      </c>
      <c r="AJ5" s="314">
        <f>'고용증대 상시근로자수-2019'!BJ5</f>
        <v>1</v>
      </c>
      <c r="AK5" s="312">
        <f>'고용증대 상시근로자수-2019'!BK5</f>
        <v>1</v>
      </c>
      <c r="AL5" s="313">
        <f>'고용증대 상시근로자수-2019'!BL5</f>
        <v>28</v>
      </c>
      <c r="AM5" s="314">
        <f>'고용증대 상시근로자수-2019'!BN5</f>
        <v>1</v>
      </c>
      <c r="AN5" s="312">
        <f>'고용증대 상시근로자수-2019'!BO5</f>
        <v>1</v>
      </c>
      <c r="AO5" s="313">
        <f>'고용증대 상시근로자수-2019'!BP5</f>
        <v>28</v>
      </c>
      <c r="AP5" s="314">
        <f>'고용증대 상시근로자수-2019'!BR5</f>
        <v>1</v>
      </c>
      <c r="AQ5" s="335">
        <f>SUM(G5,J5,M5,P5,S5,V5,Y5,AB5,AE5,AH5,AK5,AN5)</f>
        <v>12</v>
      </c>
      <c r="AR5" s="336">
        <f>SUM(I5,L5,O5,R5,U5,X5,AA5,AD5,AG5,AJ5,AM5,AP5)</f>
        <v>12</v>
      </c>
      <c r="AS5" s="342">
        <f>'고용증대 상시근로자수-2019'!CF5</f>
        <v>0</v>
      </c>
      <c r="AT5" s="343">
        <f>'고용증대 상시근로자수-2019'!CG5</f>
        <v>0</v>
      </c>
      <c r="AU5" s="340">
        <f>SUM(AS5:AT5)</f>
        <v>0</v>
      </c>
      <c r="AV5" s="308" t="str">
        <f>B5</f>
        <v>채지안</v>
      </c>
    </row>
    <row r="6" spans="1:48">
      <c r="A6" s="327">
        <f>A5+1</f>
        <v>2</v>
      </c>
      <c r="B6" s="318" t="str">
        <f>'고용증대 상시근로자수-2019'!C6</f>
        <v>조하나(육아휴직)</v>
      </c>
      <c r="C6" s="319">
        <f>'고용증대 상시근로자수-2019'!E6</f>
        <v>31419</v>
      </c>
      <c r="D6" s="332">
        <f>IF('고용증대 상시근로자수-2019'!I6="","",'고용증대 상시근로자수-2019'!I6)</f>
        <v>41548</v>
      </c>
      <c r="E6" s="332" t="str">
        <f>IF('고용증대 상시근로자수-2019'!J6="","",'고용증대 상시근로자수-2019'!J6)</f>
        <v/>
      </c>
      <c r="F6" s="320" t="str">
        <f>'고용증대 상시근로자수-2019'!H6</f>
        <v>여</v>
      </c>
      <c r="G6" s="324">
        <f>'고용증대 상시근로자수-2019'!W6</f>
        <v>1</v>
      </c>
      <c r="H6" s="313">
        <f>'고용증대 상시근로자수-2019'!X6</f>
        <v>33</v>
      </c>
      <c r="I6" s="314">
        <f>'고용증대 상시근로자수-2019'!Z6</f>
        <v>0</v>
      </c>
      <c r="J6" s="312">
        <f>'고용증대 상시근로자수-2019'!AA6</f>
        <v>1</v>
      </c>
      <c r="K6" s="313">
        <f>'고용증대 상시근로자수-2019'!AB6</f>
        <v>33</v>
      </c>
      <c r="L6" s="314">
        <f>'고용증대 상시근로자수-2019'!AD6</f>
        <v>0</v>
      </c>
      <c r="M6" s="312">
        <f>'고용증대 상시근로자수-2019'!AE6</f>
        <v>1</v>
      </c>
      <c r="N6" s="313">
        <f>'고용증대 상시근로자수-2019'!AF6</f>
        <v>33</v>
      </c>
      <c r="O6" s="314">
        <f>'고용증대 상시근로자수-2019'!AH6</f>
        <v>0</v>
      </c>
      <c r="P6" s="312">
        <f>'고용증대 상시근로자수-2019'!AI6</f>
        <v>1</v>
      </c>
      <c r="Q6" s="313">
        <f>'고용증대 상시근로자수-2019'!AJ6</f>
        <v>33</v>
      </c>
      <c r="R6" s="314">
        <f>'고용증대 상시근로자수-2019'!AL6</f>
        <v>0</v>
      </c>
      <c r="S6" s="312">
        <f>'고용증대 상시근로자수-2019'!AM6</f>
        <v>1</v>
      </c>
      <c r="T6" s="313">
        <f>'고용증대 상시근로자수-2019'!AN6</f>
        <v>33</v>
      </c>
      <c r="U6" s="314">
        <f>'고용증대 상시근로자수-2019'!AP6</f>
        <v>0</v>
      </c>
      <c r="V6" s="312">
        <f>'고용증대 상시근로자수-2019'!AQ6</f>
        <v>1</v>
      </c>
      <c r="W6" s="313">
        <f>'고용증대 상시근로자수-2019'!AR6</f>
        <v>33</v>
      </c>
      <c r="X6" s="314">
        <f>'고용증대 상시근로자수-2019'!AT6</f>
        <v>0</v>
      </c>
      <c r="Y6" s="312">
        <f>'고용증대 상시근로자수-2019'!AU6</f>
        <v>1</v>
      </c>
      <c r="Z6" s="313">
        <f>'고용증대 상시근로자수-2019'!AV6</f>
        <v>33</v>
      </c>
      <c r="AA6" s="314">
        <f>'고용증대 상시근로자수-2019'!AX6</f>
        <v>0</v>
      </c>
      <c r="AB6" s="312">
        <f>'고용증대 상시근로자수-2019'!AY6</f>
        <v>1</v>
      </c>
      <c r="AC6" s="313">
        <f>'고용증대 상시근로자수-2019'!AZ6</f>
        <v>33</v>
      </c>
      <c r="AD6" s="314">
        <f>'고용증대 상시근로자수-2019'!BB6</f>
        <v>0</v>
      </c>
      <c r="AE6" s="312">
        <f>'고용증대 상시근로자수-2019'!BC6</f>
        <v>1</v>
      </c>
      <c r="AF6" s="313">
        <f>'고용증대 상시근로자수-2019'!BD6</f>
        <v>33</v>
      </c>
      <c r="AG6" s="314">
        <f>'고용증대 상시근로자수-2019'!BF6</f>
        <v>0</v>
      </c>
      <c r="AH6" s="312">
        <f>'고용증대 상시근로자수-2019'!BG6</f>
        <v>1</v>
      </c>
      <c r="AI6" s="313">
        <f>'고용증대 상시근로자수-2019'!BH6</f>
        <v>33</v>
      </c>
      <c r="AJ6" s="314">
        <f>'고용증대 상시근로자수-2019'!BJ6</f>
        <v>0</v>
      </c>
      <c r="AK6" s="312">
        <f>'고용증대 상시근로자수-2019'!BK6</f>
        <v>1</v>
      </c>
      <c r="AL6" s="313">
        <f>'고용증대 상시근로자수-2019'!BL6</f>
        <v>33</v>
      </c>
      <c r="AM6" s="314">
        <f>'고용증대 상시근로자수-2019'!BN6</f>
        <v>0</v>
      </c>
      <c r="AN6" s="312">
        <f>'고용증대 상시근로자수-2019'!BO6</f>
        <v>1</v>
      </c>
      <c r="AO6" s="313">
        <f>'고용증대 상시근로자수-2019'!BP6</f>
        <v>33</v>
      </c>
      <c r="AP6" s="314">
        <f>'고용증대 상시근로자수-2019'!BR6</f>
        <v>0</v>
      </c>
      <c r="AQ6" s="335">
        <f t="shared" ref="AQ6:AQ69" si="0">SUM(G6,J6,M6,P6,S6,V6,Y6,AB6,AE6,AH6,AK6,AN6)</f>
        <v>12</v>
      </c>
      <c r="AR6" s="336">
        <f t="shared" ref="AR6:AR69" si="1">SUM(I6,L6,O6,R6,U6,X6,AA6,AD6,AG6,AJ6,AM6,AP6)</f>
        <v>0</v>
      </c>
      <c r="AS6" s="342">
        <f>'고용증대 상시근로자수-2019'!CF6</f>
        <v>0</v>
      </c>
      <c r="AT6" s="343">
        <f>'고용증대 상시근로자수-2019'!CG6</f>
        <v>0</v>
      </c>
      <c r="AU6" s="340">
        <f t="shared" ref="AU6:AU69" si="2">SUM(AS6:AT6)</f>
        <v>0</v>
      </c>
      <c r="AV6" s="308" t="str">
        <f t="shared" ref="AV6:AV69" si="3">B6</f>
        <v>조하나(육아휴직)</v>
      </c>
    </row>
    <row r="7" spans="1:48">
      <c r="A7" s="327">
        <f t="shared" ref="A7:A70" si="4">A6+1</f>
        <v>3</v>
      </c>
      <c r="B7" s="318" t="str">
        <f>'고용증대 상시근로자수-2019'!C7</f>
        <v>문채원(육아휴직)</v>
      </c>
      <c r="C7" s="319">
        <f>'고용증대 상시근로자수-2019'!E7</f>
        <v>33325</v>
      </c>
      <c r="D7" s="332">
        <f>IF('고용증대 상시근로자수-2019'!I7="","",'고용증대 상시근로자수-2019'!I7)</f>
        <v>41548</v>
      </c>
      <c r="E7" s="332" t="str">
        <f>IF('고용증대 상시근로자수-2019'!J7="","",'고용증대 상시근로자수-2019'!J7)</f>
        <v/>
      </c>
      <c r="F7" s="320" t="str">
        <f>'고용증대 상시근로자수-2019'!H7</f>
        <v>여</v>
      </c>
      <c r="G7" s="324">
        <f>'고용증대 상시근로자수-2019'!W7</f>
        <v>1</v>
      </c>
      <c r="H7" s="313">
        <f>'고용증대 상시근로자수-2019'!X7</f>
        <v>27</v>
      </c>
      <c r="I7" s="314">
        <f>'고용증대 상시근로자수-2019'!Z7</f>
        <v>1</v>
      </c>
      <c r="J7" s="312">
        <f>'고용증대 상시근로자수-2019'!AA7</f>
        <v>1</v>
      </c>
      <c r="K7" s="313">
        <f>'고용증대 상시근로자수-2019'!AB7</f>
        <v>27</v>
      </c>
      <c r="L7" s="314">
        <f>'고용증대 상시근로자수-2019'!AD7</f>
        <v>1</v>
      </c>
      <c r="M7" s="312">
        <f>'고용증대 상시근로자수-2019'!AE7</f>
        <v>1</v>
      </c>
      <c r="N7" s="313">
        <f>'고용증대 상시근로자수-2019'!AF7</f>
        <v>28</v>
      </c>
      <c r="O7" s="314">
        <f>'고용증대 상시근로자수-2019'!AH7</f>
        <v>1</v>
      </c>
      <c r="P7" s="312">
        <f>'고용증대 상시근로자수-2019'!AI7</f>
        <v>1</v>
      </c>
      <c r="Q7" s="313">
        <f>'고용증대 상시근로자수-2019'!AJ7</f>
        <v>28</v>
      </c>
      <c r="R7" s="314">
        <f>'고용증대 상시근로자수-2019'!AL7</f>
        <v>1</v>
      </c>
      <c r="S7" s="312">
        <f>'고용증대 상시근로자수-2019'!AM7</f>
        <v>1</v>
      </c>
      <c r="T7" s="313">
        <f>'고용증대 상시근로자수-2019'!AN7</f>
        <v>28</v>
      </c>
      <c r="U7" s="314">
        <f>'고용증대 상시근로자수-2019'!AP7</f>
        <v>1</v>
      </c>
      <c r="V7" s="312">
        <f>'고용증대 상시근로자수-2019'!AQ7</f>
        <v>1</v>
      </c>
      <c r="W7" s="313">
        <f>'고용증대 상시근로자수-2019'!AR7</f>
        <v>28</v>
      </c>
      <c r="X7" s="314">
        <f>'고용증대 상시근로자수-2019'!AT7</f>
        <v>1</v>
      </c>
      <c r="Y7" s="312">
        <f>'고용증대 상시근로자수-2019'!AU7</f>
        <v>1</v>
      </c>
      <c r="Z7" s="313">
        <f>'고용증대 상시근로자수-2019'!AV7</f>
        <v>28</v>
      </c>
      <c r="AA7" s="314">
        <f>'고용증대 상시근로자수-2019'!AX7</f>
        <v>1</v>
      </c>
      <c r="AB7" s="312">
        <f>'고용증대 상시근로자수-2019'!AY7</f>
        <v>1</v>
      </c>
      <c r="AC7" s="313">
        <f>'고용증대 상시근로자수-2019'!AZ7</f>
        <v>28</v>
      </c>
      <c r="AD7" s="314">
        <f>'고용증대 상시근로자수-2019'!BB7</f>
        <v>1</v>
      </c>
      <c r="AE7" s="312">
        <f>'고용증대 상시근로자수-2019'!BC7</f>
        <v>1</v>
      </c>
      <c r="AF7" s="313">
        <f>'고용증대 상시근로자수-2019'!BD7</f>
        <v>28</v>
      </c>
      <c r="AG7" s="314">
        <f>'고용증대 상시근로자수-2019'!BF7</f>
        <v>1</v>
      </c>
      <c r="AH7" s="312">
        <f>'고용증대 상시근로자수-2019'!BG7</f>
        <v>1</v>
      </c>
      <c r="AI7" s="313">
        <f>'고용증대 상시근로자수-2019'!BH7</f>
        <v>28</v>
      </c>
      <c r="AJ7" s="314">
        <f>'고용증대 상시근로자수-2019'!BJ7</f>
        <v>1</v>
      </c>
      <c r="AK7" s="312">
        <f>'고용증대 상시근로자수-2019'!BK7</f>
        <v>1</v>
      </c>
      <c r="AL7" s="313">
        <f>'고용증대 상시근로자수-2019'!BL7</f>
        <v>28</v>
      </c>
      <c r="AM7" s="314">
        <f>'고용증대 상시근로자수-2019'!BN7</f>
        <v>1</v>
      </c>
      <c r="AN7" s="312">
        <f>'고용증대 상시근로자수-2019'!BO7</f>
        <v>1</v>
      </c>
      <c r="AO7" s="313">
        <f>'고용증대 상시근로자수-2019'!BP7</f>
        <v>28</v>
      </c>
      <c r="AP7" s="314">
        <f>'고용증대 상시근로자수-2019'!BR7</f>
        <v>1</v>
      </c>
      <c r="AQ7" s="335">
        <f t="shared" si="0"/>
        <v>12</v>
      </c>
      <c r="AR7" s="336">
        <f t="shared" si="1"/>
        <v>12</v>
      </c>
      <c r="AS7" s="342">
        <f>'고용증대 상시근로자수-2019'!CF7</f>
        <v>0</v>
      </c>
      <c r="AT7" s="343">
        <f>'고용증대 상시근로자수-2019'!CG7</f>
        <v>0</v>
      </c>
      <c r="AU7" s="340">
        <f t="shared" si="2"/>
        <v>0</v>
      </c>
      <c r="AV7" s="308" t="str">
        <f t="shared" si="3"/>
        <v>문채원(육아휴직)</v>
      </c>
    </row>
    <row r="8" spans="1:48">
      <c r="A8" s="327">
        <f t="shared" si="4"/>
        <v>4</v>
      </c>
      <c r="B8" s="318" t="str">
        <f>'고용증대 상시근로자수-2019'!C8</f>
        <v>김가영</v>
      </c>
      <c r="C8" s="319">
        <f>'고용증대 상시근로자수-2019'!E8</f>
        <v>33783</v>
      </c>
      <c r="D8" s="332">
        <f>IF('고용증대 상시근로자수-2019'!I8="","",'고용증대 상시근로자수-2019'!I8)</f>
        <v>41662</v>
      </c>
      <c r="E8" s="332" t="str">
        <f>IF('고용증대 상시근로자수-2019'!J8="","",'고용증대 상시근로자수-2019'!J8)</f>
        <v/>
      </c>
      <c r="F8" s="320" t="str">
        <f>'고용증대 상시근로자수-2019'!H8</f>
        <v>여</v>
      </c>
      <c r="G8" s="324">
        <f>'고용증대 상시근로자수-2019'!W8</f>
        <v>1</v>
      </c>
      <c r="H8" s="313">
        <f>'고용증대 상시근로자수-2019'!X8</f>
        <v>26</v>
      </c>
      <c r="I8" s="314">
        <f>'고용증대 상시근로자수-2019'!Z8</f>
        <v>1</v>
      </c>
      <c r="J8" s="312">
        <f>'고용증대 상시근로자수-2019'!AA8</f>
        <v>1</v>
      </c>
      <c r="K8" s="313">
        <f>'고용증대 상시근로자수-2019'!AB8</f>
        <v>26</v>
      </c>
      <c r="L8" s="314">
        <f>'고용증대 상시근로자수-2019'!AD8</f>
        <v>1</v>
      </c>
      <c r="M8" s="312">
        <f>'고용증대 상시근로자수-2019'!AE8</f>
        <v>1</v>
      </c>
      <c r="N8" s="313">
        <f>'고용증대 상시근로자수-2019'!AF8</f>
        <v>26</v>
      </c>
      <c r="O8" s="314">
        <f>'고용증대 상시근로자수-2019'!AH8</f>
        <v>1</v>
      </c>
      <c r="P8" s="312">
        <f>'고용증대 상시근로자수-2019'!AI8</f>
        <v>1</v>
      </c>
      <c r="Q8" s="313">
        <f>'고용증대 상시근로자수-2019'!AJ8</f>
        <v>26</v>
      </c>
      <c r="R8" s="314">
        <f>'고용증대 상시근로자수-2019'!AL8</f>
        <v>1</v>
      </c>
      <c r="S8" s="312">
        <f>'고용증대 상시근로자수-2019'!AM8</f>
        <v>1</v>
      </c>
      <c r="T8" s="313">
        <f>'고용증대 상시근로자수-2019'!AN8</f>
        <v>26</v>
      </c>
      <c r="U8" s="314">
        <f>'고용증대 상시근로자수-2019'!AP8</f>
        <v>1</v>
      </c>
      <c r="V8" s="312">
        <f>'고용증대 상시근로자수-2019'!AQ8</f>
        <v>1</v>
      </c>
      <c r="W8" s="313">
        <f>'고용증대 상시근로자수-2019'!AR8</f>
        <v>27</v>
      </c>
      <c r="X8" s="314">
        <f>'고용증대 상시근로자수-2019'!AT8</f>
        <v>1</v>
      </c>
      <c r="Y8" s="312">
        <f>'고용증대 상시근로자수-2019'!AU8</f>
        <v>1</v>
      </c>
      <c r="Z8" s="313">
        <f>'고용증대 상시근로자수-2019'!AV8</f>
        <v>27</v>
      </c>
      <c r="AA8" s="314">
        <f>'고용증대 상시근로자수-2019'!AX8</f>
        <v>1</v>
      </c>
      <c r="AB8" s="312">
        <f>'고용증대 상시근로자수-2019'!AY8</f>
        <v>1</v>
      </c>
      <c r="AC8" s="313">
        <f>'고용증대 상시근로자수-2019'!AZ8</f>
        <v>27</v>
      </c>
      <c r="AD8" s="314">
        <f>'고용증대 상시근로자수-2019'!BB8</f>
        <v>1</v>
      </c>
      <c r="AE8" s="312">
        <f>'고용증대 상시근로자수-2019'!BC8</f>
        <v>1</v>
      </c>
      <c r="AF8" s="313">
        <f>'고용증대 상시근로자수-2019'!BD8</f>
        <v>27</v>
      </c>
      <c r="AG8" s="314">
        <f>'고용증대 상시근로자수-2019'!BF8</f>
        <v>1</v>
      </c>
      <c r="AH8" s="312">
        <f>'고용증대 상시근로자수-2019'!BG8</f>
        <v>1</v>
      </c>
      <c r="AI8" s="313">
        <f>'고용증대 상시근로자수-2019'!BH8</f>
        <v>27</v>
      </c>
      <c r="AJ8" s="314">
        <f>'고용증대 상시근로자수-2019'!BJ8</f>
        <v>1</v>
      </c>
      <c r="AK8" s="312">
        <f>'고용증대 상시근로자수-2019'!BK8</f>
        <v>1</v>
      </c>
      <c r="AL8" s="313">
        <f>'고용증대 상시근로자수-2019'!BL8</f>
        <v>27</v>
      </c>
      <c r="AM8" s="314">
        <f>'고용증대 상시근로자수-2019'!BN8</f>
        <v>1</v>
      </c>
      <c r="AN8" s="312">
        <f>'고용증대 상시근로자수-2019'!BO8</f>
        <v>1</v>
      </c>
      <c r="AO8" s="313">
        <f>'고용증대 상시근로자수-2019'!BP8</f>
        <v>27</v>
      </c>
      <c r="AP8" s="314">
        <f>'고용증대 상시근로자수-2019'!BR8</f>
        <v>1</v>
      </c>
      <c r="AQ8" s="335">
        <f t="shared" si="0"/>
        <v>12</v>
      </c>
      <c r="AR8" s="336">
        <f t="shared" si="1"/>
        <v>12</v>
      </c>
      <c r="AS8" s="342">
        <f>'고용증대 상시근로자수-2019'!CF8</f>
        <v>0</v>
      </c>
      <c r="AT8" s="343">
        <f>'고용증대 상시근로자수-2019'!CG8</f>
        <v>0</v>
      </c>
      <c r="AU8" s="340">
        <f t="shared" si="2"/>
        <v>0</v>
      </c>
      <c r="AV8" s="308" t="str">
        <f t="shared" si="3"/>
        <v>김가영</v>
      </c>
    </row>
    <row r="9" spans="1:48">
      <c r="A9" s="327">
        <f t="shared" si="4"/>
        <v>5</v>
      </c>
      <c r="B9" s="318" t="str">
        <f>'고용증대 상시근로자수-2019'!C9</f>
        <v>류주현</v>
      </c>
      <c r="C9" s="319">
        <f>'고용증대 상시근로자수-2019'!E9</f>
        <v>23630</v>
      </c>
      <c r="D9" s="332">
        <f>IF('고용증대 상시근로자수-2019'!I9="","",'고용증대 상시근로자수-2019'!I9)</f>
        <v>42278</v>
      </c>
      <c r="E9" s="332" t="str">
        <f>IF('고용증대 상시근로자수-2019'!J9="","",'고용증대 상시근로자수-2019'!J9)</f>
        <v/>
      </c>
      <c r="F9" s="320" t="str">
        <f>'고용증대 상시근로자수-2019'!H9</f>
        <v>여</v>
      </c>
      <c r="G9" s="324">
        <f>'고용증대 상시근로자수-2019'!W9</f>
        <v>1</v>
      </c>
      <c r="H9" s="313">
        <f>'고용증대 상시근로자수-2019'!X9</f>
        <v>54</v>
      </c>
      <c r="I9" s="314">
        <f>'고용증대 상시근로자수-2019'!Z9</f>
        <v>0</v>
      </c>
      <c r="J9" s="312">
        <f>'고용증대 상시근로자수-2019'!AA9</f>
        <v>1</v>
      </c>
      <c r="K9" s="313">
        <f>'고용증대 상시근로자수-2019'!AB9</f>
        <v>54</v>
      </c>
      <c r="L9" s="314">
        <f>'고용증대 상시근로자수-2019'!AD9</f>
        <v>0</v>
      </c>
      <c r="M9" s="312">
        <f>'고용증대 상시근로자수-2019'!AE9</f>
        <v>1</v>
      </c>
      <c r="N9" s="313">
        <f>'고용증대 상시근로자수-2019'!AF9</f>
        <v>54</v>
      </c>
      <c r="O9" s="314">
        <f>'고용증대 상시근로자수-2019'!AH9</f>
        <v>0</v>
      </c>
      <c r="P9" s="312">
        <f>'고용증대 상시근로자수-2019'!AI9</f>
        <v>1</v>
      </c>
      <c r="Q9" s="313">
        <f>'고용증대 상시근로자수-2019'!AJ9</f>
        <v>54</v>
      </c>
      <c r="R9" s="314">
        <f>'고용증대 상시근로자수-2019'!AL9</f>
        <v>0</v>
      </c>
      <c r="S9" s="312">
        <f>'고용증대 상시근로자수-2019'!AM9</f>
        <v>1</v>
      </c>
      <c r="T9" s="313">
        <f>'고용증대 상시근로자수-2019'!AN9</f>
        <v>54</v>
      </c>
      <c r="U9" s="314">
        <f>'고용증대 상시근로자수-2019'!AP9</f>
        <v>0</v>
      </c>
      <c r="V9" s="312">
        <f>'고용증대 상시근로자수-2019'!AQ9</f>
        <v>1</v>
      </c>
      <c r="W9" s="313">
        <f>'고용증대 상시근로자수-2019'!AR9</f>
        <v>54</v>
      </c>
      <c r="X9" s="314">
        <f>'고용증대 상시근로자수-2019'!AT9</f>
        <v>0</v>
      </c>
      <c r="Y9" s="312">
        <f>'고용증대 상시근로자수-2019'!AU9</f>
        <v>1</v>
      </c>
      <c r="Z9" s="313">
        <f>'고용증대 상시근로자수-2019'!AV9</f>
        <v>54</v>
      </c>
      <c r="AA9" s="314">
        <f>'고용증대 상시근로자수-2019'!AX9</f>
        <v>0</v>
      </c>
      <c r="AB9" s="312">
        <f>'고용증대 상시근로자수-2019'!AY9</f>
        <v>1</v>
      </c>
      <c r="AC9" s="313">
        <f>'고용증대 상시근로자수-2019'!AZ9</f>
        <v>54</v>
      </c>
      <c r="AD9" s="314">
        <f>'고용증대 상시근로자수-2019'!BB9</f>
        <v>0</v>
      </c>
      <c r="AE9" s="312">
        <f>'고용증대 상시근로자수-2019'!BC9</f>
        <v>1</v>
      </c>
      <c r="AF9" s="313">
        <f>'고용증대 상시근로자수-2019'!BD9</f>
        <v>55</v>
      </c>
      <c r="AG9" s="314">
        <f>'고용증대 상시근로자수-2019'!BF9</f>
        <v>0</v>
      </c>
      <c r="AH9" s="312">
        <f>'고용증대 상시근로자수-2019'!BG9</f>
        <v>1</v>
      </c>
      <c r="AI9" s="313">
        <f>'고용증대 상시근로자수-2019'!BH9</f>
        <v>55</v>
      </c>
      <c r="AJ9" s="314">
        <f>'고용증대 상시근로자수-2019'!BJ9</f>
        <v>0</v>
      </c>
      <c r="AK9" s="312">
        <f>'고용증대 상시근로자수-2019'!BK9</f>
        <v>1</v>
      </c>
      <c r="AL9" s="313">
        <f>'고용증대 상시근로자수-2019'!BL9</f>
        <v>55</v>
      </c>
      <c r="AM9" s="314">
        <f>'고용증대 상시근로자수-2019'!BN9</f>
        <v>0</v>
      </c>
      <c r="AN9" s="312">
        <f>'고용증대 상시근로자수-2019'!BO9</f>
        <v>1</v>
      </c>
      <c r="AO9" s="313">
        <f>'고용증대 상시근로자수-2019'!BP9</f>
        <v>55</v>
      </c>
      <c r="AP9" s="314">
        <f>'고용증대 상시근로자수-2019'!BR9</f>
        <v>0</v>
      </c>
      <c r="AQ9" s="335">
        <f t="shared" si="0"/>
        <v>12</v>
      </c>
      <c r="AR9" s="336">
        <f t="shared" si="1"/>
        <v>0</v>
      </c>
      <c r="AS9" s="342">
        <f>'고용증대 상시근로자수-2019'!CF9</f>
        <v>0</v>
      </c>
      <c r="AT9" s="343">
        <f>'고용증대 상시근로자수-2019'!CG9</f>
        <v>0</v>
      </c>
      <c r="AU9" s="340">
        <f t="shared" si="2"/>
        <v>0</v>
      </c>
      <c r="AV9" s="308" t="str">
        <f t="shared" si="3"/>
        <v>류주현</v>
      </c>
    </row>
    <row r="10" spans="1:48">
      <c r="A10" s="327">
        <f t="shared" si="4"/>
        <v>6</v>
      </c>
      <c r="B10" s="318" t="str">
        <f>'고용증대 상시근로자수-2019'!C10</f>
        <v>신예지</v>
      </c>
      <c r="C10" s="319">
        <f>'고용증대 상시근로자수-2019'!E10</f>
        <v>34996</v>
      </c>
      <c r="D10" s="332">
        <f>IF('고용증대 상시근로자수-2019'!I10="","",'고용증대 상시근로자수-2019'!I10)</f>
        <v>42767</v>
      </c>
      <c r="E10" s="332" t="str">
        <f>IF('고용증대 상시근로자수-2019'!J10="","",'고용증대 상시근로자수-2019'!J10)</f>
        <v/>
      </c>
      <c r="F10" s="320" t="str">
        <f>'고용증대 상시근로자수-2019'!H10</f>
        <v>여</v>
      </c>
      <c r="G10" s="324">
        <f>'고용증대 상시근로자수-2019'!W10</f>
        <v>1</v>
      </c>
      <c r="H10" s="313">
        <f>'고용증대 상시근로자수-2019'!X10</f>
        <v>23</v>
      </c>
      <c r="I10" s="314">
        <f>'고용증대 상시근로자수-2019'!Z10</f>
        <v>1</v>
      </c>
      <c r="J10" s="312">
        <f>'고용증대 상시근로자수-2019'!AA10</f>
        <v>1</v>
      </c>
      <c r="K10" s="313">
        <f>'고용증대 상시근로자수-2019'!AB10</f>
        <v>23</v>
      </c>
      <c r="L10" s="314">
        <f>'고용증대 상시근로자수-2019'!AD10</f>
        <v>1</v>
      </c>
      <c r="M10" s="312">
        <f>'고용증대 상시근로자수-2019'!AE10</f>
        <v>1</v>
      </c>
      <c r="N10" s="313">
        <f>'고용증대 상시근로자수-2019'!AF10</f>
        <v>23</v>
      </c>
      <c r="O10" s="314">
        <f>'고용증대 상시근로자수-2019'!AH10</f>
        <v>1</v>
      </c>
      <c r="P10" s="312">
        <f>'고용증대 상시근로자수-2019'!AI10</f>
        <v>1</v>
      </c>
      <c r="Q10" s="313">
        <f>'고용증대 상시근로자수-2019'!AJ10</f>
        <v>23</v>
      </c>
      <c r="R10" s="314">
        <f>'고용증대 상시근로자수-2019'!AL10</f>
        <v>1</v>
      </c>
      <c r="S10" s="312">
        <f>'고용증대 상시근로자수-2019'!AM10</f>
        <v>1</v>
      </c>
      <c r="T10" s="313">
        <f>'고용증대 상시근로자수-2019'!AN10</f>
        <v>23</v>
      </c>
      <c r="U10" s="314">
        <f>'고용증대 상시근로자수-2019'!AP10</f>
        <v>1</v>
      </c>
      <c r="V10" s="312">
        <f>'고용증대 상시근로자수-2019'!AQ10</f>
        <v>1</v>
      </c>
      <c r="W10" s="313">
        <f>'고용증대 상시근로자수-2019'!AR10</f>
        <v>23</v>
      </c>
      <c r="X10" s="314">
        <f>'고용증대 상시근로자수-2019'!AT10</f>
        <v>1</v>
      </c>
      <c r="Y10" s="312">
        <f>'고용증대 상시근로자수-2019'!AU10</f>
        <v>1</v>
      </c>
      <c r="Z10" s="313">
        <f>'고용증대 상시근로자수-2019'!AV10</f>
        <v>23</v>
      </c>
      <c r="AA10" s="314">
        <f>'고용증대 상시근로자수-2019'!AX10</f>
        <v>1</v>
      </c>
      <c r="AB10" s="312">
        <f>'고용증대 상시근로자수-2019'!AY10</f>
        <v>1</v>
      </c>
      <c r="AC10" s="313">
        <f>'고용증대 상시근로자수-2019'!AZ10</f>
        <v>23</v>
      </c>
      <c r="AD10" s="314">
        <f>'고용증대 상시근로자수-2019'!BB10</f>
        <v>1</v>
      </c>
      <c r="AE10" s="312">
        <f>'고용증대 상시근로자수-2019'!BC10</f>
        <v>1</v>
      </c>
      <c r="AF10" s="313">
        <f>'고용증대 상시근로자수-2019'!BD10</f>
        <v>23</v>
      </c>
      <c r="AG10" s="314">
        <f>'고용증대 상시근로자수-2019'!BF10</f>
        <v>1</v>
      </c>
      <c r="AH10" s="312">
        <f>'고용증대 상시근로자수-2019'!BG10</f>
        <v>1</v>
      </c>
      <c r="AI10" s="313">
        <f>'고용증대 상시근로자수-2019'!BH10</f>
        <v>24</v>
      </c>
      <c r="AJ10" s="314">
        <f>'고용증대 상시근로자수-2019'!BJ10</f>
        <v>1</v>
      </c>
      <c r="AK10" s="312">
        <f>'고용증대 상시근로자수-2019'!BK10</f>
        <v>1</v>
      </c>
      <c r="AL10" s="313">
        <f>'고용증대 상시근로자수-2019'!BL10</f>
        <v>24</v>
      </c>
      <c r="AM10" s="314">
        <f>'고용증대 상시근로자수-2019'!BN10</f>
        <v>1</v>
      </c>
      <c r="AN10" s="312">
        <f>'고용증대 상시근로자수-2019'!BO10</f>
        <v>1</v>
      </c>
      <c r="AO10" s="313">
        <f>'고용증대 상시근로자수-2019'!BP10</f>
        <v>24</v>
      </c>
      <c r="AP10" s="314">
        <f>'고용증대 상시근로자수-2019'!BR10</f>
        <v>1</v>
      </c>
      <c r="AQ10" s="335">
        <f t="shared" si="0"/>
        <v>12</v>
      </c>
      <c r="AR10" s="336">
        <f t="shared" si="1"/>
        <v>12</v>
      </c>
      <c r="AS10" s="342">
        <f>'고용증대 상시근로자수-2019'!CF10</f>
        <v>0</v>
      </c>
      <c r="AT10" s="343">
        <f>'고용증대 상시근로자수-2019'!CG10</f>
        <v>0</v>
      </c>
      <c r="AU10" s="340">
        <f t="shared" si="2"/>
        <v>0</v>
      </c>
      <c r="AV10" s="308" t="str">
        <f t="shared" si="3"/>
        <v>신예지</v>
      </c>
    </row>
    <row r="11" spans="1:48">
      <c r="A11" s="327">
        <f t="shared" si="4"/>
        <v>7</v>
      </c>
      <c r="B11" s="318" t="str">
        <f>'고용증대 상시근로자수-2019'!C11</f>
        <v>황보</v>
      </c>
      <c r="C11" s="319">
        <f>'고용증대 상시근로자수-2019'!E11</f>
        <v>34617</v>
      </c>
      <c r="D11" s="332">
        <f>IF('고용증대 상시근로자수-2019'!I11="","",'고용증대 상시근로자수-2019'!I11)</f>
        <v>42767</v>
      </c>
      <c r="E11" s="332">
        <f>IF('고용증대 상시근로자수-2019'!J11="","",'고용증대 상시근로자수-2019'!J11)</f>
        <v>43536</v>
      </c>
      <c r="F11" s="320" t="str">
        <f>'고용증대 상시근로자수-2019'!H11</f>
        <v>여</v>
      </c>
      <c r="G11" s="324">
        <f>'고용증대 상시근로자수-2019'!W11</f>
        <v>1</v>
      </c>
      <c r="H11" s="313">
        <f>'고용증대 상시근로자수-2019'!X11</f>
        <v>24</v>
      </c>
      <c r="I11" s="314">
        <f>'고용증대 상시근로자수-2019'!Z11</f>
        <v>1</v>
      </c>
      <c r="J11" s="312">
        <f>'고용증대 상시근로자수-2019'!AA11</f>
        <v>1</v>
      </c>
      <c r="K11" s="313">
        <f>'고용증대 상시근로자수-2019'!AB11</f>
        <v>24</v>
      </c>
      <c r="L11" s="314">
        <f>'고용증대 상시근로자수-2019'!AD11</f>
        <v>1</v>
      </c>
      <c r="M11" s="312">
        <f>'고용증대 상시근로자수-2019'!AE11</f>
        <v>0</v>
      </c>
      <c r="N11" s="313">
        <f>'고용증대 상시근로자수-2019'!AF11</f>
        <v>24</v>
      </c>
      <c r="O11" s="314">
        <f>'고용증대 상시근로자수-2019'!AH11</f>
        <v>0</v>
      </c>
      <c r="P11" s="312">
        <f>'고용증대 상시근로자수-2019'!AI11</f>
        <v>0</v>
      </c>
      <c r="Q11" s="313">
        <f>'고용증대 상시근로자수-2019'!AJ11</f>
        <v>24</v>
      </c>
      <c r="R11" s="314">
        <f>'고용증대 상시근로자수-2019'!AL11</f>
        <v>0</v>
      </c>
      <c r="S11" s="312">
        <f>'고용증대 상시근로자수-2019'!AM11</f>
        <v>0</v>
      </c>
      <c r="T11" s="313">
        <f>'고용증대 상시근로자수-2019'!AN11</f>
        <v>24</v>
      </c>
      <c r="U11" s="314">
        <f>'고용증대 상시근로자수-2019'!AP11</f>
        <v>0</v>
      </c>
      <c r="V11" s="312">
        <f>'고용증대 상시근로자수-2019'!AQ11</f>
        <v>0</v>
      </c>
      <c r="W11" s="313">
        <f>'고용증대 상시근로자수-2019'!AR11</f>
        <v>24</v>
      </c>
      <c r="X11" s="314">
        <f>'고용증대 상시근로자수-2019'!AT11</f>
        <v>0</v>
      </c>
      <c r="Y11" s="312">
        <f>'고용증대 상시근로자수-2019'!AU11</f>
        <v>0</v>
      </c>
      <c r="Z11" s="313">
        <f>'고용증대 상시근로자수-2019'!AV11</f>
        <v>24</v>
      </c>
      <c r="AA11" s="314">
        <f>'고용증대 상시근로자수-2019'!AX11</f>
        <v>0</v>
      </c>
      <c r="AB11" s="312">
        <f>'고용증대 상시근로자수-2019'!AY11</f>
        <v>0</v>
      </c>
      <c r="AC11" s="313">
        <f>'고용증대 상시근로자수-2019'!AZ11</f>
        <v>24</v>
      </c>
      <c r="AD11" s="314">
        <f>'고용증대 상시근로자수-2019'!BB11</f>
        <v>0</v>
      </c>
      <c r="AE11" s="312">
        <f>'고용증대 상시근로자수-2019'!BC11</f>
        <v>0</v>
      </c>
      <c r="AF11" s="313">
        <f>'고용증대 상시근로자수-2019'!BD11</f>
        <v>24</v>
      </c>
      <c r="AG11" s="314">
        <f>'고용증대 상시근로자수-2019'!BF11</f>
        <v>0</v>
      </c>
      <c r="AH11" s="312">
        <f>'고용증대 상시근로자수-2019'!BG11</f>
        <v>0</v>
      </c>
      <c r="AI11" s="313">
        <f>'고용증대 상시근로자수-2019'!BH11</f>
        <v>25</v>
      </c>
      <c r="AJ11" s="314">
        <f>'고용증대 상시근로자수-2019'!BJ11</f>
        <v>0</v>
      </c>
      <c r="AK11" s="312">
        <f>'고용증대 상시근로자수-2019'!BK11</f>
        <v>0</v>
      </c>
      <c r="AL11" s="313">
        <f>'고용증대 상시근로자수-2019'!BL11</f>
        <v>25</v>
      </c>
      <c r="AM11" s="314">
        <f>'고용증대 상시근로자수-2019'!BN11</f>
        <v>0</v>
      </c>
      <c r="AN11" s="312">
        <f>'고용증대 상시근로자수-2019'!BO11</f>
        <v>0</v>
      </c>
      <c r="AO11" s="313">
        <f>'고용증대 상시근로자수-2019'!BP11</f>
        <v>25</v>
      </c>
      <c r="AP11" s="314">
        <f>'고용증대 상시근로자수-2019'!BR11</f>
        <v>0</v>
      </c>
      <c r="AQ11" s="335">
        <f t="shared" si="0"/>
        <v>2</v>
      </c>
      <c r="AR11" s="336">
        <f t="shared" si="1"/>
        <v>2</v>
      </c>
      <c r="AS11" s="342">
        <f>'고용증대 상시근로자수-2019'!CF11</f>
        <v>0</v>
      </c>
      <c r="AT11" s="343">
        <f>'고용증대 상시근로자수-2019'!CG11</f>
        <v>0</v>
      </c>
      <c r="AU11" s="340">
        <f t="shared" si="2"/>
        <v>0</v>
      </c>
      <c r="AV11" s="308" t="str">
        <f t="shared" si="3"/>
        <v>황보</v>
      </c>
    </row>
    <row r="12" spans="1:48">
      <c r="A12" s="327">
        <f t="shared" si="4"/>
        <v>8</v>
      </c>
      <c r="B12" s="318" t="str">
        <f>'고용증대 상시근로자수-2019'!C12</f>
        <v>조보아</v>
      </c>
      <c r="C12" s="319">
        <f>'고용증대 상시근로자수-2019'!E12</f>
        <v>34905</v>
      </c>
      <c r="D12" s="332">
        <f>IF('고용증대 상시근로자수-2019'!I12="","",'고용증대 상시근로자수-2019'!I12)</f>
        <v>42856</v>
      </c>
      <c r="E12" s="332" t="str">
        <f>IF('고용증대 상시근로자수-2019'!J12="","",'고용증대 상시근로자수-2019'!J12)</f>
        <v/>
      </c>
      <c r="F12" s="320" t="str">
        <f>'고용증대 상시근로자수-2019'!H12</f>
        <v>여</v>
      </c>
      <c r="G12" s="324">
        <f>'고용증대 상시근로자수-2019'!W12</f>
        <v>1</v>
      </c>
      <c r="H12" s="313">
        <f>'고용증대 상시근로자수-2019'!X12</f>
        <v>23</v>
      </c>
      <c r="I12" s="314">
        <f>'고용증대 상시근로자수-2019'!Z12</f>
        <v>1</v>
      </c>
      <c r="J12" s="312">
        <f>'고용증대 상시근로자수-2019'!AA12</f>
        <v>1</v>
      </c>
      <c r="K12" s="313">
        <f>'고용증대 상시근로자수-2019'!AB12</f>
        <v>23</v>
      </c>
      <c r="L12" s="314">
        <f>'고용증대 상시근로자수-2019'!AD12</f>
        <v>1</v>
      </c>
      <c r="M12" s="312">
        <f>'고용증대 상시근로자수-2019'!AE12</f>
        <v>1</v>
      </c>
      <c r="N12" s="313">
        <f>'고용증대 상시근로자수-2019'!AF12</f>
        <v>23</v>
      </c>
      <c r="O12" s="314">
        <f>'고용증대 상시근로자수-2019'!AH12</f>
        <v>1</v>
      </c>
      <c r="P12" s="312">
        <f>'고용증대 상시근로자수-2019'!AI12</f>
        <v>1</v>
      </c>
      <c r="Q12" s="313">
        <f>'고용증대 상시근로자수-2019'!AJ12</f>
        <v>23</v>
      </c>
      <c r="R12" s="314">
        <f>'고용증대 상시근로자수-2019'!AL12</f>
        <v>1</v>
      </c>
      <c r="S12" s="312">
        <f>'고용증대 상시근로자수-2019'!AM12</f>
        <v>1</v>
      </c>
      <c r="T12" s="313">
        <f>'고용증대 상시근로자수-2019'!AN12</f>
        <v>23</v>
      </c>
      <c r="U12" s="314">
        <f>'고용증대 상시근로자수-2019'!AP12</f>
        <v>1</v>
      </c>
      <c r="V12" s="312">
        <f>'고용증대 상시근로자수-2019'!AQ12</f>
        <v>1</v>
      </c>
      <c r="W12" s="313">
        <f>'고용증대 상시근로자수-2019'!AR12</f>
        <v>23</v>
      </c>
      <c r="X12" s="314">
        <f>'고용증대 상시근로자수-2019'!AT12</f>
        <v>1</v>
      </c>
      <c r="Y12" s="312">
        <f>'고용증대 상시근로자수-2019'!AU12</f>
        <v>1</v>
      </c>
      <c r="Z12" s="313">
        <f>'고용증대 상시근로자수-2019'!AV12</f>
        <v>24</v>
      </c>
      <c r="AA12" s="314">
        <f>'고용증대 상시근로자수-2019'!AX12</f>
        <v>1</v>
      </c>
      <c r="AB12" s="312">
        <f>'고용증대 상시근로자수-2019'!AY12</f>
        <v>1</v>
      </c>
      <c r="AC12" s="313">
        <f>'고용증대 상시근로자수-2019'!AZ12</f>
        <v>24</v>
      </c>
      <c r="AD12" s="314">
        <f>'고용증대 상시근로자수-2019'!BB12</f>
        <v>1</v>
      </c>
      <c r="AE12" s="312">
        <f>'고용증대 상시근로자수-2019'!BC12</f>
        <v>1</v>
      </c>
      <c r="AF12" s="313">
        <f>'고용증대 상시근로자수-2019'!BD12</f>
        <v>24</v>
      </c>
      <c r="AG12" s="314">
        <f>'고용증대 상시근로자수-2019'!BF12</f>
        <v>1</v>
      </c>
      <c r="AH12" s="312">
        <f>'고용증대 상시근로자수-2019'!BG12</f>
        <v>1</v>
      </c>
      <c r="AI12" s="313">
        <f>'고용증대 상시근로자수-2019'!BH12</f>
        <v>24</v>
      </c>
      <c r="AJ12" s="314">
        <f>'고용증대 상시근로자수-2019'!BJ12</f>
        <v>1</v>
      </c>
      <c r="AK12" s="312">
        <f>'고용증대 상시근로자수-2019'!BK12</f>
        <v>1</v>
      </c>
      <c r="AL12" s="313">
        <f>'고용증대 상시근로자수-2019'!BL12</f>
        <v>24</v>
      </c>
      <c r="AM12" s="314">
        <f>'고용증대 상시근로자수-2019'!BN12</f>
        <v>1</v>
      </c>
      <c r="AN12" s="312">
        <f>'고용증대 상시근로자수-2019'!BO12</f>
        <v>1</v>
      </c>
      <c r="AO12" s="313">
        <f>'고용증대 상시근로자수-2019'!BP12</f>
        <v>24</v>
      </c>
      <c r="AP12" s="314">
        <f>'고용증대 상시근로자수-2019'!BR12</f>
        <v>1</v>
      </c>
      <c r="AQ12" s="335">
        <f t="shared" si="0"/>
        <v>12</v>
      </c>
      <c r="AR12" s="336">
        <f t="shared" si="1"/>
        <v>12</v>
      </c>
      <c r="AS12" s="342">
        <f>'고용증대 상시근로자수-2019'!CF12</f>
        <v>0</v>
      </c>
      <c r="AT12" s="343">
        <f>'고용증대 상시근로자수-2019'!CG12</f>
        <v>0</v>
      </c>
      <c r="AU12" s="340">
        <f t="shared" si="2"/>
        <v>0</v>
      </c>
      <c r="AV12" s="308" t="str">
        <f t="shared" si="3"/>
        <v>조보아</v>
      </c>
    </row>
    <row r="13" spans="1:48">
      <c r="A13" s="327">
        <f t="shared" si="4"/>
        <v>9</v>
      </c>
      <c r="B13" s="318" t="str">
        <f>'고용증대 상시근로자수-2019'!C13</f>
        <v>전지현</v>
      </c>
      <c r="C13" s="319">
        <f>'고용증대 상시근로자수-2019'!E13</f>
        <v>34472</v>
      </c>
      <c r="D13" s="332">
        <f>IF('고용증대 상시근로자수-2019'!I13="","",'고용증대 상시근로자수-2019'!I13)</f>
        <v>43161</v>
      </c>
      <c r="E13" s="332">
        <f>IF('고용증대 상시근로자수-2019'!J13="","",'고용증대 상시근로자수-2019'!J13)</f>
        <v>43488</v>
      </c>
      <c r="F13" s="320" t="str">
        <f>'고용증대 상시근로자수-2019'!H13</f>
        <v>여</v>
      </c>
      <c r="G13" s="324">
        <f>'고용증대 상시근로자수-2019'!W13</f>
        <v>0</v>
      </c>
      <c r="H13" s="313">
        <f>'고용증대 상시근로자수-2019'!X13</f>
        <v>24</v>
      </c>
      <c r="I13" s="314">
        <f>'고용증대 상시근로자수-2019'!Z13</f>
        <v>0</v>
      </c>
      <c r="J13" s="312">
        <f>'고용증대 상시근로자수-2019'!AA13</f>
        <v>0</v>
      </c>
      <c r="K13" s="313">
        <f>'고용증대 상시근로자수-2019'!AB13</f>
        <v>24</v>
      </c>
      <c r="L13" s="314">
        <f>'고용증대 상시근로자수-2019'!AD13</f>
        <v>0</v>
      </c>
      <c r="M13" s="312">
        <f>'고용증대 상시근로자수-2019'!AE13</f>
        <v>0</v>
      </c>
      <c r="N13" s="313">
        <f>'고용증대 상시근로자수-2019'!AF13</f>
        <v>24</v>
      </c>
      <c r="O13" s="314">
        <f>'고용증대 상시근로자수-2019'!AH13</f>
        <v>0</v>
      </c>
      <c r="P13" s="312">
        <f>'고용증대 상시근로자수-2019'!AI13</f>
        <v>0</v>
      </c>
      <c r="Q13" s="313">
        <f>'고용증대 상시근로자수-2019'!AJ13</f>
        <v>24</v>
      </c>
      <c r="R13" s="314">
        <f>'고용증대 상시근로자수-2019'!AL13</f>
        <v>0</v>
      </c>
      <c r="S13" s="312">
        <f>'고용증대 상시근로자수-2019'!AM13</f>
        <v>0</v>
      </c>
      <c r="T13" s="313">
        <f>'고용증대 상시근로자수-2019'!AN13</f>
        <v>25</v>
      </c>
      <c r="U13" s="314">
        <f>'고용증대 상시근로자수-2019'!AP13</f>
        <v>0</v>
      </c>
      <c r="V13" s="312">
        <f>'고용증대 상시근로자수-2019'!AQ13</f>
        <v>0</v>
      </c>
      <c r="W13" s="313">
        <f>'고용증대 상시근로자수-2019'!AR13</f>
        <v>25</v>
      </c>
      <c r="X13" s="314">
        <f>'고용증대 상시근로자수-2019'!AT13</f>
        <v>0</v>
      </c>
      <c r="Y13" s="312">
        <f>'고용증대 상시근로자수-2019'!AU13</f>
        <v>0</v>
      </c>
      <c r="Z13" s="313">
        <f>'고용증대 상시근로자수-2019'!AV13</f>
        <v>25</v>
      </c>
      <c r="AA13" s="314">
        <f>'고용증대 상시근로자수-2019'!AX13</f>
        <v>0</v>
      </c>
      <c r="AB13" s="312">
        <f>'고용증대 상시근로자수-2019'!AY13</f>
        <v>0</v>
      </c>
      <c r="AC13" s="313">
        <f>'고용증대 상시근로자수-2019'!AZ13</f>
        <v>25</v>
      </c>
      <c r="AD13" s="314">
        <f>'고용증대 상시근로자수-2019'!BB13</f>
        <v>0</v>
      </c>
      <c r="AE13" s="312">
        <f>'고용증대 상시근로자수-2019'!BC13</f>
        <v>0</v>
      </c>
      <c r="AF13" s="313">
        <f>'고용증대 상시근로자수-2019'!BD13</f>
        <v>25</v>
      </c>
      <c r="AG13" s="314">
        <f>'고용증대 상시근로자수-2019'!BF13</f>
        <v>0</v>
      </c>
      <c r="AH13" s="312">
        <f>'고용증대 상시근로자수-2019'!BG13</f>
        <v>0</v>
      </c>
      <c r="AI13" s="313">
        <f>'고용증대 상시근로자수-2019'!BH13</f>
        <v>25</v>
      </c>
      <c r="AJ13" s="314">
        <f>'고용증대 상시근로자수-2019'!BJ13</f>
        <v>0</v>
      </c>
      <c r="AK13" s="312">
        <f>'고용증대 상시근로자수-2019'!BK13</f>
        <v>0</v>
      </c>
      <c r="AL13" s="313">
        <f>'고용증대 상시근로자수-2019'!BL13</f>
        <v>25</v>
      </c>
      <c r="AM13" s="314">
        <f>'고용증대 상시근로자수-2019'!BN13</f>
        <v>0</v>
      </c>
      <c r="AN13" s="312">
        <f>'고용증대 상시근로자수-2019'!BO13</f>
        <v>0</v>
      </c>
      <c r="AO13" s="313">
        <f>'고용증대 상시근로자수-2019'!BP13</f>
        <v>25</v>
      </c>
      <c r="AP13" s="314">
        <f>'고용증대 상시근로자수-2019'!BR13</f>
        <v>0</v>
      </c>
      <c r="AQ13" s="335">
        <f t="shared" si="0"/>
        <v>0</v>
      </c>
      <c r="AR13" s="336">
        <f t="shared" si="1"/>
        <v>0</v>
      </c>
      <c r="AS13" s="342">
        <f>'고용증대 상시근로자수-2019'!CF13</f>
        <v>0</v>
      </c>
      <c r="AT13" s="343">
        <f>'고용증대 상시근로자수-2019'!CG13</f>
        <v>0</v>
      </c>
      <c r="AU13" s="340">
        <f t="shared" si="2"/>
        <v>0</v>
      </c>
      <c r="AV13" s="308" t="str">
        <f t="shared" si="3"/>
        <v>전지현</v>
      </c>
    </row>
    <row r="14" spans="1:48">
      <c r="A14" s="327">
        <f t="shared" si="4"/>
        <v>10</v>
      </c>
      <c r="B14" s="318" t="str">
        <f>'고용증대 상시근로자수-2019'!C14</f>
        <v>손예진</v>
      </c>
      <c r="C14" s="319">
        <f>'고용증대 상시근로자수-2019'!E14</f>
        <v>34242</v>
      </c>
      <c r="D14" s="332">
        <f>IF('고용증대 상시근로자수-2019'!I14="","",'고용증대 상시근로자수-2019'!I14)</f>
        <v>43248</v>
      </c>
      <c r="E14" s="332" t="str">
        <f>IF('고용증대 상시근로자수-2019'!J14="","",'고용증대 상시근로자수-2019'!J14)</f>
        <v/>
      </c>
      <c r="F14" s="320" t="str">
        <f>'고용증대 상시근로자수-2019'!H14</f>
        <v>여</v>
      </c>
      <c r="G14" s="324">
        <f>'고용증대 상시근로자수-2019'!W14</f>
        <v>1</v>
      </c>
      <c r="H14" s="313">
        <f>'고용증대 상시근로자수-2019'!X14</f>
        <v>25</v>
      </c>
      <c r="I14" s="314">
        <f>'고용증대 상시근로자수-2019'!Z14</f>
        <v>1</v>
      </c>
      <c r="J14" s="312">
        <f>'고용증대 상시근로자수-2019'!AA14</f>
        <v>1</v>
      </c>
      <c r="K14" s="313">
        <f>'고용증대 상시근로자수-2019'!AB14</f>
        <v>25</v>
      </c>
      <c r="L14" s="314">
        <f>'고용증대 상시근로자수-2019'!AD14</f>
        <v>1</v>
      </c>
      <c r="M14" s="312">
        <f>'고용증대 상시근로자수-2019'!AE14</f>
        <v>1</v>
      </c>
      <c r="N14" s="313">
        <f>'고용증대 상시근로자수-2019'!AF14</f>
        <v>25</v>
      </c>
      <c r="O14" s="314">
        <f>'고용증대 상시근로자수-2019'!AH14</f>
        <v>1</v>
      </c>
      <c r="P14" s="312">
        <f>'고용증대 상시근로자수-2019'!AI14</f>
        <v>1</v>
      </c>
      <c r="Q14" s="313">
        <f>'고용증대 상시근로자수-2019'!AJ14</f>
        <v>25</v>
      </c>
      <c r="R14" s="314">
        <f>'고용증대 상시근로자수-2019'!AL14</f>
        <v>1</v>
      </c>
      <c r="S14" s="312">
        <f>'고용증대 상시근로자수-2019'!AM14</f>
        <v>1</v>
      </c>
      <c r="T14" s="313">
        <f>'고용증대 상시근로자수-2019'!AN14</f>
        <v>25</v>
      </c>
      <c r="U14" s="314">
        <f>'고용증대 상시근로자수-2019'!AP14</f>
        <v>1</v>
      </c>
      <c r="V14" s="312">
        <f>'고용증대 상시근로자수-2019'!AQ14</f>
        <v>1</v>
      </c>
      <c r="W14" s="313">
        <f>'고용증대 상시근로자수-2019'!AR14</f>
        <v>25</v>
      </c>
      <c r="X14" s="314">
        <f>'고용증대 상시근로자수-2019'!AT14</f>
        <v>1</v>
      </c>
      <c r="Y14" s="312">
        <f>'고용증대 상시근로자수-2019'!AU14</f>
        <v>1</v>
      </c>
      <c r="Z14" s="313">
        <f>'고용증대 상시근로자수-2019'!AV14</f>
        <v>25</v>
      </c>
      <c r="AA14" s="314">
        <f>'고용증대 상시근로자수-2019'!AX14</f>
        <v>1</v>
      </c>
      <c r="AB14" s="312">
        <f>'고용증대 상시근로자수-2019'!AY14</f>
        <v>1</v>
      </c>
      <c r="AC14" s="313">
        <f>'고용증대 상시근로자수-2019'!AZ14</f>
        <v>25</v>
      </c>
      <c r="AD14" s="314">
        <f>'고용증대 상시근로자수-2019'!BB14</f>
        <v>1</v>
      </c>
      <c r="AE14" s="312">
        <f>'고용증대 상시근로자수-2019'!BC14</f>
        <v>1</v>
      </c>
      <c r="AF14" s="313">
        <f>'고용증대 상시근로자수-2019'!BD14</f>
        <v>26</v>
      </c>
      <c r="AG14" s="314">
        <f>'고용증대 상시근로자수-2019'!BF14</f>
        <v>1</v>
      </c>
      <c r="AH14" s="312">
        <f>'고용증대 상시근로자수-2019'!BG14</f>
        <v>1</v>
      </c>
      <c r="AI14" s="313">
        <f>'고용증대 상시근로자수-2019'!BH14</f>
        <v>26</v>
      </c>
      <c r="AJ14" s="314">
        <f>'고용증대 상시근로자수-2019'!BJ14</f>
        <v>1</v>
      </c>
      <c r="AK14" s="312">
        <f>'고용증대 상시근로자수-2019'!BK14</f>
        <v>1</v>
      </c>
      <c r="AL14" s="313">
        <f>'고용증대 상시근로자수-2019'!BL14</f>
        <v>26</v>
      </c>
      <c r="AM14" s="314">
        <f>'고용증대 상시근로자수-2019'!BN14</f>
        <v>1</v>
      </c>
      <c r="AN14" s="312">
        <f>'고용증대 상시근로자수-2019'!BO14</f>
        <v>1</v>
      </c>
      <c r="AO14" s="313">
        <f>'고용증대 상시근로자수-2019'!BP14</f>
        <v>26</v>
      </c>
      <c r="AP14" s="314">
        <f>'고용증대 상시근로자수-2019'!BR14</f>
        <v>1</v>
      </c>
      <c r="AQ14" s="335">
        <f t="shared" si="0"/>
        <v>12</v>
      </c>
      <c r="AR14" s="336">
        <f t="shared" si="1"/>
        <v>12</v>
      </c>
      <c r="AS14" s="342">
        <f>'고용증대 상시근로자수-2019'!CF14</f>
        <v>0</v>
      </c>
      <c r="AT14" s="343">
        <f>'고용증대 상시근로자수-2019'!CG14</f>
        <v>0</v>
      </c>
      <c r="AU14" s="340">
        <f t="shared" si="2"/>
        <v>0</v>
      </c>
      <c r="AV14" s="308" t="str">
        <f t="shared" si="3"/>
        <v>손예진</v>
      </c>
    </row>
    <row r="15" spans="1:48">
      <c r="A15" s="327">
        <f t="shared" si="4"/>
        <v>11</v>
      </c>
      <c r="B15" s="318" t="str">
        <f>'고용증대 상시근로자수-2019'!C15</f>
        <v>전효성</v>
      </c>
      <c r="C15" s="319">
        <f>'고용증대 상시근로자수-2019'!E15</f>
        <v>35154</v>
      </c>
      <c r="D15" s="332">
        <f>IF('고용증대 상시근로자수-2019'!I15="","",'고용증대 상시근로자수-2019'!I15)</f>
        <v>43528</v>
      </c>
      <c r="E15" s="332" t="str">
        <f>IF('고용증대 상시근로자수-2019'!J15="","",'고용증대 상시근로자수-2019'!J15)</f>
        <v/>
      </c>
      <c r="F15" s="320" t="str">
        <f>'고용증대 상시근로자수-2019'!H15</f>
        <v>여</v>
      </c>
      <c r="G15" s="324">
        <f>'고용증대 상시근로자수-2019'!W15</f>
        <v>0</v>
      </c>
      <c r="H15" s="313">
        <f>'고용증대 상시근로자수-2019'!X15</f>
        <v>22</v>
      </c>
      <c r="I15" s="314">
        <f>'고용증대 상시근로자수-2019'!Z15</f>
        <v>0</v>
      </c>
      <c r="J15" s="312">
        <f>'고용증대 상시근로자수-2019'!AA15</f>
        <v>0</v>
      </c>
      <c r="K15" s="313">
        <f>'고용증대 상시근로자수-2019'!AB15</f>
        <v>22</v>
      </c>
      <c r="L15" s="314">
        <f>'고용증대 상시근로자수-2019'!AD15</f>
        <v>0</v>
      </c>
      <c r="M15" s="312">
        <f>'고용증대 상시근로자수-2019'!AE15</f>
        <v>1</v>
      </c>
      <c r="N15" s="313">
        <f>'고용증대 상시근로자수-2019'!AF15</f>
        <v>23</v>
      </c>
      <c r="O15" s="314">
        <f>'고용증대 상시근로자수-2019'!AH15</f>
        <v>1</v>
      </c>
      <c r="P15" s="312">
        <f>'고용증대 상시근로자수-2019'!AI15</f>
        <v>1</v>
      </c>
      <c r="Q15" s="313">
        <f>'고용증대 상시근로자수-2019'!AJ15</f>
        <v>23</v>
      </c>
      <c r="R15" s="314">
        <f>'고용증대 상시근로자수-2019'!AL15</f>
        <v>1</v>
      </c>
      <c r="S15" s="312">
        <f>'고용증대 상시근로자수-2019'!AM15</f>
        <v>1</v>
      </c>
      <c r="T15" s="313">
        <f>'고용증대 상시근로자수-2019'!AN15</f>
        <v>23</v>
      </c>
      <c r="U15" s="314">
        <f>'고용증대 상시근로자수-2019'!AP15</f>
        <v>1</v>
      </c>
      <c r="V15" s="312">
        <f>'고용증대 상시근로자수-2019'!AQ15</f>
        <v>1</v>
      </c>
      <c r="W15" s="313">
        <f>'고용증대 상시근로자수-2019'!AR15</f>
        <v>23</v>
      </c>
      <c r="X15" s="314">
        <f>'고용증대 상시근로자수-2019'!AT15</f>
        <v>1</v>
      </c>
      <c r="Y15" s="312">
        <f>'고용증대 상시근로자수-2019'!AU15</f>
        <v>1</v>
      </c>
      <c r="Z15" s="313">
        <f>'고용증대 상시근로자수-2019'!AV15</f>
        <v>23</v>
      </c>
      <c r="AA15" s="314">
        <f>'고용증대 상시근로자수-2019'!AX15</f>
        <v>1</v>
      </c>
      <c r="AB15" s="312">
        <f>'고용증대 상시근로자수-2019'!AY15</f>
        <v>1</v>
      </c>
      <c r="AC15" s="313">
        <f>'고용증대 상시근로자수-2019'!AZ15</f>
        <v>23</v>
      </c>
      <c r="AD15" s="314">
        <f>'고용증대 상시근로자수-2019'!BB15</f>
        <v>1</v>
      </c>
      <c r="AE15" s="312">
        <f>'고용증대 상시근로자수-2019'!BC15</f>
        <v>1</v>
      </c>
      <c r="AF15" s="313">
        <f>'고용증대 상시근로자수-2019'!BD15</f>
        <v>23</v>
      </c>
      <c r="AG15" s="314">
        <f>'고용증대 상시근로자수-2019'!BF15</f>
        <v>1</v>
      </c>
      <c r="AH15" s="312">
        <f>'고용증대 상시근로자수-2019'!BG15</f>
        <v>1</v>
      </c>
      <c r="AI15" s="313">
        <f>'고용증대 상시근로자수-2019'!BH15</f>
        <v>23</v>
      </c>
      <c r="AJ15" s="314">
        <f>'고용증대 상시근로자수-2019'!BJ15</f>
        <v>1</v>
      </c>
      <c r="AK15" s="312">
        <f>'고용증대 상시근로자수-2019'!BK15</f>
        <v>1</v>
      </c>
      <c r="AL15" s="313">
        <f>'고용증대 상시근로자수-2019'!BL15</f>
        <v>23</v>
      </c>
      <c r="AM15" s="314">
        <f>'고용증대 상시근로자수-2019'!BN15</f>
        <v>1</v>
      </c>
      <c r="AN15" s="312">
        <f>'고용증대 상시근로자수-2019'!BO15</f>
        <v>1</v>
      </c>
      <c r="AO15" s="313">
        <f>'고용증대 상시근로자수-2019'!BP15</f>
        <v>23</v>
      </c>
      <c r="AP15" s="314">
        <f>'고용증대 상시근로자수-2019'!BR15</f>
        <v>1</v>
      </c>
      <c r="AQ15" s="335">
        <f t="shared" si="0"/>
        <v>10</v>
      </c>
      <c r="AR15" s="336">
        <f t="shared" si="1"/>
        <v>10</v>
      </c>
      <c r="AS15" s="342">
        <f>'고용증대 상시근로자수-2019'!CF15</f>
        <v>0</v>
      </c>
      <c r="AT15" s="343">
        <f>'고용증대 상시근로자수-2019'!CG15</f>
        <v>0</v>
      </c>
      <c r="AU15" s="340">
        <f t="shared" si="2"/>
        <v>0</v>
      </c>
      <c r="AV15" s="308" t="str">
        <f t="shared" si="3"/>
        <v>전효성</v>
      </c>
    </row>
    <row r="16" spans="1:48">
      <c r="A16" s="327">
        <f t="shared" si="4"/>
        <v>12</v>
      </c>
      <c r="B16" s="318" t="str">
        <f>'고용증대 상시근로자수-2019'!C16</f>
        <v>손연재</v>
      </c>
      <c r="C16" s="319">
        <f>'고용증대 상시근로자수-2019'!E16</f>
        <v>34917</v>
      </c>
      <c r="D16" s="332">
        <f>IF('고용증대 상시근로자수-2019'!I16="","",'고용증대 상시근로자수-2019'!I16)</f>
        <v>43537</v>
      </c>
      <c r="E16" s="332" t="str">
        <f>IF('고용증대 상시근로자수-2019'!J16="","",'고용증대 상시근로자수-2019'!J16)</f>
        <v/>
      </c>
      <c r="F16" s="320" t="str">
        <f>'고용증대 상시근로자수-2019'!H16</f>
        <v>여</v>
      </c>
      <c r="G16" s="324">
        <f>'고용증대 상시근로자수-2019'!W16</f>
        <v>0</v>
      </c>
      <c r="H16" s="313">
        <f>'고용증대 상시근로자수-2019'!X16</f>
        <v>23</v>
      </c>
      <c r="I16" s="314">
        <f>'고용증대 상시근로자수-2019'!Z16</f>
        <v>0</v>
      </c>
      <c r="J16" s="312">
        <f>'고용증대 상시근로자수-2019'!AA16</f>
        <v>0</v>
      </c>
      <c r="K16" s="313">
        <f>'고용증대 상시근로자수-2019'!AB16</f>
        <v>23</v>
      </c>
      <c r="L16" s="314">
        <f>'고용증대 상시근로자수-2019'!AD16</f>
        <v>0</v>
      </c>
      <c r="M16" s="312">
        <f>'고용증대 상시근로자수-2019'!AE16</f>
        <v>1</v>
      </c>
      <c r="N16" s="313">
        <f>'고용증대 상시근로자수-2019'!AF16</f>
        <v>23</v>
      </c>
      <c r="O16" s="314">
        <f>'고용증대 상시근로자수-2019'!AH16</f>
        <v>1</v>
      </c>
      <c r="P16" s="312">
        <f>'고용증대 상시근로자수-2019'!AI16</f>
        <v>1</v>
      </c>
      <c r="Q16" s="313">
        <f>'고용증대 상시근로자수-2019'!AJ16</f>
        <v>23</v>
      </c>
      <c r="R16" s="314">
        <f>'고용증대 상시근로자수-2019'!AL16</f>
        <v>1</v>
      </c>
      <c r="S16" s="312">
        <f>'고용증대 상시근로자수-2019'!AM16</f>
        <v>1</v>
      </c>
      <c r="T16" s="313">
        <f>'고용증대 상시근로자수-2019'!AN16</f>
        <v>23</v>
      </c>
      <c r="U16" s="314">
        <f>'고용증대 상시근로자수-2019'!AP16</f>
        <v>1</v>
      </c>
      <c r="V16" s="312">
        <f>'고용증대 상시근로자수-2019'!AQ16</f>
        <v>1</v>
      </c>
      <c r="W16" s="313">
        <f>'고용증대 상시근로자수-2019'!AR16</f>
        <v>23</v>
      </c>
      <c r="X16" s="314">
        <f>'고용증대 상시근로자수-2019'!AT16</f>
        <v>1</v>
      </c>
      <c r="Y16" s="312">
        <f>'고용증대 상시근로자수-2019'!AU16</f>
        <v>1</v>
      </c>
      <c r="Z16" s="313">
        <f>'고용증대 상시근로자수-2019'!AV16</f>
        <v>23</v>
      </c>
      <c r="AA16" s="314">
        <f>'고용증대 상시근로자수-2019'!AX16</f>
        <v>1</v>
      </c>
      <c r="AB16" s="312">
        <f>'고용증대 상시근로자수-2019'!AY16</f>
        <v>1</v>
      </c>
      <c r="AC16" s="313">
        <f>'고용증대 상시근로자수-2019'!AZ16</f>
        <v>24</v>
      </c>
      <c r="AD16" s="314">
        <f>'고용증대 상시근로자수-2019'!BB16</f>
        <v>1</v>
      </c>
      <c r="AE16" s="312">
        <f>'고용증대 상시근로자수-2019'!BC16</f>
        <v>1</v>
      </c>
      <c r="AF16" s="313">
        <f>'고용증대 상시근로자수-2019'!BD16</f>
        <v>24</v>
      </c>
      <c r="AG16" s="314">
        <f>'고용증대 상시근로자수-2019'!BF16</f>
        <v>1</v>
      </c>
      <c r="AH16" s="312">
        <f>'고용증대 상시근로자수-2019'!BG16</f>
        <v>1</v>
      </c>
      <c r="AI16" s="313">
        <f>'고용증대 상시근로자수-2019'!BH16</f>
        <v>24</v>
      </c>
      <c r="AJ16" s="314">
        <f>'고용증대 상시근로자수-2019'!BJ16</f>
        <v>1</v>
      </c>
      <c r="AK16" s="312">
        <f>'고용증대 상시근로자수-2019'!BK16</f>
        <v>1</v>
      </c>
      <c r="AL16" s="313">
        <f>'고용증대 상시근로자수-2019'!BL16</f>
        <v>24</v>
      </c>
      <c r="AM16" s="314">
        <f>'고용증대 상시근로자수-2019'!BN16</f>
        <v>1</v>
      </c>
      <c r="AN16" s="312">
        <f>'고용증대 상시근로자수-2019'!BO16</f>
        <v>1</v>
      </c>
      <c r="AO16" s="313">
        <f>'고용증대 상시근로자수-2019'!BP16</f>
        <v>24</v>
      </c>
      <c r="AP16" s="314">
        <f>'고용증대 상시근로자수-2019'!BR16</f>
        <v>1</v>
      </c>
      <c r="AQ16" s="335">
        <f t="shared" si="0"/>
        <v>10</v>
      </c>
      <c r="AR16" s="336">
        <f t="shared" si="1"/>
        <v>10</v>
      </c>
      <c r="AS16" s="342">
        <f>'고용증대 상시근로자수-2019'!CF16</f>
        <v>0</v>
      </c>
      <c r="AT16" s="343">
        <f>'고용증대 상시근로자수-2019'!CG16</f>
        <v>0</v>
      </c>
      <c r="AU16" s="340">
        <f t="shared" si="2"/>
        <v>0</v>
      </c>
      <c r="AV16" s="308" t="str">
        <f t="shared" si="3"/>
        <v>손연재</v>
      </c>
    </row>
    <row r="17" spans="1:48">
      <c r="A17" s="327">
        <f t="shared" si="4"/>
        <v>13</v>
      </c>
      <c r="B17" s="318" t="str">
        <f>'고용증대 상시근로자수-2019'!C17</f>
        <v>윤보미</v>
      </c>
      <c r="C17" s="319">
        <f>'고용증대 상시근로자수-2019'!E17</f>
        <v>36556</v>
      </c>
      <c r="D17" s="332">
        <f>IF('고용증대 상시근로자수-2019'!I17="","",'고용증대 상시근로자수-2019'!I17)</f>
        <v>43585</v>
      </c>
      <c r="E17" s="332" t="str">
        <f>IF('고용증대 상시근로자수-2019'!J17="","",'고용증대 상시근로자수-2019'!J17)</f>
        <v/>
      </c>
      <c r="F17" s="320" t="str">
        <f>'고용증대 상시근로자수-2019'!H17</f>
        <v>여</v>
      </c>
      <c r="G17" s="324">
        <f>'고용증대 상시근로자수-2019'!W17</f>
        <v>0</v>
      </c>
      <c r="H17" s="313">
        <f>'고용증대 상시근로자수-2019'!X17</f>
        <v>19</v>
      </c>
      <c r="I17" s="314">
        <f>'고용증대 상시근로자수-2019'!Z17</f>
        <v>0</v>
      </c>
      <c r="J17" s="312">
        <f>'고용증대 상시근로자수-2019'!AA17</f>
        <v>0</v>
      </c>
      <c r="K17" s="313">
        <f>'고용증대 상시근로자수-2019'!AB17</f>
        <v>19</v>
      </c>
      <c r="L17" s="314">
        <f>'고용증대 상시근로자수-2019'!AD17</f>
        <v>0</v>
      </c>
      <c r="M17" s="312">
        <f>'고용증대 상시근로자수-2019'!AE17</f>
        <v>0</v>
      </c>
      <c r="N17" s="313">
        <f>'고용증대 상시근로자수-2019'!AF17</f>
        <v>19</v>
      </c>
      <c r="O17" s="314">
        <f>'고용증대 상시근로자수-2019'!AH17</f>
        <v>0</v>
      </c>
      <c r="P17" s="312">
        <f>'고용증대 상시근로자수-2019'!AI17</f>
        <v>1</v>
      </c>
      <c r="Q17" s="313">
        <f>'고용증대 상시근로자수-2019'!AJ17</f>
        <v>19</v>
      </c>
      <c r="R17" s="314">
        <f>'고용증대 상시근로자수-2019'!AL17</f>
        <v>1</v>
      </c>
      <c r="S17" s="312">
        <f>'고용증대 상시근로자수-2019'!AM17</f>
        <v>1</v>
      </c>
      <c r="T17" s="313">
        <f>'고용증대 상시근로자수-2019'!AN17</f>
        <v>19</v>
      </c>
      <c r="U17" s="314">
        <f>'고용증대 상시근로자수-2019'!AP17</f>
        <v>1</v>
      </c>
      <c r="V17" s="312">
        <f>'고용증대 상시근로자수-2019'!AQ17</f>
        <v>1</v>
      </c>
      <c r="W17" s="313">
        <f>'고용증대 상시근로자수-2019'!AR17</f>
        <v>19</v>
      </c>
      <c r="X17" s="314">
        <f>'고용증대 상시근로자수-2019'!AT17</f>
        <v>1</v>
      </c>
      <c r="Y17" s="312">
        <f>'고용증대 상시근로자수-2019'!AU17</f>
        <v>1</v>
      </c>
      <c r="Z17" s="313">
        <f>'고용증대 상시근로자수-2019'!AV17</f>
        <v>19</v>
      </c>
      <c r="AA17" s="314">
        <f>'고용증대 상시근로자수-2019'!AX17</f>
        <v>1</v>
      </c>
      <c r="AB17" s="312">
        <f>'고용증대 상시근로자수-2019'!AY17</f>
        <v>1</v>
      </c>
      <c r="AC17" s="313">
        <f>'고용증대 상시근로자수-2019'!AZ17</f>
        <v>19</v>
      </c>
      <c r="AD17" s="314">
        <f>'고용증대 상시근로자수-2019'!BB17</f>
        <v>1</v>
      </c>
      <c r="AE17" s="312">
        <f>'고용증대 상시근로자수-2019'!BC17</f>
        <v>1</v>
      </c>
      <c r="AF17" s="313">
        <f>'고용증대 상시근로자수-2019'!BD17</f>
        <v>19</v>
      </c>
      <c r="AG17" s="314">
        <f>'고용증대 상시근로자수-2019'!BF17</f>
        <v>1</v>
      </c>
      <c r="AH17" s="312">
        <f>'고용증대 상시근로자수-2019'!BG17</f>
        <v>1</v>
      </c>
      <c r="AI17" s="313">
        <f>'고용증대 상시근로자수-2019'!BH17</f>
        <v>19</v>
      </c>
      <c r="AJ17" s="314">
        <f>'고용증대 상시근로자수-2019'!BJ17</f>
        <v>1</v>
      </c>
      <c r="AK17" s="312">
        <f>'고용증대 상시근로자수-2019'!BK17</f>
        <v>1</v>
      </c>
      <c r="AL17" s="313">
        <f>'고용증대 상시근로자수-2019'!BL17</f>
        <v>19</v>
      </c>
      <c r="AM17" s="314">
        <f>'고용증대 상시근로자수-2019'!BN17</f>
        <v>1</v>
      </c>
      <c r="AN17" s="312">
        <f>'고용증대 상시근로자수-2019'!BO17</f>
        <v>1</v>
      </c>
      <c r="AO17" s="313">
        <f>'고용증대 상시근로자수-2019'!BP17</f>
        <v>19</v>
      </c>
      <c r="AP17" s="314">
        <f>'고용증대 상시근로자수-2019'!BR17</f>
        <v>1</v>
      </c>
      <c r="AQ17" s="335">
        <f t="shared" si="0"/>
        <v>9</v>
      </c>
      <c r="AR17" s="336">
        <f t="shared" si="1"/>
        <v>9</v>
      </c>
      <c r="AS17" s="342">
        <f>'고용증대 상시근로자수-2019'!CF17</f>
        <v>0</v>
      </c>
      <c r="AT17" s="343">
        <f>'고용증대 상시근로자수-2019'!CG17</f>
        <v>0</v>
      </c>
      <c r="AU17" s="340">
        <f t="shared" si="2"/>
        <v>0</v>
      </c>
      <c r="AV17" s="308" t="str">
        <f t="shared" si="3"/>
        <v>윤보미</v>
      </c>
    </row>
    <row r="18" spans="1:48" hidden="1">
      <c r="A18" s="327">
        <f t="shared" si="4"/>
        <v>14</v>
      </c>
      <c r="B18" s="318">
        <f>'고용증대 상시근로자수-2019'!C18</f>
        <v>0</v>
      </c>
      <c r="C18" s="319" t="str">
        <f>'고용증대 상시근로자수-2019'!E18</f>
        <v/>
      </c>
      <c r="D18" s="332" t="str">
        <f>IF('고용증대 상시근로자수-2019'!I18="","",'고용증대 상시근로자수-2019'!I18)</f>
        <v/>
      </c>
      <c r="E18" s="332" t="str">
        <f>IF('고용증대 상시근로자수-2019'!J18="","",'고용증대 상시근로자수-2019'!J18)</f>
        <v/>
      </c>
      <c r="F18" s="320" t="str">
        <f>'고용증대 상시근로자수-2019'!H18</f>
        <v/>
      </c>
      <c r="G18" s="324">
        <f>'고용증대 상시근로자수-2019'!W18</f>
        <v>0</v>
      </c>
      <c r="H18" s="313">
        <f>'고용증대 상시근로자수-2019'!X18</f>
        <v>0</v>
      </c>
      <c r="I18" s="314">
        <f>'고용증대 상시근로자수-2019'!Z18</f>
        <v>0</v>
      </c>
      <c r="J18" s="312">
        <f>'고용증대 상시근로자수-2019'!AA18</f>
        <v>0</v>
      </c>
      <c r="K18" s="313">
        <f>'고용증대 상시근로자수-2019'!AB18</f>
        <v>0</v>
      </c>
      <c r="L18" s="314">
        <f>'고용증대 상시근로자수-2019'!AD18</f>
        <v>0</v>
      </c>
      <c r="M18" s="312">
        <f>'고용증대 상시근로자수-2019'!AE18</f>
        <v>0</v>
      </c>
      <c r="N18" s="313">
        <f>'고용증대 상시근로자수-2019'!AF18</f>
        <v>0</v>
      </c>
      <c r="O18" s="314">
        <f>'고용증대 상시근로자수-2019'!AH18</f>
        <v>0</v>
      </c>
      <c r="P18" s="312">
        <f>'고용증대 상시근로자수-2019'!AI18</f>
        <v>0</v>
      </c>
      <c r="Q18" s="313">
        <f>'고용증대 상시근로자수-2019'!AJ18</f>
        <v>0</v>
      </c>
      <c r="R18" s="314">
        <f>'고용증대 상시근로자수-2019'!AL18</f>
        <v>0</v>
      </c>
      <c r="S18" s="312">
        <f>'고용증대 상시근로자수-2019'!AM18</f>
        <v>0</v>
      </c>
      <c r="T18" s="313">
        <f>'고용증대 상시근로자수-2019'!AN18</f>
        <v>0</v>
      </c>
      <c r="U18" s="314">
        <f>'고용증대 상시근로자수-2019'!AP18</f>
        <v>0</v>
      </c>
      <c r="V18" s="312">
        <f>'고용증대 상시근로자수-2019'!AQ18</f>
        <v>0</v>
      </c>
      <c r="W18" s="313">
        <f>'고용증대 상시근로자수-2019'!AR18</f>
        <v>0</v>
      </c>
      <c r="X18" s="314">
        <f>'고용증대 상시근로자수-2019'!AT18</f>
        <v>0</v>
      </c>
      <c r="Y18" s="312">
        <f>'고용증대 상시근로자수-2019'!AU18</f>
        <v>0</v>
      </c>
      <c r="Z18" s="313">
        <f>'고용증대 상시근로자수-2019'!AV18</f>
        <v>0</v>
      </c>
      <c r="AA18" s="314">
        <f>'고용증대 상시근로자수-2019'!AX18</f>
        <v>0</v>
      </c>
      <c r="AB18" s="312">
        <f>'고용증대 상시근로자수-2019'!AY18</f>
        <v>0</v>
      </c>
      <c r="AC18" s="313">
        <f>'고용증대 상시근로자수-2019'!AZ18</f>
        <v>0</v>
      </c>
      <c r="AD18" s="314">
        <f>'고용증대 상시근로자수-2019'!BB18</f>
        <v>0</v>
      </c>
      <c r="AE18" s="312">
        <f>'고용증대 상시근로자수-2019'!BC18</f>
        <v>0</v>
      </c>
      <c r="AF18" s="313">
        <f>'고용증대 상시근로자수-2019'!BD18</f>
        <v>0</v>
      </c>
      <c r="AG18" s="314">
        <f>'고용증대 상시근로자수-2019'!BF18</f>
        <v>0</v>
      </c>
      <c r="AH18" s="312">
        <f>'고용증대 상시근로자수-2019'!BG18</f>
        <v>0</v>
      </c>
      <c r="AI18" s="313">
        <f>'고용증대 상시근로자수-2019'!BH18</f>
        <v>0</v>
      </c>
      <c r="AJ18" s="314">
        <f>'고용증대 상시근로자수-2019'!BJ18</f>
        <v>0</v>
      </c>
      <c r="AK18" s="312">
        <f>'고용증대 상시근로자수-2019'!BK18</f>
        <v>0</v>
      </c>
      <c r="AL18" s="313">
        <f>'고용증대 상시근로자수-2019'!BL18</f>
        <v>0</v>
      </c>
      <c r="AM18" s="314">
        <f>'고용증대 상시근로자수-2019'!BN18</f>
        <v>0</v>
      </c>
      <c r="AN18" s="312">
        <f>'고용증대 상시근로자수-2019'!BO18</f>
        <v>0</v>
      </c>
      <c r="AO18" s="313">
        <f>'고용증대 상시근로자수-2019'!BP18</f>
        <v>0</v>
      </c>
      <c r="AP18" s="314">
        <f>'고용증대 상시근로자수-2019'!BR18</f>
        <v>0</v>
      </c>
      <c r="AQ18" s="335">
        <f t="shared" si="0"/>
        <v>0</v>
      </c>
      <c r="AR18" s="336">
        <f t="shared" si="1"/>
        <v>0</v>
      </c>
      <c r="AS18" s="342">
        <f>'고용증대 상시근로자수-2019'!CF18</f>
        <v>0</v>
      </c>
      <c r="AT18" s="343">
        <f>'고용증대 상시근로자수-2019'!CG18</f>
        <v>0</v>
      </c>
      <c r="AU18" s="340">
        <f t="shared" si="2"/>
        <v>0</v>
      </c>
      <c r="AV18" s="308">
        <f t="shared" si="3"/>
        <v>0</v>
      </c>
    </row>
    <row r="19" spans="1:48" hidden="1">
      <c r="A19" s="327">
        <f t="shared" si="4"/>
        <v>15</v>
      </c>
      <c r="B19" s="318">
        <f>'고용증대 상시근로자수-2019'!C19</f>
        <v>0</v>
      </c>
      <c r="C19" s="319" t="str">
        <f>'고용증대 상시근로자수-2019'!E19</f>
        <v/>
      </c>
      <c r="D19" s="332" t="str">
        <f>IF('고용증대 상시근로자수-2019'!I19="","",'고용증대 상시근로자수-2019'!I19)</f>
        <v/>
      </c>
      <c r="E19" s="332" t="str">
        <f>IF('고용증대 상시근로자수-2019'!J19="","",'고용증대 상시근로자수-2019'!J19)</f>
        <v/>
      </c>
      <c r="F19" s="320" t="str">
        <f>'고용증대 상시근로자수-2019'!H19</f>
        <v/>
      </c>
      <c r="G19" s="324">
        <f>'고용증대 상시근로자수-2019'!W19</f>
        <v>0</v>
      </c>
      <c r="H19" s="313">
        <f>'고용증대 상시근로자수-2019'!X19</f>
        <v>0</v>
      </c>
      <c r="I19" s="314">
        <f>'고용증대 상시근로자수-2019'!Z19</f>
        <v>0</v>
      </c>
      <c r="J19" s="312">
        <f>'고용증대 상시근로자수-2019'!AA19</f>
        <v>0</v>
      </c>
      <c r="K19" s="313">
        <f>'고용증대 상시근로자수-2019'!AB19</f>
        <v>0</v>
      </c>
      <c r="L19" s="314">
        <f>'고용증대 상시근로자수-2019'!AD19</f>
        <v>0</v>
      </c>
      <c r="M19" s="312">
        <f>'고용증대 상시근로자수-2019'!AE19</f>
        <v>0</v>
      </c>
      <c r="N19" s="313">
        <f>'고용증대 상시근로자수-2019'!AF19</f>
        <v>0</v>
      </c>
      <c r="O19" s="314">
        <f>'고용증대 상시근로자수-2019'!AH19</f>
        <v>0</v>
      </c>
      <c r="P19" s="312">
        <f>'고용증대 상시근로자수-2019'!AI19</f>
        <v>0</v>
      </c>
      <c r="Q19" s="313">
        <f>'고용증대 상시근로자수-2019'!AJ19</f>
        <v>0</v>
      </c>
      <c r="R19" s="314">
        <f>'고용증대 상시근로자수-2019'!AL19</f>
        <v>0</v>
      </c>
      <c r="S19" s="312">
        <f>'고용증대 상시근로자수-2019'!AM19</f>
        <v>0</v>
      </c>
      <c r="T19" s="313">
        <f>'고용증대 상시근로자수-2019'!AN19</f>
        <v>0</v>
      </c>
      <c r="U19" s="314">
        <f>'고용증대 상시근로자수-2019'!AP19</f>
        <v>0</v>
      </c>
      <c r="V19" s="312">
        <f>'고용증대 상시근로자수-2019'!AQ19</f>
        <v>0</v>
      </c>
      <c r="W19" s="313">
        <f>'고용증대 상시근로자수-2019'!AR19</f>
        <v>0</v>
      </c>
      <c r="X19" s="314">
        <f>'고용증대 상시근로자수-2019'!AT19</f>
        <v>0</v>
      </c>
      <c r="Y19" s="312">
        <f>'고용증대 상시근로자수-2019'!AU19</f>
        <v>0</v>
      </c>
      <c r="Z19" s="313">
        <f>'고용증대 상시근로자수-2019'!AV19</f>
        <v>0</v>
      </c>
      <c r="AA19" s="314">
        <f>'고용증대 상시근로자수-2019'!AX19</f>
        <v>0</v>
      </c>
      <c r="AB19" s="312">
        <f>'고용증대 상시근로자수-2019'!AY19</f>
        <v>0</v>
      </c>
      <c r="AC19" s="313">
        <f>'고용증대 상시근로자수-2019'!AZ19</f>
        <v>0</v>
      </c>
      <c r="AD19" s="314">
        <f>'고용증대 상시근로자수-2019'!BB19</f>
        <v>0</v>
      </c>
      <c r="AE19" s="312">
        <f>'고용증대 상시근로자수-2019'!BC19</f>
        <v>0</v>
      </c>
      <c r="AF19" s="313">
        <f>'고용증대 상시근로자수-2019'!BD19</f>
        <v>0</v>
      </c>
      <c r="AG19" s="314">
        <f>'고용증대 상시근로자수-2019'!BF19</f>
        <v>0</v>
      </c>
      <c r="AH19" s="312">
        <f>'고용증대 상시근로자수-2019'!BG19</f>
        <v>0</v>
      </c>
      <c r="AI19" s="313">
        <f>'고용증대 상시근로자수-2019'!BH19</f>
        <v>0</v>
      </c>
      <c r="AJ19" s="314">
        <f>'고용증대 상시근로자수-2019'!BJ19</f>
        <v>0</v>
      </c>
      <c r="AK19" s="312">
        <f>'고용증대 상시근로자수-2019'!BK19</f>
        <v>0</v>
      </c>
      <c r="AL19" s="313">
        <f>'고용증대 상시근로자수-2019'!BL19</f>
        <v>0</v>
      </c>
      <c r="AM19" s="314">
        <f>'고용증대 상시근로자수-2019'!BN19</f>
        <v>0</v>
      </c>
      <c r="AN19" s="312">
        <f>'고용증대 상시근로자수-2019'!BO19</f>
        <v>0</v>
      </c>
      <c r="AO19" s="313">
        <f>'고용증대 상시근로자수-2019'!BP19</f>
        <v>0</v>
      </c>
      <c r="AP19" s="314">
        <f>'고용증대 상시근로자수-2019'!BR19</f>
        <v>0</v>
      </c>
      <c r="AQ19" s="335">
        <f t="shared" si="0"/>
        <v>0</v>
      </c>
      <c r="AR19" s="336">
        <f t="shared" si="1"/>
        <v>0</v>
      </c>
      <c r="AS19" s="342">
        <f>'고용증대 상시근로자수-2019'!CF19</f>
        <v>0</v>
      </c>
      <c r="AT19" s="343">
        <f>'고용증대 상시근로자수-2019'!CG19</f>
        <v>0</v>
      </c>
      <c r="AU19" s="340">
        <f t="shared" si="2"/>
        <v>0</v>
      </c>
      <c r="AV19" s="308">
        <f t="shared" si="3"/>
        <v>0</v>
      </c>
    </row>
    <row r="20" spans="1:48" hidden="1">
      <c r="A20" s="327">
        <f t="shared" si="4"/>
        <v>16</v>
      </c>
      <c r="B20" s="318">
        <f>'고용증대 상시근로자수-2019'!C20</f>
        <v>0</v>
      </c>
      <c r="C20" s="319" t="str">
        <f>'고용증대 상시근로자수-2019'!E20</f>
        <v/>
      </c>
      <c r="D20" s="332" t="str">
        <f>IF('고용증대 상시근로자수-2019'!I20="","",'고용증대 상시근로자수-2019'!I20)</f>
        <v/>
      </c>
      <c r="E20" s="332" t="str">
        <f>IF('고용증대 상시근로자수-2019'!J20="","",'고용증대 상시근로자수-2019'!J20)</f>
        <v/>
      </c>
      <c r="F20" s="320" t="str">
        <f>'고용증대 상시근로자수-2019'!H20</f>
        <v/>
      </c>
      <c r="G20" s="324">
        <f>'고용증대 상시근로자수-2019'!W20</f>
        <v>0</v>
      </c>
      <c r="H20" s="313">
        <f>'고용증대 상시근로자수-2019'!X20</f>
        <v>0</v>
      </c>
      <c r="I20" s="314">
        <f>'고용증대 상시근로자수-2019'!Z20</f>
        <v>0</v>
      </c>
      <c r="J20" s="312">
        <f>'고용증대 상시근로자수-2019'!AA20</f>
        <v>0</v>
      </c>
      <c r="K20" s="313">
        <f>'고용증대 상시근로자수-2019'!AB20</f>
        <v>0</v>
      </c>
      <c r="L20" s="314">
        <f>'고용증대 상시근로자수-2019'!AD20</f>
        <v>0</v>
      </c>
      <c r="M20" s="312">
        <f>'고용증대 상시근로자수-2019'!AE20</f>
        <v>0</v>
      </c>
      <c r="N20" s="313">
        <f>'고용증대 상시근로자수-2019'!AF20</f>
        <v>0</v>
      </c>
      <c r="O20" s="314">
        <f>'고용증대 상시근로자수-2019'!AH20</f>
        <v>0</v>
      </c>
      <c r="P20" s="312">
        <f>'고용증대 상시근로자수-2019'!AI20</f>
        <v>0</v>
      </c>
      <c r="Q20" s="313">
        <f>'고용증대 상시근로자수-2019'!AJ20</f>
        <v>0</v>
      </c>
      <c r="R20" s="314">
        <f>'고용증대 상시근로자수-2019'!AL20</f>
        <v>0</v>
      </c>
      <c r="S20" s="312">
        <f>'고용증대 상시근로자수-2019'!AM20</f>
        <v>0</v>
      </c>
      <c r="T20" s="313">
        <f>'고용증대 상시근로자수-2019'!AN20</f>
        <v>0</v>
      </c>
      <c r="U20" s="314">
        <f>'고용증대 상시근로자수-2019'!AP20</f>
        <v>0</v>
      </c>
      <c r="V20" s="312">
        <f>'고용증대 상시근로자수-2019'!AQ20</f>
        <v>0</v>
      </c>
      <c r="W20" s="313">
        <f>'고용증대 상시근로자수-2019'!AR20</f>
        <v>0</v>
      </c>
      <c r="X20" s="314">
        <f>'고용증대 상시근로자수-2019'!AT20</f>
        <v>0</v>
      </c>
      <c r="Y20" s="312">
        <f>'고용증대 상시근로자수-2019'!AU20</f>
        <v>0</v>
      </c>
      <c r="Z20" s="313">
        <f>'고용증대 상시근로자수-2019'!AV20</f>
        <v>0</v>
      </c>
      <c r="AA20" s="314">
        <f>'고용증대 상시근로자수-2019'!AX20</f>
        <v>0</v>
      </c>
      <c r="AB20" s="312">
        <f>'고용증대 상시근로자수-2019'!AY20</f>
        <v>0</v>
      </c>
      <c r="AC20" s="313">
        <f>'고용증대 상시근로자수-2019'!AZ20</f>
        <v>0</v>
      </c>
      <c r="AD20" s="314">
        <f>'고용증대 상시근로자수-2019'!BB20</f>
        <v>0</v>
      </c>
      <c r="AE20" s="312">
        <f>'고용증대 상시근로자수-2019'!BC20</f>
        <v>0</v>
      </c>
      <c r="AF20" s="313">
        <f>'고용증대 상시근로자수-2019'!BD20</f>
        <v>0</v>
      </c>
      <c r="AG20" s="314">
        <f>'고용증대 상시근로자수-2019'!BF20</f>
        <v>0</v>
      </c>
      <c r="AH20" s="312">
        <f>'고용증대 상시근로자수-2019'!BG20</f>
        <v>0</v>
      </c>
      <c r="AI20" s="313">
        <f>'고용증대 상시근로자수-2019'!BH20</f>
        <v>0</v>
      </c>
      <c r="AJ20" s="314">
        <f>'고용증대 상시근로자수-2019'!BJ20</f>
        <v>0</v>
      </c>
      <c r="AK20" s="312">
        <f>'고용증대 상시근로자수-2019'!BK20</f>
        <v>0</v>
      </c>
      <c r="AL20" s="313">
        <f>'고용증대 상시근로자수-2019'!BL20</f>
        <v>0</v>
      </c>
      <c r="AM20" s="314">
        <f>'고용증대 상시근로자수-2019'!BN20</f>
        <v>0</v>
      </c>
      <c r="AN20" s="312">
        <f>'고용증대 상시근로자수-2019'!BO20</f>
        <v>0</v>
      </c>
      <c r="AO20" s="313">
        <f>'고용증대 상시근로자수-2019'!BP20</f>
        <v>0</v>
      </c>
      <c r="AP20" s="314">
        <f>'고용증대 상시근로자수-2019'!BR20</f>
        <v>0</v>
      </c>
      <c r="AQ20" s="335">
        <f t="shared" si="0"/>
        <v>0</v>
      </c>
      <c r="AR20" s="336">
        <f t="shared" si="1"/>
        <v>0</v>
      </c>
      <c r="AS20" s="342">
        <f>'고용증대 상시근로자수-2019'!CF20</f>
        <v>0</v>
      </c>
      <c r="AT20" s="343">
        <f>'고용증대 상시근로자수-2019'!CG20</f>
        <v>0</v>
      </c>
      <c r="AU20" s="340">
        <f t="shared" si="2"/>
        <v>0</v>
      </c>
      <c r="AV20" s="308">
        <f t="shared" si="3"/>
        <v>0</v>
      </c>
    </row>
    <row r="21" spans="1:48" hidden="1">
      <c r="A21" s="327">
        <f t="shared" si="4"/>
        <v>17</v>
      </c>
      <c r="B21" s="318">
        <f>'고용증대 상시근로자수-2019'!C21</f>
        <v>0</v>
      </c>
      <c r="C21" s="319" t="str">
        <f>'고용증대 상시근로자수-2019'!E21</f>
        <v/>
      </c>
      <c r="D21" s="332" t="str">
        <f>IF('고용증대 상시근로자수-2019'!I21="","",'고용증대 상시근로자수-2019'!I21)</f>
        <v/>
      </c>
      <c r="E21" s="332" t="str">
        <f>IF('고용증대 상시근로자수-2019'!J21="","",'고용증대 상시근로자수-2019'!J21)</f>
        <v/>
      </c>
      <c r="F21" s="320" t="str">
        <f>'고용증대 상시근로자수-2019'!H21</f>
        <v/>
      </c>
      <c r="G21" s="324">
        <f>'고용증대 상시근로자수-2019'!W21</f>
        <v>0</v>
      </c>
      <c r="H21" s="313">
        <f>'고용증대 상시근로자수-2019'!X21</f>
        <v>0</v>
      </c>
      <c r="I21" s="314">
        <f>'고용증대 상시근로자수-2019'!Z21</f>
        <v>0</v>
      </c>
      <c r="J21" s="312">
        <f>'고용증대 상시근로자수-2019'!AA21</f>
        <v>0</v>
      </c>
      <c r="K21" s="313">
        <f>'고용증대 상시근로자수-2019'!AB21</f>
        <v>0</v>
      </c>
      <c r="L21" s="314">
        <f>'고용증대 상시근로자수-2019'!AD21</f>
        <v>0</v>
      </c>
      <c r="M21" s="312">
        <f>'고용증대 상시근로자수-2019'!AE21</f>
        <v>0</v>
      </c>
      <c r="N21" s="313">
        <f>'고용증대 상시근로자수-2019'!AF21</f>
        <v>0</v>
      </c>
      <c r="O21" s="314">
        <f>'고용증대 상시근로자수-2019'!AH21</f>
        <v>0</v>
      </c>
      <c r="P21" s="312">
        <f>'고용증대 상시근로자수-2019'!AI21</f>
        <v>0</v>
      </c>
      <c r="Q21" s="313">
        <f>'고용증대 상시근로자수-2019'!AJ21</f>
        <v>0</v>
      </c>
      <c r="R21" s="314">
        <f>'고용증대 상시근로자수-2019'!AL21</f>
        <v>0</v>
      </c>
      <c r="S21" s="312">
        <f>'고용증대 상시근로자수-2019'!AM21</f>
        <v>0</v>
      </c>
      <c r="T21" s="313">
        <f>'고용증대 상시근로자수-2019'!AN21</f>
        <v>0</v>
      </c>
      <c r="U21" s="314">
        <f>'고용증대 상시근로자수-2019'!AP21</f>
        <v>0</v>
      </c>
      <c r="V21" s="312">
        <f>'고용증대 상시근로자수-2019'!AQ21</f>
        <v>0</v>
      </c>
      <c r="W21" s="313">
        <f>'고용증대 상시근로자수-2019'!AR21</f>
        <v>0</v>
      </c>
      <c r="X21" s="314">
        <f>'고용증대 상시근로자수-2019'!AT21</f>
        <v>0</v>
      </c>
      <c r="Y21" s="312">
        <f>'고용증대 상시근로자수-2019'!AU21</f>
        <v>0</v>
      </c>
      <c r="Z21" s="313">
        <f>'고용증대 상시근로자수-2019'!AV21</f>
        <v>0</v>
      </c>
      <c r="AA21" s="314">
        <f>'고용증대 상시근로자수-2019'!AX21</f>
        <v>0</v>
      </c>
      <c r="AB21" s="312">
        <f>'고용증대 상시근로자수-2019'!AY21</f>
        <v>0</v>
      </c>
      <c r="AC21" s="313">
        <f>'고용증대 상시근로자수-2019'!AZ21</f>
        <v>0</v>
      </c>
      <c r="AD21" s="314">
        <f>'고용증대 상시근로자수-2019'!BB21</f>
        <v>0</v>
      </c>
      <c r="AE21" s="312">
        <f>'고용증대 상시근로자수-2019'!BC21</f>
        <v>0</v>
      </c>
      <c r="AF21" s="313">
        <f>'고용증대 상시근로자수-2019'!BD21</f>
        <v>0</v>
      </c>
      <c r="AG21" s="314">
        <f>'고용증대 상시근로자수-2019'!BF21</f>
        <v>0</v>
      </c>
      <c r="AH21" s="312">
        <f>'고용증대 상시근로자수-2019'!BG21</f>
        <v>0</v>
      </c>
      <c r="AI21" s="313">
        <f>'고용증대 상시근로자수-2019'!BH21</f>
        <v>0</v>
      </c>
      <c r="AJ21" s="314">
        <f>'고용증대 상시근로자수-2019'!BJ21</f>
        <v>0</v>
      </c>
      <c r="AK21" s="312">
        <f>'고용증대 상시근로자수-2019'!BK21</f>
        <v>0</v>
      </c>
      <c r="AL21" s="313">
        <f>'고용증대 상시근로자수-2019'!BL21</f>
        <v>0</v>
      </c>
      <c r="AM21" s="314">
        <f>'고용증대 상시근로자수-2019'!BN21</f>
        <v>0</v>
      </c>
      <c r="AN21" s="312">
        <f>'고용증대 상시근로자수-2019'!BO21</f>
        <v>0</v>
      </c>
      <c r="AO21" s="313">
        <f>'고용증대 상시근로자수-2019'!BP21</f>
        <v>0</v>
      </c>
      <c r="AP21" s="314">
        <f>'고용증대 상시근로자수-2019'!BR21</f>
        <v>0</v>
      </c>
      <c r="AQ21" s="335">
        <f t="shared" si="0"/>
        <v>0</v>
      </c>
      <c r="AR21" s="336">
        <f t="shared" si="1"/>
        <v>0</v>
      </c>
      <c r="AS21" s="342">
        <f>'고용증대 상시근로자수-2019'!CF21</f>
        <v>0</v>
      </c>
      <c r="AT21" s="343">
        <f>'고용증대 상시근로자수-2019'!CG21</f>
        <v>0</v>
      </c>
      <c r="AU21" s="340">
        <f t="shared" si="2"/>
        <v>0</v>
      </c>
      <c r="AV21" s="308">
        <f t="shared" si="3"/>
        <v>0</v>
      </c>
    </row>
    <row r="22" spans="1:48" hidden="1">
      <c r="A22" s="327">
        <f t="shared" si="4"/>
        <v>18</v>
      </c>
      <c r="B22" s="318">
        <f>'고용증대 상시근로자수-2019'!C22</f>
        <v>0</v>
      </c>
      <c r="C22" s="319" t="str">
        <f>'고용증대 상시근로자수-2019'!E22</f>
        <v/>
      </c>
      <c r="D22" s="332" t="str">
        <f>IF('고용증대 상시근로자수-2019'!I22="","",'고용증대 상시근로자수-2019'!I22)</f>
        <v/>
      </c>
      <c r="E22" s="332" t="str">
        <f>IF('고용증대 상시근로자수-2019'!J22="","",'고용증대 상시근로자수-2019'!J22)</f>
        <v/>
      </c>
      <c r="F22" s="320" t="str">
        <f>'고용증대 상시근로자수-2019'!H22</f>
        <v/>
      </c>
      <c r="G22" s="324">
        <f>'고용증대 상시근로자수-2019'!W22</f>
        <v>0</v>
      </c>
      <c r="H22" s="313">
        <f>'고용증대 상시근로자수-2019'!X22</f>
        <v>0</v>
      </c>
      <c r="I22" s="314">
        <f>'고용증대 상시근로자수-2019'!Z22</f>
        <v>0</v>
      </c>
      <c r="J22" s="312">
        <f>'고용증대 상시근로자수-2019'!AA22</f>
        <v>0</v>
      </c>
      <c r="K22" s="313">
        <f>'고용증대 상시근로자수-2019'!AB22</f>
        <v>0</v>
      </c>
      <c r="L22" s="314">
        <f>'고용증대 상시근로자수-2019'!AD22</f>
        <v>0</v>
      </c>
      <c r="M22" s="312">
        <f>'고용증대 상시근로자수-2019'!AE22</f>
        <v>0</v>
      </c>
      <c r="N22" s="313">
        <f>'고용증대 상시근로자수-2019'!AF22</f>
        <v>0</v>
      </c>
      <c r="O22" s="314">
        <f>'고용증대 상시근로자수-2019'!AH22</f>
        <v>0</v>
      </c>
      <c r="P22" s="312">
        <f>'고용증대 상시근로자수-2019'!AI22</f>
        <v>0</v>
      </c>
      <c r="Q22" s="313">
        <f>'고용증대 상시근로자수-2019'!AJ22</f>
        <v>0</v>
      </c>
      <c r="R22" s="314">
        <f>'고용증대 상시근로자수-2019'!AL22</f>
        <v>0</v>
      </c>
      <c r="S22" s="312">
        <f>'고용증대 상시근로자수-2019'!AM22</f>
        <v>0</v>
      </c>
      <c r="T22" s="313">
        <f>'고용증대 상시근로자수-2019'!AN22</f>
        <v>0</v>
      </c>
      <c r="U22" s="314">
        <f>'고용증대 상시근로자수-2019'!AP22</f>
        <v>0</v>
      </c>
      <c r="V22" s="312">
        <f>'고용증대 상시근로자수-2019'!AQ22</f>
        <v>0</v>
      </c>
      <c r="W22" s="313">
        <f>'고용증대 상시근로자수-2019'!AR22</f>
        <v>0</v>
      </c>
      <c r="X22" s="314">
        <f>'고용증대 상시근로자수-2019'!AT22</f>
        <v>0</v>
      </c>
      <c r="Y22" s="312">
        <f>'고용증대 상시근로자수-2019'!AU22</f>
        <v>0</v>
      </c>
      <c r="Z22" s="313">
        <f>'고용증대 상시근로자수-2019'!AV22</f>
        <v>0</v>
      </c>
      <c r="AA22" s="314">
        <f>'고용증대 상시근로자수-2019'!AX22</f>
        <v>0</v>
      </c>
      <c r="AB22" s="312">
        <f>'고용증대 상시근로자수-2019'!AY22</f>
        <v>0</v>
      </c>
      <c r="AC22" s="313">
        <f>'고용증대 상시근로자수-2019'!AZ22</f>
        <v>0</v>
      </c>
      <c r="AD22" s="314">
        <f>'고용증대 상시근로자수-2019'!BB22</f>
        <v>0</v>
      </c>
      <c r="AE22" s="312">
        <f>'고용증대 상시근로자수-2019'!BC22</f>
        <v>0</v>
      </c>
      <c r="AF22" s="313">
        <f>'고용증대 상시근로자수-2019'!BD22</f>
        <v>0</v>
      </c>
      <c r="AG22" s="314">
        <f>'고용증대 상시근로자수-2019'!BF22</f>
        <v>0</v>
      </c>
      <c r="AH22" s="312">
        <f>'고용증대 상시근로자수-2019'!BG22</f>
        <v>0</v>
      </c>
      <c r="AI22" s="313">
        <f>'고용증대 상시근로자수-2019'!BH22</f>
        <v>0</v>
      </c>
      <c r="AJ22" s="314">
        <f>'고용증대 상시근로자수-2019'!BJ22</f>
        <v>0</v>
      </c>
      <c r="AK22" s="312">
        <f>'고용증대 상시근로자수-2019'!BK22</f>
        <v>0</v>
      </c>
      <c r="AL22" s="313">
        <f>'고용증대 상시근로자수-2019'!BL22</f>
        <v>0</v>
      </c>
      <c r="AM22" s="314">
        <f>'고용증대 상시근로자수-2019'!BN22</f>
        <v>0</v>
      </c>
      <c r="AN22" s="312">
        <f>'고용증대 상시근로자수-2019'!BO22</f>
        <v>0</v>
      </c>
      <c r="AO22" s="313">
        <f>'고용증대 상시근로자수-2019'!BP22</f>
        <v>0</v>
      </c>
      <c r="AP22" s="314">
        <f>'고용증대 상시근로자수-2019'!BR22</f>
        <v>0</v>
      </c>
      <c r="AQ22" s="335">
        <f t="shared" si="0"/>
        <v>0</v>
      </c>
      <c r="AR22" s="336">
        <f t="shared" si="1"/>
        <v>0</v>
      </c>
      <c r="AS22" s="342">
        <f>'고용증대 상시근로자수-2019'!CF22</f>
        <v>0</v>
      </c>
      <c r="AT22" s="343">
        <f>'고용증대 상시근로자수-2019'!CG22</f>
        <v>0</v>
      </c>
      <c r="AU22" s="340">
        <f t="shared" si="2"/>
        <v>0</v>
      </c>
      <c r="AV22" s="308">
        <f t="shared" si="3"/>
        <v>0</v>
      </c>
    </row>
    <row r="23" spans="1:48" hidden="1">
      <c r="A23" s="327">
        <f t="shared" si="4"/>
        <v>19</v>
      </c>
      <c r="B23" s="318">
        <f>'고용증대 상시근로자수-2019'!C23</f>
        <v>0</v>
      </c>
      <c r="C23" s="319" t="str">
        <f>'고용증대 상시근로자수-2019'!E23</f>
        <v/>
      </c>
      <c r="D23" s="332" t="str">
        <f>IF('고용증대 상시근로자수-2019'!I23="","",'고용증대 상시근로자수-2019'!I23)</f>
        <v/>
      </c>
      <c r="E23" s="332" t="str">
        <f>IF('고용증대 상시근로자수-2019'!J23="","",'고용증대 상시근로자수-2019'!J23)</f>
        <v/>
      </c>
      <c r="F23" s="320" t="str">
        <f>'고용증대 상시근로자수-2019'!H23</f>
        <v/>
      </c>
      <c r="G23" s="324">
        <f>'고용증대 상시근로자수-2019'!W23</f>
        <v>0</v>
      </c>
      <c r="H23" s="313">
        <f>'고용증대 상시근로자수-2019'!X23</f>
        <v>0</v>
      </c>
      <c r="I23" s="314">
        <f>'고용증대 상시근로자수-2019'!Z23</f>
        <v>0</v>
      </c>
      <c r="J23" s="312">
        <f>'고용증대 상시근로자수-2019'!AA23</f>
        <v>0</v>
      </c>
      <c r="K23" s="313">
        <f>'고용증대 상시근로자수-2019'!AB23</f>
        <v>0</v>
      </c>
      <c r="L23" s="314">
        <f>'고용증대 상시근로자수-2019'!AD23</f>
        <v>0</v>
      </c>
      <c r="M23" s="312">
        <f>'고용증대 상시근로자수-2019'!AE23</f>
        <v>0</v>
      </c>
      <c r="N23" s="313">
        <f>'고용증대 상시근로자수-2019'!AF23</f>
        <v>0</v>
      </c>
      <c r="O23" s="314">
        <f>'고용증대 상시근로자수-2019'!AH23</f>
        <v>0</v>
      </c>
      <c r="P23" s="312">
        <f>'고용증대 상시근로자수-2019'!AI23</f>
        <v>0</v>
      </c>
      <c r="Q23" s="313">
        <f>'고용증대 상시근로자수-2019'!AJ23</f>
        <v>0</v>
      </c>
      <c r="R23" s="314">
        <f>'고용증대 상시근로자수-2019'!AL23</f>
        <v>0</v>
      </c>
      <c r="S23" s="312">
        <f>'고용증대 상시근로자수-2019'!AM23</f>
        <v>0</v>
      </c>
      <c r="T23" s="313">
        <f>'고용증대 상시근로자수-2019'!AN23</f>
        <v>0</v>
      </c>
      <c r="U23" s="314">
        <f>'고용증대 상시근로자수-2019'!AP23</f>
        <v>0</v>
      </c>
      <c r="V23" s="312">
        <f>'고용증대 상시근로자수-2019'!AQ23</f>
        <v>0</v>
      </c>
      <c r="W23" s="313">
        <f>'고용증대 상시근로자수-2019'!AR23</f>
        <v>0</v>
      </c>
      <c r="X23" s="314">
        <f>'고용증대 상시근로자수-2019'!AT23</f>
        <v>0</v>
      </c>
      <c r="Y23" s="312">
        <f>'고용증대 상시근로자수-2019'!AU23</f>
        <v>0</v>
      </c>
      <c r="Z23" s="313">
        <f>'고용증대 상시근로자수-2019'!AV23</f>
        <v>0</v>
      </c>
      <c r="AA23" s="314">
        <f>'고용증대 상시근로자수-2019'!AX23</f>
        <v>0</v>
      </c>
      <c r="AB23" s="312">
        <f>'고용증대 상시근로자수-2019'!AY23</f>
        <v>0</v>
      </c>
      <c r="AC23" s="313">
        <f>'고용증대 상시근로자수-2019'!AZ23</f>
        <v>0</v>
      </c>
      <c r="AD23" s="314">
        <f>'고용증대 상시근로자수-2019'!BB23</f>
        <v>0</v>
      </c>
      <c r="AE23" s="312">
        <f>'고용증대 상시근로자수-2019'!BC23</f>
        <v>0</v>
      </c>
      <c r="AF23" s="313">
        <f>'고용증대 상시근로자수-2019'!BD23</f>
        <v>0</v>
      </c>
      <c r="AG23" s="314">
        <f>'고용증대 상시근로자수-2019'!BF23</f>
        <v>0</v>
      </c>
      <c r="AH23" s="312">
        <f>'고용증대 상시근로자수-2019'!BG23</f>
        <v>0</v>
      </c>
      <c r="AI23" s="313">
        <f>'고용증대 상시근로자수-2019'!BH23</f>
        <v>0</v>
      </c>
      <c r="AJ23" s="314">
        <f>'고용증대 상시근로자수-2019'!BJ23</f>
        <v>0</v>
      </c>
      <c r="AK23" s="312">
        <f>'고용증대 상시근로자수-2019'!BK23</f>
        <v>0</v>
      </c>
      <c r="AL23" s="313">
        <f>'고용증대 상시근로자수-2019'!BL23</f>
        <v>0</v>
      </c>
      <c r="AM23" s="314">
        <f>'고용증대 상시근로자수-2019'!BN23</f>
        <v>0</v>
      </c>
      <c r="AN23" s="312">
        <f>'고용증대 상시근로자수-2019'!BO23</f>
        <v>0</v>
      </c>
      <c r="AO23" s="313">
        <f>'고용증대 상시근로자수-2019'!BP23</f>
        <v>0</v>
      </c>
      <c r="AP23" s="314">
        <f>'고용증대 상시근로자수-2019'!BR23</f>
        <v>0</v>
      </c>
      <c r="AQ23" s="335">
        <f t="shared" si="0"/>
        <v>0</v>
      </c>
      <c r="AR23" s="336">
        <f t="shared" si="1"/>
        <v>0</v>
      </c>
      <c r="AS23" s="342">
        <f>'고용증대 상시근로자수-2019'!CF23</f>
        <v>0</v>
      </c>
      <c r="AT23" s="343">
        <f>'고용증대 상시근로자수-2019'!CG23</f>
        <v>0</v>
      </c>
      <c r="AU23" s="340">
        <f t="shared" si="2"/>
        <v>0</v>
      </c>
      <c r="AV23" s="308">
        <f t="shared" si="3"/>
        <v>0</v>
      </c>
    </row>
    <row r="24" spans="1:48" hidden="1">
      <c r="A24" s="327">
        <f t="shared" si="4"/>
        <v>20</v>
      </c>
      <c r="B24" s="318">
        <f>'고용증대 상시근로자수-2019'!C24</f>
        <v>0</v>
      </c>
      <c r="C24" s="319" t="str">
        <f>'고용증대 상시근로자수-2019'!E24</f>
        <v/>
      </c>
      <c r="D24" s="332" t="str">
        <f>IF('고용증대 상시근로자수-2019'!I24="","",'고용증대 상시근로자수-2019'!I24)</f>
        <v/>
      </c>
      <c r="E24" s="332" t="str">
        <f>IF('고용증대 상시근로자수-2019'!J24="","",'고용증대 상시근로자수-2019'!J24)</f>
        <v/>
      </c>
      <c r="F24" s="320" t="str">
        <f>'고용증대 상시근로자수-2019'!H24</f>
        <v/>
      </c>
      <c r="G24" s="324">
        <f>'고용증대 상시근로자수-2019'!W24</f>
        <v>0</v>
      </c>
      <c r="H24" s="313">
        <f>'고용증대 상시근로자수-2019'!X24</f>
        <v>0</v>
      </c>
      <c r="I24" s="314">
        <f>'고용증대 상시근로자수-2019'!Z24</f>
        <v>0</v>
      </c>
      <c r="J24" s="312">
        <f>'고용증대 상시근로자수-2019'!AA24</f>
        <v>0</v>
      </c>
      <c r="K24" s="313">
        <f>'고용증대 상시근로자수-2019'!AB24</f>
        <v>0</v>
      </c>
      <c r="L24" s="314">
        <f>'고용증대 상시근로자수-2019'!AD24</f>
        <v>0</v>
      </c>
      <c r="M24" s="312">
        <f>'고용증대 상시근로자수-2019'!AE24</f>
        <v>0</v>
      </c>
      <c r="N24" s="313">
        <f>'고용증대 상시근로자수-2019'!AF24</f>
        <v>0</v>
      </c>
      <c r="O24" s="314">
        <f>'고용증대 상시근로자수-2019'!AH24</f>
        <v>0</v>
      </c>
      <c r="P24" s="312">
        <f>'고용증대 상시근로자수-2019'!AI24</f>
        <v>0</v>
      </c>
      <c r="Q24" s="313">
        <f>'고용증대 상시근로자수-2019'!AJ24</f>
        <v>0</v>
      </c>
      <c r="R24" s="314">
        <f>'고용증대 상시근로자수-2019'!AL24</f>
        <v>0</v>
      </c>
      <c r="S24" s="312">
        <f>'고용증대 상시근로자수-2019'!AM24</f>
        <v>0</v>
      </c>
      <c r="T24" s="313">
        <f>'고용증대 상시근로자수-2019'!AN24</f>
        <v>0</v>
      </c>
      <c r="U24" s="314">
        <f>'고용증대 상시근로자수-2019'!AP24</f>
        <v>0</v>
      </c>
      <c r="V24" s="312">
        <f>'고용증대 상시근로자수-2019'!AQ24</f>
        <v>0</v>
      </c>
      <c r="W24" s="313">
        <f>'고용증대 상시근로자수-2019'!AR24</f>
        <v>0</v>
      </c>
      <c r="X24" s="314">
        <f>'고용증대 상시근로자수-2019'!AT24</f>
        <v>0</v>
      </c>
      <c r="Y24" s="312">
        <f>'고용증대 상시근로자수-2019'!AU24</f>
        <v>0</v>
      </c>
      <c r="Z24" s="313">
        <f>'고용증대 상시근로자수-2019'!AV24</f>
        <v>0</v>
      </c>
      <c r="AA24" s="314">
        <f>'고용증대 상시근로자수-2019'!AX24</f>
        <v>0</v>
      </c>
      <c r="AB24" s="312">
        <f>'고용증대 상시근로자수-2019'!AY24</f>
        <v>0</v>
      </c>
      <c r="AC24" s="313">
        <f>'고용증대 상시근로자수-2019'!AZ24</f>
        <v>0</v>
      </c>
      <c r="AD24" s="314">
        <f>'고용증대 상시근로자수-2019'!BB24</f>
        <v>0</v>
      </c>
      <c r="AE24" s="312">
        <f>'고용증대 상시근로자수-2019'!BC24</f>
        <v>0</v>
      </c>
      <c r="AF24" s="313">
        <f>'고용증대 상시근로자수-2019'!BD24</f>
        <v>0</v>
      </c>
      <c r="AG24" s="314">
        <f>'고용증대 상시근로자수-2019'!BF24</f>
        <v>0</v>
      </c>
      <c r="AH24" s="312">
        <f>'고용증대 상시근로자수-2019'!BG24</f>
        <v>0</v>
      </c>
      <c r="AI24" s="313">
        <f>'고용증대 상시근로자수-2019'!BH24</f>
        <v>0</v>
      </c>
      <c r="AJ24" s="314">
        <f>'고용증대 상시근로자수-2019'!BJ24</f>
        <v>0</v>
      </c>
      <c r="AK24" s="312">
        <f>'고용증대 상시근로자수-2019'!BK24</f>
        <v>0</v>
      </c>
      <c r="AL24" s="313">
        <f>'고용증대 상시근로자수-2019'!BL24</f>
        <v>0</v>
      </c>
      <c r="AM24" s="314">
        <f>'고용증대 상시근로자수-2019'!BN24</f>
        <v>0</v>
      </c>
      <c r="AN24" s="312">
        <f>'고용증대 상시근로자수-2019'!BO24</f>
        <v>0</v>
      </c>
      <c r="AO24" s="313">
        <f>'고용증대 상시근로자수-2019'!BP24</f>
        <v>0</v>
      </c>
      <c r="AP24" s="314">
        <f>'고용증대 상시근로자수-2019'!BR24</f>
        <v>0</v>
      </c>
      <c r="AQ24" s="335">
        <f t="shared" si="0"/>
        <v>0</v>
      </c>
      <c r="AR24" s="336">
        <f t="shared" si="1"/>
        <v>0</v>
      </c>
      <c r="AS24" s="342">
        <f>'고용증대 상시근로자수-2019'!CF24</f>
        <v>0</v>
      </c>
      <c r="AT24" s="343">
        <f>'고용증대 상시근로자수-2019'!CG24</f>
        <v>0</v>
      </c>
      <c r="AU24" s="340">
        <f t="shared" si="2"/>
        <v>0</v>
      </c>
      <c r="AV24" s="308">
        <f t="shared" si="3"/>
        <v>0</v>
      </c>
    </row>
    <row r="25" spans="1:48" hidden="1">
      <c r="A25" s="327">
        <f t="shared" si="4"/>
        <v>21</v>
      </c>
      <c r="B25" s="318">
        <f>'고용증대 상시근로자수-2019'!C25</f>
        <v>0</v>
      </c>
      <c r="C25" s="319" t="str">
        <f>'고용증대 상시근로자수-2019'!E25</f>
        <v/>
      </c>
      <c r="D25" s="332" t="str">
        <f>IF('고용증대 상시근로자수-2019'!I25="","",'고용증대 상시근로자수-2019'!I25)</f>
        <v/>
      </c>
      <c r="E25" s="332" t="str">
        <f>IF('고용증대 상시근로자수-2019'!J25="","",'고용증대 상시근로자수-2019'!J25)</f>
        <v/>
      </c>
      <c r="F25" s="320" t="str">
        <f>'고용증대 상시근로자수-2019'!H25</f>
        <v/>
      </c>
      <c r="G25" s="324">
        <f>'고용증대 상시근로자수-2019'!W25</f>
        <v>0</v>
      </c>
      <c r="H25" s="313">
        <f>'고용증대 상시근로자수-2019'!X25</f>
        <v>0</v>
      </c>
      <c r="I25" s="314">
        <f>'고용증대 상시근로자수-2019'!Z25</f>
        <v>0</v>
      </c>
      <c r="J25" s="312">
        <f>'고용증대 상시근로자수-2019'!AA25</f>
        <v>0</v>
      </c>
      <c r="K25" s="313">
        <f>'고용증대 상시근로자수-2019'!AB25</f>
        <v>0</v>
      </c>
      <c r="L25" s="314">
        <f>'고용증대 상시근로자수-2019'!AD25</f>
        <v>0</v>
      </c>
      <c r="M25" s="312">
        <f>'고용증대 상시근로자수-2019'!AE25</f>
        <v>0</v>
      </c>
      <c r="N25" s="313">
        <f>'고용증대 상시근로자수-2019'!AF25</f>
        <v>0</v>
      </c>
      <c r="O25" s="314">
        <f>'고용증대 상시근로자수-2019'!AH25</f>
        <v>0</v>
      </c>
      <c r="P25" s="312">
        <f>'고용증대 상시근로자수-2019'!AI25</f>
        <v>0</v>
      </c>
      <c r="Q25" s="313">
        <f>'고용증대 상시근로자수-2019'!AJ25</f>
        <v>0</v>
      </c>
      <c r="R25" s="314">
        <f>'고용증대 상시근로자수-2019'!AL25</f>
        <v>0</v>
      </c>
      <c r="S25" s="312">
        <f>'고용증대 상시근로자수-2019'!AM25</f>
        <v>0</v>
      </c>
      <c r="T25" s="313">
        <f>'고용증대 상시근로자수-2019'!AN25</f>
        <v>0</v>
      </c>
      <c r="U25" s="314">
        <f>'고용증대 상시근로자수-2019'!AP25</f>
        <v>0</v>
      </c>
      <c r="V25" s="312">
        <f>'고용증대 상시근로자수-2019'!AQ25</f>
        <v>0</v>
      </c>
      <c r="W25" s="313">
        <f>'고용증대 상시근로자수-2019'!AR25</f>
        <v>0</v>
      </c>
      <c r="X25" s="314">
        <f>'고용증대 상시근로자수-2019'!AT25</f>
        <v>0</v>
      </c>
      <c r="Y25" s="312">
        <f>'고용증대 상시근로자수-2019'!AU25</f>
        <v>0</v>
      </c>
      <c r="Z25" s="313">
        <f>'고용증대 상시근로자수-2019'!AV25</f>
        <v>0</v>
      </c>
      <c r="AA25" s="314">
        <f>'고용증대 상시근로자수-2019'!AX25</f>
        <v>0</v>
      </c>
      <c r="AB25" s="312">
        <f>'고용증대 상시근로자수-2019'!AY25</f>
        <v>0</v>
      </c>
      <c r="AC25" s="313">
        <f>'고용증대 상시근로자수-2019'!AZ25</f>
        <v>0</v>
      </c>
      <c r="AD25" s="314">
        <f>'고용증대 상시근로자수-2019'!BB25</f>
        <v>0</v>
      </c>
      <c r="AE25" s="312">
        <f>'고용증대 상시근로자수-2019'!BC25</f>
        <v>0</v>
      </c>
      <c r="AF25" s="313">
        <f>'고용증대 상시근로자수-2019'!BD25</f>
        <v>0</v>
      </c>
      <c r="AG25" s="314">
        <f>'고용증대 상시근로자수-2019'!BF25</f>
        <v>0</v>
      </c>
      <c r="AH25" s="312">
        <f>'고용증대 상시근로자수-2019'!BG25</f>
        <v>0</v>
      </c>
      <c r="AI25" s="313">
        <f>'고용증대 상시근로자수-2019'!BH25</f>
        <v>0</v>
      </c>
      <c r="AJ25" s="314">
        <f>'고용증대 상시근로자수-2019'!BJ25</f>
        <v>0</v>
      </c>
      <c r="AK25" s="312">
        <f>'고용증대 상시근로자수-2019'!BK25</f>
        <v>0</v>
      </c>
      <c r="AL25" s="313">
        <f>'고용증대 상시근로자수-2019'!BL25</f>
        <v>0</v>
      </c>
      <c r="AM25" s="314">
        <f>'고용증대 상시근로자수-2019'!BN25</f>
        <v>0</v>
      </c>
      <c r="AN25" s="312">
        <f>'고용증대 상시근로자수-2019'!BO25</f>
        <v>0</v>
      </c>
      <c r="AO25" s="313">
        <f>'고용증대 상시근로자수-2019'!BP25</f>
        <v>0</v>
      </c>
      <c r="AP25" s="314">
        <f>'고용증대 상시근로자수-2019'!BR25</f>
        <v>0</v>
      </c>
      <c r="AQ25" s="335">
        <f t="shared" si="0"/>
        <v>0</v>
      </c>
      <c r="AR25" s="336">
        <f t="shared" si="1"/>
        <v>0</v>
      </c>
      <c r="AS25" s="342">
        <f>'고용증대 상시근로자수-2019'!CF25</f>
        <v>0</v>
      </c>
      <c r="AT25" s="343">
        <f>'고용증대 상시근로자수-2019'!CG25</f>
        <v>0</v>
      </c>
      <c r="AU25" s="340">
        <f t="shared" si="2"/>
        <v>0</v>
      </c>
      <c r="AV25" s="308">
        <f t="shared" si="3"/>
        <v>0</v>
      </c>
    </row>
    <row r="26" spans="1:48" hidden="1">
      <c r="A26" s="327">
        <f t="shared" si="4"/>
        <v>22</v>
      </c>
      <c r="B26" s="318">
        <f>'고용증대 상시근로자수-2019'!C26</f>
        <v>0</v>
      </c>
      <c r="C26" s="319" t="str">
        <f>'고용증대 상시근로자수-2019'!E26</f>
        <v/>
      </c>
      <c r="D26" s="332" t="str">
        <f>IF('고용증대 상시근로자수-2019'!I26="","",'고용증대 상시근로자수-2019'!I26)</f>
        <v/>
      </c>
      <c r="E26" s="332" t="str">
        <f>IF('고용증대 상시근로자수-2019'!J26="","",'고용증대 상시근로자수-2019'!J26)</f>
        <v/>
      </c>
      <c r="F26" s="320" t="str">
        <f>'고용증대 상시근로자수-2019'!H26</f>
        <v/>
      </c>
      <c r="G26" s="324">
        <f>'고용증대 상시근로자수-2019'!W26</f>
        <v>0</v>
      </c>
      <c r="H26" s="313">
        <f>'고용증대 상시근로자수-2019'!X26</f>
        <v>0</v>
      </c>
      <c r="I26" s="314">
        <f>'고용증대 상시근로자수-2019'!Z26</f>
        <v>0</v>
      </c>
      <c r="J26" s="312">
        <f>'고용증대 상시근로자수-2019'!AA26</f>
        <v>0</v>
      </c>
      <c r="K26" s="313">
        <f>'고용증대 상시근로자수-2019'!AB26</f>
        <v>0</v>
      </c>
      <c r="L26" s="314">
        <f>'고용증대 상시근로자수-2019'!AD26</f>
        <v>0</v>
      </c>
      <c r="M26" s="312">
        <f>'고용증대 상시근로자수-2019'!AE26</f>
        <v>0</v>
      </c>
      <c r="N26" s="313">
        <f>'고용증대 상시근로자수-2019'!AF26</f>
        <v>0</v>
      </c>
      <c r="O26" s="314">
        <f>'고용증대 상시근로자수-2019'!AH26</f>
        <v>0</v>
      </c>
      <c r="P26" s="312">
        <f>'고용증대 상시근로자수-2019'!AI26</f>
        <v>0</v>
      </c>
      <c r="Q26" s="313">
        <f>'고용증대 상시근로자수-2019'!AJ26</f>
        <v>0</v>
      </c>
      <c r="R26" s="314">
        <f>'고용증대 상시근로자수-2019'!AL26</f>
        <v>0</v>
      </c>
      <c r="S26" s="312">
        <f>'고용증대 상시근로자수-2019'!AM26</f>
        <v>0</v>
      </c>
      <c r="T26" s="313">
        <f>'고용증대 상시근로자수-2019'!AN26</f>
        <v>0</v>
      </c>
      <c r="U26" s="314">
        <f>'고용증대 상시근로자수-2019'!AP26</f>
        <v>0</v>
      </c>
      <c r="V26" s="312">
        <f>'고용증대 상시근로자수-2019'!AQ26</f>
        <v>0</v>
      </c>
      <c r="W26" s="313">
        <f>'고용증대 상시근로자수-2019'!AR26</f>
        <v>0</v>
      </c>
      <c r="X26" s="314">
        <f>'고용증대 상시근로자수-2019'!AT26</f>
        <v>0</v>
      </c>
      <c r="Y26" s="312">
        <f>'고용증대 상시근로자수-2019'!AU26</f>
        <v>0</v>
      </c>
      <c r="Z26" s="313">
        <f>'고용증대 상시근로자수-2019'!AV26</f>
        <v>0</v>
      </c>
      <c r="AA26" s="314">
        <f>'고용증대 상시근로자수-2019'!AX26</f>
        <v>0</v>
      </c>
      <c r="AB26" s="312">
        <f>'고용증대 상시근로자수-2019'!AY26</f>
        <v>0</v>
      </c>
      <c r="AC26" s="313">
        <f>'고용증대 상시근로자수-2019'!AZ26</f>
        <v>0</v>
      </c>
      <c r="AD26" s="314">
        <f>'고용증대 상시근로자수-2019'!BB26</f>
        <v>0</v>
      </c>
      <c r="AE26" s="312">
        <f>'고용증대 상시근로자수-2019'!BC26</f>
        <v>0</v>
      </c>
      <c r="AF26" s="313">
        <f>'고용증대 상시근로자수-2019'!BD26</f>
        <v>0</v>
      </c>
      <c r="AG26" s="314">
        <f>'고용증대 상시근로자수-2019'!BF26</f>
        <v>0</v>
      </c>
      <c r="AH26" s="312">
        <f>'고용증대 상시근로자수-2019'!BG26</f>
        <v>0</v>
      </c>
      <c r="AI26" s="313">
        <f>'고용증대 상시근로자수-2019'!BH26</f>
        <v>0</v>
      </c>
      <c r="AJ26" s="314">
        <f>'고용증대 상시근로자수-2019'!BJ26</f>
        <v>0</v>
      </c>
      <c r="AK26" s="312">
        <f>'고용증대 상시근로자수-2019'!BK26</f>
        <v>0</v>
      </c>
      <c r="AL26" s="313">
        <f>'고용증대 상시근로자수-2019'!BL26</f>
        <v>0</v>
      </c>
      <c r="AM26" s="314">
        <f>'고용증대 상시근로자수-2019'!BN26</f>
        <v>0</v>
      </c>
      <c r="AN26" s="312">
        <f>'고용증대 상시근로자수-2019'!BO26</f>
        <v>0</v>
      </c>
      <c r="AO26" s="313">
        <f>'고용증대 상시근로자수-2019'!BP26</f>
        <v>0</v>
      </c>
      <c r="AP26" s="314">
        <f>'고용증대 상시근로자수-2019'!BR26</f>
        <v>0</v>
      </c>
      <c r="AQ26" s="335">
        <f t="shared" si="0"/>
        <v>0</v>
      </c>
      <c r="AR26" s="336">
        <f t="shared" si="1"/>
        <v>0</v>
      </c>
      <c r="AS26" s="342">
        <f>'고용증대 상시근로자수-2019'!CF26</f>
        <v>0</v>
      </c>
      <c r="AT26" s="343">
        <f>'고용증대 상시근로자수-2019'!CG26</f>
        <v>0</v>
      </c>
      <c r="AU26" s="340">
        <f t="shared" si="2"/>
        <v>0</v>
      </c>
      <c r="AV26" s="308">
        <f t="shared" si="3"/>
        <v>0</v>
      </c>
    </row>
    <row r="27" spans="1:48" hidden="1">
      <c r="A27" s="327">
        <f t="shared" si="4"/>
        <v>23</v>
      </c>
      <c r="B27" s="318">
        <f>'고용증대 상시근로자수-2019'!C27</f>
        <v>0</v>
      </c>
      <c r="C27" s="319" t="str">
        <f>'고용증대 상시근로자수-2019'!E27</f>
        <v/>
      </c>
      <c r="D27" s="332" t="str">
        <f>IF('고용증대 상시근로자수-2019'!I27="","",'고용증대 상시근로자수-2019'!I27)</f>
        <v/>
      </c>
      <c r="E27" s="332" t="str">
        <f>IF('고용증대 상시근로자수-2019'!J27="","",'고용증대 상시근로자수-2019'!J27)</f>
        <v/>
      </c>
      <c r="F27" s="320" t="str">
        <f>'고용증대 상시근로자수-2019'!H27</f>
        <v/>
      </c>
      <c r="G27" s="324">
        <f>'고용증대 상시근로자수-2019'!W27</f>
        <v>0</v>
      </c>
      <c r="H27" s="313">
        <f>'고용증대 상시근로자수-2019'!X27</f>
        <v>0</v>
      </c>
      <c r="I27" s="314">
        <f>'고용증대 상시근로자수-2019'!Z27</f>
        <v>0</v>
      </c>
      <c r="J27" s="312">
        <f>'고용증대 상시근로자수-2019'!AA27</f>
        <v>0</v>
      </c>
      <c r="K27" s="313">
        <f>'고용증대 상시근로자수-2019'!AB27</f>
        <v>0</v>
      </c>
      <c r="L27" s="314">
        <f>'고용증대 상시근로자수-2019'!AD27</f>
        <v>0</v>
      </c>
      <c r="M27" s="312">
        <f>'고용증대 상시근로자수-2019'!AE27</f>
        <v>0</v>
      </c>
      <c r="N27" s="313">
        <f>'고용증대 상시근로자수-2019'!AF27</f>
        <v>0</v>
      </c>
      <c r="O27" s="314">
        <f>'고용증대 상시근로자수-2019'!AH27</f>
        <v>0</v>
      </c>
      <c r="P27" s="312">
        <f>'고용증대 상시근로자수-2019'!AI27</f>
        <v>0</v>
      </c>
      <c r="Q27" s="313">
        <f>'고용증대 상시근로자수-2019'!AJ27</f>
        <v>0</v>
      </c>
      <c r="R27" s="314">
        <f>'고용증대 상시근로자수-2019'!AL27</f>
        <v>0</v>
      </c>
      <c r="S27" s="312">
        <f>'고용증대 상시근로자수-2019'!AM27</f>
        <v>0</v>
      </c>
      <c r="T27" s="313">
        <f>'고용증대 상시근로자수-2019'!AN27</f>
        <v>0</v>
      </c>
      <c r="U27" s="314">
        <f>'고용증대 상시근로자수-2019'!AP27</f>
        <v>0</v>
      </c>
      <c r="V27" s="312">
        <f>'고용증대 상시근로자수-2019'!AQ27</f>
        <v>0</v>
      </c>
      <c r="W27" s="313">
        <f>'고용증대 상시근로자수-2019'!AR27</f>
        <v>0</v>
      </c>
      <c r="X27" s="314">
        <f>'고용증대 상시근로자수-2019'!AT27</f>
        <v>0</v>
      </c>
      <c r="Y27" s="312">
        <f>'고용증대 상시근로자수-2019'!AU27</f>
        <v>0</v>
      </c>
      <c r="Z27" s="313">
        <f>'고용증대 상시근로자수-2019'!AV27</f>
        <v>0</v>
      </c>
      <c r="AA27" s="314">
        <f>'고용증대 상시근로자수-2019'!AX27</f>
        <v>0</v>
      </c>
      <c r="AB27" s="312">
        <f>'고용증대 상시근로자수-2019'!AY27</f>
        <v>0</v>
      </c>
      <c r="AC27" s="313">
        <f>'고용증대 상시근로자수-2019'!AZ27</f>
        <v>0</v>
      </c>
      <c r="AD27" s="314">
        <f>'고용증대 상시근로자수-2019'!BB27</f>
        <v>0</v>
      </c>
      <c r="AE27" s="312">
        <f>'고용증대 상시근로자수-2019'!BC27</f>
        <v>0</v>
      </c>
      <c r="AF27" s="313">
        <f>'고용증대 상시근로자수-2019'!BD27</f>
        <v>0</v>
      </c>
      <c r="AG27" s="314">
        <f>'고용증대 상시근로자수-2019'!BF27</f>
        <v>0</v>
      </c>
      <c r="AH27" s="312">
        <f>'고용증대 상시근로자수-2019'!BG27</f>
        <v>0</v>
      </c>
      <c r="AI27" s="313">
        <f>'고용증대 상시근로자수-2019'!BH27</f>
        <v>0</v>
      </c>
      <c r="AJ27" s="314">
        <f>'고용증대 상시근로자수-2019'!BJ27</f>
        <v>0</v>
      </c>
      <c r="AK27" s="312">
        <f>'고용증대 상시근로자수-2019'!BK27</f>
        <v>0</v>
      </c>
      <c r="AL27" s="313">
        <f>'고용증대 상시근로자수-2019'!BL27</f>
        <v>0</v>
      </c>
      <c r="AM27" s="314">
        <f>'고용증대 상시근로자수-2019'!BN27</f>
        <v>0</v>
      </c>
      <c r="AN27" s="312">
        <f>'고용증대 상시근로자수-2019'!BO27</f>
        <v>0</v>
      </c>
      <c r="AO27" s="313">
        <f>'고용증대 상시근로자수-2019'!BP27</f>
        <v>0</v>
      </c>
      <c r="AP27" s="314">
        <f>'고용증대 상시근로자수-2019'!BR27</f>
        <v>0</v>
      </c>
      <c r="AQ27" s="335">
        <f t="shared" si="0"/>
        <v>0</v>
      </c>
      <c r="AR27" s="336">
        <f t="shared" si="1"/>
        <v>0</v>
      </c>
      <c r="AS27" s="342">
        <f>'고용증대 상시근로자수-2019'!CF27</f>
        <v>0</v>
      </c>
      <c r="AT27" s="343">
        <f>'고용증대 상시근로자수-2019'!CG27</f>
        <v>0</v>
      </c>
      <c r="AU27" s="340">
        <f t="shared" si="2"/>
        <v>0</v>
      </c>
      <c r="AV27" s="308">
        <f t="shared" si="3"/>
        <v>0</v>
      </c>
    </row>
    <row r="28" spans="1:48" hidden="1">
      <c r="A28" s="327">
        <f t="shared" si="4"/>
        <v>24</v>
      </c>
      <c r="B28" s="318">
        <f>'고용증대 상시근로자수-2019'!C28</f>
        <v>0</v>
      </c>
      <c r="C28" s="319" t="str">
        <f>'고용증대 상시근로자수-2019'!E28</f>
        <v/>
      </c>
      <c r="D28" s="332" t="str">
        <f>IF('고용증대 상시근로자수-2019'!I28="","",'고용증대 상시근로자수-2019'!I28)</f>
        <v/>
      </c>
      <c r="E28" s="332" t="str">
        <f>IF('고용증대 상시근로자수-2019'!J28="","",'고용증대 상시근로자수-2019'!J28)</f>
        <v/>
      </c>
      <c r="F28" s="320" t="str">
        <f>'고용증대 상시근로자수-2019'!H28</f>
        <v/>
      </c>
      <c r="G28" s="324">
        <f>'고용증대 상시근로자수-2019'!W28</f>
        <v>0</v>
      </c>
      <c r="H28" s="313">
        <f>'고용증대 상시근로자수-2019'!X28</f>
        <v>0</v>
      </c>
      <c r="I28" s="314">
        <f>'고용증대 상시근로자수-2019'!Z28</f>
        <v>0</v>
      </c>
      <c r="J28" s="312">
        <f>'고용증대 상시근로자수-2019'!AA28</f>
        <v>0</v>
      </c>
      <c r="K28" s="313">
        <f>'고용증대 상시근로자수-2019'!AB28</f>
        <v>0</v>
      </c>
      <c r="L28" s="314">
        <f>'고용증대 상시근로자수-2019'!AD28</f>
        <v>0</v>
      </c>
      <c r="M28" s="312">
        <f>'고용증대 상시근로자수-2019'!AE28</f>
        <v>0</v>
      </c>
      <c r="N28" s="313">
        <f>'고용증대 상시근로자수-2019'!AF28</f>
        <v>0</v>
      </c>
      <c r="O28" s="314">
        <f>'고용증대 상시근로자수-2019'!AH28</f>
        <v>0</v>
      </c>
      <c r="P28" s="312">
        <f>'고용증대 상시근로자수-2019'!AI28</f>
        <v>0</v>
      </c>
      <c r="Q28" s="313">
        <f>'고용증대 상시근로자수-2019'!AJ28</f>
        <v>0</v>
      </c>
      <c r="R28" s="314">
        <f>'고용증대 상시근로자수-2019'!AL28</f>
        <v>0</v>
      </c>
      <c r="S28" s="312">
        <f>'고용증대 상시근로자수-2019'!AM28</f>
        <v>0</v>
      </c>
      <c r="T28" s="313">
        <f>'고용증대 상시근로자수-2019'!AN28</f>
        <v>0</v>
      </c>
      <c r="U28" s="314">
        <f>'고용증대 상시근로자수-2019'!AP28</f>
        <v>0</v>
      </c>
      <c r="V28" s="312">
        <f>'고용증대 상시근로자수-2019'!AQ28</f>
        <v>0</v>
      </c>
      <c r="W28" s="313">
        <f>'고용증대 상시근로자수-2019'!AR28</f>
        <v>0</v>
      </c>
      <c r="X28" s="314">
        <f>'고용증대 상시근로자수-2019'!AT28</f>
        <v>0</v>
      </c>
      <c r="Y28" s="312">
        <f>'고용증대 상시근로자수-2019'!AU28</f>
        <v>0</v>
      </c>
      <c r="Z28" s="313">
        <f>'고용증대 상시근로자수-2019'!AV28</f>
        <v>0</v>
      </c>
      <c r="AA28" s="314">
        <f>'고용증대 상시근로자수-2019'!AX28</f>
        <v>0</v>
      </c>
      <c r="AB28" s="312">
        <f>'고용증대 상시근로자수-2019'!AY28</f>
        <v>0</v>
      </c>
      <c r="AC28" s="313">
        <f>'고용증대 상시근로자수-2019'!AZ28</f>
        <v>0</v>
      </c>
      <c r="AD28" s="314">
        <f>'고용증대 상시근로자수-2019'!BB28</f>
        <v>0</v>
      </c>
      <c r="AE28" s="312">
        <f>'고용증대 상시근로자수-2019'!BC28</f>
        <v>0</v>
      </c>
      <c r="AF28" s="313">
        <f>'고용증대 상시근로자수-2019'!BD28</f>
        <v>0</v>
      </c>
      <c r="AG28" s="314">
        <f>'고용증대 상시근로자수-2019'!BF28</f>
        <v>0</v>
      </c>
      <c r="AH28" s="312">
        <f>'고용증대 상시근로자수-2019'!BG28</f>
        <v>0</v>
      </c>
      <c r="AI28" s="313">
        <f>'고용증대 상시근로자수-2019'!BH28</f>
        <v>0</v>
      </c>
      <c r="AJ28" s="314">
        <f>'고용증대 상시근로자수-2019'!BJ28</f>
        <v>0</v>
      </c>
      <c r="AK28" s="312">
        <f>'고용증대 상시근로자수-2019'!BK28</f>
        <v>0</v>
      </c>
      <c r="AL28" s="313">
        <f>'고용증대 상시근로자수-2019'!BL28</f>
        <v>0</v>
      </c>
      <c r="AM28" s="314">
        <f>'고용증대 상시근로자수-2019'!BN28</f>
        <v>0</v>
      </c>
      <c r="AN28" s="312">
        <f>'고용증대 상시근로자수-2019'!BO28</f>
        <v>0</v>
      </c>
      <c r="AO28" s="313">
        <f>'고용증대 상시근로자수-2019'!BP28</f>
        <v>0</v>
      </c>
      <c r="AP28" s="314">
        <f>'고용증대 상시근로자수-2019'!BR28</f>
        <v>0</v>
      </c>
      <c r="AQ28" s="335">
        <f t="shared" si="0"/>
        <v>0</v>
      </c>
      <c r="AR28" s="336">
        <f t="shared" si="1"/>
        <v>0</v>
      </c>
      <c r="AS28" s="342">
        <f>'고용증대 상시근로자수-2019'!CF28</f>
        <v>0</v>
      </c>
      <c r="AT28" s="343">
        <f>'고용증대 상시근로자수-2019'!CG28</f>
        <v>0</v>
      </c>
      <c r="AU28" s="340">
        <f t="shared" si="2"/>
        <v>0</v>
      </c>
      <c r="AV28" s="308">
        <f t="shared" si="3"/>
        <v>0</v>
      </c>
    </row>
    <row r="29" spans="1:48" hidden="1">
      <c r="A29" s="327">
        <f t="shared" si="4"/>
        <v>25</v>
      </c>
      <c r="B29" s="318">
        <f>'고용증대 상시근로자수-2019'!C29</f>
        <v>0</v>
      </c>
      <c r="C29" s="319" t="str">
        <f>'고용증대 상시근로자수-2019'!E29</f>
        <v/>
      </c>
      <c r="D29" s="332" t="str">
        <f>IF('고용증대 상시근로자수-2019'!I29="","",'고용증대 상시근로자수-2019'!I29)</f>
        <v/>
      </c>
      <c r="E29" s="332" t="str">
        <f>IF('고용증대 상시근로자수-2019'!J29="","",'고용증대 상시근로자수-2019'!J29)</f>
        <v/>
      </c>
      <c r="F29" s="320" t="str">
        <f>'고용증대 상시근로자수-2019'!H29</f>
        <v/>
      </c>
      <c r="G29" s="324">
        <f>'고용증대 상시근로자수-2019'!W29</f>
        <v>0</v>
      </c>
      <c r="H29" s="313">
        <f>'고용증대 상시근로자수-2019'!X29</f>
        <v>0</v>
      </c>
      <c r="I29" s="314">
        <f>'고용증대 상시근로자수-2019'!Z29</f>
        <v>0</v>
      </c>
      <c r="J29" s="312">
        <f>'고용증대 상시근로자수-2019'!AA29</f>
        <v>0</v>
      </c>
      <c r="K29" s="313">
        <f>'고용증대 상시근로자수-2019'!AB29</f>
        <v>0</v>
      </c>
      <c r="L29" s="314">
        <f>'고용증대 상시근로자수-2019'!AD29</f>
        <v>0</v>
      </c>
      <c r="M29" s="312">
        <f>'고용증대 상시근로자수-2019'!AE29</f>
        <v>0</v>
      </c>
      <c r="N29" s="313">
        <f>'고용증대 상시근로자수-2019'!AF29</f>
        <v>0</v>
      </c>
      <c r="O29" s="314">
        <f>'고용증대 상시근로자수-2019'!AH29</f>
        <v>0</v>
      </c>
      <c r="P29" s="312">
        <f>'고용증대 상시근로자수-2019'!AI29</f>
        <v>0</v>
      </c>
      <c r="Q29" s="313">
        <f>'고용증대 상시근로자수-2019'!AJ29</f>
        <v>0</v>
      </c>
      <c r="R29" s="314">
        <f>'고용증대 상시근로자수-2019'!AL29</f>
        <v>0</v>
      </c>
      <c r="S29" s="312">
        <f>'고용증대 상시근로자수-2019'!AM29</f>
        <v>0</v>
      </c>
      <c r="T29" s="313">
        <f>'고용증대 상시근로자수-2019'!AN29</f>
        <v>0</v>
      </c>
      <c r="U29" s="314">
        <f>'고용증대 상시근로자수-2019'!AP29</f>
        <v>0</v>
      </c>
      <c r="V29" s="312">
        <f>'고용증대 상시근로자수-2019'!AQ29</f>
        <v>0</v>
      </c>
      <c r="W29" s="313">
        <f>'고용증대 상시근로자수-2019'!AR29</f>
        <v>0</v>
      </c>
      <c r="X29" s="314">
        <f>'고용증대 상시근로자수-2019'!AT29</f>
        <v>0</v>
      </c>
      <c r="Y29" s="312">
        <f>'고용증대 상시근로자수-2019'!AU29</f>
        <v>0</v>
      </c>
      <c r="Z29" s="313">
        <f>'고용증대 상시근로자수-2019'!AV29</f>
        <v>0</v>
      </c>
      <c r="AA29" s="314">
        <f>'고용증대 상시근로자수-2019'!AX29</f>
        <v>0</v>
      </c>
      <c r="AB29" s="312">
        <f>'고용증대 상시근로자수-2019'!AY29</f>
        <v>0</v>
      </c>
      <c r="AC29" s="313">
        <f>'고용증대 상시근로자수-2019'!AZ29</f>
        <v>0</v>
      </c>
      <c r="AD29" s="314">
        <f>'고용증대 상시근로자수-2019'!BB29</f>
        <v>0</v>
      </c>
      <c r="AE29" s="312">
        <f>'고용증대 상시근로자수-2019'!BC29</f>
        <v>0</v>
      </c>
      <c r="AF29" s="313">
        <f>'고용증대 상시근로자수-2019'!BD29</f>
        <v>0</v>
      </c>
      <c r="AG29" s="314">
        <f>'고용증대 상시근로자수-2019'!BF29</f>
        <v>0</v>
      </c>
      <c r="AH29" s="312">
        <f>'고용증대 상시근로자수-2019'!BG29</f>
        <v>0</v>
      </c>
      <c r="AI29" s="313">
        <f>'고용증대 상시근로자수-2019'!BH29</f>
        <v>0</v>
      </c>
      <c r="AJ29" s="314">
        <f>'고용증대 상시근로자수-2019'!BJ29</f>
        <v>0</v>
      </c>
      <c r="AK29" s="312">
        <f>'고용증대 상시근로자수-2019'!BK29</f>
        <v>0</v>
      </c>
      <c r="AL29" s="313">
        <f>'고용증대 상시근로자수-2019'!BL29</f>
        <v>0</v>
      </c>
      <c r="AM29" s="314">
        <f>'고용증대 상시근로자수-2019'!BN29</f>
        <v>0</v>
      </c>
      <c r="AN29" s="312">
        <f>'고용증대 상시근로자수-2019'!BO29</f>
        <v>0</v>
      </c>
      <c r="AO29" s="313">
        <f>'고용증대 상시근로자수-2019'!BP29</f>
        <v>0</v>
      </c>
      <c r="AP29" s="314">
        <f>'고용증대 상시근로자수-2019'!BR29</f>
        <v>0</v>
      </c>
      <c r="AQ29" s="335">
        <f t="shared" si="0"/>
        <v>0</v>
      </c>
      <c r="AR29" s="336">
        <f t="shared" si="1"/>
        <v>0</v>
      </c>
      <c r="AS29" s="342">
        <f>'고용증대 상시근로자수-2019'!CF29</f>
        <v>0</v>
      </c>
      <c r="AT29" s="343">
        <f>'고용증대 상시근로자수-2019'!CG29</f>
        <v>0</v>
      </c>
      <c r="AU29" s="340">
        <f t="shared" si="2"/>
        <v>0</v>
      </c>
      <c r="AV29" s="308">
        <f t="shared" si="3"/>
        <v>0</v>
      </c>
    </row>
    <row r="30" spans="1:48" hidden="1">
      <c r="A30" s="327">
        <f t="shared" si="4"/>
        <v>26</v>
      </c>
      <c r="B30" s="318">
        <f>'고용증대 상시근로자수-2019'!C30</f>
        <v>0</v>
      </c>
      <c r="C30" s="319" t="str">
        <f>'고용증대 상시근로자수-2019'!E30</f>
        <v/>
      </c>
      <c r="D30" s="332" t="str">
        <f>IF('고용증대 상시근로자수-2019'!I30="","",'고용증대 상시근로자수-2019'!I30)</f>
        <v/>
      </c>
      <c r="E30" s="332" t="str">
        <f>IF('고용증대 상시근로자수-2019'!J30="","",'고용증대 상시근로자수-2019'!J30)</f>
        <v/>
      </c>
      <c r="F30" s="320" t="str">
        <f>'고용증대 상시근로자수-2019'!H30</f>
        <v/>
      </c>
      <c r="G30" s="324">
        <f>'고용증대 상시근로자수-2019'!W30</f>
        <v>0</v>
      </c>
      <c r="H30" s="313">
        <f>'고용증대 상시근로자수-2019'!X30</f>
        <v>0</v>
      </c>
      <c r="I30" s="314">
        <f>'고용증대 상시근로자수-2019'!Z30</f>
        <v>0</v>
      </c>
      <c r="J30" s="312">
        <f>'고용증대 상시근로자수-2019'!AA30</f>
        <v>0</v>
      </c>
      <c r="K30" s="313">
        <f>'고용증대 상시근로자수-2019'!AB30</f>
        <v>0</v>
      </c>
      <c r="L30" s="314">
        <f>'고용증대 상시근로자수-2019'!AD30</f>
        <v>0</v>
      </c>
      <c r="M30" s="312">
        <f>'고용증대 상시근로자수-2019'!AE30</f>
        <v>0</v>
      </c>
      <c r="N30" s="313">
        <f>'고용증대 상시근로자수-2019'!AF30</f>
        <v>0</v>
      </c>
      <c r="O30" s="314">
        <f>'고용증대 상시근로자수-2019'!AH30</f>
        <v>0</v>
      </c>
      <c r="P30" s="312">
        <f>'고용증대 상시근로자수-2019'!AI30</f>
        <v>0</v>
      </c>
      <c r="Q30" s="313">
        <f>'고용증대 상시근로자수-2019'!AJ30</f>
        <v>0</v>
      </c>
      <c r="R30" s="314">
        <f>'고용증대 상시근로자수-2019'!AL30</f>
        <v>0</v>
      </c>
      <c r="S30" s="312">
        <f>'고용증대 상시근로자수-2019'!AM30</f>
        <v>0</v>
      </c>
      <c r="T30" s="313">
        <f>'고용증대 상시근로자수-2019'!AN30</f>
        <v>0</v>
      </c>
      <c r="U30" s="314">
        <f>'고용증대 상시근로자수-2019'!AP30</f>
        <v>0</v>
      </c>
      <c r="V30" s="312">
        <f>'고용증대 상시근로자수-2019'!AQ30</f>
        <v>0</v>
      </c>
      <c r="W30" s="313">
        <f>'고용증대 상시근로자수-2019'!AR30</f>
        <v>0</v>
      </c>
      <c r="X30" s="314">
        <f>'고용증대 상시근로자수-2019'!AT30</f>
        <v>0</v>
      </c>
      <c r="Y30" s="312">
        <f>'고용증대 상시근로자수-2019'!AU30</f>
        <v>0</v>
      </c>
      <c r="Z30" s="313">
        <f>'고용증대 상시근로자수-2019'!AV30</f>
        <v>0</v>
      </c>
      <c r="AA30" s="314">
        <f>'고용증대 상시근로자수-2019'!AX30</f>
        <v>0</v>
      </c>
      <c r="AB30" s="312">
        <f>'고용증대 상시근로자수-2019'!AY30</f>
        <v>0</v>
      </c>
      <c r="AC30" s="313">
        <f>'고용증대 상시근로자수-2019'!AZ30</f>
        <v>0</v>
      </c>
      <c r="AD30" s="314">
        <f>'고용증대 상시근로자수-2019'!BB30</f>
        <v>0</v>
      </c>
      <c r="AE30" s="312">
        <f>'고용증대 상시근로자수-2019'!BC30</f>
        <v>0</v>
      </c>
      <c r="AF30" s="313">
        <f>'고용증대 상시근로자수-2019'!BD30</f>
        <v>0</v>
      </c>
      <c r="AG30" s="314">
        <f>'고용증대 상시근로자수-2019'!BF30</f>
        <v>0</v>
      </c>
      <c r="AH30" s="312">
        <f>'고용증대 상시근로자수-2019'!BG30</f>
        <v>0</v>
      </c>
      <c r="AI30" s="313">
        <f>'고용증대 상시근로자수-2019'!BH30</f>
        <v>0</v>
      </c>
      <c r="AJ30" s="314">
        <f>'고용증대 상시근로자수-2019'!BJ30</f>
        <v>0</v>
      </c>
      <c r="AK30" s="312">
        <f>'고용증대 상시근로자수-2019'!BK30</f>
        <v>0</v>
      </c>
      <c r="AL30" s="313">
        <f>'고용증대 상시근로자수-2019'!BL30</f>
        <v>0</v>
      </c>
      <c r="AM30" s="314">
        <f>'고용증대 상시근로자수-2019'!BN30</f>
        <v>0</v>
      </c>
      <c r="AN30" s="312">
        <f>'고용증대 상시근로자수-2019'!BO30</f>
        <v>0</v>
      </c>
      <c r="AO30" s="313">
        <f>'고용증대 상시근로자수-2019'!BP30</f>
        <v>0</v>
      </c>
      <c r="AP30" s="314">
        <f>'고용증대 상시근로자수-2019'!BR30</f>
        <v>0</v>
      </c>
      <c r="AQ30" s="335">
        <f t="shared" si="0"/>
        <v>0</v>
      </c>
      <c r="AR30" s="336">
        <f t="shared" si="1"/>
        <v>0</v>
      </c>
      <c r="AS30" s="342">
        <f>'고용증대 상시근로자수-2019'!CF30</f>
        <v>0</v>
      </c>
      <c r="AT30" s="343">
        <f>'고용증대 상시근로자수-2019'!CG30</f>
        <v>0</v>
      </c>
      <c r="AU30" s="340">
        <f t="shared" si="2"/>
        <v>0</v>
      </c>
      <c r="AV30" s="308">
        <f t="shared" si="3"/>
        <v>0</v>
      </c>
    </row>
    <row r="31" spans="1:48" hidden="1">
      <c r="A31" s="327">
        <f t="shared" si="4"/>
        <v>27</v>
      </c>
      <c r="B31" s="318">
        <f>'고용증대 상시근로자수-2019'!C31</f>
        <v>0</v>
      </c>
      <c r="C31" s="319" t="str">
        <f>'고용증대 상시근로자수-2019'!E31</f>
        <v/>
      </c>
      <c r="D31" s="332" t="str">
        <f>IF('고용증대 상시근로자수-2019'!I31="","",'고용증대 상시근로자수-2019'!I31)</f>
        <v/>
      </c>
      <c r="E31" s="332" t="str">
        <f>IF('고용증대 상시근로자수-2019'!J31="","",'고용증대 상시근로자수-2019'!J31)</f>
        <v/>
      </c>
      <c r="F31" s="320" t="str">
        <f>'고용증대 상시근로자수-2019'!H31</f>
        <v/>
      </c>
      <c r="G31" s="324">
        <f>'고용증대 상시근로자수-2019'!W31</f>
        <v>0</v>
      </c>
      <c r="H31" s="313">
        <f>'고용증대 상시근로자수-2019'!X31</f>
        <v>0</v>
      </c>
      <c r="I31" s="314">
        <f>'고용증대 상시근로자수-2019'!Z31</f>
        <v>0</v>
      </c>
      <c r="J31" s="312">
        <f>'고용증대 상시근로자수-2019'!AA31</f>
        <v>0</v>
      </c>
      <c r="K31" s="313">
        <f>'고용증대 상시근로자수-2019'!AB31</f>
        <v>0</v>
      </c>
      <c r="L31" s="314">
        <f>'고용증대 상시근로자수-2019'!AD31</f>
        <v>0</v>
      </c>
      <c r="M31" s="312">
        <f>'고용증대 상시근로자수-2019'!AE31</f>
        <v>0</v>
      </c>
      <c r="N31" s="313">
        <f>'고용증대 상시근로자수-2019'!AF31</f>
        <v>0</v>
      </c>
      <c r="O31" s="314">
        <f>'고용증대 상시근로자수-2019'!AH31</f>
        <v>0</v>
      </c>
      <c r="P31" s="312">
        <f>'고용증대 상시근로자수-2019'!AI31</f>
        <v>0</v>
      </c>
      <c r="Q31" s="313">
        <f>'고용증대 상시근로자수-2019'!AJ31</f>
        <v>0</v>
      </c>
      <c r="R31" s="314">
        <f>'고용증대 상시근로자수-2019'!AL31</f>
        <v>0</v>
      </c>
      <c r="S31" s="312">
        <f>'고용증대 상시근로자수-2019'!AM31</f>
        <v>0</v>
      </c>
      <c r="T31" s="313">
        <f>'고용증대 상시근로자수-2019'!AN31</f>
        <v>0</v>
      </c>
      <c r="U31" s="314">
        <f>'고용증대 상시근로자수-2019'!AP31</f>
        <v>0</v>
      </c>
      <c r="V31" s="312">
        <f>'고용증대 상시근로자수-2019'!AQ31</f>
        <v>0</v>
      </c>
      <c r="W31" s="313">
        <f>'고용증대 상시근로자수-2019'!AR31</f>
        <v>0</v>
      </c>
      <c r="X31" s="314">
        <f>'고용증대 상시근로자수-2019'!AT31</f>
        <v>0</v>
      </c>
      <c r="Y31" s="312">
        <f>'고용증대 상시근로자수-2019'!AU31</f>
        <v>0</v>
      </c>
      <c r="Z31" s="313">
        <f>'고용증대 상시근로자수-2019'!AV31</f>
        <v>0</v>
      </c>
      <c r="AA31" s="314">
        <f>'고용증대 상시근로자수-2019'!AX31</f>
        <v>0</v>
      </c>
      <c r="AB31" s="312">
        <f>'고용증대 상시근로자수-2019'!AY31</f>
        <v>0</v>
      </c>
      <c r="AC31" s="313">
        <f>'고용증대 상시근로자수-2019'!AZ31</f>
        <v>0</v>
      </c>
      <c r="AD31" s="314">
        <f>'고용증대 상시근로자수-2019'!BB31</f>
        <v>0</v>
      </c>
      <c r="AE31" s="312">
        <f>'고용증대 상시근로자수-2019'!BC31</f>
        <v>0</v>
      </c>
      <c r="AF31" s="313">
        <f>'고용증대 상시근로자수-2019'!BD31</f>
        <v>0</v>
      </c>
      <c r="AG31" s="314">
        <f>'고용증대 상시근로자수-2019'!BF31</f>
        <v>0</v>
      </c>
      <c r="AH31" s="312">
        <f>'고용증대 상시근로자수-2019'!BG31</f>
        <v>0</v>
      </c>
      <c r="AI31" s="313">
        <f>'고용증대 상시근로자수-2019'!BH31</f>
        <v>0</v>
      </c>
      <c r="AJ31" s="314">
        <f>'고용증대 상시근로자수-2019'!BJ31</f>
        <v>0</v>
      </c>
      <c r="AK31" s="312">
        <f>'고용증대 상시근로자수-2019'!BK31</f>
        <v>0</v>
      </c>
      <c r="AL31" s="313">
        <f>'고용증대 상시근로자수-2019'!BL31</f>
        <v>0</v>
      </c>
      <c r="AM31" s="314">
        <f>'고용증대 상시근로자수-2019'!BN31</f>
        <v>0</v>
      </c>
      <c r="AN31" s="312">
        <f>'고용증대 상시근로자수-2019'!BO31</f>
        <v>0</v>
      </c>
      <c r="AO31" s="313">
        <f>'고용증대 상시근로자수-2019'!BP31</f>
        <v>0</v>
      </c>
      <c r="AP31" s="314">
        <f>'고용증대 상시근로자수-2019'!BR31</f>
        <v>0</v>
      </c>
      <c r="AQ31" s="335">
        <f t="shared" si="0"/>
        <v>0</v>
      </c>
      <c r="AR31" s="336">
        <f t="shared" si="1"/>
        <v>0</v>
      </c>
      <c r="AS31" s="342">
        <f>'고용증대 상시근로자수-2019'!CF31</f>
        <v>0</v>
      </c>
      <c r="AT31" s="343">
        <f>'고용증대 상시근로자수-2019'!CG31</f>
        <v>0</v>
      </c>
      <c r="AU31" s="340">
        <f t="shared" si="2"/>
        <v>0</v>
      </c>
      <c r="AV31" s="308">
        <f t="shared" si="3"/>
        <v>0</v>
      </c>
    </row>
    <row r="32" spans="1:48" hidden="1">
      <c r="A32" s="327">
        <f t="shared" si="4"/>
        <v>28</v>
      </c>
      <c r="B32" s="318">
        <f>'고용증대 상시근로자수-2019'!C32</f>
        <v>0</v>
      </c>
      <c r="C32" s="319" t="str">
        <f>'고용증대 상시근로자수-2019'!E32</f>
        <v/>
      </c>
      <c r="D32" s="332" t="str">
        <f>IF('고용증대 상시근로자수-2019'!I32="","",'고용증대 상시근로자수-2019'!I32)</f>
        <v/>
      </c>
      <c r="E32" s="332" t="str">
        <f>IF('고용증대 상시근로자수-2019'!J32="","",'고용증대 상시근로자수-2019'!J32)</f>
        <v/>
      </c>
      <c r="F32" s="320" t="str">
        <f>'고용증대 상시근로자수-2019'!H32</f>
        <v/>
      </c>
      <c r="G32" s="324">
        <f>'고용증대 상시근로자수-2019'!W32</f>
        <v>0</v>
      </c>
      <c r="H32" s="313">
        <f>'고용증대 상시근로자수-2019'!X32</f>
        <v>0</v>
      </c>
      <c r="I32" s="314">
        <f>'고용증대 상시근로자수-2019'!Z32</f>
        <v>0</v>
      </c>
      <c r="J32" s="312">
        <f>'고용증대 상시근로자수-2019'!AA32</f>
        <v>0</v>
      </c>
      <c r="K32" s="313">
        <f>'고용증대 상시근로자수-2019'!AB32</f>
        <v>0</v>
      </c>
      <c r="L32" s="314">
        <f>'고용증대 상시근로자수-2019'!AD32</f>
        <v>0</v>
      </c>
      <c r="M32" s="312">
        <f>'고용증대 상시근로자수-2019'!AE32</f>
        <v>0</v>
      </c>
      <c r="N32" s="313">
        <f>'고용증대 상시근로자수-2019'!AF32</f>
        <v>0</v>
      </c>
      <c r="O32" s="314">
        <f>'고용증대 상시근로자수-2019'!AH32</f>
        <v>0</v>
      </c>
      <c r="P32" s="312">
        <f>'고용증대 상시근로자수-2019'!AI32</f>
        <v>0</v>
      </c>
      <c r="Q32" s="313">
        <f>'고용증대 상시근로자수-2019'!AJ32</f>
        <v>0</v>
      </c>
      <c r="R32" s="314">
        <f>'고용증대 상시근로자수-2019'!AL32</f>
        <v>0</v>
      </c>
      <c r="S32" s="312">
        <f>'고용증대 상시근로자수-2019'!AM32</f>
        <v>0</v>
      </c>
      <c r="T32" s="313">
        <f>'고용증대 상시근로자수-2019'!AN32</f>
        <v>0</v>
      </c>
      <c r="U32" s="314">
        <f>'고용증대 상시근로자수-2019'!AP32</f>
        <v>0</v>
      </c>
      <c r="V32" s="312">
        <f>'고용증대 상시근로자수-2019'!AQ32</f>
        <v>0</v>
      </c>
      <c r="W32" s="313">
        <f>'고용증대 상시근로자수-2019'!AR32</f>
        <v>0</v>
      </c>
      <c r="X32" s="314">
        <f>'고용증대 상시근로자수-2019'!AT32</f>
        <v>0</v>
      </c>
      <c r="Y32" s="312">
        <f>'고용증대 상시근로자수-2019'!AU32</f>
        <v>0</v>
      </c>
      <c r="Z32" s="313">
        <f>'고용증대 상시근로자수-2019'!AV32</f>
        <v>0</v>
      </c>
      <c r="AA32" s="314">
        <f>'고용증대 상시근로자수-2019'!AX32</f>
        <v>0</v>
      </c>
      <c r="AB32" s="312">
        <f>'고용증대 상시근로자수-2019'!AY32</f>
        <v>0</v>
      </c>
      <c r="AC32" s="313">
        <f>'고용증대 상시근로자수-2019'!AZ32</f>
        <v>0</v>
      </c>
      <c r="AD32" s="314">
        <f>'고용증대 상시근로자수-2019'!BB32</f>
        <v>0</v>
      </c>
      <c r="AE32" s="312">
        <f>'고용증대 상시근로자수-2019'!BC32</f>
        <v>0</v>
      </c>
      <c r="AF32" s="313">
        <f>'고용증대 상시근로자수-2019'!BD32</f>
        <v>0</v>
      </c>
      <c r="AG32" s="314">
        <f>'고용증대 상시근로자수-2019'!BF32</f>
        <v>0</v>
      </c>
      <c r="AH32" s="312">
        <f>'고용증대 상시근로자수-2019'!BG32</f>
        <v>0</v>
      </c>
      <c r="AI32" s="313">
        <f>'고용증대 상시근로자수-2019'!BH32</f>
        <v>0</v>
      </c>
      <c r="AJ32" s="314">
        <f>'고용증대 상시근로자수-2019'!BJ32</f>
        <v>0</v>
      </c>
      <c r="AK32" s="312">
        <f>'고용증대 상시근로자수-2019'!BK32</f>
        <v>0</v>
      </c>
      <c r="AL32" s="313">
        <f>'고용증대 상시근로자수-2019'!BL32</f>
        <v>0</v>
      </c>
      <c r="AM32" s="314">
        <f>'고용증대 상시근로자수-2019'!BN32</f>
        <v>0</v>
      </c>
      <c r="AN32" s="312">
        <f>'고용증대 상시근로자수-2019'!BO32</f>
        <v>0</v>
      </c>
      <c r="AO32" s="313">
        <f>'고용증대 상시근로자수-2019'!BP32</f>
        <v>0</v>
      </c>
      <c r="AP32" s="314">
        <f>'고용증대 상시근로자수-2019'!BR32</f>
        <v>0</v>
      </c>
      <c r="AQ32" s="335">
        <f t="shared" si="0"/>
        <v>0</v>
      </c>
      <c r="AR32" s="336">
        <f t="shared" si="1"/>
        <v>0</v>
      </c>
      <c r="AS32" s="342">
        <f>'고용증대 상시근로자수-2019'!CF32</f>
        <v>0</v>
      </c>
      <c r="AT32" s="343">
        <f>'고용증대 상시근로자수-2019'!CG32</f>
        <v>0</v>
      </c>
      <c r="AU32" s="340">
        <f t="shared" si="2"/>
        <v>0</v>
      </c>
      <c r="AV32" s="308">
        <f t="shared" si="3"/>
        <v>0</v>
      </c>
    </row>
    <row r="33" spans="1:48" hidden="1">
      <c r="A33" s="327">
        <f t="shared" si="4"/>
        <v>29</v>
      </c>
      <c r="B33" s="318">
        <f>'고용증대 상시근로자수-2019'!C33</f>
        <v>0</v>
      </c>
      <c r="C33" s="319" t="str">
        <f>'고용증대 상시근로자수-2019'!E33</f>
        <v/>
      </c>
      <c r="D33" s="332" t="str">
        <f>IF('고용증대 상시근로자수-2019'!I33="","",'고용증대 상시근로자수-2019'!I33)</f>
        <v/>
      </c>
      <c r="E33" s="332" t="str">
        <f>IF('고용증대 상시근로자수-2019'!J33="","",'고용증대 상시근로자수-2019'!J33)</f>
        <v/>
      </c>
      <c r="F33" s="320" t="str">
        <f>'고용증대 상시근로자수-2019'!H33</f>
        <v/>
      </c>
      <c r="G33" s="324">
        <f>'고용증대 상시근로자수-2019'!W33</f>
        <v>0</v>
      </c>
      <c r="H33" s="313">
        <f>'고용증대 상시근로자수-2019'!X33</f>
        <v>0</v>
      </c>
      <c r="I33" s="314">
        <f>'고용증대 상시근로자수-2019'!Z33</f>
        <v>0</v>
      </c>
      <c r="J33" s="312">
        <f>'고용증대 상시근로자수-2019'!AA33</f>
        <v>0</v>
      </c>
      <c r="K33" s="313">
        <f>'고용증대 상시근로자수-2019'!AB33</f>
        <v>0</v>
      </c>
      <c r="L33" s="314">
        <f>'고용증대 상시근로자수-2019'!AD33</f>
        <v>0</v>
      </c>
      <c r="M33" s="312">
        <f>'고용증대 상시근로자수-2019'!AE33</f>
        <v>0</v>
      </c>
      <c r="N33" s="313">
        <f>'고용증대 상시근로자수-2019'!AF33</f>
        <v>0</v>
      </c>
      <c r="O33" s="314">
        <f>'고용증대 상시근로자수-2019'!AH33</f>
        <v>0</v>
      </c>
      <c r="P33" s="312">
        <f>'고용증대 상시근로자수-2019'!AI33</f>
        <v>0</v>
      </c>
      <c r="Q33" s="313">
        <f>'고용증대 상시근로자수-2019'!AJ33</f>
        <v>0</v>
      </c>
      <c r="R33" s="314">
        <f>'고용증대 상시근로자수-2019'!AL33</f>
        <v>0</v>
      </c>
      <c r="S33" s="312">
        <f>'고용증대 상시근로자수-2019'!AM33</f>
        <v>0</v>
      </c>
      <c r="T33" s="313">
        <f>'고용증대 상시근로자수-2019'!AN33</f>
        <v>0</v>
      </c>
      <c r="U33" s="314">
        <f>'고용증대 상시근로자수-2019'!AP33</f>
        <v>0</v>
      </c>
      <c r="V33" s="312">
        <f>'고용증대 상시근로자수-2019'!AQ33</f>
        <v>0</v>
      </c>
      <c r="W33" s="313">
        <f>'고용증대 상시근로자수-2019'!AR33</f>
        <v>0</v>
      </c>
      <c r="X33" s="314">
        <f>'고용증대 상시근로자수-2019'!AT33</f>
        <v>0</v>
      </c>
      <c r="Y33" s="312">
        <f>'고용증대 상시근로자수-2019'!AU33</f>
        <v>0</v>
      </c>
      <c r="Z33" s="313">
        <f>'고용증대 상시근로자수-2019'!AV33</f>
        <v>0</v>
      </c>
      <c r="AA33" s="314">
        <f>'고용증대 상시근로자수-2019'!AX33</f>
        <v>0</v>
      </c>
      <c r="AB33" s="312">
        <f>'고용증대 상시근로자수-2019'!AY33</f>
        <v>0</v>
      </c>
      <c r="AC33" s="313">
        <f>'고용증대 상시근로자수-2019'!AZ33</f>
        <v>0</v>
      </c>
      <c r="AD33" s="314">
        <f>'고용증대 상시근로자수-2019'!BB33</f>
        <v>0</v>
      </c>
      <c r="AE33" s="312">
        <f>'고용증대 상시근로자수-2019'!BC33</f>
        <v>0</v>
      </c>
      <c r="AF33" s="313">
        <f>'고용증대 상시근로자수-2019'!BD33</f>
        <v>0</v>
      </c>
      <c r="AG33" s="314">
        <f>'고용증대 상시근로자수-2019'!BF33</f>
        <v>0</v>
      </c>
      <c r="AH33" s="312">
        <f>'고용증대 상시근로자수-2019'!BG33</f>
        <v>0</v>
      </c>
      <c r="AI33" s="313">
        <f>'고용증대 상시근로자수-2019'!BH33</f>
        <v>0</v>
      </c>
      <c r="AJ33" s="314">
        <f>'고용증대 상시근로자수-2019'!BJ33</f>
        <v>0</v>
      </c>
      <c r="AK33" s="312">
        <f>'고용증대 상시근로자수-2019'!BK33</f>
        <v>0</v>
      </c>
      <c r="AL33" s="313">
        <f>'고용증대 상시근로자수-2019'!BL33</f>
        <v>0</v>
      </c>
      <c r="AM33" s="314">
        <f>'고용증대 상시근로자수-2019'!BN33</f>
        <v>0</v>
      </c>
      <c r="AN33" s="312">
        <f>'고용증대 상시근로자수-2019'!BO33</f>
        <v>0</v>
      </c>
      <c r="AO33" s="313">
        <f>'고용증대 상시근로자수-2019'!BP33</f>
        <v>0</v>
      </c>
      <c r="AP33" s="314">
        <f>'고용증대 상시근로자수-2019'!BR33</f>
        <v>0</v>
      </c>
      <c r="AQ33" s="335">
        <f t="shared" si="0"/>
        <v>0</v>
      </c>
      <c r="AR33" s="336">
        <f t="shared" si="1"/>
        <v>0</v>
      </c>
      <c r="AS33" s="342">
        <f>'고용증대 상시근로자수-2019'!CF33</f>
        <v>0</v>
      </c>
      <c r="AT33" s="343">
        <f>'고용증대 상시근로자수-2019'!CG33</f>
        <v>0</v>
      </c>
      <c r="AU33" s="340">
        <f t="shared" si="2"/>
        <v>0</v>
      </c>
      <c r="AV33" s="308">
        <f t="shared" si="3"/>
        <v>0</v>
      </c>
    </row>
    <row r="34" spans="1:48" hidden="1">
      <c r="A34" s="327">
        <f t="shared" si="4"/>
        <v>30</v>
      </c>
      <c r="B34" s="318">
        <f>'고용증대 상시근로자수-2019'!C34</f>
        <v>0</v>
      </c>
      <c r="C34" s="319" t="str">
        <f>'고용증대 상시근로자수-2019'!E34</f>
        <v/>
      </c>
      <c r="D34" s="332" t="str">
        <f>IF('고용증대 상시근로자수-2019'!I34="","",'고용증대 상시근로자수-2019'!I34)</f>
        <v/>
      </c>
      <c r="E34" s="332" t="str">
        <f>IF('고용증대 상시근로자수-2019'!J34="","",'고용증대 상시근로자수-2019'!J34)</f>
        <v/>
      </c>
      <c r="F34" s="320" t="str">
        <f>'고용증대 상시근로자수-2019'!H34</f>
        <v/>
      </c>
      <c r="G34" s="324">
        <f>'고용증대 상시근로자수-2019'!W34</f>
        <v>0</v>
      </c>
      <c r="H34" s="313">
        <f>'고용증대 상시근로자수-2019'!X34</f>
        <v>0</v>
      </c>
      <c r="I34" s="314">
        <f>'고용증대 상시근로자수-2019'!Z34</f>
        <v>0</v>
      </c>
      <c r="J34" s="312">
        <f>'고용증대 상시근로자수-2019'!AA34</f>
        <v>0</v>
      </c>
      <c r="K34" s="313">
        <f>'고용증대 상시근로자수-2019'!AB34</f>
        <v>0</v>
      </c>
      <c r="L34" s="314">
        <f>'고용증대 상시근로자수-2019'!AD34</f>
        <v>0</v>
      </c>
      <c r="M34" s="312">
        <f>'고용증대 상시근로자수-2019'!AE34</f>
        <v>0</v>
      </c>
      <c r="N34" s="313">
        <f>'고용증대 상시근로자수-2019'!AF34</f>
        <v>0</v>
      </c>
      <c r="O34" s="314">
        <f>'고용증대 상시근로자수-2019'!AH34</f>
        <v>0</v>
      </c>
      <c r="P34" s="312">
        <f>'고용증대 상시근로자수-2019'!AI34</f>
        <v>0</v>
      </c>
      <c r="Q34" s="313">
        <f>'고용증대 상시근로자수-2019'!AJ34</f>
        <v>0</v>
      </c>
      <c r="R34" s="314">
        <f>'고용증대 상시근로자수-2019'!AL34</f>
        <v>0</v>
      </c>
      <c r="S34" s="312">
        <f>'고용증대 상시근로자수-2019'!AM34</f>
        <v>0</v>
      </c>
      <c r="T34" s="313">
        <f>'고용증대 상시근로자수-2019'!AN34</f>
        <v>0</v>
      </c>
      <c r="U34" s="314">
        <f>'고용증대 상시근로자수-2019'!AP34</f>
        <v>0</v>
      </c>
      <c r="V34" s="312">
        <f>'고용증대 상시근로자수-2019'!AQ34</f>
        <v>0</v>
      </c>
      <c r="W34" s="313">
        <f>'고용증대 상시근로자수-2019'!AR34</f>
        <v>0</v>
      </c>
      <c r="X34" s="314">
        <f>'고용증대 상시근로자수-2019'!AT34</f>
        <v>0</v>
      </c>
      <c r="Y34" s="312">
        <f>'고용증대 상시근로자수-2019'!AU34</f>
        <v>0</v>
      </c>
      <c r="Z34" s="313">
        <f>'고용증대 상시근로자수-2019'!AV34</f>
        <v>0</v>
      </c>
      <c r="AA34" s="314">
        <f>'고용증대 상시근로자수-2019'!AX34</f>
        <v>0</v>
      </c>
      <c r="AB34" s="312">
        <f>'고용증대 상시근로자수-2019'!AY34</f>
        <v>0</v>
      </c>
      <c r="AC34" s="313">
        <f>'고용증대 상시근로자수-2019'!AZ34</f>
        <v>0</v>
      </c>
      <c r="AD34" s="314">
        <f>'고용증대 상시근로자수-2019'!BB34</f>
        <v>0</v>
      </c>
      <c r="AE34" s="312">
        <f>'고용증대 상시근로자수-2019'!BC34</f>
        <v>0</v>
      </c>
      <c r="AF34" s="313">
        <f>'고용증대 상시근로자수-2019'!BD34</f>
        <v>0</v>
      </c>
      <c r="AG34" s="314">
        <f>'고용증대 상시근로자수-2019'!BF34</f>
        <v>0</v>
      </c>
      <c r="AH34" s="312">
        <f>'고용증대 상시근로자수-2019'!BG34</f>
        <v>0</v>
      </c>
      <c r="AI34" s="313">
        <f>'고용증대 상시근로자수-2019'!BH34</f>
        <v>0</v>
      </c>
      <c r="AJ34" s="314">
        <f>'고용증대 상시근로자수-2019'!BJ34</f>
        <v>0</v>
      </c>
      <c r="AK34" s="312">
        <f>'고용증대 상시근로자수-2019'!BK34</f>
        <v>0</v>
      </c>
      <c r="AL34" s="313">
        <f>'고용증대 상시근로자수-2019'!BL34</f>
        <v>0</v>
      </c>
      <c r="AM34" s="314">
        <f>'고용증대 상시근로자수-2019'!BN34</f>
        <v>0</v>
      </c>
      <c r="AN34" s="312">
        <f>'고용증대 상시근로자수-2019'!BO34</f>
        <v>0</v>
      </c>
      <c r="AO34" s="313">
        <f>'고용증대 상시근로자수-2019'!BP34</f>
        <v>0</v>
      </c>
      <c r="AP34" s="314">
        <f>'고용증대 상시근로자수-2019'!BR34</f>
        <v>0</v>
      </c>
      <c r="AQ34" s="335">
        <f t="shared" si="0"/>
        <v>0</v>
      </c>
      <c r="AR34" s="336">
        <f t="shared" si="1"/>
        <v>0</v>
      </c>
      <c r="AS34" s="342">
        <f>'고용증대 상시근로자수-2019'!CF34</f>
        <v>0</v>
      </c>
      <c r="AT34" s="343">
        <f>'고용증대 상시근로자수-2019'!CG34</f>
        <v>0</v>
      </c>
      <c r="AU34" s="340">
        <f t="shared" si="2"/>
        <v>0</v>
      </c>
      <c r="AV34" s="308">
        <f t="shared" si="3"/>
        <v>0</v>
      </c>
    </row>
    <row r="35" spans="1:48" hidden="1">
      <c r="A35" s="327">
        <f t="shared" si="4"/>
        <v>31</v>
      </c>
      <c r="B35" s="318">
        <f>'고용증대 상시근로자수-2019'!C35</f>
        <v>0</v>
      </c>
      <c r="C35" s="319" t="str">
        <f>'고용증대 상시근로자수-2019'!E35</f>
        <v/>
      </c>
      <c r="D35" s="332" t="str">
        <f>IF('고용증대 상시근로자수-2019'!I35="","",'고용증대 상시근로자수-2019'!I35)</f>
        <v/>
      </c>
      <c r="E35" s="332" t="str">
        <f>IF('고용증대 상시근로자수-2019'!J35="","",'고용증대 상시근로자수-2019'!J35)</f>
        <v/>
      </c>
      <c r="F35" s="320" t="str">
        <f>'고용증대 상시근로자수-2019'!H35</f>
        <v/>
      </c>
      <c r="G35" s="324">
        <f>'고용증대 상시근로자수-2019'!W35</f>
        <v>0</v>
      </c>
      <c r="H35" s="313">
        <f>'고용증대 상시근로자수-2019'!X35</f>
        <v>0</v>
      </c>
      <c r="I35" s="314">
        <f>'고용증대 상시근로자수-2019'!Z35</f>
        <v>0</v>
      </c>
      <c r="J35" s="312">
        <f>'고용증대 상시근로자수-2019'!AA35</f>
        <v>0</v>
      </c>
      <c r="K35" s="313">
        <f>'고용증대 상시근로자수-2019'!AB35</f>
        <v>0</v>
      </c>
      <c r="L35" s="314">
        <f>'고용증대 상시근로자수-2019'!AD35</f>
        <v>0</v>
      </c>
      <c r="M35" s="312">
        <f>'고용증대 상시근로자수-2019'!AE35</f>
        <v>0</v>
      </c>
      <c r="N35" s="313">
        <f>'고용증대 상시근로자수-2019'!AF35</f>
        <v>0</v>
      </c>
      <c r="O35" s="314">
        <f>'고용증대 상시근로자수-2019'!AH35</f>
        <v>0</v>
      </c>
      <c r="P35" s="312">
        <f>'고용증대 상시근로자수-2019'!AI35</f>
        <v>0</v>
      </c>
      <c r="Q35" s="313">
        <f>'고용증대 상시근로자수-2019'!AJ35</f>
        <v>0</v>
      </c>
      <c r="R35" s="314">
        <f>'고용증대 상시근로자수-2019'!AL35</f>
        <v>0</v>
      </c>
      <c r="S35" s="312">
        <f>'고용증대 상시근로자수-2019'!AM35</f>
        <v>0</v>
      </c>
      <c r="T35" s="313">
        <f>'고용증대 상시근로자수-2019'!AN35</f>
        <v>0</v>
      </c>
      <c r="U35" s="314">
        <f>'고용증대 상시근로자수-2019'!AP35</f>
        <v>0</v>
      </c>
      <c r="V35" s="312">
        <f>'고용증대 상시근로자수-2019'!AQ35</f>
        <v>0</v>
      </c>
      <c r="W35" s="313">
        <f>'고용증대 상시근로자수-2019'!AR35</f>
        <v>0</v>
      </c>
      <c r="X35" s="314">
        <f>'고용증대 상시근로자수-2019'!AT35</f>
        <v>0</v>
      </c>
      <c r="Y35" s="312">
        <f>'고용증대 상시근로자수-2019'!AU35</f>
        <v>0</v>
      </c>
      <c r="Z35" s="313">
        <f>'고용증대 상시근로자수-2019'!AV35</f>
        <v>0</v>
      </c>
      <c r="AA35" s="314">
        <f>'고용증대 상시근로자수-2019'!AX35</f>
        <v>0</v>
      </c>
      <c r="AB35" s="312">
        <f>'고용증대 상시근로자수-2019'!AY35</f>
        <v>0</v>
      </c>
      <c r="AC35" s="313">
        <f>'고용증대 상시근로자수-2019'!AZ35</f>
        <v>0</v>
      </c>
      <c r="AD35" s="314">
        <f>'고용증대 상시근로자수-2019'!BB35</f>
        <v>0</v>
      </c>
      <c r="AE35" s="312">
        <f>'고용증대 상시근로자수-2019'!BC35</f>
        <v>0</v>
      </c>
      <c r="AF35" s="313">
        <f>'고용증대 상시근로자수-2019'!BD35</f>
        <v>0</v>
      </c>
      <c r="AG35" s="314">
        <f>'고용증대 상시근로자수-2019'!BF35</f>
        <v>0</v>
      </c>
      <c r="AH35" s="312">
        <f>'고용증대 상시근로자수-2019'!BG35</f>
        <v>0</v>
      </c>
      <c r="AI35" s="313">
        <f>'고용증대 상시근로자수-2019'!BH35</f>
        <v>0</v>
      </c>
      <c r="AJ35" s="314">
        <f>'고용증대 상시근로자수-2019'!BJ35</f>
        <v>0</v>
      </c>
      <c r="AK35" s="312">
        <f>'고용증대 상시근로자수-2019'!BK35</f>
        <v>0</v>
      </c>
      <c r="AL35" s="313">
        <f>'고용증대 상시근로자수-2019'!BL35</f>
        <v>0</v>
      </c>
      <c r="AM35" s="314">
        <f>'고용증대 상시근로자수-2019'!BN35</f>
        <v>0</v>
      </c>
      <c r="AN35" s="312">
        <f>'고용증대 상시근로자수-2019'!BO35</f>
        <v>0</v>
      </c>
      <c r="AO35" s="313">
        <f>'고용증대 상시근로자수-2019'!BP35</f>
        <v>0</v>
      </c>
      <c r="AP35" s="314">
        <f>'고용증대 상시근로자수-2019'!BR35</f>
        <v>0</v>
      </c>
      <c r="AQ35" s="335">
        <f t="shared" si="0"/>
        <v>0</v>
      </c>
      <c r="AR35" s="336">
        <f t="shared" si="1"/>
        <v>0</v>
      </c>
      <c r="AS35" s="342">
        <f>'고용증대 상시근로자수-2019'!CF35</f>
        <v>0</v>
      </c>
      <c r="AT35" s="343">
        <f>'고용증대 상시근로자수-2019'!CG35</f>
        <v>0</v>
      </c>
      <c r="AU35" s="340">
        <f t="shared" si="2"/>
        <v>0</v>
      </c>
      <c r="AV35" s="308">
        <f t="shared" si="3"/>
        <v>0</v>
      </c>
    </row>
    <row r="36" spans="1:48" hidden="1">
      <c r="A36" s="327">
        <f t="shared" si="4"/>
        <v>32</v>
      </c>
      <c r="B36" s="318">
        <f>'고용증대 상시근로자수-2019'!C36</f>
        <v>0</v>
      </c>
      <c r="C36" s="319" t="str">
        <f>'고용증대 상시근로자수-2019'!E36</f>
        <v/>
      </c>
      <c r="D36" s="332" t="str">
        <f>IF('고용증대 상시근로자수-2019'!I36="","",'고용증대 상시근로자수-2019'!I36)</f>
        <v/>
      </c>
      <c r="E36" s="332" t="str">
        <f>IF('고용증대 상시근로자수-2019'!J36="","",'고용증대 상시근로자수-2019'!J36)</f>
        <v/>
      </c>
      <c r="F36" s="320" t="str">
        <f>'고용증대 상시근로자수-2019'!H36</f>
        <v/>
      </c>
      <c r="G36" s="324">
        <f>'고용증대 상시근로자수-2019'!W36</f>
        <v>0</v>
      </c>
      <c r="H36" s="313">
        <f>'고용증대 상시근로자수-2019'!X36</f>
        <v>0</v>
      </c>
      <c r="I36" s="314">
        <f>'고용증대 상시근로자수-2019'!Z36</f>
        <v>0</v>
      </c>
      <c r="J36" s="312">
        <f>'고용증대 상시근로자수-2019'!AA36</f>
        <v>0</v>
      </c>
      <c r="K36" s="313">
        <f>'고용증대 상시근로자수-2019'!AB36</f>
        <v>0</v>
      </c>
      <c r="L36" s="314">
        <f>'고용증대 상시근로자수-2019'!AD36</f>
        <v>0</v>
      </c>
      <c r="M36" s="312">
        <f>'고용증대 상시근로자수-2019'!AE36</f>
        <v>0</v>
      </c>
      <c r="N36" s="313">
        <f>'고용증대 상시근로자수-2019'!AF36</f>
        <v>0</v>
      </c>
      <c r="O36" s="314">
        <f>'고용증대 상시근로자수-2019'!AH36</f>
        <v>0</v>
      </c>
      <c r="P36" s="312">
        <f>'고용증대 상시근로자수-2019'!AI36</f>
        <v>0</v>
      </c>
      <c r="Q36" s="313">
        <f>'고용증대 상시근로자수-2019'!AJ36</f>
        <v>0</v>
      </c>
      <c r="R36" s="314">
        <f>'고용증대 상시근로자수-2019'!AL36</f>
        <v>0</v>
      </c>
      <c r="S36" s="312">
        <f>'고용증대 상시근로자수-2019'!AM36</f>
        <v>0</v>
      </c>
      <c r="T36" s="313">
        <f>'고용증대 상시근로자수-2019'!AN36</f>
        <v>0</v>
      </c>
      <c r="U36" s="314">
        <f>'고용증대 상시근로자수-2019'!AP36</f>
        <v>0</v>
      </c>
      <c r="V36" s="312">
        <f>'고용증대 상시근로자수-2019'!AQ36</f>
        <v>0</v>
      </c>
      <c r="W36" s="313">
        <f>'고용증대 상시근로자수-2019'!AR36</f>
        <v>0</v>
      </c>
      <c r="X36" s="314">
        <f>'고용증대 상시근로자수-2019'!AT36</f>
        <v>0</v>
      </c>
      <c r="Y36" s="312">
        <f>'고용증대 상시근로자수-2019'!AU36</f>
        <v>0</v>
      </c>
      <c r="Z36" s="313">
        <f>'고용증대 상시근로자수-2019'!AV36</f>
        <v>0</v>
      </c>
      <c r="AA36" s="314">
        <f>'고용증대 상시근로자수-2019'!AX36</f>
        <v>0</v>
      </c>
      <c r="AB36" s="312">
        <f>'고용증대 상시근로자수-2019'!AY36</f>
        <v>0</v>
      </c>
      <c r="AC36" s="313">
        <f>'고용증대 상시근로자수-2019'!AZ36</f>
        <v>0</v>
      </c>
      <c r="AD36" s="314">
        <f>'고용증대 상시근로자수-2019'!BB36</f>
        <v>0</v>
      </c>
      <c r="AE36" s="312">
        <f>'고용증대 상시근로자수-2019'!BC36</f>
        <v>0</v>
      </c>
      <c r="AF36" s="313">
        <f>'고용증대 상시근로자수-2019'!BD36</f>
        <v>0</v>
      </c>
      <c r="AG36" s="314">
        <f>'고용증대 상시근로자수-2019'!BF36</f>
        <v>0</v>
      </c>
      <c r="AH36" s="312">
        <f>'고용증대 상시근로자수-2019'!BG36</f>
        <v>0</v>
      </c>
      <c r="AI36" s="313">
        <f>'고용증대 상시근로자수-2019'!BH36</f>
        <v>0</v>
      </c>
      <c r="AJ36" s="314">
        <f>'고용증대 상시근로자수-2019'!BJ36</f>
        <v>0</v>
      </c>
      <c r="AK36" s="312">
        <f>'고용증대 상시근로자수-2019'!BK36</f>
        <v>0</v>
      </c>
      <c r="AL36" s="313">
        <f>'고용증대 상시근로자수-2019'!BL36</f>
        <v>0</v>
      </c>
      <c r="AM36" s="314">
        <f>'고용증대 상시근로자수-2019'!BN36</f>
        <v>0</v>
      </c>
      <c r="AN36" s="312">
        <f>'고용증대 상시근로자수-2019'!BO36</f>
        <v>0</v>
      </c>
      <c r="AO36" s="313">
        <f>'고용증대 상시근로자수-2019'!BP36</f>
        <v>0</v>
      </c>
      <c r="AP36" s="314">
        <f>'고용증대 상시근로자수-2019'!BR36</f>
        <v>0</v>
      </c>
      <c r="AQ36" s="335">
        <f t="shared" si="0"/>
        <v>0</v>
      </c>
      <c r="AR36" s="336">
        <f t="shared" si="1"/>
        <v>0</v>
      </c>
      <c r="AS36" s="342">
        <f>'고용증대 상시근로자수-2019'!CF36</f>
        <v>0</v>
      </c>
      <c r="AT36" s="343">
        <f>'고용증대 상시근로자수-2019'!CG36</f>
        <v>0</v>
      </c>
      <c r="AU36" s="340">
        <f t="shared" si="2"/>
        <v>0</v>
      </c>
      <c r="AV36" s="308">
        <f t="shared" si="3"/>
        <v>0</v>
      </c>
    </row>
    <row r="37" spans="1:48" hidden="1">
      <c r="A37" s="327">
        <f t="shared" si="4"/>
        <v>33</v>
      </c>
      <c r="B37" s="318">
        <f>'고용증대 상시근로자수-2019'!C37</f>
        <v>0</v>
      </c>
      <c r="C37" s="319" t="str">
        <f>'고용증대 상시근로자수-2019'!E37</f>
        <v/>
      </c>
      <c r="D37" s="332" t="str">
        <f>IF('고용증대 상시근로자수-2019'!I37="","",'고용증대 상시근로자수-2019'!I37)</f>
        <v/>
      </c>
      <c r="E37" s="332" t="str">
        <f>IF('고용증대 상시근로자수-2019'!J37="","",'고용증대 상시근로자수-2019'!J37)</f>
        <v/>
      </c>
      <c r="F37" s="320" t="str">
        <f>'고용증대 상시근로자수-2019'!H37</f>
        <v/>
      </c>
      <c r="G37" s="324">
        <f>'고용증대 상시근로자수-2019'!W37</f>
        <v>0</v>
      </c>
      <c r="H37" s="313">
        <f>'고용증대 상시근로자수-2019'!X37</f>
        <v>0</v>
      </c>
      <c r="I37" s="314">
        <f>'고용증대 상시근로자수-2019'!Z37</f>
        <v>0</v>
      </c>
      <c r="J37" s="312">
        <f>'고용증대 상시근로자수-2019'!AA37</f>
        <v>0</v>
      </c>
      <c r="K37" s="313">
        <f>'고용증대 상시근로자수-2019'!AB37</f>
        <v>0</v>
      </c>
      <c r="L37" s="314">
        <f>'고용증대 상시근로자수-2019'!AD37</f>
        <v>0</v>
      </c>
      <c r="M37" s="312">
        <f>'고용증대 상시근로자수-2019'!AE37</f>
        <v>0</v>
      </c>
      <c r="N37" s="313">
        <f>'고용증대 상시근로자수-2019'!AF37</f>
        <v>0</v>
      </c>
      <c r="O37" s="314">
        <f>'고용증대 상시근로자수-2019'!AH37</f>
        <v>0</v>
      </c>
      <c r="P37" s="312">
        <f>'고용증대 상시근로자수-2019'!AI37</f>
        <v>0</v>
      </c>
      <c r="Q37" s="313">
        <f>'고용증대 상시근로자수-2019'!AJ37</f>
        <v>0</v>
      </c>
      <c r="R37" s="314">
        <f>'고용증대 상시근로자수-2019'!AL37</f>
        <v>0</v>
      </c>
      <c r="S37" s="312">
        <f>'고용증대 상시근로자수-2019'!AM37</f>
        <v>0</v>
      </c>
      <c r="T37" s="313">
        <f>'고용증대 상시근로자수-2019'!AN37</f>
        <v>0</v>
      </c>
      <c r="U37" s="314">
        <f>'고용증대 상시근로자수-2019'!AP37</f>
        <v>0</v>
      </c>
      <c r="V37" s="312">
        <f>'고용증대 상시근로자수-2019'!AQ37</f>
        <v>0</v>
      </c>
      <c r="W37" s="313">
        <f>'고용증대 상시근로자수-2019'!AR37</f>
        <v>0</v>
      </c>
      <c r="X37" s="314">
        <f>'고용증대 상시근로자수-2019'!AT37</f>
        <v>0</v>
      </c>
      <c r="Y37" s="312">
        <f>'고용증대 상시근로자수-2019'!AU37</f>
        <v>0</v>
      </c>
      <c r="Z37" s="313">
        <f>'고용증대 상시근로자수-2019'!AV37</f>
        <v>0</v>
      </c>
      <c r="AA37" s="314">
        <f>'고용증대 상시근로자수-2019'!AX37</f>
        <v>0</v>
      </c>
      <c r="AB37" s="312">
        <f>'고용증대 상시근로자수-2019'!AY37</f>
        <v>0</v>
      </c>
      <c r="AC37" s="313">
        <f>'고용증대 상시근로자수-2019'!AZ37</f>
        <v>0</v>
      </c>
      <c r="AD37" s="314">
        <f>'고용증대 상시근로자수-2019'!BB37</f>
        <v>0</v>
      </c>
      <c r="AE37" s="312">
        <f>'고용증대 상시근로자수-2019'!BC37</f>
        <v>0</v>
      </c>
      <c r="AF37" s="313">
        <f>'고용증대 상시근로자수-2019'!BD37</f>
        <v>0</v>
      </c>
      <c r="AG37" s="314">
        <f>'고용증대 상시근로자수-2019'!BF37</f>
        <v>0</v>
      </c>
      <c r="AH37" s="312">
        <f>'고용증대 상시근로자수-2019'!BG37</f>
        <v>0</v>
      </c>
      <c r="AI37" s="313">
        <f>'고용증대 상시근로자수-2019'!BH37</f>
        <v>0</v>
      </c>
      <c r="AJ37" s="314">
        <f>'고용증대 상시근로자수-2019'!BJ37</f>
        <v>0</v>
      </c>
      <c r="AK37" s="312">
        <f>'고용증대 상시근로자수-2019'!BK37</f>
        <v>0</v>
      </c>
      <c r="AL37" s="313">
        <f>'고용증대 상시근로자수-2019'!BL37</f>
        <v>0</v>
      </c>
      <c r="AM37" s="314">
        <f>'고용증대 상시근로자수-2019'!BN37</f>
        <v>0</v>
      </c>
      <c r="AN37" s="312">
        <f>'고용증대 상시근로자수-2019'!BO37</f>
        <v>0</v>
      </c>
      <c r="AO37" s="313">
        <f>'고용증대 상시근로자수-2019'!BP37</f>
        <v>0</v>
      </c>
      <c r="AP37" s="314">
        <f>'고용증대 상시근로자수-2019'!BR37</f>
        <v>0</v>
      </c>
      <c r="AQ37" s="335">
        <f t="shared" si="0"/>
        <v>0</v>
      </c>
      <c r="AR37" s="336">
        <f t="shared" si="1"/>
        <v>0</v>
      </c>
      <c r="AS37" s="342">
        <f>'고용증대 상시근로자수-2019'!CF37</f>
        <v>0</v>
      </c>
      <c r="AT37" s="343">
        <f>'고용증대 상시근로자수-2019'!CG37</f>
        <v>0</v>
      </c>
      <c r="AU37" s="340">
        <f t="shared" si="2"/>
        <v>0</v>
      </c>
      <c r="AV37" s="308">
        <f t="shared" si="3"/>
        <v>0</v>
      </c>
    </row>
    <row r="38" spans="1:48" hidden="1">
      <c r="A38" s="327">
        <f t="shared" si="4"/>
        <v>34</v>
      </c>
      <c r="B38" s="318">
        <f>'고용증대 상시근로자수-2019'!C38</f>
        <v>0</v>
      </c>
      <c r="C38" s="319" t="str">
        <f>'고용증대 상시근로자수-2019'!E38</f>
        <v/>
      </c>
      <c r="D38" s="332" t="str">
        <f>IF('고용증대 상시근로자수-2019'!I38="","",'고용증대 상시근로자수-2019'!I38)</f>
        <v/>
      </c>
      <c r="E38" s="332" t="str">
        <f>IF('고용증대 상시근로자수-2019'!J38="","",'고용증대 상시근로자수-2019'!J38)</f>
        <v/>
      </c>
      <c r="F38" s="320" t="str">
        <f>'고용증대 상시근로자수-2019'!H38</f>
        <v/>
      </c>
      <c r="G38" s="324">
        <f>'고용증대 상시근로자수-2019'!W38</f>
        <v>0</v>
      </c>
      <c r="H38" s="313">
        <f>'고용증대 상시근로자수-2019'!X38</f>
        <v>0</v>
      </c>
      <c r="I38" s="314">
        <f>'고용증대 상시근로자수-2019'!Z38</f>
        <v>0</v>
      </c>
      <c r="J38" s="312">
        <f>'고용증대 상시근로자수-2019'!AA38</f>
        <v>0</v>
      </c>
      <c r="K38" s="313">
        <f>'고용증대 상시근로자수-2019'!AB38</f>
        <v>0</v>
      </c>
      <c r="L38" s="314">
        <f>'고용증대 상시근로자수-2019'!AD38</f>
        <v>0</v>
      </c>
      <c r="M38" s="312">
        <f>'고용증대 상시근로자수-2019'!AE38</f>
        <v>0</v>
      </c>
      <c r="N38" s="313">
        <f>'고용증대 상시근로자수-2019'!AF38</f>
        <v>0</v>
      </c>
      <c r="O38" s="314">
        <f>'고용증대 상시근로자수-2019'!AH38</f>
        <v>0</v>
      </c>
      <c r="P38" s="312">
        <f>'고용증대 상시근로자수-2019'!AI38</f>
        <v>0</v>
      </c>
      <c r="Q38" s="313">
        <f>'고용증대 상시근로자수-2019'!AJ38</f>
        <v>0</v>
      </c>
      <c r="R38" s="314">
        <f>'고용증대 상시근로자수-2019'!AL38</f>
        <v>0</v>
      </c>
      <c r="S38" s="312">
        <f>'고용증대 상시근로자수-2019'!AM38</f>
        <v>0</v>
      </c>
      <c r="T38" s="313">
        <f>'고용증대 상시근로자수-2019'!AN38</f>
        <v>0</v>
      </c>
      <c r="U38" s="314">
        <f>'고용증대 상시근로자수-2019'!AP38</f>
        <v>0</v>
      </c>
      <c r="V38" s="312">
        <f>'고용증대 상시근로자수-2019'!AQ38</f>
        <v>0</v>
      </c>
      <c r="W38" s="313">
        <f>'고용증대 상시근로자수-2019'!AR38</f>
        <v>0</v>
      </c>
      <c r="X38" s="314">
        <f>'고용증대 상시근로자수-2019'!AT38</f>
        <v>0</v>
      </c>
      <c r="Y38" s="312">
        <f>'고용증대 상시근로자수-2019'!AU38</f>
        <v>0</v>
      </c>
      <c r="Z38" s="313">
        <f>'고용증대 상시근로자수-2019'!AV38</f>
        <v>0</v>
      </c>
      <c r="AA38" s="314">
        <f>'고용증대 상시근로자수-2019'!AX38</f>
        <v>0</v>
      </c>
      <c r="AB38" s="312">
        <f>'고용증대 상시근로자수-2019'!AY38</f>
        <v>0</v>
      </c>
      <c r="AC38" s="313">
        <f>'고용증대 상시근로자수-2019'!AZ38</f>
        <v>0</v>
      </c>
      <c r="AD38" s="314">
        <f>'고용증대 상시근로자수-2019'!BB38</f>
        <v>0</v>
      </c>
      <c r="AE38" s="312">
        <f>'고용증대 상시근로자수-2019'!BC38</f>
        <v>0</v>
      </c>
      <c r="AF38" s="313">
        <f>'고용증대 상시근로자수-2019'!BD38</f>
        <v>0</v>
      </c>
      <c r="AG38" s="314">
        <f>'고용증대 상시근로자수-2019'!BF38</f>
        <v>0</v>
      </c>
      <c r="AH38" s="312">
        <f>'고용증대 상시근로자수-2019'!BG38</f>
        <v>0</v>
      </c>
      <c r="AI38" s="313">
        <f>'고용증대 상시근로자수-2019'!BH38</f>
        <v>0</v>
      </c>
      <c r="AJ38" s="314">
        <f>'고용증대 상시근로자수-2019'!BJ38</f>
        <v>0</v>
      </c>
      <c r="AK38" s="312">
        <f>'고용증대 상시근로자수-2019'!BK38</f>
        <v>0</v>
      </c>
      <c r="AL38" s="313">
        <f>'고용증대 상시근로자수-2019'!BL38</f>
        <v>0</v>
      </c>
      <c r="AM38" s="314">
        <f>'고용증대 상시근로자수-2019'!BN38</f>
        <v>0</v>
      </c>
      <c r="AN38" s="312">
        <f>'고용증대 상시근로자수-2019'!BO38</f>
        <v>0</v>
      </c>
      <c r="AO38" s="313">
        <f>'고용증대 상시근로자수-2019'!BP38</f>
        <v>0</v>
      </c>
      <c r="AP38" s="314">
        <f>'고용증대 상시근로자수-2019'!BR38</f>
        <v>0</v>
      </c>
      <c r="AQ38" s="335">
        <f t="shared" si="0"/>
        <v>0</v>
      </c>
      <c r="AR38" s="336">
        <f t="shared" si="1"/>
        <v>0</v>
      </c>
      <c r="AS38" s="342">
        <f>'고용증대 상시근로자수-2019'!CF38</f>
        <v>0</v>
      </c>
      <c r="AT38" s="343">
        <f>'고용증대 상시근로자수-2019'!CG38</f>
        <v>0</v>
      </c>
      <c r="AU38" s="340">
        <f t="shared" si="2"/>
        <v>0</v>
      </c>
      <c r="AV38" s="308">
        <f t="shared" si="3"/>
        <v>0</v>
      </c>
    </row>
    <row r="39" spans="1:48" hidden="1">
      <c r="A39" s="327">
        <f t="shared" si="4"/>
        <v>35</v>
      </c>
      <c r="B39" s="318">
        <f>'고용증대 상시근로자수-2019'!C39</f>
        <v>0</v>
      </c>
      <c r="C39" s="319" t="str">
        <f>'고용증대 상시근로자수-2019'!E39</f>
        <v/>
      </c>
      <c r="D39" s="332" t="str">
        <f>IF('고용증대 상시근로자수-2019'!I39="","",'고용증대 상시근로자수-2019'!I39)</f>
        <v/>
      </c>
      <c r="E39" s="332" t="str">
        <f>IF('고용증대 상시근로자수-2019'!J39="","",'고용증대 상시근로자수-2019'!J39)</f>
        <v/>
      </c>
      <c r="F39" s="320" t="str">
        <f>'고용증대 상시근로자수-2019'!H39</f>
        <v/>
      </c>
      <c r="G39" s="324">
        <f>'고용증대 상시근로자수-2019'!W39</f>
        <v>0</v>
      </c>
      <c r="H39" s="313">
        <f>'고용증대 상시근로자수-2019'!X39</f>
        <v>0</v>
      </c>
      <c r="I39" s="314">
        <f>'고용증대 상시근로자수-2019'!Z39</f>
        <v>0</v>
      </c>
      <c r="J39" s="312">
        <f>'고용증대 상시근로자수-2019'!AA39</f>
        <v>0</v>
      </c>
      <c r="K39" s="313">
        <f>'고용증대 상시근로자수-2019'!AB39</f>
        <v>0</v>
      </c>
      <c r="L39" s="314">
        <f>'고용증대 상시근로자수-2019'!AD39</f>
        <v>0</v>
      </c>
      <c r="M39" s="312">
        <f>'고용증대 상시근로자수-2019'!AE39</f>
        <v>0</v>
      </c>
      <c r="N39" s="313">
        <f>'고용증대 상시근로자수-2019'!AF39</f>
        <v>0</v>
      </c>
      <c r="O39" s="314">
        <f>'고용증대 상시근로자수-2019'!AH39</f>
        <v>0</v>
      </c>
      <c r="P39" s="312">
        <f>'고용증대 상시근로자수-2019'!AI39</f>
        <v>0</v>
      </c>
      <c r="Q39" s="313">
        <f>'고용증대 상시근로자수-2019'!AJ39</f>
        <v>0</v>
      </c>
      <c r="R39" s="314">
        <f>'고용증대 상시근로자수-2019'!AL39</f>
        <v>0</v>
      </c>
      <c r="S39" s="312">
        <f>'고용증대 상시근로자수-2019'!AM39</f>
        <v>0</v>
      </c>
      <c r="T39" s="313">
        <f>'고용증대 상시근로자수-2019'!AN39</f>
        <v>0</v>
      </c>
      <c r="U39" s="314">
        <f>'고용증대 상시근로자수-2019'!AP39</f>
        <v>0</v>
      </c>
      <c r="V39" s="312">
        <f>'고용증대 상시근로자수-2019'!AQ39</f>
        <v>0</v>
      </c>
      <c r="W39" s="313">
        <f>'고용증대 상시근로자수-2019'!AR39</f>
        <v>0</v>
      </c>
      <c r="X39" s="314">
        <f>'고용증대 상시근로자수-2019'!AT39</f>
        <v>0</v>
      </c>
      <c r="Y39" s="312">
        <f>'고용증대 상시근로자수-2019'!AU39</f>
        <v>0</v>
      </c>
      <c r="Z39" s="313">
        <f>'고용증대 상시근로자수-2019'!AV39</f>
        <v>0</v>
      </c>
      <c r="AA39" s="314">
        <f>'고용증대 상시근로자수-2019'!AX39</f>
        <v>0</v>
      </c>
      <c r="AB39" s="312">
        <f>'고용증대 상시근로자수-2019'!AY39</f>
        <v>0</v>
      </c>
      <c r="AC39" s="313">
        <f>'고용증대 상시근로자수-2019'!AZ39</f>
        <v>0</v>
      </c>
      <c r="AD39" s="314">
        <f>'고용증대 상시근로자수-2019'!BB39</f>
        <v>0</v>
      </c>
      <c r="AE39" s="312">
        <f>'고용증대 상시근로자수-2019'!BC39</f>
        <v>0</v>
      </c>
      <c r="AF39" s="313">
        <f>'고용증대 상시근로자수-2019'!BD39</f>
        <v>0</v>
      </c>
      <c r="AG39" s="314">
        <f>'고용증대 상시근로자수-2019'!BF39</f>
        <v>0</v>
      </c>
      <c r="AH39" s="312">
        <f>'고용증대 상시근로자수-2019'!BG39</f>
        <v>0</v>
      </c>
      <c r="AI39" s="313">
        <f>'고용증대 상시근로자수-2019'!BH39</f>
        <v>0</v>
      </c>
      <c r="AJ39" s="314">
        <f>'고용증대 상시근로자수-2019'!BJ39</f>
        <v>0</v>
      </c>
      <c r="AK39" s="312">
        <f>'고용증대 상시근로자수-2019'!BK39</f>
        <v>0</v>
      </c>
      <c r="AL39" s="313">
        <f>'고용증대 상시근로자수-2019'!BL39</f>
        <v>0</v>
      </c>
      <c r="AM39" s="314">
        <f>'고용증대 상시근로자수-2019'!BN39</f>
        <v>0</v>
      </c>
      <c r="AN39" s="312">
        <f>'고용증대 상시근로자수-2019'!BO39</f>
        <v>0</v>
      </c>
      <c r="AO39" s="313">
        <f>'고용증대 상시근로자수-2019'!BP39</f>
        <v>0</v>
      </c>
      <c r="AP39" s="314">
        <f>'고용증대 상시근로자수-2019'!BR39</f>
        <v>0</v>
      </c>
      <c r="AQ39" s="335">
        <f t="shared" si="0"/>
        <v>0</v>
      </c>
      <c r="AR39" s="336">
        <f t="shared" si="1"/>
        <v>0</v>
      </c>
      <c r="AS39" s="342">
        <f>'고용증대 상시근로자수-2019'!CF39</f>
        <v>0</v>
      </c>
      <c r="AT39" s="343">
        <f>'고용증대 상시근로자수-2019'!CG39</f>
        <v>0</v>
      </c>
      <c r="AU39" s="340">
        <f t="shared" si="2"/>
        <v>0</v>
      </c>
      <c r="AV39" s="308">
        <f t="shared" si="3"/>
        <v>0</v>
      </c>
    </row>
    <row r="40" spans="1:48" hidden="1">
      <c r="A40" s="327">
        <f t="shared" si="4"/>
        <v>36</v>
      </c>
      <c r="B40" s="318">
        <f>'고용증대 상시근로자수-2019'!C40</f>
        <v>0</v>
      </c>
      <c r="C40" s="319" t="str">
        <f>'고용증대 상시근로자수-2019'!E40</f>
        <v/>
      </c>
      <c r="D40" s="332" t="str">
        <f>IF('고용증대 상시근로자수-2019'!I40="","",'고용증대 상시근로자수-2019'!I40)</f>
        <v/>
      </c>
      <c r="E40" s="332" t="str">
        <f>IF('고용증대 상시근로자수-2019'!J40="","",'고용증대 상시근로자수-2019'!J40)</f>
        <v/>
      </c>
      <c r="F40" s="320" t="str">
        <f>'고용증대 상시근로자수-2019'!H40</f>
        <v/>
      </c>
      <c r="G40" s="324">
        <f>'고용증대 상시근로자수-2019'!W40</f>
        <v>0</v>
      </c>
      <c r="H40" s="313">
        <f>'고용증대 상시근로자수-2019'!X40</f>
        <v>0</v>
      </c>
      <c r="I40" s="314">
        <f>'고용증대 상시근로자수-2019'!Z40</f>
        <v>0</v>
      </c>
      <c r="J40" s="312">
        <f>'고용증대 상시근로자수-2019'!AA40</f>
        <v>0</v>
      </c>
      <c r="K40" s="313">
        <f>'고용증대 상시근로자수-2019'!AB40</f>
        <v>0</v>
      </c>
      <c r="L40" s="314">
        <f>'고용증대 상시근로자수-2019'!AD40</f>
        <v>0</v>
      </c>
      <c r="M40" s="312">
        <f>'고용증대 상시근로자수-2019'!AE40</f>
        <v>0</v>
      </c>
      <c r="N40" s="313">
        <f>'고용증대 상시근로자수-2019'!AF40</f>
        <v>0</v>
      </c>
      <c r="O40" s="314">
        <f>'고용증대 상시근로자수-2019'!AH40</f>
        <v>0</v>
      </c>
      <c r="P40" s="312">
        <f>'고용증대 상시근로자수-2019'!AI40</f>
        <v>0</v>
      </c>
      <c r="Q40" s="313">
        <f>'고용증대 상시근로자수-2019'!AJ40</f>
        <v>0</v>
      </c>
      <c r="R40" s="314">
        <f>'고용증대 상시근로자수-2019'!AL40</f>
        <v>0</v>
      </c>
      <c r="S40" s="312">
        <f>'고용증대 상시근로자수-2019'!AM40</f>
        <v>0</v>
      </c>
      <c r="T40" s="313">
        <f>'고용증대 상시근로자수-2019'!AN40</f>
        <v>0</v>
      </c>
      <c r="U40" s="314">
        <f>'고용증대 상시근로자수-2019'!AP40</f>
        <v>0</v>
      </c>
      <c r="V40" s="312">
        <f>'고용증대 상시근로자수-2019'!AQ40</f>
        <v>0</v>
      </c>
      <c r="W40" s="313">
        <f>'고용증대 상시근로자수-2019'!AR40</f>
        <v>0</v>
      </c>
      <c r="X40" s="314">
        <f>'고용증대 상시근로자수-2019'!AT40</f>
        <v>0</v>
      </c>
      <c r="Y40" s="312">
        <f>'고용증대 상시근로자수-2019'!AU40</f>
        <v>0</v>
      </c>
      <c r="Z40" s="313">
        <f>'고용증대 상시근로자수-2019'!AV40</f>
        <v>0</v>
      </c>
      <c r="AA40" s="314">
        <f>'고용증대 상시근로자수-2019'!AX40</f>
        <v>0</v>
      </c>
      <c r="AB40" s="312">
        <f>'고용증대 상시근로자수-2019'!AY40</f>
        <v>0</v>
      </c>
      <c r="AC40" s="313">
        <f>'고용증대 상시근로자수-2019'!AZ40</f>
        <v>0</v>
      </c>
      <c r="AD40" s="314">
        <f>'고용증대 상시근로자수-2019'!BB40</f>
        <v>0</v>
      </c>
      <c r="AE40" s="312">
        <f>'고용증대 상시근로자수-2019'!BC40</f>
        <v>0</v>
      </c>
      <c r="AF40" s="313">
        <f>'고용증대 상시근로자수-2019'!BD40</f>
        <v>0</v>
      </c>
      <c r="AG40" s="314">
        <f>'고용증대 상시근로자수-2019'!BF40</f>
        <v>0</v>
      </c>
      <c r="AH40" s="312">
        <f>'고용증대 상시근로자수-2019'!BG40</f>
        <v>0</v>
      </c>
      <c r="AI40" s="313">
        <f>'고용증대 상시근로자수-2019'!BH40</f>
        <v>0</v>
      </c>
      <c r="AJ40" s="314">
        <f>'고용증대 상시근로자수-2019'!BJ40</f>
        <v>0</v>
      </c>
      <c r="AK40" s="312">
        <f>'고용증대 상시근로자수-2019'!BK40</f>
        <v>0</v>
      </c>
      <c r="AL40" s="313">
        <f>'고용증대 상시근로자수-2019'!BL40</f>
        <v>0</v>
      </c>
      <c r="AM40" s="314">
        <f>'고용증대 상시근로자수-2019'!BN40</f>
        <v>0</v>
      </c>
      <c r="AN40" s="312">
        <f>'고용증대 상시근로자수-2019'!BO40</f>
        <v>0</v>
      </c>
      <c r="AO40" s="313">
        <f>'고용증대 상시근로자수-2019'!BP40</f>
        <v>0</v>
      </c>
      <c r="AP40" s="314">
        <f>'고용증대 상시근로자수-2019'!BR40</f>
        <v>0</v>
      </c>
      <c r="AQ40" s="335">
        <f t="shared" si="0"/>
        <v>0</v>
      </c>
      <c r="AR40" s="336">
        <f t="shared" si="1"/>
        <v>0</v>
      </c>
      <c r="AS40" s="342">
        <f>'고용증대 상시근로자수-2019'!CF40</f>
        <v>0</v>
      </c>
      <c r="AT40" s="343">
        <f>'고용증대 상시근로자수-2019'!CG40</f>
        <v>0</v>
      </c>
      <c r="AU40" s="340">
        <f t="shared" si="2"/>
        <v>0</v>
      </c>
      <c r="AV40" s="308">
        <f t="shared" si="3"/>
        <v>0</v>
      </c>
    </row>
    <row r="41" spans="1:48" hidden="1">
      <c r="A41" s="327">
        <f t="shared" si="4"/>
        <v>37</v>
      </c>
      <c r="B41" s="318">
        <f>'고용증대 상시근로자수-2019'!C41</f>
        <v>0</v>
      </c>
      <c r="C41" s="319" t="str">
        <f>'고용증대 상시근로자수-2019'!E41</f>
        <v/>
      </c>
      <c r="D41" s="332" t="str">
        <f>IF('고용증대 상시근로자수-2019'!I41="","",'고용증대 상시근로자수-2019'!I41)</f>
        <v/>
      </c>
      <c r="E41" s="332" t="str">
        <f>IF('고용증대 상시근로자수-2019'!J41="","",'고용증대 상시근로자수-2019'!J41)</f>
        <v/>
      </c>
      <c r="F41" s="320" t="str">
        <f>'고용증대 상시근로자수-2019'!H41</f>
        <v/>
      </c>
      <c r="G41" s="324">
        <f>'고용증대 상시근로자수-2019'!W41</f>
        <v>0</v>
      </c>
      <c r="H41" s="313">
        <f>'고용증대 상시근로자수-2019'!X41</f>
        <v>0</v>
      </c>
      <c r="I41" s="314">
        <f>'고용증대 상시근로자수-2019'!Z41</f>
        <v>0</v>
      </c>
      <c r="J41" s="312">
        <f>'고용증대 상시근로자수-2019'!AA41</f>
        <v>0</v>
      </c>
      <c r="K41" s="313">
        <f>'고용증대 상시근로자수-2019'!AB41</f>
        <v>0</v>
      </c>
      <c r="L41" s="314">
        <f>'고용증대 상시근로자수-2019'!AD41</f>
        <v>0</v>
      </c>
      <c r="M41" s="312">
        <f>'고용증대 상시근로자수-2019'!AE41</f>
        <v>0</v>
      </c>
      <c r="N41" s="313">
        <f>'고용증대 상시근로자수-2019'!AF41</f>
        <v>0</v>
      </c>
      <c r="O41" s="314">
        <f>'고용증대 상시근로자수-2019'!AH41</f>
        <v>0</v>
      </c>
      <c r="P41" s="312">
        <f>'고용증대 상시근로자수-2019'!AI41</f>
        <v>0</v>
      </c>
      <c r="Q41" s="313">
        <f>'고용증대 상시근로자수-2019'!AJ41</f>
        <v>0</v>
      </c>
      <c r="R41" s="314">
        <f>'고용증대 상시근로자수-2019'!AL41</f>
        <v>0</v>
      </c>
      <c r="S41" s="312">
        <f>'고용증대 상시근로자수-2019'!AM41</f>
        <v>0</v>
      </c>
      <c r="T41" s="313">
        <f>'고용증대 상시근로자수-2019'!AN41</f>
        <v>0</v>
      </c>
      <c r="U41" s="314">
        <f>'고용증대 상시근로자수-2019'!AP41</f>
        <v>0</v>
      </c>
      <c r="V41" s="312">
        <f>'고용증대 상시근로자수-2019'!AQ41</f>
        <v>0</v>
      </c>
      <c r="W41" s="313">
        <f>'고용증대 상시근로자수-2019'!AR41</f>
        <v>0</v>
      </c>
      <c r="X41" s="314">
        <f>'고용증대 상시근로자수-2019'!AT41</f>
        <v>0</v>
      </c>
      <c r="Y41" s="312">
        <f>'고용증대 상시근로자수-2019'!AU41</f>
        <v>0</v>
      </c>
      <c r="Z41" s="313">
        <f>'고용증대 상시근로자수-2019'!AV41</f>
        <v>0</v>
      </c>
      <c r="AA41" s="314">
        <f>'고용증대 상시근로자수-2019'!AX41</f>
        <v>0</v>
      </c>
      <c r="AB41" s="312">
        <f>'고용증대 상시근로자수-2019'!AY41</f>
        <v>0</v>
      </c>
      <c r="AC41" s="313">
        <f>'고용증대 상시근로자수-2019'!AZ41</f>
        <v>0</v>
      </c>
      <c r="AD41" s="314">
        <f>'고용증대 상시근로자수-2019'!BB41</f>
        <v>0</v>
      </c>
      <c r="AE41" s="312">
        <f>'고용증대 상시근로자수-2019'!BC41</f>
        <v>0</v>
      </c>
      <c r="AF41" s="313">
        <f>'고용증대 상시근로자수-2019'!BD41</f>
        <v>0</v>
      </c>
      <c r="AG41" s="314">
        <f>'고용증대 상시근로자수-2019'!BF41</f>
        <v>0</v>
      </c>
      <c r="AH41" s="312">
        <f>'고용증대 상시근로자수-2019'!BG41</f>
        <v>0</v>
      </c>
      <c r="AI41" s="313">
        <f>'고용증대 상시근로자수-2019'!BH41</f>
        <v>0</v>
      </c>
      <c r="AJ41" s="314">
        <f>'고용증대 상시근로자수-2019'!BJ41</f>
        <v>0</v>
      </c>
      <c r="AK41" s="312">
        <f>'고용증대 상시근로자수-2019'!BK41</f>
        <v>0</v>
      </c>
      <c r="AL41" s="313">
        <f>'고용증대 상시근로자수-2019'!BL41</f>
        <v>0</v>
      </c>
      <c r="AM41" s="314">
        <f>'고용증대 상시근로자수-2019'!BN41</f>
        <v>0</v>
      </c>
      <c r="AN41" s="312">
        <f>'고용증대 상시근로자수-2019'!BO41</f>
        <v>0</v>
      </c>
      <c r="AO41" s="313">
        <f>'고용증대 상시근로자수-2019'!BP41</f>
        <v>0</v>
      </c>
      <c r="AP41" s="314">
        <f>'고용증대 상시근로자수-2019'!BR41</f>
        <v>0</v>
      </c>
      <c r="AQ41" s="335">
        <f t="shared" si="0"/>
        <v>0</v>
      </c>
      <c r="AR41" s="336">
        <f t="shared" si="1"/>
        <v>0</v>
      </c>
      <c r="AS41" s="342">
        <f>'고용증대 상시근로자수-2019'!CF41</f>
        <v>0</v>
      </c>
      <c r="AT41" s="343">
        <f>'고용증대 상시근로자수-2019'!CG41</f>
        <v>0</v>
      </c>
      <c r="AU41" s="340">
        <f t="shared" si="2"/>
        <v>0</v>
      </c>
      <c r="AV41" s="308">
        <f t="shared" si="3"/>
        <v>0</v>
      </c>
    </row>
    <row r="42" spans="1:48" hidden="1">
      <c r="A42" s="327">
        <f t="shared" si="4"/>
        <v>38</v>
      </c>
      <c r="B42" s="318">
        <f>'고용증대 상시근로자수-2019'!C42</f>
        <v>0</v>
      </c>
      <c r="C42" s="319" t="str">
        <f>'고용증대 상시근로자수-2019'!E42</f>
        <v/>
      </c>
      <c r="D42" s="332" t="str">
        <f>IF('고용증대 상시근로자수-2019'!I42="","",'고용증대 상시근로자수-2019'!I42)</f>
        <v/>
      </c>
      <c r="E42" s="332" t="str">
        <f>IF('고용증대 상시근로자수-2019'!J42="","",'고용증대 상시근로자수-2019'!J42)</f>
        <v/>
      </c>
      <c r="F42" s="320" t="str">
        <f>'고용증대 상시근로자수-2019'!H42</f>
        <v/>
      </c>
      <c r="G42" s="324">
        <f>'고용증대 상시근로자수-2019'!W42</f>
        <v>0</v>
      </c>
      <c r="H42" s="313">
        <f>'고용증대 상시근로자수-2019'!X42</f>
        <v>0</v>
      </c>
      <c r="I42" s="314">
        <f>'고용증대 상시근로자수-2019'!Z42</f>
        <v>0</v>
      </c>
      <c r="J42" s="312">
        <f>'고용증대 상시근로자수-2019'!AA42</f>
        <v>0</v>
      </c>
      <c r="K42" s="313">
        <f>'고용증대 상시근로자수-2019'!AB42</f>
        <v>0</v>
      </c>
      <c r="L42" s="314">
        <f>'고용증대 상시근로자수-2019'!AD42</f>
        <v>0</v>
      </c>
      <c r="M42" s="312">
        <f>'고용증대 상시근로자수-2019'!AE42</f>
        <v>0</v>
      </c>
      <c r="N42" s="313">
        <f>'고용증대 상시근로자수-2019'!AF42</f>
        <v>0</v>
      </c>
      <c r="O42" s="314">
        <f>'고용증대 상시근로자수-2019'!AH42</f>
        <v>0</v>
      </c>
      <c r="P42" s="312">
        <f>'고용증대 상시근로자수-2019'!AI42</f>
        <v>0</v>
      </c>
      <c r="Q42" s="313">
        <f>'고용증대 상시근로자수-2019'!AJ42</f>
        <v>0</v>
      </c>
      <c r="R42" s="314">
        <f>'고용증대 상시근로자수-2019'!AL42</f>
        <v>0</v>
      </c>
      <c r="S42" s="312">
        <f>'고용증대 상시근로자수-2019'!AM42</f>
        <v>0</v>
      </c>
      <c r="T42" s="313">
        <f>'고용증대 상시근로자수-2019'!AN42</f>
        <v>0</v>
      </c>
      <c r="U42" s="314">
        <f>'고용증대 상시근로자수-2019'!AP42</f>
        <v>0</v>
      </c>
      <c r="V42" s="312">
        <f>'고용증대 상시근로자수-2019'!AQ42</f>
        <v>0</v>
      </c>
      <c r="W42" s="313">
        <f>'고용증대 상시근로자수-2019'!AR42</f>
        <v>0</v>
      </c>
      <c r="X42" s="314">
        <f>'고용증대 상시근로자수-2019'!AT42</f>
        <v>0</v>
      </c>
      <c r="Y42" s="312">
        <f>'고용증대 상시근로자수-2019'!AU42</f>
        <v>0</v>
      </c>
      <c r="Z42" s="313">
        <f>'고용증대 상시근로자수-2019'!AV42</f>
        <v>0</v>
      </c>
      <c r="AA42" s="314">
        <f>'고용증대 상시근로자수-2019'!AX42</f>
        <v>0</v>
      </c>
      <c r="AB42" s="312">
        <f>'고용증대 상시근로자수-2019'!AY42</f>
        <v>0</v>
      </c>
      <c r="AC42" s="313">
        <f>'고용증대 상시근로자수-2019'!AZ42</f>
        <v>0</v>
      </c>
      <c r="AD42" s="314">
        <f>'고용증대 상시근로자수-2019'!BB42</f>
        <v>0</v>
      </c>
      <c r="AE42" s="312">
        <f>'고용증대 상시근로자수-2019'!BC42</f>
        <v>0</v>
      </c>
      <c r="AF42" s="313">
        <f>'고용증대 상시근로자수-2019'!BD42</f>
        <v>0</v>
      </c>
      <c r="AG42" s="314">
        <f>'고용증대 상시근로자수-2019'!BF42</f>
        <v>0</v>
      </c>
      <c r="AH42" s="312">
        <f>'고용증대 상시근로자수-2019'!BG42</f>
        <v>0</v>
      </c>
      <c r="AI42" s="313">
        <f>'고용증대 상시근로자수-2019'!BH42</f>
        <v>0</v>
      </c>
      <c r="AJ42" s="314">
        <f>'고용증대 상시근로자수-2019'!BJ42</f>
        <v>0</v>
      </c>
      <c r="AK42" s="312">
        <f>'고용증대 상시근로자수-2019'!BK42</f>
        <v>0</v>
      </c>
      <c r="AL42" s="313">
        <f>'고용증대 상시근로자수-2019'!BL42</f>
        <v>0</v>
      </c>
      <c r="AM42" s="314">
        <f>'고용증대 상시근로자수-2019'!BN42</f>
        <v>0</v>
      </c>
      <c r="AN42" s="312">
        <f>'고용증대 상시근로자수-2019'!BO42</f>
        <v>0</v>
      </c>
      <c r="AO42" s="313">
        <f>'고용증대 상시근로자수-2019'!BP42</f>
        <v>0</v>
      </c>
      <c r="AP42" s="314">
        <f>'고용증대 상시근로자수-2019'!BR42</f>
        <v>0</v>
      </c>
      <c r="AQ42" s="335">
        <f t="shared" si="0"/>
        <v>0</v>
      </c>
      <c r="AR42" s="336">
        <f t="shared" si="1"/>
        <v>0</v>
      </c>
      <c r="AS42" s="342">
        <f>'고용증대 상시근로자수-2019'!CF42</f>
        <v>0</v>
      </c>
      <c r="AT42" s="343">
        <f>'고용증대 상시근로자수-2019'!CG42</f>
        <v>0</v>
      </c>
      <c r="AU42" s="340">
        <f t="shared" si="2"/>
        <v>0</v>
      </c>
      <c r="AV42" s="308">
        <f t="shared" si="3"/>
        <v>0</v>
      </c>
    </row>
    <row r="43" spans="1:48" hidden="1">
      <c r="A43" s="327">
        <f t="shared" si="4"/>
        <v>39</v>
      </c>
      <c r="B43" s="318">
        <f>'고용증대 상시근로자수-2019'!C43</f>
        <v>0</v>
      </c>
      <c r="C43" s="319" t="str">
        <f>'고용증대 상시근로자수-2019'!E43</f>
        <v/>
      </c>
      <c r="D43" s="332" t="str">
        <f>IF('고용증대 상시근로자수-2019'!I43="","",'고용증대 상시근로자수-2019'!I43)</f>
        <v/>
      </c>
      <c r="E43" s="332" t="str">
        <f>IF('고용증대 상시근로자수-2019'!J43="","",'고용증대 상시근로자수-2019'!J43)</f>
        <v/>
      </c>
      <c r="F43" s="320" t="str">
        <f>'고용증대 상시근로자수-2019'!H43</f>
        <v/>
      </c>
      <c r="G43" s="324">
        <f>'고용증대 상시근로자수-2019'!W43</f>
        <v>0</v>
      </c>
      <c r="H43" s="313">
        <f>'고용증대 상시근로자수-2019'!X43</f>
        <v>0</v>
      </c>
      <c r="I43" s="314">
        <f>'고용증대 상시근로자수-2019'!Z43</f>
        <v>0</v>
      </c>
      <c r="J43" s="312">
        <f>'고용증대 상시근로자수-2019'!AA43</f>
        <v>0</v>
      </c>
      <c r="K43" s="313">
        <f>'고용증대 상시근로자수-2019'!AB43</f>
        <v>0</v>
      </c>
      <c r="L43" s="314">
        <f>'고용증대 상시근로자수-2019'!AD43</f>
        <v>0</v>
      </c>
      <c r="M43" s="312">
        <f>'고용증대 상시근로자수-2019'!AE43</f>
        <v>0</v>
      </c>
      <c r="N43" s="313">
        <f>'고용증대 상시근로자수-2019'!AF43</f>
        <v>0</v>
      </c>
      <c r="O43" s="314">
        <f>'고용증대 상시근로자수-2019'!AH43</f>
        <v>0</v>
      </c>
      <c r="P43" s="312">
        <f>'고용증대 상시근로자수-2019'!AI43</f>
        <v>0</v>
      </c>
      <c r="Q43" s="313">
        <f>'고용증대 상시근로자수-2019'!AJ43</f>
        <v>0</v>
      </c>
      <c r="R43" s="314">
        <f>'고용증대 상시근로자수-2019'!AL43</f>
        <v>0</v>
      </c>
      <c r="S43" s="312">
        <f>'고용증대 상시근로자수-2019'!AM43</f>
        <v>0</v>
      </c>
      <c r="T43" s="313">
        <f>'고용증대 상시근로자수-2019'!AN43</f>
        <v>0</v>
      </c>
      <c r="U43" s="314">
        <f>'고용증대 상시근로자수-2019'!AP43</f>
        <v>0</v>
      </c>
      <c r="V43" s="312">
        <f>'고용증대 상시근로자수-2019'!AQ43</f>
        <v>0</v>
      </c>
      <c r="W43" s="313">
        <f>'고용증대 상시근로자수-2019'!AR43</f>
        <v>0</v>
      </c>
      <c r="X43" s="314">
        <f>'고용증대 상시근로자수-2019'!AT43</f>
        <v>0</v>
      </c>
      <c r="Y43" s="312">
        <f>'고용증대 상시근로자수-2019'!AU43</f>
        <v>0</v>
      </c>
      <c r="Z43" s="313">
        <f>'고용증대 상시근로자수-2019'!AV43</f>
        <v>0</v>
      </c>
      <c r="AA43" s="314">
        <f>'고용증대 상시근로자수-2019'!AX43</f>
        <v>0</v>
      </c>
      <c r="AB43" s="312">
        <f>'고용증대 상시근로자수-2019'!AY43</f>
        <v>0</v>
      </c>
      <c r="AC43" s="313">
        <f>'고용증대 상시근로자수-2019'!AZ43</f>
        <v>0</v>
      </c>
      <c r="AD43" s="314">
        <f>'고용증대 상시근로자수-2019'!BB43</f>
        <v>0</v>
      </c>
      <c r="AE43" s="312">
        <f>'고용증대 상시근로자수-2019'!BC43</f>
        <v>0</v>
      </c>
      <c r="AF43" s="313">
        <f>'고용증대 상시근로자수-2019'!BD43</f>
        <v>0</v>
      </c>
      <c r="AG43" s="314">
        <f>'고용증대 상시근로자수-2019'!BF43</f>
        <v>0</v>
      </c>
      <c r="AH43" s="312">
        <f>'고용증대 상시근로자수-2019'!BG43</f>
        <v>0</v>
      </c>
      <c r="AI43" s="313">
        <f>'고용증대 상시근로자수-2019'!BH43</f>
        <v>0</v>
      </c>
      <c r="AJ43" s="314">
        <f>'고용증대 상시근로자수-2019'!BJ43</f>
        <v>0</v>
      </c>
      <c r="AK43" s="312">
        <f>'고용증대 상시근로자수-2019'!BK43</f>
        <v>0</v>
      </c>
      <c r="AL43" s="313">
        <f>'고용증대 상시근로자수-2019'!BL43</f>
        <v>0</v>
      </c>
      <c r="AM43" s="314">
        <f>'고용증대 상시근로자수-2019'!BN43</f>
        <v>0</v>
      </c>
      <c r="AN43" s="312">
        <f>'고용증대 상시근로자수-2019'!BO43</f>
        <v>0</v>
      </c>
      <c r="AO43" s="313">
        <f>'고용증대 상시근로자수-2019'!BP43</f>
        <v>0</v>
      </c>
      <c r="AP43" s="314">
        <f>'고용증대 상시근로자수-2019'!BR43</f>
        <v>0</v>
      </c>
      <c r="AQ43" s="335">
        <f t="shared" si="0"/>
        <v>0</v>
      </c>
      <c r="AR43" s="336">
        <f t="shared" si="1"/>
        <v>0</v>
      </c>
      <c r="AS43" s="342">
        <f>'고용증대 상시근로자수-2019'!CF43</f>
        <v>0</v>
      </c>
      <c r="AT43" s="343">
        <f>'고용증대 상시근로자수-2019'!CG43</f>
        <v>0</v>
      </c>
      <c r="AU43" s="340">
        <f t="shared" si="2"/>
        <v>0</v>
      </c>
      <c r="AV43" s="308">
        <f t="shared" si="3"/>
        <v>0</v>
      </c>
    </row>
    <row r="44" spans="1:48" hidden="1">
      <c r="A44" s="327">
        <f t="shared" si="4"/>
        <v>40</v>
      </c>
      <c r="B44" s="318">
        <f>'고용증대 상시근로자수-2019'!C44</f>
        <v>0</v>
      </c>
      <c r="C44" s="319" t="str">
        <f>'고용증대 상시근로자수-2019'!E44</f>
        <v/>
      </c>
      <c r="D44" s="332" t="str">
        <f>IF('고용증대 상시근로자수-2019'!I44="","",'고용증대 상시근로자수-2019'!I44)</f>
        <v/>
      </c>
      <c r="E44" s="332" t="str">
        <f>IF('고용증대 상시근로자수-2019'!J44="","",'고용증대 상시근로자수-2019'!J44)</f>
        <v/>
      </c>
      <c r="F44" s="320" t="str">
        <f>'고용증대 상시근로자수-2019'!H44</f>
        <v/>
      </c>
      <c r="G44" s="324">
        <f>'고용증대 상시근로자수-2019'!W44</f>
        <v>0</v>
      </c>
      <c r="H44" s="313">
        <f>'고용증대 상시근로자수-2019'!X44</f>
        <v>0</v>
      </c>
      <c r="I44" s="314">
        <f>'고용증대 상시근로자수-2019'!Z44</f>
        <v>0</v>
      </c>
      <c r="J44" s="312">
        <f>'고용증대 상시근로자수-2019'!AA44</f>
        <v>0</v>
      </c>
      <c r="K44" s="313">
        <f>'고용증대 상시근로자수-2019'!AB44</f>
        <v>0</v>
      </c>
      <c r="L44" s="314">
        <f>'고용증대 상시근로자수-2019'!AD44</f>
        <v>0</v>
      </c>
      <c r="M44" s="312">
        <f>'고용증대 상시근로자수-2019'!AE44</f>
        <v>0</v>
      </c>
      <c r="N44" s="313">
        <f>'고용증대 상시근로자수-2019'!AF44</f>
        <v>0</v>
      </c>
      <c r="O44" s="314">
        <f>'고용증대 상시근로자수-2019'!AH44</f>
        <v>0</v>
      </c>
      <c r="P44" s="312">
        <f>'고용증대 상시근로자수-2019'!AI44</f>
        <v>0</v>
      </c>
      <c r="Q44" s="313">
        <f>'고용증대 상시근로자수-2019'!AJ44</f>
        <v>0</v>
      </c>
      <c r="R44" s="314">
        <f>'고용증대 상시근로자수-2019'!AL44</f>
        <v>0</v>
      </c>
      <c r="S44" s="312">
        <f>'고용증대 상시근로자수-2019'!AM44</f>
        <v>0</v>
      </c>
      <c r="T44" s="313">
        <f>'고용증대 상시근로자수-2019'!AN44</f>
        <v>0</v>
      </c>
      <c r="U44" s="314">
        <f>'고용증대 상시근로자수-2019'!AP44</f>
        <v>0</v>
      </c>
      <c r="V44" s="312">
        <f>'고용증대 상시근로자수-2019'!AQ44</f>
        <v>0</v>
      </c>
      <c r="W44" s="313">
        <f>'고용증대 상시근로자수-2019'!AR44</f>
        <v>0</v>
      </c>
      <c r="X44" s="314">
        <f>'고용증대 상시근로자수-2019'!AT44</f>
        <v>0</v>
      </c>
      <c r="Y44" s="312">
        <f>'고용증대 상시근로자수-2019'!AU44</f>
        <v>0</v>
      </c>
      <c r="Z44" s="313">
        <f>'고용증대 상시근로자수-2019'!AV44</f>
        <v>0</v>
      </c>
      <c r="AA44" s="314">
        <f>'고용증대 상시근로자수-2019'!AX44</f>
        <v>0</v>
      </c>
      <c r="AB44" s="312">
        <f>'고용증대 상시근로자수-2019'!AY44</f>
        <v>0</v>
      </c>
      <c r="AC44" s="313">
        <f>'고용증대 상시근로자수-2019'!AZ44</f>
        <v>0</v>
      </c>
      <c r="AD44" s="314">
        <f>'고용증대 상시근로자수-2019'!BB44</f>
        <v>0</v>
      </c>
      <c r="AE44" s="312">
        <f>'고용증대 상시근로자수-2019'!BC44</f>
        <v>0</v>
      </c>
      <c r="AF44" s="313">
        <f>'고용증대 상시근로자수-2019'!BD44</f>
        <v>0</v>
      </c>
      <c r="AG44" s="314">
        <f>'고용증대 상시근로자수-2019'!BF44</f>
        <v>0</v>
      </c>
      <c r="AH44" s="312">
        <f>'고용증대 상시근로자수-2019'!BG44</f>
        <v>0</v>
      </c>
      <c r="AI44" s="313">
        <f>'고용증대 상시근로자수-2019'!BH44</f>
        <v>0</v>
      </c>
      <c r="AJ44" s="314">
        <f>'고용증대 상시근로자수-2019'!BJ44</f>
        <v>0</v>
      </c>
      <c r="AK44" s="312">
        <f>'고용증대 상시근로자수-2019'!BK44</f>
        <v>0</v>
      </c>
      <c r="AL44" s="313">
        <f>'고용증대 상시근로자수-2019'!BL44</f>
        <v>0</v>
      </c>
      <c r="AM44" s="314">
        <f>'고용증대 상시근로자수-2019'!BN44</f>
        <v>0</v>
      </c>
      <c r="AN44" s="312">
        <f>'고용증대 상시근로자수-2019'!BO44</f>
        <v>0</v>
      </c>
      <c r="AO44" s="313">
        <f>'고용증대 상시근로자수-2019'!BP44</f>
        <v>0</v>
      </c>
      <c r="AP44" s="314">
        <f>'고용증대 상시근로자수-2019'!BR44</f>
        <v>0</v>
      </c>
      <c r="AQ44" s="335">
        <f t="shared" si="0"/>
        <v>0</v>
      </c>
      <c r="AR44" s="336">
        <f t="shared" si="1"/>
        <v>0</v>
      </c>
      <c r="AS44" s="342">
        <f>'고용증대 상시근로자수-2019'!CF44</f>
        <v>0</v>
      </c>
      <c r="AT44" s="343">
        <f>'고용증대 상시근로자수-2019'!CG44</f>
        <v>0</v>
      </c>
      <c r="AU44" s="340">
        <f t="shared" si="2"/>
        <v>0</v>
      </c>
      <c r="AV44" s="308">
        <f t="shared" si="3"/>
        <v>0</v>
      </c>
    </row>
    <row r="45" spans="1:48" hidden="1">
      <c r="A45" s="327">
        <f t="shared" si="4"/>
        <v>41</v>
      </c>
      <c r="B45" s="318">
        <f>'고용증대 상시근로자수-2019'!C45</f>
        <v>0</v>
      </c>
      <c r="C45" s="319" t="str">
        <f>'고용증대 상시근로자수-2019'!E45</f>
        <v/>
      </c>
      <c r="D45" s="332" t="str">
        <f>IF('고용증대 상시근로자수-2019'!I45="","",'고용증대 상시근로자수-2019'!I45)</f>
        <v/>
      </c>
      <c r="E45" s="332" t="str">
        <f>IF('고용증대 상시근로자수-2019'!J45="","",'고용증대 상시근로자수-2019'!J45)</f>
        <v/>
      </c>
      <c r="F45" s="320" t="str">
        <f>'고용증대 상시근로자수-2019'!H45</f>
        <v/>
      </c>
      <c r="G45" s="324">
        <f>'고용증대 상시근로자수-2019'!W45</f>
        <v>0</v>
      </c>
      <c r="H45" s="313">
        <f>'고용증대 상시근로자수-2019'!X45</f>
        <v>0</v>
      </c>
      <c r="I45" s="314">
        <f>'고용증대 상시근로자수-2019'!Z45</f>
        <v>0</v>
      </c>
      <c r="J45" s="312">
        <f>'고용증대 상시근로자수-2019'!AA45</f>
        <v>0</v>
      </c>
      <c r="K45" s="313">
        <f>'고용증대 상시근로자수-2019'!AB45</f>
        <v>0</v>
      </c>
      <c r="L45" s="314">
        <f>'고용증대 상시근로자수-2019'!AD45</f>
        <v>0</v>
      </c>
      <c r="M45" s="312">
        <f>'고용증대 상시근로자수-2019'!AE45</f>
        <v>0</v>
      </c>
      <c r="N45" s="313">
        <f>'고용증대 상시근로자수-2019'!AF45</f>
        <v>0</v>
      </c>
      <c r="O45" s="314">
        <f>'고용증대 상시근로자수-2019'!AH45</f>
        <v>0</v>
      </c>
      <c r="P45" s="312">
        <f>'고용증대 상시근로자수-2019'!AI45</f>
        <v>0</v>
      </c>
      <c r="Q45" s="313">
        <f>'고용증대 상시근로자수-2019'!AJ45</f>
        <v>0</v>
      </c>
      <c r="R45" s="314">
        <f>'고용증대 상시근로자수-2019'!AL45</f>
        <v>0</v>
      </c>
      <c r="S45" s="312">
        <f>'고용증대 상시근로자수-2019'!AM45</f>
        <v>0</v>
      </c>
      <c r="T45" s="313">
        <f>'고용증대 상시근로자수-2019'!AN45</f>
        <v>0</v>
      </c>
      <c r="U45" s="314">
        <f>'고용증대 상시근로자수-2019'!AP45</f>
        <v>0</v>
      </c>
      <c r="V45" s="312">
        <f>'고용증대 상시근로자수-2019'!AQ45</f>
        <v>0</v>
      </c>
      <c r="W45" s="313">
        <f>'고용증대 상시근로자수-2019'!AR45</f>
        <v>0</v>
      </c>
      <c r="X45" s="314">
        <f>'고용증대 상시근로자수-2019'!AT45</f>
        <v>0</v>
      </c>
      <c r="Y45" s="312">
        <f>'고용증대 상시근로자수-2019'!AU45</f>
        <v>0</v>
      </c>
      <c r="Z45" s="313">
        <f>'고용증대 상시근로자수-2019'!AV45</f>
        <v>0</v>
      </c>
      <c r="AA45" s="314">
        <f>'고용증대 상시근로자수-2019'!AX45</f>
        <v>0</v>
      </c>
      <c r="AB45" s="312">
        <f>'고용증대 상시근로자수-2019'!AY45</f>
        <v>0</v>
      </c>
      <c r="AC45" s="313">
        <f>'고용증대 상시근로자수-2019'!AZ45</f>
        <v>0</v>
      </c>
      <c r="AD45" s="314">
        <f>'고용증대 상시근로자수-2019'!BB45</f>
        <v>0</v>
      </c>
      <c r="AE45" s="312">
        <f>'고용증대 상시근로자수-2019'!BC45</f>
        <v>0</v>
      </c>
      <c r="AF45" s="313">
        <f>'고용증대 상시근로자수-2019'!BD45</f>
        <v>0</v>
      </c>
      <c r="AG45" s="314">
        <f>'고용증대 상시근로자수-2019'!BF45</f>
        <v>0</v>
      </c>
      <c r="AH45" s="312">
        <f>'고용증대 상시근로자수-2019'!BG45</f>
        <v>0</v>
      </c>
      <c r="AI45" s="313">
        <f>'고용증대 상시근로자수-2019'!BH45</f>
        <v>0</v>
      </c>
      <c r="AJ45" s="314">
        <f>'고용증대 상시근로자수-2019'!BJ45</f>
        <v>0</v>
      </c>
      <c r="AK45" s="312">
        <f>'고용증대 상시근로자수-2019'!BK45</f>
        <v>0</v>
      </c>
      <c r="AL45" s="313">
        <f>'고용증대 상시근로자수-2019'!BL45</f>
        <v>0</v>
      </c>
      <c r="AM45" s="314">
        <f>'고용증대 상시근로자수-2019'!BN45</f>
        <v>0</v>
      </c>
      <c r="AN45" s="312">
        <f>'고용증대 상시근로자수-2019'!BO45</f>
        <v>0</v>
      </c>
      <c r="AO45" s="313">
        <f>'고용증대 상시근로자수-2019'!BP45</f>
        <v>0</v>
      </c>
      <c r="AP45" s="314">
        <f>'고용증대 상시근로자수-2019'!BR45</f>
        <v>0</v>
      </c>
      <c r="AQ45" s="335">
        <f t="shared" si="0"/>
        <v>0</v>
      </c>
      <c r="AR45" s="336">
        <f t="shared" si="1"/>
        <v>0</v>
      </c>
      <c r="AS45" s="342">
        <f>'고용증대 상시근로자수-2019'!CF45</f>
        <v>0</v>
      </c>
      <c r="AT45" s="343">
        <f>'고용증대 상시근로자수-2019'!CG45</f>
        <v>0</v>
      </c>
      <c r="AU45" s="340">
        <f t="shared" si="2"/>
        <v>0</v>
      </c>
      <c r="AV45" s="308">
        <f t="shared" si="3"/>
        <v>0</v>
      </c>
    </row>
    <row r="46" spans="1:48" hidden="1">
      <c r="A46" s="327">
        <f t="shared" si="4"/>
        <v>42</v>
      </c>
      <c r="B46" s="318">
        <f>'고용증대 상시근로자수-2019'!C46</f>
        <v>0</v>
      </c>
      <c r="C46" s="319" t="str">
        <f>'고용증대 상시근로자수-2019'!E46</f>
        <v/>
      </c>
      <c r="D46" s="332" t="str">
        <f>IF('고용증대 상시근로자수-2019'!I46="","",'고용증대 상시근로자수-2019'!I46)</f>
        <v/>
      </c>
      <c r="E46" s="332" t="str">
        <f>IF('고용증대 상시근로자수-2019'!J46="","",'고용증대 상시근로자수-2019'!J46)</f>
        <v/>
      </c>
      <c r="F46" s="320" t="str">
        <f>'고용증대 상시근로자수-2019'!H46</f>
        <v/>
      </c>
      <c r="G46" s="324">
        <f>'고용증대 상시근로자수-2019'!W46</f>
        <v>0</v>
      </c>
      <c r="H46" s="313">
        <f>'고용증대 상시근로자수-2019'!X46</f>
        <v>0</v>
      </c>
      <c r="I46" s="314">
        <f>'고용증대 상시근로자수-2019'!Z46</f>
        <v>0</v>
      </c>
      <c r="J46" s="312">
        <f>'고용증대 상시근로자수-2019'!AA46</f>
        <v>0</v>
      </c>
      <c r="K46" s="313">
        <f>'고용증대 상시근로자수-2019'!AB46</f>
        <v>0</v>
      </c>
      <c r="L46" s="314">
        <f>'고용증대 상시근로자수-2019'!AD46</f>
        <v>0</v>
      </c>
      <c r="M46" s="312">
        <f>'고용증대 상시근로자수-2019'!AE46</f>
        <v>0</v>
      </c>
      <c r="N46" s="313">
        <f>'고용증대 상시근로자수-2019'!AF46</f>
        <v>0</v>
      </c>
      <c r="O46" s="314">
        <f>'고용증대 상시근로자수-2019'!AH46</f>
        <v>0</v>
      </c>
      <c r="P46" s="312">
        <f>'고용증대 상시근로자수-2019'!AI46</f>
        <v>0</v>
      </c>
      <c r="Q46" s="313">
        <f>'고용증대 상시근로자수-2019'!AJ46</f>
        <v>0</v>
      </c>
      <c r="R46" s="314">
        <f>'고용증대 상시근로자수-2019'!AL46</f>
        <v>0</v>
      </c>
      <c r="S46" s="312">
        <f>'고용증대 상시근로자수-2019'!AM46</f>
        <v>0</v>
      </c>
      <c r="T46" s="313">
        <f>'고용증대 상시근로자수-2019'!AN46</f>
        <v>0</v>
      </c>
      <c r="U46" s="314">
        <f>'고용증대 상시근로자수-2019'!AP46</f>
        <v>0</v>
      </c>
      <c r="V46" s="312">
        <f>'고용증대 상시근로자수-2019'!AQ46</f>
        <v>0</v>
      </c>
      <c r="W46" s="313">
        <f>'고용증대 상시근로자수-2019'!AR46</f>
        <v>0</v>
      </c>
      <c r="X46" s="314">
        <f>'고용증대 상시근로자수-2019'!AT46</f>
        <v>0</v>
      </c>
      <c r="Y46" s="312">
        <f>'고용증대 상시근로자수-2019'!AU46</f>
        <v>0</v>
      </c>
      <c r="Z46" s="313">
        <f>'고용증대 상시근로자수-2019'!AV46</f>
        <v>0</v>
      </c>
      <c r="AA46" s="314">
        <f>'고용증대 상시근로자수-2019'!AX46</f>
        <v>0</v>
      </c>
      <c r="AB46" s="312">
        <f>'고용증대 상시근로자수-2019'!AY46</f>
        <v>0</v>
      </c>
      <c r="AC46" s="313">
        <f>'고용증대 상시근로자수-2019'!AZ46</f>
        <v>0</v>
      </c>
      <c r="AD46" s="314">
        <f>'고용증대 상시근로자수-2019'!BB46</f>
        <v>0</v>
      </c>
      <c r="AE46" s="312">
        <f>'고용증대 상시근로자수-2019'!BC46</f>
        <v>0</v>
      </c>
      <c r="AF46" s="313">
        <f>'고용증대 상시근로자수-2019'!BD46</f>
        <v>0</v>
      </c>
      <c r="AG46" s="314">
        <f>'고용증대 상시근로자수-2019'!BF46</f>
        <v>0</v>
      </c>
      <c r="AH46" s="312">
        <f>'고용증대 상시근로자수-2019'!BG46</f>
        <v>0</v>
      </c>
      <c r="AI46" s="313">
        <f>'고용증대 상시근로자수-2019'!BH46</f>
        <v>0</v>
      </c>
      <c r="AJ46" s="314">
        <f>'고용증대 상시근로자수-2019'!BJ46</f>
        <v>0</v>
      </c>
      <c r="AK46" s="312">
        <f>'고용증대 상시근로자수-2019'!BK46</f>
        <v>0</v>
      </c>
      <c r="AL46" s="313">
        <f>'고용증대 상시근로자수-2019'!BL46</f>
        <v>0</v>
      </c>
      <c r="AM46" s="314">
        <f>'고용증대 상시근로자수-2019'!BN46</f>
        <v>0</v>
      </c>
      <c r="AN46" s="312">
        <f>'고용증대 상시근로자수-2019'!BO46</f>
        <v>0</v>
      </c>
      <c r="AO46" s="313">
        <f>'고용증대 상시근로자수-2019'!BP46</f>
        <v>0</v>
      </c>
      <c r="AP46" s="314">
        <f>'고용증대 상시근로자수-2019'!BR46</f>
        <v>0</v>
      </c>
      <c r="AQ46" s="335">
        <f t="shared" si="0"/>
        <v>0</v>
      </c>
      <c r="AR46" s="336">
        <f t="shared" si="1"/>
        <v>0</v>
      </c>
      <c r="AS46" s="342">
        <f>'고용증대 상시근로자수-2019'!CF46</f>
        <v>0</v>
      </c>
      <c r="AT46" s="343">
        <f>'고용증대 상시근로자수-2019'!CG46</f>
        <v>0</v>
      </c>
      <c r="AU46" s="340">
        <f t="shared" si="2"/>
        <v>0</v>
      </c>
      <c r="AV46" s="308">
        <f t="shared" si="3"/>
        <v>0</v>
      </c>
    </row>
    <row r="47" spans="1:48" hidden="1">
      <c r="A47" s="327">
        <f t="shared" si="4"/>
        <v>43</v>
      </c>
      <c r="B47" s="318">
        <f>'고용증대 상시근로자수-2019'!C47</f>
        <v>0</v>
      </c>
      <c r="C47" s="319" t="str">
        <f>'고용증대 상시근로자수-2019'!E47</f>
        <v/>
      </c>
      <c r="D47" s="332" t="str">
        <f>IF('고용증대 상시근로자수-2019'!I47="","",'고용증대 상시근로자수-2019'!I47)</f>
        <v/>
      </c>
      <c r="E47" s="332" t="str">
        <f>IF('고용증대 상시근로자수-2019'!J47="","",'고용증대 상시근로자수-2019'!J47)</f>
        <v/>
      </c>
      <c r="F47" s="320" t="str">
        <f>'고용증대 상시근로자수-2019'!H47</f>
        <v/>
      </c>
      <c r="G47" s="324">
        <f>'고용증대 상시근로자수-2019'!W47</f>
        <v>0</v>
      </c>
      <c r="H47" s="313">
        <f>'고용증대 상시근로자수-2019'!X47</f>
        <v>0</v>
      </c>
      <c r="I47" s="314">
        <f>'고용증대 상시근로자수-2019'!Z47</f>
        <v>0</v>
      </c>
      <c r="J47" s="312">
        <f>'고용증대 상시근로자수-2019'!AA47</f>
        <v>0</v>
      </c>
      <c r="K47" s="313">
        <f>'고용증대 상시근로자수-2019'!AB47</f>
        <v>0</v>
      </c>
      <c r="L47" s="314">
        <f>'고용증대 상시근로자수-2019'!AD47</f>
        <v>0</v>
      </c>
      <c r="M47" s="312">
        <f>'고용증대 상시근로자수-2019'!AE47</f>
        <v>0</v>
      </c>
      <c r="N47" s="313">
        <f>'고용증대 상시근로자수-2019'!AF47</f>
        <v>0</v>
      </c>
      <c r="O47" s="314">
        <f>'고용증대 상시근로자수-2019'!AH47</f>
        <v>0</v>
      </c>
      <c r="P47" s="312">
        <f>'고용증대 상시근로자수-2019'!AI47</f>
        <v>0</v>
      </c>
      <c r="Q47" s="313">
        <f>'고용증대 상시근로자수-2019'!AJ47</f>
        <v>0</v>
      </c>
      <c r="R47" s="314">
        <f>'고용증대 상시근로자수-2019'!AL47</f>
        <v>0</v>
      </c>
      <c r="S47" s="312">
        <f>'고용증대 상시근로자수-2019'!AM47</f>
        <v>0</v>
      </c>
      <c r="T47" s="313">
        <f>'고용증대 상시근로자수-2019'!AN47</f>
        <v>0</v>
      </c>
      <c r="U47" s="314">
        <f>'고용증대 상시근로자수-2019'!AP47</f>
        <v>0</v>
      </c>
      <c r="V47" s="312">
        <f>'고용증대 상시근로자수-2019'!AQ47</f>
        <v>0</v>
      </c>
      <c r="W47" s="313">
        <f>'고용증대 상시근로자수-2019'!AR47</f>
        <v>0</v>
      </c>
      <c r="X47" s="314">
        <f>'고용증대 상시근로자수-2019'!AT47</f>
        <v>0</v>
      </c>
      <c r="Y47" s="312">
        <f>'고용증대 상시근로자수-2019'!AU47</f>
        <v>0</v>
      </c>
      <c r="Z47" s="313">
        <f>'고용증대 상시근로자수-2019'!AV47</f>
        <v>0</v>
      </c>
      <c r="AA47" s="314">
        <f>'고용증대 상시근로자수-2019'!AX47</f>
        <v>0</v>
      </c>
      <c r="AB47" s="312">
        <f>'고용증대 상시근로자수-2019'!AY47</f>
        <v>0</v>
      </c>
      <c r="AC47" s="313">
        <f>'고용증대 상시근로자수-2019'!AZ47</f>
        <v>0</v>
      </c>
      <c r="AD47" s="314">
        <f>'고용증대 상시근로자수-2019'!BB47</f>
        <v>0</v>
      </c>
      <c r="AE47" s="312">
        <f>'고용증대 상시근로자수-2019'!BC47</f>
        <v>0</v>
      </c>
      <c r="AF47" s="313">
        <f>'고용증대 상시근로자수-2019'!BD47</f>
        <v>0</v>
      </c>
      <c r="AG47" s="314">
        <f>'고용증대 상시근로자수-2019'!BF47</f>
        <v>0</v>
      </c>
      <c r="AH47" s="312">
        <f>'고용증대 상시근로자수-2019'!BG47</f>
        <v>0</v>
      </c>
      <c r="AI47" s="313">
        <f>'고용증대 상시근로자수-2019'!BH47</f>
        <v>0</v>
      </c>
      <c r="AJ47" s="314">
        <f>'고용증대 상시근로자수-2019'!BJ47</f>
        <v>0</v>
      </c>
      <c r="AK47" s="312">
        <f>'고용증대 상시근로자수-2019'!BK47</f>
        <v>0</v>
      </c>
      <c r="AL47" s="313">
        <f>'고용증대 상시근로자수-2019'!BL47</f>
        <v>0</v>
      </c>
      <c r="AM47" s="314">
        <f>'고용증대 상시근로자수-2019'!BN47</f>
        <v>0</v>
      </c>
      <c r="AN47" s="312">
        <f>'고용증대 상시근로자수-2019'!BO47</f>
        <v>0</v>
      </c>
      <c r="AO47" s="313">
        <f>'고용증대 상시근로자수-2019'!BP47</f>
        <v>0</v>
      </c>
      <c r="AP47" s="314">
        <f>'고용증대 상시근로자수-2019'!BR47</f>
        <v>0</v>
      </c>
      <c r="AQ47" s="335">
        <f t="shared" si="0"/>
        <v>0</v>
      </c>
      <c r="AR47" s="336">
        <f t="shared" si="1"/>
        <v>0</v>
      </c>
      <c r="AS47" s="342">
        <f>'고용증대 상시근로자수-2019'!CF47</f>
        <v>0</v>
      </c>
      <c r="AT47" s="343">
        <f>'고용증대 상시근로자수-2019'!CG47</f>
        <v>0</v>
      </c>
      <c r="AU47" s="340">
        <f t="shared" si="2"/>
        <v>0</v>
      </c>
      <c r="AV47" s="308">
        <f t="shared" si="3"/>
        <v>0</v>
      </c>
    </row>
    <row r="48" spans="1:48" hidden="1">
      <c r="A48" s="327">
        <f t="shared" si="4"/>
        <v>44</v>
      </c>
      <c r="B48" s="318">
        <f>'고용증대 상시근로자수-2019'!C48</f>
        <v>0</v>
      </c>
      <c r="C48" s="319" t="str">
        <f>'고용증대 상시근로자수-2019'!E48</f>
        <v/>
      </c>
      <c r="D48" s="332" t="str">
        <f>IF('고용증대 상시근로자수-2019'!I48="","",'고용증대 상시근로자수-2019'!I48)</f>
        <v/>
      </c>
      <c r="E48" s="332" t="str">
        <f>IF('고용증대 상시근로자수-2019'!J48="","",'고용증대 상시근로자수-2019'!J48)</f>
        <v/>
      </c>
      <c r="F48" s="320" t="str">
        <f>'고용증대 상시근로자수-2019'!H48</f>
        <v/>
      </c>
      <c r="G48" s="324">
        <f>'고용증대 상시근로자수-2019'!W48</f>
        <v>0</v>
      </c>
      <c r="H48" s="313">
        <f>'고용증대 상시근로자수-2019'!X48</f>
        <v>0</v>
      </c>
      <c r="I48" s="314">
        <f>'고용증대 상시근로자수-2019'!Z48</f>
        <v>0</v>
      </c>
      <c r="J48" s="312">
        <f>'고용증대 상시근로자수-2019'!AA48</f>
        <v>0</v>
      </c>
      <c r="K48" s="313">
        <f>'고용증대 상시근로자수-2019'!AB48</f>
        <v>0</v>
      </c>
      <c r="L48" s="314">
        <f>'고용증대 상시근로자수-2019'!AD48</f>
        <v>0</v>
      </c>
      <c r="M48" s="312">
        <f>'고용증대 상시근로자수-2019'!AE48</f>
        <v>0</v>
      </c>
      <c r="N48" s="313">
        <f>'고용증대 상시근로자수-2019'!AF48</f>
        <v>0</v>
      </c>
      <c r="O48" s="314">
        <f>'고용증대 상시근로자수-2019'!AH48</f>
        <v>0</v>
      </c>
      <c r="P48" s="312">
        <f>'고용증대 상시근로자수-2019'!AI48</f>
        <v>0</v>
      </c>
      <c r="Q48" s="313">
        <f>'고용증대 상시근로자수-2019'!AJ48</f>
        <v>0</v>
      </c>
      <c r="R48" s="314">
        <f>'고용증대 상시근로자수-2019'!AL48</f>
        <v>0</v>
      </c>
      <c r="S48" s="312">
        <f>'고용증대 상시근로자수-2019'!AM48</f>
        <v>0</v>
      </c>
      <c r="T48" s="313">
        <f>'고용증대 상시근로자수-2019'!AN48</f>
        <v>0</v>
      </c>
      <c r="U48" s="314">
        <f>'고용증대 상시근로자수-2019'!AP48</f>
        <v>0</v>
      </c>
      <c r="V48" s="312">
        <f>'고용증대 상시근로자수-2019'!AQ48</f>
        <v>0</v>
      </c>
      <c r="W48" s="313">
        <f>'고용증대 상시근로자수-2019'!AR48</f>
        <v>0</v>
      </c>
      <c r="X48" s="314">
        <f>'고용증대 상시근로자수-2019'!AT48</f>
        <v>0</v>
      </c>
      <c r="Y48" s="312">
        <f>'고용증대 상시근로자수-2019'!AU48</f>
        <v>0</v>
      </c>
      <c r="Z48" s="313">
        <f>'고용증대 상시근로자수-2019'!AV48</f>
        <v>0</v>
      </c>
      <c r="AA48" s="314">
        <f>'고용증대 상시근로자수-2019'!AX48</f>
        <v>0</v>
      </c>
      <c r="AB48" s="312">
        <f>'고용증대 상시근로자수-2019'!AY48</f>
        <v>0</v>
      </c>
      <c r="AC48" s="313">
        <f>'고용증대 상시근로자수-2019'!AZ48</f>
        <v>0</v>
      </c>
      <c r="AD48" s="314">
        <f>'고용증대 상시근로자수-2019'!BB48</f>
        <v>0</v>
      </c>
      <c r="AE48" s="312">
        <f>'고용증대 상시근로자수-2019'!BC48</f>
        <v>0</v>
      </c>
      <c r="AF48" s="313">
        <f>'고용증대 상시근로자수-2019'!BD48</f>
        <v>0</v>
      </c>
      <c r="AG48" s="314">
        <f>'고용증대 상시근로자수-2019'!BF48</f>
        <v>0</v>
      </c>
      <c r="AH48" s="312">
        <f>'고용증대 상시근로자수-2019'!BG48</f>
        <v>0</v>
      </c>
      <c r="AI48" s="313">
        <f>'고용증대 상시근로자수-2019'!BH48</f>
        <v>0</v>
      </c>
      <c r="AJ48" s="314">
        <f>'고용증대 상시근로자수-2019'!BJ48</f>
        <v>0</v>
      </c>
      <c r="AK48" s="312">
        <f>'고용증대 상시근로자수-2019'!BK48</f>
        <v>0</v>
      </c>
      <c r="AL48" s="313">
        <f>'고용증대 상시근로자수-2019'!BL48</f>
        <v>0</v>
      </c>
      <c r="AM48" s="314">
        <f>'고용증대 상시근로자수-2019'!BN48</f>
        <v>0</v>
      </c>
      <c r="AN48" s="312">
        <f>'고용증대 상시근로자수-2019'!BO48</f>
        <v>0</v>
      </c>
      <c r="AO48" s="313">
        <f>'고용증대 상시근로자수-2019'!BP48</f>
        <v>0</v>
      </c>
      <c r="AP48" s="314">
        <f>'고용증대 상시근로자수-2019'!BR48</f>
        <v>0</v>
      </c>
      <c r="AQ48" s="335">
        <f t="shared" si="0"/>
        <v>0</v>
      </c>
      <c r="AR48" s="336">
        <f t="shared" si="1"/>
        <v>0</v>
      </c>
      <c r="AS48" s="342">
        <f>'고용증대 상시근로자수-2019'!CF48</f>
        <v>0</v>
      </c>
      <c r="AT48" s="343">
        <f>'고용증대 상시근로자수-2019'!CG48</f>
        <v>0</v>
      </c>
      <c r="AU48" s="340">
        <f t="shared" si="2"/>
        <v>0</v>
      </c>
      <c r="AV48" s="308">
        <f t="shared" si="3"/>
        <v>0</v>
      </c>
    </row>
    <row r="49" spans="1:48" hidden="1">
      <c r="A49" s="327">
        <f t="shared" si="4"/>
        <v>45</v>
      </c>
      <c r="B49" s="318">
        <f>'고용증대 상시근로자수-2019'!C49</f>
        <v>0</v>
      </c>
      <c r="C49" s="319" t="str">
        <f>'고용증대 상시근로자수-2019'!E49</f>
        <v/>
      </c>
      <c r="D49" s="332" t="str">
        <f>IF('고용증대 상시근로자수-2019'!I49="","",'고용증대 상시근로자수-2019'!I49)</f>
        <v/>
      </c>
      <c r="E49" s="332" t="str">
        <f>IF('고용증대 상시근로자수-2019'!J49="","",'고용증대 상시근로자수-2019'!J49)</f>
        <v/>
      </c>
      <c r="F49" s="320" t="str">
        <f>'고용증대 상시근로자수-2019'!H49</f>
        <v/>
      </c>
      <c r="G49" s="324">
        <f>'고용증대 상시근로자수-2019'!W49</f>
        <v>0</v>
      </c>
      <c r="H49" s="313">
        <f>'고용증대 상시근로자수-2019'!X49</f>
        <v>0</v>
      </c>
      <c r="I49" s="314">
        <f>'고용증대 상시근로자수-2019'!Z49</f>
        <v>0</v>
      </c>
      <c r="J49" s="312">
        <f>'고용증대 상시근로자수-2019'!AA49</f>
        <v>0</v>
      </c>
      <c r="K49" s="313">
        <f>'고용증대 상시근로자수-2019'!AB49</f>
        <v>0</v>
      </c>
      <c r="L49" s="314">
        <f>'고용증대 상시근로자수-2019'!AD49</f>
        <v>0</v>
      </c>
      <c r="M49" s="312">
        <f>'고용증대 상시근로자수-2019'!AE49</f>
        <v>0</v>
      </c>
      <c r="N49" s="313">
        <f>'고용증대 상시근로자수-2019'!AF49</f>
        <v>0</v>
      </c>
      <c r="O49" s="314">
        <f>'고용증대 상시근로자수-2019'!AH49</f>
        <v>0</v>
      </c>
      <c r="P49" s="312">
        <f>'고용증대 상시근로자수-2019'!AI49</f>
        <v>0</v>
      </c>
      <c r="Q49" s="313">
        <f>'고용증대 상시근로자수-2019'!AJ49</f>
        <v>0</v>
      </c>
      <c r="R49" s="314">
        <f>'고용증대 상시근로자수-2019'!AL49</f>
        <v>0</v>
      </c>
      <c r="S49" s="312">
        <f>'고용증대 상시근로자수-2019'!AM49</f>
        <v>0</v>
      </c>
      <c r="T49" s="313">
        <f>'고용증대 상시근로자수-2019'!AN49</f>
        <v>0</v>
      </c>
      <c r="U49" s="314">
        <f>'고용증대 상시근로자수-2019'!AP49</f>
        <v>0</v>
      </c>
      <c r="V49" s="312">
        <f>'고용증대 상시근로자수-2019'!AQ49</f>
        <v>0</v>
      </c>
      <c r="W49" s="313">
        <f>'고용증대 상시근로자수-2019'!AR49</f>
        <v>0</v>
      </c>
      <c r="X49" s="314">
        <f>'고용증대 상시근로자수-2019'!AT49</f>
        <v>0</v>
      </c>
      <c r="Y49" s="312">
        <f>'고용증대 상시근로자수-2019'!AU49</f>
        <v>0</v>
      </c>
      <c r="Z49" s="313">
        <f>'고용증대 상시근로자수-2019'!AV49</f>
        <v>0</v>
      </c>
      <c r="AA49" s="314">
        <f>'고용증대 상시근로자수-2019'!AX49</f>
        <v>0</v>
      </c>
      <c r="AB49" s="312">
        <f>'고용증대 상시근로자수-2019'!AY49</f>
        <v>0</v>
      </c>
      <c r="AC49" s="313">
        <f>'고용증대 상시근로자수-2019'!AZ49</f>
        <v>0</v>
      </c>
      <c r="AD49" s="314">
        <f>'고용증대 상시근로자수-2019'!BB49</f>
        <v>0</v>
      </c>
      <c r="AE49" s="312">
        <f>'고용증대 상시근로자수-2019'!BC49</f>
        <v>0</v>
      </c>
      <c r="AF49" s="313">
        <f>'고용증대 상시근로자수-2019'!BD49</f>
        <v>0</v>
      </c>
      <c r="AG49" s="314">
        <f>'고용증대 상시근로자수-2019'!BF49</f>
        <v>0</v>
      </c>
      <c r="AH49" s="312">
        <f>'고용증대 상시근로자수-2019'!BG49</f>
        <v>0</v>
      </c>
      <c r="AI49" s="313">
        <f>'고용증대 상시근로자수-2019'!BH49</f>
        <v>0</v>
      </c>
      <c r="AJ49" s="314">
        <f>'고용증대 상시근로자수-2019'!BJ49</f>
        <v>0</v>
      </c>
      <c r="AK49" s="312">
        <f>'고용증대 상시근로자수-2019'!BK49</f>
        <v>0</v>
      </c>
      <c r="AL49" s="313">
        <f>'고용증대 상시근로자수-2019'!BL49</f>
        <v>0</v>
      </c>
      <c r="AM49" s="314">
        <f>'고용증대 상시근로자수-2019'!BN49</f>
        <v>0</v>
      </c>
      <c r="AN49" s="312">
        <f>'고용증대 상시근로자수-2019'!BO49</f>
        <v>0</v>
      </c>
      <c r="AO49" s="313">
        <f>'고용증대 상시근로자수-2019'!BP49</f>
        <v>0</v>
      </c>
      <c r="AP49" s="314">
        <f>'고용증대 상시근로자수-2019'!BR49</f>
        <v>0</v>
      </c>
      <c r="AQ49" s="335">
        <f t="shared" si="0"/>
        <v>0</v>
      </c>
      <c r="AR49" s="336">
        <f t="shared" si="1"/>
        <v>0</v>
      </c>
      <c r="AS49" s="342">
        <f>'고용증대 상시근로자수-2019'!CF49</f>
        <v>0</v>
      </c>
      <c r="AT49" s="343">
        <f>'고용증대 상시근로자수-2019'!CG49</f>
        <v>0</v>
      </c>
      <c r="AU49" s="340">
        <f t="shared" si="2"/>
        <v>0</v>
      </c>
      <c r="AV49" s="308">
        <f t="shared" si="3"/>
        <v>0</v>
      </c>
    </row>
    <row r="50" spans="1:48" hidden="1">
      <c r="A50" s="327">
        <f t="shared" si="4"/>
        <v>46</v>
      </c>
      <c r="B50" s="318">
        <f>'고용증대 상시근로자수-2019'!C50</f>
        <v>0</v>
      </c>
      <c r="C50" s="319" t="str">
        <f>'고용증대 상시근로자수-2019'!E50</f>
        <v/>
      </c>
      <c r="D50" s="332" t="str">
        <f>IF('고용증대 상시근로자수-2019'!I50="","",'고용증대 상시근로자수-2019'!I50)</f>
        <v/>
      </c>
      <c r="E50" s="332" t="str">
        <f>IF('고용증대 상시근로자수-2019'!J50="","",'고용증대 상시근로자수-2019'!J50)</f>
        <v/>
      </c>
      <c r="F50" s="320" t="str">
        <f>'고용증대 상시근로자수-2019'!H50</f>
        <v/>
      </c>
      <c r="G50" s="324">
        <f>'고용증대 상시근로자수-2019'!W50</f>
        <v>0</v>
      </c>
      <c r="H50" s="313">
        <f>'고용증대 상시근로자수-2019'!X50</f>
        <v>0</v>
      </c>
      <c r="I50" s="314">
        <f>'고용증대 상시근로자수-2019'!Z50</f>
        <v>0</v>
      </c>
      <c r="J50" s="312">
        <f>'고용증대 상시근로자수-2019'!AA50</f>
        <v>0</v>
      </c>
      <c r="K50" s="313">
        <f>'고용증대 상시근로자수-2019'!AB50</f>
        <v>0</v>
      </c>
      <c r="L50" s="314">
        <f>'고용증대 상시근로자수-2019'!AD50</f>
        <v>0</v>
      </c>
      <c r="M50" s="312">
        <f>'고용증대 상시근로자수-2019'!AE50</f>
        <v>0</v>
      </c>
      <c r="N50" s="313">
        <f>'고용증대 상시근로자수-2019'!AF50</f>
        <v>0</v>
      </c>
      <c r="O50" s="314">
        <f>'고용증대 상시근로자수-2019'!AH50</f>
        <v>0</v>
      </c>
      <c r="P50" s="312">
        <f>'고용증대 상시근로자수-2019'!AI50</f>
        <v>0</v>
      </c>
      <c r="Q50" s="313">
        <f>'고용증대 상시근로자수-2019'!AJ50</f>
        <v>0</v>
      </c>
      <c r="R50" s="314">
        <f>'고용증대 상시근로자수-2019'!AL50</f>
        <v>0</v>
      </c>
      <c r="S50" s="312">
        <f>'고용증대 상시근로자수-2019'!AM50</f>
        <v>0</v>
      </c>
      <c r="T50" s="313">
        <f>'고용증대 상시근로자수-2019'!AN50</f>
        <v>0</v>
      </c>
      <c r="U50" s="314">
        <f>'고용증대 상시근로자수-2019'!AP50</f>
        <v>0</v>
      </c>
      <c r="V50" s="312">
        <f>'고용증대 상시근로자수-2019'!AQ50</f>
        <v>0</v>
      </c>
      <c r="W50" s="313">
        <f>'고용증대 상시근로자수-2019'!AR50</f>
        <v>0</v>
      </c>
      <c r="X50" s="314">
        <f>'고용증대 상시근로자수-2019'!AT50</f>
        <v>0</v>
      </c>
      <c r="Y50" s="312">
        <f>'고용증대 상시근로자수-2019'!AU50</f>
        <v>0</v>
      </c>
      <c r="Z50" s="313">
        <f>'고용증대 상시근로자수-2019'!AV50</f>
        <v>0</v>
      </c>
      <c r="AA50" s="314">
        <f>'고용증대 상시근로자수-2019'!AX50</f>
        <v>0</v>
      </c>
      <c r="AB50" s="312">
        <f>'고용증대 상시근로자수-2019'!AY50</f>
        <v>0</v>
      </c>
      <c r="AC50" s="313">
        <f>'고용증대 상시근로자수-2019'!AZ50</f>
        <v>0</v>
      </c>
      <c r="AD50" s="314">
        <f>'고용증대 상시근로자수-2019'!BB50</f>
        <v>0</v>
      </c>
      <c r="AE50" s="312">
        <f>'고용증대 상시근로자수-2019'!BC50</f>
        <v>0</v>
      </c>
      <c r="AF50" s="313">
        <f>'고용증대 상시근로자수-2019'!BD50</f>
        <v>0</v>
      </c>
      <c r="AG50" s="314">
        <f>'고용증대 상시근로자수-2019'!BF50</f>
        <v>0</v>
      </c>
      <c r="AH50" s="312">
        <f>'고용증대 상시근로자수-2019'!BG50</f>
        <v>0</v>
      </c>
      <c r="AI50" s="313">
        <f>'고용증대 상시근로자수-2019'!BH50</f>
        <v>0</v>
      </c>
      <c r="AJ50" s="314">
        <f>'고용증대 상시근로자수-2019'!BJ50</f>
        <v>0</v>
      </c>
      <c r="AK50" s="312">
        <f>'고용증대 상시근로자수-2019'!BK50</f>
        <v>0</v>
      </c>
      <c r="AL50" s="313">
        <f>'고용증대 상시근로자수-2019'!BL50</f>
        <v>0</v>
      </c>
      <c r="AM50" s="314">
        <f>'고용증대 상시근로자수-2019'!BN50</f>
        <v>0</v>
      </c>
      <c r="AN50" s="312">
        <f>'고용증대 상시근로자수-2019'!BO50</f>
        <v>0</v>
      </c>
      <c r="AO50" s="313">
        <f>'고용증대 상시근로자수-2019'!BP50</f>
        <v>0</v>
      </c>
      <c r="AP50" s="314">
        <f>'고용증대 상시근로자수-2019'!BR50</f>
        <v>0</v>
      </c>
      <c r="AQ50" s="335">
        <f t="shared" si="0"/>
        <v>0</v>
      </c>
      <c r="AR50" s="336">
        <f t="shared" si="1"/>
        <v>0</v>
      </c>
      <c r="AS50" s="342">
        <f>'고용증대 상시근로자수-2019'!CF50</f>
        <v>0</v>
      </c>
      <c r="AT50" s="343">
        <f>'고용증대 상시근로자수-2019'!CG50</f>
        <v>0</v>
      </c>
      <c r="AU50" s="340">
        <f t="shared" si="2"/>
        <v>0</v>
      </c>
      <c r="AV50" s="308">
        <f t="shared" si="3"/>
        <v>0</v>
      </c>
    </row>
    <row r="51" spans="1:48" hidden="1">
      <c r="A51" s="327">
        <f t="shared" si="4"/>
        <v>47</v>
      </c>
      <c r="B51" s="318">
        <f>'고용증대 상시근로자수-2019'!C51</f>
        <v>0</v>
      </c>
      <c r="C51" s="319" t="str">
        <f>'고용증대 상시근로자수-2019'!E51</f>
        <v/>
      </c>
      <c r="D51" s="332" t="str">
        <f>IF('고용증대 상시근로자수-2019'!I51="","",'고용증대 상시근로자수-2019'!I51)</f>
        <v/>
      </c>
      <c r="E51" s="332" t="str">
        <f>IF('고용증대 상시근로자수-2019'!J51="","",'고용증대 상시근로자수-2019'!J51)</f>
        <v/>
      </c>
      <c r="F51" s="320" t="str">
        <f>'고용증대 상시근로자수-2019'!H51</f>
        <v/>
      </c>
      <c r="G51" s="324">
        <f>'고용증대 상시근로자수-2019'!W51</f>
        <v>0</v>
      </c>
      <c r="H51" s="313">
        <f>'고용증대 상시근로자수-2019'!X51</f>
        <v>0</v>
      </c>
      <c r="I51" s="314">
        <f>'고용증대 상시근로자수-2019'!Z51</f>
        <v>0</v>
      </c>
      <c r="J51" s="312">
        <f>'고용증대 상시근로자수-2019'!AA51</f>
        <v>0</v>
      </c>
      <c r="K51" s="313">
        <f>'고용증대 상시근로자수-2019'!AB51</f>
        <v>0</v>
      </c>
      <c r="L51" s="314">
        <f>'고용증대 상시근로자수-2019'!AD51</f>
        <v>0</v>
      </c>
      <c r="M51" s="312">
        <f>'고용증대 상시근로자수-2019'!AE51</f>
        <v>0</v>
      </c>
      <c r="N51" s="313">
        <f>'고용증대 상시근로자수-2019'!AF51</f>
        <v>0</v>
      </c>
      <c r="O51" s="314">
        <f>'고용증대 상시근로자수-2019'!AH51</f>
        <v>0</v>
      </c>
      <c r="P51" s="312">
        <f>'고용증대 상시근로자수-2019'!AI51</f>
        <v>0</v>
      </c>
      <c r="Q51" s="313">
        <f>'고용증대 상시근로자수-2019'!AJ51</f>
        <v>0</v>
      </c>
      <c r="R51" s="314">
        <f>'고용증대 상시근로자수-2019'!AL51</f>
        <v>0</v>
      </c>
      <c r="S51" s="312">
        <f>'고용증대 상시근로자수-2019'!AM51</f>
        <v>0</v>
      </c>
      <c r="T51" s="313">
        <f>'고용증대 상시근로자수-2019'!AN51</f>
        <v>0</v>
      </c>
      <c r="U51" s="314">
        <f>'고용증대 상시근로자수-2019'!AP51</f>
        <v>0</v>
      </c>
      <c r="V51" s="312">
        <f>'고용증대 상시근로자수-2019'!AQ51</f>
        <v>0</v>
      </c>
      <c r="W51" s="313">
        <f>'고용증대 상시근로자수-2019'!AR51</f>
        <v>0</v>
      </c>
      <c r="X51" s="314">
        <f>'고용증대 상시근로자수-2019'!AT51</f>
        <v>0</v>
      </c>
      <c r="Y51" s="312">
        <f>'고용증대 상시근로자수-2019'!AU51</f>
        <v>0</v>
      </c>
      <c r="Z51" s="313">
        <f>'고용증대 상시근로자수-2019'!AV51</f>
        <v>0</v>
      </c>
      <c r="AA51" s="314">
        <f>'고용증대 상시근로자수-2019'!AX51</f>
        <v>0</v>
      </c>
      <c r="AB51" s="312">
        <f>'고용증대 상시근로자수-2019'!AY51</f>
        <v>0</v>
      </c>
      <c r="AC51" s="313">
        <f>'고용증대 상시근로자수-2019'!AZ51</f>
        <v>0</v>
      </c>
      <c r="AD51" s="314">
        <f>'고용증대 상시근로자수-2019'!BB51</f>
        <v>0</v>
      </c>
      <c r="AE51" s="312">
        <f>'고용증대 상시근로자수-2019'!BC51</f>
        <v>0</v>
      </c>
      <c r="AF51" s="313">
        <f>'고용증대 상시근로자수-2019'!BD51</f>
        <v>0</v>
      </c>
      <c r="AG51" s="314">
        <f>'고용증대 상시근로자수-2019'!BF51</f>
        <v>0</v>
      </c>
      <c r="AH51" s="312">
        <f>'고용증대 상시근로자수-2019'!BG51</f>
        <v>0</v>
      </c>
      <c r="AI51" s="313">
        <f>'고용증대 상시근로자수-2019'!BH51</f>
        <v>0</v>
      </c>
      <c r="AJ51" s="314">
        <f>'고용증대 상시근로자수-2019'!BJ51</f>
        <v>0</v>
      </c>
      <c r="AK51" s="312">
        <f>'고용증대 상시근로자수-2019'!BK51</f>
        <v>0</v>
      </c>
      <c r="AL51" s="313">
        <f>'고용증대 상시근로자수-2019'!BL51</f>
        <v>0</v>
      </c>
      <c r="AM51" s="314">
        <f>'고용증대 상시근로자수-2019'!BN51</f>
        <v>0</v>
      </c>
      <c r="AN51" s="312">
        <f>'고용증대 상시근로자수-2019'!BO51</f>
        <v>0</v>
      </c>
      <c r="AO51" s="313">
        <f>'고용증대 상시근로자수-2019'!BP51</f>
        <v>0</v>
      </c>
      <c r="AP51" s="314">
        <f>'고용증대 상시근로자수-2019'!BR51</f>
        <v>0</v>
      </c>
      <c r="AQ51" s="335">
        <f t="shared" si="0"/>
        <v>0</v>
      </c>
      <c r="AR51" s="336">
        <f t="shared" si="1"/>
        <v>0</v>
      </c>
      <c r="AS51" s="342">
        <f>'고용증대 상시근로자수-2019'!CF51</f>
        <v>0</v>
      </c>
      <c r="AT51" s="343">
        <f>'고용증대 상시근로자수-2019'!CG51</f>
        <v>0</v>
      </c>
      <c r="AU51" s="340">
        <f t="shared" si="2"/>
        <v>0</v>
      </c>
      <c r="AV51" s="308">
        <f t="shared" si="3"/>
        <v>0</v>
      </c>
    </row>
    <row r="52" spans="1:48" hidden="1">
      <c r="A52" s="327">
        <f t="shared" si="4"/>
        <v>48</v>
      </c>
      <c r="B52" s="318">
        <f>'고용증대 상시근로자수-2019'!C52</f>
        <v>0</v>
      </c>
      <c r="C52" s="319" t="str">
        <f>'고용증대 상시근로자수-2019'!E52</f>
        <v/>
      </c>
      <c r="D52" s="332" t="str">
        <f>IF('고용증대 상시근로자수-2019'!I52="","",'고용증대 상시근로자수-2019'!I52)</f>
        <v/>
      </c>
      <c r="E52" s="332" t="str">
        <f>IF('고용증대 상시근로자수-2019'!J52="","",'고용증대 상시근로자수-2019'!J52)</f>
        <v/>
      </c>
      <c r="F52" s="320" t="str">
        <f>'고용증대 상시근로자수-2019'!H52</f>
        <v/>
      </c>
      <c r="G52" s="324">
        <f>'고용증대 상시근로자수-2019'!W52</f>
        <v>0</v>
      </c>
      <c r="H52" s="313">
        <f>'고용증대 상시근로자수-2019'!X52</f>
        <v>0</v>
      </c>
      <c r="I52" s="314">
        <f>'고용증대 상시근로자수-2019'!Z52</f>
        <v>0</v>
      </c>
      <c r="J52" s="312">
        <f>'고용증대 상시근로자수-2019'!AA52</f>
        <v>0</v>
      </c>
      <c r="K52" s="313">
        <f>'고용증대 상시근로자수-2019'!AB52</f>
        <v>0</v>
      </c>
      <c r="L52" s="314">
        <f>'고용증대 상시근로자수-2019'!AD52</f>
        <v>0</v>
      </c>
      <c r="M52" s="312">
        <f>'고용증대 상시근로자수-2019'!AE52</f>
        <v>0</v>
      </c>
      <c r="N52" s="313">
        <f>'고용증대 상시근로자수-2019'!AF52</f>
        <v>0</v>
      </c>
      <c r="O52" s="314">
        <f>'고용증대 상시근로자수-2019'!AH52</f>
        <v>0</v>
      </c>
      <c r="P52" s="312">
        <f>'고용증대 상시근로자수-2019'!AI52</f>
        <v>0</v>
      </c>
      <c r="Q52" s="313">
        <f>'고용증대 상시근로자수-2019'!AJ52</f>
        <v>0</v>
      </c>
      <c r="R52" s="314">
        <f>'고용증대 상시근로자수-2019'!AL52</f>
        <v>0</v>
      </c>
      <c r="S52" s="312">
        <f>'고용증대 상시근로자수-2019'!AM52</f>
        <v>0</v>
      </c>
      <c r="T52" s="313">
        <f>'고용증대 상시근로자수-2019'!AN52</f>
        <v>0</v>
      </c>
      <c r="U52" s="314">
        <f>'고용증대 상시근로자수-2019'!AP52</f>
        <v>0</v>
      </c>
      <c r="V52" s="312">
        <f>'고용증대 상시근로자수-2019'!AQ52</f>
        <v>0</v>
      </c>
      <c r="W52" s="313">
        <f>'고용증대 상시근로자수-2019'!AR52</f>
        <v>0</v>
      </c>
      <c r="X52" s="314">
        <f>'고용증대 상시근로자수-2019'!AT52</f>
        <v>0</v>
      </c>
      <c r="Y52" s="312">
        <f>'고용증대 상시근로자수-2019'!AU52</f>
        <v>0</v>
      </c>
      <c r="Z52" s="313">
        <f>'고용증대 상시근로자수-2019'!AV52</f>
        <v>0</v>
      </c>
      <c r="AA52" s="314">
        <f>'고용증대 상시근로자수-2019'!AX52</f>
        <v>0</v>
      </c>
      <c r="AB52" s="312">
        <f>'고용증대 상시근로자수-2019'!AY52</f>
        <v>0</v>
      </c>
      <c r="AC52" s="313">
        <f>'고용증대 상시근로자수-2019'!AZ52</f>
        <v>0</v>
      </c>
      <c r="AD52" s="314">
        <f>'고용증대 상시근로자수-2019'!BB52</f>
        <v>0</v>
      </c>
      <c r="AE52" s="312">
        <f>'고용증대 상시근로자수-2019'!BC52</f>
        <v>0</v>
      </c>
      <c r="AF52" s="313">
        <f>'고용증대 상시근로자수-2019'!BD52</f>
        <v>0</v>
      </c>
      <c r="AG52" s="314">
        <f>'고용증대 상시근로자수-2019'!BF52</f>
        <v>0</v>
      </c>
      <c r="AH52" s="312">
        <f>'고용증대 상시근로자수-2019'!BG52</f>
        <v>0</v>
      </c>
      <c r="AI52" s="313">
        <f>'고용증대 상시근로자수-2019'!BH52</f>
        <v>0</v>
      </c>
      <c r="AJ52" s="314">
        <f>'고용증대 상시근로자수-2019'!BJ52</f>
        <v>0</v>
      </c>
      <c r="AK52" s="312">
        <f>'고용증대 상시근로자수-2019'!BK52</f>
        <v>0</v>
      </c>
      <c r="AL52" s="313">
        <f>'고용증대 상시근로자수-2019'!BL52</f>
        <v>0</v>
      </c>
      <c r="AM52" s="314">
        <f>'고용증대 상시근로자수-2019'!BN52</f>
        <v>0</v>
      </c>
      <c r="AN52" s="312">
        <f>'고용증대 상시근로자수-2019'!BO52</f>
        <v>0</v>
      </c>
      <c r="AO52" s="313">
        <f>'고용증대 상시근로자수-2019'!BP52</f>
        <v>0</v>
      </c>
      <c r="AP52" s="314">
        <f>'고용증대 상시근로자수-2019'!BR52</f>
        <v>0</v>
      </c>
      <c r="AQ52" s="335">
        <f t="shared" si="0"/>
        <v>0</v>
      </c>
      <c r="AR52" s="336">
        <f t="shared" si="1"/>
        <v>0</v>
      </c>
      <c r="AS52" s="342">
        <f>'고용증대 상시근로자수-2019'!CF52</f>
        <v>0</v>
      </c>
      <c r="AT52" s="343">
        <f>'고용증대 상시근로자수-2019'!CG52</f>
        <v>0</v>
      </c>
      <c r="AU52" s="340">
        <f t="shared" si="2"/>
        <v>0</v>
      </c>
      <c r="AV52" s="308">
        <f t="shared" si="3"/>
        <v>0</v>
      </c>
    </row>
    <row r="53" spans="1:48" hidden="1">
      <c r="A53" s="327">
        <f t="shared" si="4"/>
        <v>49</v>
      </c>
      <c r="B53" s="318">
        <f>'고용증대 상시근로자수-2019'!C53</f>
        <v>0</v>
      </c>
      <c r="C53" s="319" t="str">
        <f>'고용증대 상시근로자수-2019'!E53</f>
        <v/>
      </c>
      <c r="D53" s="332" t="str">
        <f>IF('고용증대 상시근로자수-2019'!I53="","",'고용증대 상시근로자수-2019'!I53)</f>
        <v/>
      </c>
      <c r="E53" s="332" t="str">
        <f>IF('고용증대 상시근로자수-2019'!J53="","",'고용증대 상시근로자수-2019'!J53)</f>
        <v/>
      </c>
      <c r="F53" s="320" t="str">
        <f>'고용증대 상시근로자수-2019'!H53</f>
        <v/>
      </c>
      <c r="G53" s="324">
        <f>'고용증대 상시근로자수-2019'!W53</f>
        <v>0</v>
      </c>
      <c r="H53" s="313">
        <f>'고용증대 상시근로자수-2019'!X53</f>
        <v>0</v>
      </c>
      <c r="I53" s="314">
        <f>'고용증대 상시근로자수-2019'!Z53</f>
        <v>0</v>
      </c>
      <c r="J53" s="312">
        <f>'고용증대 상시근로자수-2019'!AA53</f>
        <v>0</v>
      </c>
      <c r="K53" s="313">
        <f>'고용증대 상시근로자수-2019'!AB53</f>
        <v>0</v>
      </c>
      <c r="L53" s="314">
        <f>'고용증대 상시근로자수-2019'!AD53</f>
        <v>0</v>
      </c>
      <c r="M53" s="312">
        <f>'고용증대 상시근로자수-2019'!AE53</f>
        <v>0</v>
      </c>
      <c r="N53" s="313">
        <f>'고용증대 상시근로자수-2019'!AF53</f>
        <v>0</v>
      </c>
      <c r="O53" s="314">
        <f>'고용증대 상시근로자수-2019'!AH53</f>
        <v>0</v>
      </c>
      <c r="P53" s="312">
        <f>'고용증대 상시근로자수-2019'!AI53</f>
        <v>0</v>
      </c>
      <c r="Q53" s="313">
        <f>'고용증대 상시근로자수-2019'!AJ53</f>
        <v>0</v>
      </c>
      <c r="R53" s="314">
        <f>'고용증대 상시근로자수-2019'!AL53</f>
        <v>0</v>
      </c>
      <c r="S53" s="312">
        <f>'고용증대 상시근로자수-2019'!AM53</f>
        <v>0</v>
      </c>
      <c r="T53" s="313">
        <f>'고용증대 상시근로자수-2019'!AN53</f>
        <v>0</v>
      </c>
      <c r="U53" s="314">
        <f>'고용증대 상시근로자수-2019'!AP53</f>
        <v>0</v>
      </c>
      <c r="V53" s="312">
        <f>'고용증대 상시근로자수-2019'!AQ53</f>
        <v>0</v>
      </c>
      <c r="W53" s="313">
        <f>'고용증대 상시근로자수-2019'!AR53</f>
        <v>0</v>
      </c>
      <c r="X53" s="314">
        <f>'고용증대 상시근로자수-2019'!AT53</f>
        <v>0</v>
      </c>
      <c r="Y53" s="312">
        <f>'고용증대 상시근로자수-2019'!AU53</f>
        <v>0</v>
      </c>
      <c r="Z53" s="313">
        <f>'고용증대 상시근로자수-2019'!AV53</f>
        <v>0</v>
      </c>
      <c r="AA53" s="314">
        <f>'고용증대 상시근로자수-2019'!AX53</f>
        <v>0</v>
      </c>
      <c r="AB53" s="312">
        <f>'고용증대 상시근로자수-2019'!AY53</f>
        <v>0</v>
      </c>
      <c r="AC53" s="313">
        <f>'고용증대 상시근로자수-2019'!AZ53</f>
        <v>0</v>
      </c>
      <c r="AD53" s="314">
        <f>'고용증대 상시근로자수-2019'!BB53</f>
        <v>0</v>
      </c>
      <c r="AE53" s="312">
        <f>'고용증대 상시근로자수-2019'!BC53</f>
        <v>0</v>
      </c>
      <c r="AF53" s="313">
        <f>'고용증대 상시근로자수-2019'!BD53</f>
        <v>0</v>
      </c>
      <c r="AG53" s="314">
        <f>'고용증대 상시근로자수-2019'!BF53</f>
        <v>0</v>
      </c>
      <c r="AH53" s="312">
        <f>'고용증대 상시근로자수-2019'!BG53</f>
        <v>0</v>
      </c>
      <c r="AI53" s="313">
        <f>'고용증대 상시근로자수-2019'!BH53</f>
        <v>0</v>
      </c>
      <c r="AJ53" s="314">
        <f>'고용증대 상시근로자수-2019'!BJ53</f>
        <v>0</v>
      </c>
      <c r="AK53" s="312">
        <f>'고용증대 상시근로자수-2019'!BK53</f>
        <v>0</v>
      </c>
      <c r="AL53" s="313">
        <f>'고용증대 상시근로자수-2019'!BL53</f>
        <v>0</v>
      </c>
      <c r="AM53" s="314">
        <f>'고용증대 상시근로자수-2019'!BN53</f>
        <v>0</v>
      </c>
      <c r="AN53" s="312">
        <f>'고용증대 상시근로자수-2019'!BO53</f>
        <v>0</v>
      </c>
      <c r="AO53" s="313">
        <f>'고용증대 상시근로자수-2019'!BP53</f>
        <v>0</v>
      </c>
      <c r="AP53" s="314">
        <f>'고용증대 상시근로자수-2019'!BR53</f>
        <v>0</v>
      </c>
      <c r="AQ53" s="335">
        <f t="shared" si="0"/>
        <v>0</v>
      </c>
      <c r="AR53" s="336">
        <f t="shared" si="1"/>
        <v>0</v>
      </c>
      <c r="AS53" s="342">
        <f>'고용증대 상시근로자수-2019'!CF53</f>
        <v>0</v>
      </c>
      <c r="AT53" s="343">
        <f>'고용증대 상시근로자수-2019'!CG53</f>
        <v>0</v>
      </c>
      <c r="AU53" s="340">
        <f t="shared" si="2"/>
        <v>0</v>
      </c>
      <c r="AV53" s="308">
        <f t="shared" si="3"/>
        <v>0</v>
      </c>
    </row>
    <row r="54" spans="1:48" hidden="1">
      <c r="A54" s="327">
        <f t="shared" si="4"/>
        <v>50</v>
      </c>
      <c r="B54" s="318">
        <f>'고용증대 상시근로자수-2019'!C54</f>
        <v>0</v>
      </c>
      <c r="C54" s="319" t="str">
        <f>'고용증대 상시근로자수-2019'!E54</f>
        <v/>
      </c>
      <c r="D54" s="332" t="str">
        <f>IF('고용증대 상시근로자수-2019'!I54="","",'고용증대 상시근로자수-2019'!I54)</f>
        <v/>
      </c>
      <c r="E54" s="332" t="str">
        <f>IF('고용증대 상시근로자수-2019'!J54="","",'고용증대 상시근로자수-2019'!J54)</f>
        <v/>
      </c>
      <c r="F54" s="320" t="str">
        <f>'고용증대 상시근로자수-2019'!H54</f>
        <v/>
      </c>
      <c r="G54" s="324">
        <f>'고용증대 상시근로자수-2019'!W54</f>
        <v>0</v>
      </c>
      <c r="H54" s="313">
        <f>'고용증대 상시근로자수-2019'!X54</f>
        <v>0</v>
      </c>
      <c r="I54" s="314">
        <f>'고용증대 상시근로자수-2019'!Z54</f>
        <v>0</v>
      </c>
      <c r="J54" s="312">
        <f>'고용증대 상시근로자수-2019'!AA54</f>
        <v>0</v>
      </c>
      <c r="K54" s="313">
        <f>'고용증대 상시근로자수-2019'!AB54</f>
        <v>0</v>
      </c>
      <c r="L54" s="314">
        <f>'고용증대 상시근로자수-2019'!AD54</f>
        <v>0</v>
      </c>
      <c r="M54" s="312">
        <f>'고용증대 상시근로자수-2019'!AE54</f>
        <v>0</v>
      </c>
      <c r="N54" s="313">
        <f>'고용증대 상시근로자수-2019'!AF54</f>
        <v>0</v>
      </c>
      <c r="O54" s="314">
        <f>'고용증대 상시근로자수-2019'!AH54</f>
        <v>0</v>
      </c>
      <c r="P54" s="312">
        <f>'고용증대 상시근로자수-2019'!AI54</f>
        <v>0</v>
      </c>
      <c r="Q54" s="313">
        <f>'고용증대 상시근로자수-2019'!AJ54</f>
        <v>0</v>
      </c>
      <c r="R54" s="314">
        <f>'고용증대 상시근로자수-2019'!AL54</f>
        <v>0</v>
      </c>
      <c r="S54" s="312">
        <f>'고용증대 상시근로자수-2019'!AM54</f>
        <v>0</v>
      </c>
      <c r="T54" s="313">
        <f>'고용증대 상시근로자수-2019'!AN54</f>
        <v>0</v>
      </c>
      <c r="U54" s="314">
        <f>'고용증대 상시근로자수-2019'!AP54</f>
        <v>0</v>
      </c>
      <c r="V54" s="312">
        <f>'고용증대 상시근로자수-2019'!AQ54</f>
        <v>0</v>
      </c>
      <c r="W54" s="313">
        <f>'고용증대 상시근로자수-2019'!AR54</f>
        <v>0</v>
      </c>
      <c r="X54" s="314">
        <f>'고용증대 상시근로자수-2019'!AT54</f>
        <v>0</v>
      </c>
      <c r="Y54" s="312">
        <f>'고용증대 상시근로자수-2019'!AU54</f>
        <v>0</v>
      </c>
      <c r="Z54" s="313">
        <f>'고용증대 상시근로자수-2019'!AV54</f>
        <v>0</v>
      </c>
      <c r="AA54" s="314">
        <f>'고용증대 상시근로자수-2019'!AX54</f>
        <v>0</v>
      </c>
      <c r="AB54" s="312">
        <f>'고용증대 상시근로자수-2019'!AY54</f>
        <v>0</v>
      </c>
      <c r="AC54" s="313">
        <f>'고용증대 상시근로자수-2019'!AZ54</f>
        <v>0</v>
      </c>
      <c r="AD54" s="314">
        <f>'고용증대 상시근로자수-2019'!BB54</f>
        <v>0</v>
      </c>
      <c r="AE54" s="312">
        <f>'고용증대 상시근로자수-2019'!BC54</f>
        <v>0</v>
      </c>
      <c r="AF54" s="313">
        <f>'고용증대 상시근로자수-2019'!BD54</f>
        <v>0</v>
      </c>
      <c r="AG54" s="314">
        <f>'고용증대 상시근로자수-2019'!BF54</f>
        <v>0</v>
      </c>
      <c r="AH54" s="312">
        <f>'고용증대 상시근로자수-2019'!BG54</f>
        <v>0</v>
      </c>
      <c r="AI54" s="313">
        <f>'고용증대 상시근로자수-2019'!BH54</f>
        <v>0</v>
      </c>
      <c r="AJ54" s="314">
        <f>'고용증대 상시근로자수-2019'!BJ54</f>
        <v>0</v>
      </c>
      <c r="AK54" s="312">
        <f>'고용증대 상시근로자수-2019'!BK54</f>
        <v>0</v>
      </c>
      <c r="AL54" s="313">
        <f>'고용증대 상시근로자수-2019'!BL54</f>
        <v>0</v>
      </c>
      <c r="AM54" s="314">
        <f>'고용증대 상시근로자수-2019'!BN54</f>
        <v>0</v>
      </c>
      <c r="AN54" s="312">
        <f>'고용증대 상시근로자수-2019'!BO54</f>
        <v>0</v>
      </c>
      <c r="AO54" s="313">
        <f>'고용증대 상시근로자수-2019'!BP54</f>
        <v>0</v>
      </c>
      <c r="AP54" s="314">
        <f>'고용증대 상시근로자수-2019'!BR54</f>
        <v>0</v>
      </c>
      <c r="AQ54" s="335">
        <f t="shared" si="0"/>
        <v>0</v>
      </c>
      <c r="AR54" s="336">
        <f t="shared" si="1"/>
        <v>0</v>
      </c>
      <c r="AS54" s="342">
        <f>'고용증대 상시근로자수-2019'!CF54</f>
        <v>0</v>
      </c>
      <c r="AT54" s="343">
        <f>'고용증대 상시근로자수-2019'!CG54</f>
        <v>0</v>
      </c>
      <c r="AU54" s="340">
        <f t="shared" si="2"/>
        <v>0</v>
      </c>
      <c r="AV54" s="308">
        <f t="shared" si="3"/>
        <v>0</v>
      </c>
    </row>
    <row r="55" spans="1:48" hidden="1">
      <c r="A55" s="327">
        <f t="shared" si="4"/>
        <v>51</v>
      </c>
      <c r="B55" s="318">
        <f>'고용증대 상시근로자수-2019'!C55</f>
        <v>0</v>
      </c>
      <c r="C55" s="319" t="str">
        <f>'고용증대 상시근로자수-2019'!E55</f>
        <v/>
      </c>
      <c r="D55" s="332" t="str">
        <f>IF('고용증대 상시근로자수-2019'!I55="","",'고용증대 상시근로자수-2019'!I55)</f>
        <v/>
      </c>
      <c r="E55" s="332" t="str">
        <f>IF('고용증대 상시근로자수-2019'!J55="","",'고용증대 상시근로자수-2019'!J55)</f>
        <v/>
      </c>
      <c r="F55" s="320" t="str">
        <f>'고용증대 상시근로자수-2019'!H55</f>
        <v/>
      </c>
      <c r="G55" s="324">
        <f>'고용증대 상시근로자수-2019'!W55</f>
        <v>0</v>
      </c>
      <c r="H55" s="313">
        <f>'고용증대 상시근로자수-2019'!X55</f>
        <v>0</v>
      </c>
      <c r="I55" s="314">
        <f>'고용증대 상시근로자수-2019'!Z55</f>
        <v>0</v>
      </c>
      <c r="J55" s="312">
        <f>'고용증대 상시근로자수-2019'!AA55</f>
        <v>0</v>
      </c>
      <c r="K55" s="313">
        <f>'고용증대 상시근로자수-2019'!AB55</f>
        <v>0</v>
      </c>
      <c r="L55" s="314">
        <f>'고용증대 상시근로자수-2019'!AD55</f>
        <v>0</v>
      </c>
      <c r="M55" s="312">
        <f>'고용증대 상시근로자수-2019'!AE55</f>
        <v>0</v>
      </c>
      <c r="N55" s="313">
        <f>'고용증대 상시근로자수-2019'!AF55</f>
        <v>0</v>
      </c>
      <c r="O55" s="314">
        <f>'고용증대 상시근로자수-2019'!AH55</f>
        <v>0</v>
      </c>
      <c r="P55" s="312">
        <f>'고용증대 상시근로자수-2019'!AI55</f>
        <v>0</v>
      </c>
      <c r="Q55" s="313">
        <f>'고용증대 상시근로자수-2019'!AJ55</f>
        <v>0</v>
      </c>
      <c r="R55" s="314">
        <f>'고용증대 상시근로자수-2019'!AL55</f>
        <v>0</v>
      </c>
      <c r="S55" s="312">
        <f>'고용증대 상시근로자수-2019'!AM55</f>
        <v>0</v>
      </c>
      <c r="T55" s="313">
        <f>'고용증대 상시근로자수-2019'!AN55</f>
        <v>0</v>
      </c>
      <c r="U55" s="314">
        <f>'고용증대 상시근로자수-2019'!AP55</f>
        <v>0</v>
      </c>
      <c r="V55" s="312">
        <f>'고용증대 상시근로자수-2019'!AQ55</f>
        <v>0</v>
      </c>
      <c r="W55" s="313">
        <f>'고용증대 상시근로자수-2019'!AR55</f>
        <v>0</v>
      </c>
      <c r="X55" s="314">
        <f>'고용증대 상시근로자수-2019'!AT55</f>
        <v>0</v>
      </c>
      <c r="Y55" s="312">
        <f>'고용증대 상시근로자수-2019'!AU55</f>
        <v>0</v>
      </c>
      <c r="Z55" s="313">
        <f>'고용증대 상시근로자수-2019'!AV55</f>
        <v>0</v>
      </c>
      <c r="AA55" s="314">
        <f>'고용증대 상시근로자수-2019'!AX55</f>
        <v>0</v>
      </c>
      <c r="AB55" s="312">
        <f>'고용증대 상시근로자수-2019'!AY55</f>
        <v>0</v>
      </c>
      <c r="AC55" s="313">
        <f>'고용증대 상시근로자수-2019'!AZ55</f>
        <v>0</v>
      </c>
      <c r="AD55" s="314">
        <f>'고용증대 상시근로자수-2019'!BB55</f>
        <v>0</v>
      </c>
      <c r="AE55" s="312">
        <f>'고용증대 상시근로자수-2019'!BC55</f>
        <v>0</v>
      </c>
      <c r="AF55" s="313">
        <f>'고용증대 상시근로자수-2019'!BD55</f>
        <v>0</v>
      </c>
      <c r="AG55" s="314">
        <f>'고용증대 상시근로자수-2019'!BF55</f>
        <v>0</v>
      </c>
      <c r="AH55" s="312">
        <f>'고용증대 상시근로자수-2019'!BG55</f>
        <v>0</v>
      </c>
      <c r="AI55" s="313">
        <f>'고용증대 상시근로자수-2019'!BH55</f>
        <v>0</v>
      </c>
      <c r="AJ55" s="314">
        <f>'고용증대 상시근로자수-2019'!BJ55</f>
        <v>0</v>
      </c>
      <c r="AK55" s="312">
        <f>'고용증대 상시근로자수-2019'!BK55</f>
        <v>0</v>
      </c>
      <c r="AL55" s="313">
        <f>'고용증대 상시근로자수-2019'!BL55</f>
        <v>0</v>
      </c>
      <c r="AM55" s="314">
        <f>'고용증대 상시근로자수-2019'!BN55</f>
        <v>0</v>
      </c>
      <c r="AN55" s="312">
        <f>'고용증대 상시근로자수-2019'!BO55</f>
        <v>0</v>
      </c>
      <c r="AO55" s="313">
        <f>'고용증대 상시근로자수-2019'!BP55</f>
        <v>0</v>
      </c>
      <c r="AP55" s="314">
        <f>'고용증대 상시근로자수-2019'!BR55</f>
        <v>0</v>
      </c>
      <c r="AQ55" s="335">
        <f t="shared" si="0"/>
        <v>0</v>
      </c>
      <c r="AR55" s="336">
        <f t="shared" si="1"/>
        <v>0</v>
      </c>
      <c r="AS55" s="342">
        <f>'고용증대 상시근로자수-2019'!CF55</f>
        <v>0</v>
      </c>
      <c r="AT55" s="343">
        <f>'고용증대 상시근로자수-2019'!CG55</f>
        <v>0</v>
      </c>
      <c r="AU55" s="340">
        <f t="shared" si="2"/>
        <v>0</v>
      </c>
      <c r="AV55" s="308">
        <f t="shared" si="3"/>
        <v>0</v>
      </c>
    </row>
    <row r="56" spans="1:48" hidden="1">
      <c r="A56" s="327">
        <f t="shared" si="4"/>
        <v>52</v>
      </c>
      <c r="B56" s="318">
        <f>'고용증대 상시근로자수-2019'!C56</f>
        <v>0</v>
      </c>
      <c r="C56" s="319" t="str">
        <f>'고용증대 상시근로자수-2019'!E56</f>
        <v/>
      </c>
      <c r="D56" s="332" t="str">
        <f>IF('고용증대 상시근로자수-2019'!I56="","",'고용증대 상시근로자수-2019'!I56)</f>
        <v/>
      </c>
      <c r="E56" s="332" t="str">
        <f>IF('고용증대 상시근로자수-2019'!J56="","",'고용증대 상시근로자수-2019'!J56)</f>
        <v/>
      </c>
      <c r="F56" s="320" t="str">
        <f>'고용증대 상시근로자수-2019'!H56</f>
        <v/>
      </c>
      <c r="G56" s="324">
        <f>'고용증대 상시근로자수-2019'!W56</f>
        <v>0</v>
      </c>
      <c r="H56" s="313">
        <f>'고용증대 상시근로자수-2019'!X56</f>
        <v>0</v>
      </c>
      <c r="I56" s="314">
        <f>'고용증대 상시근로자수-2019'!Z56</f>
        <v>0</v>
      </c>
      <c r="J56" s="312">
        <f>'고용증대 상시근로자수-2019'!AA56</f>
        <v>0</v>
      </c>
      <c r="K56" s="313">
        <f>'고용증대 상시근로자수-2019'!AB56</f>
        <v>0</v>
      </c>
      <c r="L56" s="314">
        <f>'고용증대 상시근로자수-2019'!AD56</f>
        <v>0</v>
      </c>
      <c r="M56" s="312">
        <f>'고용증대 상시근로자수-2019'!AE56</f>
        <v>0</v>
      </c>
      <c r="N56" s="313">
        <f>'고용증대 상시근로자수-2019'!AF56</f>
        <v>0</v>
      </c>
      <c r="O56" s="314">
        <f>'고용증대 상시근로자수-2019'!AH56</f>
        <v>0</v>
      </c>
      <c r="P56" s="312">
        <f>'고용증대 상시근로자수-2019'!AI56</f>
        <v>0</v>
      </c>
      <c r="Q56" s="313">
        <f>'고용증대 상시근로자수-2019'!AJ56</f>
        <v>0</v>
      </c>
      <c r="R56" s="314">
        <f>'고용증대 상시근로자수-2019'!AL56</f>
        <v>0</v>
      </c>
      <c r="S56" s="312">
        <f>'고용증대 상시근로자수-2019'!AM56</f>
        <v>0</v>
      </c>
      <c r="T56" s="313">
        <f>'고용증대 상시근로자수-2019'!AN56</f>
        <v>0</v>
      </c>
      <c r="U56" s="314">
        <f>'고용증대 상시근로자수-2019'!AP56</f>
        <v>0</v>
      </c>
      <c r="V56" s="312">
        <f>'고용증대 상시근로자수-2019'!AQ56</f>
        <v>0</v>
      </c>
      <c r="W56" s="313">
        <f>'고용증대 상시근로자수-2019'!AR56</f>
        <v>0</v>
      </c>
      <c r="X56" s="314">
        <f>'고용증대 상시근로자수-2019'!AT56</f>
        <v>0</v>
      </c>
      <c r="Y56" s="312">
        <f>'고용증대 상시근로자수-2019'!AU56</f>
        <v>0</v>
      </c>
      <c r="Z56" s="313">
        <f>'고용증대 상시근로자수-2019'!AV56</f>
        <v>0</v>
      </c>
      <c r="AA56" s="314">
        <f>'고용증대 상시근로자수-2019'!AX56</f>
        <v>0</v>
      </c>
      <c r="AB56" s="312">
        <f>'고용증대 상시근로자수-2019'!AY56</f>
        <v>0</v>
      </c>
      <c r="AC56" s="313">
        <f>'고용증대 상시근로자수-2019'!AZ56</f>
        <v>0</v>
      </c>
      <c r="AD56" s="314">
        <f>'고용증대 상시근로자수-2019'!BB56</f>
        <v>0</v>
      </c>
      <c r="AE56" s="312">
        <f>'고용증대 상시근로자수-2019'!BC56</f>
        <v>0</v>
      </c>
      <c r="AF56" s="313">
        <f>'고용증대 상시근로자수-2019'!BD56</f>
        <v>0</v>
      </c>
      <c r="AG56" s="314">
        <f>'고용증대 상시근로자수-2019'!BF56</f>
        <v>0</v>
      </c>
      <c r="AH56" s="312">
        <f>'고용증대 상시근로자수-2019'!BG56</f>
        <v>0</v>
      </c>
      <c r="AI56" s="313">
        <f>'고용증대 상시근로자수-2019'!BH56</f>
        <v>0</v>
      </c>
      <c r="AJ56" s="314">
        <f>'고용증대 상시근로자수-2019'!BJ56</f>
        <v>0</v>
      </c>
      <c r="AK56" s="312">
        <f>'고용증대 상시근로자수-2019'!BK56</f>
        <v>0</v>
      </c>
      <c r="AL56" s="313">
        <f>'고용증대 상시근로자수-2019'!BL56</f>
        <v>0</v>
      </c>
      <c r="AM56" s="314">
        <f>'고용증대 상시근로자수-2019'!BN56</f>
        <v>0</v>
      </c>
      <c r="AN56" s="312">
        <f>'고용증대 상시근로자수-2019'!BO56</f>
        <v>0</v>
      </c>
      <c r="AO56" s="313">
        <f>'고용증대 상시근로자수-2019'!BP56</f>
        <v>0</v>
      </c>
      <c r="AP56" s="314">
        <f>'고용증대 상시근로자수-2019'!BR56</f>
        <v>0</v>
      </c>
      <c r="AQ56" s="335">
        <f t="shared" si="0"/>
        <v>0</v>
      </c>
      <c r="AR56" s="336">
        <f t="shared" si="1"/>
        <v>0</v>
      </c>
      <c r="AS56" s="342">
        <f>'고용증대 상시근로자수-2019'!CF56</f>
        <v>0</v>
      </c>
      <c r="AT56" s="343">
        <f>'고용증대 상시근로자수-2019'!CG56</f>
        <v>0</v>
      </c>
      <c r="AU56" s="340">
        <f t="shared" si="2"/>
        <v>0</v>
      </c>
      <c r="AV56" s="308">
        <f t="shared" si="3"/>
        <v>0</v>
      </c>
    </row>
    <row r="57" spans="1:48" hidden="1">
      <c r="A57" s="327">
        <f t="shared" si="4"/>
        <v>53</v>
      </c>
      <c r="B57" s="318">
        <f>'고용증대 상시근로자수-2019'!C57</f>
        <v>0</v>
      </c>
      <c r="C57" s="319" t="str">
        <f>'고용증대 상시근로자수-2019'!E57</f>
        <v/>
      </c>
      <c r="D57" s="332" t="str">
        <f>IF('고용증대 상시근로자수-2019'!I57="","",'고용증대 상시근로자수-2019'!I57)</f>
        <v/>
      </c>
      <c r="E57" s="332" t="str">
        <f>IF('고용증대 상시근로자수-2019'!J57="","",'고용증대 상시근로자수-2019'!J57)</f>
        <v/>
      </c>
      <c r="F57" s="320" t="str">
        <f>'고용증대 상시근로자수-2019'!H57</f>
        <v/>
      </c>
      <c r="G57" s="324">
        <f>'고용증대 상시근로자수-2019'!W57</f>
        <v>0</v>
      </c>
      <c r="H57" s="313">
        <f>'고용증대 상시근로자수-2019'!X57</f>
        <v>0</v>
      </c>
      <c r="I57" s="314">
        <f>'고용증대 상시근로자수-2019'!Z57</f>
        <v>0</v>
      </c>
      <c r="J57" s="312">
        <f>'고용증대 상시근로자수-2019'!AA57</f>
        <v>0</v>
      </c>
      <c r="K57" s="313">
        <f>'고용증대 상시근로자수-2019'!AB57</f>
        <v>0</v>
      </c>
      <c r="L57" s="314">
        <f>'고용증대 상시근로자수-2019'!AD57</f>
        <v>0</v>
      </c>
      <c r="M57" s="312">
        <f>'고용증대 상시근로자수-2019'!AE57</f>
        <v>0</v>
      </c>
      <c r="N57" s="313">
        <f>'고용증대 상시근로자수-2019'!AF57</f>
        <v>0</v>
      </c>
      <c r="O57" s="314">
        <f>'고용증대 상시근로자수-2019'!AH57</f>
        <v>0</v>
      </c>
      <c r="P57" s="312">
        <f>'고용증대 상시근로자수-2019'!AI57</f>
        <v>0</v>
      </c>
      <c r="Q57" s="313">
        <f>'고용증대 상시근로자수-2019'!AJ57</f>
        <v>0</v>
      </c>
      <c r="R57" s="314">
        <f>'고용증대 상시근로자수-2019'!AL57</f>
        <v>0</v>
      </c>
      <c r="S57" s="312">
        <f>'고용증대 상시근로자수-2019'!AM57</f>
        <v>0</v>
      </c>
      <c r="T57" s="313">
        <f>'고용증대 상시근로자수-2019'!AN57</f>
        <v>0</v>
      </c>
      <c r="U57" s="314">
        <f>'고용증대 상시근로자수-2019'!AP57</f>
        <v>0</v>
      </c>
      <c r="V57" s="312">
        <f>'고용증대 상시근로자수-2019'!AQ57</f>
        <v>0</v>
      </c>
      <c r="W57" s="313">
        <f>'고용증대 상시근로자수-2019'!AR57</f>
        <v>0</v>
      </c>
      <c r="X57" s="314">
        <f>'고용증대 상시근로자수-2019'!AT57</f>
        <v>0</v>
      </c>
      <c r="Y57" s="312">
        <f>'고용증대 상시근로자수-2019'!AU57</f>
        <v>0</v>
      </c>
      <c r="Z57" s="313">
        <f>'고용증대 상시근로자수-2019'!AV57</f>
        <v>0</v>
      </c>
      <c r="AA57" s="314">
        <f>'고용증대 상시근로자수-2019'!AX57</f>
        <v>0</v>
      </c>
      <c r="AB57" s="312">
        <f>'고용증대 상시근로자수-2019'!AY57</f>
        <v>0</v>
      </c>
      <c r="AC57" s="313">
        <f>'고용증대 상시근로자수-2019'!AZ57</f>
        <v>0</v>
      </c>
      <c r="AD57" s="314">
        <f>'고용증대 상시근로자수-2019'!BB57</f>
        <v>0</v>
      </c>
      <c r="AE57" s="312">
        <f>'고용증대 상시근로자수-2019'!BC57</f>
        <v>0</v>
      </c>
      <c r="AF57" s="313">
        <f>'고용증대 상시근로자수-2019'!BD57</f>
        <v>0</v>
      </c>
      <c r="AG57" s="314">
        <f>'고용증대 상시근로자수-2019'!BF57</f>
        <v>0</v>
      </c>
      <c r="AH57" s="312">
        <f>'고용증대 상시근로자수-2019'!BG57</f>
        <v>0</v>
      </c>
      <c r="AI57" s="313">
        <f>'고용증대 상시근로자수-2019'!BH57</f>
        <v>0</v>
      </c>
      <c r="AJ57" s="314">
        <f>'고용증대 상시근로자수-2019'!BJ57</f>
        <v>0</v>
      </c>
      <c r="AK57" s="312">
        <f>'고용증대 상시근로자수-2019'!BK57</f>
        <v>0</v>
      </c>
      <c r="AL57" s="313">
        <f>'고용증대 상시근로자수-2019'!BL57</f>
        <v>0</v>
      </c>
      <c r="AM57" s="314">
        <f>'고용증대 상시근로자수-2019'!BN57</f>
        <v>0</v>
      </c>
      <c r="AN57" s="312">
        <f>'고용증대 상시근로자수-2019'!BO57</f>
        <v>0</v>
      </c>
      <c r="AO57" s="313">
        <f>'고용증대 상시근로자수-2019'!BP57</f>
        <v>0</v>
      </c>
      <c r="AP57" s="314">
        <f>'고용증대 상시근로자수-2019'!BR57</f>
        <v>0</v>
      </c>
      <c r="AQ57" s="335">
        <f t="shared" si="0"/>
        <v>0</v>
      </c>
      <c r="AR57" s="336">
        <f t="shared" si="1"/>
        <v>0</v>
      </c>
      <c r="AS57" s="342">
        <f>'고용증대 상시근로자수-2019'!CF57</f>
        <v>0</v>
      </c>
      <c r="AT57" s="343">
        <f>'고용증대 상시근로자수-2019'!CG57</f>
        <v>0</v>
      </c>
      <c r="AU57" s="340">
        <f t="shared" si="2"/>
        <v>0</v>
      </c>
      <c r="AV57" s="308">
        <f t="shared" si="3"/>
        <v>0</v>
      </c>
    </row>
    <row r="58" spans="1:48" hidden="1">
      <c r="A58" s="327">
        <f t="shared" si="4"/>
        <v>54</v>
      </c>
      <c r="B58" s="318">
        <f>'고용증대 상시근로자수-2019'!C58</f>
        <v>0</v>
      </c>
      <c r="C58" s="319" t="str">
        <f>'고용증대 상시근로자수-2019'!E58</f>
        <v/>
      </c>
      <c r="D58" s="332" t="str">
        <f>IF('고용증대 상시근로자수-2019'!I58="","",'고용증대 상시근로자수-2019'!I58)</f>
        <v/>
      </c>
      <c r="E58" s="332" t="str">
        <f>IF('고용증대 상시근로자수-2019'!J58="","",'고용증대 상시근로자수-2019'!J58)</f>
        <v/>
      </c>
      <c r="F58" s="320" t="str">
        <f>'고용증대 상시근로자수-2019'!H58</f>
        <v/>
      </c>
      <c r="G58" s="324">
        <f>'고용증대 상시근로자수-2019'!W58</f>
        <v>0</v>
      </c>
      <c r="H58" s="313">
        <f>'고용증대 상시근로자수-2019'!X58</f>
        <v>0</v>
      </c>
      <c r="I58" s="314">
        <f>'고용증대 상시근로자수-2019'!Z58</f>
        <v>0</v>
      </c>
      <c r="J58" s="312">
        <f>'고용증대 상시근로자수-2019'!AA58</f>
        <v>0</v>
      </c>
      <c r="K58" s="313">
        <f>'고용증대 상시근로자수-2019'!AB58</f>
        <v>0</v>
      </c>
      <c r="L58" s="314">
        <f>'고용증대 상시근로자수-2019'!AD58</f>
        <v>0</v>
      </c>
      <c r="M58" s="312">
        <f>'고용증대 상시근로자수-2019'!AE58</f>
        <v>0</v>
      </c>
      <c r="N58" s="313">
        <f>'고용증대 상시근로자수-2019'!AF58</f>
        <v>0</v>
      </c>
      <c r="O58" s="314">
        <f>'고용증대 상시근로자수-2019'!AH58</f>
        <v>0</v>
      </c>
      <c r="P58" s="312">
        <f>'고용증대 상시근로자수-2019'!AI58</f>
        <v>0</v>
      </c>
      <c r="Q58" s="313">
        <f>'고용증대 상시근로자수-2019'!AJ58</f>
        <v>0</v>
      </c>
      <c r="R58" s="314">
        <f>'고용증대 상시근로자수-2019'!AL58</f>
        <v>0</v>
      </c>
      <c r="S58" s="312">
        <f>'고용증대 상시근로자수-2019'!AM58</f>
        <v>0</v>
      </c>
      <c r="T58" s="313">
        <f>'고용증대 상시근로자수-2019'!AN58</f>
        <v>0</v>
      </c>
      <c r="U58" s="314">
        <f>'고용증대 상시근로자수-2019'!AP58</f>
        <v>0</v>
      </c>
      <c r="V58" s="312">
        <f>'고용증대 상시근로자수-2019'!AQ58</f>
        <v>0</v>
      </c>
      <c r="W58" s="313">
        <f>'고용증대 상시근로자수-2019'!AR58</f>
        <v>0</v>
      </c>
      <c r="X58" s="314">
        <f>'고용증대 상시근로자수-2019'!AT58</f>
        <v>0</v>
      </c>
      <c r="Y58" s="312">
        <f>'고용증대 상시근로자수-2019'!AU58</f>
        <v>0</v>
      </c>
      <c r="Z58" s="313">
        <f>'고용증대 상시근로자수-2019'!AV58</f>
        <v>0</v>
      </c>
      <c r="AA58" s="314">
        <f>'고용증대 상시근로자수-2019'!AX58</f>
        <v>0</v>
      </c>
      <c r="AB58" s="312">
        <f>'고용증대 상시근로자수-2019'!AY58</f>
        <v>0</v>
      </c>
      <c r="AC58" s="313">
        <f>'고용증대 상시근로자수-2019'!AZ58</f>
        <v>0</v>
      </c>
      <c r="AD58" s="314">
        <f>'고용증대 상시근로자수-2019'!BB58</f>
        <v>0</v>
      </c>
      <c r="AE58" s="312">
        <f>'고용증대 상시근로자수-2019'!BC58</f>
        <v>0</v>
      </c>
      <c r="AF58" s="313">
        <f>'고용증대 상시근로자수-2019'!BD58</f>
        <v>0</v>
      </c>
      <c r="AG58" s="314">
        <f>'고용증대 상시근로자수-2019'!BF58</f>
        <v>0</v>
      </c>
      <c r="AH58" s="312">
        <f>'고용증대 상시근로자수-2019'!BG58</f>
        <v>0</v>
      </c>
      <c r="AI58" s="313">
        <f>'고용증대 상시근로자수-2019'!BH58</f>
        <v>0</v>
      </c>
      <c r="AJ58" s="314">
        <f>'고용증대 상시근로자수-2019'!BJ58</f>
        <v>0</v>
      </c>
      <c r="AK58" s="312">
        <f>'고용증대 상시근로자수-2019'!BK58</f>
        <v>0</v>
      </c>
      <c r="AL58" s="313">
        <f>'고용증대 상시근로자수-2019'!BL58</f>
        <v>0</v>
      </c>
      <c r="AM58" s="314">
        <f>'고용증대 상시근로자수-2019'!BN58</f>
        <v>0</v>
      </c>
      <c r="AN58" s="312">
        <f>'고용증대 상시근로자수-2019'!BO58</f>
        <v>0</v>
      </c>
      <c r="AO58" s="313">
        <f>'고용증대 상시근로자수-2019'!BP58</f>
        <v>0</v>
      </c>
      <c r="AP58" s="314">
        <f>'고용증대 상시근로자수-2019'!BR58</f>
        <v>0</v>
      </c>
      <c r="AQ58" s="335">
        <f t="shared" si="0"/>
        <v>0</v>
      </c>
      <c r="AR58" s="336">
        <f t="shared" si="1"/>
        <v>0</v>
      </c>
      <c r="AS58" s="342">
        <f>'고용증대 상시근로자수-2019'!CF58</f>
        <v>0</v>
      </c>
      <c r="AT58" s="343">
        <f>'고용증대 상시근로자수-2019'!CG58</f>
        <v>0</v>
      </c>
      <c r="AU58" s="340">
        <f t="shared" si="2"/>
        <v>0</v>
      </c>
      <c r="AV58" s="308">
        <f t="shared" si="3"/>
        <v>0</v>
      </c>
    </row>
    <row r="59" spans="1:48" hidden="1">
      <c r="A59" s="327">
        <f t="shared" si="4"/>
        <v>55</v>
      </c>
      <c r="B59" s="318">
        <f>'고용증대 상시근로자수-2019'!C59</f>
        <v>0</v>
      </c>
      <c r="C59" s="319" t="str">
        <f>'고용증대 상시근로자수-2019'!E59</f>
        <v/>
      </c>
      <c r="D59" s="332" t="str">
        <f>IF('고용증대 상시근로자수-2019'!I59="","",'고용증대 상시근로자수-2019'!I59)</f>
        <v/>
      </c>
      <c r="E59" s="332" t="str">
        <f>IF('고용증대 상시근로자수-2019'!J59="","",'고용증대 상시근로자수-2019'!J59)</f>
        <v/>
      </c>
      <c r="F59" s="320" t="str">
        <f>'고용증대 상시근로자수-2019'!H59</f>
        <v/>
      </c>
      <c r="G59" s="324">
        <f>'고용증대 상시근로자수-2019'!W59</f>
        <v>0</v>
      </c>
      <c r="H59" s="313">
        <f>'고용증대 상시근로자수-2019'!X59</f>
        <v>0</v>
      </c>
      <c r="I59" s="314">
        <f>'고용증대 상시근로자수-2019'!Z59</f>
        <v>0</v>
      </c>
      <c r="J59" s="312">
        <f>'고용증대 상시근로자수-2019'!AA59</f>
        <v>0</v>
      </c>
      <c r="K59" s="313">
        <f>'고용증대 상시근로자수-2019'!AB59</f>
        <v>0</v>
      </c>
      <c r="L59" s="314">
        <f>'고용증대 상시근로자수-2019'!AD59</f>
        <v>0</v>
      </c>
      <c r="M59" s="312">
        <f>'고용증대 상시근로자수-2019'!AE59</f>
        <v>0</v>
      </c>
      <c r="N59" s="313">
        <f>'고용증대 상시근로자수-2019'!AF59</f>
        <v>0</v>
      </c>
      <c r="O59" s="314">
        <f>'고용증대 상시근로자수-2019'!AH59</f>
        <v>0</v>
      </c>
      <c r="P59" s="312">
        <f>'고용증대 상시근로자수-2019'!AI59</f>
        <v>0</v>
      </c>
      <c r="Q59" s="313">
        <f>'고용증대 상시근로자수-2019'!AJ59</f>
        <v>0</v>
      </c>
      <c r="R59" s="314">
        <f>'고용증대 상시근로자수-2019'!AL59</f>
        <v>0</v>
      </c>
      <c r="S59" s="312">
        <f>'고용증대 상시근로자수-2019'!AM59</f>
        <v>0</v>
      </c>
      <c r="T59" s="313">
        <f>'고용증대 상시근로자수-2019'!AN59</f>
        <v>0</v>
      </c>
      <c r="U59" s="314">
        <f>'고용증대 상시근로자수-2019'!AP59</f>
        <v>0</v>
      </c>
      <c r="V59" s="312">
        <f>'고용증대 상시근로자수-2019'!AQ59</f>
        <v>0</v>
      </c>
      <c r="W59" s="313">
        <f>'고용증대 상시근로자수-2019'!AR59</f>
        <v>0</v>
      </c>
      <c r="X59" s="314">
        <f>'고용증대 상시근로자수-2019'!AT59</f>
        <v>0</v>
      </c>
      <c r="Y59" s="312">
        <f>'고용증대 상시근로자수-2019'!AU59</f>
        <v>0</v>
      </c>
      <c r="Z59" s="313">
        <f>'고용증대 상시근로자수-2019'!AV59</f>
        <v>0</v>
      </c>
      <c r="AA59" s="314">
        <f>'고용증대 상시근로자수-2019'!AX59</f>
        <v>0</v>
      </c>
      <c r="AB59" s="312">
        <f>'고용증대 상시근로자수-2019'!AY59</f>
        <v>0</v>
      </c>
      <c r="AC59" s="313">
        <f>'고용증대 상시근로자수-2019'!AZ59</f>
        <v>0</v>
      </c>
      <c r="AD59" s="314">
        <f>'고용증대 상시근로자수-2019'!BB59</f>
        <v>0</v>
      </c>
      <c r="AE59" s="312">
        <f>'고용증대 상시근로자수-2019'!BC59</f>
        <v>0</v>
      </c>
      <c r="AF59" s="313">
        <f>'고용증대 상시근로자수-2019'!BD59</f>
        <v>0</v>
      </c>
      <c r="AG59" s="314">
        <f>'고용증대 상시근로자수-2019'!BF59</f>
        <v>0</v>
      </c>
      <c r="AH59" s="312">
        <f>'고용증대 상시근로자수-2019'!BG59</f>
        <v>0</v>
      </c>
      <c r="AI59" s="313">
        <f>'고용증대 상시근로자수-2019'!BH59</f>
        <v>0</v>
      </c>
      <c r="AJ59" s="314">
        <f>'고용증대 상시근로자수-2019'!BJ59</f>
        <v>0</v>
      </c>
      <c r="AK59" s="312">
        <f>'고용증대 상시근로자수-2019'!BK59</f>
        <v>0</v>
      </c>
      <c r="AL59" s="313">
        <f>'고용증대 상시근로자수-2019'!BL59</f>
        <v>0</v>
      </c>
      <c r="AM59" s="314">
        <f>'고용증대 상시근로자수-2019'!BN59</f>
        <v>0</v>
      </c>
      <c r="AN59" s="312">
        <f>'고용증대 상시근로자수-2019'!BO59</f>
        <v>0</v>
      </c>
      <c r="AO59" s="313">
        <f>'고용증대 상시근로자수-2019'!BP59</f>
        <v>0</v>
      </c>
      <c r="AP59" s="314">
        <f>'고용증대 상시근로자수-2019'!BR59</f>
        <v>0</v>
      </c>
      <c r="AQ59" s="335">
        <f t="shared" si="0"/>
        <v>0</v>
      </c>
      <c r="AR59" s="336">
        <f t="shared" si="1"/>
        <v>0</v>
      </c>
      <c r="AS59" s="342">
        <f>'고용증대 상시근로자수-2019'!CF59</f>
        <v>0</v>
      </c>
      <c r="AT59" s="343">
        <f>'고용증대 상시근로자수-2019'!CG59</f>
        <v>0</v>
      </c>
      <c r="AU59" s="340">
        <f t="shared" si="2"/>
        <v>0</v>
      </c>
      <c r="AV59" s="308">
        <f t="shared" si="3"/>
        <v>0</v>
      </c>
    </row>
    <row r="60" spans="1:48" hidden="1">
      <c r="A60" s="327">
        <f t="shared" si="4"/>
        <v>56</v>
      </c>
      <c r="B60" s="318">
        <f>'고용증대 상시근로자수-2019'!C60</f>
        <v>0</v>
      </c>
      <c r="C60" s="319" t="str">
        <f>'고용증대 상시근로자수-2019'!E60</f>
        <v/>
      </c>
      <c r="D60" s="332" t="str">
        <f>IF('고용증대 상시근로자수-2019'!I60="","",'고용증대 상시근로자수-2019'!I60)</f>
        <v/>
      </c>
      <c r="E60" s="332" t="str">
        <f>IF('고용증대 상시근로자수-2019'!J60="","",'고용증대 상시근로자수-2019'!J60)</f>
        <v/>
      </c>
      <c r="F60" s="320" t="str">
        <f>'고용증대 상시근로자수-2019'!H60</f>
        <v/>
      </c>
      <c r="G60" s="324">
        <f>'고용증대 상시근로자수-2019'!W60</f>
        <v>0</v>
      </c>
      <c r="H60" s="313">
        <f>'고용증대 상시근로자수-2019'!X60</f>
        <v>0</v>
      </c>
      <c r="I60" s="314">
        <f>'고용증대 상시근로자수-2019'!Z60</f>
        <v>0</v>
      </c>
      <c r="J60" s="312">
        <f>'고용증대 상시근로자수-2019'!AA60</f>
        <v>0</v>
      </c>
      <c r="K60" s="313">
        <f>'고용증대 상시근로자수-2019'!AB60</f>
        <v>0</v>
      </c>
      <c r="L60" s="314">
        <f>'고용증대 상시근로자수-2019'!AD60</f>
        <v>0</v>
      </c>
      <c r="M60" s="312">
        <f>'고용증대 상시근로자수-2019'!AE60</f>
        <v>0</v>
      </c>
      <c r="N60" s="313">
        <f>'고용증대 상시근로자수-2019'!AF60</f>
        <v>0</v>
      </c>
      <c r="O60" s="314">
        <f>'고용증대 상시근로자수-2019'!AH60</f>
        <v>0</v>
      </c>
      <c r="P60" s="312">
        <f>'고용증대 상시근로자수-2019'!AI60</f>
        <v>0</v>
      </c>
      <c r="Q60" s="313">
        <f>'고용증대 상시근로자수-2019'!AJ60</f>
        <v>0</v>
      </c>
      <c r="R60" s="314">
        <f>'고용증대 상시근로자수-2019'!AL60</f>
        <v>0</v>
      </c>
      <c r="S60" s="312">
        <f>'고용증대 상시근로자수-2019'!AM60</f>
        <v>0</v>
      </c>
      <c r="T60" s="313">
        <f>'고용증대 상시근로자수-2019'!AN60</f>
        <v>0</v>
      </c>
      <c r="U60" s="314">
        <f>'고용증대 상시근로자수-2019'!AP60</f>
        <v>0</v>
      </c>
      <c r="V60" s="312">
        <f>'고용증대 상시근로자수-2019'!AQ60</f>
        <v>0</v>
      </c>
      <c r="W60" s="313">
        <f>'고용증대 상시근로자수-2019'!AR60</f>
        <v>0</v>
      </c>
      <c r="X60" s="314">
        <f>'고용증대 상시근로자수-2019'!AT60</f>
        <v>0</v>
      </c>
      <c r="Y60" s="312">
        <f>'고용증대 상시근로자수-2019'!AU60</f>
        <v>0</v>
      </c>
      <c r="Z60" s="313">
        <f>'고용증대 상시근로자수-2019'!AV60</f>
        <v>0</v>
      </c>
      <c r="AA60" s="314">
        <f>'고용증대 상시근로자수-2019'!AX60</f>
        <v>0</v>
      </c>
      <c r="AB60" s="312">
        <f>'고용증대 상시근로자수-2019'!AY60</f>
        <v>0</v>
      </c>
      <c r="AC60" s="313">
        <f>'고용증대 상시근로자수-2019'!AZ60</f>
        <v>0</v>
      </c>
      <c r="AD60" s="314">
        <f>'고용증대 상시근로자수-2019'!BB60</f>
        <v>0</v>
      </c>
      <c r="AE60" s="312">
        <f>'고용증대 상시근로자수-2019'!BC60</f>
        <v>0</v>
      </c>
      <c r="AF60" s="313">
        <f>'고용증대 상시근로자수-2019'!BD60</f>
        <v>0</v>
      </c>
      <c r="AG60" s="314">
        <f>'고용증대 상시근로자수-2019'!BF60</f>
        <v>0</v>
      </c>
      <c r="AH60" s="312">
        <f>'고용증대 상시근로자수-2019'!BG60</f>
        <v>0</v>
      </c>
      <c r="AI60" s="313">
        <f>'고용증대 상시근로자수-2019'!BH60</f>
        <v>0</v>
      </c>
      <c r="AJ60" s="314">
        <f>'고용증대 상시근로자수-2019'!BJ60</f>
        <v>0</v>
      </c>
      <c r="AK60" s="312">
        <f>'고용증대 상시근로자수-2019'!BK60</f>
        <v>0</v>
      </c>
      <c r="AL60" s="313">
        <f>'고용증대 상시근로자수-2019'!BL60</f>
        <v>0</v>
      </c>
      <c r="AM60" s="314">
        <f>'고용증대 상시근로자수-2019'!BN60</f>
        <v>0</v>
      </c>
      <c r="AN60" s="312">
        <f>'고용증대 상시근로자수-2019'!BO60</f>
        <v>0</v>
      </c>
      <c r="AO60" s="313">
        <f>'고용증대 상시근로자수-2019'!BP60</f>
        <v>0</v>
      </c>
      <c r="AP60" s="314">
        <f>'고용증대 상시근로자수-2019'!BR60</f>
        <v>0</v>
      </c>
      <c r="AQ60" s="335">
        <f t="shared" si="0"/>
        <v>0</v>
      </c>
      <c r="AR60" s="336">
        <f t="shared" si="1"/>
        <v>0</v>
      </c>
      <c r="AS60" s="342">
        <f>'고용증대 상시근로자수-2019'!CF60</f>
        <v>0</v>
      </c>
      <c r="AT60" s="343">
        <f>'고용증대 상시근로자수-2019'!CG60</f>
        <v>0</v>
      </c>
      <c r="AU60" s="340">
        <f t="shared" si="2"/>
        <v>0</v>
      </c>
      <c r="AV60" s="308">
        <f t="shared" si="3"/>
        <v>0</v>
      </c>
    </row>
    <row r="61" spans="1:48" hidden="1">
      <c r="A61" s="327">
        <f t="shared" si="4"/>
        <v>57</v>
      </c>
      <c r="B61" s="318">
        <f>'고용증대 상시근로자수-2019'!C61</f>
        <v>0</v>
      </c>
      <c r="C61" s="319" t="str">
        <f>'고용증대 상시근로자수-2019'!E61</f>
        <v/>
      </c>
      <c r="D61" s="332" t="str">
        <f>IF('고용증대 상시근로자수-2019'!I61="","",'고용증대 상시근로자수-2019'!I61)</f>
        <v/>
      </c>
      <c r="E61" s="332" t="str">
        <f>IF('고용증대 상시근로자수-2019'!J61="","",'고용증대 상시근로자수-2019'!J61)</f>
        <v/>
      </c>
      <c r="F61" s="320" t="str">
        <f>'고용증대 상시근로자수-2019'!H61</f>
        <v/>
      </c>
      <c r="G61" s="324">
        <f>'고용증대 상시근로자수-2019'!W61</f>
        <v>0</v>
      </c>
      <c r="H61" s="313">
        <f>'고용증대 상시근로자수-2019'!X61</f>
        <v>0</v>
      </c>
      <c r="I61" s="314">
        <f>'고용증대 상시근로자수-2019'!Z61</f>
        <v>0</v>
      </c>
      <c r="J61" s="312">
        <f>'고용증대 상시근로자수-2019'!AA61</f>
        <v>0</v>
      </c>
      <c r="K61" s="313">
        <f>'고용증대 상시근로자수-2019'!AB61</f>
        <v>0</v>
      </c>
      <c r="L61" s="314">
        <f>'고용증대 상시근로자수-2019'!AD61</f>
        <v>0</v>
      </c>
      <c r="M61" s="312">
        <f>'고용증대 상시근로자수-2019'!AE61</f>
        <v>0</v>
      </c>
      <c r="N61" s="313">
        <f>'고용증대 상시근로자수-2019'!AF61</f>
        <v>0</v>
      </c>
      <c r="O61" s="314">
        <f>'고용증대 상시근로자수-2019'!AH61</f>
        <v>0</v>
      </c>
      <c r="P61" s="312">
        <f>'고용증대 상시근로자수-2019'!AI61</f>
        <v>0</v>
      </c>
      <c r="Q61" s="313">
        <f>'고용증대 상시근로자수-2019'!AJ61</f>
        <v>0</v>
      </c>
      <c r="R61" s="314">
        <f>'고용증대 상시근로자수-2019'!AL61</f>
        <v>0</v>
      </c>
      <c r="S61" s="312">
        <f>'고용증대 상시근로자수-2019'!AM61</f>
        <v>0</v>
      </c>
      <c r="T61" s="313">
        <f>'고용증대 상시근로자수-2019'!AN61</f>
        <v>0</v>
      </c>
      <c r="U61" s="314">
        <f>'고용증대 상시근로자수-2019'!AP61</f>
        <v>0</v>
      </c>
      <c r="V61" s="312">
        <f>'고용증대 상시근로자수-2019'!AQ61</f>
        <v>0</v>
      </c>
      <c r="W61" s="313">
        <f>'고용증대 상시근로자수-2019'!AR61</f>
        <v>0</v>
      </c>
      <c r="X61" s="314">
        <f>'고용증대 상시근로자수-2019'!AT61</f>
        <v>0</v>
      </c>
      <c r="Y61" s="312">
        <f>'고용증대 상시근로자수-2019'!AU61</f>
        <v>0</v>
      </c>
      <c r="Z61" s="313">
        <f>'고용증대 상시근로자수-2019'!AV61</f>
        <v>0</v>
      </c>
      <c r="AA61" s="314">
        <f>'고용증대 상시근로자수-2019'!AX61</f>
        <v>0</v>
      </c>
      <c r="AB61" s="312">
        <f>'고용증대 상시근로자수-2019'!AY61</f>
        <v>0</v>
      </c>
      <c r="AC61" s="313">
        <f>'고용증대 상시근로자수-2019'!AZ61</f>
        <v>0</v>
      </c>
      <c r="AD61" s="314">
        <f>'고용증대 상시근로자수-2019'!BB61</f>
        <v>0</v>
      </c>
      <c r="AE61" s="312">
        <f>'고용증대 상시근로자수-2019'!BC61</f>
        <v>0</v>
      </c>
      <c r="AF61" s="313">
        <f>'고용증대 상시근로자수-2019'!BD61</f>
        <v>0</v>
      </c>
      <c r="AG61" s="314">
        <f>'고용증대 상시근로자수-2019'!BF61</f>
        <v>0</v>
      </c>
      <c r="AH61" s="312">
        <f>'고용증대 상시근로자수-2019'!BG61</f>
        <v>0</v>
      </c>
      <c r="AI61" s="313">
        <f>'고용증대 상시근로자수-2019'!BH61</f>
        <v>0</v>
      </c>
      <c r="AJ61" s="314">
        <f>'고용증대 상시근로자수-2019'!BJ61</f>
        <v>0</v>
      </c>
      <c r="AK61" s="312">
        <f>'고용증대 상시근로자수-2019'!BK61</f>
        <v>0</v>
      </c>
      <c r="AL61" s="313">
        <f>'고용증대 상시근로자수-2019'!BL61</f>
        <v>0</v>
      </c>
      <c r="AM61" s="314">
        <f>'고용증대 상시근로자수-2019'!BN61</f>
        <v>0</v>
      </c>
      <c r="AN61" s="312">
        <f>'고용증대 상시근로자수-2019'!BO61</f>
        <v>0</v>
      </c>
      <c r="AO61" s="313">
        <f>'고용증대 상시근로자수-2019'!BP61</f>
        <v>0</v>
      </c>
      <c r="AP61" s="314">
        <f>'고용증대 상시근로자수-2019'!BR61</f>
        <v>0</v>
      </c>
      <c r="AQ61" s="335">
        <f t="shared" si="0"/>
        <v>0</v>
      </c>
      <c r="AR61" s="336">
        <f t="shared" si="1"/>
        <v>0</v>
      </c>
      <c r="AS61" s="342">
        <f>'고용증대 상시근로자수-2019'!CF61</f>
        <v>0</v>
      </c>
      <c r="AT61" s="343">
        <f>'고용증대 상시근로자수-2019'!CG61</f>
        <v>0</v>
      </c>
      <c r="AU61" s="340">
        <f t="shared" si="2"/>
        <v>0</v>
      </c>
      <c r="AV61" s="308">
        <f t="shared" si="3"/>
        <v>0</v>
      </c>
    </row>
    <row r="62" spans="1:48" hidden="1">
      <c r="A62" s="327">
        <f t="shared" si="4"/>
        <v>58</v>
      </c>
      <c r="B62" s="318">
        <f>'고용증대 상시근로자수-2019'!C62</f>
        <v>0</v>
      </c>
      <c r="C62" s="319" t="str">
        <f>'고용증대 상시근로자수-2019'!E62</f>
        <v/>
      </c>
      <c r="D62" s="332" t="str">
        <f>IF('고용증대 상시근로자수-2019'!I62="","",'고용증대 상시근로자수-2019'!I62)</f>
        <v/>
      </c>
      <c r="E62" s="332" t="str">
        <f>IF('고용증대 상시근로자수-2019'!J62="","",'고용증대 상시근로자수-2019'!J62)</f>
        <v/>
      </c>
      <c r="F62" s="320" t="str">
        <f>'고용증대 상시근로자수-2019'!H62</f>
        <v/>
      </c>
      <c r="G62" s="324">
        <f>'고용증대 상시근로자수-2019'!W62</f>
        <v>0</v>
      </c>
      <c r="H62" s="313">
        <f>'고용증대 상시근로자수-2019'!X62</f>
        <v>0</v>
      </c>
      <c r="I62" s="314">
        <f>'고용증대 상시근로자수-2019'!Z62</f>
        <v>0</v>
      </c>
      <c r="J62" s="312">
        <f>'고용증대 상시근로자수-2019'!AA62</f>
        <v>0</v>
      </c>
      <c r="K62" s="313">
        <f>'고용증대 상시근로자수-2019'!AB62</f>
        <v>0</v>
      </c>
      <c r="L62" s="314">
        <f>'고용증대 상시근로자수-2019'!AD62</f>
        <v>0</v>
      </c>
      <c r="M62" s="312">
        <f>'고용증대 상시근로자수-2019'!AE62</f>
        <v>0</v>
      </c>
      <c r="N62" s="313">
        <f>'고용증대 상시근로자수-2019'!AF62</f>
        <v>0</v>
      </c>
      <c r="O62" s="314">
        <f>'고용증대 상시근로자수-2019'!AH62</f>
        <v>0</v>
      </c>
      <c r="P62" s="312">
        <f>'고용증대 상시근로자수-2019'!AI62</f>
        <v>0</v>
      </c>
      <c r="Q62" s="313">
        <f>'고용증대 상시근로자수-2019'!AJ62</f>
        <v>0</v>
      </c>
      <c r="R62" s="314">
        <f>'고용증대 상시근로자수-2019'!AL62</f>
        <v>0</v>
      </c>
      <c r="S62" s="312">
        <f>'고용증대 상시근로자수-2019'!AM62</f>
        <v>0</v>
      </c>
      <c r="T62" s="313">
        <f>'고용증대 상시근로자수-2019'!AN62</f>
        <v>0</v>
      </c>
      <c r="U62" s="314">
        <f>'고용증대 상시근로자수-2019'!AP62</f>
        <v>0</v>
      </c>
      <c r="V62" s="312">
        <f>'고용증대 상시근로자수-2019'!AQ62</f>
        <v>0</v>
      </c>
      <c r="W62" s="313">
        <f>'고용증대 상시근로자수-2019'!AR62</f>
        <v>0</v>
      </c>
      <c r="X62" s="314">
        <f>'고용증대 상시근로자수-2019'!AT62</f>
        <v>0</v>
      </c>
      <c r="Y62" s="312">
        <f>'고용증대 상시근로자수-2019'!AU62</f>
        <v>0</v>
      </c>
      <c r="Z62" s="313">
        <f>'고용증대 상시근로자수-2019'!AV62</f>
        <v>0</v>
      </c>
      <c r="AA62" s="314">
        <f>'고용증대 상시근로자수-2019'!AX62</f>
        <v>0</v>
      </c>
      <c r="AB62" s="312">
        <f>'고용증대 상시근로자수-2019'!AY62</f>
        <v>0</v>
      </c>
      <c r="AC62" s="313">
        <f>'고용증대 상시근로자수-2019'!AZ62</f>
        <v>0</v>
      </c>
      <c r="AD62" s="314">
        <f>'고용증대 상시근로자수-2019'!BB62</f>
        <v>0</v>
      </c>
      <c r="AE62" s="312">
        <f>'고용증대 상시근로자수-2019'!BC62</f>
        <v>0</v>
      </c>
      <c r="AF62" s="313">
        <f>'고용증대 상시근로자수-2019'!BD62</f>
        <v>0</v>
      </c>
      <c r="AG62" s="314">
        <f>'고용증대 상시근로자수-2019'!BF62</f>
        <v>0</v>
      </c>
      <c r="AH62" s="312">
        <f>'고용증대 상시근로자수-2019'!BG62</f>
        <v>0</v>
      </c>
      <c r="AI62" s="313">
        <f>'고용증대 상시근로자수-2019'!BH62</f>
        <v>0</v>
      </c>
      <c r="AJ62" s="314">
        <f>'고용증대 상시근로자수-2019'!BJ62</f>
        <v>0</v>
      </c>
      <c r="AK62" s="312">
        <f>'고용증대 상시근로자수-2019'!BK62</f>
        <v>0</v>
      </c>
      <c r="AL62" s="313">
        <f>'고용증대 상시근로자수-2019'!BL62</f>
        <v>0</v>
      </c>
      <c r="AM62" s="314">
        <f>'고용증대 상시근로자수-2019'!BN62</f>
        <v>0</v>
      </c>
      <c r="AN62" s="312">
        <f>'고용증대 상시근로자수-2019'!BO62</f>
        <v>0</v>
      </c>
      <c r="AO62" s="313">
        <f>'고용증대 상시근로자수-2019'!BP62</f>
        <v>0</v>
      </c>
      <c r="AP62" s="314">
        <f>'고용증대 상시근로자수-2019'!BR62</f>
        <v>0</v>
      </c>
      <c r="AQ62" s="335">
        <f t="shared" si="0"/>
        <v>0</v>
      </c>
      <c r="AR62" s="336">
        <f t="shared" si="1"/>
        <v>0</v>
      </c>
      <c r="AS62" s="342">
        <f>'고용증대 상시근로자수-2019'!CF62</f>
        <v>0</v>
      </c>
      <c r="AT62" s="343">
        <f>'고용증대 상시근로자수-2019'!CG62</f>
        <v>0</v>
      </c>
      <c r="AU62" s="340">
        <f t="shared" si="2"/>
        <v>0</v>
      </c>
      <c r="AV62" s="308">
        <f t="shared" si="3"/>
        <v>0</v>
      </c>
    </row>
    <row r="63" spans="1:48" hidden="1">
      <c r="A63" s="327">
        <f t="shared" si="4"/>
        <v>59</v>
      </c>
      <c r="B63" s="318">
        <f>'고용증대 상시근로자수-2019'!C63</f>
        <v>0</v>
      </c>
      <c r="C63" s="319" t="str">
        <f>'고용증대 상시근로자수-2019'!E63</f>
        <v/>
      </c>
      <c r="D63" s="332" t="str">
        <f>IF('고용증대 상시근로자수-2019'!I63="","",'고용증대 상시근로자수-2019'!I63)</f>
        <v/>
      </c>
      <c r="E63" s="332" t="str">
        <f>IF('고용증대 상시근로자수-2019'!J63="","",'고용증대 상시근로자수-2019'!J63)</f>
        <v/>
      </c>
      <c r="F63" s="320" t="str">
        <f>'고용증대 상시근로자수-2019'!H63</f>
        <v/>
      </c>
      <c r="G63" s="324">
        <f>'고용증대 상시근로자수-2019'!W63</f>
        <v>0</v>
      </c>
      <c r="H63" s="313">
        <f>'고용증대 상시근로자수-2019'!X63</f>
        <v>0</v>
      </c>
      <c r="I63" s="314">
        <f>'고용증대 상시근로자수-2019'!Z63</f>
        <v>0</v>
      </c>
      <c r="J63" s="312">
        <f>'고용증대 상시근로자수-2019'!AA63</f>
        <v>0</v>
      </c>
      <c r="K63" s="313">
        <f>'고용증대 상시근로자수-2019'!AB63</f>
        <v>0</v>
      </c>
      <c r="L63" s="314">
        <f>'고용증대 상시근로자수-2019'!AD63</f>
        <v>0</v>
      </c>
      <c r="M63" s="312">
        <f>'고용증대 상시근로자수-2019'!AE63</f>
        <v>0</v>
      </c>
      <c r="N63" s="313">
        <f>'고용증대 상시근로자수-2019'!AF63</f>
        <v>0</v>
      </c>
      <c r="O63" s="314">
        <f>'고용증대 상시근로자수-2019'!AH63</f>
        <v>0</v>
      </c>
      <c r="P63" s="312">
        <f>'고용증대 상시근로자수-2019'!AI63</f>
        <v>0</v>
      </c>
      <c r="Q63" s="313">
        <f>'고용증대 상시근로자수-2019'!AJ63</f>
        <v>0</v>
      </c>
      <c r="R63" s="314">
        <f>'고용증대 상시근로자수-2019'!AL63</f>
        <v>0</v>
      </c>
      <c r="S63" s="312">
        <f>'고용증대 상시근로자수-2019'!AM63</f>
        <v>0</v>
      </c>
      <c r="T63" s="313">
        <f>'고용증대 상시근로자수-2019'!AN63</f>
        <v>0</v>
      </c>
      <c r="U63" s="314">
        <f>'고용증대 상시근로자수-2019'!AP63</f>
        <v>0</v>
      </c>
      <c r="V63" s="312">
        <f>'고용증대 상시근로자수-2019'!AQ63</f>
        <v>0</v>
      </c>
      <c r="W63" s="313">
        <f>'고용증대 상시근로자수-2019'!AR63</f>
        <v>0</v>
      </c>
      <c r="X63" s="314">
        <f>'고용증대 상시근로자수-2019'!AT63</f>
        <v>0</v>
      </c>
      <c r="Y63" s="312">
        <f>'고용증대 상시근로자수-2019'!AU63</f>
        <v>0</v>
      </c>
      <c r="Z63" s="313">
        <f>'고용증대 상시근로자수-2019'!AV63</f>
        <v>0</v>
      </c>
      <c r="AA63" s="314">
        <f>'고용증대 상시근로자수-2019'!AX63</f>
        <v>0</v>
      </c>
      <c r="AB63" s="312">
        <f>'고용증대 상시근로자수-2019'!AY63</f>
        <v>0</v>
      </c>
      <c r="AC63" s="313">
        <f>'고용증대 상시근로자수-2019'!AZ63</f>
        <v>0</v>
      </c>
      <c r="AD63" s="314">
        <f>'고용증대 상시근로자수-2019'!BB63</f>
        <v>0</v>
      </c>
      <c r="AE63" s="312">
        <f>'고용증대 상시근로자수-2019'!BC63</f>
        <v>0</v>
      </c>
      <c r="AF63" s="313">
        <f>'고용증대 상시근로자수-2019'!BD63</f>
        <v>0</v>
      </c>
      <c r="AG63" s="314">
        <f>'고용증대 상시근로자수-2019'!BF63</f>
        <v>0</v>
      </c>
      <c r="AH63" s="312">
        <f>'고용증대 상시근로자수-2019'!BG63</f>
        <v>0</v>
      </c>
      <c r="AI63" s="313">
        <f>'고용증대 상시근로자수-2019'!BH63</f>
        <v>0</v>
      </c>
      <c r="AJ63" s="314">
        <f>'고용증대 상시근로자수-2019'!BJ63</f>
        <v>0</v>
      </c>
      <c r="AK63" s="312">
        <f>'고용증대 상시근로자수-2019'!BK63</f>
        <v>0</v>
      </c>
      <c r="AL63" s="313">
        <f>'고용증대 상시근로자수-2019'!BL63</f>
        <v>0</v>
      </c>
      <c r="AM63" s="314">
        <f>'고용증대 상시근로자수-2019'!BN63</f>
        <v>0</v>
      </c>
      <c r="AN63" s="312">
        <f>'고용증대 상시근로자수-2019'!BO63</f>
        <v>0</v>
      </c>
      <c r="AO63" s="313">
        <f>'고용증대 상시근로자수-2019'!BP63</f>
        <v>0</v>
      </c>
      <c r="AP63" s="314">
        <f>'고용증대 상시근로자수-2019'!BR63</f>
        <v>0</v>
      </c>
      <c r="AQ63" s="335">
        <f t="shared" si="0"/>
        <v>0</v>
      </c>
      <c r="AR63" s="336">
        <f t="shared" si="1"/>
        <v>0</v>
      </c>
      <c r="AS63" s="342">
        <f>'고용증대 상시근로자수-2019'!CF63</f>
        <v>0</v>
      </c>
      <c r="AT63" s="343">
        <f>'고용증대 상시근로자수-2019'!CG63</f>
        <v>0</v>
      </c>
      <c r="AU63" s="340">
        <f t="shared" si="2"/>
        <v>0</v>
      </c>
      <c r="AV63" s="308">
        <f t="shared" si="3"/>
        <v>0</v>
      </c>
    </row>
    <row r="64" spans="1:48" hidden="1">
      <c r="A64" s="327">
        <f t="shared" si="4"/>
        <v>60</v>
      </c>
      <c r="B64" s="318">
        <f>'고용증대 상시근로자수-2019'!C64</f>
        <v>0</v>
      </c>
      <c r="C64" s="319" t="str">
        <f>'고용증대 상시근로자수-2019'!E64</f>
        <v/>
      </c>
      <c r="D64" s="332" t="str">
        <f>IF('고용증대 상시근로자수-2019'!I64="","",'고용증대 상시근로자수-2019'!I64)</f>
        <v/>
      </c>
      <c r="E64" s="332" t="str">
        <f>IF('고용증대 상시근로자수-2019'!J64="","",'고용증대 상시근로자수-2019'!J64)</f>
        <v/>
      </c>
      <c r="F64" s="320" t="str">
        <f>'고용증대 상시근로자수-2019'!H64</f>
        <v/>
      </c>
      <c r="G64" s="324">
        <f>'고용증대 상시근로자수-2019'!W64</f>
        <v>0</v>
      </c>
      <c r="H64" s="313">
        <f>'고용증대 상시근로자수-2019'!X64</f>
        <v>0</v>
      </c>
      <c r="I64" s="314">
        <f>'고용증대 상시근로자수-2019'!Z64</f>
        <v>0</v>
      </c>
      <c r="J64" s="312">
        <f>'고용증대 상시근로자수-2019'!AA64</f>
        <v>0</v>
      </c>
      <c r="K64" s="313">
        <f>'고용증대 상시근로자수-2019'!AB64</f>
        <v>0</v>
      </c>
      <c r="L64" s="314">
        <f>'고용증대 상시근로자수-2019'!AD64</f>
        <v>0</v>
      </c>
      <c r="M64" s="312">
        <f>'고용증대 상시근로자수-2019'!AE64</f>
        <v>0</v>
      </c>
      <c r="N64" s="313">
        <f>'고용증대 상시근로자수-2019'!AF64</f>
        <v>0</v>
      </c>
      <c r="O64" s="314">
        <f>'고용증대 상시근로자수-2019'!AH64</f>
        <v>0</v>
      </c>
      <c r="P64" s="312">
        <f>'고용증대 상시근로자수-2019'!AI64</f>
        <v>0</v>
      </c>
      <c r="Q64" s="313">
        <f>'고용증대 상시근로자수-2019'!AJ64</f>
        <v>0</v>
      </c>
      <c r="R64" s="314">
        <f>'고용증대 상시근로자수-2019'!AL64</f>
        <v>0</v>
      </c>
      <c r="S64" s="312">
        <f>'고용증대 상시근로자수-2019'!AM64</f>
        <v>0</v>
      </c>
      <c r="T64" s="313">
        <f>'고용증대 상시근로자수-2019'!AN64</f>
        <v>0</v>
      </c>
      <c r="U64" s="314">
        <f>'고용증대 상시근로자수-2019'!AP64</f>
        <v>0</v>
      </c>
      <c r="V64" s="312">
        <f>'고용증대 상시근로자수-2019'!AQ64</f>
        <v>0</v>
      </c>
      <c r="W64" s="313">
        <f>'고용증대 상시근로자수-2019'!AR64</f>
        <v>0</v>
      </c>
      <c r="X64" s="314">
        <f>'고용증대 상시근로자수-2019'!AT64</f>
        <v>0</v>
      </c>
      <c r="Y64" s="312">
        <f>'고용증대 상시근로자수-2019'!AU64</f>
        <v>0</v>
      </c>
      <c r="Z64" s="313">
        <f>'고용증대 상시근로자수-2019'!AV64</f>
        <v>0</v>
      </c>
      <c r="AA64" s="314">
        <f>'고용증대 상시근로자수-2019'!AX64</f>
        <v>0</v>
      </c>
      <c r="AB64" s="312">
        <f>'고용증대 상시근로자수-2019'!AY64</f>
        <v>0</v>
      </c>
      <c r="AC64" s="313">
        <f>'고용증대 상시근로자수-2019'!AZ64</f>
        <v>0</v>
      </c>
      <c r="AD64" s="314">
        <f>'고용증대 상시근로자수-2019'!BB64</f>
        <v>0</v>
      </c>
      <c r="AE64" s="312">
        <f>'고용증대 상시근로자수-2019'!BC64</f>
        <v>0</v>
      </c>
      <c r="AF64" s="313">
        <f>'고용증대 상시근로자수-2019'!BD64</f>
        <v>0</v>
      </c>
      <c r="AG64" s="314">
        <f>'고용증대 상시근로자수-2019'!BF64</f>
        <v>0</v>
      </c>
      <c r="AH64" s="312">
        <f>'고용증대 상시근로자수-2019'!BG64</f>
        <v>0</v>
      </c>
      <c r="AI64" s="313">
        <f>'고용증대 상시근로자수-2019'!BH64</f>
        <v>0</v>
      </c>
      <c r="AJ64" s="314">
        <f>'고용증대 상시근로자수-2019'!BJ64</f>
        <v>0</v>
      </c>
      <c r="AK64" s="312">
        <f>'고용증대 상시근로자수-2019'!BK64</f>
        <v>0</v>
      </c>
      <c r="AL64" s="313">
        <f>'고용증대 상시근로자수-2019'!BL64</f>
        <v>0</v>
      </c>
      <c r="AM64" s="314">
        <f>'고용증대 상시근로자수-2019'!BN64</f>
        <v>0</v>
      </c>
      <c r="AN64" s="312">
        <f>'고용증대 상시근로자수-2019'!BO64</f>
        <v>0</v>
      </c>
      <c r="AO64" s="313">
        <f>'고용증대 상시근로자수-2019'!BP64</f>
        <v>0</v>
      </c>
      <c r="AP64" s="314">
        <f>'고용증대 상시근로자수-2019'!BR64</f>
        <v>0</v>
      </c>
      <c r="AQ64" s="335">
        <f t="shared" si="0"/>
        <v>0</v>
      </c>
      <c r="AR64" s="336">
        <f t="shared" si="1"/>
        <v>0</v>
      </c>
      <c r="AS64" s="342">
        <f>'고용증대 상시근로자수-2019'!CF64</f>
        <v>0</v>
      </c>
      <c r="AT64" s="343">
        <f>'고용증대 상시근로자수-2019'!CG64</f>
        <v>0</v>
      </c>
      <c r="AU64" s="340">
        <f t="shared" si="2"/>
        <v>0</v>
      </c>
      <c r="AV64" s="308">
        <f t="shared" si="3"/>
        <v>0</v>
      </c>
    </row>
    <row r="65" spans="1:48" hidden="1">
      <c r="A65" s="327">
        <f t="shared" si="4"/>
        <v>61</v>
      </c>
      <c r="B65" s="318">
        <f>'고용증대 상시근로자수-2019'!C65</f>
        <v>0</v>
      </c>
      <c r="C65" s="319" t="str">
        <f>'고용증대 상시근로자수-2019'!E65</f>
        <v/>
      </c>
      <c r="D65" s="332" t="str">
        <f>IF('고용증대 상시근로자수-2019'!I65="","",'고용증대 상시근로자수-2019'!I65)</f>
        <v/>
      </c>
      <c r="E65" s="332" t="str">
        <f>IF('고용증대 상시근로자수-2019'!J65="","",'고용증대 상시근로자수-2019'!J65)</f>
        <v/>
      </c>
      <c r="F65" s="320" t="str">
        <f>'고용증대 상시근로자수-2019'!H65</f>
        <v/>
      </c>
      <c r="G65" s="324">
        <f>'고용증대 상시근로자수-2019'!W65</f>
        <v>0</v>
      </c>
      <c r="H65" s="313">
        <f>'고용증대 상시근로자수-2019'!X65</f>
        <v>0</v>
      </c>
      <c r="I65" s="314">
        <f>'고용증대 상시근로자수-2019'!Z65</f>
        <v>0</v>
      </c>
      <c r="J65" s="312">
        <f>'고용증대 상시근로자수-2019'!AA65</f>
        <v>0</v>
      </c>
      <c r="K65" s="313">
        <f>'고용증대 상시근로자수-2019'!AB65</f>
        <v>0</v>
      </c>
      <c r="L65" s="314">
        <f>'고용증대 상시근로자수-2019'!AD65</f>
        <v>0</v>
      </c>
      <c r="M65" s="312">
        <f>'고용증대 상시근로자수-2019'!AE65</f>
        <v>0</v>
      </c>
      <c r="N65" s="313">
        <f>'고용증대 상시근로자수-2019'!AF65</f>
        <v>0</v>
      </c>
      <c r="O65" s="314">
        <f>'고용증대 상시근로자수-2019'!AH65</f>
        <v>0</v>
      </c>
      <c r="P65" s="312">
        <f>'고용증대 상시근로자수-2019'!AI65</f>
        <v>0</v>
      </c>
      <c r="Q65" s="313">
        <f>'고용증대 상시근로자수-2019'!AJ65</f>
        <v>0</v>
      </c>
      <c r="R65" s="314">
        <f>'고용증대 상시근로자수-2019'!AL65</f>
        <v>0</v>
      </c>
      <c r="S65" s="312">
        <f>'고용증대 상시근로자수-2019'!AM65</f>
        <v>0</v>
      </c>
      <c r="T65" s="313">
        <f>'고용증대 상시근로자수-2019'!AN65</f>
        <v>0</v>
      </c>
      <c r="U65" s="314">
        <f>'고용증대 상시근로자수-2019'!AP65</f>
        <v>0</v>
      </c>
      <c r="V65" s="312">
        <f>'고용증대 상시근로자수-2019'!AQ65</f>
        <v>0</v>
      </c>
      <c r="W65" s="313">
        <f>'고용증대 상시근로자수-2019'!AR65</f>
        <v>0</v>
      </c>
      <c r="X65" s="314">
        <f>'고용증대 상시근로자수-2019'!AT65</f>
        <v>0</v>
      </c>
      <c r="Y65" s="312">
        <f>'고용증대 상시근로자수-2019'!AU65</f>
        <v>0</v>
      </c>
      <c r="Z65" s="313">
        <f>'고용증대 상시근로자수-2019'!AV65</f>
        <v>0</v>
      </c>
      <c r="AA65" s="314">
        <f>'고용증대 상시근로자수-2019'!AX65</f>
        <v>0</v>
      </c>
      <c r="AB65" s="312">
        <f>'고용증대 상시근로자수-2019'!AY65</f>
        <v>0</v>
      </c>
      <c r="AC65" s="313">
        <f>'고용증대 상시근로자수-2019'!AZ65</f>
        <v>0</v>
      </c>
      <c r="AD65" s="314">
        <f>'고용증대 상시근로자수-2019'!BB65</f>
        <v>0</v>
      </c>
      <c r="AE65" s="312">
        <f>'고용증대 상시근로자수-2019'!BC65</f>
        <v>0</v>
      </c>
      <c r="AF65" s="313">
        <f>'고용증대 상시근로자수-2019'!BD65</f>
        <v>0</v>
      </c>
      <c r="AG65" s="314">
        <f>'고용증대 상시근로자수-2019'!BF65</f>
        <v>0</v>
      </c>
      <c r="AH65" s="312">
        <f>'고용증대 상시근로자수-2019'!BG65</f>
        <v>0</v>
      </c>
      <c r="AI65" s="313">
        <f>'고용증대 상시근로자수-2019'!BH65</f>
        <v>0</v>
      </c>
      <c r="AJ65" s="314">
        <f>'고용증대 상시근로자수-2019'!BJ65</f>
        <v>0</v>
      </c>
      <c r="AK65" s="312">
        <f>'고용증대 상시근로자수-2019'!BK65</f>
        <v>0</v>
      </c>
      <c r="AL65" s="313">
        <f>'고용증대 상시근로자수-2019'!BL65</f>
        <v>0</v>
      </c>
      <c r="AM65" s="314">
        <f>'고용증대 상시근로자수-2019'!BN65</f>
        <v>0</v>
      </c>
      <c r="AN65" s="312">
        <f>'고용증대 상시근로자수-2019'!BO65</f>
        <v>0</v>
      </c>
      <c r="AO65" s="313">
        <f>'고용증대 상시근로자수-2019'!BP65</f>
        <v>0</v>
      </c>
      <c r="AP65" s="314">
        <f>'고용증대 상시근로자수-2019'!BR65</f>
        <v>0</v>
      </c>
      <c r="AQ65" s="335">
        <f t="shared" si="0"/>
        <v>0</v>
      </c>
      <c r="AR65" s="336">
        <f t="shared" si="1"/>
        <v>0</v>
      </c>
      <c r="AS65" s="342">
        <f>'고용증대 상시근로자수-2019'!CF65</f>
        <v>0</v>
      </c>
      <c r="AT65" s="343">
        <f>'고용증대 상시근로자수-2019'!CG65</f>
        <v>0</v>
      </c>
      <c r="AU65" s="340">
        <f t="shared" si="2"/>
        <v>0</v>
      </c>
      <c r="AV65" s="308">
        <f t="shared" si="3"/>
        <v>0</v>
      </c>
    </row>
    <row r="66" spans="1:48" hidden="1">
      <c r="A66" s="327">
        <f t="shared" si="4"/>
        <v>62</v>
      </c>
      <c r="B66" s="318">
        <f>'고용증대 상시근로자수-2019'!C66</f>
        <v>0</v>
      </c>
      <c r="C66" s="319" t="str">
        <f>'고용증대 상시근로자수-2019'!E66</f>
        <v/>
      </c>
      <c r="D66" s="332" t="str">
        <f>IF('고용증대 상시근로자수-2019'!I66="","",'고용증대 상시근로자수-2019'!I66)</f>
        <v/>
      </c>
      <c r="E66" s="332" t="str">
        <f>IF('고용증대 상시근로자수-2019'!J66="","",'고용증대 상시근로자수-2019'!J66)</f>
        <v/>
      </c>
      <c r="F66" s="320" t="str">
        <f>'고용증대 상시근로자수-2019'!H66</f>
        <v/>
      </c>
      <c r="G66" s="324">
        <f>'고용증대 상시근로자수-2019'!W66</f>
        <v>0</v>
      </c>
      <c r="H66" s="313">
        <f>'고용증대 상시근로자수-2019'!X66</f>
        <v>0</v>
      </c>
      <c r="I66" s="314">
        <f>'고용증대 상시근로자수-2019'!Z66</f>
        <v>0</v>
      </c>
      <c r="J66" s="312">
        <f>'고용증대 상시근로자수-2019'!AA66</f>
        <v>0</v>
      </c>
      <c r="K66" s="313">
        <f>'고용증대 상시근로자수-2019'!AB66</f>
        <v>0</v>
      </c>
      <c r="L66" s="314">
        <f>'고용증대 상시근로자수-2019'!AD66</f>
        <v>0</v>
      </c>
      <c r="M66" s="312">
        <f>'고용증대 상시근로자수-2019'!AE66</f>
        <v>0</v>
      </c>
      <c r="N66" s="313">
        <f>'고용증대 상시근로자수-2019'!AF66</f>
        <v>0</v>
      </c>
      <c r="O66" s="314">
        <f>'고용증대 상시근로자수-2019'!AH66</f>
        <v>0</v>
      </c>
      <c r="P66" s="312">
        <f>'고용증대 상시근로자수-2019'!AI66</f>
        <v>0</v>
      </c>
      <c r="Q66" s="313">
        <f>'고용증대 상시근로자수-2019'!AJ66</f>
        <v>0</v>
      </c>
      <c r="R66" s="314">
        <f>'고용증대 상시근로자수-2019'!AL66</f>
        <v>0</v>
      </c>
      <c r="S66" s="312">
        <f>'고용증대 상시근로자수-2019'!AM66</f>
        <v>0</v>
      </c>
      <c r="T66" s="313">
        <f>'고용증대 상시근로자수-2019'!AN66</f>
        <v>0</v>
      </c>
      <c r="U66" s="314">
        <f>'고용증대 상시근로자수-2019'!AP66</f>
        <v>0</v>
      </c>
      <c r="V66" s="312">
        <f>'고용증대 상시근로자수-2019'!AQ66</f>
        <v>0</v>
      </c>
      <c r="W66" s="313">
        <f>'고용증대 상시근로자수-2019'!AR66</f>
        <v>0</v>
      </c>
      <c r="X66" s="314">
        <f>'고용증대 상시근로자수-2019'!AT66</f>
        <v>0</v>
      </c>
      <c r="Y66" s="312">
        <f>'고용증대 상시근로자수-2019'!AU66</f>
        <v>0</v>
      </c>
      <c r="Z66" s="313">
        <f>'고용증대 상시근로자수-2019'!AV66</f>
        <v>0</v>
      </c>
      <c r="AA66" s="314">
        <f>'고용증대 상시근로자수-2019'!AX66</f>
        <v>0</v>
      </c>
      <c r="AB66" s="312">
        <f>'고용증대 상시근로자수-2019'!AY66</f>
        <v>0</v>
      </c>
      <c r="AC66" s="313">
        <f>'고용증대 상시근로자수-2019'!AZ66</f>
        <v>0</v>
      </c>
      <c r="AD66" s="314">
        <f>'고용증대 상시근로자수-2019'!BB66</f>
        <v>0</v>
      </c>
      <c r="AE66" s="312">
        <f>'고용증대 상시근로자수-2019'!BC66</f>
        <v>0</v>
      </c>
      <c r="AF66" s="313">
        <f>'고용증대 상시근로자수-2019'!BD66</f>
        <v>0</v>
      </c>
      <c r="AG66" s="314">
        <f>'고용증대 상시근로자수-2019'!BF66</f>
        <v>0</v>
      </c>
      <c r="AH66" s="312">
        <f>'고용증대 상시근로자수-2019'!BG66</f>
        <v>0</v>
      </c>
      <c r="AI66" s="313">
        <f>'고용증대 상시근로자수-2019'!BH66</f>
        <v>0</v>
      </c>
      <c r="AJ66" s="314">
        <f>'고용증대 상시근로자수-2019'!BJ66</f>
        <v>0</v>
      </c>
      <c r="AK66" s="312">
        <f>'고용증대 상시근로자수-2019'!BK66</f>
        <v>0</v>
      </c>
      <c r="AL66" s="313">
        <f>'고용증대 상시근로자수-2019'!BL66</f>
        <v>0</v>
      </c>
      <c r="AM66" s="314">
        <f>'고용증대 상시근로자수-2019'!BN66</f>
        <v>0</v>
      </c>
      <c r="AN66" s="312">
        <f>'고용증대 상시근로자수-2019'!BO66</f>
        <v>0</v>
      </c>
      <c r="AO66" s="313">
        <f>'고용증대 상시근로자수-2019'!BP66</f>
        <v>0</v>
      </c>
      <c r="AP66" s="314">
        <f>'고용증대 상시근로자수-2019'!BR66</f>
        <v>0</v>
      </c>
      <c r="AQ66" s="335">
        <f t="shared" si="0"/>
        <v>0</v>
      </c>
      <c r="AR66" s="336">
        <f t="shared" si="1"/>
        <v>0</v>
      </c>
      <c r="AS66" s="342">
        <f>'고용증대 상시근로자수-2019'!CF66</f>
        <v>0</v>
      </c>
      <c r="AT66" s="343">
        <f>'고용증대 상시근로자수-2019'!CG66</f>
        <v>0</v>
      </c>
      <c r="AU66" s="340">
        <f t="shared" si="2"/>
        <v>0</v>
      </c>
      <c r="AV66" s="308">
        <f t="shared" si="3"/>
        <v>0</v>
      </c>
    </row>
    <row r="67" spans="1:48" hidden="1">
      <c r="A67" s="327">
        <f t="shared" si="4"/>
        <v>63</v>
      </c>
      <c r="B67" s="318">
        <f>'고용증대 상시근로자수-2019'!C67</f>
        <v>0</v>
      </c>
      <c r="C67" s="319" t="str">
        <f>'고용증대 상시근로자수-2019'!E67</f>
        <v/>
      </c>
      <c r="D67" s="332" t="str">
        <f>IF('고용증대 상시근로자수-2019'!I67="","",'고용증대 상시근로자수-2019'!I67)</f>
        <v/>
      </c>
      <c r="E67" s="332" t="str">
        <f>IF('고용증대 상시근로자수-2019'!J67="","",'고용증대 상시근로자수-2019'!J67)</f>
        <v/>
      </c>
      <c r="F67" s="320" t="str">
        <f>'고용증대 상시근로자수-2019'!H67</f>
        <v/>
      </c>
      <c r="G67" s="324">
        <f>'고용증대 상시근로자수-2019'!W67</f>
        <v>0</v>
      </c>
      <c r="H67" s="313">
        <f>'고용증대 상시근로자수-2019'!X67</f>
        <v>0</v>
      </c>
      <c r="I67" s="314">
        <f>'고용증대 상시근로자수-2019'!Z67</f>
        <v>0</v>
      </c>
      <c r="J67" s="312">
        <f>'고용증대 상시근로자수-2019'!AA67</f>
        <v>0</v>
      </c>
      <c r="K67" s="313">
        <f>'고용증대 상시근로자수-2019'!AB67</f>
        <v>0</v>
      </c>
      <c r="L67" s="314">
        <f>'고용증대 상시근로자수-2019'!AD67</f>
        <v>0</v>
      </c>
      <c r="M67" s="312">
        <f>'고용증대 상시근로자수-2019'!AE67</f>
        <v>0</v>
      </c>
      <c r="N67" s="313">
        <f>'고용증대 상시근로자수-2019'!AF67</f>
        <v>0</v>
      </c>
      <c r="O67" s="314">
        <f>'고용증대 상시근로자수-2019'!AH67</f>
        <v>0</v>
      </c>
      <c r="P67" s="312">
        <f>'고용증대 상시근로자수-2019'!AI67</f>
        <v>0</v>
      </c>
      <c r="Q67" s="313">
        <f>'고용증대 상시근로자수-2019'!AJ67</f>
        <v>0</v>
      </c>
      <c r="R67" s="314">
        <f>'고용증대 상시근로자수-2019'!AL67</f>
        <v>0</v>
      </c>
      <c r="S67" s="312">
        <f>'고용증대 상시근로자수-2019'!AM67</f>
        <v>0</v>
      </c>
      <c r="T67" s="313">
        <f>'고용증대 상시근로자수-2019'!AN67</f>
        <v>0</v>
      </c>
      <c r="U67" s="314">
        <f>'고용증대 상시근로자수-2019'!AP67</f>
        <v>0</v>
      </c>
      <c r="V67" s="312">
        <f>'고용증대 상시근로자수-2019'!AQ67</f>
        <v>0</v>
      </c>
      <c r="W67" s="313">
        <f>'고용증대 상시근로자수-2019'!AR67</f>
        <v>0</v>
      </c>
      <c r="X67" s="314">
        <f>'고용증대 상시근로자수-2019'!AT67</f>
        <v>0</v>
      </c>
      <c r="Y67" s="312">
        <f>'고용증대 상시근로자수-2019'!AU67</f>
        <v>0</v>
      </c>
      <c r="Z67" s="313">
        <f>'고용증대 상시근로자수-2019'!AV67</f>
        <v>0</v>
      </c>
      <c r="AA67" s="314">
        <f>'고용증대 상시근로자수-2019'!AX67</f>
        <v>0</v>
      </c>
      <c r="AB67" s="312">
        <f>'고용증대 상시근로자수-2019'!AY67</f>
        <v>0</v>
      </c>
      <c r="AC67" s="313">
        <f>'고용증대 상시근로자수-2019'!AZ67</f>
        <v>0</v>
      </c>
      <c r="AD67" s="314">
        <f>'고용증대 상시근로자수-2019'!BB67</f>
        <v>0</v>
      </c>
      <c r="AE67" s="312">
        <f>'고용증대 상시근로자수-2019'!BC67</f>
        <v>0</v>
      </c>
      <c r="AF67" s="313">
        <f>'고용증대 상시근로자수-2019'!BD67</f>
        <v>0</v>
      </c>
      <c r="AG67" s="314">
        <f>'고용증대 상시근로자수-2019'!BF67</f>
        <v>0</v>
      </c>
      <c r="AH67" s="312">
        <f>'고용증대 상시근로자수-2019'!BG67</f>
        <v>0</v>
      </c>
      <c r="AI67" s="313">
        <f>'고용증대 상시근로자수-2019'!BH67</f>
        <v>0</v>
      </c>
      <c r="AJ67" s="314">
        <f>'고용증대 상시근로자수-2019'!BJ67</f>
        <v>0</v>
      </c>
      <c r="AK67" s="312">
        <f>'고용증대 상시근로자수-2019'!BK67</f>
        <v>0</v>
      </c>
      <c r="AL67" s="313">
        <f>'고용증대 상시근로자수-2019'!BL67</f>
        <v>0</v>
      </c>
      <c r="AM67" s="314">
        <f>'고용증대 상시근로자수-2019'!BN67</f>
        <v>0</v>
      </c>
      <c r="AN67" s="312">
        <f>'고용증대 상시근로자수-2019'!BO67</f>
        <v>0</v>
      </c>
      <c r="AO67" s="313">
        <f>'고용증대 상시근로자수-2019'!BP67</f>
        <v>0</v>
      </c>
      <c r="AP67" s="314">
        <f>'고용증대 상시근로자수-2019'!BR67</f>
        <v>0</v>
      </c>
      <c r="AQ67" s="335">
        <f t="shared" si="0"/>
        <v>0</v>
      </c>
      <c r="AR67" s="336">
        <f t="shared" si="1"/>
        <v>0</v>
      </c>
      <c r="AS67" s="342">
        <f>'고용증대 상시근로자수-2019'!CF67</f>
        <v>0</v>
      </c>
      <c r="AT67" s="343">
        <f>'고용증대 상시근로자수-2019'!CG67</f>
        <v>0</v>
      </c>
      <c r="AU67" s="340">
        <f t="shared" si="2"/>
        <v>0</v>
      </c>
      <c r="AV67" s="308">
        <f t="shared" si="3"/>
        <v>0</v>
      </c>
    </row>
    <row r="68" spans="1:48" hidden="1">
      <c r="A68" s="327">
        <f t="shared" si="4"/>
        <v>64</v>
      </c>
      <c r="B68" s="318">
        <f>'고용증대 상시근로자수-2019'!C68</f>
        <v>0</v>
      </c>
      <c r="C68" s="319" t="str">
        <f>'고용증대 상시근로자수-2019'!E68</f>
        <v/>
      </c>
      <c r="D68" s="332" t="str">
        <f>IF('고용증대 상시근로자수-2019'!I68="","",'고용증대 상시근로자수-2019'!I68)</f>
        <v/>
      </c>
      <c r="E68" s="332" t="str">
        <f>IF('고용증대 상시근로자수-2019'!J68="","",'고용증대 상시근로자수-2019'!J68)</f>
        <v/>
      </c>
      <c r="F68" s="320" t="str">
        <f>'고용증대 상시근로자수-2019'!H68</f>
        <v/>
      </c>
      <c r="G68" s="324">
        <f>'고용증대 상시근로자수-2019'!W68</f>
        <v>0</v>
      </c>
      <c r="H68" s="313">
        <f>'고용증대 상시근로자수-2019'!X68</f>
        <v>0</v>
      </c>
      <c r="I68" s="314">
        <f>'고용증대 상시근로자수-2019'!Z68</f>
        <v>0</v>
      </c>
      <c r="J68" s="312">
        <f>'고용증대 상시근로자수-2019'!AA68</f>
        <v>0</v>
      </c>
      <c r="K68" s="313">
        <f>'고용증대 상시근로자수-2019'!AB68</f>
        <v>0</v>
      </c>
      <c r="L68" s="314">
        <f>'고용증대 상시근로자수-2019'!AD68</f>
        <v>0</v>
      </c>
      <c r="M68" s="312">
        <f>'고용증대 상시근로자수-2019'!AE68</f>
        <v>0</v>
      </c>
      <c r="N68" s="313">
        <f>'고용증대 상시근로자수-2019'!AF68</f>
        <v>0</v>
      </c>
      <c r="O68" s="314">
        <f>'고용증대 상시근로자수-2019'!AH68</f>
        <v>0</v>
      </c>
      <c r="P68" s="312">
        <f>'고용증대 상시근로자수-2019'!AI68</f>
        <v>0</v>
      </c>
      <c r="Q68" s="313">
        <f>'고용증대 상시근로자수-2019'!AJ68</f>
        <v>0</v>
      </c>
      <c r="R68" s="314">
        <f>'고용증대 상시근로자수-2019'!AL68</f>
        <v>0</v>
      </c>
      <c r="S68" s="312">
        <f>'고용증대 상시근로자수-2019'!AM68</f>
        <v>0</v>
      </c>
      <c r="T68" s="313">
        <f>'고용증대 상시근로자수-2019'!AN68</f>
        <v>0</v>
      </c>
      <c r="U68" s="314">
        <f>'고용증대 상시근로자수-2019'!AP68</f>
        <v>0</v>
      </c>
      <c r="V68" s="312">
        <f>'고용증대 상시근로자수-2019'!AQ68</f>
        <v>0</v>
      </c>
      <c r="W68" s="313">
        <f>'고용증대 상시근로자수-2019'!AR68</f>
        <v>0</v>
      </c>
      <c r="X68" s="314">
        <f>'고용증대 상시근로자수-2019'!AT68</f>
        <v>0</v>
      </c>
      <c r="Y68" s="312">
        <f>'고용증대 상시근로자수-2019'!AU68</f>
        <v>0</v>
      </c>
      <c r="Z68" s="313">
        <f>'고용증대 상시근로자수-2019'!AV68</f>
        <v>0</v>
      </c>
      <c r="AA68" s="314">
        <f>'고용증대 상시근로자수-2019'!AX68</f>
        <v>0</v>
      </c>
      <c r="AB68" s="312">
        <f>'고용증대 상시근로자수-2019'!AY68</f>
        <v>0</v>
      </c>
      <c r="AC68" s="313">
        <f>'고용증대 상시근로자수-2019'!AZ68</f>
        <v>0</v>
      </c>
      <c r="AD68" s="314">
        <f>'고용증대 상시근로자수-2019'!BB68</f>
        <v>0</v>
      </c>
      <c r="AE68" s="312">
        <f>'고용증대 상시근로자수-2019'!BC68</f>
        <v>0</v>
      </c>
      <c r="AF68" s="313">
        <f>'고용증대 상시근로자수-2019'!BD68</f>
        <v>0</v>
      </c>
      <c r="AG68" s="314">
        <f>'고용증대 상시근로자수-2019'!BF68</f>
        <v>0</v>
      </c>
      <c r="AH68" s="312">
        <f>'고용증대 상시근로자수-2019'!BG68</f>
        <v>0</v>
      </c>
      <c r="AI68" s="313">
        <f>'고용증대 상시근로자수-2019'!BH68</f>
        <v>0</v>
      </c>
      <c r="AJ68" s="314">
        <f>'고용증대 상시근로자수-2019'!BJ68</f>
        <v>0</v>
      </c>
      <c r="AK68" s="312">
        <f>'고용증대 상시근로자수-2019'!BK68</f>
        <v>0</v>
      </c>
      <c r="AL68" s="313">
        <f>'고용증대 상시근로자수-2019'!BL68</f>
        <v>0</v>
      </c>
      <c r="AM68" s="314">
        <f>'고용증대 상시근로자수-2019'!BN68</f>
        <v>0</v>
      </c>
      <c r="AN68" s="312">
        <f>'고용증대 상시근로자수-2019'!BO68</f>
        <v>0</v>
      </c>
      <c r="AO68" s="313">
        <f>'고용증대 상시근로자수-2019'!BP68</f>
        <v>0</v>
      </c>
      <c r="AP68" s="314">
        <f>'고용증대 상시근로자수-2019'!BR68</f>
        <v>0</v>
      </c>
      <c r="AQ68" s="335">
        <f t="shared" si="0"/>
        <v>0</v>
      </c>
      <c r="AR68" s="336">
        <f t="shared" si="1"/>
        <v>0</v>
      </c>
      <c r="AS68" s="342">
        <f>'고용증대 상시근로자수-2019'!CF68</f>
        <v>0</v>
      </c>
      <c r="AT68" s="343">
        <f>'고용증대 상시근로자수-2019'!CG68</f>
        <v>0</v>
      </c>
      <c r="AU68" s="340">
        <f t="shared" si="2"/>
        <v>0</v>
      </c>
      <c r="AV68" s="308">
        <f t="shared" si="3"/>
        <v>0</v>
      </c>
    </row>
    <row r="69" spans="1:48" hidden="1">
      <c r="A69" s="327">
        <f t="shared" si="4"/>
        <v>65</v>
      </c>
      <c r="B69" s="318">
        <f>'고용증대 상시근로자수-2019'!C69</f>
        <v>0</v>
      </c>
      <c r="C69" s="319" t="str">
        <f>'고용증대 상시근로자수-2019'!E69</f>
        <v/>
      </c>
      <c r="D69" s="332" t="str">
        <f>IF('고용증대 상시근로자수-2019'!I69="","",'고용증대 상시근로자수-2019'!I69)</f>
        <v/>
      </c>
      <c r="E69" s="332" t="str">
        <f>IF('고용증대 상시근로자수-2019'!J69="","",'고용증대 상시근로자수-2019'!J69)</f>
        <v/>
      </c>
      <c r="F69" s="320" t="str">
        <f>'고용증대 상시근로자수-2019'!H69</f>
        <v/>
      </c>
      <c r="G69" s="324">
        <f>'고용증대 상시근로자수-2019'!W69</f>
        <v>0</v>
      </c>
      <c r="H69" s="313">
        <f>'고용증대 상시근로자수-2019'!X69</f>
        <v>0</v>
      </c>
      <c r="I69" s="314">
        <f>'고용증대 상시근로자수-2019'!Z69</f>
        <v>0</v>
      </c>
      <c r="J69" s="312">
        <f>'고용증대 상시근로자수-2019'!AA69</f>
        <v>0</v>
      </c>
      <c r="K69" s="313">
        <f>'고용증대 상시근로자수-2019'!AB69</f>
        <v>0</v>
      </c>
      <c r="L69" s="314">
        <f>'고용증대 상시근로자수-2019'!AD69</f>
        <v>0</v>
      </c>
      <c r="M69" s="312">
        <f>'고용증대 상시근로자수-2019'!AE69</f>
        <v>0</v>
      </c>
      <c r="N69" s="313">
        <f>'고용증대 상시근로자수-2019'!AF69</f>
        <v>0</v>
      </c>
      <c r="O69" s="314">
        <f>'고용증대 상시근로자수-2019'!AH69</f>
        <v>0</v>
      </c>
      <c r="P69" s="312">
        <f>'고용증대 상시근로자수-2019'!AI69</f>
        <v>0</v>
      </c>
      <c r="Q69" s="313">
        <f>'고용증대 상시근로자수-2019'!AJ69</f>
        <v>0</v>
      </c>
      <c r="R69" s="314">
        <f>'고용증대 상시근로자수-2019'!AL69</f>
        <v>0</v>
      </c>
      <c r="S69" s="312">
        <f>'고용증대 상시근로자수-2019'!AM69</f>
        <v>0</v>
      </c>
      <c r="T69" s="313">
        <f>'고용증대 상시근로자수-2019'!AN69</f>
        <v>0</v>
      </c>
      <c r="U69" s="314">
        <f>'고용증대 상시근로자수-2019'!AP69</f>
        <v>0</v>
      </c>
      <c r="V69" s="312">
        <f>'고용증대 상시근로자수-2019'!AQ69</f>
        <v>0</v>
      </c>
      <c r="W69" s="313">
        <f>'고용증대 상시근로자수-2019'!AR69</f>
        <v>0</v>
      </c>
      <c r="X69" s="314">
        <f>'고용증대 상시근로자수-2019'!AT69</f>
        <v>0</v>
      </c>
      <c r="Y69" s="312">
        <f>'고용증대 상시근로자수-2019'!AU69</f>
        <v>0</v>
      </c>
      <c r="Z69" s="313">
        <f>'고용증대 상시근로자수-2019'!AV69</f>
        <v>0</v>
      </c>
      <c r="AA69" s="314">
        <f>'고용증대 상시근로자수-2019'!AX69</f>
        <v>0</v>
      </c>
      <c r="AB69" s="312">
        <f>'고용증대 상시근로자수-2019'!AY69</f>
        <v>0</v>
      </c>
      <c r="AC69" s="313">
        <f>'고용증대 상시근로자수-2019'!AZ69</f>
        <v>0</v>
      </c>
      <c r="AD69" s="314">
        <f>'고용증대 상시근로자수-2019'!BB69</f>
        <v>0</v>
      </c>
      <c r="AE69" s="312">
        <f>'고용증대 상시근로자수-2019'!BC69</f>
        <v>0</v>
      </c>
      <c r="AF69" s="313">
        <f>'고용증대 상시근로자수-2019'!BD69</f>
        <v>0</v>
      </c>
      <c r="AG69" s="314">
        <f>'고용증대 상시근로자수-2019'!BF69</f>
        <v>0</v>
      </c>
      <c r="AH69" s="312">
        <f>'고용증대 상시근로자수-2019'!BG69</f>
        <v>0</v>
      </c>
      <c r="AI69" s="313">
        <f>'고용증대 상시근로자수-2019'!BH69</f>
        <v>0</v>
      </c>
      <c r="AJ69" s="314">
        <f>'고용증대 상시근로자수-2019'!BJ69</f>
        <v>0</v>
      </c>
      <c r="AK69" s="312">
        <f>'고용증대 상시근로자수-2019'!BK69</f>
        <v>0</v>
      </c>
      <c r="AL69" s="313">
        <f>'고용증대 상시근로자수-2019'!BL69</f>
        <v>0</v>
      </c>
      <c r="AM69" s="314">
        <f>'고용증대 상시근로자수-2019'!BN69</f>
        <v>0</v>
      </c>
      <c r="AN69" s="312">
        <f>'고용증대 상시근로자수-2019'!BO69</f>
        <v>0</v>
      </c>
      <c r="AO69" s="313">
        <f>'고용증대 상시근로자수-2019'!BP69</f>
        <v>0</v>
      </c>
      <c r="AP69" s="314">
        <f>'고용증대 상시근로자수-2019'!BR69</f>
        <v>0</v>
      </c>
      <c r="AQ69" s="335">
        <f t="shared" si="0"/>
        <v>0</v>
      </c>
      <c r="AR69" s="336">
        <f t="shared" si="1"/>
        <v>0</v>
      </c>
      <c r="AS69" s="342">
        <f>'고용증대 상시근로자수-2019'!CF69</f>
        <v>0</v>
      </c>
      <c r="AT69" s="343">
        <f>'고용증대 상시근로자수-2019'!CG69</f>
        <v>0</v>
      </c>
      <c r="AU69" s="340">
        <f t="shared" si="2"/>
        <v>0</v>
      </c>
      <c r="AV69" s="308">
        <f t="shared" si="3"/>
        <v>0</v>
      </c>
    </row>
    <row r="70" spans="1:48" hidden="1">
      <c r="A70" s="327">
        <f t="shared" si="4"/>
        <v>66</v>
      </c>
      <c r="B70" s="318">
        <f>'고용증대 상시근로자수-2019'!C70</f>
        <v>0</v>
      </c>
      <c r="C70" s="319" t="str">
        <f>'고용증대 상시근로자수-2019'!E70</f>
        <v/>
      </c>
      <c r="D70" s="332" t="str">
        <f>IF('고용증대 상시근로자수-2019'!I70="","",'고용증대 상시근로자수-2019'!I70)</f>
        <v/>
      </c>
      <c r="E70" s="332" t="str">
        <f>IF('고용증대 상시근로자수-2019'!J70="","",'고용증대 상시근로자수-2019'!J70)</f>
        <v/>
      </c>
      <c r="F70" s="320" t="str">
        <f>'고용증대 상시근로자수-2019'!H70</f>
        <v/>
      </c>
      <c r="G70" s="324">
        <f>'고용증대 상시근로자수-2019'!W70</f>
        <v>0</v>
      </c>
      <c r="H70" s="313">
        <f>'고용증대 상시근로자수-2019'!X70</f>
        <v>0</v>
      </c>
      <c r="I70" s="314">
        <f>'고용증대 상시근로자수-2019'!Z70</f>
        <v>0</v>
      </c>
      <c r="J70" s="312">
        <f>'고용증대 상시근로자수-2019'!AA70</f>
        <v>0</v>
      </c>
      <c r="K70" s="313">
        <f>'고용증대 상시근로자수-2019'!AB70</f>
        <v>0</v>
      </c>
      <c r="L70" s="314">
        <f>'고용증대 상시근로자수-2019'!AD70</f>
        <v>0</v>
      </c>
      <c r="M70" s="312">
        <f>'고용증대 상시근로자수-2019'!AE70</f>
        <v>0</v>
      </c>
      <c r="N70" s="313">
        <f>'고용증대 상시근로자수-2019'!AF70</f>
        <v>0</v>
      </c>
      <c r="O70" s="314">
        <f>'고용증대 상시근로자수-2019'!AH70</f>
        <v>0</v>
      </c>
      <c r="P70" s="312">
        <f>'고용증대 상시근로자수-2019'!AI70</f>
        <v>0</v>
      </c>
      <c r="Q70" s="313">
        <f>'고용증대 상시근로자수-2019'!AJ70</f>
        <v>0</v>
      </c>
      <c r="R70" s="314">
        <f>'고용증대 상시근로자수-2019'!AL70</f>
        <v>0</v>
      </c>
      <c r="S70" s="312">
        <f>'고용증대 상시근로자수-2019'!AM70</f>
        <v>0</v>
      </c>
      <c r="T70" s="313">
        <f>'고용증대 상시근로자수-2019'!AN70</f>
        <v>0</v>
      </c>
      <c r="U70" s="314">
        <f>'고용증대 상시근로자수-2019'!AP70</f>
        <v>0</v>
      </c>
      <c r="V70" s="312">
        <f>'고용증대 상시근로자수-2019'!AQ70</f>
        <v>0</v>
      </c>
      <c r="W70" s="313">
        <f>'고용증대 상시근로자수-2019'!AR70</f>
        <v>0</v>
      </c>
      <c r="X70" s="314">
        <f>'고용증대 상시근로자수-2019'!AT70</f>
        <v>0</v>
      </c>
      <c r="Y70" s="312">
        <f>'고용증대 상시근로자수-2019'!AU70</f>
        <v>0</v>
      </c>
      <c r="Z70" s="313">
        <f>'고용증대 상시근로자수-2019'!AV70</f>
        <v>0</v>
      </c>
      <c r="AA70" s="314">
        <f>'고용증대 상시근로자수-2019'!AX70</f>
        <v>0</v>
      </c>
      <c r="AB70" s="312">
        <f>'고용증대 상시근로자수-2019'!AY70</f>
        <v>0</v>
      </c>
      <c r="AC70" s="313">
        <f>'고용증대 상시근로자수-2019'!AZ70</f>
        <v>0</v>
      </c>
      <c r="AD70" s="314">
        <f>'고용증대 상시근로자수-2019'!BB70</f>
        <v>0</v>
      </c>
      <c r="AE70" s="312">
        <f>'고용증대 상시근로자수-2019'!BC70</f>
        <v>0</v>
      </c>
      <c r="AF70" s="313">
        <f>'고용증대 상시근로자수-2019'!BD70</f>
        <v>0</v>
      </c>
      <c r="AG70" s="314">
        <f>'고용증대 상시근로자수-2019'!BF70</f>
        <v>0</v>
      </c>
      <c r="AH70" s="312">
        <f>'고용증대 상시근로자수-2019'!BG70</f>
        <v>0</v>
      </c>
      <c r="AI70" s="313">
        <f>'고용증대 상시근로자수-2019'!BH70</f>
        <v>0</v>
      </c>
      <c r="AJ70" s="314">
        <f>'고용증대 상시근로자수-2019'!BJ70</f>
        <v>0</v>
      </c>
      <c r="AK70" s="312">
        <f>'고용증대 상시근로자수-2019'!BK70</f>
        <v>0</v>
      </c>
      <c r="AL70" s="313">
        <f>'고용증대 상시근로자수-2019'!BL70</f>
        <v>0</v>
      </c>
      <c r="AM70" s="314">
        <f>'고용증대 상시근로자수-2019'!BN70</f>
        <v>0</v>
      </c>
      <c r="AN70" s="312">
        <f>'고용증대 상시근로자수-2019'!BO70</f>
        <v>0</v>
      </c>
      <c r="AO70" s="313">
        <f>'고용증대 상시근로자수-2019'!BP70</f>
        <v>0</v>
      </c>
      <c r="AP70" s="314">
        <f>'고용증대 상시근로자수-2019'!BR70</f>
        <v>0</v>
      </c>
      <c r="AQ70" s="335">
        <f t="shared" ref="AQ70:AQ104" si="5">SUM(G70,J70,M70,P70,S70,V70,Y70,AB70,AE70,AH70,AK70,AN70)</f>
        <v>0</v>
      </c>
      <c r="AR70" s="336">
        <f t="shared" ref="AR70:AR104" si="6">SUM(I70,L70,O70,R70,U70,X70,AA70,AD70,AG70,AJ70,AM70,AP70)</f>
        <v>0</v>
      </c>
      <c r="AS70" s="342">
        <f>'고용증대 상시근로자수-2019'!CF70</f>
        <v>0</v>
      </c>
      <c r="AT70" s="343">
        <f>'고용증대 상시근로자수-2019'!CG70</f>
        <v>0</v>
      </c>
      <c r="AU70" s="340">
        <f t="shared" ref="AU70:AU104" si="7">SUM(AS70:AT70)</f>
        <v>0</v>
      </c>
      <c r="AV70" s="308">
        <f t="shared" ref="AV70:AV104" si="8">B70</f>
        <v>0</v>
      </c>
    </row>
    <row r="71" spans="1:48" hidden="1">
      <c r="A71" s="327">
        <f t="shared" ref="A71:A104" si="9">A70+1</f>
        <v>67</v>
      </c>
      <c r="B71" s="318">
        <f>'고용증대 상시근로자수-2019'!C71</f>
        <v>0</v>
      </c>
      <c r="C71" s="319" t="str">
        <f>'고용증대 상시근로자수-2019'!E71</f>
        <v/>
      </c>
      <c r="D71" s="332" t="str">
        <f>IF('고용증대 상시근로자수-2019'!I71="","",'고용증대 상시근로자수-2019'!I71)</f>
        <v/>
      </c>
      <c r="E71" s="332" t="str">
        <f>IF('고용증대 상시근로자수-2019'!J71="","",'고용증대 상시근로자수-2019'!J71)</f>
        <v/>
      </c>
      <c r="F71" s="320" t="str">
        <f>'고용증대 상시근로자수-2019'!H71</f>
        <v/>
      </c>
      <c r="G71" s="324">
        <f>'고용증대 상시근로자수-2019'!W71</f>
        <v>0</v>
      </c>
      <c r="H71" s="313">
        <f>'고용증대 상시근로자수-2019'!X71</f>
        <v>0</v>
      </c>
      <c r="I71" s="314">
        <f>'고용증대 상시근로자수-2019'!Z71</f>
        <v>0</v>
      </c>
      <c r="J71" s="312">
        <f>'고용증대 상시근로자수-2019'!AA71</f>
        <v>0</v>
      </c>
      <c r="K71" s="313">
        <f>'고용증대 상시근로자수-2019'!AB71</f>
        <v>0</v>
      </c>
      <c r="L71" s="314">
        <f>'고용증대 상시근로자수-2019'!AD71</f>
        <v>0</v>
      </c>
      <c r="M71" s="312">
        <f>'고용증대 상시근로자수-2019'!AE71</f>
        <v>0</v>
      </c>
      <c r="N71" s="313">
        <f>'고용증대 상시근로자수-2019'!AF71</f>
        <v>0</v>
      </c>
      <c r="O71" s="314">
        <f>'고용증대 상시근로자수-2019'!AH71</f>
        <v>0</v>
      </c>
      <c r="P71" s="312">
        <f>'고용증대 상시근로자수-2019'!AI71</f>
        <v>0</v>
      </c>
      <c r="Q71" s="313">
        <f>'고용증대 상시근로자수-2019'!AJ71</f>
        <v>0</v>
      </c>
      <c r="R71" s="314">
        <f>'고용증대 상시근로자수-2019'!AL71</f>
        <v>0</v>
      </c>
      <c r="S71" s="312">
        <f>'고용증대 상시근로자수-2019'!AM71</f>
        <v>0</v>
      </c>
      <c r="T71" s="313">
        <f>'고용증대 상시근로자수-2019'!AN71</f>
        <v>0</v>
      </c>
      <c r="U71" s="314">
        <f>'고용증대 상시근로자수-2019'!AP71</f>
        <v>0</v>
      </c>
      <c r="V71" s="312">
        <f>'고용증대 상시근로자수-2019'!AQ71</f>
        <v>0</v>
      </c>
      <c r="W71" s="313">
        <f>'고용증대 상시근로자수-2019'!AR71</f>
        <v>0</v>
      </c>
      <c r="X71" s="314">
        <f>'고용증대 상시근로자수-2019'!AT71</f>
        <v>0</v>
      </c>
      <c r="Y71" s="312">
        <f>'고용증대 상시근로자수-2019'!AU71</f>
        <v>0</v>
      </c>
      <c r="Z71" s="313">
        <f>'고용증대 상시근로자수-2019'!AV71</f>
        <v>0</v>
      </c>
      <c r="AA71" s="314">
        <f>'고용증대 상시근로자수-2019'!AX71</f>
        <v>0</v>
      </c>
      <c r="AB71" s="312">
        <f>'고용증대 상시근로자수-2019'!AY71</f>
        <v>0</v>
      </c>
      <c r="AC71" s="313">
        <f>'고용증대 상시근로자수-2019'!AZ71</f>
        <v>0</v>
      </c>
      <c r="AD71" s="314">
        <f>'고용증대 상시근로자수-2019'!BB71</f>
        <v>0</v>
      </c>
      <c r="AE71" s="312">
        <f>'고용증대 상시근로자수-2019'!BC71</f>
        <v>0</v>
      </c>
      <c r="AF71" s="313">
        <f>'고용증대 상시근로자수-2019'!BD71</f>
        <v>0</v>
      </c>
      <c r="AG71" s="314">
        <f>'고용증대 상시근로자수-2019'!BF71</f>
        <v>0</v>
      </c>
      <c r="AH71" s="312">
        <f>'고용증대 상시근로자수-2019'!BG71</f>
        <v>0</v>
      </c>
      <c r="AI71" s="313">
        <f>'고용증대 상시근로자수-2019'!BH71</f>
        <v>0</v>
      </c>
      <c r="AJ71" s="314">
        <f>'고용증대 상시근로자수-2019'!BJ71</f>
        <v>0</v>
      </c>
      <c r="AK71" s="312">
        <f>'고용증대 상시근로자수-2019'!BK71</f>
        <v>0</v>
      </c>
      <c r="AL71" s="313">
        <f>'고용증대 상시근로자수-2019'!BL71</f>
        <v>0</v>
      </c>
      <c r="AM71" s="314">
        <f>'고용증대 상시근로자수-2019'!BN71</f>
        <v>0</v>
      </c>
      <c r="AN71" s="312">
        <f>'고용증대 상시근로자수-2019'!BO71</f>
        <v>0</v>
      </c>
      <c r="AO71" s="313">
        <f>'고용증대 상시근로자수-2019'!BP71</f>
        <v>0</v>
      </c>
      <c r="AP71" s="314">
        <f>'고용증대 상시근로자수-2019'!BR71</f>
        <v>0</v>
      </c>
      <c r="AQ71" s="335">
        <f t="shared" si="5"/>
        <v>0</v>
      </c>
      <c r="AR71" s="336">
        <f t="shared" si="6"/>
        <v>0</v>
      </c>
      <c r="AS71" s="342">
        <f>'고용증대 상시근로자수-2019'!CF71</f>
        <v>0</v>
      </c>
      <c r="AT71" s="343">
        <f>'고용증대 상시근로자수-2019'!CG71</f>
        <v>0</v>
      </c>
      <c r="AU71" s="340">
        <f t="shared" si="7"/>
        <v>0</v>
      </c>
      <c r="AV71" s="308">
        <f t="shared" si="8"/>
        <v>0</v>
      </c>
    </row>
    <row r="72" spans="1:48" hidden="1">
      <c r="A72" s="327">
        <f t="shared" si="9"/>
        <v>68</v>
      </c>
      <c r="B72" s="318">
        <f>'고용증대 상시근로자수-2019'!C72</f>
        <v>0</v>
      </c>
      <c r="C72" s="319" t="str">
        <f>'고용증대 상시근로자수-2019'!E72</f>
        <v/>
      </c>
      <c r="D72" s="332" t="str">
        <f>IF('고용증대 상시근로자수-2019'!I72="","",'고용증대 상시근로자수-2019'!I72)</f>
        <v/>
      </c>
      <c r="E72" s="332" t="str">
        <f>IF('고용증대 상시근로자수-2019'!J72="","",'고용증대 상시근로자수-2019'!J72)</f>
        <v/>
      </c>
      <c r="F72" s="320" t="str">
        <f>'고용증대 상시근로자수-2019'!H72</f>
        <v/>
      </c>
      <c r="G72" s="324">
        <f>'고용증대 상시근로자수-2019'!W72</f>
        <v>0</v>
      </c>
      <c r="H72" s="313">
        <f>'고용증대 상시근로자수-2019'!X72</f>
        <v>0</v>
      </c>
      <c r="I72" s="314">
        <f>'고용증대 상시근로자수-2019'!Z72</f>
        <v>0</v>
      </c>
      <c r="J72" s="312">
        <f>'고용증대 상시근로자수-2019'!AA72</f>
        <v>0</v>
      </c>
      <c r="K72" s="313">
        <f>'고용증대 상시근로자수-2019'!AB72</f>
        <v>0</v>
      </c>
      <c r="L72" s="314">
        <f>'고용증대 상시근로자수-2019'!AD72</f>
        <v>0</v>
      </c>
      <c r="M72" s="312">
        <f>'고용증대 상시근로자수-2019'!AE72</f>
        <v>0</v>
      </c>
      <c r="N72" s="313">
        <f>'고용증대 상시근로자수-2019'!AF72</f>
        <v>0</v>
      </c>
      <c r="O72" s="314">
        <f>'고용증대 상시근로자수-2019'!AH72</f>
        <v>0</v>
      </c>
      <c r="P72" s="312">
        <f>'고용증대 상시근로자수-2019'!AI72</f>
        <v>0</v>
      </c>
      <c r="Q72" s="313">
        <f>'고용증대 상시근로자수-2019'!AJ72</f>
        <v>0</v>
      </c>
      <c r="R72" s="314">
        <f>'고용증대 상시근로자수-2019'!AL72</f>
        <v>0</v>
      </c>
      <c r="S72" s="312">
        <f>'고용증대 상시근로자수-2019'!AM72</f>
        <v>0</v>
      </c>
      <c r="T72" s="313">
        <f>'고용증대 상시근로자수-2019'!AN72</f>
        <v>0</v>
      </c>
      <c r="U72" s="314">
        <f>'고용증대 상시근로자수-2019'!AP72</f>
        <v>0</v>
      </c>
      <c r="V72" s="312">
        <f>'고용증대 상시근로자수-2019'!AQ72</f>
        <v>0</v>
      </c>
      <c r="W72" s="313">
        <f>'고용증대 상시근로자수-2019'!AR72</f>
        <v>0</v>
      </c>
      <c r="X72" s="314">
        <f>'고용증대 상시근로자수-2019'!AT72</f>
        <v>0</v>
      </c>
      <c r="Y72" s="312">
        <f>'고용증대 상시근로자수-2019'!AU72</f>
        <v>0</v>
      </c>
      <c r="Z72" s="313">
        <f>'고용증대 상시근로자수-2019'!AV72</f>
        <v>0</v>
      </c>
      <c r="AA72" s="314">
        <f>'고용증대 상시근로자수-2019'!AX72</f>
        <v>0</v>
      </c>
      <c r="AB72" s="312">
        <f>'고용증대 상시근로자수-2019'!AY72</f>
        <v>0</v>
      </c>
      <c r="AC72" s="313">
        <f>'고용증대 상시근로자수-2019'!AZ72</f>
        <v>0</v>
      </c>
      <c r="AD72" s="314">
        <f>'고용증대 상시근로자수-2019'!BB72</f>
        <v>0</v>
      </c>
      <c r="AE72" s="312">
        <f>'고용증대 상시근로자수-2019'!BC72</f>
        <v>0</v>
      </c>
      <c r="AF72" s="313">
        <f>'고용증대 상시근로자수-2019'!BD72</f>
        <v>0</v>
      </c>
      <c r="AG72" s="314">
        <f>'고용증대 상시근로자수-2019'!BF72</f>
        <v>0</v>
      </c>
      <c r="AH72" s="312">
        <f>'고용증대 상시근로자수-2019'!BG72</f>
        <v>0</v>
      </c>
      <c r="AI72" s="313">
        <f>'고용증대 상시근로자수-2019'!BH72</f>
        <v>0</v>
      </c>
      <c r="AJ72" s="314">
        <f>'고용증대 상시근로자수-2019'!BJ72</f>
        <v>0</v>
      </c>
      <c r="AK72" s="312">
        <f>'고용증대 상시근로자수-2019'!BK72</f>
        <v>0</v>
      </c>
      <c r="AL72" s="313">
        <f>'고용증대 상시근로자수-2019'!BL72</f>
        <v>0</v>
      </c>
      <c r="AM72" s="314">
        <f>'고용증대 상시근로자수-2019'!BN72</f>
        <v>0</v>
      </c>
      <c r="AN72" s="312">
        <f>'고용증대 상시근로자수-2019'!BO72</f>
        <v>0</v>
      </c>
      <c r="AO72" s="313">
        <f>'고용증대 상시근로자수-2019'!BP72</f>
        <v>0</v>
      </c>
      <c r="AP72" s="314">
        <f>'고용증대 상시근로자수-2019'!BR72</f>
        <v>0</v>
      </c>
      <c r="AQ72" s="335">
        <f t="shared" si="5"/>
        <v>0</v>
      </c>
      <c r="AR72" s="336">
        <f t="shared" si="6"/>
        <v>0</v>
      </c>
      <c r="AS72" s="342">
        <f>'고용증대 상시근로자수-2019'!CF72</f>
        <v>0</v>
      </c>
      <c r="AT72" s="343">
        <f>'고용증대 상시근로자수-2019'!CG72</f>
        <v>0</v>
      </c>
      <c r="AU72" s="340">
        <f t="shared" si="7"/>
        <v>0</v>
      </c>
      <c r="AV72" s="308">
        <f t="shared" si="8"/>
        <v>0</v>
      </c>
    </row>
    <row r="73" spans="1:48" hidden="1">
      <c r="A73" s="327">
        <f t="shared" si="9"/>
        <v>69</v>
      </c>
      <c r="B73" s="318">
        <f>'고용증대 상시근로자수-2019'!C73</f>
        <v>0</v>
      </c>
      <c r="C73" s="319" t="str">
        <f>'고용증대 상시근로자수-2019'!E73</f>
        <v/>
      </c>
      <c r="D73" s="332" t="str">
        <f>IF('고용증대 상시근로자수-2019'!I73="","",'고용증대 상시근로자수-2019'!I73)</f>
        <v/>
      </c>
      <c r="E73" s="332" t="str">
        <f>IF('고용증대 상시근로자수-2019'!J73="","",'고용증대 상시근로자수-2019'!J73)</f>
        <v/>
      </c>
      <c r="F73" s="320" t="str">
        <f>'고용증대 상시근로자수-2019'!H73</f>
        <v/>
      </c>
      <c r="G73" s="324">
        <f>'고용증대 상시근로자수-2019'!W73</f>
        <v>0</v>
      </c>
      <c r="H73" s="313">
        <f>'고용증대 상시근로자수-2019'!X73</f>
        <v>0</v>
      </c>
      <c r="I73" s="314">
        <f>'고용증대 상시근로자수-2019'!Z73</f>
        <v>0</v>
      </c>
      <c r="J73" s="312">
        <f>'고용증대 상시근로자수-2019'!AA73</f>
        <v>0</v>
      </c>
      <c r="K73" s="313">
        <f>'고용증대 상시근로자수-2019'!AB73</f>
        <v>0</v>
      </c>
      <c r="L73" s="314">
        <f>'고용증대 상시근로자수-2019'!AD73</f>
        <v>0</v>
      </c>
      <c r="M73" s="312">
        <f>'고용증대 상시근로자수-2019'!AE73</f>
        <v>0</v>
      </c>
      <c r="N73" s="313">
        <f>'고용증대 상시근로자수-2019'!AF73</f>
        <v>0</v>
      </c>
      <c r="O73" s="314">
        <f>'고용증대 상시근로자수-2019'!AH73</f>
        <v>0</v>
      </c>
      <c r="P73" s="312">
        <f>'고용증대 상시근로자수-2019'!AI73</f>
        <v>0</v>
      </c>
      <c r="Q73" s="313">
        <f>'고용증대 상시근로자수-2019'!AJ73</f>
        <v>0</v>
      </c>
      <c r="R73" s="314">
        <f>'고용증대 상시근로자수-2019'!AL73</f>
        <v>0</v>
      </c>
      <c r="S73" s="312">
        <f>'고용증대 상시근로자수-2019'!AM73</f>
        <v>0</v>
      </c>
      <c r="T73" s="313">
        <f>'고용증대 상시근로자수-2019'!AN73</f>
        <v>0</v>
      </c>
      <c r="U73" s="314">
        <f>'고용증대 상시근로자수-2019'!AP73</f>
        <v>0</v>
      </c>
      <c r="V73" s="312">
        <f>'고용증대 상시근로자수-2019'!AQ73</f>
        <v>0</v>
      </c>
      <c r="W73" s="313">
        <f>'고용증대 상시근로자수-2019'!AR73</f>
        <v>0</v>
      </c>
      <c r="X73" s="314">
        <f>'고용증대 상시근로자수-2019'!AT73</f>
        <v>0</v>
      </c>
      <c r="Y73" s="312">
        <f>'고용증대 상시근로자수-2019'!AU73</f>
        <v>0</v>
      </c>
      <c r="Z73" s="313">
        <f>'고용증대 상시근로자수-2019'!AV73</f>
        <v>0</v>
      </c>
      <c r="AA73" s="314">
        <f>'고용증대 상시근로자수-2019'!AX73</f>
        <v>0</v>
      </c>
      <c r="AB73" s="312">
        <f>'고용증대 상시근로자수-2019'!AY73</f>
        <v>0</v>
      </c>
      <c r="AC73" s="313">
        <f>'고용증대 상시근로자수-2019'!AZ73</f>
        <v>0</v>
      </c>
      <c r="AD73" s="314">
        <f>'고용증대 상시근로자수-2019'!BB73</f>
        <v>0</v>
      </c>
      <c r="AE73" s="312">
        <f>'고용증대 상시근로자수-2019'!BC73</f>
        <v>0</v>
      </c>
      <c r="AF73" s="313">
        <f>'고용증대 상시근로자수-2019'!BD73</f>
        <v>0</v>
      </c>
      <c r="AG73" s="314">
        <f>'고용증대 상시근로자수-2019'!BF73</f>
        <v>0</v>
      </c>
      <c r="AH73" s="312">
        <f>'고용증대 상시근로자수-2019'!BG73</f>
        <v>0</v>
      </c>
      <c r="AI73" s="313">
        <f>'고용증대 상시근로자수-2019'!BH73</f>
        <v>0</v>
      </c>
      <c r="AJ73" s="314">
        <f>'고용증대 상시근로자수-2019'!BJ73</f>
        <v>0</v>
      </c>
      <c r="AK73" s="312">
        <f>'고용증대 상시근로자수-2019'!BK73</f>
        <v>0</v>
      </c>
      <c r="AL73" s="313">
        <f>'고용증대 상시근로자수-2019'!BL73</f>
        <v>0</v>
      </c>
      <c r="AM73" s="314">
        <f>'고용증대 상시근로자수-2019'!BN73</f>
        <v>0</v>
      </c>
      <c r="AN73" s="312">
        <f>'고용증대 상시근로자수-2019'!BO73</f>
        <v>0</v>
      </c>
      <c r="AO73" s="313">
        <f>'고용증대 상시근로자수-2019'!BP73</f>
        <v>0</v>
      </c>
      <c r="AP73" s="314">
        <f>'고용증대 상시근로자수-2019'!BR73</f>
        <v>0</v>
      </c>
      <c r="AQ73" s="335">
        <f t="shared" si="5"/>
        <v>0</v>
      </c>
      <c r="AR73" s="336">
        <f t="shared" si="6"/>
        <v>0</v>
      </c>
      <c r="AS73" s="342">
        <f>'고용증대 상시근로자수-2019'!CF73</f>
        <v>0</v>
      </c>
      <c r="AT73" s="343">
        <f>'고용증대 상시근로자수-2019'!CG73</f>
        <v>0</v>
      </c>
      <c r="AU73" s="340">
        <f t="shared" si="7"/>
        <v>0</v>
      </c>
      <c r="AV73" s="308">
        <f t="shared" si="8"/>
        <v>0</v>
      </c>
    </row>
    <row r="74" spans="1:48" hidden="1">
      <c r="A74" s="327">
        <f t="shared" si="9"/>
        <v>70</v>
      </c>
      <c r="B74" s="318">
        <f>'고용증대 상시근로자수-2019'!C74</f>
        <v>0</v>
      </c>
      <c r="C74" s="319" t="str">
        <f>'고용증대 상시근로자수-2019'!E74</f>
        <v/>
      </c>
      <c r="D74" s="332" t="str">
        <f>IF('고용증대 상시근로자수-2019'!I74="","",'고용증대 상시근로자수-2019'!I74)</f>
        <v/>
      </c>
      <c r="E74" s="332" t="str">
        <f>IF('고용증대 상시근로자수-2019'!J74="","",'고용증대 상시근로자수-2019'!J74)</f>
        <v/>
      </c>
      <c r="F74" s="320" t="str">
        <f>'고용증대 상시근로자수-2019'!H74</f>
        <v/>
      </c>
      <c r="G74" s="324">
        <f>'고용증대 상시근로자수-2019'!W74</f>
        <v>0</v>
      </c>
      <c r="H74" s="313">
        <f>'고용증대 상시근로자수-2019'!X74</f>
        <v>0</v>
      </c>
      <c r="I74" s="314">
        <f>'고용증대 상시근로자수-2019'!Z74</f>
        <v>0</v>
      </c>
      <c r="J74" s="312">
        <f>'고용증대 상시근로자수-2019'!AA74</f>
        <v>0</v>
      </c>
      <c r="K74" s="313">
        <f>'고용증대 상시근로자수-2019'!AB74</f>
        <v>0</v>
      </c>
      <c r="L74" s="314">
        <f>'고용증대 상시근로자수-2019'!AD74</f>
        <v>0</v>
      </c>
      <c r="M74" s="312">
        <f>'고용증대 상시근로자수-2019'!AE74</f>
        <v>0</v>
      </c>
      <c r="N74" s="313">
        <f>'고용증대 상시근로자수-2019'!AF74</f>
        <v>0</v>
      </c>
      <c r="O74" s="314">
        <f>'고용증대 상시근로자수-2019'!AH74</f>
        <v>0</v>
      </c>
      <c r="P74" s="312">
        <f>'고용증대 상시근로자수-2019'!AI74</f>
        <v>0</v>
      </c>
      <c r="Q74" s="313">
        <f>'고용증대 상시근로자수-2019'!AJ74</f>
        <v>0</v>
      </c>
      <c r="R74" s="314">
        <f>'고용증대 상시근로자수-2019'!AL74</f>
        <v>0</v>
      </c>
      <c r="S74" s="312">
        <f>'고용증대 상시근로자수-2019'!AM74</f>
        <v>0</v>
      </c>
      <c r="T74" s="313">
        <f>'고용증대 상시근로자수-2019'!AN74</f>
        <v>0</v>
      </c>
      <c r="U74" s="314">
        <f>'고용증대 상시근로자수-2019'!AP74</f>
        <v>0</v>
      </c>
      <c r="V74" s="312">
        <f>'고용증대 상시근로자수-2019'!AQ74</f>
        <v>0</v>
      </c>
      <c r="W74" s="313">
        <f>'고용증대 상시근로자수-2019'!AR74</f>
        <v>0</v>
      </c>
      <c r="X74" s="314">
        <f>'고용증대 상시근로자수-2019'!AT74</f>
        <v>0</v>
      </c>
      <c r="Y74" s="312">
        <f>'고용증대 상시근로자수-2019'!AU74</f>
        <v>0</v>
      </c>
      <c r="Z74" s="313">
        <f>'고용증대 상시근로자수-2019'!AV74</f>
        <v>0</v>
      </c>
      <c r="AA74" s="314">
        <f>'고용증대 상시근로자수-2019'!AX74</f>
        <v>0</v>
      </c>
      <c r="AB74" s="312">
        <f>'고용증대 상시근로자수-2019'!AY74</f>
        <v>0</v>
      </c>
      <c r="AC74" s="313">
        <f>'고용증대 상시근로자수-2019'!AZ74</f>
        <v>0</v>
      </c>
      <c r="AD74" s="314">
        <f>'고용증대 상시근로자수-2019'!BB74</f>
        <v>0</v>
      </c>
      <c r="AE74" s="312">
        <f>'고용증대 상시근로자수-2019'!BC74</f>
        <v>0</v>
      </c>
      <c r="AF74" s="313">
        <f>'고용증대 상시근로자수-2019'!BD74</f>
        <v>0</v>
      </c>
      <c r="AG74" s="314">
        <f>'고용증대 상시근로자수-2019'!BF74</f>
        <v>0</v>
      </c>
      <c r="AH74" s="312">
        <f>'고용증대 상시근로자수-2019'!BG74</f>
        <v>0</v>
      </c>
      <c r="AI74" s="313">
        <f>'고용증대 상시근로자수-2019'!BH74</f>
        <v>0</v>
      </c>
      <c r="AJ74" s="314">
        <f>'고용증대 상시근로자수-2019'!BJ74</f>
        <v>0</v>
      </c>
      <c r="AK74" s="312">
        <f>'고용증대 상시근로자수-2019'!BK74</f>
        <v>0</v>
      </c>
      <c r="AL74" s="313">
        <f>'고용증대 상시근로자수-2019'!BL74</f>
        <v>0</v>
      </c>
      <c r="AM74" s="314">
        <f>'고용증대 상시근로자수-2019'!BN74</f>
        <v>0</v>
      </c>
      <c r="AN74" s="312">
        <f>'고용증대 상시근로자수-2019'!BO74</f>
        <v>0</v>
      </c>
      <c r="AO74" s="313">
        <f>'고용증대 상시근로자수-2019'!BP74</f>
        <v>0</v>
      </c>
      <c r="AP74" s="314">
        <f>'고용증대 상시근로자수-2019'!BR74</f>
        <v>0</v>
      </c>
      <c r="AQ74" s="335">
        <f t="shared" si="5"/>
        <v>0</v>
      </c>
      <c r="AR74" s="336">
        <f t="shared" si="6"/>
        <v>0</v>
      </c>
      <c r="AS74" s="342">
        <f>'고용증대 상시근로자수-2019'!CF74</f>
        <v>0</v>
      </c>
      <c r="AT74" s="343">
        <f>'고용증대 상시근로자수-2019'!CG74</f>
        <v>0</v>
      </c>
      <c r="AU74" s="340">
        <f t="shared" si="7"/>
        <v>0</v>
      </c>
      <c r="AV74" s="308">
        <f t="shared" si="8"/>
        <v>0</v>
      </c>
    </row>
    <row r="75" spans="1:48" hidden="1">
      <c r="A75" s="327">
        <f t="shared" si="9"/>
        <v>71</v>
      </c>
      <c r="B75" s="318">
        <f>'고용증대 상시근로자수-2019'!C75</f>
        <v>0</v>
      </c>
      <c r="C75" s="319" t="str">
        <f>'고용증대 상시근로자수-2019'!E75</f>
        <v/>
      </c>
      <c r="D75" s="332" t="str">
        <f>IF('고용증대 상시근로자수-2019'!I75="","",'고용증대 상시근로자수-2019'!I75)</f>
        <v/>
      </c>
      <c r="E75" s="332" t="str">
        <f>IF('고용증대 상시근로자수-2019'!J75="","",'고용증대 상시근로자수-2019'!J75)</f>
        <v/>
      </c>
      <c r="F75" s="320" t="str">
        <f>'고용증대 상시근로자수-2019'!H75</f>
        <v/>
      </c>
      <c r="G75" s="324">
        <f>'고용증대 상시근로자수-2019'!W75</f>
        <v>0</v>
      </c>
      <c r="H75" s="313">
        <f>'고용증대 상시근로자수-2019'!X75</f>
        <v>0</v>
      </c>
      <c r="I75" s="314">
        <f>'고용증대 상시근로자수-2019'!Z75</f>
        <v>0</v>
      </c>
      <c r="J75" s="312">
        <f>'고용증대 상시근로자수-2019'!AA75</f>
        <v>0</v>
      </c>
      <c r="K75" s="313">
        <f>'고용증대 상시근로자수-2019'!AB75</f>
        <v>0</v>
      </c>
      <c r="L75" s="314">
        <f>'고용증대 상시근로자수-2019'!AD75</f>
        <v>0</v>
      </c>
      <c r="M75" s="312">
        <f>'고용증대 상시근로자수-2019'!AE75</f>
        <v>0</v>
      </c>
      <c r="N75" s="313">
        <f>'고용증대 상시근로자수-2019'!AF75</f>
        <v>0</v>
      </c>
      <c r="O75" s="314">
        <f>'고용증대 상시근로자수-2019'!AH75</f>
        <v>0</v>
      </c>
      <c r="P75" s="312">
        <f>'고용증대 상시근로자수-2019'!AI75</f>
        <v>0</v>
      </c>
      <c r="Q75" s="313">
        <f>'고용증대 상시근로자수-2019'!AJ75</f>
        <v>0</v>
      </c>
      <c r="R75" s="314">
        <f>'고용증대 상시근로자수-2019'!AL75</f>
        <v>0</v>
      </c>
      <c r="S75" s="312">
        <f>'고용증대 상시근로자수-2019'!AM75</f>
        <v>0</v>
      </c>
      <c r="T75" s="313">
        <f>'고용증대 상시근로자수-2019'!AN75</f>
        <v>0</v>
      </c>
      <c r="U75" s="314">
        <f>'고용증대 상시근로자수-2019'!AP75</f>
        <v>0</v>
      </c>
      <c r="V75" s="312">
        <f>'고용증대 상시근로자수-2019'!AQ75</f>
        <v>0</v>
      </c>
      <c r="W75" s="313">
        <f>'고용증대 상시근로자수-2019'!AR75</f>
        <v>0</v>
      </c>
      <c r="X75" s="314">
        <f>'고용증대 상시근로자수-2019'!AT75</f>
        <v>0</v>
      </c>
      <c r="Y75" s="312">
        <f>'고용증대 상시근로자수-2019'!AU75</f>
        <v>0</v>
      </c>
      <c r="Z75" s="313">
        <f>'고용증대 상시근로자수-2019'!AV75</f>
        <v>0</v>
      </c>
      <c r="AA75" s="314">
        <f>'고용증대 상시근로자수-2019'!AX75</f>
        <v>0</v>
      </c>
      <c r="AB75" s="312">
        <f>'고용증대 상시근로자수-2019'!AY75</f>
        <v>0</v>
      </c>
      <c r="AC75" s="313">
        <f>'고용증대 상시근로자수-2019'!AZ75</f>
        <v>0</v>
      </c>
      <c r="AD75" s="314">
        <f>'고용증대 상시근로자수-2019'!BB75</f>
        <v>0</v>
      </c>
      <c r="AE75" s="312">
        <f>'고용증대 상시근로자수-2019'!BC75</f>
        <v>0</v>
      </c>
      <c r="AF75" s="313">
        <f>'고용증대 상시근로자수-2019'!BD75</f>
        <v>0</v>
      </c>
      <c r="AG75" s="314">
        <f>'고용증대 상시근로자수-2019'!BF75</f>
        <v>0</v>
      </c>
      <c r="AH75" s="312">
        <f>'고용증대 상시근로자수-2019'!BG75</f>
        <v>0</v>
      </c>
      <c r="AI75" s="313">
        <f>'고용증대 상시근로자수-2019'!BH75</f>
        <v>0</v>
      </c>
      <c r="AJ75" s="314">
        <f>'고용증대 상시근로자수-2019'!BJ75</f>
        <v>0</v>
      </c>
      <c r="AK75" s="312">
        <f>'고용증대 상시근로자수-2019'!BK75</f>
        <v>0</v>
      </c>
      <c r="AL75" s="313">
        <f>'고용증대 상시근로자수-2019'!BL75</f>
        <v>0</v>
      </c>
      <c r="AM75" s="314">
        <f>'고용증대 상시근로자수-2019'!BN75</f>
        <v>0</v>
      </c>
      <c r="AN75" s="312">
        <f>'고용증대 상시근로자수-2019'!BO75</f>
        <v>0</v>
      </c>
      <c r="AO75" s="313">
        <f>'고용증대 상시근로자수-2019'!BP75</f>
        <v>0</v>
      </c>
      <c r="AP75" s="314">
        <f>'고용증대 상시근로자수-2019'!BR75</f>
        <v>0</v>
      </c>
      <c r="AQ75" s="335">
        <f t="shared" si="5"/>
        <v>0</v>
      </c>
      <c r="AR75" s="336">
        <f t="shared" si="6"/>
        <v>0</v>
      </c>
      <c r="AS75" s="342">
        <f>'고용증대 상시근로자수-2019'!CF75</f>
        <v>0</v>
      </c>
      <c r="AT75" s="343">
        <f>'고용증대 상시근로자수-2019'!CG75</f>
        <v>0</v>
      </c>
      <c r="AU75" s="340">
        <f t="shared" si="7"/>
        <v>0</v>
      </c>
      <c r="AV75" s="308">
        <f t="shared" si="8"/>
        <v>0</v>
      </c>
    </row>
    <row r="76" spans="1:48" hidden="1">
      <c r="A76" s="327">
        <f t="shared" si="9"/>
        <v>72</v>
      </c>
      <c r="B76" s="318">
        <f>'고용증대 상시근로자수-2019'!C76</f>
        <v>0</v>
      </c>
      <c r="C76" s="319" t="str">
        <f>'고용증대 상시근로자수-2019'!E76</f>
        <v/>
      </c>
      <c r="D76" s="332" t="str">
        <f>IF('고용증대 상시근로자수-2019'!I76="","",'고용증대 상시근로자수-2019'!I76)</f>
        <v/>
      </c>
      <c r="E76" s="332" t="str">
        <f>IF('고용증대 상시근로자수-2019'!J76="","",'고용증대 상시근로자수-2019'!J76)</f>
        <v/>
      </c>
      <c r="F76" s="320" t="str">
        <f>'고용증대 상시근로자수-2019'!H76</f>
        <v/>
      </c>
      <c r="G76" s="324">
        <f>'고용증대 상시근로자수-2019'!W76</f>
        <v>0</v>
      </c>
      <c r="H76" s="313">
        <f>'고용증대 상시근로자수-2019'!X76</f>
        <v>0</v>
      </c>
      <c r="I76" s="314">
        <f>'고용증대 상시근로자수-2019'!Z76</f>
        <v>0</v>
      </c>
      <c r="J76" s="312">
        <f>'고용증대 상시근로자수-2019'!AA76</f>
        <v>0</v>
      </c>
      <c r="K76" s="313">
        <f>'고용증대 상시근로자수-2019'!AB76</f>
        <v>0</v>
      </c>
      <c r="L76" s="314">
        <f>'고용증대 상시근로자수-2019'!AD76</f>
        <v>0</v>
      </c>
      <c r="M76" s="312">
        <f>'고용증대 상시근로자수-2019'!AE76</f>
        <v>0</v>
      </c>
      <c r="N76" s="313">
        <f>'고용증대 상시근로자수-2019'!AF76</f>
        <v>0</v>
      </c>
      <c r="O76" s="314">
        <f>'고용증대 상시근로자수-2019'!AH76</f>
        <v>0</v>
      </c>
      <c r="P76" s="312">
        <f>'고용증대 상시근로자수-2019'!AI76</f>
        <v>0</v>
      </c>
      <c r="Q76" s="313">
        <f>'고용증대 상시근로자수-2019'!AJ76</f>
        <v>0</v>
      </c>
      <c r="R76" s="314">
        <f>'고용증대 상시근로자수-2019'!AL76</f>
        <v>0</v>
      </c>
      <c r="S76" s="312">
        <f>'고용증대 상시근로자수-2019'!AM76</f>
        <v>0</v>
      </c>
      <c r="T76" s="313">
        <f>'고용증대 상시근로자수-2019'!AN76</f>
        <v>0</v>
      </c>
      <c r="U76" s="314">
        <f>'고용증대 상시근로자수-2019'!AP76</f>
        <v>0</v>
      </c>
      <c r="V76" s="312">
        <f>'고용증대 상시근로자수-2019'!AQ76</f>
        <v>0</v>
      </c>
      <c r="W76" s="313">
        <f>'고용증대 상시근로자수-2019'!AR76</f>
        <v>0</v>
      </c>
      <c r="X76" s="314">
        <f>'고용증대 상시근로자수-2019'!AT76</f>
        <v>0</v>
      </c>
      <c r="Y76" s="312">
        <f>'고용증대 상시근로자수-2019'!AU76</f>
        <v>0</v>
      </c>
      <c r="Z76" s="313">
        <f>'고용증대 상시근로자수-2019'!AV76</f>
        <v>0</v>
      </c>
      <c r="AA76" s="314">
        <f>'고용증대 상시근로자수-2019'!AX76</f>
        <v>0</v>
      </c>
      <c r="AB76" s="312">
        <f>'고용증대 상시근로자수-2019'!AY76</f>
        <v>0</v>
      </c>
      <c r="AC76" s="313">
        <f>'고용증대 상시근로자수-2019'!AZ76</f>
        <v>0</v>
      </c>
      <c r="AD76" s="314">
        <f>'고용증대 상시근로자수-2019'!BB76</f>
        <v>0</v>
      </c>
      <c r="AE76" s="312">
        <f>'고용증대 상시근로자수-2019'!BC76</f>
        <v>0</v>
      </c>
      <c r="AF76" s="313">
        <f>'고용증대 상시근로자수-2019'!BD76</f>
        <v>0</v>
      </c>
      <c r="AG76" s="314">
        <f>'고용증대 상시근로자수-2019'!BF76</f>
        <v>0</v>
      </c>
      <c r="AH76" s="312">
        <f>'고용증대 상시근로자수-2019'!BG76</f>
        <v>0</v>
      </c>
      <c r="AI76" s="313">
        <f>'고용증대 상시근로자수-2019'!BH76</f>
        <v>0</v>
      </c>
      <c r="AJ76" s="314">
        <f>'고용증대 상시근로자수-2019'!BJ76</f>
        <v>0</v>
      </c>
      <c r="AK76" s="312">
        <f>'고용증대 상시근로자수-2019'!BK76</f>
        <v>0</v>
      </c>
      <c r="AL76" s="313">
        <f>'고용증대 상시근로자수-2019'!BL76</f>
        <v>0</v>
      </c>
      <c r="AM76" s="314">
        <f>'고용증대 상시근로자수-2019'!BN76</f>
        <v>0</v>
      </c>
      <c r="AN76" s="312">
        <f>'고용증대 상시근로자수-2019'!BO76</f>
        <v>0</v>
      </c>
      <c r="AO76" s="313">
        <f>'고용증대 상시근로자수-2019'!BP76</f>
        <v>0</v>
      </c>
      <c r="AP76" s="314">
        <f>'고용증대 상시근로자수-2019'!BR76</f>
        <v>0</v>
      </c>
      <c r="AQ76" s="335">
        <f t="shared" si="5"/>
        <v>0</v>
      </c>
      <c r="AR76" s="336">
        <f t="shared" si="6"/>
        <v>0</v>
      </c>
      <c r="AS76" s="342">
        <f>'고용증대 상시근로자수-2019'!CF76</f>
        <v>0</v>
      </c>
      <c r="AT76" s="343">
        <f>'고용증대 상시근로자수-2019'!CG76</f>
        <v>0</v>
      </c>
      <c r="AU76" s="340">
        <f t="shared" si="7"/>
        <v>0</v>
      </c>
      <c r="AV76" s="308">
        <f t="shared" si="8"/>
        <v>0</v>
      </c>
    </row>
    <row r="77" spans="1:48" hidden="1">
      <c r="A77" s="327">
        <f t="shared" si="9"/>
        <v>73</v>
      </c>
      <c r="B77" s="318">
        <f>'고용증대 상시근로자수-2019'!C77</f>
        <v>0</v>
      </c>
      <c r="C77" s="319" t="str">
        <f>'고용증대 상시근로자수-2019'!E77</f>
        <v/>
      </c>
      <c r="D77" s="332" t="str">
        <f>IF('고용증대 상시근로자수-2019'!I77="","",'고용증대 상시근로자수-2019'!I77)</f>
        <v/>
      </c>
      <c r="E77" s="332" t="str">
        <f>IF('고용증대 상시근로자수-2019'!J77="","",'고용증대 상시근로자수-2019'!J77)</f>
        <v/>
      </c>
      <c r="F77" s="320" t="str">
        <f>'고용증대 상시근로자수-2019'!H77</f>
        <v/>
      </c>
      <c r="G77" s="324">
        <f>'고용증대 상시근로자수-2019'!W77</f>
        <v>0</v>
      </c>
      <c r="H77" s="313">
        <f>'고용증대 상시근로자수-2019'!X77</f>
        <v>0</v>
      </c>
      <c r="I77" s="314">
        <f>'고용증대 상시근로자수-2019'!Z77</f>
        <v>0</v>
      </c>
      <c r="J77" s="312">
        <f>'고용증대 상시근로자수-2019'!AA77</f>
        <v>0</v>
      </c>
      <c r="K77" s="313">
        <f>'고용증대 상시근로자수-2019'!AB77</f>
        <v>0</v>
      </c>
      <c r="L77" s="314">
        <f>'고용증대 상시근로자수-2019'!AD77</f>
        <v>0</v>
      </c>
      <c r="M77" s="312">
        <f>'고용증대 상시근로자수-2019'!AE77</f>
        <v>0</v>
      </c>
      <c r="N77" s="313">
        <f>'고용증대 상시근로자수-2019'!AF77</f>
        <v>0</v>
      </c>
      <c r="O77" s="314">
        <f>'고용증대 상시근로자수-2019'!AH77</f>
        <v>0</v>
      </c>
      <c r="P77" s="312">
        <f>'고용증대 상시근로자수-2019'!AI77</f>
        <v>0</v>
      </c>
      <c r="Q77" s="313">
        <f>'고용증대 상시근로자수-2019'!AJ77</f>
        <v>0</v>
      </c>
      <c r="R77" s="314">
        <f>'고용증대 상시근로자수-2019'!AL77</f>
        <v>0</v>
      </c>
      <c r="S77" s="312">
        <f>'고용증대 상시근로자수-2019'!AM77</f>
        <v>0</v>
      </c>
      <c r="T77" s="313">
        <f>'고용증대 상시근로자수-2019'!AN77</f>
        <v>0</v>
      </c>
      <c r="U77" s="314">
        <f>'고용증대 상시근로자수-2019'!AP77</f>
        <v>0</v>
      </c>
      <c r="V77" s="312">
        <f>'고용증대 상시근로자수-2019'!AQ77</f>
        <v>0</v>
      </c>
      <c r="W77" s="313">
        <f>'고용증대 상시근로자수-2019'!AR77</f>
        <v>0</v>
      </c>
      <c r="X77" s="314">
        <f>'고용증대 상시근로자수-2019'!AT77</f>
        <v>0</v>
      </c>
      <c r="Y77" s="312">
        <f>'고용증대 상시근로자수-2019'!AU77</f>
        <v>0</v>
      </c>
      <c r="Z77" s="313">
        <f>'고용증대 상시근로자수-2019'!AV77</f>
        <v>0</v>
      </c>
      <c r="AA77" s="314">
        <f>'고용증대 상시근로자수-2019'!AX77</f>
        <v>0</v>
      </c>
      <c r="AB77" s="312">
        <f>'고용증대 상시근로자수-2019'!AY77</f>
        <v>0</v>
      </c>
      <c r="AC77" s="313">
        <f>'고용증대 상시근로자수-2019'!AZ77</f>
        <v>0</v>
      </c>
      <c r="AD77" s="314">
        <f>'고용증대 상시근로자수-2019'!BB77</f>
        <v>0</v>
      </c>
      <c r="AE77" s="312">
        <f>'고용증대 상시근로자수-2019'!BC77</f>
        <v>0</v>
      </c>
      <c r="AF77" s="313">
        <f>'고용증대 상시근로자수-2019'!BD77</f>
        <v>0</v>
      </c>
      <c r="AG77" s="314">
        <f>'고용증대 상시근로자수-2019'!BF77</f>
        <v>0</v>
      </c>
      <c r="AH77" s="312">
        <f>'고용증대 상시근로자수-2019'!BG77</f>
        <v>0</v>
      </c>
      <c r="AI77" s="313">
        <f>'고용증대 상시근로자수-2019'!BH77</f>
        <v>0</v>
      </c>
      <c r="AJ77" s="314">
        <f>'고용증대 상시근로자수-2019'!BJ77</f>
        <v>0</v>
      </c>
      <c r="AK77" s="312">
        <f>'고용증대 상시근로자수-2019'!BK77</f>
        <v>0</v>
      </c>
      <c r="AL77" s="313">
        <f>'고용증대 상시근로자수-2019'!BL77</f>
        <v>0</v>
      </c>
      <c r="AM77" s="314">
        <f>'고용증대 상시근로자수-2019'!BN77</f>
        <v>0</v>
      </c>
      <c r="AN77" s="312">
        <f>'고용증대 상시근로자수-2019'!BO77</f>
        <v>0</v>
      </c>
      <c r="AO77" s="313">
        <f>'고용증대 상시근로자수-2019'!BP77</f>
        <v>0</v>
      </c>
      <c r="AP77" s="314">
        <f>'고용증대 상시근로자수-2019'!BR77</f>
        <v>0</v>
      </c>
      <c r="AQ77" s="335">
        <f t="shared" si="5"/>
        <v>0</v>
      </c>
      <c r="AR77" s="336">
        <f t="shared" si="6"/>
        <v>0</v>
      </c>
      <c r="AS77" s="342">
        <f>'고용증대 상시근로자수-2019'!CF77</f>
        <v>0</v>
      </c>
      <c r="AT77" s="343">
        <f>'고용증대 상시근로자수-2019'!CG77</f>
        <v>0</v>
      </c>
      <c r="AU77" s="340">
        <f t="shared" si="7"/>
        <v>0</v>
      </c>
      <c r="AV77" s="308">
        <f t="shared" si="8"/>
        <v>0</v>
      </c>
    </row>
    <row r="78" spans="1:48" hidden="1">
      <c r="A78" s="327">
        <f t="shared" si="9"/>
        <v>74</v>
      </c>
      <c r="B78" s="318">
        <f>'고용증대 상시근로자수-2019'!C78</f>
        <v>0</v>
      </c>
      <c r="C78" s="319" t="str">
        <f>'고용증대 상시근로자수-2019'!E78</f>
        <v/>
      </c>
      <c r="D78" s="332" t="str">
        <f>IF('고용증대 상시근로자수-2019'!I78="","",'고용증대 상시근로자수-2019'!I78)</f>
        <v/>
      </c>
      <c r="E78" s="332" t="str">
        <f>IF('고용증대 상시근로자수-2019'!J78="","",'고용증대 상시근로자수-2019'!J78)</f>
        <v/>
      </c>
      <c r="F78" s="320" t="str">
        <f>'고용증대 상시근로자수-2019'!H78</f>
        <v/>
      </c>
      <c r="G78" s="324">
        <f>'고용증대 상시근로자수-2019'!W78</f>
        <v>0</v>
      </c>
      <c r="H78" s="313">
        <f>'고용증대 상시근로자수-2019'!X78</f>
        <v>0</v>
      </c>
      <c r="I78" s="314">
        <f>'고용증대 상시근로자수-2019'!Z78</f>
        <v>0</v>
      </c>
      <c r="J78" s="312">
        <f>'고용증대 상시근로자수-2019'!AA78</f>
        <v>0</v>
      </c>
      <c r="K78" s="313">
        <f>'고용증대 상시근로자수-2019'!AB78</f>
        <v>0</v>
      </c>
      <c r="L78" s="314">
        <f>'고용증대 상시근로자수-2019'!AD78</f>
        <v>0</v>
      </c>
      <c r="M78" s="312">
        <f>'고용증대 상시근로자수-2019'!AE78</f>
        <v>0</v>
      </c>
      <c r="N78" s="313">
        <f>'고용증대 상시근로자수-2019'!AF78</f>
        <v>0</v>
      </c>
      <c r="O78" s="314">
        <f>'고용증대 상시근로자수-2019'!AH78</f>
        <v>0</v>
      </c>
      <c r="P78" s="312">
        <f>'고용증대 상시근로자수-2019'!AI78</f>
        <v>0</v>
      </c>
      <c r="Q78" s="313">
        <f>'고용증대 상시근로자수-2019'!AJ78</f>
        <v>0</v>
      </c>
      <c r="R78" s="314">
        <f>'고용증대 상시근로자수-2019'!AL78</f>
        <v>0</v>
      </c>
      <c r="S78" s="312">
        <f>'고용증대 상시근로자수-2019'!AM78</f>
        <v>0</v>
      </c>
      <c r="T78" s="313">
        <f>'고용증대 상시근로자수-2019'!AN78</f>
        <v>0</v>
      </c>
      <c r="U78" s="314">
        <f>'고용증대 상시근로자수-2019'!AP78</f>
        <v>0</v>
      </c>
      <c r="V78" s="312">
        <f>'고용증대 상시근로자수-2019'!AQ78</f>
        <v>0</v>
      </c>
      <c r="W78" s="313">
        <f>'고용증대 상시근로자수-2019'!AR78</f>
        <v>0</v>
      </c>
      <c r="X78" s="314">
        <f>'고용증대 상시근로자수-2019'!AT78</f>
        <v>0</v>
      </c>
      <c r="Y78" s="312">
        <f>'고용증대 상시근로자수-2019'!AU78</f>
        <v>0</v>
      </c>
      <c r="Z78" s="313">
        <f>'고용증대 상시근로자수-2019'!AV78</f>
        <v>0</v>
      </c>
      <c r="AA78" s="314">
        <f>'고용증대 상시근로자수-2019'!AX78</f>
        <v>0</v>
      </c>
      <c r="AB78" s="312">
        <f>'고용증대 상시근로자수-2019'!AY78</f>
        <v>0</v>
      </c>
      <c r="AC78" s="313">
        <f>'고용증대 상시근로자수-2019'!AZ78</f>
        <v>0</v>
      </c>
      <c r="AD78" s="314">
        <f>'고용증대 상시근로자수-2019'!BB78</f>
        <v>0</v>
      </c>
      <c r="AE78" s="312">
        <f>'고용증대 상시근로자수-2019'!BC78</f>
        <v>0</v>
      </c>
      <c r="AF78" s="313">
        <f>'고용증대 상시근로자수-2019'!BD78</f>
        <v>0</v>
      </c>
      <c r="AG78" s="314">
        <f>'고용증대 상시근로자수-2019'!BF78</f>
        <v>0</v>
      </c>
      <c r="AH78" s="312">
        <f>'고용증대 상시근로자수-2019'!BG78</f>
        <v>0</v>
      </c>
      <c r="AI78" s="313">
        <f>'고용증대 상시근로자수-2019'!BH78</f>
        <v>0</v>
      </c>
      <c r="AJ78" s="314">
        <f>'고용증대 상시근로자수-2019'!BJ78</f>
        <v>0</v>
      </c>
      <c r="AK78" s="312">
        <f>'고용증대 상시근로자수-2019'!BK78</f>
        <v>0</v>
      </c>
      <c r="AL78" s="313">
        <f>'고용증대 상시근로자수-2019'!BL78</f>
        <v>0</v>
      </c>
      <c r="AM78" s="314">
        <f>'고용증대 상시근로자수-2019'!BN78</f>
        <v>0</v>
      </c>
      <c r="AN78" s="312">
        <f>'고용증대 상시근로자수-2019'!BO78</f>
        <v>0</v>
      </c>
      <c r="AO78" s="313">
        <f>'고용증대 상시근로자수-2019'!BP78</f>
        <v>0</v>
      </c>
      <c r="AP78" s="314">
        <f>'고용증대 상시근로자수-2019'!BR78</f>
        <v>0</v>
      </c>
      <c r="AQ78" s="335">
        <f t="shared" si="5"/>
        <v>0</v>
      </c>
      <c r="AR78" s="336">
        <f t="shared" si="6"/>
        <v>0</v>
      </c>
      <c r="AS78" s="342">
        <f>'고용증대 상시근로자수-2019'!CF78</f>
        <v>0</v>
      </c>
      <c r="AT78" s="343">
        <f>'고용증대 상시근로자수-2019'!CG78</f>
        <v>0</v>
      </c>
      <c r="AU78" s="340">
        <f t="shared" si="7"/>
        <v>0</v>
      </c>
      <c r="AV78" s="308">
        <f t="shared" si="8"/>
        <v>0</v>
      </c>
    </row>
    <row r="79" spans="1:48" hidden="1">
      <c r="A79" s="327">
        <f t="shared" si="9"/>
        <v>75</v>
      </c>
      <c r="B79" s="318">
        <f>'고용증대 상시근로자수-2019'!C79</f>
        <v>0</v>
      </c>
      <c r="C79" s="319" t="str">
        <f>'고용증대 상시근로자수-2019'!E79</f>
        <v/>
      </c>
      <c r="D79" s="332" t="str">
        <f>IF('고용증대 상시근로자수-2019'!I79="","",'고용증대 상시근로자수-2019'!I79)</f>
        <v/>
      </c>
      <c r="E79" s="332" t="str">
        <f>IF('고용증대 상시근로자수-2019'!J79="","",'고용증대 상시근로자수-2019'!J79)</f>
        <v/>
      </c>
      <c r="F79" s="320" t="str">
        <f>'고용증대 상시근로자수-2019'!H79</f>
        <v/>
      </c>
      <c r="G79" s="324">
        <f>'고용증대 상시근로자수-2019'!W79</f>
        <v>0</v>
      </c>
      <c r="H79" s="313">
        <f>'고용증대 상시근로자수-2019'!X79</f>
        <v>0</v>
      </c>
      <c r="I79" s="314">
        <f>'고용증대 상시근로자수-2019'!Z79</f>
        <v>0</v>
      </c>
      <c r="J79" s="312">
        <f>'고용증대 상시근로자수-2019'!AA79</f>
        <v>0</v>
      </c>
      <c r="K79" s="313">
        <f>'고용증대 상시근로자수-2019'!AB79</f>
        <v>0</v>
      </c>
      <c r="L79" s="314">
        <f>'고용증대 상시근로자수-2019'!AD79</f>
        <v>0</v>
      </c>
      <c r="M79" s="312">
        <f>'고용증대 상시근로자수-2019'!AE79</f>
        <v>0</v>
      </c>
      <c r="N79" s="313">
        <f>'고용증대 상시근로자수-2019'!AF79</f>
        <v>0</v>
      </c>
      <c r="O79" s="314">
        <f>'고용증대 상시근로자수-2019'!AH79</f>
        <v>0</v>
      </c>
      <c r="P79" s="312">
        <f>'고용증대 상시근로자수-2019'!AI79</f>
        <v>0</v>
      </c>
      <c r="Q79" s="313">
        <f>'고용증대 상시근로자수-2019'!AJ79</f>
        <v>0</v>
      </c>
      <c r="R79" s="314">
        <f>'고용증대 상시근로자수-2019'!AL79</f>
        <v>0</v>
      </c>
      <c r="S79" s="312">
        <f>'고용증대 상시근로자수-2019'!AM79</f>
        <v>0</v>
      </c>
      <c r="T79" s="313">
        <f>'고용증대 상시근로자수-2019'!AN79</f>
        <v>0</v>
      </c>
      <c r="U79" s="314">
        <f>'고용증대 상시근로자수-2019'!AP79</f>
        <v>0</v>
      </c>
      <c r="V79" s="312">
        <f>'고용증대 상시근로자수-2019'!AQ79</f>
        <v>0</v>
      </c>
      <c r="W79" s="313">
        <f>'고용증대 상시근로자수-2019'!AR79</f>
        <v>0</v>
      </c>
      <c r="X79" s="314">
        <f>'고용증대 상시근로자수-2019'!AT79</f>
        <v>0</v>
      </c>
      <c r="Y79" s="312">
        <f>'고용증대 상시근로자수-2019'!AU79</f>
        <v>0</v>
      </c>
      <c r="Z79" s="313">
        <f>'고용증대 상시근로자수-2019'!AV79</f>
        <v>0</v>
      </c>
      <c r="AA79" s="314">
        <f>'고용증대 상시근로자수-2019'!AX79</f>
        <v>0</v>
      </c>
      <c r="AB79" s="312">
        <f>'고용증대 상시근로자수-2019'!AY79</f>
        <v>0</v>
      </c>
      <c r="AC79" s="313">
        <f>'고용증대 상시근로자수-2019'!AZ79</f>
        <v>0</v>
      </c>
      <c r="AD79" s="314">
        <f>'고용증대 상시근로자수-2019'!BB79</f>
        <v>0</v>
      </c>
      <c r="AE79" s="312">
        <f>'고용증대 상시근로자수-2019'!BC79</f>
        <v>0</v>
      </c>
      <c r="AF79" s="313">
        <f>'고용증대 상시근로자수-2019'!BD79</f>
        <v>0</v>
      </c>
      <c r="AG79" s="314">
        <f>'고용증대 상시근로자수-2019'!BF79</f>
        <v>0</v>
      </c>
      <c r="AH79" s="312">
        <f>'고용증대 상시근로자수-2019'!BG79</f>
        <v>0</v>
      </c>
      <c r="AI79" s="313">
        <f>'고용증대 상시근로자수-2019'!BH79</f>
        <v>0</v>
      </c>
      <c r="AJ79" s="314">
        <f>'고용증대 상시근로자수-2019'!BJ79</f>
        <v>0</v>
      </c>
      <c r="AK79" s="312">
        <f>'고용증대 상시근로자수-2019'!BK79</f>
        <v>0</v>
      </c>
      <c r="AL79" s="313">
        <f>'고용증대 상시근로자수-2019'!BL79</f>
        <v>0</v>
      </c>
      <c r="AM79" s="314">
        <f>'고용증대 상시근로자수-2019'!BN79</f>
        <v>0</v>
      </c>
      <c r="AN79" s="312">
        <f>'고용증대 상시근로자수-2019'!BO79</f>
        <v>0</v>
      </c>
      <c r="AO79" s="313">
        <f>'고용증대 상시근로자수-2019'!BP79</f>
        <v>0</v>
      </c>
      <c r="AP79" s="314">
        <f>'고용증대 상시근로자수-2019'!BR79</f>
        <v>0</v>
      </c>
      <c r="AQ79" s="335">
        <f t="shared" si="5"/>
        <v>0</v>
      </c>
      <c r="AR79" s="336">
        <f t="shared" si="6"/>
        <v>0</v>
      </c>
      <c r="AS79" s="342">
        <f>'고용증대 상시근로자수-2019'!CF79</f>
        <v>0</v>
      </c>
      <c r="AT79" s="343">
        <f>'고용증대 상시근로자수-2019'!CG79</f>
        <v>0</v>
      </c>
      <c r="AU79" s="340">
        <f t="shared" si="7"/>
        <v>0</v>
      </c>
      <c r="AV79" s="308">
        <f t="shared" si="8"/>
        <v>0</v>
      </c>
    </row>
    <row r="80" spans="1:48" hidden="1">
      <c r="A80" s="327">
        <f t="shared" si="9"/>
        <v>76</v>
      </c>
      <c r="B80" s="318">
        <f>'고용증대 상시근로자수-2019'!C80</f>
        <v>0</v>
      </c>
      <c r="C80" s="319" t="str">
        <f>'고용증대 상시근로자수-2019'!E80</f>
        <v/>
      </c>
      <c r="D80" s="332" t="str">
        <f>IF('고용증대 상시근로자수-2019'!I80="","",'고용증대 상시근로자수-2019'!I80)</f>
        <v/>
      </c>
      <c r="E80" s="332" t="str">
        <f>IF('고용증대 상시근로자수-2019'!J80="","",'고용증대 상시근로자수-2019'!J80)</f>
        <v/>
      </c>
      <c r="F80" s="320" t="str">
        <f>'고용증대 상시근로자수-2019'!H80</f>
        <v/>
      </c>
      <c r="G80" s="324">
        <f>'고용증대 상시근로자수-2019'!W80</f>
        <v>0</v>
      </c>
      <c r="H80" s="313">
        <f>'고용증대 상시근로자수-2019'!X80</f>
        <v>0</v>
      </c>
      <c r="I80" s="314">
        <f>'고용증대 상시근로자수-2019'!Z80</f>
        <v>0</v>
      </c>
      <c r="J80" s="312">
        <f>'고용증대 상시근로자수-2019'!AA80</f>
        <v>0</v>
      </c>
      <c r="K80" s="313">
        <f>'고용증대 상시근로자수-2019'!AB80</f>
        <v>0</v>
      </c>
      <c r="L80" s="314">
        <f>'고용증대 상시근로자수-2019'!AD80</f>
        <v>0</v>
      </c>
      <c r="M80" s="312">
        <f>'고용증대 상시근로자수-2019'!AE80</f>
        <v>0</v>
      </c>
      <c r="N80" s="313">
        <f>'고용증대 상시근로자수-2019'!AF80</f>
        <v>0</v>
      </c>
      <c r="O80" s="314">
        <f>'고용증대 상시근로자수-2019'!AH80</f>
        <v>0</v>
      </c>
      <c r="P80" s="312">
        <f>'고용증대 상시근로자수-2019'!AI80</f>
        <v>0</v>
      </c>
      <c r="Q80" s="313">
        <f>'고용증대 상시근로자수-2019'!AJ80</f>
        <v>0</v>
      </c>
      <c r="R80" s="314">
        <f>'고용증대 상시근로자수-2019'!AL80</f>
        <v>0</v>
      </c>
      <c r="S80" s="312">
        <f>'고용증대 상시근로자수-2019'!AM80</f>
        <v>0</v>
      </c>
      <c r="T80" s="313">
        <f>'고용증대 상시근로자수-2019'!AN80</f>
        <v>0</v>
      </c>
      <c r="U80" s="314">
        <f>'고용증대 상시근로자수-2019'!AP80</f>
        <v>0</v>
      </c>
      <c r="V80" s="312">
        <f>'고용증대 상시근로자수-2019'!AQ80</f>
        <v>0</v>
      </c>
      <c r="W80" s="313">
        <f>'고용증대 상시근로자수-2019'!AR80</f>
        <v>0</v>
      </c>
      <c r="X80" s="314">
        <f>'고용증대 상시근로자수-2019'!AT80</f>
        <v>0</v>
      </c>
      <c r="Y80" s="312">
        <f>'고용증대 상시근로자수-2019'!AU80</f>
        <v>0</v>
      </c>
      <c r="Z80" s="313">
        <f>'고용증대 상시근로자수-2019'!AV80</f>
        <v>0</v>
      </c>
      <c r="AA80" s="314">
        <f>'고용증대 상시근로자수-2019'!AX80</f>
        <v>0</v>
      </c>
      <c r="AB80" s="312">
        <f>'고용증대 상시근로자수-2019'!AY80</f>
        <v>0</v>
      </c>
      <c r="AC80" s="313">
        <f>'고용증대 상시근로자수-2019'!AZ80</f>
        <v>0</v>
      </c>
      <c r="AD80" s="314">
        <f>'고용증대 상시근로자수-2019'!BB80</f>
        <v>0</v>
      </c>
      <c r="AE80" s="312">
        <f>'고용증대 상시근로자수-2019'!BC80</f>
        <v>0</v>
      </c>
      <c r="AF80" s="313">
        <f>'고용증대 상시근로자수-2019'!BD80</f>
        <v>0</v>
      </c>
      <c r="AG80" s="314">
        <f>'고용증대 상시근로자수-2019'!BF80</f>
        <v>0</v>
      </c>
      <c r="AH80" s="312">
        <f>'고용증대 상시근로자수-2019'!BG80</f>
        <v>0</v>
      </c>
      <c r="AI80" s="313">
        <f>'고용증대 상시근로자수-2019'!BH80</f>
        <v>0</v>
      </c>
      <c r="AJ80" s="314">
        <f>'고용증대 상시근로자수-2019'!BJ80</f>
        <v>0</v>
      </c>
      <c r="AK80" s="312">
        <f>'고용증대 상시근로자수-2019'!BK80</f>
        <v>0</v>
      </c>
      <c r="AL80" s="313">
        <f>'고용증대 상시근로자수-2019'!BL80</f>
        <v>0</v>
      </c>
      <c r="AM80" s="314">
        <f>'고용증대 상시근로자수-2019'!BN80</f>
        <v>0</v>
      </c>
      <c r="AN80" s="312">
        <f>'고용증대 상시근로자수-2019'!BO80</f>
        <v>0</v>
      </c>
      <c r="AO80" s="313">
        <f>'고용증대 상시근로자수-2019'!BP80</f>
        <v>0</v>
      </c>
      <c r="AP80" s="314">
        <f>'고용증대 상시근로자수-2019'!BR80</f>
        <v>0</v>
      </c>
      <c r="AQ80" s="335">
        <f t="shared" si="5"/>
        <v>0</v>
      </c>
      <c r="AR80" s="336">
        <f t="shared" si="6"/>
        <v>0</v>
      </c>
      <c r="AS80" s="342">
        <f>'고용증대 상시근로자수-2019'!CF80</f>
        <v>0</v>
      </c>
      <c r="AT80" s="343">
        <f>'고용증대 상시근로자수-2019'!CG80</f>
        <v>0</v>
      </c>
      <c r="AU80" s="340">
        <f t="shared" si="7"/>
        <v>0</v>
      </c>
      <c r="AV80" s="308">
        <f t="shared" si="8"/>
        <v>0</v>
      </c>
    </row>
    <row r="81" spans="1:48" hidden="1">
      <c r="A81" s="327">
        <f t="shared" si="9"/>
        <v>77</v>
      </c>
      <c r="B81" s="318">
        <f>'고용증대 상시근로자수-2019'!C81</f>
        <v>0</v>
      </c>
      <c r="C81" s="319" t="str">
        <f>'고용증대 상시근로자수-2019'!E81</f>
        <v/>
      </c>
      <c r="D81" s="332" t="str">
        <f>IF('고용증대 상시근로자수-2019'!I81="","",'고용증대 상시근로자수-2019'!I81)</f>
        <v/>
      </c>
      <c r="E81" s="332" t="str">
        <f>IF('고용증대 상시근로자수-2019'!J81="","",'고용증대 상시근로자수-2019'!J81)</f>
        <v/>
      </c>
      <c r="F81" s="320" t="str">
        <f>'고용증대 상시근로자수-2019'!H81</f>
        <v/>
      </c>
      <c r="G81" s="324">
        <f>'고용증대 상시근로자수-2019'!W81</f>
        <v>0</v>
      </c>
      <c r="H81" s="313">
        <f>'고용증대 상시근로자수-2019'!X81</f>
        <v>0</v>
      </c>
      <c r="I81" s="314">
        <f>'고용증대 상시근로자수-2019'!Z81</f>
        <v>0</v>
      </c>
      <c r="J81" s="312">
        <f>'고용증대 상시근로자수-2019'!AA81</f>
        <v>0</v>
      </c>
      <c r="K81" s="313">
        <f>'고용증대 상시근로자수-2019'!AB81</f>
        <v>0</v>
      </c>
      <c r="L81" s="314">
        <f>'고용증대 상시근로자수-2019'!AD81</f>
        <v>0</v>
      </c>
      <c r="M81" s="312">
        <f>'고용증대 상시근로자수-2019'!AE81</f>
        <v>0</v>
      </c>
      <c r="N81" s="313">
        <f>'고용증대 상시근로자수-2019'!AF81</f>
        <v>0</v>
      </c>
      <c r="O81" s="314">
        <f>'고용증대 상시근로자수-2019'!AH81</f>
        <v>0</v>
      </c>
      <c r="P81" s="312">
        <f>'고용증대 상시근로자수-2019'!AI81</f>
        <v>0</v>
      </c>
      <c r="Q81" s="313">
        <f>'고용증대 상시근로자수-2019'!AJ81</f>
        <v>0</v>
      </c>
      <c r="R81" s="314">
        <f>'고용증대 상시근로자수-2019'!AL81</f>
        <v>0</v>
      </c>
      <c r="S81" s="312">
        <f>'고용증대 상시근로자수-2019'!AM81</f>
        <v>0</v>
      </c>
      <c r="T81" s="313">
        <f>'고용증대 상시근로자수-2019'!AN81</f>
        <v>0</v>
      </c>
      <c r="U81" s="314">
        <f>'고용증대 상시근로자수-2019'!AP81</f>
        <v>0</v>
      </c>
      <c r="V81" s="312">
        <f>'고용증대 상시근로자수-2019'!AQ81</f>
        <v>0</v>
      </c>
      <c r="W81" s="313">
        <f>'고용증대 상시근로자수-2019'!AR81</f>
        <v>0</v>
      </c>
      <c r="X81" s="314">
        <f>'고용증대 상시근로자수-2019'!AT81</f>
        <v>0</v>
      </c>
      <c r="Y81" s="312">
        <f>'고용증대 상시근로자수-2019'!AU81</f>
        <v>0</v>
      </c>
      <c r="Z81" s="313">
        <f>'고용증대 상시근로자수-2019'!AV81</f>
        <v>0</v>
      </c>
      <c r="AA81" s="314">
        <f>'고용증대 상시근로자수-2019'!AX81</f>
        <v>0</v>
      </c>
      <c r="AB81" s="312">
        <f>'고용증대 상시근로자수-2019'!AY81</f>
        <v>0</v>
      </c>
      <c r="AC81" s="313">
        <f>'고용증대 상시근로자수-2019'!AZ81</f>
        <v>0</v>
      </c>
      <c r="AD81" s="314">
        <f>'고용증대 상시근로자수-2019'!BB81</f>
        <v>0</v>
      </c>
      <c r="AE81" s="312">
        <f>'고용증대 상시근로자수-2019'!BC81</f>
        <v>0</v>
      </c>
      <c r="AF81" s="313">
        <f>'고용증대 상시근로자수-2019'!BD81</f>
        <v>0</v>
      </c>
      <c r="AG81" s="314">
        <f>'고용증대 상시근로자수-2019'!BF81</f>
        <v>0</v>
      </c>
      <c r="AH81" s="312">
        <f>'고용증대 상시근로자수-2019'!BG81</f>
        <v>0</v>
      </c>
      <c r="AI81" s="313">
        <f>'고용증대 상시근로자수-2019'!BH81</f>
        <v>0</v>
      </c>
      <c r="AJ81" s="314">
        <f>'고용증대 상시근로자수-2019'!BJ81</f>
        <v>0</v>
      </c>
      <c r="AK81" s="312">
        <f>'고용증대 상시근로자수-2019'!BK81</f>
        <v>0</v>
      </c>
      <c r="AL81" s="313">
        <f>'고용증대 상시근로자수-2019'!BL81</f>
        <v>0</v>
      </c>
      <c r="AM81" s="314">
        <f>'고용증대 상시근로자수-2019'!BN81</f>
        <v>0</v>
      </c>
      <c r="AN81" s="312">
        <f>'고용증대 상시근로자수-2019'!BO81</f>
        <v>0</v>
      </c>
      <c r="AO81" s="313">
        <f>'고용증대 상시근로자수-2019'!BP81</f>
        <v>0</v>
      </c>
      <c r="AP81" s="314">
        <f>'고용증대 상시근로자수-2019'!BR81</f>
        <v>0</v>
      </c>
      <c r="AQ81" s="335">
        <f t="shared" si="5"/>
        <v>0</v>
      </c>
      <c r="AR81" s="336">
        <f t="shared" si="6"/>
        <v>0</v>
      </c>
      <c r="AS81" s="342">
        <f>'고용증대 상시근로자수-2019'!CF81</f>
        <v>0</v>
      </c>
      <c r="AT81" s="343">
        <f>'고용증대 상시근로자수-2019'!CG81</f>
        <v>0</v>
      </c>
      <c r="AU81" s="340">
        <f t="shared" si="7"/>
        <v>0</v>
      </c>
      <c r="AV81" s="308">
        <f t="shared" si="8"/>
        <v>0</v>
      </c>
    </row>
    <row r="82" spans="1:48" hidden="1">
      <c r="A82" s="327">
        <f t="shared" si="9"/>
        <v>78</v>
      </c>
      <c r="B82" s="318">
        <f>'고용증대 상시근로자수-2019'!C82</f>
        <v>0</v>
      </c>
      <c r="C82" s="319" t="str">
        <f>'고용증대 상시근로자수-2019'!E82</f>
        <v/>
      </c>
      <c r="D82" s="332" t="str">
        <f>IF('고용증대 상시근로자수-2019'!I82="","",'고용증대 상시근로자수-2019'!I82)</f>
        <v/>
      </c>
      <c r="E82" s="332" t="str">
        <f>IF('고용증대 상시근로자수-2019'!J82="","",'고용증대 상시근로자수-2019'!J82)</f>
        <v/>
      </c>
      <c r="F82" s="320" t="str">
        <f>'고용증대 상시근로자수-2019'!H82</f>
        <v/>
      </c>
      <c r="G82" s="324">
        <f>'고용증대 상시근로자수-2019'!W82</f>
        <v>0</v>
      </c>
      <c r="H82" s="313">
        <f>'고용증대 상시근로자수-2019'!X82</f>
        <v>0</v>
      </c>
      <c r="I82" s="314">
        <f>'고용증대 상시근로자수-2019'!Z82</f>
        <v>0</v>
      </c>
      <c r="J82" s="312">
        <f>'고용증대 상시근로자수-2019'!AA82</f>
        <v>0</v>
      </c>
      <c r="K82" s="313">
        <f>'고용증대 상시근로자수-2019'!AB82</f>
        <v>0</v>
      </c>
      <c r="L82" s="314">
        <f>'고용증대 상시근로자수-2019'!AD82</f>
        <v>0</v>
      </c>
      <c r="M82" s="312">
        <f>'고용증대 상시근로자수-2019'!AE82</f>
        <v>0</v>
      </c>
      <c r="N82" s="313">
        <f>'고용증대 상시근로자수-2019'!AF82</f>
        <v>0</v>
      </c>
      <c r="O82" s="314">
        <f>'고용증대 상시근로자수-2019'!AH82</f>
        <v>0</v>
      </c>
      <c r="P82" s="312">
        <f>'고용증대 상시근로자수-2019'!AI82</f>
        <v>0</v>
      </c>
      <c r="Q82" s="313">
        <f>'고용증대 상시근로자수-2019'!AJ82</f>
        <v>0</v>
      </c>
      <c r="R82" s="314">
        <f>'고용증대 상시근로자수-2019'!AL82</f>
        <v>0</v>
      </c>
      <c r="S82" s="312">
        <f>'고용증대 상시근로자수-2019'!AM82</f>
        <v>0</v>
      </c>
      <c r="T82" s="313">
        <f>'고용증대 상시근로자수-2019'!AN82</f>
        <v>0</v>
      </c>
      <c r="U82" s="314">
        <f>'고용증대 상시근로자수-2019'!AP82</f>
        <v>0</v>
      </c>
      <c r="V82" s="312">
        <f>'고용증대 상시근로자수-2019'!AQ82</f>
        <v>0</v>
      </c>
      <c r="W82" s="313">
        <f>'고용증대 상시근로자수-2019'!AR82</f>
        <v>0</v>
      </c>
      <c r="X82" s="314">
        <f>'고용증대 상시근로자수-2019'!AT82</f>
        <v>0</v>
      </c>
      <c r="Y82" s="312">
        <f>'고용증대 상시근로자수-2019'!AU82</f>
        <v>0</v>
      </c>
      <c r="Z82" s="313">
        <f>'고용증대 상시근로자수-2019'!AV82</f>
        <v>0</v>
      </c>
      <c r="AA82" s="314">
        <f>'고용증대 상시근로자수-2019'!AX82</f>
        <v>0</v>
      </c>
      <c r="AB82" s="312">
        <f>'고용증대 상시근로자수-2019'!AY82</f>
        <v>0</v>
      </c>
      <c r="AC82" s="313">
        <f>'고용증대 상시근로자수-2019'!AZ82</f>
        <v>0</v>
      </c>
      <c r="AD82" s="314">
        <f>'고용증대 상시근로자수-2019'!BB82</f>
        <v>0</v>
      </c>
      <c r="AE82" s="312">
        <f>'고용증대 상시근로자수-2019'!BC82</f>
        <v>0</v>
      </c>
      <c r="AF82" s="313">
        <f>'고용증대 상시근로자수-2019'!BD82</f>
        <v>0</v>
      </c>
      <c r="AG82" s="314">
        <f>'고용증대 상시근로자수-2019'!BF82</f>
        <v>0</v>
      </c>
      <c r="AH82" s="312">
        <f>'고용증대 상시근로자수-2019'!BG82</f>
        <v>0</v>
      </c>
      <c r="AI82" s="313">
        <f>'고용증대 상시근로자수-2019'!BH82</f>
        <v>0</v>
      </c>
      <c r="AJ82" s="314">
        <f>'고용증대 상시근로자수-2019'!BJ82</f>
        <v>0</v>
      </c>
      <c r="AK82" s="312">
        <f>'고용증대 상시근로자수-2019'!BK82</f>
        <v>0</v>
      </c>
      <c r="AL82" s="313">
        <f>'고용증대 상시근로자수-2019'!BL82</f>
        <v>0</v>
      </c>
      <c r="AM82" s="314">
        <f>'고용증대 상시근로자수-2019'!BN82</f>
        <v>0</v>
      </c>
      <c r="AN82" s="312">
        <f>'고용증대 상시근로자수-2019'!BO82</f>
        <v>0</v>
      </c>
      <c r="AO82" s="313">
        <f>'고용증대 상시근로자수-2019'!BP82</f>
        <v>0</v>
      </c>
      <c r="AP82" s="314">
        <f>'고용증대 상시근로자수-2019'!BR82</f>
        <v>0</v>
      </c>
      <c r="AQ82" s="335">
        <f t="shared" si="5"/>
        <v>0</v>
      </c>
      <c r="AR82" s="336">
        <f t="shared" si="6"/>
        <v>0</v>
      </c>
      <c r="AS82" s="342">
        <f>'고용증대 상시근로자수-2019'!CF82</f>
        <v>0</v>
      </c>
      <c r="AT82" s="343">
        <f>'고용증대 상시근로자수-2019'!CG82</f>
        <v>0</v>
      </c>
      <c r="AU82" s="340">
        <f t="shared" si="7"/>
        <v>0</v>
      </c>
      <c r="AV82" s="308">
        <f t="shared" si="8"/>
        <v>0</v>
      </c>
    </row>
    <row r="83" spans="1:48" hidden="1">
      <c r="A83" s="327">
        <f t="shared" si="9"/>
        <v>79</v>
      </c>
      <c r="B83" s="318">
        <f>'고용증대 상시근로자수-2019'!C83</f>
        <v>0</v>
      </c>
      <c r="C83" s="319" t="str">
        <f>'고용증대 상시근로자수-2019'!E83</f>
        <v/>
      </c>
      <c r="D83" s="332" t="str">
        <f>IF('고용증대 상시근로자수-2019'!I83="","",'고용증대 상시근로자수-2019'!I83)</f>
        <v/>
      </c>
      <c r="E83" s="332" t="str">
        <f>IF('고용증대 상시근로자수-2019'!J83="","",'고용증대 상시근로자수-2019'!J83)</f>
        <v/>
      </c>
      <c r="F83" s="320" t="str">
        <f>'고용증대 상시근로자수-2019'!H83</f>
        <v/>
      </c>
      <c r="G83" s="324">
        <f>'고용증대 상시근로자수-2019'!W83</f>
        <v>0</v>
      </c>
      <c r="H83" s="313">
        <f>'고용증대 상시근로자수-2019'!X83</f>
        <v>0</v>
      </c>
      <c r="I83" s="314">
        <f>'고용증대 상시근로자수-2019'!Z83</f>
        <v>0</v>
      </c>
      <c r="J83" s="312">
        <f>'고용증대 상시근로자수-2019'!AA83</f>
        <v>0</v>
      </c>
      <c r="K83" s="313">
        <f>'고용증대 상시근로자수-2019'!AB83</f>
        <v>0</v>
      </c>
      <c r="L83" s="314">
        <f>'고용증대 상시근로자수-2019'!AD83</f>
        <v>0</v>
      </c>
      <c r="M83" s="312">
        <f>'고용증대 상시근로자수-2019'!AE83</f>
        <v>0</v>
      </c>
      <c r="N83" s="313">
        <f>'고용증대 상시근로자수-2019'!AF83</f>
        <v>0</v>
      </c>
      <c r="O83" s="314">
        <f>'고용증대 상시근로자수-2019'!AH83</f>
        <v>0</v>
      </c>
      <c r="P83" s="312">
        <f>'고용증대 상시근로자수-2019'!AI83</f>
        <v>0</v>
      </c>
      <c r="Q83" s="313">
        <f>'고용증대 상시근로자수-2019'!AJ83</f>
        <v>0</v>
      </c>
      <c r="R83" s="314">
        <f>'고용증대 상시근로자수-2019'!AL83</f>
        <v>0</v>
      </c>
      <c r="S83" s="312">
        <f>'고용증대 상시근로자수-2019'!AM83</f>
        <v>0</v>
      </c>
      <c r="T83" s="313">
        <f>'고용증대 상시근로자수-2019'!AN83</f>
        <v>0</v>
      </c>
      <c r="U83" s="314">
        <f>'고용증대 상시근로자수-2019'!AP83</f>
        <v>0</v>
      </c>
      <c r="V83" s="312">
        <f>'고용증대 상시근로자수-2019'!AQ83</f>
        <v>0</v>
      </c>
      <c r="W83" s="313">
        <f>'고용증대 상시근로자수-2019'!AR83</f>
        <v>0</v>
      </c>
      <c r="X83" s="314">
        <f>'고용증대 상시근로자수-2019'!AT83</f>
        <v>0</v>
      </c>
      <c r="Y83" s="312">
        <f>'고용증대 상시근로자수-2019'!AU83</f>
        <v>0</v>
      </c>
      <c r="Z83" s="313">
        <f>'고용증대 상시근로자수-2019'!AV83</f>
        <v>0</v>
      </c>
      <c r="AA83" s="314">
        <f>'고용증대 상시근로자수-2019'!AX83</f>
        <v>0</v>
      </c>
      <c r="AB83" s="312">
        <f>'고용증대 상시근로자수-2019'!AY83</f>
        <v>0</v>
      </c>
      <c r="AC83" s="313">
        <f>'고용증대 상시근로자수-2019'!AZ83</f>
        <v>0</v>
      </c>
      <c r="AD83" s="314">
        <f>'고용증대 상시근로자수-2019'!BB83</f>
        <v>0</v>
      </c>
      <c r="AE83" s="312">
        <f>'고용증대 상시근로자수-2019'!BC83</f>
        <v>0</v>
      </c>
      <c r="AF83" s="313">
        <f>'고용증대 상시근로자수-2019'!BD83</f>
        <v>0</v>
      </c>
      <c r="AG83" s="314">
        <f>'고용증대 상시근로자수-2019'!BF83</f>
        <v>0</v>
      </c>
      <c r="AH83" s="312">
        <f>'고용증대 상시근로자수-2019'!BG83</f>
        <v>0</v>
      </c>
      <c r="AI83" s="313">
        <f>'고용증대 상시근로자수-2019'!BH83</f>
        <v>0</v>
      </c>
      <c r="AJ83" s="314">
        <f>'고용증대 상시근로자수-2019'!BJ83</f>
        <v>0</v>
      </c>
      <c r="AK83" s="312">
        <f>'고용증대 상시근로자수-2019'!BK83</f>
        <v>0</v>
      </c>
      <c r="AL83" s="313">
        <f>'고용증대 상시근로자수-2019'!BL83</f>
        <v>0</v>
      </c>
      <c r="AM83" s="314">
        <f>'고용증대 상시근로자수-2019'!BN83</f>
        <v>0</v>
      </c>
      <c r="AN83" s="312">
        <f>'고용증대 상시근로자수-2019'!BO83</f>
        <v>0</v>
      </c>
      <c r="AO83" s="313">
        <f>'고용증대 상시근로자수-2019'!BP83</f>
        <v>0</v>
      </c>
      <c r="AP83" s="314">
        <f>'고용증대 상시근로자수-2019'!BR83</f>
        <v>0</v>
      </c>
      <c r="AQ83" s="335">
        <f t="shared" si="5"/>
        <v>0</v>
      </c>
      <c r="AR83" s="336">
        <f t="shared" si="6"/>
        <v>0</v>
      </c>
      <c r="AS83" s="342">
        <f>'고용증대 상시근로자수-2019'!CF83</f>
        <v>0</v>
      </c>
      <c r="AT83" s="343">
        <f>'고용증대 상시근로자수-2019'!CG83</f>
        <v>0</v>
      </c>
      <c r="AU83" s="340">
        <f t="shared" si="7"/>
        <v>0</v>
      </c>
      <c r="AV83" s="308">
        <f t="shared" si="8"/>
        <v>0</v>
      </c>
    </row>
    <row r="84" spans="1:48" hidden="1">
      <c r="A84" s="327">
        <f t="shared" si="9"/>
        <v>80</v>
      </c>
      <c r="B84" s="318">
        <f>'고용증대 상시근로자수-2019'!C84</f>
        <v>0</v>
      </c>
      <c r="C84" s="319" t="str">
        <f>'고용증대 상시근로자수-2019'!E84</f>
        <v/>
      </c>
      <c r="D84" s="332" t="str">
        <f>IF('고용증대 상시근로자수-2019'!I84="","",'고용증대 상시근로자수-2019'!I84)</f>
        <v/>
      </c>
      <c r="E84" s="332" t="str">
        <f>IF('고용증대 상시근로자수-2019'!J84="","",'고용증대 상시근로자수-2019'!J84)</f>
        <v/>
      </c>
      <c r="F84" s="320" t="str">
        <f>'고용증대 상시근로자수-2019'!H84</f>
        <v/>
      </c>
      <c r="G84" s="324">
        <f>'고용증대 상시근로자수-2019'!W84</f>
        <v>0</v>
      </c>
      <c r="H84" s="313">
        <f>'고용증대 상시근로자수-2019'!X84</f>
        <v>0</v>
      </c>
      <c r="I84" s="314">
        <f>'고용증대 상시근로자수-2019'!Z84</f>
        <v>0</v>
      </c>
      <c r="J84" s="312">
        <f>'고용증대 상시근로자수-2019'!AA84</f>
        <v>0</v>
      </c>
      <c r="K84" s="313">
        <f>'고용증대 상시근로자수-2019'!AB84</f>
        <v>0</v>
      </c>
      <c r="L84" s="314">
        <f>'고용증대 상시근로자수-2019'!AD84</f>
        <v>0</v>
      </c>
      <c r="M84" s="312">
        <f>'고용증대 상시근로자수-2019'!AE84</f>
        <v>0</v>
      </c>
      <c r="N84" s="313">
        <f>'고용증대 상시근로자수-2019'!AF84</f>
        <v>0</v>
      </c>
      <c r="O84" s="314">
        <f>'고용증대 상시근로자수-2019'!AH84</f>
        <v>0</v>
      </c>
      <c r="P84" s="312">
        <f>'고용증대 상시근로자수-2019'!AI84</f>
        <v>0</v>
      </c>
      <c r="Q84" s="313">
        <f>'고용증대 상시근로자수-2019'!AJ84</f>
        <v>0</v>
      </c>
      <c r="R84" s="314">
        <f>'고용증대 상시근로자수-2019'!AL84</f>
        <v>0</v>
      </c>
      <c r="S84" s="312">
        <f>'고용증대 상시근로자수-2019'!AM84</f>
        <v>0</v>
      </c>
      <c r="T84" s="313">
        <f>'고용증대 상시근로자수-2019'!AN84</f>
        <v>0</v>
      </c>
      <c r="U84" s="314">
        <f>'고용증대 상시근로자수-2019'!AP84</f>
        <v>0</v>
      </c>
      <c r="V84" s="312">
        <f>'고용증대 상시근로자수-2019'!AQ84</f>
        <v>0</v>
      </c>
      <c r="W84" s="313">
        <f>'고용증대 상시근로자수-2019'!AR84</f>
        <v>0</v>
      </c>
      <c r="X84" s="314">
        <f>'고용증대 상시근로자수-2019'!AT84</f>
        <v>0</v>
      </c>
      <c r="Y84" s="312">
        <f>'고용증대 상시근로자수-2019'!AU84</f>
        <v>0</v>
      </c>
      <c r="Z84" s="313">
        <f>'고용증대 상시근로자수-2019'!AV84</f>
        <v>0</v>
      </c>
      <c r="AA84" s="314">
        <f>'고용증대 상시근로자수-2019'!AX84</f>
        <v>0</v>
      </c>
      <c r="AB84" s="312">
        <f>'고용증대 상시근로자수-2019'!AY84</f>
        <v>0</v>
      </c>
      <c r="AC84" s="313">
        <f>'고용증대 상시근로자수-2019'!AZ84</f>
        <v>0</v>
      </c>
      <c r="AD84" s="314">
        <f>'고용증대 상시근로자수-2019'!BB84</f>
        <v>0</v>
      </c>
      <c r="AE84" s="312">
        <f>'고용증대 상시근로자수-2019'!BC84</f>
        <v>0</v>
      </c>
      <c r="AF84" s="313">
        <f>'고용증대 상시근로자수-2019'!BD84</f>
        <v>0</v>
      </c>
      <c r="AG84" s="314">
        <f>'고용증대 상시근로자수-2019'!BF84</f>
        <v>0</v>
      </c>
      <c r="AH84" s="312">
        <f>'고용증대 상시근로자수-2019'!BG84</f>
        <v>0</v>
      </c>
      <c r="AI84" s="313">
        <f>'고용증대 상시근로자수-2019'!BH84</f>
        <v>0</v>
      </c>
      <c r="AJ84" s="314">
        <f>'고용증대 상시근로자수-2019'!BJ84</f>
        <v>0</v>
      </c>
      <c r="AK84" s="312">
        <f>'고용증대 상시근로자수-2019'!BK84</f>
        <v>0</v>
      </c>
      <c r="AL84" s="313">
        <f>'고용증대 상시근로자수-2019'!BL84</f>
        <v>0</v>
      </c>
      <c r="AM84" s="314">
        <f>'고용증대 상시근로자수-2019'!BN84</f>
        <v>0</v>
      </c>
      <c r="AN84" s="312">
        <f>'고용증대 상시근로자수-2019'!BO84</f>
        <v>0</v>
      </c>
      <c r="AO84" s="313">
        <f>'고용증대 상시근로자수-2019'!BP84</f>
        <v>0</v>
      </c>
      <c r="AP84" s="314">
        <f>'고용증대 상시근로자수-2019'!BR84</f>
        <v>0</v>
      </c>
      <c r="AQ84" s="335">
        <f t="shared" si="5"/>
        <v>0</v>
      </c>
      <c r="AR84" s="336">
        <f t="shared" si="6"/>
        <v>0</v>
      </c>
      <c r="AS84" s="342">
        <f>'고용증대 상시근로자수-2019'!CF84</f>
        <v>0</v>
      </c>
      <c r="AT84" s="343">
        <f>'고용증대 상시근로자수-2019'!CG84</f>
        <v>0</v>
      </c>
      <c r="AU84" s="340">
        <f t="shared" si="7"/>
        <v>0</v>
      </c>
      <c r="AV84" s="308">
        <f t="shared" si="8"/>
        <v>0</v>
      </c>
    </row>
    <row r="85" spans="1:48" hidden="1">
      <c r="A85" s="327">
        <f t="shared" si="9"/>
        <v>81</v>
      </c>
      <c r="B85" s="318">
        <f>'고용증대 상시근로자수-2019'!C85</f>
        <v>0</v>
      </c>
      <c r="C85" s="319" t="str">
        <f>'고용증대 상시근로자수-2019'!E85</f>
        <v/>
      </c>
      <c r="D85" s="332" t="str">
        <f>IF('고용증대 상시근로자수-2019'!I85="","",'고용증대 상시근로자수-2019'!I85)</f>
        <v/>
      </c>
      <c r="E85" s="332" t="str">
        <f>IF('고용증대 상시근로자수-2019'!J85="","",'고용증대 상시근로자수-2019'!J85)</f>
        <v/>
      </c>
      <c r="F85" s="320" t="str">
        <f>'고용증대 상시근로자수-2019'!H85</f>
        <v/>
      </c>
      <c r="G85" s="324">
        <f>'고용증대 상시근로자수-2019'!W85</f>
        <v>0</v>
      </c>
      <c r="H85" s="313">
        <f>'고용증대 상시근로자수-2019'!X85</f>
        <v>0</v>
      </c>
      <c r="I85" s="314">
        <f>'고용증대 상시근로자수-2019'!Z85</f>
        <v>0</v>
      </c>
      <c r="J85" s="312">
        <f>'고용증대 상시근로자수-2019'!AA85</f>
        <v>0</v>
      </c>
      <c r="K85" s="313">
        <f>'고용증대 상시근로자수-2019'!AB85</f>
        <v>0</v>
      </c>
      <c r="L85" s="314">
        <f>'고용증대 상시근로자수-2019'!AD85</f>
        <v>0</v>
      </c>
      <c r="M85" s="312">
        <f>'고용증대 상시근로자수-2019'!AE85</f>
        <v>0</v>
      </c>
      <c r="N85" s="313">
        <f>'고용증대 상시근로자수-2019'!AF85</f>
        <v>0</v>
      </c>
      <c r="O85" s="314">
        <f>'고용증대 상시근로자수-2019'!AH85</f>
        <v>0</v>
      </c>
      <c r="P85" s="312">
        <f>'고용증대 상시근로자수-2019'!AI85</f>
        <v>0</v>
      </c>
      <c r="Q85" s="313">
        <f>'고용증대 상시근로자수-2019'!AJ85</f>
        <v>0</v>
      </c>
      <c r="R85" s="314">
        <f>'고용증대 상시근로자수-2019'!AL85</f>
        <v>0</v>
      </c>
      <c r="S85" s="312">
        <f>'고용증대 상시근로자수-2019'!AM85</f>
        <v>0</v>
      </c>
      <c r="T85" s="313">
        <f>'고용증대 상시근로자수-2019'!AN85</f>
        <v>0</v>
      </c>
      <c r="U85" s="314">
        <f>'고용증대 상시근로자수-2019'!AP85</f>
        <v>0</v>
      </c>
      <c r="V85" s="312">
        <f>'고용증대 상시근로자수-2019'!AQ85</f>
        <v>0</v>
      </c>
      <c r="W85" s="313">
        <f>'고용증대 상시근로자수-2019'!AR85</f>
        <v>0</v>
      </c>
      <c r="X85" s="314">
        <f>'고용증대 상시근로자수-2019'!AT85</f>
        <v>0</v>
      </c>
      <c r="Y85" s="312">
        <f>'고용증대 상시근로자수-2019'!AU85</f>
        <v>0</v>
      </c>
      <c r="Z85" s="313">
        <f>'고용증대 상시근로자수-2019'!AV85</f>
        <v>0</v>
      </c>
      <c r="AA85" s="314">
        <f>'고용증대 상시근로자수-2019'!AX85</f>
        <v>0</v>
      </c>
      <c r="AB85" s="312">
        <f>'고용증대 상시근로자수-2019'!AY85</f>
        <v>0</v>
      </c>
      <c r="AC85" s="313">
        <f>'고용증대 상시근로자수-2019'!AZ85</f>
        <v>0</v>
      </c>
      <c r="AD85" s="314">
        <f>'고용증대 상시근로자수-2019'!BB85</f>
        <v>0</v>
      </c>
      <c r="AE85" s="312">
        <f>'고용증대 상시근로자수-2019'!BC85</f>
        <v>0</v>
      </c>
      <c r="AF85" s="313">
        <f>'고용증대 상시근로자수-2019'!BD85</f>
        <v>0</v>
      </c>
      <c r="AG85" s="314">
        <f>'고용증대 상시근로자수-2019'!BF85</f>
        <v>0</v>
      </c>
      <c r="AH85" s="312">
        <f>'고용증대 상시근로자수-2019'!BG85</f>
        <v>0</v>
      </c>
      <c r="AI85" s="313">
        <f>'고용증대 상시근로자수-2019'!BH85</f>
        <v>0</v>
      </c>
      <c r="AJ85" s="314">
        <f>'고용증대 상시근로자수-2019'!BJ85</f>
        <v>0</v>
      </c>
      <c r="AK85" s="312">
        <f>'고용증대 상시근로자수-2019'!BK85</f>
        <v>0</v>
      </c>
      <c r="AL85" s="313">
        <f>'고용증대 상시근로자수-2019'!BL85</f>
        <v>0</v>
      </c>
      <c r="AM85" s="314">
        <f>'고용증대 상시근로자수-2019'!BN85</f>
        <v>0</v>
      </c>
      <c r="AN85" s="312">
        <f>'고용증대 상시근로자수-2019'!BO85</f>
        <v>0</v>
      </c>
      <c r="AO85" s="313">
        <f>'고용증대 상시근로자수-2019'!BP85</f>
        <v>0</v>
      </c>
      <c r="AP85" s="314">
        <f>'고용증대 상시근로자수-2019'!BR85</f>
        <v>0</v>
      </c>
      <c r="AQ85" s="335">
        <f t="shared" si="5"/>
        <v>0</v>
      </c>
      <c r="AR85" s="336">
        <f t="shared" si="6"/>
        <v>0</v>
      </c>
      <c r="AS85" s="342">
        <f>'고용증대 상시근로자수-2019'!CF85</f>
        <v>0</v>
      </c>
      <c r="AT85" s="343">
        <f>'고용증대 상시근로자수-2019'!CG85</f>
        <v>0</v>
      </c>
      <c r="AU85" s="340">
        <f t="shared" si="7"/>
        <v>0</v>
      </c>
      <c r="AV85" s="308">
        <f t="shared" si="8"/>
        <v>0</v>
      </c>
    </row>
    <row r="86" spans="1:48" hidden="1">
      <c r="A86" s="327">
        <f t="shared" si="9"/>
        <v>82</v>
      </c>
      <c r="B86" s="318">
        <f>'고용증대 상시근로자수-2019'!C86</f>
        <v>0</v>
      </c>
      <c r="C86" s="319" t="str">
        <f>'고용증대 상시근로자수-2019'!E86</f>
        <v/>
      </c>
      <c r="D86" s="332" t="str">
        <f>IF('고용증대 상시근로자수-2019'!I86="","",'고용증대 상시근로자수-2019'!I86)</f>
        <v/>
      </c>
      <c r="E86" s="332" t="str">
        <f>IF('고용증대 상시근로자수-2019'!J86="","",'고용증대 상시근로자수-2019'!J86)</f>
        <v/>
      </c>
      <c r="F86" s="320" t="str">
        <f>'고용증대 상시근로자수-2019'!H86</f>
        <v/>
      </c>
      <c r="G86" s="324">
        <f>'고용증대 상시근로자수-2019'!W86</f>
        <v>0</v>
      </c>
      <c r="H86" s="313">
        <f>'고용증대 상시근로자수-2019'!X86</f>
        <v>0</v>
      </c>
      <c r="I86" s="314">
        <f>'고용증대 상시근로자수-2019'!Z86</f>
        <v>0</v>
      </c>
      <c r="J86" s="312">
        <f>'고용증대 상시근로자수-2019'!AA86</f>
        <v>0</v>
      </c>
      <c r="K86" s="313">
        <f>'고용증대 상시근로자수-2019'!AB86</f>
        <v>0</v>
      </c>
      <c r="L86" s="314">
        <f>'고용증대 상시근로자수-2019'!AD86</f>
        <v>0</v>
      </c>
      <c r="M86" s="312">
        <f>'고용증대 상시근로자수-2019'!AE86</f>
        <v>0</v>
      </c>
      <c r="N86" s="313">
        <f>'고용증대 상시근로자수-2019'!AF86</f>
        <v>0</v>
      </c>
      <c r="O86" s="314">
        <f>'고용증대 상시근로자수-2019'!AH86</f>
        <v>0</v>
      </c>
      <c r="P86" s="312">
        <f>'고용증대 상시근로자수-2019'!AI86</f>
        <v>0</v>
      </c>
      <c r="Q86" s="313">
        <f>'고용증대 상시근로자수-2019'!AJ86</f>
        <v>0</v>
      </c>
      <c r="R86" s="314">
        <f>'고용증대 상시근로자수-2019'!AL86</f>
        <v>0</v>
      </c>
      <c r="S86" s="312">
        <f>'고용증대 상시근로자수-2019'!AM86</f>
        <v>0</v>
      </c>
      <c r="T86" s="313">
        <f>'고용증대 상시근로자수-2019'!AN86</f>
        <v>0</v>
      </c>
      <c r="U86" s="314">
        <f>'고용증대 상시근로자수-2019'!AP86</f>
        <v>0</v>
      </c>
      <c r="V86" s="312">
        <f>'고용증대 상시근로자수-2019'!AQ86</f>
        <v>0</v>
      </c>
      <c r="W86" s="313">
        <f>'고용증대 상시근로자수-2019'!AR86</f>
        <v>0</v>
      </c>
      <c r="X86" s="314">
        <f>'고용증대 상시근로자수-2019'!AT86</f>
        <v>0</v>
      </c>
      <c r="Y86" s="312">
        <f>'고용증대 상시근로자수-2019'!AU86</f>
        <v>0</v>
      </c>
      <c r="Z86" s="313">
        <f>'고용증대 상시근로자수-2019'!AV86</f>
        <v>0</v>
      </c>
      <c r="AA86" s="314">
        <f>'고용증대 상시근로자수-2019'!AX86</f>
        <v>0</v>
      </c>
      <c r="AB86" s="312">
        <f>'고용증대 상시근로자수-2019'!AY86</f>
        <v>0</v>
      </c>
      <c r="AC86" s="313">
        <f>'고용증대 상시근로자수-2019'!AZ86</f>
        <v>0</v>
      </c>
      <c r="AD86" s="314">
        <f>'고용증대 상시근로자수-2019'!BB86</f>
        <v>0</v>
      </c>
      <c r="AE86" s="312">
        <f>'고용증대 상시근로자수-2019'!BC86</f>
        <v>0</v>
      </c>
      <c r="AF86" s="313">
        <f>'고용증대 상시근로자수-2019'!BD86</f>
        <v>0</v>
      </c>
      <c r="AG86" s="314">
        <f>'고용증대 상시근로자수-2019'!BF86</f>
        <v>0</v>
      </c>
      <c r="AH86" s="312">
        <f>'고용증대 상시근로자수-2019'!BG86</f>
        <v>0</v>
      </c>
      <c r="AI86" s="313">
        <f>'고용증대 상시근로자수-2019'!BH86</f>
        <v>0</v>
      </c>
      <c r="AJ86" s="314">
        <f>'고용증대 상시근로자수-2019'!BJ86</f>
        <v>0</v>
      </c>
      <c r="AK86" s="312">
        <f>'고용증대 상시근로자수-2019'!BK86</f>
        <v>0</v>
      </c>
      <c r="AL86" s="313">
        <f>'고용증대 상시근로자수-2019'!BL86</f>
        <v>0</v>
      </c>
      <c r="AM86" s="314">
        <f>'고용증대 상시근로자수-2019'!BN86</f>
        <v>0</v>
      </c>
      <c r="AN86" s="312">
        <f>'고용증대 상시근로자수-2019'!BO86</f>
        <v>0</v>
      </c>
      <c r="AO86" s="313">
        <f>'고용증대 상시근로자수-2019'!BP86</f>
        <v>0</v>
      </c>
      <c r="AP86" s="314">
        <f>'고용증대 상시근로자수-2019'!BR86</f>
        <v>0</v>
      </c>
      <c r="AQ86" s="335">
        <f t="shared" si="5"/>
        <v>0</v>
      </c>
      <c r="AR86" s="336">
        <f t="shared" si="6"/>
        <v>0</v>
      </c>
      <c r="AS86" s="342">
        <f>'고용증대 상시근로자수-2019'!CF86</f>
        <v>0</v>
      </c>
      <c r="AT86" s="343">
        <f>'고용증대 상시근로자수-2019'!CG86</f>
        <v>0</v>
      </c>
      <c r="AU86" s="340">
        <f t="shared" si="7"/>
        <v>0</v>
      </c>
      <c r="AV86" s="308">
        <f t="shared" si="8"/>
        <v>0</v>
      </c>
    </row>
    <row r="87" spans="1:48" hidden="1">
      <c r="A87" s="327">
        <f t="shared" si="9"/>
        <v>83</v>
      </c>
      <c r="B87" s="318">
        <f>'고용증대 상시근로자수-2019'!C87</f>
        <v>0</v>
      </c>
      <c r="C87" s="319" t="str">
        <f>'고용증대 상시근로자수-2019'!E87</f>
        <v/>
      </c>
      <c r="D87" s="332" t="str">
        <f>IF('고용증대 상시근로자수-2019'!I87="","",'고용증대 상시근로자수-2019'!I87)</f>
        <v/>
      </c>
      <c r="E87" s="332" t="str">
        <f>IF('고용증대 상시근로자수-2019'!J87="","",'고용증대 상시근로자수-2019'!J87)</f>
        <v/>
      </c>
      <c r="F87" s="320" t="str">
        <f>'고용증대 상시근로자수-2019'!H87</f>
        <v/>
      </c>
      <c r="G87" s="324">
        <f>'고용증대 상시근로자수-2019'!W87</f>
        <v>0</v>
      </c>
      <c r="H87" s="313">
        <f>'고용증대 상시근로자수-2019'!X87</f>
        <v>0</v>
      </c>
      <c r="I87" s="314">
        <f>'고용증대 상시근로자수-2019'!Z87</f>
        <v>0</v>
      </c>
      <c r="J87" s="312">
        <f>'고용증대 상시근로자수-2019'!AA87</f>
        <v>0</v>
      </c>
      <c r="K87" s="313">
        <f>'고용증대 상시근로자수-2019'!AB87</f>
        <v>0</v>
      </c>
      <c r="L87" s="314">
        <f>'고용증대 상시근로자수-2019'!AD87</f>
        <v>0</v>
      </c>
      <c r="M87" s="312">
        <f>'고용증대 상시근로자수-2019'!AE87</f>
        <v>0</v>
      </c>
      <c r="N87" s="313">
        <f>'고용증대 상시근로자수-2019'!AF87</f>
        <v>0</v>
      </c>
      <c r="O87" s="314">
        <f>'고용증대 상시근로자수-2019'!AH87</f>
        <v>0</v>
      </c>
      <c r="P87" s="312">
        <f>'고용증대 상시근로자수-2019'!AI87</f>
        <v>0</v>
      </c>
      <c r="Q87" s="313">
        <f>'고용증대 상시근로자수-2019'!AJ87</f>
        <v>0</v>
      </c>
      <c r="R87" s="314">
        <f>'고용증대 상시근로자수-2019'!AL87</f>
        <v>0</v>
      </c>
      <c r="S87" s="312">
        <f>'고용증대 상시근로자수-2019'!AM87</f>
        <v>0</v>
      </c>
      <c r="T87" s="313">
        <f>'고용증대 상시근로자수-2019'!AN87</f>
        <v>0</v>
      </c>
      <c r="U87" s="314">
        <f>'고용증대 상시근로자수-2019'!AP87</f>
        <v>0</v>
      </c>
      <c r="V87" s="312">
        <f>'고용증대 상시근로자수-2019'!AQ87</f>
        <v>0</v>
      </c>
      <c r="W87" s="313">
        <f>'고용증대 상시근로자수-2019'!AR87</f>
        <v>0</v>
      </c>
      <c r="X87" s="314">
        <f>'고용증대 상시근로자수-2019'!AT87</f>
        <v>0</v>
      </c>
      <c r="Y87" s="312">
        <f>'고용증대 상시근로자수-2019'!AU87</f>
        <v>0</v>
      </c>
      <c r="Z87" s="313">
        <f>'고용증대 상시근로자수-2019'!AV87</f>
        <v>0</v>
      </c>
      <c r="AA87" s="314">
        <f>'고용증대 상시근로자수-2019'!AX87</f>
        <v>0</v>
      </c>
      <c r="AB87" s="312">
        <f>'고용증대 상시근로자수-2019'!AY87</f>
        <v>0</v>
      </c>
      <c r="AC87" s="313">
        <f>'고용증대 상시근로자수-2019'!AZ87</f>
        <v>0</v>
      </c>
      <c r="AD87" s="314">
        <f>'고용증대 상시근로자수-2019'!BB87</f>
        <v>0</v>
      </c>
      <c r="AE87" s="312">
        <f>'고용증대 상시근로자수-2019'!BC87</f>
        <v>0</v>
      </c>
      <c r="AF87" s="313">
        <f>'고용증대 상시근로자수-2019'!BD87</f>
        <v>0</v>
      </c>
      <c r="AG87" s="314">
        <f>'고용증대 상시근로자수-2019'!BF87</f>
        <v>0</v>
      </c>
      <c r="AH87" s="312">
        <f>'고용증대 상시근로자수-2019'!BG87</f>
        <v>0</v>
      </c>
      <c r="AI87" s="313">
        <f>'고용증대 상시근로자수-2019'!BH87</f>
        <v>0</v>
      </c>
      <c r="AJ87" s="314">
        <f>'고용증대 상시근로자수-2019'!BJ87</f>
        <v>0</v>
      </c>
      <c r="AK87" s="312">
        <f>'고용증대 상시근로자수-2019'!BK87</f>
        <v>0</v>
      </c>
      <c r="AL87" s="313">
        <f>'고용증대 상시근로자수-2019'!BL87</f>
        <v>0</v>
      </c>
      <c r="AM87" s="314">
        <f>'고용증대 상시근로자수-2019'!BN87</f>
        <v>0</v>
      </c>
      <c r="AN87" s="312">
        <f>'고용증대 상시근로자수-2019'!BO87</f>
        <v>0</v>
      </c>
      <c r="AO87" s="313">
        <f>'고용증대 상시근로자수-2019'!BP87</f>
        <v>0</v>
      </c>
      <c r="AP87" s="314">
        <f>'고용증대 상시근로자수-2019'!BR87</f>
        <v>0</v>
      </c>
      <c r="AQ87" s="335">
        <f t="shared" si="5"/>
        <v>0</v>
      </c>
      <c r="AR87" s="336">
        <f t="shared" si="6"/>
        <v>0</v>
      </c>
      <c r="AS87" s="342">
        <f>'고용증대 상시근로자수-2019'!CF87</f>
        <v>0</v>
      </c>
      <c r="AT87" s="343">
        <f>'고용증대 상시근로자수-2019'!CG87</f>
        <v>0</v>
      </c>
      <c r="AU87" s="340">
        <f t="shared" si="7"/>
        <v>0</v>
      </c>
      <c r="AV87" s="308">
        <f t="shared" si="8"/>
        <v>0</v>
      </c>
    </row>
    <row r="88" spans="1:48" hidden="1">
      <c r="A88" s="327">
        <f t="shared" si="9"/>
        <v>84</v>
      </c>
      <c r="B88" s="318">
        <f>'고용증대 상시근로자수-2019'!C88</f>
        <v>0</v>
      </c>
      <c r="C88" s="319" t="str">
        <f>'고용증대 상시근로자수-2019'!E88</f>
        <v/>
      </c>
      <c r="D88" s="332" t="str">
        <f>IF('고용증대 상시근로자수-2019'!I88="","",'고용증대 상시근로자수-2019'!I88)</f>
        <v/>
      </c>
      <c r="E88" s="332" t="str">
        <f>IF('고용증대 상시근로자수-2019'!J88="","",'고용증대 상시근로자수-2019'!J88)</f>
        <v/>
      </c>
      <c r="F88" s="320" t="str">
        <f>'고용증대 상시근로자수-2019'!H88</f>
        <v/>
      </c>
      <c r="G88" s="324">
        <f>'고용증대 상시근로자수-2019'!W88</f>
        <v>0</v>
      </c>
      <c r="H88" s="313">
        <f>'고용증대 상시근로자수-2019'!X88</f>
        <v>0</v>
      </c>
      <c r="I88" s="314">
        <f>'고용증대 상시근로자수-2019'!Z88</f>
        <v>0</v>
      </c>
      <c r="J88" s="312">
        <f>'고용증대 상시근로자수-2019'!AA88</f>
        <v>0</v>
      </c>
      <c r="K88" s="313">
        <f>'고용증대 상시근로자수-2019'!AB88</f>
        <v>0</v>
      </c>
      <c r="L88" s="314">
        <f>'고용증대 상시근로자수-2019'!AD88</f>
        <v>0</v>
      </c>
      <c r="M88" s="312">
        <f>'고용증대 상시근로자수-2019'!AE88</f>
        <v>0</v>
      </c>
      <c r="N88" s="313">
        <f>'고용증대 상시근로자수-2019'!AF88</f>
        <v>0</v>
      </c>
      <c r="O88" s="314">
        <f>'고용증대 상시근로자수-2019'!AH88</f>
        <v>0</v>
      </c>
      <c r="P88" s="312">
        <f>'고용증대 상시근로자수-2019'!AI88</f>
        <v>0</v>
      </c>
      <c r="Q88" s="313">
        <f>'고용증대 상시근로자수-2019'!AJ88</f>
        <v>0</v>
      </c>
      <c r="R88" s="314">
        <f>'고용증대 상시근로자수-2019'!AL88</f>
        <v>0</v>
      </c>
      <c r="S88" s="312">
        <f>'고용증대 상시근로자수-2019'!AM88</f>
        <v>0</v>
      </c>
      <c r="T88" s="313">
        <f>'고용증대 상시근로자수-2019'!AN88</f>
        <v>0</v>
      </c>
      <c r="U88" s="314">
        <f>'고용증대 상시근로자수-2019'!AP88</f>
        <v>0</v>
      </c>
      <c r="V88" s="312">
        <f>'고용증대 상시근로자수-2019'!AQ88</f>
        <v>0</v>
      </c>
      <c r="W88" s="313">
        <f>'고용증대 상시근로자수-2019'!AR88</f>
        <v>0</v>
      </c>
      <c r="X88" s="314">
        <f>'고용증대 상시근로자수-2019'!AT88</f>
        <v>0</v>
      </c>
      <c r="Y88" s="312">
        <f>'고용증대 상시근로자수-2019'!AU88</f>
        <v>0</v>
      </c>
      <c r="Z88" s="313">
        <f>'고용증대 상시근로자수-2019'!AV88</f>
        <v>0</v>
      </c>
      <c r="AA88" s="314">
        <f>'고용증대 상시근로자수-2019'!AX88</f>
        <v>0</v>
      </c>
      <c r="AB88" s="312">
        <f>'고용증대 상시근로자수-2019'!AY88</f>
        <v>0</v>
      </c>
      <c r="AC88" s="313">
        <f>'고용증대 상시근로자수-2019'!AZ88</f>
        <v>0</v>
      </c>
      <c r="AD88" s="314">
        <f>'고용증대 상시근로자수-2019'!BB88</f>
        <v>0</v>
      </c>
      <c r="AE88" s="312">
        <f>'고용증대 상시근로자수-2019'!BC88</f>
        <v>0</v>
      </c>
      <c r="AF88" s="313">
        <f>'고용증대 상시근로자수-2019'!BD88</f>
        <v>0</v>
      </c>
      <c r="AG88" s="314">
        <f>'고용증대 상시근로자수-2019'!BF88</f>
        <v>0</v>
      </c>
      <c r="AH88" s="312">
        <f>'고용증대 상시근로자수-2019'!BG88</f>
        <v>0</v>
      </c>
      <c r="AI88" s="313">
        <f>'고용증대 상시근로자수-2019'!BH88</f>
        <v>0</v>
      </c>
      <c r="AJ88" s="314">
        <f>'고용증대 상시근로자수-2019'!BJ88</f>
        <v>0</v>
      </c>
      <c r="AK88" s="312">
        <f>'고용증대 상시근로자수-2019'!BK88</f>
        <v>0</v>
      </c>
      <c r="AL88" s="313">
        <f>'고용증대 상시근로자수-2019'!BL88</f>
        <v>0</v>
      </c>
      <c r="AM88" s="314">
        <f>'고용증대 상시근로자수-2019'!BN88</f>
        <v>0</v>
      </c>
      <c r="AN88" s="312">
        <f>'고용증대 상시근로자수-2019'!BO88</f>
        <v>0</v>
      </c>
      <c r="AO88" s="313">
        <f>'고용증대 상시근로자수-2019'!BP88</f>
        <v>0</v>
      </c>
      <c r="AP88" s="314">
        <f>'고용증대 상시근로자수-2019'!BR88</f>
        <v>0</v>
      </c>
      <c r="AQ88" s="335">
        <f t="shared" si="5"/>
        <v>0</v>
      </c>
      <c r="AR88" s="336">
        <f t="shared" si="6"/>
        <v>0</v>
      </c>
      <c r="AS88" s="342">
        <f>'고용증대 상시근로자수-2019'!CF88</f>
        <v>0</v>
      </c>
      <c r="AT88" s="343">
        <f>'고용증대 상시근로자수-2019'!CG88</f>
        <v>0</v>
      </c>
      <c r="AU88" s="340">
        <f t="shared" si="7"/>
        <v>0</v>
      </c>
      <c r="AV88" s="308">
        <f t="shared" si="8"/>
        <v>0</v>
      </c>
    </row>
    <row r="89" spans="1:48" hidden="1">
      <c r="A89" s="327">
        <f t="shared" si="9"/>
        <v>85</v>
      </c>
      <c r="B89" s="318">
        <f>'고용증대 상시근로자수-2019'!C89</f>
        <v>0</v>
      </c>
      <c r="C89" s="319" t="str">
        <f>'고용증대 상시근로자수-2019'!E89</f>
        <v/>
      </c>
      <c r="D89" s="332" t="str">
        <f>IF('고용증대 상시근로자수-2019'!I89="","",'고용증대 상시근로자수-2019'!I89)</f>
        <v/>
      </c>
      <c r="E89" s="332" t="str">
        <f>IF('고용증대 상시근로자수-2019'!J89="","",'고용증대 상시근로자수-2019'!J89)</f>
        <v/>
      </c>
      <c r="F89" s="320" t="str">
        <f>'고용증대 상시근로자수-2019'!H89</f>
        <v/>
      </c>
      <c r="G89" s="324">
        <f>'고용증대 상시근로자수-2019'!W89</f>
        <v>0</v>
      </c>
      <c r="H89" s="313">
        <f>'고용증대 상시근로자수-2019'!X89</f>
        <v>0</v>
      </c>
      <c r="I89" s="314">
        <f>'고용증대 상시근로자수-2019'!Z89</f>
        <v>0</v>
      </c>
      <c r="J89" s="312">
        <f>'고용증대 상시근로자수-2019'!AA89</f>
        <v>0</v>
      </c>
      <c r="K89" s="313">
        <f>'고용증대 상시근로자수-2019'!AB89</f>
        <v>0</v>
      </c>
      <c r="L89" s="314">
        <f>'고용증대 상시근로자수-2019'!AD89</f>
        <v>0</v>
      </c>
      <c r="M89" s="312">
        <f>'고용증대 상시근로자수-2019'!AE89</f>
        <v>0</v>
      </c>
      <c r="N89" s="313">
        <f>'고용증대 상시근로자수-2019'!AF89</f>
        <v>0</v>
      </c>
      <c r="O89" s="314">
        <f>'고용증대 상시근로자수-2019'!AH89</f>
        <v>0</v>
      </c>
      <c r="P89" s="312">
        <f>'고용증대 상시근로자수-2019'!AI89</f>
        <v>0</v>
      </c>
      <c r="Q89" s="313">
        <f>'고용증대 상시근로자수-2019'!AJ89</f>
        <v>0</v>
      </c>
      <c r="R89" s="314">
        <f>'고용증대 상시근로자수-2019'!AL89</f>
        <v>0</v>
      </c>
      <c r="S89" s="312">
        <f>'고용증대 상시근로자수-2019'!AM89</f>
        <v>0</v>
      </c>
      <c r="T89" s="313">
        <f>'고용증대 상시근로자수-2019'!AN89</f>
        <v>0</v>
      </c>
      <c r="U89" s="314">
        <f>'고용증대 상시근로자수-2019'!AP89</f>
        <v>0</v>
      </c>
      <c r="V89" s="312">
        <f>'고용증대 상시근로자수-2019'!AQ89</f>
        <v>0</v>
      </c>
      <c r="W89" s="313">
        <f>'고용증대 상시근로자수-2019'!AR89</f>
        <v>0</v>
      </c>
      <c r="X89" s="314">
        <f>'고용증대 상시근로자수-2019'!AT89</f>
        <v>0</v>
      </c>
      <c r="Y89" s="312">
        <f>'고용증대 상시근로자수-2019'!AU89</f>
        <v>0</v>
      </c>
      <c r="Z89" s="313">
        <f>'고용증대 상시근로자수-2019'!AV89</f>
        <v>0</v>
      </c>
      <c r="AA89" s="314">
        <f>'고용증대 상시근로자수-2019'!AX89</f>
        <v>0</v>
      </c>
      <c r="AB89" s="312">
        <f>'고용증대 상시근로자수-2019'!AY89</f>
        <v>0</v>
      </c>
      <c r="AC89" s="313">
        <f>'고용증대 상시근로자수-2019'!AZ89</f>
        <v>0</v>
      </c>
      <c r="AD89" s="314">
        <f>'고용증대 상시근로자수-2019'!BB89</f>
        <v>0</v>
      </c>
      <c r="AE89" s="312">
        <f>'고용증대 상시근로자수-2019'!BC89</f>
        <v>0</v>
      </c>
      <c r="AF89" s="313">
        <f>'고용증대 상시근로자수-2019'!BD89</f>
        <v>0</v>
      </c>
      <c r="AG89" s="314">
        <f>'고용증대 상시근로자수-2019'!BF89</f>
        <v>0</v>
      </c>
      <c r="AH89" s="312">
        <f>'고용증대 상시근로자수-2019'!BG89</f>
        <v>0</v>
      </c>
      <c r="AI89" s="313">
        <f>'고용증대 상시근로자수-2019'!BH89</f>
        <v>0</v>
      </c>
      <c r="AJ89" s="314">
        <f>'고용증대 상시근로자수-2019'!BJ89</f>
        <v>0</v>
      </c>
      <c r="AK89" s="312">
        <f>'고용증대 상시근로자수-2019'!BK89</f>
        <v>0</v>
      </c>
      <c r="AL89" s="313">
        <f>'고용증대 상시근로자수-2019'!BL89</f>
        <v>0</v>
      </c>
      <c r="AM89" s="314">
        <f>'고용증대 상시근로자수-2019'!BN89</f>
        <v>0</v>
      </c>
      <c r="AN89" s="312">
        <f>'고용증대 상시근로자수-2019'!BO89</f>
        <v>0</v>
      </c>
      <c r="AO89" s="313">
        <f>'고용증대 상시근로자수-2019'!BP89</f>
        <v>0</v>
      </c>
      <c r="AP89" s="314">
        <f>'고용증대 상시근로자수-2019'!BR89</f>
        <v>0</v>
      </c>
      <c r="AQ89" s="335">
        <f t="shared" si="5"/>
        <v>0</v>
      </c>
      <c r="AR89" s="336">
        <f t="shared" si="6"/>
        <v>0</v>
      </c>
      <c r="AS89" s="342">
        <f>'고용증대 상시근로자수-2019'!CF89</f>
        <v>0</v>
      </c>
      <c r="AT89" s="343">
        <f>'고용증대 상시근로자수-2019'!CG89</f>
        <v>0</v>
      </c>
      <c r="AU89" s="340">
        <f t="shared" si="7"/>
        <v>0</v>
      </c>
      <c r="AV89" s="308">
        <f t="shared" si="8"/>
        <v>0</v>
      </c>
    </row>
    <row r="90" spans="1:48" hidden="1">
      <c r="A90" s="327">
        <f t="shared" si="9"/>
        <v>86</v>
      </c>
      <c r="B90" s="318">
        <f>'고용증대 상시근로자수-2019'!C90</f>
        <v>0</v>
      </c>
      <c r="C90" s="319" t="str">
        <f>'고용증대 상시근로자수-2019'!E90</f>
        <v/>
      </c>
      <c r="D90" s="332" t="str">
        <f>IF('고용증대 상시근로자수-2019'!I90="","",'고용증대 상시근로자수-2019'!I90)</f>
        <v/>
      </c>
      <c r="E90" s="332" t="str">
        <f>IF('고용증대 상시근로자수-2019'!J90="","",'고용증대 상시근로자수-2019'!J90)</f>
        <v/>
      </c>
      <c r="F90" s="320" t="str">
        <f>'고용증대 상시근로자수-2019'!H90</f>
        <v/>
      </c>
      <c r="G90" s="324">
        <f>'고용증대 상시근로자수-2019'!W90</f>
        <v>0</v>
      </c>
      <c r="H90" s="313">
        <f>'고용증대 상시근로자수-2019'!X90</f>
        <v>0</v>
      </c>
      <c r="I90" s="314">
        <f>'고용증대 상시근로자수-2019'!Z90</f>
        <v>0</v>
      </c>
      <c r="J90" s="312">
        <f>'고용증대 상시근로자수-2019'!AA90</f>
        <v>0</v>
      </c>
      <c r="K90" s="313">
        <f>'고용증대 상시근로자수-2019'!AB90</f>
        <v>0</v>
      </c>
      <c r="L90" s="314">
        <f>'고용증대 상시근로자수-2019'!AD90</f>
        <v>0</v>
      </c>
      <c r="M90" s="312">
        <f>'고용증대 상시근로자수-2019'!AE90</f>
        <v>0</v>
      </c>
      <c r="N90" s="313">
        <f>'고용증대 상시근로자수-2019'!AF90</f>
        <v>0</v>
      </c>
      <c r="O90" s="314">
        <f>'고용증대 상시근로자수-2019'!AH90</f>
        <v>0</v>
      </c>
      <c r="P90" s="312">
        <f>'고용증대 상시근로자수-2019'!AI90</f>
        <v>0</v>
      </c>
      <c r="Q90" s="313">
        <f>'고용증대 상시근로자수-2019'!AJ90</f>
        <v>0</v>
      </c>
      <c r="R90" s="314">
        <f>'고용증대 상시근로자수-2019'!AL90</f>
        <v>0</v>
      </c>
      <c r="S90" s="312">
        <f>'고용증대 상시근로자수-2019'!AM90</f>
        <v>0</v>
      </c>
      <c r="T90" s="313">
        <f>'고용증대 상시근로자수-2019'!AN90</f>
        <v>0</v>
      </c>
      <c r="U90" s="314">
        <f>'고용증대 상시근로자수-2019'!AP90</f>
        <v>0</v>
      </c>
      <c r="V90" s="312">
        <f>'고용증대 상시근로자수-2019'!AQ90</f>
        <v>0</v>
      </c>
      <c r="W90" s="313">
        <f>'고용증대 상시근로자수-2019'!AR90</f>
        <v>0</v>
      </c>
      <c r="X90" s="314">
        <f>'고용증대 상시근로자수-2019'!AT90</f>
        <v>0</v>
      </c>
      <c r="Y90" s="312">
        <f>'고용증대 상시근로자수-2019'!AU90</f>
        <v>0</v>
      </c>
      <c r="Z90" s="313">
        <f>'고용증대 상시근로자수-2019'!AV90</f>
        <v>0</v>
      </c>
      <c r="AA90" s="314">
        <f>'고용증대 상시근로자수-2019'!AX90</f>
        <v>0</v>
      </c>
      <c r="AB90" s="312">
        <f>'고용증대 상시근로자수-2019'!AY90</f>
        <v>0</v>
      </c>
      <c r="AC90" s="313">
        <f>'고용증대 상시근로자수-2019'!AZ90</f>
        <v>0</v>
      </c>
      <c r="AD90" s="314">
        <f>'고용증대 상시근로자수-2019'!BB90</f>
        <v>0</v>
      </c>
      <c r="AE90" s="312">
        <f>'고용증대 상시근로자수-2019'!BC90</f>
        <v>0</v>
      </c>
      <c r="AF90" s="313">
        <f>'고용증대 상시근로자수-2019'!BD90</f>
        <v>0</v>
      </c>
      <c r="AG90" s="314">
        <f>'고용증대 상시근로자수-2019'!BF90</f>
        <v>0</v>
      </c>
      <c r="AH90" s="312">
        <f>'고용증대 상시근로자수-2019'!BG90</f>
        <v>0</v>
      </c>
      <c r="AI90" s="313">
        <f>'고용증대 상시근로자수-2019'!BH90</f>
        <v>0</v>
      </c>
      <c r="AJ90" s="314">
        <f>'고용증대 상시근로자수-2019'!BJ90</f>
        <v>0</v>
      </c>
      <c r="AK90" s="312">
        <f>'고용증대 상시근로자수-2019'!BK90</f>
        <v>0</v>
      </c>
      <c r="AL90" s="313">
        <f>'고용증대 상시근로자수-2019'!BL90</f>
        <v>0</v>
      </c>
      <c r="AM90" s="314">
        <f>'고용증대 상시근로자수-2019'!BN90</f>
        <v>0</v>
      </c>
      <c r="AN90" s="312">
        <f>'고용증대 상시근로자수-2019'!BO90</f>
        <v>0</v>
      </c>
      <c r="AO90" s="313">
        <f>'고용증대 상시근로자수-2019'!BP90</f>
        <v>0</v>
      </c>
      <c r="AP90" s="314">
        <f>'고용증대 상시근로자수-2019'!BR90</f>
        <v>0</v>
      </c>
      <c r="AQ90" s="335">
        <f t="shared" si="5"/>
        <v>0</v>
      </c>
      <c r="AR90" s="336">
        <f t="shared" si="6"/>
        <v>0</v>
      </c>
      <c r="AS90" s="342">
        <f>'고용증대 상시근로자수-2019'!CF90</f>
        <v>0</v>
      </c>
      <c r="AT90" s="343">
        <f>'고용증대 상시근로자수-2019'!CG90</f>
        <v>0</v>
      </c>
      <c r="AU90" s="340">
        <f t="shared" si="7"/>
        <v>0</v>
      </c>
      <c r="AV90" s="308">
        <f t="shared" si="8"/>
        <v>0</v>
      </c>
    </row>
    <row r="91" spans="1:48" hidden="1">
      <c r="A91" s="327">
        <f t="shared" si="9"/>
        <v>87</v>
      </c>
      <c r="B91" s="318">
        <f>'고용증대 상시근로자수-2019'!C91</f>
        <v>0</v>
      </c>
      <c r="C91" s="319" t="str">
        <f>'고용증대 상시근로자수-2019'!E91</f>
        <v/>
      </c>
      <c r="D91" s="332" t="str">
        <f>IF('고용증대 상시근로자수-2019'!I91="","",'고용증대 상시근로자수-2019'!I91)</f>
        <v/>
      </c>
      <c r="E91" s="332" t="str">
        <f>IF('고용증대 상시근로자수-2019'!J91="","",'고용증대 상시근로자수-2019'!J91)</f>
        <v/>
      </c>
      <c r="F91" s="320" t="str">
        <f>'고용증대 상시근로자수-2019'!H91</f>
        <v/>
      </c>
      <c r="G91" s="324">
        <f>'고용증대 상시근로자수-2019'!W91</f>
        <v>0</v>
      </c>
      <c r="H91" s="313">
        <f>'고용증대 상시근로자수-2019'!X91</f>
        <v>0</v>
      </c>
      <c r="I91" s="314">
        <f>'고용증대 상시근로자수-2019'!Z91</f>
        <v>0</v>
      </c>
      <c r="J91" s="312">
        <f>'고용증대 상시근로자수-2019'!AA91</f>
        <v>0</v>
      </c>
      <c r="K91" s="313">
        <f>'고용증대 상시근로자수-2019'!AB91</f>
        <v>0</v>
      </c>
      <c r="L91" s="314">
        <f>'고용증대 상시근로자수-2019'!AD91</f>
        <v>0</v>
      </c>
      <c r="M91" s="312">
        <f>'고용증대 상시근로자수-2019'!AE91</f>
        <v>0</v>
      </c>
      <c r="N91" s="313">
        <f>'고용증대 상시근로자수-2019'!AF91</f>
        <v>0</v>
      </c>
      <c r="O91" s="314">
        <f>'고용증대 상시근로자수-2019'!AH91</f>
        <v>0</v>
      </c>
      <c r="P91" s="312">
        <f>'고용증대 상시근로자수-2019'!AI91</f>
        <v>0</v>
      </c>
      <c r="Q91" s="313">
        <f>'고용증대 상시근로자수-2019'!AJ91</f>
        <v>0</v>
      </c>
      <c r="R91" s="314">
        <f>'고용증대 상시근로자수-2019'!AL91</f>
        <v>0</v>
      </c>
      <c r="S91" s="312">
        <f>'고용증대 상시근로자수-2019'!AM91</f>
        <v>0</v>
      </c>
      <c r="T91" s="313">
        <f>'고용증대 상시근로자수-2019'!AN91</f>
        <v>0</v>
      </c>
      <c r="U91" s="314">
        <f>'고용증대 상시근로자수-2019'!AP91</f>
        <v>0</v>
      </c>
      <c r="V91" s="312">
        <f>'고용증대 상시근로자수-2019'!AQ91</f>
        <v>0</v>
      </c>
      <c r="W91" s="313">
        <f>'고용증대 상시근로자수-2019'!AR91</f>
        <v>0</v>
      </c>
      <c r="X91" s="314">
        <f>'고용증대 상시근로자수-2019'!AT91</f>
        <v>0</v>
      </c>
      <c r="Y91" s="312">
        <f>'고용증대 상시근로자수-2019'!AU91</f>
        <v>0</v>
      </c>
      <c r="Z91" s="313">
        <f>'고용증대 상시근로자수-2019'!AV91</f>
        <v>0</v>
      </c>
      <c r="AA91" s="314">
        <f>'고용증대 상시근로자수-2019'!AX91</f>
        <v>0</v>
      </c>
      <c r="AB91" s="312">
        <f>'고용증대 상시근로자수-2019'!AY91</f>
        <v>0</v>
      </c>
      <c r="AC91" s="313">
        <f>'고용증대 상시근로자수-2019'!AZ91</f>
        <v>0</v>
      </c>
      <c r="AD91" s="314">
        <f>'고용증대 상시근로자수-2019'!BB91</f>
        <v>0</v>
      </c>
      <c r="AE91" s="312">
        <f>'고용증대 상시근로자수-2019'!BC91</f>
        <v>0</v>
      </c>
      <c r="AF91" s="313">
        <f>'고용증대 상시근로자수-2019'!BD91</f>
        <v>0</v>
      </c>
      <c r="AG91" s="314">
        <f>'고용증대 상시근로자수-2019'!BF91</f>
        <v>0</v>
      </c>
      <c r="AH91" s="312">
        <f>'고용증대 상시근로자수-2019'!BG91</f>
        <v>0</v>
      </c>
      <c r="AI91" s="313">
        <f>'고용증대 상시근로자수-2019'!BH91</f>
        <v>0</v>
      </c>
      <c r="AJ91" s="314">
        <f>'고용증대 상시근로자수-2019'!BJ91</f>
        <v>0</v>
      </c>
      <c r="AK91" s="312">
        <f>'고용증대 상시근로자수-2019'!BK91</f>
        <v>0</v>
      </c>
      <c r="AL91" s="313">
        <f>'고용증대 상시근로자수-2019'!BL91</f>
        <v>0</v>
      </c>
      <c r="AM91" s="314">
        <f>'고용증대 상시근로자수-2019'!BN91</f>
        <v>0</v>
      </c>
      <c r="AN91" s="312">
        <f>'고용증대 상시근로자수-2019'!BO91</f>
        <v>0</v>
      </c>
      <c r="AO91" s="313">
        <f>'고용증대 상시근로자수-2019'!BP91</f>
        <v>0</v>
      </c>
      <c r="AP91" s="314">
        <f>'고용증대 상시근로자수-2019'!BR91</f>
        <v>0</v>
      </c>
      <c r="AQ91" s="335">
        <f t="shared" si="5"/>
        <v>0</v>
      </c>
      <c r="AR91" s="336">
        <f t="shared" si="6"/>
        <v>0</v>
      </c>
      <c r="AS91" s="342">
        <f>'고용증대 상시근로자수-2019'!CF91</f>
        <v>0</v>
      </c>
      <c r="AT91" s="343">
        <f>'고용증대 상시근로자수-2019'!CG91</f>
        <v>0</v>
      </c>
      <c r="AU91" s="340">
        <f t="shared" si="7"/>
        <v>0</v>
      </c>
      <c r="AV91" s="308">
        <f t="shared" si="8"/>
        <v>0</v>
      </c>
    </row>
    <row r="92" spans="1:48" hidden="1">
      <c r="A92" s="327">
        <f t="shared" si="9"/>
        <v>88</v>
      </c>
      <c r="B92" s="318">
        <f>'고용증대 상시근로자수-2019'!C92</f>
        <v>0</v>
      </c>
      <c r="C92" s="319" t="str">
        <f>'고용증대 상시근로자수-2019'!E92</f>
        <v/>
      </c>
      <c r="D92" s="332" t="str">
        <f>IF('고용증대 상시근로자수-2019'!I92="","",'고용증대 상시근로자수-2019'!I92)</f>
        <v/>
      </c>
      <c r="E92" s="332" t="str">
        <f>IF('고용증대 상시근로자수-2019'!J92="","",'고용증대 상시근로자수-2019'!J92)</f>
        <v/>
      </c>
      <c r="F92" s="320" t="str">
        <f>'고용증대 상시근로자수-2019'!H92</f>
        <v/>
      </c>
      <c r="G92" s="324">
        <f>'고용증대 상시근로자수-2019'!W92</f>
        <v>0</v>
      </c>
      <c r="H92" s="313">
        <f>'고용증대 상시근로자수-2019'!X92</f>
        <v>0</v>
      </c>
      <c r="I92" s="314">
        <f>'고용증대 상시근로자수-2019'!Z92</f>
        <v>0</v>
      </c>
      <c r="J92" s="312">
        <f>'고용증대 상시근로자수-2019'!AA92</f>
        <v>0</v>
      </c>
      <c r="K92" s="313">
        <f>'고용증대 상시근로자수-2019'!AB92</f>
        <v>0</v>
      </c>
      <c r="L92" s="314">
        <f>'고용증대 상시근로자수-2019'!AD92</f>
        <v>0</v>
      </c>
      <c r="M92" s="312">
        <f>'고용증대 상시근로자수-2019'!AE92</f>
        <v>0</v>
      </c>
      <c r="N92" s="313">
        <f>'고용증대 상시근로자수-2019'!AF92</f>
        <v>0</v>
      </c>
      <c r="O92" s="314">
        <f>'고용증대 상시근로자수-2019'!AH92</f>
        <v>0</v>
      </c>
      <c r="P92" s="312">
        <f>'고용증대 상시근로자수-2019'!AI92</f>
        <v>0</v>
      </c>
      <c r="Q92" s="313">
        <f>'고용증대 상시근로자수-2019'!AJ92</f>
        <v>0</v>
      </c>
      <c r="R92" s="314">
        <f>'고용증대 상시근로자수-2019'!AL92</f>
        <v>0</v>
      </c>
      <c r="S92" s="312">
        <f>'고용증대 상시근로자수-2019'!AM92</f>
        <v>0</v>
      </c>
      <c r="T92" s="313">
        <f>'고용증대 상시근로자수-2019'!AN92</f>
        <v>0</v>
      </c>
      <c r="U92" s="314">
        <f>'고용증대 상시근로자수-2019'!AP92</f>
        <v>0</v>
      </c>
      <c r="V92" s="312">
        <f>'고용증대 상시근로자수-2019'!AQ92</f>
        <v>0</v>
      </c>
      <c r="W92" s="313">
        <f>'고용증대 상시근로자수-2019'!AR92</f>
        <v>0</v>
      </c>
      <c r="X92" s="314">
        <f>'고용증대 상시근로자수-2019'!AT92</f>
        <v>0</v>
      </c>
      <c r="Y92" s="312">
        <f>'고용증대 상시근로자수-2019'!AU92</f>
        <v>0</v>
      </c>
      <c r="Z92" s="313">
        <f>'고용증대 상시근로자수-2019'!AV92</f>
        <v>0</v>
      </c>
      <c r="AA92" s="314">
        <f>'고용증대 상시근로자수-2019'!AX92</f>
        <v>0</v>
      </c>
      <c r="AB92" s="312">
        <f>'고용증대 상시근로자수-2019'!AY92</f>
        <v>0</v>
      </c>
      <c r="AC92" s="313">
        <f>'고용증대 상시근로자수-2019'!AZ92</f>
        <v>0</v>
      </c>
      <c r="AD92" s="314">
        <f>'고용증대 상시근로자수-2019'!BB92</f>
        <v>0</v>
      </c>
      <c r="AE92" s="312">
        <f>'고용증대 상시근로자수-2019'!BC92</f>
        <v>0</v>
      </c>
      <c r="AF92" s="313">
        <f>'고용증대 상시근로자수-2019'!BD92</f>
        <v>0</v>
      </c>
      <c r="AG92" s="314">
        <f>'고용증대 상시근로자수-2019'!BF92</f>
        <v>0</v>
      </c>
      <c r="AH92" s="312">
        <f>'고용증대 상시근로자수-2019'!BG92</f>
        <v>0</v>
      </c>
      <c r="AI92" s="313">
        <f>'고용증대 상시근로자수-2019'!BH92</f>
        <v>0</v>
      </c>
      <c r="AJ92" s="314">
        <f>'고용증대 상시근로자수-2019'!BJ92</f>
        <v>0</v>
      </c>
      <c r="AK92" s="312">
        <f>'고용증대 상시근로자수-2019'!BK92</f>
        <v>0</v>
      </c>
      <c r="AL92" s="313">
        <f>'고용증대 상시근로자수-2019'!BL92</f>
        <v>0</v>
      </c>
      <c r="AM92" s="314">
        <f>'고용증대 상시근로자수-2019'!BN92</f>
        <v>0</v>
      </c>
      <c r="AN92" s="312">
        <f>'고용증대 상시근로자수-2019'!BO92</f>
        <v>0</v>
      </c>
      <c r="AO92" s="313">
        <f>'고용증대 상시근로자수-2019'!BP92</f>
        <v>0</v>
      </c>
      <c r="AP92" s="314">
        <f>'고용증대 상시근로자수-2019'!BR92</f>
        <v>0</v>
      </c>
      <c r="AQ92" s="335">
        <f t="shared" si="5"/>
        <v>0</v>
      </c>
      <c r="AR92" s="336">
        <f t="shared" si="6"/>
        <v>0</v>
      </c>
      <c r="AS92" s="342">
        <f>'고용증대 상시근로자수-2019'!CF92</f>
        <v>0</v>
      </c>
      <c r="AT92" s="343">
        <f>'고용증대 상시근로자수-2019'!CG92</f>
        <v>0</v>
      </c>
      <c r="AU92" s="340">
        <f t="shared" si="7"/>
        <v>0</v>
      </c>
      <c r="AV92" s="308">
        <f t="shared" si="8"/>
        <v>0</v>
      </c>
    </row>
    <row r="93" spans="1:48" hidden="1">
      <c r="A93" s="327">
        <f t="shared" si="9"/>
        <v>89</v>
      </c>
      <c r="B93" s="318">
        <f>'고용증대 상시근로자수-2019'!C93</f>
        <v>0</v>
      </c>
      <c r="C93" s="319" t="str">
        <f>'고용증대 상시근로자수-2019'!E93</f>
        <v/>
      </c>
      <c r="D93" s="332" t="str">
        <f>IF('고용증대 상시근로자수-2019'!I93="","",'고용증대 상시근로자수-2019'!I93)</f>
        <v/>
      </c>
      <c r="E93" s="332" t="str">
        <f>IF('고용증대 상시근로자수-2019'!J93="","",'고용증대 상시근로자수-2019'!J93)</f>
        <v/>
      </c>
      <c r="F93" s="320" t="str">
        <f>'고용증대 상시근로자수-2019'!H93</f>
        <v/>
      </c>
      <c r="G93" s="324">
        <f>'고용증대 상시근로자수-2019'!W93</f>
        <v>0</v>
      </c>
      <c r="H93" s="313">
        <f>'고용증대 상시근로자수-2019'!X93</f>
        <v>0</v>
      </c>
      <c r="I93" s="314">
        <f>'고용증대 상시근로자수-2019'!Z93</f>
        <v>0</v>
      </c>
      <c r="J93" s="312">
        <f>'고용증대 상시근로자수-2019'!AA93</f>
        <v>0</v>
      </c>
      <c r="K93" s="313">
        <f>'고용증대 상시근로자수-2019'!AB93</f>
        <v>0</v>
      </c>
      <c r="L93" s="314">
        <f>'고용증대 상시근로자수-2019'!AD93</f>
        <v>0</v>
      </c>
      <c r="M93" s="312">
        <f>'고용증대 상시근로자수-2019'!AE93</f>
        <v>0</v>
      </c>
      <c r="N93" s="313">
        <f>'고용증대 상시근로자수-2019'!AF93</f>
        <v>0</v>
      </c>
      <c r="O93" s="314">
        <f>'고용증대 상시근로자수-2019'!AH93</f>
        <v>0</v>
      </c>
      <c r="P93" s="312">
        <f>'고용증대 상시근로자수-2019'!AI93</f>
        <v>0</v>
      </c>
      <c r="Q93" s="313">
        <f>'고용증대 상시근로자수-2019'!AJ93</f>
        <v>0</v>
      </c>
      <c r="R93" s="314">
        <f>'고용증대 상시근로자수-2019'!AL93</f>
        <v>0</v>
      </c>
      <c r="S93" s="312">
        <f>'고용증대 상시근로자수-2019'!AM93</f>
        <v>0</v>
      </c>
      <c r="T93" s="313">
        <f>'고용증대 상시근로자수-2019'!AN93</f>
        <v>0</v>
      </c>
      <c r="U93" s="314">
        <f>'고용증대 상시근로자수-2019'!AP93</f>
        <v>0</v>
      </c>
      <c r="V93" s="312">
        <f>'고용증대 상시근로자수-2019'!AQ93</f>
        <v>0</v>
      </c>
      <c r="W93" s="313">
        <f>'고용증대 상시근로자수-2019'!AR93</f>
        <v>0</v>
      </c>
      <c r="X93" s="314">
        <f>'고용증대 상시근로자수-2019'!AT93</f>
        <v>0</v>
      </c>
      <c r="Y93" s="312">
        <f>'고용증대 상시근로자수-2019'!AU93</f>
        <v>0</v>
      </c>
      <c r="Z93" s="313">
        <f>'고용증대 상시근로자수-2019'!AV93</f>
        <v>0</v>
      </c>
      <c r="AA93" s="314">
        <f>'고용증대 상시근로자수-2019'!AX93</f>
        <v>0</v>
      </c>
      <c r="AB93" s="312">
        <f>'고용증대 상시근로자수-2019'!AY93</f>
        <v>0</v>
      </c>
      <c r="AC93" s="313">
        <f>'고용증대 상시근로자수-2019'!AZ93</f>
        <v>0</v>
      </c>
      <c r="AD93" s="314">
        <f>'고용증대 상시근로자수-2019'!BB93</f>
        <v>0</v>
      </c>
      <c r="AE93" s="312">
        <f>'고용증대 상시근로자수-2019'!BC93</f>
        <v>0</v>
      </c>
      <c r="AF93" s="313">
        <f>'고용증대 상시근로자수-2019'!BD93</f>
        <v>0</v>
      </c>
      <c r="AG93" s="314">
        <f>'고용증대 상시근로자수-2019'!BF93</f>
        <v>0</v>
      </c>
      <c r="AH93" s="312">
        <f>'고용증대 상시근로자수-2019'!BG93</f>
        <v>0</v>
      </c>
      <c r="AI93" s="313">
        <f>'고용증대 상시근로자수-2019'!BH93</f>
        <v>0</v>
      </c>
      <c r="AJ93" s="314">
        <f>'고용증대 상시근로자수-2019'!BJ93</f>
        <v>0</v>
      </c>
      <c r="AK93" s="312">
        <f>'고용증대 상시근로자수-2019'!BK93</f>
        <v>0</v>
      </c>
      <c r="AL93" s="313">
        <f>'고용증대 상시근로자수-2019'!BL93</f>
        <v>0</v>
      </c>
      <c r="AM93" s="314">
        <f>'고용증대 상시근로자수-2019'!BN93</f>
        <v>0</v>
      </c>
      <c r="AN93" s="312">
        <f>'고용증대 상시근로자수-2019'!BO93</f>
        <v>0</v>
      </c>
      <c r="AO93" s="313">
        <f>'고용증대 상시근로자수-2019'!BP93</f>
        <v>0</v>
      </c>
      <c r="AP93" s="314">
        <f>'고용증대 상시근로자수-2019'!BR93</f>
        <v>0</v>
      </c>
      <c r="AQ93" s="335">
        <f t="shared" si="5"/>
        <v>0</v>
      </c>
      <c r="AR93" s="336">
        <f t="shared" si="6"/>
        <v>0</v>
      </c>
      <c r="AS93" s="342">
        <f>'고용증대 상시근로자수-2019'!CF93</f>
        <v>0</v>
      </c>
      <c r="AT93" s="343">
        <f>'고용증대 상시근로자수-2019'!CG93</f>
        <v>0</v>
      </c>
      <c r="AU93" s="340">
        <f t="shared" si="7"/>
        <v>0</v>
      </c>
      <c r="AV93" s="308">
        <f t="shared" si="8"/>
        <v>0</v>
      </c>
    </row>
    <row r="94" spans="1:48" hidden="1">
      <c r="A94" s="327">
        <f t="shared" si="9"/>
        <v>90</v>
      </c>
      <c r="B94" s="318">
        <f>'고용증대 상시근로자수-2019'!C94</f>
        <v>0</v>
      </c>
      <c r="C94" s="319" t="str">
        <f>'고용증대 상시근로자수-2019'!E94</f>
        <v/>
      </c>
      <c r="D94" s="332" t="str">
        <f>IF('고용증대 상시근로자수-2019'!I94="","",'고용증대 상시근로자수-2019'!I94)</f>
        <v/>
      </c>
      <c r="E94" s="332" t="str">
        <f>IF('고용증대 상시근로자수-2019'!J94="","",'고용증대 상시근로자수-2019'!J94)</f>
        <v/>
      </c>
      <c r="F94" s="320" t="str">
        <f>'고용증대 상시근로자수-2019'!H94</f>
        <v/>
      </c>
      <c r="G94" s="324">
        <f>'고용증대 상시근로자수-2019'!W94</f>
        <v>0</v>
      </c>
      <c r="H94" s="313">
        <f>'고용증대 상시근로자수-2019'!X94</f>
        <v>0</v>
      </c>
      <c r="I94" s="314">
        <f>'고용증대 상시근로자수-2019'!Z94</f>
        <v>0</v>
      </c>
      <c r="J94" s="312">
        <f>'고용증대 상시근로자수-2019'!AA94</f>
        <v>0</v>
      </c>
      <c r="K94" s="313">
        <f>'고용증대 상시근로자수-2019'!AB94</f>
        <v>0</v>
      </c>
      <c r="L94" s="314">
        <f>'고용증대 상시근로자수-2019'!AD94</f>
        <v>0</v>
      </c>
      <c r="M94" s="312">
        <f>'고용증대 상시근로자수-2019'!AE94</f>
        <v>0</v>
      </c>
      <c r="N94" s="313">
        <f>'고용증대 상시근로자수-2019'!AF94</f>
        <v>0</v>
      </c>
      <c r="O94" s="314">
        <f>'고용증대 상시근로자수-2019'!AH94</f>
        <v>0</v>
      </c>
      <c r="P94" s="312">
        <f>'고용증대 상시근로자수-2019'!AI94</f>
        <v>0</v>
      </c>
      <c r="Q94" s="313">
        <f>'고용증대 상시근로자수-2019'!AJ94</f>
        <v>0</v>
      </c>
      <c r="R94" s="314">
        <f>'고용증대 상시근로자수-2019'!AL94</f>
        <v>0</v>
      </c>
      <c r="S94" s="312">
        <f>'고용증대 상시근로자수-2019'!AM94</f>
        <v>0</v>
      </c>
      <c r="T94" s="313">
        <f>'고용증대 상시근로자수-2019'!AN94</f>
        <v>0</v>
      </c>
      <c r="U94" s="314">
        <f>'고용증대 상시근로자수-2019'!AP94</f>
        <v>0</v>
      </c>
      <c r="V94" s="312">
        <f>'고용증대 상시근로자수-2019'!AQ94</f>
        <v>0</v>
      </c>
      <c r="W94" s="313">
        <f>'고용증대 상시근로자수-2019'!AR94</f>
        <v>0</v>
      </c>
      <c r="X94" s="314">
        <f>'고용증대 상시근로자수-2019'!AT94</f>
        <v>0</v>
      </c>
      <c r="Y94" s="312">
        <f>'고용증대 상시근로자수-2019'!AU94</f>
        <v>0</v>
      </c>
      <c r="Z94" s="313">
        <f>'고용증대 상시근로자수-2019'!AV94</f>
        <v>0</v>
      </c>
      <c r="AA94" s="314">
        <f>'고용증대 상시근로자수-2019'!AX94</f>
        <v>0</v>
      </c>
      <c r="AB94" s="312">
        <f>'고용증대 상시근로자수-2019'!AY94</f>
        <v>0</v>
      </c>
      <c r="AC94" s="313">
        <f>'고용증대 상시근로자수-2019'!AZ94</f>
        <v>0</v>
      </c>
      <c r="AD94" s="314">
        <f>'고용증대 상시근로자수-2019'!BB94</f>
        <v>0</v>
      </c>
      <c r="AE94" s="312">
        <f>'고용증대 상시근로자수-2019'!BC94</f>
        <v>0</v>
      </c>
      <c r="AF94" s="313">
        <f>'고용증대 상시근로자수-2019'!BD94</f>
        <v>0</v>
      </c>
      <c r="AG94" s="314">
        <f>'고용증대 상시근로자수-2019'!BF94</f>
        <v>0</v>
      </c>
      <c r="AH94" s="312">
        <f>'고용증대 상시근로자수-2019'!BG94</f>
        <v>0</v>
      </c>
      <c r="AI94" s="313">
        <f>'고용증대 상시근로자수-2019'!BH94</f>
        <v>0</v>
      </c>
      <c r="AJ94" s="314">
        <f>'고용증대 상시근로자수-2019'!BJ94</f>
        <v>0</v>
      </c>
      <c r="AK94" s="312">
        <f>'고용증대 상시근로자수-2019'!BK94</f>
        <v>0</v>
      </c>
      <c r="AL94" s="313">
        <f>'고용증대 상시근로자수-2019'!BL94</f>
        <v>0</v>
      </c>
      <c r="AM94" s="314">
        <f>'고용증대 상시근로자수-2019'!BN94</f>
        <v>0</v>
      </c>
      <c r="AN94" s="312">
        <f>'고용증대 상시근로자수-2019'!BO94</f>
        <v>0</v>
      </c>
      <c r="AO94" s="313">
        <f>'고용증대 상시근로자수-2019'!BP94</f>
        <v>0</v>
      </c>
      <c r="AP94" s="314">
        <f>'고용증대 상시근로자수-2019'!BR94</f>
        <v>0</v>
      </c>
      <c r="AQ94" s="335">
        <f t="shared" si="5"/>
        <v>0</v>
      </c>
      <c r="AR94" s="336">
        <f t="shared" si="6"/>
        <v>0</v>
      </c>
      <c r="AS94" s="342">
        <f>'고용증대 상시근로자수-2019'!CF94</f>
        <v>0</v>
      </c>
      <c r="AT94" s="343">
        <f>'고용증대 상시근로자수-2019'!CG94</f>
        <v>0</v>
      </c>
      <c r="AU94" s="340">
        <f t="shared" si="7"/>
        <v>0</v>
      </c>
      <c r="AV94" s="308">
        <f t="shared" si="8"/>
        <v>0</v>
      </c>
    </row>
    <row r="95" spans="1:48" hidden="1">
      <c r="A95" s="327">
        <f t="shared" si="9"/>
        <v>91</v>
      </c>
      <c r="B95" s="318">
        <f>'고용증대 상시근로자수-2019'!C95</f>
        <v>0</v>
      </c>
      <c r="C95" s="319" t="str">
        <f>'고용증대 상시근로자수-2019'!E95</f>
        <v/>
      </c>
      <c r="D95" s="332" t="str">
        <f>IF('고용증대 상시근로자수-2019'!I95="","",'고용증대 상시근로자수-2019'!I95)</f>
        <v/>
      </c>
      <c r="E95" s="332" t="str">
        <f>IF('고용증대 상시근로자수-2019'!J95="","",'고용증대 상시근로자수-2019'!J95)</f>
        <v/>
      </c>
      <c r="F95" s="320" t="str">
        <f>'고용증대 상시근로자수-2019'!H95</f>
        <v/>
      </c>
      <c r="G95" s="324">
        <f>'고용증대 상시근로자수-2019'!W95</f>
        <v>0</v>
      </c>
      <c r="H95" s="313">
        <f>'고용증대 상시근로자수-2019'!X95</f>
        <v>0</v>
      </c>
      <c r="I95" s="314">
        <f>'고용증대 상시근로자수-2019'!Z95</f>
        <v>0</v>
      </c>
      <c r="J95" s="312">
        <f>'고용증대 상시근로자수-2019'!AA95</f>
        <v>0</v>
      </c>
      <c r="K95" s="313">
        <f>'고용증대 상시근로자수-2019'!AB95</f>
        <v>0</v>
      </c>
      <c r="L95" s="314">
        <f>'고용증대 상시근로자수-2019'!AD95</f>
        <v>0</v>
      </c>
      <c r="M95" s="312">
        <f>'고용증대 상시근로자수-2019'!AE95</f>
        <v>0</v>
      </c>
      <c r="N95" s="313">
        <f>'고용증대 상시근로자수-2019'!AF95</f>
        <v>0</v>
      </c>
      <c r="O95" s="314">
        <f>'고용증대 상시근로자수-2019'!AH95</f>
        <v>0</v>
      </c>
      <c r="P95" s="312">
        <f>'고용증대 상시근로자수-2019'!AI95</f>
        <v>0</v>
      </c>
      <c r="Q95" s="313">
        <f>'고용증대 상시근로자수-2019'!AJ95</f>
        <v>0</v>
      </c>
      <c r="R95" s="314">
        <f>'고용증대 상시근로자수-2019'!AL95</f>
        <v>0</v>
      </c>
      <c r="S95" s="312">
        <f>'고용증대 상시근로자수-2019'!AM95</f>
        <v>0</v>
      </c>
      <c r="T95" s="313">
        <f>'고용증대 상시근로자수-2019'!AN95</f>
        <v>0</v>
      </c>
      <c r="U95" s="314">
        <f>'고용증대 상시근로자수-2019'!AP95</f>
        <v>0</v>
      </c>
      <c r="V95" s="312">
        <f>'고용증대 상시근로자수-2019'!AQ95</f>
        <v>0</v>
      </c>
      <c r="W95" s="313">
        <f>'고용증대 상시근로자수-2019'!AR95</f>
        <v>0</v>
      </c>
      <c r="X95" s="314">
        <f>'고용증대 상시근로자수-2019'!AT95</f>
        <v>0</v>
      </c>
      <c r="Y95" s="312">
        <f>'고용증대 상시근로자수-2019'!AU95</f>
        <v>0</v>
      </c>
      <c r="Z95" s="313">
        <f>'고용증대 상시근로자수-2019'!AV95</f>
        <v>0</v>
      </c>
      <c r="AA95" s="314">
        <f>'고용증대 상시근로자수-2019'!AX95</f>
        <v>0</v>
      </c>
      <c r="AB95" s="312">
        <f>'고용증대 상시근로자수-2019'!AY95</f>
        <v>0</v>
      </c>
      <c r="AC95" s="313">
        <f>'고용증대 상시근로자수-2019'!AZ95</f>
        <v>0</v>
      </c>
      <c r="AD95" s="314">
        <f>'고용증대 상시근로자수-2019'!BB95</f>
        <v>0</v>
      </c>
      <c r="AE95" s="312">
        <f>'고용증대 상시근로자수-2019'!BC95</f>
        <v>0</v>
      </c>
      <c r="AF95" s="313">
        <f>'고용증대 상시근로자수-2019'!BD95</f>
        <v>0</v>
      </c>
      <c r="AG95" s="314">
        <f>'고용증대 상시근로자수-2019'!BF95</f>
        <v>0</v>
      </c>
      <c r="AH95" s="312">
        <f>'고용증대 상시근로자수-2019'!BG95</f>
        <v>0</v>
      </c>
      <c r="AI95" s="313">
        <f>'고용증대 상시근로자수-2019'!BH95</f>
        <v>0</v>
      </c>
      <c r="AJ95" s="314">
        <f>'고용증대 상시근로자수-2019'!BJ95</f>
        <v>0</v>
      </c>
      <c r="AK95" s="312">
        <f>'고용증대 상시근로자수-2019'!BK95</f>
        <v>0</v>
      </c>
      <c r="AL95" s="313">
        <f>'고용증대 상시근로자수-2019'!BL95</f>
        <v>0</v>
      </c>
      <c r="AM95" s="314">
        <f>'고용증대 상시근로자수-2019'!BN95</f>
        <v>0</v>
      </c>
      <c r="AN95" s="312">
        <f>'고용증대 상시근로자수-2019'!BO95</f>
        <v>0</v>
      </c>
      <c r="AO95" s="313">
        <f>'고용증대 상시근로자수-2019'!BP95</f>
        <v>0</v>
      </c>
      <c r="AP95" s="314">
        <f>'고용증대 상시근로자수-2019'!BR95</f>
        <v>0</v>
      </c>
      <c r="AQ95" s="335">
        <f t="shared" si="5"/>
        <v>0</v>
      </c>
      <c r="AR95" s="336">
        <f t="shared" si="6"/>
        <v>0</v>
      </c>
      <c r="AS95" s="342">
        <f>'고용증대 상시근로자수-2019'!CF95</f>
        <v>0</v>
      </c>
      <c r="AT95" s="343">
        <f>'고용증대 상시근로자수-2019'!CG95</f>
        <v>0</v>
      </c>
      <c r="AU95" s="340">
        <f t="shared" si="7"/>
        <v>0</v>
      </c>
      <c r="AV95" s="308">
        <f t="shared" si="8"/>
        <v>0</v>
      </c>
    </row>
    <row r="96" spans="1:48" hidden="1">
      <c r="A96" s="327">
        <f t="shared" si="9"/>
        <v>92</v>
      </c>
      <c r="B96" s="318">
        <f>'고용증대 상시근로자수-2019'!C96</f>
        <v>0</v>
      </c>
      <c r="C96" s="319" t="str">
        <f>'고용증대 상시근로자수-2019'!E96</f>
        <v/>
      </c>
      <c r="D96" s="332" t="str">
        <f>IF('고용증대 상시근로자수-2019'!I96="","",'고용증대 상시근로자수-2019'!I96)</f>
        <v/>
      </c>
      <c r="E96" s="332" t="str">
        <f>IF('고용증대 상시근로자수-2019'!J96="","",'고용증대 상시근로자수-2019'!J96)</f>
        <v/>
      </c>
      <c r="F96" s="320" t="str">
        <f>'고용증대 상시근로자수-2019'!H96</f>
        <v/>
      </c>
      <c r="G96" s="324">
        <f>'고용증대 상시근로자수-2019'!W96</f>
        <v>0</v>
      </c>
      <c r="H96" s="313">
        <f>'고용증대 상시근로자수-2019'!X96</f>
        <v>0</v>
      </c>
      <c r="I96" s="314">
        <f>'고용증대 상시근로자수-2019'!Z96</f>
        <v>0</v>
      </c>
      <c r="J96" s="312">
        <f>'고용증대 상시근로자수-2019'!AA96</f>
        <v>0</v>
      </c>
      <c r="K96" s="313">
        <f>'고용증대 상시근로자수-2019'!AB96</f>
        <v>0</v>
      </c>
      <c r="L96" s="314">
        <f>'고용증대 상시근로자수-2019'!AD96</f>
        <v>0</v>
      </c>
      <c r="M96" s="312">
        <f>'고용증대 상시근로자수-2019'!AE96</f>
        <v>0</v>
      </c>
      <c r="N96" s="313">
        <f>'고용증대 상시근로자수-2019'!AF96</f>
        <v>0</v>
      </c>
      <c r="O96" s="314">
        <f>'고용증대 상시근로자수-2019'!AH96</f>
        <v>0</v>
      </c>
      <c r="P96" s="312">
        <f>'고용증대 상시근로자수-2019'!AI96</f>
        <v>0</v>
      </c>
      <c r="Q96" s="313">
        <f>'고용증대 상시근로자수-2019'!AJ96</f>
        <v>0</v>
      </c>
      <c r="R96" s="314">
        <f>'고용증대 상시근로자수-2019'!AL96</f>
        <v>0</v>
      </c>
      <c r="S96" s="312">
        <f>'고용증대 상시근로자수-2019'!AM96</f>
        <v>0</v>
      </c>
      <c r="T96" s="313">
        <f>'고용증대 상시근로자수-2019'!AN96</f>
        <v>0</v>
      </c>
      <c r="U96" s="314">
        <f>'고용증대 상시근로자수-2019'!AP96</f>
        <v>0</v>
      </c>
      <c r="V96" s="312">
        <f>'고용증대 상시근로자수-2019'!AQ96</f>
        <v>0</v>
      </c>
      <c r="W96" s="313">
        <f>'고용증대 상시근로자수-2019'!AR96</f>
        <v>0</v>
      </c>
      <c r="X96" s="314">
        <f>'고용증대 상시근로자수-2019'!AT96</f>
        <v>0</v>
      </c>
      <c r="Y96" s="312">
        <f>'고용증대 상시근로자수-2019'!AU96</f>
        <v>0</v>
      </c>
      <c r="Z96" s="313">
        <f>'고용증대 상시근로자수-2019'!AV96</f>
        <v>0</v>
      </c>
      <c r="AA96" s="314">
        <f>'고용증대 상시근로자수-2019'!AX96</f>
        <v>0</v>
      </c>
      <c r="AB96" s="312">
        <f>'고용증대 상시근로자수-2019'!AY96</f>
        <v>0</v>
      </c>
      <c r="AC96" s="313">
        <f>'고용증대 상시근로자수-2019'!AZ96</f>
        <v>0</v>
      </c>
      <c r="AD96" s="314">
        <f>'고용증대 상시근로자수-2019'!BB96</f>
        <v>0</v>
      </c>
      <c r="AE96" s="312">
        <f>'고용증대 상시근로자수-2019'!BC96</f>
        <v>0</v>
      </c>
      <c r="AF96" s="313">
        <f>'고용증대 상시근로자수-2019'!BD96</f>
        <v>0</v>
      </c>
      <c r="AG96" s="314">
        <f>'고용증대 상시근로자수-2019'!BF96</f>
        <v>0</v>
      </c>
      <c r="AH96" s="312">
        <f>'고용증대 상시근로자수-2019'!BG96</f>
        <v>0</v>
      </c>
      <c r="AI96" s="313">
        <f>'고용증대 상시근로자수-2019'!BH96</f>
        <v>0</v>
      </c>
      <c r="AJ96" s="314">
        <f>'고용증대 상시근로자수-2019'!BJ96</f>
        <v>0</v>
      </c>
      <c r="AK96" s="312">
        <f>'고용증대 상시근로자수-2019'!BK96</f>
        <v>0</v>
      </c>
      <c r="AL96" s="313">
        <f>'고용증대 상시근로자수-2019'!BL96</f>
        <v>0</v>
      </c>
      <c r="AM96" s="314">
        <f>'고용증대 상시근로자수-2019'!BN96</f>
        <v>0</v>
      </c>
      <c r="AN96" s="312">
        <f>'고용증대 상시근로자수-2019'!BO96</f>
        <v>0</v>
      </c>
      <c r="AO96" s="313">
        <f>'고용증대 상시근로자수-2019'!BP96</f>
        <v>0</v>
      </c>
      <c r="AP96" s="314">
        <f>'고용증대 상시근로자수-2019'!BR96</f>
        <v>0</v>
      </c>
      <c r="AQ96" s="335">
        <f t="shared" si="5"/>
        <v>0</v>
      </c>
      <c r="AR96" s="336">
        <f t="shared" si="6"/>
        <v>0</v>
      </c>
      <c r="AS96" s="342">
        <f>'고용증대 상시근로자수-2019'!CF96</f>
        <v>0</v>
      </c>
      <c r="AT96" s="343">
        <f>'고용증대 상시근로자수-2019'!CG96</f>
        <v>0</v>
      </c>
      <c r="AU96" s="340">
        <f t="shared" si="7"/>
        <v>0</v>
      </c>
      <c r="AV96" s="308">
        <f t="shared" si="8"/>
        <v>0</v>
      </c>
    </row>
    <row r="97" spans="1:48" hidden="1">
      <c r="A97" s="327">
        <f t="shared" si="9"/>
        <v>93</v>
      </c>
      <c r="B97" s="318">
        <f>'고용증대 상시근로자수-2019'!C97</f>
        <v>0</v>
      </c>
      <c r="C97" s="319" t="str">
        <f>'고용증대 상시근로자수-2019'!E97</f>
        <v/>
      </c>
      <c r="D97" s="332" t="str">
        <f>IF('고용증대 상시근로자수-2019'!I97="","",'고용증대 상시근로자수-2019'!I97)</f>
        <v/>
      </c>
      <c r="E97" s="332" t="str">
        <f>IF('고용증대 상시근로자수-2019'!J97="","",'고용증대 상시근로자수-2019'!J97)</f>
        <v/>
      </c>
      <c r="F97" s="320" t="str">
        <f>'고용증대 상시근로자수-2019'!H97</f>
        <v/>
      </c>
      <c r="G97" s="324">
        <f>'고용증대 상시근로자수-2019'!W97</f>
        <v>0</v>
      </c>
      <c r="H97" s="313">
        <f>'고용증대 상시근로자수-2019'!X97</f>
        <v>0</v>
      </c>
      <c r="I97" s="314">
        <f>'고용증대 상시근로자수-2019'!Z97</f>
        <v>0</v>
      </c>
      <c r="J97" s="312">
        <f>'고용증대 상시근로자수-2019'!AA97</f>
        <v>0</v>
      </c>
      <c r="K97" s="313">
        <f>'고용증대 상시근로자수-2019'!AB97</f>
        <v>0</v>
      </c>
      <c r="L97" s="314">
        <f>'고용증대 상시근로자수-2019'!AD97</f>
        <v>0</v>
      </c>
      <c r="M97" s="312">
        <f>'고용증대 상시근로자수-2019'!AE97</f>
        <v>0</v>
      </c>
      <c r="N97" s="313">
        <f>'고용증대 상시근로자수-2019'!AF97</f>
        <v>0</v>
      </c>
      <c r="O97" s="314">
        <f>'고용증대 상시근로자수-2019'!AH97</f>
        <v>0</v>
      </c>
      <c r="P97" s="312">
        <f>'고용증대 상시근로자수-2019'!AI97</f>
        <v>0</v>
      </c>
      <c r="Q97" s="313">
        <f>'고용증대 상시근로자수-2019'!AJ97</f>
        <v>0</v>
      </c>
      <c r="R97" s="314">
        <f>'고용증대 상시근로자수-2019'!AL97</f>
        <v>0</v>
      </c>
      <c r="S97" s="312">
        <f>'고용증대 상시근로자수-2019'!AM97</f>
        <v>0</v>
      </c>
      <c r="T97" s="313">
        <f>'고용증대 상시근로자수-2019'!AN97</f>
        <v>0</v>
      </c>
      <c r="U97" s="314">
        <f>'고용증대 상시근로자수-2019'!AP97</f>
        <v>0</v>
      </c>
      <c r="V97" s="312">
        <f>'고용증대 상시근로자수-2019'!AQ97</f>
        <v>0</v>
      </c>
      <c r="W97" s="313">
        <f>'고용증대 상시근로자수-2019'!AR97</f>
        <v>0</v>
      </c>
      <c r="X97" s="314">
        <f>'고용증대 상시근로자수-2019'!AT97</f>
        <v>0</v>
      </c>
      <c r="Y97" s="312">
        <f>'고용증대 상시근로자수-2019'!AU97</f>
        <v>0</v>
      </c>
      <c r="Z97" s="313">
        <f>'고용증대 상시근로자수-2019'!AV97</f>
        <v>0</v>
      </c>
      <c r="AA97" s="314">
        <f>'고용증대 상시근로자수-2019'!AX97</f>
        <v>0</v>
      </c>
      <c r="AB97" s="312">
        <f>'고용증대 상시근로자수-2019'!AY97</f>
        <v>0</v>
      </c>
      <c r="AC97" s="313">
        <f>'고용증대 상시근로자수-2019'!AZ97</f>
        <v>0</v>
      </c>
      <c r="AD97" s="314">
        <f>'고용증대 상시근로자수-2019'!BB97</f>
        <v>0</v>
      </c>
      <c r="AE97" s="312">
        <f>'고용증대 상시근로자수-2019'!BC97</f>
        <v>0</v>
      </c>
      <c r="AF97" s="313">
        <f>'고용증대 상시근로자수-2019'!BD97</f>
        <v>0</v>
      </c>
      <c r="AG97" s="314">
        <f>'고용증대 상시근로자수-2019'!BF97</f>
        <v>0</v>
      </c>
      <c r="AH97" s="312">
        <f>'고용증대 상시근로자수-2019'!BG97</f>
        <v>0</v>
      </c>
      <c r="AI97" s="313">
        <f>'고용증대 상시근로자수-2019'!BH97</f>
        <v>0</v>
      </c>
      <c r="AJ97" s="314">
        <f>'고용증대 상시근로자수-2019'!BJ97</f>
        <v>0</v>
      </c>
      <c r="AK97" s="312">
        <f>'고용증대 상시근로자수-2019'!BK97</f>
        <v>0</v>
      </c>
      <c r="AL97" s="313">
        <f>'고용증대 상시근로자수-2019'!BL97</f>
        <v>0</v>
      </c>
      <c r="AM97" s="314">
        <f>'고용증대 상시근로자수-2019'!BN97</f>
        <v>0</v>
      </c>
      <c r="AN97" s="312">
        <f>'고용증대 상시근로자수-2019'!BO97</f>
        <v>0</v>
      </c>
      <c r="AO97" s="313">
        <f>'고용증대 상시근로자수-2019'!BP97</f>
        <v>0</v>
      </c>
      <c r="AP97" s="314">
        <f>'고용증대 상시근로자수-2019'!BR97</f>
        <v>0</v>
      </c>
      <c r="AQ97" s="335">
        <f t="shared" si="5"/>
        <v>0</v>
      </c>
      <c r="AR97" s="336">
        <f t="shared" si="6"/>
        <v>0</v>
      </c>
      <c r="AS97" s="342">
        <f>'고용증대 상시근로자수-2019'!CF97</f>
        <v>0</v>
      </c>
      <c r="AT97" s="343">
        <f>'고용증대 상시근로자수-2019'!CG97</f>
        <v>0</v>
      </c>
      <c r="AU97" s="340">
        <f t="shared" si="7"/>
        <v>0</v>
      </c>
      <c r="AV97" s="308">
        <f t="shared" si="8"/>
        <v>0</v>
      </c>
    </row>
    <row r="98" spans="1:48" hidden="1">
      <c r="A98" s="327">
        <f t="shared" si="9"/>
        <v>94</v>
      </c>
      <c r="B98" s="318">
        <f>'고용증대 상시근로자수-2019'!C98</f>
        <v>0</v>
      </c>
      <c r="C98" s="319" t="str">
        <f>'고용증대 상시근로자수-2019'!E98</f>
        <v/>
      </c>
      <c r="D98" s="332" t="str">
        <f>IF('고용증대 상시근로자수-2019'!I98="","",'고용증대 상시근로자수-2019'!I98)</f>
        <v/>
      </c>
      <c r="E98" s="332" t="str">
        <f>IF('고용증대 상시근로자수-2019'!J98="","",'고용증대 상시근로자수-2019'!J98)</f>
        <v/>
      </c>
      <c r="F98" s="320" t="str">
        <f>'고용증대 상시근로자수-2019'!H98</f>
        <v/>
      </c>
      <c r="G98" s="324">
        <f>'고용증대 상시근로자수-2019'!W98</f>
        <v>0</v>
      </c>
      <c r="H98" s="313">
        <f>'고용증대 상시근로자수-2019'!X98</f>
        <v>0</v>
      </c>
      <c r="I98" s="314">
        <f>'고용증대 상시근로자수-2019'!Z98</f>
        <v>0</v>
      </c>
      <c r="J98" s="312">
        <f>'고용증대 상시근로자수-2019'!AA98</f>
        <v>0</v>
      </c>
      <c r="K98" s="313">
        <f>'고용증대 상시근로자수-2019'!AB98</f>
        <v>0</v>
      </c>
      <c r="L98" s="314">
        <f>'고용증대 상시근로자수-2019'!AD98</f>
        <v>0</v>
      </c>
      <c r="M98" s="312">
        <f>'고용증대 상시근로자수-2019'!AE98</f>
        <v>0</v>
      </c>
      <c r="N98" s="313">
        <f>'고용증대 상시근로자수-2019'!AF98</f>
        <v>0</v>
      </c>
      <c r="O98" s="314">
        <f>'고용증대 상시근로자수-2019'!AH98</f>
        <v>0</v>
      </c>
      <c r="P98" s="312">
        <f>'고용증대 상시근로자수-2019'!AI98</f>
        <v>0</v>
      </c>
      <c r="Q98" s="313">
        <f>'고용증대 상시근로자수-2019'!AJ98</f>
        <v>0</v>
      </c>
      <c r="R98" s="314">
        <f>'고용증대 상시근로자수-2019'!AL98</f>
        <v>0</v>
      </c>
      <c r="S98" s="312">
        <f>'고용증대 상시근로자수-2019'!AM98</f>
        <v>0</v>
      </c>
      <c r="T98" s="313">
        <f>'고용증대 상시근로자수-2019'!AN98</f>
        <v>0</v>
      </c>
      <c r="U98" s="314">
        <f>'고용증대 상시근로자수-2019'!AP98</f>
        <v>0</v>
      </c>
      <c r="V98" s="312">
        <f>'고용증대 상시근로자수-2019'!AQ98</f>
        <v>0</v>
      </c>
      <c r="W98" s="313">
        <f>'고용증대 상시근로자수-2019'!AR98</f>
        <v>0</v>
      </c>
      <c r="X98" s="314">
        <f>'고용증대 상시근로자수-2019'!AT98</f>
        <v>0</v>
      </c>
      <c r="Y98" s="312">
        <f>'고용증대 상시근로자수-2019'!AU98</f>
        <v>0</v>
      </c>
      <c r="Z98" s="313">
        <f>'고용증대 상시근로자수-2019'!AV98</f>
        <v>0</v>
      </c>
      <c r="AA98" s="314">
        <f>'고용증대 상시근로자수-2019'!AX98</f>
        <v>0</v>
      </c>
      <c r="AB98" s="312">
        <f>'고용증대 상시근로자수-2019'!AY98</f>
        <v>0</v>
      </c>
      <c r="AC98" s="313">
        <f>'고용증대 상시근로자수-2019'!AZ98</f>
        <v>0</v>
      </c>
      <c r="AD98" s="314">
        <f>'고용증대 상시근로자수-2019'!BB98</f>
        <v>0</v>
      </c>
      <c r="AE98" s="312">
        <f>'고용증대 상시근로자수-2019'!BC98</f>
        <v>0</v>
      </c>
      <c r="AF98" s="313">
        <f>'고용증대 상시근로자수-2019'!BD98</f>
        <v>0</v>
      </c>
      <c r="AG98" s="314">
        <f>'고용증대 상시근로자수-2019'!BF98</f>
        <v>0</v>
      </c>
      <c r="AH98" s="312">
        <f>'고용증대 상시근로자수-2019'!BG98</f>
        <v>0</v>
      </c>
      <c r="AI98" s="313">
        <f>'고용증대 상시근로자수-2019'!BH98</f>
        <v>0</v>
      </c>
      <c r="AJ98" s="314">
        <f>'고용증대 상시근로자수-2019'!BJ98</f>
        <v>0</v>
      </c>
      <c r="AK98" s="312">
        <f>'고용증대 상시근로자수-2019'!BK98</f>
        <v>0</v>
      </c>
      <c r="AL98" s="313">
        <f>'고용증대 상시근로자수-2019'!BL98</f>
        <v>0</v>
      </c>
      <c r="AM98" s="314">
        <f>'고용증대 상시근로자수-2019'!BN98</f>
        <v>0</v>
      </c>
      <c r="AN98" s="312">
        <f>'고용증대 상시근로자수-2019'!BO98</f>
        <v>0</v>
      </c>
      <c r="AO98" s="313">
        <f>'고용증대 상시근로자수-2019'!BP98</f>
        <v>0</v>
      </c>
      <c r="AP98" s="314">
        <f>'고용증대 상시근로자수-2019'!BR98</f>
        <v>0</v>
      </c>
      <c r="AQ98" s="335">
        <f t="shared" si="5"/>
        <v>0</v>
      </c>
      <c r="AR98" s="336">
        <f t="shared" si="6"/>
        <v>0</v>
      </c>
      <c r="AS98" s="342">
        <f>'고용증대 상시근로자수-2019'!CF98</f>
        <v>0</v>
      </c>
      <c r="AT98" s="343">
        <f>'고용증대 상시근로자수-2019'!CG98</f>
        <v>0</v>
      </c>
      <c r="AU98" s="340">
        <f t="shared" si="7"/>
        <v>0</v>
      </c>
      <c r="AV98" s="308">
        <f t="shared" si="8"/>
        <v>0</v>
      </c>
    </row>
    <row r="99" spans="1:48" hidden="1">
      <c r="A99" s="327">
        <f t="shared" si="9"/>
        <v>95</v>
      </c>
      <c r="B99" s="318">
        <f>'고용증대 상시근로자수-2019'!C99</f>
        <v>0</v>
      </c>
      <c r="C99" s="319" t="str">
        <f>'고용증대 상시근로자수-2019'!E99</f>
        <v/>
      </c>
      <c r="D99" s="332" t="str">
        <f>IF('고용증대 상시근로자수-2019'!I99="","",'고용증대 상시근로자수-2019'!I99)</f>
        <v/>
      </c>
      <c r="E99" s="332" t="str">
        <f>IF('고용증대 상시근로자수-2019'!J99="","",'고용증대 상시근로자수-2019'!J99)</f>
        <v/>
      </c>
      <c r="F99" s="320" t="str">
        <f>'고용증대 상시근로자수-2019'!H99</f>
        <v/>
      </c>
      <c r="G99" s="324">
        <f>'고용증대 상시근로자수-2019'!W99</f>
        <v>0</v>
      </c>
      <c r="H99" s="313">
        <f>'고용증대 상시근로자수-2019'!X99</f>
        <v>0</v>
      </c>
      <c r="I99" s="314">
        <f>'고용증대 상시근로자수-2019'!Z99</f>
        <v>0</v>
      </c>
      <c r="J99" s="312">
        <f>'고용증대 상시근로자수-2019'!AA99</f>
        <v>0</v>
      </c>
      <c r="K99" s="313">
        <f>'고용증대 상시근로자수-2019'!AB99</f>
        <v>0</v>
      </c>
      <c r="L99" s="314">
        <f>'고용증대 상시근로자수-2019'!AD99</f>
        <v>0</v>
      </c>
      <c r="M99" s="312">
        <f>'고용증대 상시근로자수-2019'!AE99</f>
        <v>0</v>
      </c>
      <c r="N99" s="313">
        <f>'고용증대 상시근로자수-2019'!AF99</f>
        <v>0</v>
      </c>
      <c r="O99" s="314">
        <f>'고용증대 상시근로자수-2019'!AH99</f>
        <v>0</v>
      </c>
      <c r="P99" s="312">
        <f>'고용증대 상시근로자수-2019'!AI99</f>
        <v>0</v>
      </c>
      <c r="Q99" s="313">
        <f>'고용증대 상시근로자수-2019'!AJ99</f>
        <v>0</v>
      </c>
      <c r="R99" s="314">
        <f>'고용증대 상시근로자수-2019'!AL99</f>
        <v>0</v>
      </c>
      <c r="S99" s="312">
        <f>'고용증대 상시근로자수-2019'!AM99</f>
        <v>0</v>
      </c>
      <c r="T99" s="313">
        <f>'고용증대 상시근로자수-2019'!AN99</f>
        <v>0</v>
      </c>
      <c r="U99" s="314">
        <f>'고용증대 상시근로자수-2019'!AP99</f>
        <v>0</v>
      </c>
      <c r="V99" s="312">
        <f>'고용증대 상시근로자수-2019'!AQ99</f>
        <v>0</v>
      </c>
      <c r="W99" s="313">
        <f>'고용증대 상시근로자수-2019'!AR99</f>
        <v>0</v>
      </c>
      <c r="X99" s="314">
        <f>'고용증대 상시근로자수-2019'!AT99</f>
        <v>0</v>
      </c>
      <c r="Y99" s="312">
        <f>'고용증대 상시근로자수-2019'!AU99</f>
        <v>0</v>
      </c>
      <c r="Z99" s="313">
        <f>'고용증대 상시근로자수-2019'!AV99</f>
        <v>0</v>
      </c>
      <c r="AA99" s="314">
        <f>'고용증대 상시근로자수-2019'!AX99</f>
        <v>0</v>
      </c>
      <c r="AB99" s="312">
        <f>'고용증대 상시근로자수-2019'!AY99</f>
        <v>0</v>
      </c>
      <c r="AC99" s="313">
        <f>'고용증대 상시근로자수-2019'!AZ99</f>
        <v>0</v>
      </c>
      <c r="AD99" s="314">
        <f>'고용증대 상시근로자수-2019'!BB99</f>
        <v>0</v>
      </c>
      <c r="AE99" s="312">
        <f>'고용증대 상시근로자수-2019'!BC99</f>
        <v>0</v>
      </c>
      <c r="AF99" s="313">
        <f>'고용증대 상시근로자수-2019'!BD99</f>
        <v>0</v>
      </c>
      <c r="AG99" s="314">
        <f>'고용증대 상시근로자수-2019'!BF99</f>
        <v>0</v>
      </c>
      <c r="AH99" s="312">
        <f>'고용증대 상시근로자수-2019'!BG99</f>
        <v>0</v>
      </c>
      <c r="AI99" s="313">
        <f>'고용증대 상시근로자수-2019'!BH99</f>
        <v>0</v>
      </c>
      <c r="AJ99" s="314">
        <f>'고용증대 상시근로자수-2019'!BJ99</f>
        <v>0</v>
      </c>
      <c r="AK99" s="312">
        <f>'고용증대 상시근로자수-2019'!BK99</f>
        <v>0</v>
      </c>
      <c r="AL99" s="313">
        <f>'고용증대 상시근로자수-2019'!BL99</f>
        <v>0</v>
      </c>
      <c r="AM99" s="314">
        <f>'고용증대 상시근로자수-2019'!BN99</f>
        <v>0</v>
      </c>
      <c r="AN99" s="312">
        <f>'고용증대 상시근로자수-2019'!BO99</f>
        <v>0</v>
      </c>
      <c r="AO99" s="313">
        <f>'고용증대 상시근로자수-2019'!BP99</f>
        <v>0</v>
      </c>
      <c r="AP99" s="314">
        <f>'고용증대 상시근로자수-2019'!BR99</f>
        <v>0</v>
      </c>
      <c r="AQ99" s="335">
        <f t="shared" si="5"/>
        <v>0</v>
      </c>
      <c r="AR99" s="336">
        <f t="shared" si="6"/>
        <v>0</v>
      </c>
      <c r="AS99" s="342">
        <f>'고용증대 상시근로자수-2019'!CF99</f>
        <v>0</v>
      </c>
      <c r="AT99" s="343">
        <f>'고용증대 상시근로자수-2019'!CG99</f>
        <v>0</v>
      </c>
      <c r="AU99" s="340">
        <f t="shared" si="7"/>
        <v>0</v>
      </c>
      <c r="AV99" s="308">
        <f t="shared" si="8"/>
        <v>0</v>
      </c>
    </row>
    <row r="100" spans="1:48" hidden="1">
      <c r="A100" s="327">
        <f t="shared" si="9"/>
        <v>96</v>
      </c>
      <c r="B100" s="318">
        <f>'고용증대 상시근로자수-2019'!C100</f>
        <v>0</v>
      </c>
      <c r="C100" s="319" t="str">
        <f>'고용증대 상시근로자수-2019'!E100</f>
        <v/>
      </c>
      <c r="D100" s="332" t="str">
        <f>IF('고용증대 상시근로자수-2019'!I100="","",'고용증대 상시근로자수-2019'!I100)</f>
        <v/>
      </c>
      <c r="E100" s="332" t="str">
        <f>IF('고용증대 상시근로자수-2019'!J100="","",'고용증대 상시근로자수-2019'!J100)</f>
        <v/>
      </c>
      <c r="F100" s="320" t="str">
        <f>'고용증대 상시근로자수-2019'!H100</f>
        <v/>
      </c>
      <c r="G100" s="324">
        <f>'고용증대 상시근로자수-2019'!W100</f>
        <v>0</v>
      </c>
      <c r="H100" s="313">
        <f>'고용증대 상시근로자수-2019'!X100</f>
        <v>0</v>
      </c>
      <c r="I100" s="314">
        <f>'고용증대 상시근로자수-2019'!Z100</f>
        <v>0</v>
      </c>
      <c r="J100" s="312">
        <f>'고용증대 상시근로자수-2019'!AA100</f>
        <v>0</v>
      </c>
      <c r="K100" s="313">
        <f>'고용증대 상시근로자수-2019'!AB100</f>
        <v>0</v>
      </c>
      <c r="L100" s="314">
        <f>'고용증대 상시근로자수-2019'!AD100</f>
        <v>0</v>
      </c>
      <c r="M100" s="312">
        <f>'고용증대 상시근로자수-2019'!AE100</f>
        <v>0</v>
      </c>
      <c r="N100" s="313">
        <f>'고용증대 상시근로자수-2019'!AF100</f>
        <v>0</v>
      </c>
      <c r="O100" s="314">
        <f>'고용증대 상시근로자수-2019'!AH100</f>
        <v>0</v>
      </c>
      <c r="P100" s="312">
        <f>'고용증대 상시근로자수-2019'!AI100</f>
        <v>0</v>
      </c>
      <c r="Q100" s="313">
        <f>'고용증대 상시근로자수-2019'!AJ100</f>
        <v>0</v>
      </c>
      <c r="R100" s="314">
        <f>'고용증대 상시근로자수-2019'!AL100</f>
        <v>0</v>
      </c>
      <c r="S100" s="312">
        <f>'고용증대 상시근로자수-2019'!AM100</f>
        <v>0</v>
      </c>
      <c r="T100" s="313">
        <f>'고용증대 상시근로자수-2019'!AN100</f>
        <v>0</v>
      </c>
      <c r="U100" s="314">
        <f>'고용증대 상시근로자수-2019'!AP100</f>
        <v>0</v>
      </c>
      <c r="V100" s="312">
        <f>'고용증대 상시근로자수-2019'!AQ100</f>
        <v>0</v>
      </c>
      <c r="W100" s="313">
        <f>'고용증대 상시근로자수-2019'!AR100</f>
        <v>0</v>
      </c>
      <c r="X100" s="314">
        <f>'고용증대 상시근로자수-2019'!AT100</f>
        <v>0</v>
      </c>
      <c r="Y100" s="312">
        <f>'고용증대 상시근로자수-2019'!AU100</f>
        <v>0</v>
      </c>
      <c r="Z100" s="313">
        <f>'고용증대 상시근로자수-2019'!AV100</f>
        <v>0</v>
      </c>
      <c r="AA100" s="314">
        <f>'고용증대 상시근로자수-2019'!AX100</f>
        <v>0</v>
      </c>
      <c r="AB100" s="312">
        <f>'고용증대 상시근로자수-2019'!AY100</f>
        <v>0</v>
      </c>
      <c r="AC100" s="313">
        <f>'고용증대 상시근로자수-2019'!AZ100</f>
        <v>0</v>
      </c>
      <c r="AD100" s="314">
        <f>'고용증대 상시근로자수-2019'!BB100</f>
        <v>0</v>
      </c>
      <c r="AE100" s="312">
        <f>'고용증대 상시근로자수-2019'!BC100</f>
        <v>0</v>
      </c>
      <c r="AF100" s="313">
        <f>'고용증대 상시근로자수-2019'!BD100</f>
        <v>0</v>
      </c>
      <c r="AG100" s="314">
        <f>'고용증대 상시근로자수-2019'!BF100</f>
        <v>0</v>
      </c>
      <c r="AH100" s="312">
        <f>'고용증대 상시근로자수-2019'!BG100</f>
        <v>0</v>
      </c>
      <c r="AI100" s="313">
        <f>'고용증대 상시근로자수-2019'!BH100</f>
        <v>0</v>
      </c>
      <c r="AJ100" s="314">
        <f>'고용증대 상시근로자수-2019'!BJ100</f>
        <v>0</v>
      </c>
      <c r="AK100" s="312">
        <f>'고용증대 상시근로자수-2019'!BK100</f>
        <v>0</v>
      </c>
      <c r="AL100" s="313">
        <f>'고용증대 상시근로자수-2019'!BL100</f>
        <v>0</v>
      </c>
      <c r="AM100" s="314">
        <f>'고용증대 상시근로자수-2019'!BN100</f>
        <v>0</v>
      </c>
      <c r="AN100" s="312">
        <f>'고용증대 상시근로자수-2019'!BO100</f>
        <v>0</v>
      </c>
      <c r="AO100" s="313">
        <f>'고용증대 상시근로자수-2019'!BP100</f>
        <v>0</v>
      </c>
      <c r="AP100" s="314">
        <f>'고용증대 상시근로자수-2019'!BR100</f>
        <v>0</v>
      </c>
      <c r="AQ100" s="335">
        <f t="shared" si="5"/>
        <v>0</v>
      </c>
      <c r="AR100" s="336">
        <f t="shared" si="6"/>
        <v>0</v>
      </c>
      <c r="AS100" s="342">
        <f>'고용증대 상시근로자수-2019'!CF100</f>
        <v>0</v>
      </c>
      <c r="AT100" s="343">
        <f>'고용증대 상시근로자수-2019'!CG100</f>
        <v>0</v>
      </c>
      <c r="AU100" s="340">
        <f t="shared" si="7"/>
        <v>0</v>
      </c>
      <c r="AV100" s="308">
        <f t="shared" si="8"/>
        <v>0</v>
      </c>
    </row>
    <row r="101" spans="1:48" hidden="1">
      <c r="A101" s="327">
        <f t="shared" si="9"/>
        <v>97</v>
      </c>
      <c r="B101" s="318">
        <f>'고용증대 상시근로자수-2019'!C101</f>
        <v>0</v>
      </c>
      <c r="C101" s="319" t="str">
        <f>'고용증대 상시근로자수-2019'!E101</f>
        <v/>
      </c>
      <c r="D101" s="332" t="str">
        <f>IF('고용증대 상시근로자수-2019'!I101="","",'고용증대 상시근로자수-2019'!I101)</f>
        <v/>
      </c>
      <c r="E101" s="332" t="str">
        <f>IF('고용증대 상시근로자수-2019'!J101="","",'고용증대 상시근로자수-2019'!J101)</f>
        <v/>
      </c>
      <c r="F101" s="320" t="str">
        <f>'고용증대 상시근로자수-2019'!H101</f>
        <v/>
      </c>
      <c r="G101" s="324">
        <f>'고용증대 상시근로자수-2019'!W101</f>
        <v>0</v>
      </c>
      <c r="H101" s="313">
        <f>'고용증대 상시근로자수-2019'!X101</f>
        <v>0</v>
      </c>
      <c r="I101" s="314">
        <f>'고용증대 상시근로자수-2019'!Z101</f>
        <v>0</v>
      </c>
      <c r="J101" s="312">
        <f>'고용증대 상시근로자수-2019'!AA101</f>
        <v>0</v>
      </c>
      <c r="K101" s="313">
        <f>'고용증대 상시근로자수-2019'!AB101</f>
        <v>0</v>
      </c>
      <c r="L101" s="314">
        <f>'고용증대 상시근로자수-2019'!AD101</f>
        <v>0</v>
      </c>
      <c r="M101" s="312">
        <f>'고용증대 상시근로자수-2019'!AE101</f>
        <v>0</v>
      </c>
      <c r="N101" s="313">
        <f>'고용증대 상시근로자수-2019'!AF101</f>
        <v>0</v>
      </c>
      <c r="O101" s="314">
        <f>'고용증대 상시근로자수-2019'!AH101</f>
        <v>0</v>
      </c>
      <c r="P101" s="312">
        <f>'고용증대 상시근로자수-2019'!AI101</f>
        <v>0</v>
      </c>
      <c r="Q101" s="313">
        <f>'고용증대 상시근로자수-2019'!AJ101</f>
        <v>0</v>
      </c>
      <c r="R101" s="314">
        <f>'고용증대 상시근로자수-2019'!AL101</f>
        <v>0</v>
      </c>
      <c r="S101" s="312">
        <f>'고용증대 상시근로자수-2019'!AM101</f>
        <v>0</v>
      </c>
      <c r="T101" s="313">
        <f>'고용증대 상시근로자수-2019'!AN101</f>
        <v>0</v>
      </c>
      <c r="U101" s="314">
        <f>'고용증대 상시근로자수-2019'!AP101</f>
        <v>0</v>
      </c>
      <c r="V101" s="312">
        <f>'고용증대 상시근로자수-2019'!AQ101</f>
        <v>0</v>
      </c>
      <c r="W101" s="313">
        <f>'고용증대 상시근로자수-2019'!AR101</f>
        <v>0</v>
      </c>
      <c r="X101" s="314">
        <f>'고용증대 상시근로자수-2019'!AT101</f>
        <v>0</v>
      </c>
      <c r="Y101" s="312">
        <f>'고용증대 상시근로자수-2019'!AU101</f>
        <v>0</v>
      </c>
      <c r="Z101" s="313">
        <f>'고용증대 상시근로자수-2019'!AV101</f>
        <v>0</v>
      </c>
      <c r="AA101" s="314">
        <f>'고용증대 상시근로자수-2019'!AX101</f>
        <v>0</v>
      </c>
      <c r="AB101" s="312">
        <f>'고용증대 상시근로자수-2019'!AY101</f>
        <v>0</v>
      </c>
      <c r="AC101" s="313">
        <f>'고용증대 상시근로자수-2019'!AZ101</f>
        <v>0</v>
      </c>
      <c r="AD101" s="314">
        <f>'고용증대 상시근로자수-2019'!BB101</f>
        <v>0</v>
      </c>
      <c r="AE101" s="312">
        <f>'고용증대 상시근로자수-2019'!BC101</f>
        <v>0</v>
      </c>
      <c r="AF101" s="313">
        <f>'고용증대 상시근로자수-2019'!BD101</f>
        <v>0</v>
      </c>
      <c r="AG101" s="314">
        <f>'고용증대 상시근로자수-2019'!BF101</f>
        <v>0</v>
      </c>
      <c r="AH101" s="312">
        <f>'고용증대 상시근로자수-2019'!BG101</f>
        <v>0</v>
      </c>
      <c r="AI101" s="313">
        <f>'고용증대 상시근로자수-2019'!BH101</f>
        <v>0</v>
      </c>
      <c r="AJ101" s="314">
        <f>'고용증대 상시근로자수-2019'!BJ101</f>
        <v>0</v>
      </c>
      <c r="AK101" s="312">
        <f>'고용증대 상시근로자수-2019'!BK101</f>
        <v>0</v>
      </c>
      <c r="AL101" s="313">
        <f>'고용증대 상시근로자수-2019'!BL101</f>
        <v>0</v>
      </c>
      <c r="AM101" s="314">
        <f>'고용증대 상시근로자수-2019'!BN101</f>
        <v>0</v>
      </c>
      <c r="AN101" s="312">
        <f>'고용증대 상시근로자수-2019'!BO101</f>
        <v>0</v>
      </c>
      <c r="AO101" s="313">
        <f>'고용증대 상시근로자수-2019'!BP101</f>
        <v>0</v>
      </c>
      <c r="AP101" s="314">
        <f>'고용증대 상시근로자수-2019'!BR101</f>
        <v>0</v>
      </c>
      <c r="AQ101" s="335">
        <f t="shared" si="5"/>
        <v>0</v>
      </c>
      <c r="AR101" s="336">
        <f t="shared" si="6"/>
        <v>0</v>
      </c>
      <c r="AS101" s="342">
        <f>'고용증대 상시근로자수-2019'!CF101</f>
        <v>0</v>
      </c>
      <c r="AT101" s="343">
        <f>'고용증대 상시근로자수-2019'!CG101</f>
        <v>0</v>
      </c>
      <c r="AU101" s="340">
        <f t="shared" si="7"/>
        <v>0</v>
      </c>
      <c r="AV101" s="308">
        <f t="shared" si="8"/>
        <v>0</v>
      </c>
    </row>
    <row r="102" spans="1:48" hidden="1">
      <c r="A102" s="327">
        <f t="shared" si="9"/>
        <v>98</v>
      </c>
      <c r="B102" s="318">
        <f>'고용증대 상시근로자수-2019'!C102</f>
        <v>0</v>
      </c>
      <c r="C102" s="319" t="str">
        <f>'고용증대 상시근로자수-2019'!E102</f>
        <v/>
      </c>
      <c r="D102" s="332" t="str">
        <f>IF('고용증대 상시근로자수-2019'!I102="","",'고용증대 상시근로자수-2019'!I102)</f>
        <v/>
      </c>
      <c r="E102" s="332" t="str">
        <f>IF('고용증대 상시근로자수-2019'!J102="","",'고용증대 상시근로자수-2019'!J102)</f>
        <v/>
      </c>
      <c r="F102" s="320" t="str">
        <f>'고용증대 상시근로자수-2019'!H102</f>
        <v/>
      </c>
      <c r="G102" s="324">
        <f>'고용증대 상시근로자수-2019'!W102</f>
        <v>0</v>
      </c>
      <c r="H102" s="313">
        <f>'고용증대 상시근로자수-2019'!X102</f>
        <v>0</v>
      </c>
      <c r="I102" s="314">
        <f>'고용증대 상시근로자수-2019'!Z102</f>
        <v>0</v>
      </c>
      <c r="J102" s="312">
        <f>'고용증대 상시근로자수-2019'!AA102</f>
        <v>0</v>
      </c>
      <c r="K102" s="313">
        <f>'고용증대 상시근로자수-2019'!AB102</f>
        <v>0</v>
      </c>
      <c r="L102" s="314">
        <f>'고용증대 상시근로자수-2019'!AD102</f>
        <v>0</v>
      </c>
      <c r="M102" s="312">
        <f>'고용증대 상시근로자수-2019'!AE102</f>
        <v>0</v>
      </c>
      <c r="N102" s="313">
        <f>'고용증대 상시근로자수-2019'!AF102</f>
        <v>0</v>
      </c>
      <c r="O102" s="314">
        <f>'고용증대 상시근로자수-2019'!AH102</f>
        <v>0</v>
      </c>
      <c r="P102" s="312">
        <f>'고용증대 상시근로자수-2019'!AI102</f>
        <v>0</v>
      </c>
      <c r="Q102" s="313">
        <f>'고용증대 상시근로자수-2019'!AJ102</f>
        <v>0</v>
      </c>
      <c r="R102" s="314">
        <f>'고용증대 상시근로자수-2019'!AL102</f>
        <v>0</v>
      </c>
      <c r="S102" s="312">
        <f>'고용증대 상시근로자수-2019'!AM102</f>
        <v>0</v>
      </c>
      <c r="T102" s="313">
        <f>'고용증대 상시근로자수-2019'!AN102</f>
        <v>0</v>
      </c>
      <c r="U102" s="314">
        <f>'고용증대 상시근로자수-2019'!AP102</f>
        <v>0</v>
      </c>
      <c r="V102" s="312">
        <f>'고용증대 상시근로자수-2019'!AQ102</f>
        <v>0</v>
      </c>
      <c r="W102" s="313">
        <f>'고용증대 상시근로자수-2019'!AR102</f>
        <v>0</v>
      </c>
      <c r="X102" s="314">
        <f>'고용증대 상시근로자수-2019'!AT102</f>
        <v>0</v>
      </c>
      <c r="Y102" s="312">
        <f>'고용증대 상시근로자수-2019'!AU102</f>
        <v>0</v>
      </c>
      <c r="Z102" s="313">
        <f>'고용증대 상시근로자수-2019'!AV102</f>
        <v>0</v>
      </c>
      <c r="AA102" s="314">
        <f>'고용증대 상시근로자수-2019'!AX102</f>
        <v>0</v>
      </c>
      <c r="AB102" s="312">
        <f>'고용증대 상시근로자수-2019'!AY102</f>
        <v>0</v>
      </c>
      <c r="AC102" s="313">
        <f>'고용증대 상시근로자수-2019'!AZ102</f>
        <v>0</v>
      </c>
      <c r="AD102" s="314">
        <f>'고용증대 상시근로자수-2019'!BB102</f>
        <v>0</v>
      </c>
      <c r="AE102" s="312">
        <f>'고용증대 상시근로자수-2019'!BC102</f>
        <v>0</v>
      </c>
      <c r="AF102" s="313">
        <f>'고용증대 상시근로자수-2019'!BD102</f>
        <v>0</v>
      </c>
      <c r="AG102" s="314">
        <f>'고용증대 상시근로자수-2019'!BF102</f>
        <v>0</v>
      </c>
      <c r="AH102" s="312">
        <f>'고용증대 상시근로자수-2019'!BG102</f>
        <v>0</v>
      </c>
      <c r="AI102" s="313">
        <f>'고용증대 상시근로자수-2019'!BH102</f>
        <v>0</v>
      </c>
      <c r="AJ102" s="314">
        <f>'고용증대 상시근로자수-2019'!BJ102</f>
        <v>0</v>
      </c>
      <c r="AK102" s="312">
        <f>'고용증대 상시근로자수-2019'!BK102</f>
        <v>0</v>
      </c>
      <c r="AL102" s="313">
        <f>'고용증대 상시근로자수-2019'!BL102</f>
        <v>0</v>
      </c>
      <c r="AM102" s="314">
        <f>'고용증대 상시근로자수-2019'!BN102</f>
        <v>0</v>
      </c>
      <c r="AN102" s="312">
        <f>'고용증대 상시근로자수-2019'!BO102</f>
        <v>0</v>
      </c>
      <c r="AO102" s="313">
        <f>'고용증대 상시근로자수-2019'!BP102</f>
        <v>0</v>
      </c>
      <c r="AP102" s="314">
        <f>'고용증대 상시근로자수-2019'!BR102</f>
        <v>0</v>
      </c>
      <c r="AQ102" s="335">
        <f t="shared" si="5"/>
        <v>0</v>
      </c>
      <c r="AR102" s="336">
        <f t="shared" si="6"/>
        <v>0</v>
      </c>
      <c r="AS102" s="342">
        <f>'고용증대 상시근로자수-2019'!CF102</f>
        <v>0</v>
      </c>
      <c r="AT102" s="343">
        <f>'고용증대 상시근로자수-2019'!CG102</f>
        <v>0</v>
      </c>
      <c r="AU102" s="340">
        <f t="shared" si="7"/>
        <v>0</v>
      </c>
      <c r="AV102" s="308">
        <f t="shared" si="8"/>
        <v>0</v>
      </c>
    </row>
    <row r="103" spans="1:48" hidden="1">
      <c r="A103" s="327">
        <f t="shared" si="9"/>
        <v>99</v>
      </c>
      <c r="B103" s="318">
        <f>'고용증대 상시근로자수-2019'!C103</f>
        <v>0</v>
      </c>
      <c r="C103" s="319" t="str">
        <f>'고용증대 상시근로자수-2019'!E103</f>
        <v/>
      </c>
      <c r="D103" s="332" t="str">
        <f>IF('고용증대 상시근로자수-2019'!I103="","",'고용증대 상시근로자수-2019'!I103)</f>
        <v/>
      </c>
      <c r="E103" s="332" t="str">
        <f>IF('고용증대 상시근로자수-2019'!J103="","",'고용증대 상시근로자수-2019'!J103)</f>
        <v/>
      </c>
      <c r="F103" s="320" t="str">
        <f>'고용증대 상시근로자수-2019'!H103</f>
        <v/>
      </c>
      <c r="G103" s="324">
        <f>'고용증대 상시근로자수-2019'!W103</f>
        <v>0</v>
      </c>
      <c r="H103" s="313">
        <f>'고용증대 상시근로자수-2019'!X103</f>
        <v>0</v>
      </c>
      <c r="I103" s="314">
        <f>'고용증대 상시근로자수-2019'!Z103</f>
        <v>0</v>
      </c>
      <c r="J103" s="312">
        <f>'고용증대 상시근로자수-2019'!AA103</f>
        <v>0</v>
      </c>
      <c r="K103" s="313">
        <f>'고용증대 상시근로자수-2019'!AB103</f>
        <v>0</v>
      </c>
      <c r="L103" s="314">
        <f>'고용증대 상시근로자수-2019'!AD103</f>
        <v>0</v>
      </c>
      <c r="M103" s="312">
        <f>'고용증대 상시근로자수-2019'!AE103</f>
        <v>0</v>
      </c>
      <c r="N103" s="313">
        <f>'고용증대 상시근로자수-2019'!AF103</f>
        <v>0</v>
      </c>
      <c r="O103" s="314">
        <f>'고용증대 상시근로자수-2019'!AH103</f>
        <v>0</v>
      </c>
      <c r="P103" s="312">
        <f>'고용증대 상시근로자수-2019'!AI103</f>
        <v>0</v>
      </c>
      <c r="Q103" s="313">
        <f>'고용증대 상시근로자수-2019'!AJ103</f>
        <v>0</v>
      </c>
      <c r="R103" s="314">
        <f>'고용증대 상시근로자수-2019'!AL103</f>
        <v>0</v>
      </c>
      <c r="S103" s="312">
        <f>'고용증대 상시근로자수-2019'!AM103</f>
        <v>0</v>
      </c>
      <c r="T103" s="313">
        <f>'고용증대 상시근로자수-2019'!AN103</f>
        <v>0</v>
      </c>
      <c r="U103" s="314">
        <f>'고용증대 상시근로자수-2019'!AP103</f>
        <v>0</v>
      </c>
      <c r="V103" s="312">
        <f>'고용증대 상시근로자수-2019'!AQ103</f>
        <v>0</v>
      </c>
      <c r="W103" s="313">
        <f>'고용증대 상시근로자수-2019'!AR103</f>
        <v>0</v>
      </c>
      <c r="X103" s="314">
        <f>'고용증대 상시근로자수-2019'!AT103</f>
        <v>0</v>
      </c>
      <c r="Y103" s="312">
        <f>'고용증대 상시근로자수-2019'!AU103</f>
        <v>0</v>
      </c>
      <c r="Z103" s="313">
        <f>'고용증대 상시근로자수-2019'!AV103</f>
        <v>0</v>
      </c>
      <c r="AA103" s="314">
        <f>'고용증대 상시근로자수-2019'!AX103</f>
        <v>0</v>
      </c>
      <c r="AB103" s="312">
        <f>'고용증대 상시근로자수-2019'!AY103</f>
        <v>0</v>
      </c>
      <c r="AC103" s="313">
        <f>'고용증대 상시근로자수-2019'!AZ103</f>
        <v>0</v>
      </c>
      <c r="AD103" s="314">
        <f>'고용증대 상시근로자수-2019'!BB103</f>
        <v>0</v>
      </c>
      <c r="AE103" s="312">
        <f>'고용증대 상시근로자수-2019'!BC103</f>
        <v>0</v>
      </c>
      <c r="AF103" s="313">
        <f>'고용증대 상시근로자수-2019'!BD103</f>
        <v>0</v>
      </c>
      <c r="AG103" s="314">
        <f>'고용증대 상시근로자수-2019'!BF103</f>
        <v>0</v>
      </c>
      <c r="AH103" s="312">
        <f>'고용증대 상시근로자수-2019'!BG103</f>
        <v>0</v>
      </c>
      <c r="AI103" s="313">
        <f>'고용증대 상시근로자수-2019'!BH103</f>
        <v>0</v>
      </c>
      <c r="AJ103" s="314">
        <f>'고용증대 상시근로자수-2019'!BJ103</f>
        <v>0</v>
      </c>
      <c r="AK103" s="312">
        <f>'고용증대 상시근로자수-2019'!BK103</f>
        <v>0</v>
      </c>
      <c r="AL103" s="313">
        <f>'고용증대 상시근로자수-2019'!BL103</f>
        <v>0</v>
      </c>
      <c r="AM103" s="314">
        <f>'고용증대 상시근로자수-2019'!BN103</f>
        <v>0</v>
      </c>
      <c r="AN103" s="312">
        <f>'고용증대 상시근로자수-2019'!BO103</f>
        <v>0</v>
      </c>
      <c r="AO103" s="313">
        <f>'고용증대 상시근로자수-2019'!BP103</f>
        <v>0</v>
      </c>
      <c r="AP103" s="314">
        <f>'고용증대 상시근로자수-2019'!BR103</f>
        <v>0</v>
      </c>
      <c r="AQ103" s="335">
        <f t="shared" si="5"/>
        <v>0</v>
      </c>
      <c r="AR103" s="336">
        <f t="shared" si="6"/>
        <v>0</v>
      </c>
      <c r="AS103" s="342">
        <f>'고용증대 상시근로자수-2019'!CF103</f>
        <v>0</v>
      </c>
      <c r="AT103" s="343">
        <f>'고용증대 상시근로자수-2019'!CG103</f>
        <v>0</v>
      </c>
      <c r="AU103" s="340">
        <f t="shared" si="7"/>
        <v>0</v>
      </c>
      <c r="AV103" s="308">
        <f t="shared" si="8"/>
        <v>0</v>
      </c>
    </row>
    <row r="104" spans="1:48" ht="10.5" hidden="1" thickBot="1">
      <c r="A104" s="328">
        <f t="shared" si="9"/>
        <v>100</v>
      </c>
      <c r="B104" s="318">
        <f>'고용증대 상시근로자수-2019'!C104</f>
        <v>0</v>
      </c>
      <c r="C104" s="319" t="str">
        <f>'고용증대 상시근로자수-2019'!E104</f>
        <v/>
      </c>
      <c r="D104" s="332" t="str">
        <f>IF('고용증대 상시근로자수-2019'!I104="","",'고용증대 상시근로자수-2019'!I104)</f>
        <v/>
      </c>
      <c r="E104" s="332" t="str">
        <f>IF('고용증대 상시근로자수-2019'!J104="","",'고용증대 상시근로자수-2019'!J104)</f>
        <v/>
      </c>
      <c r="F104" s="320" t="str">
        <f>'고용증대 상시근로자수-2019'!H104</f>
        <v/>
      </c>
      <c r="G104" s="324">
        <f>'고용증대 상시근로자수-2019'!W104</f>
        <v>0</v>
      </c>
      <c r="H104" s="313">
        <f>'고용증대 상시근로자수-2019'!X104</f>
        <v>0</v>
      </c>
      <c r="I104" s="314">
        <f>'고용증대 상시근로자수-2019'!Z104</f>
        <v>0</v>
      </c>
      <c r="J104" s="312">
        <f>'고용증대 상시근로자수-2019'!AA104</f>
        <v>0</v>
      </c>
      <c r="K104" s="313">
        <f>'고용증대 상시근로자수-2019'!AB104</f>
        <v>0</v>
      </c>
      <c r="L104" s="314">
        <f>'고용증대 상시근로자수-2019'!AD104</f>
        <v>0</v>
      </c>
      <c r="M104" s="312">
        <f>'고용증대 상시근로자수-2019'!AE104</f>
        <v>0</v>
      </c>
      <c r="N104" s="313">
        <f>'고용증대 상시근로자수-2019'!AF104</f>
        <v>0</v>
      </c>
      <c r="O104" s="314">
        <f>'고용증대 상시근로자수-2019'!AH104</f>
        <v>0</v>
      </c>
      <c r="P104" s="312">
        <f>'고용증대 상시근로자수-2019'!AI104</f>
        <v>0</v>
      </c>
      <c r="Q104" s="313">
        <f>'고용증대 상시근로자수-2019'!AJ104</f>
        <v>0</v>
      </c>
      <c r="R104" s="314">
        <f>'고용증대 상시근로자수-2019'!AL104</f>
        <v>0</v>
      </c>
      <c r="S104" s="312">
        <f>'고용증대 상시근로자수-2019'!AM104</f>
        <v>0</v>
      </c>
      <c r="T104" s="313">
        <f>'고용증대 상시근로자수-2019'!AN104</f>
        <v>0</v>
      </c>
      <c r="U104" s="314">
        <f>'고용증대 상시근로자수-2019'!AP104</f>
        <v>0</v>
      </c>
      <c r="V104" s="312">
        <f>'고용증대 상시근로자수-2019'!AQ104</f>
        <v>0</v>
      </c>
      <c r="W104" s="313">
        <f>'고용증대 상시근로자수-2019'!AR104</f>
        <v>0</v>
      </c>
      <c r="X104" s="314">
        <f>'고용증대 상시근로자수-2019'!AT104</f>
        <v>0</v>
      </c>
      <c r="Y104" s="312">
        <f>'고용증대 상시근로자수-2019'!AU104</f>
        <v>0</v>
      </c>
      <c r="Z104" s="313">
        <f>'고용증대 상시근로자수-2019'!AV104</f>
        <v>0</v>
      </c>
      <c r="AA104" s="314">
        <f>'고용증대 상시근로자수-2019'!AX104</f>
        <v>0</v>
      </c>
      <c r="AB104" s="312">
        <f>'고용증대 상시근로자수-2019'!AY104</f>
        <v>0</v>
      </c>
      <c r="AC104" s="313">
        <f>'고용증대 상시근로자수-2019'!AZ104</f>
        <v>0</v>
      </c>
      <c r="AD104" s="314">
        <f>'고용증대 상시근로자수-2019'!BB104</f>
        <v>0</v>
      </c>
      <c r="AE104" s="312">
        <f>'고용증대 상시근로자수-2019'!BC104</f>
        <v>0</v>
      </c>
      <c r="AF104" s="313">
        <f>'고용증대 상시근로자수-2019'!BD104</f>
        <v>0</v>
      </c>
      <c r="AG104" s="314">
        <f>'고용증대 상시근로자수-2019'!BF104</f>
        <v>0</v>
      </c>
      <c r="AH104" s="312">
        <f>'고용증대 상시근로자수-2019'!BG104</f>
        <v>0</v>
      </c>
      <c r="AI104" s="313">
        <f>'고용증대 상시근로자수-2019'!BH104</f>
        <v>0</v>
      </c>
      <c r="AJ104" s="314">
        <f>'고용증대 상시근로자수-2019'!BJ104</f>
        <v>0</v>
      </c>
      <c r="AK104" s="312">
        <f>'고용증대 상시근로자수-2019'!BK104</f>
        <v>0</v>
      </c>
      <c r="AL104" s="313">
        <f>'고용증대 상시근로자수-2019'!BL104</f>
        <v>0</v>
      </c>
      <c r="AM104" s="314">
        <f>'고용증대 상시근로자수-2019'!BN104</f>
        <v>0</v>
      </c>
      <c r="AN104" s="312">
        <f>'고용증대 상시근로자수-2019'!BO104</f>
        <v>0</v>
      </c>
      <c r="AO104" s="313">
        <f>'고용증대 상시근로자수-2019'!BP104</f>
        <v>0</v>
      </c>
      <c r="AP104" s="314">
        <f>'고용증대 상시근로자수-2019'!BR104</f>
        <v>0</v>
      </c>
      <c r="AQ104" s="335">
        <f t="shared" si="5"/>
        <v>0</v>
      </c>
      <c r="AR104" s="337">
        <f t="shared" si="6"/>
        <v>0</v>
      </c>
      <c r="AS104" s="342">
        <f>'고용증대 상시근로자수-2019'!CF104</f>
        <v>0</v>
      </c>
      <c r="AT104" s="343">
        <f>'고용증대 상시근로자수-2019'!CG104</f>
        <v>0</v>
      </c>
      <c r="AU104" s="340">
        <f t="shared" si="7"/>
        <v>0</v>
      </c>
      <c r="AV104" s="308">
        <f t="shared" si="8"/>
        <v>0</v>
      </c>
    </row>
    <row r="105" spans="1:48">
      <c r="G105" s="338">
        <f t="shared" ref="G105:AP105" si="10">SUM(G5:G104)</f>
        <v>9</v>
      </c>
      <c r="H105" s="338">
        <f t="shared" si="10"/>
        <v>350</v>
      </c>
      <c r="I105" s="338">
        <f t="shared" si="10"/>
        <v>7</v>
      </c>
      <c r="J105" s="338">
        <f t="shared" si="10"/>
        <v>9</v>
      </c>
      <c r="K105" s="338">
        <f t="shared" si="10"/>
        <v>351</v>
      </c>
      <c r="L105" s="338">
        <f t="shared" si="10"/>
        <v>7</v>
      </c>
      <c r="M105" s="338">
        <f t="shared" si="10"/>
        <v>10</v>
      </c>
      <c r="N105" s="338">
        <f t="shared" si="10"/>
        <v>353</v>
      </c>
      <c r="O105" s="338">
        <f t="shared" si="10"/>
        <v>8</v>
      </c>
      <c r="P105" s="338">
        <f t="shared" si="10"/>
        <v>11</v>
      </c>
      <c r="Q105" s="338">
        <f t="shared" si="10"/>
        <v>353</v>
      </c>
      <c r="R105" s="338">
        <f t="shared" si="10"/>
        <v>9</v>
      </c>
      <c r="S105" s="338">
        <f t="shared" si="10"/>
        <v>11</v>
      </c>
      <c r="T105" s="338">
        <f t="shared" si="10"/>
        <v>354</v>
      </c>
      <c r="U105" s="338">
        <f t="shared" si="10"/>
        <v>9</v>
      </c>
      <c r="V105" s="338">
        <f t="shared" si="10"/>
        <v>11</v>
      </c>
      <c r="W105" s="338">
        <f t="shared" si="10"/>
        <v>355</v>
      </c>
      <c r="X105" s="338">
        <f t="shared" si="10"/>
        <v>9</v>
      </c>
      <c r="Y105" s="338">
        <f t="shared" si="10"/>
        <v>11</v>
      </c>
      <c r="Z105" s="338">
        <f t="shared" si="10"/>
        <v>356</v>
      </c>
      <c r="AA105" s="338">
        <f t="shared" si="10"/>
        <v>9</v>
      </c>
      <c r="AB105" s="338">
        <f t="shared" si="10"/>
        <v>11</v>
      </c>
      <c r="AC105" s="338">
        <f t="shared" si="10"/>
        <v>357</v>
      </c>
      <c r="AD105" s="338">
        <f t="shared" si="10"/>
        <v>9</v>
      </c>
      <c r="AE105" s="338">
        <f t="shared" si="10"/>
        <v>11</v>
      </c>
      <c r="AF105" s="338">
        <f t="shared" si="10"/>
        <v>359</v>
      </c>
      <c r="AG105" s="338">
        <f t="shared" si="10"/>
        <v>9</v>
      </c>
      <c r="AH105" s="338">
        <f t="shared" si="10"/>
        <v>11</v>
      </c>
      <c r="AI105" s="338">
        <f t="shared" si="10"/>
        <v>361</v>
      </c>
      <c r="AJ105" s="338">
        <f t="shared" si="10"/>
        <v>9</v>
      </c>
      <c r="AK105" s="338">
        <f t="shared" si="10"/>
        <v>11</v>
      </c>
      <c r="AL105" s="338">
        <f t="shared" si="10"/>
        <v>361</v>
      </c>
      <c r="AM105" s="338">
        <f t="shared" si="10"/>
        <v>9</v>
      </c>
      <c r="AN105" s="338">
        <f t="shared" si="10"/>
        <v>11</v>
      </c>
      <c r="AO105" s="338">
        <f t="shared" si="10"/>
        <v>361</v>
      </c>
      <c r="AP105" s="338">
        <f t="shared" si="10"/>
        <v>9</v>
      </c>
      <c r="AQ105" s="353">
        <f>SUM(AQ5:AQ104)</f>
        <v>127</v>
      </c>
      <c r="AR105" s="353">
        <f>SUM(AR5:AR104)</f>
        <v>103</v>
      </c>
      <c r="AS105" s="355">
        <f>SUM(AS5:AS104)</f>
        <v>0</v>
      </c>
      <c r="AT105" s="355">
        <f t="shared" ref="AT105" si="11">SUM(AT5:AT104)</f>
        <v>0</v>
      </c>
      <c r="AU105" s="341">
        <f>SUM(AU5:AU104)</f>
        <v>0</v>
      </c>
    </row>
    <row r="106" spans="1:48">
      <c r="AQ106" s="308" t="b">
        <f>'고용증대 상시근로자수-2019'!BS105=AQ105</f>
        <v>1</v>
      </c>
      <c r="AR106" s="346" t="b">
        <f>'고용증대 상시근로자수-2019'!BT105=AR105</f>
        <v>1</v>
      </c>
      <c r="AS106" s="346" t="b">
        <f>'고용증대 상시근로자수-2019'!CF105=AS105</f>
        <v>1</v>
      </c>
      <c r="AT106" s="346" t="b">
        <f>'고용증대 상시근로자수-2019'!CG105=AT105</f>
        <v>1</v>
      </c>
      <c r="AU106" s="346" t="b">
        <f>'고용증대 상시근로자수-2019'!CH105=AU105</f>
        <v>1</v>
      </c>
    </row>
    <row r="107" spans="1:48" ht="16.5" customHeight="1">
      <c r="AN107" s="1229" t="str">
        <f>'고용증대 상시근로자수-2018'!BR106</f>
        <v>사업연도월수</v>
      </c>
      <c r="AO107" s="1229"/>
      <c r="AP107" s="1229"/>
      <c r="AQ107" s="348">
        <f>'고용증대 상시근로자수-2018'!BS106</f>
        <v>12</v>
      </c>
      <c r="AR107" s="348">
        <f>AQ107</f>
        <v>12</v>
      </c>
    </row>
    <row r="108" spans="1:48" ht="16.5" customHeight="1">
      <c r="AN108" s="1229" t="s">
        <v>671</v>
      </c>
      <c r="AO108" s="1229"/>
      <c r="AP108" s="1229"/>
      <c r="AQ108" s="349">
        <f>AQ105/AQ107</f>
        <v>10.583333333333334</v>
      </c>
      <c r="AR108" s="349">
        <f>AR105/AR107</f>
        <v>8.5833333333333339</v>
      </c>
    </row>
    <row r="109" spans="1:48" ht="19.5">
      <c r="AN109" s="1236" t="str">
        <f>A2</f>
        <v>2019년</v>
      </c>
      <c r="AO109" s="1237"/>
      <c r="AP109" s="1238"/>
      <c r="AQ109" s="350" t="str">
        <f>$AQ$4</f>
        <v>상시
근로자수</v>
      </c>
      <c r="AR109" s="362" t="str">
        <f>$AR$4</f>
        <v>청년
등
근로자수</v>
      </c>
    </row>
    <row r="110" spans="1:48">
      <c r="AN110" s="1239"/>
      <c r="AO110" s="1240"/>
      <c r="AP110" s="1241"/>
      <c r="AQ110" s="356">
        <f>TRUNC(AQ108,2)</f>
        <v>10.58</v>
      </c>
      <c r="AR110" s="357">
        <f>TRUNC(AR108,2)</f>
        <v>8.58</v>
      </c>
      <c r="AS110" s="347" t="b">
        <f>'고용증대 상시근로자수-2019'!BS110=AQ110</f>
        <v>1</v>
      </c>
      <c r="AT110" s="308" t="b">
        <f>'고용증대 상시근로자수-2019'!BT110=AR110</f>
        <v>1</v>
      </c>
    </row>
    <row r="111" spans="1:48" ht="19.5">
      <c r="AN111" s="1236" t="s">
        <v>691</v>
      </c>
      <c r="AO111" s="1237"/>
      <c r="AP111" s="1238"/>
      <c r="AQ111" s="350" t="str">
        <f>$AQ$4</f>
        <v>상시
근로자수</v>
      </c>
      <c r="AR111" s="362" t="str">
        <f>$AR$4</f>
        <v>청년
등
근로자수</v>
      </c>
    </row>
    <row r="112" spans="1:48">
      <c r="AN112" s="1239"/>
      <c r="AO112" s="1240"/>
      <c r="AP112" s="1241"/>
      <c r="AQ112" s="356">
        <f>'고용증대 상시근로자수-2018'!BS110</f>
        <v>10.41</v>
      </c>
      <c r="AR112" s="357">
        <f>'고용증대 상시근로자수-2018'!BT110</f>
        <v>8.41</v>
      </c>
    </row>
    <row r="113" spans="40:44" ht="19.5">
      <c r="AN113" s="1236" t="s">
        <v>690</v>
      </c>
      <c r="AO113" s="1237"/>
      <c r="AP113" s="1238"/>
      <c r="AQ113" s="350" t="str">
        <f>$AQ$4</f>
        <v>상시
근로자수</v>
      </c>
      <c r="AR113" s="362" t="str">
        <f>$AR$4</f>
        <v>청년
등
근로자수</v>
      </c>
    </row>
    <row r="114" spans="40:44">
      <c r="AN114" s="1239"/>
      <c r="AO114" s="1240"/>
      <c r="AP114" s="1241"/>
      <c r="AQ114" s="356">
        <f>AQ110-AQ112</f>
        <v>0.16999999999999993</v>
      </c>
      <c r="AR114" s="357">
        <f>AR110-AR112</f>
        <v>0.16999999999999993</v>
      </c>
    </row>
  </sheetData>
  <mergeCells count="25">
    <mergeCell ref="V3:X3"/>
    <mergeCell ref="A3:A4"/>
    <mergeCell ref="B3:B4"/>
    <mergeCell ref="C3:C4"/>
    <mergeCell ref="D3:D4"/>
    <mergeCell ref="E3:E4"/>
    <mergeCell ref="F3:F4"/>
    <mergeCell ref="G3:I3"/>
    <mergeCell ref="J3:L3"/>
    <mergeCell ref="M3:O3"/>
    <mergeCell ref="P3:R3"/>
    <mergeCell ref="S3:U3"/>
    <mergeCell ref="Y3:AA3"/>
    <mergeCell ref="AB3:AD3"/>
    <mergeCell ref="AE3:AG3"/>
    <mergeCell ref="AH3:AJ3"/>
    <mergeCell ref="AK3:AM3"/>
    <mergeCell ref="AN113:AP114"/>
    <mergeCell ref="AQ3:AR3"/>
    <mergeCell ref="AS3:AU3"/>
    <mergeCell ref="AN107:AP107"/>
    <mergeCell ref="AN108:AP108"/>
    <mergeCell ref="AN109:AP110"/>
    <mergeCell ref="AN111:AP112"/>
    <mergeCell ref="AN3:AP3"/>
  </mergeCells>
  <phoneticPr fontId="2" type="noConversion"/>
  <conditionalFormatting sqref="F5:F104">
    <cfRule type="cellIs" dxfId="69" priority="24" operator="equal">
      <formula>"남"</formula>
    </cfRule>
  </conditionalFormatting>
  <conditionalFormatting sqref="G5:G104">
    <cfRule type="cellIs" dxfId="68" priority="23" operator="equal">
      <formula>1</formula>
    </cfRule>
  </conditionalFormatting>
  <conditionalFormatting sqref="G5:G104">
    <cfRule type="cellIs" dxfId="67" priority="22" operator="equal">
      <formula>0</formula>
    </cfRule>
  </conditionalFormatting>
  <conditionalFormatting sqref="H5:H104">
    <cfRule type="cellIs" dxfId="66" priority="21" operator="equal">
      <formula>1</formula>
    </cfRule>
  </conditionalFormatting>
  <conditionalFormatting sqref="H5:H104">
    <cfRule type="cellIs" dxfId="65" priority="20" operator="lessThan">
      <formula>30</formula>
    </cfRule>
  </conditionalFormatting>
  <conditionalFormatting sqref="H5:H104">
    <cfRule type="cellIs" dxfId="64" priority="19" operator="between">
      <formula>30</formula>
      <formula>31</formula>
    </cfRule>
  </conditionalFormatting>
  <conditionalFormatting sqref="I5:I104">
    <cfRule type="cellIs" dxfId="63" priority="18" operator="equal">
      <formula>1</formula>
    </cfRule>
  </conditionalFormatting>
  <conditionalFormatting sqref="M5:M104 P5:P104 S5:S104 V5:V104 Y5:Y104 AB5:AB104 AE5:AE104 AH5:AH104 AK5:AK104 AN5:AN104 J5:J104">
    <cfRule type="cellIs" dxfId="62" priority="17" operator="equal">
      <formula>1</formula>
    </cfRule>
  </conditionalFormatting>
  <conditionalFormatting sqref="M5:M104 P5:P104 S5:S104 V5:V104 Y5:Y104 AB5:AB104 AE5:AE104 AH5:AH104 AK5:AK104 AN5:AN104 J5:J104">
    <cfRule type="cellIs" dxfId="61" priority="16" operator="equal">
      <formula>0</formula>
    </cfRule>
  </conditionalFormatting>
  <conditionalFormatting sqref="N5:N104 Q5:Q104 T5:T104 W5:W104 Z5:Z104 AC5:AC104 AF5:AF104 AI5:AI104 AL5:AL104 AO5:AO104 K5:K104">
    <cfRule type="cellIs" dxfId="60" priority="15" operator="equal">
      <formula>1</formula>
    </cfRule>
  </conditionalFormatting>
  <conditionalFormatting sqref="N5:N104 Q5:Q104 T5:T104 W5:W104 Z5:Z104 AC5:AC104 AF5:AF104 AI5:AI104 AL5:AL104 AO5:AO104 K5:K104">
    <cfRule type="cellIs" dxfId="59" priority="14" operator="lessThan">
      <formula>30</formula>
    </cfRule>
  </conditionalFormatting>
  <conditionalFormatting sqref="N5:N104 Q5:Q104 T5:T104 W5:W104 Z5:Z104 AC5:AC104 AF5:AF104 AI5:AI104 AL5:AL104 AO5:AO104 K5:K104">
    <cfRule type="cellIs" dxfId="58" priority="13" operator="between">
      <formula>30</formula>
      <formula>31</formula>
    </cfRule>
  </conditionalFormatting>
  <conditionalFormatting sqref="O5:O104 R5:R104 U5:U104 X5:X104 AA5:AA104 AD5:AD104 AG5:AG104 AJ5:AJ104 AM5:AM104 AP5:AP104 L5:L104">
    <cfRule type="cellIs" dxfId="57" priority="12" operator="equal">
      <formula>1</formula>
    </cfRule>
  </conditionalFormatting>
  <conditionalFormatting sqref="AQ5:AR104">
    <cfRule type="cellIs" dxfId="56" priority="3" operator="between">
      <formula>1</formula>
      <formula>11</formula>
    </cfRule>
    <cfRule type="cellIs" dxfId="55" priority="4" operator="equal">
      <formula>0</formula>
    </cfRule>
    <cfRule type="cellIs" dxfId="54" priority="5" operator="equal">
      <formula>12</formula>
    </cfRule>
  </conditionalFormatting>
  <conditionalFormatting sqref="AQ106:AU106">
    <cfRule type="cellIs" dxfId="53" priority="2" operator="equal">
      <formula>TRUE</formula>
    </cfRule>
  </conditionalFormatting>
  <conditionalFormatting sqref="AS110:AT110">
    <cfRule type="cellIs" dxfId="52" priority="1" operator="equal">
      <formula>TRUE</formula>
    </cfRule>
  </conditionalFormatting>
  <pageMargins left="0.11811023622047245" right="0.11811023622047245" top="0.74803149606299213" bottom="0.74803149606299213" header="0.31496062992125984" footer="0.31496062992125984"/>
  <pageSetup paperSize="9" scale="83"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3281A-E49D-463B-B2A4-D7A874C21724}">
  <sheetPr>
    <tabColor rgb="FFFFFF00"/>
  </sheetPr>
  <dimension ref="A1:S109"/>
  <sheetViews>
    <sheetView showGridLines="0" workbookViewId="0">
      <selection activeCell="C13" sqref="C13"/>
    </sheetView>
  </sheetViews>
  <sheetFormatPr defaultRowHeight="16.5"/>
  <cols>
    <col min="1" max="1" width="21" bestFit="1" customWidth="1"/>
    <col min="2" max="14" width="6.875" customWidth="1"/>
  </cols>
  <sheetData>
    <row r="1" spans="1:15" ht="15" customHeight="1">
      <c r="A1" s="479" t="s">
        <v>733</v>
      </c>
      <c r="B1" s="774" t="s">
        <v>734</v>
      </c>
      <c r="C1" s="775"/>
      <c r="D1" s="775"/>
      <c r="E1" s="775"/>
      <c r="F1" s="775"/>
      <c r="G1" s="775"/>
      <c r="H1" s="775"/>
      <c r="I1" s="776"/>
      <c r="J1" s="780" t="s">
        <v>735</v>
      </c>
      <c r="K1" s="781"/>
      <c r="L1" s="784"/>
      <c r="M1" s="785"/>
      <c r="N1" s="785"/>
      <c r="O1" s="786"/>
    </row>
    <row r="2" spans="1:15" ht="15" customHeight="1">
      <c r="A2" s="513">
        <v>43831</v>
      </c>
      <c r="B2" s="774"/>
      <c r="C2" s="775"/>
      <c r="D2" s="775"/>
      <c r="E2" s="775"/>
      <c r="F2" s="775"/>
      <c r="G2" s="775"/>
      <c r="H2" s="775"/>
      <c r="I2" s="776"/>
      <c r="J2" s="782"/>
      <c r="K2" s="783"/>
      <c r="L2" s="787"/>
      <c r="M2" s="788"/>
      <c r="N2" s="788"/>
      <c r="O2" s="789"/>
    </row>
    <row r="3" spans="1:15" ht="8.25" customHeight="1">
      <c r="A3" s="790" t="s">
        <v>736</v>
      </c>
      <c r="B3" s="774"/>
      <c r="C3" s="775"/>
      <c r="D3" s="775"/>
      <c r="E3" s="775"/>
      <c r="F3" s="775"/>
      <c r="G3" s="775"/>
      <c r="H3" s="775"/>
      <c r="I3" s="776"/>
      <c r="J3" s="780" t="s">
        <v>500</v>
      </c>
      <c r="K3" s="781"/>
      <c r="L3" s="793"/>
      <c r="M3" s="794"/>
      <c r="N3" s="794"/>
      <c r="O3" s="795"/>
    </row>
    <row r="4" spans="1:15" ht="8.25" customHeight="1">
      <c r="A4" s="790"/>
      <c r="B4" s="774"/>
      <c r="C4" s="775"/>
      <c r="D4" s="775"/>
      <c r="E4" s="775"/>
      <c r="F4" s="775"/>
      <c r="G4" s="775"/>
      <c r="H4" s="775"/>
      <c r="I4" s="776"/>
      <c r="J4" s="791"/>
      <c r="K4" s="792"/>
      <c r="L4" s="796"/>
      <c r="M4" s="797"/>
      <c r="N4" s="797"/>
      <c r="O4" s="798"/>
    </row>
    <row r="5" spans="1:15" ht="15" customHeight="1">
      <c r="A5" s="514">
        <f>EOMONTH(A2,11)</f>
        <v>44196</v>
      </c>
      <c r="B5" s="777"/>
      <c r="C5" s="778"/>
      <c r="D5" s="778"/>
      <c r="E5" s="778"/>
      <c r="F5" s="778"/>
      <c r="G5" s="778"/>
      <c r="H5" s="778"/>
      <c r="I5" s="779"/>
      <c r="J5" s="782"/>
      <c r="K5" s="783"/>
      <c r="L5" s="799"/>
      <c r="M5" s="800"/>
      <c r="N5" s="800"/>
      <c r="O5" s="801"/>
    </row>
    <row r="6" spans="1:15">
      <c r="A6" s="71" t="s">
        <v>737</v>
      </c>
    </row>
    <row r="7" spans="1:15">
      <c r="A7" s="136" t="s">
        <v>738</v>
      </c>
      <c r="B7" t="s">
        <v>1066</v>
      </c>
    </row>
    <row r="8" spans="1:15">
      <c r="A8" s="515" t="s">
        <v>739</v>
      </c>
      <c r="B8" s="515" t="str">
        <f>'2020-상시근로자'!M313</f>
        <v>1월</v>
      </c>
      <c r="C8" s="515" t="str">
        <f>'2020-상시근로자'!N313</f>
        <v>2월</v>
      </c>
      <c r="D8" s="515" t="str">
        <f>'2020-상시근로자'!O313</f>
        <v>3월</v>
      </c>
      <c r="E8" s="515" t="str">
        <f>'2020-상시근로자'!P313</f>
        <v>4월</v>
      </c>
      <c r="F8" s="515" t="str">
        <f>'2020-상시근로자'!Q313</f>
        <v>5월</v>
      </c>
      <c r="G8" s="515" t="str">
        <f>'2020-상시근로자'!R313</f>
        <v>6월</v>
      </c>
      <c r="H8" s="515" t="str">
        <f>'2020-상시근로자'!S313</f>
        <v>7월</v>
      </c>
      <c r="I8" s="515" t="str">
        <f>'2020-상시근로자'!T313</f>
        <v>8월</v>
      </c>
      <c r="J8" s="515" t="str">
        <f>'2020-상시근로자'!U313</f>
        <v>9월</v>
      </c>
      <c r="K8" s="515" t="str">
        <f>'2020-상시근로자'!V313</f>
        <v>10월</v>
      </c>
      <c r="L8" s="515" t="str">
        <f>'2020-상시근로자'!W313</f>
        <v>11월</v>
      </c>
      <c r="M8" s="515" t="str">
        <f>'2020-상시근로자'!X313</f>
        <v>12월</v>
      </c>
      <c r="N8" s="515" t="str">
        <f>'2020-상시근로자'!Y313</f>
        <v>계</v>
      </c>
    </row>
    <row r="9" spans="1:15">
      <c r="A9" s="516" t="str">
        <f>'2020-상시근로자'!L314</f>
        <v>2020년 상시근로자 수</v>
      </c>
      <c r="B9" s="648">
        <f>'2020-상시근로자'!M314</f>
        <v>0</v>
      </c>
      <c r="C9" s="648">
        <f>'2020-상시근로자'!N314</f>
        <v>0</v>
      </c>
      <c r="D9" s="648">
        <f>'2020-상시근로자'!O314</f>
        <v>0</v>
      </c>
      <c r="E9" s="648">
        <f>'2020-상시근로자'!P314</f>
        <v>0</v>
      </c>
      <c r="F9" s="648">
        <f>'2020-상시근로자'!Q314</f>
        <v>0</v>
      </c>
      <c r="G9" s="648">
        <f>'2020-상시근로자'!R314</f>
        <v>0</v>
      </c>
      <c r="H9" s="648">
        <f>'2020-상시근로자'!S314</f>
        <v>0</v>
      </c>
      <c r="I9" s="648">
        <f>'2020-상시근로자'!T314</f>
        <v>0</v>
      </c>
      <c r="J9" s="648">
        <f>'2020-상시근로자'!U314</f>
        <v>0</v>
      </c>
      <c r="K9" s="648">
        <f>'2020-상시근로자'!V314</f>
        <v>0</v>
      </c>
      <c r="L9" s="648">
        <f>'2020-상시근로자'!W314</f>
        <v>0</v>
      </c>
      <c r="M9" s="648">
        <f>'2020-상시근로자'!X314</f>
        <v>0</v>
      </c>
      <c r="N9" s="648">
        <f>SUM(B9:M9)</f>
        <v>0</v>
      </c>
    </row>
    <row r="10" spans="1:15">
      <c r="A10" s="516" t="str">
        <f>'2020-상시근로자'!L315</f>
        <v>2019년 상시근로자 수</v>
      </c>
      <c r="B10" s="648">
        <f>'2020-상시근로자'!M315</f>
        <v>0</v>
      </c>
      <c r="C10" s="648">
        <f>'2020-상시근로자'!N315</f>
        <v>0</v>
      </c>
      <c r="D10" s="648">
        <f>'2020-상시근로자'!O315</f>
        <v>0</v>
      </c>
      <c r="E10" s="648">
        <f>'2020-상시근로자'!P315</f>
        <v>0</v>
      </c>
      <c r="F10" s="648">
        <f>'2020-상시근로자'!Q315</f>
        <v>0</v>
      </c>
      <c r="G10" s="648">
        <f>'2020-상시근로자'!R315</f>
        <v>0</v>
      </c>
      <c r="H10" s="648">
        <f>'2020-상시근로자'!S315</f>
        <v>0</v>
      </c>
      <c r="I10" s="648">
        <f>'2020-상시근로자'!T315</f>
        <v>0</v>
      </c>
      <c r="J10" s="648">
        <f>'2020-상시근로자'!U315</f>
        <v>0</v>
      </c>
      <c r="K10" s="648">
        <f>'2020-상시근로자'!V315</f>
        <v>0</v>
      </c>
      <c r="L10" s="648">
        <f>'2020-상시근로자'!W315</f>
        <v>0</v>
      </c>
      <c r="M10" s="648">
        <f>'2020-상시근로자'!X315</f>
        <v>0</v>
      </c>
      <c r="N10" s="648">
        <f>SUM(B10:M10)</f>
        <v>0</v>
      </c>
    </row>
    <row r="11" spans="1:15">
      <c r="A11" s="517" t="s">
        <v>740</v>
      </c>
      <c r="B11" s="518"/>
      <c r="C11" s="518"/>
      <c r="D11" s="518"/>
      <c r="E11" s="518"/>
      <c r="F11" s="518"/>
      <c r="G11" s="518"/>
      <c r="H11" s="518"/>
      <c r="I11" s="518"/>
      <c r="J11" s="518"/>
      <c r="K11" s="518"/>
      <c r="L11" s="518"/>
      <c r="M11" s="518"/>
      <c r="N11" s="518"/>
    </row>
    <row r="12" spans="1:15">
      <c r="H12" s="515" t="s">
        <v>147</v>
      </c>
      <c r="I12" s="515" t="s">
        <v>741</v>
      </c>
      <c r="J12" s="515" t="s">
        <v>742</v>
      </c>
      <c r="K12" s="515" t="s">
        <v>152</v>
      </c>
      <c r="L12" s="802">
        <v>100000000</v>
      </c>
      <c r="M12" s="802"/>
      <c r="N12" s="802"/>
    </row>
    <row r="13" spans="1:15" ht="17.25" thickBot="1">
      <c r="A13" s="519" t="str">
        <f>A9</f>
        <v>2020년 상시근로자 수</v>
      </c>
      <c r="B13" s="653">
        <f>TRUNC(D13/F13,2)</f>
        <v>0</v>
      </c>
      <c r="C13" s="520" t="s">
        <v>743</v>
      </c>
      <c r="D13" s="652">
        <f>N9</f>
        <v>0</v>
      </c>
      <c r="E13" s="521" t="s">
        <v>744</v>
      </c>
      <c r="F13" s="654">
        <v>12</v>
      </c>
      <c r="H13" s="479" t="s">
        <v>745</v>
      </c>
      <c r="I13" s="649">
        <f>B13</f>
        <v>0</v>
      </c>
      <c r="J13" s="650">
        <f>B22</f>
        <v>0</v>
      </c>
      <c r="K13" s="649">
        <f>SUM(I13:J13)</f>
        <v>0</v>
      </c>
      <c r="L13" s="803">
        <f>K13-K14</f>
        <v>0</v>
      </c>
      <c r="M13" s="804"/>
      <c r="N13" s="804"/>
      <c r="O13" t="str">
        <f>IF(L13&gt;=0,"증가","감소")</f>
        <v>증가</v>
      </c>
    </row>
    <row r="14" spans="1:15" ht="18" thickTop="1" thickBot="1">
      <c r="A14" s="519" t="str">
        <f>A10</f>
        <v>2019년 상시근로자 수</v>
      </c>
      <c r="B14" s="653">
        <f>TRUNC(D14/F14,2)</f>
        <v>0</v>
      </c>
      <c r="C14" s="520" t="s">
        <v>743</v>
      </c>
      <c r="D14" s="652">
        <f>N10</f>
        <v>0</v>
      </c>
      <c r="E14" s="521" t="s">
        <v>744</v>
      </c>
      <c r="F14" s="654">
        <v>12</v>
      </c>
      <c r="H14" s="479" t="s">
        <v>691</v>
      </c>
      <c r="I14" s="649">
        <f>B14</f>
        <v>0</v>
      </c>
      <c r="J14" s="650">
        <f>B23</f>
        <v>0</v>
      </c>
      <c r="K14" s="651">
        <f>SUM(I14:J14)</f>
        <v>0</v>
      </c>
      <c r="L14" s="805">
        <f>IF(L13&gt;=0,L12,L13*5000000)</f>
        <v>100000000</v>
      </c>
      <c r="M14" s="806"/>
      <c r="N14" s="807"/>
      <c r="O14" t="s">
        <v>746</v>
      </c>
    </row>
    <row r="15" spans="1:15" ht="17.25" thickTop="1"/>
    <row r="16" spans="1:15">
      <c r="A16" s="136" t="s">
        <v>747</v>
      </c>
    </row>
    <row r="17" spans="1:19" ht="17.25" thickBot="1">
      <c r="A17" s="515" t="s">
        <v>739</v>
      </c>
      <c r="B17" s="523" t="str">
        <f>B8</f>
        <v>1월</v>
      </c>
      <c r="C17" s="523" t="str">
        <f>C8</f>
        <v>2월</v>
      </c>
      <c r="D17" s="523" t="str">
        <f t="shared" ref="D17:N17" si="0">D8</f>
        <v>3월</v>
      </c>
      <c r="E17" s="523" t="str">
        <f t="shared" si="0"/>
        <v>4월</v>
      </c>
      <c r="F17" s="523" t="str">
        <f t="shared" si="0"/>
        <v>5월</v>
      </c>
      <c r="G17" s="523" t="str">
        <f t="shared" si="0"/>
        <v>6월</v>
      </c>
      <c r="H17" s="523" t="str">
        <f t="shared" si="0"/>
        <v>7월</v>
      </c>
      <c r="I17" s="523" t="str">
        <f t="shared" si="0"/>
        <v>8월</v>
      </c>
      <c r="J17" s="523" t="str">
        <f t="shared" si="0"/>
        <v>9월</v>
      </c>
      <c r="K17" s="523" t="str">
        <f t="shared" si="0"/>
        <v>10월</v>
      </c>
      <c r="L17" s="523" t="str">
        <f t="shared" si="0"/>
        <v>11월</v>
      </c>
      <c r="M17" s="523" t="str">
        <f t="shared" si="0"/>
        <v>12월</v>
      </c>
      <c r="N17" s="515" t="str">
        <f t="shared" si="0"/>
        <v>계</v>
      </c>
      <c r="P17" s="524" t="s">
        <v>748</v>
      </c>
    </row>
    <row r="18" spans="1:19">
      <c r="A18" s="525" t="s">
        <v>1129</v>
      </c>
      <c r="B18" s="526"/>
      <c r="C18" s="527"/>
      <c r="D18" s="527"/>
      <c r="E18" s="527"/>
      <c r="F18" s="527"/>
      <c r="G18" s="527"/>
      <c r="H18" s="527"/>
      <c r="I18" s="527"/>
      <c r="J18" s="527"/>
      <c r="K18" s="527"/>
      <c r="L18" s="527"/>
      <c r="M18" s="528"/>
      <c r="N18" s="529">
        <f>SUM(B18:M18)</f>
        <v>0</v>
      </c>
    </row>
    <row r="19" spans="1:19" ht="17.25" thickBot="1">
      <c r="A19" s="525" t="s">
        <v>749</v>
      </c>
      <c r="B19" s="530"/>
      <c r="C19" s="531"/>
      <c r="D19" s="531"/>
      <c r="E19" s="531"/>
      <c r="F19" s="531"/>
      <c r="G19" s="531"/>
      <c r="H19" s="531"/>
      <c r="I19" s="531"/>
      <c r="J19" s="531"/>
      <c r="K19" s="531"/>
      <c r="L19" s="531"/>
      <c r="M19" s="532"/>
      <c r="N19" s="529">
        <f>SUM(B19:M19)</f>
        <v>0</v>
      </c>
    </row>
    <row r="20" spans="1:19">
      <c r="A20" s="533" t="s">
        <v>750</v>
      </c>
      <c r="B20" s="518"/>
      <c r="C20" s="518"/>
      <c r="D20" s="518"/>
      <c r="E20" s="518"/>
      <c r="F20" s="518"/>
      <c r="G20" s="518"/>
      <c r="H20" s="518"/>
      <c r="I20" s="518"/>
      <c r="J20" s="518"/>
      <c r="K20" s="518"/>
      <c r="L20" s="518"/>
      <c r="M20" s="518"/>
      <c r="N20" s="518"/>
    </row>
    <row r="21" spans="1:19">
      <c r="A21" s="515" t="s">
        <v>739</v>
      </c>
      <c r="B21" s="808" t="s">
        <v>751</v>
      </c>
      <c r="C21" s="809"/>
      <c r="D21" s="534" t="s">
        <v>152</v>
      </c>
      <c r="E21" s="534" t="s">
        <v>752</v>
      </c>
      <c r="F21" s="810" t="s">
        <v>753</v>
      </c>
      <c r="G21" s="811"/>
      <c r="H21" s="518"/>
      <c r="I21" s="518"/>
      <c r="J21" s="518"/>
      <c r="K21" s="518"/>
      <c r="L21" s="518"/>
      <c r="M21" s="518"/>
      <c r="S21" t="s">
        <v>1077</v>
      </c>
    </row>
    <row r="22" spans="1:19">
      <c r="A22" s="516" t="s">
        <v>1129</v>
      </c>
      <c r="B22" s="655">
        <f>TRUNC(E22/G22,2)</f>
        <v>0</v>
      </c>
      <c r="C22" s="535" t="s">
        <v>743</v>
      </c>
      <c r="D22" s="638">
        <f>N18</f>
        <v>0</v>
      </c>
      <c r="E22" s="656">
        <f>IF(D22&gt;0,D22/2,0)</f>
        <v>0</v>
      </c>
      <c r="F22" s="521" t="s">
        <v>744</v>
      </c>
      <c r="G22" s="522">
        <v>12</v>
      </c>
      <c r="H22" s="518"/>
      <c r="I22" s="518"/>
      <c r="J22" s="518"/>
      <c r="K22" s="518"/>
      <c r="L22" s="518"/>
      <c r="M22" s="518"/>
      <c r="S22" t="s">
        <v>1076</v>
      </c>
    </row>
    <row r="23" spans="1:19">
      <c r="A23" s="516" t="s">
        <v>749</v>
      </c>
      <c r="B23" s="655">
        <f>TRUNC(E23/G23,2)</f>
        <v>0</v>
      </c>
      <c r="C23" s="535" t="s">
        <v>743</v>
      </c>
      <c r="D23" s="638">
        <f>N19</f>
        <v>0</v>
      </c>
      <c r="E23" s="656">
        <f>IF(D23&gt;0,D23/2,0)</f>
        <v>0</v>
      </c>
      <c r="F23" s="521" t="s">
        <v>744</v>
      </c>
      <c r="G23" s="522">
        <v>12</v>
      </c>
      <c r="H23" s="518"/>
      <c r="I23" s="518"/>
      <c r="J23" s="518"/>
      <c r="K23" s="518"/>
      <c r="L23" s="518"/>
      <c r="M23" s="518"/>
      <c r="S23" t="s">
        <v>1078</v>
      </c>
    </row>
    <row r="24" spans="1:19">
      <c r="A24" s="536" t="s">
        <v>754</v>
      </c>
      <c r="B24" s="536"/>
      <c r="C24" s="536"/>
      <c r="S24" t="s">
        <v>1070</v>
      </c>
    </row>
    <row r="25" spans="1:19">
      <c r="A25" s="536" t="s">
        <v>755</v>
      </c>
      <c r="B25" s="536"/>
      <c r="C25" s="536"/>
    </row>
    <row r="26" spans="1:19" ht="3.75" customHeight="1">
      <c r="A26" s="536"/>
      <c r="B26" s="536"/>
      <c r="C26" s="536"/>
    </row>
    <row r="27" spans="1:19" ht="12.75" customHeight="1">
      <c r="A27" s="537" t="s">
        <v>295</v>
      </c>
      <c r="B27" s="536"/>
      <c r="C27" s="536"/>
      <c r="S27" t="s">
        <v>1071</v>
      </c>
    </row>
    <row r="28" spans="1:19" ht="12.75" customHeight="1">
      <c r="A28" s="537" t="s">
        <v>756</v>
      </c>
      <c r="B28" s="536"/>
      <c r="C28" s="536"/>
    </row>
    <row r="29" spans="1:19" ht="12.75" customHeight="1">
      <c r="A29" s="537" t="s">
        <v>757</v>
      </c>
      <c r="B29" s="536"/>
      <c r="C29" s="536"/>
      <c r="S29" t="s">
        <v>1072</v>
      </c>
    </row>
    <row r="30" spans="1:19" ht="12.75" customHeight="1">
      <c r="A30" s="537" t="s">
        <v>758</v>
      </c>
      <c r="B30" s="536"/>
      <c r="C30" s="536"/>
      <c r="S30" t="s">
        <v>1073</v>
      </c>
    </row>
    <row r="31" spans="1:19" ht="12.75" customHeight="1">
      <c r="A31" s="537" t="s">
        <v>299</v>
      </c>
      <c r="B31" s="536"/>
      <c r="C31" s="536"/>
      <c r="S31" t="s">
        <v>1074</v>
      </c>
    </row>
    <row r="32" spans="1:19" ht="12.75" customHeight="1">
      <c r="A32" s="537" t="s">
        <v>759</v>
      </c>
      <c r="B32" s="536"/>
      <c r="C32" s="536"/>
    </row>
    <row r="33" spans="1:19" ht="12.75" customHeight="1">
      <c r="A33" s="537" t="s">
        <v>760</v>
      </c>
      <c r="B33" s="536"/>
      <c r="C33" s="536"/>
      <c r="S33" s="693" t="s">
        <v>1075</v>
      </c>
    </row>
    <row r="34" spans="1:19" ht="7.5" customHeight="1">
      <c r="A34" s="536"/>
      <c r="B34" s="536"/>
      <c r="C34" s="536"/>
    </row>
    <row r="35" spans="1:19" ht="12.75" customHeight="1">
      <c r="A35" s="538" t="s">
        <v>761</v>
      </c>
      <c r="C35" s="536"/>
    </row>
    <row r="36" spans="1:19" ht="12.75" customHeight="1">
      <c r="A36" s="538" t="s">
        <v>762</v>
      </c>
      <c r="C36" s="536"/>
    </row>
    <row r="37" spans="1:19">
      <c r="D37" s="232"/>
    </row>
    <row r="40" spans="1:19">
      <c r="A40" s="640" t="s">
        <v>1020</v>
      </c>
    </row>
    <row r="41" spans="1:19">
      <c r="A41" t="s">
        <v>1067</v>
      </c>
      <c r="S41" t="s">
        <v>1021</v>
      </c>
    </row>
    <row r="42" spans="1:19">
      <c r="A42" s="117" t="s">
        <v>1046</v>
      </c>
    </row>
    <row r="43" spans="1:19">
      <c r="A43" s="641"/>
      <c r="S43" t="s">
        <v>1064</v>
      </c>
    </row>
    <row r="44" spans="1:19">
      <c r="A44" s="643" t="s">
        <v>1022</v>
      </c>
      <c r="B44" s="105"/>
      <c r="C44" s="105"/>
      <c r="S44" s="647" t="s">
        <v>1068</v>
      </c>
    </row>
    <row r="45" spans="1:19">
      <c r="A45" s="643"/>
      <c r="B45" s="105"/>
      <c r="C45" s="105"/>
    </row>
    <row r="46" spans="1:19">
      <c r="A46" s="645" t="s">
        <v>1023</v>
      </c>
      <c r="B46" s="105"/>
      <c r="C46" s="105"/>
    </row>
    <row r="47" spans="1:19">
      <c r="A47" s="645"/>
      <c r="B47" s="105"/>
      <c r="C47" s="105"/>
    </row>
    <row r="48" spans="1:19">
      <c r="A48" s="642" t="s">
        <v>1061</v>
      </c>
      <c r="B48" s="105"/>
      <c r="C48" s="105"/>
    </row>
    <row r="49" spans="1:3">
      <c r="A49" s="645" t="s">
        <v>1062</v>
      </c>
      <c r="B49" s="105"/>
      <c r="C49" s="105"/>
    </row>
    <row r="50" spans="1:3">
      <c r="A50" s="645"/>
      <c r="B50" s="105"/>
      <c r="C50" s="105"/>
    </row>
    <row r="51" spans="1:3">
      <c r="A51" s="643"/>
      <c r="B51" s="105"/>
      <c r="C51" s="105"/>
    </row>
    <row r="52" spans="1:3">
      <c r="A52" s="643" t="s">
        <v>1024</v>
      </c>
      <c r="B52" s="105"/>
      <c r="C52" s="105"/>
    </row>
    <row r="53" spans="1:3">
      <c r="A53" s="643" t="s">
        <v>1047</v>
      </c>
      <c r="B53" s="105"/>
      <c r="C53" s="105"/>
    </row>
    <row r="54" spans="1:3">
      <c r="A54" s="643" t="s">
        <v>1048</v>
      </c>
      <c r="B54" s="105"/>
      <c r="C54" s="105"/>
    </row>
    <row r="55" spans="1:3">
      <c r="A55" s="643" t="s">
        <v>1049</v>
      </c>
      <c r="B55" s="105"/>
      <c r="C55" s="105"/>
    </row>
    <row r="56" spans="1:3">
      <c r="A56" s="643" t="s">
        <v>1050</v>
      </c>
      <c r="B56" s="105"/>
      <c r="C56" s="105"/>
    </row>
    <row r="57" spans="1:3">
      <c r="A57" s="643" t="s">
        <v>1051</v>
      </c>
      <c r="B57" s="105"/>
      <c r="C57" s="105"/>
    </row>
    <row r="58" spans="1:3">
      <c r="A58" s="643" t="s">
        <v>1052</v>
      </c>
      <c r="B58" s="105"/>
      <c r="C58" s="105"/>
    </row>
    <row r="59" spans="1:3">
      <c r="A59" s="643" t="s">
        <v>1053</v>
      </c>
      <c r="B59" s="105"/>
      <c r="C59" s="105"/>
    </row>
    <row r="60" spans="1:3">
      <c r="A60" s="643"/>
      <c r="B60" s="105"/>
      <c r="C60" s="105"/>
    </row>
    <row r="61" spans="1:3">
      <c r="A61" s="643" t="s">
        <v>1025</v>
      </c>
      <c r="B61" s="105"/>
      <c r="C61" s="105"/>
    </row>
    <row r="62" spans="1:3">
      <c r="A62" s="643"/>
      <c r="B62" s="105"/>
      <c r="C62" s="105"/>
    </row>
    <row r="63" spans="1:3">
      <c r="A63" s="643" t="s">
        <v>1026</v>
      </c>
      <c r="B63" s="105"/>
      <c r="C63" s="105"/>
    </row>
    <row r="64" spans="1:3">
      <c r="A64" s="644" t="s">
        <v>1054</v>
      </c>
      <c r="B64" s="105"/>
      <c r="C64" s="105"/>
    </row>
    <row r="65" spans="1:3">
      <c r="A65" s="644" t="s">
        <v>1055</v>
      </c>
      <c r="B65" s="105"/>
      <c r="C65" s="105"/>
    </row>
    <row r="66" spans="1:3">
      <c r="A66" s="644" t="s">
        <v>1056</v>
      </c>
      <c r="B66" s="105"/>
      <c r="C66" s="105"/>
    </row>
    <row r="67" spans="1:3">
      <c r="A67" s="644" t="s">
        <v>1057</v>
      </c>
      <c r="B67" s="105"/>
      <c r="C67" s="105"/>
    </row>
    <row r="68" spans="1:3">
      <c r="A68" s="644" t="s">
        <v>1058</v>
      </c>
      <c r="B68" s="105"/>
      <c r="C68" s="105"/>
    </row>
    <row r="69" spans="1:3">
      <c r="A69" s="644" t="s">
        <v>1059</v>
      </c>
      <c r="B69" s="105"/>
      <c r="C69" s="105"/>
    </row>
    <row r="70" spans="1:3">
      <c r="A70" s="643"/>
      <c r="B70" s="105"/>
      <c r="C70" s="105"/>
    </row>
    <row r="71" spans="1:3">
      <c r="A71" s="643"/>
      <c r="B71" s="105"/>
      <c r="C71" s="105"/>
    </row>
    <row r="72" spans="1:3">
      <c r="A72" s="643" t="s">
        <v>1060</v>
      </c>
      <c r="B72" s="105"/>
      <c r="C72" s="105"/>
    </row>
    <row r="74" spans="1:3">
      <c r="A74" s="114" t="s">
        <v>1027</v>
      </c>
    </row>
    <row r="76" spans="1:3">
      <c r="A76" s="114" t="s">
        <v>1028</v>
      </c>
    </row>
    <row r="78" spans="1:3">
      <c r="A78" t="s">
        <v>1045</v>
      </c>
    </row>
    <row r="79" spans="1:3">
      <c r="A79" t="s">
        <v>1063</v>
      </c>
    </row>
    <row r="80" spans="1:3">
      <c r="A80" t="s">
        <v>1065</v>
      </c>
    </row>
    <row r="81" spans="1:1">
      <c r="A81" s="641" t="s">
        <v>1029</v>
      </c>
    </row>
    <row r="83" spans="1:1">
      <c r="A83" s="642" t="s">
        <v>1030</v>
      </c>
    </row>
    <row r="85" spans="1:1">
      <c r="A85" s="646" t="s">
        <v>1031</v>
      </c>
    </row>
    <row r="87" spans="1:1">
      <c r="A87" s="114" t="s">
        <v>1032</v>
      </c>
    </row>
    <row r="89" spans="1:1">
      <c r="A89" s="114" t="s">
        <v>1033</v>
      </c>
    </row>
    <row r="91" spans="1:1">
      <c r="A91" s="114" t="s">
        <v>1034</v>
      </c>
    </row>
    <row r="93" spans="1:1">
      <c r="A93" s="114" t="s">
        <v>1035</v>
      </c>
    </row>
    <row r="95" spans="1:1">
      <c r="A95" t="s">
        <v>1036</v>
      </c>
    </row>
    <row r="97" spans="1:1">
      <c r="A97" t="s">
        <v>1037</v>
      </c>
    </row>
    <row r="99" spans="1:1">
      <c r="A99" s="641" t="s">
        <v>1038</v>
      </c>
    </row>
    <row r="101" spans="1:1">
      <c r="A101" s="641" t="s">
        <v>1039</v>
      </c>
    </row>
    <row r="103" spans="1:1">
      <c r="A103" s="641" t="s">
        <v>1040</v>
      </c>
    </row>
    <row r="105" spans="1:1">
      <c r="A105" s="114" t="s">
        <v>1041</v>
      </c>
    </row>
    <row r="107" spans="1:1">
      <c r="A107" s="114" t="s">
        <v>1042</v>
      </c>
    </row>
    <row r="108" spans="1:1">
      <c r="A108" t="s">
        <v>1043</v>
      </c>
    </row>
    <row r="109" spans="1:1">
      <c r="A109" s="114" t="s">
        <v>1044</v>
      </c>
    </row>
  </sheetData>
  <mergeCells count="11">
    <mergeCell ref="L12:N12"/>
    <mergeCell ref="L13:N13"/>
    <mergeCell ref="L14:N14"/>
    <mergeCell ref="B21:C21"/>
    <mergeCell ref="F21:G21"/>
    <mergeCell ref="B1:I5"/>
    <mergeCell ref="J1:K2"/>
    <mergeCell ref="L1:O2"/>
    <mergeCell ref="A3:A4"/>
    <mergeCell ref="J3:K5"/>
    <mergeCell ref="L3:O5"/>
  </mergeCells>
  <phoneticPr fontId="2" type="noConversion"/>
  <conditionalFormatting sqref="L13:N13">
    <cfRule type="cellIs" dxfId="2314" priority="1" operator="equal">
      <formula>0</formula>
    </cfRule>
    <cfRule type="cellIs" dxfId="2313" priority="2" operator="lessThan">
      <formula>0</formula>
    </cfRule>
    <cfRule type="cellIs" dxfId="2312" priority="3" operator="greaterThan">
      <formula>0</formula>
    </cfRule>
  </conditionalFormatting>
  <hyperlinks>
    <hyperlink ref="S33" r:id="rId1" xr:uid="{A78D3309-7EE5-438E-A6D6-8871E78AFBAE}"/>
  </hyperlinks>
  <printOptions horizontalCentered="1"/>
  <pageMargins left="0.70866141732283472" right="0.70866141732283472" top="0.55118110236220474" bottom="0.35433070866141736" header="0" footer="0"/>
  <pageSetup paperSize="9" orientation="landscape" verticalDpi="0" r:id="rId2"/>
  <drawing r:id="rId3"/>
  <legacyDrawing r:id="rId4"/>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28C04-CB0A-4149-9775-13F8F5E3C6B1}">
  <sheetPr>
    <tabColor rgb="FFC00000"/>
  </sheetPr>
  <dimension ref="A1:AE134"/>
  <sheetViews>
    <sheetView showGridLines="0" topLeftCell="A4" workbookViewId="0">
      <selection activeCell="P17" sqref="P17"/>
    </sheetView>
  </sheetViews>
  <sheetFormatPr defaultColWidth="3.125" defaultRowHeight="16.5"/>
  <cols>
    <col min="29" max="29" width="15.25" customWidth="1"/>
    <col min="30" max="30" width="11.375" customWidth="1"/>
    <col min="31" max="31" width="5.5" bestFit="1" customWidth="1"/>
  </cols>
  <sheetData>
    <row r="1" spans="1:29">
      <c r="A1" s="71" t="s">
        <v>119</v>
      </c>
    </row>
    <row r="2" spans="1:29" ht="24.75" customHeight="1">
      <c r="E2" s="265" t="s">
        <v>642</v>
      </c>
    </row>
    <row r="3" spans="1:29" s="83" customFormat="1" ht="20.25">
      <c r="A3" s="84" t="s">
        <v>118</v>
      </c>
      <c r="B3" s="84"/>
      <c r="C3" s="84"/>
      <c r="D3" s="84"/>
      <c r="E3" s="84"/>
      <c r="F3" s="84"/>
      <c r="G3" s="84"/>
      <c r="H3" s="84"/>
      <c r="I3" s="84"/>
      <c r="J3" s="84"/>
      <c r="K3" s="84"/>
      <c r="L3" s="84"/>
      <c r="M3" s="84"/>
      <c r="N3" s="84"/>
      <c r="O3" s="84"/>
      <c r="P3" s="84"/>
      <c r="Q3" s="84"/>
      <c r="R3" s="84"/>
      <c r="S3" s="84"/>
      <c r="T3" s="84"/>
      <c r="U3" s="84"/>
      <c r="V3" s="84"/>
      <c r="W3" s="84"/>
      <c r="X3" s="84"/>
      <c r="Y3" s="84"/>
      <c r="Z3" s="84"/>
      <c r="AA3" s="84"/>
      <c r="AB3" s="84"/>
    </row>
    <row r="4" spans="1:29" ht="3.75" customHeight="1"/>
    <row r="5" spans="1:29">
      <c r="AA5" s="69" t="s">
        <v>117</v>
      </c>
    </row>
    <row r="6" spans="1:29">
      <c r="A6" s="917" t="s">
        <v>116</v>
      </c>
      <c r="B6" s="917"/>
      <c r="C6" s="917"/>
      <c r="D6" s="918"/>
      <c r="E6" s="81" t="s">
        <v>115</v>
      </c>
      <c r="F6" s="80"/>
      <c r="G6" s="80"/>
      <c r="H6" s="80"/>
      <c r="I6" s="80"/>
      <c r="J6" s="80"/>
      <c r="K6" s="80"/>
      <c r="L6" s="80"/>
      <c r="M6" s="80"/>
      <c r="N6" s="80"/>
      <c r="O6" s="80"/>
      <c r="P6" s="80"/>
      <c r="Q6" s="80"/>
      <c r="R6" s="82"/>
      <c r="S6" s="81" t="s">
        <v>114</v>
      </c>
      <c r="T6" s="80"/>
      <c r="U6" s="80"/>
      <c r="V6" s="80"/>
      <c r="W6" s="80"/>
      <c r="X6" s="80"/>
      <c r="Y6" s="80"/>
      <c r="Z6" s="80"/>
      <c r="AA6" s="80"/>
      <c r="AC6" s="89" t="s">
        <v>123</v>
      </c>
    </row>
    <row r="7" spans="1:29" ht="24" customHeight="1">
      <c r="A7" s="919"/>
      <c r="B7" s="919"/>
      <c r="C7" s="919"/>
      <c r="D7" s="920"/>
      <c r="E7" s="787" t="str">
        <f>'2018년 귀속 중소기업 고용증가 인원에 대한 사회보험료'!K6</f>
        <v>선우치과의원</v>
      </c>
      <c r="F7" s="788"/>
      <c r="G7" s="788"/>
      <c r="H7" s="788"/>
      <c r="I7" s="788"/>
      <c r="J7" s="788"/>
      <c r="K7" s="788"/>
      <c r="L7" s="788"/>
      <c r="M7" s="788"/>
      <c r="N7" s="788"/>
      <c r="O7" s="788"/>
      <c r="P7" s="788"/>
      <c r="Q7" s="788"/>
      <c r="R7" s="789"/>
      <c r="S7" s="799">
        <f>'2018년 귀속 중소기업 고용증가 인원에 대한 사회보험료'!X6</f>
        <v>3129212345</v>
      </c>
      <c r="T7" s="800"/>
      <c r="U7" s="800"/>
      <c r="V7" s="800"/>
      <c r="W7" s="800"/>
      <c r="X7" s="800"/>
      <c r="Y7" s="800"/>
      <c r="Z7" s="800"/>
      <c r="AA7" s="800"/>
      <c r="AC7" s="89" t="s">
        <v>124</v>
      </c>
    </row>
    <row r="8" spans="1:29">
      <c r="A8" s="919"/>
      <c r="B8" s="919"/>
      <c r="C8" s="919"/>
      <c r="D8" s="920"/>
      <c r="E8" s="81" t="s">
        <v>113</v>
      </c>
      <c r="F8" s="80"/>
      <c r="G8" s="80"/>
      <c r="H8" s="80"/>
      <c r="I8" s="80"/>
      <c r="J8" s="80"/>
      <c r="K8" s="80"/>
      <c r="L8" s="80"/>
      <c r="M8" s="80"/>
      <c r="N8" s="80"/>
      <c r="O8" s="80"/>
      <c r="P8" s="80"/>
      <c r="Q8" s="80"/>
      <c r="R8" s="82"/>
      <c r="S8" s="81" t="s">
        <v>112</v>
      </c>
      <c r="T8" s="80"/>
      <c r="U8" s="80"/>
      <c r="V8" s="80"/>
      <c r="W8" s="80"/>
      <c r="X8" s="80"/>
      <c r="Y8" s="80"/>
      <c r="Z8" s="80"/>
      <c r="AA8" s="80"/>
      <c r="AC8" s="91" t="s">
        <v>125</v>
      </c>
    </row>
    <row r="9" spans="1:29" ht="24" customHeight="1">
      <c r="A9" s="919"/>
      <c r="B9" s="919"/>
      <c r="C9" s="919"/>
      <c r="D9" s="920"/>
      <c r="E9" s="787" t="str">
        <f>'2018년 귀속 중소기업 고용증가 인원에 대한 사회보험료'!K7</f>
        <v>전현무 이장원</v>
      </c>
      <c r="F9" s="788"/>
      <c r="G9" s="788"/>
      <c r="H9" s="788"/>
      <c r="I9" s="788"/>
      <c r="J9" s="788"/>
      <c r="K9" s="788"/>
      <c r="L9" s="788"/>
      <c r="M9" s="788"/>
      <c r="N9" s="788"/>
      <c r="O9" s="788"/>
      <c r="P9" s="788"/>
      <c r="Q9" s="788"/>
      <c r="R9" s="789"/>
      <c r="S9" s="923">
        <f>'2018년 귀속 중소기업 고용증가 인원에 대한 사회보험료'!X7</f>
        <v>26961</v>
      </c>
      <c r="T9" s="924"/>
      <c r="U9" s="924"/>
      <c r="V9" s="924"/>
      <c r="W9" s="924"/>
      <c r="X9" s="924"/>
      <c r="Y9" s="924"/>
      <c r="Z9" s="924"/>
      <c r="AA9" s="924"/>
      <c r="AC9" s="90" t="s">
        <v>126</v>
      </c>
    </row>
    <row r="10" spans="1:29">
      <c r="A10" s="919"/>
      <c r="B10" s="919"/>
      <c r="C10" s="919"/>
      <c r="D10" s="920"/>
      <c r="E10" s="81" t="s">
        <v>111</v>
      </c>
      <c r="F10" s="80"/>
      <c r="G10" s="80"/>
      <c r="H10" s="80"/>
      <c r="I10" s="80"/>
      <c r="J10" s="80"/>
      <c r="K10" s="80"/>
      <c r="L10" s="80"/>
      <c r="M10" s="80"/>
      <c r="N10" s="80"/>
      <c r="O10" s="80"/>
      <c r="P10" s="80"/>
      <c r="Q10" s="80"/>
      <c r="R10" s="80"/>
      <c r="S10" s="80"/>
      <c r="T10" s="80"/>
      <c r="U10" s="80"/>
      <c r="V10" s="80"/>
      <c r="W10" s="80"/>
      <c r="X10" s="80"/>
      <c r="Y10" s="80"/>
      <c r="Z10" s="80"/>
      <c r="AA10" s="80"/>
      <c r="AC10" s="90" t="s">
        <v>127</v>
      </c>
    </row>
    <row r="11" spans="1:29">
      <c r="A11" s="919"/>
      <c r="B11" s="919"/>
      <c r="C11" s="919"/>
      <c r="D11" s="920"/>
      <c r="E11" s="79"/>
      <c r="F11" s="925" t="str">
        <f>'2018년 귀속 중소기업 고용증가 인원에 대한 사회보험료'!L8</f>
        <v>충청남도 천안시 서북구  오성로 103,6층 (두정동,청풍프라자)</v>
      </c>
      <c r="G11" s="926"/>
      <c r="H11" s="926"/>
      <c r="I11" s="926"/>
      <c r="J11" s="926"/>
      <c r="K11" s="926"/>
      <c r="L11" s="926"/>
      <c r="M11" s="926"/>
      <c r="N11" s="926"/>
      <c r="O11" s="926"/>
      <c r="P11" s="926"/>
      <c r="Q11" s="926"/>
    </row>
    <row r="12" spans="1:29" ht="24" customHeight="1">
      <c r="A12" s="921"/>
      <c r="B12" s="921"/>
      <c r="C12" s="921"/>
      <c r="D12" s="922"/>
      <c r="E12" s="78"/>
      <c r="F12" s="927"/>
      <c r="G12" s="927"/>
      <c r="H12" s="927"/>
      <c r="I12" s="927"/>
      <c r="J12" s="927"/>
      <c r="K12" s="927"/>
      <c r="L12" s="927"/>
      <c r="M12" s="927"/>
      <c r="N12" s="927"/>
      <c r="O12" s="927"/>
      <c r="P12" s="927"/>
      <c r="Q12" s="927"/>
      <c r="R12" s="70" t="s">
        <v>110</v>
      </c>
      <c r="S12" s="70"/>
      <c r="T12" s="70"/>
      <c r="U12" s="788" t="str">
        <f>'2018년 귀속 중소기업 고용증가 인원에 대한 사회보험료'!X9</f>
        <v>041-567-6764</v>
      </c>
      <c r="V12" s="928"/>
      <c r="W12" s="928"/>
      <c r="X12" s="928"/>
      <c r="Y12" s="928"/>
      <c r="Z12" s="928"/>
      <c r="AA12" s="70" t="s">
        <v>109</v>
      </c>
      <c r="AC12" t="s">
        <v>214</v>
      </c>
    </row>
    <row r="13" spans="1:29" ht="3.75" customHeight="1"/>
    <row r="14" spans="1:29" ht="30.75" customHeight="1">
      <c r="A14" s="74" t="s">
        <v>108</v>
      </c>
      <c r="B14" s="74"/>
      <c r="C14" s="74"/>
      <c r="D14" s="74"/>
      <c r="E14" s="74"/>
      <c r="F14" s="74"/>
      <c r="G14" s="74"/>
      <c r="H14" s="77"/>
      <c r="I14" s="915">
        <v>43466</v>
      </c>
      <c r="J14" s="915"/>
      <c r="K14" s="915"/>
      <c r="L14" s="915"/>
      <c r="M14" s="915"/>
      <c r="N14" s="915"/>
      <c r="O14" s="915"/>
      <c r="P14" s="74" t="s">
        <v>107</v>
      </c>
      <c r="Q14" s="74"/>
      <c r="R14" s="915">
        <v>43830</v>
      </c>
      <c r="S14" s="915"/>
      <c r="T14" s="915"/>
      <c r="U14" s="915"/>
      <c r="V14" s="915"/>
      <c r="W14" s="915"/>
      <c r="X14" s="915"/>
      <c r="Y14" s="74" t="s">
        <v>107</v>
      </c>
      <c r="Z14" s="74"/>
      <c r="AA14" s="74"/>
      <c r="AC14" t="s">
        <v>215</v>
      </c>
    </row>
    <row r="15" spans="1:29" ht="3.75" customHeight="1"/>
    <row r="16" spans="1:29" ht="28.5" customHeight="1">
      <c r="A16" t="s">
        <v>106</v>
      </c>
    </row>
    <row r="17" spans="1:31" ht="28.5" customHeight="1">
      <c r="A17" s="75" t="s">
        <v>105</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row>
    <row r="18" spans="1:31" ht="37.5" customHeight="1">
      <c r="A18" s="853" t="s">
        <v>104</v>
      </c>
      <c r="B18" s="854"/>
      <c r="C18" s="854"/>
      <c r="D18" s="854"/>
      <c r="E18" s="854"/>
      <c r="F18" s="854"/>
      <c r="G18" s="854"/>
      <c r="H18" s="854"/>
      <c r="I18" s="854"/>
      <c r="J18" s="855" t="s">
        <v>103</v>
      </c>
      <c r="K18" s="854"/>
      <c r="L18" s="854"/>
      <c r="M18" s="854"/>
      <c r="N18" s="854"/>
      <c r="O18" s="854"/>
      <c r="P18" s="854"/>
      <c r="Q18" s="854"/>
      <c r="R18" s="854"/>
      <c r="S18" s="855" t="s">
        <v>102</v>
      </c>
      <c r="T18" s="854"/>
      <c r="U18" s="854"/>
      <c r="V18" s="854"/>
      <c r="W18" s="854"/>
      <c r="X18" s="854"/>
      <c r="Y18" s="854"/>
      <c r="Z18" s="854"/>
      <c r="AA18" s="836"/>
    </row>
    <row r="19" spans="1:31" ht="22.5" customHeight="1">
      <c r="A19" s="856">
        <f>'고용증대 상시근로자수-2019'!BT110</f>
        <v>8.58</v>
      </c>
      <c r="B19" s="857"/>
      <c r="C19" s="857"/>
      <c r="D19" s="857"/>
      <c r="E19" s="857"/>
      <c r="F19" s="857"/>
      <c r="G19" s="857"/>
      <c r="H19" s="857"/>
      <c r="I19" s="857"/>
      <c r="J19" s="857">
        <f>'고용증대 상시근로자수-2019'!BT113</f>
        <v>8.41</v>
      </c>
      <c r="K19" s="857"/>
      <c r="L19" s="857"/>
      <c r="M19" s="857"/>
      <c r="N19" s="857"/>
      <c r="O19" s="857"/>
      <c r="P19" s="857"/>
      <c r="Q19" s="857"/>
      <c r="R19" s="857"/>
      <c r="S19" s="1337">
        <f>TRUNC(A19,2)-TRUNC(J19,2)</f>
        <v>0.16999999999999993</v>
      </c>
      <c r="T19" s="1337"/>
      <c r="U19" s="1337"/>
      <c r="V19" s="1337"/>
      <c r="W19" s="1337"/>
      <c r="X19" s="1337"/>
      <c r="Y19" s="1337"/>
      <c r="Z19" s="1337"/>
      <c r="AA19" s="1338"/>
      <c r="AE19" s="76"/>
    </row>
    <row r="20" spans="1:31" ht="28.5" customHeight="1">
      <c r="A20" s="75" t="s">
        <v>101</v>
      </c>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row>
    <row r="21" spans="1:31" ht="37.5" customHeight="1">
      <c r="A21" s="853" t="s">
        <v>100</v>
      </c>
      <c r="B21" s="854"/>
      <c r="C21" s="854"/>
      <c r="D21" s="854"/>
      <c r="E21" s="854"/>
      <c r="F21" s="854"/>
      <c r="G21" s="854"/>
      <c r="H21" s="854"/>
      <c r="I21" s="854"/>
      <c r="J21" s="855" t="s">
        <v>99</v>
      </c>
      <c r="K21" s="854"/>
      <c r="L21" s="854"/>
      <c r="M21" s="854"/>
      <c r="N21" s="854"/>
      <c r="O21" s="854"/>
      <c r="P21" s="854"/>
      <c r="Q21" s="854"/>
      <c r="R21" s="854"/>
      <c r="S21" s="855" t="s">
        <v>98</v>
      </c>
      <c r="T21" s="854"/>
      <c r="U21" s="854"/>
      <c r="V21" s="854"/>
      <c r="W21" s="854"/>
      <c r="X21" s="854"/>
      <c r="Y21" s="854"/>
      <c r="Z21" s="854"/>
      <c r="AA21" s="836"/>
    </row>
    <row r="22" spans="1:31" ht="22.5" customHeight="1">
      <c r="A22" s="856">
        <f>'고용증대 상시근로자수-2019'!BS110</f>
        <v>10.58</v>
      </c>
      <c r="B22" s="857"/>
      <c r="C22" s="857"/>
      <c r="D22" s="857"/>
      <c r="E22" s="857"/>
      <c r="F22" s="857"/>
      <c r="G22" s="857"/>
      <c r="H22" s="857"/>
      <c r="I22" s="857"/>
      <c r="J22" s="857">
        <f>'고용증대 상시근로자수-2019'!BS113</f>
        <v>10.41</v>
      </c>
      <c r="K22" s="857"/>
      <c r="L22" s="857"/>
      <c r="M22" s="857"/>
      <c r="N22" s="857"/>
      <c r="O22" s="857"/>
      <c r="P22" s="857"/>
      <c r="Q22" s="857"/>
      <c r="R22" s="857"/>
      <c r="S22" s="1337">
        <f>TRUNC(A22,2)-TRUNC(J22,2)</f>
        <v>0.16999999999999993</v>
      </c>
      <c r="T22" s="1337"/>
      <c r="U22" s="1337"/>
      <c r="V22" s="1337"/>
      <c r="W22" s="1337"/>
      <c r="X22" s="1337"/>
      <c r="Y22" s="1337"/>
      <c r="Z22" s="1337"/>
      <c r="AA22" s="1338"/>
    </row>
    <row r="23" spans="1:31" ht="28.5" customHeight="1">
      <c r="A23" s="75" t="s">
        <v>97</v>
      </c>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row>
    <row r="24" spans="1:31" ht="37.5" customHeight="1">
      <c r="A24" s="853" t="s">
        <v>96</v>
      </c>
      <c r="B24" s="854"/>
      <c r="C24" s="854"/>
      <c r="D24" s="854"/>
      <c r="E24" s="854"/>
      <c r="F24" s="854"/>
      <c r="G24" s="854"/>
      <c r="H24" s="854"/>
      <c r="I24" s="854"/>
      <c r="J24" s="855" t="s">
        <v>95</v>
      </c>
      <c r="K24" s="854"/>
      <c r="L24" s="854"/>
      <c r="M24" s="854"/>
      <c r="N24" s="854"/>
      <c r="O24" s="854"/>
      <c r="P24" s="854"/>
      <c r="Q24" s="854"/>
      <c r="R24" s="854"/>
      <c r="S24" s="855" t="s">
        <v>94</v>
      </c>
      <c r="T24" s="854"/>
      <c r="U24" s="854"/>
      <c r="V24" s="854"/>
      <c r="W24" s="854"/>
      <c r="X24" s="854"/>
      <c r="Y24" s="854"/>
      <c r="Z24" s="854"/>
      <c r="AA24" s="836"/>
    </row>
    <row r="25" spans="1:31" ht="22.5" customHeight="1">
      <c r="A25" s="856">
        <f>A22</f>
        <v>10.58</v>
      </c>
      <c r="B25" s="857"/>
      <c r="C25" s="857"/>
      <c r="D25" s="857"/>
      <c r="E25" s="857"/>
      <c r="F25" s="857"/>
      <c r="G25" s="857"/>
      <c r="H25" s="857"/>
      <c r="I25" s="857"/>
      <c r="J25" s="857">
        <f>J22</f>
        <v>10.41</v>
      </c>
      <c r="K25" s="857"/>
      <c r="L25" s="857"/>
      <c r="M25" s="857"/>
      <c r="N25" s="857"/>
      <c r="O25" s="857"/>
      <c r="P25" s="857"/>
      <c r="Q25" s="857"/>
      <c r="R25" s="857"/>
      <c r="S25" s="1337">
        <f>TRUNC(A25,2)-TRUNC(J25,2)</f>
        <v>0.16999999999999993</v>
      </c>
      <c r="T25" s="1337"/>
      <c r="U25" s="1337"/>
      <c r="V25" s="1337"/>
      <c r="W25" s="1337"/>
      <c r="X25" s="1337"/>
      <c r="Y25" s="1337"/>
      <c r="Z25" s="1337"/>
      <c r="AA25" s="1338"/>
    </row>
    <row r="26" spans="1:31" ht="28.5" customHeight="1">
      <c r="A26" s="75" t="s">
        <v>93</v>
      </c>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row>
    <row r="27" spans="1:31" ht="37.5" customHeight="1">
      <c r="A27" s="853" t="s">
        <v>92</v>
      </c>
      <c r="B27" s="854"/>
      <c r="C27" s="854"/>
      <c r="D27" s="854"/>
      <c r="E27" s="854"/>
      <c r="F27" s="854"/>
      <c r="G27" s="854"/>
      <c r="H27" s="854"/>
      <c r="I27" s="854"/>
      <c r="J27" s="1251" t="s">
        <v>91</v>
      </c>
      <c r="K27" s="854"/>
      <c r="L27" s="854"/>
      <c r="M27" s="854"/>
      <c r="N27" s="854"/>
      <c r="O27" s="854"/>
      <c r="P27" s="854"/>
      <c r="Q27" s="854"/>
      <c r="R27" s="854"/>
      <c r="S27" s="867" t="s">
        <v>90</v>
      </c>
      <c r="T27" s="854"/>
      <c r="U27" s="854"/>
      <c r="V27" s="854"/>
      <c r="W27" s="854"/>
      <c r="X27" s="854"/>
      <c r="Y27" s="854"/>
      <c r="Z27" s="854"/>
      <c r="AA27" s="836"/>
      <c r="AC27" t="s">
        <v>485</v>
      </c>
      <c r="AD27" t="s">
        <v>122</v>
      </c>
    </row>
    <row r="28" spans="1:31" ht="22.5" customHeight="1">
      <c r="A28" s="1246">
        <f>MIN(S19,S22,S25)</f>
        <v>0.16999999999999993</v>
      </c>
      <c r="B28" s="1247"/>
      <c r="C28" s="1247"/>
      <c r="D28" s="1247"/>
      <c r="E28" s="1247"/>
      <c r="F28" s="1247"/>
      <c r="G28" s="1247"/>
      <c r="H28" s="1247"/>
      <c r="I28" s="1247"/>
      <c r="J28" s="1248">
        <v>10000000</v>
      </c>
      <c r="K28" s="1248"/>
      <c r="L28" s="1248"/>
      <c r="M28" s="1248"/>
      <c r="N28" s="1248"/>
      <c r="O28" s="1248"/>
      <c r="P28" s="1248"/>
      <c r="Q28" s="1248"/>
      <c r="R28" s="1248"/>
      <c r="S28" s="1335">
        <f>A28*J28</f>
        <v>1699999.9999999993</v>
      </c>
      <c r="T28" s="1335"/>
      <c r="U28" s="1335"/>
      <c r="V28" s="1335"/>
      <c r="W28" s="1335"/>
      <c r="X28" s="1335"/>
      <c r="Y28" s="1335"/>
      <c r="Z28" s="1335"/>
      <c r="AA28" s="1336"/>
      <c r="AC28" s="218">
        <f>S28*20%</f>
        <v>339999.99999999988</v>
      </c>
      <c r="AD28" s="218">
        <f>S28-AC28</f>
        <v>1359999.9999999995</v>
      </c>
    </row>
    <row r="29" spans="1:31" ht="7.5" customHeight="1"/>
    <row r="30" spans="1:31">
      <c r="A30" s="73" t="s">
        <v>89</v>
      </c>
    </row>
    <row r="31" spans="1:31">
      <c r="A31" s="73" t="s">
        <v>88</v>
      </c>
      <c r="R31" s="247" t="s">
        <v>692</v>
      </c>
      <c r="S31" s="1335">
        <f>AD28</f>
        <v>1359999.9999999995</v>
      </c>
      <c r="T31" s="1335"/>
      <c r="U31" s="1335"/>
      <c r="V31" s="1335"/>
      <c r="W31" s="1335"/>
      <c r="X31" s="1335"/>
      <c r="Y31" s="1335"/>
      <c r="Z31" s="1335"/>
      <c r="AA31" s="1336"/>
      <c r="AC31" s="218">
        <f>AC28/2</f>
        <v>169999.99999999994</v>
      </c>
    </row>
    <row r="32" spans="1:31" ht="7.5" customHeight="1">
      <c r="AC32" s="218"/>
    </row>
    <row r="33" spans="1:29">
      <c r="R33" s="826">
        <v>44012</v>
      </c>
      <c r="S33" s="826"/>
      <c r="T33" s="826"/>
      <c r="U33" s="826"/>
      <c r="V33" s="826"/>
      <c r="W33" s="826"/>
      <c r="X33" s="826"/>
      <c r="Y33" s="826"/>
      <c r="Z33" s="826"/>
      <c r="AC33" s="218">
        <f>AC31</f>
        <v>169999.99999999994</v>
      </c>
    </row>
    <row r="35" spans="1:29">
      <c r="J35" s="821" t="s">
        <v>87</v>
      </c>
      <c r="K35" s="821"/>
      <c r="L35" s="821"/>
      <c r="M35" s="821"/>
      <c r="N35" s="821" t="str">
        <f>E7</f>
        <v>선우치과의원</v>
      </c>
      <c r="O35" s="821"/>
      <c r="P35" s="821"/>
      <c r="Q35" s="821"/>
      <c r="R35" s="821"/>
      <c r="S35" s="821"/>
      <c r="T35" s="821"/>
      <c r="U35" s="821"/>
      <c r="V35" s="828" t="s">
        <v>86</v>
      </c>
      <c r="W35" s="828"/>
      <c r="X35" s="828"/>
      <c r="Y35" s="828"/>
      <c r="Z35" s="828"/>
    </row>
    <row r="36" spans="1:29" ht="7.5" customHeight="1"/>
    <row r="37" spans="1:29" ht="19.5">
      <c r="A37" s="829" t="s">
        <v>120</v>
      </c>
      <c r="B37" s="829"/>
      <c r="C37" s="829"/>
      <c r="D37" s="829"/>
      <c r="E37" s="72" t="s">
        <v>85</v>
      </c>
      <c r="H37" s="71" t="s">
        <v>84</v>
      </c>
    </row>
    <row r="38" spans="1:29" ht="6.75" customHeight="1">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row>
    <row r="39" spans="1:29" ht="3.75" customHeight="1"/>
    <row r="40" spans="1:29">
      <c r="AA40" s="69" t="s">
        <v>83</v>
      </c>
    </row>
    <row r="43" spans="1:29">
      <c r="A43" s="136" t="s">
        <v>241</v>
      </c>
    </row>
    <row r="44" spans="1:29">
      <c r="A44" t="s">
        <v>460</v>
      </c>
    </row>
    <row r="45" spans="1:29">
      <c r="B45" t="s">
        <v>468</v>
      </c>
    </row>
    <row r="46" spans="1:29">
      <c r="B46" t="s">
        <v>469</v>
      </c>
    </row>
    <row r="48" spans="1:29">
      <c r="B48" t="s">
        <v>461</v>
      </c>
    </row>
    <row r="49" spans="1:3">
      <c r="C49" t="s">
        <v>471</v>
      </c>
    </row>
    <row r="50" spans="1:3">
      <c r="C50" t="s">
        <v>470</v>
      </c>
    </row>
    <row r="51" spans="1:3">
      <c r="C51" s="207" t="s">
        <v>462</v>
      </c>
    </row>
    <row r="53" spans="1:3">
      <c r="B53" t="s">
        <v>463</v>
      </c>
    </row>
    <row r="54" spans="1:3">
      <c r="C54" t="s">
        <v>464</v>
      </c>
    </row>
    <row r="55" spans="1:3">
      <c r="C55" t="s">
        <v>465</v>
      </c>
    </row>
    <row r="57" spans="1:3">
      <c r="A57" t="s">
        <v>466</v>
      </c>
    </row>
    <row r="58" spans="1:3">
      <c r="B58" t="s">
        <v>467</v>
      </c>
    </row>
    <row r="67" spans="1:2" ht="20.25">
      <c r="A67" s="103" t="s">
        <v>241</v>
      </c>
    </row>
    <row r="69" spans="1:2">
      <c r="A69" t="s">
        <v>184</v>
      </c>
    </row>
    <row r="71" spans="1:2">
      <c r="A71" t="s">
        <v>185</v>
      </c>
    </row>
    <row r="73" spans="1:2">
      <c r="B73" t="s">
        <v>186</v>
      </c>
    </row>
    <row r="74" spans="1:2">
      <c r="B74" t="s">
        <v>187</v>
      </c>
    </row>
    <row r="75" spans="1:2">
      <c r="B75" t="s">
        <v>188</v>
      </c>
    </row>
    <row r="76" spans="1:2">
      <c r="B76" t="s">
        <v>189</v>
      </c>
    </row>
    <row r="78" spans="1:2">
      <c r="A78" t="s">
        <v>190</v>
      </c>
    </row>
    <row r="80" spans="1:2">
      <c r="A80" t="s">
        <v>191</v>
      </c>
    </row>
    <row r="82" spans="1:17">
      <c r="A82" t="s">
        <v>192</v>
      </c>
    </row>
    <row r="84" spans="1:17">
      <c r="A84" t="s">
        <v>193</v>
      </c>
    </row>
    <row r="86" spans="1:17">
      <c r="B86" t="s">
        <v>194</v>
      </c>
    </row>
    <row r="88" spans="1:17">
      <c r="B88" t="s">
        <v>195</v>
      </c>
    </row>
    <row r="90" spans="1:17">
      <c r="A90" t="s">
        <v>196</v>
      </c>
    </row>
    <row r="92" spans="1:17">
      <c r="A92" t="s">
        <v>197</v>
      </c>
    </row>
    <row r="94" spans="1:17">
      <c r="B94" t="s">
        <v>198</v>
      </c>
    </row>
    <row r="96" spans="1:17">
      <c r="C96" s="95"/>
      <c r="D96" s="96"/>
      <c r="E96" s="96"/>
      <c r="F96" s="96"/>
      <c r="G96" s="96"/>
      <c r="H96" s="96"/>
      <c r="I96" s="96"/>
      <c r="J96" s="96"/>
      <c r="K96" s="96"/>
      <c r="L96" s="96"/>
      <c r="M96" s="96"/>
      <c r="N96" s="96"/>
      <c r="O96" s="96"/>
      <c r="P96" s="96"/>
      <c r="Q96" s="97"/>
    </row>
    <row r="97" spans="2:17">
      <c r="C97" s="98"/>
      <c r="D97" s="821" t="s">
        <v>199</v>
      </c>
      <c r="E97" s="821"/>
      <c r="F97" s="821"/>
      <c r="G97" s="821"/>
      <c r="H97" s="821"/>
      <c r="I97" s="821"/>
      <c r="J97" s="821"/>
      <c r="K97" s="821"/>
      <c r="L97" s="821"/>
      <c r="M97" s="821"/>
      <c r="N97" s="821"/>
      <c r="O97" s="821"/>
      <c r="P97" s="821"/>
      <c r="Q97" s="99"/>
    </row>
    <row r="98" spans="2:17">
      <c r="C98" s="98"/>
      <c r="D98" s="819" t="s">
        <v>200</v>
      </c>
      <c r="E98" s="819"/>
      <c r="F98" s="819"/>
      <c r="G98" s="819"/>
      <c r="H98" s="819"/>
      <c r="I98" s="819"/>
      <c r="J98" s="819"/>
      <c r="K98" s="819"/>
      <c r="L98" s="819"/>
      <c r="M98" s="819"/>
      <c r="N98" s="819"/>
      <c r="O98" s="819"/>
      <c r="P98" s="819"/>
      <c r="Q98" s="99"/>
    </row>
    <row r="99" spans="2:17">
      <c r="C99" s="98"/>
      <c r="D99" s="820" t="s">
        <v>201</v>
      </c>
      <c r="E99" s="820"/>
      <c r="F99" s="820"/>
      <c r="G99" s="820"/>
      <c r="H99" s="820"/>
      <c r="I99" s="820"/>
      <c r="J99" s="820"/>
      <c r="K99" s="820"/>
      <c r="L99" s="820"/>
      <c r="M99" s="820"/>
      <c r="N99" s="820"/>
      <c r="O99" s="820"/>
      <c r="P99" s="820"/>
      <c r="Q99" s="99"/>
    </row>
    <row r="100" spans="2:17">
      <c r="C100" s="262"/>
      <c r="D100" s="263"/>
      <c r="E100" s="263"/>
      <c r="F100" s="263"/>
      <c r="G100" s="263"/>
      <c r="H100" s="263"/>
      <c r="I100" s="263"/>
      <c r="J100" s="263"/>
      <c r="K100" s="263"/>
      <c r="L100" s="263"/>
      <c r="M100" s="263"/>
      <c r="N100" s="263"/>
      <c r="O100" s="263"/>
      <c r="P100" s="263"/>
      <c r="Q100" s="264"/>
    </row>
    <row r="102" spans="2:17">
      <c r="B102" t="s">
        <v>202</v>
      </c>
    </row>
    <row r="104" spans="2:17">
      <c r="C104" s="95"/>
      <c r="D104" s="96"/>
      <c r="E104" s="96"/>
      <c r="F104" s="96"/>
      <c r="G104" s="96"/>
      <c r="H104" s="96"/>
      <c r="I104" s="96"/>
      <c r="J104" s="96"/>
      <c r="K104" s="96"/>
      <c r="L104" s="96"/>
      <c r="M104" s="96"/>
      <c r="N104" s="96"/>
      <c r="O104" s="96"/>
      <c r="P104" s="96"/>
      <c r="Q104" s="97"/>
    </row>
    <row r="105" spans="2:17">
      <c r="C105" s="98"/>
      <c r="D105" s="821" t="s">
        <v>203</v>
      </c>
      <c r="E105" s="821"/>
      <c r="F105" s="821"/>
      <c r="G105" s="821"/>
      <c r="H105" s="821"/>
      <c r="I105" s="821"/>
      <c r="J105" s="821"/>
      <c r="K105" s="821"/>
      <c r="L105" s="821"/>
      <c r="M105" s="821"/>
      <c r="N105" s="821"/>
      <c r="O105" s="821"/>
      <c r="P105" s="821"/>
      <c r="Q105" s="99"/>
    </row>
    <row r="106" spans="2:17">
      <c r="C106" s="98"/>
      <c r="D106" s="819" t="s">
        <v>200</v>
      </c>
      <c r="E106" s="819"/>
      <c r="F106" s="819"/>
      <c r="G106" s="819"/>
      <c r="H106" s="819"/>
      <c r="I106" s="819"/>
      <c r="J106" s="819"/>
      <c r="K106" s="819"/>
      <c r="L106" s="819"/>
      <c r="M106" s="819"/>
      <c r="N106" s="819"/>
      <c r="O106" s="819"/>
      <c r="P106" s="819"/>
      <c r="Q106" s="99"/>
    </row>
    <row r="107" spans="2:17">
      <c r="C107" s="98"/>
      <c r="D107" s="1243" t="s">
        <v>201</v>
      </c>
      <c r="E107" s="1243"/>
      <c r="F107" s="1243"/>
      <c r="G107" s="1243"/>
      <c r="H107" s="1243"/>
      <c r="I107" s="1243"/>
      <c r="J107" s="1243"/>
      <c r="K107" s="1243"/>
      <c r="L107" s="1243"/>
      <c r="M107" s="1243"/>
      <c r="N107" s="1243"/>
      <c r="O107" s="1243"/>
      <c r="P107" s="1243"/>
      <c r="Q107" s="99"/>
    </row>
    <row r="108" spans="2:17">
      <c r="C108" s="262"/>
      <c r="D108" s="263"/>
      <c r="E108" s="263"/>
      <c r="F108" s="263"/>
      <c r="G108" s="263"/>
      <c r="H108" s="263"/>
      <c r="I108" s="263"/>
      <c r="J108" s="263"/>
      <c r="K108" s="263"/>
      <c r="L108" s="263"/>
      <c r="M108" s="263"/>
      <c r="N108" s="263"/>
      <c r="O108" s="263"/>
      <c r="P108" s="263"/>
      <c r="Q108" s="264"/>
    </row>
    <row r="110" spans="2:17">
      <c r="B110" t="s">
        <v>204</v>
      </c>
    </row>
    <row r="112" spans="2:17">
      <c r="C112" s="95"/>
      <c r="D112" s="96"/>
      <c r="E112" s="96"/>
      <c r="F112" s="96"/>
      <c r="G112" s="96"/>
      <c r="H112" s="96"/>
      <c r="I112" s="96"/>
      <c r="J112" s="96"/>
      <c r="K112" s="96"/>
      <c r="L112" s="96"/>
      <c r="M112" s="96"/>
      <c r="N112" s="96"/>
      <c r="O112" s="96"/>
      <c r="P112" s="96"/>
      <c r="Q112" s="97"/>
    </row>
    <row r="113" spans="1:17">
      <c r="C113" s="98"/>
      <c r="D113" s="821" t="s">
        <v>205</v>
      </c>
      <c r="E113" s="821"/>
      <c r="F113" s="821"/>
      <c r="G113" s="821"/>
      <c r="H113" s="821"/>
      <c r="I113" s="821"/>
      <c r="J113" s="821"/>
      <c r="K113" s="821"/>
      <c r="L113" s="821"/>
      <c r="M113" s="821"/>
      <c r="N113" s="821"/>
      <c r="O113" s="821"/>
      <c r="P113" s="821"/>
      <c r="Q113" s="99"/>
    </row>
    <row r="114" spans="1:17">
      <c r="C114" s="98"/>
      <c r="D114" s="819" t="s">
        <v>206</v>
      </c>
      <c r="E114" s="819"/>
      <c r="F114" s="819"/>
      <c r="G114" s="819"/>
      <c r="H114" s="819"/>
      <c r="I114" s="819"/>
      <c r="J114" s="819"/>
      <c r="K114" s="819"/>
      <c r="L114" s="819"/>
      <c r="M114" s="819"/>
      <c r="N114" s="819"/>
      <c r="O114" s="819"/>
      <c r="P114" s="819"/>
      <c r="Q114" s="99"/>
    </row>
    <row r="115" spans="1:17">
      <c r="C115" s="98"/>
      <c r="D115" s="1243" t="s">
        <v>207</v>
      </c>
      <c r="E115" s="1243"/>
      <c r="F115" s="1243"/>
      <c r="G115" s="1243"/>
      <c r="H115" s="1243"/>
      <c r="I115" s="1243"/>
      <c r="J115" s="1243"/>
      <c r="K115" s="1243"/>
      <c r="L115" s="1243"/>
      <c r="M115" s="1243"/>
      <c r="N115" s="1243"/>
      <c r="O115" s="1243"/>
      <c r="P115" s="1243"/>
      <c r="Q115" s="99"/>
    </row>
    <row r="116" spans="1:17">
      <c r="C116" s="262"/>
      <c r="D116" s="263"/>
      <c r="E116" s="263"/>
      <c r="F116" s="263"/>
      <c r="G116" s="263"/>
      <c r="H116" s="263"/>
      <c r="I116" s="263"/>
      <c r="J116" s="263"/>
      <c r="K116" s="263"/>
      <c r="L116" s="263"/>
      <c r="M116" s="263"/>
      <c r="N116" s="263"/>
      <c r="O116" s="263"/>
      <c r="P116" s="263"/>
      <c r="Q116" s="264"/>
    </row>
    <row r="118" spans="1:17">
      <c r="A118" t="s">
        <v>208</v>
      </c>
    </row>
    <row r="120" spans="1:17">
      <c r="A120" t="s">
        <v>209</v>
      </c>
    </row>
    <row r="122" spans="1:17">
      <c r="A122" t="s">
        <v>210</v>
      </c>
    </row>
    <row r="125" spans="1:17" ht="20.25">
      <c r="A125" s="103" t="s">
        <v>242</v>
      </c>
    </row>
    <row r="127" spans="1:17">
      <c r="A127" t="s">
        <v>211</v>
      </c>
    </row>
    <row r="129" spans="1:1">
      <c r="A129" t="s">
        <v>214</v>
      </c>
    </row>
    <row r="130" spans="1:1">
      <c r="A130" t="s">
        <v>215</v>
      </c>
    </row>
    <row r="132" spans="1:1">
      <c r="A132" t="s">
        <v>212</v>
      </c>
    </row>
    <row r="134" spans="1:1">
      <c r="A134" t="s">
        <v>213</v>
      </c>
    </row>
  </sheetData>
  <mergeCells count="48">
    <mergeCell ref="A19:I19"/>
    <mergeCell ref="J19:R19"/>
    <mergeCell ref="S19:AA19"/>
    <mergeCell ref="A6:D12"/>
    <mergeCell ref="E7:R7"/>
    <mergeCell ref="S7:AA7"/>
    <mergeCell ref="E9:R9"/>
    <mergeCell ref="S9:AA9"/>
    <mergeCell ref="F11:Q12"/>
    <mergeCell ref="U12:Z12"/>
    <mergeCell ref="I14:O14"/>
    <mergeCell ref="R14:X14"/>
    <mergeCell ref="A18:I18"/>
    <mergeCell ref="J18:R18"/>
    <mergeCell ref="S18:AA18"/>
    <mergeCell ref="A21:I21"/>
    <mergeCell ref="J21:R21"/>
    <mergeCell ref="S21:AA21"/>
    <mergeCell ref="A22:I22"/>
    <mergeCell ref="J22:R22"/>
    <mergeCell ref="S22:AA22"/>
    <mergeCell ref="A24:I24"/>
    <mergeCell ref="J24:R24"/>
    <mergeCell ref="S24:AA24"/>
    <mergeCell ref="A25:I25"/>
    <mergeCell ref="J25:R25"/>
    <mergeCell ref="S25:AA25"/>
    <mergeCell ref="D97:P97"/>
    <mergeCell ref="A27:I27"/>
    <mergeCell ref="J27:R27"/>
    <mergeCell ref="S27:AA27"/>
    <mergeCell ref="A28:I28"/>
    <mergeCell ref="J28:R28"/>
    <mergeCell ref="S28:AA28"/>
    <mergeCell ref="R33:Z33"/>
    <mergeCell ref="J35:M35"/>
    <mergeCell ref="N35:U35"/>
    <mergeCell ref="V35:Z35"/>
    <mergeCell ref="A37:D37"/>
    <mergeCell ref="S31:AA31"/>
    <mergeCell ref="D114:P114"/>
    <mergeCell ref="D115:P115"/>
    <mergeCell ref="D98:P98"/>
    <mergeCell ref="D99:P99"/>
    <mergeCell ref="D105:P105"/>
    <mergeCell ref="D106:P106"/>
    <mergeCell ref="D107:P107"/>
    <mergeCell ref="D113:P113"/>
  </mergeCells>
  <phoneticPr fontId="2" type="noConversion"/>
  <pageMargins left="0.43307086614173229" right="0.43307086614173229" top="0.35433070866141736" bottom="0.35433070866141736" header="0.11811023622047245" footer="0"/>
  <pageSetup paperSize="9" orientation="portrait" r:id="rId1"/>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4FF69-DC5E-4289-BE9B-29F9EFA66ECB}">
  <dimension ref="B2:Q17"/>
  <sheetViews>
    <sheetView showGridLines="0" workbookViewId="0">
      <selection activeCell="G19" sqref="G19"/>
    </sheetView>
  </sheetViews>
  <sheetFormatPr defaultRowHeight="16.5"/>
  <sheetData>
    <row r="2" spans="2:17">
      <c r="B2" s="136" t="s">
        <v>459</v>
      </c>
    </row>
    <row r="3" spans="2:17">
      <c r="B3" t="s">
        <v>460</v>
      </c>
    </row>
    <row r="4" spans="2:17">
      <c r="C4" t="s">
        <v>468</v>
      </c>
    </row>
    <row r="5" spans="2:17" ht="17.25" thickBot="1">
      <c r="C5" t="s">
        <v>469</v>
      </c>
    </row>
    <row r="6" spans="2:17">
      <c r="B6" s="208"/>
      <c r="C6" s="209"/>
      <c r="D6" s="209"/>
      <c r="E6" s="209"/>
      <c r="F6" s="209"/>
      <c r="G6" s="209"/>
      <c r="H6" s="209"/>
      <c r="I6" s="209"/>
      <c r="J6" s="209"/>
      <c r="K6" s="209"/>
      <c r="L6" s="209"/>
      <c r="M6" s="209"/>
      <c r="N6" s="209"/>
      <c r="O6" s="209"/>
      <c r="P6" s="209"/>
      <c r="Q6" s="210"/>
    </row>
    <row r="7" spans="2:17">
      <c r="B7" s="211"/>
      <c r="C7" t="s">
        <v>461</v>
      </c>
      <c r="Q7" s="212"/>
    </row>
    <row r="8" spans="2:17">
      <c r="B8" s="211"/>
      <c r="D8" t="s">
        <v>471</v>
      </c>
      <c r="Q8" s="212"/>
    </row>
    <row r="9" spans="2:17">
      <c r="B9" s="211"/>
      <c r="D9" t="s">
        <v>470</v>
      </c>
      <c r="Q9" s="212"/>
    </row>
    <row r="10" spans="2:17">
      <c r="B10" s="211"/>
      <c r="D10" s="207" t="s">
        <v>462</v>
      </c>
      <c r="Q10" s="212"/>
    </row>
    <row r="11" spans="2:17">
      <c r="B11" s="211"/>
      <c r="Q11" s="212"/>
    </row>
    <row r="12" spans="2:17">
      <c r="B12" s="211"/>
      <c r="C12" t="s">
        <v>463</v>
      </c>
      <c r="Q12" s="212"/>
    </row>
    <row r="13" spans="2:17">
      <c r="B13" s="211"/>
      <c r="D13" t="s">
        <v>464</v>
      </c>
      <c r="Q13" s="212"/>
    </row>
    <row r="14" spans="2:17">
      <c r="B14" s="211"/>
      <c r="D14" t="s">
        <v>465</v>
      </c>
      <c r="Q14" s="212"/>
    </row>
    <row r="15" spans="2:17" ht="17.25" thickBot="1">
      <c r="B15" s="213"/>
      <c r="C15" s="214"/>
      <c r="D15" s="214"/>
      <c r="E15" s="214"/>
      <c r="F15" s="214"/>
      <c r="G15" s="214"/>
      <c r="H15" s="214"/>
      <c r="I15" s="214"/>
      <c r="J15" s="214"/>
      <c r="K15" s="214"/>
      <c r="L15" s="214"/>
      <c r="M15" s="214"/>
      <c r="N15" s="214"/>
      <c r="O15" s="214"/>
      <c r="P15" s="214"/>
      <c r="Q15" s="215"/>
    </row>
    <row r="16" spans="2:17">
      <c r="B16" s="256" t="s">
        <v>638</v>
      </c>
      <c r="C16" s="255"/>
      <c r="D16" s="255"/>
      <c r="E16" s="255"/>
      <c r="F16" s="255"/>
      <c r="G16" s="255"/>
      <c r="H16" s="255"/>
      <c r="I16" s="255"/>
      <c r="J16" s="255"/>
      <c r="K16" s="255"/>
      <c r="L16" s="255"/>
      <c r="M16" s="255"/>
      <c r="N16" s="255"/>
      <c r="O16" s="255"/>
      <c r="P16" s="255"/>
    </row>
    <row r="17" spans="3:3">
      <c r="C17" t="s">
        <v>467</v>
      </c>
    </row>
  </sheetData>
  <phoneticPr fontId="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9949B-26AB-47D3-A6E9-60D2A2E4CB13}">
  <sheetPr>
    <tabColor rgb="FF92D050"/>
  </sheetPr>
  <dimension ref="A2:AN265"/>
  <sheetViews>
    <sheetView showGridLines="0" workbookViewId="0">
      <selection activeCell="H10" sqref="H10:AE11"/>
    </sheetView>
  </sheetViews>
  <sheetFormatPr defaultColWidth="3.125" defaultRowHeight="16.5" outlineLevelRow="1"/>
  <cols>
    <col min="29" max="29" width="16.625" customWidth="1"/>
    <col min="30" max="30" width="5.625" customWidth="1"/>
    <col min="31" max="31" width="15.25" customWidth="1"/>
    <col min="32" max="32" width="5.125" bestFit="1" customWidth="1"/>
    <col min="33" max="33" width="5.5" bestFit="1" customWidth="1"/>
  </cols>
  <sheetData>
    <row r="2" spans="2:40" ht="20.25">
      <c r="B2" t="s">
        <v>361</v>
      </c>
      <c r="D2" s="131" t="s">
        <v>400</v>
      </c>
    </row>
    <row r="4" spans="2:40" ht="20.25">
      <c r="B4" s="127" t="s">
        <v>362</v>
      </c>
    </row>
    <row r="6" spans="2:40">
      <c r="B6" t="s">
        <v>392</v>
      </c>
    </row>
    <row r="7" spans="2:40">
      <c r="B7" t="s">
        <v>393</v>
      </c>
    </row>
    <row r="8" spans="2:40">
      <c r="H8" s="819" t="s">
        <v>440</v>
      </c>
      <c r="I8" s="819"/>
      <c r="J8" s="819"/>
      <c r="K8" s="819"/>
      <c r="L8" s="819"/>
      <c r="M8" s="819"/>
      <c r="N8" s="819" t="s">
        <v>407</v>
      </c>
      <c r="O8" s="819"/>
      <c r="P8" s="819"/>
      <c r="Q8" s="819"/>
      <c r="R8" s="819"/>
      <c r="S8" s="819"/>
      <c r="T8" s="819" t="s">
        <v>406</v>
      </c>
      <c r="U8" s="819"/>
      <c r="V8" s="819"/>
      <c r="W8" s="819"/>
      <c r="X8" s="819"/>
      <c r="Y8" s="819"/>
    </row>
    <row r="9" spans="2:40" ht="17.25" thickBot="1">
      <c r="B9" s="854" t="s">
        <v>147</v>
      </c>
      <c r="C9" s="854"/>
      <c r="D9" s="854"/>
      <c r="E9" s="854"/>
      <c r="F9" s="854"/>
      <c r="G9" s="854"/>
      <c r="H9" s="836" t="s">
        <v>441</v>
      </c>
      <c r="I9" s="837"/>
      <c r="J9" s="837"/>
      <c r="K9" s="837"/>
      <c r="L9" s="837"/>
      <c r="M9" s="838"/>
      <c r="N9" s="836" t="s">
        <v>364</v>
      </c>
      <c r="O9" s="837"/>
      <c r="P9" s="837"/>
      <c r="Q9" s="837"/>
      <c r="R9" s="837"/>
      <c r="S9" s="838"/>
      <c r="T9" s="836" t="s">
        <v>365</v>
      </c>
      <c r="U9" s="837"/>
      <c r="V9" s="837"/>
      <c r="W9" s="837"/>
      <c r="X9" s="837"/>
      <c r="Y9" s="838"/>
      <c r="Z9" s="836" t="s">
        <v>366</v>
      </c>
      <c r="AA9" s="837"/>
      <c r="AB9" s="837"/>
      <c r="AC9" s="837"/>
      <c r="AD9" s="837"/>
      <c r="AE9" s="838"/>
    </row>
    <row r="10" spans="2:40">
      <c r="B10" s="854" t="s">
        <v>63</v>
      </c>
      <c r="C10" s="854"/>
      <c r="D10" s="854"/>
      <c r="E10" s="854"/>
      <c r="F10" s="854"/>
      <c r="G10" s="854"/>
      <c r="H10" s="1365">
        <v>123.45</v>
      </c>
      <c r="I10" s="1347"/>
      <c r="J10" s="1347"/>
      <c r="K10" s="1347"/>
      <c r="L10" s="1347"/>
      <c r="M10" s="1347"/>
      <c r="N10" s="1347">
        <v>120.45</v>
      </c>
      <c r="O10" s="1347"/>
      <c r="P10" s="1347"/>
      <c r="Q10" s="1347"/>
      <c r="R10" s="1347"/>
      <c r="S10" s="1347"/>
      <c r="T10" s="1347">
        <v>110.29</v>
      </c>
      <c r="U10" s="1347"/>
      <c r="V10" s="1347"/>
      <c r="W10" s="1347"/>
      <c r="X10" s="1347"/>
      <c r="Y10" s="1347"/>
      <c r="Z10" s="1347">
        <v>105.36</v>
      </c>
      <c r="AA10" s="1347"/>
      <c r="AB10" s="1347"/>
      <c r="AC10" s="1347"/>
      <c r="AD10" s="1347"/>
      <c r="AE10" s="1353"/>
      <c r="AJ10">
        <f>H10-N10</f>
        <v>3</v>
      </c>
      <c r="AL10">
        <f>N10-T10</f>
        <v>10.159999999999997</v>
      </c>
      <c r="AN10">
        <f>T10-Z10</f>
        <v>4.9300000000000068</v>
      </c>
    </row>
    <row r="11" spans="2:40" ht="17.25" thickBot="1">
      <c r="B11" s="854" t="s">
        <v>363</v>
      </c>
      <c r="C11" s="854"/>
      <c r="D11" s="854"/>
      <c r="E11" s="854"/>
      <c r="F11" s="854"/>
      <c r="G11" s="854"/>
      <c r="H11" s="1366">
        <v>74.67</v>
      </c>
      <c r="I11" s="1348"/>
      <c r="J11" s="1348"/>
      <c r="K11" s="1348"/>
      <c r="L11" s="1348"/>
      <c r="M11" s="1348"/>
      <c r="N11" s="1348">
        <v>70.67</v>
      </c>
      <c r="O11" s="1348"/>
      <c r="P11" s="1348"/>
      <c r="Q11" s="1348"/>
      <c r="R11" s="1348"/>
      <c r="S11" s="1348"/>
      <c r="T11" s="1348">
        <v>58.49</v>
      </c>
      <c r="U11" s="1348"/>
      <c r="V11" s="1348"/>
      <c r="W11" s="1348"/>
      <c r="X11" s="1348"/>
      <c r="Y11" s="1348"/>
      <c r="Z11" s="1348">
        <v>55.24</v>
      </c>
      <c r="AA11" s="1348"/>
      <c r="AB11" s="1348"/>
      <c r="AC11" s="1348"/>
      <c r="AD11" s="1348"/>
      <c r="AE11" s="1354"/>
      <c r="AJ11">
        <f>H11-N11</f>
        <v>4</v>
      </c>
      <c r="AL11">
        <f>N11-T11</f>
        <v>12.18</v>
      </c>
      <c r="AN11">
        <f>T11-Z11</f>
        <v>3.25</v>
      </c>
    </row>
    <row r="12" spans="2:40" outlineLevel="1"/>
    <row r="13" spans="2:40" outlineLevel="1">
      <c r="B13" t="s">
        <v>367</v>
      </c>
    </row>
    <row r="14" spans="2:40" outlineLevel="1"/>
    <row r="15" spans="2:40" outlineLevel="1">
      <c r="B15" t="s">
        <v>368</v>
      </c>
    </row>
    <row r="16" spans="2:40" outlineLevel="1"/>
    <row r="17" spans="2:31" outlineLevel="1">
      <c r="C17" s="819" t="s">
        <v>370</v>
      </c>
      <c r="D17" s="819"/>
      <c r="E17" s="819"/>
      <c r="F17" s="819"/>
      <c r="G17" s="819"/>
      <c r="H17" s="819"/>
      <c r="I17" s="819"/>
      <c r="J17" s="819"/>
      <c r="K17" s="819"/>
      <c r="L17" s="819"/>
      <c r="M17" s="819"/>
      <c r="N17" s="819"/>
      <c r="O17" s="819"/>
      <c r="P17" s="819"/>
      <c r="Q17" s="819"/>
      <c r="AE17" t="s">
        <v>409</v>
      </c>
    </row>
    <row r="18" spans="2:31" outlineLevel="1">
      <c r="C18" s="820" t="s">
        <v>369</v>
      </c>
      <c r="D18" s="820"/>
      <c r="E18" s="820"/>
      <c r="F18" s="820"/>
      <c r="G18" s="820"/>
      <c r="H18" s="820"/>
      <c r="I18" s="820"/>
      <c r="J18" s="820"/>
      <c r="K18" s="820"/>
      <c r="L18" s="820"/>
      <c r="M18" s="820"/>
      <c r="N18" s="820"/>
      <c r="O18" s="820"/>
      <c r="P18" s="820"/>
      <c r="Q18" s="820"/>
      <c r="AE18" t="s">
        <v>410</v>
      </c>
    </row>
    <row r="19" spans="2:31" outlineLevel="1">
      <c r="AE19" t="s">
        <v>411</v>
      </c>
    </row>
    <row r="20" spans="2:31" outlineLevel="1">
      <c r="B20" t="s">
        <v>371</v>
      </c>
      <c r="C20" t="s">
        <v>372</v>
      </c>
      <c r="AE20" t="s">
        <v>412</v>
      </c>
    </row>
    <row r="21" spans="2:31" outlineLevel="1">
      <c r="AE21" t="s">
        <v>413</v>
      </c>
    </row>
    <row r="22" spans="2:31" outlineLevel="1">
      <c r="C22" s="819" t="s">
        <v>373</v>
      </c>
      <c r="D22" s="819"/>
      <c r="E22" s="819"/>
      <c r="F22" s="819"/>
      <c r="G22" s="819"/>
      <c r="H22" s="819"/>
      <c r="I22" s="819"/>
      <c r="J22" s="819"/>
      <c r="K22" s="819"/>
      <c r="L22" s="819"/>
      <c r="M22" s="819"/>
      <c r="N22" s="819"/>
      <c r="O22" s="819"/>
      <c r="P22" s="819"/>
      <c r="Q22" s="819"/>
      <c r="R22" s="819"/>
      <c r="S22" s="819"/>
      <c r="T22" s="819"/>
      <c r="U22" s="819"/>
    </row>
    <row r="23" spans="2:31" outlineLevel="1">
      <c r="C23" s="820" t="s">
        <v>369</v>
      </c>
      <c r="D23" s="820"/>
      <c r="E23" s="820"/>
      <c r="F23" s="820"/>
      <c r="G23" s="820"/>
      <c r="H23" s="820"/>
      <c r="I23" s="820"/>
      <c r="J23" s="820"/>
      <c r="K23" s="820"/>
      <c r="L23" s="820"/>
      <c r="M23" s="820"/>
      <c r="N23" s="820"/>
      <c r="O23" s="820"/>
      <c r="P23" s="820"/>
      <c r="Q23" s="820"/>
      <c r="R23" s="820"/>
      <c r="S23" s="820"/>
      <c r="T23" s="820"/>
      <c r="U23" s="820"/>
      <c r="AE23" t="s">
        <v>414</v>
      </c>
    </row>
    <row r="24" spans="2:31" outlineLevel="1">
      <c r="AE24" t="s">
        <v>415</v>
      </c>
    </row>
    <row r="25" spans="2:31" outlineLevel="1">
      <c r="B25" t="s">
        <v>374</v>
      </c>
      <c r="AE25" t="s">
        <v>416</v>
      </c>
    </row>
    <row r="26" spans="2:31" outlineLevel="1">
      <c r="B26" t="s">
        <v>375</v>
      </c>
    </row>
    <row r="27" spans="2:31" outlineLevel="1">
      <c r="AE27" t="s">
        <v>417</v>
      </c>
    </row>
    <row r="28" spans="2:31" outlineLevel="1">
      <c r="B28" t="s">
        <v>376</v>
      </c>
      <c r="AE28" t="s">
        <v>418</v>
      </c>
    </row>
    <row r="29" spans="2:31" outlineLevel="1">
      <c r="AE29" t="s">
        <v>419</v>
      </c>
    </row>
    <row r="30" spans="2:31" outlineLevel="1">
      <c r="B30" t="s">
        <v>377</v>
      </c>
    </row>
    <row r="31" spans="2:31" outlineLevel="1"/>
    <row r="32" spans="2:31" outlineLevel="1">
      <c r="C32" t="s">
        <v>402</v>
      </c>
    </row>
    <row r="33" spans="1:33" outlineLevel="1">
      <c r="L33" s="128" t="s">
        <v>378</v>
      </c>
      <c r="AC33">
        <f>T10-Z10</f>
        <v>4.9300000000000068</v>
      </c>
      <c r="AE33">
        <f>T11-Z11</f>
        <v>3.25</v>
      </c>
      <c r="AG33">
        <f>AC33-AE33</f>
        <v>1.6800000000000068</v>
      </c>
    </row>
    <row r="34" spans="1:33" outlineLevel="1">
      <c r="L34" s="128" t="s">
        <v>379</v>
      </c>
    </row>
    <row r="35" spans="1:33" outlineLevel="1">
      <c r="K35" s="128" t="s">
        <v>380</v>
      </c>
      <c r="L35" t="s">
        <v>403</v>
      </c>
      <c r="AC35" s="132">
        <f>AE33*AC76</f>
        <v>35750000</v>
      </c>
      <c r="AE35" s="132">
        <f>AG33*AC77</f>
        <v>11760000.000000048</v>
      </c>
    </row>
    <row r="36" spans="1:33" outlineLevel="1">
      <c r="K36" s="128" t="s">
        <v>380</v>
      </c>
      <c r="L36" t="s">
        <v>401</v>
      </c>
    </row>
    <row r="37" spans="1:33" outlineLevel="1">
      <c r="AE37" s="132">
        <f>SUM(AC35,AE35)</f>
        <v>47510000.000000045</v>
      </c>
    </row>
    <row r="38" spans="1:33" outlineLevel="1"/>
    <row r="39" spans="1:33" outlineLevel="1">
      <c r="B39" t="s">
        <v>381</v>
      </c>
    </row>
    <row r="40" spans="1:33" outlineLevel="1"/>
    <row r="41" spans="1:33" outlineLevel="1">
      <c r="C41" t="s">
        <v>382</v>
      </c>
    </row>
    <row r="42" spans="1:33" outlineLevel="1">
      <c r="AC42" t="s">
        <v>388</v>
      </c>
    </row>
    <row r="43" spans="1:33" outlineLevel="1">
      <c r="B43" t="s">
        <v>383</v>
      </c>
      <c r="AC43" t="s">
        <v>389</v>
      </c>
    </row>
    <row r="44" spans="1:33" outlineLevel="1">
      <c r="B44" t="s">
        <v>384</v>
      </c>
      <c r="AC44" t="s">
        <v>390</v>
      </c>
    </row>
    <row r="45" spans="1:33" outlineLevel="1">
      <c r="B45" t="s">
        <v>385</v>
      </c>
      <c r="AC45" t="s">
        <v>270</v>
      </c>
    </row>
    <row r="46" spans="1:33" outlineLevel="1">
      <c r="B46" t="s">
        <v>386</v>
      </c>
      <c r="AC46" t="s">
        <v>250</v>
      </c>
    </row>
    <row r="47" spans="1:33" outlineLevel="1">
      <c r="B47" t="s">
        <v>387</v>
      </c>
      <c r="H47" s="104" t="s">
        <v>447</v>
      </c>
      <c r="M47" s="104" t="s">
        <v>448</v>
      </c>
    </row>
    <row r="48" spans="1:33" outlineLevel="1">
      <c r="A48" s="71" t="s">
        <v>399</v>
      </c>
    </row>
    <row r="49" spans="1:39" ht="3.75" customHeight="1" outlineLevel="1"/>
    <row r="50" spans="1:39" s="83" customFormat="1" ht="20.25" outlineLevel="1">
      <c r="A50" s="1352" t="s">
        <v>134</v>
      </c>
      <c r="B50" s="1352"/>
      <c r="C50" s="1352"/>
      <c r="D50" s="1352"/>
      <c r="E50" s="1352"/>
      <c r="F50" s="1352"/>
      <c r="G50" s="1352"/>
      <c r="H50" s="1352"/>
      <c r="I50" s="1352"/>
      <c r="J50" s="1352"/>
      <c r="K50" s="1352"/>
      <c r="L50" s="1352"/>
      <c r="M50" s="1352"/>
      <c r="N50" s="1352"/>
      <c r="O50" s="1352"/>
      <c r="P50" s="1352"/>
      <c r="Q50" s="1352"/>
      <c r="R50" s="1352"/>
      <c r="S50" s="1352"/>
      <c r="T50" s="1352"/>
      <c r="U50" s="1352"/>
      <c r="V50" s="1352"/>
      <c r="W50" s="1352"/>
      <c r="X50" s="1352"/>
      <c r="Y50" s="1352"/>
      <c r="Z50" s="1352"/>
      <c r="AA50" s="1352"/>
      <c r="AB50" s="84"/>
      <c r="AC50" s="84"/>
      <c r="AD50" s="84"/>
      <c r="AE50" s="133" t="s">
        <v>284</v>
      </c>
    </row>
    <row r="51" spans="1:39" ht="3.75" customHeight="1" outlineLevel="1"/>
    <row r="52" spans="1:39" ht="11.25" customHeight="1" outlineLevel="1">
      <c r="AA52" s="69" t="s">
        <v>135</v>
      </c>
    </row>
    <row r="53" spans="1:39" outlineLevel="1">
      <c r="A53" s="917" t="s">
        <v>116</v>
      </c>
      <c r="B53" s="917"/>
      <c r="C53" s="917"/>
      <c r="D53" s="918"/>
      <c r="E53" s="81" t="s">
        <v>115</v>
      </c>
      <c r="F53" s="80"/>
      <c r="G53" s="80"/>
      <c r="H53" s="80"/>
      <c r="I53" s="80"/>
      <c r="J53" s="80"/>
      <c r="K53" s="80"/>
      <c r="L53" s="80"/>
      <c r="M53" s="80"/>
      <c r="N53" s="80"/>
      <c r="O53" s="80"/>
      <c r="P53" s="80"/>
      <c r="Q53" s="80"/>
      <c r="R53" s="82"/>
      <c r="S53" s="81" t="s">
        <v>114</v>
      </c>
      <c r="T53" s="80"/>
      <c r="U53" s="80"/>
      <c r="V53" s="80"/>
      <c r="W53" s="80"/>
      <c r="X53" s="80"/>
      <c r="Y53" s="80"/>
      <c r="Z53" s="80"/>
      <c r="AA53" s="80"/>
      <c r="AE53" s="89" t="s">
        <v>123</v>
      </c>
      <c r="AM53" t="s">
        <v>292</v>
      </c>
    </row>
    <row r="54" spans="1:39" outlineLevel="1">
      <c r="A54" s="919"/>
      <c r="B54" s="919"/>
      <c r="C54" s="919"/>
      <c r="D54" s="920"/>
      <c r="E54" s="787" t="s">
        <v>391</v>
      </c>
      <c r="F54" s="788"/>
      <c r="G54" s="788"/>
      <c r="H54" s="788"/>
      <c r="I54" s="788"/>
      <c r="J54" s="788"/>
      <c r="K54" s="788"/>
      <c r="L54" s="788"/>
      <c r="M54" s="788"/>
      <c r="N54" s="788"/>
      <c r="O54" s="788"/>
      <c r="P54" s="788"/>
      <c r="Q54" s="788"/>
      <c r="R54" s="789"/>
      <c r="S54" s="799"/>
      <c r="T54" s="800"/>
      <c r="U54" s="800"/>
      <c r="V54" s="800"/>
      <c r="W54" s="800"/>
      <c r="X54" s="800"/>
      <c r="Y54" s="800"/>
      <c r="Z54" s="800"/>
      <c r="AA54" s="800"/>
      <c r="AE54" s="89" t="s">
        <v>291</v>
      </c>
    </row>
    <row r="55" spans="1:39" outlineLevel="1">
      <c r="A55" s="919"/>
      <c r="B55" s="919"/>
      <c r="C55" s="919"/>
      <c r="D55" s="920"/>
      <c r="E55" s="81" t="s">
        <v>113</v>
      </c>
      <c r="F55" s="80"/>
      <c r="G55" s="80"/>
      <c r="H55" s="80"/>
      <c r="I55" s="80"/>
      <c r="J55" s="80"/>
      <c r="K55" s="80"/>
      <c r="L55" s="80"/>
      <c r="M55" s="80"/>
      <c r="N55" s="80"/>
      <c r="O55" s="80"/>
      <c r="P55" s="80"/>
      <c r="Q55" s="80"/>
      <c r="R55" s="82"/>
      <c r="S55" s="81" t="s">
        <v>112</v>
      </c>
      <c r="T55" s="80"/>
      <c r="U55" s="80"/>
      <c r="V55" s="80"/>
      <c r="W55" s="80"/>
      <c r="X55" s="80"/>
      <c r="Y55" s="80"/>
      <c r="Z55" s="80"/>
      <c r="AA55" s="80"/>
      <c r="AE55" s="110" t="s">
        <v>274</v>
      </c>
    </row>
    <row r="56" spans="1:39" outlineLevel="1">
      <c r="A56" s="919"/>
      <c r="B56" s="919"/>
      <c r="C56" s="919"/>
      <c r="D56" s="920"/>
      <c r="E56" s="787"/>
      <c r="F56" s="788"/>
      <c r="G56" s="788"/>
      <c r="H56" s="788"/>
      <c r="I56" s="788"/>
      <c r="J56" s="788"/>
      <c r="K56" s="788"/>
      <c r="L56" s="788"/>
      <c r="M56" s="788"/>
      <c r="N56" s="788"/>
      <c r="O56" s="788"/>
      <c r="P56" s="788"/>
      <c r="Q56" s="788"/>
      <c r="R56" s="789"/>
      <c r="S56" s="923"/>
      <c r="T56" s="924"/>
      <c r="U56" s="924"/>
      <c r="V56" s="924"/>
      <c r="W56" s="924"/>
      <c r="X56" s="924"/>
      <c r="Y56" s="924"/>
      <c r="Z56" s="924"/>
      <c r="AA56" s="924"/>
      <c r="AE56" s="90" t="s">
        <v>126</v>
      </c>
    </row>
    <row r="57" spans="1:39" outlineLevel="1">
      <c r="A57" s="919"/>
      <c r="B57" s="919"/>
      <c r="C57" s="919"/>
      <c r="D57" s="920"/>
      <c r="E57" s="81" t="s">
        <v>111</v>
      </c>
      <c r="F57" s="80"/>
      <c r="G57" s="80"/>
      <c r="H57" s="80"/>
      <c r="I57" s="80"/>
      <c r="J57" s="80"/>
      <c r="K57" s="80"/>
      <c r="L57" s="80"/>
      <c r="M57" s="80"/>
      <c r="N57" s="80"/>
      <c r="O57" s="80"/>
      <c r="P57" s="80"/>
      <c r="Q57" s="80"/>
      <c r="R57" s="80"/>
      <c r="S57" s="80"/>
      <c r="T57" s="80"/>
      <c r="U57" s="80"/>
      <c r="V57" s="80"/>
      <c r="W57" s="80"/>
      <c r="X57" s="80"/>
      <c r="Y57" s="80"/>
      <c r="Z57" s="80"/>
      <c r="AA57" s="80"/>
      <c r="AE57" s="90" t="s">
        <v>164</v>
      </c>
    </row>
    <row r="58" spans="1:39" outlineLevel="1">
      <c r="A58" s="919"/>
      <c r="B58" s="919"/>
      <c r="C58" s="919"/>
      <c r="D58" s="920"/>
      <c r="E58" s="79"/>
      <c r="F58" s="925" t="s">
        <v>133</v>
      </c>
      <c r="G58" s="926"/>
      <c r="H58" s="926"/>
      <c r="I58" s="926"/>
      <c r="J58" s="926"/>
      <c r="K58" s="926"/>
      <c r="L58" s="926"/>
      <c r="M58" s="926"/>
      <c r="N58" s="926"/>
      <c r="O58" s="926"/>
      <c r="P58" s="926"/>
      <c r="Q58" s="926"/>
      <c r="AE58" t="s">
        <v>285</v>
      </c>
    </row>
    <row r="59" spans="1:39" outlineLevel="1">
      <c r="A59" s="921"/>
      <c r="B59" s="921"/>
      <c r="C59" s="921"/>
      <c r="D59" s="922"/>
      <c r="E59" s="78"/>
      <c r="F59" s="927"/>
      <c r="G59" s="927"/>
      <c r="H59" s="927"/>
      <c r="I59" s="927"/>
      <c r="J59" s="927"/>
      <c r="K59" s="927"/>
      <c r="L59" s="927"/>
      <c r="M59" s="927"/>
      <c r="N59" s="927"/>
      <c r="O59" s="927"/>
      <c r="P59" s="927"/>
      <c r="Q59" s="927"/>
      <c r="R59" s="70" t="s">
        <v>110</v>
      </c>
      <c r="S59" s="70"/>
      <c r="T59" s="70"/>
      <c r="U59" s="788" t="s">
        <v>128</v>
      </c>
      <c r="V59" s="928"/>
      <c r="W59" s="928"/>
      <c r="X59" s="928"/>
      <c r="Y59" s="928"/>
      <c r="Z59" s="928"/>
      <c r="AA59" s="70" t="s">
        <v>109</v>
      </c>
      <c r="AE59" t="s">
        <v>286</v>
      </c>
    </row>
    <row r="60" spans="1:39" ht="3.75" customHeight="1" outlineLevel="1"/>
    <row r="61" spans="1:39" ht="26.25" customHeight="1" outlineLevel="1">
      <c r="A61" s="74" t="s">
        <v>108</v>
      </c>
      <c r="B61" s="74"/>
      <c r="C61" s="74"/>
      <c r="D61" s="74"/>
      <c r="E61" s="74"/>
      <c r="F61" s="74"/>
      <c r="G61" s="74"/>
      <c r="H61" s="77"/>
      <c r="I61" s="915">
        <v>43101</v>
      </c>
      <c r="J61" s="915"/>
      <c r="K61" s="915"/>
      <c r="L61" s="915"/>
      <c r="M61" s="915"/>
      <c r="N61" s="915"/>
      <c r="O61" s="915"/>
      <c r="P61" s="74" t="s">
        <v>107</v>
      </c>
      <c r="Q61" s="74"/>
      <c r="R61" s="915">
        <f>EOMONTH(I61,11)</f>
        <v>43465</v>
      </c>
      <c r="S61" s="915"/>
      <c r="T61" s="915"/>
      <c r="U61" s="915"/>
      <c r="V61" s="915"/>
      <c r="W61" s="915"/>
      <c r="X61" s="915"/>
      <c r="Y61" s="74" t="s">
        <v>107</v>
      </c>
      <c r="Z61" s="74"/>
      <c r="AA61" s="74"/>
      <c r="AE61" t="s">
        <v>287</v>
      </c>
    </row>
    <row r="62" spans="1:39" ht="3.75" customHeight="1" outlineLevel="1"/>
    <row r="63" spans="1:39" ht="26.25" customHeight="1" outlineLevel="1">
      <c r="A63" t="s">
        <v>106</v>
      </c>
      <c r="AE63" t="s">
        <v>288</v>
      </c>
    </row>
    <row r="64" spans="1:39" ht="26.25" customHeight="1" outlineLevel="1">
      <c r="A64" s="126" t="s">
        <v>136</v>
      </c>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E64" t="s">
        <v>289</v>
      </c>
    </row>
    <row r="65" spans="1:33" ht="26.25" customHeight="1" outlineLevel="1">
      <c r="A65" s="124" t="s">
        <v>137</v>
      </c>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E65" t="s">
        <v>290</v>
      </c>
    </row>
    <row r="66" spans="1:33" ht="37.5" customHeight="1" outlineLevel="1" thickBot="1">
      <c r="A66" s="853" t="s">
        <v>275</v>
      </c>
      <c r="B66" s="854"/>
      <c r="C66" s="854"/>
      <c r="D66" s="854"/>
      <c r="E66" s="854"/>
      <c r="F66" s="854"/>
      <c r="G66" s="854"/>
      <c r="H66" s="854"/>
      <c r="I66" s="854"/>
      <c r="J66" s="855" t="s">
        <v>276</v>
      </c>
      <c r="K66" s="854"/>
      <c r="L66" s="854"/>
      <c r="M66" s="854"/>
      <c r="N66" s="854"/>
      <c r="O66" s="854"/>
      <c r="P66" s="854"/>
      <c r="Q66" s="854"/>
      <c r="R66" s="854"/>
      <c r="S66" s="855" t="s">
        <v>138</v>
      </c>
      <c r="T66" s="854"/>
      <c r="U66" s="854"/>
      <c r="V66" s="854"/>
      <c r="W66" s="854"/>
      <c r="X66" s="854"/>
      <c r="Y66" s="854"/>
      <c r="Z66" s="854"/>
      <c r="AA66" s="836"/>
      <c r="AE66" t="s">
        <v>163</v>
      </c>
    </row>
    <row r="67" spans="1:33" ht="17.25" outlineLevel="1" thickBot="1">
      <c r="A67" s="856">
        <f>T10</f>
        <v>110.29</v>
      </c>
      <c r="B67" s="857"/>
      <c r="C67" s="857"/>
      <c r="D67" s="857"/>
      <c r="E67" s="857"/>
      <c r="F67" s="857"/>
      <c r="G67" s="857"/>
      <c r="H67" s="857"/>
      <c r="I67" s="857"/>
      <c r="J67" s="857">
        <f>Z10</f>
        <v>105.36</v>
      </c>
      <c r="K67" s="857"/>
      <c r="L67" s="857"/>
      <c r="M67" s="857"/>
      <c r="N67" s="857"/>
      <c r="O67" s="857"/>
      <c r="P67" s="857"/>
      <c r="Q67" s="857"/>
      <c r="R67" s="857"/>
      <c r="S67" s="1341">
        <f>IF(TRUNC(A67,2)-TRUNC(J67,2)&gt;=0,TRUNC(A67,2)-TRUNC(J67,2),0)</f>
        <v>4.9300000000000068</v>
      </c>
      <c r="T67" s="1341"/>
      <c r="U67" s="1341"/>
      <c r="V67" s="1341"/>
      <c r="W67" s="1341"/>
      <c r="X67" s="1341"/>
      <c r="Y67" s="1341"/>
      <c r="Z67" s="1341"/>
      <c r="AA67" s="1342"/>
      <c r="AC67" s="140">
        <f>TRUNC(A67,2)-TRUNC(J67,2)</f>
        <v>4.9300000000000068</v>
      </c>
      <c r="AE67" t="s">
        <v>165</v>
      </c>
      <c r="AG67" s="76"/>
    </row>
    <row r="68" spans="1:33" ht="26.25" customHeight="1" outlineLevel="1">
      <c r="A68" s="124" t="s">
        <v>139</v>
      </c>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E68" t="s">
        <v>166</v>
      </c>
    </row>
    <row r="69" spans="1:33" ht="37.5" customHeight="1" outlineLevel="1" thickBot="1">
      <c r="A69" s="853" t="s">
        <v>277</v>
      </c>
      <c r="B69" s="854"/>
      <c r="C69" s="854"/>
      <c r="D69" s="854"/>
      <c r="E69" s="854"/>
      <c r="F69" s="854"/>
      <c r="G69" s="854"/>
      <c r="H69" s="854"/>
      <c r="I69" s="854"/>
      <c r="J69" s="855" t="s">
        <v>278</v>
      </c>
      <c r="K69" s="854"/>
      <c r="L69" s="854"/>
      <c r="M69" s="854"/>
      <c r="N69" s="854"/>
      <c r="O69" s="854"/>
      <c r="P69" s="854"/>
      <c r="Q69" s="854"/>
      <c r="R69" s="854"/>
      <c r="S69" s="855" t="s">
        <v>140</v>
      </c>
      <c r="T69" s="854"/>
      <c r="U69" s="854"/>
      <c r="V69" s="854"/>
      <c r="W69" s="854"/>
      <c r="X69" s="854"/>
      <c r="Y69" s="854"/>
      <c r="Z69" s="854"/>
      <c r="AA69" s="836"/>
      <c r="AE69" t="s">
        <v>167</v>
      </c>
    </row>
    <row r="70" spans="1:33" ht="17.25" outlineLevel="1" thickBot="1">
      <c r="A70" s="856">
        <f>T11</f>
        <v>58.49</v>
      </c>
      <c r="B70" s="857"/>
      <c r="C70" s="857"/>
      <c r="D70" s="857"/>
      <c r="E70" s="857"/>
      <c r="F70" s="857"/>
      <c r="G70" s="857"/>
      <c r="H70" s="857"/>
      <c r="I70" s="857"/>
      <c r="J70" s="857">
        <f>Z11</f>
        <v>55.24</v>
      </c>
      <c r="K70" s="857"/>
      <c r="L70" s="857"/>
      <c r="M70" s="857"/>
      <c r="N70" s="857"/>
      <c r="O70" s="857"/>
      <c r="P70" s="857"/>
      <c r="Q70" s="857"/>
      <c r="R70" s="857"/>
      <c r="S70" s="1341">
        <f>IF(TRUNC(A70,2)-TRUNC(J70,2)&gt;=0,TRUNC(A70,2)-TRUNC(J70,2),0)</f>
        <v>3.25</v>
      </c>
      <c r="T70" s="1341"/>
      <c r="U70" s="1341"/>
      <c r="V70" s="1341"/>
      <c r="W70" s="1341"/>
      <c r="X70" s="1341"/>
      <c r="Y70" s="1341"/>
      <c r="Z70" s="1341"/>
      <c r="AA70" s="1342"/>
      <c r="AC70" s="140">
        <f>TRUNC(A70,2)-TRUNC(J70,2)</f>
        <v>3.25</v>
      </c>
      <c r="AE70" t="s">
        <v>168</v>
      </c>
    </row>
    <row r="71" spans="1:33" ht="26.25" customHeight="1" outlineLevel="1">
      <c r="A71" s="124" t="s">
        <v>347</v>
      </c>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row>
    <row r="72" spans="1:33" ht="37.5" customHeight="1" outlineLevel="1" thickBot="1">
      <c r="A72" s="853" t="s">
        <v>279</v>
      </c>
      <c r="B72" s="854"/>
      <c r="C72" s="854"/>
      <c r="D72" s="854"/>
      <c r="E72" s="854"/>
      <c r="F72" s="854"/>
      <c r="G72" s="854"/>
      <c r="H72" s="854"/>
      <c r="I72" s="854"/>
      <c r="J72" s="855" t="s">
        <v>280</v>
      </c>
      <c r="K72" s="854"/>
      <c r="L72" s="854"/>
      <c r="M72" s="854"/>
      <c r="N72" s="854"/>
      <c r="O72" s="854"/>
      <c r="P72" s="854"/>
      <c r="Q72" s="854"/>
      <c r="R72" s="854"/>
      <c r="S72" s="855" t="s">
        <v>141</v>
      </c>
      <c r="T72" s="854"/>
      <c r="U72" s="854"/>
      <c r="V72" s="854"/>
      <c r="W72" s="854"/>
      <c r="X72" s="854"/>
      <c r="Y72" s="854"/>
      <c r="Z72" s="854"/>
      <c r="AA72" s="836"/>
      <c r="AE72" t="s">
        <v>169</v>
      </c>
    </row>
    <row r="73" spans="1:33" ht="17.25" outlineLevel="1" thickBot="1">
      <c r="A73" s="1339">
        <f>A67-A70</f>
        <v>51.800000000000004</v>
      </c>
      <c r="B73" s="1340"/>
      <c r="C73" s="1340"/>
      <c r="D73" s="1340"/>
      <c r="E73" s="1340"/>
      <c r="F73" s="1340"/>
      <c r="G73" s="1340"/>
      <c r="H73" s="1340"/>
      <c r="I73" s="1340"/>
      <c r="J73" s="1340">
        <f>J67-J70</f>
        <v>50.12</v>
      </c>
      <c r="K73" s="1340"/>
      <c r="L73" s="1340"/>
      <c r="M73" s="1340"/>
      <c r="N73" s="1340"/>
      <c r="O73" s="1340"/>
      <c r="P73" s="1340"/>
      <c r="Q73" s="1340"/>
      <c r="R73" s="1340"/>
      <c r="S73" s="1341">
        <f>IF(TRUNC(A73,2)-TRUNC(J73,2)&gt;=0,TRUNC(A73,2)-TRUNC(J73,2),0)</f>
        <v>1.6799999999999997</v>
      </c>
      <c r="T73" s="1341"/>
      <c r="U73" s="1341"/>
      <c r="V73" s="1341"/>
      <c r="W73" s="1341"/>
      <c r="X73" s="1341"/>
      <c r="Y73" s="1341"/>
      <c r="Z73" s="1341"/>
      <c r="AA73" s="1342"/>
      <c r="AC73" s="140">
        <f>TRUNC(A73,2)-TRUNC(J73,2)</f>
        <v>1.6799999999999997</v>
      </c>
      <c r="AE73" t="s">
        <v>170</v>
      </c>
    </row>
    <row r="74" spans="1:33" ht="28.5" customHeight="1" outlineLevel="1">
      <c r="A74" s="124" t="s">
        <v>142</v>
      </c>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E74" t="s">
        <v>171</v>
      </c>
    </row>
    <row r="75" spans="1:33" ht="37.5" customHeight="1" outlineLevel="1">
      <c r="A75" s="896" t="s">
        <v>143</v>
      </c>
      <c r="B75" s="853"/>
      <c r="C75" s="836" t="s">
        <v>147</v>
      </c>
      <c r="D75" s="837"/>
      <c r="E75" s="837"/>
      <c r="F75" s="837"/>
      <c r="G75" s="837"/>
      <c r="H75" s="837"/>
      <c r="I75" s="838"/>
      <c r="J75" s="897" t="s">
        <v>148</v>
      </c>
      <c r="K75" s="837"/>
      <c r="L75" s="837"/>
      <c r="M75" s="837"/>
      <c r="N75" s="837"/>
      <c r="O75" s="838"/>
      <c r="P75" s="897" t="s">
        <v>145</v>
      </c>
      <c r="Q75" s="896"/>
      <c r="R75" s="896"/>
      <c r="S75" s="853"/>
      <c r="T75" s="836" t="s">
        <v>146</v>
      </c>
      <c r="U75" s="837"/>
      <c r="V75" s="837"/>
      <c r="W75" s="837"/>
      <c r="X75" s="837"/>
      <c r="Y75" s="837"/>
      <c r="Z75" s="837"/>
      <c r="AA75" s="837"/>
      <c r="AE75" t="s">
        <v>172</v>
      </c>
    </row>
    <row r="76" spans="1:33" ht="17.25" customHeight="1" outlineLevel="1">
      <c r="A76" s="888" t="s">
        <v>153</v>
      </c>
      <c r="B76" s="898"/>
      <c r="C76" s="903" t="s">
        <v>151</v>
      </c>
      <c r="D76" s="904"/>
      <c r="E76" s="889"/>
      <c r="F76" s="880" t="s">
        <v>149</v>
      </c>
      <c r="G76" s="881"/>
      <c r="H76" s="881"/>
      <c r="I76" s="882"/>
      <c r="J76" s="880">
        <f>S70</f>
        <v>3.25</v>
      </c>
      <c r="K76" s="881"/>
      <c r="L76" s="881"/>
      <c r="M76" s="881"/>
      <c r="N76" s="881"/>
      <c r="O76" s="882"/>
      <c r="P76" s="883" t="str">
        <f>TRUNC(AC76/10000000,0)&amp;"천"&amp;RIGHT(TRUNC(AC76/1000000,0),1)&amp;"백만원"</f>
        <v>1천1백만원</v>
      </c>
      <c r="Q76" s="884"/>
      <c r="R76" s="884"/>
      <c r="S76" s="885"/>
      <c r="T76" s="886">
        <f>J76*AC76</f>
        <v>35750000</v>
      </c>
      <c r="U76" s="887"/>
      <c r="V76" s="887"/>
      <c r="W76" s="887"/>
      <c r="X76" s="887"/>
      <c r="Y76" s="887"/>
      <c r="Z76" s="887"/>
      <c r="AA76" s="887"/>
      <c r="AC76" s="129">
        <v>11000000</v>
      </c>
      <c r="AE76" t="s">
        <v>173</v>
      </c>
    </row>
    <row r="77" spans="1:33" ht="17.25" customHeight="1" outlineLevel="1">
      <c r="A77" s="899"/>
      <c r="B77" s="900"/>
      <c r="C77" s="905"/>
      <c r="D77" s="892"/>
      <c r="E77" s="893"/>
      <c r="F77" s="906" t="s">
        <v>348</v>
      </c>
      <c r="G77" s="907"/>
      <c r="H77" s="907"/>
      <c r="I77" s="908"/>
      <c r="J77" s="906">
        <f>S73</f>
        <v>1.6799999999999997</v>
      </c>
      <c r="K77" s="907"/>
      <c r="L77" s="907"/>
      <c r="M77" s="907"/>
      <c r="N77" s="907"/>
      <c r="O77" s="908"/>
      <c r="P77" s="883" t="str">
        <f>AC77/1000000&amp;"백만원"</f>
        <v>7백만원</v>
      </c>
      <c r="Q77" s="884"/>
      <c r="R77" s="884"/>
      <c r="S77" s="885"/>
      <c r="T77" s="911">
        <f>J77*AC77</f>
        <v>11759999.999999998</v>
      </c>
      <c r="U77" s="912"/>
      <c r="V77" s="912"/>
      <c r="W77" s="912"/>
      <c r="X77" s="912"/>
      <c r="Y77" s="912"/>
      <c r="Z77" s="912"/>
      <c r="AA77" s="912"/>
      <c r="AC77" s="111">
        <v>7000000</v>
      </c>
      <c r="AE77" t="s">
        <v>174</v>
      </c>
    </row>
    <row r="78" spans="1:33" ht="17.25" customHeight="1" outlineLevel="1">
      <c r="A78" s="899"/>
      <c r="B78" s="900"/>
      <c r="C78" s="903" t="s">
        <v>150</v>
      </c>
      <c r="D78" s="904"/>
      <c r="E78" s="889"/>
      <c r="F78" s="880" t="s">
        <v>149</v>
      </c>
      <c r="G78" s="881"/>
      <c r="H78" s="881"/>
      <c r="I78" s="882"/>
      <c r="J78" s="880"/>
      <c r="K78" s="881"/>
      <c r="L78" s="881"/>
      <c r="M78" s="881"/>
      <c r="N78" s="881"/>
      <c r="O78" s="882"/>
      <c r="P78" s="883" t="str">
        <f>TRUNC(AC78/10000000,0)&amp;"천"&amp;RIGHT(TRUNC(AC78/1000000,0),1)&amp;"백만원"</f>
        <v>1천2백만원</v>
      </c>
      <c r="Q78" s="884"/>
      <c r="R78" s="884"/>
      <c r="S78" s="885"/>
      <c r="T78" s="886">
        <f>J78*AC78</f>
        <v>0</v>
      </c>
      <c r="U78" s="887"/>
      <c r="V78" s="887"/>
      <c r="W78" s="887"/>
      <c r="X78" s="887"/>
      <c r="Y78" s="887"/>
      <c r="Z78" s="887"/>
      <c r="AA78" s="887"/>
      <c r="AC78" s="129">
        <v>12000000</v>
      </c>
      <c r="AE78" t="s">
        <v>175</v>
      </c>
    </row>
    <row r="79" spans="1:33" ht="17.25" customHeight="1" outlineLevel="1">
      <c r="A79" s="899"/>
      <c r="B79" s="900"/>
      <c r="C79" s="905"/>
      <c r="D79" s="892"/>
      <c r="E79" s="893"/>
      <c r="F79" s="906" t="s">
        <v>348</v>
      </c>
      <c r="G79" s="907"/>
      <c r="H79" s="907"/>
      <c r="I79" s="908"/>
      <c r="J79" s="906"/>
      <c r="K79" s="907"/>
      <c r="L79" s="907"/>
      <c r="M79" s="907"/>
      <c r="N79" s="907"/>
      <c r="O79" s="908"/>
      <c r="P79" s="883" t="str">
        <f>TRUNC(AC79/1000000,0)&amp;"백"&amp;RIGHT(TRUNC(AC79/100000,0),1)&amp;"십만원"</f>
        <v>7백7십만원</v>
      </c>
      <c r="Q79" s="884"/>
      <c r="R79" s="884"/>
      <c r="S79" s="885"/>
      <c r="T79" s="909">
        <f>J79*AC79</f>
        <v>0</v>
      </c>
      <c r="U79" s="910"/>
      <c r="V79" s="910"/>
      <c r="W79" s="910"/>
      <c r="X79" s="910"/>
      <c r="Y79" s="910"/>
      <c r="Z79" s="910"/>
      <c r="AA79" s="910"/>
      <c r="AC79" s="111">
        <v>7700000</v>
      </c>
      <c r="AE79" t="s">
        <v>267</v>
      </c>
    </row>
    <row r="80" spans="1:33" ht="17.25" customHeight="1" outlineLevel="1">
      <c r="A80" s="901"/>
      <c r="B80" s="902"/>
      <c r="C80" s="875" t="s">
        <v>152</v>
      </c>
      <c r="D80" s="876"/>
      <c r="E80" s="876"/>
      <c r="F80" s="876"/>
      <c r="G80" s="876"/>
      <c r="H80" s="876"/>
      <c r="I80" s="856"/>
      <c r="J80" s="877">
        <f>SUM(J76:O79)</f>
        <v>4.93</v>
      </c>
      <c r="K80" s="878"/>
      <c r="L80" s="878"/>
      <c r="M80" s="878"/>
      <c r="N80" s="878"/>
      <c r="O80" s="879"/>
      <c r="P80" s="870"/>
      <c r="Q80" s="871"/>
      <c r="R80" s="871"/>
      <c r="S80" s="872"/>
      <c r="T80" s="860">
        <f>SUM(T76:AA79)</f>
        <v>47510000</v>
      </c>
      <c r="U80" s="861"/>
      <c r="V80" s="861"/>
      <c r="W80" s="861"/>
      <c r="X80" s="861"/>
      <c r="Y80" s="861"/>
      <c r="Z80" s="861"/>
      <c r="AA80" s="861"/>
      <c r="AE80" t="s">
        <v>271</v>
      </c>
    </row>
    <row r="81" spans="1:33" ht="17.25" customHeight="1" outlineLevel="1">
      <c r="A81" s="888" t="s">
        <v>154</v>
      </c>
      <c r="B81" s="889"/>
      <c r="C81" s="875" t="s">
        <v>149</v>
      </c>
      <c r="D81" s="876"/>
      <c r="E81" s="876"/>
      <c r="F81" s="876"/>
      <c r="G81" s="876"/>
      <c r="H81" s="876"/>
      <c r="I81" s="856"/>
      <c r="J81" s="875"/>
      <c r="K81" s="876"/>
      <c r="L81" s="876"/>
      <c r="M81" s="876"/>
      <c r="N81" s="876"/>
      <c r="O81" s="856"/>
      <c r="P81" s="883" t="str">
        <f>AC81/1000000&amp;"백만원"</f>
        <v>8백만원</v>
      </c>
      <c r="Q81" s="884"/>
      <c r="R81" s="884"/>
      <c r="S81" s="885"/>
      <c r="T81" s="894"/>
      <c r="U81" s="895"/>
      <c r="V81" s="895"/>
      <c r="W81" s="895"/>
      <c r="X81" s="895"/>
      <c r="Y81" s="895"/>
      <c r="Z81" s="895"/>
      <c r="AA81" s="895"/>
      <c r="AC81" s="129">
        <v>8000000</v>
      </c>
    </row>
    <row r="82" spans="1:33" ht="17.25" customHeight="1" outlineLevel="1">
      <c r="A82" s="890"/>
      <c r="B82" s="891"/>
      <c r="C82" s="875" t="s">
        <v>144</v>
      </c>
      <c r="D82" s="876"/>
      <c r="E82" s="876"/>
      <c r="F82" s="876"/>
      <c r="G82" s="876"/>
      <c r="H82" s="876"/>
      <c r="I82" s="856"/>
      <c r="J82" s="875"/>
      <c r="K82" s="876"/>
      <c r="L82" s="876"/>
      <c r="M82" s="876"/>
      <c r="N82" s="876"/>
      <c r="O82" s="856"/>
      <c r="P82" s="883" t="str">
        <f>TRUNC(AC82/1000000,0)&amp;"백"&amp;RIGHT(TRUNC(AC82/100000,0),1)&amp;"십만원"</f>
        <v>4백5십만원</v>
      </c>
      <c r="Q82" s="884"/>
      <c r="R82" s="884"/>
      <c r="S82" s="885"/>
      <c r="T82" s="894"/>
      <c r="U82" s="895"/>
      <c r="V82" s="895"/>
      <c r="W82" s="895"/>
      <c r="X82" s="895"/>
      <c r="Y82" s="895"/>
      <c r="Z82" s="895"/>
      <c r="AA82" s="895"/>
      <c r="AC82" s="111">
        <v>4500000</v>
      </c>
      <c r="AE82" t="s">
        <v>176</v>
      </c>
    </row>
    <row r="83" spans="1:33" ht="17.25" customHeight="1" outlineLevel="1">
      <c r="A83" s="892"/>
      <c r="B83" s="893"/>
      <c r="C83" s="875" t="s">
        <v>152</v>
      </c>
      <c r="D83" s="876"/>
      <c r="E83" s="876"/>
      <c r="F83" s="876"/>
      <c r="G83" s="876"/>
      <c r="H83" s="876"/>
      <c r="I83" s="856"/>
      <c r="J83" s="877">
        <f>SUM(J81:O82)</f>
        <v>0</v>
      </c>
      <c r="K83" s="878"/>
      <c r="L83" s="878"/>
      <c r="M83" s="878"/>
      <c r="N83" s="878"/>
      <c r="O83" s="879"/>
      <c r="P83" s="870"/>
      <c r="Q83" s="871"/>
      <c r="R83" s="871"/>
      <c r="S83" s="872"/>
      <c r="T83" s="860">
        <f>SUM(T81:AA82)</f>
        <v>0</v>
      </c>
      <c r="U83" s="861"/>
      <c r="V83" s="861"/>
      <c r="W83" s="861"/>
      <c r="X83" s="861"/>
      <c r="Y83" s="861"/>
      <c r="Z83" s="861"/>
      <c r="AA83" s="861"/>
      <c r="AE83" t="s">
        <v>177</v>
      </c>
    </row>
    <row r="84" spans="1:33" ht="17.25" customHeight="1" outlineLevel="1">
      <c r="A84" s="888" t="s">
        <v>155</v>
      </c>
      <c r="B84" s="889"/>
      <c r="C84" s="875" t="s">
        <v>149</v>
      </c>
      <c r="D84" s="876"/>
      <c r="E84" s="876"/>
      <c r="F84" s="876"/>
      <c r="G84" s="876"/>
      <c r="H84" s="876"/>
      <c r="I84" s="856"/>
      <c r="J84" s="875"/>
      <c r="K84" s="876"/>
      <c r="L84" s="876"/>
      <c r="M84" s="876"/>
      <c r="N84" s="876"/>
      <c r="O84" s="856"/>
      <c r="P84" s="883" t="str">
        <f>AC84/1000000&amp;"백만원"</f>
        <v>4백만원</v>
      </c>
      <c r="Q84" s="884"/>
      <c r="R84" s="884"/>
      <c r="S84" s="885"/>
      <c r="T84" s="894"/>
      <c r="U84" s="895"/>
      <c r="V84" s="895"/>
      <c r="W84" s="895"/>
      <c r="X84" s="895"/>
      <c r="Y84" s="895"/>
      <c r="Z84" s="895"/>
      <c r="AA84" s="895"/>
      <c r="AC84" s="129">
        <v>4000000</v>
      </c>
      <c r="AE84" t="s">
        <v>251</v>
      </c>
    </row>
    <row r="85" spans="1:33" ht="17.25" customHeight="1" outlineLevel="1">
      <c r="A85" s="890"/>
      <c r="B85" s="891"/>
      <c r="C85" s="875" t="s">
        <v>144</v>
      </c>
      <c r="D85" s="876"/>
      <c r="E85" s="876"/>
      <c r="F85" s="876"/>
      <c r="G85" s="876"/>
      <c r="H85" s="876"/>
      <c r="I85" s="856"/>
      <c r="J85" s="875"/>
      <c r="K85" s="876"/>
      <c r="L85" s="876"/>
      <c r="M85" s="876"/>
      <c r="N85" s="876"/>
      <c r="O85" s="856"/>
      <c r="P85" s="870"/>
      <c r="Q85" s="871"/>
      <c r="R85" s="871"/>
      <c r="S85" s="872"/>
      <c r="T85" s="1343"/>
      <c r="U85" s="1344"/>
      <c r="V85" s="1344"/>
      <c r="W85" s="1344"/>
      <c r="X85" s="1344"/>
      <c r="Y85" s="1344"/>
      <c r="Z85" s="1344"/>
      <c r="AA85" s="1344"/>
    </row>
    <row r="86" spans="1:33" ht="17.25" customHeight="1" outlineLevel="1">
      <c r="A86" s="892"/>
      <c r="B86" s="893"/>
      <c r="C86" s="875" t="s">
        <v>152</v>
      </c>
      <c r="D86" s="876"/>
      <c r="E86" s="876"/>
      <c r="F86" s="876"/>
      <c r="G86" s="876"/>
      <c r="H86" s="876"/>
      <c r="I86" s="856"/>
      <c r="J86" s="877">
        <f>SUM(J84:O85)</f>
        <v>0</v>
      </c>
      <c r="K86" s="878"/>
      <c r="L86" s="878"/>
      <c r="M86" s="878"/>
      <c r="N86" s="878"/>
      <c r="O86" s="879"/>
      <c r="P86" s="870"/>
      <c r="Q86" s="871"/>
      <c r="R86" s="871"/>
      <c r="S86" s="872"/>
      <c r="T86" s="1343">
        <f>SUM(T84:AA85)</f>
        <v>0</v>
      </c>
      <c r="U86" s="1344"/>
      <c r="V86" s="1344"/>
      <c r="W86" s="1344"/>
      <c r="X86" s="1344"/>
      <c r="Y86" s="1344"/>
      <c r="Z86" s="1344"/>
      <c r="AA86" s="1344"/>
      <c r="AE86" t="s">
        <v>178</v>
      </c>
    </row>
    <row r="87" spans="1:33" ht="22.5" customHeight="1" outlineLevel="1">
      <c r="AA87" s="69" t="s">
        <v>182</v>
      </c>
      <c r="AE87" t="s">
        <v>179</v>
      </c>
    </row>
    <row r="88" spans="1:33" ht="17.25" customHeight="1" outlineLevel="1">
      <c r="AA88" s="69" t="s">
        <v>183</v>
      </c>
      <c r="AE88" t="s">
        <v>180</v>
      </c>
    </row>
    <row r="89" spans="1:33" ht="28.5" customHeight="1">
      <c r="A89" s="125" t="s">
        <v>346</v>
      </c>
      <c r="B89" s="74"/>
      <c r="C89" s="74"/>
      <c r="D89" s="74"/>
      <c r="E89" s="74"/>
      <c r="F89" s="74"/>
      <c r="G89" s="74"/>
      <c r="H89" s="74"/>
      <c r="I89" s="74"/>
      <c r="J89" s="74"/>
      <c r="K89" s="74"/>
      <c r="L89" s="141" t="s">
        <v>449</v>
      </c>
      <c r="M89" s="74"/>
      <c r="N89" s="74"/>
      <c r="O89" s="74"/>
      <c r="P89" s="74"/>
      <c r="Q89" s="74"/>
      <c r="R89" s="74"/>
      <c r="S89" s="74"/>
      <c r="T89" s="74"/>
      <c r="U89" s="74"/>
      <c r="V89" s="74"/>
      <c r="W89" s="74"/>
      <c r="X89" s="74"/>
      <c r="Y89" s="74"/>
      <c r="Z89" s="74"/>
      <c r="AA89" s="74"/>
      <c r="AE89" t="s">
        <v>181</v>
      </c>
    </row>
    <row r="90" spans="1:33" ht="26.25" customHeight="1">
      <c r="A90" s="138" t="s">
        <v>354</v>
      </c>
      <c r="B90" s="74"/>
      <c r="C90" s="74"/>
      <c r="D90" s="74"/>
      <c r="E90" s="74"/>
      <c r="F90" s="74"/>
      <c r="G90" s="74"/>
      <c r="H90" s="74"/>
      <c r="I90" s="74"/>
      <c r="J90" s="74"/>
      <c r="K90" s="74"/>
      <c r="L90" s="74"/>
      <c r="M90" s="74"/>
      <c r="N90" s="74"/>
      <c r="O90" s="74"/>
      <c r="P90" s="1345" t="s">
        <v>405</v>
      </c>
      <c r="Q90" s="1346"/>
      <c r="R90" s="74"/>
      <c r="S90" s="74"/>
      <c r="T90" s="74"/>
      <c r="U90" s="74"/>
      <c r="V90" s="74"/>
      <c r="W90" s="74"/>
      <c r="X90" s="74"/>
      <c r="Y90" s="74"/>
      <c r="Z90" s="74"/>
      <c r="AA90" s="74"/>
    </row>
    <row r="91" spans="1:33" ht="37.5" customHeight="1" thickBot="1">
      <c r="A91" s="866" t="s">
        <v>156</v>
      </c>
      <c r="B91" s="854"/>
      <c r="C91" s="854"/>
      <c r="D91" s="854"/>
      <c r="E91" s="854"/>
      <c r="F91" s="854"/>
      <c r="G91" s="854"/>
      <c r="H91" s="854"/>
      <c r="I91" s="854"/>
      <c r="J91" s="867" t="s">
        <v>157</v>
      </c>
      <c r="K91" s="854"/>
      <c r="L91" s="854"/>
      <c r="M91" s="854"/>
      <c r="N91" s="854"/>
      <c r="O91" s="854"/>
      <c r="P91" s="854"/>
      <c r="Q91" s="854"/>
      <c r="R91" s="854"/>
      <c r="S91" s="867" t="s">
        <v>158</v>
      </c>
      <c r="T91" s="854"/>
      <c r="U91" s="854"/>
      <c r="V91" s="854"/>
      <c r="W91" s="854"/>
      <c r="X91" s="854"/>
      <c r="Y91" s="854"/>
      <c r="Z91" s="854"/>
      <c r="AA91" s="836"/>
      <c r="AE91" s="105" t="s">
        <v>268</v>
      </c>
      <c r="AF91" s="105"/>
    </row>
    <row r="92" spans="1:33" ht="26.25" customHeight="1" thickBot="1">
      <c r="A92" s="856"/>
      <c r="B92" s="857"/>
      <c r="C92" s="857"/>
      <c r="D92" s="857"/>
      <c r="E92" s="857"/>
      <c r="F92" s="857"/>
      <c r="G92" s="857"/>
      <c r="H92" s="857"/>
      <c r="I92" s="857"/>
      <c r="J92" s="857"/>
      <c r="K92" s="857"/>
      <c r="L92" s="857"/>
      <c r="M92" s="857"/>
      <c r="N92" s="857"/>
      <c r="O92" s="857"/>
      <c r="P92" s="857"/>
      <c r="Q92" s="857"/>
      <c r="R92" s="857"/>
      <c r="S92" s="1350">
        <f>IF(TRUNC(A92,2)-TRUNC(J92,2)&gt;=0,TRUNC(A92,2)-TRUNC(J92,2),0)</f>
        <v>0</v>
      </c>
      <c r="T92" s="1350"/>
      <c r="U92" s="1350"/>
      <c r="V92" s="1350"/>
      <c r="W92" s="1350"/>
      <c r="X92" s="1350"/>
      <c r="Y92" s="1350"/>
      <c r="Z92" s="1350"/>
      <c r="AA92" s="1351"/>
      <c r="AC92" s="140">
        <f>TRUNC(A92,2)-TRUNC(J92,2)</f>
        <v>0</v>
      </c>
      <c r="AE92" s="105" t="s">
        <v>269</v>
      </c>
      <c r="AF92" s="105"/>
    </row>
    <row r="93" spans="1:33" ht="26.25" customHeight="1">
      <c r="A93" s="138" t="s">
        <v>404</v>
      </c>
      <c r="B93" s="74"/>
      <c r="C93" s="74"/>
      <c r="D93" s="74"/>
      <c r="E93" s="74"/>
      <c r="F93" s="74"/>
      <c r="G93" s="74"/>
      <c r="H93" s="74"/>
      <c r="I93" s="74"/>
      <c r="J93" s="74"/>
      <c r="K93" s="74"/>
      <c r="L93" s="74"/>
      <c r="M93" s="74"/>
      <c r="N93" s="74"/>
      <c r="O93" s="74"/>
      <c r="P93" s="1345" t="s">
        <v>405</v>
      </c>
      <c r="Q93" s="1346"/>
      <c r="R93" s="74"/>
      <c r="S93" s="74"/>
      <c r="T93" s="74"/>
      <c r="U93" s="74"/>
      <c r="V93" s="74"/>
      <c r="W93" s="74"/>
      <c r="X93" s="74"/>
      <c r="Y93" s="74"/>
      <c r="Z93" s="74"/>
      <c r="AA93" s="74"/>
      <c r="AE93" s="105" t="s">
        <v>270</v>
      </c>
      <c r="AF93" s="105"/>
      <c r="AG93" s="76"/>
    </row>
    <row r="94" spans="1:33" ht="53.25" customHeight="1">
      <c r="A94" s="843" t="s">
        <v>159</v>
      </c>
      <c r="B94" s="844"/>
      <c r="C94" s="844"/>
      <c r="D94" s="844"/>
      <c r="E94" s="844"/>
      <c r="F94" s="845"/>
      <c r="G94" s="846" t="s">
        <v>281</v>
      </c>
      <c r="H94" s="844"/>
      <c r="I94" s="844"/>
      <c r="J94" s="844"/>
      <c r="K94" s="844"/>
      <c r="L94" s="845"/>
      <c r="M94" s="862" t="s">
        <v>282</v>
      </c>
      <c r="N94" s="844"/>
      <c r="O94" s="844"/>
      <c r="P94" s="844"/>
      <c r="Q94" s="845"/>
      <c r="R94" s="862" t="s">
        <v>420</v>
      </c>
      <c r="S94" s="844"/>
      <c r="T94" s="844"/>
      <c r="U94" s="844"/>
      <c r="V94" s="845"/>
      <c r="W94" s="846" t="s">
        <v>283</v>
      </c>
      <c r="X94" s="844"/>
      <c r="Y94" s="844"/>
      <c r="Z94" s="844"/>
      <c r="AA94" s="844"/>
      <c r="AE94" s="105" t="s">
        <v>250</v>
      </c>
    </row>
    <row r="95" spans="1:33" ht="26.25" customHeight="1">
      <c r="A95" s="1355" t="s">
        <v>160</v>
      </c>
      <c r="B95" s="1355"/>
      <c r="C95" s="1355"/>
      <c r="D95" s="1355"/>
      <c r="E95" s="1355"/>
      <c r="F95" s="1356"/>
      <c r="G95" s="1359" t="s">
        <v>160</v>
      </c>
      <c r="H95" s="1360"/>
      <c r="I95" s="1360"/>
      <c r="J95" s="1360"/>
      <c r="K95" s="1360"/>
      <c r="L95" s="1361"/>
      <c r="M95" s="1362"/>
      <c r="N95" s="1363"/>
      <c r="O95" s="1363"/>
      <c r="P95" s="1363"/>
      <c r="Q95" s="1364"/>
      <c r="R95" s="883"/>
      <c r="S95" s="884"/>
      <c r="T95" s="884"/>
      <c r="U95" s="884"/>
      <c r="V95" s="885"/>
      <c r="W95" s="860">
        <f>SUM(M95:V95)</f>
        <v>0</v>
      </c>
      <c r="X95" s="861"/>
      <c r="Y95" s="861"/>
      <c r="Z95" s="861"/>
      <c r="AA95" s="861"/>
    </row>
    <row r="96" spans="1:33" ht="26.25" customHeight="1">
      <c r="A96" s="1357"/>
      <c r="B96" s="1357"/>
      <c r="C96" s="1357"/>
      <c r="D96" s="1357"/>
      <c r="E96" s="1357"/>
      <c r="F96" s="1358"/>
      <c r="G96" s="830" t="s">
        <v>161</v>
      </c>
      <c r="H96" s="831"/>
      <c r="I96" s="831"/>
      <c r="J96" s="831"/>
      <c r="K96" s="831"/>
      <c r="L96" s="832"/>
      <c r="M96" s="833"/>
      <c r="N96" s="834"/>
      <c r="O96" s="834"/>
      <c r="P96" s="834"/>
      <c r="Q96" s="835"/>
      <c r="R96" s="836"/>
      <c r="S96" s="837"/>
      <c r="T96" s="837"/>
      <c r="U96" s="837"/>
      <c r="V96" s="838"/>
      <c r="W96" s="860">
        <f>SUM(R96)</f>
        <v>0</v>
      </c>
      <c r="X96" s="861"/>
      <c r="Y96" s="861"/>
      <c r="Z96" s="861"/>
      <c r="AA96" s="861"/>
      <c r="AE96" s="113" t="s">
        <v>293</v>
      </c>
    </row>
    <row r="97" spans="1:33" ht="26.25" customHeight="1">
      <c r="A97" s="841" t="s">
        <v>161</v>
      </c>
      <c r="B97" s="841"/>
      <c r="C97" s="841"/>
      <c r="D97" s="841"/>
      <c r="E97" s="841"/>
      <c r="F97" s="842"/>
      <c r="G97" s="833"/>
      <c r="H97" s="834"/>
      <c r="I97" s="834"/>
      <c r="J97" s="834"/>
      <c r="K97" s="834"/>
      <c r="L97" s="834"/>
      <c r="M97" s="834"/>
      <c r="N97" s="834"/>
      <c r="O97" s="834"/>
      <c r="P97" s="834"/>
      <c r="Q97" s="834"/>
      <c r="R97" s="834"/>
      <c r="S97" s="834"/>
      <c r="T97" s="834"/>
      <c r="U97" s="834"/>
      <c r="V97" s="834"/>
      <c r="W97" s="834"/>
      <c r="X97" s="834"/>
      <c r="Y97" s="834"/>
      <c r="Z97" s="834"/>
      <c r="AA97" s="834"/>
      <c r="AD97" s="86">
        <v>0.2</v>
      </c>
      <c r="AE97" s="103" t="s">
        <v>303</v>
      </c>
    </row>
    <row r="98" spans="1:33" ht="28.5" customHeight="1">
      <c r="A98" s="125" t="s">
        <v>349</v>
      </c>
      <c r="B98" s="74"/>
      <c r="C98" s="74"/>
      <c r="D98" s="74"/>
      <c r="E98" s="74"/>
      <c r="F98" s="74"/>
      <c r="G98" s="74"/>
      <c r="H98" s="74"/>
      <c r="I98" s="74"/>
      <c r="J98" s="74"/>
      <c r="K98" s="74"/>
      <c r="L98" s="74"/>
      <c r="M98" s="74"/>
      <c r="N98" s="74"/>
      <c r="O98" s="74"/>
      <c r="P98" s="74"/>
      <c r="Q98" s="74"/>
      <c r="R98" s="74"/>
      <c r="S98" s="1345" t="s">
        <v>408</v>
      </c>
      <c r="T98" s="1346"/>
      <c r="U98" s="141" t="s">
        <v>449</v>
      </c>
      <c r="V98" s="74"/>
      <c r="W98" s="74"/>
      <c r="X98" s="74"/>
      <c r="Y98" s="74"/>
      <c r="Z98" s="74"/>
      <c r="AA98" s="74"/>
      <c r="AE98" t="s">
        <v>181</v>
      </c>
    </row>
    <row r="99" spans="1:33" ht="26.25" customHeight="1">
      <c r="A99" s="138" t="s">
        <v>354</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row>
    <row r="100" spans="1:33" ht="37.5" customHeight="1" thickBot="1">
      <c r="A100" s="853" t="s">
        <v>350</v>
      </c>
      <c r="B100" s="854"/>
      <c r="C100" s="854"/>
      <c r="D100" s="854"/>
      <c r="E100" s="854"/>
      <c r="F100" s="854"/>
      <c r="G100" s="854"/>
      <c r="H100" s="854"/>
      <c r="I100" s="854"/>
      <c r="J100" s="855" t="s">
        <v>351</v>
      </c>
      <c r="K100" s="854"/>
      <c r="L100" s="854"/>
      <c r="M100" s="854"/>
      <c r="N100" s="854"/>
      <c r="O100" s="854"/>
      <c r="P100" s="854"/>
      <c r="Q100" s="854"/>
      <c r="R100" s="854"/>
      <c r="S100" s="855" t="s">
        <v>352</v>
      </c>
      <c r="T100" s="854"/>
      <c r="U100" s="854"/>
      <c r="V100" s="854"/>
      <c r="W100" s="854"/>
      <c r="X100" s="854"/>
      <c r="Y100" s="854"/>
      <c r="Z100" s="854"/>
      <c r="AA100" s="836"/>
      <c r="AE100" s="105" t="s">
        <v>268</v>
      </c>
      <c r="AF100" s="105"/>
    </row>
    <row r="101" spans="1:33" ht="26.25" customHeight="1" thickBot="1">
      <c r="A101" s="856"/>
      <c r="B101" s="857"/>
      <c r="C101" s="857"/>
      <c r="D101" s="857"/>
      <c r="E101" s="857"/>
      <c r="F101" s="857"/>
      <c r="G101" s="857"/>
      <c r="H101" s="857"/>
      <c r="I101" s="857"/>
      <c r="J101" s="857"/>
      <c r="K101" s="857"/>
      <c r="L101" s="857"/>
      <c r="M101" s="857"/>
      <c r="N101" s="857"/>
      <c r="O101" s="857"/>
      <c r="P101" s="857"/>
      <c r="Q101" s="857"/>
      <c r="R101" s="857"/>
      <c r="S101" s="1341">
        <f>IF(TRUNC(A101,2)-TRUNC(J101,2)&gt;=0,TRUNC(A101,2)-TRUNC(J101,2),0)</f>
        <v>0</v>
      </c>
      <c r="T101" s="1341"/>
      <c r="U101" s="1341"/>
      <c r="V101" s="1341"/>
      <c r="W101" s="1341"/>
      <c r="X101" s="1341"/>
      <c r="Y101" s="1341"/>
      <c r="Z101" s="1341"/>
      <c r="AA101" s="1342"/>
      <c r="AC101" s="109">
        <f>TRUNC(A101,2)-TRUNC(J101,2)</f>
        <v>0</v>
      </c>
      <c r="AE101" s="105" t="s">
        <v>269</v>
      </c>
      <c r="AF101" s="105"/>
    </row>
    <row r="102" spans="1:33" ht="26.25" customHeight="1">
      <c r="A102" s="138" t="s">
        <v>353</v>
      </c>
      <c r="B102" s="74"/>
      <c r="C102" s="74"/>
      <c r="D102" s="74"/>
      <c r="E102" s="74"/>
      <c r="F102" s="74"/>
      <c r="G102" s="74"/>
      <c r="H102" s="74"/>
      <c r="I102" s="74"/>
      <c r="J102" s="74"/>
      <c r="K102" s="74"/>
      <c r="L102" s="74"/>
      <c r="M102" s="74"/>
      <c r="N102" s="74"/>
      <c r="O102" s="74"/>
      <c r="P102" s="74"/>
      <c r="Q102" s="74"/>
      <c r="R102" s="74"/>
      <c r="S102" s="1345" t="s">
        <v>408</v>
      </c>
      <c r="T102" s="1346"/>
      <c r="U102" s="74"/>
      <c r="V102" s="74"/>
      <c r="W102" s="74"/>
      <c r="X102" s="74"/>
      <c r="Y102" s="74"/>
      <c r="Z102" s="74"/>
      <c r="AA102" s="74"/>
      <c r="AE102" s="105" t="s">
        <v>270</v>
      </c>
      <c r="AF102" s="105"/>
      <c r="AG102" s="76"/>
    </row>
    <row r="103" spans="1:33" ht="63" customHeight="1">
      <c r="A103" s="843" t="s">
        <v>356</v>
      </c>
      <c r="B103" s="844"/>
      <c r="C103" s="844"/>
      <c r="D103" s="844"/>
      <c r="E103" s="844"/>
      <c r="F103" s="845"/>
      <c r="G103" s="846" t="s">
        <v>357</v>
      </c>
      <c r="H103" s="844"/>
      <c r="I103" s="844"/>
      <c r="J103" s="844"/>
      <c r="K103" s="844"/>
      <c r="L103" s="845"/>
      <c r="M103" s="847" t="s">
        <v>358</v>
      </c>
      <c r="N103" s="844"/>
      <c r="O103" s="844"/>
      <c r="P103" s="844"/>
      <c r="Q103" s="845"/>
      <c r="R103" s="847" t="s">
        <v>421</v>
      </c>
      <c r="S103" s="844"/>
      <c r="T103" s="844"/>
      <c r="U103" s="844"/>
      <c r="V103" s="845"/>
      <c r="W103" s="846" t="s">
        <v>359</v>
      </c>
      <c r="X103" s="844"/>
      <c r="Y103" s="844"/>
      <c r="Z103" s="844"/>
      <c r="AA103" s="844"/>
      <c r="AE103" s="105" t="s">
        <v>250</v>
      </c>
    </row>
    <row r="104" spans="1:33" ht="26.25" customHeight="1">
      <c r="A104" s="1355" t="s">
        <v>160</v>
      </c>
      <c r="B104" s="1355"/>
      <c r="C104" s="1355"/>
      <c r="D104" s="1355"/>
      <c r="E104" s="1355"/>
      <c r="F104" s="1356"/>
      <c r="G104" s="1359" t="s">
        <v>160</v>
      </c>
      <c r="H104" s="1360"/>
      <c r="I104" s="1360"/>
      <c r="J104" s="1360"/>
      <c r="K104" s="1360"/>
      <c r="L104" s="1361"/>
      <c r="M104" s="1362"/>
      <c r="N104" s="1363"/>
      <c r="O104" s="1363"/>
      <c r="P104" s="1363"/>
      <c r="Q104" s="1364"/>
      <c r="R104" s="883"/>
      <c r="S104" s="884"/>
      <c r="T104" s="884"/>
      <c r="U104" s="884"/>
      <c r="V104" s="885"/>
      <c r="W104" s="839">
        <f>SUM(M104:V104)</f>
        <v>0</v>
      </c>
      <c r="X104" s="840"/>
      <c r="Y104" s="840"/>
      <c r="Z104" s="840"/>
      <c r="AA104" s="840"/>
      <c r="AE104" s="113" t="s">
        <v>293</v>
      </c>
    </row>
    <row r="105" spans="1:33" ht="26.25" customHeight="1">
      <c r="A105" s="1357"/>
      <c r="B105" s="1357"/>
      <c r="C105" s="1357"/>
      <c r="D105" s="1357"/>
      <c r="E105" s="1357"/>
      <c r="F105" s="1358"/>
      <c r="G105" s="830" t="s">
        <v>161</v>
      </c>
      <c r="H105" s="831"/>
      <c r="I105" s="831"/>
      <c r="J105" s="831"/>
      <c r="K105" s="831"/>
      <c r="L105" s="832"/>
      <c r="M105" s="833"/>
      <c r="N105" s="834"/>
      <c r="O105" s="834"/>
      <c r="P105" s="834"/>
      <c r="Q105" s="835"/>
      <c r="R105" s="836"/>
      <c r="S105" s="837"/>
      <c r="T105" s="837"/>
      <c r="U105" s="837"/>
      <c r="V105" s="838"/>
      <c r="W105" s="839">
        <f>SUM(R105)</f>
        <v>0</v>
      </c>
      <c r="X105" s="840"/>
      <c r="Y105" s="840"/>
      <c r="Z105" s="840"/>
      <c r="AA105" s="840"/>
      <c r="AC105" t="s">
        <v>121</v>
      </c>
    </row>
    <row r="106" spans="1:33" ht="26.25" customHeight="1">
      <c r="A106" s="841" t="s">
        <v>161</v>
      </c>
      <c r="B106" s="841"/>
      <c r="C106" s="841"/>
      <c r="D106" s="841"/>
      <c r="E106" s="841"/>
      <c r="F106" s="842"/>
      <c r="G106" s="833"/>
      <c r="H106" s="834"/>
      <c r="I106" s="834"/>
      <c r="J106" s="834"/>
      <c r="K106" s="834"/>
      <c r="L106" s="834"/>
      <c r="M106" s="834"/>
      <c r="N106" s="834"/>
      <c r="O106" s="834"/>
      <c r="P106" s="834"/>
      <c r="Q106" s="834"/>
      <c r="R106" s="834"/>
      <c r="S106" s="834"/>
      <c r="T106" s="834"/>
      <c r="U106" s="834"/>
      <c r="V106" s="834"/>
      <c r="W106" s="834"/>
      <c r="X106" s="834"/>
      <c r="Y106" s="834"/>
      <c r="Z106" s="834"/>
      <c r="AA106" s="834"/>
      <c r="AC106" s="88">
        <f>W107*20%</f>
        <v>9502000</v>
      </c>
      <c r="AD106" s="86">
        <v>0.2</v>
      </c>
      <c r="AE106" s="103" t="s">
        <v>303</v>
      </c>
    </row>
    <row r="107" spans="1:33" ht="26.25" customHeight="1">
      <c r="A107" s="822" t="s">
        <v>360</v>
      </c>
      <c r="B107" s="822"/>
      <c r="C107" s="822"/>
      <c r="D107" s="822"/>
      <c r="E107" s="822"/>
      <c r="F107" s="822"/>
      <c r="G107" s="822"/>
      <c r="H107" s="822"/>
      <c r="I107" s="822"/>
      <c r="J107" s="822"/>
      <c r="K107" s="822"/>
      <c r="L107" s="822"/>
      <c r="M107" s="822"/>
      <c r="N107" s="822"/>
      <c r="O107" s="822"/>
      <c r="P107" s="822"/>
      <c r="Q107" s="822"/>
      <c r="R107" s="822"/>
      <c r="S107" s="822"/>
      <c r="T107" s="822"/>
      <c r="U107" s="822"/>
      <c r="V107" s="823"/>
      <c r="W107" s="824">
        <f>SUM(T80,T83,T86,W95:AA96,W104:AA105)</f>
        <v>47510000</v>
      </c>
      <c r="X107" s="825"/>
      <c r="Y107" s="825"/>
      <c r="Z107" s="825"/>
      <c r="AA107" s="825"/>
      <c r="AE107" s="115" t="s">
        <v>294</v>
      </c>
    </row>
    <row r="108" spans="1:33">
      <c r="A108" s="73" t="s">
        <v>162</v>
      </c>
      <c r="AC108" t="s">
        <v>122</v>
      </c>
      <c r="AE108" s="116" t="s">
        <v>295</v>
      </c>
    </row>
    <row r="109" spans="1:33">
      <c r="A109" s="73"/>
      <c r="R109" s="826">
        <v>43555</v>
      </c>
      <c r="S109" s="826"/>
      <c r="T109" s="826"/>
      <c r="U109" s="826"/>
      <c r="V109" s="826"/>
      <c r="W109" s="826"/>
      <c r="X109" s="826"/>
      <c r="Y109" s="826"/>
      <c r="Z109" s="826"/>
      <c r="AC109" s="88">
        <f>W107-AC106</f>
        <v>38008000</v>
      </c>
      <c r="AE109" s="116" t="s">
        <v>308</v>
      </c>
    </row>
    <row r="110" spans="1:33" ht="7.5" customHeight="1">
      <c r="AE110" s="116"/>
    </row>
    <row r="111" spans="1:33">
      <c r="R111" s="826"/>
      <c r="S111" s="826"/>
      <c r="T111" s="826"/>
      <c r="U111" s="826"/>
      <c r="V111" s="826"/>
      <c r="W111" s="826"/>
      <c r="X111" s="826"/>
      <c r="Y111" s="826"/>
      <c r="Z111" s="826"/>
      <c r="AE111" s="116" t="s">
        <v>297</v>
      </c>
    </row>
    <row r="112" spans="1:33">
      <c r="AE112" s="116" t="s">
        <v>298</v>
      </c>
    </row>
    <row r="113" spans="1:31">
      <c r="J113" s="821" t="s">
        <v>87</v>
      </c>
      <c r="K113" s="821"/>
      <c r="L113" s="821"/>
      <c r="M113" s="821"/>
      <c r="N113" s="827" t="str">
        <f>E54</f>
        <v>㈜선우</v>
      </c>
      <c r="O113" s="827"/>
      <c r="P113" s="827"/>
      <c r="Q113" s="827"/>
      <c r="R113" s="827"/>
      <c r="S113" s="827"/>
      <c r="T113" s="827"/>
      <c r="U113" s="827"/>
      <c r="V113" s="828" t="s">
        <v>86</v>
      </c>
      <c r="W113" s="828"/>
      <c r="X113" s="828"/>
      <c r="Y113" s="828"/>
      <c r="Z113" s="828"/>
      <c r="AE113" s="116" t="s">
        <v>299</v>
      </c>
    </row>
    <row r="114" spans="1:31" ht="7.5" customHeight="1">
      <c r="V114" s="828"/>
      <c r="W114" s="828"/>
      <c r="X114" s="828"/>
      <c r="Y114" s="828"/>
      <c r="Z114" s="828"/>
      <c r="AE114" s="116"/>
    </row>
    <row r="115" spans="1:31" ht="20.25">
      <c r="A115" s="1349" t="s">
        <v>120</v>
      </c>
      <c r="B115" s="1349"/>
      <c r="C115" s="1349"/>
      <c r="D115" s="1349"/>
      <c r="E115" s="72" t="s">
        <v>85</v>
      </c>
      <c r="H115" s="71" t="s">
        <v>84</v>
      </c>
      <c r="N115" s="827" t="str">
        <f>IF(E56="","",E56)</f>
        <v/>
      </c>
      <c r="O115" s="827"/>
      <c r="P115" s="827"/>
      <c r="Q115" s="827"/>
      <c r="R115" s="827"/>
      <c r="S115" s="827"/>
      <c r="T115" s="827"/>
      <c r="U115" s="827"/>
      <c r="V115" s="828"/>
      <c r="W115" s="828"/>
      <c r="X115" s="828"/>
      <c r="Y115" s="828"/>
      <c r="Z115" s="828"/>
      <c r="AE115" s="116" t="s">
        <v>300</v>
      </c>
    </row>
    <row r="116" spans="1:31" ht="6.75" customHeight="1">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spans="1:31" ht="3.75" customHeight="1"/>
    <row r="118" spans="1:31">
      <c r="AA118" s="69" t="s">
        <v>182</v>
      </c>
      <c r="AE118" s="114" t="s">
        <v>301</v>
      </c>
    </row>
    <row r="119" spans="1:31">
      <c r="AE119" s="114" t="s">
        <v>302</v>
      </c>
    </row>
    <row r="121" spans="1:31" ht="20.25">
      <c r="A121" s="103" t="s">
        <v>216</v>
      </c>
    </row>
    <row r="123" spans="1:31">
      <c r="A123" t="s">
        <v>217</v>
      </c>
    </row>
    <row r="125" spans="1:31">
      <c r="A125" t="s">
        <v>218</v>
      </c>
    </row>
    <row r="127" spans="1:31">
      <c r="A127" t="s">
        <v>219</v>
      </c>
    </row>
    <row r="129" spans="1:3">
      <c r="B129" t="s">
        <v>252</v>
      </c>
    </row>
    <row r="130" spans="1:3">
      <c r="B130" t="s">
        <v>253</v>
      </c>
    </row>
    <row r="132" spans="1:3">
      <c r="C132" t="s">
        <v>220</v>
      </c>
    </row>
    <row r="133" spans="1:3">
      <c r="C133" t="s">
        <v>221</v>
      </c>
    </row>
    <row r="134" spans="1:3">
      <c r="C134" t="s">
        <v>222</v>
      </c>
    </row>
    <row r="136" spans="1:3">
      <c r="B136" s="89" t="s">
        <v>223</v>
      </c>
    </row>
    <row r="138" spans="1:3">
      <c r="A138" t="s">
        <v>224</v>
      </c>
    </row>
    <row r="140" spans="1:3">
      <c r="A140" t="s">
        <v>254</v>
      </c>
    </row>
    <row r="141" spans="1:3">
      <c r="A141" t="s">
        <v>255</v>
      </c>
    </row>
    <row r="143" spans="1:3">
      <c r="B143" t="s">
        <v>256</v>
      </c>
    </row>
    <row r="144" spans="1:3">
      <c r="B144" t="s">
        <v>257</v>
      </c>
    </row>
    <row r="146" spans="1:19">
      <c r="B146" t="s">
        <v>225</v>
      </c>
    </row>
    <row r="148" spans="1:19">
      <c r="A148" t="s">
        <v>226</v>
      </c>
    </row>
    <row r="150" spans="1:19">
      <c r="A150" t="s">
        <v>273</v>
      </c>
    </row>
    <row r="152" spans="1:19">
      <c r="B152" t="s">
        <v>227</v>
      </c>
    </row>
    <row r="154" spans="1:19">
      <c r="C154" s="819" t="s">
        <v>228</v>
      </c>
      <c r="D154" s="819"/>
      <c r="E154" s="819"/>
      <c r="F154" s="819"/>
      <c r="G154" s="819"/>
      <c r="H154" s="819"/>
      <c r="I154" s="819"/>
      <c r="J154" s="819"/>
      <c r="K154" s="819"/>
      <c r="L154" s="819"/>
      <c r="M154" s="819"/>
      <c r="N154" s="819"/>
      <c r="O154" s="819"/>
      <c r="P154" s="819"/>
      <c r="Q154" s="819"/>
    </row>
    <row r="155" spans="1:19">
      <c r="C155" s="820" t="s">
        <v>207</v>
      </c>
      <c r="D155" s="820"/>
      <c r="E155" s="820"/>
      <c r="F155" s="820"/>
      <c r="G155" s="820"/>
      <c r="H155" s="820"/>
      <c r="I155" s="820"/>
      <c r="J155" s="820"/>
      <c r="K155" s="820"/>
      <c r="L155" s="820"/>
      <c r="M155" s="820"/>
      <c r="N155" s="820"/>
      <c r="O155" s="820"/>
      <c r="P155" s="820"/>
      <c r="Q155" s="820"/>
    </row>
    <row r="157" spans="1:19">
      <c r="B157" t="s">
        <v>230</v>
      </c>
    </row>
    <row r="159" spans="1:19">
      <c r="C159" s="821" t="s">
        <v>272</v>
      </c>
      <c r="D159" s="821"/>
      <c r="E159" s="821"/>
      <c r="F159" s="821"/>
      <c r="G159" s="821"/>
      <c r="H159" s="821"/>
      <c r="I159" s="821"/>
      <c r="J159" s="821"/>
      <c r="K159" s="821"/>
      <c r="L159" s="821"/>
      <c r="M159" s="821"/>
      <c r="N159" s="821"/>
      <c r="O159" s="821"/>
      <c r="P159" s="821"/>
      <c r="Q159" s="821"/>
      <c r="R159" s="821"/>
      <c r="S159" s="821"/>
    </row>
    <row r="160" spans="1:19">
      <c r="C160" s="820" t="s">
        <v>207</v>
      </c>
      <c r="D160" s="820"/>
      <c r="E160" s="820"/>
      <c r="F160" s="820"/>
      <c r="G160" s="820"/>
      <c r="H160" s="820"/>
      <c r="I160" s="820"/>
      <c r="J160" s="820"/>
      <c r="K160" s="820"/>
      <c r="L160" s="820"/>
      <c r="M160" s="820"/>
      <c r="N160" s="820"/>
      <c r="O160" s="820"/>
      <c r="P160" s="820"/>
      <c r="Q160" s="820"/>
    </row>
    <row r="162" spans="1:2">
      <c r="A162" t="s">
        <v>231</v>
      </c>
    </row>
    <row r="164" spans="1:2">
      <c r="A164" t="s">
        <v>232</v>
      </c>
    </row>
    <row r="166" spans="1:2">
      <c r="A166" t="s">
        <v>233</v>
      </c>
    </row>
    <row r="169" spans="1:2" ht="20.25">
      <c r="A169" s="103" t="s">
        <v>234</v>
      </c>
    </row>
    <row r="171" spans="1:2">
      <c r="A171" t="s">
        <v>243</v>
      </c>
    </row>
    <row r="172" spans="1:2">
      <c r="A172" t="s">
        <v>244</v>
      </c>
    </row>
    <row r="173" spans="1:2">
      <c r="A173" t="s">
        <v>245</v>
      </c>
    </row>
    <row r="175" spans="1:2">
      <c r="B175" t="s">
        <v>246</v>
      </c>
    </row>
    <row r="176" spans="1:2">
      <c r="B176" t="s">
        <v>247</v>
      </c>
    </row>
    <row r="178" spans="1:3">
      <c r="B178" t="s">
        <v>235</v>
      </c>
    </row>
    <row r="180" spans="1:3">
      <c r="C180" t="s">
        <v>236</v>
      </c>
    </row>
    <row r="182" spans="1:3">
      <c r="C182" t="s">
        <v>237</v>
      </c>
    </row>
    <row r="184" spans="1:3">
      <c r="A184" s="104" t="s">
        <v>248</v>
      </c>
      <c r="B184" s="105"/>
    </row>
    <row r="185" spans="1:3">
      <c r="A185" s="105" t="s">
        <v>249</v>
      </c>
      <c r="B185" s="105"/>
    </row>
    <row r="186" spans="1:3">
      <c r="A186" s="105" t="s">
        <v>250</v>
      </c>
      <c r="B186" s="105"/>
    </row>
    <row r="188" spans="1:3">
      <c r="A188" t="s">
        <v>238</v>
      </c>
    </row>
    <row r="190" spans="1:3">
      <c r="A190" t="s">
        <v>239</v>
      </c>
    </row>
    <row r="192" spans="1:3">
      <c r="A192" t="s">
        <v>240</v>
      </c>
    </row>
    <row r="194" spans="1:1" ht="20.25">
      <c r="A194" s="103" t="s">
        <v>303</v>
      </c>
    </row>
    <row r="195" spans="1:1">
      <c r="A195" s="115" t="s">
        <v>294</v>
      </c>
    </row>
    <row r="196" spans="1:1">
      <c r="A196" s="116" t="s">
        <v>295</v>
      </c>
    </row>
    <row r="197" spans="1:1">
      <c r="A197" s="116" t="s">
        <v>296</v>
      </c>
    </row>
    <row r="198" spans="1:1">
      <c r="A198" s="116"/>
    </row>
    <row r="199" spans="1:1">
      <c r="A199" s="116" t="s">
        <v>297</v>
      </c>
    </row>
    <row r="200" spans="1:1">
      <c r="A200" s="116" t="s">
        <v>298</v>
      </c>
    </row>
    <row r="201" spans="1:1">
      <c r="A201" s="116" t="s">
        <v>299</v>
      </c>
    </row>
    <row r="202" spans="1:1">
      <c r="A202" s="116"/>
    </row>
    <row r="203" spans="1:1">
      <c r="A203" s="116" t="s">
        <v>300</v>
      </c>
    </row>
    <row r="206" spans="1:1">
      <c r="A206" s="114" t="s">
        <v>301</v>
      </c>
    </row>
    <row r="207" spans="1:1">
      <c r="A207" s="114" t="s">
        <v>302</v>
      </c>
    </row>
    <row r="210" spans="1:1" ht="20.25">
      <c r="A210" s="103" t="s">
        <v>304</v>
      </c>
    </row>
    <row r="212" spans="1:1">
      <c r="A212" t="s">
        <v>305</v>
      </c>
    </row>
    <row r="214" spans="1:1">
      <c r="A214" t="s">
        <v>306</v>
      </c>
    </row>
    <row r="215" spans="1:1">
      <c r="A215" s="117" t="s">
        <v>307</v>
      </c>
    </row>
    <row r="217" spans="1:1" ht="20.25">
      <c r="A217" s="103" t="s">
        <v>309</v>
      </c>
    </row>
    <row r="219" spans="1:1">
      <c r="A219" t="s">
        <v>310</v>
      </c>
    </row>
    <row r="221" spans="1:1">
      <c r="A221" t="s">
        <v>311</v>
      </c>
    </row>
    <row r="222" spans="1:1">
      <c r="A222" t="s">
        <v>312</v>
      </c>
    </row>
    <row r="223" spans="1:1">
      <c r="A223" t="s">
        <v>313</v>
      </c>
    </row>
    <row r="224" spans="1:1">
      <c r="A224" t="s">
        <v>314</v>
      </c>
    </row>
    <row r="225" spans="1:2">
      <c r="A225" t="s">
        <v>315</v>
      </c>
    </row>
    <row r="226" spans="1:2" ht="20.25">
      <c r="A226" s="103"/>
    </row>
    <row r="227" spans="1:2" ht="20.25">
      <c r="A227" s="103" t="s">
        <v>316</v>
      </c>
    </row>
    <row r="229" spans="1:2">
      <c r="A229" t="s">
        <v>317</v>
      </c>
    </row>
    <row r="231" spans="1:2">
      <c r="B231" t="s">
        <v>318</v>
      </c>
    </row>
    <row r="232" spans="1:2">
      <c r="B232" t="s">
        <v>319</v>
      </c>
    </row>
    <row r="233" spans="1:2">
      <c r="B233" t="s">
        <v>320</v>
      </c>
    </row>
    <row r="234" spans="1:2">
      <c r="B234" t="s">
        <v>321</v>
      </c>
    </row>
    <row r="236" spans="1:2" ht="20.25">
      <c r="A236" s="103" t="s">
        <v>322</v>
      </c>
    </row>
    <row r="237" spans="1:2">
      <c r="A237" t="s">
        <v>323</v>
      </c>
    </row>
    <row r="239" spans="1:2">
      <c r="A239" t="s">
        <v>324</v>
      </c>
    </row>
    <row r="241" spans="1:2">
      <c r="A241" t="s">
        <v>325</v>
      </c>
    </row>
    <row r="243" spans="1:2">
      <c r="B243" t="s">
        <v>326</v>
      </c>
    </row>
    <row r="245" spans="1:2">
      <c r="B245" t="s">
        <v>327</v>
      </c>
    </row>
    <row r="247" spans="1:2">
      <c r="A247" t="s">
        <v>328</v>
      </c>
    </row>
    <row r="249" spans="1:2" ht="20.25">
      <c r="A249" s="103" t="s">
        <v>340</v>
      </c>
    </row>
    <row r="251" spans="1:2">
      <c r="A251" t="s">
        <v>329</v>
      </c>
    </row>
    <row r="252" spans="1:2">
      <c r="A252" t="s">
        <v>330</v>
      </c>
    </row>
    <row r="253" spans="1:2">
      <c r="A253" t="s">
        <v>331</v>
      </c>
    </row>
    <row r="255" spans="1:2" ht="20.25">
      <c r="A255" s="103" t="s">
        <v>341</v>
      </c>
    </row>
    <row r="256" spans="1:2">
      <c r="A256" t="s">
        <v>332</v>
      </c>
    </row>
    <row r="257" spans="1:2">
      <c r="A257" t="s">
        <v>333</v>
      </c>
    </row>
    <row r="258" spans="1:2">
      <c r="A258" t="s">
        <v>334</v>
      </c>
    </row>
    <row r="259" spans="1:2">
      <c r="A259" t="s">
        <v>335</v>
      </c>
    </row>
    <row r="261" spans="1:2">
      <c r="B261" t="s">
        <v>336</v>
      </c>
    </row>
    <row r="262" spans="1:2">
      <c r="B262" t="s">
        <v>337</v>
      </c>
    </row>
    <row r="264" spans="1:2">
      <c r="A264" t="s">
        <v>338</v>
      </c>
    </row>
    <row r="265" spans="1:2">
      <c r="A265" t="s">
        <v>339</v>
      </c>
    </row>
  </sheetData>
  <mergeCells count="165">
    <mergeCell ref="H10:M10"/>
    <mergeCell ref="H11:M11"/>
    <mergeCell ref="T8:Y8"/>
    <mergeCell ref="N8:S8"/>
    <mergeCell ref="S98:T98"/>
    <mergeCell ref="S102:T102"/>
    <mergeCell ref="C22:U22"/>
    <mergeCell ref="C23:U23"/>
    <mergeCell ref="S101:AA101"/>
    <mergeCell ref="G96:L96"/>
    <mergeCell ref="M96:Q96"/>
    <mergeCell ref="R96:V96"/>
    <mergeCell ref="W96:AA96"/>
    <mergeCell ref="A97:F97"/>
    <mergeCell ref="G97:AA97"/>
    <mergeCell ref="A94:F94"/>
    <mergeCell ref="G94:L94"/>
    <mergeCell ref="M94:Q94"/>
    <mergeCell ref="R94:V94"/>
    <mergeCell ref="W94:AA94"/>
    <mergeCell ref="A95:F96"/>
    <mergeCell ref="G95:L95"/>
    <mergeCell ref="M95:Q95"/>
    <mergeCell ref="H8:M8"/>
    <mergeCell ref="H9:M9"/>
    <mergeCell ref="R111:Z111"/>
    <mergeCell ref="Z10:AE10"/>
    <mergeCell ref="Z11:AE11"/>
    <mergeCell ref="C17:Q17"/>
    <mergeCell ref="C18:Q18"/>
    <mergeCell ref="B9:G9"/>
    <mergeCell ref="N9:S9"/>
    <mergeCell ref="T9:Y9"/>
    <mergeCell ref="Z9:AE9"/>
    <mergeCell ref="W107:AA107"/>
    <mergeCell ref="G103:L103"/>
    <mergeCell ref="M103:Q103"/>
    <mergeCell ref="R103:V103"/>
    <mergeCell ref="W103:AA103"/>
    <mergeCell ref="A104:F105"/>
    <mergeCell ref="G104:L104"/>
    <mergeCell ref="M104:Q104"/>
    <mergeCell ref="R104:V104"/>
    <mergeCell ref="W104:AA104"/>
    <mergeCell ref="A100:I100"/>
    <mergeCell ref="J100:R100"/>
    <mergeCell ref="S100:AA100"/>
    <mergeCell ref="A101:I101"/>
    <mergeCell ref="J101:R101"/>
    <mergeCell ref="C154:Q154"/>
    <mergeCell ref="C155:Q155"/>
    <mergeCell ref="C159:S159"/>
    <mergeCell ref="C160:Q160"/>
    <mergeCell ref="B10:G10"/>
    <mergeCell ref="B11:G11"/>
    <mergeCell ref="N10:S10"/>
    <mergeCell ref="N11:S11"/>
    <mergeCell ref="P85:S85"/>
    <mergeCell ref="A84:B86"/>
    <mergeCell ref="A81:B83"/>
    <mergeCell ref="C82:I82"/>
    <mergeCell ref="J82:O82"/>
    <mergeCell ref="P82:S82"/>
    <mergeCell ref="I61:O61"/>
    <mergeCell ref="R61:X61"/>
    <mergeCell ref="A66:I66"/>
    <mergeCell ref="J66:R66"/>
    <mergeCell ref="S66:AA66"/>
    <mergeCell ref="A67:I67"/>
    <mergeCell ref="J67:R67"/>
    <mergeCell ref="S67:AA67"/>
    <mergeCell ref="A50:AA50"/>
    <mergeCell ref="T10:Y10"/>
    <mergeCell ref="T11:Y11"/>
    <mergeCell ref="A107:V107"/>
    <mergeCell ref="R109:Z109"/>
    <mergeCell ref="J113:M113"/>
    <mergeCell ref="N113:U113"/>
    <mergeCell ref="V113:Z115"/>
    <mergeCell ref="A115:D115"/>
    <mergeCell ref="N115:U115"/>
    <mergeCell ref="G105:L105"/>
    <mergeCell ref="M105:Q105"/>
    <mergeCell ref="R105:V105"/>
    <mergeCell ref="W105:AA105"/>
    <mergeCell ref="A106:F106"/>
    <mergeCell ref="G106:AA106"/>
    <mergeCell ref="A103:F103"/>
    <mergeCell ref="R95:V95"/>
    <mergeCell ref="W95:AA95"/>
    <mergeCell ref="A91:I91"/>
    <mergeCell ref="J91:R91"/>
    <mergeCell ref="S91:AA91"/>
    <mergeCell ref="A92:I92"/>
    <mergeCell ref="J92:R92"/>
    <mergeCell ref="S92:AA92"/>
    <mergeCell ref="T85:AA85"/>
    <mergeCell ref="C86:I86"/>
    <mergeCell ref="J86:O86"/>
    <mergeCell ref="P86:S86"/>
    <mergeCell ref="T86:AA86"/>
    <mergeCell ref="P93:Q93"/>
    <mergeCell ref="P90:Q90"/>
    <mergeCell ref="F78:I78"/>
    <mergeCell ref="J78:O78"/>
    <mergeCell ref="P78:S78"/>
    <mergeCell ref="T78:AA78"/>
    <mergeCell ref="J83:O83"/>
    <mergeCell ref="P83:S83"/>
    <mergeCell ref="T83:AA83"/>
    <mergeCell ref="C84:I84"/>
    <mergeCell ref="J84:O84"/>
    <mergeCell ref="P84:S84"/>
    <mergeCell ref="T84:AA84"/>
    <mergeCell ref="C85:I85"/>
    <mergeCell ref="J85:O85"/>
    <mergeCell ref="C81:I81"/>
    <mergeCell ref="J81:O81"/>
    <mergeCell ref="P81:S81"/>
    <mergeCell ref="T81:AA81"/>
    <mergeCell ref="T82:AA82"/>
    <mergeCell ref="C83:I83"/>
    <mergeCell ref="A75:B75"/>
    <mergeCell ref="C75:I75"/>
    <mergeCell ref="J75:O75"/>
    <mergeCell ref="P75:S75"/>
    <mergeCell ref="T75:AA75"/>
    <mergeCell ref="A76:B80"/>
    <mergeCell ref="C76:E77"/>
    <mergeCell ref="F76:I76"/>
    <mergeCell ref="J76:O76"/>
    <mergeCell ref="P76:S76"/>
    <mergeCell ref="F79:I79"/>
    <mergeCell ref="J79:O79"/>
    <mergeCell ref="P79:S79"/>
    <mergeCell ref="T79:AA79"/>
    <mergeCell ref="C80:I80"/>
    <mergeCell ref="J80:O80"/>
    <mergeCell ref="P80:S80"/>
    <mergeCell ref="T80:AA80"/>
    <mergeCell ref="T76:AA76"/>
    <mergeCell ref="F77:I77"/>
    <mergeCell ref="J77:O77"/>
    <mergeCell ref="P77:S77"/>
    <mergeCell ref="A53:D59"/>
    <mergeCell ref="E54:R54"/>
    <mergeCell ref="S54:AA54"/>
    <mergeCell ref="E56:R56"/>
    <mergeCell ref="S56:AA56"/>
    <mergeCell ref="F58:Q59"/>
    <mergeCell ref="U59:Z59"/>
    <mergeCell ref="T77:AA77"/>
    <mergeCell ref="C78:E79"/>
    <mergeCell ref="A72:I72"/>
    <mergeCell ref="J72:R72"/>
    <mergeCell ref="S72:AA72"/>
    <mergeCell ref="A73:I73"/>
    <mergeCell ref="J73:R73"/>
    <mergeCell ref="S73:AA73"/>
    <mergeCell ref="A69:I69"/>
    <mergeCell ref="J69:R69"/>
    <mergeCell ref="S69:AA69"/>
    <mergeCell ref="A70:I70"/>
    <mergeCell ref="J70:R70"/>
    <mergeCell ref="S70:AA70"/>
  </mergeCells>
  <phoneticPr fontId="2" type="noConversion"/>
  <conditionalFormatting sqref="AC67">
    <cfRule type="cellIs" dxfId="51" priority="18" operator="lessThan">
      <formula>0</formula>
    </cfRule>
  </conditionalFormatting>
  <conditionalFormatting sqref="AC70">
    <cfRule type="cellIs" dxfId="50" priority="17" operator="lessThan">
      <formula>0</formula>
    </cfRule>
  </conditionalFormatting>
  <conditionalFormatting sqref="AC73">
    <cfRule type="cellIs" dxfId="49" priority="15" operator="equal">
      <formula>0</formula>
    </cfRule>
    <cfRule type="cellIs" dxfId="48" priority="16" operator="lessThan">
      <formula>0</formula>
    </cfRule>
  </conditionalFormatting>
  <conditionalFormatting sqref="AC92">
    <cfRule type="cellIs" dxfId="47" priority="13" operator="equal">
      <formula>0</formula>
    </cfRule>
    <cfRule type="cellIs" dxfId="46" priority="14" operator="lessThan">
      <formula>0</formula>
    </cfRule>
  </conditionalFormatting>
  <conditionalFormatting sqref="A95:F96">
    <cfRule type="cellIs" dxfId="45" priority="12" operator="greaterThan">
      <formula>$AC$92&gt;0</formula>
    </cfRule>
  </conditionalFormatting>
  <conditionalFormatting sqref="G95:L95">
    <cfRule type="cellIs" dxfId="44" priority="10" operator="greaterThan">
      <formula>$S$70&gt;0</formula>
    </cfRule>
  </conditionalFormatting>
  <conditionalFormatting sqref="AC101">
    <cfRule type="cellIs" dxfId="43" priority="7" operator="equal">
      <formula>0</formula>
    </cfRule>
    <cfRule type="cellIs" dxfId="42" priority="8" operator="lessThan">
      <formula>0</formula>
    </cfRule>
  </conditionalFormatting>
  <conditionalFormatting sqref="A104:F105">
    <cfRule type="cellIs" dxfId="41" priority="2" operator="greaterThan">
      <formula>$AC$92&gt;0</formula>
    </cfRule>
  </conditionalFormatting>
  <conditionalFormatting sqref="G104:L104">
    <cfRule type="cellIs" dxfId="40" priority="1" operator="greaterThan">
      <formula>$S$70&gt;0</formula>
    </cfRule>
  </conditionalFormatting>
  <pageMargins left="0.43307086614173229" right="0.43307086614173229" top="0.35433070866141736" bottom="0.35433070866141736" header="0.11811023622047245" footer="0"/>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6E0D4-97B4-45EF-8113-48215B4F51D1}">
  <sheetPr>
    <tabColor rgb="FF92D050"/>
  </sheetPr>
  <dimension ref="A2:AN265"/>
  <sheetViews>
    <sheetView showGridLines="0" workbookViewId="0">
      <selection activeCell="H10" sqref="H10:AE11"/>
    </sheetView>
  </sheetViews>
  <sheetFormatPr defaultColWidth="3.125" defaultRowHeight="16.5" outlineLevelRow="1"/>
  <cols>
    <col min="29" max="29" width="16.625" customWidth="1"/>
    <col min="30" max="30" width="5.625" customWidth="1"/>
    <col min="31" max="31" width="15.25" customWidth="1"/>
    <col min="32" max="32" width="5.125" bestFit="1" customWidth="1"/>
    <col min="33" max="33" width="5.5" bestFit="1" customWidth="1"/>
  </cols>
  <sheetData>
    <row r="2" spans="2:40" ht="20.25">
      <c r="B2" t="s">
        <v>361</v>
      </c>
      <c r="D2" s="131" t="s">
        <v>400</v>
      </c>
    </row>
    <row r="4" spans="2:40" ht="20.25">
      <c r="B4" s="127" t="s">
        <v>362</v>
      </c>
    </row>
    <row r="6" spans="2:40">
      <c r="B6" t="s">
        <v>392</v>
      </c>
    </row>
    <row r="7" spans="2:40">
      <c r="B7" t="s">
        <v>393</v>
      </c>
    </row>
    <row r="8" spans="2:40">
      <c r="H8" s="819" t="s">
        <v>440</v>
      </c>
      <c r="I8" s="819"/>
      <c r="J8" s="819"/>
      <c r="K8" s="819"/>
      <c r="L8" s="819"/>
      <c r="M8" s="819"/>
      <c r="N8" s="819" t="s">
        <v>407</v>
      </c>
      <c r="O8" s="819"/>
      <c r="P8" s="819"/>
      <c r="Q8" s="819"/>
      <c r="R8" s="819"/>
      <c r="S8" s="819"/>
      <c r="T8" s="819" t="s">
        <v>406</v>
      </c>
      <c r="U8" s="819"/>
      <c r="V8" s="819"/>
      <c r="W8" s="819"/>
      <c r="X8" s="819"/>
      <c r="Y8" s="819"/>
    </row>
    <row r="9" spans="2:40" ht="17.25" thickBot="1">
      <c r="B9" s="854" t="s">
        <v>147</v>
      </c>
      <c r="C9" s="854"/>
      <c r="D9" s="854"/>
      <c r="E9" s="854"/>
      <c r="F9" s="854"/>
      <c r="G9" s="854"/>
      <c r="H9" s="780" t="s">
        <v>441</v>
      </c>
      <c r="I9" s="820"/>
      <c r="J9" s="820"/>
      <c r="K9" s="820"/>
      <c r="L9" s="820"/>
      <c r="M9" s="781"/>
      <c r="N9" s="780" t="s">
        <v>364</v>
      </c>
      <c r="O9" s="820"/>
      <c r="P9" s="820"/>
      <c r="Q9" s="820"/>
      <c r="R9" s="820"/>
      <c r="S9" s="781"/>
      <c r="T9" s="780" t="s">
        <v>365</v>
      </c>
      <c r="U9" s="820"/>
      <c r="V9" s="820"/>
      <c r="W9" s="820"/>
      <c r="X9" s="820"/>
      <c r="Y9" s="781"/>
      <c r="Z9" s="780" t="s">
        <v>366</v>
      </c>
      <c r="AA9" s="820"/>
      <c r="AB9" s="820"/>
      <c r="AC9" s="820"/>
      <c r="AD9" s="820"/>
      <c r="AE9" s="781"/>
    </row>
    <row r="10" spans="2:40">
      <c r="B10" s="854" t="s">
        <v>63</v>
      </c>
      <c r="C10" s="854"/>
      <c r="D10" s="854"/>
      <c r="E10" s="854"/>
      <c r="F10" s="854"/>
      <c r="G10" s="836"/>
      <c r="H10" s="1365">
        <v>123.45</v>
      </c>
      <c r="I10" s="1347"/>
      <c r="J10" s="1347"/>
      <c r="K10" s="1347"/>
      <c r="L10" s="1347"/>
      <c r="M10" s="1347"/>
      <c r="N10" s="1347">
        <v>120.45</v>
      </c>
      <c r="O10" s="1347"/>
      <c r="P10" s="1347"/>
      <c r="Q10" s="1347"/>
      <c r="R10" s="1347"/>
      <c r="S10" s="1347"/>
      <c r="T10" s="1347">
        <v>110.29</v>
      </c>
      <c r="U10" s="1347"/>
      <c r="V10" s="1347"/>
      <c r="W10" s="1347"/>
      <c r="X10" s="1347"/>
      <c r="Y10" s="1347"/>
      <c r="Z10" s="1347">
        <v>105.36</v>
      </c>
      <c r="AA10" s="1347"/>
      <c r="AB10" s="1347"/>
      <c r="AC10" s="1347"/>
      <c r="AD10" s="1347"/>
      <c r="AE10" s="1353"/>
      <c r="AJ10">
        <f>H10-N10</f>
        <v>3</v>
      </c>
      <c r="AL10">
        <f>N10-T10</f>
        <v>10.159999999999997</v>
      </c>
      <c r="AN10">
        <f>T10-Z10</f>
        <v>4.9300000000000068</v>
      </c>
    </row>
    <row r="11" spans="2:40" ht="17.25" thickBot="1">
      <c r="B11" s="854" t="s">
        <v>363</v>
      </c>
      <c r="C11" s="854"/>
      <c r="D11" s="854"/>
      <c r="E11" s="854"/>
      <c r="F11" s="854"/>
      <c r="G11" s="836"/>
      <c r="H11" s="1366">
        <v>74.67</v>
      </c>
      <c r="I11" s="1348"/>
      <c r="J11" s="1348"/>
      <c r="K11" s="1348"/>
      <c r="L11" s="1348"/>
      <c r="M11" s="1348"/>
      <c r="N11" s="1348">
        <v>70.67</v>
      </c>
      <c r="O11" s="1348"/>
      <c r="P11" s="1348"/>
      <c r="Q11" s="1348"/>
      <c r="R11" s="1348"/>
      <c r="S11" s="1348"/>
      <c r="T11" s="1348">
        <v>58.49</v>
      </c>
      <c r="U11" s="1348"/>
      <c r="V11" s="1348"/>
      <c r="W11" s="1348"/>
      <c r="X11" s="1348"/>
      <c r="Y11" s="1348"/>
      <c r="Z11" s="1348">
        <v>55.24</v>
      </c>
      <c r="AA11" s="1348"/>
      <c r="AB11" s="1348"/>
      <c r="AC11" s="1348"/>
      <c r="AD11" s="1348"/>
      <c r="AE11" s="1354"/>
      <c r="AJ11">
        <f>H11-N11</f>
        <v>4</v>
      </c>
      <c r="AL11">
        <f>N11-T11</f>
        <v>12.18</v>
      </c>
      <c r="AN11">
        <f>T11-Z11</f>
        <v>3.25</v>
      </c>
    </row>
    <row r="12" spans="2:40" outlineLevel="1"/>
    <row r="13" spans="2:40" outlineLevel="1">
      <c r="B13" t="s">
        <v>367</v>
      </c>
    </row>
    <row r="14" spans="2:40" outlineLevel="1"/>
    <row r="15" spans="2:40" outlineLevel="1">
      <c r="B15" t="s">
        <v>368</v>
      </c>
    </row>
    <row r="16" spans="2:40" outlineLevel="1"/>
    <row r="17" spans="2:31" outlineLevel="1">
      <c r="C17" s="819" t="s">
        <v>370</v>
      </c>
      <c r="D17" s="819"/>
      <c r="E17" s="819"/>
      <c r="F17" s="819"/>
      <c r="G17" s="819"/>
      <c r="H17" s="819"/>
      <c r="I17" s="819"/>
      <c r="J17" s="819"/>
      <c r="K17" s="819"/>
      <c r="L17" s="819"/>
      <c r="M17" s="819"/>
      <c r="N17" s="819"/>
      <c r="O17" s="819"/>
      <c r="P17" s="819"/>
      <c r="Q17" s="819"/>
      <c r="AE17" t="s">
        <v>396</v>
      </c>
    </row>
    <row r="18" spans="2:31" outlineLevel="1">
      <c r="C18" s="820" t="s">
        <v>369</v>
      </c>
      <c r="D18" s="820"/>
      <c r="E18" s="820"/>
      <c r="F18" s="820"/>
      <c r="G18" s="820"/>
      <c r="H18" s="820"/>
      <c r="I18" s="820"/>
      <c r="J18" s="820"/>
      <c r="K18" s="820"/>
      <c r="L18" s="820"/>
      <c r="M18" s="820"/>
      <c r="N18" s="820"/>
      <c r="O18" s="820"/>
      <c r="P18" s="820"/>
      <c r="Q18" s="820"/>
      <c r="AE18" t="s">
        <v>410</v>
      </c>
    </row>
    <row r="19" spans="2:31" outlineLevel="1">
      <c r="AE19" t="s">
        <v>411</v>
      </c>
    </row>
    <row r="20" spans="2:31" outlineLevel="1">
      <c r="B20" t="s">
        <v>371</v>
      </c>
      <c r="C20" t="s">
        <v>372</v>
      </c>
      <c r="AE20" t="s">
        <v>412</v>
      </c>
    </row>
    <row r="21" spans="2:31" outlineLevel="1">
      <c r="AE21" t="s">
        <v>395</v>
      </c>
    </row>
    <row r="22" spans="2:31" outlineLevel="1">
      <c r="C22" s="819" t="s">
        <v>373</v>
      </c>
      <c r="D22" s="819"/>
      <c r="E22" s="819"/>
      <c r="F22" s="819"/>
      <c r="G22" s="819"/>
      <c r="H22" s="819"/>
      <c r="I22" s="819"/>
      <c r="J22" s="819"/>
      <c r="K22" s="819"/>
      <c r="L22" s="819"/>
      <c r="M22" s="819"/>
      <c r="N22" s="819"/>
      <c r="O22" s="819"/>
      <c r="P22" s="819"/>
      <c r="Q22" s="819"/>
      <c r="R22" s="819"/>
      <c r="S22" s="819"/>
      <c r="T22" s="819"/>
      <c r="U22" s="819"/>
    </row>
    <row r="23" spans="2:31" outlineLevel="1">
      <c r="C23" s="820" t="s">
        <v>369</v>
      </c>
      <c r="D23" s="820"/>
      <c r="E23" s="820"/>
      <c r="F23" s="820"/>
      <c r="G23" s="820"/>
      <c r="H23" s="820"/>
      <c r="I23" s="820"/>
      <c r="J23" s="820"/>
      <c r="K23" s="820"/>
      <c r="L23" s="820"/>
      <c r="M23" s="820"/>
      <c r="N23" s="820"/>
      <c r="O23" s="820"/>
      <c r="P23" s="820"/>
      <c r="Q23" s="820"/>
      <c r="R23" s="820"/>
      <c r="S23" s="820"/>
      <c r="T23" s="820"/>
      <c r="U23" s="820"/>
      <c r="AE23" t="s">
        <v>414</v>
      </c>
    </row>
    <row r="24" spans="2:31" outlineLevel="1">
      <c r="AE24" t="s">
        <v>415</v>
      </c>
    </row>
    <row r="25" spans="2:31" outlineLevel="1">
      <c r="B25" t="s">
        <v>374</v>
      </c>
      <c r="AE25" t="s">
        <v>416</v>
      </c>
    </row>
    <row r="26" spans="2:31" outlineLevel="1">
      <c r="B26" t="s">
        <v>375</v>
      </c>
    </row>
    <row r="27" spans="2:31" outlineLevel="1">
      <c r="AE27" t="s">
        <v>417</v>
      </c>
    </row>
    <row r="28" spans="2:31" outlineLevel="1">
      <c r="B28" t="s">
        <v>376</v>
      </c>
      <c r="AE28" t="s">
        <v>418</v>
      </c>
    </row>
    <row r="29" spans="2:31" outlineLevel="1">
      <c r="AE29" t="s">
        <v>419</v>
      </c>
    </row>
    <row r="30" spans="2:31" outlineLevel="1">
      <c r="B30" t="s">
        <v>377</v>
      </c>
    </row>
    <row r="31" spans="2:31" outlineLevel="1"/>
    <row r="32" spans="2:31" outlineLevel="1">
      <c r="C32" t="s">
        <v>402</v>
      </c>
    </row>
    <row r="33" spans="1:33" outlineLevel="1">
      <c r="L33" s="128" t="s">
        <v>378</v>
      </c>
      <c r="AC33">
        <f>T10-Z10</f>
        <v>4.9300000000000068</v>
      </c>
      <c r="AE33">
        <f>T11-Z11</f>
        <v>3.25</v>
      </c>
      <c r="AG33">
        <f>AC33-AE33</f>
        <v>1.6800000000000068</v>
      </c>
    </row>
    <row r="34" spans="1:33" outlineLevel="1">
      <c r="L34" s="128" t="s">
        <v>379</v>
      </c>
    </row>
    <row r="35" spans="1:33" outlineLevel="1">
      <c r="K35" s="128" t="s">
        <v>380</v>
      </c>
      <c r="L35" t="s">
        <v>403</v>
      </c>
      <c r="AC35" s="132">
        <f>AE33*AC76</f>
        <v>35750000</v>
      </c>
      <c r="AE35" s="132">
        <f>AG33*AC77</f>
        <v>11760000.000000048</v>
      </c>
    </row>
    <row r="36" spans="1:33" outlineLevel="1">
      <c r="K36" s="128" t="s">
        <v>380</v>
      </c>
      <c r="L36" t="s">
        <v>401</v>
      </c>
    </row>
    <row r="37" spans="1:33" outlineLevel="1">
      <c r="AE37" s="132">
        <f>SUM(AC35,AE35)</f>
        <v>47510000.000000045</v>
      </c>
    </row>
    <row r="38" spans="1:33" outlineLevel="1"/>
    <row r="39" spans="1:33" outlineLevel="1">
      <c r="B39" t="s">
        <v>381</v>
      </c>
    </row>
    <row r="40" spans="1:33" outlineLevel="1"/>
    <row r="41" spans="1:33" outlineLevel="1">
      <c r="C41" t="s">
        <v>382</v>
      </c>
    </row>
    <row r="42" spans="1:33" outlineLevel="1">
      <c r="AC42" t="s">
        <v>388</v>
      </c>
    </row>
    <row r="43" spans="1:33" outlineLevel="1">
      <c r="B43" t="s">
        <v>383</v>
      </c>
      <c r="AC43" t="s">
        <v>389</v>
      </c>
    </row>
    <row r="44" spans="1:33" outlineLevel="1">
      <c r="B44" t="s">
        <v>443</v>
      </c>
      <c r="AC44" t="s">
        <v>390</v>
      </c>
    </row>
    <row r="45" spans="1:33" outlineLevel="1">
      <c r="B45" t="s">
        <v>385</v>
      </c>
      <c r="AC45" t="s">
        <v>270</v>
      </c>
    </row>
    <row r="46" spans="1:33" outlineLevel="1">
      <c r="B46" t="s">
        <v>444</v>
      </c>
      <c r="AC46" t="s">
        <v>250</v>
      </c>
    </row>
    <row r="47" spans="1:33" outlineLevel="1">
      <c r="B47" t="s">
        <v>387</v>
      </c>
      <c r="H47" s="104" t="s">
        <v>447</v>
      </c>
      <c r="M47" s="104" t="s">
        <v>448</v>
      </c>
    </row>
    <row r="48" spans="1:33" outlineLevel="1">
      <c r="A48" s="71" t="s">
        <v>399</v>
      </c>
    </row>
    <row r="49" spans="1:39" ht="3.75" customHeight="1" outlineLevel="1"/>
    <row r="50" spans="1:39" s="83" customFormat="1" ht="20.25" outlineLevel="1">
      <c r="A50" s="1352" t="s">
        <v>134</v>
      </c>
      <c r="B50" s="1352"/>
      <c r="C50" s="1352"/>
      <c r="D50" s="1352"/>
      <c r="E50" s="1352"/>
      <c r="F50" s="1352"/>
      <c r="G50" s="1352"/>
      <c r="H50" s="1352"/>
      <c r="I50" s="1352"/>
      <c r="J50" s="1352"/>
      <c r="K50" s="1352"/>
      <c r="L50" s="1352"/>
      <c r="M50" s="1352"/>
      <c r="N50" s="1352"/>
      <c r="O50" s="1352"/>
      <c r="P50" s="1352"/>
      <c r="Q50" s="1352"/>
      <c r="R50" s="1352"/>
      <c r="S50" s="1352"/>
      <c r="T50" s="1352"/>
      <c r="U50" s="1352"/>
      <c r="V50" s="1352"/>
      <c r="W50" s="1352"/>
      <c r="X50" s="1352"/>
      <c r="Y50" s="1352"/>
      <c r="Z50" s="1352"/>
      <c r="AA50" s="1352"/>
      <c r="AB50" s="84"/>
      <c r="AC50" s="84"/>
      <c r="AD50" s="84"/>
      <c r="AE50" s="133" t="s">
        <v>284</v>
      </c>
    </row>
    <row r="51" spans="1:39" ht="3.75" customHeight="1" outlineLevel="1"/>
    <row r="52" spans="1:39" ht="11.25" customHeight="1" outlineLevel="1">
      <c r="AA52" s="69" t="s">
        <v>135</v>
      </c>
    </row>
    <row r="53" spans="1:39" outlineLevel="1">
      <c r="A53" s="917" t="s">
        <v>116</v>
      </c>
      <c r="B53" s="917"/>
      <c r="C53" s="917"/>
      <c r="D53" s="918"/>
      <c r="E53" s="81" t="s">
        <v>115</v>
      </c>
      <c r="F53" s="80"/>
      <c r="G53" s="80"/>
      <c r="H53" s="80"/>
      <c r="I53" s="80"/>
      <c r="J53" s="80"/>
      <c r="K53" s="80"/>
      <c r="L53" s="80"/>
      <c r="M53" s="80"/>
      <c r="N53" s="80"/>
      <c r="O53" s="80"/>
      <c r="P53" s="80"/>
      <c r="Q53" s="80"/>
      <c r="R53" s="82"/>
      <c r="S53" s="81" t="s">
        <v>114</v>
      </c>
      <c r="T53" s="80"/>
      <c r="U53" s="80"/>
      <c r="V53" s="80"/>
      <c r="W53" s="80"/>
      <c r="X53" s="80"/>
      <c r="Y53" s="80"/>
      <c r="Z53" s="80"/>
      <c r="AA53" s="80"/>
      <c r="AE53" s="89" t="s">
        <v>123</v>
      </c>
      <c r="AM53" t="s">
        <v>292</v>
      </c>
    </row>
    <row r="54" spans="1:39" outlineLevel="1">
      <c r="A54" s="919"/>
      <c r="B54" s="919"/>
      <c r="C54" s="919"/>
      <c r="D54" s="920"/>
      <c r="E54" s="787" t="s">
        <v>391</v>
      </c>
      <c r="F54" s="788"/>
      <c r="G54" s="788"/>
      <c r="H54" s="788"/>
      <c r="I54" s="788"/>
      <c r="J54" s="788"/>
      <c r="K54" s="788"/>
      <c r="L54" s="788"/>
      <c r="M54" s="788"/>
      <c r="N54" s="788"/>
      <c r="O54" s="788"/>
      <c r="P54" s="788"/>
      <c r="Q54" s="788"/>
      <c r="R54" s="789"/>
      <c r="S54" s="799"/>
      <c r="T54" s="800"/>
      <c r="U54" s="800"/>
      <c r="V54" s="800"/>
      <c r="W54" s="800"/>
      <c r="X54" s="800"/>
      <c r="Y54" s="800"/>
      <c r="Z54" s="800"/>
      <c r="AA54" s="800"/>
      <c r="AE54" s="89" t="s">
        <v>291</v>
      </c>
    </row>
    <row r="55" spans="1:39" outlineLevel="1">
      <c r="A55" s="919"/>
      <c r="B55" s="919"/>
      <c r="C55" s="919"/>
      <c r="D55" s="920"/>
      <c r="E55" s="81" t="s">
        <v>113</v>
      </c>
      <c r="F55" s="80"/>
      <c r="G55" s="80"/>
      <c r="H55" s="80"/>
      <c r="I55" s="80"/>
      <c r="J55" s="80"/>
      <c r="K55" s="80"/>
      <c r="L55" s="80"/>
      <c r="M55" s="80"/>
      <c r="N55" s="80"/>
      <c r="O55" s="80"/>
      <c r="P55" s="80"/>
      <c r="Q55" s="80"/>
      <c r="R55" s="82"/>
      <c r="S55" s="81" t="s">
        <v>112</v>
      </c>
      <c r="T55" s="80"/>
      <c r="U55" s="80"/>
      <c r="V55" s="80"/>
      <c r="W55" s="80"/>
      <c r="X55" s="80"/>
      <c r="Y55" s="80"/>
      <c r="Z55" s="80"/>
      <c r="AA55" s="80"/>
      <c r="AE55" s="110" t="s">
        <v>274</v>
      </c>
    </row>
    <row r="56" spans="1:39" outlineLevel="1">
      <c r="A56" s="919"/>
      <c r="B56" s="919"/>
      <c r="C56" s="919"/>
      <c r="D56" s="920"/>
      <c r="E56" s="787"/>
      <c r="F56" s="788"/>
      <c r="G56" s="788"/>
      <c r="H56" s="788"/>
      <c r="I56" s="788"/>
      <c r="J56" s="788"/>
      <c r="K56" s="788"/>
      <c r="L56" s="788"/>
      <c r="M56" s="788"/>
      <c r="N56" s="788"/>
      <c r="O56" s="788"/>
      <c r="P56" s="788"/>
      <c r="Q56" s="788"/>
      <c r="R56" s="789"/>
      <c r="S56" s="923"/>
      <c r="T56" s="924"/>
      <c r="U56" s="924"/>
      <c r="V56" s="924"/>
      <c r="W56" s="924"/>
      <c r="X56" s="924"/>
      <c r="Y56" s="924"/>
      <c r="Z56" s="924"/>
      <c r="AA56" s="924"/>
      <c r="AE56" s="90" t="s">
        <v>126</v>
      </c>
    </row>
    <row r="57" spans="1:39" outlineLevel="1">
      <c r="A57" s="919"/>
      <c r="B57" s="919"/>
      <c r="C57" s="919"/>
      <c r="D57" s="920"/>
      <c r="E57" s="81" t="s">
        <v>111</v>
      </c>
      <c r="F57" s="80"/>
      <c r="G57" s="80"/>
      <c r="H57" s="80"/>
      <c r="I57" s="80"/>
      <c r="J57" s="80"/>
      <c r="K57" s="80"/>
      <c r="L57" s="80"/>
      <c r="M57" s="80"/>
      <c r="N57" s="80"/>
      <c r="O57" s="80"/>
      <c r="P57" s="80"/>
      <c r="Q57" s="80"/>
      <c r="R57" s="80"/>
      <c r="S57" s="80"/>
      <c r="T57" s="80"/>
      <c r="U57" s="80"/>
      <c r="V57" s="80"/>
      <c r="W57" s="80"/>
      <c r="X57" s="80"/>
      <c r="Y57" s="80"/>
      <c r="Z57" s="80"/>
      <c r="AA57" s="80"/>
      <c r="AE57" s="90" t="s">
        <v>164</v>
      </c>
    </row>
    <row r="58" spans="1:39" outlineLevel="1">
      <c r="A58" s="919"/>
      <c r="B58" s="919"/>
      <c r="C58" s="919"/>
      <c r="D58" s="920"/>
      <c r="E58" s="79"/>
      <c r="F58" s="925" t="s">
        <v>133</v>
      </c>
      <c r="G58" s="926"/>
      <c r="H58" s="926"/>
      <c r="I58" s="926"/>
      <c r="J58" s="926"/>
      <c r="K58" s="926"/>
      <c r="L58" s="926"/>
      <c r="M58" s="926"/>
      <c r="N58" s="926"/>
      <c r="O58" s="926"/>
      <c r="P58" s="926"/>
      <c r="Q58" s="926"/>
      <c r="AE58" t="s">
        <v>285</v>
      </c>
    </row>
    <row r="59" spans="1:39" outlineLevel="1">
      <c r="A59" s="921"/>
      <c r="B59" s="921"/>
      <c r="C59" s="921"/>
      <c r="D59" s="922"/>
      <c r="E59" s="78"/>
      <c r="F59" s="927"/>
      <c r="G59" s="927"/>
      <c r="H59" s="927"/>
      <c r="I59" s="927"/>
      <c r="J59" s="927"/>
      <c r="K59" s="927"/>
      <c r="L59" s="927"/>
      <c r="M59" s="927"/>
      <c r="N59" s="927"/>
      <c r="O59" s="927"/>
      <c r="P59" s="927"/>
      <c r="Q59" s="927"/>
      <c r="R59" s="70" t="s">
        <v>110</v>
      </c>
      <c r="S59" s="70"/>
      <c r="T59" s="70"/>
      <c r="U59" s="788" t="s">
        <v>128</v>
      </c>
      <c r="V59" s="928"/>
      <c r="W59" s="928"/>
      <c r="X59" s="928"/>
      <c r="Y59" s="928"/>
      <c r="Z59" s="928"/>
      <c r="AA59" s="70" t="s">
        <v>109</v>
      </c>
      <c r="AE59" t="s">
        <v>286</v>
      </c>
    </row>
    <row r="60" spans="1:39" ht="3.75" customHeight="1" outlineLevel="1"/>
    <row r="61" spans="1:39" ht="26.25" customHeight="1" outlineLevel="1">
      <c r="A61" s="74" t="s">
        <v>108</v>
      </c>
      <c r="B61" s="74"/>
      <c r="C61" s="74"/>
      <c r="D61" s="74"/>
      <c r="E61" s="74"/>
      <c r="F61" s="74"/>
      <c r="G61" s="74"/>
      <c r="H61" s="77"/>
      <c r="I61" s="915">
        <v>43466</v>
      </c>
      <c r="J61" s="915"/>
      <c r="K61" s="915"/>
      <c r="L61" s="915"/>
      <c r="M61" s="915"/>
      <c r="N61" s="915"/>
      <c r="O61" s="915"/>
      <c r="P61" s="74" t="s">
        <v>107</v>
      </c>
      <c r="Q61" s="74"/>
      <c r="R61" s="915">
        <f>EOMONTH(I61,11)</f>
        <v>43830</v>
      </c>
      <c r="S61" s="915"/>
      <c r="T61" s="915"/>
      <c r="U61" s="915"/>
      <c r="V61" s="915"/>
      <c r="W61" s="915"/>
      <c r="X61" s="915"/>
      <c r="Y61" s="74" t="s">
        <v>107</v>
      </c>
      <c r="Z61" s="74"/>
      <c r="AA61" s="74"/>
      <c r="AE61" t="s">
        <v>287</v>
      </c>
    </row>
    <row r="62" spans="1:39" ht="3.75" customHeight="1" outlineLevel="1"/>
    <row r="63" spans="1:39" ht="26.25" customHeight="1" outlineLevel="1">
      <c r="A63" t="s">
        <v>106</v>
      </c>
      <c r="AE63" t="s">
        <v>288</v>
      </c>
    </row>
    <row r="64" spans="1:39" ht="26.25" customHeight="1" outlineLevel="1">
      <c r="A64" s="126" t="s">
        <v>136</v>
      </c>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E64" t="s">
        <v>289</v>
      </c>
    </row>
    <row r="65" spans="1:33" ht="26.25" customHeight="1" outlineLevel="1">
      <c r="A65" s="124" t="s">
        <v>137</v>
      </c>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E65" t="s">
        <v>290</v>
      </c>
    </row>
    <row r="66" spans="1:33" ht="37.5" customHeight="1" outlineLevel="1" thickBot="1">
      <c r="A66" s="853" t="s">
        <v>275</v>
      </c>
      <c r="B66" s="854"/>
      <c r="C66" s="854"/>
      <c r="D66" s="854"/>
      <c r="E66" s="854"/>
      <c r="F66" s="854"/>
      <c r="G66" s="854"/>
      <c r="H66" s="854"/>
      <c r="I66" s="854"/>
      <c r="J66" s="855" t="s">
        <v>276</v>
      </c>
      <c r="K66" s="854"/>
      <c r="L66" s="854"/>
      <c r="M66" s="854"/>
      <c r="N66" s="854"/>
      <c r="O66" s="854"/>
      <c r="P66" s="854"/>
      <c r="Q66" s="854"/>
      <c r="R66" s="854"/>
      <c r="S66" s="855" t="s">
        <v>138</v>
      </c>
      <c r="T66" s="854"/>
      <c r="U66" s="854"/>
      <c r="V66" s="854"/>
      <c r="W66" s="854"/>
      <c r="X66" s="854"/>
      <c r="Y66" s="854"/>
      <c r="Z66" s="854"/>
      <c r="AA66" s="836"/>
      <c r="AE66" t="s">
        <v>163</v>
      </c>
    </row>
    <row r="67" spans="1:33" ht="17.25" outlineLevel="1" thickBot="1">
      <c r="A67" s="856">
        <f>N10</f>
        <v>120.45</v>
      </c>
      <c r="B67" s="857"/>
      <c r="C67" s="857"/>
      <c r="D67" s="857"/>
      <c r="E67" s="857"/>
      <c r="F67" s="857"/>
      <c r="G67" s="857"/>
      <c r="H67" s="857"/>
      <c r="I67" s="857"/>
      <c r="J67" s="857">
        <f>T10</f>
        <v>110.29</v>
      </c>
      <c r="K67" s="857"/>
      <c r="L67" s="857"/>
      <c r="M67" s="857"/>
      <c r="N67" s="857"/>
      <c r="O67" s="857"/>
      <c r="P67" s="857"/>
      <c r="Q67" s="857"/>
      <c r="R67" s="857"/>
      <c r="S67" s="1341">
        <f>IF(TRUNC(A67,2)-TRUNC(J67,2)&gt;=0,TRUNC(A67,2)-TRUNC(J67,2),0)</f>
        <v>10.159999999999997</v>
      </c>
      <c r="T67" s="1341"/>
      <c r="U67" s="1341"/>
      <c r="V67" s="1341"/>
      <c r="W67" s="1341"/>
      <c r="X67" s="1341"/>
      <c r="Y67" s="1341"/>
      <c r="Z67" s="1341"/>
      <c r="AA67" s="1342"/>
      <c r="AC67" s="140">
        <f>TRUNC(A67,2)-TRUNC(J67,2)</f>
        <v>10.159999999999997</v>
      </c>
      <c r="AE67" t="s">
        <v>165</v>
      </c>
      <c r="AG67" s="76"/>
    </row>
    <row r="68" spans="1:33" ht="26.25" customHeight="1" outlineLevel="1">
      <c r="A68" s="124" t="s">
        <v>139</v>
      </c>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E68" t="s">
        <v>166</v>
      </c>
    </row>
    <row r="69" spans="1:33" ht="37.5" customHeight="1" outlineLevel="1" thickBot="1">
      <c r="A69" s="853" t="s">
        <v>277</v>
      </c>
      <c r="B69" s="854"/>
      <c r="C69" s="854"/>
      <c r="D69" s="854"/>
      <c r="E69" s="854"/>
      <c r="F69" s="854"/>
      <c r="G69" s="854"/>
      <c r="H69" s="854"/>
      <c r="I69" s="854"/>
      <c r="J69" s="855" t="s">
        <v>278</v>
      </c>
      <c r="K69" s="854"/>
      <c r="L69" s="854"/>
      <c r="M69" s="854"/>
      <c r="N69" s="854"/>
      <c r="O69" s="854"/>
      <c r="P69" s="854"/>
      <c r="Q69" s="854"/>
      <c r="R69" s="854"/>
      <c r="S69" s="855" t="s">
        <v>140</v>
      </c>
      <c r="T69" s="854"/>
      <c r="U69" s="854"/>
      <c r="V69" s="854"/>
      <c r="W69" s="854"/>
      <c r="X69" s="854"/>
      <c r="Y69" s="854"/>
      <c r="Z69" s="854"/>
      <c r="AA69" s="836"/>
      <c r="AE69" t="s">
        <v>167</v>
      </c>
    </row>
    <row r="70" spans="1:33" ht="17.25" outlineLevel="1" thickBot="1">
      <c r="A70" s="856">
        <f>N11</f>
        <v>70.67</v>
      </c>
      <c r="B70" s="857"/>
      <c r="C70" s="857"/>
      <c r="D70" s="857"/>
      <c r="E70" s="857"/>
      <c r="F70" s="857"/>
      <c r="G70" s="857"/>
      <c r="H70" s="857"/>
      <c r="I70" s="857"/>
      <c r="J70" s="857">
        <f>T11</f>
        <v>58.49</v>
      </c>
      <c r="K70" s="857"/>
      <c r="L70" s="857"/>
      <c r="M70" s="857"/>
      <c r="N70" s="857"/>
      <c r="O70" s="857"/>
      <c r="P70" s="857"/>
      <c r="Q70" s="857"/>
      <c r="R70" s="857"/>
      <c r="S70" s="1341">
        <f>IF(TRUNC(A70,2)-TRUNC(J70,2)&gt;=0,TRUNC(A70,2)-TRUNC(J70,2),0)</f>
        <v>12.18</v>
      </c>
      <c r="T70" s="1341"/>
      <c r="U70" s="1341"/>
      <c r="V70" s="1341"/>
      <c r="W70" s="1341"/>
      <c r="X70" s="1341"/>
      <c r="Y70" s="1341"/>
      <c r="Z70" s="1341"/>
      <c r="AA70" s="1342"/>
      <c r="AC70" s="140">
        <f>TRUNC(A70,2)-TRUNC(J70,2)</f>
        <v>12.18</v>
      </c>
      <c r="AE70" t="s">
        <v>168</v>
      </c>
    </row>
    <row r="71" spans="1:33" ht="26.25" customHeight="1" outlineLevel="1">
      <c r="A71" s="124" t="s">
        <v>347</v>
      </c>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row>
    <row r="72" spans="1:33" ht="37.5" customHeight="1" outlineLevel="1" thickBot="1">
      <c r="A72" s="853" t="s">
        <v>279</v>
      </c>
      <c r="B72" s="854"/>
      <c r="C72" s="854"/>
      <c r="D72" s="854"/>
      <c r="E72" s="854"/>
      <c r="F72" s="854"/>
      <c r="G72" s="854"/>
      <c r="H72" s="854"/>
      <c r="I72" s="854"/>
      <c r="J72" s="855" t="s">
        <v>280</v>
      </c>
      <c r="K72" s="854"/>
      <c r="L72" s="854"/>
      <c r="M72" s="854"/>
      <c r="N72" s="854"/>
      <c r="O72" s="854"/>
      <c r="P72" s="854"/>
      <c r="Q72" s="854"/>
      <c r="R72" s="854"/>
      <c r="S72" s="855" t="s">
        <v>141</v>
      </c>
      <c r="T72" s="854"/>
      <c r="U72" s="854"/>
      <c r="V72" s="854"/>
      <c r="W72" s="854"/>
      <c r="X72" s="854"/>
      <c r="Y72" s="854"/>
      <c r="Z72" s="854"/>
      <c r="AA72" s="836"/>
      <c r="AE72" t="s">
        <v>169</v>
      </c>
    </row>
    <row r="73" spans="1:33" ht="17.25" outlineLevel="1" thickBot="1">
      <c r="A73" s="1339">
        <f>A67-A70</f>
        <v>49.78</v>
      </c>
      <c r="B73" s="1340"/>
      <c r="C73" s="1340"/>
      <c r="D73" s="1340"/>
      <c r="E73" s="1340"/>
      <c r="F73" s="1340"/>
      <c r="G73" s="1340"/>
      <c r="H73" s="1340"/>
      <c r="I73" s="1340"/>
      <c r="J73" s="1340">
        <f>J67-J70</f>
        <v>51.800000000000004</v>
      </c>
      <c r="K73" s="1340"/>
      <c r="L73" s="1340"/>
      <c r="M73" s="1340"/>
      <c r="N73" s="1340"/>
      <c r="O73" s="1340"/>
      <c r="P73" s="1340"/>
      <c r="Q73" s="1340"/>
      <c r="R73" s="1340"/>
      <c r="S73" s="1341">
        <f>IF(TRUNC(A73,2)-TRUNC(J73,2)&gt;=0,TRUNC(A73,2)-TRUNC(J73,2),0)</f>
        <v>0</v>
      </c>
      <c r="T73" s="1341"/>
      <c r="U73" s="1341"/>
      <c r="V73" s="1341"/>
      <c r="W73" s="1341"/>
      <c r="X73" s="1341"/>
      <c r="Y73" s="1341"/>
      <c r="Z73" s="1341"/>
      <c r="AA73" s="1342"/>
      <c r="AC73" s="140">
        <f>TRUNC(A73,2)-TRUNC(J73,2)</f>
        <v>-2.019999999999996</v>
      </c>
      <c r="AE73" t="s">
        <v>170</v>
      </c>
    </row>
    <row r="74" spans="1:33" ht="28.5" customHeight="1" outlineLevel="1">
      <c r="A74" s="124" t="s">
        <v>142</v>
      </c>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E74" t="s">
        <v>171</v>
      </c>
    </row>
    <row r="75" spans="1:33" ht="37.5" customHeight="1" outlineLevel="1">
      <c r="A75" s="896" t="s">
        <v>143</v>
      </c>
      <c r="B75" s="853"/>
      <c r="C75" s="836" t="s">
        <v>147</v>
      </c>
      <c r="D75" s="837"/>
      <c r="E75" s="837"/>
      <c r="F75" s="837"/>
      <c r="G75" s="837"/>
      <c r="H75" s="837"/>
      <c r="I75" s="838"/>
      <c r="J75" s="897" t="s">
        <v>148</v>
      </c>
      <c r="K75" s="837"/>
      <c r="L75" s="837"/>
      <c r="M75" s="837"/>
      <c r="N75" s="837"/>
      <c r="O75" s="838"/>
      <c r="P75" s="897" t="s">
        <v>145</v>
      </c>
      <c r="Q75" s="896"/>
      <c r="R75" s="896"/>
      <c r="S75" s="853"/>
      <c r="T75" s="836" t="s">
        <v>146</v>
      </c>
      <c r="U75" s="837"/>
      <c r="V75" s="837"/>
      <c r="W75" s="837"/>
      <c r="X75" s="837"/>
      <c r="Y75" s="837"/>
      <c r="Z75" s="837"/>
      <c r="AA75" s="837"/>
      <c r="AE75" t="s">
        <v>172</v>
      </c>
    </row>
    <row r="76" spans="1:33" ht="17.25" customHeight="1" outlineLevel="1">
      <c r="A76" s="888" t="s">
        <v>153</v>
      </c>
      <c r="B76" s="898"/>
      <c r="C76" s="903" t="s">
        <v>151</v>
      </c>
      <c r="D76" s="904"/>
      <c r="E76" s="889"/>
      <c r="F76" s="880" t="s">
        <v>149</v>
      </c>
      <c r="G76" s="881"/>
      <c r="H76" s="881"/>
      <c r="I76" s="882"/>
      <c r="J76" s="880">
        <f>S70</f>
        <v>12.18</v>
      </c>
      <c r="K76" s="881"/>
      <c r="L76" s="881"/>
      <c r="M76" s="881"/>
      <c r="N76" s="881"/>
      <c r="O76" s="882"/>
      <c r="P76" s="883" t="str">
        <f>TRUNC(AC76/10000000,0)&amp;"천"&amp;RIGHT(TRUNC(AC76/1000000,0),1)&amp;"백만원"</f>
        <v>1천1백만원</v>
      </c>
      <c r="Q76" s="884"/>
      <c r="R76" s="884"/>
      <c r="S76" s="885"/>
      <c r="T76" s="886">
        <f>J76*AC76</f>
        <v>133980000</v>
      </c>
      <c r="U76" s="887"/>
      <c r="V76" s="887"/>
      <c r="W76" s="887"/>
      <c r="X76" s="887"/>
      <c r="Y76" s="887"/>
      <c r="Z76" s="887"/>
      <c r="AA76" s="887"/>
      <c r="AC76" s="129">
        <v>11000000</v>
      </c>
      <c r="AE76" t="s">
        <v>173</v>
      </c>
    </row>
    <row r="77" spans="1:33" ht="17.25" customHeight="1" outlineLevel="1">
      <c r="A77" s="899"/>
      <c r="B77" s="900"/>
      <c r="C77" s="905"/>
      <c r="D77" s="892"/>
      <c r="E77" s="893"/>
      <c r="F77" s="906" t="s">
        <v>348</v>
      </c>
      <c r="G77" s="907"/>
      <c r="H77" s="907"/>
      <c r="I77" s="908"/>
      <c r="J77" s="906">
        <f>S73</f>
        <v>0</v>
      </c>
      <c r="K77" s="907"/>
      <c r="L77" s="907"/>
      <c r="M77" s="907"/>
      <c r="N77" s="907"/>
      <c r="O77" s="908"/>
      <c r="P77" s="883" t="str">
        <f>AC77/1000000&amp;"백만원"</f>
        <v>7백만원</v>
      </c>
      <c r="Q77" s="884"/>
      <c r="R77" s="884"/>
      <c r="S77" s="885"/>
      <c r="T77" s="911">
        <f>J77*AC77</f>
        <v>0</v>
      </c>
      <c r="U77" s="912"/>
      <c r="V77" s="912"/>
      <c r="W77" s="912"/>
      <c r="X77" s="912"/>
      <c r="Y77" s="912"/>
      <c r="Z77" s="912"/>
      <c r="AA77" s="912"/>
      <c r="AC77" s="111">
        <v>7000000</v>
      </c>
      <c r="AE77" t="s">
        <v>174</v>
      </c>
    </row>
    <row r="78" spans="1:33" ht="17.25" customHeight="1" outlineLevel="1">
      <c r="A78" s="899"/>
      <c r="B78" s="900"/>
      <c r="C78" s="903" t="s">
        <v>150</v>
      </c>
      <c r="D78" s="904"/>
      <c r="E78" s="889"/>
      <c r="F78" s="880" t="s">
        <v>149</v>
      </c>
      <c r="G78" s="881"/>
      <c r="H78" s="881"/>
      <c r="I78" s="882"/>
      <c r="J78" s="880"/>
      <c r="K78" s="881"/>
      <c r="L78" s="881"/>
      <c r="M78" s="881"/>
      <c r="N78" s="881"/>
      <c r="O78" s="882"/>
      <c r="P78" s="883" t="str">
        <f>TRUNC(AC78/10000000,0)&amp;"천"&amp;RIGHT(TRUNC(AC78/1000000,0),1)&amp;"백만원"</f>
        <v>1천2백만원</v>
      </c>
      <c r="Q78" s="884"/>
      <c r="R78" s="884"/>
      <c r="S78" s="885"/>
      <c r="T78" s="886">
        <f>J78*AC78</f>
        <v>0</v>
      </c>
      <c r="U78" s="887"/>
      <c r="V78" s="887"/>
      <c r="W78" s="887"/>
      <c r="X78" s="887"/>
      <c r="Y78" s="887"/>
      <c r="Z78" s="887"/>
      <c r="AA78" s="887"/>
      <c r="AC78" s="129">
        <v>12000000</v>
      </c>
      <c r="AE78" t="s">
        <v>175</v>
      </c>
    </row>
    <row r="79" spans="1:33" ht="17.25" customHeight="1" outlineLevel="1">
      <c r="A79" s="899"/>
      <c r="B79" s="900"/>
      <c r="C79" s="905"/>
      <c r="D79" s="892"/>
      <c r="E79" s="893"/>
      <c r="F79" s="906" t="s">
        <v>348</v>
      </c>
      <c r="G79" s="907"/>
      <c r="H79" s="907"/>
      <c r="I79" s="908"/>
      <c r="J79" s="906"/>
      <c r="K79" s="907"/>
      <c r="L79" s="907"/>
      <c r="M79" s="907"/>
      <c r="N79" s="907"/>
      <c r="O79" s="908"/>
      <c r="P79" s="883" t="str">
        <f>TRUNC(AC79/1000000,0)&amp;"백"&amp;RIGHT(TRUNC(AC79/100000,0),1)&amp;"십만원"</f>
        <v>7백7십만원</v>
      </c>
      <c r="Q79" s="884"/>
      <c r="R79" s="884"/>
      <c r="S79" s="885"/>
      <c r="T79" s="909">
        <f>J79*AC79</f>
        <v>0</v>
      </c>
      <c r="U79" s="910"/>
      <c r="V79" s="910"/>
      <c r="W79" s="910"/>
      <c r="X79" s="910"/>
      <c r="Y79" s="910"/>
      <c r="Z79" s="910"/>
      <c r="AA79" s="910"/>
      <c r="AC79" s="111">
        <v>7700000</v>
      </c>
      <c r="AE79" t="s">
        <v>267</v>
      </c>
    </row>
    <row r="80" spans="1:33" ht="17.25" customHeight="1" outlineLevel="1">
      <c r="A80" s="901"/>
      <c r="B80" s="902"/>
      <c r="C80" s="875" t="s">
        <v>152</v>
      </c>
      <c r="D80" s="876"/>
      <c r="E80" s="876"/>
      <c r="F80" s="876"/>
      <c r="G80" s="876"/>
      <c r="H80" s="876"/>
      <c r="I80" s="856"/>
      <c r="J80" s="877">
        <f>SUM(J76:O79)</f>
        <v>12.18</v>
      </c>
      <c r="K80" s="878"/>
      <c r="L80" s="878"/>
      <c r="M80" s="878"/>
      <c r="N80" s="878"/>
      <c r="O80" s="879"/>
      <c r="P80" s="870"/>
      <c r="Q80" s="871"/>
      <c r="R80" s="871"/>
      <c r="S80" s="872"/>
      <c r="T80" s="860">
        <f>SUM(T76:AA79)</f>
        <v>133980000</v>
      </c>
      <c r="U80" s="861"/>
      <c r="V80" s="861"/>
      <c r="W80" s="861"/>
      <c r="X80" s="861"/>
      <c r="Y80" s="861"/>
      <c r="Z80" s="861"/>
      <c r="AA80" s="861"/>
      <c r="AE80" t="s">
        <v>271</v>
      </c>
    </row>
    <row r="81" spans="1:33" ht="17.25" customHeight="1" outlineLevel="1">
      <c r="A81" s="888" t="s">
        <v>154</v>
      </c>
      <c r="B81" s="889"/>
      <c r="C81" s="875" t="s">
        <v>149</v>
      </c>
      <c r="D81" s="876"/>
      <c r="E81" s="876"/>
      <c r="F81" s="876"/>
      <c r="G81" s="876"/>
      <c r="H81" s="876"/>
      <c r="I81" s="856"/>
      <c r="J81" s="875"/>
      <c r="K81" s="876"/>
      <c r="L81" s="876"/>
      <c r="M81" s="876"/>
      <c r="N81" s="876"/>
      <c r="O81" s="856"/>
      <c r="P81" s="883" t="str">
        <f>AC81/1000000&amp;"백만원"</f>
        <v>8백만원</v>
      </c>
      <c r="Q81" s="884"/>
      <c r="R81" s="884"/>
      <c r="S81" s="885"/>
      <c r="T81" s="894"/>
      <c r="U81" s="895"/>
      <c r="V81" s="895"/>
      <c r="W81" s="895"/>
      <c r="X81" s="895"/>
      <c r="Y81" s="895"/>
      <c r="Z81" s="895"/>
      <c r="AA81" s="895"/>
      <c r="AC81" s="129">
        <v>8000000</v>
      </c>
    </row>
    <row r="82" spans="1:33" ht="17.25" customHeight="1" outlineLevel="1">
      <c r="A82" s="890"/>
      <c r="B82" s="891"/>
      <c r="C82" s="875" t="s">
        <v>144</v>
      </c>
      <c r="D82" s="876"/>
      <c r="E82" s="876"/>
      <c r="F82" s="876"/>
      <c r="G82" s="876"/>
      <c r="H82" s="876"/>
      <c r="I82" s="856"/>
      <c r="J82" s="875"/>
      <c r="K82" s="876"/>
      <c r="L82" s="876"/>
      <c r="M82" s="876"/>
      <c r="N82" s="876"/>
      <c r="O82" s="856"/>
      <c r="P82" s="883" t="str">
        <f>TRUNC(AC82/1000000,0)&amp;"백"&amp;RIGHT(TRUNC(AC82/100000,0),1)&amp;"십만원"</f>
        <v>4백5십만원</v>
      </c>
      <c r="Q82" s="884"/>
      <c r="R82" s="884"/>
      <c r="S82" s="885"/>
      <c r="T82" s="894"/>
      <c r="U82" s="895"/>
      <c r="V82" s="895"/>
      <c r="W82" s="895"/>
      <c r="X82" s="895"/>
      <c r="Y82" s="895"/>
      <c r="Z82" s="895"/>
      <c r="AA82" s="895"/>
      <c r="AC82" s="111">
        <v>4500000</v>
      </c>
      <c r="AE82" t="s">
        <v>176</v>
      </c>
    </row>
    <row r="83" spans="1:33" ht="17.25" customHeight="1" outlineLevel="1">
      <c r="A83" s="892"/>
      <c r="B83" s="893"/>
      <c r="C83" s="875" t="s">
        <v>152</v>
      </c>
      <c r="D83" s="876"/>
      <c r="E83" s="876"/>
      <c r="F83" s="876"/>
      <c r="G83" s="876"/>
      <c r="H83" s="876"/>
      <c r="I83" s="856"/>
      <c r="J83" s="877">
        <f>SUM(J81:O82)</f>
        <v>0</v>
      </c>
      <c r="K83" s="878"/>
      <c r="L83" s="878"/>
      <c r="M83" s="878"/>
      <c r="N83" s="878"/>
      <c r="O83" s="879"/>
      <c r="P83" s="870"/>
      <c r="Q83" s="871"/>
      <c r="R83" s="871"/>
      <c r="S83" s="872"/>
      <c r="T83" s="860">
        <f>SUM(T81:AA82)</f>
        <v>0</v>
      </c>
      <c r="U83" s="861"/>
      <c r="V83" s="861"/>
      <c r="W83" s="861"/>
      <c r="X83" s="861"/>
      <c r="Y83" s="861"/>
      <c r="Z83" s="861"/>
      <c r="AA83" s="861"/>
      <c r="AE83" t="s">
        <v>177</v>
      </c>
    </row>
    <row r="84" spans="1:33" ht="17.25" customHeight="1" outlineLevel="1">
      <c r="A84" s="888" t="s">
        <v>155</v>
      </c>
      <c r="B84" s="889"/>
      <c r="C84" s="875" t="s">
        <v>149</v>
      </c>
      <c r="D84" s="876"/>
      <c r="E84" s="876"/>
      <c r="F84" s="876"/>
      <c r="G84" s="876"/>
      <c r="H84" s="876"/>
      <c r="I84" s="856"/>
      <c r="J84" s="875"/>
      <c r="K84" s="876"/>
      <c r="L84" s="876"/>
      <c r="M84" s="876"/>
      <c r="N84" s="876"/>
      <c r="O84" s="856"/>
      <c r="P84" s="883" t="str">
        <f>AC84/1000000&amp;"백만원"</f>
        <v>4백만원</v>
      </c>
      <c r="Q84" s="884"/>
      <c r="R84" s="884"/>
      <c r="S84" s="885"/>
      <c r="T84" s="894"/>
      <c r="U84" s="895"/>
      <c r="V84" s="895"/>
      <c r="W84" s="895"/>
      <c r="X84" s="895"/>
      <c r="Y84" s="895"/>
      <c r="Z84" s="895"/>
      <c r="AA84" s="895"/>
      <c r="AC84" s="129">
        <v>4000000</v>
      </c>
      <c r="AE84" t="s">
        <v>251</v>
      </c>
    </row>
    <row r="85" spans="1:33" ht="17.25" customHeight="1" outlineLevel="1">
      <c r="A85" s="890"/>
      <c r="B85" s="891"/>
      <c r="C85" s="875" t="s">
        <v>144</v>
      </c>
      <c r="D85" s="876"/>
      <c r="E85" s="876"/>
      <c r="F85" s="876"/>
      <c r="G85" s="876"/>
      <c r="H85" s="876"/>
      <c r="I85" s="856"/>
      <c r="J85" s="875"/>
      <c r="K85" s="876"/>
      <c r="L85" s="876"/>
      <c r="M85" s="876"/>
      <c r="N85" s="876"/>
      <c r="O85" s="856"/>
      <c r="P85" s="870"/>
      <c r="Q85" s="871"/>
      <c r="R85" s="871"/>
      <c r="S85" s="872"/>
      <c r="T85" s="1343"/>
      <c r="U85" s="1344"/>
      <c r="V85" s="1344"/>
      <c r="W85" s="1344"/>
      <c r="X85" s="1344"/>
      <c r="Y85" s="1344"/>
      <c r="Z85" s="1344"/>
      <c r="AA85" s="1344"/>
    </row>
    <row r="86" spans="1:33" ht="17.25" customHeight="1" outlineLevel="1">
      <c r="A86" s="892"/>
      <c r="B86" s="893"/>
      <c r="C86" s="875" t="s">
        <v>152</v>
      </c>
      <c r="D86" s="876"/>
      <c r="E86" s="876"/>
      <c r="F86" s="876"/>
      <c r="G86" s="876"/>
      <c r="H86" s="876"/>
      <c r="I86" s="856"/>
      <c r="J86" s="877">
        <f>SUM(J84:O85)</f>
        <v>0</v>
      </c>
      <c r="K86" s="878"/>
      <c r="L86" s="878"/>
      <c r="M86" s="878"/>
      <c r="N86" s="878"/>
      <c r="O86" s="879"/>
      <c r="P86" s="870"/>
      <c r="Q86" s="871"/>
      <c r="R86" s="871"/>
      <c r="S86" s="872"/>
      <c r="T86" s="1343">
        <f>SUM(T84:AA85)</f>
        <v>0</v>
      </c>
      <c r="U86" s="1344"/>
      <c r="V86" s="1344"/>
      <c r="W86" s="1344"/>
      <c r="X86" s="1344"/>
      <c r="Y86" s="1344"/>
      <c r="Z86" s="1344"/>
      <c r="AA86" s="1344"/>
      <c r="AE86" t="s">
        <v>178</v>
      </c>
    </row>
    <row r="87" spans="1:33" ht="22.5" customHeight="1" outlineLevel="1">
      <c r="AA87" s="69" t="s">
        <v>182</v>
      </c>
      <c r="AE87" t="s">
        <v>179</v>
      </c>
    </row>
    <row r="88" spans="1:33" ht="17.25" customHeight="1" outlineLevel="1">
      <c r="AA88" s="69" t="s">
        <v>183</v>
      </c>
      <c r="AE88" t="s">
        <v>180</v>
      </c>
    </row>
    <row r="89" spans="1:33" ht="28.5" customHeight="1">
      <c r="A89" s="125" t="s">
        <v>346</v>
      </c>
      <c r="B89" s="74"/>
      <c r="C89" s="74"/>
      <c r="D89" s="74"/>
      <c r="E89" s="74"/>
      <c r="F89" s="74"/>
      <c r="G89" s="74"/>
      <c r="H89" s="74"/>
      <c r="I89" s="74"/>
      <c r="J89" s="74"/>
      <c r="K89" s="74"/>
      <c r="L89" s="141" t="s">
        <v>449</v>
      </c>
      <c r="M89" s="74"/>
      <c r="N89" s="74"/>
      <c r="O89" s="74"/>
      <c r="P89" s="74"/>
      <c r="Q89" s="74"/>
      <c r="R89" s="74"/>
      <c r="S89" s="74"/>
      <c r="T89" s="74"/>
      <c r="U89" s="74"/>
      <c r="V89" s="74"/>
      <c r="W89" s="74"/>
      <c r="X89" s="74"/>
      <c r="Y89" s="74"/>
      <c r="Z89" s="74"/>
      <c r="AA89" s="74"/>
      <c r="AE89" t="s">
        <v>181</v>
      </c>
    </row>
    <row r="90" spans="1:33" ht="26.25" customHeight="1">
      <c r="A90" s="138" t="s">
        <v>354</v>
      </c>
      <c r="B90" s="74"/>
      <c r="C90" s="74"/>
      <c r="D90" s="74"/>
      <c r="E90" s="74"/>
      <c r="F90" s="74"/>
      <c r="G90" s="74"/>
      <c r="H90" s="74"/>
      <c r="I90" s="74"/>
      <c r="J90" s="74"/>
      <c r="K90" s="74"/>
      <c r="L90" s="74"/>
      <c r="M90" s="74"/>
      <c r="N90" s="74"/>
      <c r="O90" s="74"/>
      <c r="P90" s="1345" t="s">
        <v>405</v>
      </c>
      <c r="Q90" s="1346"/>
      <c r="R90" s="74"/>
      <c r="S90" s="74"/>
      <c r="T90" s="74"/>
      <c r="U90" s="74"/>
      <c r="V90" s="74"/>
      <c r="W90" s="74"/>
      <c r="X90" s="74"/>
      <c r="Y90" s="74"/>
      <c r="Z90" s="74"/>
      <c r="AA90" s="74"/>
    </row>
    <row r="91" spans="1:33" ht="37.5" customHeight="1" thickBot="1">
      <c r="A91" s="866" t="s">
        <v>156</v>
      </c>
      <c r="B91" s="854"/>
      <c r="C91" s="854"/>
      <c r="D91" s="854"/>
      <c r="E91" s="854"/>
      <c r="F91" s="854"/>
      <c r="G91" s="854"/>
      <c r="H91" s="854"/>
      <c r="I91" s="854"/>
      <c r="J91" s="867" t="s">
        <v>157</v>
      </c>
      <c r="K91" s="854"/>
      <c r="L91" s="854"/>
      <c r="M91" s="854"/>
      <c r="N91" s="854"/>
      <c r="O91" s="854"/>
      <c r="P91" s="854"/>
      <c r="Q91" s="854"/>
      <c r="R91" s="854"/>
      <c r="S91" s="867" t="s">
        <v>158</v>
      </c>
      <c r="T91" s="854"/>
      <c r="U91" s="854"/>
      <c r="V91" s="854"/>
      <c r="W91" s="854"/>
      <c r="X91" s="854"/>
      <c r="Y91" s="854"/>
      <c r="Z91" s="854"/>
      <c r="AA91" s="836"/>
      <c r="AE91" s="105" t="s">
        <v>268</v>
      </c>
      <c r="AF91" s="105"/>
    </row>
    <row r="92" spans="1:33" ht="26.25" customHeight="1" thickBot="1">
      <c r="A92" s="856">
        <f>N10</f>
        <v>120.45</v>
      </c>
      <c r="B92" s="857"/>
      <c r="C92" s="857"/>
      <c r="D92" s="857"/>
      <c r="E92" s="857"/>
      <c r="F92" s="857"/>
      <c r="G92" s="857"/>
      <c r="H92" s="857"/>
      <c r="I92" s="857"/>
      <c r="J92" s="857">
        <f>T10</f>
        <v>110.29</v>
      </c>
      <c r="K92" s="857"/>
      <c r="L92" s="857"/>
      <c r="M92" s="857"/>
      <c r="N92" s="857"/>
      <c r="O92" s="857"/>
      <c r="P92" s="857"/>
      <c r="Q92" s="857"/>
      <c r="R92" s="857"/>
      <c r="S92" s="1350">
        <f>IF(TRUNC(A92,2)-TRUNC(J92,2)&gt;=0,TRUNC(A92,2)-TRUNC(J92,2),0)</f>
        <v>10.159999999999997</v>
      </c>
      <c r="T92" s="1350"/>
      <c r="U92" s="1350"/>
      <c r="V92" s="1350"/>
      <c r="W92" s="1350"/>
      <c r="X92" s="1350"/>
      <c r="Y92" s="1350"/>
      <c r="Z92" s="1350"/>
      <c r="AA92" s="1351"/>
      <c r="AC92" s="140">
        <f>TRUNC(A92,2)-TRUNC(J92,2)</f>
        <v>10.159999999999997</v>
      </c>
      <c r="AE92" s="105" t="s">
        <v>269</v>
      </c>
      <c r="AF92" s="105"/>
    </row>
    <row r="93" spans="1:33" ht="26.25" customHeight="1">
      <c r="A93" s="138" t="s">
        <v>404</v>
      </c>
      <c r="B93" s="74"/>
      <c r="C93" s="74"/>
      <c r="D93" s="74"/>
      <c r="E93" s="74"/>
      <c r="F93" s="74"/>
      <c r="G93" s="74"/>
      <c r="H93" s="74"/>
      <c r="I93" s="74"/>
      <c r="J93" s="74"/>
      <c r="K93" s="74"/>
      <c r="L93" s="74"/>
      <c r="M93" s="74"/>
      <c r="N93" s="74"/>
      <c r="O93" s="74"/>
      <c r="P93" s="1345" t="s">
        <v>405</v>
      </c>
      <c r="Q93" s="1346"/>
      <c r="R93" s="74"/>
      <c r="S93" s="74"/>
      <c r="T93" s="74"/>
      <c r="U93" s="74"/>
      <c r="V93" s="74"/>
      <c r="W93" s="74"/>
      <c r="X93" s="74"/>
      <c r="Y93" s="74"/>
      <c r="Z93" s="74"/>
      <c r="AA93" s="74"/>
      <c r="AE93" s="105" t="s">
        <v>270</v>
      </c>
      <c r="AF93" s="105"/>
      <c r="AG93" s="76"/>
    </row>
    <row r="94" spans="1:33" ht="53.25" customHeight="1">
      <c r="A94" s="843" t="s">
        <v>159</v>
      </c>
      <c r="B94" s="844"/>
      <c r="C94" s="844"/>
      <c r="D94" s="844"/>
      <c r="E94" s="844"/>
      <c r="F94" s="845"/>
      <c r="G94" s="846" t="s">
        <v>281</v>
      </c>
      <c r="H94" s="844"/>
      <c r="I94" s="844"/>
      <c r="J94" s="844"/>
      <c r="K94" s="844"/>
      <c r="L94" s="845"/>
      <c r="M94" s="862" t="s">
        <v>282</v>
      </c>
      <c r="N94" s="844"/>
      <c r="O94" s="844"/>
      <c r="P94" s="844"/>
      <c r="Q94" s="845"/>
      <c r="R94" s="862" t="s">
        <v>420</v>
      </c>
      <c r="S94" s="844"/>
      <c r="T94" s="844"/>
      <c r="U94" s="844"/>
      <c r="V94" s="845"/>
      <c r="W94" s="846" t="s">
        <v>283</v>
      </c>
      <c r="X94" s="844"/>
      <c r="Y94" s="844"/>
      <c r="Z94" s="844"/>
      <c r="AA94" s="844"/>
      <c r="AE94" s="105" t="s">
        <v>250</v>
      </c>
    </row>
    <row r="95" spans="1:33" ht="26.25" customHeight="1">
      <c r="A95" s="1355" t="s">
        <v>160</v>
      </c>
      <c r="B95" s="1355"/>
      <c r="C95" s="1355"/>
      <c r="D95" s="1355"/>
      <c r="E95" s="1355"/>
      <c r="F95" s="1356"/>
      <c r="G95" s="1359" t="s">
        <v>160</v>
      </c>
      <c r="H95" s="1360"/>
      <c r="I95" s="1360"/>
      <c r="J95" s="1360"/>
      <c r="K95" s="1360"/>
      <c r="L95" s="1361"/>
      <c r="M95" s="1362">
        <f>'1- book 예제 2018'!T76</f>
        <v>35750000</v>
      </c>
      <c r="N95" s="1363"/>
      <c r="O95" s="1363"/>
      <c r="P95" s="1363"/>
      <c r="Q95" s="1364"/>
      <c r="R95" s="883">
        <f>'1- book 예제 2018'!T77</f>
        <v>11759999.999999998</v>
      </c>
      <c r="S95" s="884"/>
      <c r="T95" s="884"/>
      <c r="U95" s="884"/>
      <c r="V95" s="885"/>
      <c r="W95" s="860">
        <f>SUM(M95:V95)</f>
        <v>47510000</v>
      </c>
      <c r="X95" s="861"/>
      <c r="Y95" s="861"/>
      <c r="Z95" s="861"/>
      <c r="AA95" s="861"/>
    </row>
    <row r="96" spans="1:33" ht="26.25" customHeight="1">
      <c r="A96" s="1357"/>
      <c r="B96" s="1357"/>
      <c r="C96" s="1357"/>
      <c r="D96" s="1357"/>
      <c r="E96" s="1357"/>
      <c r="F96" s="1358"/>
      <c r="G96" s="830" t="s">
        <v>161</v>
      </c>
      <c r="H96" s="831"/>
      <c r="I96" s="831"/>
      <c r="J96" s="831"/>
      <c r="K96" s="831"/>
      <c r="L96" s="832"/>
      <c r="M96" s="833"/>
      <c r="N96" s="834"/>
      <c r="O96" s="834"/>
      <c r="P96" s="834"/>
      <c r="Q96" s="835"/>
      <c r="R96" s="836"/>
      <c r="S96" s="837"/>
      <c r="T96" s="837"/>
      <c r="U96" s="837"/>
      <c r="V96" s="838"/>
      <c r="W96" s="860">
        <f>SUM(R96)</f>
        <v>0</v>
      </c>
      <c r="X96" s="861"/>
      <c r="Y96" s="861"/>
      <c r="Z96" s="861"/>
      <c r="AA96" s="861"/>
      <c r="AE96" s="113" t="s">
        <v>293</v>
      </c>
    </row>
    <row r="97" spans="1:33" ht="26.25" customHeight="1">
      <c r="A97" s="841" t="s">
        <v>161</v>
      </c>
      <c r="B97" s="841"/>
      <c r="C97" s="841"/>
      <c r="D97" s="841"/>
      <c r="E97" s="841"/>
      <c r="F97" s="842"/>
      <c r="G97" s="833"/>
      <c r="H97" s="834"/>
      <c r="I97" s="834"/>
      <c r="J97" s="834"/>
      <c r="K97" s="834"/>
      <c r="L97" s="834"/>
      <c r="M97" s="834"/>
      <c r="N97" s="834"/>
      <c r="O97" s="834"/>
      <c r="P97" s="834"/>
      <c r="Q97" s="834"/>
      <c r="R97" s="834"/>
      <c r="S97" s="834"/>
      <c r="T97" s="834"/>
      <c r="U97" s="834"/>
      <c r="V97" s="834"/>
      <c r="W97" s="834"/>
      <c r="X97" s="834"/>
      <c r="Y97" s="834"/>
      <c r="Z97" s="834"/>
      <c r="AA97" s="834"/>
      <c r="AD97" s="86">
        <v>0.2</v>
      </c>
      <c r="AE97" s="103" t="s">
        <v>303</v>
      </c>
    </row>
    <row r="98" spans="1:33" ht="28.5" customHeight="1">
      <c r="A98" s="125" t="s">
        <v>349</v>
      </c>
      <c r="B98" s="74"/>
      <c r="C98" s="74"/>
      <c r="D98" s="74"/>
      <c r="E98" s="74"/>
      <c r="F98" s="74"/>
      <c r="G98" s="74"/>
      <c r="H98" s="74"/>
      <c r="I98" s="74"/>
      <c r="J98" s="74"/>
      <c r="K98" s="74"/>
      <c r="L98" s="74"/>
      <c r="M98" s="74"/>
      <c r="N98" s="74"/>
      <c r="O98" s="74"/>
      <c r="P98" s="74"/>
      <c r="Q98" s="74"/>
      <c r="R98" s="74"/>
      <c r="S98" s="1345" t="s">
        <v>408</v>
      </c>
      <c r="T98" s="1346"/>
      <c r="U98" s="141" t="s">
        <v>449</v>
      </c>
      <c r="V98" s="74"/>
      <c r="W98" s="74"/>
      <c r="X98" s="74"/>
      <c r="Y98" s="74"/>
      <c r="Z98" s="74"/>
      <c r="AA98" s="74"/>
      <c r="AE98" t="s">
        <v>181</v>
      </c>
    </row>
    <row r="99" spans="1:33" ht="26.25" customHeight="1">
      <c r="A99" s="138" t="s">
        <v>354</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row>
    <row r="100" spans="1:33" ht="37.5" customHeight="1" thickBot="1">
      <c r="A100" s="853" t="s">
        <v>350</v>
      </c>
      <c r="B100" s="854"/>
      <c r="C100" s="854"/>
      <c r="D100" s="854"/>
      <c r="E100" s="854"/>
      <c r="F100" s="854"/>
      <c r="G100" s="854"/>
      <c r="H100" s="854"/>
      <c r="I100" s="854"/>
      <c r="J100" s="855" t="s">
        <v>351</v>
      </c>
      <c r="K100" s="854"/>
      <c r="L100" s="854"/>
      <c r="M100" s="854"/>
      <c r="N100" s="854"/>
      <c r="O100" s="854"/>
      <c r="P100" s="854"/>
      <c r="Q100" s="854"/>
      <c r="R100" s="854"/>
      <c r="S100" s="855" t="s">
        <v>352</v>
      </c>
      <c r="T100" s="854"/>
      <c r="U100" s="854"/>
      <c r="V100" s="854"/>
      <c r="W100" s="854"/>
      <c r="X100" s="854"/>
      <c r="Y100" s="854"/>
      <c r="Z100" s="854"/>
      <c r="AA100" s="836"/>
      <c r="AE100" s="105" t="s">
        <v>268</v>
      </c>
      <c r="AF100" s="105"/>
    </row>
    <row r="101" spans="1:33" ht="26.25" customHeight="1" thickBot="1">
      <c r="A101" s="856"/>
      <c r="B101" s="857"/>
      <c r="C101" s="857"/>
      <c r="D101" s="857"/>
      <c r="E101" s="857"/>
      <c r="F101" s="857"/>
      <c r="G101" s="857"/>
      <c r="H101" s="857"/>
      <c r="I101" s="857"/>
      <c r="J101" s="857"/>
      <c r="K101" s="857"/>
      <c r="L101" s="857"/>
      <c r="M101" s="857"/>
      <c r="N101" s="857"/>
      <c r="O101" s="857"/>
      <c r="P101" s="857"/>
      <c r="Q101" s="857"/>
      <c r="R101" s="857"/>
      <c r="S101" s="1341">
        <f>IF(TRUNC(A101,2)-TRUNC(J101,2)&gt;=0,TRUNC(A101,2)-TRUNC(J101,2),0)</f>
        <v>0</v>
      </c>
      <c r="T101" s="1341"/>
      <c r="U101" s="1341"/>
      <c r="V101" s="1341"/>
      <c r="W101" s="1341"/>
      <c r="X101" s="1341"/>
      <c r="Y101" s="1341"/>
      <c r="Z101" s="1341"/>
      <c r="AA101" s="1342"/>
      <c r="AC101" s="109">
        <f>TRUNC(A101,2)-TRUNC(J101,2)</f>
        <v>0</v>
      </c>
      <c r="AE101" s="105" t="s">
        <v>269</v>
      </c>
      <c r="AF101" s="105"/>
    </row>
    <row r="102" spans="1:33" ht="26.25" customHeight="1">
      <c r="A102" s="138" t="s">
        <v>353</v>
      </c>
      <c r="B102" s="74"/>
      <c r="C102" s="74"/>
      <c r="D102" s="74"/>
      <c r="E102" s="74"/>
      <c r="F102" s="74"/>
      <c r="G102" s="74"/>
      <c r="H102" s="74"/>
      <c r="I102" s="74"/>
      <c r="J102" s="74"/>
      <c r="K102" s="74"/>
      <c r="L102" s="74"/>
      <c r="M102" s="74"/>
      <c r="N102" s="74"/>
      <c r="O102" s="74"/>
      <c r="P102" s="74"/>
      <c r="Q102" s="74"/>
      <c r="R102" s="74"/>
      <c r="S102" s="1345" t="s">
        <v>408</v>
      </c>
      <c r="T102" s="1346"/>
      <c r="U102" s="74"/>
      <c r="V102" s="74"/>
      <c r="W102" s="74"/>
      <c r="X102" s="74"/>
      <c r="Y102" s="74"/>
      <c r="Z102" s="74"/>
      <c r="AA102" s="74"/>
      <c r="AE102" s="105" t="s">
        <v>270</v>
      </c>
      <c r="AF102" s="105"/>
      <c r="AG102" s="76"/>
    </row>
    <row r="103" spans="1:33" ht="63" customHeight="1">
      <c r="A103" s="843" t="s">
        <v>356</v>
      </c>
      <c r="B103" s="844"/>
      <c r="C103" s="844"/>
      <c r="D103" s="844"/>
      <c r="E103" s="844"/>
      <c r="F103" s="845"/>
      <c r="G103" s="846" t="s">
        <v>357</v>
      </c>
      <c r="H103" s="844"/>
      <c r="I103" s="844"/>
      <c r="J103" s="844"/>
      <c r="K103" s="844"/>
      <c r="L103" s="845"/>
      <c r="M103" s="847" t="s">
        <v>358</v>
      </c>
      <c r="N103" s="844"/>
      <c r="O103" s="844"/>
      <c r="P103" s="844"/>
      <c r="Q103" s="845"/>
      <c r="R103" s="847" t="s">
        <v>421</v>
      </c>
      <c r="S103" s="844"/>
      <c r="T103" s="844"/>
      <c r="U103" s="844"/>
      <c r="V103" s="845"/>
      <c r="W103" s="846" t="s">
        <v>359</v>
      </c>
      <c r="X103" s="844"/>
      <c r="Y103" s="844"/>
      <c r="Z103" s="844"/>
      <c r="AA103" s="844"/>
      <c r="AE103" s="105" t="s">
        <v>250</v>
      </c>
    </row>
    <row r="104" spans="1:33" ht="26.25" customHeight="1">
      <c r="A104" s="1355" t="s">
        <v>160</v>
      </c>
      <c r="B104" s="1355"/>
      <c r="C104" s="1355"/>
      <c r="D104" s="1355"/>
      <c r="E104" s="1355"/>
      <c r="F104" s="1356"/>
      <c r="G104" s="1359" t="s">
        <v>160</v>
      </c>
      <c r="H104" s="1360"/>
      <c r="I104" s="1360"/>
      <c r="J104" s="1360"/>
      <c r="K104" s="1360"/>
      <c r="L104" s="1361"/>
      <c r="M104" s="1362"/>
      <c r="N104" s="1363"/>
      <c r="O104" s="1363"/>
      <c r="P104" s="1363"/>
      <c r="Q104" s="1364"/>
      <c r="R104" s="883"/>
      <c r="S104" s="884"/>
      <c r="T104" s="884"/>
      <c r="U104" s="884"/>
      <c r="V104" s="885"/>
      <c r="W104" s="839">
        <f>SUM(M104:V104)</f>
        <v>0</v>
      </c>
      <c r="X104" s="840"/>
      <c r="Y104" s="840"/>
      <c r="Z104" s="840"/>
      <c r="AA104" s="840"/>
      <c r="AE104" s="113" t="s">
        <v>293</v>
      </c>
    </row>
    <row r="105" spans="1:33" ht="26.25" customHeight="1">
      <c r="A105" s="1357"/>
      <c r="B105" s="1357"/>
      <c r="C105" s="1357"/>
      <c r="D105" s="1357"/>
      <c r="E105" s="1357"/>
      <c r="F105" s="1358"/>
      <c r="G105" s="830" t="s">
        <v>161</v>
      </c>
      <c r="H105" s="831"/>
      <c r="I105" s="831"/>
      <c r="J105" s="831"/>
      <c r="K105" s="831"/>
      <c r="L105" s="832"/>
      <c r="M105" s="833"/>
      <c r="N105" s="834"/>
      <c r="O105" s="834"/>
      <c r="P105" s="834"/>
      <c r="Q105" s="835"/>
      <c r="R105" s="836"/>
      <c r="S105" s="837"/>
      <c r="T105" s="837"/>
      <c r="U105" s="837"/>
      <c r="V105" s="838"/>
      <c r="W105" s="839">
        <f>SUM(R105)</f>
        <v>0</v>
      </c>
      <c r="X105" s="840"/>
      <c r="Y105" s="840"/>
      <c r="Z105" s="840"/>
      <c r="AA105" s="840"/>
      <c r="AC105" t="s">
        <v>121</v>
      </c>
    </row>
    <row r="106" spans="1:33" ht="26.25" customHeight="1">
      <c r="A106" s="841" t="s">
        <v>161</v>
      </c>
      <c r="B106" s="841"/>
      <c r="C106" s="841"/>
      <c r="D106" s="841"/>
      <c r="E106" s="841"/>
      <c r="F106" s="842"/>
      <c r="G106" s="833"/>
      <c r="H106" s="834"/>
      <c r="I106" s="834"/>
      <c r="J106" s="834"/>
      <c r="K106" s="834"/>
      <c r="L106" s="834"/>
      <c r="M106" s="834"/>
      <c r="N106" s="834"/>
      <c r="O106" s="834"/>
      <c r="P106" s="834"/>
      <c r="Q106" s="834"/>
      <c r="R106" s="834"/>
      <c r="S106" s="834"/>
      <c r="T106" s="834"/>
      <c r="U106" s="834"/>
      <c r="V106" s="834"/>
      <c r="W106" s="834"/>
      <c r="X106" s="834"/>
      <c r="Y106" s="834"/>
      <c r="Z106" s="834"/>
      <c r="AA106" s="834"/>
      <c r="AC106" s="88">
        <f>W107*20%</f>
        <v>36298000</v>
      </c>
      <c r="AD106" s="86">
        <v>0.2</v>
      </c>
      <c r="AE106" s="103" t="s">
        <v>303</v>
      </c>
    </row>
    <row r="107" spans="1:33" ht="26.25" customHeight="1">
      <c r="A107" s="822" t="s">
        <v>360</v>
      </c>
      <c r="B107" s="822"/>
      <c r="C107" s="822"/>
      <c r="D107" s="822"/>
      <c r="E107" s="822"/>
      <c r="F107" s="822"/>
      <c r="G107" s="822"/>
      <c r="H107" s="822"/>
      <c r="I107" s="822"/>
      <c r="J107" s="822"/>
      <c r="K107" s="822"/>
      <c r="L107" s="822"/>
      <c r="M107" s="822"/>
      <c r="N107" s="822"/>
      <c r="O107" s="822"/>
      <c r="P107" s="822"/>
      <c r="Q107" s="822"/>
      <c r="R107" s="822"/>
      <c r="S107" s="822"/>
      <c r="T107" s="822"/>
      <c r="U107" s="822"/>
      <c r="V107" s="823"/>
      <c r="W107" s="824">
        <f>SUM(T80,T83,T86,W95:AA96,W104:AA105)</f>
        <v>181490000</v>
      </c>
      <c r="X107" s="825"/>
      <c r="Y107" s="825"/>
      <c r="Z107" s="825"/>
      <c r="AA107" s="825"/>
      <c r="AE107" s="115" t="s">
        <v>294</v>
      </c>
    </row>
    <row r="108" spans="1:33">
      <c r="A108" s="73" t="s">
        <v>162</v>
      </c>
      <c r="AC108" t="s">
        <v>122</v>
      </c>
      <c r="AE108" s="116" t="s">
        <v>295</v>
      </c>
    </row>
    <row r="109" spans="1:33">
      <c r="A109" s="73"/>
      <c r="R109" s="826">
        <v>43555</v>
      </c>
      <c r="S109" s="826"/>
      <c r="T109" s="826"/>
      <c r="U109" s="826"/>
      <c r="V109" s="826"/>
      <c r="W109" s="826"/>
      <c r="X109" s="826"/>
      <c r="Y109" s="826"/>
      <c r="Z109" s="826"/>
      <c r="AC109" s="88">
        <f>W107-AC106</f>
        <v>145192000</v>
      </c>
      <c r="AE109" s="116" t="s">
        <v>308</v>
      </c>
    </row>
    <row r="110" spans="1:33" ht="7.5" customHeight="1">
      <c r="AE110" s="116"/>
    </row>
    <row r="111" spans="1:33">
      <c r="R111" s="826">
        <v>43921</v>
      </c>
      <c r="S111" s="826"/>
      <c r="T111" s="826"/>
      <c r="U111" s="826"/>
      <c r="V111" s="826"/>
      <c r="W111" s="826"/>
      <c r="X111" s="826"/>
      <c r="Y111" s="826"/>
      <c r="Z111" s="826"/>
      <c r="AE111" s="116" t="s">
        <v>297</v>
      </c>
    </row>
    <row r="112" spans="1:33">
      <c r="AE112" s="116" t="s">
        <v>298</v>
      </c>
    </row>
    <row r="113" spans="1:31">
      <c r="J113" s="821" t="s">
        <v>87</v>
      </c>
      <c r="K113" s="821"/>
      <c r="L113" s="821"/>
      <c r="M113" s="821"/>
      <c r="N113" s="827" t="str">
        <f>E54</f>
        <v>㈜선우</v>
      </c>
      <c r="O113" s="827"/>
      <c r="P113" s="827"/>
      <c r="Q113" s="827"/>
      <c r="R113" s="827"/>
      <c r="S113" s="827"/>
      <c r="T113" s="827"/>
      <c r="U113" s="827"/>
      <c r="V113" s="828" t="s">
        <v>86</v>
      </c>
      <c r="W113" s="828"/>
      <c r="X113" s="828"/>
      <c r="Y113" s="828"/>
      <c r="Z113" s="828"/>
      <c r="AE113" s="116" t="s">
        <v>299</v>
      </c>
    </row>
    <row r="114" spans="1:31" ht="7.5" customHeight="1">
      <c r="V114" s="828"/>
      <c r="W114" s="828"/>
      <c r="X114" s="828"/>
      <c r="Y114" s="828"/>
      <c r="Z114" s="828"/>
      <c r="AE114" s="116"/>
    </row>
    <row r="115" spans="1:31" ht="20.25">
      <c r="A115" s="1349" t="s">
        <v>120</v>
      </c>
      <c r="B115" s="1349"/>
      <c r="C115" s="1349"/>
      <c r="D115" s="1349"/>
      <c r="E115" s="72" t="s">
        <v>85</v>
      </c>
      <c r="H115" s="71" t="s">
        <v>84</v>
      </c>
      <c r="N115" s="827" t="str">
        <f>IF(E56="","",E56)</f>
        <v/>
      </c>
      <c r="O115" s="827"/>
      <c r="P115" s="827"/>
      <c r="Q115" s="827"/>
      <c r="R115" s="827"/>
      <c r="S115" s="827"/>
      <c r="T115" s="827"/>
      <c r="U115" s="827"/>
      <c r="V115" s="828"/>
      <c r="W115" s="828"/>
      <c r="X115" s="828"/>
      <c r="Y115" s="828"/>
      <c r="Z115" s="828"/>
      <c r="AE115" s="116" t="s">
        <v>300</v>
      </c>
    </row>
    <row r="116" spans="1:31" ht="6.75" customHeight="1">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spans="1:31" ht="3.75" customHeight="1"/>
    <row r="118" spans="1:31">
      <c r="AA118" s="69" t="s">
        <v>182</v>
      </c>
      <c r="AE118" s="114" t="s">
        <v>301</v>
      </c>
    </row>
    <row r="119" spans="1:31">
      <c r="AE119" s="114" t="s">
        <v>302</v>
      </c>
    </row>
    <row r="121" spans="1:31" ht="20.25">
      <c r="A121" s="103" t="s">
        <v>216</v>
      </c>
    </row>
    <row r="123" spans="1:31">
      <c r="A123" t="s">
        <v>217</v>
      </c>
    </row>
    <row r="125" spans="1:31">
      <c r="A125" t="s">
        <v>218</v>
      </c>
    </row>
    <row r="127" spans="1:31">
      <c r="A127" t="s">
        <v>219</v>
      </c>
    </row>
    <row r="129" spans="1:3">
      <c r="B129" t="s">
        <v>252</v>
      </c>
    </row>
    <row r="130" spans="1:3">
      <c r="B130" t="s">
        <v>253</v>
      </c>
    </row>
    <row r="132" spans="1:3">
      <c r="C132" t="s">
        <v>220</v>
      </c>
    </row>
    <row r="133" spans="1:3">
      <c r="C133" t="s">
        <v>221</v>
      </c>
    </row>
    <row r="134" spans="1:3">
      <c r="C134" t="s">
        <v>222</v>
      </c>
    </row>
    <row r="136" spans="1:3">
      <c r="B136" s="89" t="s">
        <v>223</v>
      </c>
    </row>
    <row r="138" spans="1:3">
      <c r="A138" t="s">
        <v>224</v>
      </c>
    </row>
    <row r="140" spans="1:3">
      <c r="A140" t="s">
        <v>254</v>
      </c>
    </row>
    <row r="141" spans="1:3">
      <c r="A141" t="s">
        <v>255</v>
      </c>
    </row>
    <row r="143" spans="1:3">
      <c r="B143" t="s">
        <v>256</v>
      </c>
    </row>
    <row r="144" spans="1:3">
      <c r="B144" t="s">
        <v>257</v>
      </c>
    </row>
    <row r="146" spans="1:19">
      <c r="B146" t="s">
        <v>225</v>
      </c>
    </row>
    <row r="148" spans="1:19">
      <c r="A148" t="s">
        <v>226</v>
      </c>
    </row>
    <row r="150" spans="1:19">
      <c r="A150" t="s">
        <v>273</v>
      </c>
    </row>
    <row r="152" spans="1:19">
      <c r="B152" t="s">
        <v>227</v>
      </c>
    </row>
    <row r="154" spans="1:19">
      <c r="C154" s="819" t="s">
        <v>228</v>
      </c>
      <c r="D154" s="819"/>
      <c r="E154" s="819"/>
      <c r="F154" s="819"/>
      <c r="G154" s="819"/>
      <c r="H154" s="819"/>
      <c r="I154" s="819"/>
      <c r="J154" s="819"/>
      <c r="K154" s="819"/>
      <c r="L154" s="819"/>
      <c r="M154" s="819"/>
      <c r="N154" s="819"/>
      <c r="O154" s="819"/>
      <c r="P154" s="819"/>
      <c r="Q154" s="819"/>
    </row>
    <row r="155" spans="1:19">
      <c r="C155" s="820" t="s">
        <v>207</v>
      </c>
      <c r="D155" s="820"/>
      <c r="E155" s="820"/>
      <c r="F155" s="820"/>
      <c r="G155" s="820"/>
      <c r="H155" s="820"/>
      <c r="I155" s="820"/>
      <c r="J155" s="820"/>
      <c r="K155" s="820"/>
      <c r="L155" s="820"/>
      <c r="M155" s="820"/>
      <c r="N155" s="820"/>
      <c r="O155" s="820"/>
      <c r="P155" s="820"/>
      <c r="Q155" s="820"/>
    </row>
    <row r="157" spans="1:19">
      <c r="B157" t="s">
        <v>230</v>
      </c>
    </row>
    <row r="159" spans="1:19">
      <c r="C159" s="821" t="s">
        <v>272</v>
      </c>
      <c r="D159" s="821"/>
      <c r="E159" s="821"/>
      <c r="F159" s="821"/>
      <c r="G159" s="821"/>
      <c r="H159" s="821"/>
      <c r="I159" s="821"/>
      <c r="J159" s="821"/>
      <c r="K159" s="821"/>
      <c r="L159" s="821"/>
      <c r="M159" s="821"/>
      <c r="N159" s="821"/>
      <c r="O159" s="821"/>
      <c r="P159" s="821"/>
      <c r="Q159" s="821"/>
      <c r="R159" s="821"/>
      <c r="S159" s="821"/>
    </row>
    <row r="160" spans="1:19">
      <c r="C160" s="820" t="s">
        <v>207</v>
      </c>
      <c r="D160" s="820"/>
      <c r="E160" s="820"/>
      <c r="F160" s="820"/>
      <c r="G160" s="820"/>
      <c r="H160" s="820"/>
      <c r="I160" s="820"/>
      <c r="J160" s="820"/>
      <c r="K160" s="820"/>
      <c r="L160" s="820"/>
      <c r="M160" s="820"/>
      <c r="N160" s="820"/>
      <c r="O160" s="820"/>
      <c r="P160" s="820"/>
      <c r="Q160" s="820"/>
    </row>
    <row r="162" spans="1:2">
      <c r="A162" t="s">
        <v>231</v>
      </c>
    </row>
    <row r="164" spans="1:2">
      <c r="A164" t="s">
        <v>232</v>
      </c>
    </row>
    <row r="166" spans="1:2">
      <c r="A166" t="s">
        <v>233</v>
      </c>
    </row>
    <row r="169" spans="1:2" ht="20.25">
      <c r="A169" s="103" t="s">
        <v>234</v>
      </c>
    </row>
    <row r="171" spans="1:2">
      <c r="A171" t="s">
        <v>243</v>
      </c>
    </row>
    <row r="172" spans="1:2">
      <c r="A172" t="s">
        <v>244</v>
      </c>
    </row>
    <row r="173" spans="1:2">
      <c r="A173" t="s">
        <v>245</v>
      </c>
    </row>
    <row r="175" spans="1:2">
      <c r="B175" t="s">
        <v>246</v>
      </c>
    </row>
    <row r="176" spans="1:2">
      <c r="B176" t="s">
        <v>247</v>
      </c>
    </row>
    <row r="178" spans="1:3">
      <c r="B178" t="s">
        <v>235</v>
      </c>
    </row>
    <row r="180" spans="1:3">
      <c r="C180" t="s">
        <v>236</v>
      </c>
    </row>
    <row r="182" spans="1:3">
      <c r="C182" t="s">
        <v>237</v>
      </c>
    </row>
    <row r="184" spans="1:3">
      <c r="A184" s="104" t="s">
        <v>445</v>
      </c>
      <c r="B184" s="105"/>
    </row>
    <row r="185" spans="1:3">
      <c r="A185" s="105" t="s">
        <v>446</v>
      </c>
      <c r="B185" s="105"/>
    </row>
    <row r="186" spans="1:3">
      <c r="A186" s="105" t="s">
        <v>250</v>
      </c>
      <c r="B186" s="105"/>
    </row>
    <row r="188" spans="1:3">
      <c r="A188" t="s">
        <v>238</v>
      </c>
    </row>
    <row r="190" spans="1:3">
      <c r="A190" t="s">
        <v>239</v>
      </c>
    </row>
    <row r="192" spans="1:3">
      <c r="A192" t="s">
        <v>240</v>
      </c>
    </row>
    <row r="194" spans="1:1" ht="20.25">
      <c r="A194" s="103" t="s">
        <v>303</v>
      </c>
    </row>
    <row r="195" spans="1:1">
      <c r="A195" s="115" t="s">
        <v>294</v>
      </c>
    </row>
    <row r="196" spans="1:1">
      <c r="A196" s="116" t="s">
        <v>295</v>
      </c>
    </row>
    <row r="197" spans="1:1">
      <c r="A197" s="116" t="s">
        <v>296</v>
      </c>
    </row>
    <row r="198" spans="1:1">
      <c r="A198" s="116"/>
    </row>
    <row r="199" spans="1:1">
      <c r="A199" s="116" t="s">
        <v>297</v>
      </c>
    </row>
    <row r="200" spans="1:1">
      <c r="A200" s="116" t="s">
        <v>298</v>
      </c>
    </row>
    <row r="201" spans="1:1">
      <c r="A201" s="116" t="s">
        <v>299</v>
      </c>
    </row>
    <row r="202" spans="1:1">
      <c r="A202" s="116"/>
    </row>
    <row r="203" spans="1:1">
      <c r="A203" s="116" t="s">
        <v>300</v>
      </c>
    </row>
    <row r="206" spans="1:1">
      <c r="A206" s="114" t="s">
        <v>301</v>
      </c>
    </row>
    <row r="207" spans="1:1">
      <c r="A207" s="114" t="s">
        <v>302</v>
      </c>
    </row>
    <row r="210" spans="1:1" ht="20.25">
      <c r="A210" s="103" t="s">
        <v>304</v>
      </c>
    </row>
    <row r="212" spans="1:1">
      <c r="A212" t="s">
        <v>305</v>
      </c>
    </row>
    <row r="214" spans="1:1">
      <c r="A214" t="s">
        <v>306</v>
      </c>
    </row>
    <row r="215" spans="1:1">
      <c r="A215" s="117" t="s">
        <v>307</v>
      </c>
    </row>
    <row r="217" spans="1:1" ht="20.25">
      <c r="A217" s="103" t="s">
        <v>309</v>
      </c>
    </row>
    <row r="219" spans="1:1">
      <c r="A219" t="s">
        <v>310</v>
      </c>
    </row>
    <row r="221" spans="1:1">
      <c r="A221" t="s">
        <v>311</v>
      </c>
    </row>
    <row r="222" spans="1:1">
      <c r="A222" t="s">
        <v>312</v>
      </c>
    </row>
    <row r="223" spans="1:1">
      <c r="A223" t="s">
        <v>313</v>
      </c>
    </row>
    <row r="224" spans="1:1">
      <c r="A224" t="s">
        <v>314</v>
      </c>
    </row>
    <row r="225" spans="1:2">
      <c r="A225" t="s">
        <v>315</v>
      </c>
    </row>
    <row r="226" spans="1:2" ht="20.25">
      <c r="A226" s="103"/>
    </row>
    <row r="227" spans="1:2" ht="20.25">
      <c r="A227" s="103" t="s">
        <v>316</v>
      </c>
    </row>
    <row r="229" spans="1:2">
      <c r="A229" t="s">
        <v>317</v>
      </c>
    </row>
    <row r="231" spans="1:2">
      <c r="B231" t="s">
        <v>318</v>
      </c>
    </row>
    <row r="232" spans="1:2">
      <c r="B232" t="s">
        <v>319</v>
      </c>
    </row>
    <row r="233" spans="1:2">
      <c r="B233" t="s">
        <v>320</v>
      </c>
    </row>
    <row r="234" spans="1:2">
      <c r="B234" t="s">
        <v>321</v>
      </c>
    </row>
    <row r="236" spans="1:2" ht="20.25">
      <c r="A236" s="103" t="s">
        <v>322</v>
      </c>
    </row>
    <row r="237" spans="1:2">
      <c r="A237" t="s">
        <v>323</v>
      </c>
    </row>
    <row r="239" spans="1:2">
      <c r="A239" t="s">
        <v>324</v>
      </c>
    </row>
    <row r="241" spans="1:2">
      <c r="A241" t="s">
        <v>325</v>
      </c>
    </row>
    <row r="243" spans="1:2">
      <c r="B243" t="s">
        <v>326</v>
      </c>
    </row>
    <row r="245" spans="1:2">
      <c r="B245" t="s">
        <v>327</v>
      </c>
    </row>
    <row r="247" spans="1:2">
      <c r="A247" t="s">
        <v>328</v>
      </c>
    </row>
    <row r="249" spans="1:2" ht="20.25">
      <c r="A249" s="103" t="s">
        <v>340</v>
      </c>
    </row>
    <row r="251" spans="1:2">
      <c r="A251" t="s">
        <v>329</v>
      </c>
    </row>
    <row r="252" spans="1:2">
      <c r="A252" t="s">
        <v>330</v>
      </c>
    </row>
    <row r="253" spans="1:2">
      <c r="A253" t="s">
        <v>331</v>
      </c>
    </row>
    <row r="255" spans="1:2" ht="20.25">
      <c r="A255" s="103" t="s">
        <v>341</v>
      </c>
    </row>
    <row r="256" spans="1:2">
      <c r="A256" t="s">
        <v>332</v>
      </c>
    </row>
    <row r="257" spans="1:2">
      <c r="A257" t="s">
        <v>333</v>
      </c>
    </row>
    <row r="258" spans="1:2">
      <c r="A258" t="s">
        <v>334</v>
      </c>
    </row>
    <row r="259" spans="1:2">
      <c r="A259" t="s">
        <v>335</v>
      </c>
    </row>
    <row r="261" spans="1:2">
      <c r="B261" t="s">
        <v>336</v>
      </c>
    </row>
    <row r="262" spans="1:2">
      <c r="B262" t="s">
        <v>337</v>
      </c>
    </row>
    <row r="264" spans="1:2">
      <c r="A264" t="s">
        <v>338</v>
      </c>
    </row>
    <row r="265" spans="1:2">
      <c r="A265" t="s">
        <v>339</v>
      </c>
    </row>
  </sheetData>
  <mergeCells count="165">
    <mergeCell ref="C155:Q155"/>
    <mergeCell ref="C159:S159"/>
    <mergeCell ref="C160:Q160"/>
    <mergeCell ref="J113:M113"/>
    <mergeCell ref="N113:U113"/>
    <mergeCell ref="V113:Z115"/>
    <mergeCell ref="A115:D115"/>
    <mergeCell ref="N115:U115"/>
    <mergeCell ref="C154:Q154"/>
    <mergeCell ref="A106:F106"/>
    <mergeCell ref="G106:AA106"/>
    <mergeCell ref="A107:V107"/>
    <mergeCell ref="W107:AA107"/>
    <mergeCell ref="R109:Z109"/>
    <mergeCell ref="R111:Z111"/>
    <mergeCell ref="A104:F105"/>
    <mergeCell ref="G104:L104"/>
    <mergeCell ref="M104:Q104"/>
    <mergeCell ref="R104:V104"/>
    <mergeCell ref="W104:AA104"/>
    <mergeCell ref="G105:L105"/>
    <mergeCell ref="M105:Q105"/>
    <mergeCell ref="R105:V105"/>
    <mergeCell ref="W105:AA105"/>
    <mergeCell ref="A101:I101"/>
    <mergeCell ref="J101:R101"/>
    <mergeCell ref="S101:AA101"/>
    <mergeCell ref="S102:T102"/>
    <mergeCell ref="A103:F103"/>
    <mergeCell ref="G103:L103"/>
    <mergeCell ref="M103:Q103"/>
    <mergeCell ref="R103:V103"/>
    <mergeCell ref="W103:AA103"/>
    <mergeCell ref="A97:F97"/>
    <mergeCell ref="G97:AA97"/>
    <mergeCell ref="S98:T98"/>
    <mergeCell ref="A100:I100"/>
    <mergeCell ref="J100:R100"/>
    <mergeCell ref="S100:AA100"/>
    <mergeCell ref="A95:F96"/>
    <mergeCell ref="G95:L95"/>
    <mergeCell ref="M95:Q95"/>
    <mergeCell ref="R95:V95"/>
    <mergeCell ref="W95:AA95"/>
    <mergeCell ref="G96:L96"/>
    <mergeCell ref="M96:Q96"/>
    <mergeCell ref="R96:V96"/>
    <mergeCell ref="W96:AA96"/>
    <mergeCell ref="A92:I92"/>
    <mergeCell ref="J92:R92"/>
    <mergeCell ref="S92:AA92"/>
    <mergeCell ref="P93:Q93"/>
    <mergeCell ref="A94:F94"/>
    <mergeCell ref="G94:L94"/>
    <mergeCell ref="M94:Q94"/>
    <mergeCell ref="R94:V94"/>
    <mergeCell ref="W94:AA94"/>
    <mergeCell ref="J86:O86"/>
    <mergeCell ref="P86:S86"/>
    <mergeCell ref="T86:AA86"/>
    <mergeCell ref="P90:Q90"/>
    <mergeCell ref="A91:I91"/>
    <mergeCell ref="J91:R91"/>
    <mergeCell ref="S91:AA91"/>
    <mergeCell ref="A84:B86"/>
    <mergeCell ref="C84:I84"/>
    <mergeCell ref="J84:O84"/>
    <mergeCell ref="P84:S84"/>
    <mergeCell ref="T84:AA84"/>
    <mergeCell ref="C85:I85"/>
    <mergeCell ref="J85:O85"/>
    <mergeCell ref="P85:S85"/>
    <mergeCell ref="T85:AA85"/>
    <mergeCell ref="C86:I86"/>
    <mergeCell ref="J82:O82"/>
    <mergeCell ref="P82:S82"/>
    <mergeCell ref="T82:AA82"/>
    <mergeCell ref="C83:I83"/>
    <mergeCell ref="J83:O83"/>
    <mergeCell ref="P83:S83"/>
    <mergeCell ref="T83:AA83"/>
    <mergeCell ref="C80:I80"/>
    <mergeCell ref="J80:O80"/>
    <mergeCell ref="P80:S80"/>
    <mergeCell ref="T80:AA80"/>
    <mergeCell ref="A81:B83"/>
    <mergeCell ref="C81:I81"/>
    <mergeCell ref="J81:O81"/>
    <mergeCell ref="P81:S81"/>
    <mergeCell ref="T81:AA81"/>
    <mergeCell ref="C82:I82"/>
    <mergeCell ref="C78:E79"/>
    <mergeCell ref="F78:I78"/>
    <mergeCell ref="J78:O78"/>
    <mergeCell ref="P78:S78"/>
    <mergeCell ref="T78:AA78"/>
    <mergeCell ref="F79:I79"/>
    <mergeCell ref="J79:O79"/>
    <mergeCell ref="P79:S79"/>
    <mergeCell ref="T79:AA79"/>
    <mergeCell ref="A76:B80"/>
    <mergeCell ref="C76:E77"/>
    <mergeCell ref="F76:I76"/>
    <mergeCell ref="J76:O76"/>
    <mergeCell ref="P76:S76"/>
    <mergeCell ref="T76:AA76"/>
    <mergeCell ref="F77:I77"/>
    <mergeCell ref="J77:O77"/>
    <mergeCell ref="P77:S77"/>
    <mergeCell ref="T77:AA77"/>
    <mergeCell ref="A73:I73"/>
    <mergeCell ref="J73:R73"/>
    <mergeCell ref="S73:AA73"/>
    <mergeCell ref="A75:B75"/>
    <mergeCell ref="C75:I75"/>
    <mergeCell ref="J75:O75"/>
    <mergeCell ref="P75:S75"/>
    <mergeCell ref="T75:AA75"/>
    <mergeCell ref="A70:I70"/>
    <mergeCell ref="J70:R70"/>
    <mergeCell ref="S70:AA70"/>
    <mergeCell ref="A72:I72"/>
    <mergeCell ref="J72:R72"/>
    <mergeCell ref="S72:AA72"/>
    <mergeCell ref="A67:I67"/>
    <mergeCell ref="J67:R67"/>
    <mergeCell ref="S67:AA67"/>
    <mergeCell ref="A69:I69"/>
    <mergeCell ref="J69:R69"/>
    <mergeCell ref="S69:AA69"/>
    <mergeCell ref="I61:O61"/>
    <mergeCell ref="R61:X61"/>
    <mergeCell ref="A66:I66"/>
    <mergeCell ref="J66:R66"/>
    <mergeCell ref="S66:AA66"/>
    <mergeCell ref="C18:Q18"/>
    <mergeCell ref="C22:U22"/>
    <mergeCell ref="C23:U23"/>
    <mergeCell ref="A50:AA50"/>
    <mergeCell ref="A53:D59"/>
    <mergeCell ref="E54:R54"/>
    <mergeCell ref="S54:AA54"/>
    <mergeCell ref="E56:R56"/>
    <mergeCell ref="S56:AA56"/>
    <mergeCell ref="F58:Q59"/>
    <mergeCell ref="Z11:AE11"/>
    <mergeCell ref="C17:Q17"/>
    <mergeCell ref="Z9:AE9"/>
    <mergeCell ref="B10:G10"/>
    <mergeCell ref="H10:M10"/>
    <mergeCell ref="N10:S10"/>
    <mergeCell ref="T10:Y10"/>
    <mergeCell ref="Z10:AE10"/>
    <mergeCell ref="U59:Z59"/>
    <mergeCell ref="H8:M8"/>
    <mergeCell ref="N8:S8"/>
    <mergeCell ref="T8:Y8"/>
    <mergeCell ref="B9:G9"/>
    <mergeCell ref="H9:M9"/>
    <mergeCell ref="N9:S9"/>
    <mergeCell ref="T9:Y9"/>
    <mergeCell ref="B11:G11"/>
    <mergeCell ref="H11:M11"/>
    <mergeCell ref="N11:S11"/>
    <mergeCell ref="T11:Y11"/>
  </mergeCells>
  <phoneticPr fontId="2" type="noConversion"/>
  <conditionalFormatting sqref="AC67">
    <cfRule type="cellIs" dxfId="39" priority="12" operator="lessThan">
      <formula>0</formula>
    </cfRule>
  </conditionalFormatting>
  <conditionalFormatting sqref="AC70">
    <cfRule type="cellIs" dxfId="38" priority="11" operator="lessThan">
      <formula>0</formula>
    </cfRule>
  </conditionalFormatting>
  <conditionalFormatting sqref="AC73">
    <cfRule type="cellIs" dxfId="37" priority="9" operator="equal">
      <formula>0</formula>
    </cfRule>
    <cfRule type="cellIs" dxfId="36" priority="10" operator="lessThan">
      <formula>0</formula>
    </cfRule>
  </conditionalFormatting>
  <conditionalFormatting sqref="AC92">
    <cfRule type="cellIs" dxfId="35" priority="7" operator="equal">
      <formula>0</formula>
    </cfRule>
    <cfRule type="cellIs" dxfId="34" priority="8" operator="lessThan">
      <formula>0</formula>
    </cfRule>
  </conditionalFormatting>
  <conditionalFormatting sqref="A95:F96">
    <cfRule type="cellIs" dxfId="33" priority="6" operator="greaterThan">
      <formula>$AC$92&gt;0</formula>
    </cfRule>
  </conditionalFormatting>
  <conditionalFormatting sqref="G95:L95">
    <cfRule type="cellIs" dxfId="32" priority="5" operator="greaterThan">
      <formula>$S$70&gt;0</formula>
    </cfRule>
  </conditionalFormatting>
  <conditionalFormatting sqref="AC101">
    <cfRule type="cellIs" dxfId="31" priority="3" operator="equal">
      <formula>0</formula>
    </cfRule>
    <cfRule type="cellIs" dxfId="30" priority="4" operator="lessThan">
      <formula>0</formula>
    </cfRule>
  </conditionalFormatting>
  <conditionalFormatting sqref="A104:F105">
    <cfRule type="cellIs" dxfId="29" priority="2" operator="greaterThan">
      <formula>$AC$92&gt;0</formula>
    </cfRule>
  </conditionalFormatting>
  <conditionalFormatting sqref="G104:L104">
    <cfRule type="cellIs" dxfId="28" priority="1" operator="greaterThan">
      <formula>$S$70&gt;0</formula>
    </cfRule>
  </conditionalFormatting>
  <pageMargins left="0.43307086614173229" right="0.43307086614173229" top="0.35433070866141736" bottom="0.35433070866141736" header="0.11811023622047245" footer="0"/>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51490-E627-47CD-BE75-8AF1057E237B}">
  <sheetPr>
    <tabColor rgb="FF92D050"/>
  </sheetPr>
  <dimension ref="A2:AN265"/>
  <sheetViews>
    <sheetView showGridLines="0" topLeftCell="A5" workbookViewId="0">
      <selection activeCell="H10" sqref="H10:AE11"/>
    </sheetView>
  </sheetViews>
  <sheetFormatPr defaultColWidth="3.125" defaultRowHeight="16.5" outlineLevelRow="1"/>
  <cols>
    <col min="29" max="29" width="16.625" customWidth="1"/>
    <col min="30" max="30" width="5.625" customWidth="1"/>
    <col min="31" max="31" width="15.25" customWidth="1"/>
    <col min="32" max="32" width="5.125" bestFit="1" customWidth="1"/>
    <col min="33" max="33" width="5.5" bestFit="1" customWidth="1"/>
  </cols>
  <sheetData>
    <row r="2" spans="2:40" ht="20.25">
      <c r="B2" t="s">
        <v>361</v>
      </c>
      <c r="D2" s="131" t="s">
        <v>400</v>
      </c>
    </row>
    <row r="4" spans="2:40" ht="20.25">
      <c r="B4" s="127" t="s">
        <v>362</v>
      </c>
    </row>
    <row r="6" spans="2:40">
      <c r="B6" t="s">
        <v>392</v>
      </c>
    </row>
    <row r="7" spans="2:40">
      <c r="B7" t="s">
        <v>393</v>
      </c>
    </row>
    <row r="8" spans="2:40">
      <c r="H8" s="819" t="s">
        <v>440</v>
      </c>
      <c r="I8" s="819"/>
      <c r="J8" s="819"/>
      <c r="K8" s="819"/>
      <c r="L8" s="819"/>
      <c r="M8" s="819"/>
      <c r="N8" s="819" t="s">
        <v>407</v>
      </c>
      <c r="O8" s="819"/>
      <c r="P8" s="819"/>
      <c r="Q8" s="819"/>
      <c r="R8" s="819"/>
      <c r="S8" s="819"/>
      <c r="T8" s="819" t="s">
        <v>406</v>
      </c>
      <c r="U8" s="819"/>
      <c r="V8" s="819"/>
      <c r="W8" s="819"/>
      <c r="X8" s="819"/>
      <c r="Y8" s="819"/>
    </row>
    <row r="9" spans="2:40" ht="17.25" thickBot="1">
      <c r="B9" s="854" t="s">
        <v>147</v>
      </c>
      <c r="C9" s="854"/>
      <c r="D9" s="854"/>
      <c r="E9" s="854"/>
      <c r="F9" s="854"/>
      <c r="G9" s="854"/>
      <c r="H9" s="836" t="s">
        <v>441</v>
      </c>
      <c r="I9" s="837"/>
      <c r="J9" s="837"/>
      <c r="K9" s="837"/>
      <c r="L9" s="837"/>
      <c r="M9" s="838"/>
      <c r="N9" s="836" t="s">
        <v>364</v>
      </c>
      <c r="O9" s="837"/>
      <c r="P9" s="837"/>
      <c r="Q9" s="837"/>
      <c r="R9" s="837"/>
      <c r="S9" s="838"/>
      <c r="T9" s="836" t="s">
        <v>365</v>
      </c>
      <c r="U9" s="837"/>
      <c r="V9" s="837"/>
      <c r="W9" s="837"/>
      <c r="X9" s="837"/>
      <c r="Y9" s="838"/>
      <c r="Z9" s="836" t="s">
        <v>366</v>
      </c>
      <c r="AA9" s="837"/>
      <c r="AB9" s="837"/>
      <c r="AC9" s="837"/>
      <c r="AD9" s="837"/>
      <c r="AE9" s="838"/>
    </row>
    <row r="10" spans="2:40">
      <c r="B10" s="854" t="s">
        <v>63</v>
      </c>
      <c r="C10" s="854"/>
      <c r="D10" s="854"/>
      <c r="E10" s="854"/>
      <c r="F10" s="854"/>
      <c r="G10" s="854"/>
      <c r="H10" s="1365">
        <v>124.45</v>
      </c>
      <c r="I10" s="1347"/>
      <c r="J10" s="1347"/>
      <c r="K10" s="1347"/>
      <c r="L10" s="1347"/>
      <c r="M10" s="1347"/>
      <c r="N10" s="1347">
        <v>120.45</v>
      </c>
      <c r="O10" s="1347"/>
      <c r="P10" s="1347"/>
      <c r="Q10" s="1347"/>
      <c r="R10" s="1347"/>
      <c r="S10" s="1347"/>
      <c r="T10" s="1347">
        <v>110.29</v>
      </c>
      <c r="U10" s="1347"/>
      <c r="V10" s="1347"/>
      <c r="W10" s="1347"/>
      <c r="X10" s="1347"/>
      <c r="Y10" s="1347"/>
      <c r="Z10" s="1347">
        <v>105.36</v>
      </c>
      <c r="AA10" s="1347"/>
      <c r="AB10" s="1347"/>
      <c r="AC10" s="1347"/>
      <c r="AD10" s="1347"/>
      <c r="AE10" s="1353"/>
      <c r="AJ10">
        <f>H10-N10</f>
        <v>4</v>
      </c>
      <c r="AL10">
        <f>N10-T10</f>
        <v>10.159999999999997</v>
      </c>
      <c r="AN10">
        <f>T10-Z10</f>
        <v>4.9300000000000068</v>
      </c>
    </row>
    <row r="11" spans="2:40" ht="17.25" thickBot="1">
      <c r="B11" s="854" t="s">
        <v>363</v>
      </c>
      <c r="C11" s="854"/>
      <c r="D11" s="854"/>
      <c r="E11" s="854"/>
      <c r="F11" s="854"/>
      <c r="G11" s="854"/>
      <c r="H11" s="1366">
        <v>74.67</v>
      </c>
      <c r="I11" s="1348"/>
      <c r="J11" s="1348"/>
      <c r="K11" s="1348"/>
      <c r="L11" s="1348"/>
      <c r="M11" s="1348"/>
      <c r="N11" s="1348">
        <v>70.67</v>
      </c>
      <c r="O11" s="1348"/>
      <c r="P11" s="1348"/>
      <c r="Q11" s="1348"/>
      <c r="R11" s="1348"/>
      <c r="S11" s="1348"/>
      <c r="T11" s="1348">
        <v>58.49</v>
      </c>
      <c r="U11" s="1348"/>
      <c r="V11" s="1348"/>
      <c r="W11" s="1348"/>
      <c r="X11" s="1348"/>
      <c r="Y11" s="1348"/>
      <c r="Z11" s="1348">
        <v>55.24</v>
      </c>
      <c r="AA11" s="1348"/>
      <c r="AB11" s="1348"/>
      <c r="AC11" s="1348"/>
      <c r="AD11" s="1348"/>
      <c r="AE11" s="1354"/>
      <c r="AJ11">
        <f>H11-N11</f>
        <v>4</v>
      </c>
      <c r="AL11">
        <f>N11-T11</f>
        <v>12.18</v>
      </c>
      <c r="AN11">
        <f>T11-Z11</f>
        <v>3.25</v>
      </c>
    </row>
    <row r="12" spans="2:40" outlineLevel="1"/>
    <row r="13" spans="2:40" outlineLevel="1">
      <c r="B13" t="s">
        <v>367</v>
      </c>
    </row>
    <row r="14" spans="2:40" outlineLevel="1"/>
    <row r="15" spans="2:40" outlineLevel="1">
      <c r="B15" t="s">
        <v>368</v>
      </c>
    </row>
    <row r="16" spans="2:40" outlineLevel="1"/>
    <row r="17" spans="2:31" outlineLevel="1">
      <c r="C17" s="819" t="s">
        <v>370</v>
      </c>
      <c r="D17" s="819"/>
      <c r="E17" s="819"/>
      <c r="F17" s="819"/>
      <c r="G17" s="819"/>
      <c r="H17" s="819"/>
      <c r="I17" s="819"/>
      <c r="J17" s="819"/>
      <c r="K17" s="819"/>
      <c r="L17" s="819"/>
      <c r="M17" s="819"/>
      <c r="N17" s="819"/>
      <c r="O17" s="819"/>
      <c r="P17" s="819"/>
      <c r="Q17" s="819"/>
      <c r="AE17" t="s">
        <v>396</v>
      </c>
    </row>
    <row r="18" spans="2:31" outlineLevel="1">
      <c r="C18" s="820" t="s">
        <v>369</v>
      </c>
      <c r="D18" s="820"/>
      <c r="E18" s="820"/>
      <c r="F18" s="820"/>
      <c r="G18" s="820"/>
      <c r="H18" s="820"/>
      <c r="I18" s="820"/>
      <c r="J18" s="820"/>
      <c r="K18" s="820"/>
      <c r="L18" s="820"/>
      <c r="M18" s="820"/>
      <c r="N18" s="820"/>
      <c r="O18" s="820"/>
      <c r="P18" s="820"/>
      <c r="Q18" s="820"/>
      <c r="AE18" t="s">
        <v>410</v>
      </c>
    </row>
    <row r="19" spans="2:31" outlineLevel="1">
      <c r="AE19" t="s">
        <v>411</v>
      </c>
    </row>
    <row r="20" spans="2:31" outlineLevel="1">
      <c r="B20" t="s">
        <v>371</v>
      </c>
      <c r="C20" t="s">
        <v>372</v>
      </c>
      <c r="AE20" t="s">
        <v>412</v>
      </c>
    </row>
    <row r="21" spans="2:31" outlineLevel="1">
      <c r="AE21" t="s">
        <v>395</v>
      </c>
    </row>
    <row r="22" spans="2:31" outlineLevel="1">
      <c r="C22" s="819" t="s">
        <v>373</v>
      </c>
      <c r="D22" s="819"/>
      <c r="E22" s="819"/>
      <c r="F22" s="819"/>
      <c r="G22" s="819"/>
      <c r="H22" s="819"/>
      <c r="I22" s="819"/>
      <c r="J22" s="819"/>
      <c r="K22" s="819"/>
      <c r="L22" s="819"/>
      <c r="M22" s="819"/>
      <c r="N22" s="819"/>
      <c r="O22" s="819"/>
      <c r="P22" s="819"/>
      <c r="Q22" s="819"/>
      <c r="R22" s="819"/>
      <c r="S22" s="819"/>
      <c r="T22" s="819"/>
      <c r="U22" s="819"/>
    </row>
    <row r="23" spans="2:31" outlineLevel="1">
      <c r="C23" s="820" t="s">
        <v>369</v>
      </c>
      <c r="D23" s="820"/>
      <c r="E23" s="820"/>
      <c r="F23" s="820"/>
      <c r="G23" s="820"/>
      <c r="H23" s="820"/>
      <c r="I23" s="820"/>
      <c r="J23" s="820"/>
      <c r="K23" s="820"/>
      <c r="L23" s="820"/>
      <c r="M23" s="820"/>
      <c r="N23" s="820"/>
      <c r="O23" s="820"/>
      <c r="P23" s="820"/>
      <c r="Q23" s="820"/>
      <c r="R23" s="820"/>
      <c r="S23" s="820"/>
      <c r="T23" s="820"/>
      <c r="U23" s="820"/>
      <c r="AE23" t="s">
        <v>414</v>
      </c>
    </row>
    <row r="24" spans="2:31" outlineLevel="1">
      <c r="AE24" t="s">
        <v>415</v>
      </c>
    </row>
    <row r="25" spans="2:31" outlineLevel="1">
      <c r="B25" t="s">
        <v>374</v>
      </c>
      <c r="AE25" t="s">
        <v>416</v>
      </c>
    </row>
    <row r="26" spans="2:31" outlineLevel="1">
      <c r="B26" t="s">
        <v>375</v>
      </c>
    </row>
    <row r="27" spans="2:31" outlineLevel="1">
      <c r="AE27" t="s">
        <v>417</v>
      </c>
    </row>
    <row r="28" spans="2:31" outlineLevel="1">
      <c r="B28" t="s">
        <v>376</v>
      </c>
      <c r="AE28" t="s">
        <v>418</v>
      </c>
    </row>
    <row r="29" spans="2:31" outlineLevel="1">
      <c r="AE29" t="s">
        <v>419</v>
      </c>
    </row>
    <row r="30" spans="2:31" outlineLevel="1">
      <c r="B30" t="s">
        <v>377</v>
      </c>
    </row>
    <row r="31" spans="2:31" outlineLevel="1"/>
    <row r="32" spans="2:31" outlineLevel="1">
      <c r="C32" t="s">
        <v>402</v>
      </c>
    </row>
    <row r="33" spans="1:33" outlineLevel="1">
      <c r="L33" s="128" t="s">
        <v>378</v>
      </c>
      <c r="AC33">
        <f>T10-Z10</f>
        <v>4.9300000000000068</v>
      </c>
      <c r="AE33">
        <f>T11-Z11</f>
        <v>3.25</v>
      </c>
      <c r="AG33">
        <f>AC33-AE33</f>
        <v>1.6800000000000068</v>
      </c>
    </row>
    <row r="34" spans="1:33" outlineLevel="1">
      <c r="L34" s="128" t="s">
        <v>379</v>
      </c>
    </row>
    <row r="35" spans="1:33" outlineLevel="1">
      <c r="K35" s="128" t="s">
        <v>380</v>
      </c>
      <c r="L35" t="s">
        <v>403</v>
      </c>
      <c r="AC35" s="132">
        <f>AE33*AC76</f>
        <v>35750000</v>
      </c>
      <c r="AE35" s="132">
        <f>AG33*AC77</f>
        <v>11760000.000000048</v>
      </c>
    </row>
    <row r="36" spans="1:33" outlineLevel="1">
      <c r="K36" s="128" t="s">
        <v>380</v>
      </c>
      <c r="L36" t="s">
        <v>401</v>
      </c>
    </row>
    <row r="37" spans="1:33" outlineLevel="1">
      <c r="AE37" s="132">
        <f>SUM(AC35,AE35)</f>
        <v>47510000.000000045</v>
      </c>
    </row>
    <row r="38" spans="1:33" outlineLevel="1"/>
    <row r="39" spans="1:33" outlineLevel="1">
      <c r="B39" t="s">
        <v>381</v>
      </c>
    </row>
    <row r="40" spans="1:33" outlineLevel="1"/>
    <row r="41" spans="1:33" outlineLevel="1">
      <c r="C41" t="s">
        <v>382</v>
      </c>
    </row>
    <row r="42" spans="1:33" outlineLevel="1">
      <c r="AC42" t="s">
        <v>388</v>
      </c>
    </row>
    <row r="43" spans="1:33" outlineLevel="1">
      <c r="B43" t="s">
        <v>383</v>
      </c>
      <c r="AC43" t="s">
        <v>389</v>
      </c>
    </row>
    <row r="44" spans="1:33" outlineLevel="1">
      <c r="B44" t="s">
        <v>384</v>
      </c>
      <c r="AC44" t="s">
        <v>390</v>
      </c>
    </row>
    <row r="45" spans="1:33" outlineLevel="1">
      <c r="B45" t="s">
        <v>385</v>
      </c>
      <c r="AC45" t="s">
        <v>270</v>
      </c>
    </row>
    <row r="46" spans="1:33" outlineLevel="1">
      <c r="B46" t="s">
        <v>386</v>
      </c>
      <c r="AC46" t="s">
        <v>250</v>
      </c>
    </row>
    <row r="47" spans="1:33" outlineLevel="1">
      <c r="B47" t="s">
        <v>387</v>
      </c>
    </row>
    <row r="48" spans="1:33" outlineLevel="1">
      <c r="A48" s="71" t="s">
        <v>399</v>
      </c>
    </row>
    <row r="49" spans="1:39" ht="3.75" customHeight="1" outlineLevel="1"/>
    <row r="50" spans="1:39" s="83" customFormat="1" ht="20.25" outlineLevel="1">
      <c r="A50" s="1352" t="s">
        <v>134</v>
      </c>
      <c r="B50" s="1352"/>
      <c r="C50" s="1352"/>
      <c r="D50" s="1352"/>
      <c r="E50" s="1352"/>
      <c r="F50" s="1352"/>
      <c r="G50" s="1352"/>
      <c r="H50" s="1352"/>
      <c r="I50" s="1352"/>
      <c r="J50" s="1352"/>
      <c r="K50" s="1352"/>
      <c r="L50" s="1352"/>
      <c r="M50" s="1352"/>
      <c r="N50" s="1352"/>
      <c r="O50" s="1352"/>
      <c r="P50" s="1352"/>
      <c r="Q50" s="1352"/>
      <c r="R50" s="1352"/>
      <c r="S50" s="1352"/>
      <c r="T50" s="1352"/>
      <c r="U50" s="1352"/>
      <c r="V50" s="1352"/>
      <c r="W50" s="1352"/>
      <c r="X50" s="1352"/>
      <c r="Y50" s="1352"/>
      <c r="Z50" s="1352"/>
      <c r="AA50" s="1352"/>
      <c r="AB50" s="84"/>
      <c r="AC50" s="84"/>
      <c r="AD50" s="84"/>
      <c r="AE50" s="133" t="s">
        <v>284</v>
      </c>
    </row>
    <row r="51" spans="1:39" ht="3.75" customHeight="1" outlineLevel="1"/>
    <row r="52" spans="1:39" ht="11.25" customHeight="1" outlineLevel="1">
      <c r="AA52" s="69" t="s">
        <v>135</v>
      </c>
    </row>
    <row r="53" spans="1:39" outlineLevel="1">
      <c r="A53" s="917" t="s">
        <v>116</v>
      </c>
      <c r="B53" s="917"/>
      <c r="C53" s="917"/>
      <c r="D53" s="918"/>
      <c r="E53" s="81" t="s">
        <v>115</v>
      </c>
      <c r="F53" s="80"/>
      <c r="G53" s="80"/>
      <c r="H53" s="80"/>
      <c r="I53" s="80"/>
      <c r="J53" s="80"/>
      <c r="K53" s="80"/>
      <c r="L53" s="80"/>
      <c r="M53" s="80"/>
      <c r="N53" s="80"/>
      <c r="O53" s="80"/>
      <c r="P53" s="80"/>
      <c r="Q53" s="80"/>
      <c r="R53" s="82"/>
      <c r="S53" s="81" t="s">
        <v>114</v>
      </c>
      <c r="T53" s="80"/>
      <c r="U53" s="80"/>
      <c r="V53" s="80"/>
      <c r="W53" s="80"/>
      <c r="X53" s="80"/>
      <c r="Y53" s="80"/>
      <c r="Z53" s="80"/>
      <c r="AA53" s="80"/>
      <c r="AE53" s="89" t="s">
        <v>123</v>
      </c>
      <c r="AM53" t="s">
        <v>292</v>
      </c>
    </row>
    <row r="54" spans="1:39" outlineLevel="1">
      <c r="A54" s="919"/>
      <c r="B54" s="919"/>
      <c r="C54" s="919"/>
      <c r="D54" s="920"/>
      <c r="E54" s="787" t="s">
        <v>391</v>
      </c>
      <c r="F54" s="788"/>
      <c r="G54" s="788"/>
      <c r="H54" s="788"/>
      <c r="I54" s="788"/>
      <c r="J54" s="788"/>
      <c r="K54" s="788"/>
      <c r="L54" s="788"/>
      <c r="M54" s="788"/>
      <c r="N54" s="788"/>
      <c r="O54" s="788"/>
      <c r="P54" s="788"/>
      <c r="Q54" s="788"/>
      <c r="R54" s="789"/>
      <c r="S54" s="799"/>
      <c r="T54" s="800"/>
      <c r="U54" s="800"/>
      <c r="V54" s="800"/>
      <c r="W54" s="800"/>
      <c r="X54" s="800"/>
      <c r="Y54" s="800"/>
      <c r="Z54" s="800"/>
      <c r="AA54" s="800"/>
      <c r="AE54" s="89" t="s">
        <v>291</v>
      </c>
    </row>
    <row r="55" spans="1:39" outlineLevel="1">
      <c r="A55" s="919"/>
      <c r="B55" s="919"/>
      <c r="C55" s="919"/>
      <c r="D55" s="920"/>
      <c r="E55" s="81" t="s">
        <v>113</v>
      </c>
      <c r="F55" s="80"/>
      <c r="G55" s="80"/>
      <c r="H55" s="80"/>
      <c r="I55" s="80"/>
      <c r="J55" s="80"/>
      <c r="K55" s="80"/>
      <c r="L55" s="80"/>
      <c r="M55" s="80"/>
      <c r="N55" s="80"/>
      <c r="O55" s="80"/>
      <c r="P55" s="80"/>
      <c r="Q55" s="80"/>
      <c r="R55" s="82"/>
      <c r="S55" s="81" t="s">
        <v>112</v>
      </c>
      <c r="T55" s="80"/>
      <c r="U55" s="80"/>
      <c r="V55" s="80"/>
      <c r="W55" s="80"/>
      <c r="X55" s="80"/>
      <c r="Y55" s="80"/>
      <c r="Z55" s="80"/>
      <c r="AA55" s="80"/>
      <c r="AE55" s="110" t="s">
        <v>274</v>
      </c>
    </row>
    <row r="56" spans="1:39" outlineLevel="1">
      <c r="A56" s="919"/>
      <c r="B56" s="919"/>
      <c r="C56" s="919"/>
      <c r="D56" s="920"/>
      <c r="E56" s="787"/>
      <c r="F56" s="788"/>
      <c r="G56" s="788"/>
      <c r="H56" s="788"/>
      <c r="I56" s="788"/>
      <c r="J56" s="788"/>
      <c r="K56" s="788"/>
      <c r="L56" s="788"/>
      <c r="M56" s="788"/>
      <c r="N56" s="788"/>
      <c r="O56" s="788"/>
      <c r="P56" s="788"/>
      <c r="Q56" s="788"/>
      <c r="R56" s="789"/>
      <c r="S56" s="923"/>
      <c r="T56" s="924"/>
      <c r="U56" s="924"/>
      <c r="V56" s="924"/>
      <c r="W56" s="924"/>
      <c r="X56" s="924"/>
      <c r="Y56" s="924"/>
      <c r="Z56" s="924"/>
      <c r="AA56" s="924"/>
      <c r="AE56" s="90" t="s">
        <v>126</v>
      </c>
    </row>
    <row r="57" spans="1:39" outlineLevel="1">
      <c r="A57" s="919"/>
      <c r="B57" s="919"/>
      <c r="C57" s="919"/>
      <c r="D57" s="920"/>
      <c r="E57" s="81" t="s">
        <v>111</v>
      </c>
      <c r="F57" s="80"/>
      <c r="G57" s="80"/>
      <c r="H57" s="80"/>
      <c r="I57" s="80"/>
      <c r="J57" s="80"/>
      <c r="K57" s="80"/>
      <c r="L57" s="80"/>
      <c r="M57" s="80"/>
      <c r="N57" s="80"/>
      <c r="O57" s="80"/>
      <c r="P57" s="80"/>
      <c r="Q57" s="80"/>
      <c r="R57" s="80"/>
      <c r="S57" s="80"/>
      <c r="T57" s="80"/>
      <c r="U57" s="80"/>
      <c r="V57" s="80"/>
      <c r="W57" s="80"/>
      <c r="X57" s="80"/>
      <c r="Y57" s="80"/>
      <c r="Z57" s="80"/>
      <c r="AA57" s="80"/>
      <c r="AE57" s="90" t="s">
        <v>164</v>
      </c>
    </row>
    <row r="58" spans="1:39" outlineLevel="1">
      <c r="A58" s="919"/>
      <c r="B58" s="919"/>
      <c r="C58" s="919"/>
      <c r="D58" s="920"/>
      <c r="E58" s="79"/>
      <c r="F58" s="925" t="s">
        <v>133</v>
      </c>
      <c r="G58" s="926"/>
      <c r="H58" s="926"/>
      <c r="I58" s="926"/>
      <c r="J58" s="926"/>
      <c r="K58" s="926"/>
      <c r="L58" s="926"/>
      <c r="M58" s="926"/>
      <c r="N58" s="926"/>
      <c r="O58" s="926"/>
      <c r="P58" s="926"/>
      <c r="Q58" s="926"/>
      <c r="AE58" t="s">
        <v>285</v>
      </c>
    </row>
    <row r="59" spans="1:39" outlineLevel="1">
      <c r="A59" s="921"/>
      <c r="B59" s="921"/>
      <c r="C59" s="921"/>
      <c r="D59" s="922"/>
      <c r="E59" s="78"/>
      <c r="F59" s="927"/>
      <c r="G59" s="927"/>
      <c r="H59" s="927"/>
      <c r="I59" s="927"/>
      <c r="J59" s="927"/>
      <c r="K59" s="927"/>
      <c r="L59" s="927"/>
      <c r="M59" s="927"/>
      <c r="N59" s="927"/>
      <c r="O59" s="927"/>
      <c r="P59" s="927"/>
      <c r="Q59" s="927"/>
      <c r="R59" s="70" t="s">
        <v>110</v>
      </c>
      <c r="S59" s="70"/>
      <c r="T59" s="70"/>
      <c r="U59" s="788" t="s">
        <v>128</v>
      </c>
      <c r="V59" s="928"/>
      <c r="W59" s="928"/>
      <c r="X59" s="928"/>
      <c r="Y59" s="928"/>
      <c r="Z59" s="928"/>
      <c r="AA59" s="70" t="s">
        <v>109</v>
      </c>
      <c r="AE59" t="s">
        <v>286</v>
      </c>
    </row>
    <row r="60" spans="1:39" ht="3.75" customHeight="1" outlineLevel="1"/>
    <row r="61" spans="1:39" ht="26.25" customHeight="1" outlineLevel="1">
      <c r="A61" s="74" t="s">
        <v>108</v>
      </c>
      <c r="B61" s="74"/>
      <c r="C61" s="74"/>
      <c r="D61" s="74"/>
      <c r="E61" s="74"/>
      <c r="F61" s="74"/>
      <c r="G61" s="74"/>
      <c r="H61" s="77"/>
      <c r="I61" s="915">
        <v>43466</v>
      </c>
      <c r="J61" s="915"/>
      <c r="K61" s="915"/>
      <c r="L61" s="915"/>
      <c r="M61" s="915"/>
      <c r="N61" s="915"/>
      <c r="O61" s="915"/>
      <c r="P61" s="74" t="s">
        <v>107</v>
      </c>
      <c r="Q61" s="74"/>
      <c r="R61" s="915">
        <f>EOMONTH(I61,11)</f>
        <v>43830</v>
      </c>
      <c r="S61" s="915"/>
      <c r="T61" s="915"/>
      <c r="U61" s="915"/>
      <c r="V61" s="915"/>
      <c r="W61" s="915"/>
      <c r="X61" s="915"/>
      <c r="Y61" s="74" t="s">
        <v>107</v>
      </c>
      <c r="Z61" s="74"/>
      <c r="AA61" s="74"/>
      <c r="AE61" t="s">
        <v>287</v>
      </c>
    </row>
    <row r="62" spans="1:39" ht="3.75" customHeight="1" outlineLevel="1"/>
    <row r="63" spans="1:39" ht="26.25" customHeight="1" outlineLevel="1">
      <c r="A63" t="s">
        <v>106</v>
      </c>
      <c r="AE63" t="s">
        <v>288</v>
      </c>
    </row>
    <row r="64" spans="1:39" ht="26.25" customHeight="1" outlineLevel="1">
      <c r="A64" s="126" t="s">
        <v>136</v>
      </c>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E64" t="s">
        <v>289</v>
      </c>
    </row>
    <row r="65" spans="1:33" ht="26.25" customHeight="1" outlineLevel="1">
      <c r="A65" s="124" t="s">
        <v>137</v>
      </c>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E65" t="s">
        <v>290</v>
      </c>
    </row>
    <row r="66" spans="1:33" ht="37.5" customHeight="1" outlineLevel="1" thickBot="1">
      <c r="A66" s="853" t="s">
        <v>275</v>
      </c>
      <c r="B66" s="854"/>
      <c r="C66" s="854"/>
      <c r="D66" s="854"/>
      <c r="E66" s="854"/>
      <c r="F66" s="854"/>
      <c r="G66" s="854"/>
      <c r="H66" s="854"/>
      <c r="I66" s="854"/>
      <c r="J66" s="855" t="s">
        <v>276</v>
      </c>
      <c r="K66" s="854"/>
      <c r="L66" s="854"/>
      <c r="M66" s="854"/>
      <c r="N66" s="854"/>
      <c r="O66" s="854"/>
      <c r="P66" s="854"/>
      <c r="Q66" s="854"/>
      <c r="R66" s="854"/>
      <c r="S66" s="855" t="s">
        <v>138</v>
      </c>
      <c r="T66" s="854"/>
      <c r="U66" s="854"/>
      <c r="V66" s="854"/>
      <c r="W66" s="854"/>
      <c r="X66" s="854"/>
      <c r="Y66" s="854"/>
      <c r="Z66" s="854"/>
      <c r="AA66" s="836"/>
      <c r="AE66" t="s">
        <v>163</v>
      </c>
    </row>
    <row r="67" spans="1:33" ht="17.25" outlineLevel="1" thickBot="1">
      <c r="A67" s="856">
        <f>H10</f>
        <v>124.45</v>
      </c>
      <c r="B67" s="857"/>
      <c r="C67" s="857"/>
      <c r="D67" s="857"/>
      <c r="E67" s="857"/>
      <c r="F67" s="857"/>
      <c r="G67" s="857"/>
      <c r="H67" s="857"/>
      <c r="I67" s="857"/>
      <c r="J67" s="857">
        <f>N10</f>
        <v>120.45</v>
      </c>
      <c r="K67" s="857"/>
      <c r="L67" s="857"/>
      <c r="M67" s="857"/>
      <c r="N67" s="857"/>
      <c r="O67" s="857"/>
      <c r="P67" s="857"/>
      <c r="Q67" s="857"/>
      <c r="R67" s="857"/>
      <c r="S67" s="1341">
        <f>IF(TRUNC(A67,2)-TRUNC(J67,2)&gt;=0,TRUNC(A67,2)-TRUNC(J67,2),0)</f>
        <v>4</v>
      </c>
      <c r="T67" s="1341"/>
      <c r="U67" s="1341"/>
      <c r="V67" s="1341"/>
      <c r="W67" s="1341"/>
      <c r="X67" s="1341"/>
      <c r="Y67" s="1341"/>
      <c r="Z67" s="1341"/>
      <c r="AA67" s="1342"/>
      <c r="AC67" s="140">
        <f>TRUNC(A67,2)-TRUNC(J67,2)</f>
        <v>4</v>
      </c>
      <c r="AE67" t="s">
        <v>165</v>
      </c>
      <c r="AG67" s="76"/>
    </row>
    <row r="68" spans="1:33" ht="26.25" customHeight="1" outlineLevel="1">
      <c r="A68" s="124" t="s">
        <v>139</v>
      </c>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E68" t="s">
        <v>166</v>
      </c>
    </row>
    <row r="69" spans="1:33" ht="37.5" customHeight="1" outlineLevel="1" thickBot="1">
      <c r="A69" s="853" t="s">
        <v>277</v>
      </c>
      <c r="B69" s="854"/>
      <c r="C69" s="854"/>
      <c r="D69" s="854"/>
      <c r="E69" s="854"/>
      <c r="F69" s="854"/>
      <c r="G69" s="854"/>
      <c r="H69" s="854"/>
      <c r="I69" s="854"/>
      <c r="J69" s="855" t="s">
        <v>278</v>
      </c>
      <c r="K69" s="854"/>
      <c r="L69" s="854"/>
      <c r="M69" s="854"/>
      <c r="N69" s="854"/>
      <c r="O69" s="854"/>
      <c r="P69" s="854"/>
      <c r="Q69" s="854"/>
      <c r="R69" s="854"/>
      <c r="S69" s="855" t="s">
        <v>140</v>
      </c>
      <c r="T69" s="854"/>
      <c r="U69" s="854"/>
      <c r="V69" s="854"/>
      <c r="W69" s="854"/>
      <c r="X69" s="854"/>
      <c r="Y69" s="854"/>
      <c r="Z69" s="854"/>
      <c r="AA69" s="836"/>
      <c r="AE69" t="s">
        <v>167</v>
      </c>
    </row>
    <row r="70" spans="1:33" ht="17.25" outlineLevel="1" thickBot="1">
      <c r="A70" s="856">
        <f>H11</f>
        <v>74.67</v>
      </c>
      <c r="B70" s="857"/>
      <c r="C70" s="857"/>
      <c r="D70" s="857"/>
      <c r="E70" s="857"/>
      <c r="F70" s="857"/>
      <c r="G70" s="857"/>
      <c r="H70" s="857"/>
      <c r="I70" s="857"/>
      <c r="J70" s="857">
        <f>N11</f>
        <v>70.67</v>
      </c>
      <c r="K70" s="857"/>
      <c r="L70" s="857"/>
      <c r="M70" s="857"/>
      <c r="N70" s="857"/>
      <c r="O70" s="857"/>
      <c r="P70" s="857"/>
      <c r="Q70" s="857"/>
      <c r="R70" s="857"/>
      <c r="S70" s="1341">
        <f>IF(TRUNC(A70,2)-TRUNC(J70,2)&gt;=0,TRUNC(A70,2)-TRUNC(J70,2),0)</f>
        <v>4</v>
      </c>
      <c r="T70" s="1341"/>
      <c r="U70" s="1341"/>
      <c r="V70" s="1341"/>
      <c r="W70" s="1341"/>
      <c r="X70" s="1341"/>
      <c r="Y70" s="1341"/>
      <c r="Z70" s="1341"/>
      <c r="AA70" s="1342"/>
      <c r="AC70" s="140">
        <f>TRUNC(A70,2)-TRUNC(J70,2)</f>
        <v>4</v>
      </c>
      <c r="AE70" t="s">
        <v>168</v>
      </c>
    </row>
    <row r="71" spans="1:33" ht="26.25" customHeight="1" outlineLevel="1">
      <c r="A71" s="124" t="s">
        <v>347</v>
      </c>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row>
    <row r="72" spans="1:33" ht="37.5" customHeight="1" outlineLevel="1" thickBot="1">
      <c r="A72" s="853" t="s">
        <v>279</v>
      </c>
      <c r="B72" s="854"/>
      <c r="C72" s="854"/>
      <c r="D72" s="854"/>
      <c r="E72" s="854"/>
      <c r="F72" s="854"/>
      <c r="G72" s="854"/>
      <c r="H72" s="854"/>
      <c r="I72" s="854"/>
      <c r="J72" s="855" t="s">
        <v>280</v>
      </c>
      <c r="K72" s="854"/>
      <c r="L72" s="854"/>
      <c r="M72" s="854"/>
      <c r="N72" s="854"/>
      <c r="O72" s="854"/>
      <c r="P72" s="854"/>
      <c r="Q72" s="854"/>
      <c r="R72" s="854"/>
      <c r="S72" s="855" t="s">
        <v>141</v>
      </c>
      <c r="T72" s="854"/>
      <c r="U72" s="854"/>
      <c r="V72" s="854"/>
      <c r="W72" s="854"/>
      <c r="X72" s="854"/>
      <c r="Y72" s="854"/>
      <c r="Z72" s="854"/>
      <c r="AA72" s="836"/>
      <c r="AE72" t="s">
        <v>169</v>
      </c>
    </row>
    <row r="73" spans="1:33" ht="17.25" outlineLevel="1" thickBot="1">
      <c r="A73" s="1339">
        <f>A67-A70</f>
        <v>49.78</v>
      </c>
      <c r="B73" s="1340"/>
      <c r="C73" s="1340"/>
      <c r="D73" s="1340"/>
      <c r="E73" s="1340"/>
      <c r="F73" s="1340"/>
      <c r="G73" s="1340"/>
      <c r="H73" s="1340"/>
      <c r="I73" s="1340"/>
      <c r="J73" s="1340">
        <f>J67-J70</f>
        <v>49.78</v>
      </c>
      <c r="K73" s="1340"/>
      <c r="L73" s="1340"/>
      <c r="M73" s="1340"/>
      <c r="N73" s="1340"/>
      <c r="O73" s="1340"/>
      <c r="P73" s="1340"/>
      <c r="Q73" s="1340"/>
      <c r="R73" s="1340"/>
      <c r="S73" s="1341">
        <f>IF(TRUNC(A73,2)-TRUNC(J73,2)&gt;=0,TRUNC(A73,2)-TRUNC(J73,2),0)</f>
        <v>0</v>
      </c>
      <c r="T73" s="1341"/>
      <c r="U73" s="1341"/>
      <c r="V73" s="1341"/>
      <c r="W73" s="1341"/>
      <c r="X73" s="1341"/>
      <c r="Y73" s="1341"/>
      <c r="Z73" s="1341"/>
      <c r="AA73" s="1342"/>
      <c r="AC73" s="140">
        <f>TRUNC(A73,2)-TRUNC(J73,2)</f>
        <v>0</v>
      </c>
      <c r="AE73" t="s">
        <v>170</v>
      </c>
    </row>
    <row r="74" spans="1:33" ht="28.5" customHeight="1" outlineLevel="1">
      <c r="A74" s="124" t="s">
        <v>142</v>
      </c>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E74" t="s">
        <v>171</v>
      </c>
    </row>
    <row r="75" spans="1:33" ht="37.5" customHeight="1" outlineLevel="1">
      <c r="A75" s="896" t="s">
        <v>143</v>
      </c>
      <c r="B75" s="853"/>
      <c r="C75" s="836" t="s">
        <v>147</v>
      </c>
      <c r="D75" s="837"/>
      <c r="E75" s="837"/>
      <c r="F75" s="837"/>
      <c r="G75" s="837"/>
      <c r="H75" s="837"/>
      <c r="I75" s="838"/>
      <c r="J75" s="897" t="s">
        <v>148</v>
      </c>
      <c r="K75" s="837"/>
      <c r="L75" s="837"/>
      <c r="M75" s="837"/>
      <c r="N75" s="837"/>
      <c r="O75" s="838"/>
      <c r="P75" s="897" t="s">
        <v>145</v>
      </c>
      <c r="Q75" s="896"/>
      <c r="R75" s="896"/>
      <c r="S75" s="853"/>
      <c r="T75" s="836" t="s">
        <v>146</v>
      </c>
      <c r="U75" s="837"/>
      <c r="V75" s="837"/>
      <c r="W75" s="837"/>
      <c r="X75" s="837"/>
      <c r="Y75" s="837"/>
      <c r="Z75" s="837"/>
      <c r="AA75" s="837"/>
      <c r="AE75" t="s">
        <v>172</v>
      </c>
    </row>
    <row r="76" spans="1:33" ht="17.25" customHeight="1" outlineLevel="1">
      <c r="A76" s="888" t="s">
        <v>153</v>
      </c>
      <c r="B76" s="898"/>
      <c r="C76" s="903" t="s">
        <v>151</v>
      </c>
      <c r="D76" s="904"/>
      <c r="E76" s="889"/>
      <c r="F76" s="880" t="s">
        <v>149</v>
      </c>
      <c r="G76" s="881"/>
      <c r="H76" s="881"/>
      <c r="I76" s="882"/>
      <c r="J76" s="880">
        <f>S70</f>
        <v>4</v>
      </c>
      <c r="K76" s="881"/>
      <c r="L76" s="881"/>
      <c r="M76" s="881"/>
      <c r="N76" s="881"/>
      <c r="O76" s="882"/>
      <c r="P76" s="883" t="str">
        <f>TRUNC(AC76/10000000,0)&amp;"천"&amp;RIGHT(TRUNC(AC76/1000000,0),1)&amp;"백만원"</f>
        <v>1천1백만원</v>
      </c>
      <c r="Q76" s="884"/>
      <c r="R76" s="884"/>
      <c r="S76" s="885"/>
      <c r="T76" s="886">
        <f>J76*AC76</f>
        <v>44000000</v>
      </c>
      <c r="U76" s="887"/>
      <c r="V76" s="887"/>
      <c r="W76" s="887"/>
      <c r="X76" s="887"/>
      <c r="Y76" s="887"/>
      <c r="Z76" s="887"/>
      <c r="AA76" s="887"/>
      <c r="AC76" s="129">
        <v>11000000</v>
      </c>
      <c r="AE76" t="s">
        <v>173</v>
      </c>
    </row>
    <row r="77" spans="1:33" ht="17.25" customHeight="1" outlineLevel="1">
      <c r="A77" s="899"/>
      <c r="B77" s="900"/>
      <c r="C77" s="905"/>
      <c r="D77" s="892"/>
      <c r="E77" s="893"/>
      <c r="F77" s="906" t="s">
        <v>348</v>
      </c>
      <c r="G77" s="907"/>
      <c r="H77" s="907"/>
      <c r="I77" s="908"/>
      <c r="J77" s="906">
        <f>S73</f>
        <v>0</v>
      </c>
      <c r="K77" s="907"/>
      <c r="L77" s="907"/>
      <c r="M77" s="907"/>
      <c r="N77" s="907"/>
      <c r="O77" s="908"/>
      <c r="P77" s="883" t="str">
        <f>AC77/1000000&amp;"백만원"</f>
        <v>7백만원</v>
      </c>
      <c r="Q77" s="884"/>
      <c r="R77" s="884"/>
      <c r="S77" s="885"/>
      <c r="T77" s="911">
        <f>J77*AC77</f>
        <v>0</v>
      </c>
      <c r="U77" s="912"/>
      <c r="V77" s="912"/>
      <c r="W77" s="912"/>
      <c r="X77" s="912"/>
      <c r="Y77" s="912"/>
      <c r="Z77" s="912"/>
      <c r="AA77" s="912"/>
      <c r="AC77" s="111">
        <v>7000000</v>
      </c>
      <c r="AE77" t="s">
        <v>174</v>
      </c>
    </row>
    <row r="78" spans="1:33" ht="17.25" customHeight="1" outlineLevel="1">
      <c r="A78" s="899"/>
      <c r="B78" s="900"/>
      <c r="C78" s="903" t="s">
        <v>150</v>
      </c>
      <c r="D78" s="904"/>
      <c r="E78" s="889"/>
      <c r="F78" s="880" t="s">
        <v>149</v>
      </c>
      <c r="G78" s="881"/>
      <c r="H78" s="881"/>
      <c r="I78" s="882"/>
      <c r="J78" s="880"/>
      <c r="K78" s="881"/>
      <c r="L78" s="881"/>
      <c r="M78" s="881"/>
      <c r="N78" s="881"/>
      <c r="O78" s="882"/>
      <c r="P78" s="883" t="str">
        <f>TRUNC(AC78/10000000,0)&amp;"천"&amp;RIGHT(TRUNC(AC78/1000000,0),1)&amp;"백만원"</f>
        <v>1천2백만원</v>
      </c>
      <c r="Q78" s="884"/>
      <c r="R78" s="884"/>
      <c r="S78" s="885"/>
      <c r="T78" s="886">
        <f>J78*AC78</f>
        <v>0</v>
      </c>
      <c r="U78" s="887"/>
      <c r="V78" s="887"/>
      <c r="W78" s="887"/>
      <c r="X78" s="887"/>
      <c r="Y78" s="887"/>
      <c r="Z78" s="887"/>
      <c r="AA78" s="887"/>
      <c r="AC78" s="129">
        <v>12000000</v>
      </c>
      <c r="AE78" t="s">
        <v>175</v>
      </c>
    </row>
    <row r="79" spans="1:33" ht="17.25" customHeight="1" outlineLevel="1">
      <c r="A79" s="899"/>
      <c r="B79" s="900"/>
      <c r="C79" s="905"/>
      <c r="D79" s="892"/>
      <c r="E79" s="893"/>
      <c r="F79" s="906" t="s">
        <v>348</v>
      </c>
      <c r="G79" s="907"/>
      <c r="H79" s="907"/>
      <c r="I79" s="908"/>
      <c r="J79" s="906"/>
      <c r="K79" s="907"/>
      <c r="L79" s="907"/>
      <c r="M79" s="907"/>
      <c r="N79" s="907"/>
      <c r="O79" s="908"/>
      <c r="P79" s="883" t="str">
        <f>TRUNC(AC79/1000000,0)&amp;"백"&amp;RIGHT(TRUNC(AC79/100000,0),1)&amp;"십만원"</f>
        <v>7백7십만원</v>
      </c>
      <c r="Q79" s="884"/>
      <c r="R79" s="884"/>
      <c r="S79" s="885"/>
      <c r="T79" s="909">
        <f>J79*AC79</f>
        <v>0</v>
      </c>
      <c r="U79" s="910"/>
      <c r="V79" s="910"/>
      <c r="W79" s="910"/>
      <c r="X79" s="910"/>
      <c r="Y79" s="910"/>
      <c r="Z79" s="910"/>
      <c r="AA79" s="910"/>
      <c r="AC79" s="111">
        <v>7700000</v>
      </c>
      <c r="AE79" t="s">
        <v>267</v>
      </c>
    </row>
    <row r="80" spans="1:33" ht="17.25" customHeight="1" outlineLevel="1">
      <c r="A80" s="901"/>
      <c r="B80" s="902"/>
      <c r="C80" s="875" t="s">
        <v>152</v>
      </c>
      <c r="D80" s="876"/>
      <c r="E80" s="876"/>
      <c r="F80" s="876"/>
      <c r="G80" s="876"/>
      <c r="H80" s="876"/>
      <c r="I80" s="856"/>
      <c r="J80" s="877">
        <f>SUM(J76:O79)</f>
        <v>4</v>
      </c>
      <c r="K80" s="878"/>
      <c r="L80" s="878"/>
      <c r="M80" s="878"/>
      <c r="N80" s="878"/>
      <c r="O80" s="879"/>
      <c r="P80" s="870"/>
      <c r="Q80" s="871"/>
      <c r="R80" s="871"/>
      <c r="S80" s="872"/>
      <c r="T80" s="860">
        <f>SUM(T76:AA79)</f>
        <v>44000000</v>
      </c>
      <c r="U80" s="861"/>
      <c r="V80" s="861"/>
      <c r="W80" s="861"/>
      <c r="X80" s="861"/>
      <c r="Y80" s="861"/>
      <c r="Z80" s="861"/>
      <c r="AA80" s="861"/>
      <c r="AE80" t="s">
        <v>271</v>
      </c>
    </row>
    <row r="81" spans="1:33" ht="17.25" customHeight="1" outlineLevel="1">
      <c r="A81" s="888" t="s">
        <v>154</v>
      </c>
      <c r="B81" s="889"/>
      <c r="C81" s="875" t="s">
        <v>149</v>
      </c>
      <c r="D81" s="876"/>
      <c r="E81" s="876"/>
      <c r="F81" s="876"/>
      <c r="G81" s="876"/>
      <c r="H81" s="876"/>
      <c r="I81" s="856"/>
      <c r="J81" s="875"/>
      <c r="K81" s="876"/>
      <c r="L81" s="876"/>
      <c r="M81" s="876"/>
      <c r="N81" s="876"/>
      <c r="O81" s="856"/>
      <c r="P81" s="883" t="str">
        <f>AC81/1000000&amp;"백만원"</f>
        <v>8백만원</v>
      </c>
      <c r="Q81" s="884"/>
      <c r="R81" s="884"/>
      <c r="S81" s="885"/>
      <c r="T81" s="894"/>
      <c r="U81" s="895"/>
      <c r="V81" s="895"/>
      <c r="W81" s="895"/>
      <c r="X81" s="895"/>
      <c r="Y81" s="895"/>
      <c r="Z81" s="895"/>
      <c r="AA81" s="895"/>
      <c r="AC81" s="129">
        <v>8000000</v>
      </c>
    </row>
    <row r="82" spans="1:33" ht="17.25" customHeight="1" outlineLevel="1">
      <c r="A82" s="890"/>
      <c r="B82" s="891"/>
      <c r="C82" s="875" t="s">
        <v>144</v>
      </c>
      <c r="D82" s="876"/>
      <c r="E82" s="876"/>
      <c r="F82" s="876"/>
      <c r="G82" s="876"/>
      <c r="H82" s="876"/>
      <c r="I82" s="856"/>
      <c r="J82" s="875"/>
      <c r="K82" s="876"/>
      <c r="L82" s="876"/>
      <c r="M82" s="876"/>
      <c r="N82" s="876"/>
      <c r="O82" s="856"/>
      <c r="P82" s="883" t="str">
        <f>TRUNC(AC82/1000000,0)&amp;"백"&amp;RIGHT(TRUNC(AC82/100000,0),1)&amp;"십만원"</f>
        <v>4백5십만원</v>
      </c>
      <c r="Q82" s="884"/>
      <c r="R82" s="884"/>
      <c r="S82" s="885"/>
      <c r="T82" s="894"/>
      <c r="U82" s="895"/>
      <c r="V82" s="895"/>
      <c r="W82" s="895"/>
      <c r="X82" s="895"/>
      <c r="Y82" s="895"/>
      <c r="Z82" s="895"/>
      <c r="AA82" s="895"/>
      <c r="AC82" s="111">
        <v>4500000</v>
      </c>
      <c r="AE82" t="s">
        <v>176</v>
      </c>
    </row>
    <row r="83" spans="1:33" ht="17.25" customHeight="1" outlineLevel="1">
      <c r="A83" s="892"/>
      <c r="B83" s="893"/>
      <c r="C83" s="875" t="s">
        <v>152</v>
      </c>
      <c r="D83" s="876"/>
      <c r="E83" s="876"/>
      <c r="F83" s="876"/>
      <c r="G83" s="876"/>
      <c r="H83" s="876"/>
      <c r="I83" s="856"/>
      <c r="J83" s="877">
        <f>SUM(J81:O82)</f>
        <v>0</v>
      </c>
      <c r="K83" s="878"/>
      <c r="L83" s="878"/>
      <c r="M83" s="878"/>
      <c r="N83" s="878"/>
      <c r="O83" s="879"/>
      <c r="P83" s="870"/>
      <c r="Q83" s="871"/>
      <c r="R83" s="871"/>
      <c r="S83" s="872"/>
      <c r="T83" s="860">
        <f>SUM(T81:AA82)</f>
        <v>0</v>
      </c>
      <c r="U83" s="861"/>
      <c r="V83" s="861"/>
      <c r="W83" s="861"/>
      <c r="X83" s="861"/>
      <c r="Y83" s="861"/>
      <c r="Z83" s="861"/>
      <c r="AA83" s="861"/>
      <c r="AE83" t="s">
        <v>177</v>
      </c>
    </row>
    <row r="84" spans="1:33" ht="17.25" customHeight="1" outlineLevel="1">
      <c r="A84" s="888" t="s">
        <v>155</v>
      </c>
      <c r="B84" s="889"/>
      <c r="C84" s="875" t="s">
        <v>149</v>
      </c>
      <c r="D84" s="876"/>
      <c r="E84" s="876"/>
      <c r="F84" s="876"/>
      <c r="G84" s="876"/>
      <c r="H84" s="876"/>
      <c r="I84" s="856"/>
      <c r="J84" s="875"/>
      <c r="K84" s="876"/>
      <c r="L84" s="876"/>
      <c r="M84" s="876"/>
      <c r="N84" s="876"/>
      <c r="O84" s="856"/>
      <c r="P84" s="883" t="str">
        <f>AC84/1000000&amp;"백만원"</f>
        <v>4백만원</v>
      </c>
      <c r="Q84" s="884"/>
      <c r="R84" s="884"/>
      <c r="S84" s="885"/>
      <c r="T84" s="894"/>
      <c r="U84" s="895"/>
      <c r="V84" s="895"/>
      <c r="W84" s="895"/>
      <c r="X84" s="895"/>
      <c r="Y84" s="895"/>
      <c r="Z84" s="895"/>
      <c r="AA84" s="895"/>
      <c r="AC84" s="129">
        <v>4000000</v>
      </c>
      <c r="AE84" t="s">
        <v>251</v>
      </c>
    </row>
    <row r="85" spans="1:33" ht="17.25" customHeight="1" outlineLevel="1">
      <c r="A85" s="890"/>
      <c r="B85" s="891"/>
      <c r="C85" s="875" t="s">
        <v>144</v>
      </c>
      <c r="D85" s="876"/>
      <c r="E85" s="876"/>
      <c r="F85" s="876"/>
      <c r="G85" s="876"/>
      <c r="H85" s="876"/>
      <c r="I85" s="856"/>
      <c r="J85" s="875"/>
      <c r="K85" s="876"/>
      <c r="L85" s="876"/>
      <c r="M85" s="876"/>
      <c r="N85" s="876"/>
      <c r="O85" s="856"/>
      <c r="P85" s="870"/>
      <c r="Q85" s="871"/>
      <c r="R85" s="871"/>
      <c r="S85" s="872"/>
      <c r="T85" s="1343"/>
      <c r="U85" s="1344"/>
      <c r="V85" s="1344"/>
      <c r="W85" s="1344"/>
      <c r="X85" s="1344"/>
      <c r="Y85" s="1344"/>
      <c r="Z85" s="1344"/>
      <c r="AA85" s="1344"/>
    </row>
    <row r="86" spans="1:33" ht="17.25" customHeight="1" outlineLevel="1">
      <c r="A86" s="892"/>
      <c r="B86" s="893"/>
      <c r="C86" s="875" t="s">
        <v>152</v>
      </c>
      <c r="D86" s="876"/>
      <c r="E86" s="876"/>
      <c r="F86" s="876"/>
      <c r="G86" s="876"/>
      <c r="H86" s="876"/>
      <c r="I86" s="856"/>
      <c r="J86" s="877">
        <f>SUM(J84:O85)</f>
        <v>0</v>
      </c>
      <c r="K86" s="878"/>
      <c r="L86" s="878"/>
      <c r="M86" s="878"/>
      <c r="N86" s="878"/>
      <c r="O86" s="879"/>
      <c r="P86" s="870"/>
      <c r="Q86" s="871"/>
      <c r="R86" s="871"/>
      <c r="S86" s="872"/>
      <c r="T86" s="1343">
        <f>SUM(T84:AA85)</f>
        <v>0</v>
      </c>
      <c r="U86" s="1344"/>
      <c r="V86" s="1344"/>
      <c r="W86" s="1344"/>
      <c r="X86" s="1344"/>
      <c r="Y86" s="1344"/>
      <c r="Z86" s="1344"/>
      <c r="AA86" s="1344"/>
      <c r="AE86" t="s">
        <v>178</v>
      </c>
    </row>
    <row r="87" spans="1:33" ht="22.5" customHeight="1" outlineLevel="1">
      <c r="AA87" s="69" t="s">
        <v>182</v>
      </c>
      <c r="AE87" t="s">
        <v>179</v>
      </c>
    </row>
    <row r="88" spans="1:33" ht="17.25" customHeight="1" outlineLevel="1">
      <c r="AA88" s="69" t="s">
        <v>183</v>
      </c>
      <c r="AE88" t="s">
        <v>180</v>
      </c>
    </row>
    <row r="89" spans="1:33" ht="28.5" customHeight="1">
      <c r="A89" s="125" t="s">
        <v>346</v>
      </c>
      <c r="B89" s="74"/>
      <c r="C89" s="74"/>
      <c r="D89" s="74"/>
      <c r="E89" s="74"/>
      <c r="F89" s="74"/>
      <c r="G89" s="74"/>
      <c r="H89" s="74"/>
      <c r="I89" s="74"/>
      <c r="J89" s="74"/>
      <c r="K89" s="74"/>
      <c r="L89" s="141" t="s">
        <v>449</v>
      </c>
      <c r="M89" s="74"/>
      <c r="N89" s="74"/>
      <c r="O89" s="74"/>
      <c r="P89" s="74"/>
      <c r="Q89" s="74"/>
      <c r="R89" s="74"/>
      <c r="S89" s="74"/>
      <c r="T89" s="74"/>
      <c r="U89" s="74"/>
      <c r="V89" s="74"/>
      <c r="W89" s="74"/>
      <c r="X89" s="74"/>
      <c r="Y89" s="74"/>
      <c r="Z89" s="74"/>
      <c r="AA89" s="74"/>
      <c r="AE89" t="s">
        <v>181</v>
      </c>
    </row>
    <row r="90" spans="1:33" ht="26.25" customHeight="1">
      <c r="A90" s="138" t="s">
        <v>354</v>
      </c>
      <c r="B90" s="74"/>
      <c r="C90" s="74"/>
      <c r="D90" s="74"/>
      <c r="E90" s="74"/>
      <c r="F90" s="74"/>
      <c r="G90" s="74"/>
      <c r="H90" s="74"/>
      <c r="I90" s="74"/>
      <c r="J90" s="74"/>
      <c r="K90" s="74"/>
      <c r="L90" s="74"/>
      <c r="M90" s="74"/>
      <c r="N90" s="74"/>
      <c r="O90" s="74"/>
      <c r="P90" s="1345" t="s">
        <v>405</v>
      </c>
      <c r="Q90" s="1346"/>
      <c r="R90" s="74"/>
      <c r="S90" s="74"/>
      <c r="T90" s="74"/>
      <c r="U90" s="74"/>
      <c r="V90" s="74"/>
      <c r="W90" s="74"/>
      <c r="X90" s="74"/>
      <c r="Y90" s="74"/>
      <c r="Z90" s="74"/>
      <c r="AA90" s="74"/>
    </row>
    <row r="91" spans="1:33" ht="37.5" customHeight="1" thickBot="1">
      <c r="A91" s="866" t="s">
        <v>156</v>
      </c>
      <c r="B91" s="854"/>
      <c r="C91" s="854"/>
      <c r="D91" s="854"/>
      <c r="E91" s="854"/>
      <c r="F91" s="854"/>
      <c r="G91" s="854"/>
      <c r="H91" s="854"/>
      <c r="I91" s="854"/>
      <c r="J91" s="867" t="s">
        <v>157</v>
      </c>
      <c r="K91" s="854"/>
      <c r="L91" s="854"/>
      <c r="M91" s="854"/>
      <c r="N91" s="854"/>
      <c r="O91" s="854"/>
      <c r="P91" s="854"/>
      <c r="Q91" s="854"/>
      <c r="R91" s="854"/>
      <c r="S91" s="867" t="s">
        <v>158</v>
      </c>
      <c r="T91" s="854"/>
      <c r="U91" s="854"/>
      <c r="V91" s="854"/>
      <c r="W91" s="854"/>
      <c r="X91" s="854"/>
      <c r="Y91" s="854"/>
      <c r="Z91" s="854"/>
      <c r="AA91" s="836"/>
      <c r="AE91" s="105" t="s">
        <v>268</v>
      </c>
      <c r="AF91" s="105"/>
    </row>
    <row r="92" spans="1:33" ht="26.25" customHeight="1" thickBot="1">
      <c r="A92" s="856">
        <f>N10</f>
        <v>120.45</v>
      </c>
      <c r="B92" s="857"/>
      <c r="C92" s="857"/>
      <c r="D92" s="857"/>
      <c r="E92" s="857"/>
      <c r="F92" s="857"/>
      <c r="G92" s="857"/>
      <c r="H92" s="857"/>
      <c r="I92" s="857"/>
      <c r="J92" s="857">
        <f>T10</f>
        <v>110.29</v>
      </c>
      <c r="K92" s="857"/>
      <c r="L92" s="857"/>
      <c r="M92" s="857"/>
      <c r="N92" s="857"/>
      <c r="O92" s="857"/>
      <c r="P92" s="857"/>
      <c r="Q92" s="857"/>
      <c r="R92" s="857"/>
      <c r="S92" s="1350">
        <f>IF(TRUNC(A92,2)-TRUNC(J92,2)&gt;=0,TRUNC(A92,2)-TRUNC(J92,2),0)</f>
        <v>10.159999999999997</v>
      </c>
      <c r="T92" s="1350"/>
      <c r="U92" s="1350"/>
      <c r="V92" s="1350"/>
      <c r="W92" s="1350"/>
      <c r="X92" s="1350"/>
      <c r="Y92" s="1350"/>
      <c r="Z92" s="1350"/>
      <c r="AA92" s="1351"/>
      <c r="AC92" s="140">
        <f>TRUNC(A92,2)-TRUNC(J92,2)</f>
        <v>10.159999999999997</v>
      </c>
      <c r="AE92" s="105" t="s">
        <v>269</v>
      </c>
      <c r="AF92" s="105"/>
    </row>
    <row r="93" spans="1:33" ht="26.25" customHeight="1">
      <c r="A93" s="138" t="s">
        <v>404</v>
      </c>
      <c r="B93" s="74"/>
      <c r="C93" s="74"/>
      <c r="D93" s="74"/>
      <c r="E93" s="74"/>
      <c r="F93" s="74"/>
      <c r="G93" s="74"/>
      <c r="H93" s="74"/>
      <c r="I93" s="74"/>
      <c r="J93" s="74"/>
      <c r="K93" s="74"/>
      <c r="L93" s="74"/>
      <c r="M93" s="74"/>
      <c r="N93" s="74"/>
      <c r="O93" s="74"/>
      <c r="P93" s="1345" t="s">
        <v>405</v>
      </c>
      <c r="Q93" s="1346"/>
      <c r="R93" s="74"/>
      <c r="S93" s="74"/>
      <c r="T93" s="74"/>
      <c r="U93" s="74"/>
      <c r="V93" s="74"/>
      <c r="W93" s="74"/>
      <c r="X93" s="74"/>
      <c r="Y93" s="74"/>
      <c r="Z93" s="74"/>
      <c r="AA93" s="74"/>
      <c r="AE93" s="105" t="s">
        <v>270</v>
      </c>
      <c r="AF93" s="105"/>
      <c r="AG93" s="76"/>
    </row>
    <row r="94" spans="1:33" ht="53.25" customHeight="1">
      <c r="A94" s="843" t="s">
        <v>159</v>
      </c>
      <c r="B94" s="844"/>
      <c r="C94" s="844"/>
      <c r="D94" s="844"/>
      <c r="E94" s="844"/>
      <c r="F94" s="845"/>
      <c r="G94" s="846" t="s">
        <v>281</v>
      </c>
      <c r="H94" s="844"/>
      <c r="I94" s="844"/>
      <c r="J94" s="844"/>
      <c r="K94" s="844"/>
      <c r="L94" s="845"/>
      <c r="M94" s="862" t="s">
        <v>282</v>
      </c>
      <c r="N94" s="844"/>
      <c r="O94" s="844"/>
      <c r="P94" s="844"/>
      <c r="Q94" s="845"/>
      <c r="R94" s="862" t="s">
        <v>420</v>
      </c>
      <c r="S94" s="844"/>
      <c r="T94" s="844"/>
      <c r="U94" s="844"/>
      <c r="V94" s="845"/>
      <c r="W94" s="846" t="s">
        <v>283</v>
      </c>
      <c r="X94" s="844"/>
      <c r="Y94" s="844"/>
      <c r="Z94" s="844"/>
      <c r="AA94" s="844"/>
      <c r="AE94" s="105" t="s">
        <v>250</v>
      </c>
    </row>
    <row r="95" spans="1:33" ht="26.25" customHeight="1">
      <c r="A95" s="1355" t="s">
        <v>160</v>
      </c>
      <c r="B95" s="1355"/>
      <c r="C95" s="1355"/>
      <c r="D95" s="1355"/>
      <c r="E95" s="1355"/>
      <c r="F95" s="1356"/>
      <c r="G95" s="1359" t="s">
        <v>160</v>
      </c>
      <c r="H95" s="1360"/>
      <c r="I95" s="1360"/>
      <c r="J95" s="1360"/>
      <c r="K95" s="1360"/>
      <c r="L95" s="1361"/>
      <c r="M95" s="1362">
        <f>'2- book 예제 2019'!T76</f>
        <v>133980000</v>
      </c>
      <c r="N95" s="1363"/>
      <c r="O95" s="1363"/>
      <c r="P95" s="1363"/>
      <c r="Q95" s="1364"/>
      <c r="R95" s="883">
        <f>'2- book 예제 2019'!T77</f>
        <v>0</v>
      </c>
      <c r="S95" s="884"/>
      <c r="T95" s="884"/>
      <c r="U95" s="884"/>
      <c r="V95" s="885"/>
      <c r="W95" s="860">
        <f>SUM(M95:V95)</f>
        <v>133980000</v>
      </c>
      <c r="X95" s="861"/>
      <c r="Y95" s="861"/>
      <c r="Z95" s="861"/>
      <c r="AA95" s="861"/>
    </row>
    <row r="96" spans="1:33" ht="26.25" customHeight="1">
      <c r="A96" s="1357"/>
      <c r="B96" s="1357"/>
      <c r="C96" s="1357"/>
      <c r="D96" s="1357"/>
      <c r="E96" s="1357"/>
      <c r="F96" s="1358"/>
      <c r="G96" s="830" t="s">
        <v>161</v>
      </c>
      <c r="H96" s="831"/>
      <c r="I96" s="831"/>
      <c r="J96" s="831"/>
      <c r="K96" s="831"/>
      <c r="L96" s="832"/>
      <c r="M96" s="833"/>
      <c r="N96" s="834"/>
      <c r="O96" s="834"/>
      <c r="P96" s="834"/>
      <c r="Q96" s="835"/>
      <c r="R96" s="836"/>
      <c r="S96" s="837"/>
      <c r="T96" s="837"/>
      <c r="U96" s="837"/>
      <c r="V96" s="838"/>
      <c r="W96" s="860">
        <f>SUM(R96)</f>
        <v>0</v>
      </c>
      <c r="X96" s="861"/>
      <c r="Y96" s="861"/>
      <c r="Z96" s="861"/>
      <c r="AA96" s="861"/>
      <c r="AE96" s="113" t="s">
        <v>293</v>
      </c>
    </row>
    <row r="97" spans="1:33" ht="26.25" customHeight="1">
      <c r="A97" s="841" t="s">
        <v>161</v>
      </c>
      <c r="B97" s="841"/>
      <c r="C97" s="841"/>
      <c r="D97" s="841"/>
      <c r="E97" s="841"/>
      <c r="F97" s="842"/>
      <c r="G97" s="833"/>
      <c r="H97" s="834"/>
      <c r="I97" s="834"/>
      <c r="J97" s="834"/>
      <c r="K97" s="834"/>
      <c r="L97" s="834"/>
      <c r="M97" s="834"/>
      <c r="N97" s="834"/>
      <c r="O97" s="834"/>
      <c r="P97" s="834"/>
      <c r="Q97" s="834"/>
      <c r="R97" s="834"/>
      <c r="S97" s="834"/>
      <c r="T97" s="834"/>
      <c r="U97" s="834"/>
      <c r="V97" s="834"/>
      <c r="W97" s="834"/>
      <c r="X97" s="834"/>
      <c r="Y97" s="834"/>
      <c r="Z97" s="834"/>
      <c r="AA97" s="834"/>
      <c r="AD97" s="86">
        <v>0.2</v>
      </c>
      <c r="AE97" s="103" t="s">
        <v>303</v>
      </c>
    </row>
    <row r="98" spans="1:33" ht="28.5" customHeight="1">
      <c r="A98" s="125" t="s">
        <v>442</v>
      </c>
      <c r="B98" s="74"/>
      <c r="C98" s="74"/>
      <c r="D98" s="74"/>
      <c r="E98" s="74"/>
      <c r="F98" s="74"/>
      <c r="G98" s="74"/>
      <c r="H98" s="74"/>
      <c r="I98" s="74"/>
      <c r="J98" s="74"/>
      <c r="K98" s="74"/>
      <c r="L98" s="74"/>
      <c r="M98" s="74"/>
      <c r="N98" s="74"/>
      <c r="O98" s="74"/>
      <c r="P98" s="74"/>
      <c r="Q98" s="74"/>
      <c r="R98" s="74"/>
      <c r="S98" s="1345" t="s">
        <v>408</v>
      </c>
      <c r="T98" s="1346"/>
      <c r="U98" s="74"/>
      <c r="V98" s="141" t="s">
        <v>449</v>
      </c>
      <c r="W98" s="74"/>
      <c r="X98" s="74"/>
      <c r="Y98" s="74"/>
      <c r="Z98" s="74"/>
      <c r="AA98" s="74"/>
      <c r="AE98" t="s">
        <v>181</v>
      </c>
    </row>
    <row r="99" spans="1:33" ht="26.25" customHeight="1">
      <c r="A99" s="138" t="s">
        <v>354</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row>
    <row r="100" spans="1:33" ht="37.5" customHeight="1" thickBot="1">
      <c r="A100" s="853" t="s">
        <v>350</v>
      </c>
      <c r="B100" s="854"/>
      <c r="C100" s="854"/>
      <c r="D100" s="854"/>
      <c r="E100" s="854"/>
      <c r="F100" s="854"/>
      <c r="G100" s="854"/>
      <c r="H100" s="854"/>
      <c r="I100" s="854"/>
      <c r="J100" s="855" t="s">
        <v>351</v>
      </c>
      <c r="K100" s="854"/>
      <c r="L100" s="854"/>
      <c r="M100" s="854"/>
      <c r="N100" s="854"/>
      <c r="O100" s="854"/>
      <c r="P100" s="854"/>
      <c r="Q100" s="854"/>
      <c r="R100" s="854"/>
      <c r="S100" s="855" t="s">
        <v>352</v>
      </c>
      <c r="T100" s="854"/>
      <c r="U100" s="854"/>
      <c r="V100" s="854"/>
      <c r="W100" s="854"/>
      <c r="X100" s="854"/>
      <c r="Y100" s="854"/>
      <c r="Z100" s="854"/>
      <c r="AA100" s="836"/>
      <c r="AE100" s="105" t="s">
        <v>268</v>
      </c>
      <c r="AF100" s="105"/>
    </row>
    <row r="101" spans="1:33" ht="26.25" customHeight="1" thickBot="1">
      <c r="A101" s="856">
        <f>H10</f>
        <v>124.45</v>
      </c>
      <c r="B101" s="857"/>
      <c r="C101" s="857"/>
      <c r="D101" s="857"/>
      <c r="E101" s="857"/>
      <c r="F101" s="857"/>
      <c r="G101" s="857"/>
      <c r="H101" s="857"/>
      <c r="I101" s="857"/>
      <c r="J101" s="857">
        <f>T10</f>
        <v>110.29</v>
      </c>
      <c r="K101" s="857"/>
      <c r="L101" s="857"/>
      <c r="M101" s="857"/>
      <c r="N101" s="857"/>
      <c r="O101" s="857"/>
      <c r="P101" s="857"/>
      <c r="Q101" s="857"/>
      <c r="R101" s="857"/>
      <c r="S101" s="1341">
        <f>IF(TRUNC(A101,2)-TRUNC(J101,2)&gt;=0,TRUNC(A101,2)-TRUNC(J101,2),0)</f>
        <v>14.159999999999997</v>
      </c>
      <c r="T101" s="1341"/>
      <c r="U101" s="1341"/>
      <c r="V101" s="1341"/>
      <c r="W101" s="1341"/>
      <c r="X101" s="1341"/>
      <c r="Y101" s="1341"/>
      <c r="Z101" s="1341"/>
      <c r="AA101" s="1342"/>
      <c r="AC101" s="109">
        <f>TRUNC(A101,2)-TRUNC(J101,2)</f>
        <v>14.159999999999997</v>
      </c>
      <c r="AE101" s="105" t="s">
        <v>269</v>
      </c>
      <c r="AF101" s="105"/>
    </row>
    <row r="102" spans="1:33" ht="26.25" customHeight="1">
      <c r="A102" s="138" t="s">
        <v>353</v>
      </c>
      <c r="B102" s="74"/>
      <c r="C102" s="74"/>
      <c r="D102" s="74"/>
      <c r="E102" s="74"/>
      <c r="F102" s="74"/>
      <c r="G102" s="74"/>
      <c r="H102" s="74"/>
      <c r="I102" s="74"/>
      <c r="J102" s="74"/>
      <c r="K102" s="74"/>
      <c r="L102" s="74"/>
      <c r="M102" s="74"/>
      <c r="N102" s="74"/>
      <c r="O102" s="74"/>
      <c r="P102" s="74"/>
      <c r="Q102" s="74"/>
      <c r="R102" s="74"/>
      <c r="S102" s="1345" t="s">
        <v>408</v>
      </c>
      <c r="T102" s="1346"/>
      <c r="U102" s="74"/>
      <c r="V102" s="74"/>
      <c r="W102" s="74"/>
      <c r="X102" s="74"/>
      <c r="Y102" s="74"/>
      <c r="Z102" s="74"/>
      <c r="AA102" s="74"/>
      <c r="AE102" s="105" t="s">
        <v>270</v>
      </c>
      <c r="AF102" s="105"/>
      <c r="AG102" s="76"/>
    </row>
    <row r="103" spans="1:33" ht="63" customHeight="1">
      <c r="A103" s="843" t="s">
        <v>356</v>
      </c>
      <c r="B103" s="844"/>
      <c r="C103" s="844"/>
      <c r="D103" s="844"/>
      <c r="E103" s="844"/>
      <c r="F103" s="845"/>
      <c r="G103" s="846" t="s">
        <v>357</v>
      </c>
      <c r="H103" s="844"/>
      <c r="I103" s="844"/>
      <c r="J103" s="844"/>
      <c r="K103" s="844"/>
      <c r="L103" s="845"/>
      <c r="M103" s="847" t="s">
        <v>358</v>
      </c>
      <c r="N103" s="844"/>
      <c r="O103" s="844"/>
      <c r="P103" s="844"/>
      <c r="Q103" s="845"/>
      <c r="R103" s="847" t="s">
        <v>421</v>
      </c>
      <c r="S103" s="844"/>
      <c r="T103" s="844"/>
      <c r="U103" s="844"/>
      <c r="V103" s="845"/>
      <c r="W103" s="846" t="s">
        <v>359</v>
      </c>
      <c r="X103" s="844"/>
      <c r="Y103" s="844"/>
      <c r="Z103" s="844"/>
      <c r="AA103" s="844"/>
      <c r="AE103" s="105" t="s">
        <v>250</v>
      </c>
    </row>
    <row r="104" spans="1:33" ht="26.25" customHeight="1">
      <c r="A104" s="1355" t="s">
        <v>160</v>
      </c>
      <c r="B104" s="1355"/>
      <c r="C104" s="1355"/>
      <c r="D104" s="1355"/>
      <c r="E104" s="1355"/>
      <c r="F104" s="1356"/>
      <c r="G104" s="1359" t="s">
        <v>160</v>
      </c>
      <c r="H104" s="1360"/>
      <c r="I104" s="1360"/>
      <c r="J104" s="1360"/>
      <c r="K104" s="1360"/>
      <c r="L104" s="1361"/>
      <c r="M104" s="1362">
        <f>'1- book 예제 2018'!T76</f>
        <v>35750000</v>
      </c>
      <c r="N104" s="1363"/>
      <c r="O104" s="1363"/>
      <c r="P104" s="1363"/>
      <c r="Q104" s="1364"/>
      <c r="R104" s="883">
        <f>'1- book 예제 2018'!T77</f>
        <v>11759999.999999998</v>
      </c>
      <c r="S104" s="884"/>
      <c r="T104" s="884"/>
      <c r="U104" s="884"/>
      <c r="V104" s="885"/>
      <c r="W104" s="839">
        <f>SUM(M104:V104)</f>
        <v>47510000</v>
      </c>
      <c r="X104" s="840"/>
      <c r="Y104" s="840"/>
      <c r="Z104" s="840"/>
      <c r="AA104" s="840"/>
      <c r="AE104" s="113" t="s">
        <v>293</v>
      </c>
    </row>
    <row r="105" spans="1:33" ht="26.25" customHeight="1">
      <c r="A105" s="1357"/>
      <c r="B105" s="1357"/>
      <c r="C105" s="1357"/>
      <c r="D105" s="1357"/>
      <c r="E105" s="1357"/>
      <c r="F105" s="1358"/>
      <c r="G105" s="830" t="s">
        <v>161</v>
      </c>
      <c r="H105" s="831"/>
      <c r="I105" s="831"/>
      <c r="J105" s="831"/>
      <c r="K105" s="831"/>
      <c r="L105" s="832"/>
      <c r="M105" s="833"/>
      <c r="N105" s="834"/>
      <c r="O105" s="834"/>
      <c r="P105" s="834"/>
      <c r="Q105" s="835"/>
      <c r="R105" s="836"/>
      <c r="S105" s="837"/>
      <c r="T105" s="837"/>
      <c r="U105" s="837"/>
      <c r="V105" s="838"/>
      <c r="W105" s="839">
        <f>SUM(R105)</f>
        <v>0</v>
      </c>
      <c r="X105" s="840"/>
      <c r="Y105" s="840"/>
      <c r="Z105" s="840"/>
      <c r="AA105" s="840"/>
      <c r="AC105" t="s">
        <v>121</v>
      </c>
    </row>
    <row r="106" spans="1:33" ht="26.25" customHeight="1">
      <c r="A106" s="841" t="s">
        <v>161</v>
      </c>
      <c r="B106" s="841"/>
      <c r="C106" s="841"/>
      <c r="D106" s="841"/>
      <c r="E106" s="841"/>
      <c r="F106" s="842"/>
      <c r="G106" s="833"/>
      <c r="H106" s="834"/>
      <c r="I106" s="834"/>
      <c r="J106" s="834"/>
      <c r="K106" s="834"/>
      <c r="L106" s="834"/>
      <c r="M106" s="834"/>
      <c r="N106" s="834"/>
      <c r="O106" s="834"/>
      <c r="P106" s="834"/>
      <c r="Q106" s="834"/>
      <c r="R106" s="834"/>
      <c r="S106" s="834"/>
      <c r="T106" s="834"/>
      <c r="U106" s="834"/>
      <c r="V106" s="834"/>
      <c r="W106" s="834"/>
      <c r="X106" s="834"/>
      <c r="Y106" s="834"/>
      <c r="Z106" s="834"/>
      <c r="AA106" s="834"/>
      <c r="AC106" s="88">
        <f>W107*20%</f>
        <v>45098000</v>
      </c>
      <c r="AD106" s="86">
        <v>0.2</v>
      </c>
      <c r="AE106" s="103" t="s">
        <v>303</v>
      </c>
    </row>
    <row r="107" spans="1:33" ht="26.25" customHeight="1">
      <c r="A107" s="822" t="s">
        <v>360</v>
      </c>
      <c r="B107" s="822"/>
      <c r="C107" s="822"/>
      <c r="D107" s="822"/>
      <c r="E107" s="822"/>
      <c r="F107" s="822"/>
      <c r="G107" s="822"/>
      <c r="H107" s="822"/>
      <c r="I107" s="822"/>
      <c r="J107" s="822"/>
      <c r="K107" s="822"/>
      <c r="L107" s="822"/>
      <c r="M107" s="822"/>
      <c r="N107" s="822"/>
      <c r="O107" s="822"/>
      <c r="P107" s="822"/>
      <c r="Q107" s="822"/>
      <c r="R107" s="822"/>
      <c r="S107" s="822"/>
      <c r="T107" s="822"/>
      <c r="U107" s="822"/>
      <c r="V107" s="823"/>
      <c r="W107" s="824">
        <f>SUM(T80,T83,T86,W95:AA96,W104:AA105)</f>
        <v>225490000</v>
      </c>
      <c r="X107" s="825"/>
      <c r="Y107" s="825"/>
      <c r="Z107" s="825"/>
      <c r="AA107" s="825"/>
      <c r="AE107" s="115" t="s">
        <v>294</v>
      </c>
    </row>
    <row r="108" spans="1:33">
      <c r="A108" s="73" t="s">
        <v>162</v>
      </c>
      <c r="AC108" t="s">
        <v>122</v>
      </c>
      <c r="AE108" s="116" t="s">
        <v>295</v>
      </c>
    </row>
    <row r="109" spans="1:33">
      <c r="A109" s="73"/>
      <c r="R109" s="826">
        <v>43555</v>
      </c>
      <c r="S109" s="826"/>
      <c r="T109" s="826"/>
      <c r="U109" s="826"/>
      <c r="V109" s="826"/>
      <c r="W109" s="826"/>
      <c r="X109" s="826"/>
      <c r="Y109" s="826"/>
      <c r="Z109" s="826"/>
      <c r="AC109" s="88">
        <f>W107-AC106</f>
        <v>180392000</v>
      </c>
      <c r="AE109" s="116" t="s">
        <v>308</v>
      </c>
    </row>
    <row r="110" spans="1:33" ht="7.5" customHeight="1">
      <c r="AE110" s="116"/>
    </row>
    <row r="111" spans="1:33">
      <c r="R111" s="826">
        <v>43921</v>
      </c>
      <c r="S111" s="826"/>
      <c r="T111" s="826"/>
      <c r="U111" s="826"/>
      <c r="V111" s="826"/>
      <c r="W111" s="826"/>
      <c r="X111" s="826"/>
      <c r="Y111" s="826"/>
      <c r="Z111" s="826"/>
      <c r="AE111" s="116" t="s">
        <v>297</v>
      </c>
    </row>
    <row r="112" spans="1:33">
      <c r="AE112" s="116" t="s">
        <v>298</v>
      </c>
    </row>
    <row r="113" spans="1:31">
      <c r="J113" s="821" t="s">
        <v>87</v>
      </c>
      <c r="K113" s="821"/>
      <c r="L113" s="821"/>
      <c r="M113" s="821"/>
      <c r="N113" s="827" t="str">
        <f>E54</f>
        <v>㈜선우</v>
      </c>
      <c r="O113" s="827"/>
      <c r="P113" s="827"/>
      <c r="Q113" s="827"/>
      <c r="R113" s="827"/>
      <c r="S113" s="827"/>
      <c r="T113" s="827"/>
      <c r="U113" s="827"/>
      <c r="V113" s="828" t="s">
        <v>86</v>
      </c>
      <c r="W113" s="828"/>
      <c r="X113" s="828"/>
      <c r="Y113" s="828"/>
      <c r="Z113" s="828"/>
      <c r="AE113" s="116" t="s">
        <v>299</v>
      </c>
    </row>
    <row r="114" spans="1:31" ht="7.5" customHeight="1">
      <c r="V114" s="828"/>
      <c r="W114" s="828"/>
      <c r="X114" s="828"/>
      <c r="Y114" s="828"/>
      <c r="Z114" s="828"/>
      <c r="AE114" s="116"/>
    </row>
    <row r="115" spans="1:31" ht="20.25">
      <c r="A115" s="1349" t="s">
        <v>120</v>
      </c>
      <c r="B115" s="1349"/>
      <c r="C115" s="1349"/>
      <c r="D115" s="1349"/>
      <c r="E115" s="72" t="s">
        <v>85</v>
      </c>
      <c r="H115" s="71" t="s">
        <v>84</v>
      </c>
      <c r="N115" s="827" t="str">
        <f>IF(E56="","",E56)</f>
        <v/>
      </c>
      <c r="O115" s="827"/>
      <c r="P115" s="827"/>
      <c r="Q115" s="827"/>
      <c r="R115" s="827"/>
      <c r="S115" s="827"/>
      <c r="T115" s="827"/>
      <c r="U115" s="827"/>
      <c r="V115" s="828"/>
      <c r="W115" s="828"/>
      <c r="X115" s="828"/>
      <c r="Y115" s="828"/>
      <c r="Z115" s="828"/>
      <c r="AE115" s="116" t="s">
        <v>300</v>
      </c>
    </row>
    <row r="116" spans="1:31" ht="6.75" customHeight="1">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spans="1:31" ht="3.75" customHeight="1"/>
    <row r="118" spans="1:31">
      <c r="AA118" s="69" t="s">
        <v>182</v>
      </c>
      <c r="AE118" s="114" t="s">
        <v>301</v>
      </c>
    </row>
    <row r="119" spans="1:31">
      <c r="AE119" s="114" t="s">
        <v>302</v>
      </c>
    </row>
    <row r="121" spans="1:31" ht="20.25">
      <c r="A121" s="103" t="s">
        <v>216</v>
      </c>
    </row>
    <row r="123" spans="1:31">
      <c r="A123" t="s">
        <v>217</v>
      </c>
    </row>
    <row r="125" spans="1:31">
      <c r="A125" t="s">
        <v>218</v>
      </c>
    </row>
    <row r="127" spans="1:31">
      <c r="A127" t="s">
        <v>219</v>
      </c>
    </row>
    <row r="129" spans="1:3">
      <c r="B129" t="s">
        <v>252</v>
      </c>
    </row>
    <row r="130" spans="1:3">
      <c r="B130" t="s">
        <v>253</v>
      </c>
    </row>
    <row r="132" spans="1:3">
      <c r="C132" t="s">
        <v>220</v>
      </c>
    </row>
    <row r="133" spans="1:3">
      <c r="C133" t="s">
        <v>221</v>
      </c>
    </row>
    <row r="134" spans="1:3">
      <c r="C134" t="s">
        <v>222</v>
      </c>
    </row>
    <row r="136" spans="1:3">
      <c r="B136" s="89" t="s">
        <v>223</v>
      </c>
    </row>
    <row r="138" spans="1:3">
      <c r="A138" t="s">
        <v>224</v>
      </c>
    </row>
    <row r="140" spans="1:3">
      <c r="A140" t="s">
        <v>254</v>
      </c>
    </row>
    <row r="141" spans="1:3">
      <c r="A141" t="s">
        <v>255</v>
      </c>
    </row>
    <row r="143" spans="1:3">
      <c r="B143" t="s">
        <v>256</v>
      </c>
    </row>
    <row r="144" spans="1:3">
      <c r="B144" t="s">
        <v>257</v>
      </c>
    </row>
    <row r="146" spans="1:19">
      <c r="B146" t="s">
        <v>225</v>
      </c>
    </row>
    <row r="148" spans="1:19">
      <c r="A148" t="s">
        <v>226</v>
      </c>
    </row>
    <row r="150" spans="1:19">
      <c r="A150" t="s">
        <v>273</v>
      </c>
    </row>
    <row r="152" spans="1:19">
      <c r="B152" t="s">
        <v>227</v>
      </c>
    </row>
    <row r="154" spans="1:19">
      <c r="C154" s="819" t="s">
        <v>228</v>
      </c>
      <c r="D154" s="819"/>
      <c r="E154" s="819"/>
      <c r="F154" s="819"/>
      <c r="G154" s="819"/>
      <c r="H154" s="819"/>
      <c r="I154" s="819"/>
      <c r="J154" s="819"/>
      <c r="K154" s="819"/>
      <c r="L154" s="819"/>
      <c r="M154" s="819"/>
      <c r="N154" s="819"/>
      <c r="O154" s="819"/>
      <c r="P154" s="819"/>
      <c r="Q154" s="819"/>
    </row>
    <row r="155" spans="1:19">
      <c r="C155" s="820" t="s">
        <v>207</v>
      </c>
      <c r="D155" s="820"/>
      <c r="E155" s="820"/>
      <c r="F155" s="820"/>
      <c r="G155" s="820"/>
      <c r="H155" s="820"/>
      <c r="I155" s="820"/>
      <c r="J155" s="820"/>
      <c r="K155" s="820"/>
      <c r="L155" s="820"/>
      <c r="M155" s="820"/>
      <c r="N155" s="820"/>
      <c r="O155" s="820"/>
      <c r="P155" s="820"/>
      <c r="Q155" s="820"/>
    </row>
    <row r="157" spans="1:19">
      <c r="B157" t="s">
        <v>230</v>
      </c>
    </row>
    <row r="159" spans="1:19">
      <c r="C159" s="821" t="s">
        <v>272</v>
      </c>
      <c r="D159" s="821"/>
      <c r="E159" s="821"/>
      <c r="F159" s="821"/>
      <c r="G159" s="821"/>
      <c r="H159" s="821"/>
      <c r="I159" s="821"/>
      <c r="J159" s="821"/>
      <c r="K159" s="821"/>
      <c r="L159" s="821"/>
      <c r="M159" s="821"/>
      <c r="N159" s="821"/>
      <c r="O159" s="821"/>
      <c r="P159" s="821"/>
      <c r="Q159" s="821"/>
      <c r="R159" s="821"/>
      <c r="S159" s="821"/>
    </row>
    <row r="160" spans="1:19">
      <c r="C160" s="820" t="s">
        <v>207</v>
      </c>
      <c r="D160" s="820"/>
      <c r="E160" s="820"/>
      <c r="F160" s="820"/>
      <c r="G160" s="820"/>
      <c r="H160" s="820"/>
      <c r="I160" s="820"/>
      <c r="J160" s="820"/>
      <c r="K160" s="820"/>
      <c r="L160" s="820"/>
      <c r="M160" s="820"/>
      <c r="N160" s="820"/>
      <c r="O160" s="820"/>
      <c r="P160" s="820"/>
      <c r="Q160" s="820"/>
    </row>
    <row r="162" spans="1:2">
      <c r="A162" t="s">
        <v>231</v>
      </c>
    </row>
    <row r="164" spans="1:2">
      <c r="A164" t="s">
        <v>232</v>
      </c>
    </row>
    <row r="166" spans="1:2">
      <c r="A166" t="s">
        <v>233</v>
      </c>
    </row>
    <row r="169" spans="1:2" ht="20.25">
      <c r="A169" s="103" t="s">
        <v>234</v>
      </c>
    </row>
    <row r="171" spans="1:2">
      <c r="A171" t="s">
        <v>243</v>
      </c>
    </row>
    <row r="172" spans="1:2">
      <c r="A172" t="s">
        <v>244</v>
      </c>
    </row>
    <row r="173" spans="1:2">
      <c r="A173" t="s">
        <v>245</v>
      </c>
    </row>
    <row r="175" spans="1:2">
      <c r="B175" t="s">
        <v>246</v>
      </c>
    </row>
    <row r="176" spans="1:2">
      <c r="B176" t="s">
        <v>247</v>
      </c>
    </row>
    <row r="178" spans="1:3">
      <c r="B178" t="s">
        <v>235</v>
      </c>
    </row>
    <row r="180" spans="1:3">
      <c r="C180" t="s">
        <v>236</v>
      </c>
    </row>
    <row r="182" spans="1:3">
      <c r="C182" t="s">
        <v>237</v>
      </c>
    </row>
    <row r="184" spans="1:3">
      <c r="A184" s="104" t="s">
        <v>248</v>
      </c>
      <c r="B184" s="105"/>
    </row>
    <row r="185" spans="1:3">
      <c r="A185" s="105" t="s">
        <v>249</v>
      </c>
      <c r="B185" s="105"/>
    </row>
    <row r="186" spans="1:3">
      <c r="A186" s="105" t="s">
        <v>250</v>
      </c>
      <c r="B186" s="105"/>
    </row>
    <row r="188" spans="1:3">
      <c r="A188" t="s">
        <v>238</v>
      </c>
    </row>
    <row r="190" spans="1:3">
      <c r="A190" t="s">
        <v>239</v>
      </c>
    </row>
    <row r="192" spans="1:3">
      <c r="A192" t="s">
        <v>240</v>
      </c>
    </row>
    <row r="194" spans="1:1" ht="20.25">
      <c r="A194" s="103" t="s">
        <v>303</v>
      </c>
    </row>
    <row r="195" spans="1:1">
      <c r="A195" s="115" t="s">
        <v>294</v>
      </c>
    </row>
    <row r="196" spans="1:1">
      <c r="A196" s="116" t="s">
        <v>295</v>
      </c>
    </row>
    <row r="197" spans="1:1">
      <c r="A197" s="116" t="s">
        <v>296</v>
      </c>
    </row>
    <row r="198" spans="1:1">
      <c r="A198" s="116"/>
    </row>
    <row r="199" spans="1:1">
      <c r="A199" s="116" t="s">
        <v>297</v>
      </c>
    </row>
    <row r="200" spans="1:1">
      <c r="A200" s="116" t="s">
        <v>298</v>
      </c>
    </row>
    <row r="201" spans="1:1">
      <c r="A201" s="116" t="s">
        <v>299</v>
      </c>
    </row>
    <row r="202" spans="1:1">
      <c r="A202" s="116"/>
    </row>
    <row r="203" spans="1:1">
      <c r="A203" s="116" t="s">
        <v>300</v>
      </c>
    </row>
    <row r="206" spans="1:1">
      <c r="A206" s="114" t="s">
        <v>301</v>
      </c>
    </row>
    <row r="207" spans="1:1">
      <c r="A207" s="114" t="s">
        <v>302</v>
      </c>
    </row>
    <row r="210" spans="1:1" ht="20.25">
      <c r="A210" s="103" t="s">
        <v>304</v>
      </c>
    </row>
    <row r="212" spans="1:1">
      <c r="A212" t="s">
        <v>305</v>
      </c>
    </row>
    <row r="214" spans="1:1">
      <c r="A214" t="s">
        <v>306</v>
      </c>
    </row>
    <row r="215" spans="1:1">
      <c r="A215" s="117" t="s">
        <v>307</v>
      </c>
    </row>
    <row r="217" spans="1:1" ht="20.25">
      <c r="A217" s="103" t="s">
        <v>309</v>
      </c>
    </row>
    <row r="219" spans="1:1">
      <c r="A219" t="s">
        <v>310</v>
      </c>
    </row>
    <row r="221" spans="1:1">
      <c r="A221" t="s">
        <v>311</v>
      </c>
    </row>
    <row r="222" spans="1:1">
      <c r="A222" t="s">
        <v>312</v>
      </c>
    </row>
    <row r="223" spans="1:1">
      <c r="A223" t="s">
        <v>313</v>
      </c>
    </row>
    <row r="224" spans="1:1">
      <c r="A224" t="s">
        <v>314</v>
      </c>
    </row>
    <row r="225" spans="1:2">
      <c r="A225" t="s">
        <v>315</v>
      </c>
    </row>
    <row r="226" spans="1:2" ht="20.25">
      <c r="A226" s="103"/>
    </row>
    <row r="227" spans="1:2" ht="20.25">
      <c r="A227" s="103" t="s">
        <v>316</v>
      </c>
    </row>
    <row r="229" spans="1:2">
      <c r="A229" t="s">
        <v>317</v>
      </c>
    </row>
    <row r="231" spans="1:2">
      <c r="B231" t="s">
        <v>318</v>
      </c>
    </row>
    <row r="232" spans="1:2">
      <c r="B232" t="s">
        <v>319</v>
      </c>
    </row>
    <row r="233" spans="1:2">
      <c r="B233" t="s">
        <v>320</v>
      </c>
    </row>
    <row r="234" spans="1:2">
      <c r="B234" t="s">
        <v>321</v>
      </c>
    </row>
    <row r="236" spans="1:2" ht="20.25">
      <c r="A236" s="103" t="s">
        <v>322</v>
      </c>
    </row>
    <row r="237" spans="1:2">
      <c r="A237" t="s">
        <v>323</v>
      </c>
    </row>
    <row r="239" spans="1:2">
      <c r="A239" t="s">
        <v>324</v>
      </c>
    </row>
    <row r="241" spans="1:2">
      <c r="A241" t="s">
        <v>325</v>
      </c>
    </row>
    <row r="243" spans="1:2">
      <c r="B243" t="s">
        <v>326</v>
      </c>
    </row>
    <row r="245" spans="1:2">
      <c r="B245" t="s">
        <v>327</v>
      </c>
    </row>
    <row r="247" spans="1:2">
      <c r="A247" t="s">
        <v>328</v>
      </c>
    </row>
    <row r="249" spans="1:2" ht="20.25">
      <c r="A249" s="103" t="s">
        <v>340</v>
      </c>
    </row>
    <row r="251" spans="1:2">
      <c r="A251" t="s">
        <v>329</v>
      </c>
    </row>
    <row r="252" spans="1:2">
      <c r="A252" t="s">
        <v>330</v>
      </c>
    </row>
    <row r="253" spans="1:2">
      <c r="A253" t="s">
        <v>331</v>
      </c>
    </row>
    <row r="255" spans="1:2" ht="20.25">
      <c r="A255" s="103" t="s">
        <v>341</v>
      </c>
    </row>
    <row r="256" spans="1:2">
      <c r="A256" t="s">
        <v>332</v>
      </c>
    </row>
    <row r="257" spans="1:2">
      <c r="A257" t="s">
        <v>333</v>
      </c>
    </row>
    <row r="258" spans="1:2">
      <c r="A258" t="s">
        <v>334</v>
      </c>
    </row>
    <row r="259" spans="1:2">
      <c r="A259" t="s">
        <v>335</v>
      </c>
    </row>
    <row r="261" spans="1:2">
      <c r="B261" t="s">
        <v>336</v>
      </c>
    </row>
    <row r="262" spans="1:2">
      <c r="B262" t="s">
        <v>337</v>
      </c>
    </row>
    <row r="264" spans="1:2">
      <c r="A264" t="s">
        <v>338</v>
      </c>
    </row>
    <row r="265" spans="1:2">
      <c r="A265" t="s">
        <v>339</v>
      </c>
    </row>
  </sheetData>
  <mergeCells count="165">
    <mergeCell ref="C155:Q155"/>
    <mergeCell ref="C159:S159"/>
    <mergeCell ref="C160:Q160"/>
    <mergeCell ref="J113:M113"/>
    <mergeCell ref="N113:U113"/>
    <mergeCell ref="V113:Z115"/>
    <mergeCell ref="A115:D115"/>
    <mergeCell ref="N115:U115"/>
    <mergeCell ref="C154:Q154"/>
    <mergeCell ref="A106:F106"/>
    <mergeCell ref="G106:AA106"/>
    <mergeCell ref="A107:V107"/>
    <mergeCell ref="W107:AA107"/>
    <mergeCell ref="R109:Z109"/>
    <mergeCell ref="R111:Z111"/>
    <mergeCell ref="A104:F105"/>
    <mergeCell ref="G104:L104"/>
    <mergeCell ref="M104:Q104"/>
    <mergeCell ref="R104:V104"/>
    <mergeCell ref="W104:AA104"/>
    <mergeCell ref="G105:L105"/>
    <mergeCell ref="M105:Q105"/>
    <mergeCell ref="R105:V105"/>
    <mergeCell ref="W105:AA105"/>
    <mergeCell ref="A101:I101"/>
    <mergeCell ref="J101:R101"/>
    <mergeCell ref="S101:AA101"/>
    <mergeCell ref="S102:T102"/>
    <mergeCell ref="A103:F103"/>
    <mergeCell ref="G103:L103"/>
    <mergeCell ref="M103:Q103"/>
    <mergeCell ref="R103:V103"/>
    <mergeCell ref="W103:AA103"/>
    <mergeCell ref="A97:F97"/>
    <mergeCell ref="G97:AA97"/>
    <mergeCell ref="S98:T98"/>
    <mergeCell ref="A100:I100"/>
    <mergeCell ref="J100:R100"/>
    <mergeCell ref="S100:AA100"/>
    <mergeCell ref="A95:F96"/>
    <mergeCell ref="G95:L95"/>
    <mergeCell ref="M95:Q95"/>
    <mergeCell ref="R95:V95"/>
    <mergeCell ref="W95:AA95"/>
    <mergeCell ref="G96:L96"/>
    <mergeCell ref="M96:Q96"/>
    <mergeCell ref="R96:V96"/>
    <mergeCell ref="W96:AA96"/>
    <mergeCell ref="A92:I92"/>
    <mergeCell ref="J92:R92"/>
    <mergeCell ref="S92:AA92"/>
    <mergeCell ref="P93:Q93"/>
    <mergeCell ref="A94:F94"/>
    <mergeCell ref="G94:L94"/>
    <mergeCell ref="M94:Q94"/>
    <mergeCell ref="R94:V94"/>
    <mergeCell ref="W94:AA94"/>
    <mergeCell ref="J86:O86"/>
    <mergeCell ref="P86:S86"/>
    <mergeCell ref="T86:AA86"/>
    <mergeCell ref="P90:Q90"/>
    <mergeCell ref="A91:I91"/>
    <mergeCell ref="J91:R91"/>
    <mergeCell ref="S91:AA91"/>
    <mergeCell ref="A84:B86"/>
    <mergeCell ref="C84:I84"/>
    <mergeCell ref="J84:O84"/>
    <mergeCell ref="P84:S84"/>
    <mergeCell ref="T84:AA84"/>
    <mergeCell ref="C85:I85"/>
    <mergeCell ref="J85:O85"/>
    <mergeCell ref="P85:S85"/>
    <mergeCell ref="T85:AA85"/>
    <mergeCell ref="C86:I86"/>
    <mergeCell ref="J82:O82"/>
    <mergeCell ref="P82:S82"/>
    <mergeCell ref="T82:AA82"/>
    <mergeCell ref="C83:I83"/>
    <mergeCell ref="J83:O83"/>
    <mergeCell ref="P83:S83"/>
    <mergeCell ref="T83:AA83"/>
    <mergeCell ref="C80:I80"/>
    <mergeCell ref="J80:O80"/>
    <mergeCell ref="P80:S80"/>
    <mergeCell ref="T80:AA80"/>
    <mergeCell ref="A81:B83"/>
    <mergeCell ref="C81:I81"/>
    <mergeCell ref="J81:O81"/>
    <mergeCell ref="P81:S81"/>
    <mergeCell ref="T81:AA81"/>
    <mergeCell ref="C82:I82"/>
    <mergeCell ref="C78:E79"/>
    <mergeCell ref="F78:I78"/>
    <mergeCell ref="J78:O78"/>
    <mergeCell ref="P78:S78"/>
    <mergeCell ref="T78:AA78"/>
    <mergeCell ref="F79:I79"/>
    <mergeCell ref="J79:O79"/>
    <mergeCell ref="P79:S79"/>
    <mergeCell ref="T79:AA79"/>
    <mergeCell ref="A76:B80"/>
    <mergeCell ref="C76:E77"/>
    <mergeCell ref="F76:I76"/>
    <mergeCell ref="J76:O76"/>
    <mergeCell ref="P76:S76"/>
    <mergeCell ref="T76:AA76"/>
    <mergeCell ref="F77:I77"/>
    <mergeCell ref="J77:O77"/>
    <mergeCell ref="P77:S77"/>
    <mergeCell ref="T77:AA77"/>
    <mergeCell ref="A73:I73"/>
    <mergeCell ref="J73:R73"/>
    <mergeCell ref="S73:AA73"/>
    <mergeCell ref="A75:B75"/>
    <mergeCell ref="C75:I75"/>
    <mergeCell ref="J75:O75"/>
    <mergeCell ref="P75:S75"/>
    <mergeCell ref="T75:AA75"/>
    <mergeCell ref="A70:I70"/>
    <mergeCell ref="J70:R70"/>
    <mergeCell ref="S70:AA70"/>
    <mergeCell ref="A72:I72"/>
    <mergeCell ref="J72:R72"/>
    <mergeCell ref="S72:AA72"/>
    <mergeCell ref="A67:I67"/>
    <mergeCell ref="J67:R67"/>
    <mergeCell ref="S67:AA67"/>
    <mergeCell ref="A69:I69"/>
    <mergeCell ref="J69:R69"/>
    <mergeCell ref="S69:AA69"/>
    <mergeCell ref="I61:O61"/>
    <mergeCell ref="R61:X61"/>
    <mergeCell ref="A66:I66"/>
    <mergeCell ref="J66:R66"/>
    <mergeCell ref="S66:AA66"/>
    <mergeCell ref="C18:Q18"/>
    <mergeCell ref="C22:U22"/>
    <mergeCell ref="C23:U23"/>
    <mergeCell ref="A50:AA50"/>
    <mergeCell ref="A53:D59"/>
    <mergeCell ref="E54:R54"/>
    <mergeCell ref="S54:AA54"/>
    <mergeCell ref="E56:R56"/>
    <mergeCell ref="S56:AA56"/>
    <mergeCell ref="F58:Q59"/>
    <mergeCell ref="Z11:AE11"/>
    <mergeCell ref="C17:Q17"/>
    <mergeCell ref="Z9:AE9"/>
    <mergeCell ref="B10:G10"/>
    <mergeCell ref="H10:M10"/>
    <mergeCell ref="N10:S10"/>
    <mergeCell ref="T10:Y10"/>
    <mergeCell ref="Z10:AE10"/>
    <mergeCell ref="U59:Z59"/>
    <mergeCell ref="H8:M8"/>
    <mergeCell ref="N8:S8"/>
    <mergeCell ref="T8:Y8"/>
    <mergeCell ref="B9:G9"/>
    <mergeCell ref="H9:M9"/>
    <mergeCell ref="N9:S9"/>
    <mergeCell ref="T9:Y9"/>
    <mergeCell ref="B11:G11"/>
    <mergeCell ref="H11:M11"/>
    <mergeCell ref="N11:S11"/>
    <mergeCell ref="T11:Y11"/>
  </mergeCells>
  <phoneticPr fontId="2" type="noConversion"/>
  <conditionalFormatting sqref="AC67">
    <cfRule type="cellIs" dxfId="27" priority="12" operator="lessThan">
      <formula>0</formula>
    </cfRule>
  </conditionalFormatting>
  <conditionalFormatting sqref="AC70">
    <cfRule type="cellIs" dxfId="26" priority="11" operator="lessThan">
      <formula>0</formula>
    </cfRule>
  </conditionalFormatting>
  <conditionalFormatting sqref="AC73">
    <cfRule type="cellIs" dxfId="25" priority="9" operator="equal">
      <formula>0</formula>
    </cfRule>
    <cfRule type="cellIs" dxfId="24" priority="10" operator="lessThan">
      <formula>0</formula>
    </cfRule>
  </conditionalFormatting>
  <conditionalFormatting sqref="AC92">
    <cfRule type="cellIs" dxfId="23" priority="7" operator="equal">
      <formula>0</formula>
    </cfRule>
    <cfRule type="cellIs" dxfId="22" priority="8" operator="lessThan">
      <formula>0</formula>
    </cfRule>
  </conditionalFormatting>
  <conditionalFormatting sqref="A95:F96">
    <cfRule type="cellIs" dxfId="21" priority="6" operator="greaterThan">
      <formula>$AC$92&gt;0</formula>
    </cfRule>
  </conditionalFormatting>
  <conditionalFormatting sqref="G95:L95">
    <cfRule type="cellIs" dxfId="20" priority="5" operator="greaterThan">
      <formula>$S$70&gt;0</formula>
    </cfRule>
  </conditionalFormatting>
  <conditionalFormatting sqref="AC101">
    <cfRule type="cellIs" dxfId="19" priority="3" operator="equal">
      <formula>0</formula>
    </cfRule>
    <cfRule type="cellIs" dxfId="18" priority="4" operator="lessThan">
      <formula>0</formula>
    </cfRule>
  </conditionalFormatting>
  <conditionalFormatting sqref="A104:F105">
    <cfRule type="cellIs" dxfId="17" priority="2" operator="greaterThan">
      <formula>$AC$92&gt;0</formula>
    </cfRule>
  </conditionalFormatting>
  <conditionalFormatting sqref="G104:L104">
    <cfRule type="cellIs" dxfId="16" priority="1" operator="greaterThan">
      <formula>$S$70&gt;0</formula>
    </cfRule>
  </conditionalFormatting>
  <pageMargins left="0.43307086614173229" right="0.43307086614173229" top="0.35433070866141736" bottom="0.35433070866141736" header="0.11811023622047245" footer="0"/>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C2A5F-FBEF-4C13-A4D8-4ADF20E6A483}">
  <sheetPr>
    <tabColor rgb="FF7030A0"/>
  </sheetPr>
  <dimension ref="A1:AN232"/>
  <sheetViews>
    <sheetView showGridLines="0" workbookViewId="0">
      <selection activeCell="E7" sqref="E7:R7"/>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916" t="s">
        <v>134</v>
      </c>
      <c r="B3" s="916"/>
      <c r="C3" s="916"/>
      <c r="D3" s="916"/>
      <c r="E3" s="916"/>
      <c r="F3" s="916"/>
      <c r="G3" s="916"/>
      <c r="H3" s="916"/>
      <c r="I3" s="916"/>
      <c r="J3" s="916"/>
      <c r="K3" s="916"/>
      <c r="L3" s="916"/>
      <c r="M3" s="916"/>
      <c r="N3" s="916"/>
      <c r="O3" s="916"/>
      <c r="P3" s="916"/>
      <c r="Q3" s="916"/>
      <c r="R3" s="916"/>
      <c r="S3" s="916"/>
      <c r="T3" s="916"/>
      <c r="U3" s="916"/>
      <c r="V3" s="916"/>
      <c r="W3" s="916"/>
      <c r="X3" s="916"/>
      <c r="Y3" s="916"/>
      <c r="Z3" s="916"/>
      <c r="AA3" s="916"/>
      <c r="AB3" s="84"/>
      <c r="AC3" s="130" t="s">
        <v>396</v>
      </c>
      <c r="AD3" s="84"/>
      <c r="AE3" s="84"/>
      <c r="AF3" s="112" t="s">
        <v>284</v>
      </c>
    </row>
    <row r="4" spans="1:40" ht="3.75" customHeight="1"/>
    <row r="5" spans="1:40" ht="11.25" customHeight="1">
      <c r="AA5" s="69" t="s">
        <v>135</v>
      </c>
    </row>
    <row r="6" spans="1:40">
      <c r="A6" s="917" t="s">
        <v>116</v>
      </c>
      <c r="B6" s="917"/>
      <c r="C6" s="917"/>
      <c r="D6" s="918"/>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919"/>
      <c r="B7" s="919"/>
      <c r="C7" s="919"/>
      <c r="D7" s="920"/>
      <c r="E7" s="787" t="s">
        <v>634</v>
      </c>
      <c r="F7" s="788"/>
      <c r="G7" s="788"/>
      <c r="H7" s="788"/>
      <c r="I7" s="788"/>
      <c r="J7" s="788"/>
      <c r="K7" s="788"/>
      <c r="L7" s="788"/>
      <c r="M7" s="788"/>
      <c r="N7" s="788"/>
      <c r="O7" s="788"/>
      <c r="P7" s="788"/>
      <c r="Q7" s="788"/>
      <c r="R7" s="789"/>
      <c r="S7" s="799">
        <v>3129212345</v>
      </c>
      <c r="T7" s="800"/>
      <c r="U7" s="800"/>
      <c r="V7" s="800"/>
      <c r="W7" s="800"/>
      <c r="X7" s="800"/>
      <c r="Y7" s="800"/>
      <c r="Z7" s="800"/>
      <c r="AA7" s="800"/>
      <c r="AF7" s="89" t="s">
        <v>291</v>
      </c>
    </row>
    <row r="8" spans="1:40">
      <c r="A8" s="919"/>
      <c r="B8" s="919"/>
      <c r="C8" s="919"/>
      <c r="D8" s="920"/>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919"/>
      <c r="B9" s="919"/>
      <c r="C9" s="919"/>
      <c r="D9" s="920"/>
      <c r="E9" s="787" t="s">
        <v>632</v>
      </c>
      <c r="F9" s="788"/>
      <c r="G9" s="788"/>
      <c r="H9" s="788"/>
      <c r="I9" s="788"/>
      <c r="J9" s="788"/>
      <c r="K9" s="788"/>
      <c r="L9" s="788"/>
      <c r="M9" s="788"/>
      <c r="N9" s="788"/>
      <c r="O9" s="788"/>
      <c r="P9" s="788"/>
      <c r="Q9" s="788"/>
      <c r="R9" s="789"/>
      <c r="S9" s="923">
        <v>26961</v>
      </c>
      <c r="T9" s="924"/>
      <c r="U9" s="924"/>
      <c r="V9" s="924"/>
      <c r="W9" s="924"/>
      <c r="X9" s="924"/>
      <c r="Y9" s="924"/>
      <c r="Z9" s="924"/>
      <c r="AA9" s="924"/>
      <c r="AF9" s="90" t="s">
        <v>126</v>
      </c>
    </row>
    <row r="10" spans="1:40">
      <c r="A10" s="919"/>
      <c r="B10" s="919"/>
      <c r="C10" s="919"/>
      <c r="D10" s="920"/>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919"/>
      <c r="B11" s="919"/>
      <c r="C11" s="919"/>
      <c r="D11" s="920"/>
      <c r="E11" s="79"/>
      <c r="F11" s="925" t="s">
        <v>635</v>
      </c>
      <c r="G11" s="926"/>
      <c r="H11" s="926"/>
      <c r="I11" s="926"/>
      <c r="J11" s="926"/>
      <c r="K11" s="926"/>
      <c r="L11" s="926"/>
      <c r="M11" s="926"/>
      <c r="N11" s="926"/>
      <c r="O11" s="926"/>
      <c r="P11" s="926"/>
      <c r="Q11" s="926"/>
      <c r="AF11" t="s">
        <v>285</v>
      </c>
    </row>
    <row r="12" spans="1:40">
      <c r="A12" s="921"/>
      <c r="B12" s="921"/>
      <c r="C12" s="921"/>
      <c r="D12" s="922"/>
      <c r="E12" s="78"/>
      <c r="F12" s="927"/>
      <c r="G12" s="927"/>
      <c r="H12" s="927"/>
      <c r="I12" s="927"/>
      <c r="J12" s="927"/>
      <c r="K12" s="927"/>
      <c r="L12" s="927"/>
      <c r="M12" s="927"/>
      <c r="N12" s="927"/>
      <c r="O12" s="927"/>
      <c r="P12" s="927"/>
      <c r="Q12" s="927"/>
      <c r="R12" s="70" t="s">
        <v>110</v>
      </c>
      <c r="S12" s="70"/>
      <c r="T12" s="70"/>
      <c r="U12" s="788" t="s">
        <v>128</v>
      </c>
      <c r="V12" s="928"/>
      <c r="W12" s="928"/>
      <c r="X12" s="928"/>
      <c r="Y12" s="928"/>
      <c r="Z12" s="928"/>
      <c r="AA12" s="70" t="s">
        <v>109</v>
      </c>
      <c r="AF12" t="s">
        <v>286</v>
      </c>
    </row>
    <row r="13" spans="1:40" ht="3.75" customHeight="1"/>
    <row r="14" spans="1:40" ht="26.25" customHeight="1">
      <c r="A14" s="74" t="s">
        <v>108</v>
      </c>
      <c r="B14" s="74"/>
      <c r="C14" s="74"/>
      <c r="D14" s="74"/>
      <c r="E14" s="74"/>
      <c r="F14" s="74"/>
      <c r="G14" s="74"/>
      <c r="H14" s="77"/>
      <c r="I14" s="915">
        <v>43466</v>
      </c>
      <c r="J14" s="915"/>
      <c r="K14" s="915"/>
      <c r="L14" s="915"/>
      <c r="M14" s="915"/>
      <c r="N14" s="915"/>
      <c r="O14" s="915"/>
      <c r="P14" s="74" t="s">
        <v>107</v>
      </c>
      <c r="Q14" s="74"/>
      <c r="R14" s="915">
        <f>EOMONTH(I14,11)</f>
        <v>43830</v>
      </c>
      <c r="S14" s="915"/>
      <c r="T14" s="915"/>
      <c r="U14" s="915"/>
      <c r="V14" s="915"/>
      <c r="W14" s="915"/>
      <c r="X14" s="915"/>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F18" t="s">
        <v>290</v>
      </c>
    </row>
    <row r="19" spans="1:34" ht="37.5" customHeight="1" thickBot="1">
      <c r="A19" s="853" t="s">
        <v>275</v>
      </c>
      <c r="B19" s="854"/>
      <c r="C19" s="854"/>
      <c r="D19" s="854"/>
      <c r="E19" s="854"/>
      <c r="F19" s="854"/>
      <c r="G19" s="854"/>
      <c r="H19" s="854"/>
      <c r="I19" s="854"/>
      <c r="J19" s="855" t="s">
        <v>276</v>
      </c>
      <c r="K19" s="854"/>
      <c r="L19" s="854"/>
      <c r="M19" s="854"/>
      <c r="N19" s="854"/>
      <c r="O19" s="854"/>
      <c r="P19" s="854"/>
      <c r="Q19" s="854"/>
      <c r="R19" s="854"/>
      <c r="S19" s="855" t="s">
        <v>138</v>
      </c>
      <c r="T19" s="854"/>
      <c r="U19" s="854"/>
      <c r="V19" s="854"/>
      <c r="W19" s="854"/>
      <c r="X19" s="854"/>
      <c r="Y19" s="854"/>
      <c r="Z19" s="854"/>
      <c r="AA19" s="836"/>
      <c r="AF19" t="s">
        <v>163</v>
      </c>
    </row>
    <row r="20" spans="1:34" ht="17.25" thickBot="1">
      <c r="A20" s="856" t="e">
        <f>#REF!</f>
        <v>#REF!</v>
      </c>
      <c r="B20" s="857"/>
      <c r="C20" s="857"/>
      <c r="D20" s="857"/>
      <c r="E20" s="857"/>
      <c r="F20" s="857"/>
      <c r="G20" s="857"/>
      <c r="H20" s="857"/>
      <c r="I20" s="857"/>
      <c r="J20" s="857" t="e">
        <f>#REF!</f>
        <v>#REF!</v>
      </c>
      <c r="K20" s="857"/>
      <c r="L20" s="857"/>
      <c r="M20" s="857"/>
      <c r="N20" s="857"/>
      <c r="O20" s="857"/>
      <c r="P20" s="857"/>
      <c r="Q20" s="857"/>
      <c r="R20" s="857"/>
      <c r="S20" s="913" t="e">
        <f>IF(TRUNC(A20,2)-TRUNC(J20,2)&gt;=0,TRUNC(A20,2)-TRUNC(J20,2),0)</f>
        <v>#REF!</v>
      </c>
      <c r="T20" s="913"/>
      <c r="U20" s="913"/>
      <c r="V20" s="913"/>
      <c r="W20" s="913"/>
      <c r="X20" s="913"/>
      <c r="Y20" s="913"/>
      <c r="Z20" s="913"/>
      <c r="AA20" s="914"/>
      <c r="AC20" s="109" t="e">
        <f>TRUNC(A20,2)-TRUNC(J20,2)</f>
        <v>#REF!</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853" t="s">
        <v>277</v>
      </c>
      <c r="B22" s="854"/>
      <c r="C22" s="854"/>
      <c r="D22" s="854"/>
      <c r="E22" s="854"/>
      <c r="F22" s="854"/>
      <c r="G22" s="854"/>
      <c r="H22" s="854"/>
      <c r="I22" s="854"/>
      <c r="J22" s="855" t="s">
        <v>278</v>
      </c>
      <c r="K22" s="854"/>
      <c r="L22" s="854"/>
      <c r="M22" s="854"/>
      <c r="N22" s="854"/>
      <c r="O22" s="854"/>
      <c r="P22" s="854"/>
      <c r="Q22" s="854"/>
      <c r="R22" s="854"/>
      <c r="S22" s="855" t="s">
        <v>140</v>
      </c>
      <c r="T22" s="854"/>
      <c r="U22" s="854"/>
      <c r="V22" s="854"/>
      <c r="W22" s="854"/>
      <c r="X22" s="854"/>
      <c r="Y22" s="854"/>
      <c r="Z22" s="854"/>
      <c r="AA22" s="836"/>
      <c r="AF22" t="s">
        <v>167</v>
      </c>
    </row>
    <row r="23" spans="1:34" ht="17.25" thickBot="1">
      <c r="A23" s="856" t="e">
        <f>#REF!</f>
        <v>#REF!</v>
      </c>
      <c r="B23" s="857"/>
      <c r="C23" s="857"/>
      <c r="D23" s="857"/>
      <c r="E23" s="857"/>
      <c r="F23" s="857"/>
      <c r="G23" s="857"/>
      <c r="H23" s="857"/>
      <c r="I23" s="857"/>
      <c r="J23" s="857" t="e">
        <f>#REF!</f>
        <v>#REF!</v>
      </c>
      <c r="K23" s="857"/>
      <c r="L23" s="857"/>
      <c r="M23" s="857"/>
      <c r="N23" s="857"/>
      <c r="O23" s="857"/>
      <c r="P23" s="857"/>
      <c r="Q23" s="857"/>
      <c r="R23" s="857"/>
      <c r="S23" s="913" t="e">
        <f>IF(TRUNC(A23,2)-TRUNC(J23,2)&gt;=0,TRUNC(A23,2)-TRUNC(J23,2),0)</f>
        <v>#REF!</v>
      </c>
      <c r="T23" s="913"/>
      <c r="U23" s="913"/>
      <c r="V23" s="913"/>
      <c r="W23" s="913"/>
      <c r="X23" s="913"/>
      <c r="Y23" s="913"/>
      <c r="Z23" s="913"/>
      <c r="AA23" s="914"/>
      <c r="AC23" s="109" t="e">
        <f>TRUNC(A23,2)-TRUNC(J23,2)</f>
        <v>#REF!</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t="e">
        <f>T31/2</f>
        <v>#REF!</v>
      </c>
    </row>
    <row r="25" spans="1:34" ht="37.5" customHeight="1" thickBot="1">
      <c r="A25" s="853" t="s">
        <v>279</v>
      </c>
      <c r="B25" s="854"/>
      <c r="C25" s="854"/>
      <c r="D25" s="854"/>
      <c r="E25" s="854"/>
      <c r="F25" s="854"/>
      <c r="G25" s="854"/>
      <c r="H25" s="854"/>
      <c r="I25" s="854"/>
      <c r="J25" s="855" t="s">
        <v>280</v>
      </c>
      <c r="K25" s="854"/>
      <c r="L25" s="854"/>
      <c r="M25" s="854"/>
      <c r="N25" s="854"/>
      <c r="O25" s="854"/>
      <c r="P25" s="854"/>
      <c r="Q25" s="854"/>
      <c r="R25" s="854"/>
      <c r="S25" s="855" t="s">
        <v>141</v>
      </c>
      <c r="T25" s="854"/>
      <c r="U25" s="854"/>
      <c r="V25" s="854"/>
      <c r="W25" s="854"/>
      <c r="X25" s="854"/>
      <c r="Y25" s="854"/>
      <c r="Z25" s="854"/>
      <c r="AA25" s="836"/>
      <c r="AD25" t="s">
        <v>636</v>
      </c>
      <c r="AE25" s="218">
        <v>0</v>
      </c>
      <c r="AF25" t="s">
        <v>169</v>
      </c>
    </row>
    <row r="26" spans="1:34" ht="17.25" thickBot="1">
      <c r="A26" s="856" t="e">
        <f>A20-A23</f>
        <v>#REF!</v>
      </c>
      <c r="B26" s="857"/>
      <c r="C26" s="857"/>
      <c r="D26" s="857"/>
      <c r="E26" s="857"/>
      <c r="F26" s="857"/>
      <c r="G26" s="857"/>
      <c r="H26" s="857"/>
      <c r="I26" s="857"/>
      <c r="J26" s="857" t="e">
        <f>J20-J23</f>
        <v>#REF!</v>
      </c>
      <c r="K26" s="857"/>
      <c r="L26" s="857"/>
      <c r="M26" s="857"/>
      <c r="N26" s="857"/>
      <c r="O26" s="857"/>
      <c r="P26" s="857"/>
      <c r="Q26" s="857"/>
      <c r="R26" s="857"/>
      <c r="S26" s="913" t="e">
        <f>IF(TRUNC(A26,2)-TRUNC(J26,2)&gt;=0,TRUNC(A26,2)-TRUNC(J26,2),0)</f>
        <v>#REF!</v>
      </c>
      <c r="T26" s="913"/>
      <c r="U26" s="913"/>
      <c r="V26" s="913"/>
      <c r="W26" s="913"/>
      <c r="X26" s="913"/>
      <c r="Y26" s="913"/>
      <c r="Z26" s="913"/>
      <c r="AA26" s="914"/>
      <c r="AC26" s="109" t="e">
        <f>TRUNC(A26,2)-TRUNC(J26,2)</f>
        <v>#REF!</v>
      </c>
      <c r="AD26" s="220" t="s">
        <v>633</v>
      </c>
      <c r="AE26" s="221" t="e">
        <f>AE24-AE25</f>
        <v>#REF!</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t="e">
        <f>SUM(AE24:AE26)</f>
        <v>#REF!</v>
      </c>
      <c r="AF27" t="s">
        <v>171</v>
      </c>
    </row>
    <row r="28" spans="1:34" ht="37.5" customHeight="1">
      <c r="A28" s="896" t="s">
        <v>143</v>
      </c>
      <c r="B28" s="853"/>
      <c r="C28" s="836" t="s">
        <v>147</v>
      </c>
      <c r="D28" s="837"/>
      <c r="E28" s="837"/>
      <c r="F28" s="837"/>
      <c r="G28" s="837"/>
      <c r="H28" s="837"/>
      <c r="I28" s="838"/>
      <c r="J28" s="897" t="s">
        <v>148</v>
      </c>
      <c r="K28" s="837"/>
      <c r="L28" s="837"/>
      <c r="M28" s="837"/>
      <c r="N28" s="837"/>
      <c r="O28" s="838"/>
      <c r="P28" s="897" t="s">
        <v>145</v>
      </c>
      <c r="Q28" s="896"/>
      <c r="R28" s="896"/>
      <c r="S28" s="853"/>
      <c r="T28" s="836" t="s">
        <v>146</v>
      </c>
      <c r="U28" s="837"/>
      <c r="V28" s="837"/>
      <c r="W28" s="837"/>
      <c r="X28" s="837"/>
      <c r="Y28" s="837"/>
      <c r="Z28" s="837"/>
      <c r="AA28" s="837"/>
      <c r="AF28" t="s">
        <v>172</v>
      </c>
    </row>
    <row r="29" spans="1:34" ht="17.25" customHeight="1">
      <c r="A29" s="888" t="s">
        <v>153</v>
      </c>
      <c r="B29" s="898"/>
      <c r="C29" s="903" t="s">
        <v>151</v>
      </c>
      <c r="D29" s="904"/>
      <c r="E29" s="889"/>
      <c r="F29" s="880" t="s">
        <v>149</v>
      </c>
      <c r="G29" s="881"/>
      <c r="H29" s="881"/>
      <c r="I29" s="882"/>
      <c r="J29" s="880"/>
      <c r="K29" s="881"/>
      <c r="L29" s="881"/>
      <c r="M29" s="881"/>
      <c r="N29" s="881"/>
      <c r="O29" s="882"/>
      <c r="P29" s="883" t="str">
        <f>TRUNC(AC29/10000000,0)&amp;"천"&amp;RIGHT(TRUNC(AC29/1000000,0),1)&amp;"백만원"</f>
        <v>1천1백만원</v>
      </c>
      <c r="Q29" s="884"/>
      <c r="R29" s="884"/>
      <c r="S29" s="885"/>
      <c r="T29" s="886"/>
      <c r="U29" s="887"/>
      <c r="V29" s="887"/>
      <c r="W29" s="887"/>
      <c r="X29" s="887"/>
      <c r="Y29" s="887"/>
      <c r="Z29" s="887"/>
      <c r="AA29" s="887"/>
      <c r="AC29" s="111">
        <v>11000000</v>
      </c>
      <c r="AF29" t="s">
        <v>173</v>
      </c>
    </row>
    <row r="30" spans="1:34" ht="17.25" customHeight="1">
      <c r="A30" s="899"/>
      <c r="B30" s="900"/>
      <c r="C30" s="905"/>
      <c r="D30" s="892"/>
      <c r="E30" s="893"/>
      <c r="F30" s="906" t="s">
        <v>348</v>
      </c>
      <c r="G30" s="907"/>
      <c r="H30" s="907"/>
      <c r="I30" s="908"/>
      <c r="J30" s="906"/>
      <c r="K30" s="907"/>
      <c r="L30" s="907"/>
      <c r="M30" s="907"/>
      <c r="N30" s="907"/>
      <c r="O30" s="908"/>
      <c r="P30" s="883" t="str">
        <f>AC30/1000000&amp;"백만원"</f>
        <v>7백만원</v>
      </c>
      <c r="Q30" s="884"/>
      <c r="R30" s="884"/>
      <c r="S30" s="885"/>
      <c r="T30" s="911"/>
      <c r="U30" s="912"/>
      <c r="V30" s="912"/>
      <c r="W30" s="912"/>
      <c r="X30" s="912"/>
      <c r="Y30" s="912"/>
      <c r="Z30" s="912"/>
      <c r="AA30" s="912"/>
      <c r="AC30" s="111">
        <v>7000000</v>
      </c>
      <c r="AE30" t="s">
        <v>485</v>
      </c>
      <c r="AF30" t="s">
        <v>174</v>
      </c>
    </row>
    <row r="31" spans="1:34" ht="17.25" customHeight="1">
      <c r="A31" s="899"/>
      <c r="B31" s="900"/>
      <c r="C31" s="903" t="s">
        <v>150</v>
      </c>
      <c r="D31" s="904"/>
      <c r="E31" s="889"/>
      <c r="F31" s="880" t="s">
        <v>149</v>
      </c>
      <c r="G31" s="881"/>
      <c r="H31" s="881"/>
      <c r="I31" s="882"/>
      <c r="J31" s="880" t="e">
        <f>IF(S23&gt;0,S23,0)</f>
        <v>#REF!</v>
      </c>
      <c r="K31" s="881"/>
      <c r="L31" s="881"/>
      <c r="M31" s="881"/>
      <c r="N31" s="881"/>
      <c r="O31" s="882"/>
      <c r="P31" s="883" t="str">
        <f>TRUNC(AC31/10000000,0)&amp;"천"&amp;RIGHT(TRUNC(AC31/1000000,0),1)&amp;"백만원"</f>
        <v>1천2백만원</v>
      </c>
      <c r="Q31" s="884"/>
      <c r="R31" s="884"/>
      <c r="S31" s="885"/>
      <c r="T31" s="886" t="e">
        <f>J31*AC31</f>
        <v>#REF!</v>
      </c>
      <c r="U31" s="887"/>
      <c r="V31" s="887"/>
      <c r="W31" s="887"/>
      <c r="X31" s="887"/>
      <c r="Y31" s="887"/>
      <c r="Z31" s="887"/>
      <c r="AA31" s="887"/>
      <c r="AC31" s="111">
        <v>12000000</v>
      </c>
      <c r="AE31" s="218" t="e">
        <f>T31*20%</f>
        <v>#REF!</v>
      </c>
      <c r="AF31" t="s">
        <v>175</v>
      </c>
    </row>
    <row r="32" spans="1:34" ht="17.25" customHeight="1">
      <c r="A32" s="899"/>
      <c r="B32" s="900"/>
      <c r="C32" s="905"/>
      <c r="D32" s="892"/>
      <c r="E32" s="893"/>
      <c r="F32" s="906" t="s">
        <v>348</v>
      </c>
      <c r="G32" s="907"/>
      <c r="H32" s="907"/>
      <c r="I32" s="908"/>
      <c r="J32" s="906" t="e">
        <f>IF(S26&gt;0,S26,0)</f>
        <v>#REF!</v>
      </c>
      <c r="K32" s="907"/>
      <c r="L32" s="907"/>
      <c r="M32" s="907"/>
      <c r="N32" s="907"/>
      <c r="O32" s="908"/>
      <c r="P32" s="883" t="str">
        <f>TRUNC(AC32/1000000,0)&amp;"백"&amp;RIGHT(TRUNC(AC32/100000,0),1)&amp;"십만원"</f>
        <v>7백7십만원</v>
      </c>
      <c r="Q32" s="884"/>
      <c r="R32" s="884"/>
      <c r="S32" s="885"/>
      <c r="T32" s="909" t="e">
        <f>J32*AC32</f>
        <v>#REF!</v>
      </c>
      <c r="U32" s="910"/>
      <c r="V32" s="910"/>
      <c r="W32" s="910"/>
      <c r="X32" s="910"/>
      <c r="Y32" s="910"/>
      <c r="Z32" s="910"/>
      <c r="AA32" s="910"/>
      <c r="AC32" s="111">
        <v>7700000</v>
      </c>
      <c r="AF32" t="s">
        <v>267</v>
      </c>
    </row>
    <row r="33" spans="1:34" ht="17.25" customHeight="1">
      <c r="A33" s="901"/>
      <c r="B33" s="902"/>
      <c r="C33" s="875" t="s">
        <v>152</v>
      </c>
      <c r="D33" s="876"/>
      <c r="E33" s="876"/>
      <c r="F33" s="876"/>
      <c r="G33" s="876"/>
      <c r="H33" s="876"/>
      <c r="I33" s="856"/>
      <c r="J33" s="877" t="e">
        <f>SUM(J29:O32)</f>
        <v>#REF!</v>
      </c>
      <c r="K33" s="878"/>
      <c r="L33" s="878"/>
      <c r="M33" s="878"/>
      <c r="N33" s="878"/>
      <c r="O33" s="879"/>
      <c r="P33" s="870"/>
      <c r="Q33" s="871"/>
      <c r="R33" s="871"/>
      <c r="S33" s="872"/>
      <c r="T33" s="860" t="e">
        <f>SUM(T29:AA32)</f>
        <v>#REF!</v>
      </c>
      <c r="U33" s="861"/>
      <c r="V33" s="861"/>
      <c r="W33" s="861"/>
      <c r="X33" s="861"/>
      <c r="Y33" s="861"/>
      <c r="Z33" s="861"/>
      <c r="AA33" s="861"/>
      <c r="AE33" s="218" t="e">
        <f>AE31/2</f>
        <v>#REF!</v>
      </c>
      <c r="AF33" t="s">
        <v>271</v>
      </c>
    </row>
    <row r="34" spans="1:34" ht="17.25" customHeight="1">
      <c r="A34" s="888" t="s">
        <v>154</v>
      </c>
      <c r="B34" s="889"/>
      <c r="C34" s="875" t="s">
        <v>149</v>
      </c>
      <c r="D34" s="876"/>
      <c r="E34" s="876"/>
      <c r="F34" s="876"/>
      <c r="G34" s="876"/>
      <c r="H34" s="876"/>
      <c r="I34" s="856"/>
      <c r="J34" s="875"/>
      <c r="K34" s="876"/>
      <c r="L34" s="876"/>
      <c r="M34" s="876"/>
      <c r="N34" s="876"/>
      <c r="O34" s="856"/>
      <c r="P34" s="883" t="str">
        <f>AC34/1000000&amp;"백만원"</f>
        <v>8백만원</v>
      </c>
      <c r="Q34" s="884"/>
      <c r="R34" s="884"/>
      <c r="S34" s="885"/>
      <c r="T34" s="894"/>
      <c r="U34" s="895"/>
      <c r="V34" s="895"/>
      <c r="W34" s="895"/>
      <c r="X34" s="895"/>
      <c r="Y34" s="895"/>
      <c r="Z34" s="895"/>
      <c r="AA34" s="895"/>
      <c r="AC34" s="111">
        <v>8000000</v>
      </c>
    </row>
    <row r="35" spans="1:34" ht="17.25" customHeight="1">
      <c r="A35" s="890"/>
      <c r="B35" s="891"/>
      <c r="C35" s="875" t="s">
        <v>144</v>
      </c>
      <c r="D35" s="876"/>
      <c r="E35" s="876"/>
      <c r="F35" s="876"/>
      <c r="G35" s="876"/>
      <c r="H35" s="876"/>
      <c r="I35" s="856"/>
      <c r="J35" s="875"/>
      <c r="K35" s="876"/>
      <c r="L35" s="876"/>
      <c r="M35" s="876"/>
      <c r="N35" s="876"/>
      <c r="O35" s="856"/>
      <c r="P35" s="883" t="str">
        <f>TRUNC(AC35/1000000,0)&amp;"백"&amp;RIGHT(TRUNC(AC35/100000,0),1)&amp;"십만원"</f>
        <v>4백5십만원</v>
      </c>
      <c r="Q35" s="884"/>
      <c r="R35" s="884"/>
      <c r="S35" s="885"/>
      <c r="T35" s="894"/>
      <c r="U35" s="895"/>
      <c r="V35" s="895"/>
      <c r="W35" s="895"/>
      <c r="X35" s="895"/>
      <c r="Y35" s="895"/>
      <c r="Z35" s="895"/>
      <c r="AA35" s="895"/>
      <c r="AC35" s="111">
        <v>4500000</v>
      </c>
      <c r="AD35" t="s">
        <v>631</v>
      </c>
      <c r="AE35" s="218" t="e">
        <f>AE33</f>
        <v>#REF!</v>
      </c>
      <c r="AF35" t="s">
        <v>176</v>
      </c>
    </row>
    <row r="36" spans="1:34" ht="17.25" customHeight="1">
      <c r="A36" s="892"/>
      <c r="B36" s="893"/>
      <c r="C36" s="875" t="s">
        <v>152</v>
      </c>
      <c r="D36" s="876"/>
      <c r="E36" s="876"/>
      <c r="F36" s="876"/>
      <c r="G36" s="876"/>
      <c r="H36" s="876"/>
      <c r="I36" s="856"/>
      <c r="J36" s="877">
        <f>SUM(J34:O35)</f>
        <v>0</v>
      </c>
      <c r="K36" s="878"/>
      <c r="L36" s="878"/>
      <c r="M36" s="878"/>
      <c r="N36" s="878"/>
      <c r="O36" s="879"/>
      <c r="P36" s="870"/>
      <c r="Q36" s="871"/>
      <c r="R36" s="871"/>
      <c r="S36" s="872"/>
      <c r="T36" s="860">
        <f>SUM(T34:AA35)</f>
        <v>0</v>
      </c>
      <c r="U36" s="861"/>
      <c r="V36" s="861"/>
      <c r="W36" s="861"/>
      <c r="X36" s="861"/>
      <c r="Y36" s="861"/>
      <c r="Z36" s="861"/>
      <c r="AA36" s="861"/>
      <c r="AF36" t="s">
        <v>177</v>
      </c>
    </row>
    <row r="37" spans="1:34" ht="17.25" customHeight="1">
      <c r="A37" s="888" t="s">
        <v>155</v>
      </c>
      <c r="B37" s="889"/>
      <c r="C37" s="875" t="s">
        <v>149</v>
      </c>
      <c r="D37" s="876"/>
      <c r="E37" s="876"/>
      <c r="F37" s="876"/>
      <c r="G37" s="876"/>
      <c r="H37" s="876"/>
      <c r="I37" s="856"/>
      <c r="J37" s="875"/>
      <c r="K37" s="876"/>
      <c r="L37" s="876"/>
      <c r="M37" s="876"/>
      <c r="N37" s="876"/>
      <c r="O37" s="856"/>
      <c r="P37" s="883" t="str">
        <f>AC37/1000000&amp;"백만원"</f>
        <v>4백만원</v>
      </c>
      <c r="Q37" s="884"/>
      <c r="R37" s="884"/>
      <c r="S37" s="885"/>
      <c r="T37" s="894"/>
      <c r="U37" s="895"/>
      <c r="V37" s="895"/>
      <c r="W37" s="895"/>
      <c r="X37" s="895"/>
      <c r="Y37" s="895"/>
      <c r="Z37" s="895"/>
      <c r="AA37" s="895"/>
      <c r="AC37" s="111">
        <v>4000000</v>
      </c>
      <c r="AD37" t="s">
        <v>636</v>
      </c>
      <c r="AE37" s="218">
        <v>0</v>
      </c>
      <c r="AF37" t="s">
        <v>251</v>
      </c>
    </row>
    <row r="38" spans="1:34" ht="17.25" customHeight="1" thickBot="1">
      <c r="A38" s="890"/>
      <c r="B38" s="891"/>
      <c r="C38" s="875" t="s">
        <v>144</v>
      </c>
      <c r="D38" s="876"/>
      <c r="E38" s="876"/>
      <c r="F38" s="876"/>
      <c r="G38" s="876"/>
      <c r="H38" s="876"/>
      <c r="I38" s="856"/>
      <c r="J38" s="875"/>
      <c r="K38" s="876"/>
      <c r="L38" s="876"/>
      <c r="M38" s="876"/>
      <c r="N38" s="876"/>
      <c r="O38" s="856"/>
      <c r="P38" s="870"/>
      <c r="Q38" s="871"/>
      <c r="R38" s="871"/>
      <c r="S38" s="872"/>
      <c r="T38" s="873"/>
      <c r="U38" s="874"/>
      <c r="V38" s="874"/>
      <c r="W38" s="874"/>
      <c r="X38" s="874"/>
      <c r="Y38" s="874"/>
      <c r="Z38" s="874"/>
      <c r="AA38" s="874"/>
      <c r="AD38" s="222" t="s">
        <v>633</v>
      </c>
      <c r="AE38" s="221" t="e">
        <f>AE35-AE37</f>
        <v>#REF!</v>
      </c>
    </row>
    <row r="39" spans="1:34" ht="17.25" customHeight="1" thickTop="1">
      <c r="A39" s="892"/>
      <c r="B39" s="893"/>
      <c r="C39" s="875" t="s">
        <v>152</v>
      </c>
      <c r="D39" s="876"/>
      <c r="E39" s="876"/>
      <c r="F39" s="876"/>
      <c r="G39" s="876"/>
      <c r="H39" s="876"/>
      <c r="I39" s="856"/>
      <c r="J39" s="877">
        <f>SUM(J37:O38)</f>
        <v>0</v>
      </c>
      <c r="K39" s="878"/>
      <c r="L39" s="878"/>
      <c r="M39" s="878"/>
      <c r="N39" s="878"/>
      <c r="O39" s="879"/>
      <c r="P39" s="870"/>
      <c r="Q39" s="871"/>
      <c r="R39" s="871"/>
      <c r="S39" s="872"/>
      <c r="T39" s="873">
        <f>SUM(T37:AA38)</f>
        <v>0</v>
      </c>
      <c r="U39" s="874"/>
      <c r="V39" s="874"/>
      <c r="W39" s="874"/>
      <c r="X39" s="874"/>
      <c r="Y39" s="874"/>
      <c r="Z39" s="874"/>
      <c r="AA39" s="874"/>
      <c r="AE39" s="218" t="e">
        <f>SUM(AE35:AE38)</f>
        <v>#REF!</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66" t="s">
        <v>473</v>
      </c>
      <c r="B44" s="854"/>
      <c r="C44" s="854"/>
      <c r="D44" s="854"/>
      <c r="E44" s="854"/>
      <c r="F44" s="854"/>
      <c r="G44" s="854"/>
      <c r="H44" s="854"/>
      <c r="I44" s="854"/>
      <c r="J44" s="867" t="s">
        <v>474</v>
      </c>
      <c r="K44" s="854"/>
      <c r="L44" s="854"/>
      <c r="M44" s="854"/>
      <c r="N44" s="854"/>
      <c r="O44" s="854"/>
      <c r="P44" s="854"/>
      <c r="Q44" s="854"/>
      <c r="R44" s="854"/>
      <c r="S44" s="867" t="s">
        <v>158</v>
      </c>
      <c r="T44" s="854"/>
      <c r="U44" s="854"/>
      <c r="V44" s="854"/>
      <c r="W44" s="854"/>
      <c r="X44" s="854"/>
      <c r="Y44" s="854"/>
      <c r="Z44" s="854"/>
      <c r="AA44" s="836"/>
      <c r="AF44" s="105" t="s">
        <v>268</v>
      </c>
      <c r="AG44" s="105"/>
    </row>
    <row r="45" spans="1:34" ht="26.25" customHeight="1" thickBot="1">
      <c r="A45" s="856" t="e">
        <f>A20</f>
        <v>#REF!</v>
      </c>
      <c r="B45" s="857"/>
      <c r="C45" s="857"/>
      <c r="D45" s="857"/>
      <c r="E45" s="857"/>
      <c r="F45" s="857"/>
      <c r="G45" s="857"/>
      <c r="H45" s="857"/>
      <c r="I45" s="857"/>
      <c r="J45" s="857" t="e">
        <f>J20</f>
        <v>#REF!</v>
      </c>
      <c r="K45" s="857"/>
      <c r="L45" s="857"/>
      <c r="M45" s="857"/>
      <c r="N45" s="857"/>
      <c r="O45" s="857"/>
      <c r="P45" s="857"/>
      <c r="Q45" s="857"/>
      <c r="R45" s="857"/>
      <c r="S45" s="868" t="e">
        <f>IF(TRUNC(A45,2)-TRUNC(J45,2)&gt;=0,TRUNC(A45,2)-TRUNC(J45,2),0)</f>
        <v>#REF!</v>
      </c>
      <c r="T45" s="868"/>
      <c r="U45" s="868"/>
      <c r="V45" s="868"/>
      <c r="W45" s="868"/>
      <c r="X45" s="868"/>
      <c r="Y45" s="868"/>
      <c r="Z45" s="868"/>
      <c r="AA45" s="869"/>
      <c r="AC45" s="109" t="e">
        <f>TRUNC(A45,2)-TRUNC(J45,2)</f>
        <v>#REF!</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843" t="s">
        <v>478</v>
      </c>
      <c r="B47" s="844"/>
      <c r="C47" s="844"/>
      <c r="D47" s="844"/>
      <c r="E47" s="844"/>
      <c r="F47" s="845"/>
      <c r="G47" s="846" t="s">
        <v>477</v>
      </c>
      <c r="H47" s="844"/>
      <c r="I47" s="844"/>
      <c r="J47" s="844"/>
      <c r="K47" s="844"/>
      <c r="L47" s="845"/>
      <c r="M47" s="862" t="s">
        <v>476</v>
      </c>
      <c r="N47" s="844"/>
      <c r="O47" s="844"/>
      <c r="P47" s="844"/>
      <c r="Q47" s="845"/>
      <c r="R47" s="862" t="s">
        <v>475</v>
      </c>
      <c r="S47" s="844"/>
      <c r="T47" s="844"/>
      <c r="U47" s="844"/>
      <c r="V47" s="845"/>
      <c r="W47" s="846" t="s">
        <v>283</v>
      </c>
      <c r="X47" s="844"/>
      <c r="Y47" s="844"/>
      <c r="Z47" s="844"/>
      <c r="AA47" s="844"/>
      <c r="AF47" s="139" t="s">
        <v>250</v>
      </c>
    </row>
    <row r="48" spans="1:34" ht="26.25" customHeight="1">
      <c r="A48" s="848" t="s">
        <v>160</v>
      </c>
      <c r="B48" s="848"/>
      <c r="C48" s="848"/>
      <c r="D48" s="848"/>
      <c r="E48" s="848"/>
      <c r="F48" s="849"/>
      <c r="G48" s="830" t="s">
        <v>160</v>
      </c>
      <c r="H48" s="831"/>
      <c r="I48" s="831"/>
      <c r="J48" s="831"/>
      <c r="K48" s="831"/>
      <c r="L48" s="832"/>
      <c r="M48" s="863"/>
      <c r="N48" s="864"/>
      <c r="O48" s="864"/>
      <c r="P48" s="864"/>
      <c r="Q48" s="865"/>
      <c r="R48" s="863"/>
      <c r="S48" s="864"/>
      <c r="T48" s="864"/>
      <c r="U48" s="864"/>
      <c r="V48" s="865"/>
      <c r="W48" s="860">
        <f>SUM(M48:V48)</f>
        <v>0</v>
      </c>
      <c r="X48" s="861"/>
      <c r="Y48" s="861"/>
      <c r="Z48" s="861"/>
      <c r="AA48" s="861"/>
    </row>
    <row r="49" spans="1:34" ht="26.25" customHeight="1">
      <c r="A49" s="850"/>
      <c r="B49" s="850"/>
      <c r="C49" s="850"/>
      <c r="D49" s="850"/>
      <c r="E49" s="850"/>
      <c r="F49" s="851"/>
      <c r="G49" s="830" t="s">
        <v>161</v>
      </c>
      <c r="H49" s="831"/>
      <c r="I49" s="831"/>
      <c r="J49" s="831"/>
      <c r="K49" s="831"/>
      <c r="L49" s="832"/>
      <c r="M49" s="833"/>
      <c r="N49" s="834"/>
      <c r="O49" s="834"/>
      <c r="P49" s="834"/>
      <c r="Q49" s="835"/>
      <c r="R49" s="836"/>
      <c r="S49" s="837"/>
      <c r="T49" s="837"/>
      <c r="U49" s="837"/>
      <c r="V49" s="838"/>
      <c r="W49" s="860">
        <f>SUM(R49)</f>
        <v>0</v>
      </c>
      <c r="X49" s="861"/>
      <c r="Y49" s="861"/>
      <c r="Z49" s="861"/>
      <c r="AA49" s="861"/>
      <c r="AF49" s="113" t="s">
        <v>439</v>
      </c>
    </row>
    <row r="50" spans="1:34" ht="26.25" customHeight="1">
      <c r="A50" s="841" t="s">
        <v>161</v>
      </c>
      <c r="B50" s="841"/>
      <c r="C50" s="841"/>
      <c r="D50" s="841"/>
      <c r="E50" s="841"/>
      <c r="F50" s="842"/>
      <c r="G50" s="833"/>
      <c r="H50" s="834"/>
      <c r="I50" s="834"/>
      <c r="J50" s="834"/>
      <c r="K50" s="834"/>
      <c r="L50" s="834"/>
      <c r="M50" s="834"/>
      <c r="N50" s="834"/>
      <c r="O50" s="834"/>
      <c r="P50" s="834"/>
      <c r="Q50" s="834"/>
      <c r="R50" s="834"/>
      <c r="S50" s="834"/>
      <c r="T50" s="834"/>
      <c r="U50" s="834"/>
      <c r="V50" s="834"/>
      <c r="W50" s="834"/>
      <c r="X50" s="834"/>
      <c r="Y50" s="834"/>
      <c r="Z50" s="834"/>
      <c r="AA50" s="834"/>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853" t="s">
        <v>479</v>
      </c>
      <c r="B53" s="854"/>
      <c r="C53" s="854"/>
      <c r="D53" s="854"/>
      <c r="E53" s="854"/>
      <c r="F53" s="854"/>
      <c r="G53" s="854"/>
      <c r="H53" s="854"/>
      <c r="I53" s="854"/>
      <c r="J53" s="855" t="s">
        <v>351</v>
      </c>
      <c r="K53" s="854"/>
      <c r="L53" s="854"/>
      <c r="M53" s="854"/>
      <c r="N53" s="854"/>
      <c r="O53" s="854"/>
      <c r="P53" s="854"/>
      <c r="Q53" s="854"/>
      <c r="R53" s="854"/>
      <c r="S53" s="855" t="s">
        <v>352</v>
      </c>
      <c r="T53" s="854"/>
      <c r="U53" s="854"/>
      <c r="V53" s="854"/>
      <c r="W53" s="854"/>
      <c r="X53" s="854"/>
      <c r="Y53" s="854"/>
      <c r="Z53" s="854"/>
      <c r="AA53" s="836"/>
      <c r="AF53" s="105" t="s">
        <v>268</v>
      </c>
      <c r="AG53" s="105"/>
    </row>
    <row r="54" spans="1:34" ht="26.25" customHeight="1" thickBot="1">
      <c r="A54" s="856"/>
      <c r="B54" s="857"/>
      <c r="C54" s="857"/>
      <c r="D54" s="857"/>
      <c r="E54" s="857"/>
      <c r="F54" s="857"/>
      <c r="G54" s="857"/>
      <c r="H54" s="857"/>
      <c r="I54" s="857"/>
      <c r="J54" s="857">
        <f>J29</f>
        <v>0</v>
      </c>
      <c r="K54" s="857"/>
      <c r="L54" s="857"/>
      <c r="M54" s="857"/>
      <c r="N54" s="857"/>
      <c r="O54" s="857"/>
      <c r="P54" s="857"/>
      <c r="Q54" s="857"/>
      <c r="R54" s="857"/>
      <c r="S54" s="858">
        <f>IF(TRUNC(A54,2)-TRUNC(J54,2)&gt;=0,TRUNC(A54,2)-TRUNC(J54,2),0)</f>
        <v>0</v>
      </c>
      <c r="T54" s="858"/>
      <c r="U54" s="858"/>
      <c r="V54" s="858"/>
      <c r="W54" s="858"/>
      <c r="X54" s="858"/>
      <c r="Y54" s="858"/>
      <c r="Z54" s="858"/>
      <c r="AA54" s="859"/>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843" t="s">
        <v>480</v>
      </c>
      <c r="B56" s="844"/>
      <c r="C56" s="844"/>
      <c r="D56" s="844"/>
      <c r="E56" s="844"/>
      <c r="F56" s="845"/>
      <c r="G56" s="846" t="s">
        <v>357</v>
      </c>
      <c r="H56" s="844"/>
      <c r="I56" s="844"/>
      <c r="J56" s="844"/>
      <c r="K56" s="844"/>
      <c r="L56" s="845"/>
      <c r="M56" s="847" t="s">
        <v>358</v>
      </c>
      <c r="N56" s="844"/>
      <c r="O56" s="844"/>
      <c r="P56" s="844"/>
      <c r="Q56" s="845"/>
      <c r="R56" s="847" t="s">
        <v>484</v>
      </c>
      <c r="S56" s="844"/>
      <c r="T56" s="844"/>
      <c r="U56" s="844"/>
      <c r="V56" s="845"/>
      <c r="W56" s="846" t="s">
        <v>359</v>
      </c>
      <c r="X56" s="844"/>
      <c r="Y56" s="844"/>
      <c r="Z56" s="844"/>
      <c r="AA56" s="844"/>
      <c r="AF56" s="105" t="s">
        <v>250</v>
      </c>
    </row>
    <row r="57" spans="1:34" ht="26.25" customHeight="1">
      <c r="A57" s="848" t="s">
        <v>160</v>
      </c>
      <c r="B57" s="848"/>
      <c r="C57" s="848"/>
      <c r="D57" s="848"/>
      <c r="E57" s="848"/>
      <c r="F57" s="849"/>
      <c r="G57" s="830" t="s">
        <v>160</v>
      </c>
      <c r="H57" s="831"/>
      <c r="I57" s="831"/>
      <c r="J57" s="831"/>
      <c r="K57" s="831"/>
      <c r="L57" s="832"/>
      <c r="M57" s="852"/>
      <c r="N57" s="837"/>
      <c r="O57" s="837"/>
      <c r="P57" s="837"/>
      <c r="Q57" s="838"/>
      <c r="R57" s="836"/>
      <c r="S57" s="837"/>
      <c r="T57" s="837"/>
      <c r="U57" s="837"/>
      <c r="V57" s="838"/>
      <c r="W57" s="839">
        <f>SUM(M57:V57)</f>
        <v>0</v>
      </c>
      <c r="X57" s="840"/>
      <c r="Y57" s="840"/>
      <c r="Z57" s="840"/>
      <c r="AA57" s="840"/>
      <c r="AF57" s="113" t="s">
        <v>293</v>
      </c>
    </row>
    <row r="58" spans="1:34" ht="26.25" customHeight="1">
      <c r="A58" s="850"/>
      <c r="B58" s="850"/>
      <c r="C58" s="850"/>
      <c r="D58" s="850"/>
      <c r="E58" s="850"/>
      <c r="F58" s="851"/>
      <c r="G58" s="830" t="s">
        <v>161</v>
      </c>
      <c r="H58" s="831"/>
      <c r="I58" s="831"/>
      <c r="J58" s="831"/>
      <c r="K58" s="831"/>
      <c r="L58" s="832"/>
      <c r="M58" s="833"/>
      <c r="N58" s="834"/>
      <c r="O58" s="834"/>
      <c r="P58" s="834"/>
      <c r="Q58" s="835"/>
      <c r="R58" s="836"/>
      <c r="S58" s="837"/>
      <c r="T58" s="837"/>
      <c r="U58" s="837"/>
      <c r="V58" s="838"/>
      <c r="W58" s="839">
        <f>SUM(R58)</f>
        <v>0</v>
      </c>
      <c r="X58" s="840"/>
      <c r="Y58" s="840"/>
      <c r="Z58" s="840"/>
      <c r="AA58" s="840"/>
      <c r="AC58" t="s">
        <v>121</v>
      </c>
    </row>
    <row r="59" spans="1:34" ht="26.25" customHeight="1">
      <c r="A59" s="841" t="s">
        <v>161</v>
      </c>
      <c r="B59" s="841"/>
      <c r="C59" s="841"/>
      <c r="D59" s="841"/>
      <c r="E59" s="841"/>
      <c r="F59" s="842"/>
      <c r="G59" s="833"/>
      <c r="H59" s="834"/>
      <c r="I59" s="834"/>
      <c r="J59" s="834"/>
      <c r="K59" s="834"/>
      <c r="L59" s="834"/>
      <c r="M59" s="834"/>
      <c r="N59" s="834"/>
      <c r="O59" s="834"/>
      <c r="P59" s="834"/>
      <c r="Q59" s="834"/>
      <c r="R59" s="834"/>
      <c r="S59" s="834"/>
      <c r="T59" s="834"/>
      <c r="U59" s="834"/>
      <c r="V59" s="834"/>
      <c r="W59" s="834"/>
      <c r="X59" s="834"/>
      <c r="Y59" s="834"/>
      <c r="Z59" s="834"/>
      <c r="AA59" s="834"/>
      <c r="AC59" s="88" t="e">
        <f>W60*20%</f>
        <v>#REF!</v>
      </c>
      <c r="AD59" s="86">
        <v>0.2</v>
      </c>
      <c r="AE59" s="86"/>
      <c r="AF59" s="103" t="s">
        <v>303</v>
      </c>
    </row>
    <row r="60" spans="1:34" ht="26.25" customHeight="1">
      <c r="A60" s="822" t="s">
        <v>360</v>
      </c>
      <c r="B60" s="822"/>
      <c r="C60" s="822"/>
      <c r="D60" s="822"/>
      <c r="E60" s="822"/>
      <c r="F60" s="822"/>
      <c r="G60" s="822"/>
      <c r="H60" s="822"/>
      <c r="I60" s="822"/>
      <c r="J60" s="822"/>
      <c r="K60" s="822"/>
      <c r="L60" s="822"/>
      <c r="M60" s="822"/>
      <c r="N60" s="822"/>
      <c r="O60" s="822"/>
      <c r="P60" s="822"/>
      <c r="Q60" s="822"/>
      <c r="R60" s="822"/>
      <c r="S60" s="822"/>
      <c r="T60" s="822"/>
      <c r="U60" s="822"/>
      <c r="V60" s="823"/>
      <c r="W60" s="824" t="e">
        <f>SUM(T33,T36,T39,W48:AA49,W57:AA58)</f>
        <v>#REF!</v>
      </c>
      <c r="X60" s="825"/>
      <c r="Y60" s="825"/>
      <c r="Z60" s="825"/>
      <c r="AA60" s="825"/>
      <c r="AF60" s="115" t="s">
        <v>294</v>
      </c>
    </row>
    <row r="61" spans="1:34">
      <c r="A61" s="73" t="s">
        <v>162</v>
      </c>
      <c r="AC61" t="s">
        <v>122</v>
      </c>
      <c r="AF61" s="116" t="s">
        <v>295</v>
      </c>
    </row>
    <row r="62" spans="1:34">
      <c r="A62" s="73"/>
      <c r="AC62" s="88" t="e">
        <f>W60-AC59</f>
        <v>#REF!</v>
      </c>
      <c r="AF62" s="116" t="s">
        <v>308</v>
      </c>
    </row>
    <row r="63" spans="1:34" ht="7.5" customHeight="1">
      <c r="AF63" s="116"/>
    </row>
    <row r="64" spans="1:34">
      <c r="R64" s="826">
        <v>43555</v>
      </c>
      <c r="S64" s="826"/>
      <c r="T64" s="826"/>
      <c r="U64" s="826"/>
      <c r="V64" s="826"/>
      <c r="W64" s="826"/>
      <c r="X64" s="826"/>
      <c r="Y64" s="826"/>
      <c r="Z64" s="826"/>
      <c r="AF64" s="116" t="s">
        <v>297</v>
      </c>
    </row>
    <row r="65" spans="1:32">
      <c r="AF65" s="116" t="s">
        <v>298</v>
      </c>
    </row>
    <row r="66" spans="1:32">
      <c r="J66" s="821" t="s">
        <v>87</v>
      </c>
      <c r="K66" s="821"/>
      <c r="L66" s="821"/>
      <c r="M66" s="821"/>
      <c r="N66" s="827" t="str">
        <f>E7</f>
        <v>선우치과의원</v>
      </c>
      <c r="O66" s="827"/>
      <c r="P66" s="827"/>
      <c r="Q66" s="827"/>
      <c r="R66" s="827"/>
      <c r="S66" s="827"/>
      <c r="T66" s="827"/>
      <c r="U66" s="827"/>
      <c r="V66" s="828" t="s">
        <v>86</v>
      </c>
      <c r="W66" s="828"/>
      <c r="X66" s="828"/>
      <c r="Y66" s="828"/>
      <c r="Z66" s="828"/>
      <c r="AF66" s="116" t="s">
        <v>299</v>
      </c>
    </row>
    <row r="67" spans="1:32" ht="7.5" customHeight="1">
      <c r="V67" s="828"/>
      <c r="W67" s="828"/>
      <c r="X67" s="828"/>
      <c r="Y67" s="828"/>
      <c r="Z67" s="828"/>
      <c r="AF67" s="116"/>
    </row>
    <row r="68" spans="1:32" ht="19.5">
      <c r="A68" s="829" t="s">
        <v>120</v>
      </c>
      <c r="B68" s="829"/>
      <c r="C68" s="829"/>
      <c r="D68" s="829"/>
      <c r="E68" s="72" t="s">
        <v>85</v>
      </c>
      <c r="H68" s="71" t="s">
        <v>84</v>
      </c>
      <c r="N68" s="827" t="str">
        <f>E9</f>
        <v>전현무 이장원</v>
      </c>
      <c r="O68" s="827"/>
      <c r="P68" s="827"/>
      <c r="Q68" s="827"/>
      <c r="R68" s="827"/>
      <c r="S68" s="827"/>
      <c r="T68" s="827"/>
      <c r="U68" s="827"/>
      <c r="V68" s="828"/>
      <c r="W68" s="828"/>
      <c r="X68" s="828"/>
      <c r="Y68" s="828"/>
      <c r="Z68" s="828"/>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819" t="s">
        <v>434</v>
      </c>
      <c r="D107" s="819"/>
      <c r="E107" s="819"/>
      <c r="F107" s="819"/>
      <c r="G107" s="819"/>
      <c r="H107" s="819"/>
      <c r="I107" s="819"/>
      <c r="J107" s="819"/>
      <c r="K107" s="819"/>
      <c r="L107" s="819"/>
      <c r="M107" s="819"/>
      <c r="N107" s="819"/>
      <c r="O107" s="819"/>
      <c r="P107" s="819"/>
      <c r="Q107" s="819"/>
    </row>
    <row r="108" spans="1:19">
      <c r="C108" s="820" t="s">
        <v>207</v>
      </c>
      <c r="D108" s="820"/>
      <c r="E108" s="820"/>
      <c r="F108" s="820"/>
      <c r="G108" s="820"/>
      <c r="H108" s="820"/>
      <c r="I108" s="820"/>
      <c r="J108" s="820"/>
      <c r="K108" s="820"/>
      <c r="L108" s="820"/>
      <c r="M108" s="820"/>
      <c r="N108" s="820"/>
      <c r="O108" s="820"/>
      <c r="P108" s="820"/>
      <c r="Q108" s="820"/>
    </row>
    <row r="110" spans="1:19">
      <c r="B110" t="s">
        <v>230</v>
      </c>
    </row>
    <row r="112" spans="1:19">
      <c r="C112" s="819" t="s">
        <v>435</v>
      </c>
      <c r="D112" s="819"/>
      <c r="E112" s="819"/>
      <c r="F112" s="819"/>
      <c r="G112" s="819"/>
      <c r="H112" s="819"/>
      <c r="I112" s="819"/>
      <c r="J112" s="819"/>
      <c r="K112" s="819"/>
      <c r="L112" s="819"/>
      <c r="M112" s="819"/>
      <c r="N112" s="819"/>
      <c r="O112" s="819"/>
      <c r="P112" s="819"/>
      <c r="Q112" s="819"/>
      <c r="R112" s="819"/>
      <c r="S112" s="819"/>
    </row>
    <row r="113" spans="1:17">
      <c r="C113" s="821" t="s">
        <v>207</v>
      </c>
      <c r="D113" s="821"/>
      <c r="E113" s="821"/>
      <c r="F113" s="821"/>
      <c r="G113" s="821"/>
      <c r="H113" s="821"/>
      <c r="I113" s="821"/>
      <c r="J113" s="821"/>
      <c r="K113" s="821"/>
      <c r="L113" s="821"/>
      <c r="M113" s="821"/>
      <c r="N113" s="821"/>
      <c r="O113" s="821"/>
      <c r="P113" s="821"/>
      <c r="Q113" s="821"/>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396</v>
      </c>
    </row>
    <row r="221" spans="1:2">
      <c r="A221" t="s">
        <v>410</v>
      </c>
    </row>
    <row r="222" spans="1:2">
      <c r="A222" t="s">
        <v>411</v>
      </c>
    </row>
    <row r="223" spans="1:2">
      <c r="A223" t="s">
        <v>412</v>
      </c>
    </row>
    <row r="224" spans="1:2">
      <c r="A224" t="s">
        <v>395</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C107:Q107"/>
    <mergeCell ref="C108:Q108"/>
    <mergeCell ref="C112:S112"/>
    <mergeCell ref="C113:Q113"/>
    <mergeCell ref="A60:V60"/>
    <mergeCell ref="W60:AA60"/>
    <mergeCell ref="R64:Z64"/>
    <mergeCell ref="J66:M66"/>
    <mergeCell ref="N66:U66"/>
    <mergeCell ref="V66:Z68"/>
    <mergeCell ref="A68:D68"/>
    <mergeCell ref="N68:U68"/>
    <mergeCell ref="G58:L58"/>
    <mergeCell ref="M58:Q58"/>
    <mergeCell ref="R58:V58"/>
    <mergeCell ref="W58:AA58"/>
    <mergeCell ref="A59:F59"/>
    <mergeCell ref="G59:AA59"/>
    <mergeCell ref="A56:F56"/>
    <mergeCell ref="G56:L56"/>
    <mergeCell ref="M56:Q56"/>
    <mergeCell ref="R56:V56"/>
    <mergeCell ref="W56:AA56"/>
    <mergeCell ref="A57:F58"/>
    <mergeCell ref="G57:L57"/>
    <mergeCell ref="M57:Q57"/>
    <mergeCell ref="R57:V57"/>
    <mergeCell ref="W57:AA57"/>
    <mergeCell ref="A53:I53"/>
    <mergeCell ref="J53:R53"/>
    <mergeCell ref="S53:AA53"/>
    <mergeCell ref="A54:I54"/>
    <mergeCell ref="J54:R54"/>
    <mergeCell ref="S54:AA54"/>
    <mergeCell ref="G49:L49"/>
    <mergeCell ref="M49:Q49"/>
    <mergeCell ref="R49:V49"/>
    <mergeCell ref="W49:AA49"/>
    <mergeCell ref="A50:F50"/>
    <mergeCell ref="G50:AA50"/>
    <mergeCell ref="A47:F47"/>
    <mergeCell ref="G47:L47"/>
    <mergeCell ref="M47:Q47"/>
    <mergeCell ref="R47:V47"/>
    <mergeCell ref="W47:AA47"/>
    <mergeCell ref="A48:F49"/>
    <mergeCell ref="G48:L48"/>
    <mergeCell ref="M48:Q48"/>
    <mergeCell ref="R48:V48"/>
    <mergeCell ref="W48:AA48"/>
    <mergeCell ref="A44:I44"/>
    <mergeCell ref="J44:R44"/>
    <mergeCell ref="S44:AA44"/>
    <mergeCell ref="A45:I45"/>
    <mergeCell ref="J45:R45"/>
    <mergeCell ref="S45:AA45"/>
    <mergeCell ref="P38:S38"/>
    <mergeCell ref="T38:AA38"/>
    <mergeCell ref="C39:I39"/>
    <mergeCell ref="J39:O39"/>
    <mergeCell ref="P39:S39"/>
    <mergeCell ref="T39:AA39"/>
    <mergeCell ref="F31:I31"/>
    <mergeCell ref="J31:O31"/>
    <mergeCell ref="P31:S31"/>
    <mergeCell ref="T31:AA31"/>
    <mergeCell ref="J36:O36"/>
    <mergeCell ref="P36:S36"/>
    <mergeCell ref="T36:AA36"/>
    <mergeCell ref="A37:B39"/>
    <mergeCell ref="C37:I37"/>
    <mergeCell ref="J37:O37"/>
    <mergeCell ref="P37:S37"/>
    <mergeCell ref="T37:AA37"/>
    <mergeCell ref="C38:I38"/>
    <mergeCell ref="J38:O38"/>
    <mergeCell ref="A34:B36"/>
    <mergeCell ref="C34:I34"/>
    <mergeCell ref="J34:O34"/>
    <mergeCell ref="P34:S34"/>
    <mergeCell ref="T34:AA34"/>
    <mergeCell ref="C35:I35"/>
    <mergeCell ref="J35:O35"/>
    <mergeCell ref="P35:S35"/>
    <mergeCell ref="T35:AA35"/>
    <mergeCell ref="C36:I36"/>
    <mergeCell ref="A28:B28"/>
    <mergeCell ref="C28:I28"/>
    <mergeCell ref="J28:O28"/>
    <mergeCell ref="P28:S28"/>
    <mergeCell ref="T28:AA28"/>
    <mergeCell ref="A29:B33"/>
    <mergeCell ref="C29:E30"/>
    <mergeCell ref="F29:I29"/>
    <mergeCell ref="J29:O29"/>
    <mergeCell ref="P29:S29"/>
    <mergeCell ref="F32:I32"/>
    <mergeCell ref="J32:O32"/>
    <mergeCell ref="P32:S32"/>
    <mergeCell ref="T32:AA32"/>
    <mergeCell ref="C33:I33"/>
    <mergeCell ref="J33:O33"/>
    <mergeCell ref="P33:S33"/>
    <mergeCell ref="T33:AA33"/>
    <mergeCell ref="T29:AA29"/>
    <mergeCell ref="F30:I30"/>
    <mergeCell ref="J30:O30"/>
    <mergeCell ref="P30:S30"/>
    <mergeCell ref="T30:AA30"/>
    <mergeCell ref="C31:E32"/>
    <mergeCell ref="A25:I25"/>
    <mergeCell ref="J25:R25"/>
    <mergeCell ref="S25:AA25"/>
    <mergeCell ref="A26:I26"/>
    <mergeCell ref="J26:R26"/>
    <mergeCell ref="S26:AA26"/>
    <mergeCell ref="A22:I22"/>
    <mergeCell ref="J22:R22"/>
    <mergeCell ref="S22:AA22"/>
    <mergeCell ref="A23:I23"/>
    <mergeCell ref="J23:R23"/>
    <mergeCell ref="S23:AA23"/>
    <mergeCell ref="I14:O14"/>
    <mergeCell ref="R14:X14"/>
    <mergeCell ref="A19:I19"/>
    <mergeCell ref="J19:R19"/>
    <mergeCell ref="S19:AA19"/>
    <mergeCell ref="A20:I20"/>
    <mergeCell ref="J20:R20"/>
    <mergeCell ref="S20:AA20"/>
    <mergeCell ref="A3:AA3"/>
    <mergeCell ref="A6:D12"/>
    <mergeCell ref="E7:R7"/>
    <mergeCell ref="S7:AA7"/>
    <mergeCell ref="E9:R9"/>
    <mergeCell ref="S9:AA9"/>
    <mergeCell ref="F11:Q12"/>
    <mergeCell ref="U12:Z12"/>
  </mergeCells>
  <phoneticPr fontId="2" type="noConversion"/>
  <conditionalFormatting sqref="AC20">
    <cfRule type="cellIs" dxfId="15" priority="16" operator="lessThan">
      <formula>0</formula>
    </cfRule>
  </conditionalFormatting>
  <conditionalFormatting sqref="AC23">
    <cfRule type="cellIs" dxfId="14" priority="15" operator="lessThan">
      <formula>0</formula>
    </cfRule>
  </conditionalFormatting>
  <conditionalFormatting sqref="AC26">
    <cfRule type="cellIs" dxfId="13" priority="13" operator="equal">
      <formula>0</formula>
    </cfRule>
    <cfRule type="cellIs" dxfId="12" priority="14" operator="lessThan">
      <formula>0</formula>
    </cfRule>
  </conditionalFormatting>
  <conditionalFormatting sqref="AC45">
    <cfRule type="cellIs" dxfId="11" priority="11" operator="equal">
      <formula>0</formula>
    </cfRule>
    <cfRule type="cellIs" dxfId="10" priority="12" operator="lessThan">
      <formula>0</formula>
    </cfRule>
  </conditionalFormatting>
  <conditionalFormatting sqref="A48:F49">
    <cfRule type="cellIs" dxfId="9" priority="10" operator="greaterThan">
      <formula>$AC$45&gt;0</formula>
    </cfRule>
  </conditionalFormatting>
  <conditionalFormatting sqref="A50:F50">
    <cfRule type="cellIs" dxfId="8" priority="9" operator="lessThan">
      <formula>$AC$45&lt;0</formula>
    </cfRule>
  </conditionalFormatting>
  <conditionalFormatting sqref="G48:L48">
    <cfRule type="cellIs" dxfId="7" priority="8" operator="greaterThan">
      <formula>$S$23&gt;0</formula>
    </cfRule>
  </conditionalFormatting>
  <conditionalFormatting sqref="G49:L49">
    <cfRule type="cellIs" dxfId="6" priority="7" operator="lessThan">
      <formula>$S$23&lt;0</formula>
    </cfRule>
  </conditionalFormatting>
  <conditionalFormatting sqref="AC54">
    <cfRule type="cellIs" dxfId="5" priority="5" operator="equal">
      <formula>0</formula>
    </cfRule>
    <cfRule type="cellIs" dxfId="4" priority="6" operator="lessThan">
      <formula>0</formula>
    </cfRule>
  </conditionalFormatting>
  <conditionalFormatting sqref="A57:F58">
    <cfRule type="cellIs" dxfId="3" priority="4" operator="greaterThan">
      <formula>$AC$45&gt;0</formula>
    </cfRule>
  </conditionalFormatting>
  <conditionalFormatting sqref="A59:F59">
    <cfRule type="cellIs" dxfId="2" priority="3" operator="lessThan">
      <formula>$AC$45&lt;0</formula>
    </cfRule>
  </conditionalFormatting>
  <conditionalFormatting sqref="G57:L57">
    <cfRule type="cellIs" dxfId="1" priority="2" operator="greaterThan">
      <formula>$S$23&gt;0</formula>
    </cfRule>
  </conditionalFormatting>
  <conditionalFormatting sqref="G58:L58">
    <cfRule type="cellIs" dxfId="0" priority="1" operator="lessThan">
      <formula>$S$23&lt;0</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7D90B-D5A0-4B35-BFF9-02AE62AB028C}">
  <dimension ref="A2:V49"/>
  <sheetViews>
    <sheetView showGridLines="0" workbookViewId="0">
      <selection activeCell="E5" sqref="E5"/>
    </sheetView>
  </sheetViews>
  <sheetFormatPr defaultColWidth="2.625" defaultRowHeight="16.5"/>
  <sheetData>
    <row r="2" spans="1:22" ht="20.25">
      <c r="A2" s="539" t="s">
        <v>763</v>
      </c>
    </row>
    <row r="4" spans="1:22">
      <c r="B4" t="s">
        <v>764</v>
      </c>
    </row>
    <row r="5" spans="1:22">
      <c r="C5" t="s">
        <v>765</v>
      </c>
    </row>
    <row r="7" spans="1:22">
      <c r="C7" t="s">
        <v>766</v>
      </c>
    </row>
    <row r="9" spans="1:22">
      <c r="C9" t="s">
        <v>767</v>
      </c>
    </row>
    <row r="11" spans="1:22">
      <c r="D11" s="540" t="s">
        <v>768</v>
      </c>
      <c r="V11" s="540" t="s">
        <v>769</v>
      </c>
    </row>
    <row r="12" spans="1:22">
      <c r="D12" s="540" t="s">
        <v>770</v>
      </c>
      <c r="V12" s="540" t="s">
        <v>771</v>
      </c>
    </row>
    <row r="13" spans="1:22">
      <c r="D13" s="540" t="s">
        <v>772</v>
      </c>
    </row>
    <row r="14" spans="1:22">
      <c r="D14" s="540" t="s">
        <v>773</v>
      </c>
    </row>
    <row r="15" spans="1:22">
      <c r="D15" s="540" t="s">
        <v>774</v>
      </c>
      <c r="V15" s="540" t="s">
        <v>775</v>
      </c>
    </row>
    <row r="16" spans="1:22">
      <c r="D16" s="540" t="s">
        <v>776</v>
      </c>
      <c r="V16" s="540" t="s">
        <v>777</v>
      </c>
    </row>
    <row r="17" spans="4:22">
      <c r="D17" s="540" t="s">
        <v>778</v>
      </c>
    </row>
    <row r="18" spans="4:22">
      <c r="D18" s="540" t="s">
        <v>779</v>
      </c>
      <c r="V18" s="540" t="s">
        <v>780</v>
      </c>
    </row>
    <row r="19" spans="4:22">
      <c r="D19" s="540" t="s">
        <v>781</v>
      </c>
    </row>
    <row r="20" spans="4:22">
      <c r="D20" s="540" t="s">
        <v>782</v>
      </c>
    </row>
    <row r="21" spans="4:22">
      <c r="D21" s="540" t="s">
        <v>783</v>
      </c>
      <c r="V21" s="540" t="s">
        <v>784</v>
      </c>
    </row>
    <row r="22" spans="4:22">
      <c r="D22" s="540" t="s">
        <v>785</v>
      </c>
      <c r="V22" s="540" t="s">
        <v>786</v>
      </c>
    </row>
    <row r="23" spans="4:22">
      <c r="D23" s="540" t="s">
        <v>787</v>
      </c>
    </row>
    <row r="24" spans="4:22">
      <c r="D24" s="540" t="s">
        <v>788</v>
      </c>
    </row>
    <row r="25" spans="4:22">
      <c r="D25" s="540" t="s">
        <v>789</v>
      </c>
    </row>
    <row r="26" spans="4:22">
      <c r="D26" s="540" t="s">
        <v>790</v>
      </c>
      <c r="V26" s="540" t="s">
        <v>791</v>
      </c>
    </row>
    <row r="27" spans="4:22">
      <c r="D27" s="540" t="s">
        <v>792</v>
      </c>
    </row>
    <row r="28" spans="4:22">
      <c r="E28" t="s">
        <v>793</v>
      </c>
    </row>
    <row r="29" spans="4:22">
      <c r="D29" s="540" t="s">
        <v>794</v>
      </c>
    </row>
    <row r="30" spans="4:22">
      <c r="D30" s="540" t="s">
        <v>795</v>
      </c>
    </row>
    <row r="31" spans="4:22">
      <c r="D31" s="540" t="s">
        <v>796</v>
      </c>
    </row>
    <row r="32" spans="4:22">
      <c r="D32" s="540" t="s">
        <v>797</v>
      </c>
    </row>
    <row r="33" spans="4:4">
      <c r="D33" s="540" t="s">
        <v>798</v>
      </c>
    </row>
    <row r="34" spans="4:4">
      <c r="D34" s="540" t="s">
        <v>799</v>
      </c>
    </row>
    <row r="35" spans="4:4">
      <c r="D35" s="540" t="s">
        <v>800</v>
      </c>
    </row>
    <row r="36" spans="4:4">
      <c r="D36" s="540" t="s">
        <v>801</v>
      </c>
    </row>
    <row r="37" spans="4:4">
      <c r="D37" s="540" t="s">
        <v>802</v>
      </c>
    </row>
    <row r="38" spans="4:4">
      <c r="D38" s="540" t="s">
        <v>803</v>
      </c>
    </row>
    <row r="39" spans="4:4">
      <c r="D39" s="540" t="s">
        <v>804</v>
      </c>
    </row>
    <row r="40" spans="4:4">
      <c r="D40" s="540" t="s">
        <v>805</v>
      </c>
    </row>
    <row r="41" spans="4:4">
      <c r="D41" s="540" t="s">
        <v>806</v>
      </c>
    </row>
    <row r="42" spans="4:4">
      <c r="D42" s="540" t="s">
        <v>807</v>
      </c>
    </row>
    <row r="43" spans="4:4">
      <c r="D43" s="540" t="s">
        <v>808</v>
      </c>
    </row>
    <row r="44" spans="4:4">
      <c r="D44" s="540" t="s">
        <v>809</v>
      </c>
    </row>
    <row r="45" spans="4:4">
      <c r="D45" s="540" t="s">
        <v>810</v>
      </c>
    </row>
    <row r="46" spans="4:4">
      <c r="D46" s="540" t="s">
        <v>811</v>
      </c>
    </row>
    <row r="47" spans="4:4">
      <c r="D47" s="540" t="s">
        <v>812</v>
      </c>
    </row>
    <row r="48" spans="4:4">
      <c r="D48" s="540" t="s">
        <v>813</v>
      </c>
    </row>
    <row r="49" spans="4:4">
      <c r="D49" s="540" t="s">
        <v>814</v>
      </c>
    </row>
  </sheetData>
  <phoneticPr fontId="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8AA21-9FE5-4865-A931-EBC58AC2E73F}">
  <dimension ref="A2:BZ44"/>
  <sheetViews>
    <sheetView showGridLines="0" workbookViewId="0">
      <selection activeCell="E5" sqref="E5"/>
    </sheetView>
  </sheetViews>
  <sheetFormatPr defaultColWidth="2.625" defaultRowHeight="16.5"/>
  <cols>
    <col min="54" max="54" width="13.5" bestFit="1" customWidth="1"/>
  </cols>
  <sheetData>
    <row r="2" spans="2:78" ht="26.25">
      <c r="B2" s="541" t="s">
        <v>815</v>
      </c>
    </row>
    <row r="3" spans="2:78">
      <c r="AY3" t="s">
        <v>816</v>
      </c>
    </row>
    <row r="4" spans="2:78">
      <c r="C4" t="s">
        <v>817</v>
      </c>
    </row>
    <row r="5" spans="2:78">
      <c r="D5" t="s">
        <v>818</v>
      </c>
      <c r="AZ5" t="s">
        <v>819</v>
      </c>
      <c r="BZ5" t="s">
        <v>820</v>
      </c>
    </row>
    <row r="6" spans="2:78">
      <c r="AZ6" t="s">
        <v>821</v>
      </c>
      <c r="BZ6" t="s">
        <v>822</v>
      </c>
    </row>
    <row r="7" spans="2:78">
      <c r="C7" t="s">
        <v>823</v>
      </c>
      <c r="AZ7" t="s">
        <v>824</v>
      </c>
      <c r="BZ7" t="s">
        <v>825</v>
      </c>
    </row>
    <row r="8" spans="2:78">
      <c r="AZ8" t="s">
        <v>826</v>
      </c>
      <c r="BZ8" t="s">
        <v>827</v>
      </c>
    </row>
    <row r="9" spans="2:78">
      <c r="C9" t="s">
        <v>828</v>
      </c>
      <c r="AZ9" t="s">
        <v>829</v>
      </c>
      <c r="BZ9" t="s">
        <v>830</v>
      </c>
    </row>
    <row r="10" spans="2:78">
      <c r="AZ10" t="s">
        <v>831</v>
      </c>
      <c r="BZ10" t="s">
        <v>832</v>
      </c>
    </row>
    <row r="11" spans="2:78">
      <c r="C11" t="s">
        <v>833</v>
      </c>
      <c r="AZ11" t="s">
        <v>834</v>
      </c>
      <c r="BZ11" t="s">
        <v>835</v>
      </c>
    </row>
    <row r="13" spans="2:78">
      <c r="C13" t="s">
        <v>836</v>
      </c>
    </row>
    <row r="15" spans="2:78">
      <c r="C15" t="s">
        <v>837</v>
      </c>
    </row>
    <row r="17" spans="1:54" ht="26.25">
      <c r="B17" s="541" t="s">
        <v>838</v>
      </c>
    </row>
    <row r="19" spans="1:54">
      <c r="C19" t="s">
        <v>839</v>
      </c>
    </row>
    <row r="20" spans="1:54">
      <c r="D20" t="s">
        <v>840</v>
      </c>
      <c r="BB20" s="542"/>
    </row>
    <row r="22" spans="1:54">
      <c r="C22" t="s">
        <v>841</v>
      </c>
      <c r="BB22" s="543"/>
    </row>
    <row r="24" spans="1:54">
      <c r="A24" t="s">
        <v>842</v>
      </c>
      <c r="BB24" s="132"/>
    </row>
    <row r="25" spans="1:54">
      <c r="B25" t="s">
        <v>843</v>
      </c>
    </row>
    <row r="27" spans="1:54">
      <c r="B27" t="s">
        <v>844</v>
      </c>
    </row>
    <row r="29" spans="1:54">
      <c r="B29" t="s">
        <v>845</v>
      </c>
    </row>
    <row r="31" spans="1:54">
      <c r="B31" t="s">
        <v>846</v>
      </c>
    </row>
    <row r="33" spans="1:3">
      <c r="A33" t="s">
        <v>847</v>
      </c>
    </row>
    <row r="34" spans="1:3">
      <c r="B34" t="s">
        <v>848</v>
      </c>
    </row>
    <row r="35" spans="1:3">
      <c r="B35" t="s">
        <v>849</v>
      </c>
    </row>
    <row r="36" spans="1:3">
      <c r="B36" t="s">
        <v>850</v>
      </c>
    </row>
    <row r="38" spans="1:3">
      <c r="C38" t="s">
        <v>851</v>
      </c>
    </row>
    <row r="40" spans="1:3">
      <c r="C40" t="s">
        <v>852</v>
      </c>
    </row>
    <row r="42" spans="1:3">
      <c r="A42" t="s">
        <v>853</v>
      </c>
    </row>
    <row r="44" spans="1:3">
      <c r="A44" t="s">
        <v>854</v>
      </c>
    </row>
  </sheetData>
  <phoneticPr fontId="2"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64B8E-745F-4786-8F9B-495524BD9D43}">
  <sheetPr>
    <tabColor rgb="FF0070C0"/>
    <outlinePr summaryBelow="0" summaryRight="0"/>
    <pageSetUpPr autoPageBreaks="0" fitToPage="1"/>
  </sheetPr>
  <dimension ref="A1:CU339"/>
  <sheetViews>
    <sheetView showGridLines="0" workbookViewId="0">
      <pane xSplit="3" ySplit="4" topLeftCell="D5" activePane="bottomRight" state="frozen"/>
      <selection pane="topRight" activeCell="D1" sqref="D1"/>
      <selection pane="bottomLeft" activeCell="A5" sqref="A5"/>
      <selection pane="bottomRight" activeCell="A2" sqref="A2"/>
    </sheetView>
  </sheetViews>
  <sheetFormatPr defaultRowHeight="12.75" customHeight="1"/>
  <cols>
    <col min="1" max="1" width="3" style="22" customWidth="1"/>
    <col min="2" max="2" width="7.5" style="22"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19" width="7.5" style="22" bestFit="1" customWidth="1"/>
    <col min="20" max="20" width="9.5" style="22" bestFit="1" customWidth="1"/>
    <col min="21" max="21" width="7.5" style="22" bestFit="1" customWidth="1"/>
    <col min="22" max="22" width="13.375" style="22" customWidth="1"/>
    <col min="23" max="23" width="4.25" style="22" bestFit="1" customWidth="1"/>
    <col min="24" max="24" width="9.5" style="22" customWidth="1"/>
    <col min="25" max="27" width="12" style="22" customWidth="1"/>
    <col min="28" max="28" width="4.25" style="22" bestFit="1" customWidth="1"/>
    <col min="29" max="29" width="9.5" style="22" customWidth="1"/>
    <col min="30" max="32" width="12" style="22" customWidth="1"/>
    <col min="33" max="33" width="4.25" style="22" bestFit="1" customWidth="1"/>
    <col min="34" max="34" width="9.5" style="22" customWidth="1"/>
    <col min="35" max="37" width="12" style="22" customWidth="1"/>
    <col min="38" max="38" width="4.25" style="22" bestFit="1" customWidth="1"/>
    <col min="39" max="39" width="9.5" style="22" customWidth="1"/>
    <col min="40" max="42" width="12" style="22" customWidth="1"/>
    <col min="43" max="43" width="4.25" style="22" customWidth="1"/>
    <col min="44" max="44" width="9.5" style="22" customWidth="1"/>
    <col min="45" max="47" width="12" style="22" customWidth="1"/>
    <col min="48" max="48" width="4.25" style="22" bestFit="1" customWidth="1"/>
    <col min="49" max="49" width="9.5" style="22" customWidth="1"/>
    <col min="50" max="52" width="12" style="22" customWidth="1"/>
    <col min="53" max="53" width="4.25" style="22" bestFit="1" customWidth="1"/>
    <col min="54" max="54" width="9.5" style="22" customWidth="1"/>
    <col min="55" max="57" width="12" style="22" customWidth="1"/>
    <col min="58" max="58" width="4.25" style="22" bestFit="1" customWidth="1"/>
    <col min="59" max="59" width="9.5" style="22" customWidth="1"/>
    <col min="60" max="62" width="12" style="22" customWidth="1"/>
    <col min="63" max="63" width="4.25" style="22" bestFit="1" customWidth="1"/>
    <col min="64" max="64" width="9.5" style="22" customWidth="1"/>
    <col min="65" max="67" width="12" style="22" customWidth="1"/>
    <col min="68" max="68" width="5.25" style="22" bestFit="1" customWidth="1"/>
    <col min="69" max="69" width="9.5" style="22" customWidth="1"/>
    <col min="70" max="72" width="12" style="22" customWidth="1"/>
    <col min="73" max="73" width="5.25" style="22" bestFit="1" customWidth="1"/>
    <col min="74" max="74" width="9.5" style="22" customWidth="1"/>
    <col min="75" max="77" width="12" style="22" customWidth="1"/>
    <col min="78" max="78" width="5.25" style="22" customWidth="1"/>
    <col min="79" max="79" width="11.125" style="22" customWidth="1"/>
    <col min="80" max="82" width="12" style="22" customWidth="1"/>
    <col min="83" max="84" width="11.375" style="22" bestFit="1" customWidth="1"/>
    <col min="85" max="88" width="9" style="22"/>
    <col min="89" max="89" width="11.5" style="22" bestFit="1" customWidth="1"/>
    <col min="90" max="90" width="12.25" style="22" customWidth="1"/>
    <col min="91" max="91" width="11.375" style="22" customWidth="1"/>
    <col min="92" max="92" width="12.125" style="22" customWidth="1"/>
    <col min="93" max="93" width="7.375" style="22" customWidth="1"/>
    <col min="94" max="95" width="10.375" style="22" customWidth="1"/>
    <col min="96" max="96" width="12.75" style="22" customWidth="1"/>
    <col min="97" max="97" width="10.375" style="22" customWidth="1"/>
    <col min="98" max="98" width="11.625" style="22" customWidth="1"/>
    <col min="99" max="99" width="10.375" style="22" customWidth="1"/>
    <col min="100" max="16384" width="9" style="22"/>
  </cols>
  <sheetData>
    <row r="1" spans="1:99" ht="20.25">
      <c r="A1" s="14">
        <v>43830</v>
      </c>
      <c r="B1" s="14"/>
      <c r="C1" s="14"/>
      <c r="D1" s="14"/>
      <c r="E1" s="14"/>
      <c r="F1" s="14"/>
      <c r="G1" s="14"/>
      <c r="H1" s="14"/>
      <c r="I1" s="14"/>
      <c r="J1" s="2" t="s">
        <v>23</v>
      </c>
      <c r="K1" s="2"/>
      <c r="L1" s="2"/>
      <c r="M1" s="2"/>
      <c r="N1" s="2"/>
      <c r="O1" s="2"/>
      <c r="P1" s="2"/>
      <c r="Q1" s="812" t="s">
        <v>266</v>
      </c>
      <c r="R1" s="812"/>
      <c r="S1" s="14"/>
      <c r="T1" s="2"/>
      <c r="U1" s="2"/>
      <c r="V1" s="2" t="s">
        <v>67</v>
      </c>
      <c r="W1" s="813"/>
      <c r="X1" s="813"/>
      <c r="Y1" s="813"/>
      <c r="Z1" s="813"/>
      <c r="AA1" s="813"/>
      <c r="AB1" s="813"/>
      <c r="AC1" s="813"/>
      <c r="AD1" s="813"/>
      <c r="AE1" s="813"/>
      <c r="AF1" s="813"/>
      <c r="AG1" s="813"/>
      <c r="AH1" s="478"/>
      <c r="AI1" s="478"/>
      <c r="AJ1" s="764"/>
      <c r="AK1" s="478"/>
      <c r="AL1" s="2"/>
      <c r="AM1" s="2"/>
      <c r="AN1" s="478"/>
      <c r="AO1" s="764"/>
      <c r="AP1" s="478"/>
      <c r="AQ1" s="10"/>
      <c r="AR1" s="10"/>
      <c r="AS1" s="478"/>
      <c r="AT1" s="764"/>
      <c r="AU1" s="478"/>
      <c r="AV1" s="2"/>
      <c r="AW1" s="2"/>
      <c r="AX1" s="478"/>
      <c r="AY1" s="764"/>
      <c r="AZ1" s="478"/>
      <c r="BA1" s="2"/>
      <c r="BB1" s="2"/>
      <c r="BC1" s="478"/>
      <c r="BD1" s="764"/>
      <c r="BE1" s="478"/>
      <c r="BH1" s="478"/>
      <c r="BI1" s="764"/>
      <c r="BJ1" s="478"/>
      <c r="BK1" s="2"/>
      <c r="BL1" s="2"/>
      <c r="BM1" s="478"/>
      <c r="BN1" s="764"/>
      <c r="BO1" s="478"/>
      <c r="BP1" s="2"/>
      <c r="BQ1" s="2"/>
      <c r="BR1" s="478"/>
      <c r="BS1" s="764"/>
      <c r="BT1" s="478"/>
      <c r="BU1" s="2"/>
      <c r="BV1" s="2"/>
      <c r="BW1" s="478"/>
      <c r="BX1" s="764"/>
      <c r="BY1" s="478"/>
      <c r="BZ1" s="2"/>
      <c r="CA1" s="2"/>
      <c r="CB1" s="478"/>
      <c r="CC1" s="764"/>
      <c r="CD1" s="478"/>
      <c r="CE1" s="2"/>
      <c r="CF1" s="2"/>
      <c r="CL1" s="266" t="s">
        <v>643</v>
      </c>
    </row>
    <row r="2" spans="1:99" ht="12.95" customHeight="1" thickBot="1">
      <c r="D2" s="22"/>
      <c r="E2" s="22"/>
      <c r="F2" s="22"/>
      <c r="G2" s="22"/>
      <c r="O2" s="814" t="s">
        <v>66</v>
      </c>
      <c r="P2" s="814"/>
      <c r="Q2" s="815" t="s">
        <v>258</v>
      </c>
      <c r="R2" s="815"/>
      <c r="T2" s="1"/>
      <c r="U2" s="1"/>
      <c r="V2" s="1"/>
      <c r="CL2" s="4" t="s">
        <v>644</v>
      </c>
    </row>
    <row r="3" spans="1:99" ht="12.95" customHeight="1" thickTop="1" thickBot="1">
      <c r="D3" s="22"/>
      <c r="E3" s="22" t="s">
        <v>82</v>
      </c>
      <c r="F3" s="22"/>
      <c r="G3" s="22"/>
      <c r="I3" s="22">
        <f>COUNTA(C5:C12)</f>
        <v>8</v>
      </c>
      <c r="J3" s="4" t="s">
        <v>27</v>
      </c>
      <c r="K3" s="4"/>
      <c r="L3" s="750" t="s">
        <v>1080</v>
      </c>
      <c r="M3" s="4"/>
      <c r="N3" s="4"/>
      <c r="O3" s="816" t="s">
        <v>65</v>
      </c>
      <c r="P3" s="817"/>
      <c r="Q3" s="815" t="s">
        <v>259</v>
      </c>
      <c r="R3" s="815"/>
      <c r="S3" s="40" t="s">
        <v>344</v>
      </c>
      <c r="T3" s="39"/>
      <c r="U3" s="39"/>
      <c r="V3" s="39"/>
      <c r="W3" s="119">
        <f>EOMONTH(A1,-11)</f>
        <v>43496</v>
      </c>
      <c r="X3" s="120"/>
      <c r="Y3" s="120"/>
      <c r="Z3" s="120"/>
      <c r="AA3" s="121"/>
      <c r="AB3" s="119">
        <f>EOMONTH($A$1,-10)</f>
        <v>43524</v>
      </c>
      <c r="AC3" s="120"/>
      <c r="AD3" s="120"/>
      <c r="AE3" s="120"/>
      <c r="AF3" s="121"/>
      <c r="AG3" s="119">
        <f>EOMONTH($A$1,-9)</f>
        <v>43555</v>
      </c>
      <c r="AH3" s="120"/>
      <c r="AI3" s="120"/>
      <c r="AJ3" s="120"/>
      <c r="AK3" s="121"/>
      <c r="AL3" s="119">
        <f>EOMONTH($A$1,-8)</f>
        <v>43585</v>
      </c>
      <c r="AM3" s="120"/>
      <c r="AN3" s="120"/>
      <c r="AO3" s="120"/>
      <c r="AP3" s="121"/>
      <c r="AQ3" s="119">
        <f>EOMONTH($A$1,-7)</f>
        <v>43616</v>
      </c>
      <c r="AR3" s="120"/>
      <c r="AS3" s="120"/>
      <c r="AT3" s="120"/>
      <c r="AU3" s="121"/>
      <c r="AV3" s="119">
        <f>EOMONTH($A$1,-6)</f>
        <v>43646</v>
      </c>
      <c r="AW3" s="120"/>
      <c r="AX3" s="120"/>
      <c r="AY3" s="120"/>
      <c r="AZ3" s="121"/>
      <c r="BA3" s="119">
        <f>EOMONTH($A$1,-5)</f>
        <v>43677</v>
      </c>
      <c r="BB3" s="120"/>
      <c r="BC3" s="120"/>
      <c r="BD3" s="120"/>
      <c r="BE3" s="121"/>
      <c r="BF3" s="119">
        <f>EOMONTH($A$1,-4)</f>
        <v>43708</v>
      </c>
      <c r="BG3" s="120"/>
      <c r="BH3" s="120"/>
      <c r="BI3" s="120"/>
      <c r="BJ3" s="121"/>
      <c r="BK3" s="119">
        <f>EOMONTH($A$1,-3)</f>
        <v>43738</v>
      </c>
      <c r="BL3" s="120"/>
      <c r="BM3" s="120"/>
      <c r="BN3" s="120"/>
      <c r="BO3" s="121"/>
      <c r="BP3" s="119">
        <f>EOMONTH($A$1,-2)</f>
        <v>43769</v>
      </c>
      <c r="BQ3" s="120"/>
      <c r="BR3" s="120"/>
      <c r="BS3" s="120"/>
      <c r="BT3" s="121"/>
      <c r="BU3" s="119">
        <f>EOMONTH($A$1,-1)</f>
        <v>43799</v>
      </c>
      <c r="BV3" s="120"/>
      <c r="BW3" s="120"/>
      <c r="BX3" s="120"/>
      <c r="BY3" s="121"/>
      <c r="BZ3" s="119">
        <f>EOMONTH($A$1,0)</f>
        <v>43830</v>
      </c>
      <c r="CA3" s="120"/>
      <c r="CB3" s="120"/>
      <c r="CC3" s="120"/>
      <c r="CD3" s="121"/>
      <c r="CE3" s="3"/>
      <c r="CF3" s="3"/>
      <c r="CG3" s="58" t="s">
        <v>24</v>
      </c>
      <c r="CL3" s="267" t="s">
        <v>645</v>
      </c>
      <c r="CR3" s="266" t="s">
        <v>649</v>
      </c>
    </row>
    <row r="4" spans="1:99" ht="36" customHeight="1" thickBot="1">
      <c r="A4" s="5" t="s">
        <v>22</v>
      </c>
      <c r="B4" s="7" t="s">
        <v>21</v>
      </c>
      <c r="C4" s="144" t="s">
        <v>20</v>
      </c>
      <c r="D4" s="145" t="s">
        <v>262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2019.01.31현재 나이</v>
      </c>
      <c r="Y4" s="767" t="str">
        <f>TEXT(W3,"yyyy.mm.dd")&amp;"현재 군복무 차감 개월"</f>
        <v>2019.01.31현재 군복무 차감 개월</v>
      </c>
      <c r="Z4" s="765" t="str">
        <f>TEXT(W3,"yyyy.mm.dd")&amp;"현재 군복무 차감 나이"</f>
        <v>2019.01.31현재 군복무 차감 나이</v>
      </c>
      <c r="AA4" s="64" t="s">
        <v>472</v>
      </c>
      <c r="AB4" s="62" t="s">
        <v>71</v>
      </c>
      <c r="AC4" s="61" t="str">
        <f>TEXT(AB3,"yyyy.mm.dd")&amp;"현재 나이"</f>
        <v>2019.02.28현재 나이</v>
      </c>
      <c r="AD4" s="61" t="str">
        <f>TEXT(AB3,"yyyy.mm.dd")&amp;"현재 군복무 차감 나이"</f>
        <v>2019.02.28현재 군복무 차감 나이</v>
      </c>
      <c r="AE4" s="765" t="str">
        <f>TEXT(AB3,"yyyy.mm.dd")&amp;"현재 군복무 차감 나이"</f>
        <v>2019.02.28현재 군복무 차감 나이</v>
      </c>
      <c r="AF4" s="64" t="s">
        <v>472</v>
      </c>
      <c r="AG4" s="62" t="s">
        <v>72</v>
      </c>
      <c r="AH4" s="61" t="str">
        <f>TEXT(AG3,"yyyy.mm.dd")&amp;"현재 나이"</f>
        <v>2019.03.31현재 나이</v>
      </c>
      <c r="AI4" s="61" t="str">
        <f>TEXT(AG3,"yyyy.mm.dd")&amp;"현재 군복무 차감 나이"</f>
        <v>2019.03.31현재 군복무 차감 나이</v>
      </c>
      <c r="AJ4" s="765" t="str">
        <f>TEXT(AG3,"yyyy.mm.dd")&amp;"현재 군복무 차감 나이"</f>
        <v>2019.03.31현재 군복무 차감 나이</v>
      </c>
      <c r="AK4" s="64" t="s">
        <v>472</v>
      </c>
      <c r="AL4" s="62" t="s">
        <v>73</v>
      </c>
      <c r="AM4" s="61" t="str">
        <f>TEXT(AL3,"yyyy.mm.dd")&amp;"현재 나이"</f>
        <v>2019.04.30현재 나이</v>
      </c>
      <c r="AN4" s="61" t="str">
        <f>TEXT(AL3,"yyyy.mm.dd")&amp;"현재 군복무 차감 나이"</f>
        <v>2019.04.30현재 군복무 차감 나이</v>
      </c>
      <c r="AO4" s="765" t="str">
        <f>TEXT(AL3,"yyyy.mm.dd")&amp;"현재 군복무 차감 나이"</f>
        <v>2019.04.30현재 군복무 차감 나이</v>
      </c>
      <c r="AP4" s="64" t="s">
        <v>472</v>
      </c>
      <c r="AQ4" s="62" t="s">
        <v>74</v>
      </c>
      <c r="AR4" s="61" t="str">
        <f>TEXT(AQ3,"yyyy.mm.dd")&amp;"현재 나이"</f>
        <v>2019.05.31현재 나이</v>
      </c>
      <c r="AS4" s="61" t="str">
        <f>TEXT(AQ3,"yyyy.mm.dd")&amp;"현재 군복무 차감 나이"</f>
        <v>2019.05.31현재 군복무 차감 나이</v>
      </c>
      <c r="AT4" s="765" t="str">
        <f>TEXT(AQ3,"yyyy.mm.dd")&amp;"현재 군복무 차감 나이"</f>
        <v>2019.05.31현재 군복무 차감 나이</v>
      </c>
      <c r="AU4" s="64" t="s">
        <v>472</v>
      </c>
      <c r="AV4" s="62" t="s">
        <v>75</v>
      </c>
      <c r="AW4" s="61" t="str">
        <f>TEXT(AV3,"yyyy.mm.dd")&amp;"현재 나이"</f>
        <v>2019.06.30현재 나이</v>
      </c>
      <c r="AX4" s="61" t="str">
        <f>TEXT(AV3,"yyyy.mm.dd")&amp;"현재 군복무 차감 나이"</f>
        <v>2019.06.30현재 군복무 차감 나이</v>
      </c>
      <c r="AY4" s="765" t="str">
        <f>TEXT(AV3,"yyyy.mm.dd")&amp;"현재 군복무 차감 나이"</f>
        <v>2019.06.30현재 군복무 차감 나이</v>
      </c>
      <c r="AZ4" s="64" t="s">
        <v>472</v>
      </c>
      <c r="BA4" s="62" t="s">
        <v>76</v>
      </c>
      <c r="BB4" s="61" t="str">
        <f>TEXT(BA3,"yyyy.mm.dd")&amp;"현재 나이"</f>
        <v>2019.07.31현재 나이</v>
      </c>
      <c r="BC4" s="61" t="str">
        <f>TEXT(BA3,"yyyy.mm.dd")&amp;"현재 군복무 차감 나이"</f>
        <v>2019.07.31현재 군복무 차감 나이</v>
      </c>
      <c r="BD4" s="765" t="str">
        <f>TEXT(BA3,"yyyy.mm.dd")&amp;"현재 군복무 차감 나이"</f>
        <v>2019.07.31현재 군복무 차감 나이</v>
      </c>
      <c r="BE4" s="64" t="s">
        <v>472</v>
      </c>
      <c r="BF4" s="62" t="s">
        <v>77</v>
      </c>
      <c r="BG4" s="61" t="str">
        <f>TEXT(BF3,"yyyy.mm.dd")&amp;"현재 나이"</f>
        <v>2019.08.31현재 나이</v>
      </c>
      <c r="BH4" s="61" t="str">
        <f>TEXT(BF3,"yyyy.mm.dd")&amp;"현재 군복무 차감 나이"</f>
        <v>2019.08.31현재 군복무 차감 나이</v>
      </c>
      <c r="BI4" s="765" t="str">
        <f>TEXT(BF3,"yyyy.mm.dd")&amp;"현재 군복무 차감 나이"</f>
        <v>2019.08.31현재 군복무 차감 나이</v>
      </c>
      <c r="BJ4" s="64" t="s">
        <v>472</v>
      </c>
      <c r="BK4" s="62" t="s">
        <v>78</v>
      </c>
      <c r="BL4" s="61" t="str">
        <f>TEXT(BK3,"yyyy.mm.dd")&amp;"현재 나이"</f>
        <v>2019.09.30현재 나이</v>
      </c>
      <c r="BM4" s="61" t="str">
        <f>TEXT(BK3,"yyyy.mm.dd")&amp;"현재 군복무 차감 나이"</f>
        <v>2019.09.30현재 군복무 차감 나이</v>
      </c>
      <c r="BN4" s="765" t="str">
        <f>TEXT(BK3,"yyyy.mm.dd")&amp;"현재 군복무 차감 나이"</f>
        <v>2019.09.30현재 군복무 차감 나이</v>
      </c>
      <c r="BO4" s="64" t="s">
        <v>472</v>
      </c>
      <c r="BP4" s="62" t="s">
        <v>79</v>
      </c>
      <c r="BQ4" s="61" t="str">
        <f>TEXT(BP3,"yyyy.mm.dd")&amp;"현재 나이"</f>
        <v>2019.10.31현재 나이</v>
      </c>
      <c r="BR4" s="61" t="str">
        <f>TEXT(BP3,"yyyy.mm.dd")&amp;"현재 군복무 차감 나이"</f>
        <v>2019.10.31현재 군복무 차감 나이</v>
      </c>
      <c r="BS4" s="765" t="str">
        <f>TEXT(BP3,"yyyy.mm.dd")&amp;"현재 군복무 차감 나이"</f>
        <v>2019.10.31현재 군복무 차감 나이</v>
      </c>
      <c r="BT4" s="64" t="s">
        <v>472</v>
      </c>
      <c r="BU4" s="62" t="s">
        <v>80</v>
      </c>
      <c r="BV4" s="61" t="str">
        <f>TEXT(BU3,"yyyy.mm.dd")&amp;"현재 나이"</f>
        <v>2019.11.30현재 나이</v>
      </c>
      <c r="BW4" s="61" t="str">
        <f>TEXT(BU3,"yyyy.mm.dd")&amp;"현재 군복무 차감 나이"</f>
        <v>2019.11.30현재 군복무 차감 나이</v>
      </c>
      <c r="BX4" s="765" t="str">
        <f>TEXT(BU3,"yyyy.mm.dd")&amp;"현재 군복무 차감 나이"</f>
        <v>2019.11.30현재 군복무 차감 나이</v>
      </c>
      <c r="BY4" s="64" t="s">
        <v>472</v>
      </c>
      <c r="BZ4" s="62" t="s">
        <v>81</v>
      </c>
      <c r="CA4" s="61" t="str">
        <f>TEXT(BZ3,"yyyy.mm.dd")&amp;"현재 나이"</f>
        <v>2019.12.31현재 나이</v>
      </c>
      <c r="CB4" s="61" t="str">
        <f>TEXT(BZ3,"yyyy.mm.dd")&amp;"현재 군복무 차감 나이"</f>
        <v>2019.12.31현재 군복무 차감 나이</v>
      </c>
      <c r="CC4" s="765" t="str">
        <f>TEXT(BZ3,"yyyy.mm.dd")&amp;"현재 군복무 차감 나이"</f>
        <v>2019.12.31현재 군복무 차감 나이</v>
      </c>
      <c r="CD4" s="64" t="s">
        <v>472</v>
      </c>
      <c r="CE4" s="55" t="s">
        <v>343</v>
      </c>
      <c r="CF4" s="56" t="s">
        <v>342</v>
      </c>
      <c r="CG4" s="19" t="s">
        <v>25</v>
      </c>
      <c r="CH4" s="20" t="s">
        <v>56</v>
      </c>
      <c r="CI4" s="4"/>
      <c r="CK4" s="4"/>
      <c r="CL4" s="269" t="s">
        <v>678</v>
      </c>
      <c r="CM4" s="269" t="s">
        <v>679</v>
      </c>
      <c r="CN4" s="269" t="s">
        <v>680</v>
      </c>
      <c r="CO4" s="268" t="s">
        <v>646</v>
      </c>
      <c r="CP4" s="268" t="s">
        <v>647</v>
      </c>
      <c r="CQ4" s="268" t="s">
        <v>650</v>
      </c>
      <c r="CR4" s="268" t="s">
        <v>130</v>
      </c>
      <c r="CS4" s="269" t="s">
        <v>131</v>
      </c>
      <c r="CT4" s="268" t="s">
        <v>648</v>
      </c>
      <c r="CU4" s="268" t="s">
        <v>24</v>
      </c>
    </row>
    <row r="5" spans="1:99" ht="16.5" customHeight="1">
      <c r="A5" s="23">
        <v>1</v>
      </c>
      <c r="B5" s="142">
        <f>'2019-상시근로자'!B5</f>
        <v>0</v>
      </c>
      <c r="C5" s="632">
        <f>'2019-상시근로자'!C5</f>
        <v>0</v>
      </c>
      <c r="D5" s="637">
        <f>'2019-상시근로자'!D5</f>
        <v>0</v>
      </c>
      <c r="E5" s="156" t="e">
        <f>IF($D5="","",IF(OR(MID(D5,LEN(CLEAN(D5))-6,1)&lt;="2",MID(D5,LEN(CLEAN(D5))-6,1)="5",MID(D5,LEN(CLEAN(D5))-6,1)="6"),DATE(MID(D5,1,2),MID(D5,3,2),MID(D5,5,2)),CHOOSE(14-LEN(CLEAN(D5)),DATE(MID(D5,1,2)+100,MID(D5,3,2),MID(D5,5,2)),DATE(MID(D5,1,1)+100,MID(D5,2,2),MID(D5,4,2)),DATE(2000,MID(D5,1,2),MID(D5,3,2)),DATE(2000,MID(D5,1,1),MID(D5,2,2)))))</f>
        <v>#VALUE!</v>
      </c>
      <c r="F5" s="30" t="e">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#VALUE!</v>
      </c>
      <c r="G5" s="31" t="e">
        <f>IF(D5="","",IF(INT(RIGHT(D5,1))=F5,"OK","주민오류"))</f>
        <v>#VALUE!</v>
      </c>
      <c r="H5" s="147" t="e">
        <f>IF(D5="","",CHOOSE(14-LEN(CLEAN(D5)),CHOOSE(MID(D5,7,1),"남","여","남","여","남","여","남","여","남","여"),CHOOSE(MID(D5,6,1),"남","여","남","여","남","여","남","여","남","여"),CHOOSE(MID(D5,5,1),"남","여","남","여","남","여","남","여","남","여"),CHOOSE(MID(D5,4,1),"남","여","남","여","남","여","남","여","남","여"),CHOOSE(MID(D5,3,1),"남","여","남","여","남","여","남","여","남","여")))</f>
        <v>#VALUE!</v>
      </c>
      <c r="I5" s="633">
        <f>'2019-상시근로자'!E5</f>
        <v>0</v>
      </c>
      <c r="J5" s="633">
        <f>'2019-상시근로자'!G5</f>
        <v>0</v>
      </c>
      <c r="K5" s="33" t="e">
        <f>IF($D5="","",DATEDIF(IF(OR(MID(D5,LEN(CLEAN(D5))-6,1)&lt;="2",MID(D5,LEN(CLEAN(D5))-6,1)="5",MID(D5,LEN(CLEAN(D5))-6,1)="6"),DATE(MID(D5,1,2),MID(D5,3,2),MID(D5,5,2)),CHOOSE(14-LEN(CLEAN(D5)), DATE(MID(D5,1,2)+100,MID(D5,3,2),MID(D5,5,2)), DATE(MID(D5,1,1)+100,MID(D5,2,2),MID(D5,4,2)),DATE(2000,MID(D5,1,2),MID(D5,3,2)),DATE(2000,MID(D5,1,1),MID(D5,2,2)))),I5,"y"))</f>
        <v>#VALUE!</v>
      </c>
      <c r="L5" s="33">
        <f t="shared" ref="L5:L68" si="0">IF(P5="",0,DATEDIF(O5,P5+1,"Y")&amp;"년 "&amp;DATEDIF(O5,P5+1,"YM")&amp;"월 "&amp;IF(OR(AND(TEXT(O5,"dd")="01",TEXT(EOMONTH(P5,0),"dd")=TEXT(P5,"dd")),TEXT(TEXT(P5,"dd")+1,"dd")=TEXT(O5,"dd")),"",DATEDIF(O5,P5,"MD")+1&amp;"일"))</f>
        <v>0</v>
      </c>
      <c r="M5" s="35" t="e">
        <f>IF(D5="","",TEXT(DATE(YEAR(I5-E5),MONTH(I5-E5),DAY(I5-E5))-DATE(YEAR(P5-O5),MONTH(P5-O5),DAY(P5-O5)),"yy년")&amp;VALUE(TEXT(DATE(YEAR(I5-E5),MONTH(I5-E5),DAY(I5-E5))-DATE(YEAR(P5-O5),MONTH(P5-O5),DAY(P5-O5)),"mm")-1)&amp;TEXT(DATE(YEAR(I5-E5),MONTH(I5-E5),DAY(I5-E5))-DATE(YEAR(P5-O5),MONTH(P5-O5),DAY(P5-O5)),"월dd일"))</f>
        <v>#VALUE!</v>
      </c>
      <c r="N5" s="108"/>
      <c r="O5" s="176"/>
      <c r="P5" s="177"/>
      <c r="Q5" s="201" t="s">
        <v>160</v>
      </c>
      <c r="R5" s="202" t="s">
        <v>160</v>
      </c>
      <c r="S5" s="203"/>
      <c r="T5" s="122" t="s">
        <v>160</v>
      </c>
      <c r="U5" s="204" t="s">
        <v>160</v>
      </c>
      <c r="V5" s="205" t="s">
        <v>160</v>
      </c>
      <c r="W5" s="702">
        <f>IF($D5="",0,IF(AND((W$3&gt;=$I5),OR((W$3&lt;=$J5),($J5=""),($J5=0)),$T5="부",$U5="부",$V5="부"),1,0))</f>
        <v>1</v>
      </c>
      <c r="X5" s="703" t="e">
        <f>IF($D5="",0,DATEDIF(IF(OR(MID($D5,LEN(CLEAN($D5))-6,1)&lt;="2",MID($D5,LEN(CLEAN($D5))-6,1)="5",MID($D5,LEN(CLEAN($D5))-6,1)="6"),DATE(MID($D5,1,2),MID($D5,3,2),MID($D5,5,2)),CHOOSE(14-LEN(CLEAN($D5)), DATE(MID($D5,1,2)+100,MID($D5,3,2),MID($D5,5,2)), DATE(MID($D5,1,1)+100,MID($D5,2,2),MID($D5,4,2)),DATE(2000,MID($D5,1,2),MID($D5,3,2)),DATE(2000,MID($D5,1,1),MID($D5,2,2)))),W$3,"y"))</f>
        <v>#VALUE!</v>
      </c>
      <c r="Y5" s="768" t="e">
        <f>IF($D5="","",TEXT(DATE(YEAR(W$3-$E5),MONTH(W$3-$E5),DAY(W$3-$E5))-DATE(YEAR($P5-$O5),MONTH($P5-$O5),DAY($P5-$O5)),"yy년")&amp;VALUE(TEXT(DATE(YEAR(W$3-$E5),MONTH(W$3-$E5),DAY(W$3-$E5))-DATE(YEAR($P5-$O5),MONTH($P5-$O5),DAY($P5-$O5)),"mm")-1)&amp;TEXT(DATE(YEAR(W$3-$E5),MONTH(W$3-$E5),DAY(W$3-$E5))-DATE(YEAR($P5-$O5),MONTH($P5-$O5),DAY($P5-$O5)),"월dd일"))</f>
        <v>#VALUE!</v>
      </c>
      <c r="Z5" s="769" t="e">
        <f>VALUE(MID(TEXT(Y5,"YY"),1,2))</f>
        <v>#VALUE!</v>
      </c>
      <c r="AA5" s="705" t="e">
        <f>IF($D5="",0,IF(OR(AND(W5=1,OR($Q5="여",$R5="여")),AND(W5=1,AND(X5&gt;=15,Z5&lt;=29))),1,0))</f>
        <v>#VALUE!</v>
      </c>
      <c r="AB5" s="702">
        <f>IF($D5="",0,IF(AND((AB$3&gt;=$I5),OR((AB$3&lt;=$J5),($J5=""),($J5=0)),$T5="부",$U5="부",$V5="부"),1,0))</f>
        <v>1</v>
      </c>
      <c r="AC5" s="703" t="e">
        <f>IF($D5="",0,DATEDIF(IF(OR(MID($D5,LEN(CLEAN($D5))-6,1)&lt;="2",MID($D5,LEN(CLEAN($D5))-6,1)="5",MID($D5,LEN(CLEAN($D5))-6,1)="6"),DATE(MID($D5,1,2),MID($D5,3,2),MID($D5,5,2)),CHOOSE(14-LEN(CLEAN($D5)), DATE(MID($D5,1,2)+100,MID($D5,3,2),MID($D5,5,2)), DATE(MID($D5,1,1)+100,MID($D5,2,2),MID($D5,4,2)),DATE(2000,MID($D5,1,2),MID($D5,3,2)),DATE(2000,MID($D5,1,1),MID($D5,2,2)))),AB$3,"y"))</f>
        <v>#VALUE!</v>
      </c>
      <c r="AD5" s="704" t="e">
        <f>IF($D5="","",TEXT(DATE(YEAR(AB$3-$E5),MONTH(AB$3-$E5),DAY(AB$3-$E5))-DATE(YEAR($P5-$O5),MONTH($P5-$O5),DAY($P5-$O5)),"yy년")&amp;VALUE(TEXT(DATE(YEAR(AB$3-$E5),MONTH(AB$3-$E5),DAY(AB$3-$E5))-DATE(YEAR($P5-$O5),MONTH($P5-$O5),DAY($P5-$O5)),"mm")-1)&amp;TEXT(DATE(YEAR(AB$3-$E5),MONTH(AB$3-$E5),DAY(AB$3-$E5))-DATE(YEAR($P5-$O5),MONTH($P5-$O5),DAY($P5-$O5)),"월dd일"))</f>
        <v>#VALUE!</v>
      </c>
      <c r="AE5" s="769" t="e">
        <f>VALUE(MID(TEXT(AD5,"YY"),1,2))</f>
        <v>#VALUE!</v>
      </c>
      <c r="AF5" s="705" t="e">
        <f>IF($D5="",0,IF(OR(AND(AB5=1,OR($Q5="여",$R5="여")),AND(AB5=1,AND(AC5&gt;=15,AE5&lt;=29))),1,0))</f>
        <v>#VALUE!</v>
      </c>
      <c r="AG5" s="702">
        <f>IF($D5="",0,IF(AND((AG$3&gt;=$I5),OR((AG$3&lt;=$J5),($J5=""),($J5=0)),$T5="부",$U5="부",$V5="부"),1,0))</f>
        <v>1</v>
      </c>
      <c r="AH5" s="703" t="e">
        <f>IF($D5="",0,DATEDIF(IF(OR(MID($D5,LEN(CLEAN($D5))-6,1)&lt;="2",MID($D5,LEN(CLEAN($D5))-6,1)="5",MID($D5,LEN(CLEAN($D5))-6,1)="6"),DATE(MID($D5,1,2),MID($D5,3,2),MID($D5,5,2)),CHOOSE(14-LEN(CLEAN($D5)), DATE(MID($D5,1,2)+100,MID($D5,3,2),MID($D5,5,2)), DATE(MID($D5,1,1)+100,MID($D5,2,2),MID($D5,4,2)),DATE(2000,MID($D5,1,2),MID($D5,3,2)),DATE(2000,MID($D5,1,1),MID($D5,2,2)))),AG$3,"y"))</f>
        <v>#VALUE!</v>
      </c>
      <c r="AI5" s="704" t="e">
        <f>IF($D5="","",TEXT(DATE(YEAR(AG$3-$E5),MONTH(AG$3-$E5),DAY(AG$3-$E5))-DATE(YEAR($P5-$O5),MONTH($P5-$O5),DAY($P5-$O5)),"yy년")&amp;VALUE(TEXT(DATE(YEAR(AG$3-$E5),MONTH(AG$3-$E5),DAY(AG$3-$E5))-DATE(YEAR($P5-$O5),MONTH($P5-$O5),DAY($P5-$O5)),"mm")-1)&amp;TEXT(DATE(YEAR(AG$3-$E5),MONTH(AG$3-$E5),DAY(AG$3-$E5))-DATE(YEAR($P5-$O5),MONTH($P5-$O5),DAY($P5-$O5)),"월dd일"))</f>
        <v>#VALUE!</v>
      </c>
      <c r="AJ5" s="769" t="e">
        <f>VALUE(MID(TEXT(AI5,"YY"),1,2))</f>
        <v>#VALUE!</v>
      </c>
      <c r="AK5" s="705" t="e">
        <f>IF($D5="",0,IF(OR(AND(AG5=1,OR($Q5="여",$R5="여")),AND(AG5=1,AND(AH5&gt;=15,AJ5&lt;=29))),1,0))</f>
        <v>#VALUE!</v>
      </c>
      <c r="AL5" s="702">
        <f>IF($D5="",0,IF(AND((AL$3&gt;=$I5),OR((AL$3&lt;=$J5),($J5=""),($J5=0)),$T5="부",$U5="부",$V5="부"),1,0))</f>
        <v>1</v>
      </c>
      <c r="AM5" s="703" t="e">
        <f>IF($D5="",0,DATEDIF(IF(OR(MID($D5,LEN(CLEAN($D5))-6,1)&lt;="2",MID($D5,LEN(CLEAN($D5))-6,1)="5",MID($D5,LEN(CLEAN($D5))-6,1)="6"),DATE(MID($D5,1,2),MID($D5,3,2),MID($D5,5,2)),CHOOSE(14-LEN(CLEAN($D5)), DATE(MID($D5,1,2)+100,MID($D5,3,2),MID($D5,5,2)), DATE(MID($D5,1,1)+100,MID($D5,2,2),MID($D5,4,2)),DATE(2000,MID($D5,1,2),MID($D5,3,2)),DATE(2000,MID($D5,1,1),MID($D5,2,2)))),AL$3,"y"))</f>
        <v>#VALUE!</v>
      </c>
      <c r="AN5" s="704" t="e">
        <f>IF($D5="","",TEXT(DATE(YEAR(AL$3-$E5),MONTH(AL$3-$E5),DAY(AL$3-$E5))-DATE(YEAR($P5-$O5),MONTH($P5-$O5),DAY($P5-$O5)),"yy년")&amp;VALUE(TEXT(DATE(YEAR(AL$3-$E5),MONTH(AL$3-$E5),DAY(AL$3-$E5))-DATE(YEAR($P5-$O5),MONTH($P5-$O5),DAY($P5-$O5)),"mm")-1)&amp;TEXT(DATE(YEAR(AL$3-$E5),MONTH(AL$3-$E5),DAY(AL$3-$E5))-DATE(YEAR($P5-$O5),MONTH($P5-$O5),DAY($P5-$O5)),"월dd일"))</f>
        <v>#VALUE!</v>
      </c>
      <c r="AO5" s="769" t="e">
        <f>VALUE(MID(TEXT(AN5,"YY"),1,2))</f>
        <v>#VALUE!</v>
      </c>
      <c r="AP5" s="705" t="e">
        <f>IF($D5="",0,IF(OR(AND(AL5=1,OR($Q5="여",$R5="여")),AND(AL5=1,AND(AM5&gt;=15,AO5&lt;=29))),1,0))</f>
        <v>#VALUE!</v>
      </c>
      <c r="AQ5" s="702">
        <f>IF($D5="",0,IF(AND((AQ$3&gt;=$I5),OR((AQ$3&lt;=$J5),($J5=""),($J5=0)),$T5="부",$U5="부",$V5="부"),1,0))</f>
        <v>1</v>
      </c>
      <c r="AR5" s="703" t="e">
        <f>IF($D5="",0,DATEDIF(IF(OR(MID($D5,LEN(CLEAN($D5))-6,1)&lt;="2",MID($D5,LEN(CLEAN($D5))-6,1)="5",MID($D5,LEN(CLEAN($D5))-6,1)="6"),DATE(MID($D5,1,2),MID($D5,3,2),MID($D5,5,2)),CHOOSE(14-LEN(CLEAN($D5)), DATE(MID($D5,1,2)+100,MID($D5,3,2),MID($D5,5,2)), DATE(MID($D5,1,1)+100,MID($D5,2,2),MID($D5,4,2)),DATE(2000,MID($D5,1,2),MID($D5,3,2)),DATE(2000,MID($D5,1,1),MID($D5,2,2)))),AQ$3,"y"))</f>
        <v>#VALUE!</v>
      </c>
      <c r="AS5" s="704" t="e">
        <f>IF($D5="","",TEXT(DATE(YEAR(AQ$3-$E5),MONTH(AQ$3-$E5),DAY(AQ$3-$E5))-DATE(YEAR($P5-$O5),MONTH($P5-$O5),DAY($P5-$O5)),"yy년")&amp;VALUE(TEXT(DATE(YEAR(AQ$3-$E5),MONTH(AQ$3-$E5),DAY(AQ$3-$E5))-DATE(YEAR($P5-$O5),MONTH($P5-$O5),DAY($P5-$O5)),"mm")-1)&amp;TEXT(DATE(YEAR(AQ$3-$E5),MONTH(AQ$3-$E5),DAY(AQ$3-$E5))-DATE(YEAR($P5-$O5),MONTH($P5-$O5),DAY($P5-$O5)),"월dd일"))</f>
        <v>#VALUE!</v>
      </c>
      <c r="AT5" s="769" t="e">
        <f>VALUE(MID(TEXT(AS5,"YY"),1,2))</f>
        <v>#VALUE!</v>
      </c>
      <c r="AU5" s="705" t="e">
        <f>IF($D5="",0,IF(OR(AND(AQ5=1,OR($Q5="여",$R5="여")),AND(AQ5=1,AND(AR5&gt;=15,AT5&lt;=29))),1,0))</f>
        <v>#VALUE!</v>
      </c>
      <c r="AV5" s="702">
        <f>IF($D5="",0,IF(AND((AV$3&gt;=$I5),OR((AV$3&lt;=$J5),($J5=""),($J5=0)),$T5="부",$U5="부",$V5="부"),1,0))</f>
        <v>1</v>
      </c>
      <c r="AW5" s="703" t="e">
        <f>IF($D5="",0,DATEDIF(IF(OR(MID($D5,LEN(CLEAN($D5))-6,1)&lt;="2",MID($D5,LEN(CLEAN($D5))-6,1)="5",MID($D5,LEN(CLEAN($D5))-6,1)="6"),DATE(MID($D5,1,2),MID($D5,3,2),MID($D5,5,2)),CHOOSE(14-LEN(CLEAN($D5)), DATE(MID($D5,1,2)+100,MID($D5,3,2),MID($D5,5,2)), DATE(MID($D5,1,1)+100,MID($D5,2,2),MID($D5,4,2)),DATE(2000,MID($D5,1,2),MID($D5,3,2)),DATE(2000,MID($D5,1,1),MID($D5,2,2)))),AV$3,"y"))</f>
        <v>#VALUE!</v>
      </c>
      <c r="AX5" s="704" t="e">
        <f>IF($D5="","",TEXT(DATE(YEAR(AV$3-$E5),MONTH(AV$3-$E5),DAY(AV$3-$E5))-DATE(YEAR($P5-$O5),MONTH($P5-$O5),DAY($P5-$O5)),"yy년")&amp;VALUE(TEXT(DATE(YEAR(AV$3-$E5),MONTH(AV$3-$E5),DAY(AV$3-$E5))-DATE(YEAR($P5-$O5),MONTH($P5-$O5),DAY($P5-$O5)),"mm")-1)&amp;TEXT(DATE(YEAR(AV$3-$E5),MONTH(AV$3-$E5),DAY(AV$3-$E5))-DATE(YEAR($P5-$O5),MONTH($P5-$O5),DAY($P5-$O5)),"월dd일"))</f>
        <v>#VALUE!</v>
      </c>
      <c r="AY5" s="769" t="e">
        <f>VALUE(MID(TEXT(AX5,"YY"),1,2))</f>
        <v>#VALUE!</v>
      </c>
      <c r="AZ5" s="705" t="e">
        <f>IF($D5="",0,IF(OR(AND(AV5=1,OR($Q5="여",$R5="여")),AND(AV5=1,AND(AW5&gt;=15,AY5&lt;=29))),1,0))</f>
        <v>#VALUE!</v>
      </c>
      <c r="BA5" s="702">
        <f>IF($D5="",0,IF(AND((BA$3&gt;=$I5),OR((BA$3&lt;=$J5),($J5=""),($J5=0)),$T5="부",$U5="부",$V5="부"),1,0))</f>
        <v>1</v>
      </c>
      <c r="BB5" s="703" t="e">
        <f>IF($D5="",0,DATEDIF(IF(OR(MID($D5,LEN(CLEAN($D5))-6,1)&lt;="2",MID($D5,LEN(CLEAN($D5))-6,1)="5",MID($D5,LEN(CLEAN($D5))-6,1)="6"),DATE(MID($D5,1,2),MID($D5,3,2),MID($D5,5,2)),CHOOSE(14-LEN(CLEAN($D5)), DATE(MID($D5,1,2)+100,MID($D5,3,2),MID($D5,5,2)), DATE(MID($D5,1,1)+100,MID($D5,2,2),MID($D5,4,2)),DATE(2000,MID($D5,1,2),MID($D5,3,2)),DATE(2000,MID($D5,1,1),MID($D5,2,2)))),BA$3,"y"))</f>
        <v>#VALUE!</v>
      </c>
      <c r="BC5" s="704" t="e">
        <f>IF($D5="","",TEXT(DATE(YEAR(BA$3-$E5),MONTH(BA$3-$E5),DAY(BA$3-$E5))-DATE(YEAR($P5-$O5),MONTH($P5-$O5),DAY($P5-$O5)),"yy년")&amp;VALUE(TEXT(DATE(YEAR(BA$3-$E5),MONTH(BA$3-$E5),DAY(BA$3-$E5))-DATE(YEAR($P5-$O5),MONTH($P5-$O5),DAY($P5-$O5)),"mm")-1)&amp;TEXT(DATE(YEAR(BA$3-$E5),MONTH(BA$3-$E5),DAY(BA$3-$E5))-DATE(YEAR($P5-$O5),MONTH($P5-$O5),DAY($P5-$O5)),"월dd일"))</f>
        <v>#VALUE!</v>
      </c>
      <c r="BD5" s="769" t="e">
        <f>VALUE(MID(TEXT(BC5,"YY"),1,2))</f>
        <v>#VALUE!</v>
      </c>
      <c r="BE5" s="705" t="e">
        <f>IF($D5="",0,IF(OR(AND(BA5=1,OR($Q5="여",$R5="여")),AND(BA5=1,AND(BB5&gt;=15,BD5&lt;=29))),1,0))</f>
        <v>#VALUE!</v>
      </c>
      <c r="BF5" s="702">
        <f>IF($D5="",0,IF(AND((BF$3&gt;=$I5),OR((BF$3&lt;=$J5),($J5=""),($J5=0)),$T5="부",$U5="부",$V5="부"),1,0))</f>
        <v>1</v>
      </c>
      <c r="BG5" s="703" t="e">
        <f>IF($D5="",0,DATEDIF(IF(OR(MID($D5,LEN(CLEAN($D5))-6,1)&lt;="2",MID($D5,LEN(CLEAN($D5))-6,1)="5",MID($D5,LEN(CLEAN($D5))-6,1)="6"),DATE(MID($D5,1,2),MID($D5,3,2),MID($D5,5,2)),CHOOSE(14-LEN(CLEAN($D5)), DATE(MID($D5,1,2)+100,MID($D5,3,2),MID($D5,5,2)), DATE(MID($D5,1,1)+100,MID($D5,2,2),MID($D5,4,2)),DATE(2000,MID($D5,1,2),MID($D5,3,2)),DATE(2000,MID($D5,1,1),MID($D5,2,2)))),BF$3,"y"))</f>
        <v>#VALUE!</v>
      </c>
      <c r="BH5" s="704" t="e">
        <f>IF($D5="","",TEXT(DATE(YEAR(BF$3-$E5),MONTH(BF$3-$E5),DAY(BF$3-$E5))-DATE(YEAR($P5-$O5),MONTH($P5-$O5),DAY($P5-$O5)),"yy년")&amp;VALUE(TEXT(DATE(YEAR(BF$3-$E5),MONTH(BF$3-$E5),DAY(BF$3-$E5))-DATE(YEAR($P5-$O5),MONTH($P5-$O5),DAY($P5-$O5)),"mm")-1)&amp;TEXT(DATE(YEAR(BF$3-$E5),MONTH(BF$3-$E5),DAY(BF$3-$E5))-DATE(YEAR($P5-$O5),MONTH($P5-$O5),DAY($P5-$O5)),"월dd일"))</f>
        <v>#VALUE!</v>
      </c>
      <c r="BI5" s="769" t="e">
        <f>VALUE(MID(TEXT(BH5,"YY"),1,2))</f>
        <v>#VALUE!</v>
      </c>
      <c r="BJ5" s="705" t="e">
        <f>IF($D5="",0,IF(OR(AND(BF5=1,OR($Q5="여",$R5="여")),AND(BF5=1,AND(BG5&gt;=15,BI5&lt;=29))),1,0))</f>
        <v>#VALUE!</v>
      </c>
      <c r="BK5" s="702">
        <f>IF($D5="",0,IF(AND((BK$3&gt;=$I5),OR((BK$3&lt;=$J5),($J5=""),($J5=0)),$T5="부",$U5="부",$V5="부"),1,0))</f>
        <v>1</v>
      </c>
      <c r="BL5" s="703" t="e">
        <f>IF($D5="",0,DATEDIF(IF(OR(MID($D5,LEN(CLEAN($D5))-6,1)&lt;="2",MID($D5,LEN(CLEAN($D5))-6,1)="5",MID($D5,LEN(CLEAN($D5))-6,1)="6"),DATE(MID($D5,1,2),MID($D5,3,2),MID($D5,5,2)),CHOOSE(14-LEN(CLEAN($D5)), DATE(MID($D5,1,2)+100,MID($D5,3,2),MID($D5,5,2)), DATE(MID($D5,1,1)+100,MID($D5,2,2),MID($D5,4,2)),DATE(2000,MID($D5,1,2),MID($D5,3,2)),DATE(2000,MID($D5,1,1),MID($D5,2,2)))),BK$3,"y"))</f>
        <v>#VALUE!</v>
      </c>
      <c r="BM5" s="704" t="e">
        <f>IF($D5="","",TEXT(DATE(YEAR(BK$3-$E5),MONTH(BK$3-$E5),DAY(BK$3-$E5))-DATE(YEAR($P5-$O5),MONTH($P5-$O5),DAY($P5-$O5)),"yy년")&amp;VALUE(TEXT(DATE(YEAR(BK$3-$E5),MONTH(BK$3-$E5),DAY(BK$3-$E5))-DATE(YEAR($P5-$O5),MONTH($P5-$O5),DAY($P5-$O5)),"mm")-1)&amp;TEXT(DATE(YEAR(BK$3-$E5),MONTH(BK$3-$E5),DAY(BK$3-$E5))-DATE(YEAR($P5-$O5),MONTH($P5-$O5),DAY($P5-$O5)),"월dd일"))</f>
        <v>#VALUE!</v>
      </c>
      <c r="BN5" s="769" t="e">
        <f>VALUE(MID(TEXT(BM5,"YY"),1,2))</f>
        <v>#VALUE!</v>
      </c>
      <c r="BO5" s="705" t="e">
        <f>IF($D5="",0,IF(OR(AND(BK5=1,OR($Q5="여",$R5="여")),AND(BK5=1,AND(BL5&gt;=15,BN5&lt;=29))),1,0))</f>
        <v>#VALUE!</v>
      </c>
      <c r="BP5" s="702">
        <f>IF($D5="",0,IF(AND((BP$3&gt;=$I5),OR((BP$3&lt;=$J5),($J5=""),($J5=0)),$T5="부",$U5="부",$V5="부"),1,0))</f>
        <v>1</v>
      </c>
      <c r="BQ5" s="703" t="e">
        <f>IF($D5="",0,DATEDIF(IF(OR(MID($D5,LEN(CLEAN($D5))-6,1)&lt;="2",MID($D5,LEN(CLEAN($D5))-6,1)="5",MID($D5,LEN(CLEAN($D5))-6,1)="6"),DATE(MID($D5,1,2),MID($D5,3,2),MID($D5,5,2)),CHOOSE(14-LEN(CLEAN($D5)), DATE(MID($D5,1,2)+100,MID($D5,3,2),MID($D5,5,2)), DATE(MID($D5,1,1)+100,MID($D5,2,2),MID($D5,4,2)),DATE(2000,MID($D5,1,2),MID($D5,3,2)),DATE(2000,MID($D5,1,1),MID($D5,2,2)))),BP$3,"y"))</f>
        <v>#VALUE!</v>
      </c>
      <c r="BR5" s="704" t="e">
        <f>IF($D5="","",TEXT(DATE(YEAR(BP$3-$E5),MONTH(BP$3-$E5),DAY(BP$3-$E5))-DATE(YEAR($P5-$O5),MONTH($P5-$O5),DAY($P5-$O5)),"yy년")&amp;VALUE(TEXT(DATE(YEAR(BP$3-$E5),MONTH(BP$3-$E5),DAY(BP$3-$E5))-DATE(YEAR($P5-$O5),MONTH($P5-$O5),DAY($P5-$O5)),"mm")-1)&amp;TEXT(DATE(YEAR(BP$3-$E5),MONTH(BP$3-$E5),DAY(BP$3-$E5))-DATE(YEAR($P5-$O5),MONTH($P5-$O5),DAY($P5-$O5)),"월dd일"))</f>
        <v>#VALUE!</v>
      </c>
      <c r="BS5" s="769" t="e">
        <f>VALUE(MID(TEXT(BR5,"YY"),1,2))</f>
        <v>#VALUE!</v>
      </c>
      <c r="BT5" s="705" t="e">
        <f>IF($D5="",0,IF(OR(AND(BP5=1,OR($Q5="여",$R5="여")),AND(BP5=1,AND(BQ5&gt;=15,BS5&lt;=29))),1,0))</f>
        <v>#VALUE!</v>
      </c>
      <c r="BU5" s="702">
        <f>IF($D5="",0,IF(AND((BU$3&gt;=$I5),OR((BU$3&lt;=$J5),($J5=""),($J5=0)),$T5="부",$U5="부",$V5="부"),1,0))</f>
        <v>1</v>
      </c>
      <c r="BV5" s="703" t="e">
        <f>IF($D5="",0,DATEDIF(IF(OR(MID($D5,LEN(CLEAN($D5))-6,1)&lt;="2",MID($D5,LEN(CLEAN($D5))-6,1)="5",MID($D5,LEN(CLEAN($D5))-6,1)="6"),DATE(MID($D5,1,2),MID($D5,3,2),MID($D5,5,2)),CHOOSE(14-LEN(CLEAN($D5)), DATE(MID($D5,1,2)+100,MID($D5,3,2),MID($D5,5,2)), DATE(MID($D5,1,1)+100,MID($D5,2,2),MID($D5,4,2)),DATE(2000,MID($D5,1,2),MID($D5,3,2)),DATE(2000,MID($D5,1,1),MID($D5,2,2)))),BU$3,"y"))</f>
        <v>#VALUE!</v>
      </c>
      <c r="BW5" s="704" t="e">
        <f>IF($D5="","",TEXT(DATE(YEAR(BU$3-$E5),MONTH(BU$3-$E5),DAY(BU$3-$E5))-DATE(YEAR($P5-$O5),MONTH($P5-$O5),DAY($P5-$O5)),"yy년")&amp;VALUE(TEXT(DATE(YEAR(BU$3-$E5),MONTH(BU$3-$E5),DAY(BU$3-$E5))-DATE(YEAR($P5-$O5),MONTH($P5-$O5),DAY($P5-$O5)),"mm")-1)&amp;TEXT(DATE(YEAR(BU$3-$E5),MONTH(BU$3-$E5),DAY(BU$3-$E5))-DATE(YEAR($P5-$O5),MONTH($P5-$O5),DAY($P5-$O5)),"월dd일"))</f>
        <v>#VALUE!</v>
      </c>
      <c r="BX5" s="769" t="e">
        <f>VALUE(MID(TEXT(BW5,"YY"),1,2))</f>
        <v>#VALUE!</v>
      </c>
      <c r="BY5" s="705" t="e">
        <f>IF($D5="",0,IF(OR(AND(BU5=1,OR($Q5="여",$R5="여")),AND(BU5=1,AND(BV5&gt;=15,BX5&lt;=29))),1,0))</f>
        <v>#VALUE!</v>
      </c>
      <c r="BZ5" s="702">
        <f>IF($D5="",0,IF(AND((BZ$3&gt;=$I5),OR((BZ$3&lt;=$J5),($J5=""),($J5=0)),$T5="부",$U5="부",$V5="부"),1,0))</f>
        <v>1</v>
      </c>
      <c r="CA5" s="703" t="e">
        <f>IF($D5="",0,DATEDIF(IF(OR(MID($D5,LEN(CLEAN($D5))-6,1)&lt;="2",MID($D5,LEN(CLEAN($D5))-6,1)="5",MID($D5,LEN(CLEAN($D5))-6,1)="6"),DATE(MID($D5,1,2),MID($D5,3,2),MID($D5,5,2)),CHOOSE(14-LEN(CLEAN($D5)), DATE(MID($D5,1,2)+100,MID($D5,3,2),MID($D5,5,2)), DATE(MID($D5,1,1)+100,MID($D5,2,2),MID($D5,4,2)),DATE(2000,MID($D5,1,2),MID($D5,3,2)),DATE(2000,MID($D5,1,1),MID($D5,2,2)))),BZ$3,"y"))</f>
        <v>#VALUE!</v>
      </c>
      <c r="CB5" s="704" t="e">
        <f>IF($D5="","",TEXT(DATE(YEAR(BZ$3-$E5),MONTH(BZ$3-$E5),DAY(BZ$3-$E5))-DATE(YEAR($P5-$O5),MONTH($P5-$O5),DAY($P5-$O5)),"yy년")&amp;VALUE(TEXT(DATE(YEAR(BZ$3-$E5),MONTH(BZ$3-$E5),DAY(BZ$3-$E5))-DATE(YEAR($P5-$O5),MONTH($P5-$O5),DAY($P5-$O5)),"mm")-1)&amp;TEXT(DATE(YEAR(BZ$3-$E5),MONTH(BZ$3-$E5),DAY(BZ$3-$E5))-DATE(YEAR($P5-$O5),MONTH($P5-$O5),DAY($P5-$O5)),"월dd일"))</f>
        <v>#VALUE!</v>
      </c>
      <c r="CC5" s="769" t="e">
        <f>VALUE(MID(TEXT(CB5,"YY"),1,2))</f>
        <v>#VALUE!</v>
      </c>
      <c r="CD5" s="705" t="e">
        <f>IF($D5="",0,IF(OR(AND(BZ5=1,OR($Q5="여",$R5="여")),AND(BZ5=1,AND(CA5&gt;=15,CC5&lt;=29))),1,0))</f>
        <v>#VALUE!</v>
      </c>
      <c r="CE5" s="770">
        <f t="shared" ref="CE5:CE68" si="1">SUM(W5,AB5,AG5,AL5,AQ5,AV5,BA5,BF5,BK5,BP5,BU5,BZ5)</f>
        <v>12</v>
      </c>
      <c r="CF5" s="771" t="e">
        <f t="shared" ref="CF5:CF68" si="2">SUM(AA5,AF5,AK5,AP5,AU5,AZ5,BE5,BJ5,BO5,BT5,BY5,CD5)</f>
        <v>#VALUE!</v>
      </c>
      <c r="CG5" s="708"/>
      <c r="CH5" s="709"/>
      <c r="CK5" s="253"/>
      <c r="CL5" s="272"/>
      <c r="CM5" s="272">
        <v>0</v>
      </c>
      <c r="CN5" s="273">
        <f>CL5-CM5</f>
        <v>0</v>
      </c>
      <c r="CO5" s="276" t="e">
        <f>IF(CE5=0,0,CF5/CE5)</f>
        <v>#VALUE!</v>
      </c>
      <c r="CP5" s="44" t="e">
        <f>IF(CO5=100%,"청년",IF(CO5=0%,"청년외","확인"))</f>
        <v>#VALUE!</v>
      </c>
      <c r="CQ5" s="275">
        <f>C5</f>
        <v>0</v>
      </c>
      <c r="CR5" s="270" t="e">
        <f>IF($CP5=CR$4,$CN5,0)</f>
        <v>#VALUE!</v>
      </c>
      <c r="CS5" s="270" t="e">
        <f>IF($CP5=CS$4,$CN5,0)</f>
        <v>#VALUE!</v>
      </c>
      <c r="CT5" s="270" t="e">
        <f>SUM(CR5:CS5)</f>
        <v>#VALUE!</v>
      </c>
      <c r="CU5" s="44"/>
    </row>
    <row r="6" spans="1:99" ht="16.5" customHeight="1">
      <c r="A6" s="23">
        <f>A5+1</f>
        <v>2</v>
      </c>
      <c r="B6" s="142">
        <f>'2019-상시근로자'!B6</f>
        <v>0</v>
      </c>
      <c r="C6" s="632">
        <f>'2019-상시근로자'!C6</f>
        <v>0</v>
      </c>
      <c r="D6" s="637">
        <f>'2019-상시근로자'!D6</f>
        <v>0</v>
      </c>
      <c r="E6" s="156" t="e">
        <f t="shared" ref="E6:E69" si="3">IF($D6="","",IF(OR(MID(D6,LEN(CLEAN(D6))-6,1)&lt;="2",MID(D6,LEN(CLEAN(D6))-6,1)="5",MID(D6,LEN(CLEAN(D6))-6,1)="6"),DATE(MID(D6,1,2),MID(D6,3,2),MID(D6,5,2)),CHOOSE(14-LEN(CLEAN(D6)),DATE(MID(D6,1,2)+100,MID(D6,3,2),MID(D6,5,2)),DATE(MID(D6,1,1)+100,MID(D6,2,2),MID(D6,4,2)),DATE(2000,MID(D6,1,2),MID(D6,3,2)),DATE(2000,MID(D6,1,1),MID(D6,2,2)))))</f>
        <v>#VALUE!</v>
      </c>
      <c r="F6" s="30" t="e">
        <f t="shared" ref="F6:F69" si="4">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#VALUE!</v>
      </c>
      <c r="G6" s="31" t="e">
        <f t="shared" ref="G6:G69" si="5">IF(D6="","",IF(INT(RIGHT(D6,1))=F6,"OK","주민오류"))</f>
        <v>#VALUE!</v>
      </c>
      <c r="H6" s="147" t="e">
        <f t="shared" ref="H6:H69" si="6">IF(D6="","",CHOOSE(14-LEN(CLEAN(D6)),CHOOSE(MID(D6,7,1),"남","여","남","여","남","여","남","여","남","여"),CHOOSE(MID(D6,6,1),"남","여","남","여","남","여","남","여","남","여"),CHOOSE(MID(D6,5,1),"남","여","남","여","남","여","남","여","남","여"),CHOOSE(MID(D6,4,1),"남","여","남","여","남","여","남","여","남","여"),CHOOSE(MID(D6,3,1),"남","여","남","여","남","여","남","여","남","여")))</f>
        <v>#VALUE!</v>
      </c>
      <c r="I6" s="633">
        <f>'2019-상시근로자'!E6</f>
        <v>0</v>
      </c>
      <c r="J6" s="633">
        <f>'2019-상시근로자'!G6</f>
        <v>0</v>
      </c>
      <c r="K6" s="33" t="e">
        <f t="shared" ref="K6:K69" si="7">IF($D6="","",DATEDIF(IF(OR(MID(D6,LEN(CLEAN(D6))-6,1)&lt;="2",MID(D6,LEN(CLEAN(D6))-6,1)="5",MID(D6,LEN(CLEAN(D6))-6,1)="6"),DATE(MID(D6,1,2),MID(D6,3,2),MID(D6,5,2)),CHOOSE(14-LEN(CLEAN(D6)), DATE(MID(D6,1,2)+100,MID(D6,3,2),MID(D6,5,2)), DATE(MID(D6,1,1)+100,MID(D6,2,2),MID(D6,4,2)),DATE(2000,MID(D6,1,2),MID(D6,3,2)),DATE(2000,MID(D6,1,1),MID(D6,2,2)))),I6,"y"))</f>
        <v>#VALUE!</v>
      </c>
      <c r="L6" s="33">
        <f t="shared" si="0"/>
        <v>0</v>
      </c>
      <c r="M6" s="35" t="e">
        <f t="shared" ref="M6:M69" si="8">IF(D6="","",TEXT(DATE(YEAR(I6-E6),MONTH(I6-E6),DAY(I6-E6))-DATE(YEAR(P6-O6),MONTH(P6-O6),DAY(P6-O6)),"yy년")&amp;VALUE(TEXT(DATE(YEAR(I6-E6),MONTH(I6-E6),DAY(I6-E6))-DATE(YEAR(P6-O6),MONTH(P6-O6),DAY(P6-O6)),"mm")-1)&amp;TEXT(DATE(YEAR(I6-E6),MONTH(I6-E6),DAY(I6-E6))-DATE(YEAR(P6-O6),MONTH(P6-O6),DAY(P6-O6)),"월dd일"))</f>
        <v>#VALUE!</v>
      </c>
      <c r="N6" s="108"/>
      <c r="O6" s="178"/>
      <c r="P6" s="179"/>
      <c r="Q6" s="106" t="s">
        <v>160</v>
      </c>
      <c r="R6" s="107" t="s">
        <v>160</v>
      </c>
      <c r="S6" s="43"/>
      <c r="T6" s="122" t="s">
        <v>160</v>
      </c>
      <c r="U6" s="122" t="s">
        <v>160</v>
      </c>
      <c r="V6" s="123" t="s">
        <v>160</v>
      </c>
      <c r="W6" s="702">
        <f>IF($D6="",0,IF(AND((W$3&gt;=$I6),OR((W$3&lt;=$J6),($J6=""),($J6=0)),$T6="부",$U6="부",$V6="부"),1,0))</f>
        <v>1</v>
      </c>
      <c r="X6" s="703" t="e">
        <f>IF($D6="",0,DATEDIF(IF(OR(MID($D6,LEN(CLEAN($D6))-6,1)&lt;="2",MID($D6,LEN(CLEAN($D6))-6,1)="5",MID($D6,LEN(CLEAN($D6))-6,1)="6"),DATE(MID($D6,1,2),MID($D6,3,2),MID($D6,5,2)),CHOOSE(14-LEN(CLEAN($D6)), DATE(MID($D6,1,2)+100,MID($D6,3,2),MID($D6,5,2)), DATE(MID($D6,1,1)+100,MID($D6,2,2),MID($D6,4,2)),DATE(2000,MID($D6,1,2),MID($D6,3,2)),DATE(2000,MID($D6,1,1),MID($D6,2,2)))),W$3,"y"))</f>
        <v>#VALUE!</v>
      </c>
      <c r="Y6" s="768" t="e">
        <f>IF($D6="","",TEXT(DATE(YEAR(W$3-$E6),MONTH(W$3-$E6),DAY(W$3-$E6))-DATE(YEAR($P6-$O6),MONTH($P6-$O6),DAY($P6-$O6)),"yy년")&amp;VALUE(TEXT(DATE(YEAR(W$3-$E6),MONTH(W$3-$E6),DAY(W$3-$E6))-DATE(YEAR($P6-$O6),MONTH($P6-$O6),DAY($P6-$O6)),"mm")-1)&amp;TEXT(DATE(YEAR(W$3-$E6),MONTH(W$3-$E6),DAY(W$3-$E6))-DATE(YEAR($P6-$O6),MONTH($P6-$O6),DAY($P6-$O6)),"월dd일"))</f>
        <v>#VALUE!</v>
      </c>
      <c r="Z6" s="769" t="e">
        <f t="shared" ref="Z6:Z69" si="9">VALUE(MID(TEXT(Y6,"YY"),1,2))</f>
        <v>#VALUE!</v>
      </c>
      <c r="AA6" s="705" t="e">
        <f t="shared" ref="AA6:AA69" si="10">IF($D6="",0,IF(OR(AND(W6=1,OR($Q6="여",$R6="여")),AND(W6=1,AND(X6&gt;=15,Z6&lt;=29))),1,0))</f>
        <v>#VALUE!</v>
      </c>
      <c r="AB6" s="702">
        <f>IF($D6="",0,IF(AND((AB$3&gt;=$I6),OR((AB$3&lt;=$J6),($J6=""),($J6=0)),$T6="부",$U6="부",$V6="부"),1,0))</f>
        <v>1</v>
      </c>
      <c r="AC6" s="703" t="e">
        <f>IF($D6="",0,DATEDIF(IF(OR(MID($D6,LEN(CLEAN($D6))-6,1)&lt;="2",MID($D6,LEN(CLEAN($D6))-6,1)="5",MID($D6,LEN(CLEAN($D6))-6,1)="6"),DATE(MID($D6,1,2),MID($D6,3,2),MID($D6,5,2)),CHOOSE(14-LEN(CLEAN($D6)), DATE(MID($D6,1,2)+100,MID($D6,3,2),MID($D6,5,2)), DATE(MID($D6,1,1)+100,MID($D6,2,2),MID($D6,4,2)),DATE(2000,MID($D6,1,2),MID($D6,3,2)),DATE(2000,MID($D6,1,1),MID($D6,2,2)))),AB$3,"y"))</f>
        <v>#VALUE!</v>
      </c>
      <c r="AD6" s="704" t="e">
        <f>IF($D6="","",TEXT(DATE(YEAR(AB$3-$E6),MONTH(AB$3-$E6),DAY(AB$3-$E6))-DATE(YEAR($P6-$O6),MONTH($P6-$O6),DAY($P6-$O6)),"yy년")&amp;VALUE(TEXT(DATE(YEAR(AB$3-$E6),MONTH(AB$3-$E6),DAY(AB$3-$E6))-DATE(YEAR($P6-$O6),MONTH($P6-$O6),DAY($P6-$O6)),"mm")-1)&amp;TEXT(DATE(YEAR(AB$3-$E6),MONTH(AB$3-$E6),DAY(AB$3-$E6))-DATE(YEAR($P6-$O6),MONTH($P6-$O6),DAY($P6-$O6)),"월dd일"))</f>
        <v>#VALUE!</v>
      </c>
      <c r="AE6" s="769" t="e">
        <f t="shared" ref="AE6:AE69" si="11">VALUE(MID(TEXT(AD6,"YY"),1,2))</f>
        <v>#VALUE!</v>
      </c>
      <c r="AF6" s="705" t="e">
        <f t="shared" ref="AF6:AF69" si="12">IF($D6="",0,IF(OR(AND(AB6=1,OR($Q6="여",$R6="여")),AND(AB6=1,AND(AC6&gt;=15,AE6&lt;=29))),1,0))</f>
        <v>#VALUE!</v>
      </c>
      <c r="AG6" s="702">
        <f>IF($D6="",0,IF(AND((AG$3&gt;=$I6),OR((AG$3&lt;=$J6),($J6=""),($J6=0)),$T6="부",$U6="부",$V6="부"),1,0))</f>
        <v>1</v>
      </c>
      <c r="AH6" s="703" t="e">
        <f>IF($D6="",0,DATEDIF(IF(OR(MID($D6,LEN(CLEAN($D6))-6,1)&lt;="2",MID($D6,LEN(CLEAN($D6))-6,1)="5",MID($D6,LEN(CLEAN($D6))-6,1)="6"),DATE(MID($D6,1,2),MID($D6,3,2),MID($D6,5,2)),CHOOSE(14-LEN(CLEAN($D6)), DATE(MID($D6,1,2)+100,MID($D6,3,2),MID($D6,5,2)), DATE(MID($D6,1,1)+100,MID($D6,2,2),MID($D6,4,2)),DATE(2000,MID($D6,1,2),MID($D6,3,2)),DATE(2000,MID($D6,1,1),MID($D6,2,2)))),AG$3,"y"))</f>
        <v>#VALUE!</v>
      </c>
      <c r="AI6" s="704" t="e">
        <f>IF($D6="","",TEXT(DATE(YEAR(AG$3-$E6),MONTH(AG$3-$E6),DAY(AG$3-$E6))-DATE(YEAR($P6-$O6),MONTH($P6-$O6),DAY($P6-$O6)),"yy년")&amp;VALUE(TEXT(DATE(YEAR(AG$3-$E6),MONTH(AG$3-$E6),DAY(AG$3-$E6))-DATE(YEAR($P6-$O6),MONTH($P6-$O6),DAY($P6-$O6)),"mm")-1)&amp;TEXT(DATE(YEAR(AG$3-$E6),MONTH(AG$3-$E6),DAY(AG$3-$E6))-DATE(YEAR($P6-$O6),MONTH($P6-$O6),DAY($P6-$O6)),"월dd일"))</f>
        <v>#VALUE!</v>
      </c>
      <c r="AJ6" s="769" t="e">
        <f t="shared" ref="AJ6:AJ69" si="13">VALUE(MID(TEXT(AI6,"YY"),1,2))</f>
        <v>#VALUE!</v>
      </c>
      <c r="AK6" s="705" t="e">
        <f t="shared" ref="AK6:AK69" si="14">IF($D6="",0,IF(OR(AND(AG6=1,OR($Q6="여",$R6="여")),AND(AG6=1,AND(AH6&gt;=15,AJ6&lt;=29))),1,0))</f>
        <v>#VALUE!</v>
      </c>
      <c r="AL6" s="702">
        <f>IF($D6="",0,IF(AND((AL$3&gt;=$I6),OR((AL$3&lt;=$J6),($J6=""),($J6=0)),$T6="부",$U6="부",$V6="부"),1,0))</f>
        <v>1</v>
      </c>
      <c r="AM6" s="703" t="e">
        <f>IF($D6="",0,DATEDIF(IF(OR(MID($D6,LEN(CLEAN($D6))-6,1)&lt;="2",MID($D6,LEN(CLEAN($D6))-6,1)="5",MID($D6,LEN(CLEAN($D6))-6,1)="6"),DATE(MID($D6,1,2),MID($D6,3,2),MID($D6,5,2)),CHOOSE(14-LEN(CLEAN($D6)), DATE(MID($D6,1,2)+100,MID($D6,3,2),MID($D6,5,2)), DATE(MID($D6,1,1)+100,MID($D6,2,2),MID($D6,4,2)),DATE(2000,MID($D6,1,2),MID($D6,3,2)),DATE(2000,MID($D6,1,1),MID($D6,2,2)))),AL$3,"y"))</f>
        <v>#VALUE!</v>
      </c>
      <c r="AN6" s="704" t="e">
        <f>IF($D6="","",TEXT(DATE(YEAR(AL$3-$E6),MONTH(AL$3-$E6),DAY(AL$3-$E6))-DATE(YEAR($P6-$O6),MONTH($P6-$O6),DAY($P6-$O6)),"yy년")&amp;VALUE(TEXT(DATE(YEAR(AL$3-$E6),MONTH(AL$3-$E6),DAY(AL$3-$E6))-DATE(YEAR($P6-$O6),MONTH($P6-$O6),DAY($P6-$O6)),"mm")-1)&amp;TEXT(DATE(YEAR(AL$3-$E6),MONTH(AL$3-$E6),DAY(AL$3-$E6))-DATE(YEAR($P6-$O6),MONTH($P6-$O6),DAY($P6-$O6)),"월dd일"))</f>
        <v>#VALUE!</v>
      </c>
      <c r="AO6" s="769" t="e">
        <f t="shared" ref="AO6:AO69" si="15">VALUE(MID(TEXT(AN6,"YY"),1,2))</f>
        <v>#VALUE!</v>
      </c>
      <c r="AP6" s="705" t="e">
        <f t="shared" ref="AP6:AP69" si="16">IF($D6="",0,IF(OR(AND(AL6=1,OR($Q6="여",$R6="여")),AND(AL6=1,AND(AM6&gt;=15,AO6&lt;=29))),1,0))</f>
        <v>#VALUE!</v>
      </c>
      <c r="AQ6" s="702">
        <f>IF($D6="",0,IF(AND((AQ$3&gt;=$I6),OR((AQ$3&lt;=$J6),($J6=""),($J6=0)),$T6="부",$U6="부",$V6="부"),1,0))</f>
        <v>1</v>
      </c>
      <c r="AR6" s="703" t="e">
        <f>IF($D6="",0,DATEDIF(IF(OR(MID($D6,LEN(CLEAN($D6))-6,1)&lt;="2",MID($D6,LEN(CLEAN($D6))-6,1)="5",MID($D6,LEN(CLEAN($D6))-6,1)="6"),DATE(MID($D6,1,2),MID($D6,3,2),MID($D6,5,2)),CHOOSE(14-LEN(CLEAN($D6)), DATE(MID($D6,1,2)+100,MID($D6,3,2),MID($D6,5,2)), DATE(MID($D6,1,1)+100,MID($D6,2,2),MID($D6,4,2)),DATE(2000,MID($D6,1,2),MID($D6,3,2)),DATE(2000,MID($D6,1,1),MID($D6,2,2)))),AQ$3,"y"))</f>
        <v>#VALUE!</v>
      </c>
      <c r="AS6" s="704" t="e">
        <f>IF($D6="","",TEXT(DATE(YEAR(AQ$3-$E6),MONTH(AQ$3-$E6),DAY(AQ$3-$E6))-DATE(YEAR($P6-$O6),MONTH($P6-$O6),DAY($P6-$O6)),"yy년")&amp;VALUE(TEXT(DATE(YEAR(AQ$3-$E6),MONTH(AQ$3-$E6),DAY(AQ$3-$E6))-DATE(YEAR($P6-$O6),MONTH($P6-$O6),DAY($P6-$O6)),"mm")-1)&amp;TEXT(DATE(YEAR(AQ$3-$E6),MONTH(AQ$3-$E6),DAY(AQ$3-$E6))-DATE(YEAR($P6-$O6),MONTH($P6-$O6),DAY($P6-$O6)),"월dd일"))</f>
        <v>#VALUE!</v>
      </c>
      <c r="AT6" s="769" t="e">
        <f t="shared" ref="AT6:AT69" si="17">VALUE(MID(TEXT(AS6,"YY"),1,2))</f>
        <v>#VALUE!</v>
      </c>
      <c r="AU6" s="705" t="e">
        <f t="shared" ref="AU6:AU69" si="18">IF($D6="",0,IF(OR(AND(AQ6=1,OR($Q6="여",$R6="여")),AND(AQ6=1,AND(AR6&gt;=15,AT6&lt;=29))),1,0))</f>
        <v>#VALUE!</v>
      </c>
      <c r="AV6" s="702">
        <f>IF($D6="",0,IF(AND((AV$3&gt;=$I6),OR((AV$3&lt;=$J6),($J6=""),($J6=0)),$T6="부",$U6="부",$V6="부"),1,0))</f>
        <v>1</v>
      </c>
      <c r="AW6" s="703" t="e">
        <f>IF($D6="",0,DATEDIF(IF(OR(MID($D6,LEN(CLEAN($D6))-6,1)&lt;="2",MID($D6,LEN(CLEAN($D6))-6,1)="5",MID($D6,LEN(CLEAN($D6))-6,1)="6"),DATE(MID($D6,1,2),MID($D6,3,2),MID($D6,5,2)),CHOOSE(14-LEN(CLEAN($D6)), DATE(MID($D6,1,2)+100,MID($D6,3,2),MID($D6,5,2)), DATE(MID($D6,1,1)+100,MID($D6,2,2),MID($D6,4,2)),DATE(2000,MID($D6,1,2),MID($D6,3,2)),DATE(2000,MID($D6,1,1),MID($D6,2,2)))),AV$3,"y"))</f>
        <v>#VALUE!</v>
      </c>
      <c r="AX6" s="704" t="e">
        <f>IF($D6="","",TEXT(DATE(YEAR(AV$3-$E6),MONTH(AV$3-$E6),DAY(AV$3-$E6))-DATE(YEAR($P6-$O6),MONTH($P6-$O6),DAY($P6-$O6)),"yy년")&amp;VALUE(TEXT(DATE(YEAR(AV$3-$E6),MONTH(AV$3-$E6),DAY(AV$3-$E6))-DATE(YEAR($P6-$O6),MONTH($P6-$O6),DAY($P6-$O6)),"mm")-1)&amp;TEXT(DATE(YEAR(AV$3-$E6),MONTH(AV$3-$E6),DAY(AV$3-$E6))-DATE(YEAR($P6-$O6),MONTH($P6-$O6),DAY($P6-$O6)),"월dd일"))</f>
        <v>#VALUE!</v>
      </c>
      <c r="AY6" s="769" t="e">
        <f t="shared" ref="AY6:AY69" si="19">VALUE(MID(TEXT(AX6,"YY"),1,2))</f>
        <v>#VALUE!</v>
      </c>
      <c r="AZ6" s="705" t="e">
        <f t="shared" ref="AZ6:AZ69" si="20">IF($D6="",0,IF(OR(AND(AV6=1,OR($Q6="여",$R6="여")),AND(AV6=1,AND(AW6&gt;=15,AY6&lt;=29))),1,0))</f>
        <v>#VALUE!</v>
      </c>
      <c r="BA6" s="702">
        <f>IF($D6="",0,IF(AND((BA$3&gt;=$I6),OR((BA$3&lt;=$J6),($J6=""),($J6=0)),$T6="부",$U6="부",$V6="부"),1,0))</f>
        <v>1</v>
      </c>
      <c r="BB6" s="703" t="e">
        <f>IF($D6="",0,DATEDIF(IF(OR(MID($D6,LEN(CLEAN($D6))-6,1)&lt;="2",MID($D6,LEN(CLEAN($D6))-6,1)="5",MID($D6,LEN(CLEAN($D6))-6,1)="6"),DATE(MID($D6,1,2),MID($D6,3,2),MID($D6,5,2)),CHOOSE(14-LEN(CLEAN($D6)), DATE(MID($D6,1,2)+100,MID($D6,3,2),MID($D6,5,2)), DATE(MID($D6,1,1)+100,MID($D6,2,2),MID($D6,4,2)),DATE(2000,MID($D6,1,2),MID($D6,3,2)),DATE(2000,MID($D6,1,1),MID($D6,2,2)))),BA$3,"y"))</f>
        <v>#VALUE!</v>
      </c>
      <c r="BC6" s="704" t="e">
        <f>IF($D6="","",TEXT(DATE(YEAR(BA$3-$E6),MONTH(BA$3-$E6),DAY(BA$3-$E6))-DATE(YEAR($P6-$O6),MONTH($P6-$O6),DAY($P6-$O6)),"yy년")&amp;VALUE(TEXT(DATE(YEAR(BA$3-$E6),MONTH(BA$3-$E6),DAY(BA$3-$E6))-DATE(YEAR($P6-$O6),MONTH($P6-$O6),DAY($P6-$O6)),"mm")-1)&amp;TEXT(DATE(YEAR(BA$3-$E6),MONTH(BA$3-$E6),DAY(BA$3-$E6))-DATE(YEAR($P6-$O6),MONTH($P6-$O6),DAY($P6-$O6)),"월dd일"))</f>
        <v>#VALUE!</v>
      </c>
      <c r="BD6" s="769" t="e">
        <f t="shared" ref="BD6:BD69" si="21">VALUE(MID(TEXT(BC6,"YY"),1,2))</f>
        <v>#VALUE!</v>
      </c>
      <c r="BE6" s="705" t="e">
        <f t="shared" ref="BE6:BE69" si="22">IF($D6="",0,IF(OR(AND(BA6=1,OR($Q6="여",$R6="여")),AND(BA6=1,AND(BB6&gt;=15,BD6&lt;=29))),1,0))</f>
        <v>#VALUE!</v>
      </c>
      <c r="BF6" s="702">
        <f>IF($D6="",0,IF(AND((BF$3&gt;=$I6),OR((BF$3&lt;=$J6),($J6=""),($J6=0)),$T6="부",$U6="부",$V6="부"),1,0))</f>
        <v>1</v>
      </c>
      <c r="BG6" s="703" t="e">
        <f>IF($D6="",0,DATEDIF(IF(OR(MID($D6,LEN(CLEAN($D6))-6,1)&lt;="2",MID($D6,LEN(CLEAN($D6))-6,1)="5",MID($D6,LEN(CLEAN($D6))-6,1)="6"),DATE(MID($D6,1,2),MID($D6,3,2),MID($D6,5,2)),CHOOSE(14-LEN(CLEAN($D6)), DATE(MID($D6,1,2)+100,MID($D6,3,2),MID($D6,5,2)), DATE(MID($D6,1,1)+100,MID($D6,2,2),MID($D6,4,2)),DATE(2000,MID($D6,1,2),MID($D6,3,2)),DATE(2000,MID($D6,1,1),MID($D6,2,2)))),BF$3,"y"))</f>
        <v>#VALUE!</v>
      </c>
      <c r="BH6" s="704" t="e">
        <f>IF($D6="","",TEXT(DATE(YEAR(BF$3-$E6),MONTH(BF$3-$E6),DAY(BF$3-$E6))-DATE(YEAR($P6-$O6),MONTH($P6-$O6),DAY($P6-$O6)),"yy년")&amp;VALUE(TEXT(DATE(YEAR(BF$3-$E6),MONTH(BF$3-$E6),DAY(BF$3-$E6))-DATE(YEAR($P6-$O6),MONTH($P6-$O6),DAY($P6-$O6)),"mm")-1)&amp;TEXT(DATE(YEAR(BF$3-$E6),MONTH(BF$3-$E6),DAY(BF$3-$E6))-DATE(YEAR($P6-$O6),MONTH($P6-$O6),DAY($P6-$O6)),"월dd일"))</f>
        <v>#VALUE!</v>
      </c>
      <c r="BI6" s="769" t="e">
        <f t="shared" ref="BI6:BI69" si="23">VALUE(MID(TEXT(BH6,"YY"),1,2))</f>
        <v>#VALUE!</v>
      </c>
      <c r="BJ6" s="705" t="e">
        <f t="shared" ref="BJ6:BJ69" si="24">IF($D6="",0,IF(OR(AND(BF6=1,OR($Q6="여",$R6="여")),AND(BF6=1,AND(BG6&gt;=15,BI6&lt;=29))),1,0))</f>
        <v>#VALUE!</v>
      </c>
      <c r="BK6" s="702">
        <f>IF($D6="",0,IF(AND((BK$3&gt;=$I6),OR((BK$3&lt;=$J6),($J6=""),($J6=0)),$T6="부",$U6="부",$V6="부"),1,0))</f>
        <v>1</v>
      </c>
      <c r="BL6" s="703" t="e">
        <f>IF($D6="",0,DATEDIF(IF(OR(MID($D6,LEN(CLEAN($D6))-6,1)&lt;="2",MID($D6,LEN(CLEAN($D6))-6,1)="5",MID($D6,LEN(CLEAN($D6))-6,1)="6"),DATE(MID($D6,1,2),MID($D6,3,2),MID($D6,5,2)),CHOOSE(14-LEN(CLEAN($D6)), DATE(MID($D6,1,2)+100,MID($D6,3,2),MID($D6,5,2)), DATE(MID($D6,1,1)+100,MID($D6,2,2),MID($D6,4,2)),DATE(2000,MID($D6,1,2),MID($D6,3,2)),DATE(2000,MID($D6,1,1),MID($D6,2,2)))),BK$3,"y"))</f>
        <v>#VALUE!</v>
      </c>
      <c r="BM6" s="704" t="e">
        <f>IF($D6="","",TEXT(DATE(YEAR(BK$3-$E6),MONTH(BK$3-$E6),DAY(BK$3-$E6))-DATE(YEAR($P6-$O6),MONTH($P6-$O6),DAY($P6-$O6)),"yy년")&amp;VALUE(TEXT(DATE(YEAR(BK$3-$E6),MONTH(BK$3-$E6),DAY(BK$3-$E6))-DATE(YEAR($P6-$O6),MONTH($P6-$O6),DAY($P6-$O6)),"mm")-1)&amp;TEXT(DATE(YEAR(BK$3-$E6),MONTH(BK$3-$E6),DAY(BK$3-$E6))-DATE(YEAR($P6-$O6),MONTH($P6-$O6),DAY($P6-$O6)),"월dd일"))</f>
        <v>#VALUE!</v>
      </c>
      <c r="BN6" s="769" t="e">
        <f t="shared" ref="BN6:BN69" si="25">VALUE(MID(TEXT(BM6,"YY"),1,2))</f>
        <v>#VALUE!</v>
      </c>
      <c r="BO6" s="705" t="e">
        <f t="shared" ref="BO6:BO69" si="26">IF($D6="",0,IF(OR(AND(BK6=1,OR($Q6="여",$R6="여")),AND(BK6=1,AND(BL6&gt;=15,BN6&lt;=29))),1,0))</f>
        <v>#VALUE!</v>
      </c>
      <c r="BP6" s="702">
        <f>IF($D6="",0,IF(AND((BP$3&gt;=$I6),OR((BP$3&lt;=$J6),($J6=""),($J6=0)),$T6="부",$U6="부",$V6="부"),1,0))</f>
        <v>1</v>
      </c>
      <c r="BQ6" s="703" t="e">
        <f>IF($D6="",0,DATEDIF(IF(OR(MID($D6,LEN(CLEAN($D6))-6,1)&lt;="2",MID($D6,LEN(CLEAN($D6))-6,1)="5",MID($D6,LEN(CLEAN($D6))-6,1)="6"),DATE(MID($D6,1,2),MID($D6,3,2),MID($D6,5,2)),CHOOSE(14-LEN(CLEAN($D6)), DATE(MID($D6,1,2)+100,MID($D6,3,2),MID($D6,5,2)), DATE(MID($D6,1,1)+100,MID($D6,2,2),MID($D6,4,2)),DATE(2000,MID($D6,1,2),MID($D6,3,2)),DATE(2000,MID($D6,1,1),MID($D6,2,2)))),BP$3,"y"))</f>
        <v>#VALUE!</v>
      </c>
      <c r="BR6" s="704" t="e">
        <f>IF($D6="","",TEXT(DATE(YEAR(BP$3-$E6),MONTH(BP$3-$E6),DAY(BP$3-$E6))-DATE(YEAR($P6-$O6),MONTH($P6-$O6),DAY($P6-$O6)),"yy년")&amp;VALUE(TEXT(DATE(YEAR(BP$3-$E6),MONTH(BP$3-$E6),DAY(BP$3-$E6))-DATE(YEAR($P6-$O6),MONTH($P6-$O6),DAY($P6-$O6)),"mm")-1)&amp;TEXT(DATE(YEAR(BP$3-$E6),MONTH(BP$3-$E6),DAY(BP$3-$E6))-DATE(YEAR($P6-$O6),MONTH($P6-$O6),DAY($P6-$O6)),"월dd일"))</f>
        <v>#VALUE!</v>
      </c>
      <c r="BS6" s="769" t="e">
        <f t="shared" ref="BS6:BS69" si="27">VALUE(MID(TEXT(BR6,"YY"),1,2))</f>
        <v>#VALUE!</v>
      </c>
      <c r="BT6" s="705" t="e">
        <f t="shared" ref="BT6:BT69" si="28">IF($D6="",0,IF(OR(AND(BP6=1,OR($Q6="여",$R6="여")),AND(BP6=1,AND(BQ6&gt;=15,BS6&lt;=29))),1,0))</f>
        <v>#VALUE!</v>
      </c>
      <c r="BU6" s="702">
        <f>IF($D6="",0,IF(AND((BU$3&gt;=$I6),OR((BU$3&lt;=$J6),($J6=""),($J6=0)),$T6="부",$U6="부",$V6="부"),1,0))</f>
        <v>1</v>
      </c>
      <c r="BV6" s="703" t="e">
        <f>IF($D6="",0,DATEDIF(IF(OR(MID($D6,LEN(CLEAN($D6))-6,1)&lt;="2",MID($D6,LEN(CLEAN($D6))-6,1)="5",MID($D6,LEN(CLEAN($D6))-6,1)="6"),DATE(MID($D6,1,2),MID($D6,3,2),MID($D6,5,2)),CHOOSE(14-LEN(CLEAN($D6)), DATE(MID($D6,1,2)+100,MID($D6,3,2),MID($D6,5,2)), DATE(MID($D6,1,1)+100,MID($D6,2,2),MID($D6,4,2)),DATE(2000,MID($D6,1,2),MID($D6,3,2)),DATE(2000,MID($D6,1,1),MID($D6,2,2)))),BU$3,"y"))</f>
        <v>#VALUE!</v>
      </c>
      <c r="BW6" s="704" t="e">
        <f>IF($D6="","",TEXT(DATE(YEAR(BU$3-$E6),MONTH(BU$3-$E6),DAY(BU$3-$E6))-DATE(YEAR($P6-$O6),MONTH($P6-$O6),DAY($P6-$O6)),"yy년")&amp;VALUE(TEXT(DATE(YEAR(BU$3-$E6),MONTH(BU$3-$E6),DAY(BU$3-$E6))-DATE(YEAR($P6-$O6),MONTH($P6-$O6),DAY($P6-$O6)),"mm")-1)&amp;TEXT(DATE(YEAR(BU$3-$E6),MONTH(BU$3-$E6),DAY(BU$3-$E6))-DATE(YEAR($P6-$O6),MONTH($P6-$O6),DAY($P6-$O6)),"월dd일"))</f>
        <v>#VALUE!</v>
      </c>
      <c r="BX6" s="769" t="e">
        <f t="shared" ref="BX6:BX69" si="29">VALUE(MID(TEXT(BW6,"YY"),1,2))</f>
        <v>#VALUE!</v>
      </c>
      <c r="BY6" s="705" t="e">
        <f t="shared" ref="BY6:BY69" si="30">IF($D6="",0,IF(OR(AND(BU6=1,OR($Q6="여",$R6="여")),AND(BU6=1,AND(BV6&gt;=15,BX6&lt;=29))),1,0))</f>
        <v>#VALUE!</v>
      </c>
      <c r="BZ6" s="702">
        <f>IF($D6="",0,IF(AND((BZ$3&gt;=$I6),OR((BZ$3&lt;=$J6),($J6=""),($J6=0)),$T6="부",$U6="부",$V6="부"),1,0))</f>
        <v>1</v>
      </c>
      <c r="CA6" s="703" t="e">
        <f>IF($D6="",0,DATEDIF(IF(OR(MID($D6,LEN(CLEAN($D6))-6,1)&lt;="2",MID($D6,LEN(CLEAN($D6))-6,1)="5",MID($D6,LEN(CLEAN($D6))-6,1)="6"),DATE(MID($D6,1,2),MID($D6,3,2),MID($D6,5,2)),CHOOSE(14-LEN(CLEAN($D6)), DATE(MID($D6,1,2)+100,MID($D6,3,2),MID($D6,5,2)), DATE(MID($D6,1,1)+100,MID($D6,2,2),MID($D6,4,2)),DATE(2000,MID($D6,1,2),MID($D6,3,2)),DATE(2000,MID($D6,1,1),MID($D6,2,2)))),BZ$3,"y"))</f>
        <v>#VALUE!</v>
      </c>
      <c r="CB6" s="704" t="e">
        <f>IF($D6="","",TEXT(DATE(YEAR(BZ$3-$E6),MONTH(BZ$3-$E6),DAY(BZ$3-$E6))-DATE(YEAR($P6-$O6),MONTH($P6-$O6),DAY($P6-$O6)),"yy년")&amp;VALUE(TEXT(DATE(YEAR(BZ$3-$E6),MONTH(BZ$3-$E6),DAY(BZ$3-$E6))-DATE(YEAR($P6-$O6),MONTH($P6-$O6),DAY($P6-$O6)),"mm")-1)&amp;TEXT(DATE(YEAR(BZ$3-$E6),MONTH(BZ$3-$E6),DAY(BZ$3-$E6))-DATE(YEAR($P6-$O6),MONTH($P6-$O6),DAY($P6-$O6)),"월dd일"))</f>
        <v>#VALUE!</v>
      </c>
      <c r="CC6" s="769" t="e">
        <f t="shared" ref="CC6:CC69" si="31">VALUE(MID(TEXT(CB6,"YY"),1,2))</f>
        <v>#VALUE!</v>
      </c>
      <c r="CD6" s="705" t="e">
        <f t="shared" ref="CD6:CD69" si="32">IF($D6="",0,IF(OR(AND(BZ6=1,OR($Q6="여",$R6="여")),AND(BZ6=1,AND(CA6&gt;=15,CC6&lt;=29))),1,0))</f>
        <v>#VALUE!</v>
      </c>
      <c r="CE6" s="770">
        <f t="shared" si="1"/>
        <v>12</v>
      </c>
      <c r="CF6" s="771" t="e">
        <f t="shared" si="2"/>
        <v>#VALUE!</v>
      </c>
      <c r="CG6" s="708"/>
      <c r="CH6" s="709"/>
      <c r="CK6" s="253"/>
      <c r="CL6" s="272"/>
      <c r="CM6" s="272">
        <v>0</v>
      </c>
      <c r="CN6" s="273">
        <f t="shared" ref="CN6:CN14" si="33">CL6-CM6</f>
        <v>0</v>
      </c>
      <c r="CO6" s="276" t="e">
        <f t="shared" ref="CO6:CO69" si="34">IF(CE6=0,0,CF6/CE6)</f>
        <v>#VALUE!</v>
      </c>
      <c r="CP6" s="44" t="e">
        <f t="shared" ref="CP6:CP69" si="35">IF(CO6=100%,"청년",IF(CO6=0%,"청년외","확인"))</f>
        <v>#VALUE!</v>
      </c>
      <c r="CQ6" s="275">
        <f t="shared" ref="CQ6:CQ69" si="36">C6</f>
        <v>0</v>
      </c>
      <c r="CR6" s="270" t="e">
        <f t="shared" ref="CR6:CS21" si="37">IF($CP6=CR$4,$CN6,0)</f>
        <v>#VALUE!</v>
      </c>
      <c r="CS6" s="270" t="e">
        <f t="shared" si="37"/>
        <v>#VALUE!</v>
      </c>
      <c r="CT6" s="270" t="e">
        <f t="shared" ref="CT6:CT69" si="38">SUM(CR6:CS6)</f>
        <v>#VALUE!</v>
      </c>
      <c r="CU6" s="44"/>
    </row>
    <row r="7" spans="1:99" ht="16.5" customHeight="1">
      <c r="A7" s="23">
        <f t="shared" ref="A7:A70" si="39">A6+1</f>
        <v>3</v>
      </c>
      <c r="B7" s="142">
        <f>'2019-상시근로자'!B7</f>
        <v>0</v>
      </c>
      <c r="C7" s="632">
        <f>'2019-상시근로자'!C7</f>
        <v>0</v>
      </c>
      <c r="D7" s="637">
        <f>'2019-상시근로자'!D7</f>
        <v>0</v>
      </c>
      <c r="E7" s="156" t="e">
        <f t="shared" si="3"/>
        <v>#VALUE!</v>
      </c>
      <c r="F7" s="30" t="e">
        <f t="shared" si="4"/>
        <v>#VALUE!</v>
      </c>
      <c r="G7" s="31" t="e">
        <f t="shared" si="5"/>
        <v>#VALUE!</v>
      </c>
      <c r="H7" s="147" t="e">
        <f t="shared" si="6"/>
        <v>#VALUE!</v>
      </c>
      <c r="I7" s="633">
        <f>'2019-상시근로자'!E7</f>
        <v>0</v>
      </c>
      <c r="J7" s="633">
        <f>'2019-상시근로자'!G7</f>
        <v>0</v>
      </c>
      <c r="K7" s="33" t="e">
        <f t="shared" si="7"/>
        <v>#VALUE!</v>
      </c>
      <c r="L7" s="33">
        <f t="shared" si="0"/>
        <v>0</v>
      </c>
      <c r="M7" s="35" t="e">
        <f t="shared" si="8"/>
        <v>#VALUE!</v>
      </c>
      <c r="N7" s="108"/>
      <c r="O7" s="178"/>
      <c r="P7" s="179"/>
      <c r="Q7" s="106" t="s">
        <v>160</v>
      </c>
      <c r="R7" s="107" t="s">
        <v>160</v>
      </c>
      <c r="S7" s="43"/>
      <c r="T7" s="122" t="s">
        <v>160</v>
      </c>
      <c r="U7" s="122" t="s">
        <v>160</v>
      </c>
      <c r="V7" s="123" t="s">
        <v>160</v>
      </c>
      <c r="W7" s="702">
        <f t="shared" ref="W7:W70" si="40">IF($D7="",0,IF(AND((W$3&gt;=$I7),OR((W$3&lt;=$J7),($J7=""),($J7=0)),$T7="부",$U7="부",$V7="부"),1,0))</f>
        <v>1</v>
      </c>
      <c r="X7" s="703" t="e">
        <f t="shared" ref="X7:X70" si="41">IF($D7="",0,DATEDIF(IF(OR(MID($D7,LEN(CLEAN($D7))-6,1)&lt;="2",MID($D7,LEN(CLEAN($D7))-6,1)="5",MID($D7,LEN(CLEAN($D7))-6,1)="6"),DATE(MID($D7,1,2),MID($D7,3,2),MID($D7,5,2)),CHOOSE(14-LEN(CLEAN($D7)), DATE(MID($D7,1,2)+100,MID($D7,3,2),MID($D7,5,2)), DATE(MID($D7,1,1)+100,MID($D7,2,2),MID($D7,4,2)),DATE(2000,MID($D7,1,2),MID($D7,3,2)),DATE(2000,MID($D7,1,1),MID($D7,2,2)))),W$3,"y"))</f>
        <v>#VALUE!</v>
      </c>
      <c r="Y7" s="768" t="e">
        <f t="shared" ref="Y7:Y70" si="42">IF($D7="","",TEXT(DATE(YEAR(W$3-$E7),MONTH(W$3-$E7),DAY(W$3-$E7))-DATE(YEAR($P7-$O7),MONTH($P7-$O7),DAY($P7-$O7)),"yy년")&amp;VALUE(TEXT(DATE(YEAR(W$3-$E7),MONTH(W$3-$E7),DAY(W$3-$E7))-DATE(YEAR($P7-$O7),MONTH($P7-$O7),DAY($P7-$O7)),"mm")-1)&amp;TEXT(DATE(YEAR(W$3-$E7),MONTH(W$3-$E7),DAY(W$3-$E7))-DATE(YEAR($P7-$O7),MONTH($P7-$O7),DAY($P7-$O7)),"월dd일"))</f>
        <v>#VALUE!</v>
      </c>
      <c r="Z7" s="769" t="e">
        <f t="shared" si="9"/>
        <v>#VALUE!</v>
      </c>
      <c r="AA7" s="705" t="e">
        <f t="shared" si="10"/>
        <v>#VALUE!</v>
      </c>
      <c r="AB7" s="702">
        <f t="shared" ref="AB7:AB70" si="43">IF($D7="",0,IF(AND((AB$3&gt;=$I7),OR((AB$3&lt;=$J7),($J7=""),($J7=0)),$T7="부",$U7="부",$V7="부"),1,0))</f>
        <v>1</v>
      </c>
      <c r="AC7" s="703" t="e">
        <f t="shared" ref="AC7:AC70" si="44">IF($D7="",0,DATEDIF(IF(OR(MID($D7,LEN(CLEAN($D7))-6,1)&lt;="2",MID($D7,LEN(CLEAN($D7))-6,1)="5",MID($D7,LEN(CLEAN($D7))-6,1)="6"),DATE(MID($D7,1,2),MID($D7,3,2),MID($D7,5,2)),CHOOSE(14-LEN(CLEAN($D7)), DATE(MID($D7,1,2)+100,MID($D7,3,2),MID($D7,5,2)), DATE(MID($D7,1,1)+100,MID($D7,2,2),MID($D7,4,2)),DATE(2000,MID($D7,1,2),MID($D7,3,2)),DATE(2000,MID($D7,1,1),MID($D7,2,2)))),AB$3,"y"))</f>
        <v>#VALUE!</v>
      </c>
      <c r="AD7" s="704" t="e">
        <f t="shared" ref="AD7:AD70" si="45">IF($D7="","",TEXT(DATE(YEAR(AB$3-$E7),MONTH(AB$3-$E7),DAY(AB$3-$E7))-DATE(YEAR($P7-$O7),MONTH($P7-$O7),DAY($P7-$O7)),"yy년")&amp;VALUE(TEXT(DATE(YEAR(AB$3-$E7),MONTH(AB$3-$E7),DAY(AB$3-$E7))-DATE(YEAR($P7-$O7),MONTH($P7-$O7),DAY($P7-$O7)),"mm")-1)&amp;TEXT(DATE(YEAR(AB$3-$E7),MONTH(AB$3-$E7),DAY(AB$3-$E7))-DATE(YEAR($P7-$O7),MONTH($P7-$O7),DAY($P7-$O7)),"월dd일"))</f>
        <v>#VALUE!</v>
      </c>
      <c r="AE7" s="769" t="e">
        <f t="shared" si="11"/>
        <v>#VALUE!</v>
      </c>
      <c r="AF7" s="705" t="e">
        <f t="shared" si="12"/>
        <v>#VALUE!</v>
      </c>
      <c r="AG7" s="702">
        <f t="shared" ref="AG7:AG70" si="46">IF($D7="",0,IF(AND((AG$3&gt;=$I7),OR((AG$3&lt;=$J7),($J7=""),($J7=0)),$T7="부",$U7="부",$V7="부"),1,0))</f>
        <v>1</v>
      </c>
      <c r="AH7" s="703" t="e">
        <f t="shared" ref="AH7:AH70" si="47">IF($D7="",0,DATEDIF(IF(OR(MID($D7,LEN(CLEAN($D7))-6,1)&lt;="2",MID($D7,LEN(CLEAN($D7))-6,1)="5",MID($D7,LEN(CLEAN($D7))-6,1)="6"),DATE(MID($D7,1,2),MID($D7,3,2),MID($D7,5,2)),CHOOSE(14-LEN(CLEAN($D7)), DATE(MID($D7,1,2)+100,MID($D7,3,2),MID($D7,5,2)), DATE(MID($D7,1,1)+100,MID($D7,2,2),MID($D7,4,2)),DATE(2000,MID($D7,1,2),MID($D7,3,2)),DATE(2000,MID($D7,1,1),MID($D7,2,2)))),AG$3,"y"))</f>
        <v>#VALUE!</v>
      </c>
      <c r="AI7" s="704" t="e">
        <f t="shared" ref="AI7:AI70" si="48">IF($D7="","",TEXT(DATE(YEAR(AG$3-$E7),MONTH(AG$3-$E7),DAY(AG$3-$E7))-DATE(YEAR($P7-$O7),MONTH($P7-$O7),DAY($P7-$O7)),"yy년")&amp;VALUE(TEXT(DATE(YEAR(AG$3-$E7),MONTH(AG$3-$E7),DAY(AG$3-$E7))-DATE(YEAR($P7-$O7),MONTH($P7-$O7),DAY($P7-$O7)),"mm")-1)&amp;TEXT(DATE(YEAR(AG$3-$E7),MONTH(AG$3-$E7),DAY(AG$3-$E7))-DATE(YEAR($P7-$O7),MONTH($P7-$O7),DAY($P7-$O7)),"월dd일"))</f>
        <v>#VALUE!</v>
      </c>
      <c r="AJ7" s="769" t="e">
        <f t="shared" si="13"/>
        <v>#VALUE!</v>
      </c>
      <c r="AK7" s="705" t="e">
        <f t="shared" si="14"/>
        <v>#VALUE!</v>
      </c>
      <c r="AL7" s="702">
        <f t="shared" ref="AL7:AL70" si="49">IF($D7="",0,IF(AND((AL$3&gt;=$I7),OR((AL$3&lt;=$J7),($J7=""),($J7=0)),$T7="부",$U7="부",$V7="부"),1,0))</f>
        <v>1</v>
      </c>
      <c r="AM7" s="703" t="e">
        <f t="shared" ref="AM7:AM70" si="50">IF($D7="",0,DATEDIF(IF(OR(MID($D7,LEN(CLEAN($D7))-6,1)&lt;="2",MID($D7,LEN(CLEAN($D7))-6,1)="5",MID($D7,LEN(CLEAN($D7))-6,1)="6"),DATE(MID($D7,1,2),MID($D7,3,2),MID($D7,5,2)),CHOOSE(14-LEN(CLEAN($D7)), DATE(MID($D7,1,2)+100,MID($D7,3,2),MID($D7,5,2)), DATE(MID($D7,1,1)+100,MID($D7,2,2),MID($D7,4,2)),DATE(2000,MID($D7,1,2),MID($D7,3,2)),DATE(2000,MID($D7,1,1),MID($D7,2,2)))),AL$3,"y"))</f>
        <v>#VALUE!</v>
      </c>
      <c r="AN7" s="704" t="e">
        <f t="shared" ref="AN7:AN70" si="51">IF($D7="","",TEXT(DATE(YEAR(AL$3-$E7),MONTH(AL$3-$E7),DAY(AL$3-$E7))-DATE(YEAR($P7-$O7),MONTH($P7-$O7),DAY($P7-$O7)),"yy년")&amp;VALUE(TEXT(DATE(YEAR(AL$3-$E7),MONTH(AL$3-$E7),DAY(AL$3-$E7))-DATE(YEAR($P7-$O7),MONTH($P7-$O7),DAY($P7-$O7)),"mm")-1)&amp;TEXT(DATE(YEAR(AL$3-$E7),MONTH(AL$3-$E7),DAY(AL$3-$E7))-DATE(YEAR($P7-$O7),MONTH($P7-$O7),DAY($P7-$O7)),"월dd일"))</f>
        <v>#VALUE!</v>
      </c>
      <c r="AO7" s="769" t="e">
        <f t="shared" si="15"/>
        <v>#VALUE!</v>
      </c>
      <c r="AP7" s="705" t="e">
        <f t="shared" si="16"/>
        <v>#VALUE!</v>
      </c>
      <c r="AQ7" s="702">
        <f t="shared" ref="AQ7:AQ70" si="52">IF($D7="",0,IF(AND((AQ$3&gt;=$I7),OR((AQ$3&lt;=$J7),($J7=""),($J7=0)),$T7="부",$U7="부",$V7="부"),1,0))</f>
        <v>1</v>
      </c>
      <c r="AR7" s="703" t="e">
        <f t="shared" ref="AR7:AR70" si="53">IF($D7="",0,DATEDIF(IF(OR(MID($D7,LEN(CLEAN($D7))-6,1)&lt;="2",MID($D7,LEN(CLEAN($D7))-6,1)="5",MID($D7,LEN(CLEAN($D7))-6,1)="6"),DATE(MID($D7,1,2),MID($D7,3,2),MID($D7,5,2)),CHOOSE(14-LEN(CLEAN($D7)), DATE(MID($D7,1,2)+100,MID($D7,3,2),MID($D7,5,2)), DATE(MID($D7,1,1)+100,MID($D7,2,2),MID($D7,4,2)),DATE(2000,MID($D7,1,2),MID($D7,3,2)),DATE(2000,MID($D7,1,1),MID($D7,2,2)))),AQ$3,"y"))</f>
        <v>#VALUE!</v>
      </c>
      <c r="AS7" s="704" t="e">
        <f t="shared" ref="AS7:AS70" si="54">IF($D7="","",TEXT(DATE(YEAR(AQ$3-$E7),MONTH(AQ$3-$E7),DAY(AQ$3-$E7))-DATE(YEAR($P7-$O7),MONTH($P7-$O7),DAY($P7-$O7)),"yy년")&amp;VALUE(TEXT(DATE(YEAR(AQ$3-$E7),MONTH(AQ$3-$E7),DAY(AQ$3-$E7))-DATE(YEAR($P7-$O7),MONTH($P7-$O7),DAY($P7-$O7)),"mm")-1)&amp;TEXT(DATE(YEAR(AQ$3-$E7),MONTH(AQ$3-$E7),DAY(AQ$3-$E7))-DATE(YEAR($P7-$O7),MONTH($P7-$O7),DAY($P7-$O7)),"월dd일"))</f>
        <v>#VALUE!</v>
      </c>
      <c r="AT7" s="769" t="e">
        <f t="shared" si="17"/>
        <v>#VALUE!</v>
      </c>
      <c r="AU7" s="705" t="e">
        <f t="shared" si="18"/>
        <v>#VALUE!</v>
      </c>
      <c r="AV7" s="702">
        <f t="shared" ref="AV7:AV70" si="55">IF($D7="",0,IF(AND((AV$3&gt;=$I7),OR((AV$3&lt;=$J7),($J7=""),($J7=0)),$T7="부",$U7="부",$V7="부"),1,0))</f>
        <v>1</v>
      </c>
      <c r="AW7" s="703" t="e">
        <f t="shared" ref="AW7:AW70" si="56">IF($D7="",0,DATEDIF(IF(OR(MID($D7,LEN(CLEAN($D7))-6,1)&lt;="2",MID($D7,LEN(CLEAN($D7))-6,1)="5",MID($D7,LEN(CLEAN($D7))-6,1)="6"),DATE(MID($D7,1,2),MID($D7,3,2),MID($D7,5,2)),CHOOSE(14-LEN(CLEAN($D7)), DATE(MID($D7,1,2)+100,MID($D7,3,2),MID($D7,5,2)), DATE(MID($D7,1,1)+100,MID($D7,2,2),MID($D7,4,2)),DATE(2000,MID($D7,1,2),MID($D7,3,2)),DATE(2000,MID($D7,1,1),MID($D7,2,2)))),AV$3,"y"))</f>
        <v>#VALUE!</v>
      </c>
      <c r="AX7" s="704" t="e">
        <f t="shared" ref="AX7:AX70" si="57">IF($D7="","",TEXT(DATE(YEAR(AV$3-$E7),MONTH(AV$3-$E7),DAY(AV$3-$E7))-DATE(YEAR($P7-$O7),MONTH($P7-$O7),DAY($P7-$O7)),"yy년")&amp;VALUE(TEXT(DATE(YEAR(AV$3-$E7),MONTH(AV$3-$E7),DAY(AV$3-$E7))-DATE(YEAR($P7-$O7),MONTH($P7-$O7),DAY($P7-$O7)),"mm")-1)&amp;TEXT(DATE(YEAR(AV$3-$E7),MONTH(AV$3-$E7),DAY(AV$3-$E7))-DATE(YEAR($P7-$O7),MONTH($P7-$O7),DAY($P7-$O7)),"월dd일"))</f>
        <v>#VALUE!</v>
      </c>
      <c r="AY7" s="769" t="e">
        <f t="shared" si="19"/>
        <v>#VALUE!</v>
      </c>
      <c r="AZ7" s="705" t="e">
        <f t="shared" si="20"/>
        <v>#VALUE!</v>
      </c>
      <c r="BA7" s="702">
        <f t="shared" ref="BA7:BA70" si="58">IF($D7="",0,IF(AND((BA$3&gt;=$I7),OR((BA$3&lt;=$J7),($J7=""),($J7=0)),$T7="부",$U7="부",$V7="부"),1,0))</f>
        <v>1</v>
      </c>
      <c r="BB7" s="703" t="e">
        <f t="shared" ref="BB7:BB70" si="59">IF($D7="",0,DATEDIF(IF(OR(MID($D7,LEN(CLEAN($D7))-6,1)&lt;="2",MID($D7,LEN(CLEAN($D7))-6,1)="5",MID($D7,LEN(CLEAN($D7))-6,1)="6"),DATE(MID($D7,1,2),MID($D7,3,2),MID($D7,5,2)),CHOOSE(14-LEN(CLEAN($D7)), DATE(MID($D7,1,2)+100,MID($D7,3,2),MID($D7,5,2)), DATE(MID($D7,1,1)+100,MID($D7,2,2),MID($D7,4,2)),DATE(2000,MID($D7,1,2),MID($D7,3,2)),DATE(2000,MID($D7,1,1),MID($D7,2,2)))),BA$3,"y"))</f>
        <v>#VALUE!</v>
      </c>
      <c r="BC7" s="704" t="e">
        <f t="shared" ref="BC7:BC70" si="60">IF($D7="","",TEXT(DATE(YEAR(BA$3-$E7),MONTH(BA$3-$E7),DAY(BA$3-$E7))-DATE(YEAR($P7-$O7),MONTH($P7-$O7),DAY($P7-$O7)),"yy년")&amp;VALUE(TEXT(DATE(YEAR(BA$3-$E7),MONTH(BA$3-$E7),DAY(BA$3-$E7))-DATE(YEAR($P7-$O7),MONTH($P7-$O7),DAY($P7-$O7)),"mm")-1)&amp;TEXT(DATE(YEAR(BA$3-$E7),MONTH(BA$3-$E7),DAY(BA$3-$E7))-DATE(YEAR($P7-$O7),MONTH($P7-$O7),DAY($P7-$O7)),"월dd일"))</f>
        <v>#VALUE!</v>
      </c>
      <c r="BD7" s="769" t="e">
        <f t="shared" si="21"/>
        <v>#VALUE!</v>
      </c>
      <c r="BE7" s="705" t="e">
        <f t="shared" si="22"/>
        <v>#VALUE!</v>
      </c>
      <c r="BF7" s="702">
        <f t="shared" ref="BF7:BF70" si="61">IF($D7="",0,IF(AND((BF$3&gt;=$I7),OR((BF$3&lt;=$J7),($J7=""),($J7=0)),$T7="부",$U7="부",$V7="부"),1,0))</f>
        <v>1</v>
      </c>
      <c r="BG7" s="703" t="e">
        <f t="shared" ref="BG7:BG70" si="62">IF($D7="",0,DATEDIF(IF(OR(MID($D7,LEN(CLEAN($D7))-6,1)&lt;="2",MID($D7,LEN(CLEAN($D7))-6,1)="5",MID($D7,LEN(CLEAN($D7))-6,1)="6"),DATE(MID($D7,1,2),MID($D7,3,2),MID($D7,5,2)),CHOOSE(14-LEN(CLEAN($D7)), DATE(MID($D7,1,2)+100,MID($D7,3,2),MID($D7,5,2)), DATE(MID($D7,1,1)+100,MID($D7,2,2),MID($D7,4,2)),DATE(2000,MID($D7,1,2),MID($D7,3,2)),DATE(2000,MID($D7,1,1),MID($D7,2,2)))),BF$3,"y"))</f>
        <v>#VALUE!</v>
      </c>
      <c r="BH7" s="704" t="e">
        <f t="shared" ref="BH7:BH70" si="63">IF($D7="","",TEXT(DATE(YEAR(BF$3-$E7),MONTH(BF$3-$E7),DAY(BF$3-$E7))-DATE(YEAR($P7-$O7),MONTH($P7-$O7),DAY($P7-$O7)),"yy년")&amp;VALUE(TEXT(DATE(YEAR(BF$3-$E7),MONTH(BF$3-$E7),DAY(BF$3-$E7))-DATE(YEAR($P7-$O7),MONTH($P7-$O7),DAY($P7-$O7)),"mm")-1)&amp;TEXT(DATE(YEAR(BF$3-$E7),MONTH(BF$3-$E7),DAY(BF$3-$E7))-DATE(YEAR($P7-$O7),MONTH($P7-$O7),DAY($P7-$O7)),"월dd일"))</f>
        <v>#VALUE!</v>
      </c>
      <c r="BI7" s="769" t="e">
        <f t="shared" si="23"/>
        <v>#VALUE!</v>
      </c>
      <c r="BJ7" s="705" t="e">
        <f t="shared" si="24"/>
        <v>#VALUE!</v>
      </c>
      <c r="BK7" s="702">
        <f t="shared" ref="BK7:BK70" si="64">IF($D7="",0,IF(AND((BK$3&gt;=$I7),OR((BK$3&lt;=$J7),($J7=""),($J7=0)),$T7="부",$U7="부",$V7="부"),1,0))</f>
        <v>1</v>
      </c>
      <c r="BL7" s="703" t="e">
        <f t="shared" ref="BL7:BL70" si="65">IF($D7="",0,DATEDIF(IF(OR(MID($D7,LEN(CLEAN($D7))-6,1)&lt;="2",MID($D7,LEN(CLEAN($D7))-6,1)="5",MID($D7,LEN(CLEAN($D7))-6,1)="6"),DATE(MID($D7,1,2),MID($D7,3,2),MID($D7,5,2)),CHOOSE(14-LEN(CLEAN($D7)), DATE(MID($D7,1,2)+100,MID($D7,3,2),MID($D7,5,2)), DATE(MID($D7,1,1)+100,MID($D7,2,2),MID($D7,4,2)),DATE(2000,MID($D7,1,2),MID($D7,3,2)),DATE(2000,MID($D7,1,1),MID($D7,2,2)))),BK$3,"y"))</f>
        <v>#VALUE!</v>
      </c>
      <c r="BM7" s="704" t="e">
        <f t="shared" ref="BM7:BM70" si="66">IF($D7="","",TEXT(DATE(YEAR(BK$3-$E7),MONTH(BK$3-$E7),DAY(BK$3-$E7))-DATE(YEAR($P7-$O7),MONTH($P7-$O7),DAY($P7-$O7)),"yy년")&amp;VALUE(TEXT(DATE(YEAR(BK$3-$E7),MONTH(BK$3-$E7),DAY(BK$3-$E7))-DATE(YEAR($P7-$O7),MONTH($P7-$O7),DAY($P7-$O7)),"mm")-1)&amp;TEXT(DATE(YEAR(BK$3-$E7),MONTH(BK$3-$E7),DAY(BK$3-$E7))-DATE(YEAR($P7-$O7),MONTH($P7-$O7),DAY($P7-$O7)),"월dd일"))</f>
        <v>#VALUE!</v>
      </c>
      <c r="BN7" s="769" t="e">
        <f t="shared" si="25"/>
        <v>#VALUE!</v>
      </c>
      <c r="BO7" s="705" t="e">
        <f t="shared" si="26"/>
        <v>#VALUE!</v>
      </c>
      <c r="BP7" s="702">
        <f t="shared" ref="BP7:BP70" si="67">IF($D7="",0,IF(AND((BP$3&gt;=$I7),OR((BP$3&lt;=$J7),($J7=""),($J7=0)),$T7="부",$U7="부",$V7="부"),1,0))</f>
        <v>1</v>
      </c>
      <c r="BQ7" s="703" t="e">
        <f t="shared" ref="BQ7:BQ70" si="68">IF($D7="",0,DATEDIF(IF(OR(MID($D7,LEN(CLEAN($D7))-6,1)&lt;="2",MID($D7,LEN(CLEAN($D7))-6,1)="5",MID($D7,LEN(CLEAN($D7))-6,1)="6"),DATE(MID($D7,1,2),MID($D7,3,2),MID($D7,5,2)),CHOOSE(14-LEN(CLEAN($D7)), DATE(MID($D7,1,2)+100,MID($D7,3,2),MID($D7,5,2)), DATE(MID($D7,1,1)+100,MID($D7,2,2),MID($D7,4,2)),DATE(2000,MID($D7,1,2),MID($D7,3,2)),DATE(2000,MID($D7,1,1),MID($D7,2,2)))),BP$3,"y"))</f>
        <v>#VALUE!</v>
      </c>
      <c r="BR7" s="704" t="e">
        <f t="shared" ref="BR7:BR70" si="69">IF($D7="","",TEXT(DATE(YEAR(BP$3-$E7),MONTH(BP$3-$E7),DAY(BP$3-$E7))-DATE(YEAR($P7-$O7),MONTH($P7-$O7),DAY($P7-$O7)),"yy년")&amp;VALUE(TEXT(DATE(YEAR(BP$3-$E7),MONTH(BP$3-$E7),DAY(BP$3-$E7))-DATE(YEAR($P7-$O7),MONTH($P7-$O7),DAY($P7-$O7)),"mm")-1)&amp;TEXT(DATE(YEAR(BP$3-$E7),MONTH(BP$3-$E7),DAY(BP$3-$E7))-DATE(YEAR($P7-$O7),MONTH($P7-$O7),DAY($P7-$O7)),"월dd일"))</f>
        <v>#VALUE!</v>
      </c>
      <c r="BS7" s="769" t="e">
        <f t="shared" si="27"/>
        <v>#VALUE!</v>
      </c>
      <c r="BT7" s="705" t="e">
        <f t="shared" si="28"/>
        <v>#VALUE!</v>
      </c>
      <c r="BU7" s="702">
        <f t="shared" ref="BU7:BU70" si="70">IF($D7="",0,IF(AND((BU$3&gt;=$I7),OR((BU$3&lt;=$J7),($J7=""),($J7=0)),$T7="부",$U7="부",$V7="부"),1,0))</f>
        <v>1</v>
      </c>
      <c r="BV7" s="703" t="e">
        <f t="shared" ref="BV7:BV70" si="71">IF($D7="",0,DATEDIF(IF(OR(MID($D7,LEN(CLEAN($D7))-6,1)&lt;="2",MID($D7,LEN(CLEAN($D7))-6,1)="5",MID($D7,LEN(CLEAN($D7))-6,1)="6"),DATE(MID($D7,1,2),MID($D7,3,2),MID($D7,5,2)),CHOOSE(14-LEN(CLEAN($D7)), DATE(MID($D7,1,2)+100,MID($D7,3,2),MID($D7,5,2)), DATE(MID($D7,1,1)+100,MID($D7,2,2),MID($D7,4,2)),DATE(2000,MID($D7,1,2),MID($D7,3,2)),DATE(2000,MID($D7,1,1),MID($D7,2,2)))),BU$3,"y"))</f>
        <v>#VALUE!</v>
      </c>
      <c r="BW7" s="704" t="e">
        <f t="shared" ref="BW7:BW70" si="72">IF($D7="","",TEXT(DATE(YEAR(BU$3-$E7),MONTH(BU$3-$E7),DAY(BU$3-$E7))-DATE(YEAR($P7-$O7),MONTH($P7-$O7),DAY($P7-$O7)),"yy년")&amp;VALUE(TEXT(DATE(YEAR(BU$3-$E7),MONTH(BU$3-$E7),DAY(BU$3-$E7))-DATE(YEAR($P7-$O7),MONTH($P7-$O7),DAY($P7-$O7)),"mm")-1)&amp;TEXT(DATE(YEAR(BU$3-$E7),MONTH(BU$3-$E7),DAY(BU$3-$E7))-DATE(YEAR($P7-$O7),MONTH($P7-$O7),DAY($P7-$O7)),"월dd일"))</f>
        <v>#VALUE!</v>
      </c>
      <c r="BX7" s="769" t="e">
        <f t="shared" si="29"/>
        <v>#VALUE!</v>
      </c>
      <c r="BY7" s="705" t="e">
        <f t="shared" si="30"/>
        <v>#VALUE!</v>
      </c>
      <c r="BZ7" s="702">
        <f t="shared" ref="BZ7:BZ70" si="73">IF($D7="",0,IF(AND((BZ$3&gt;=$I7),OR((BZ$3&lt;=$J7),($J7=""),($J7=0)),$T7="부",$U7="부",$V7="부"),1,0))</f>
        <v>1</v>
      </c>
      <c r="CA7" s="703" t="e">
        <f t="shared" ref="CA7:CA70" si="74">IF($D7="",0,DATEDIF(IF(OR(MID($D7,LEN(CLEAN($D7))-6,1)&lt;="2",MID($D7,LEN(CLEAN($D7))-6,1)="5",MID($D7,LEN(CLEAN($D7))-6,1)="6"),DATE(MID($D7,1,2),MID($D7,3,2),MID($D7,5,2)),CHOOSE(14-LEN(CLEAN($D7)), DATE(MID($D7,1,2)+100,MID($D7,3,2),MID($D7,5,2)), DATE(MID($D7,1,1)+100,MID($D7,2,2),MID($D7,4,2)),DATE(2000,MID($D7,1,2),MID($D7,3,2)),DATE(2000,MID($D7,1,1),MID($D7,2,2)))),BZ$3,"y"))</f>
        <v>#VALUE!</v>
      </c>
      <c r="CB7" s="704" t="e">
        <f t="shared" ref="CB7:CB70" si="75">IF($D7="","",TEXT(DATE(YEAR(BZ$3-$E7),MONTH(BZ$3-$E7),DAY(BZ$3-$E7))-DATE(YEAR($P7-$O7),MONTH($P7-$O7),DAY($P7-$O7)),"yy년")&amp;VALUE(TEXT(DATE(YEAR(BZ$3-$E7),MONTH(BZ$3-$E7),DAY(BZ$3-$E7))-DATE(YEAR($P7-$O7),MONTH($P7-$O7),DAY($P7-$O7)),"mm")-1)&amp;TEXT(DATE(YEAR(BZ$3-$E7),MONTH(BZ$3-$E7),DAY(BZ$3-$E7))-DATE(YEAR($P7-$O7),MONTH($P7-$O7),DAY($P7-$O7)),"월dd일"))</f>
        <v>#VALUE!</v>
      </c>
      <c r="CC7" s="769" t="e">
        <f t="shared" si="31"/>
        <v>#VALUE!</v>
      </c>
      <c r="CD7" s="705" t="e">
        <f t="shared" si="32"/>
        <v>#VALUE!</v>
      </c>
      <c r="CE7" s="770">
        <f t="shared" si="1"/>
        <v>12</v>
      </c>
      <c r="CF7" s="771" t="e">
        <f t="shared" si="2"/>
        <v>#VALUE!</v>
      </c>
      <c r="CG7" s="708"/>
      <c r="CH7" s="709"/>
      <c r="CK7" s="253"/>
      <c r="CL7" s="272"/>
      <c r="CM7" s="272">
        <v>0</v>
      </c>
      <c r="CN7" s="273">
        <f t="shared" si="33"/>
        <v>0</v>
      </c>
      <c r="CO7" s="276" t="e">
        <f t="shared" si="34"/>
        <v>#VALUE!</v>
      </c>
      <c r="CP7" s="44" t="e">
        <f t="shared" si="35"/>
        <v>#VALUE!</v>
      </c>
      <c r="CQ7" s="275">
        <f t="shared" si="36"/>
        <v>0</v>
      </c>
      <c r="CR7" s="270" t="e">
        <f t="shared" si="37"/>
        <v>#VALUE!</v>
      </c>
      <c r="CS7" s="270" t="e">
        <f t="shared" si="37"/>
        <v>#VALUE!</v>
      </c>
      <c r="CT7" s="270" t="e">
        <f t="shared" si="38"/>
        <v>#VALUE!</v>
      </c>
      <c r="CU7" s="44"/>
    </row>
    <row r="8" spans="1:99" ht="16.5" customHeight="1">
      <c r="A8" s="23">
        <f t="shared" si="39"/>
        <v>4</v>
      </c>
      <c r="B8" s="142">
        <f>'2019-상시근로자'!B8</f>
        <v>0</v>
      </c>
      <c r="C8" s="632">
        <f>'2019-상시근로자'!C8</f>
        <v>0</v>
      </c>
      <c r="D8" s="637">
        <f>'2019-상시근로자'!D8</f>
        <v>0</v>
      </c>
      <c r="E8" s="156" t="e">
        <f t="shared" si="3"/>
        <v>#VALUE!</v>
      </c>
      <c r="F8" s="30" t="e">
        <f t="shared" si="4"/>
        <v>#VALUE!</v>
      </c>
      <c r="G8" s="31" t="e">
        <f t="shared" si="5"/>
        <v>#VALUE!</v>
      </c>
      <c r="H8" s="147" t="e">
        <f t="shared" si="6"/>
        <v>#VALUE!</v>
      </c>
      <c r="I8" s="633">
        <f>'2019-상시근로자'!E8</f>
        <v>0</v>
      </c>
      <c r="J8" s="633">
        <f>'2019-상시근로자'!G8</f>
        <v>0</v>
      </c>
      <c r="K8" s="33" t="e">
        <f t="shared" si="7"/>
        <v>#VALUE!</v>
      </c>
      <c r="L8" s="33">
        <f t="shared" si="0"/>
        <v>0</v>
      </c>
      <c r="M8" s="35" t="e">
        <f t="shared" si="8"/>
        <v>#VALUE!</v>
      </c>
      <c r="N8" s="108"/>
      <c r="O8" s="178"/>
      <c r="P8" s="179"/>
      <c r="Q8" s="106" t="s">
        <v>160</v>
      </c>
      <c r="R8" s="107" t="s">
        <v>160</v>
      </c>
      <c r="S8" s="43"/>
      <c r="T8" s="122" t="s">
        <v>160</v>
      </c>
      <c r="U8" s="122" t="s">
        <v>160</v>
      </c>
      <c r="V8" s="123" t="s">
        <v>160</v>
      </c>
      <c r="W8" s="702">
        <f t="shared" si="40"/>
        <v>1</v>
      </c>
      <c r="X8" s="703" t="e">
        <f t="shared" si="41"/>
        <v>#VALUE!</v>
      </c>
      <c r="Y8" s="768" t="e">
        <f t="shared" si="42"/>
        <v>#VALUE!</v>
      </c>
      <c r="Z8" s="769" t="e">
        <f t="shared" si="9"/>
        <v>#VALUE!</v>
      </c>
      <c r="AA8" s="705" t="e">
        <f t="shared" si="10"/>
        <v>#VALUE!</v>
      </c>
      <c r="AB8" s="702">
        <f t="shared" si="43"/>
        <v>1</v>
      </c>
      <c r="AC8" s="703" t="e">
        <f t="shared" si="44"/>
        <v>#VALUE!</v>
      </c>
      <c r="AD8" s="704" t="e">
        <f t="shared" si="45"/>
        <v>#VALUE!</v>
      </c>
      <c r="AE8" s="769" t="e">
        <f t="shared" si="11"/>
        <v>#VALUE!</v>
      </c>
      <c r="AF8" s="705" t="e">
        <f t="shared" si="12"/>
        <v>#VALUE!</v>
      </c>
      <c r="AG8" s="702">
        <f t="shared" si="46"/>
        <v>1</v>
      </c>
      <c r="AH8" s="703" t="e">
        <f t="shared" si="47"/>
        <v>#VALUE!</v>
      </c>
      <c r="AI8" s="704" t="e">
        <f t="shared" si="48"/>
        <v>#VALUE!</v>
      </c>
      <c r="AJ8" s="769" t="e">
        <f t="shared" si="13"/>
        <v>#VALUE!</v>
      </c>
      <c r="AK8" s="705" t="e">
        <f t="shared" si="14"/>
        <v>#VALUE!</v>
      </c>
      <c r="AL8" s="702">
        <f t="shared" si="49"/>
        <v>1</v>
      </c>
      <c r="AM8" s="703" t="e">
        <f t="shared" si="50"/>
        <v>#VALUE!</v>
      </c>
      <c r="AN8" s="704" t="e">
        <f t="shared" si="51"/>
        <v>#VALUE!</v>
      </c>
      <c r="AO8" s="769" t="e">
        <f t="shared" si="15"/>
        <v>#VALUE!</v>
      </c>
      <c r="AP8" s="705" t="e">
        <f t="shared" si="16"/>
        <v>#VALUE!</v>
      </c>
      <c r="AQ8" s="702">
        <f t="shared" si="52"/>
        <v>1</v>
      </c>
      <c r="AR8" s="703" t="e">
        <f t="shared" si="53"/>
        <v>#VALUE!</v>
      </c>
      <c r="AS8" s="704" t="e">
        <f t="shared" si="54"/>
        <v>#VALUE!</v>
      </c>
      <c r="AT8" s="769" t="e">
        <f t="shared" si="17"/>
        <v>#VALUE!</v>
      </c>
      <c r="AU8" s="705" t="e">
        <f t="shared" si="18"/>
        <v>#VALUE!</v>
      </c>
      <c r="AV8" s="702">
        <f t="shared" si="55"/>
        <v>1</v>
      </c>
      <c r="AW8" s="703" t="e">
        <f t="shared" si="56"/>
        <v>#VALUE!</v>
      </c>
      <c r="AX8" s="704" t="e">
        <f t="shared" si="57"/>
        <v>#VALUE!</v>
      </c>
      <c r="AY8" s="769" t="e">
        <f t="shared" si="19"/>
        <v>#VALUE!</v>
      </c>
      <c r="AZ8" s="705" t="e">
        <f t="shared" si="20"/>
        <v>#VALUE!</v>
      </c>
      <c r="BA8" s="702">
        <f t="shared" si="58"/>
        <v>1</v>
      </c>
      <c r="BB8" s="703" t="e">
        <f t="shared" si="59"/>
        <v>#VALUE!</v>
      </c>
      <c r="BC8" s="704" t="e">
        <f t="shared" si="60"/>
        <v>#VALUE!</v>
      </c>
      <c r="BD8" s="769" t="e">
        <f t="shared" si="21"/>
        <v>#VALUE!</v>
      </c>
      <c r="BE8" s="705" t="e">
        <f t="shared" si="22"/>
        <v>#VALUE!</v>
      </c>
      <c r="BF8" s="702">
        <f t="shared" si="61"/>
        <v>1</v>
      </c>
      <c r="BG8" s="703" t="e">
        <f t="shared" si="62"/>
        <v>#VALUE!</v>
      </c>
      <c r="BH8" s="704" t="e">
        <f t="shared" si="63"/>
        <v>#VALUE!</v>
      </c>
      <c r="BI8" s="769" t="e">
        <f t="shared" si="23"/>
        <v>#VALUE!</v>
      </c>
      <c r="BJ8" s="705" t="e">
        <f t="shared" si="24"/>
        <v>#VALUE!</v>
      </c>
      <c r="BK8" s="702">
        <f t="shared" si="64"/>
        <v>1</v>
      </c>
      <c r="BL8" s="703" t="e">
        <f t="shared" si="65"/>
        <v>#VALUE!</v>
      </c>
      <c r="BM8" s="704" t="e">
        <f t="shared" si="66"/>
        <v>#VALUE!</v>
      </c>
      <c r="BN8" s="769" t="e">
        <f t="shared" si="25"/>
        <v>#VALUE!</v>
      </c>
      <c r="BO8" s="705" t="e">
        <f t="shared" si="26"/>
        <v>#VALUE!</v>
      </c>
      <c r="BP8" s="702">
        <f t="shared" si="67"/>
        <v>1</v>
      </c>
      <c r="BQ8" s="703" t="e">
        <f t="shared" si="68"/>
        <v>#VALUE!</v>
      </c>
      <c r="BR8" s="704" t="e">
        <f t="shared" si="69"/>
        <v>#VALUE!</v>
      </c>
      <c r="BS8" s="769" t="e">
        <f t="shared" si="27"/>
        <v>#VALUE!</v>
      </c>
      <c r="BT8" s="705" t="e">
        <f t="shared" si="28"/>
        <v>#VALUE!</v>
      </c>
      <c r="BU8" s="702">
        <f t="shared" si="70"/>
        <v>1</v>
      </c>
      <c r="BV8" s="703" t="e">
        <f t="shared" si="71"/>
        <v>#VALUE!</v>
      </c>
      <c r="BW8" s="704" t="e">
        <f t="shared" si="72"/>
        <v>#VALUE!</v>
      </c>
      <c r="BX8" s="769" t="e">
        <f t="shared" si="29"/>
        <v>#VALUE!</v>
      </c>
      <c r="BY8" s="705" t="e">
        <f t="shared" si="30"/>
        <v>#VALUE!</v>
      </c>
      <c r="BZ8" s="702">
        <f t="shared" si="73"/>
        <v>1</v>
      </c>
      <c r="CA8" s="703" t="e">
        <f t="shared" si="74"/>
        <v>#VALUE!</v>
      </c>
      <c r="CB8" s="704" t="e">
        <f t="shared" si="75"/>
        <v>#VALUE!</v>
      </c>
      <c r="CC8" s="769" t="e">
        <f t="shared" si="31"/>
        <v>#VALUE!</v>
      </c>
      <c r="CD8" s="705" t="e">
        <f t="shared" si="32"/>
        <v>#VALUE!</v>
      </c>
      <c r="CE8" s="770">
        <f t="shared" si="1"/>
        <v>12</v>
      </c>
      <c r="CF8" s="771" t="e">
        <f t="shared" si="2"/>
        <v>#VALUE!</v>
      </c>
      <c r="CG8" s="708"/>
      <c r="CH8" s="709"/>
      <c r="CK8" s="253"/>
      <c r="CL8" s="272"/>
      <c r="CM8" s="272">
        <v>0</v>
      </c>
      <c r="CN8" s="273">
        <f t="shared" si="33"/>
        <v>0</v>
      </c>
      <c r="CO8" s="276" t="e">
        <f t="shared" si="34"/>
        <v>#VALUE!</v>
      </c>
      <c r="CP8" s="44" t="e">
        <f t="shared" si="35"/>
        <v>#VALUE!</v>
      </c>
      <c r="CQ8" s="275">
        <f t="shared" si="36"/>
        <v>0</v>
      </c>
      <c r="CR8" s="270" t="e">
        <f t="shared" si="37"/>
        <v>#VALUE!</v>
      </c>
      <c r="CS8" s="270" t="e">
        <f t="shared" si="37"/>
        <v>#VALUE!</v>
      </c>
      <c r="CT8" s="270" t="e">
        <f t="shared" si="38"/>
        <v>#VALUE!</v>
      </c>
      <c r="CU8" s="44"/>
    </row>
    <row r="9" spans="1:99" ht="16.5" customHeight="1">
      <c r="A9" s="23">
        <f t="shared" si="39"/>
        <v>5</v>
      </c>
      <c r="B9" s="142">
        <f>'2019-상시근로자'!B9</f>
        <v>0</v>
      </c>
      <c r="C9" s="632">
        <f>'2019-상시근로자'!C9</f>
        <v>0</v>
      </c>
      <c r="D9" s="637">
        <f>'2019-상시근로자'!D9</f>
        <v>0</v>
      </c>
      <c r="E9" s="156" t="e">
        <f t="shared" si="3"/>
        <v>#VALUE!</v>
      </c>
      <c r="F9" s="30" t="e">
        <f t="shared" si="4"/>
        <v>#VALUE!</v>
      </c>
      <c r="G9" s="31" t="e">
        <f t="shared" si="5"/>
        <v>#VALUE!</v>
      </c>
      <c r="H9" s="147" t="e">
        <f t="shared" si="6"/>
        <v>#VALUE!</v>
      </c>
      <c r="I9" s="633">
        <f>'2019-상시근로자'!E9</f>
        <v>0</v>
      </c>
      <c r="J9" s="633">
        <f>'2019-상시근로자'!G9</f>
        <v>0</v>
      </c>
      <c r="K9" s="33" t="e">
        <f t="shared" si="7"/>
        <v>#VALUE!</v>
      </c>
      <c r="L9" s="33">
        <f t="shared" si="0"/>
        <v>0</v>
      </c>
      <c r="M9" s="35" t="e">
        <f t="shared" si="8"/>
        <v>#VALUE!</v>
      </c>
      <c r="N9" s="108"/>
      <c r="O9" s="178"/>
      <c r="P9" s="179"/>
      <c r="Q9" s="106" t="s">
        <v>160</v>
      </c>
      <c r="R9" s="107" t="s">
        <v>160</v>
      </c>
      <c r="S9" s="43"/>
      <c r="T9" s="122" t="s">
        <v>160</v>
      </c>
      <c r="U9" s="122" t="s">
        <v>160</v>
      </c>
      <c r="V9" s="123" t="s">
        <v>160</v>
      </c>
      <c r="W9" s="702">
        <f t="shared" si="40"/>
        <v>1</v>
      </c>
      <c r="X9" s="703" t="e">
        <f t="shared" si="41"/>
        <v>#VALUE!</v>
      </c>
      <c r="Y9" s="768" t="e">
        <f t="shared" si="42"/>
        <v>#VALUE!</v>
      </c>
      <c r="Z9" s="769" t="e">
        <f t="shared" si="9"/>
        <v>#VALUE!</v>
      </c>
      <c r="AA9" s="705" t="e">
        <f t="shared" si="10"/>
        <v>#VALUE!</v>
      </c>
      <c r="AB9" s="702">
        <f t="shared" si="43"/>
        <v>1</v>
      </c>
      <c r="AC9" s="703" t="e">
        <f t="shared" si="44"/>
        <v>#VALUE!</v>
      </c>
      <c r="AD9" s="704" t="e">
        <f t="shared" si="45"/>
        <v>#VALUE!</v>
      </c>
      <c r="AE9" s="769" t="e">
        <f t="shared" si="11"/>
        <v>#VALUE!</v>
      </c>
      <c r="AF9" s="705" t="e">
        <f t="shared" si="12"/>
        <v>#VALUE!</v>
      </c>
      <c r="AG9" s="702">
        <f t="shared" si="46"/>
        <v>1</v>
      </c>
      <c r="AH9" s="703" t="e">
        <f t="shared" si="47"/>
        <v>#VALUE!</v>
      </c>
      <c r="AI9" s="704" t="e">
        <f t="shared" si="48"/>
        <v>#VALUE!</v>
      </c>
      <c r="AJ9" s="769" t="e">
        <f t="shared" si="13"/>
        <v>#VALUE!</v>
      </c>
      <c r="AK9" s="705" t="e">
        <f t="shared" si="14"/>
        <v>#VALUE!</v>
      </c>
      <c r="AL9" s="702">
        <f t="shared" si="49"/>
        <v>1</v>
      </c>
      <c r="AM9" s="703" t="e">
        <f t="shared" si="50"/>
        <v>#VALUE!</v>
      </c>
      <c r="AN9" s="704" t="e">
        <f t="shared" si="51"/>
        <v>#VALUE!</v>
      </c>
      <c r="AO9" s="769" t="e">
        <f t="shared" si="15"/>
        <v>#VALUE!</v>
      </c>
      <c r="AP9" s="705" t="e">
        <f t="shared" si="16"/>
        <v>#VALUE!</v>
      </c>
      <c r="AQ9" s="702">
        <f t="shared" si="52"/>
        <v>1</v>
      </c>
      <c r="AR9" s="703" t="e">
        <f t="shared" si="53"/>
        <v>#VALUE!</v>
      </c>
      <c r="AS9" s="704" t="e">
        <f t="shared" si="54"/>
        <v>#VALUE!</v>
      </c>
      <c r="AT9" s="769" t="e">
        <f t="shared" si="17"/>
        <v>#VALUE!</v>
      </c>
      <c r="AU9" s="705" t="e">
        <f t="shared" si="18"/>
        <v>#VALUE!</v>
      </c>
      <c r="AV9" s="702">
        <f t="shared" si="55"/>
        <v>1</v>
      </c>
      <c r="AW9" s="703" t="e">
        <f t="shared" si="56"/>
        <v>#VALUE!</v>
      </c>
      <c r="AX9" s="704" t="e">
        <f t="shared" si="57"/>
        <v>#VALUE!</v>
      </c>
      <c r="AY9" s="769" t="e">
        <f t="shared" si="19"/>
        <v>#VALUE!</v>
      </c>
      <c r="AZ9" s="705" t="e">
        <f t="shared" si="20"/>
        <v>#VALUE!</v>
      </c>
      <c r="BA9" s="702">
        <f t="shared" si="58"/>
        <v>1</v>
      </c>
      <c r="BB9" s="703" t="e">
        <f t="shared" si="59"/>
        <v>#VALUE!</v>
      </c>
      <c r="BC9" s="704" t="e">
        <f t="shared" si="60"/>
        <v>#VALUE!</v>
      </c>
      <c r="BD9" s="769" t="e">
        <f t="shared" si="21"/>
        <v>#VALUE!</v>
      </c>
      <c r="BE9" s="705" t="e">
        <f t="shared" si="22"/>
        <v>#VALUE!</v>
      </c>
      <c r="BF9" s="702">
        <f t="shared" si="61"/>
        <v>1</v>
      </c>
      <c r="BG9" s="703" t="e">
        <f t="shared" si="62"/>
        <v>#VALUE!</v>
      </c>
      <c r="BH9" s="704" t="e">
        <f t="shared" si="63"/>
        <v>#VALUE!</v>
      </c>
      <c r="BI9" s="769" t="e">
        <f t="shared" si="23"/>
        <v>#VALUE!</v>
      </c>
      <c r="BJ9" s="705" t="e">
        <f t="shared" si="24"/>
        <v>#VALUE!</v>
      </c>
      <c r="BK9" s="702">
        <f t="shared" si="64"/>
        <v>1</v>
      </c>
      <c r="BL9" s="703" t="e">
        <f t="shared" si="65"/>
        <v>#VALUE!</v>
      </c>
      <c r="BM9" s="704" t="e">
        <f t="shared" si="66"/>
        <v>#VALUE!</v>
      </c>
      <c r="BN9" s="769" t="e">
        <f t="shared" si="25"/>
        <v>#VALUE!</v>
      </c>
      <c r="BO9" s="705" t="e">
        <f t="shared" si="26"/>
        <v>#VALUE!</v>
      </c>
      <c r="BP9" s="702">
        <f t="shared" si="67"/>
        <v>1</v>
      </c>
      <c r="BQ9" s="703" t="e">
        <f t="shared" si="68"/>
        <v>#VALUE!</v>
      </c>
      <c r="BR9" s="704" t="e">
        <f t="shared" si="69"/>
        <v>#VALUE!</v>
      </c>
      <c r="BS9" s="769" t="e">
        <f t="shared" si="27"/>
        <v>#VALUE!</v>
      </c>
      <c r="BT9" s="705" t="e">
        <f t="shared" si="28"/>
        <v>#VALUE!</v>
      </c>
      <c r="BU9" s="702">
        <f t="shared" si="70"/>
        <v>1</v>
      </c>
      <c r="BV9" s="703" t="e">
        <f t="shared" si="71"/>
        <v>#VALUE!</v>
      </c>
      <c r="BW9" s="704" t="e">
        <f t="shared" si="72"/>
        <v>#VALUE!</v>
      </c>
      <c r="BX9" s="769" t="e">
        <f t="shared" si="29"/>
        <v>#VALUE!</v>
      </c>
      <c r="BY9" s="705" t="e">
        <f t="shared" si="30"/>
        <v>#VALUE!</v>
      </c>
      <c r="BZ9" s="702">
        <f t="shared" si="73"/>
        <v>1</v>
      </c>
      <c r="CA9" s="703" t="e">
        <f t="shared" si="74"/>
        <v>#VALUE!</v>
      </c>
      <c r="CB9" s="704" t="e">
        <f t="shared" si="75"/>
        <v>#VALUE!</v>
      </c>
      <c r="CC9" s="769" t="e">
        <f t="shared" si="31"/>
        <v>#VALUE!</v>
      </c>
      <c r="CD9" s="705" t="e">
        <f t="shared" si="32"/>
        <v>#VALUE!</v>
      </c>
      <c r="CE9" s="770">
        <f t="shared" si="1"/>
        <v>12</v>
      </c>
      <c r="CF9" s="771" t="e">
        <f t="shared" si="2"/>
        <v>#VALUE!</v>
      </c>
      <c r="CG9" s="708"/>
      <c r="CH9" s="709"/>
      <c r="CK9" s="253"/>
      <c r="CL9" s="272"/>
      <c r="CM9" s="272">
        <v>0</v>
      </c>
      <c r="CN9" s="273">
        <f t="shared" si="33"/>
        <v>0</v>
      </c>
      <c r="CO9" s="276" t="e">
        <f t="shared" si="34"/>
        <v>#VALUE!</v>
      </c>
      <c r="CP9" s="44" t="e">
        <f t="shared" si="35"/>
        <v>#VALUE!</v>
      </c>
      <c r="CQ9" s="275">
        <f t="shared" si="36"/>
        <v>0</v>
      </c>
      <c r="CR9" s="270" t="e">
        <f t="shared" si="37"/>
        <v>#VALUE!</v>
      </c>
      <c r="CS9" s="270" t="e">
        <f t="shared" si="37"/>
        <v>#VALUE!</v>
      </c>
      <c r="CT9" s="270" t="e">
        <f t="shared" si="38"/>
        <v>#VALUE!</v>
      </c>
      <c r="CU9" s="44"/>
    </row>
    <row r="10" spans="1:99" ht="16.5" customHeight="1">
      <c r="A10" s="23">
        <f t="shared" si="39"/>
        <v>6</v>
      </c>
      <c r="B10" s="142">
        <f>'2019-상시근로자'!B10</f>
        <v>0</v>
      </c>
      <c r="C10" s="632">
        <f>'2019-상시근로자'!C10</f>
        <v>0</v>
      </c>
      <c r="D10" s="637">
        <f>'2019-상시근로자'!D10</f>
        <v>0</v>
      </c>
      <c r="E10" s="156" t="e">
        <f t="shared" si="3"/>
        <v>#VALUE!</v>
      </c>
      <c r="F10" s="30" t="e">
        <f t="shared" si="4"/>
        <v>#VALUE!</v>
      </c>
      <c r="G10" s="31" t="e">
        <f t="shared" si="5"/>
        <v>#VALUE!</v>
      </c>
      <c r="H10" s="147" t="e">
        <f t="shared" si="6"/>
        <v>#VALUE!</v>
      </c>
      <c r="I10" s="633">
        <f>'2019-상시근로자'!E10</f>
        <v>0</v>
      </c>
      <c r="J10" s="633">
        <f>'2019-상시근로자'!G10</f>
        <v>0</v>
      </c>
      <c r="K10" s="33" t="e">
        <f t="shared" si="7"/>
        <v>#VALUE!</v>
      </c>
      <c r="L10" s="33">
        <f t="shared" si="0"/>
        <v>0</v>
      </c>
      <c r="M10" s="35" t="e">
        <f t="shared" si="8"/>
        <v>#VALUE!</v>
      </c>
      <c r="N10" s="108"/>
      <c r="O10" s="178"/>
      <c r="P10" s="179"/>
      <c r="Q10" s="106" t="s">
        <v>160</v>
      </c>
      <c r="R10" s="107" t="s">
        <v>160</v>
      </c>
      <c r="S10" s="43"/>
      <c r="T10" s="122" t="s">
        <v>160</v>
      </c>
      <c r="U10" s="122" t="s">
        <v>160</v>
      </c>
      <c r="V10" s="123" t="s">
        <v>160</v>
      </c>
      <c r="W10" s="702">
        <f t="shared" si="40"/>
        <v>1</v>
      </c>
      <c r="X10" s="703" t="e">
        <f t="shared" si="41"/>
        <v>#VALUE!</v>
      </c>
      <c r="Y10" s="768" t="e">
        <f t="shared" si="42"/>
        <v>#VALUE!</v>
      </c>
      <c r="Z10" s="769" t="e">
        <f t="shared" si="9"/>
        <v>#VALUE!</v>
      </c>
      <c r="AA10" s="705" t="e">
        <f t="shared" si="10"/>
        <v>#VALUE!</v>
      </c>
      <c r="AB10" s="702">
        <f t="shared" si="43"/>
        <v>1</v>
      </c>
      <c r="AC10" s="703" t="e">
        <f t="shared" si="44"/>
        <v>#VALUE!</v>
      </c>
      <c r="AD10" s="704" t="e">
        <f t="shared" si="45"/>
        <v>#VALUE!</v>
      </c>
      <c r="AE10" s="769" t="e">
        <f t="shared" si="11"/>
        <v>#VALUE!</v>
      </c>
      <c r="AF10" s="705" t="e">
        <f t="shared" si="12"/>
        <v>#VALUE!</v>
      </c>
      <c r="AG10" s="702">
        <f t="shared" si="46"/>
        <v>1</v>
      </c>
      <c r="AH10" s="703" t="e">
        <f t="shared" si="47"/>
        <v>#VALUE!</v>
      </c>
      <c r="AI10" s="704" t="e">
        <f t="shared" si="48"/>
        <v>#VALUE!</v>
      </c>
      <c r="AJ10" s="769" t="e">
        <f t="shared" si="13"/>
        <v>#VALUE!</v>
      </c>
      <c r="AK10" s="705" t="e">
        <f t="shared" si="14"/>
        <v>#VALUE!</v>
      </c>
      <c r="AL10" s="702">
        <f t="shared" si="49"/>
        <v>1</v>
      </c>
      <c r="AM10" s="703" t="e">
        <f t="shared" si="50"/>
        <v>#VALUE!</v>
      </c>
      <c r="AN10" s="704" t="e">
        <f t="shared" si="51"/>
        <v>#VALUE!</v>
      </c>
      <c r="AO10" s="769" t="e">
        <f t="shared" si="15"/>
        <v>#VALUE!</v>
      </c>
      <c r="AP10" s="705" t="e">
        <f t="shared" si="16"/>
        <v>#VALUE!</v>
      </c>
      <c r="AQ10" s="702">
        <f t="shared" si="52"/>
        <v>1</v>
      </c>
      <c r="AR10" s="703" t="e">
        <f t="shared" si="53"/>
        <v>#VALUE!</v>
      </c>
      <c r="AS10" s="704" t="e">
        <f t="shared" si="54"/>
        <v>#VALUE!</v>
      </c>
      <c r="AT10" s="769" t="e">
        <f t="shared" si="17"/>
        <v>#VALUE!</v>
      </c>
      <c r="AU10" s="705" t="e">
        <f t="shared" si="18"/>
        <v>#VALUE!</v>
      </c>
      <c r="AV10" s="702">
        <f t="shared" si="55"/>
        <v>1</v>
      </c>
      <c r="AW10" s="703" t="e">
        <f t="shared" si="56"/>
        <v>#VALUE!</v>
      </c>
      <c r="AX10" s="704" t="e">
        <f t="shared" si="57"/>
        <v>#VALUE!</v>
      </c>
      <c r="AY10" s="769" t="e">
        <f t="shared" si="19"/>
        <v>#VALUE!</v>
      </c>
      <c r="AZ10" s="705" t="e">
        <f t="shared" si="20"/>
        <v>#VALUE!</v>
      </c>
      <c r="BA10" s="702">
        <f t="shared" si="58"/>
        <v>1</v>
      </c>
      <c r="BB10" s="703" t="e">
        <f t="shared" si="59"/>
        <v>#VALUE!</v>
      </c>
      <c r="BC10" s="704" t="e">
        <f t="shared" si="60"/>
        <v>#VALUE!</v>
      </c>
      <c r="BD10" s="769" t="e">
        <f t="shared" si="21"/>
        <v>#VALUE!</v>
      </c>
      <c r="BE10" s="705" t="e">
        <f t="shared" si="22"/>
        <v>#VALUE!</v>
      </c>
      <c r="BF10" s="702">
        <f t="shared" si="61"/>
        <v>1</v>
      </c>
      <c r="BG10" s="703" t="e">
        <f t="shared" si="62"/>
        <v>#VALUE!</v>
      </c>
      <c r="BH10" s="704" t="e">
        <f t="shared" si="63"/>
        <v>#VALUE!</v>
      </c>
      <c r="BI10" s="769" t="e">
        <f t="shared" si="23"/>
        <v>#VALUE!</v>
      </c>
      <c r="BJ10" s="705" t="e">
        <f t="shared" si="24"/>
        <v>#VALUE!</v>
      </c>
      <c r="BK10" s="702">
        <f t="shared" si="64"/>
        <v>1</v>
      </c>
      <c r="BL10" s="703" t="e">
        <f t="shared" si="65"/>
        <v>#VALUE!</v>
      </c>
      <c r="BM10" s="704" t="e">
        <f t="shared" si="66"/>
        <v>#VALUE!</v>
      </c>
      <c r="BN10" s="769" t="e">
        <f t="shared" si="25"/>
        <v>#VALUE!</v>
      </c>
      <c r="BO10" s="705" t="e">
        <f t="shared" si="26"/>
        <v>#VALUE!</v>
      </c>
      <c r="BP10" s="702">
        <f t="shared" si="67"/>
        <v>1</v>
      </c>
      <c r="BQ10" s="703" t="e">
        <f t="shared" si="68"/>
        <v>#VALUE!</v>
      </c>
      <c r="BR10" s="704" t="e">
        <f t="shared" si="69"/>
        <v>#VALUE!</v>
      </c>
      <c r="BS10" s="769" t="e">
        <f t="shared" si="27"/>
        <v>#VALUE!</v>
      </c>
      <c r="BT10" s="705" t="e">
        <f t="shared" si="28"/>
        <v>#VALUE!</v>
      </c>
      <c r="BU10" s="702">
        <f t="shared" si="70"/>
        <v>1</v>
      </c>
      <c r="BV10" s="703" t="e">
        <f t="shared" si="71"/>
        <v>#VALUE!</v>
      </c>
      <c r="BW10" s="704" t="e">
        <f t="shared" si="72"/>
        <v>#VALUE!</v>
      </c>
      <c r="BX10" s="769" t="e">
        <f t="shared" si="29"/>
        <v>#VALUE!</v>
      </c>
      <c r="BY10" s="705" t="e">
        <f t="shared" si="30"/>
        <v>#VALUE!</v>
      </c>
      <c r="BZ10" s="702">
        <f t="shared" si="73"/>
        <v>1</v>
      </c>
      <c r="CA10" s="703" t="e">
        <f t="shared" si="74"/>
        <v>#VALUE!</v>
      </c>
      <c r="CB10" s="704" t="e">
        <f t="shared" si="75"/>
        <v>#VALUE!</v>
      </c>
      <c r="CC10" s="769" t="e">
        <f t="shared" si="31"/>
        <v>#VALUE!</v>
      </c>
      <c r="CD10" s="705" t="e">
        <f t="shared" si="32"/>
        <v>#VALUE!</v>
      </c>
      <c r="CE10" s="770">
        <f t="shared" si="1"/>
        <v>12</v>
      </c>
      <c r="CF10" s="771" t="e">
        <f t="shared" si="2"/>
        <v>#VALUE!</v>
      </c>
      <c r="CG10" s="708"/>
      <c r="CH10" s="709"/>
      <c r="CK10" s="253"/>
      <c r="CL10" s="272"/>
      <c r="CM10" s="272">
        <v>0</v>
      </c>
      <c r="CN10" s="273">
        <f t="shared" si="33"/>
        <v>0</v>
      </c>
      <c r="CO10" s="276" t="e">
        <f t="shared" si="34"/>
        <v>#VALUE!</v>
      </c>
      <c r="CP10" s="44" t="e">
        <f t="shared" si="35"/>
        <v>#VALUE!</v>
      </c>
      <c r="CQ10" s="275">
        <f t="shared" si="36"/>
        <v>0</v>
      </c>
      <c r="CR10" s="270" t="e">
        <f t="shared" si="37"/>
        <v>#VALUE!</v>
      </c>
      <c r="CS10" s="270" t="e">
        <f t="shared" si="37"/>
        <v>#VALUE!</v>
      </c>
      <c r="CT10" s="270" t="e">
        <f t="shared" si="38"/>
        <v>#VALUE!</v>
      </c>
      <c r="CU10" s="44"/>
    </row>
    <row r="11" spans="1:99" ht="16.5" customHeight="1">
      <c r="A11" s="23">
        <f t="shared" si="39"/>
        <v>7</v>
      </c>
      <c r="B11" s="142">
        <f>'2019-상시근로자'!B11</f>
        <v>0</v>
      </c>
      <c r="C11" s="632">
        <f>'2019-상시근로자'!C11</f>
        <v>0</v>
      </c>
      <c r="D11" s="637">
        <f>'2019-상시근로자'!D11</f>
        <v>0</v>
      </c>
      <c r="E11" s="156" t="e">
        <f t="shared" si="3"/>
        <v>#VALUE!</v>
      </c>
      <c r="F11" s="30" t="e">
        <f t="shared" si="4"/>
        <v>#VALUE!</v>
      </c>
      <c r="G11" s="31" t="e">
        <f t="shared" si="5"/>
        <v>#VALUE!</v>
      </c>
      <c r="H11" s="147" t="e">
        <f t="shared" si="6"/>
        <v>#VALUE!</v>
      </c>
      <c r="I11" s="633">
        <f>'2019-상시근로자'!E11</f>
        <v>0</v>
      </c>
      <c r="J11" s="633">
        <f>'2019-상시근로자'!G11</f>
        <v>0</v>
      </c>
      <c r="K11" s="33" t="e">
        <f t="shared" si="7"/>
        <v>#VALUE!</v>
      </c>
      <c r="L11" s="33">
        <f t="shared" si="0"/>
        <v>0</v>
      </c>
      <c r="M11" s="35" t="e">
        <f t="shared" si="8"/>
        <v>#VALUE!</v>
      </c>
      <c r="N11" s="108"/>
      <c r="O11" s="178"/>
      <c r="P11" s="179"/>
      <c r="Q11" s="106" t="s">
        <v>160</v>
      </c>
      <c r="R11" s="107" t="s">
        <v>160</v>
      </c>
      <c r="S11" s="43"/>
      <c r="T11" s="122" t="s">
        <v>160</v>
      </c>
      <c r="U11" s="122" t="s">
        <v>160</v>
      </c>
      <c r="V11" s="123" t="s">
        <v>160</v>
      </c>
      <c r="W11" s="702">
        <f t="shared" si="40"/>
        <v>1</v>
      </c>
      <c r="X11" s="703" t="e">
        <f t="shared" si="41"/>
        <v>#VALUE!</v>
      </c>
      <c r="Y11" s="768" t="e">
        <f t="shared" si="42"/>
        <v>#VALUE!</v>
      </c>
      <c r="Z11" s="769" t="e">
        <f t="shared" si="9"/>
        <v>#VALUE!</v>
      </c>
      <c r="AA11" s="705" t="e">
        <f t="shared" si="10"/>
        <v>#VALUE!</v>
      </c>
      <c r="AB11" s="702">
        <f t="shared" si="43"/>
        <v>1</v>
      </c>
      <c r="AC11" s="703" t="e">
        <f t="shared" si="44"/>
        <v>#VALUE!</v>
      </c>
      <c r="AD11" s="704" t="e">
        <f t="shared" si="45"/>
        <v>#VALUE!</v>
      </c>
      <c r="AE11" s="769" t="e">
        <f t="shared" si="11"/>
        <v>#VALUE!</v>
      </c>
      <c r="AF11" s="705" t="e">
        <f t="shared" si="12"/>
        <v>#VALUE!</v>
      </c>
      <c r="AG11" s="702">
        <f t="shared" si="46"/>
        <v>1</v>
      </c>
      <c r="AH11" s="703" t="e">
        <f t="shared" si="47"/>
        <v>#VALUE!</v>
      </c>
      <c r="AI11" s="704" t="e">
        <f t="shared" si="48"/>
        <v>#VALUE!</v>
      </c>
      <c r="AJ11" s="769" t="e">
        <f t="shared" si="13"/>
        <v>#VALUE!</v>
      </c>
      <c r="AK11" s="705" t="e">
        <f t="shared" si="14"/>
        <v>#VALUE!</v>
      </c>
      <c r="AL11" s="702">
        <f t="shared" si="49"/>
        <v>1</v>
      </c>
      <c r="AM11" s="703" t="e">
        <f t="shared" si="50"/>
        <v>#VALUE!</v>
      </c>
      <c r="AN11" s="704" t="e">
        <f t="shared" si="51"/>
        <v>#VALUE!</v>
      </c>
      <c r="AO11" s="769" t="e">
        <f t="shared" si="15"/>
        <v>#VALUE!</v>
      </c>
      <c r="AP11" s="705" t="e">
        <f t="shared" si="16"/>
        <v>#VALUE!</v>
      </c>
      <c r="AQ11" s="702">
        <f t="shared" si="52"/>
        <v>1</v>
      </c>
      <c r="AR11" s="703" t="e">
        <f t="shared" si="53"/>
        <v>#VALUE!</v>
      </c>
      <c r="AS11" s="704" t="e">
        <f t="shared" si="54"/>
        <v>#VALUE!</v>
      </c>
      <c r="AT11" s="769" t="e">
        <f t="shared" si="17"/>
        <v>#VALUE!</v>
      </c>
      <c r="AU11" s="705" t="e">
        <f t="shared" si="18"/>
        <v>#VALUE!</v>
      </c>
      <c r="AV11" s="702">
        <f t="shared" si="55"/>
        <v>1</v>
      </c>
      <c r="AW11" s="703" t="e">
        <f t="shared" si="56"/>
        <v>#VALUE!</v>
      </c>
      <c r="AX11" s="704" t="e">
        <f t="shared" si="57"/>
        <v>#VALUE!</v>
      </c>
      <c r="AY11" s="769" t="e">
        <f t="shared" si="19"/>
        <v>#VALUE!</v>
      </c>
      <c r="AZ11" s="705" t="e">
        <f t="shared" si="20"/>
        <v>#VALUE!</v>
      </c>
      <c r="BA11" s="702">
        <f t="shared" si="58"/>
        <v>1</v>
      </c>
      <c r="BB11" s="703" t="e">
        <f t="shared" si="59"/>
        <v>#VALUE!</v>
      </c>
      <c r="BC11" s="704" t="e">
        <f t="shared" si="60"/>
        <v>#VALUE!</v>
      </c>
      <c r="BD11" s="769" t="e">
        <f t="shared" si="21"/>
        <v>#VALUE!</v>
      </c>
      <c r="BE11" s="705" t="e">
        <f t="shared" si="22"/>
        <v>#VALUE!</v>
      </c>
      <c r="BF11" s="702">
        <f t="shared" si="61"/>
        <v>1</v>
      </c>
      <c r="BG11" s="703" t="e">
        <f t="shared" si="62"/>
        <v>#VALUE!</v>
      </c>
      <c r="BH11" s="704" t="e">
        <f t="shared" si="63"/>
        <v>#VALUE!</v>
      </c>
      <c r="BI11" s="769" t="e">
        <f t="shared" si="23"/>
        <v>#VALUE!</v>
      </c>
      <c r="BJ11" s="705" t="e">
        <f t="shared" si="24"/>
        <v>#VALUE!</v>
      </c>
      <c r="BK11" s="702">
        <f t="shared" si="64"/>
        <v>1</v>
      </c>
      <c r="BL11" s="703" t="e">
        <f t="shared" si="65"/>
        <v>#VALUE!</v>
      </c>
      <c r="BM11" s="704" t="e">
        <f t="shared" si="66"/>
        <v>#VALUE!</v>
      </c>
      <c r="BN11" s="769" t="e">
        <f t="shared" si="25"/>
        <v>#VALUE!</v>
      </c>
      <c r="BO11" s="705" t="e">
        <f t="shared" si="26"/>
        <v>#VALUE!</v>
      </c>
      <c r="BP11" s="702">
        <f t="shared" si="67"/>
        <v>1</v>
      </c>
      <c r="BQ11" s="703" t="e">
        <f t="shared" si="68"/>
        <v>#VALUE!</v>
      </c>
      <c r="BR11" s="704" t="e">
        <f t="shared" si="69"/>
        <v>#VALUE!</v>
      </c>
      <c r="BS11" s="769" t="e">
        <f t="shared" si="27"/>
        <v>#VALUE!</v>
      </c>
      <c r="BT11" s="705" t="e">
        <f t="shared" si="28"/>
        <v>#VALUE!</v>
      </c>
      <c r="BU11" s="702">
        <f t="shared" si="70"/>
        <v>1</v>
      </c>
      <c r="BV11" s="703" t="e">
        <f t="shared" si="71"/>
        <v>#VALUE!</v>
      </c>
      <c r="BW11" s="704" t="e">
        <f t="shared" si="72"/>
        <v>#VALUE!</v>
      </c>
      <c r="BX11" s="769" t="e">
        <f t="shared" si="29"/>
        <v>#VALUE!</v>
      </c>
      <c r="BY11" s="705" t="e">
        <f t="shared" si="30"/>
        <v>#VALUE!</v>
      </c>
      <c r="BZ11" s="702">
        <f t="shared" si="73"/>
        <v>1</v>
      </c>
      <c r="CA11" s="703" t="e">
        <f t="shared" si="74"/>
        <v>#VALUE!</v>
      </c>
      <c r="CB11" s="704" t="e">
        <f t="shared" si="75"/>
        <v>#VALUE!</v>
      </c>
      <c r="CC11" s="769" t="e">
        <f t="shared" si="31"/>
        <v>#VALUE!</v>
      </c>
      <c r="CD11" s="705" t="e">
        <f t="shared" si="32"/>
        <v>#VALUE!</v>
      </c>
      <c r="CE11" s="770">
        <f t="shared" si="1"/>
        <v>12</v>
      </c>
      <c r="CF11" s="771" t="e">
        <f t="shared" si="2"/>
        <v>#VALUE!</v>
      </c>
      <c r="CG11" s="708"/>
      <c r="CH11" s="709"/>
      <c r="CK11" s="253"/>
      <c r="CL11" s="272"/>
      <c r="CM11" s="272">
        <v>0</v>
      </c>
      <c r="CN11" s="273">
        <f t="shared" si="33"/>
        <v>0</v>
      </c>
      <c r="CO11" s="276" t="e">
        <f t="shared" si="34"/>
        <v>#VALUE!</v>
      </c>
      <c r="CP11" s="44" t="e">
        <f t="shared" si="35"/>
        <v>#VALUE!</v>
      </c>
      <c r="CQ11" s="275">
        <f t="shared" si="36"/>
        <v>0</v>
      </c>
      <c r="CR11" s="270" t="e">
        <f t="shared" si="37"/>
        <v>#VALUE!</v>
      </c>
      <c r="CS11" s="270" t="e">
        <f t="shared" si="37"/>
        <v>#VALUE!</v>
      </c>
      <c r="CT11" s="270" t="e">
        <f t="shared" si="38"/>
        <v>#VALUE!</v>
      </c>
      <c r="CU11" s="44"/>
    </row>
    <row r="12" spans="1:99" ht="16.5" customHeight="1" thickBot="1">
      <c r="A12" s="23">
        <f t="shared" si="39"/>
        <v>8</v>
      </c>
      <c r="B12" s="142">
        <f>'2019-상시근로자'!B12</f>
        <v>0</v>
      </c>
      <c r="C12" s="632">
        <f>'2019-상시근로자'!C12</f>
        <v>0</v>
      </c>
      <c r="D12" s="637">
        <f>'2019-상시근로자'!D12</f>
        <v>0</v>
      </c>
      <c r="E12" s="156" t="e">
        <f t="shared" si="3"/>
        <v>#VALUE!</v>
      </c>
      <c r="F12" s="30" t="e">
        <f t="shared" si="4"/>
        <v>#VALUE!</v>
      </c>
      <c r="G12" s="31" t="e">
        <f t="shared" si="5"/>
        <v>#VALUE!</v>
      </c>
      <c r="H12" s="147" t="e">
        <f t="shared" si="6"/>
        <v>#VALUE!</v>
      </c>
      <c r="I12" s="633">
        <f>'2019-상시근로자'!E12</f>
        <v>0</v>
      </c>
      <c r="J12" s="633">
        <f>'2019-상시근로자'!G12</f>
        <v>0</v>
      </c>
      <c r="K12" s="33" t="e">
        <f t="shared" si="7"/>
        <v>#VALUE!</v>
      </c>
      <c r="L12" s="33">
        <f t="shared" si="0"/>
        <v>0</v>
      </c>
      <c r="M12" s="35" t="e">
        <f t="shared" si="8"/>
        <v>#VALUE!</v>
      </c>
      <c r="N12" s="108"/>
      <c r="O12" s="180"/>
      <c r="P12" s="181"/>
      <c r="Q12" s="106" t="s">
        <v>160</v>
      </c>
      <c r="R12" s="107" t="s">
        <v>160</v>
      </c>
      <c r="S12" s="43"/>
      <c r="T12" s="122" t="s">
        <v>160</v>
      </c>
      <c r="U12" s="122" t="s">
        <v>160</v>
      </c>
      <c r="V12" s="123" t="s">
        <v>160</v>
      </c>
      <c r="W12" s="702">
        <f t="shared" si="40"/>
        <v>1</v>
      </c>
      <c r="X12" s="703" t="e">
        <f t="shared" si="41"/>
        <v>#VALUE!</v>
      </c>
      <c r="Y12" s="768" t="e">
        <f t="shared" si="42"/>
        <v>#VALUE!</v>
      </c>
      <c r="Z12" s="769" t="e">
        <f t="shared" si="9"/>
        <v>#VALUE!</v>
      </c>
      <c r="AA12" s="705" t="e">
        <f t="shared" si="10"/>
        <v>#VALUE!</v>
      </c>
      <c r="AB12" s="702">
        <f t="shared" si="43"/>
        <v>1</v>
      </c>
      <c r="AC12" s="703" t="e">
        <f t="shared" si="44"/>
        <v>#VALUE!</v>
      </c>
      <c r="AD12" s="704" t="e">
        <f t="shared" si="45"/>
        <v>#VALUE!</v>
      </c>
      <c r="AE12" s="769" t="e">
        <f t="shared" si="11"/>
        <v>#VALUE!</v>
      </c>
      <c r="AF12" s="705" t="e">
        <f t="shared" si="12"/>
        <v>#VALUE!</v>
      </c>
      <c r="AG12" s="702">
        <f t="shared" si="46"/>
        <v>1</v>
      </c>
      <c r="AH12" s="703" t="e">
        <f t="shared" si="47"/>
        <v>#VALUE!</v>
      </c>
      <c r="AI12" s="704" t="e">
        <f t="shared" si="48"/>
        <v>#VALUE!</v>
      </c>
      <c r="AJ12" s="769" t="e">
        <f t="shared" si="13"/>
        <v>#VALUE!</v>
      </c>
      <c r="AK12" s="705" t="e">
        <f t="shared" si="14"/>
        <v>#VALUE!</v>
      </c>
      <c r="AL12" s="702">
        <f t="shared" si="49"/>
        <v>1</v>
      </c>
      <c r="AM12" s="703" t="e">
        <f t="shared" si="50"/>
        <v>#VALUE!</v>
      </c>
      <c r="AN12" s="704" t="e">
        <f t="shared" si="51"/>
        <v>#VALUE!</v>
      </c>
      <c r="AO12" s="769" t="e">
        <f t="shared" si="15"/>
        <v>#VALUE!</v>
      </c>
      <c r="AP12" s="705" t="e">
        <f t="shared" si="16"/>
        <v>#VALUE!</v>
      </c>
      <c r="AQ12" s="702">
        <f t="shared" si="52"/>
        <v>1</v>
      </c>
      <c r="AR12" s="703" t="e">
        <f t="shared" si="53"/>
        <v>#VALUE!</v>
      </c>
      <c r="AS12" s="704" t="e">
        <f t="shared" si="54"/>
        <v>#VALUE!</v>
      </c>
      <c r="AT12" s="769" t="e">
        <f t="shared" si="17"/>
        <v>#VALUE!</v>
      </c>
      <c r="AU12" s="705" t="e">
        <f t="shared" si="18"/>
        <v>#VALUE!</v>
      </c>
      <c r="AV12" s="702">
        <f t="shared" si="55"/>
        <v>1</v>
      </c>
      <c r="AW12" s="703" t="e">
        <f t="shared" si="56"/>
        <v>#VALUE!</v>
      </c>
      <c r="AX12" s="704" t="e">
        <f t="shared" si="57"/>
        <v>#VALUE!</v>
      </c>
      <c r="AY12" s="769" t="e">
        <f t="shared" si="19"/>
        <v>#VALUE!</v>
      </c>
      <c r="AZ12" s="705" t="e">
        <f t="shared" si="20"/>
        <v>#VALUE!</v>
      </c>
      <c r="BA12" s="702">
        <f t="shared" si="58"/>
        <v>1</v>
      </c>
      <c r="BB12" s="703" t="e">
        <f t="shared" si="59"/>
        <v>#VALUE!</v>
      </c>
      <c r="BC12" s="704" t="e">
        <f t="shared" si="60"/>
        <v>#VALUE!</v>
      </c>
      <c r="BD12" s="769" t="e">
        <f t="shared" si="21"/>
        <v>#VALUE!</v>
      </c>
      <c r="BE12" s="705" t="e">
        <f t="shared" si="22"/>
        <v>#VALUE!</v>
      </c>
      <c r="BF12" s="702">
        <f t="shared" si="61"/>
        <v>1</v>
      </c>
      <c r="BG12" s="703" t="e">
        <f t="shared" si="62"/>
        <v>#VALUE!</v>
      </c>
      <c r="BH12" s="704" t="e">
        <f t="shared" si="63"/>
        <v>#VALUE!</v>
      </c>
      <c r="BI12" s="769" t="e">
        <f t="shared" si="23"/>
        <v>#VALUE!</v>
      </c>
      <c r="BJ12" s="705" t="e">
        <f t="shared" si="24"/>
        <v>#VALUE!</v>
      </c>
      <c r="BK12" s="702">
        <f t="shared" si="64"/>
        <v>1</v>
      </c>
      <c r="BL12" s="703" t="e">
        <f t="shared" si="65"/>
        <v>#VALUE!</v>
      </c>
      <c r="BM12" s="704" t="e">
        <f t="shared" si="66"/>
        <v>#VALUE!</v>
      </c>
      <c r="BN12" s="769" t="e">
        <f t="shared" si="25"/>
        <v>#VALUE!</v>
      </c>
      <c r="BO12" s="705" t="e">
        <f t="shared" si="26"/>
        <v>#VALUE!</v>
      </c>
      <c r="BP12" s="702">
        <f t="shared" si="67"/>
        <v>1</v>
      </c>
      <c r="BQ12" s="703" t="e">
        <f t="shared" si="68"/>
        <v>#VALUE!</v>
      </c>
      <c r="BR12" s="704" t="e">
        <f t="shared" si="69"/>
        <v>#VALUE!</v>
      </c>
      <c r="BS12" s="769" t="e">
        <f t="shared" si="27"/>
        <v>#VALUE!</v>
      </c>
      <c r="BT12" s="705" t="e">
        <f t="shared" si="28"/>
        <v>#VALUE!</v>
      </c>
      <c r="BU12" s="702">
        <f t="shared" si="70"/>
        <v>1</v>
      </c>
      <c r="BV12" s="703" t="e">
        <f t="shared" si="71"/>
        <v>#VALUE!</v>
      </c>
      <c r="BW12" s="704" t="e">
        <f t="shared" si="72"/>
        <v>#VALUE!</v>
      </c>
      <c r="BX12" s="769" t="e">
        <f t="shared" si="29"/>
        <v>#VALUE!</v>
      </c>
      <c r="BY12" s="705" t="e">
        <f t="shared" si="30"/>
        <v>#VALUE!</v>
      </c>
      <c r="BZ12" s="702">
        <f t="shared" si="73"/>
        <v>1</v>
      </c>
      <c r="CA12" s="703" t="e">
        <f t="shared" si="74"/>
        <v>#VALUE!</v>
      </c>
      <c r="CB12" s="704" t="e">
        <f t="shared" si="75"/>
        <v>#VALUE!</v>
      </c>
      <c r="CC12" s="769" t="e">
        <f t="shared" si="31"/>
        <v>#VALUE!</v>
      </c>
      <c r="CD12" s="705" t="e">
        <f t="shared" si="32"/>
        <v>#VALUE!</v>
      </c>
      <c r="CE12" s="770">
        <f t="shared" si="1"/>
        <v>12</v>
      </c>
      <c r="CF12" s="771" t="e">
        <f t="shared" si="2"/>
        <v>#VALUE!</v>
      </c>
      <c r="CG12" s="708"/>
      <c r="CH12" s="709"/>
      <c r="CK12" s="294" t="s">
        <v>651</v>
      </c>
      <c r="CL12" s="288"/>
      <c r="CM12" s="288">
        <v>0</v>
      </c>
      <c r="CN12" s="289">
        <f t="shared" si="33"/>
        <v>0</v>
      </c>
      <c r="CO12" s="290" t="e">
        <f t="shared" si="34"/>
        <v>#VALUE!</v>
      </c>
      <c r="CP12" s="291" t="e">
        <f t="shared" si="35"/>
        <v>#VALUE!</v>
      </c>
      <c r="CQ12" s="292">
        <f t="shared" si="36"/>
        <v>0</v>
      </c>
      <c r="CR12" s="293" t="e">
        <f t="shared" si="37"/>
        <v>#VALUE!</v>
      </c>
      <c r="CS12" s="293" t="e">
        <f t="shared" si="37"/>
        <v>#VALUE!</v>
      </c>
      <c r="CT12" s="293" t="e">
        <f t="shared" si="38"/>
        <v>#VALUE!</v>
      </c>
      <c r="CU12" s="291"/>
    </row>
    <row r="13" spans="1:99" ht="16.5" customHeight="1">
      <c r="A13" s="23">
        <f t="shared" si="39"/>
        <v>9</v>
      </c>
      <c r="B13" s="142">
        <f>'2019-상시근로자'!B13</f>
        <v>0</v>
      </c>
      <c r="C13" s="632">
        <f>'2019-상시근로자'!C13</f>
        <v>0</v>
      </c>
      <c r="D13" s="637">
        <f>'2019-상시근로자'!D13</f>
        <v>0</v>
      </c>
      <c r="E13" s="156" t="e">
        <f t="shared" si="3"/>
        <v>#VALUE!</v>
      </c>
      <c r="F13" s="30" t="e">
        <f t="shared" si="4"/>
        <v>#VALUE!</v>
      </c>
      <c r="G13" s="31" t="e">
        <f t="shared" si="5"/>
        <v>#VALUE!</v>
      </c>
      <c r="H13" s="147" t="e">
        <f t="shared" si="6"/>
        <v>#VALUE!</v>
      </c>
      <c r="I13" s="633">
        <f>'2019-상시근로자'!E13</f>
        <v>0</v>
      </c>
      <c r="J13" s="633">
        <f>'2019-상시근로자'!G13</f>
        <v>0</v>
      </c>
      <c r="K13" s="33" t="e">
        <f t="shared" si="7"/>
        <v>#VALUE!</v>
      </c>
      <c r="L13" s="33">
        <f t="shared" si="0"/>
        <v>0</v>
      </c>
      <c r="M13" s="35" t="e">
        <f t="shared" si="8"/>
        <v>#VALUE!</v>
      </c>
      <c r="N13" s="108"/>
      <c r="O13" s="178"/>
      <c r="P13" s="179"/>
      <c r="Q13" s="106" t="s">
        <v>160</v>
      </c>
      <c r="R13" s="107" t="s">
        <v>160</v>
      </c>
      <c r="S13" s="43"/>
      <c r="T13" s="122" t="s">
        <v>160</v>
      </c>
      <c r="U13" s="122" t="s">
        <v>160</v>
      </c>
      <c r="V13" s="123" t="s">
        <v>160</v>
      </c>
      <c r="W13" s="702">
        <f t="shared" si="40"/>
        <v>1</v>
      </c>
      <c r="X13" s="703" t="e">
        <f t="shared" si="41"/>
        <v>#VALUE!</v>
      </c>
      <c r="Y13" s="768" t="e">
        <f t="shared" si="42"/>
        <v>#VALUE!</v>
      </c>
      <c r="Z13" s="769" t="e">
        <f t="shared" si="9"/>
        <v>#VALUE!</v>
      </c>
      <c r="AA13" s="705" t="e">
        <f t="shared" si="10"/>
        <v>#VALUE!</v>
      </c>
      <c r="AB13" s="702">
        <f t="shared" si="43"/>
        <v>1</v>
      </c>
      <c r="AC13" s="703" t="e">
        <f t="shared" si="44"/>
        <v>#VALUE!</v>
      </c>
      <c r="AD13" s="704" t="e">
        <f t="shared" si="45"/>
        <v>#VALUE!</v>
      </c>
      <c r="AE13" s="769" t="e">
        <f t="shared" si="11"/>
        <v>#VALUE!</v>
      </c>
      <c r="AF13" s="705" t="e">
        <f t="shared" si="12"/>
        <v>#VALUE!</v>
      </c>
      <c r="AG13" s="702">
        <f t="shared" si="46"/>
        <v>1</v>
      </c>
      <c r="AH13" s="703" t="e">
        <f t="shared" si="47"/>
        <v>#VALUE!</v>
      </c>
      <c r="AI13" s="704" t="e">
        <f t="shared" si="48"/>
        <v>#VALUE!</v>
      </c>
      <c r="AJ13" s="769" t="e">
        <f t="shared" si="13"/>
        <v>#VALUE!</v>
      </c>
      <c r="AK13" s="705" t="e">
        <f t="shared" si="14"/>
        <v>#VALUE!</v>
      </c>
      <c r="AL13" s="702">
        <f t="shared" si="49"/>
        <v>1</v>
      </c>
      <c r="AM13" s="703" t="e">
        <f t="shared" si="50"/>
        <v>#VALUE!</v>
      </c>
      <c r="AN13" s="704" t="e">
        <f t="shared" si="51"/>
        <v>#VALUE!</v>
      </c>
      <c r="AO13" s="769" t="e">
        <f t="shared" si="15"/>
        <v>#VALUE!</v>
      </c>
      <c r="AP13" s="705" t="e">
        <f t="shared" si="16"/>
        <v>#VALUE!</v>
      </c>
      <c r="AQ13" s="702">
        <f t="shared" si="52"/>
        <v>1</v>
      </c>
      <c r="AR13" s="703" t="e">
        <f t="shared" si="53"/>
        <v>#VALUE!</v>
      </c>
      <c r="AS13" s="704" t="e">
        <f t="shared" si="54"/>
        <v>#VALUE!</v>
      </c>
      <c r="AT13" s="769" t="e">
        <f t="shared" si="17"/>
        <v>#VALUE!</v>
      </c>
      <c r="AU13" s="705" t="e">
        <f t="shared" si="18"/>
        <v>#VALUE!</v>
      </c>
      <c r="AV13" s="702">
        <f t="shared" si="55"/>
        <v>1</v>
      </c>
      <c r="AW13" s="703" t="e">
        <f t="shared" si="56"/>
        <v>#VALUE!</v>
      </c>
      <c r="AX13" s="704" t="e">
        <f t="shared" si="57"/>
        <v>#VALUE!</v>
      </c>
      <c r="AY13" s="769" t="e">
        <f t="shared" si="19"/>
        <v>#VALUE!</v>
      </c>
      <c r="AZ13" s="705" t="e">
        <f t="shared" si="20"/>
        <v>#VALUE!</v>
      </c>
      <c r="BA13" s="702">
        <f t="shared" si="58"/>
        <v>1</v>
      </c>
      <c r="BB13" s="703" t="e">
        <f t="shared" si="59"/>
        <v>#VALUE!</v>
      </c>
      <c r="BC13" s="704" t="e">
        <f t="shared" si="60"/>
        <v>#VALUE!</v>
      </c>
      <c r="BD13" s="769" t="e">
        <f t="shared" si="21"/>
        <v>#VALUE!</v>
      </c>
      <c r="BE13" s="705" t="e">
        <f t="shared" si="22"/>
        <v>#VALUE!</v>
      </c>
      <c r="BF13" s="702">
        <f t="shared" si="61"/>
        <v>1</v>
      </c>
      <c r="BG13" s="703" t="e">
        <f t="shared" si="62"/>
        <v>#VALUE!</v>
      </c>
      <c r="BH13" s="704" t="e">
        <f t="shared" si="63"/>
        <v>#VALUE!</v>
      </c>
      <c r="BI13" s="769" t="e">
        <f t="shared" si="23"/>
        <v>#VALUE!</v>
      </c>
      <c r="BJ13" s="705" t="e">
        <f t="shared" si="24"/>
        <v>#VALUE!</v>
      </c>
      <c r="BK13" s="702">
        <f t="shared" si="64"/>
        <v>1</v>
      </c>
      <c r="BL13" s="703" t="e">
        <f t="shared" si="65"/>
        <v>#VALUE!</v>
      </c>
      <c r="BM13" s="704" t="e">
        <f t="shared" si="66"/>
        <v>#VALUE!</v>
      </c>
      <c r="BN13" s="769" t="e">
        <f t="shared" si="25"/>
        <v>#VALUE!</v>
      </c>
      <c r="BO13" s="705" t="e">
        <f t="shared" si="26"/>
        <v>#VALUE!</v>
      </c>
      <c r="BP13" s="702">
        <f t="shared" si="67"/>
        <v>1</v>
      </c>
      <c r="BQ13" s="703" t="e">
        <f t="shared" si="68"/>
        <v>#VALUE!</v>
      </c>
      <c r="BR13" s="704" t="e">
        <f t="shared" si="69"/>
        <v>#VALUE!</v>
      </c>
      <c r="BS13" s="769" t="e">
        <f t="shared" si="27"/>
        <v>#VALUE!</v>
      </c>
      <c r="BT13" s="705" t="e">
        <f t="shared" si="28"/>
        <v>#VALUE!</v>
      </c>
      <c r="BU13" s="702">
        <f t="shared" si="70"/>
        <v>1</v>
      </c>
      <c r="BV13" s="703" t="e">
        <f t="shared" si="71"/>
        <v>#VALUE!</v>
      </c>
      <c r="BW13" s="704" t="e">
        <f t="shared" si="72"/>
        <v>#VALUE!</v>
      </c>
      <c r="BX13" s="769" t="e">
        <f t="shared" si="29"/>
        <v>#VALUE!</v>
      </c>
      <c r="BY13" s="705" t="e">
        <f t="shared" si="30"/>
        <v>#VALUE!</v>
      </c>
      <c r="BZ13" s="702">
        <f t="shared" si="73"/>
        <v>1</v>
      </c>
      <c r="CA13" s="703" t="e">
        <f t="shared" si="74"/>
        <v>#VALUE!</v>
      </c>
      <c r="CB13" s="704" t="e">
        <f t="shared" si="75"/>
        <v>#VALUE!</v>
      </c>
      <c r="CC13" s="769" t="e">
        <f t="shared" si="31"/>
        <v>#VALUE!</v>
      </c>
      <c r="CD13" s="705" t="e">
        <f t="shared" si="32"/>
        <v>#VALUE!</v>
      </c>
      <c r="CE13" s="770">
        <f t="shared" si="1"/>
        <v>12</v>
      </c>
      <c r="CF13" s="771" t="e">
        <f t="shared" si="2"/>
        <v>#VALUE!</v>
      </c>
      <c r="CG13" s="708"/>
      <c r="CH13" s="709"/>
      <c r="CK13" s="453"/>
      <c r="CL13" s="447"/>
      <c r="CM13" s="447">
        <v>0</v>
      </c>
      <c r="CN13" s="448">
        <f t="shared" si="33"/>
        <v>0</v>
      </c>
      <c r="CO13" s="449" t="e">
        <f t="shared" si="34"/>
        <v>#VALUE!</v>
      </c>
      <c r="CP13" s="450" t="e">
        <f t="shared" si="35"/>
        <v>#VALUE!</v>
      </c>
      <c r="CQ13" s="451">
        <f t="shared" si="36"/>
        <v>0</v>
      </c>
      <c r="CR13" s="452" t="e">
        <f t="shared" si="37"/>
        <v>#VALUE!</v>
      </c>
      <c r="CS13" s="452" t="e">
        <f t="shared" si="37"/>
        <v>#VALUE!</v>
      </c>
      <c r="CT13" s="452" t="e">
        <f t="shared" si="38"/>
        <v>#VALUE!</v>
      </c>
      <c r="CU13" s="450"/>
    </row>
    <row r="14" spans="1:99" ht="16.5" customHeight="1">
      <c r="A14" s="23">
        <f t="shared" si="39"/>
        <v>10</v>
      </c>
      <c r="B14" s="142">
        <f>'2019-상시근로자'!B14</f>
        <v>0</v>
      </c>
      <c r="C14" s="632">
        <f>'2019-상시근로자'!C14</f>
        <v>0</v>
      </c>
      <c r="D14" s="637">
        <f>'2019-상시근로자'!D14</f>
        <v>0</v>
      </c>
      <c r="E14" s="156" t="e">
        <f t="shared" si="3"/>
        <v>#VALUE!</v>
      </c>
      <c r="F14" s="30" t="e">
        <f t="shared" si="4"/>
        <v>#VALUE!</v>
      </c>
      <c r="G14" s="31" t="e">
        <f t="shared" si="5"/>
        <v>#VALUE!</v>
      </c>
      <c r="H14" s="147" t="e">
        <f t="shared" si="6"/>
        <v>#VALUE!</v>
      </c>
      <c r="I14" s="633">
        <f>'2019-상시근로자'!E14</f>
        <v>0</v>
      </c>
      <c r="J14" s="633">
        <f>'2019-상시근로자'!G14</f>
        <v>0</v>
      </c>
      <c r="K14" s="33" t="e">
        <f t="shared" si="7"/>
        <v>#VALUE!</v>
      </c>
      <c r="L14" s="33">
        <f t="shared" si="0"/>
        <v>0</v>
      </c>
      <c r="M14" s="35" t="e">
        <f t="shared" si="8"/>
        <v>#VALUE!</v>
      </c>
      <c r="N14" s="108"/>
      <c r="O14" s="178"/>
      <c r="P14" s="179"/>
      <c r="Q14" s="106" t="s">
        <v>160</v>
      </c>
      <c r="R14" s="107" t="s">
        <v>160</v>
      </c>
      <c r="S14" s="43"/>
      <c r="T14" s="122" t="s">
        <v>160</v>
      </c>
      <c r="U14" s="122" t="s">
        <v>160</v>
      </c>
      <c r="V14" s="123" t="s">
        <v>160</v>
      </c>
      <c r="W14" s="702">
        <f t="shared" si="40"/>
        <v>1</v>
      </c>
      <c r="X14" s="703" t="e">
        <f t="shared" si="41"/>
        <v>#VALUE!</v>
      </c>
      <c r="Y14" s="768" t="e">
        <f t="shared" si="42"/>
        <v>#VALUE!</v>
      </c>
      <c r="Z14" s="769" t="e">
        <f t="shared" si="9"/>
        <v>#VALUE!</v>
      </c>
      <c r="AA14" s="705" t="e">
        <f t="shared" si="10"/>
        <v>#VALUE!</v>
      </c>
      <c r="AB14" s="702">
        <f t="shared" si="43"/>
        <v>1</v>
      </c>
      <c r="AC14" s="703" t="e">
        <f t="shared" si="44"/>
        <v>#VALUE!</v>
      </c>
      <c r="AD14" s="704" t="e">
        <f t="shared" si="45"/>
        <v>#VALUE!</v>
      </c>
      <c r="AE14" s="769" t="e">
        <f t="shared" si="11"/>
        <v>#VALUE!</v>
      </c>
      <c r="AF14" s="705" t="e">
        <f t="shared" si="12"/>
        <v>#VALUE!</v>
      </c>
      <c r="AG14" s="702">
        <f t="shared" si="46"/>
        <v>1</v>
      </c>
      <c r="AH14" s="703" t="e">
        <f t="shared" si="47"/>
        <v>#VALUE!</v>
      </c>
      <c r="AI14" s="704" t="e">
        <f t="shared" si="48"/>
        <v>#VALUE!</v>
      </c>
      <c r="AJ14" s="769" t="e">
        <f t="shared" si="13"/>
        <v>#VALUE!</v>
      </c>
      <c r="AK14" s="705" t="e">
        <f t="shared" si="14"/>
        <v>#VALUE!</v>
      </c>
      <c r="AL14" s="702">
        <f t="shared" si="49"/>
        <v>1</v>
      </c>
      <c r="AM14" s="703" t="e">
        <f t="shared" si="50"/>
        <v>#VALUE!</v>
      </c>
      <c r="AN14" s="704" t="e">
        <f t="shared" si="51"/>
        <v>#VALUE!</v>
      </c>
      <c r="AO14" s="769" t="e">
        <f t="shared" si="15"/>
        <v>#VALUE!</v>
      </c>
      <c r="AP14" s="705" t="e">
        <f t="shared" si="16"/>
        <v>#VALUE!</v>
      </c>
      <c r="AQ14" s="702">
        <f t="shared" si="52"/>
        <v>1</v>
      </c>
      <c r="AR14" s="703" t="e">
        <f t="shared" si="53"/>
        <v>#VALUE!</v>
      </c>
      <c r="AS14" s="704" t="e">
        <f t="shared" si="54"/>
        <v>#VALUE!</v>
      </c>
      <c r="AT14" s="769" t="e">
        <f t="shared" si="17"/>
        <v>#VALUE!</v>
      </c>
      <c r="AU14" s="705" t="e">
        <f t="shared" si="18"/>
        <v>#VALUE!</v>
      </c>
      <c r="AV14" s="702">
        <f t="shared" si="55"/>
        <v>1</v>
      </c>
      <c r="AW14" s="703" t="e">
        <f t="shared" si="56"/>
        <v>#VALUE!</v>
      </c>
      <c r="AX14" s="704" t="e">
        <f t="shared" si="57"/>
        <v>#VALUE!</v>
      </c>
      <c r="AY14" s="769" t="e">
        <f t="shared" si="19"/>
        <v>#VALUE!</v>
      </c>
      <c r="AZ14" s="705" t="e">
        <f t="shared" si="20"/>
        <v>#VALUE!</v>
      </c>
      <c r="BA14" s="702">
        <f t="shared" si="58"/>
        <v>1</v>
      </c>
      <c r="BB14" s="703" t="e">
        <f t="shared" si="59"/>
        <v>#VALUE!</v>
      </c>
      <c r="BC14" s="704" t="e">
        <f t="shared" si="60"/>
        <v>#VALUE!</v>
      </c>
      <c r="BD14" s="769" t="e">
        <f t="shared" si="21"/>
        <v>#VALUE!</v>
      </c>
      <c r="BE14" s="705" t="e">
        <f t="shared" si="22"/>
        <v>#VALUE!</v>
      </c>
      <c r="BF14" s="702">
        <f t="shared" si="61"/>
        <v>1</v>
      </c>
      <c r="BG14" s="703" t="e">
        <f t="shared" si="62"/>
        <v>#VALUE!</v>
      </c>
      <c r="BH14" s="704" t="e">
        <f t="shared" si="63"/>
        <v>#VALUE!</v>
      </c>
      <c r="BI14" s="769" t="e">
        <f t="shared" si="23"/>
        <v>#VALUE!</v>
      </c>
      <c r="BJ14" s="705" t="e">
        <f t="shared" si="24"/>
        <v>#VALUE!</v>
      </c>
      <c r="BK14" s="702">
        <f t="shared" si="64"/>
        <v>1</v>
      </c>
      <c r="BL14" s="703" t="e">
        <f t="shared" si="65"/>
        <v>#VALUE!</v>
      </c>
      <c r="BM14" s="704" t="e">
        <f t="shared" si="66"/>
        <v>#VALUE!</v>
      </c>
      <c r="BN14" s="769" t="e">
        <f t="shared" si="25"/>
        <v>#VALUE!</v>
      </c>
      <c r="BO14" s="705" t="e">
        <f t="shared" si="26"/>
        <v>#VALUE!</v>
      </c>
      <c r="BP14" s="702">
        <f t="shared" si="67"/>
        <v>1</v>
      </c>
      <c r="BQ14" s="703" t="e">
        <f t="shared" si="68"/>
        <v>#VALUE!</v>
      </c>
      <c r="BR14" s="704" t="e">
        <f t="shared" si="69"/>
        <v>#VALUE!</v>
      </c>
      <c r="BS14" s="769" t="e">
        <f t="shared" si="27"/>
        <v>#VALUE!</v>
      </c>
      <c r="BT14" s="705" t="e">
        <f t="shared" si="28"/>
        <v>#VALUE!</v>
      </c>
      <c r="BU14" s="702">
        <f t="shared" si="70"/>
        <v>1</v>
      </c>
      <c r="BV14" s="703" t="e">
        <f t="shared" si="71"/>
        <v>#VALUE!</v>
      </c>
      <c r="BW14" s="704" t="e">
        <f t="shared" si="72"/>
        <v>#VALUE!</v>
      </c>
      <c r="BX14" s="769" t="e">
        <f t="shared" si="29"/>
        <v>#VALUE!</v>
      </c>
      <c r="BY14" s="705" t="e">
        <f t="shared" si="30"/>
        <v>#VALUE!</v>
      </c>
      <c r="BZ14" s="702">
        <f t="shared" si="73"/>
        <v>1</v>
      </c>
      <c r="CA14" s="703" t="e">
        <f t="shared" si="74"/>
        <v>#VALUE!</v>
      </c>
      <c r="CB14" s="704" t="e">
        <f t="shared" si="75"/>
        <v>#VALUE!</v>
      </c>
      <c r="CC14" s="769" t="e">
        <f t="shared" si="31"/>
        <v>#VALUE!</v>
      </c>
      <c r="CD14" s="705" t="e">
        <f t="shared" si="32"/>
        <v>#VALUE!</v>
      </c>
      <c r="CE14" s="770">
        <f t="shared" si="1"/>
        <v>12</v>
      </c>
      <c r="CF14" s="771" t="e">
        <f t="shared" si="2"/>
        <v>#VALUE!</v>
      </c>
      <c r="CG14" s="708"/>
      <c r="CH14" s="709"/>
      <c r="CK14" s="253"/>
      <c r="CL14" s="283"/>
      <c r="CM14" s="283">
        <v>0</v>
      </c>
      <c r="CN14" s="284">
        <f t="shared" si="33"/>
        <v>0</v>
      </c>
      <c r="CO14" s="285" t="e">
        <f t="shared" si="34"/>
        <v>#VALUE!</v>
      </c>
      <c r="CP14" s="286" t="e">
        <f t="shared" si="35"/>
        <v>#VALUE!</v>
      </c>
      <c r="CQ14" s="275">
        <f t="shared" si="36"/>
        <v>0</v>
      </c>
      <c r="CR14" s="287" t="e">
        <f t="shared" si="37"/>
        <v>#VALUE!</v>
      </c>
      <c r="CS14" s="287" t="e">
        <f t="shared" si="37"/>
        <v>#VALUE!</v>
      </c>
      <c r="CT14" s="287" t="e">
        <f t="shared" si="38"/>
        <v>#VALUE!</v>
      </c>
      <c r="CU14" s="286"/>
    </row>
    <row r="15" spans="1:99" ht="16.5" customHeight="1">
      <c r="A15" s="23">
        <f t="shared" si="39"/>
        <v>11</v>
      </c>
      <c r="B15" s="142">
        <f>'2019-상시근로자'!B15</f>
        <v>0</v>
      </c>
      <c r="C15" s="632">
        <f>'2019-상시근로자'!C15</f>
        <v>0</v>
      </c>
      <c r="D15" s="637">
        <f>'2019-상시근로자'!D15</f>
        <v>0</v>
      </c>
      <c r="E15" s="156" t="e">
        <f t="shared" si="3"/>
        <v>#VALUE!</v>
      </c>
      <c r="F15" s="30" t="e">
        <f t="shared" si="4"/>
        <v>#VALUE!</v>
      </c>
      <c r="G15" s="31" t="e">
        <f t="shared" si="5"/>
        <v>#VALUE!</v>
      </c>
      <c r="H15" s="147" t="e">
        <f t="shared" si="6"/>
        <v>#VALUE!</v>
      </c>
      <c r="I15" s="633">
        <f>'2019-상시근로자'!E15</f>
        <v>0</v>
      </c>
      <c r="J15" s="633">
        <f>'2019-상시근로자'!G15</f>
        <v>0</v>
      </c>
      <c r="K15" s="33" t="e">
        <f t="shared" si="7"/>
        <v>#VALUE!</v>
      </c>
      <c r="L15" s="33">
        <f t="shared" si="0"/>
        <v>0</v>
      </c>
      <c r="M15" s="35" t="e">
        <f t="shared" si="8"/>
        <v>#VALUE!</v>
      </c>
      <c r="N15" s="108"/>
      <c r="O15" s="178"/>
      <c r="P15" s="179"/>
      <c r="Q15" s="106" t="s">
        <v>160</v>
      </c>
      <c r="R15" s="107" t="s">
        <v>160</v>
      </c>
      <c r="S15" s="43"/>
      <c r="T15" s="122" t="s">
        <v>160</v>
      </c>
      <c r="U15" s="122" t="s">
        <v>160</v>
      </c>
      <c r="V15" s="123" t="s">
        <v>160</v>
      </c>
      <c r="W15" s="702">
        <f t="shared" si="40"/>
        <v>1</v>
      </c>
      <c r="X15" s="703" t="e">
        <f t="shared" si="41"/>
        <v>#VALUE!</v>
      </c>
      <c r="Y15" s="768" t="e">
        <f t="shared" si="42"/>
        <v>#VALUE!</v>
      </c>
      <c r="Z15" s="769" t="e">
        <f t="shared" si="9"/>
        <v>#VALUE!</v>
      </c>
      <c r="AA15" s="705" t="e">
        <f t="shared" si="10"/>
        <v>#VALUE!</v>
      </c>
      <c r="AB15" s="702">
        <f t="shared" si="43"/>
        <v>1</v>
      </c>
      <c r="AC15" s="703" t="e">
        <f t="shared" si="44"/>
        <v>#VALUE!</v>
      </c>
      <c r="AD15" s="704" t="e">
        <f t="shared" si="45"/>
        <v>#VALUE!</v>
      </c>
      <c r="AE15" s="769" t="e">
        <f t="shared" si="11"/>
        <v>#VALUE!</v>
      </c>
      <c r="AF15" s="705" t="e">
        <f t="shared" si="12"/>
        <v>#VALUE!</v>
      </c>
      <c r="AG15" s="702">
        <f t="shared" si="46"/>
        <v>1</v>
      </c>
      <c r="AH15" s="703" t="e">
        <f t="shared" si="47"/>
        <v>#VALUE!</v>
      </c>
      <c r="AI15" s="704" t="e">
        <f t="shared" si="48"/>
        <v>#VALUE!</v>
      </c>
      <c r="AJ15" s="769" t="e">
        <f t="shared" si="13"/>
        <v>#VALUE!</v>
      </c>
      <c r="AK15" s="705" t="e">
        <f t="shared" si="14"/>
        <v>#VALUE!</v>
      </c>
      <c r="AL15" s="702">
        <f t="shared" si="49"/>
        <v>1</v>
      </c>
      <c r="AM15" s="703" t="e">
        <f t="shared" si="50"/>
        <v>#VALUE!</v>
      </c>
      <c r="AN15" s="704" t="e">
        <f t="shared" si="51"/>
        <v>#VALUE!</v>
      </c>
      <c r="AO15" s="769" t="e">
        <f t="shared" si="15"/>
        <v>#VALUE!</v>
      </c>
      <c r="AP15" s="705" t="e">
        <f t="shared" si="16"/>
        <v>#VALUE!</v>
      </c>
      <c r="AQ15" s="702">
        <f t="shared" si="52"/>
        <v>1</v>
      </c>
      <c r="AR15" s="703" t="e">
        <f t="shared" si="53"/>
        <v>#VALUE!</v>
      </c>
      <c r="AS15" s="704" t="e">
        <f t="shared" si="54"/>
        <v>#VALUE!</v>
      </c>
      <c r="AT15" s="769" t="e">
        <f t="shared" si="17"/>
        <v>#VALUE!</v>
      </c>
      <c r="AU15" s="705" t="e">
        <f t="shared" si="18"/>
        <v>#VALUE!</v>
      </c>
      <c r="AV15" s="702">
        <f t="shared" si="55"/>
        <v>1</v>
      </c>
      <c r="AW15" s="703" t="e">
        <f t="shared" si="56"/>
        <v>#VALUE!</v>
      </c>
      <c r="AX15" s="704" t="e">
        <f t="shared" si="57"/>
        <v>#VALUE!</v>
      </c>
      <c r="AY15" s="769" t="e">
        <f t="shared" si="19"/>
        <v>#VALUE!</v>
      </c>
      <c r="AZ15" s="705" t="e">
        <f t="shared" si="20"/>
        <v>#VALUE!</v>
      </c>
      <c r="BA15" s="702">
        <f t="shared" si="58"/>
        <v>1</v>
      </c>
      <c r="BB15" s="703" t="e">
        <f t="shared" si="59"/>
        <v>#VALUE!</v>
      </c>
      <c r="BC15" s="704" t="e">
        <f t="shared" si="60"/>
        <v>#VALUE!</v>
      </c>
      <c r="BD15" s="769" t="e">
        <f t="shared" si="21"/>
        <v>#VALUE!</v>
      </c>
      <c r="BE15" s="705" t="e">
        <f t="shared" si="22"/>
        <v>#VALUE!</v>
      </c>
      <c r="BF15" s="702">
        <f t="shared" si="61"/>
        <v>1</v>
      </c>
      <c r="BG15" s="703" t="e">
        <f t="shared" si="62"/>
        <v>#VALUE!</v>
      </c>
      <c r="BH15" s="704" t="e">
        <f t="shared" si="63"/>
        <v>#VALUE!</v>
      </c>
      <c r="BI15" s="769" t="e">
        <f t="shared" si="23"/>
        <v>#VALUE!</v>
      </c>
      <c r="BJ15" s="705" t="e">
        <f t="shared" si="24"/>
        <v>#VALUE!</v>
      </c>
      <c r="BK15" s="702">
        <f t="shared" si="64"/>
        <v>1</v>
      </c>
      <c r="BL15" s="703" t="e">
        <f t="shared" si="65"/>
        <v>#VALUE!</v>
      </c>
      <c r="BM15" s="704" t="e">
        <f t="shared" si="66"/>
        <v>#VALUE!</v>
      </c>
      <c r="BN15" s="769" t="e">
        <f t="shared" si="25"/>
        <v>#VALUE!</v>
      </c>
      <c r="BO15" s="705" t="e">
        <f t="shared" si="26"/>
        <v>#VALUE!</v>
      </c>
      <c r="BP15" s="702">
        <f t="shared" si="67"/>
        <v>1</v>
      </c>
      <c r="BQ15" s="703" t="e">
        <f t="shared" si="68"/>
        <v>#VALUE!</v>
      </c>
      <c r="BR15" s="704" t="e">
        <f t="shared" si="69"/>
        <v>#VALUE!</v>
      </c>
      <c r="BS15" s="769" t="e">
        <f t="shared" si="27"/>
        <v>#VALUE!</v>
      </c>
      <c r="BT15" s="705" t="e">
        <f t="shared" si="28"/>
        <v>#VALUE!</v>
      </c>
      <c r="BU15" s="702">
        <f t="shared" si="70"/>
        <v>1</v>
      </c>
      <c r="BV15" s="703" t="e">
        <f t="shared" si="71"/>
        <v>#VALUE!</v>
      </c>
      <c r="BW15" s="704" t="e">
        <f t="shared" si="72"/>
        <v>#VALUE!</v>
      </c>
      <c r="BX15" s="769" t="e">
        <f t="shared" si="29"/>
        <v>#VALUE!</v>
      </c>
      <c r="BY15" s="705" t="e">
        <f t="shared" si="30"/>
        <v>#VALUE!</v>
      </c>
      <c r="BZ15" s="702">
        <f t="shared" si="73"/>
        <v>1</v>
      </c>
      <c r="CA15" s="703" t="e">
        <f t="shared" si="74"/>
        <v>#VALUE!</v>
      </c>
      <c r="CB15" s="704" t="e">
        <f t="shared" si="75"/>
        <v>#VALUE!</v>
      </c>
      <c r="CC15" s="769" t="e">
        <f t="shared" si="31"/>
        <v>#VALUE!</v>
      </c>
      <c r="CD15" s="705" t="e">
        <f t="shared" si="32"/>
        <v>#VALUE!</v>
      </c>
      <c r="CE15" s="770">
        <f t="shared" si="1"/>
        <v>12</v>
      </c>
      <c r="CF15" s="771" t="e">
        <f t="shared" si="2"/>
        <v>#VALUE!</v>
      </c>
      <c r="CG15" s="708"/>
      <c r="CH15" s="709"/>
      <c r="CK15" s="253"/>
      <c r="CL15" s="272"/>
      <c r="CM15" s="272"/>
      <c r="CN15" s="273"/>
      <c r="CO15" s="285" t="e">
        <f t="shared" si="34"/>
        <v>#VALUE!</v>
      </c>
      <c r="CP15" s="286" t="e">
        <f t="shared" si="35"/>
        <v>#VALUE!</v>
      </c>
      <c r="CQ15" s="275">
        <f t="shared" si="36"/>
        <v>0</v>
      </c>
      <c r="CR15" s="270" t="e">
        <f t="shared" si="37"/>
        <v>#VALUE!</v>
      </c>
      <c r="CS15" s="270" t="e">
        <f t="shared" si="37"/>
        <v>#VALUE!</v>
      </c>
      <c r="CT15" s="270" t="e">
        <f t="shared" si="38"/>
        <v>#VALUE!</v>
      </c>
      <c r="CU15" s="44"/>
    </row>
    <row r="16" spans="1:99" ht="16.5" customHeight="1">
      <c r="A16" s="23">
        <f t="shared" si="39"/>
        <v>12</v>
      </c>
      <c r="B16" s="142">
        <f>'2019-상시근로자'!B16</f>
        <v>0</v>
      </c>
      <c r="C16" s="632">
        <f>'2019-상시근로자'!C16</f>
        <v>0</v>
      </c>
      <c r="D16" s="637">
        <f>'2019-상시근로자'!D16</f>
        <v>0</v>
      </c>
      <c r="E16" s="156" t="e">
        <f t="shared" si="3"/>
        <v>#VALUE!</v>
      </c>
      <c r="F16" s="30" t="e">
        <f t="shared" si="4"/>
        <v>#VALUE!</v>
      </c>
      <c r="G16" s="31" t="e">
        <f t="shared" si="5"/>
        <v>#VALUE!</v>
      </c>
      <c r="H16" s="147" t="e">
        <f t="shared" si="6"/>
        <v>#VALUE!</v>
      </c>
      <c r="I16" s="633">
        <f>'2019-상시근로자'!E16</f>
        <v>0</v>
      </c>
      <c r="J16" s="633">
        <f>'2019-상시근로자'!G16</f>
        <v>0</v>
      </c>
      <c r="K16" s="33" t="e">
        <f t="shared" si="7"/>
        <v>#VALUE!</v>
      </c>
      <c r="L16" s="33">
        <f t="shared" si="0"/>
        <v>0</v>
      </c>
      <c r="M16" s="35" t="e">
        <f t="shared" si="8"/>
        <v>#VALUE!</v>
      </c>
      <c r="N16" s="108"/>
      <c r="O16" s="178"/>
      <c r="P16" s="179"/>
      <c r="Q16" s="106" t="s">
        <v>160</v>
      </c>
      <c r="R16" s="107" t="s">
        <v>160</v>
      </c>
      <c r="S16" s="43"/>
      <c r="T16" s="122" t="s">
        <v>160</v>
      </c>
      <c r="U16" s="122" t="s">
        <v>160</v>
      </c>
      <c r="V16" s="123" t="s">
        <v>160</v>
      </c>
      <c r="W16" s="702">
        <f t="shared" si="40"/>
        <v>1</v>
      </c>
      <c r="X16" s="703" t="e">
        <f t="shared" si="41"/>
        <v>#VALUE!</v>
      </c>
      <c r="Y16" s="768" t="e">
        <f t="shared" si="42"/>
        <v>#VALUE!</v>
      </c>
      <c r="Z16" s="769" t="e">
        <f t="shared" si="9"/>
        <v>#VALUE!</v>
      </c>
      <c r="AA16" s="705" t="e">
        <f t="shared" si="10"/>
        <v>#VALUE!</v>
      </c>
      <c r="AB16" s="702">
        <f t="shared" si="43"/>
        <v>1</v>
      </c>
      <c r="AC16" s="703" t="e">
        <f t="shared" si="44"/>
        <v>#VALUE!</v>
      </c>
      <c r="AD16" s="704" t="e">
        <f t="shared" si="45"/>
        <v>#VALUE!</v>
      </c>
      <c r="AE16" s="769" t="e">
        <f t="shared" si="11"/>
        <v>#VALUE!</v>
      </c>
      <c r="AF16" s="705" t="e">
        <f t="shared" si="12"/>
        <v>#VALUE!</v>
      </c>
      <c r="AG16" s="702">
        <f t="shared" si="46"/>
        <v>1</v>
      </c>
      <c r="AH16" s="703" t="e">
        <f t="shared" si="47"/>
        <v>#VALUE!</v>
      </c>
      <c r="AI16" s="704" t="e">
        <f t="shared" si="48"/>
        <v>#VALUE!</v>
      </c>
      <c r="AJ16" s="769" t="e">
        <f t="shared" si="13"/>
        <v>#VALUE!</v>
      </c>
      <c r="AK16" s="705" t="e">
        <f t="shared" si="14"/>
        <v>#VALUE!</v>
      </c>
      <c r="AL16" s="702">
        <f t="shared" si="49"/>
        <v>1</v>
      </c>
      <c r="AM16" s="703" t="e">
        <f t="shared" si="50"/>
        <v>#VALUE!</v>
      </c>
      <c r="AN16" s="704" t="e">
        <f t="shared" si="51"/>
        <v>#VALUE!</v>
      </c>
      <c r="AO16" s="769" t="e">
        <f t="shared" si="15"/>
        <v>#VALUE!</v>
      </c>
      <c r="AP16" s="705" t="e">
        <f t="shared" si="16"/>
        <v>#VALUE!</v>
      </c>
      <c r="AQ16" s="702">
        <f t="shared" si="52"/>
        <v>1</v>
      </c>
      <c r="AR16" s="703" t="e">
        <f t="shared" si="53"/>
        <v>#VALUE!</v>
      </c>
      <c r="AS16" s="704" t="e">
        <f t="shared" si="54"/>
        <v>#VALUE!</v>
      </c>
      <c r="AT16" s="769" t="e">
        <f t="shared" si="17"/>
        <v>#VALUE!</v>
      </c>
      <c r="AU16" s="705" t="e">
        <f t="shared" si="18"/>
        <v>#VALUE!</v>
      </c>
      <c r="AV16" s="702">
        <f t="shared" si="55"/>
        <v>1</v>
      </c>
      <c r="AW16" s="703" t="e">
        <f t="shared" si="56"/>
        <v>#VALUE!</v>
      </c>
      <c r="AX16" s="704" t="e">
        <f t="shared" si="57"/>
        <v>#VALUE!</v>
      </c>
      <c r="AY16" s="769" t="e">
        <f t="shared" si="19"/>
        <v>#VALUE!</v>
      </c>
      <c r="AZ16" s="705" t="e">
        <f t="shared" si="20"/>
        <v>#VALUE!</v>
      </c>
      <c r="BA16" s="702">
        <f t="shared" si="58"/>
        <v>1</v>
      </c>
      <c r="BB16" s="703" t="e">
        <f t="shared" si="59"/>
        <v>#VALUE!</v>
      </c>
      <c r="BC16" s="704" t="e">
        <f t="shared" si="60"/>
        <v>#VALUE!</v>
      </c>
      <c r="BD16" s="769" t="e">
        <f t="shared" si="21"/>
        <v>#VALUE!</v>
      </c>
      <c r="BE16" s="705" t="e">
        <f t="shared" si="22"/>
        <v>#VALUE!</v>
      </c>
      <c r="BF16" s="702">
        <f t="shared" si="61"/>
        <v>1</v>
      </c>
      <c r="BG16" s="703" t="e">
        <f t="shared" si="62"/>
        <v>#VALUE!</v>
      </c>
      <c r="BH16" s="704" t="e">
        <f t="shared" si="63"/>
        <v>#VALUE!</v>
      </c>
      <c r="BI16" s="769" t="e">
        <f t="shared" si="23"/>
        <v>#VALUE!</v>
      </c>
      <c r="BJ16" s="705" t="e">
        <f t="shared" si="24"/>
        <v>#VALUE!</v>
      </c>
      <c r="BK16" s="702">
        <f t="shared" si="64"/>
        <v>1</v>
      </c>
      <c r="BL16" s="703" t="e">
        <f t="shared" si="65"/>
        <v>#VALUE!</v>
      </c>
      <c r="BM16" s="704" t="e">
        <f t="shared" si="66"/>
        <v>#VALUE!</v>
      </c>
      <c r="BN16" s="769" t="e">
        <f t="shared" si="25"/>
        <v>#VALUE!</v>
      </c>
      <c r="BO16" s="705" t="e">
        <f t="shared" si="26"/>
        <v>#VALUE!</v>
      </c>
      <c r="BP16" s="702">
        <f t="shared" si="67"/>
        <v>1</v>
      </c>
      <c r="BQ16" s="703" t="e">
        <f t="shared" si="68"/>
        <v>#VALUE!</v>
      </c>
      <c r="BR16" s="704" t="e">
        <f t="shared" si="69"/>
        <v>#VALUE!</v>
      </c>
      <c r="BS16" s="769" t="e">
        <f t="shared" si="27"/>
        <v>#VALUE!</v>
      </c>
      <c r="BT16" s="705" t="e">
        <f t="shared" si="28"/>
        <v>#VALUE!</v>
      </c>
      <c r="BU16" s="702">
        <f t="shared" si="70"/>
        <v>1</v>
      </c>
      <c r="BV16" s="703" t="e">
        <f t="shared" si="71"/>
        <v>#VALUE!</v>
      </c>
      <c r="BW16" s="704" t="e">
        <f t="shared" si="72"/>
        <v>#VALUE!</v>
      </c>
      <c r="BX16" s="769" t="e">
        <f t="shared" si="29"/>
        <v>#VALUE!</v>
      </c>
      <c r="BY16" s="705" t="e">
        <f t="shared" si="30"/>
        <v>#VALUE!</v>
      </c>
      <c r="BZ16" s="702">
        <f t="shared" si="73"/>
        <v>1</v>
      </c>
      <c r="CA16" s="703" t="e">
        <f t="shared" si="74"/>
        <v>#VALUE!</v>
      </c>
      <c r="CB16" s="704" t="e">
        <f t="shared" si="75"/>
        <v>#VALUE!</v>
      </c>
      <c r="CC16" s="769" t="e">
        <f t="shared" si="31"/>
        <v>#VALUE!</v>
      </c>
      <c r="CD16" s="705" t="e">
        <f t="shared" si="32"/>
        <v>#VALUE!</v>
      </c>
      <c r="CE16" s="770">
        <f t="shared" si="1"/>
        <v>12</v>
      </c>
      <c r="CF16" s="771" t="e">
        <f t="shared" si="2"/>
        <v>#VALUE!</v>
      </c>
      <c r="CG16" s="708"/>
      <c r="CH16" s="709"/>
      <c r="CK16" s="253"/>
      <c r="CL16" s="272"/>
      <c r="CM16" s="272"/>
      <c r="CN16" s="273"/>
      <c r="CO16" s="285" t="e">
        <f t="shared" si="34"/>
        <v>#VALUE!</v>
      </c>
      <c r="CP16" s="286" t="e">
        <f t="shared" si="35"/>
        <v>#VALUE!</v>
      </c>
      <c r="CQ16" s="275">
        <f t="shared" si="36"/>
        <v>0</v>
      </c>
      <c r="CR16" s="270" t="e">
        <f t="shared" si="37"/>
        <v>#VALUE!</v>
      </c>
      <c r="CS16" s="270" t="e">
        <f t="shared" si="37"/>
        <v>#VALUE!</v>
      </c>
      <c r="CT16" s="270" t="e">
        <f t="shared" si="38"/>
        <v>#VALUE!</v>
      </c>
      <c r="CU16" s="44"/>
    </row>
    <row r="17" spans="1:99" ht="16.5" customHeight="1">
      <c r="A17" s="23">
        <f t="shared" si="39"/>
        <v>13</v>
      </c>
      <c r="B17" s="142">
        <f>'2019-상시근로자'!B17</f>
        <v>0</v>
      </c>
      <c r="C17" s="632">
        <f>'2019-상시근로자'!C17</f>
        <v>0</v>
      </c>
      <c r="D17" s="637">
        <f>'2019-상시근로자'!D17</f>
        <v>0</v>
      </c>
      <c r="E17" s="156" t="e">
        <f t="shared" si="3"/>
        <v>#VALUE!</v>
      </c>
      <c r="F17" s="30" t="e">
        <f t="shared" si="4"/>
        <v>#VALUE!</v>
      </c>
      <c r="G17" s="31" t="e">
        <f t="shared" si="5"/>
        <v>#VALUE!</v>
      </c>
      <c r="H17" s="147" t="e">
        <f t="shared" si="6"/>
        <v>#VALUE!</v>
      </c>
      <c r="I17" s="633">
        <f>'2019-상시근로자'!E17</f>
        <v>0</v>
      </c>
      <c r="J17" s="633">
        <f>'2019-상시근로자'!G17</f>
        <v>0</v>
      </c>
      <c r="K17" s="33" t="e">
        <f t="shared" si="7"/>
        <v>#VALUE!</v>
      </c>
      <c r="L17" s="33">
        <f t="shared" si="0"/>
        <v>0</v>
      </c>
      <c r="M17" s="35" t="e">
        <f t="shared" si="8"/>
        <v>#VALUE!</v>
      </c>
      <c r="N17" s="108"/>
      <c r="O17" s="178"/>
      <c r="P17" s="179"/>
      <c r="Q17" s="106" t="s">
        <v>160</v>
      </c>
      <c r="R17" s="107" t="s">
        <v>160</v>
      </c>
      <c r="S17" s="43"/>
      <c r="T17" s="122" t="s">
        <v>160</v>
      </c>
      <c r="U17" s="122" t="s">
        <v>160</v>
      </c>
      <c r="V17" s="123" t="s">
        <v>160</v>
      </c>
      <c r="W17" s="702">
        <f t="shared" si="40"/>
        <v>1</v>
      </c>
      <c r="X17" s="703" t="e">
        <f t="shared" si="41"/>
        <v>#VALUE!</v>
      </c>
      <c r="Y17" s="768" t="e">
        <f t="shared" si="42"/>
        <v>#VALUE!</v>
      </c>
      <c r="Z17" s="769" t="e">
        <f t="shared" si="9"/>
        <v>#VALUE!</v>
      </c>
      <c r="AA17" s="705" t="e">
        <f t="shared" si="10"/>
        <v>#VALUE!</v>
      </c>
      <c r="AB17" s="702">
        <f t="shared" si="43"/>
        <v>1</v>
      </c>
      <c r="AC17" s="703" t="e">
        <f t="shared" si="44"/>
        <v>#VALUE!</v>
      </c>
      <c r="AD17" s="704" t="e">
        <f t="shared" si="45"/>
        <v>#VALUE!</v>
      </c>
      <c r="AE17" s="769" t="e">
        <f t="shared" si="11"/>
        <v>#VALUE!</v>
      </c>
      <c r="AF17" s="705" t="e">
        <f t="shared" si="12"/>
        <v>#VALUE!</v>
      </c>
      <c r="AG17" s="702">
        <f t="shared" si="46"/>
        <v>1</v>
      </c>
      <c r="AH17" s="703" t="e">
        <f t="shared" si="47"/>
        <v>#VALUE!</v>
      </c>
      <c r="AI17" s="704" t="e">
        <f t="shared" si="48"/>
        <v>#VALUE!</v>
      </c>
      <c r="AJ17" s="769" t="e">
        <f t="shared" si="13"/>
        <v>#VALUE!</v>
      </c>
      <c r="AK17" s="705" t="e">
        <f t="shared" si="14"/>
        <v>#VALUE!</v>
      </c>
      <c r="AL17" s="702">
        <f t="shared" si="49"/>
        <v>1</v>
      </c>
      <c r="AM17" s="703" t="e">
        <f t="shared" si="50"/>
        <v>#VALUE!</v>
      </c>
      <c r="AN17" s="704" t="e">
        <f t="shared" si="51"/>
        <v>#VALUE!</v>
      </c>
      <c r="AO17" s="769" t="e">
        <f t="shared" si="15"/>
        <v>#VALUE!</v>
      </c>
      <c r="AP17" s="705" t="e">
        <f t="shared" si="16"/>
        <v>#VALUE!</v>
      </c>
      <c r="AQ17" s="702">
        <f t="shared" si="52"/>
        <v>1</v>
      </c>
      <c r="AR17" s="703" t="e">
        <f t="shared" si="53"/>
        <v>#VALUE!</v>
      </c>
      <c r="AS17" s="704" t="e">
        <f t="shared" si="54"/>
        <v>#VALUE!</v>
      </c>
      <c r="AT17" s="769" t="e">
        <f t="shared" si="17"/>
        <v>#VALUE!</v>
      </c>
      <c r="AU17" s="705" t="e">
        <f t="shared" si="18"/>
        <v>#VALUE!</v>
      </c>
      <c r="AV17" s="702">
        <f t="shared" si="55"/>
        <v>1</v>
      </c>
      <c r="AW17" s="703" t="e">
        <f t="shared" si="56"/>
        <v>#VALUE!</v>
      </c>
      <c r="AX17" s="704" t="e">
        <f t="shared" si="57"/>
        <v>#VALUE!</v>
      </c>
      <c r="AY17" s="769" t="e">
        <f t="shared" si="19"/>
        <v>#VALUE!</v>
      </c>
      <c r="AZ17" s="705" t="e">
        <f t="shared" si="20"/>
        <v>#VALUE!</v>
      </c>
      <c r="BA17" s="702">
        <f t="shared" si="58"/>
        <v>1</v>
      </c>
      <c r="BB17" s="703" t="e">
        <f t="shared" si="59"/>
        <v>#VALUE!</v>
      </c>
      <c r="BC17" s="704" t="e">
        <f t="shared" si="60"/>
        <v>#VALUE!</v>
      </c>
      <c r="BD17" s="769" t="e">
        <f t="shared" si="21"/>
        <v>#VALUE!</v>
      </c>
      <c r="BE17" s="705" t="e">
        <f t="shared" si="22"/>
        <v>#VALUE!</v>
      </c>
      <c r="BF17" s="702">
        <f t="shared" si="61"/>
        <v>1</v>
      </c>
      <c r="BG17" s="703" t="e">
        <f t="shared" si="62"/>
        <v>#VALUE!</v>
      </c>
      <c r="BH17" s="704" t="e">
        <f t="shared" si="63"/>
        <v>#VALUE!</v>
      </c>
      <c r="BI17" s="769" t="e">
        <f t="shared" si="23"/>
        <v>#VALUE!</v>
      </c>
      <c r="BJ17" s="705" t="e">
        <f t="shared" si="24"/>
        <v>#VALUE!</v>
      </c>
      <c r="BK17" s="702">
        <f t="shared" si="64"/>
        <v>1</v>
      </c>
      <c r="BL17" s="703" t="e">
        <f t="shared" si="65"/>
        <v>#VALUE!</v>
      </c>
      <c r="BM17" s="704" t="e">
        <f t="shared" si="66"/>
        <v>#VALUE!</v>
      </c>
      <c r="BN17" s="769" t="e">
        <f t="shared" si="25"/>
        <v>#VALUE!</v>
      </c>
      <c r="BO17" s="705" t="e">
        <f t="shared" si="26"/>
        <v>#VALUE!</v>
      </c>
      <c r="BP17" s="702">
        <f t="shared" si="67"/>
        <v>1</v>
      </c>
      <c r="BQ17" s="703" t="e">
        <f t="shared" si="68"/>
        <v>#VALUE!</v>
      </c>
      <c r="BR17" s="704" t="e">
        <f t="shared" si="69"/>
        <v>#VALUE!</v>
      </c>
      <c r="BS17" s="769" t="e">
        <f t="shared" si="27"/>
        <v>#VALUE!</v>
      </c>
      <c r="BT17" s="705" t="e">
        <f t="shared" si="28"/>
        <v>#VALUE!</v>
      </c>
      <c r="BU17" s="702">
        <f t="shared" si="70"/>
        <v>1</v>
      </c>
      <c r="BV17" s="703" t="e">
        <f t="shared" si="71"/>
        <v>#VALUE!</v>
      </c>
      <c r="BW17" s="704" t="e">
        <f t="shared" si="72"/>
        <v>#VALUE!</v>
      </c>
      <c r="BX17" s="769" t="e">
        <f t="shared" si="29"/>
        <v>#VALUE!</v>
      </c>
      <c r="BY17" s="705" t="e">
        <f t="shared" si="30"/>
        <v>#VALUE!</v>
      </c>
      <c r="BZ17" s="702">
        <f t="shared" si="73"/>
        <v>1</v>
      </c>
      <c r="CA17" s="703" t="e">
        <f t="shared" si="74"/>
        <v>#VALUE!</v>
      </c>
      <c r="CB17" s="704" t="e">
        <f t="shared" si="75"/>
        <v>#VALUE!</v>
      </c>
      <c r="CC17" s="769" t="e">
        <f t="shared" si="31"/>
        <v>#VALUE!</v>
      </c>
      <c r="CD17" s="705" t="e">
        <f t="shared" si="32"/>
        <v>#VALUE!</v>
      </c>
      <c r="CE17" s="770">
        <f t="shared" si="1"/>
        <v>12</v>
      </c>
      <c r="CF17" s="771" t="e">
        <f t="shared" si="2"/>
        <v>#VALUE!</v>
      </c>
      <c r="CG17" s="708"/>
      <c r="CH17" s="709"/>
      <c r="CK17" s="253"/>
      <c r="CL17" s="272"/>
      <c r="CM17" s="272"/>
      <c r="CN17" s="273"/>
      <c r="CO17" s="285" t="e">
        <f t="shared" si="34"/>
        <v>#VALUE!</v>
      </c>
      <c r="CP17" s="286" t="e">
        <f t="shared" si="35"/>
        <v>#VALUE!</v>
      </c>
      <c r="CQ17" s="275">
        <f t="shared" si="36"/>
        <v>0</v>
      </c>
      <c r="CR17" s="270" t="e">
        <f t="shared" si="37"/>
        <v>#VALUE!</v>
      </c>
      <c r="CS17" s="270" t="e">
        <f t="shared" si="37"/>
        <v>#VALUE!</v>
      </c>
      <c r="CT17" s="270" t="e">
        <f t="shared" si="38"/>
        <v>#VALUE!</v>
      </c>
      <c r="CU17" s="44"/>
    </row>
    <row r="18" spans="1:99" ht="16.5" customHeight="1">
      <c r="A18" s="23">
        <f t="shared" si="39"/>
        <v>14</v>
      </c>
      <c r="B18" s="142">
        <f>'2019-상시근로자'!B18</f>
        <v>0</v>
      </c>
      <c r="C18" s="632">
        <f>'2019-상시근로자'!C18</f>
        <v>0</v>
      </c>
      <c r="D18" s="637">
        <f>'2019-상시근로자'!D18</f>
        <v>0</v>
      </c>
      <c r="E18" s="156" t="e">
        <f t="shared" si="3"/>
        <v>#VALUE!</v>
      </c>
      <c r="F18" s="30" t="e">
        <f t="shared" si="4"/>
        <v>#VALUE!</v>
      </c>
      <c r="G18" s="31" t="e">
        <f t="shared" si="5"/>
        <v>#VALUE!</v>
      </c>
      <c r="H18" s="147" t="e">
        <f t="shared" si="6"/>
        <v>#VALUE!</v>
      </c>
      <c r="I18" s="633">
        <f>'2019-상시근로자'!E18</f>
        <v>0</v>
      </c>
      <c r="J18" s="633">
        <f>'2019-상시근로자'!G18</f>
        <v>0</v>
      </c>
      <c r="K18" s="33" t="e">
        <f t="shared" si="7"/>
        <v>#VALUE!</v>
      </c>
      <c r="L18" s="33">
        <f t="shared" si="0"/>
        <v>0</v>
      </c>
      <c r="M18" s="35" t="e">
        <f t="shared" si="8"/>
        <v>#VALUE!</v>
      </c>
      <c r="N18" s="108"/>
      <c r="O18" s="178"/>
      <c r="P18" s="179"/>
      <c r="Q18" s="106" t="s">
        <v>160</v>
      </c>
      <c r="R18" s="107" t="s">
        <v>160</v>
      </c>
      <c r="S18" s="43"/>
      <c r="T18" s="122" t="s">
        <v>160</v>
      </c>
      <c r="U18" s="122" t="s">
        <v>160</v>
      </c>
      <c r="V18" s="123" t="s">
        <v>160</v>
      </c>
      <c r="W18" s="702">
        <f t="shared" si="40"/>
        <v>1</v>
      </c>
      <c r="X18" s="703" t="e">
        <f t="shared" si="41"/>
        <v>#VALUE!</v>
      </c>
      <c r="Y18" s="768" t="e">
        <f t="shared" si="42"/>
        <v>#VALUE!</v>
      </c>
      <c r="Z18" s="769" t="e">
        <f t="shared" si="9"/>
        <v>#VALUE!</v>
      </c>
      <c r="AA18" s="705" t="e">
        <f t="shared" si="10"/>
        <v>#VALUE!</v>
      </c>
      <c r="AB18" s="702">
        <f t="shared" si="43"/>
        <v>1</v>
      </c>
      <c r="AC18" s="703" t="e">
        <f t="shared" si="44"/>
        <v>#VALUE!</v>
      </c>
      <c r="AD18" s="704" t="e">
        <f t="shared" si="45"/>
        <v>#VALUE!</v>
      </c>
      <c r="AE18" s="769" t="e">
        <f t="shared" si="11"/>
        <v>#VALUE!</v>
      </c>
      <c r="AF18" s="705" t="e">
        <f t="shared" si="12"/>
        <v>#VALUE!</v>
      </c>
      <c r="AG18" s="702">
        <f t="shared" si="46"/>
        <v>1</v>
      </c>
      <c r="AH18" s="703" t="e">
        <f t="shared" si="47"/>
        <v>#VALUE!</v>
      </c>
      <c r="AI18" s="704" t="e">
        <f t="shared" si="48"/>
        <v>#VALUE!</v>
      </c>
      <c r="AJ18" s="769" t="e">
        <f t="shared" si="13"/>
        <v>#VALUE!</v>
      </c>
      <c r="AK18" s="705" t="e">
        <f t="shared" si="14"/>
        <v>#VALUE!</v>
      </c>
      <c r="AL18" s="702">
        <f t="shared" si="49"/>
        <v>1</v>
      </c>
      <c r="AM18" s="703" t="e">
        <f t="shared" si="50"/>
        <v>#VALUE!</v>
      </c>
      <c r="AN18" s="704" t="e">
        <f t="shared" si="51"/>
        <v>#VALUE!</v>
      </c>
      <c r="AO18" s="769" t="e">
        <f t="shared" si="15"/>
        <v>#VALUE!</v>
      </c>
      <c r="AP18" s="705" t="e">
        <f t="shared" si="16"/>
        <v>#VALUE!</v>
      </c>
      <c r="AQ18" s="702">
        <f t="shared" si="52"/>
        <v>1</v>
      </c>
      <c r="AR18" s="703" t="e">
        <f t="shared" si="53"/>
        <v>#VALUE!</v>
      </c>
      <c r="AS18" s="704" t="e">
        <f t="shared" si="54"/>
        <v>#VALUE!</v>
      </c>
      <c r="AT18" s="769" t="e">
        <f t="shared" si="17"/>
        <v>#VALUE!</v>
      </c>
      <c r="AU18" s="705" t="e">
        <f t="shared" si="18"/>
        <v>#VALUE!</v>
      </c>
      <c r="AV18" s="702">
        <f t="shared" si="55"/>
        <v>1</v>
      </c>
      <c r="AW18" s="703" t="e">
        <f t="shared" si="56"/>
        <v>#VALUE!</v>
      </c>
      <c r="AX18" s="704" t="e">
        <f t="shared" si="57"/>
        <v>#VALUE!</v>
      </c>
      <c r="AY18" s="769" t="e">
        <f t="shared" si="19"/>
        <v>#VALUE!</v>
      </c>
      <c r="AZ18" s="705" t="e">
        <f t="shared" si="20"/>
        <v>#VALUE!</v>
      </c>
      <c r="BA18" s="702">
        <f t="shared" si="58"/>
        <v>1</v>
      </c>
      <c r="BB18" s="703" t="e">
        <f t="shared" si="59"/>
        <v>#VALUE!</v>
      </c>
      <c r="BC18" s="704" t="e">
        <f t="shared" si="60"/>
        <v>#VALUE!</v>
      </c>
      <c r="BD18" s="769" t="e">
        <f t="shared" si="21"/>
        <v>#VALUE!</v>
      </c>
      <c r="BE18" s="705" t="e">
        <f t="shared" si="22"/>
        <v>#VALUE!</v>
      </c>
      <c r="BF18" s="702">
        <f t="shared" si="61"/>
        <v>1</v>
      </c>
      <c r="BG18" s="703" t="e">
        <f t="shared" si="62"/>
        <v>#VALUE!</v>
      </c>
      <c r="BH18" s="704" t="e">
        <f t="shared" si="63"/>
        <v>#VALUE!</v>
      </c>
      <c r="BI18" s="769" t="e">
        <f t="shared" si="23"/>
        <v>#VALUE!</v>
      </c>
      <c r="BJ18" s="705" t="e">
        <f t="shared" si="24"/>
        <v>#VALUE!</v>
      </c>
      <c r="BK18" s="702">
        <f t="shared" si="64"/>
        <v>1</v>
      </c>
      <c r="BL18" s="703" t="e">
        <f t="shared" si="65"/>
        <v>#VALUE!</v>
      </c>
      <c r="BM18" s="704" t="e">
        <f t="shared" si="66"/>
        <v>#VALUE!</v>
      </c>
      <c r="BN18" s="769" t="e">
        <f t="shared" si="25"/>
        <v>#VALUE!</v>
      </c>
      <c r="BO18" s="705" t="e">
        <f t="shared" si="26"/>
        <v>#VALUE!</v>
      </c>
      <c r="BP18" s="702">
        <f t="shared" si="67"/>
        <v>1</v>
      </c>
      <c r="BQ18" s="703" t="e">
        <f t="shared" si="68"/>
        <v>#VALUE!</v>
      </c>
      <c r="BR18" s="704" t="e">
        <f t="shared" si="69"/>
        <v>#VALUE!</v>
      </c>
      <c r="BS18" s="769" t="e">
        <f t="shared" si="27"/>
        <v>#VALUE!</v>
      </c>
      <c r="BT18" s="705" t="e">
        <f t="shared" si="28"/>
        <v>#VALUE!</v>
      </c>
      <c r="BU18" s="702">
        <f t="shared" si="70"/>
        <v>1</v>
      </c>
      <c r="BV18" s="703" t="e">
        <f t="shared" si="71"/>
        <v>#VALUE!</v>
      </c>
      <c r="BW18" s="704" t="e">
        <f t="shared" si="72"/>
        <v>#VALUE!</v>
      </c>
      <c r="BX18" s="769" t="e">
        <f t="shared" si="29"/>
        <v>#VALUE!</v>
      </c>
      <c r="BY18" s="705" t="e">
        <f t="shared" si="30"/>
        <v>#VALUE!</v>
      </c>
      <c r="BZ18" s="702">
        <f t="shared" si="73"/>
        <v>1</v>
      </c>
      <c r="CA18" s="703" t="e">
        <f t="shared" si="74"/>
        <v>#VALUE!</v>
      </c>
      <c r="CB18" s="704" t="e">
        <f t="shared" si="75"/>
        <v>#VALUE!</v>
      </c>
      <c r="CC18" s="769" t="e">
        <f t="shared" si="31"/>
        <v>#VALUE!</v>
      </c>
      <c r="CD18" s="705" t="e">
        <f t="shared" si="32"/>
        <v>#VALUE!</v>
      </c>
      <c r="CE18" s="770">
        <f t="shared" si="1"/>
        <v>12</v>
      </c>
      <c r="CF18" s="771" t="e">
        <f t="shared" si="2"/>
        <v>#VALUE!</v>
      </c>
      <c r="CG18" s="708"/>
      <c r="CH18" s="709"/>
      <c r="CK18" s="253"/>
      <c r="CL18" s="272"/>
      <c r="CM18" s="272"/>
      <c r="CN18" s="273"/>
      <c r="CO18" s="285" t="e">
        <f t="shared" si="34"/>
        <v>#VALUE!</v>
      </c>
      <c r="CP18" s="286" t="e">
        <f t="shared" si="35"/>
        <v>#VALUE!</v>
      </c>
      <c r="CQ18" s="275">
        <f t="shared" si="36"/>
        <v>0</v>
      </c>
      <c r="CR18" s="270" t="e">
        <f t="shared" si="37"/>
        <v>#VALUE!</v>
      </c>
      <c r="CS18" s="270" t="e">
        <f t="shared" si="37"/>
        <v>#VALUE!</v>
      </c>
      <c r="CT18" s="270" t="e">
        <f t="shared" si="38"/>
        <v>#VALUE!</v>
      </c>
      <c r="CU18" s="44"/>
    </row>
    <row r="19" spans="1:99" ht="16.5" customHeight="1" thickBot="1">
      <c r="A19" s="23">
        <f t="shared" si="39"/>
        <v>15</v>
      </c>
      <c r="B19" s="142">
        <f>'2019-상시근로자'!B19</f>
        <v>0</v>
      </c>
      <c r="C19" s="632">
        <f>'2019-상시근로자'!C19</f>
        <v>0</v>
      </c>
      <c r="D19" s="637">
        <f>'2019-상시근로자'!D19</f>
        <v>0</v>
      </c>
      <c r="E19" s="156" t="e">
        <f t="shared" si="3"/>
        <v>#VALUE!</v>
      </c>
      <c r="F19" s="30" t="e">
        <f t="shared" si="4"/>
        <v>#VALUE!</v>
      </c>
      <c r="G19" s="31" t="e">
        <f t="shared" si="5"/>
        <v>#VALUE!</v>
      </c>
      <c r="H19" s="147" t="e">
        <f t="shared" si="6"/>
        <v>#VALUE!</v>
      </c>
      <c r="I19" s="633">
        <f>'2019-상시근로자'!E19</f>
        <v>0</v>
      </c>
      <c r="J19" s="633">
        <f>'2019-상시근로자'!G19</f>
        <v>0</v>
      </c>
      <c r="K19" s="33" t="e">
        <f t="shared" si="7"/>
        <v>#VALUE!</v>
      </c>
      <c r="L19" s="33">
        <f t="shared" si="0"/>
        <v>0</v>
      </c>
      <c r="M19" s="35" t="e">
        <f t="shared" si="8"/>
        <v>#VALUE!</v>
      </c>
      <c r="N19" s="108"/>
      <c r="O19" s="180"/>
      <c r="P19" s="181"/>
      <c r="Q19" s="106" t="s">
        <v>160</v>
      </c>
      <c r="R19" s="107" t="s">
        <v>160</v>
      </c>
      <c r="S19" s="43"/>
      <c r="T19" s="122" t="s">
        <v>160</v>
      </c>
      <c r="U19" s="122" t="s">
        <v>160</v>
      </c>
      <c r="V19" s="123" t="s">
        <v>160</v>
      </c>
      <c r="W19" s="702">
        <f t="shared" si="40"/>
        <v>1</v>
      </c>
      <c r="X19" s="703" t="e">
        <f t="shared" si="41"/>
        <v>#VALUE!</v>
      </c>
      <c r="Y19" s="768" t="e">
        <f t="shared" si="42"/>
        <v>#VALUE!</v>
      </c>
      <c r="Z19" s="769" t="e">
        <f t="shared" si="9"/>
        <v>#VALUE!</v>
      </c>
      <c r="AA19" s="705" t="e">
        <f t="shared" si="10"/>
        <v>#VALUE!</v>
      </c>
      <c r="AB19" s="702">
        <f t="shared" si="43"/>
        <v>1</v>
      </c>
      <c r="AC19" s="703" t="e">
        <f t="shared" si="44"/>
        <v>#VALUE!</v>
      </c>
      <c r="AD19" s="704" t="e">
        <f t="shared" si="45"/>
        <v>#VALUE!</v>
      </c>
      <c r="AE19" s="769" t="e">
        <f t="shared" si="11"/>
        <v>#VALUE!</v>
      </c>
      <c r="AF19" s="705" t="e">
        <f t="shared" si="12"/>
        <v>#VALUE!</v>
      </c>
      <c r="AG19" s="702">
        <f t="shared" si="46"/>
        <v>1</v>
      </c>
      <c r="AH19" s="703" t="e">
        <f t="shared" si="47"/>
        <v>#VALUE!</v>
      </c>
      <c r="AI19" s="704" t="e">
        <f t="shared" si="48"/>
        <v>#VALUE!</v>
      </c>
      <c r="AJ19" s="769" t="e">
        <f t="shared" si="13"/>
        <v>#VALUE!</v>
      </c>
      <c r="AK19" s="705" t="e">
        <f t="shared" si="14"/>
        <v>#VALUE!</v>
      </c>
      <c r="AL19" s="702">
        <f t="shared" si="49"/>
        <v>1</v>
      </c>
      <c r="AM19" s="703" t="e">
        <f t="shared" si="50"/>
        <v>#VALUE!</v>
      </c>
      <c r="AN19" s="704" t="e">
        <f t="shared" si="51"/>
        <v>#VALUE!</v>
      </c>
      <c r="AO19" s="769" t="e">
        <f t="shared" si="15"/>
        <v>#VALUE!</v>
      </c>
      <c r="AP19" s="705" t="e">
        <f t="shared" si="16"/>
        <v>#VALUE!</v>
      </c>
      <c r="AQ19" s="702">
        <f t="shared" si="52"/>
        <v>1</v>
      </c>
      <c r="AR19" s="703" t="e">
        <f t="shared" si="53"/>
        <v>#VALUE!</v>
      </c>
      <c r="AS19" s="704" t="e">
        <f t="shared" si="54"/>
        <v>#VALUE!</v>
      </c>
      <c r="AT19" s="769" t="e">
        <f t="shared" si="17"/>
        <v>#VALUE!</v>
      </c>
      <c r="AU19" s="705" t="e">
        <f t="shared" si="18"/>
        <v>#VALUE!</v>
      </c>
      <c r="AV19" s="702">
        <f t="shared" si="55"/>
        <v>1</v>
      </c>
      <c r="AW19" s="703" t="e">
        <f t="shared" si="56"/>
        <v>#VALUE!</v>
      </c>
      <c r="AX19" s="704" t="e">
        <f t="shared" si="57"/>
        <v>#VALUE!</v>
      </c>
      <c r="AY19" s="769" t="e">
        <f t="shared" si="19"/>
        <v>#VALUE!</v>
      </c>
      <c r="AZ19" s="705" t="e">
        <f t="shared" si="20"/>
        <v>#VALUE!</v>
      </c>
      <c r="BA19" s="702">
        <f t="shared" si="58"/>
        <v>1</v>
      </c>
      <c r="BB19" s="703" t="e">
        <f t="shared" si="59"/>
        <v>#VALUE!</v>
      </c>
      <c r="BC19" s="704" t="e">
        <f t="shared" si="60"/>
        <v>#VALUE!</v>
      </c>
      <c r="BD19" s="769" t="e">
        <f t="shared" si="21"/>
        <v>#VALUE!</v>
      </c>
      <c r="BE19" s="705" t="e">
        <f t="shared" si="22"/>
        <v>#VALUE!</v>
      </c>
      <c r="BF19" s="702">
        <f t="shared" si="61"/>
        <v>1</v>
      </c>
      <c r="BG19" s="703" t="e">
        <f t="shared" si="62"/>
        <v>#VALUE!</v>
      </c>
      <c r="BH19" s="704" t="e">
        <f t="shared" si="63"/>
        <v>#VALUE!</v>
      </c>
      <c r="BI19" s="769" t="e">
        <f t="shared" si="23"/>
        <v>#VALUE!</v>
      </c>
      <c r="BJ19" s="705" t="e">
        <f t="shared" si="24"/>
        <v>#VALUE!</v>
      </c>
      <c r="BK19" s="702">
        <f t="shared" si="64"/>
        <v>1</v>
      </c>
      <c r="BL19" s="703" t="e">
        <f t="shared" si="65"/>
        <v>#VALUE!</v>
      </c>
      <c r="BM19" s="704" t="e">
        <f t="shared" si="66"/>
        <v>#VALUE!</v>
      </c>
      <c r="BN19" s="769" t="e">
        <f t="shared" si="25"/>
        <v>#VALUE!</v>
      </c>
      <c r="BO19" s="705" t="e">
        <f t="shared" si="26"/>
        <v>#VALUE!</v>
      </c>
      <c r="BP19" s="702">
        <f t="shared" si="67"/>
        <v>1</v>
      </c>
      <c r="BQ19" s="703" t="e">
        <f t="shared" si="68"/>
        <v>#VALUE!</v>
      </c>
      <c r="BR19" s="704" t="e">
        <f t="shared" si="69"/>
        <v>#VALUE!</v>
      </c>
      <c r="BS19" s="769" t="e">
        <f t="shared" si="27"/>
        <v>#VALUE!</v>
      </c>
      <c r="BT19" s="705" t="e">
        <f t="shared" si="28"/>
        <v>#VALUE!</v>
      </c>
      <c r="BU19" s="702">
        <f t="shared" si="70"/>
        <v>1</v>
      </c>
      <c r="BV19" s="703" t="e">
        <f t="shared" si="71"/>
        <v>#VALUE!</v>
      </c>
      <c r="BW19" s="704" t="e">
        <f t="shared" si="72"/>
        <v>#VALUE!</v>
      </c>
      <c r="BX19" s="769" t="e">
        <f t="shared" si="29"/>
        <v>#VALUE!</v>
      </c>
      <c r="BY19" s="705" t="e">
        <f t="shared" si="30"/>
        <v>#VALUE!</v>
      </c>
      <c r="BZ19" s="702">
        <f t="shared" si="73"/>
        <v>1</v>
      </c>
      <c r="CA19" s="703" t="e">
        <f t="shared" si="74"/>
        <v>#VALUE!</v>
      </c>
      <c r="CB19" s="704" t="e">
        <f t="shared" si="75"/>
        <v>#VALUE!</v>
      </c>
      <c r="CC19" s="769" t="e">
        <f t="shared" si="31"/>
        <v>#VALUE!</v>
      </c>
      <c r="CD19" s="705" t="e">
        <f t="shared" si="32"/>
        <v>#VALUE!</v>
      </c>
      <c r="CE19" s="770">
        <f t="shared" si="1"/>
        <v>12</v>
      </c>
      <c r="CF19" s="771" t="e">
        <f t="shared" si="2"/>
        <v>#VALUE!</v>
      </c>
      <c r="CG19" s="708"/>
      <c r="CH19" s="709"/>
      <c r="CK19" s="253"/>
      <c r="CL19" s="272"/>
      <c r="CM19" s="272"/>
      <c r="CN19" s="273"/>
      <c r="CO19" s="285" t="e">
        <f t="shared" si="34"/>
        <v>#VALUE!</v>
      </c>
      <c r="CP19" s="286" t="e">
        <f t="shared" si="35"/>
        <v>#VALUE!</v>
      </c>
      <c r="CQ19" s="275">
        <f t="shared" si="36"/>
        <v>0</v>
      </c>
      <c r="CR19" s="270" t="e">
        <f t="shared" si="37"/>
        <v>#VALUE!</v>
      </c>
      <c r="CS19" s="270" t="e">
        <f t="shared" si="37"/>
        <v>#VALUE!</v>
      </c>
      <c r="CT19" s="270" t="e">
        <f t="shared" si="38"/>
        <v>#VALUE!</v>
      </c>
      <c r="CU19" s="44"/>
    </row>
    <row r="20" spans="1:99" ht="16.5" customHeight="1">
      <c r="A20" s="23">
        <f t="shared" si="39"/>
        <v>16</v>
      </c>
      <c r="B20" s="142">
        <f>'2019-상시근로자'!B20</f>
        <v>0</v>
      </c>
      <c r="C20" s="632">
        <f>'2019-상시근로자'!C20</f>
        <v>0</v>
      </c>
      <c r="D20" s="637">
        <f>'2019-상시근로자'!D20</f>
        <v>0</v>
      </c>
      <c r="E20" s="156" t="e">
        <f t="shared" si="3"/>
        <v>#VALUE!</v>
      </c>
      <c r="F20" s="30" t="e">
        <f t="shared" si="4"/>
        <v>#VALUE!</v>
      </c>
      <c r="G20" s="31" t="e">
        <f t="shared" si="5"/>
        <v>#VALUE!</v>
      </c>
      <c r="H20" s="147" t="e">
        <f t="shared" si="6"/>
        <v>#VALUE!</v>
      </c>
      <c r="I20" s="633">
        <f>'2019-상시근로자'!E20</f>
        <v>0</v>
      </c>
      <c r="J20" s="633">
        <f>'2019-상시근로자'!G20</f>
        <v>0</v>
      </c>
      <c r="K20" s="33" t="e">
        <f t="shared" si="7"/>
        <v>#VALUE!</v>
      </c>
      <c r="L20" s="33">
        <f t="shared" si="0"/>
        <v>0</v>
      </c>
      <c r="M20" s="35" t="e">
        <f t="shared" si="8"/>
        <v>#VALUE!</v>
      </c>
      <c r="N20" s="108"/>
      <c r="O20" s="178"/>
      <c r="P20" s="179"/>
      <c r="Q20" s="106" t="s">
        <v>160</v>
      </c>
      <c r="R20" s="107" t="s">
        <v>160</v>
      </c>
      <c r="S20" s="43"/>
      <c r="T20" s="122" t="s">
        <v>160</v>
      </c>
      <c r="U20" s="122" t="s">
        <v>160</v>
      </c>
      <c r="V20" s="123" t="s">
        <v>160</v>
      </c>
      <c r="W20" s="702">
        <f t="shared" si="40"/>
        <v>1</v>
      </c>
      <c r="X20" s="703" t="e">
        <f t="shared" si="41"/>
        <v>#VALUE!</v>
      </c>
      <c r="Y20" s="768" t="e">
        <f t="shared" si="42"/>
        <v>#VALUE!</v>
      </c>
      <c r="Z20" s="769" t="e">
        <f t="shared" si="9"/>
        <v>#VALUE!</v>
      </c>
      <c r="AA20" s="705" t="e">
        <f t="shared" si="10"/>
        <v>#VALUE!</v>
      </c>
      <c r="AB20" s="702">
        <f t="shared" si="43"/>
        <v>1</v>
      </c>
      <c r="AC20" s="703" t="e">
        <f t="shared" si="44"/>
        <v>#VALUE!</v>
      </c>
      <c r="AD20" s="704" t="e">
        <f t="shared" si="45"/>
        <v>#VALUE!</v>
      </c>
      <c r="AE20" s="769" t="e">
        <f t="shared" si="11"/>
        <v>#VALUE!</v>
      </c>
      <c r="AF20" s="705" t="e">
        <f t="shared" si="12"/>
        <v>#VALUE!</v>
      </c>
      <c r="AG20" s="702">
        <f t="shared" si="46"/>
        <v>1</v>
      </c>
      <c r="AH20" s="703" t="e">
        <f t="shared" si="47"/>
        <v>#VALUE!</v>
      </c>
      <c r="AI20" s="704" t="e">
        <f t="shared" si="48"/>
        <v>#VALUE!</v>
      </c>
      <c r="AJ20" s="769" t="e">
        <f t="shared" si="13"/>
        <v>#VALUE!</v>
      </c>
      <c r="AK20" s="705" t="e">
        <f t="shared" si="14"/>
        <v>#VALUE!</v>
      </c>
      <c r="AL20" s="702">
        <f t="shared" si="49"/>
        <v>1</v>
      </c>
      <c r="AM20" s="703" t="e">
        <f t="shared" si="50"/>
        <v>#VALUE!</v>
      </c>
      <c r="AN20" s="704" t="e">
        <f t="shared" si="51"/>
        <v>#VALUE!</v>
      </c>
      <c r="AO20" s="769" t="e">
        <f t="shared" si="15"/>
        <v>#VALUE!</v>
      </c>
      <c r="AP20" s="705" t="e">
        <f t="shared" si="16"/>
        <v>#VALUE!</v>
      </c>
      <c r="AQ20" s="702">
        <f t="shared" si="52"/>
        <v>1</v>
      </c>
      <c r="AR20" s="703" t="e">
        <f t="shared" si="53"/>
        <v>#VALUE!</v>
      </c>
      <c r="AS20" s="704" t="e">
        <f t="shared" si="54"/>
        <v>#VALUE!</v>
      </c>
      <c r="AT20" s="769" t="e">
        <f t="shared" si="17"/>
        <v>#VALUE!</v>
      </c>
      <c r="AU20" s="705" t="e">
        <f t="shared" si="18"/>
        <v>#VALUE!</v>
      </c>
      <c r="AV20" s="702">
        <f t="shared" si="55"/>
        <v>1</v>
      </c>
      <c r="AW20" s="703" t="e">
        <f t="shared" si="56"/>
        <v>#VALUE!</v>
      </c>
      <c r="AX20" s="704" t="e">
        <f t="shared" si="57"/>
        <v>#VALUE!</v>
      </c>
      <c r="AY20" s="769" t="e">
        <f t="shared" si="19"/>
        <v>#VALUE!</v>
      </c>
      <c r="AZ20" s="705" t="e">
        <f t="shared" si="20"/>
        <v>#VALUE!</v>
      </c>
      <c r="BA20" s="702">
        <f t="shared" si="58"/>
        <v>1</v>
      </c>
      <c r="BB20" s="703" t="e">
        <f t="shared" si="59"/>
        <v>#VALUE!</v>
      </c>
      <c r="BC20" s="704" t="e">
        <f t="shared" si="60"/>
        <v>#VALUE!</v>
      </c>
      <c r="BD20" s="769" t="e">
        <f t="shared" si="21"/>
        <v>#VALUE!</v>
      </c>
      <c r="BE20" s="705" t="e">
        <f t="shared" si="22"/>
        <v>#VALUE!</v>
      </c>
      <c r="BF20" s="702">
        <f t="shared" si="61"/>
        <v>1</v>
      </c>
      <c r="BG20" s="703" t="e">
        <f t="shared" si="62"/>
        <v>#VALUE!</v>
      </c>
      <c r="BH20" s="704" t="e">
        <f t="shared" si="63"/>
        <v>#VALUE!</v>
      </c>
      <c r="BI20" s="769" t="e">
        <f t="shared" si="23"/>
        <v>#VALUE!</v>
      </c>
      <c r="BJ20" s="705" t="e">
        <f t="shared" si="24"/>
        <v>#VALUE!</v>
      </c>
      <c r="BK20" s="702">
        <f t="shared" si="64"/>
        <v>1</v>
      </c>
      <c r="BL20" s="703" t="e">
        <f t="shared" si="65"/>
        <v>#VALUE!</v>
      </c>
      <c r="BM20" s="704" t="e">
        <f t="shared" si="66"/>
        <v>#VALUE!</v>
      </c>
      <c r="BN20" s="769" t="e">
        <f t="shared" si="25"/>
        <v>#VALUE!</v>
      </c>
      <c r="BO20" s="705" t="e">
        <f t="shared" si="26"/>
        <v>#VALUE!</v>
      </c>
      <c r="BP20" s="702">
        <f t="shared" si="67"/>
        <v>1</v>
      </c>
      <c r="BQ20" s="703" t="e">
        <f t="shared" si="68"/>
        <v>#VALUE!</v>
      </c>
      <c r="BR20" s="704" t="e">
        <f t="shared" si="69"/>
        <v>#VALUE!</v>
      </c>
      <c r="BS20" s="769" t="e">
        <f t="shared" si="27"/>
        <v>#VALUE!</v>
      </c>
      <c r="BT20" s="705" t="e">
        <f t="shared" si="28"/>
        <v>#VALUE!</v>
      </c>
      <c r="BU20" s="702">
        <f t="shared" si="70"/>
        <v>1</v>
      </c>
      <c r="BV20" s="703" t="e">
        <f t="shared" si="71"/>
        <v>#VALUE!</v>
      </c>
      <c r="BW20" s="704" t="e">
        <f t="shared" si="72"/>
        <v>#VALUE!</v>
      </c>
      <c r="BX20" s="769" t="e">
        <f t="shared" si="29"/>
        <v>#VALUE!</v>
      </c>
      <c r="BY20" s="705" t="e">
        <f t="shared" si="30"/>
        <v>#VALUE!</v>
      </c>
      <c r="BZ20" s="702">
        <f t="shared" si="73"/>
        <v>1</v>
      </c>
      <c r="CA20" s="703" t="e">
        <f t="shared" si="74"/>
        <v>#VALUE!</v>
      </c>
      <c r="CB20" s="704" t="e">
        <f t="shared" si="75"/>
        <v>#VALUE!</v>
      </c>
      <c r="CC20" s="769" t="e">
        <f t="shared" si="31"/>
        <v>#VALUE!</v>
      </c>
      <c r="CD20" s="705" t="e">
        <f t="shared" si="32"/>
        <v>#VALUE!</v>
      </c>
      <c r="CE20" s="770">
        <f t="shared" si="1"/>
        <v>12</v>
      </c>
      <c r="CF20" s="771" t="e">
        <f t="shared" si="2"/>
        <v>#VALUE!</v>
      </c>
      <c r="CG20" s="708"/>
      <c r="CH20" s="709"/>
      <c r="CK20" s="253"/>
      <c r="CL20" s="272"/>
      <c r="CM20" s="272"/>
      <c r="CN20" s="273"/>
      <c r="CO20" s="285" t="e">
        <f t="shared" si="34"/>
        <v>#VALUE!</v>
      </c>
      <c r="CP20" s="286" t="e">
        <f t="shared" si="35"/>
        <v>#VALUE!</v>
      </c>
      <c r="CQ20" s="275">
        <f t="shared" si="36"/>
        <v>0</v>
      </c>
      <c r="CR20" s="270" t="e">
        <f t="shared" si="37"/>
        <v>#VALUE!</v>
      </c>
      <c r="CS20" s="270" t="e">
        <f t="shared" si="37"/>
        <v>#VALUE!</v>
      </c>
      <c r="CT20" s="270" t="e">
        <f t="shared" si="38"/>
        <v>#VALUE!</v>
      </c>
      <c r="CU20" s="44"/>
    </row>
    <row r="21" spans="1:99" ht="16.5" customHeight="1">
      <c r="A21" s="23">
        <f t="shared" si="39"/>
        <v>17</v>
      </c>
      <c r="B21" s="142">
        <f>'2019-상시근로자'!B21</f>
        <v>0</v>
      </c>
      <c r="C21" s="632">
        <f>'2019-상시근로자'!C21</f>
        <v>0</v>
      </c>
      <c r="D21" s="637">
        <f>'2019-상시근로자'!D21</f>
        <v>0</v>
      </c>
      <c r="E21" s="156" t="e">
        <f t="shared" si="3"/>
        <v>#VALUE!</v>
      </c>
      <c r="F21" s="30" t="e">
        <f t="shared" si="4"/>
        <v>#VALUE!</v>
      </c>
      <c r="G21" s="31" t="e">
        <f t="shared" si="5"/>
        <v>#VALUE!</v>
      </c>
      <c r="H21" s="147" t="e">
        <f t="shared" si="6"/>
        <v>#VALUE!</v>
      </c>
      <c r="I21" s="633">
        <f>'2019-상시근로자'!E21</f>
        <v>0</v>
      </c>
      <c r="J21" s="633">
        <f>'2019-상시근로자'!G21</f>
        <v>0</v>
      </c>
      <c r="K21" s="33" t="e">
        <f t="shared" si="7"/>
        <v>#VALUE!</v>
      </c>
      <c r="L21" s="33">
        <f t="shared" si="0"/>
        <v>0</v>
      </c>
      <c r="M21" s="35" t="e">
        <f t="shared" si="8"/>
        <v>#VALUE!</v>
      </c>
      <c r="N21" s="108"/>
      <c r="O21" s="178"/>
      <c r="P21" s="179"/>
      <c r="Q21" s="106" t="s">
        <v>160</v>
      </c>
      <c r="R21" s="107" t="s">
        <v>160</v>
      </c>
      <c r="S21" s="43"/>
      <c r="T21" s="122" t="s">
        <v>160</v>
      </c>
      <c r="U21" s="122" t="s">
        <v>160</v>
      </c>
      <c r="V21" s="123" t="s">
        <v>160</v>
      </c>
      <c r="W21" s="702">
        <f t="shared" si="40"/>
        <v>1</v>
      </c>
      <c r="X21" s="703" t="e">
        <f t="shared" si="41"/>
        <v>#VALUE!</v>
      </c>
      <c r="Y21" s="768" t="e">
        <f t="shared" si="42"/>
        <v>#VALUE!</v>
      </c>
      <c r="Z21" s="769" t="e">
        <f t="shared" si="9"/>
        <v>#VALUE!</v>
      </c>
      <c r="AA21" s="705" t="e">
        <f t="shared" si="10"/>
        <v>#VALUE!</v>
      </c>
      <c r="AB21" s="702">
        <f t="shared" si="43"/>
        <v>1</v>
      </c>
      <c r="AC21" s="703" t="e">
        <f t="shared" si="44"/>
        <v>#VALUE!</v>
      </c>
      <c r="AD21" s="704" t="e">
        <f t="shared" si="45"/>
        <v>#VALUE!</v>
      </c>
      <c r="AE21" s="769" t="e">
        <f t="shared" si="11"/>
        <v>#VALUE!</v>
      </c>
      <c r="AF21" s="705" t="e">
        <f t="shared" si="12"/>
        <v>#VALUE!</v>
      </c>
      <c r="AG21" s="702">
        <f t="shared" si="46"/>
        <v>1</v>
      </c>
      <c r="AH21" s="703" t="e">
        <f t="shared" si="47"/>
        <v>#VALUE!</v>
      </c>
      <c r="AI21" s="704" t="e">
        <f t="shared" si="48"/>
        <v>#VALUE!</v>
      </c>
      <c r="AJ21" s="769" t="e">
        <f t="shared" si="13"/>
        <v>#VALUE!</v>
      </c>
      <c r="AK21" s="705" t="e">
        <f t="shared" si="14"/>
        <v>#VALUE!</v>
      </c>
      <c r="AL21" s="702">
        <f t="shared" si="49"/>
        <v>1</v>
      </c>
      <c r="AM21" s="703" t="e">
        <f t="shared" si="50"/>
        <v>#VALUE!</v>
      </c>
      <c r="AN21" s="704" t="e">
        <f t="shared" si="51"/>
        <v>#VALUE!</v>
      </c>
      <c r="AO21" s="769" t="e">
        <f t="shared" si="15"/>
        <v>#VALUE!</v>
      </c>
      <c r="AP21" s="705" t="e">
        <f t="shared" si="16"/>
        <v>#VALUE!</v>
      </c>
      <c r="AQ21" s="702">
        <f t="shared" si="52"/>
        <v>1</v>
      </c>
      <c r="AR21" s="703" t="e">
        <f t="shared" si="53"/>
        <v>#VALUE!</v>
      </c>
      <c r="AS21" s="704" t="e">
        <f t="shared" si="54"/>
        <v>#VALUE!</v>
      </c>
      <c r="AT21" s="769" t="e">
        <f t="shared" si="17"/>
        <v>#VALUE!</v>
      </c>
      <c r="AU21" s="705" t="e">
        <f t="shared" si="18"/>
        <v>#VALUE!</v>
      </c>
      <c r="AV21" s="702">
        <f t="shared" si="55"/>
        <v>1</v>
      </c>
      <c r="AW21" s="703" t="e">
        <f t="shared" si="56"/>
        <v>#VALUE!</v>
      </c>
      <c r="AX21" s="704" t="e">
        <f t="shared" si="57"/>
        <v>#VALUE!</v>
      </c>
      <c r="AY21" s="769" t="e">
        <f t="shared" si="19"/>
        <v>#VALUE!</v>
      </c>
      <c r="AZ21" s="705" t="e">
        <f t="shared" si="20"/>
        <v>#VALUE!</v>
      </c>
      <c r="BA21" s="702">
        <f t="shared" si="58"/>
        <v>1</v>
      </c>
      <c r="BB21" s="703" t="e">
        <f t="shared" si="59"/>
        <v>#VALUE!</v>
      </c>
      <c r="BC21" s="704" t="e">
        <f t="shared" si="60"/>
        <v>#VALUE!</v>
      </c>
      <c r="BD21" s="769" t="e">
        <f t="shared" si="21"/>
        <v>#VALUE!</v>
      </c>
      <c r="BE21" s="705" t="e">
        <f t="shared" si="22"/>
        <v>#VALUE!</v>
      </c>
      <c r="BF21" s="702">
        <f t="shared" si="61"/>
        <v>1</v>
      </c>
      <c r="BG21" s="703" t="e">
        <f t="shared" si="62"/>
        <v>#VALUE!</v>
      </c>
      <c r="BH21" s="704" t="e">
        <f t="shared" si="63"/>
        <v>#VALUE!</v>
      </c>
      <c r="BI21" s="769" t="e">
        <f t="shared" si="23"/>
        <v>#VALUE!</v>
      </c>
      <c r="BJ21" s="705" t="e">
        <f t="shared" si="24"/>
        <v>#VALUE!</v>
      </c>
      <c r="BK21" s="702">
        <f t="shared" si="64"/>
        <v>1</v>
      </c>
      <c r="BL21" s="703" t="e">
        <f t="shared" si="65"/>
        <v>#VALUE!</v>
      </c>
      <c r="BM21" s="704" t="e">
        <f t="shared" si="66"/>
        <v>#VALUE!</v>
      </c>
      <c r="BN21" s="769" t="e">
        <f t="shared" si="25"/>
        <v>#VALUE!</v>
      </c>
      <c r="BO21" s="705" t="e">
        <f t="shared" si="26"/>
        <v>#VALUE!</v>
      </c>
      <c r="BP21" s="702">
        <f t="shared" si="67"/>
        <v>1</v>
      </c>
      <c r="BQ21" s="703" t="e">
        <f t="shared" si="68"/>
        <v>#VALUE!</v>
      </c>
      <c r="BR21" s="704" t="e">
        <f t="shared" si="69"/>
        <v>#VALUE!</v>
      </c>
      <c r="BS21" s="769" t="e">
        <f t="shared" si="27"/>
        <v>#VALUE!</v>
      </c>
      <c r="BT21" s="705" t="e">
        <f t="shared" si="28"/>
        <v>#VALUE!</v>
      </c>
      <c r="BU21" s="702">
        <f t="shared" si="70"/>
        <v>1</v>
      </c>
      <c r="BV21" s="703" t="e">
        <f t="shared" si="71"/>
        <v>#VALUE!</v>
      </c>
      <c r="BW21" s="704" t="e">
        <f t="shared" si="72"/>
        <v>#VALUE!</v>
      </c>
      <c r="BX21" s="769" t="e">
        <f t="shared" si="29"/>
        <v>#VALUE!</v>
      </c>
      <c r="BY21" s="705" t="e">
        <f t="shared" si="30"/>
        <v>#VALUE!</v>
      </c>
      <c r="BZ21" s="702">
        <f t="shared" si="73"/>
        <v>1</v>
      </c>
      <c r="CA21" s="703" t="e">
        <f t="shared" si="74"/>
        <v>#VALUE!</v>
      </c>
      <c r="CB21" s="704" t="e">
        <f t="shared" si="75"/>
        <v>#VALUE!</v>
      </c>
      <c r="CC21" s="769" t="e">
        <f t="shared" si="31"/>
        <v>#VALUE!</v>
      </c>
      <c r="CD21" s="705" t="e">
        <f t="shared" si="32"/>
        <v>#VALUE!</v>
      </c>
      <c r="CE21" s="770">
        <f t="shared" si="1"/>
        <v>12</v>
      </c>
      <c r="CF21" s="771" t="e">
        <f t="shared" si="2"/>
        <v>#VALUE!</v>
      </c>
      <c r="CG21" s="708"/>
      <c r="CH21" s="709"/>
      <c r="CK21" s="253"/>
      <c r="CL21" s="272"/>
      <c r="CM21" s="272"/>
      <c r="CN21" s="273"/>
      <c r="CO21" s="285" t="e">
        <f t="shared" si="34"/>
        <v>#VALUE!</v>
      </c>
      <c r="CP21" s="286" t="e">
        <f t="shared" si="35"/>
        <v>#VALUE!</v>
      </c>
      <c r="CQ21" s="275">
        <f t="shared" si="36"/>
        <v>0</v>
      </c>
      <c r="CR21" s="270" t="e">
        <f t="shared" si="37"/>
        <v>#VALUE!</v>
      </c>
      <c r="CS21" s="270" t="e">
        <f t="shared" si="37"/>
        <v>#VALUE!</v>
      </c>
      <c r="CT21" s="270" t="e">
        <f t="shared" si="38"/>
        <v>#VALUE!</v>
      </c>
      <c r="CU21" s="44"/>
    </row>
    <row r="22" spans="1:99" ht="16.5" customHeight="1">
      <c r="A22" s="23">
        <f t="shared" si="39"/>
        <v>18</v>
      </c>
      <c r="B22" s="142">
        <f>'2019-상시근로자'!B22</f>
        <v>0</v>
      </c>
      <c r="C22" s="632">
        <f>'2019-상시근로자'!C22</f>
        <v>0</v>
      </c>
      <c r="D22" s="637">
        <f>'2019-상시근로자'!D22</f>
        <v>0</v>
      </c>
      <c r="E22" s="156" t="e">
        <f t="shared" si="3"/>
        <v>#VALUE!</v>
      </c>
      <c r="F22" s="30" t="e">
        <f t="shared" si="4"/>
        <v>#VALUE!</v>
      </c>
      <c r="G22" s="31" t="e">
        <f t="shared" si="5"/>
        <v>#VALUE!</v>
      </c>
      <c r="H22" s="147" t="e">
        <f t="shared" si="6"/>
        <v>#VALUE!</v>
      </c>
      <c r="I22" s="633">
        <f>'2019-상시근로자'!E22</f>
        <v>0</v>
      </c>
      <c r="J22" s="633">
        <f>'2019-상시근로자'!G22</f>
        <v>0</v>
      </c>
      <c r="K22" s="33" t="e">
        <f t="shared" si="7"/>
        <v>#VALUE!</v>
      </c>
      <c r="L22" s="33">
        <f t="shared" si="0"/>
        <v>0</v>
      </c>
      <c r="M22" s="35" t="e">
        <f t="shared" si="8"/>
        <v>#VALUE!</v>
      </c>
      <c r="N22" s="108"/>
      <c r="O22" s="178"/>
      <c r="P22" s="179"/>
      <c r="Q22" s="106" t="s">
        <v>160</v>
      </c>
      <c r="R22" s="107" t="s">
        <v>160</v>
      </c>
      <c r="S22" s="43"/>
      <c r="T22" s="122" t="s">
        <v>160</v>
      </c>
      <c r="U22" s="122" t="s">
        <v>160</v>
      </c>
      <c r="V22" s="123" t="s">
        <v>160</v>
      </c>
      <c r="W22" s="702">
        <f t="shared" si="40"/>
        <v>1</v>
      </c>
      <c r="X22" s="703" t="e">
        <f t="shared" si="41"/>
        <v>#VALUE!</v>
      </c>
      <c r="Y22" s="768" t="e">
        <f t="shared" si="42"/>
        <v>#VALUE!</v>
      </c>
      <c r="Z22" s="769" t="e">
        <f t="shared" si="9"/>
        <v>#VALUE!</v>
      </c>
      <c r="AA22" s="705" t="e">
        <f t="shared" si="10"/>
        <v>#VALUE!</v>
      </c>
      <c r="AB22" s="702">
        <f t="shared" si="43"/>
        <v>1</v>
      </c>
      <c r="AC22" s="703" t="e">
        <f t="shared" si="44"/>
        <v>#VALUE!</v>
      </c>
      <c r="AD22" s="704" t="e">
        <f t="shared" si="45"/>
        <v>#VALUE!</v>
      </c>
      <c r="AE22" s="769" t="e">
        <f t="shared" si="11"/>
        <v>#VALUE!</v>
      </c>
      <c r="AF22" s="705" t="e">
        <f t="shared" si="12"/>
        <v>#VALUE!</v>
      </c>
      <c r="AG22" s="702">
        <f t="shared" si="46"/>
        <v>1</v>
      </c>
      <c r="AH22" s="703" t="e">
        <f t="shared" si="47"/>
        <v>#VALUE!</v>
      </c>
      <c r="AI22" s="704" t="e">
        <f t="shared" si="48"/>
        <v>#VALUE!</v>
      </c>
      <c r="AJ22" s="769" t="e">
        <f t="shared" si="13"/>
        <v>#VALUE!</v>
      </c>
      <c r="AK22" s="705" t="e">
        <f t="shared" si="14"/>
        <v>#VALUE!</v>
      </c>
      <c r="AL22" s="702">
        <f t="shared" si="49"/>
        <v>1</v>
      </c>
      <c r="AM22" s="703" t="e">
        <f t="shared" si="50"/>
        <v>#VALUE!</v>
      </c>
      <c r="AN22" s="704" t="e">
        <f t="shared" si="51"/>
        <v>#VALUE!</v>
      </c>
      <c r="AO22" s="769" t="e">
        <f t="shared" si="15"/>
        <v>#VALUE!</v>
      </c>
      <c r="AP22" s="705" t="e">
        <f t="shared" si="16"/>
        <v>#VALUE!</v>
      </c>
      <c r="AQ22" s="702">
        <f t="shared" si="52"/>
        <v>1</v>
      </c>
      <c r="AR22" s="703" t="e">
        <f t="shared" si="53"/>
        <v>#VALUE!</v>
      </c>
      <c r="AS22" s="704" t="e">
        <f t="shared" si="54"/>
        <v>#VALUE!</v>
      </c>
      <c r="AT22" s="769" t="e">
        <f t="shared" si="17"/>
        <v>#VALUE!</v>
      </c>
      <c r="AU22" s="705" t="e">
        <f t="shared" si="18"/>
        <v>#VALUE!</v>
      </c>
      <c r="AV22" s="702">
        <f t="shared" si="55"/>
        <v>1</v>
      </c>
      <c r="AW22" s="703" t="e">
        <f t="shared" si="56"/>
        <v>#VALUE!</v>
      </c>
      <c r="AX22" s="704" t="e">
        <f t="shared" si="57"/>
        <v>#VALUE!</v>
      </c>
      <c r="AY22" s="769" t="e">
        <f t="shared" si="19"/>
        <v>#VALUE!</v>
      </c>
      <c r="AZ22" s="705" t="e">
        <f t="shared" si="20"/>
        <v>#VALUE!</v>
      </c>
      <c r="BA22" s="702">
        <f t="shared" si="58"/>
        <v>1</v>
      </c>
      <c r="BB22" s="703" t="e">
        <f t="shared" si="59"/>
        <v>#VALUE!</v>
      </c>
      <c r="BC22" s="704" t="e">
        <f t="shared" si="60"/>
        <v>#VALUE!</v>
      </c>
      <c r="BD22" s="769" t="e">
        <f t="shared" si="21"/>
        <v>#VALUE!</v>
      </c>
      <c r="BE22" s="705" t="e">
        <f t="shared" si="22"/>
        <v>#VALUE!</v>
      </c>
      <c r="BF22" s="702">
        <f t="shared" si="61"/>
        <v>1</v>
      </c>
      <c r="BG22" s="703" t="e">
        <f t="shared" si="62"/>
        <v>#VALUE!</v>
      </c>
      <c r="BH22" s="704" t="e">
        <f t="shared" si="63"/>
        <v>#VALUE!</v>
      </c>
      <c r="BI22" s="769" t="e">
        <f t="shared" si="23"/>
        <v>#VALUE!</v>
      </c>
      <c r="BJ22" s="705" t="e">
        <f t="shared" si="24"/>
        <v>#VALUE!</v>
      </c>
      <c r="BK22" s="702">
        <f t="shared" si="64"/>
        <v>1</v>
      </c>
      <c r="BL22" s="703" t="e">
        <f t="shared" si="65"/>
        <v>#VALUE!</v>
      </c>
      <c r="BM22" s="704" t="e">
        <f t="shared" si="66"/>
        <v>#VALUE!</v>
      </c>
      <c r="BN22" s="769" t="e">
        <f t="shared" si="25"/>
        <v>#VALUE!</v>
      </c>
      <c r="BO22" s="705" t="e">
        <f t="shared" si="26"/>
        <v>#VALUE!</v>
      </c>
      <c r="BP22" s="702">
        <f t="shared" si="67"/>
        <v>1</v>
      </c>
      <c r="BQ22" s="703" t="e">
        <f t="shared" si="68"/>
        <v>#VALUE!</v>
      </c>
      <c r="BR22" s="704" t="e">
        <f t="shared" si="69"/>
        <v>#VALUE!</v>
      </c>
      <c r="BS22" s="769" t="e">
        <f t="shared" si="27"/>
        <v>#VALUE!</v>
      </c>
      <c r="BT22" s="705" t="e">
        <f t="shared" si="28"/>
        <v>#VALUE!</v>
      </c>
      <c r="BU22" s="702">
        <f t="shared" si="70"/>
        <v>1</v>
      </c>
      <c r="BV22" s="703" t="e">
        <f t="shared" si="71"/>
        <v>#VALUE!</v>
      </c>
      <c r="BW22" s="704" t="e">
        <f t="shared" si="72"/>
        <v>#VALUE!</v>
      </c>
      <c r="BX22" s="769" t="e">
        <f t="shared" si="29"/>
        <v>#VALUE!</v>
      </c>
      <c r="BY22" s="705" t="e">
        <f t="shared" si="30"/>
        <v>#VALUE!</v>
      </c>
      <c r="BZ22" s="702">
        <f t="shared" si="73"/>
        <v>1</v>
      </c>
      <c r="CA22" s="703" t="e">
        <f t="shared" si="74"/>
        <v>#VALUE!</v>
      </c>
      <c r="CB22" s="704" t="e">
        <f t="shared" si="75"/>
        <v>#VALUE!</v>
      </c>
      <c r="CC22" s="769" t="e">
        <f t="shared" si="31"/>
        <v>#VALUE!</v>
      </c>
      <c r="CD22" s="705" t="e">
        <f t="shared" si="32"/>
        <v>#VALUE!</v>
      </c>
      <c r="CE22" s="770">
        <f t="shared" si="1"/>
        <v>12</v>
      </c>
      <c r="CF22" s="771" t="e">
        <f t="shared" si="2"/>
        <v>#VALUE!</v>
      </c>
      <c r="CG22" s="708"/>
      <c r="CH22" s="709"/>
      <c r="CK22" s="253"/>
      <c r="CL22" s="272"/>
      <c r="CM22" s="272"/>
      <c r="CN22" s="273"/>
      <c r="CO22" s="285" t="e">
        <f t="shared" si="34"/>
        <v>#VALUE!</v>
      </c>
      <c r="CP22" s="286" t="e">
        <f t="shared" si="35"/>
        <v>#VALUE!</v>
      </c>
      <c r="CQ22" s="275">
        <f t="shared" si="36"/>
        <v>0</v>
      </c>
      <c r="CR22" s="270" t="e">
        <f t="shared" ref="CR22:CS85" si="76">IF($CP22=CR$4,$CN22,0)</f>
        <v>#VALUE!</v>
      </c>
      <c r="CS22" s="270" t="e">
        <f t="shared" si="76"/>
        <v>#VALUE!</v>
      </c>
      <c r="CT22" s="270" t="e">
        <f t="shared" si="38"/>
        <v>#VALUE!</v>
      </c>
      <c r="CU22" s="44"/>
    </row>
    <row r="23" spans="1:99" ht="16.5" customHeight="1">
      <c r="A23" s="23">
        <f t="shared" si="39"/>
        <v>19</v>
      </c>
      <c r="B23" s="142">
        <f>'2019-상시근로자'!B23</f>
        <v>0</v>
      </c>
      <c r="C23" s="632">
        <f>'2019-상시근로자'!C23</f>
        <v>0</v>
      </c>
      <c r="D23" s="637">
        <f>'2019-상시근로자'!D23</f>
        <v>0</v>
      </c>
      <c r="E23" s="156" t="e">
        <f t="shared" si="3"/>
        <v>#VALUE!</v>
      </c>
      <c r="F23" s="30" t="e">
        <f t="shared" si="4"/>
        <v>#VALUE!</v>
      </c>
      <c r="G23" s="31" t="e">
        <f t="shared" si="5"/>
        <v>#VALUE!</v>
      </c>
      <c r="H23" s="147" t="e">
        <f t="shared" si="6"/>
        <v>#VALUE!</v>
      </c>
      <c r="I23" s="633">
        <f>'2019-상시근로자'!E23</f>
        <v>0</v>
      </c>
      <c r="J23" s="633">
        <f>'2019-상시근로자'!G23</f>
        <v>0</v>
      </c>
      <c r="K23" s="33" t="e">
        <f t="shared" si="7"/>
        <v>#VALUE!</v>
      </c>
      <c r="L23" s="33">
        <f t="shared" si="0"/>
        <v>0</v>
      </c>
      <c r="M23" s="35" t="e">
        <f t="shared" si="8"/>
        <v>#VALUE!</v>
      </c>
      <c r="N23" s="108"/>
      <c r="O23" s="178"/>
      <c r="P23" s="179"/>
      <c r="Q23" s="106" t="s">
        <v>160</v>
      </c>
      <c r="R23" s="107" t="s">
        <v>160</v>
      </c>
      <c r="S23" s="43"/>
      <c r="T23" s="122" t="s">
        <v>160</v>
      </c>
      <c r="U23" s="122" t="s">
        <v>160</v>
      </c>
      <c r="V23" s="123" t="s">
        <v>160</v>
      </c>
      <c r="W23" s="702">
        <f t="shared" si="40"/>
        <v>1</v>
      </c>
      <c r="X23" s="703" t="e">
        <f t="shared" si="41"/>
        <v>#VALUE!</v>
      </c>
      <c r="Y23" s="768" t="e">
        <f t="shared" si="42"/>
        <v>#VALUE!</v>
      </c>
      <c r="Z23" s="769" t="e">
        <f t="shared" si="9"/>
        <v>#VALUE!</v>
      </c>
      <c r="AA23" s="705" t="e">
        <f t="shared" si="10"/>
        <v>#VALUE!</v>
      </c>
      <c r="AB23" s="702">
        <f t="shared" si="43"/>
        <v>1</v>
      </c>
      <c r="AC23" s="703" t="e">
        <f t="shared" si="44"/>
        <v>#VALUE!</v>
      </c>
      <c r="AD23" s="704" t="e">
        <f t="shared" si="45"/>
        <v>#VALUE!</v>
      </c>
      <c r="AE23" s="769" t="e">
        <f t="shared" si="11"/>
        <v>#VALUE!</v>
      </c>
      <c r="AF23" s="705" t="e">
        <f t="shared" si="12"/>
        <v>#VALUE!</v>
      </c>
      <c r="AG23" s="702">
        <f t="shared" si="46"/>
        <v>1</v>
      </c>
      <c r="AH23" s="703" t="e">
        <f t="shared" si="47"/>
        <v>#VALUE!</v>
      </c>
      <c r="AI23" s="704" t="e">
        <f t="shared" si="48"/>
        <v>#VALUE!</v>
      </c>
      <c r="AJ23" s="769" t="e">
        <f t="shared" si="13"/>
        <v>#VALUE!</v>
      </c>
      <c r="AK23" s="705" t="e">
        <f t="shared" si="14"/>
        <v>#VALUE!</v>
      </c>
      <c r="AL23" s="702">
        <f t="shared" si="49"/>
        <v>1</v>
      </c>
      <c r="AM23" s="703" t="e">
        <f t="shared" si="50"/>
        <v>#VALUE!</v>
      </c>
      <c r="AN23" s="704" t="e">
        <f t="shared" si="51"/>
        <v>#VALUE!</v>
      </c>
      <c r="AO23" s="769" t="e">
        <f t="shared" si="15"/>
        <v>#VALUE!</v>
      </c>
      <c r="AP23" s="705" t="e">
        <f t="shared" si="16"/>
        <v>#VALUE!</v>
      </c>
      <c r="AQ23" s="702">
        <f t="shared" si="52"/>
        <v>1</v>
      </c>
      <c r="AR23" s="703" t="e">
        <f t="shared" si="53"/>
        <v>#VALUE!</v>
      </c>
      <c r="AS23" s="704" t="e">
        <f t="shared" si="54"/>
        <v>#VALUE!</v>
      </c>
      <c r="AT23" s="769" t="e">
        <f t="shared" si="17"/>
        <v>#VALUE!</v>
      </c>
      <c r="AU23" s="705" t="e">
        <f t="shared" si="18"/>
        <v>#VALUE!</v>
      </c>
      <c r="AV23" s="702">
        <f t="shared" si="55"/>
        <v>1</v>
      </c>
      <c r="AW23" s="703" t="e">
        <f t="shared" si="56"/>
        <v>#VALUE!</v>
      </c>
      <c r="AX23" s="704" t="e">
        <f t="shared" si="57"/>
        <v>#VALUE!</v>
      </c>
      <c r="AY23" s="769" t="e">
        <f t="shared" si="19"/>
        <v>#VALUE!</v>
      </c>
      <c r="AZ23" s="705" t="e">
        <f t="shared" si="20"/>
        <v>#VALUE!</v>
      </c>
      <c r="BA23" s="702">
        <f t="shared" si="58"/>
        <v>1</v>
      </c>
      <c r="BB23" s="703" t="e">
        <f t="shared" si="59"/>
        <v>#VALUE!</v>
      </c>
      <c r="BC23" s="704" t="e">
        <f t="shared" si="60"/>
        <v>#VALUE!</v>
      </c>
      <c r="BD23" s="769" t="e">
        <f t="shared" si="21"/>
        <v>#VALUE!</v>
      </c>
      <c r="BE23" s="705" t="e">
        <f t="shared" si="22"/>
        <v>#VALUE!</v>
      </c>
      <c r="BF23" s="702">
        <f t="shared" si="61"/>
        <v>1</v>
      </c>
      <c r="BG23" s="703" t="e">
        <f t="shared" si="62"/>
        <v>#VALUE!</v>
      </c>
      <c r="BH23" s="704" t="e">
        <f t="shared" si="63"/>
        <v>#VALUE!</v>
      </c>
      <c r="BI23" s="769" t="e">
        <f t="shared" si="23"/>
        <v>#VALUE!</v>
      </c>
      <c r="BJ23" s="705" t="e">
        <f t="shared" si="24"/>
        <v>#VALUE!</v>
      </c>
      <c r="BK23" s="702">
        <f t="shared" si="64"/>
        <v>1</v>
      </c>
      <c r="BL23" s="703" t="e">
        <f t="shared" si="65"/>
        <v>#VALUE!</v>
      </c>
      <c r="BM23" s="704" t="e">
        <f t="shared" si="66"/>
        <v>#VALUE!</v>
      </c>
      <c r="BN23" s="769" t="e">
        <f t="shared" si="25"/>
        <v>#VALUE!</v>
      </c>
      <c r="BO23" s="705" t="e">
        <f t="shared" si="26"/>
        <v>#VALUE!</v>
      </c>
      <c r="BP23" s="702">
        <f t="shared" si="67"/>
        <v>1</v>
      </c>
      <c r="BQ23" s="703" t="e">
        <f t="shared" si="68"/>
        <v>#VALUE!</v>
      </c>
      <c r="BR23" s="704" t="e">
        <f t="shared" si="69"/>
        <v>#VALUE!</v>
      </c>
      <c r="BS23" s="769" t="e">
        <f t="shared" si="27"/>
        <v>#VALUE!</v>
      </c>
      <c r="BT23" s="705" t="e">
        <f t="shared" si="28"/>
        <v>#VALUE!</v>
      </c>
      <c r="BU23" s="702">
        <f t="shared" si="70"/>
        <v>1</v>
      </c>
      <c r="BV23" s="703" t="e">
        <f t="shared" si="71"/>
        <v>#VALUE!</v>
      </c>
      <c r="BW23" s="704" t="e">
        <f t="shared" si="72"/>
        <v>#VALUE!</v>
      </c>
      <c r="BX23" s="769" t="e">
        <f t="shared" si="29"/>
        <v>#VALUE!</v>
      </c>
      <c r="BY23" s="705" t="e">
        <f t="shared" si="30"/>
        <v>#VALUE!</v>
      </c>
      <c r="BZ23" s="702">
        <f t="shared" si="73"/>
        <v>1</v>
      </c>
      <c r="CA23" s="703" t="e">
        <f t="shared" si="74"/>
        <v>#VALUE!</v>
      </c>
      <c r="CB23" s="704" t="e">
        <f t="shared" si="75"/>
        <v>#VALUE!</v>
      </c>
      <c r="CC23" s="769" t="e">
        <f t="shared" si="31"/>
        <v>#VALUE!</v>
      </c>
      <c r="CD23" s="705" t="e">
        <f t="shared" si="32"/>
        <v>#VALUE!</v>
      </c>
      <c r="CE23" s="770">
        <f t="shared" si="1"/>
        <v>12</v>
      </c>
      <c r="CF23" s="771" t="e">
        <f t="shared" si="2"/>
        <v>#VALUE!</v>
      </c>
      <c r="CG23" s="708"/>
      <c r="CH23" s="709"/>
      <c r="CK23" s="253"/>
      <c r="CL23" s="272"/>
      <c r="CM23" s="272"/>
      <c r="CN23" s="273"/>
      <c r="CO23" s="285" t="e">
        <f t="shared" si="34"/>
        <v>#VALUE!</v>
      </c>
      <c r="CP23" s="286" t="e">
        <f t="shared" si="35"/>
        <v>#VALUE!</v>
      </c>
      <c r="CQ23" s="275">
        <f t="shared" si="36"/>
        <v>0</v>
      </c>
      <c r="CR23" s="270" t="e">
        <f t="shared" si="76"/>
        <v>#VALUE!</v>
      </c>
      <c r="CS23" s="270" t="e">
        <f t="shared" si="76"/>
        <v>#VALUE!</v>
      </c>
      <c r="CT23" s="270" t="e">
        <f t="shared" si="38"/>
        <v>#VALUE!</v>
      </c>
      <c r="CU23" s="44"/>
    </row>
    <row r="24" spans="1:99" ht="16.5" customHeight="1">
      <c r="A24" s="23">
        <f t="shared" si="39"/>
        <v>20</v>
      </c>
      <c r="B24" s="142">
        <f>'2019-상시근로자'!B24</f>
        <v>0</v>
      </c>
      <c r="C24" s="632">
        <f>'2019-상시근로자'!C24</f>
        <v>0</v>
      </c>
      <c r="D24" s="637">
        <f>'2019-상시근로자'!D24</f>
        <v>0</v>
      </c>
      <c r="E24" s="156" t="e">
        <f t="shared" si="3"/>
        <v>#VALUE!</v>
      </c>
      <c r="F24" s="30" t="e">
        <f t="shared" si="4"/>
        <v>#VALUE!</v>
      </c>
      <c r="G24" s="31" t="e">
        <f t="shared" si="5"/>
        <v>#VALUE!</v>
      </c>
      <c r="H24" s="147" t="e">
        <f t="shared" si="6"/>
        <v>#VALUE!</v>
      </c>
      <c r="I24" s="633">
        <f>'2019-상시근로자'!E24</f>
        <v>0</v>
      </c>
      <c r="J24" s="633">
        <f>'2019-상시근로자'!G24</f>
        <v>0</v>
      </c>
      <c r="K24" s="33" t="e">
        <f t="shared" si="7"/>
        <v>#VALUE!</v>
      </c>
      <c r="L24" s="33">
        <f t="shared" si="0"/>
        <v>0</v>
      </c>
      <c r="M24" s="35" t="e">
        <f t="shared" si="8"/>
        <v>#VALUE!</v>
      </c>
      <c r="N24" s="108"/>
      <c r="O24" s="178"/>
      <c r="P24" s="179"/>
      <c r="Q24" s="106" t="s">
        <v>160</v>
      </c>
      <c r="R24" s="107" t="s">
        <v>160</v>
      </c>
      <c r="S24" s="43"/>
      <c r="T24" s="122" t="s">
        <v>160</v>
      </c>
      <c r="U24" s="122" t="s">
        <v>160</v>
      </c>
      <c r="V24" s="123" t="s">
        <v>160</v>
      </c>
      <c r="W24" s="702">
        <f t="shared" si="40"/>
        <v>1</v>
      </c>
      <c r="X24" s="703" t="e">
        <f t="shared" si="41"/>
        <v>#VALUE!</v>
      </c>
      <c r="Y24" s="768" t="e">
        <f t="shared" si="42"/>
        <v>#VALUE!</v>
      </c>
      <c r="Z24" s="769" t="e">
        <f t="shared" si="9"/>
        <v>#VALUE!</v>
      </c>
      <c r="AA24" s="705" t="e">
        <f t="shared" si="10"/>
        <v>#VALUE!</v>
      </c>
      <c r="AB24" s="702">
        <f t="shared" si="43"/>
        <v>1</v>
      </c>
      <c r="AC24" s="703" t="e">
        <f t="shared" si="44"/>
        <v>#VALUE!</v>
      </c>
      <c r="AD24" s="704" t="e">
        <f t="shared" si="45"/>
        <v>#VALUE!</v>
      </c>
      <c r="AE24" s="769" t="e">
        <f t="shared" si="11"/>
        <v>#VALUE!</v>
      </c>
      <c r="AF24" s="705" t="e">
        <f t="shared" si="12"/>
        <v>#VALUE!</v>
      </c>
      <c r="AG24" s="702">
        <f t="shared" si="46"/>
        <v>1</v>
      </c>
      <c r="AH24" s="703" t="e">
        <f t="shared" si="47"/>
        <v>#VALUE!</v>
      </c>
      <c r="AI24" s="704" t="e">
        <f t="shared" si="48"/>
        <v>#VALUE!</v>
      </c>
      <c r="AJ24" s="769" t="e">
        <f t="shared" si="13"/>
        <v>#VALUE!</v>
      </c>
      <c r="AK24" s="705" t="e">
        <f t="shared" si="14"/>
        <v>#VALUE!</v>
      </c>
      <c r="AL24" s="702">
        <f t="shared" si="49"/>
        <v>1</v>
      </c>
      <c r="AM24" s="703" t="e">
        <f t="shared" si="50"/>
        <v>#VALUE!</v>
      </c>
      <c r="AN24" s="704" t="e">
        <f t="shared" si="51"/>
        <v>#VALUE!</v>
      </c>
      <c r="AO24" s="769" t="e">
        <f t="shared" si="15"/>
        <v>#VALUE!</v>
      </c>
      <c r="AP24" s="705" t="e">
        <f t="shared" si="16"/>
        <v>#VALUE!</v>
      </c>
      <c r="AQ24" s="702">
        <f t="shared" si="52"/>
        <v>1</v>
      </c>
      <c r="AR24" s="703" t="e">
        <f t="shared" si="53"/>
        <v>#VALUE!</v>
      </c>
      <c r="AS24" s="704" t="e">
        <f t="shared" si="54"/>
        <v>#VALUE!</v>
      </c>
      <c r="AT24" s="769" t="e">
        <f t="shared" si="17"/>
        <v>#VALUE!</v>
      </c>
      <c r="AU24" s="705" t="e">
        <f t="shared" si="18"/>
        <v>#VALUE!</v>
      </c>
      <c r="AV24" s="702">
        <f t="shared" si="55"/>
        <v>1</v>
      </c>
      <c r="AW24" s="703" t="e">
        <f t="shared" si="56"/>
        <v>#VALUE!</v>
      </c>
      <c r="AX24" s="704" t="e">
        <f t="shared" si="57"/>
        <v>#VALUE!</v>
      </c>
      <c r="AY24" s="769" t="e">
        <f t="shared" si="19"/>
        <v>#VALUE!</v>
      </c>
      <c r="AZ24" s="705" t="e">
        <f t="shared" si="20"/>
        <v>#VALUE!</v>
      </c>
      <c r="BA24" s="702">
        <f t="shared" si="58"/>
        <v>1</v>
      </c>
      <c r="BB24" s="703" t="e">
        <f t="shared" si="59"/>
        <v>#VALUE!</v>
      </c>
      <c r="BC24" s="704" t="e">
        <f t="shared" si="60"/>
        <v>#VALUE!</v>
      </c>
      <c r="BD24" s="769" t="e">
        <f t="shared" si="21"/>
        <v>#VALUE!</v>
      </c>
      <c r="BE24" s="705" t="e">
        <f t="shared" si="22"/>
        <v>#VALUE!</v>
      </c>
      <c r="BF24" s="702">
        <f t="shared" si="61"/>
        <v>1</v>
      </c>
      <c r="BG24" s="703" t="e">
        <f t="shared" si="62"/>
        <v>#VALUE!</v>
      </c>
      <c r="BH24" s="704" t="e">
        <f t="shared" si="63"/>
        <v>#VALUE!</v>
      </c>
      <c r="BI24" s="769" t="e">
        <f t="shared" si="23"/>
        <v>#VALUE!</v>
      </c>
      <c r="BJ24" s="705" t="e">
        <f t="shared" si="24"/>
        <v>#VALUE!</v>
      </c>
      <c r="BK24" s="702">
        <f t="shared" si="64"/>
        <v>1</v>
      </c>
      <c r="BL24" s="703" t="e">
        <f t="shared" si="65"/>
        <v>#VALUE!</v>
      </c>
      <c r="BM24" s="704" t="e">
        <f t="shared" si="66"/>
        <v>#VALUE!</v>
      </c>
      <c r="BN24" s="769" t="e">
        <f t="shared" si="25"/>
        <v>#VALUE!</v>
      </c>
      <c r="BO24" s="705" t="e">
        <f t="shared" si="26"/>
        <v>#VALUE!</v>
      </c>
      <c r="BP24" s="702">
        <f t="shared" si="67"/>
        <v>1</v>
      </c>
      <c r="BQ24" s="703" t="e">
        <f t="shared" si="68"/>
        <v>#VALUE!</v>
      </c>
      <c r="BR24" s="704" t="e">
        <f t="shared" si="69"/>
        <v>#VALUE!</v>
      </c>
      <c r="BS24" s="769" t="e">
        <f t="shared" si="27"/>
        <v>#VALUE!</v>
      </c>
      <c r="BT24" s="705" t="e">
        <f t="shared" si="28"/>
        <v>#VALUE!</v>
      </c>
      <c r="BU24" s="702">
        <f t="shared" si="70"/>
        <v>1</v>
      </c>
      <c r="BV24" s="703" t="e">
        <f t="shared" si="71"/>
        <v>#VALUE!</v>
      </c>
      <c r="BW24" s="704" t="e">
        <f t="shared" si="72"/>
        <v>#VALUE!</v>
      </c>
      <c r="BX24" s="769" t="e">
        <f t="shared" si="29"/>
        <v>#VALUE!</v>
      </c>
      <c r="BY24" s="705" t="e">
        <f t="shared" si="30"/>
        <v>#VALUE!</v>
      </c>
      <c r="BZ24" s="702">
        <f t="shared" si="73"/>
        <v>1</v>
      </c>
      <c r="CA24" s="703" t="e">
        <f t="shared" si="74"/>
        <v>#VALUE!</v>
      </c>
      <c r="CB24" s="704" t="e">
        <f t="shared" si="75"/>
        <v>#VALUE!</v>
      </c>
      <c r="CC24" s="769" t="e">
        <f t="shared" si="31"/>
        <v>#VALUE!</v>
      </c>
      <c r="CD24" s="705" t="e">
        <f t="shared" si="32"/>
        <v>#VALUE!</v>
      </c>
      <c r="CE24" s="770">
        <f t="shared" si="1"/>
        <v>12</v>
      </c>
      <c r="CF24" s="771" t="e">
        <f t="shared" si="2"/>
        <v>#VALUE!</v>
      </c>
      <c r="CG24" s="708"/>
      <c r="CH24" s="709"/>
      <c r="CK24" s="253"/>
      <c r="CL24" s="272"/>
      <c r="CM24" s="272"/>
      <c r="CN24" s="273"/>
      <c r="CO24" s="285" t="e">
        <f t="shared" si="34"/>
        <v>#VALUE!</v>
      </c>
      <c r="CP24" s="286" t="e">
        <f t="shared" si="35"/>
        <v>#VALUE!</v>
      </c>
      <c r="CQ24" s="275">
        <f t="shared" si="36"/>
        <v>0</v>
      </c>
      <c r="CR24" s="270" t="e">
        <f t="shared" si="76"/>
        <v>#VALUE!</v>
      </c>
      <c r="CS24" s="270" t="e">
        <f t="shared" si="76"/>
        <v>#VALUE!</v>
      </c>
      <c r="CT24" s="270" t="e">
        <f t="shared" si="38"/>
        <v>#VALUE!</v>
      </c>
      <c r="CU24" s="44"/>
    </row>
    <row r="25" spans="1:99" ht="16.5" customHeight="1">
      <c r="A25" s="23">
        <f t="shared" si="39"/>
        <v>21</v>
      </c>
      <c r="B25" s="142">
        <f>'2019-상시근로자'!B25</f>
        <v>0</v>
      </c>
      <c r="C25" s="632">
        <f>'2019-상시근로자'!C25</f>
        <v>0</v>
      </c>
      <c r="D25" s="637">
        <f>'2019-상시근로자'!D25</f>
        <v>0</v>
      </c>
      <c r="E25" s="156" t="e">
        <f t="shared" si="3"/>
        <v>#VALUE!</v>
      </c>
      <c r="F25" s="30" t="e">
        <f t="shared" si="4"/>
        <v>#VALUE!</v>
      </c>
      <c r="G25" s="31" t="e">
        <f t="shared" si="5"/>
        <v>#VALUE!</v>
      </c>
      <c r="H25" s="147" t="e">
        <f t="shared" si="6"/>
        <v>#VALUE!</v>
      </c>
      <c r="I25" s="633">
        <f>'2019-상시근로자'!E25</f>
        <v>0</v>
      </c>
      <c r="J25" s="633">
        <f>'2019-상시근로자'!G25</f>
        <v>0</v>
      </c>
      <c r="K25" s="33" t="e">
        <f t="shared" si="7"/>
        <v>#VALUE!</v>
      </c>
      <c r="L25" s="33">
        <f t="shared" si="0"/>
        <v>0</v>
      </c>
      <c r="M25" s="35" t="e">
        <f t="shared" si="8"/>
        <v>#VALUE!</v>
      </c>
      <c r="N25" s="108"/>
      <c r="O25" s="178"/>
      <c r="P25" s="179"/>
      <c r="Q25" s="106" t="s">
        <v>160</v>
      </c>
      <c r="R25" s="107" t="s">
        <v>160</v>
      </c>
      <c r="S25" s="43"/>
      <c r="T25" s="122" t="s">
        <v>160</v>
      </c>
      <c r="U25" s="122" t="s">
        <v>160</v>
      </c>
      <c r="V25" s="123" t="s">
        <v>160</v>
      </c>
      <c r="W25" s="702">
        <f t="shared" si="40"/>
        <v>1</v>
      </c>
      <c r="X25" s="703" t="e">
        <f t="shared" si="41"/>
        <v>#VALUE!</v>
      </c>
      <c r="Y25" s="768" t="e">
        <f t="shared" si="42"/>
        <v>#VALUE!</v>
      </c>
      <c r="Z25" s="769" t="e">
        <f t="shared" si="9"/>
        <v>#VALUE!</v>
      </c>
      <c r="AA25" s="705" t="e">
        <f t="shared" si="10"/>
        <v>#VALUE!</v>
      </c>
      <c r="AB25" s="702">
        <f t="shared" si="43"/>
        <v>1</v>
      </c>
      <c r="AC25" s="703" t="e">
        <f t="shared" si="44"/>
        <v>#VALUE!</v>
      </c>
      <c r="AD25" s="704" t="e">
        <f t="shared" si="45"/>
        <v>#VALUE!</v>
      </c>
      <c r="AE25" s="769" t="e">
        <f t="shared" si="11"/>
        <v>#VALUE!</v>
      </c>
      <c r="AF25" s="705" t="e">
        <f t="shared" si="12"/>
        <v>#VALUE!</v>
      </c>
      <c r="AG25" s="702">
        <f t="shared" si="46"/>
        <v>1</v>
      </c>
      <c r="AH25" s="703" t="e">
        <f t="shared" si="47"/>
        <v>#VALUE!</v>
      </c>
      <c r="AI25" s="704" t="e">
        <f t="shared" si="48"/>
        <v>#VALUE!</v>
      </c>
      <c r="AJ25" s="769" t="e">
        <f t="shared" si="13"/>
        <v>#VALUE!</v>
      </c>
      <c r="AK25" s="705" t="e">
        <f t="shared" si="14"/>
        <v>#VALUE!</v>
      </c>
      <c r="AL25" s="702">
        <f t="shared" si="49"/>
        <v>1</v>
      </c>
      <c r="AM25" s="703" t="e">
        <f t="shared" si="50"/>
        <v>#VALUE!</v>
      </c>
      <c r="AN25" s="704" t="e">
        <f t="shared" si="51"/>
        <v>#VALUE!</v>
      </c>
      <c r="AO25" s="769" t="e">
        <f t="shared" si="15"/>
        <v>#VALUE!</v>
      </c>
      <c r="AP25" s="705" t="e">
        <f t="shared" si="16"/>
        <v>#VALUE!</v>
      </c>
      <c r="AQ25" s="702">
        <f t="shared" si="52"/>
        <v>1</v>
      </c>
      <c r="AR25" s="703" t="e">
        <f t="shared" si="53"/>
        <v>#VALUE!</v>
      </c>
      <c r="AS25" s="704" t="e">
        <f t="shared" si="54"/>
        <v>#VALUE!</v>
      </c>
      <c r="AT25" s="769" t="e">
        <f t="shared" si="17"/>
        <v>#VALUE!</v>
      </c>
      <c r="AU25" s="705" t="e">
        <f t="shared" si="18"/>
        <v>#VALUE!</v>
      </c>
      <c r="AV25" s="702">
        <f t="shared" si="55"/>
        <v>1</v>
      </c>
      <c r="AW25" s="703" t="e">
        <f t="shared" si="56"/>
        <v>#VALUE!</v>
      </c>
      <c r="AX25" s="704" t="e">
        <f t="shared" si="57"/>
        <v>#VALUE!</v>
      </c>
      <c r="AY25" s="769" t="e">
        <f t="shared" si="19"/>
        <v>#VALUE!</v>
      </c>
      <c r="AZ25" s="705" t="e">
        <f t="shared" si="20"/>
        <v>#VALUE!</v>
      </c>
      <c r="BA25" s="702">
        <f t="shared" si="58"/>
        <v>1</v>
      </c>
      <c r="BB25" s="703" t="e">
        <f t="shared" si="59"/>
        <v>#VALUE!</v>
      </c>
      <c r="BC25" s="704" t="e">
        <f t="shared" si="60"/>
        <v>#VALUE!</v>
      </c>
      <c r="BD25" s="769" t="e">
        <f t="shared" si="21"/>
        <v>#VALUE!</v>
      </c>
      <c r="BE25" s="705" t="e">
        <f t="shared" si="22"/>
        <v>#VALUE!</v>
      </c>
      <c r="BF25" s="702">
        <f t="shared" si="61"/>
        <v>1</v>
      </c>
      <c r="BG25" s="703" t="e">
        <f t="shared" si="62"/>
        <v>#VALUE!</v>
      </c>
      <c r="BH25" s="704" t="e">
        <f t="shared" si="63"/>
        <v>#VALUE!</v>
      </c>
      <c r="BI25" s="769" t="e">
        <f t="shared" si="23"/>
        <v>#VALUE!</v>
      </c>
      <c r="BJ25" s="705" t="e">
        <f t="shared" si="24"/>
        <v>#VALUE!</v>
      </c>
      <c r="BK25" s="702">
        <f t="shared" si="64"/>
        <v>1</v>
      </c>
      <c r="BL25" s="703" t="e">
        <f t="shared" si="65"/>
        <v>#VALUE!</v>
      </c>
      <c r="BM25" s="704" t="e">
        <f t="shared" si="66"/>
        <v>#VALUE!</v>
      </c>
      <c r="BN25" s="769" t="e">
        <f t="shared" si="25"/>
        <v>#VALUE!</v>
      </c>
      <c r="BO25" s="705" t="e">
        <f t="shared" si="26"/>
        <v>#VALUE!</v>
      </c>
      <c r="BP25" s="702">
        <f t="shared" si="67"/>
        <v>1</v>
      </c>
      <c r="BQ25" s="703" t="e">
        <f t="shared" si="68"/>
        <v>#VALUE!</v>
      </c>
      <c r="BR25" s="704" t="e">
        <f t="shared" si="69"/>
        <v>#VALUE!</v>
      </c>
      <c r="BS25" s="769" t="e">
        <f t="shared" si="27"/>
        <v>#VALUE!</v>
      </c>
      <c r="BT25" s="705" t="e">
        <f t="shared" si="28"/>
        <v>#VALUE!</v>
      </c>
      <c r="BU25" s="702">
        <f t="shared" si="70"/>
        <v>1</v>
      </c>
      <c r="BV25" s="703" t="e">
        <f t="shared" si="71"/>
        <v>#VALUE!</v>
      </c>
      <c r="BW25" s="704" t="e">
        <f t="shared" si="72"/>
        <v>#VALUE!</v>
      </c>
      <c r="BX25" s="769" t="e">
        <f t="shared" si="29"/>
        <v>#VALUE!</v>
      </c>
      <c r="BY25" s="705" t="e">
        <f t="shared" si="30"/>
        <v>#VALUE!</v>
      </c>
      <c r="BZ25" s="702">
        <f t="shared" si="73"/>
        <v>1</v>
      </c>
      <c r="CA25" s="703" t="e">
        <f t="shared" si="74"/>
        <v>#VALUE!</v>
      </c>
      <c r="CB25" s="704" t="e">
        <f t="shared" si="75"/>
        <v>#VALUE!</v>
      </c>
      <c r="CC25" s="769" t="e">
        <f t="shared" si="31"/>
        <v>#VALUE!</v>
      </c>
      <c r="CD25" s="705" t="e">
        <f t="shared" si="32"/>
        <v>#VALUE!</v>
      </c>
      <c r="CE25" s="770">
        <f t="shared" si="1"/>
        <v>12</v>
      </c>
      <c r="CF25" s="771" t="e">
        <f t="shared" si="2"/>
        <v>#VALUE!</v>
      </c>
      <c r="CG25" s="708"/>
      <c r="CH25" s="709"/>
      <c r="CK25" s="253"/>
      <c r="CL25" s="272"/>
      <c r="CM25" s="272"/>
      <c r="CN25" s="273"/>
      <c r="CO25" s="285" t="e">
        <f t="shared" si="34"/>
        <v>#VALUE!</v>
      </c>
      <c r="CP25" s="286" t="e">
        <f t="shared" si="35"/>
        <v>#VALUE!</v>
      </c>
      <c r="CQ25" s="275">
        <f t="shared" si="36"/>
        <v>0</v>
      </c>
      <c r="CR25" s="270" t="e">
        <f t="shared" si="76"/>
        <v>#VALUE!</v>
      </c>
      <c r="CS25" s="270" t="e">
        <f t="shared" si="76"/>
        <v>#VALUE!</v>
      </c>
      <c r="CT25" s="270" t="e">
        <f t="shared" si="38"/>
        <v>#VALUE!</v>
      </c>
      <c r="CU25" s="44"/>
    </row>
    <row r="26" spans="1:99" ht="16.5" customHeight="1" thickBot="1">
      <c r="A26" s="23">
        <f t="shared" si="39"/>
        <v>22</v>
      </c>
      <c r="B26" s="142">
        <f>'2019-상시근로자'!B26</f>
        <v>0</v>
      </c>
      <c r="C26" s="632">
        <f>'2019-상시근로자'!C26</f>
        <v>0</v>
      </c>
      <c r="D26" s="637">
        <f>'2019-상시근로자'!D26</f>
        <v>0</v>
      </c>
      <c r="E26" s="156" t="e">
        <f t="shared" si="3"/>
        <v>#VALUE!</v>
      </c>
      <c r="F26" s="30" t="e">
        <f t="shared" si="4"/>
        <v>#VALUE!</v>
      </c>
      <c r="G26" s="31" t="e">
        <f t="shared" si="5"/>
        <v>#VALUE!</v>
      </c>
      <c r="H26" s="147" t="e">
        <f t="shared" si="6"/>
        <v>#VALUE!</v>
      </c>
      <c r="I26" s="633">
        <f>'2019-상시근로자'!E26</f>
        <v>0</v>
      </c>
      <c r="J26" s="633">
        <f>'2019-상시근로자'!G26</f>
        <v>0</v>
      </c>
      <c r="K26" s="33" t="e">
        <f t="shared" si="7"/>
        <v>#VALUE!</v>
      </c>
      <c r="L26" s="33">
        <f t="shared" si="0"/>
        <v>0</v>
      </c>
      <c r="M26" s="35" t="e">
        <f t="shared" si="8"/>
        <v>#VALUE!</v>
      </c>
      <c r="N26" s="108"/>
      <c r="O26" s="180"/>
      <c r="P26" s="181"/>
      <c r="Q26" s="106" t="s">
        <v>160</v>
      </c>
      <c r="R26" s="107" t="s">
        <v>160</v>
      </c>
      <c r="S26" s="43"/>
      <c r="T26" s="122" t="s">
        <v>160</v>
      </c>
      <c r="U26" s="122" t="s">
        <v>160</v>
      </c>
      <c r="V26" s="123" t="s">
        <v>160</v>
      </c>
      <c r="W26" s="702">
        <f t="shared" si="40"/>
        <v>1</v>
      </c>
      <c r="X26" s="703" t="e">
        <f t="shared" si="41"/>
        <v>#VALUE!</v>
      </c>
      <c r="Y26" s="768" t="e">
        <f t="shared" si="42"/>
        <v>#VALUE!</v>
      </c>
      <c r="Z26" s="769" t="e">
        <f t="shared" si="9"/>
        <v>#VALUE!</v>
      </c>
      <c r="AA26" s="705" t="e">
        <f t="shared" si="10"/>
        <v>#VALUE!</v>
      </c>
      <c r="AB26" s="702">
        <f t="shared" si="43"/>
        <v>1</v>
      </c>
      <c r="AC26" s="703" t="e">
        <f t="shared" si="44"/>
        <v>#VALUE!</v>
      </c>
      <c r="AD26" s="704" t="e">
        <f t="shared" si="45"/>
        <v>#VALUE!</v>
      </c>
      <c r="AE26" s="769" t="e">
        <f t="shared" si="11"/>
        <v>#VALUE!</v>
      </c>
      <c r="AF26" s="705" t="e">
        <f t="shared" si="12"/>
        <v>#VALUE!</v>
      </c>
      <c r="AG26" s="702">
        <f t="shared" si="46"/>
        <v>1</v>
      </c>
      <c r="AH26" s="703" t="e">
        <f t="shared" si="47"/>
        <v>#VALUE!</v>
      </c>
      <c r="AI26" s="704" t="e">
        <f t="shared" si="48"/>
        <v>#VALUE!</v>
      </c>
      <c r="AJ26" s="769" t="e">
        <f t="shared" si="13"/>
        <v>#VALUE!</v>
      </c>
      <c r="AK26" s="705" t="e">
        <f t="shared" si="14"/>
        <v>#VALUE!</v>
      </c>
      <c r="AL26" s="702">
        <f t="shared" si="49"/>
        <v>1</v>
      </c>
      <c r="AM26" s="703" t="e">
        <f t="shared" si="50"/>
        <v>#VALUE!</v>
      </c>
      <c r="AN26" s="704" t="e">
        <f t="shared" si="51"/>
        <v>#VALUE!</v>
      </c>
      <c r="AO26" s="769" t="e">
        <f t="shared" si="15"/>
        <v>#VALUE!</v>
      </c>
      <c r="AP26" s="705" t="e">
        <f t="shared" si="16"/>
        <v>#VALUE!</v>
      </c>
      <c r="AQ26" s="702">
        <f t="shared" si="52"/>
        <v>1</v>
      </c>
      <c r="AR26" s="703" t="e">
        <f t="shared" si="53"/>
        <v>#VALUE!</v>
      </c>
      <c r="AS26" s="704" t="e">
        <f t="shared" si="54"/>
        <v>#VALUE!</v>
      </c>
      <c r="AT26" s="769" t="e">
        <f t="shared" si="17"/>
        <v>#VALUE!</v>
      </c>
      <c r="AU26" s="705" t="e">
        <f t="shared" si="18"/>
        <v>#VALUE!</v>
      </c>
      <c r="AV26" s="702">
        <f t="shared" si="55"/>
        <v>1</v>
      </c>
      <c r="AW26" s="703" t="e">
        <f t="shared" si="56"/>
        <v>#VALUE!</v>
      </c>
      <c r="AX26" s="704" t="e">
        <f t="shared" si="57"/>
        <v>#VALUE!</v>
      </c>
      <c r="AY26" s="769" t="e">
        <f t="shared" si="19"/>
        <v>#VALUE!</v>
      </c>
      <c r="AZ26" s="705" t="e">
        <f t="shared" si="20"/>
        <v>#VALUE!</v>
      </c>
      <c r="BA26" s="702">
        <f t="shared" si="58"/>
        <v>1</v>
      </c>
      <c r="BB26" s="703" t="e">
        <f t="shared" si="59"/>
        <v>#VALUE!</v>
      </c>
      <c r="BC26" s="704" t="e">
        <f t="shared" si="60"/>
        <v>#VALUE!</v>
      </c>
      <c r="BD26" s="769" t="e">
        <f t="shared" si="21"/>
        <v>#VALUE!</v>
      </c>
      <c r="BE26" s="705" t="e">
        <f t="shared" si="22"/>
        <v>#VALUE!</v>
      </c>
      <c r="BF26" s="702">
        <f t="shared" si="61"/>
        <v>1</v>
      </c>
      <c r="BG26" s="703" t="e">
        <f t="shared" si="62"/>
        <v>#VALUE!</v>
      </c>
      <c r="BH26" s="704" t="e">
        <f t="shared" si="63"/>
        <v>#VALUE!</v>
      </c>
      <c r="BI26" s="769" t="e">
        <f t="shared" si="23"/>
        <v>#VALUE!</v>
      </c>
      <c r="BJ26" s="705" t="e">
        <f t="shared" si="24"/>
        <v>#VALUE!</v>
      </c>
      <c r="BK26" s="702">
        <f t="shared" si="64"/>
        <v>1</v>
      </c>
      <c r="BL26" s="703" t="e">
        <f t="shared" si="65"/>
        <v>#VALUE!</v>
      </c>
      <c r="BM26" s="704" t="e">
        <f t="shared" si="66"/>
        <v>#VALUE!</v>
      </c>
      <c r="BN26" s="769" t="e">
        <f t="shared" si="25"/>
        <v>#VALUE!</v>
      </c>
      <c r="BO26" s="705" t="e">
        <f t="shared" si="26"/>
        <v>#VALUE!</v>
      </c>
      <c r="BP26" s="702">
        <f t="shared" si="67"/>
        <v>1</v>
      </c>
      <c r="BQ26" s="703" t="e">
        <f t="shared" si="68"/>
        <v>#VALUE!</v>
      </c>
      <c r="BR26" s="704" t="e">
        <f t="shared" si="69"/>
        <v>#VALUE!</v>
      </c>
      <c r="BS26" s="769" t="e">
        <f t="shared" si="27"/>
        <v>#VALUE!</v>
      </c>
      <c r="BT26" s="705" t="e">
        <f t="shared" si="28"/>
        <v>#VALUE!</v>
      </c>
      <c r="BU26" s="702">
        <f t="shared" si="70"/>
        <v>1</v>
      </c>
      <c r="BV26" s="703" t="e">
        <f t="shared" si="71"/>
        <v>#VALUE!</v>
      </c>
      <c r="BW26" s="704" t="e">
        <f t="shared" si="72"/>
        <v>#VALUE!</v>
      </c>
      <c r="BX26" s="769" t="e">
        <f t="shared" si="29"/>
        <v>#VALUE!</v>
      </c>
      <c r="BY26" s="705" t="e">
        <f t="shared" si="30"/>
        <v>#VALUE!</v>
      </c>
      <c r="BZ26" s="702">
        <f t="shared" si="73"/>
        <v>1</v>
      </c>
      <c r="CA26" s="703" t="e">
        <f t="shared" si="74"/>
        <v>#VALUE!</v>
      </c>
      <c r="CB26" s="704" t="e">
        <f t="shared" si="75"/>
        <v>#VALUE!</v>
      </c>
      <c r="CC26" s="769" t="e">
        <f t="shared" si="31"/>
        <v>#VALUE!</v>
      </c>
      <c r="CD26" s="705" t="e">
        <f t="shared" si="32"/>
        <v>#VALUE!</v>
      </c>
      <c r="CE26" s="770">
        <f t="shared" si="1"/>
        <v>12</v>
      </c>
      <c r="CF26" s="771" t="e">
        <f t="shared" si="2"/>
        <v>#VALUE!</v>
      </c>
      <c r="CG26" s="708"/>
      <c r="CH26" s="709"/>
      <c r="CK26" s="253"/>
      <c r="CL26" s="272"/>
      <c r="CM26" s="272"/>
      <c r="CN26" s="273"/>
      <c r="CO26" s="285" t="e">
        <f t="shared" si="34"/>
        <v>#VALUE!</v>
      </c>
      <c r="CP26" s="286" t="e">
        <f t="shared" si="35"/>
        <v>#VALUE!</v>
      </c>
      <c r="CQ26" s="275">
        <f t="shared" si="36"/>
        <v>0</v>
      </c>
      <c r="CR26" s="270" t="e">
        <f t="shared" si="76"/>
        <v>#VALUE!</v>
      </c>
      <c r="CS26" s="270" t="e">
        <f t="shared" si="76"/>
        <v>#VALUE!</v>
      </c>
      <c r="CT26" s="270" t="e">
        <f t="shared" si="38"/>
        <v>#VALUE!</v>
      </c>
      <c r="CU26" s="44"/>
    </row>
    <row r="27" spans="1:99" ht="16.5" customHeight="1">
      <c r="A27" s="23">
        <f t="shared" si="39"/>
        <v>23</v>
      </c>
      <c r="B27" s="142">
        <f>'2019-상시근로자'!B27</f>
        <v>0</v>
      </c>
      <c r="C27" s="632">
        <f>'2019-상시근로자'!C27</f>
        <v>0</v>
      </c>
      <c r="D27" s="637">
        <f>'2019-상시근로자'!D27</f>
        <v>0</v>
      </c>
      <c r="E27" s="156" t="e">
        <f t="shared" si="3"/>
        <v>#VALUE!</v>
      </c>
      <c r="F27" s="30" t="e">
        <f t="shared" si="4"/>
        <v>#VALUE!</v>
      </c>
      <c r="G27" s="31" t="e">
        <f t="shared" si="5"/>
        <v>#VALUE!</v>
      </c>
      <c r="H27" s="147" t="e">
        <f t="shared" si="6"/>
        <v>#VALUE!</v>
      </c>
      <c r="I27" s="633">
        <f>'2019-상시근로자'!E27</f>
        <v>0</v>
      </c>
      <c r="J27" s="633">
        <f>'2019-상시근로자'!G27</f>
        <v>0</v>
      </c>
      <c r="K27" s="33" t="e">
        <f t="shared" si="7"/>
        <v>#VALUE!</v>
      </c>
      <c r="L27" s="33">
        <f t="shared" si="0"/>
        <v>0</v>
      </c>
      <c r="M27" s="35" t="e">
        <f t="shared" si="8"/>
        <v>#VALUE!</v>
      </c>
      <c r="N27" s="108"/>
      <c r="O27" s="178"/>
      <c r="P27" s="179"/>
      <c r="Q27" s="106" t="s">
        <v>160</v>
      </c>
      <c r="R27" s="107" t="s">
        <v>160</v>
      </c>
      <c r="S27" s="43"/>
      <c r="T27" s="122" t="s">
        <v>160</v>
      </c>
      <c r="U27" s="122" t="s">
        <v>160</v>
      </c>
      <c r="V27" s="123" t="s">
        <v>160</v>
      </c>
      <c r="W27" s="702">
        <f t="shared" si="40"/>
        <v>1</v>
      </c>
      <c r="X27" s="703" t="e">
        <f t="shared" si="41"/>
        <v>#VALUE!</v>
      </c>
      <c r="Y27" s="768" t="e">
        <f t="shared" si="42"/>
        <v>#VALUE!</v>
      </c>
      <c r="Z27" s="769" t="e">
        <f t="shared" si="9"/>
        <v>#VALUE!</v>
      </c>
      <c r="AA27" s="705" t="e">
        <f t="shared" si="10"/>
        <v>#VALUE!</v>
      </c>
      <c r="AB27" s="702">
        <f t="shared" si="43"/>
        <v>1</v>
      </c>
      <c r="AC27" s="703" t="e">
        <f t="shared" si="44"/>
        <v>#VALUE!</v>
      </c>
      <c r="AD27" s="704" t="e">
        <f t="shared" si="45"/>
        <v>#VALUE!</v>
      </c>
      <c r="AE27" s="769" t="e">
        <f t="shared" si="11"/>
        <v>#VALUE!</v>
      </c>
      <c r="AF27" s="705" t="e">
        <f t="shared" si="12"/>
        <v>#VALUE!</v>
      </c>
      <c r="AG27" s="702">
        <f t="shared" si="46"/>
        <v>1</v>
      </c>
      <c r="AH27" s="703" t="e">
        <f t="shared" si="47"/>
        <v>#VALUE!</v>
      </c>
      <c r="AI27" s="704" t="e">
        <f t="shared" si="48"/>
        <v>#VALUE!</v>
      </c>
      <c r="AJ27" s="769" t="e">
        <f t="shared" si="13"/>
        <v>#VALUE!</v>
      </c>
      <c r="AK27" s="705" t="e">
        <f t="shared" si="14"/>
        <v>#VALUE!</v>
      </c>
      <c r="AL27" s="702">
        <f t="shared" si="49"/>
        <v>1</v>
      </c>
      <c r="AM27" s="703" t="e">
        <f t="shared" si="50"/>
        <v>#VALUE!</v>
      </c>
      <c r="AN27" s="704" t="e">
        <f t="shared" si="51"/>
        <v>#VALUE!</v>
      </c>
      <c r="AO27" s="769" t="e">
        <f t="shared" si="15"/>
        <v>#VALUE!</v>
      </c>
      <c r="AP27" s="705" t="e">
        <f t="shared" si="16"/>
        <v>#VALUE!</v>
      </c>
      <c r="AQ27" s="702">
        <f t="shared" si="52"/>
        <v>1</v>
      </c>
      <c r="AR27" s="703" t="e">
        <f t="shared" si="53"/>
        <v>#VALUE!</v>
      </c>
      <c r="AS27" s="704" t="e">
        <f t="shared" si="54"/>
        <v>#VALUE!</v>
      </c>
      <c r="AT27" s="769" t="e">
        <f t="shared" si="17"/>
        <v>#VALUE!</v>
      </c>
      <c r="AU27" s="705" t="e">
        <f t="shared" si="18"/>
        <v>#VALUE!</v>
      </c>
      <c r="AV27" s="702">
        <f t="shared" si="55"/>
        <v>1</v>
      </c>
      <c r="AW27" s="703" t="e">
        <f t="shared" si="56"/>
        <v>#VALUE!</v>
      </c>
      <c r="AX27" s="704" t="e">
        <f t="shared" si="57"/>
        <v>#VALUE!</v>
      </c>
      <c r="AY27" s="769" t="e">
        <f t="shared" si="19"/>
        <v>#VALUE!</v>
      </c>
      <c r="AZ27" s="705" t="e">
        <f t="shared" si="20"/>
        <v>#VALUE!</v>
      </c>
      <c r="BA27" s="702">
        <f t="shared" si="58"/>
        <v>1</v>
      </c>
      <c r="BB27" s="703" t="e">
        <f t="shared" si="59"/>
        <v>#VALUE!</v>
      </c>
      <c r="BC27" s="704" t="e">
        <f t="shared" si="60"/>
        <v>#VALUE!</v>
      </c>
      <c r="BD27" s="769" t="e">
        <f t="shared" si="21"/>
        <v>#VALUE!</v>
      </c>
      <c r="BE27" s="705" t="e">
        <f t="shared" si="22"/>
        <v>#VALUE!</v>
      </c>
      <c r="BF27" s="702">
        <f t="shared" si="61"/>
        <v>1</v>
      </c>
      <c r="BG27" s="703" t="e">
        <f t="shared" si="62"/>
        <v>#VALUE!</v>
      </c>
      <c r="BH27" s="704" t="e">
        <f t="shared" si="63"/>
        <v>#VALUE!</v>
      </c>
      <c r="BI27" s="769" t="e">
        <f t="shared" si="23"/>
        <v>#VALUE!</v>
      </c>
      <c r="BJ27" s="705" t="e">
        <f t="shared" si="24"/>
        <v>#VALUE!</v>
      </c>
      <c r="BK27" s="702">
        <f t="shared" si="64"/>
        <v>1</v>
      </c>
      <c r="BL27" s="703" t="e">
        <f t="shared" si="65"/>
        <v>#VALUE!</v>
      </c>
      <c r="BM27" s="704" t="e">
        <f t="shared" si="66"/>
        <v>#VALUE!</v>
      </c>
      <c r="BN27" s="769" t="e">
        <f t="shared" si="25"/>
        <v>#VALUE!</v>
      </c>
      <c r="BO27" s="705" t="e">
        <f t="shared" si="26"/>
        <v>#VALUE!</v>
      </c>
      <c r="BP27" s="702">
        <f t="shared" si="67"/>
        <v>1</v>
      </c>
      <c r="BQ27" s="703" t="e">
        <f t="shared" si="68"/>
        <v>#VALUE!</v>
      </c>
      <c r="BR27" s="704" t="e">
        <f t="shared" si="69"/>
        <v>#VALUE!</v>
      </c>
      <c r="BS27" s="769" t="e">
        <f t="shared" si="27"/>
        <v>#VALUE!</v>
      </c>
      <c r="BT27" s="705" t="e">
        <f t="shared" si="28"/>
        <v>#VALUE!</v>
      </c>
      <c r="BU27" s="702">
        <f t="shared" si="70"/>
        <v>1</v>
      </c>
      <c r="BV27" s="703" t="e">
        <f t="shared" si="71"/>
        <v>#VALUE!</v>
      </c>
      <c r="BW27" s="704" t="e">
        <f t="shared" si="72"/>
        <v>#VALUE!</v>
      </c>
      <c r="BX27" s="769" t="e">
        <f t="shared" si="29"/>
        <v>#VALUE!</v>
      </c>
      <c r="BY27" s="705" t="e">
        <f t="shared" si="30"/>
        <v>#VALUE!</v>
      </c>
      <c r="BZ27" s="702">
        <f t="shared" si="73"/>
        <v>1</v>
      </c>
      <c r="CA27" s="703" t="e">
        <f t="shared" si="74"/>
        <v>#VALUE!</v>
      </c>
      <c r="CB27" s="704" t="e">
        <f t="shared" si="75"/>
        <v>#VALUE!</v>
      </c>
      <c r="CC27" s="769" t="e">
        <f t="shared" si="31"/>
        <v>#VALUE!</v>
      </c>
      <c r="CD27" s="705" t="e">
        <f t="shared" si="32"/>
        <v>#VALUE!</v>
      </c>
      <c r="CE27" s="770">
        <f t="shared" si="1"/>
        <v>12</v>
      </c>
      <c r="CF27" s="771" t="e">
        <f t="shared" si="2"/>
        <v>#VALUE!</v>
      </c>
      <c r="CG27" s="708"/>
      <c r="CH27" s="709"/>
      <c r="CK27" s="253"/>
      <c r="CL27" s="272"/>
      <c r="CM27" s="272"/>
      <c r="CN27" s="273"/>
      <c r="CO27" s="285" t="e">
        <f t="shared" si="34"/>
        <v>#VALUE!</v>
      </c>
      <c r="CP27" s="286" t="e">
        <f t="shared" si="35"/>
        <v>#VALUE!</v>
      </c>
      <c r="CQ27" s="275">
        <f t="shared" si="36"/>
        <v>0</v>
      </c>
      <c r="CR27" s="270" t="e">
        <f t="shared" si="76"/>
        <v>#VALUE!</v>
      </c>
      <c r="CS27" s="270" t="e">
        <f t="shared" si="76"/>
        <v>#VALUE!</v>
      </c>
      <c r="CT27" s="270" t="e">
        <f t="shared" si="38"/>
        <v>#VALUE!</v>
      </c>
      <c r="CU27" s="44"/>
    </row>
    <row r="28" spans="1:99" ht="16.5" customHeight="1">
      <c r="A28" s="23">
        <f t="shared" si="39"/>
        <v>24</v>
      </c>
      <c r="B28" s="142">
        <f>'2019-상시근로자'!B28</f>
        <v>0</v>
      </c>
      <c r="C28" s="632">
        <f>'2019-상시근로자'!C28</f>
        <v>0</v>
      </c>
      <c r="D28" s="637">
        <f>'2019-상시근로자'!D28</f>
        <v>0</v>
      </c>
      <c r="E28" s="156" t="e">
        <f t="shared" si="3"/>
        <v>#VALUE!</v>
      </c>
      <c r="F28" s="30" t="e">
        <f t="shared" si="4"/>
        <v>#VALUE!</v>
      </c>
      <c r="G28" s="31" t="e">
        <f t="shared" si="5"/>
        <v>#VALUE!</v>
      </c>
      <c r="H28" s="147" t="e">
        <f t="shared" si="6"/>
        <v>#VALUE!</v>
      </c>
      <c r="I28" s="633">
        <f>'2019-상시근로자'!E28</f>
        <v>0</v>
      </c>
      <c r="J28" s="633">
        <f>'2019-상시근로자'!G28</f>
        <v>0</v>
      </c>
      <c r="K28" s="33" t="e">
        <f t="shared" si="7"/>
        <v>#VALUE!</v>
      </c>
      <c r="L28" s="33">
        <f t="shared" si="0"/>
        <v>0</v>
      </c>
      <c r="M28" s="35" t="e">
        <f t="shared" si="8"/>
        <v>#VALUE!</v>
      </c>
      <c r="N28" s="108"/>
      <c r="O28" s="178"/>
      <c r="P28" s="179"/>
      <c r="Q28" s="106" t="s">
        <v>160</v>
      </c>
      <c r="R28" s="107" t="s">
        <v>160</v>
      </c>
      <c r="S28" s="43"/>
      <c r="T28" s="122" t="s">
        <v>160</v>
      </c>
      <c r="U28" s="122" t="s">
        <v>160</v>
      </c>
      <c r="V28" s="123" t="s">
        <v>160</v>
      </c>
      <c r="W28" s="702">
        <f t="shared" si="40"/>
        <v>1</v>
      </c>
      <c r="X28" s="703" t="e">
        <f t="shared" si="41"/>
        <v>#VALUE!</v>
      </c>
      <c r="Y28" s="768" t="e">
        <f t="shared" si="42"/>
        <v>#VALUE!</v>
      </c>
      <c r="Z28" s="769" t="e">
        <f t="shared" si="9"/>
        <v>#VALUE!</v>
      </c>
      <c r="AA28" s="705" t="e">
        <f t="shared" si="10"/>
        <v>#VALUE!</v>
      </c>
      <c r="AB28" s="702">
        <f t="shared" si="43"/>
        <v>1</v>
      </c>
      <c r="AC28" s="703" t="e">
        <f t="shared" si="44"/>
        <v>#VALUE!</v>
      </c>
      <c r="AD28" s="704" t="e">
        <f t="shared" si="45"/>
        <v>#VALUE!</v>
      </c>
      <c r="AE28" s="769" t="e">
        <f t="shared" si="11"/>
        <v>#VALUE!</v>
      </c>
      <c r="AF28" s="705" t="e">
        <f t="shared" si="12"/>
        <v>#VALUE!</v>
      </c>
      <c r="AG28" s="702">
        <f t="shared" si="46"/>
        <v>1</v>
      </c>
      <c r="AH28" s="703" t="e">
        <f t="shared" si="47"/>
        <v>#VALUE!</v>
      </c>
      <c r="AI28" s="704" t="e">
        <f t="shared" si="48"/>
        <v>#VALUE!</v>
      </c>
      <c r="AJ28" s="769" t="e">
        <f t="shared" si="13"/>
        <v>#VALUE!</v>
      </c>
      <c r="AK28" s="705" t="e">
        <f t="shared" si="14"/>
        <v>#VALUE!</v>
      </c>
      <c r="AL28" s="702">
        <f t="shared" si="49"/>
        <v>1</v>
      </c>
      <c r="AM28" s="703" t="e">
        <f t="shared" si="50"/>
        <v>#VALUE!</v>
      </c>
      <c r="AN28" s="704" t="e">
        <f t="shared" si="51"/>
        <v>#VALUE!</v>
      </c>
      <c r="AO28" s="769" t="e">
        <f t="shared" si="15"/>
        <v>#VALUE!</v>
      </c>
      <c r="AP28" s="705" t="e">
        <f t="shared" si="16"/>
        <v>#VALUE!</v>
      </c>
      <c r="AQ28" s="702">
        <f t="shared" si="52"/>
        <v>1</v>
      </c>
      <c r="AR28" s="703" t="e">
        <f t="shared" si="53"/>
        <v>#VALUE!</v>
      </c>
      <c r="AS28" s="704" t="e">
        <f t="shared" si="54"/>
        <v>#VALUE!</v>
      </c>
      <c r="AT28" s="769" t="e">
        <f t="shared" si="17"/>
        <v>#VALUE!</v>
      </c>
      <c r="AU28" s="705" t="e">
        <f t="shared" si="18"/>
        <v>#VALUE!</v>
      </c>
      <c r="AV28" s="702">
        <f t="shared" si="55"/>
        <v>1</v>
      </c>
      <c r="AW28" s="703" t="e">
        <f t="shared" si="56"/>
        <v>#VALUE!</v>
      </c>
      <c r="AX28" s="704" t="e">
        <f t="shared" si="57"/>
        <v>#VALUE!</v>
      </c>
      <c r="AY28" s="769" t="e">
        <f t="shared" si="19"/>
        <v>#VALUE!</v>
      </c>
      <c r="AZ28" s="705" t="e">
        <f t="shared" si="20"/>
        <v>#VALUE!</v>
      </c>
      <c r="BA28" s="702">
        <f t="shared" si="58"/>
        <v>1</v>
      </c>
      <c r="BB28" s="703" t="e">
        <f t="shared" si="59"/>
        <v>#VALUE!</v>
      </c>
      <c r="BC28" s="704" t="e">
        <f t="shared" si="60"/>
        <v>#VALUE!</v>
      </c>
      <c r="BD28" s="769" t="e">
        <f t="shared" si="21"/>
        <v>#VALUE!</v>
      </c>
      <c r="BE28" s="705" t="e">
        <f t="shared" si="22"/>
        <v>#VALUE!</v>
      </c>
      <c r="BF28" s="702">
        <f t="shared" si="61"/>
        <v>1</v>
      </c>
      <c r="BG28" s="703" t="e">
        <f t="shared" si="62"/>
        <v>#VALUE!</v>
      </c>
      <c r="BH28" s="704" t="e">
        <f t="shared" si="63"/>
        <v>#VALUE!</v>
      </c>
      <c r="BI28" s="769" t="e">
        <f t="shared" si="23"/>
        <v>#VALUE!</v>
      </c>
      <c r="BJ28" s="705" t="e">
        <f t="shared" si="24"/>
        <v>#VALUE!</v>
      </c>
      <c r="BK28" s="702">
        <f t="shared" si="64"/>
        <v>1</v>
      </c>
      <c r="BL28" s="703" t="e">
        <f t="shared" si="65"/>
        <v>#VALUE!</v>
      </c>
      <c r="BM28" s="704" t="e">
        <f t="shared" si="66"/>
        <v>#VALUE!</v>
      </c>
      <c r="BN28" s="769" t="e">
        <f t="shared" si="25"/>
        <v>#VALUE!</v>
      </c>
      <c r="BO28" s="705" t="e">
        <f t="shared" si="26"/>
        <v>#VALUE!</v>
      </c>
      <c r="BP28" s="702">
        <f t="shared" si="67"/>
        <v>1</v>
      </c>
      <c r="BQ28" s="703" t="e">
        <f t="shared" si="68"/>
        <v>#VALUE!</v>
      </c>
      <c r="BR28" s="704" t="e">
        <f t="shared" si="69"/>
        <v>#VALUE!</v>
      </c>
      <c r="BS28" s="769" t="e">
        <f t="shared" si="27"/>
        <v>#VALUE!</v>
      </c>
      <c r="BT28" s="705" t="e">
        <f t="shared" si="28"/>
        <v>#VALUE!</v>
      </c>
      <c r="BU28" s="702">
        <f t="shared" si="70"/>
        <v>1</v>
      </c>
      <c r="BV28" s="703" t="e">
        <f t="shared" si="71"/>
        <v>#VALUE!</v>
      </c>
      <c r="BW28" s="704" t="e">
        <f t="shared" si="72"/>
        <v>#VALUE!</v>
      </c>
      <c r="BX28" s="769" t="e">
        <f t="shared" si="29"/>
        <v>#VALUE!</v>
      </c>
      <c r="BY28" s="705" t="e">
        <f t="shared" si="30"/>
        <v>#VALUE!</v>
      </c>
      <c r="BZ28" s="702">
        <f t="shared" si="73"/>
        <v>1</v>
      </c>
      <c r="CA28" s="703" t="e">
        <f t="shared" si="74"/>
        <v>#VALUE!</v>
      </c>
      <c r="CB28" s="704" t="e">
        <f t="shared" si="75"/>
        <v>#VALUE!</v>
      </c>
      <c r="CC28" s="769" t="e">
        <f t="shared" si="31"/>
        <v>#VALUE!</v>
      </c>
      <c r="CD28" s="705" t="e">
        <f t="shared" si="32"/>
        <v>#VALUE!</v>
      </c>
      <c r="CE28" s="770">
        <f t="shared" si="1"/>
        <v>12</v>
      </c>
      <c r="CF28" s="771" t="e">
        <f t="shared" si="2"/>
        <v>#VALUE!</v>
      </c>
      <c r="CG28" s="708"/>
      <c r="CH28" s="709"/>
      <c r="CK28" s="253"/>
      <c r="CL28" s="272"/>
      <c r="CM28" s="272"/>
      <c r="CN28" s="273"/>
      <c r="CO28" s="285" t="e">
        <f t="shared" si="34"/>
        <v>#VALUE!</v>
      </c>
      <c r="CP28" s="286" t="e">
        <f t="shared" si="35"/>
        <v>#VALUE!</v>
      </c>
      <c r="CQ28" s="275">
        <f t="shared" si="36"/>
        <v>0</v>
      </c>
      <c r="CR28" s="270" t="e">
        <f t="shared" si="76"/>
        <v>#VALUE!</v>
      </c>
      <c r="CS28" s="270" t="e">
        <f t="shared" si="76"/>
        <v>#VALUE!</v>
      </c>
      <c r="CT28" s="270" t="e">
        <f t="shared" si="38"/>
        <v>#VALUE!</v>
      </c>
      <c r="CU28" s="44"/>
    </row>
    <row r="29" spans="1:99" ht="16.5" customHeight="1">
      <c r="A29" s="23">
        <f t="shared" si="39"/>
        <v>25</v>
      </c>
      <c r="B29" s="142">
        <f>'2019-상시근로자'!B29</f>
        <v>0</v>
      </c>
      <c r="C29" s="632">
        <f>'2019-상시근로자'!C29</f>
        <v>0</v>
      </c>
      <c r="D29" s="637">
        <f>'2019-상시근로자'!D29</f>
        <v>0</v>
      </c>
      <c r="E29" s="156" t="e">
        <f t="shared" si="3"/>
        <v>#VALUE!</v>
      </c>
      <c r="F29" s="30" t="e">
        <f t="shared" si="4"/>
        <v>#VALUE!</v>
      </c>
      <c r="G29" s="31" t="e">
        <f t="shared" si="5"/>
        <v>#VALUE!</v>
      </c>
      <c r="H29" s="147" t="e">
        <f t="shared" si="6"/>
        <v>#VALUE!</v>
      </c>
      <c r="I29" s="633">
        <f>'2019-상시근로자'!E29</f>
        <v>0</v>
      </c>
      <c r="J29" s="633">
        <f>'2019-상시근로자'!G29</f>
        <v>0</v>
      </c>
      <c r="K29" s="33" t="e">
        <f t="shared" si="7"/>
        <v>#VALUE!</v>
      </c>
      <c r="L29" s="33">
        <f t="shared" si="0"/>
        <v>0</v>
      </c>
      <c r="M29" s="35" t="e">
        <f t="shared" si="8"/>
        <v>#VALUE!</v>
      </c>
      <c r="N29" s="108"/>
      <c r="O29" s="178"/>
      <c r="P29" s="179"/>
      <c r="Q29" s="106" t="s">
        <v>160</v>
      </c>
      <c r="R29" s="107" t="s">
        <v>160</v>
      </c>
      <c r="S29" s="43"/>
      <c r="T29" s="122" t="s">
        <v>160</v>
      </c>
      <c r="U29" s="122" t="s">
        <v>160</v>
      </c>
      <c r="V29" s="123" t="s">
        <v>160</v>
      </c>
      <c r="W29" s="702">
        <f t="shared" si="40"/>
        <v>1</v>
      </c>
      <c r="X29" s="703" t="e">
        <f t="shared" si="41"/>
        <v>#VALUE!</v>
      </c>
      <c r="Y29" s="768" t="e">
        <f t="shared" si="42"/>
        <v>#VALUE!</v>
      </c>
      <c r="Z29" s="769" t="e">
        <f t="shared" si="9"/>
        <v>#VALUE!</v>
      </c>
      <c r="AA29" s="705" t="e">
        <f t="shared" si="10"/>
        <v>#VALUE!</v>
      </c>
      <c r="AB29" s="702">
        <f t="shared" si="43"/>
        <v>1</v>
      </c>
      <c r="AC29" s="703" t="e">
        <f t="shared" si="44"/>
        <v>#VALUE!</v>
      </c>
      <c r="AD29" s="704" t="e">
        <f t="shared" si="45"/>
        <v>#VALUE!</v>
      </c>
      <c r="AE29" s="769" t="e">
        <f t="shared" si="11"/>
        <v>#VALUE!</v>
      </c>
      <c r="AF29" s="705" t="e">
        <f t="shared" si="12"/>
        <v>#VALUE!</v>
      </c>
      <c r="AG29" s="702">
        <f t="shared" si="46"/>
        <v>1</v>
      </c>
      <c r="AH29" s="703" t="e">
        <f t="shared" si="47"/>
        <v>#VALUE!</v>
      </c>
      <c r="AI29" s="704" t="e">
        <f t="shared" si="48"/>
        <v>#VALUE!</v>
      </c>
      <c r="AJ29" s="769" t="e">
        <f t="shared" si="13"/>
        <v>#VALUE!</v>
      </c>
      <c r="AK29" s="705" t="e">
        <f t="shared" si="14"/>
        <v>#VALUE!</v>
      </c>
      <c r="AL29" s="702">
        <f t="shared" si="49"/>
        <v>1</v>
      </c>
      <c r="AM29" s="703" t="e">
        <f t="shared" si="50"/>
        <v>#VALUE!</v>
      </c>
      <c r="AN29" s="704" t="e">
        <f t="shared" si="51"/>
        <v>#VALUE!</v>
      </c>
      <c r="AO29" s="769" t="e">
        <f t="shared" si="15"/>
        <v>#VALUE!</v>
      </c>
      <c r="AP29" s="705" t="e">
        <f t="shared" si="16"/>
        <v>#VALUE!</v>
      </c>
      <c r="AQ29" s="702">
        <f t="shared" si="52"/>
        <v>1</v>
      </c>
      <c r="AR29" s="703" t="e">
        <f t="shared" si="53"/>
        <v>#VALUE!</v>
      </c>
      <c r="AS29" s="704" t="e">
        <f t="shared" si="54"/>
        <v>#VALUE!</v>
      </c>
      <c r="AT29" s="769" t="e">
        <f t="shared" si="17"/>
        <v>#VALUE!</v>
      </c>
      <c r="AU29" s="705" t="e">
        <f t="shared" si="18"/>
        <v>#VALUE!</v>
      </c>
      <c r="AV29" s="702">
        <f t="shared" si="55"/>
        <v>1</v>
      </c>
      <c r="AW29" s="703" t="e">
        <f t="shared" si="56"/>
        <v>#VALUE!</v>
      </c>
      <c r="AX29" s="704" t="e">
        <f t="shared" si="57"/>
        <v>#VALUE!</v>
      </c>
      <c r="AY29" s="769" t="e">
        <f t="shared" si="19"/>
        <v>#VALUE!</v>
      </c>
      <c r="AZ29" s="705" t="e">
        <f t="shared" si="20"/>
        <v>#VALUE!</v>
      </c>
      <c r="BA29" s="702">
        <f t="shared" si="58"/>
        <v>1</v>
      </c>
      <c r="BB29" s="703" t="e">
        <f t="shared" si="59"/>
        <v>#VALUE!</v>
      </c>
      <c r="BC29" s="704" t="e">
        <f t="shared" si="60"/>
        <v>#VALUE!</v>
      </c>
      <c r="BD29" s="769" t="e">
        <f t="shared" si="21"/>
        <v>#VALUE!</v>
      </c>
      <c r="BE29" s="705" t="e">
        <f t="shared" si="22"/>
        <v>#VALUE!</v>
      </c>
      <c r="BF29" s="702">
        <f t="shared" si="61"/>
        <v>1</v>
      </c>
      <c r="BG29" s="703" t="e">
        <f t="shared" si="62"/>
        <v>#VALUE!</v>
      </c>
      <c r="BH29" s="704" t="e">
        <f t="shared" si="63"/>
        <v>#VALUE!</v>
      </c>
      <c r="BI29" s="769" t="e">
        <f t="shared" si="23"/>
        <v>#VALUE!</v>
      </c>
      <c r="BJ29" s="705" t="e">
        <f t="shared" si="24"/>
        <v>#VALUE!</v>
      </c>
      <c r="BK29" s="702">
        <f t="shared" si="64"/>
        <v>1</v>
      </c>
      <c r="BL29" s="703" t="e">
        <f t="shared" si="65"/>
        <v>#VALUE!</v>
      </c>
      <c r="BM29" s="704" t="e">
        <f t="shared" si="66"/>
        <v>#VALUE!</v>
      </c>
      <c r="BN29" s="769" t="e">
        <f t="shared" si="25"/>
        <v>#VALUE!</v>
      </c>
      <c r="BO29" s="705" t="e">
        <f t="shared" si="26"/>
        <v>#VALUE!</v>
      </c>
      <c r="BP29" s="702">
        <f t="shared" si="67"/>
        <v>1</v>
      </c>
      <c r="BQ29" s="703" t="e">
        <f t="shared" si="68"/>
        <v>#VALUE!</v>
      </c>
      <c r="BR29" s="704" t="e">
        <f t="shared" si="69"/>
        <v>#VALUE!</v>
      </c>
      <c r="BS29" s="769" t="e">
        <f t="shared" si="27"/>
        <v>#VALUE!</v>
      </c>
      <c r="BT29" s="705" t="e">
        <f t="shared" si="28"/>
        <v>#VALUE!</v>
      </c>
      <c r="BU29" s="702">
        <f t="shared" si="70"/>
        <v>1</v>
      </c>
      <c r="BV29" s="703" t="e">
        <f t="shared" si="71"/>
        <v>#VALUE!</v>
      </c>
      <c r="BW29" s="704" t="e">
        <f t="shared" si="72"/>
        <v>#VALUE!</v>
      </c>
      <c r="BX29" s="769" t="e">
        <f t="shared" si="29"/>
        <v>#VALUE!</v>
      </c>
      <c r="BY29" s="705" t="e">
        <f t="shared" si="30"/>
        <v>#VALUE!</v>
      </c>
      <c r="BZ29" s="702">
        <f t="shared" si="73"/>
        <v>1</v>
      </c>
      <c r="CA29" s="703" t="e">
        <f t="shared" si="74"/>
        <v>#VALUE!</v>
      </c>
      <c r="CB29" s="704" t="e">
        <f t="shared" si="75"/>
        <v>#VALUE!</v>
      </c>
      <c r="CC29" s="769" t="e">
        <f t="shared" si="31"/>
        <v>#VALUE!</v>
      </c>
      <c r="CD29" s="705" t="e">
        <f t="shared" si="32"/>
        <v>#VALUE!</v>
      </c>
      <c r="CE29" s="770">
        <f t="shared" si="1"/>
        <v>12</v>
      </c>
      <c r="CF29" s="771" t="e">
        <f t="shared" si="2"/>
        <v>#VALUE!</v>
      </c>
      <c r="CG29" s="708"/>
      <c r="CH29" s="709"/>
      <c r="CK29" s="253"/>
      <c r="CL29" s="272"/>
      <c r="CM29" s="272"/>
      <c r="CN29" s="273"/>
      <c r="CO29" s="285" t="e">
        <f t="shared" si="34"/>
        <v>#VALUE!</v>
      </c>
      <c r="CP29" s="286" t="e">
        <f t="shared" si="35"/>
        <v>#VALUE!</v>
      </c>
      <c r="CQ29" s="275">
        <f t="shared" si="36"/>
        <v>0</v>
      </c>
      <c r="CR29" s="270" t="e">
        <f t="shared" si="76"/>
        <v>#VALUE!</v>
      </c>
      <c r="CS29" s="270" t="e">
        <f t="shared" si="76"/>
        <v>#VALUE!</v>
      </c>
      <c r="CT29" s="270" t="e">
        <f t="shared" si="38"/>
        <v>#VALUE!</v>
      </c>
      <c r="CU29" s="44"/>
    </row>
    <row r="30" spans="1:99" ht="16.5" customHeight="1">
      <c r="A30" s="23">
        <f t="shared" si="39"/>
        <v>26</v>
      </c>
      <c r="B30" s="142">
        <f>'2019-상시근로자'!B30</f>
        <v>0</v>
      </c>
      <c r="C30" s="632">
        <f>'2019-상시근로자'!C30</f>
        <v>0</v>
      </c>
      <c r="D30" s="637">
        <f>'2019-상시근로자'!D30</f>
        <v>0</v>
      </c>
      <c r="E30" s="156" t="e">
        <f t="shared" si="3"/>
        <v>#VALUE!</v>
      </c>
      <c r="F30" s="30" t="e">
        <f t="shared" si="4"/>
        <v>#VALUE!</v>
      </c>
      <c r="G30" s="31" t="e">
        <f t="shared" si="5"/>
        <v>#VALUE!</v>
      </c>
      <c r="H30" s="147" t="e">
        <f t="shared" si="6"/>
        <v>#VALUE!</v>
      </c>
      <c r="I30" s="633">
        <f>'2019-상시근로자'!E30</f>
        <v>0</v>
      </c>
      <c r="J30" s="633">
        <f>'2019-상시근로자'!G30</f>
        <v>0</v>
      </c>
      <c r="K30" s="33" t="e">
        <f t="shared" si="7"/>
        <v>#VALUE!</v>
      </c>
      <c r="L30" s="33">
        <f t="shared" si="0"/>
        <v>0</v>
      </c>
      <c r="M30" s="35" t="e">
        <f t="shared" si="8"/>
        <v>#VALUE!</v>
      </c>
      <c r="N30" s="108"/>
      <c r="O30" s="178"/>
      <c r="P30" s="179"/>
      <c r="Q30" s="106" t="s">
        <v>160</v>
      </c>
      <c r="R30" s="107" t="s">
        <v>160</v>
      </c>
      <c r="S30" s="43"/>
      <c r="T30" s="122" t="s">
        <v>160</v>
      </c>
      <c r="U30" s="122" t="s">
        <v>160</v>
      </c>
      <c r="V30" s="123" t="s">
        <v>160</v>
      </c>
      <c r="W30" s="702">
        <f t="shared" si="40"/>
        <v>1</v>
      </c>
      <c r="X30" s="703" t="e">
        <f t="shared" si="41"/>
        <v>#VALUE!</v>
      </c>
      <c r="Y30" s="768" t="e">
        <f t="shared" si="42"/>
        <v>#VALUE!</v>
      </c>
      <c r="Z30" s="769" t="e">
        <f t="shared" si="9"/>
        <v>#VALUE!</v>
      </c>
      <c r="AA30" s="705" t="e">
        <f t="shared" si="10"/>
        <v>#VALUE!</v>
      </c>
      <c r="AB30" s="702">
        <f t="shared" si="43"/>
        <v>1</v>
      </c>
      <c r="AC30" s="703" t="e">
        <f t="shared" si="44"/>
        <v>#VALUE!</v>
      </c>
      <c r="AD30" s="704" t="e">
        <f t="shared" si="45"/>
        <v>#VALUE!</v>
      </c>
      <c r="AE30" s="769" t="e">
        <f t="shared" si="11"/>
        <v>#VALUE!</v>
      </c>
      <c r="AF30" s="705" t="e">
        <f t="shared" si="12"/>
        <v>#VALUE!</v>
      </c>
      <c r="AG30" s="702">
        <f t="shared" si="46"/>
        <v>1</v>
      </c>
      <c r="AH30" s="703" t="e">
        <f t="shared" si="47"/>
        <v>#VALUE!</v>
      </c>
      <c r="AI30" s="704" t="e">
        <f t="shared" si="48"/>
        <v>#VALUE!</v>
      </c>
      <c r="AJ30" s="769" t="e">
        <f t="shared" si="13"/>
        <v>#VALUE!</v>
      </c>
      <c r="AK30" s="705" t="e">
        <f t="shared" si="14"/>
        <v>#VALUE!</v>
      </c>
      <c r="AL30" s="702">
        <f t="shared" si="49"/>
        <v>1</v>
      </c>
      <c r="AM30" s="703" t="e">
        <f t="shared" si="50"/>
        <v>#VALUE!</v>
      </c>
      <c r="AN30" s="704" t="e">
        <f t="shared" si="51"/>
        <v>#VALUE!</v>
      </c>
      <c r="AO30" s="769" t="e">
        <f t="shared" si="15"/>
        <v>#VALUE!</v>
      </c>
      <c r="AP30" s="705" t="e">
        <f t="shared" si="16"/>
        <v>#VALUE!</v>
      </c>
      <c r="AQ30" s="702">
        <f t="shared" si="52"/>
        <v>1</v>
      </c>
      <c r="AR30" s="703" t="e">
        <f t="shared" si="53"/>
        <v>#VALUE!</v>
      </c>
      <c r="AS30" s="704" t="e">
        <f t="shared" si="54"/>
        <v>#VALUE!</v>
      </c>
      <c r="AT30" s="769" t="e">
        <f t="shared" si="17"/>
        <v>#VALUE!</v>
      </c>
      <c r="AU30" s="705" t="e">
        <f t="shared" si="18"/>
        <v>#VALUE!</v>
      </c>
      <c r="AV30" s="702">
        <f t="shared" si="55"/>
        <v>1</v>
      </c>
      <c r="AW30" s="703" t="e">
        <f t="shared" si="56"/>
        <v>#VALUE!</v>
      </c>
      <c r="AX30" s="704" t="e">
        <f t="shared" si="57"/>
        <v>#VALUE!</v>
      </c>
      <c r="AY30" s="769" t="e">
        <f t="shared" si="19"/>
        <v>#VALUE!</v>
      </c>
      <c r="AZ30" s="705" t="e">
        <f t="shared" si="20"/>
        <v>#VALUE!</v>
      </c>
      <c r="BA30" s="702">
        <f t="shared" si="58"/>
        <v>1</v>
      </c>
      <c r="BB30" s="703" t="e">
        <f t="shared" si="59"/>
        <v>#VALUE!</v>
      </c>
      <c r="BC30" s="704" t="e">
        <f t="shared" si="60"/>
        <v>#VALUE!</v>
      </c>
      <c r="BD30" s="769" t="e">
        <f t="shared" si="21"/>
        <v>#VALUE!</v>
      </c>
      <c r="BE30" s="705" t="e">
        <f t="shared" si="22"/>
        <v>#VALUE!</v>
      </c>
      <c r="BF30" s="702">
        <f t="shared" si="61"/>
        <v>1</v>
      </c>
      <c r="BG30" s="703" t="e">
        <f t="shared" si="62"/>
        <v>#VALUE!</v>
      </c>
      <c r="BH30" s="704" t="e">
        <f t="shared" si="63"/>
        <v>#VALUE!</v>
      </c>
      <c r="BI30" s="769" t="e">
        <f t="shared" si="23"/>
        <v>#VALUE!</v>
      </c>
      <c r="BJ30" s="705" t="e">
        <f t="shared" si="24"/>
        <v>#VALUE!</v>
      </c>
      <c r="BK30" s="702">
        <f t="shared" si="64"/>
        <v>1</v>
      </c>
      <c r="BL30" s="703" t="e">
        <f t="shared" si="65"/>
        <v>#VALUE!</v>
      </c>
      <c r="BM30" s="704" t="e">
        <f t="shared" si="66"/>
        <v>#VALUE!</v>
      </c>
      <c r="BN30" s="769" t="e">
        <f t="shared" si="25"/>
        <v>#VALUE!</v>
      </c>
      <c r="BO30" s="705" t="e">
        <f t="shared" si="26"/>
        <v>#VALUE!</v>
      </c>
      <c r="BP30" s="702">
        <f t="shared" si="67"/>
        <v>1</v>
      </c>
      <c r="BQ30" s="703" t="e">
        <f t="shared" si="68"/>
        <v>#VALUE!</v>
      </c>
      <c r="BR30" s="704" t="e">
        <f t="shared" si="69"/>
        <v>#VALUE!</v>
      </c>
      <c r="BS30" s="769" t="e">
        <f t="shared" si="27"/>
        <v>#VALUE!</v>
      </c>
      <c r="BT30" s="705" t="e">
        <f t="shared" si="28"/>
        <v>#VALUE!</v>
      </c>
      <c r="BU30" s="702">
        <f t="shared" si="70"/>
        <v>1</v>
      </c>
      <c r="BV30" s="703" t="e">
        <f t="shared" si="71"/>
        <v>#VALUE!</v>
      </c>
      <c r="BW30" s="704" t="e">
        <f t="shared" si="72"/>
        <v>#VALUE!</v>
      </c>
      <c r="BX30" s="769" t="e">
        <f t="shared" si="29"/>
        <v>#VALUE!</v>
      </c>
      <c r="BY30" s="705" t="e">
        <f t="shared" si="30"/>
        <v>#VALUE!</v>
      </c>
      <c r="BZ30" s="702">
        <f t="shared" si="73"/>
        <v>1</v>
      </c>
      <c r="CA30" s="703" t="e">
        <f t="shared" si="74"/>
        <v>#VALUE!</v>
      </c>
      <c r="CB30" s="704" t="e">
        <f t="shared" si="75"/>
        <v>#VALUE!</v>
      </c>
      <c r="CC30" s="769" t="e">
        <f t="shared" si="31"/>
        <v>#VALUE!</v>
      </c>
      <c r="CD30" s="705" t="e">
        <f t="shared" si="32"/>
        <v>#VALUE!</v>
      </c>
      <c r="CE30" s="770">
        <f t="shared" si="1"/>
        <v>12</v>
      </c>
      <c r="CF30" s="771" t="e">
        <f t="shared" si="2"/>
        <v>#VALUE!</v>
      </c>
      <c r="CG30" s="708"/>
      <c r="CH30" s="709"/>
      <c r="CK30" s="253"/>
      <c r="CL30" s="272"/>
      <c r="CM30" s="272"/>
      <c r="CN30" s="273"/>
      <c r="CO30" s="285" t="e">
        <f t="shared" si="34"/>
        <v>#VALUE!</v>
      </c>
      <c r="CP30" s="286" t="e">
        <f t="shared" si="35"/>
        <v>#VALUE!</v>
      </c>
      <c r="CQ30" s="275">
        <f t="shared" si="36"/>
        <v>0</v>
      </c>
      <c r="CR30" s="270" t="e">
        <f t="shared" si="76"/>
        <v>#VALUE!</v>
      </c>
      <c r="CS30" s="270" t="e">
        <f t="shared" si="76"/>
        <v>#VALUE!</v>
      </c>
      <c r="CT30" s="270" t="e">
        <f t="shared" si="38"/>
        <v>#VALUE!</v>
      </c>
      <c r="CU30" s="44"/>
    </row>
    <row r="31" spans="1:99" ht="16.5" customHeight="1">
      <c r="A31" s="23">
        <f t="shared" si="39"/>
        <v>27</v>
      </c>
      <c r="B31" s="142">
        <f>'2019-상시근로자'!B31</f>
        <v>0</v>
      </c>
      <c r="C31" s="632">
        <f>'2019-상시근로자'!C31</f>
        <v>0</v>
      </c>
      <c r="D31" s="637">
        <f>'2019-상시근로자'!D31</f>
        <v>0</v>
      </c>
      <c r="E31" s="156" t="e">
        <f t="shared" si="3"/>
        <v>#VALUE!</v>
      </c>
      <c r="F31" s="30" t="e">
        <f t="shared" si="4"/>
        <v>#VALUE!</v>
      </c>
      <c r="G31" s="31" t="e">
        <f t="shared" si="5"/>
        <v>#VALUE!</v>
      </c>
      <c r="H31" s="147" t="e">
        <f t="shared" si="6"/>
        <v>#VALUE!</v>
      </c>
      <c r="I31" s="633">
        <f>'2019-상시근로자'!E31</f>
        <v>0</v>
      </c>
      <c r="J31" s="633">
        <f>'2019-상시근로자'!G31</f>
        <v>0</v>
      </c>
      <c r="K31" s="33" t="e">
        <f t="shared" si="7"/>
        <v>#VALUE!</v>
      </c>
      <c r="L31" s="33">
        <f t="shared" si="0"/>
        <v>0</v>
      </c>
      <c r="M31" s="35" t="e">
        <f t="shared" si="8"/>
        <v>#VALUE!</v>
      </c>
      <c r="N31" s="108"/>
      <c r="O31" s="178"/>
      <c r="P31" s="179"/>
      <c r="Q31" s="106" t="s">
        <v>160</v>
      </c>
      <c r="R31" s="107" t="s">
        <v>160</v>
      </c>
      <c r="S31" s="43"/>
      <c r="T31" s="122" t="s">
        <v>160</v>
      </c>
      <c r="U31" s="122" t="s">
        <v>160</v>
      </c>
      <c r="V31" s="123" t="s">
        <v>160</v>
      </c>
      <c r="W31" s="702">
        <f t="shared" si="40"/>
        <v>1</v>
      </c>
      <c r="X31" s="703" t="e">
        <f t="shared" si="41"/>
        <v>#VALUE!</v>
      </c>
      <c r="Y31" s="768" t="e">
        <f t="shared" si="42"/>
        <v>#VALUE!</v>
      </c>
      <c r="Z31" s="769" t="e">
        <f t="shared" si="9"/>
        <v>#VALUE!</v>
      </c>
      <c r="AA31" s="705" t="e">
        <f t="shared" si="10"/>
        <v>#VALUE!</v>
      </c>
      <c r="AB31" s="702">
        <f t="shared" si="43"/>
        <v>1</v>
      </c>
      <c r="AC31" s="703" t="e">
        <f t="shared" si="44"/>
        <v>#VALUE!</v>
      </c>
      <c r="AD31" s="704" t="e">
        <f t="shared" si="45"/>
        <v>#VALUE!</v>
      </c>
      <c r="AE31" s="769" t="e">
        <f t="shared" si="11"/>
        <v>#VALUE!</v>
      </c>
      <c r="AF31" s="705" t="e">
        <f t="shared" si="12"/>
        <v>#VALUE!</v>
      </c>
      <c r="AG31" s="702">
        <f t="shared" si="46"/>
        <v>1</v>
      </c>
      <c r="AH31" s="703" t="e">
        <f t="shared" si="47"/>
        <v>#VALUE!</v>
      </c>
      <c r="AI31" s="704" t="e">
        <f t="shared" si="48"/>
        <v>#VALUE!</v>
      </c>
      <c r="AJ31" s="769" t="e">
        <f t="shared" si="13"/>
        <v>#VALUE!</v>
      </c>
      <c r="AK31" s="705" t="e">
        <f t="shared" si="14"/>
        <v>#VALUE!</v>
      </c>
      <c r="AL31" s="702">
        <f t="shared" si="49"/>
        <v>1</v>
      </c>
      <c r="AM31" s="703" t="e">
        <f t="shared" si="50"/>
        <v>#VALUE!</v>
      </c>
      <c r="AN31" s="704" t="e">
        <f t="shared" si="51"/>
        <v>#VALUE!</v>
      </c>
      <c r="AO31" s="769" t="e">
        <f t="shared" si="15"/>
        <v>#VALUE!</v>
      </c>
      <c r="AP31" s="705" t="e">
        <f t="shared" si="16"/>
        <v>#VALUE!</v>
      </c>
      <c r="AQ31" s="702">
        <f t="shared" si="52"/>
        <v>1</v>
      </c>
      <c r="AR31" s="703" t="e">
        <f t="shared" si="53"/>
        <v>#VALUE!</v>
      </c>
      <c r="AS31" s="704" t="e">
        <f t="shared" si="54"/>
        <v>#VALUE!</v>
      </c>
      <c r="AT31" s="769" t="e">
        <f t="shared" si="17"/>
        <v>#VALUE!</v>
      </c>
      <c r="AU31" s="705" t="e">
        <f t="shared" si="18"/>
        <v>#VALUE!</v>
      </c>
      <c r="AV31" s="702">
        <f t="shared" si="55"/>
        <v>1</v>
      </c>
      <c r="AW31" s="703" t="e">
        <f t="shared" si="56"/>
        <v>#VALUE!</v>
      </c>
      <c r="AX31" s="704" t="e">
        <f t="shared" si="57"/>
        <v>#VALUE!</v>
      </c>
      <c r="AY31" s="769" t="e">
        <f t="shared" si="19"/>
        <v>#VALUE!</v>
      </c>
      <c r="AZ31" s="705" t="e">
        <f t="shared" si="20"/>
        <v>#VALUE!</v>
      </c>
      <c r="BA31" s="702">
        <f t="shared" si="58"/>
        <v>1</v>
      </c>
      <c r="BB31" s="703" t="e">
        <f t="shared" si="59"/>
        <v>#VALUE!</v>
      </c>
      <c r="BC31" s="704" t="e">
        <f t="shared" si="60"/>
        <v>#VALUE!</v>
      </c>
      <c r="BD31" s="769" t="e">
        <f t="shared" si="21"/>
        <v>#VALUE!</v>
      </c>
      <c r="BE31" s="705" t="e">
        <f t="shared" si="22"/>
        <v>#VALUE!</v>
      </c>
      <c r="BF31" s="702">
        <f t="shared" si="61"/>
        <v>1</v>
      </c>
      <c r="BG31" s="703" t="e">
        <f t="shared" si="62"/>
        <v>#VALUE!</v>
      </c>
      <c r="BH31" s="704" t="e">
        <f t="shared" si="63"/>
        <v>#VALUE!</v>
      </c>
      <c r="BI31" s="769" t="e">
        <f t="shared" si="23"/>
        <v>#VALUE!</v>
      </c>
      <c r="BJ31" s="705" t="e">
        <f t="shared" si="24"/>
        <v>#VALUE!</v>
      </c>
      <c r="BK31" s="702">
        <f t="shared" si="64"/>
        <v>1</v>
      </c>
      <c r="BL31" s="703" t="e">
        <f t="shared" si="65"/>
        <v>#VALUE!</v>
      </c>
      <c r="BM31" s="704" t="e">
        <f t="shared" si="66"/>
        <v>#VALUE!</v>
      </c>
      <c r="BN31" s="769" t="e">
        <f t="shared" si="25"/>
        <v>#VALUE!</v>
      </c>
      <c r="BO31" s="705" t="e">
        <f t="shared" si="26"/>
        <v>#VALUE!</v>
      </c>
      <c r="BP31" s="702">
        <f t="shared" si="67"/>
        <v>1</v>
      </c>
      <c r="BQ31" s="703" t="e">
        <f t="shared" si="68"/>
        <v>#VALUE!</v>
      </c>
      <c r="BR31" s="704" t="e">
        <f t="shared" si="69"/>
        <v>#VALUE!</v>
      </c>
      <c r="BS31" s="769" t="e">
        <f t="shared" si="27"/>
        <v>#VALUE!</v>
      </c>
      <c r="BT31" s="705" t="e">
        <f t="shared" si="28"/>
        <v>#VALUE!</v>
      </c>
      <c r="BU31" s="702">
        <f t="shared" si="70"/>
        <v>1</v>
      </c>
      <c r="BV31" s="703" t="e">
        <f t="shared" si="71"/>
        <v>#VALUE!</v>
      </c>
      <c r="BW31" s="704" t="e">
        <f t="shared" si="72"/>
        <v>#VALUE!</v>
      </c>
      <c r="BX31" s="769" t="e">
        <f t="shared" si="29"/>
        <v>#VALUE!</v>
      </c>
      <c r="BY31" s="705" t="e">
        <f t="shared" si="30"/>
        <v>#VALUE!</v>
      </c>
      <c r="BZ31" s="702">
        <f t="shared" si="73"/>
        <v>1</v>
      </c>
      <c r="CA31" s="703" t="e">
        <f t="shared" si="74"/>
        <v>#VALUE!</v>
      </c>
      <c r="CB31" s="704" t="e">
        <f t="shared" si="75"/>
        <v>#VALUE!</v>
      </c>
      <c r="CC31" s="769" t="e">
        <f t="shared" si="31"/>
        <v>#VALUE!</v>
      </c>
      <c r="CD31" s="705" t="e">
        <f t="shared" si="32"/>
        <v>#VALUE!</v>
      </c>
      <c r="CE31" s="770">
        <f t="shared" si="1"/>
        <v>12</v>
      </c>
      <c r="CF31" s="771" t="e">
        <f t="shared" si="2"/>
        <v>#VALUE!</v>
      </c>
      <c r="CG31" s="708"/>
      <c r="CH31" s="709"/>
      <c r="CK31" s="253"/>
      <c r="CL31" s="272"/>
      <c r="CM31" s="272"/>
      <c r="CN31" s="273"/>
      <c r="CO31" s="285" t="e">
        <f t="shared" si="34"/>
        <v>#VALUE!</v>
      </c>
      <c r="CP31" s="286" t="e">
        <f t="shared" si="35"/>
        <v>#VALUE!</v>
      </c>
      <c r="CQ31" s="275">
        <f t="shared" si="36"/>
        <v>0</v>
      </c>
      <c r="CR31" s="270" t="e">
        <f t="shared" si="76"/>
        <v>#VALUE!</v>
      </c>
      <c r="CS31" s="270" t="e">
        <f t="shared" si="76"/>
        <v>#VALUE!</v>
      </c>
      <c r="CT31" s="270" t="e">
        <f t="shared" si="38"/>
        <v>#VALUE!</v>
      </c>
      <c r="CU31" s="44"/>
    </row>
    <row r="32" spans="1:99" ht="16.5" customHeight="1">
      <c r="A32" s="23">
        <f t="shared" si="39"/>
        <v>28</v>
      </c>
      <c r="B32" s="142">
        <f>'2019-상시근로자'!B32</f>
        <v>0</v>
      </c>
      <c r="C32" s="632">
        <f>'2019-상시근로자'!C32</f>
        <v>0</v>
      </c>
      <c r="D32" s="637">
        <f>'2019-상시근로자'!D32</f>
        <v>0</v>
      </c>
      <c r="E32" s="156" t="e">
        <f t="shared" si="3"/>
        <v>#VALUE!</v>
      </c>
      <c r="F32" s="30" t="e">
        <f t="shared" si="4"/>
        <v>#VALUE!</v>
      </c>
      <c r="G32" s="31" t="e">
        <f t="shared" si="5"/>
        <v>#VALUE!</v>
      </c>
      <c r="H32" s="147" t="e">
        <f t="shared" si="6"/>
        <v>#VALUE!</v>
      </c>
      <c r="I32" s="633">
        <f>'2019-상시근로자'!E32</f>
        <v>0</v>
      </c>
      <c r="J32" s="633">
        <f>'2019-상시근로자'!G32</f>
        <v>0</v>
      </c>
      <c r="K32" s="33" t="e">
        <f t="shared" si="7"/>
        <v>#VALUE!</v>
      </c>
      <c r="L32" s="33">
        <f t="shared" si="0"/>
        <v>0</v>
      </c>
      <c r="M32" s="35" t="e">
        <f t="shared" si="8"/>
        <v>#VALUE!</v>
      </c>
      <c r="N32" s="108"/>
      <c r="O32" s="178"/>
      <c r="P32" s="179"/>
      <c r="Q32" s="106" t="s">
        <v>160</v>
      </c>
      <c r="R32" s="107" t="s">
        <v>160</v>
      </c>
      <c r="S32" s="43"/>
      <c r="T32" s="122" t="s">
        <v>160</v>
      </c>
      <c r="U32" s="122" t="s">
        <v>160</v>
      </c>
      <c r="V32" s="123" t="s">
        <v>160</v>
      </c>
      <c r="W32" s="702">
        <f t="shared" si="40"/>
        <v>1</v>
      </c>
      <c r="X32" s="703" t="e">
        <f t="shared" si="41"/>
        <v>#VALUE!</v>
      </c>
      <c r="Y32" s="768" t="e">
        <f t="shared" si="42"/>
        <v>#VALUE!</v>
      </c>
      <c r="Z32" s="769" t="e">
        <f t="shared" si="9"/>
        <v>#VALUE!</v>
      </c>
      <c r="AA32" s="705" t="e">
        <f t="shared" si="10"/>
        <v>#VALUE!</v>
      </c>
      <c r="AB32" s="702">
        <f t="shared" si="43"/>
        <v>1</v>
      </c>
      <c r="AC32" s="703" t="e">
        <f t="shared" si="44"/>
        <v>#VALUE!</v>
      </c>
      <c r="AD32" s="704" t="e">
        <f t="shared" si="45"/>
        <v>#VALUE!</v>
      </c>
      <c r="AE32" s="769" t="e">
        <f t="shared" si="11"/>
        <v>#VALUE!</v>
      </c>
      <c r="AF32" s="705" t="e">
        <f t="shared" si="12"/>
        <v>#VALUE!</v>
      </c>
      <c r="AG32" s="702">
        <f t="shared" si="46"/>
        <v>1</v>
      </c>
      <c r="AH32" s="703" t="e">
        <f t="shared" si="47"/>
        <v>#VALUE!</v>
      </c>
      <c r="AI32" s="704" t="e">
        <f t="shared" si="48"/>
        <v>#VALUE!</v>
      </c>
      <c r="AJ32" s="769" t="e">
        <f t="shared" si="13"/>
        <v>#VALUE!</v>
      </c>
      <c r="AK32" s="705" t="e">
        <f t="shared" si="14"/>
        <v>#VALUE!</v>
      </c>
      <c r="AL32" s="702">
        <f t="shared" si="49"/>
        <v>1</v>
      </c>
      <c r="AM32" s="703" t="e">
        <f t="shared" si="50"/>
        <v>#VALUE!</v>
      </c>
      <c r="AN32" s="704" t="e">
        <f t="shared" si="51"/>
        <v>#VALUE!</v>
      </c>
      <c r="AO32" s="769" t="e">
        <f t="shared" si="15"/>
        <v>#VALUE!</v>
      </c>
      <c r="AP32" s="705" t="e">
        <f t="shared" si="16"/>
        <v>#VALUE!</v>
      </c>
      <c r="AQ32" s="702">
        <f t="shared" si="52"/>
        <v>1</v>
      </c>
      <c r="AR32" s="703" t="e">
        <f t="shared" si="53"/>
        <v>#VALUE!</v>
      </c>
      <c r="AS32" s="704" t="e">
        <f t="shared" si="54"/>
        <v>#VALUE!</v>
      </c>
      <c r="AT32" s="769" t="e">
        <f t="shared" si="17"/>
        <v>#VALUE!</v>
      </c>
      <c r="AU32" s="705" t="e">
        <f t="shared" si="18"/>
        <v>#VALUE!</v>
      </c>
      <c r="AV32" s="702">
        <f t="shared" si="55"/>
        <v>1</v>
      </c>
      <c r="AW32" s="703" t="e">
        <f t="shared" si="56"/>
        <v>#VALUE!</v>
      </c>
      <c r="AX32" s="704" t="e">
        <f t="shared" si="57"/>
        <v>#VALUE!</v>
      </c>
      <c r="AY32" s="769" t="e">
        <f t="shared" si="19"/>
        <v>#VALUE!</v>
      </c>
      <c r="AZ32" s="705" t="e">
        <f t="shared" si="20"/>
        <v>#VALUE!</v>
      </c>
      <c r="BA32" s="702">
        <f t="shared" si="58"/>
        <v>1</v>
      </c>
      <c r="BB32" s="703" t="e">
        <f t="shared" si="59"/>
        <v>#VALUE!</v>
      </c>
      <c r="BC32" s="704" t="e">
        <f t="shared" si="60"/>
        <v>#VALUE!</v>
      </c>
      <c r="BD32" s="769" t="e">
        <f t="shared" si="21"/>
        <v>#VALUE!</v>
      </c>
      <c r="BE32" s="705" t="e">
        <f t="shared" si="22"/>
        <v>#VALUE!</v>
      </c>
      <c r="BF32" s="702">
        <f t="shared" si="61"/>
        <v>1</v>
      </c>
      <c r="BG32" s="703" t="e">
        <f t="shared" si="62"/>
        <v>#VALUE!</v>
      </c>
      <c r="BH32" s="704" t="e">
        <f t="shared" si="63"/>
        <v>#VALUE!</v>
      </c>
      <c r="BI32" s="769" t="e">
        <f t="shared" si="23"/>
        <v>#VALUE!</v>
      </c>
      <c r="BJ32" s="705" t="e">
        <f t="shared" si="24"/>
        <v>#VALUE!</v>
      </c>
      <c r="BK32" s="702">
        <f t="shared" si="64"/>
        <v>1</v>
      </c>
      <c r="BL32" s="703" t="e">
        <f t="shared" si="65"/>
        <v>#VALUE!</v>
      </c>
      <c r="BM32" s="704" t="e">
        <f t="shared" si="66"/>
        <v>#VALUE!</v>
      </c>
      <c r="BN32" s="769" t="e">
        <f t="shared" si="25"/>
        <v>#VALUE!</v>
      </c>
      <c r="BO32" s="705" t="e">
        <f t="shared" si="26"/>
        <v>#VALUE!</v>
      </c>
      <c r="BP32" s="702">
        <f t="shared" si="67"/>
        <v>1</v>
      </c>
      <c r="BQ32" s="703" t="e">
        <f t="shared" si="68"/>
        <v>#VALUE!</v>
      </c>
      <c r="BR32" s="704" t="e">
        <f t="shared" si="69"/>
        <v>#VALUE!</v>
      </c>
      <c r="BS32" s="769" t="e">
        <f t="shared" si="27"/>
        <v>#VALUE!</v>
      </c>
      <c r="BT32" s="705" t="e">
        <f t="shared" si="28"/>
        <v>#VALUE!</v>
      </c>
      <c r="BU32" s="702">
        <f t="shared" si="70"/>
        <v>1</v>
      </c>
      <c r="BV32" s="703" t="e">
        <f t="shared" si="71"/>
        <v>#VALUE!</v>
      </c>
      <c r="BW32" s="704" t="e">
        <f t="shared" si="72"/>
        <v>#VALUE!</v>
      </c>
      <c r="BX32" s="769" t="e">
        <f t="shared" si="29"/>
        <v>#VALUE!</v>
      </c>
      <c r="BY32" s="705" t="e">
        <f t="shared" si="30"/>
        <v>#VALUE!</v>
      </c>
      <c r="BZ32" s="702">
        <f t="shared" si="73"/>
        <v>1</v>
      </c>
      <c r="CA32" s="703" t="e">
        <f t="shared" si="74"/>
        <v>#VALUE!</v>
      </c>
      <c r="CB32" s="704" t="e">
        <f t="shared" si="75"/>
        <v>#VALUE!</v>
      </c>
      <c r="CC32" s="769" t="e">
        <f t="shared" si="31"/>
        <v>#VALUE!</v>
      </c>
      <c r="CD32" s="705" t="e">
        <f t="shared" si="32"/>
        <v>#VALUE!</v>
      </c>
      <c r="CE32" s="770">
        <f t="shared" si="1"/>
        <v>12</v>
      </c>
      <c r="CF32" s="771" t="e">
        <f t="shared" si="2"/>
        <v>#VALUE!</v>
      </c>
      <c r="CG32" s="708"/>
      <c r="CH32" s="709"/>
      <c r="CK32" s="253"/>
      <c r="CL32" s="272"/>
      <c r="CM32" s="272"/>
      <c r="CN32" s="273"/>
      <c r="CO32" s="285" t="e">
        <f t="shared" si="34"/>
        <v>#VALUE!</v>
      </c>
      <c r="CP32" s="286" t="e">
        <f t="shared" si="35"/>
        <v>#VALUE!</v>
      </c>
      <c r="CQ32" s="275">
        <f t="shared" si="36"/>
        <v>0</v>
      </c>
      <c r="CR32" s="270" t="e">
        <f t="shared" si="76"/>
        <v>#VALUE!</v>
      </c>
      <c r="CS32" s="270" t="e">
        <f t="shared" si="76"/>
        <v>#VALUE!</v>
      </c>
      <c r="CT32" s="270" t="e">
        <f t="shared" si="38"/>
        <v>#VALUE!</v>
      </c>
      <c r="CU32" s="44"/>
    </row>
    <row r="33" spans="1:99" ht="16.5" customHeight="1" thickBot="1">
      <c r="A33" s="23">
        <f t="shared" si="39"/>
        <v>29</v>
      </c>
      <c r="B33" s="142">
        <f>'2019-상시근로자'!B33</f>
        <v>0</v>
      </c>
      <c r="C33" s="632">
        <f>'2019-상시근로자'!C33</f>
        <v>0</v>
      </c>
      <c r="D33" s="637">
        <f>'2019-상시근로자'!D33</f>
        <v>0</v>
      </c>
      <c r="E33" s="156" t="e">
        <f t="shared" si="3"/>
        <v>#VALUE!</v>
      </c>
      <c r="F33" s="30" t="e">
        <f t="shared" si="4"/>
        <v>#VALUE!</v>
      </c>
      <c r="G33" s="31" t="e">
        <f t="shared" si="5"/>
        <v>#VALUE!</v>
      </c>
      <c r="H33" s="147" t="e">
        <f t="shared" si="6"/>
        <v>#VALUE!</v>
      </c>
      <c r="I33" s="633">
        <f>'2019-상시근로자'!E33</f>
        <v>0</v>
      </c>
      <c r="J33" s="633">
        <f>'2019-상시근로자'!G33</f>
        <v>0</v>
      </c>
      <c r="K33" s="33" t="e">
        <f t="shared" si="7"/>
        <v>#VALUE!</v>
      </c>
      <c r="L33" s="33">
        <f t="shared" si="0"/>
        <v>0</v>
      </c>
      <c r="M33" s="35" t="e">
        <f t="shared" si="8"/>
        <v>#VALUE!</v>
      </c>
      <c r="N33" s="108"/>
      <c r="O33" s="180"/>
      <c r="P33" s="181"/>
      <c r="Q33" s="106" t="s">
        <v>160</v>
      </c>
      <c r="R33" s="107" t="s">
        <v>160</v>
      </c>
      <c r="S33" s="43"/>
      <c r="T33" s="122" t="s">
        <v>160</v>
      </c>
      <c r="U33" s="122" t="s">
        <v>160</v>
      </c>
      <c r="V33" s="123" t="s">
        <v>160</v>
      </c>
      <c r="W33" s="702">
        <f t="shared" si="40"/>
        <v>1</v>
      </c>
      <c r="X33" s="703" t="e">
        <f t="shared" si="41"/>
        <v>#VALUE!</v>
      </c>
      <c r="Y33" s="768" t="e">
        <f t="shared" si="42"/>
        <v>#VALUE!</v>
      </c>
      <c r="Z33" s="769" t="e">
        <f t="shared" si="9"/>
        <v>#VALUE!</v>
      </c>
      <c r="AA33" s="705" t="e">
        <f t="shared" si="10"/>
        <v>#VALUE!</v>
      </c>
      <c r="AB33" s="702">
        <f t="shared" si="43"/>
        <v>1</v>
      </c>
      <c r="AC33" s="703" t="e">
        <f t="shared" si="44"/>
        <v>#VALUE!</v>
      </c>
      <c r="AD33" s="704" t="e">
        <f t="shared" si="45"/>
        <v>#VALUE!</v>
      </c>
      <c r="AE33" s="769" t="e">
        <f t="shared" si="11"/>
        <v>#VALUE!</v>
      </c>
      <c r="AF33" s="705" t="e">
        <f t="shared" si="12"/>
        <v>#VALUE!</v>
      </c>
      <c r="AG33" s="702">
        <f t="shared" si="46"/>
        <v>1</v>
      </c>
      <c r="AH33" s="703" t="e">
        <f t="shared" si="47"/>
        <v>#VALUE!</v>
      </c>
      <c r="AI33" s="704" t="e">
        <f t="shared" si="48"/>
        <v>#VALUE!</v>
      </c>
      <c r="AJ33" s="769" t="e">
        <f t="shared" si="13"/>
        <v>#VALUE!</v>
      </c>
      <c r="AK33" s="705" t="e">
        <f t="shared" si="14"/>
        <v>#VALUE!</v>
      </c>
      <c r="AL33" s="702">
        <f t="shared" si="49"/>
        <v>1</v>
      </c>
      <c r="AM33" s="703" t="e">
        <f t="shared" si="50"/>
        <v>#VALUE!</v>
      </c>
      <c r="AN33" s="704" t="e">
        <f t="shared" si="51"/>
        <v>#VALUE!</v>
      </c>
      <c r="AO33" s="769" t="e">
        <f t="shared" si="15"/>
        <v>#VALUE!</v>
      </c>
      <c r="AP33" s="705" t="e">
        <f t="shared" si="16"/>
        <v>#VALUE!</v>
      </c>
      <c r="AQ33" s="702">
        <f t="shared" si="52"/>
        <v>1</v>
      </c>
      <c r="AR33" s="703" t="e">
        <f t="shared" si="53"/>
        <v>#VALUE!</v>
      </c>
      <c r="AS33" s="704" t="e">
        <f t="shared" si="54"/>
        <v>#VALUE!</v>
      </c>
      <c r="AT33" s="769" t="e">
        <f t="shared" si="17"/>
        <v>#VALUE!</v>
      </c>
      <c r="AU33" s="705" t="e">
        <f t="shared" si="18"/>
        <v>#VALUE!</v>
      </c>
      <c r="AV33" s="702">
        <f t="shared" si="55"/>
        <v>1</v>
      </c>
      <c r="AW33" s="703" t="e">
        <f t="shared" si="56"/>
        <v>#VALUE!</v>
      </c>
      <c r="AX33" s="704" t="e">
        <f t="shared" si="57"/>
        <v>#VALUE!</v>
      </c>
      <c r="AY33" s="769" t="e">
        <f t="shared" si="19"/>
        <v>#VALUE!</v>
      </c>
      <c r="AZ33" s="705" t="e">
        <f t="shared" si="20"/>
        <v>#VALUE!</v>
      </c>
      <c r="BA33" s="702">
        <f t="shared" si="58"/>
        <v>1</v>
      </c>
      <c r="BB33" s="703" t="e">
        <f t="shared" si="59"/>
        <v>#VALUE!</v>
      </c>
      <c r="BC33" s="704" t="e">
        <f t="shared" si="60"/>
        <v>#VALUE!</v>
      </c>
      <c r="BD33" s="769" t="e">
        <f t="shared" si="21"/>
        <v>#VALUE!</v>
      </c>
      <c r="BE33" s="705" t="e">
        <f t="shared" si="22"/>
        <v>#VALUE!</v>
      </c>
      <c r="BF33" s="702">
        <f t="shared" si="61"/>
        <v>1</v>
      </c>
      <c r="BG33" s="703" t="e">
        <f t="shared" si="62"/>
        <v>#VALUE!</v>
      </c>
      <c r="BH33" s="704" t="e">
        <f t="shared" si="63"/>
        <v>#VALUE!</v>
      </c>
      <c r="BI33" s="769" t="e">
        <f t="shared" si="23"/>
        <v>#VALUE!</v>
      </c>
      <c r="BJ33" s="705" t="e">
        <f t="shared" si="24"/>
        <v>#VALUE!</v>
      </c>
      <c r="BK33" s="702">
        <f t="shared" si="64"/>
        <v>1</v>
      </c>
      <c r="BL33" s="703" t="e">
        <f t="shared" si="65"/>
        <v>#VALUE!</v>
      </c>
      <c r="BM33" s="704" t="e">
        <f t="shared" si="66"/>
        <v>#VALUE!</v>
      </c>
      <c r="BN33" s="769" t="e">
        <f t="shared" si="25"/>
        <v>#VALUE!</v>
      </c>
      <c r="BO33" s="705" t="e">
        <f t="shared" si="26"/>
        <v>#VALUE!</v>
      </c>
      <c r="BP33" s="702">
        <f t="shared" si="67"/>
        <v>1</v>
      </c>
      <c r="BQ33" s="703" t="e">
        <f t="shared" si="68"/>
        <v>#VALUE!</v>
      </c>
      <c r="BR33" s="704" t="e">
        <f t="shared" si="69"/>
        <v>#VALUE!</v>
      </c>
      <c r="BS33" s="769" t="e">
        <f t="shared" si="27"/>
        <v>#VALUE!</v>
      </c>
      <c r="BT33" s="705" t="e">
        <f t="shared" si="28"/>
        <v>#VALUE!</v>
      </c>
      <c r="BU33" s="702">
        <f t="shared" si="70"/>
        <v>1</v>
      </c>
      <c r="BV33" s="703" t="e">
        <f t="shared" si="71"/>
        <v>#VALUE!</v>
      </c>
      <c r="BW33" s="704" t="e">
        <f t="shared" si="72"/>
        <v>#VALUE!</v>
      </c>
      <c r="BX33" s="769" t="e">
        <f t="shared" si="29"/>
        <v>#VALUE!</v>
      </c>
      <c r="BY33" s="705" t="e">
        <f t="shared" si="30"/>
        <v>#VALUE!</v>
      </c>
      <c r="BZ33" s="702">
        <f t="shared" si="73"/>
        <v>1</v>
      </c>
      <c r="CA33" s="703" t="e">
        <f t="shared" si="74"/>
        <v>#VALUE!</v>
      </c>
      <c r="CB33" s="704" t="e">
        <f t="shared" si="75"/>
        <v>#VALUE!</v>
      </c>
      <c r="CC33" s="769" t="e">
        <f t="shared" si="31"/>
        <v>#VALUE!</v>
      </c>
      <c r="CD33" s="705" t="e">
        <f t="shared" si="32"/>
        <v>#VALUE!</v>
      </c>
      <c r="CE33" s="770">
        <f t="shared" si="1"/>
        <v>12</v>
      </c>
      <c r="CF33" s="771" t="e">
        <f t="shared" si="2"/>
        <v>#VALUE!</v>
      </c>
      <c r="CG33" s="708"/>
      <c r="CH33" s="709"/>
      <c r="CK33" s="253"/>
      <c r="CL33" s="272"/>
      <c r="CM33" s="272"/>
      <c r="CN33" s="273"/>
      <c r="CO33" s="285" t="e">
        <f t="shared" si="34"/>
        <v>#VALUE!</v>
      </c>
      <c r="CP33" s="286" t="e">
        <f t="shared" si="35"/>
        <v>#VALUE!</v>
      </c>
      <c r="CQ33" s="275">
        <f t="shared" si="36"/>
        <v>0</v>
      </c>
      <c r="CR33" s="270" t="e">
        <f t="shared" si="76"/>
        <v>#VALUE!</v>
      </c>
      <c r="CS33" s="270" t="e">
        <f t="shared" si="76"/>
        <v>#VALUE!</v>
      </c>
      <c r="CT33" s="270" t="e">
        <f t="shared" si="38"/>
        <v>#VALUE!</v>
      </c>
      <c r="CU33" s="44"/>
    </row>
    <row r="34" spans="1:99" ht="16.5" customHeight="1">
      <c r="A34" s="23">
        <f t="shared" si="39"/>
        <v>30</v>
      </c>
      <c r="B34" s="142">
        <f>'2019-상시근로자'!B34</f>
        <v>0</v>
      </c>
      <c r="C34" s="632">
        <f>'2019-상시근로자'!C34</f>
        <v>0</v>
      </c>
      <c r="D34" s="637">
        <f>'2019-상시근로자'!D34</f>
        <v>0</v>
      </c>
      <c r="E34" s="156" t="e">
        <f t="shared" si="3"/>
        <v>#VALUE!</v>
      </c>
      <c r="F34" s="30" t="e">
        <f t="shared" si="4"/>
        <v>#VALUE!</v>
      </c>
      <c r="G34" s="31" t="e">
        <f t="shared" si="5"/>
        <v>#VALUE!</v>
      </c>
      <c r="H34" s="147" t="e">
        <f t="shared" si="6"/>
        <v>#VALUE!</v>
      </c>
      <c r="I34" s="633">
        <f>'2019-상시근로자'!E34</f>
        <v>0</v>
      </c>
      <c r="J34" s="633">
        <f>'2019-상시근로자'!G34</f>
        <v>0</v>
      </c>
      <c r="K34" s="33" t="e">
        <f t="shared" si="7"/>
        <v>#VALUE!</v>
      </c>
      <c r="L34" s="33">
        <f t="shared" si="0"/>
        <v>0</v>
      </c>
      <c r="M34" s="35" t="e">
        <f t="shared" si="8"/>
        <v>#VALUE!</v>
      </c>
      <c r="N34" s="108"/>
      <c r="O34" s="178"/>
      <c r="P34" s="179"/>
      <c r="Q34" s="106" t="s">
        <v>160</v>
      </c>
      <c r="R34" s="107" t="s">
        <v>160</v>
      </c>
      <c r="S34" s="43"/>
      <c r="T34" s="122" t="s">
        <v>160</v>
      </c>
      <c r="U34" s="122" t="s">
        <v>160</v>
      </c>
      <c r="V34" s="123" t="s">
        <v>160</v>
      </c>
      <c r="W34" s="702">
        <f t="shared" si="40"/>
        <v>1</v>
      </c>
      <c r="X34" s="703" t="e">
        <f t="shared" si="41"/>
        <v>#VALUE!</v>
      </c>
      <c r="Y34" s="768" t="e">
        <f t="shared" si="42"/>
        <v>#VALUE!</v>
      </c>
      <c r="Z34" s="769" t="e">
        <f t="shared" si="9"/>
        <v>#VALUE!</v>
      </c>
      <c r="AA34" s="705" t="e">
        <f t="shared" si="10"/>
        <v>#VALUE!</v>
      </c>
      <c r="AB34" s="702">
        <f t="shared" si="43"/>
        <v>1</v>
      </c>
      <c r="AC34" s="703" t="e">
        <f t="shared" si="44"/>
        <v>#VALUE!</v>
      </c>
      <c r="AD34" s="704" t="e">
        <f t="shared" si="45"/>
        <v>#VALUE!</v>
      </c>
      <c r="AE34" s="769" t="e">
        <f t="shared" si="11"/>
        <v>#VALUE!</v>
      </c>
      <c r="AF34" s="705" t="e">
        <f t="shared" si="12"/>
        <v>#VALUE!</v>
      </c>
      <c r="AG34" s="702">
        <f t="shared" si="46"/>
        <v>1</v>
      </c>
      <c r="AH34" s="703" t="e">
        <f t="shared" si="47"/>
        <v>#VALUE!</v>
      </c>
      <c r="AI34" s="704" t="e">
        <f t="shared" si="48"/>
        <v>#VALUE!</v>
      </c>
      <c r="AJ34" s="769" t="e">
        <f t="shared" si="13"/>
        <v>#VALUE!</v>
      </c>
      <c r="AK34" s="705" t="e">
        <f t="shared" si="14"/>
        <v>#VALUE!</v>
      </c>
      <c r="AL34" s="702">
        <f t="shared" si="49"/>
        <v>1</v>
      </c>
      <c r="AM34" s="703" t="e">
        <f t="shared" si="50"/>
        <v>#VALUE!</v>
      </c>
      <c r="AN34" s="704" t="e">
        <f t="shared" si="51"/>
        <v>#VALUE!</v>
      </c>
      <c r="AO34" s="769" t="e">
        <f t="shared" si="15"/>
        <v>#VALUE!</v>
      </c>
      <c r="AP34" s="705" t="e">
        <f t="shared" si="16"/>
        <v>#VALUE!</v>
      </c>
      <c r="AQ34" s="702">
        <f t="shared" si="52"/>
        <v>1</v>
      </c>
      <c r="AR34" s="703" t="e">
        <f t="shared" si="53"/>
        <v>#VALUE!</v>
      </c>
      <c r="AS34" s="704" t="e">
        <f t="shared" si="54"/>
        <v>#VALUE!</v>
      </c>
      <c r="AT34" s="769" t="e">
        <f t="shared" si="17"/>
        <v>#VALUE!</v>
      </c>
      <c r="AU34" s="705" t="e">
        <f t="shared" si="18"/>
        <v>#VALUE!</v>
      </c>
      <c r="AV34" s="702">
        <f t="shared" si="55"/>
        <v>1</v>
      </c>
      <c r="AW34" s="703" t="e">
        <f t="shared" si="56"/>
        <v>#VALUE!</v>
      </c>
      <c r="AX34" s="704" t="e">
        <f t="shared" si="57"/>
        <v>#VALUE!</v>
      </c>
      <c r="AY34" s="769" t="e">
        <f t="shared" si="19"/>
        <v>#VALUE!</v>
      </c>
      <c r="AZ34" s="705" t="e">
        <f t="shared" si="20"/>
        <v>#VALUE!</v>
      </c>
      <c r="BA34" s="702">
        <f t="shared" si="58"/>
        <v>1</v>
      </c>
      <c r="BB34" s="703" t="e">
        <f t="shared" si="59"/>
        <v>#VALUE!</v>
      </c>
      <c r="BC34" s="704" t="e">
        <f t="shared" si="60"/>
        <v>#VALUE!</v>
      </c>
      <c r="BD34" s="769" t="e">
        <f t="shared" si="21"/>
        <v>#VALUE!</v>
      </c>
      <c r="BE34" s="705" t="e">
        <f t="shared" si="22"/>
        <v>#VALUE!</v>
      </c>
      <c r="BF34" s="702">
        <f t="shared" si="61"/>
        <v>1</v>
      </c>
      <c r="BG34" s="703" t="e">
        <f t="shared" si="62"/>
        <v>#VALUE!</v>
      </c>
      <c r="BH34" s="704" t="e">
        <f t="shared" si="63"/>
        <v>#VALUE!</v>
      </c>
      <c r="BI34" s="769" t="e">
        <f t="shared" si="23"/>
        <v>#VALUE!</v>
      </c>
      <c r="BJ34" s="705" t="e">
        <f t="shared" si="24"/>
        <v>#VALUE!</v>
      </c>
      <c r="BK34" s="702">
        <f t="shared" si="64"/>
        <v>1</v>
      </c>
      <c r="BL34" s="703" t="e">
        <f t="shared" si="65"/>
        <v>#VALUE!</v>
      </c>
      <c r="BM34" s="704" t="e">
        <f t="shared" si="66"/>
        <v>#VALUE!</v>
      </c>
      <c r="BN34" s="769" t="e">
        <f t="shared" si="25"/>
        <v>#VALUE!</v>
      </c>
      <c r="BO34" s="705" t="e">
        <f t="shared" si="26"/>
        <v>#VALUE!</v>
      </c>
      <c r="BP34" s="702">
        <f t="shared" si="67"/>
        <v>1</v>
      </c>
      <c r="BQ34" s="703" t="e">
        <f t="shared" si="68"/>
        <v>#VALUE!</v>
      </c>
      <c r="BR34" s="704" t="e">
        <f t="shared" si="69"/>
        <v>#VALUE!</v>
      </c>
      <c r="BS34" s="769" t="e">
        <f t="shared" si="27"/>
        <v>#VALUE!</v>
      </c>
      <c r="BT34" s="705" t="e">
        <f t="shared" si="28"/>
        <v>#VALUE!</v>
      </c>
      <c r="BU34" s="702">
        <f t="shared" si="70"/>
        <v>1</v>
      </c>
      <c r="BV34" s="703" t="e">
        <f t="shared" si="71"/>
        <v>#VALUE!</v>
      </c>
      <c r="BW34" s="704" t="e">
        <f t="shared" si="72"/>
        <v>#VALUE!</v>
      </c>
      <c r="BX34" s="769" t="e">
        <f t="shared" si="29"/>
        <v>#VALUE!</v>
      </c>
      <c r="BY34" s="705" t="e">
        <f t="shared" si="30"/>
        <v>#VALUE!</v>
      </c>
      <c r="BZ34" s="702">
        <f t="shared" si="73"/>
        <v>1</v>
      </c>
      <c r="CA34" s="703" t="e">
        <f t="shared" si="74"/>
        <v>#VALUE!</v>
      </c>
      <c r="CB34" s="704" t="e">
        <f t="shared" si="75"/>
        <v>#VALUE!</v>
      </c>
      <c r="CC34" s="769" t="e">
        <f t="shared" si="31"/>
        <v>#VALUE!</v>
      </c>
      <c r="CD34" s="705" t="e">
        <f t="shared" si="32"/>
        <v>#VALUE!</v>
      </c>
      <c r="CE34" s="770">
        <f t="shared" si="1"/>
        <v>12</v>
      </c>
      <c r="CF34" s="771" t="e">
        <f t="shared" si="2"/>
        <v>#VALUE!</v>
      </c>
      <c r="CG34" s="708"/>
      <c r="CH34" s="709"/>
      <c r="CK34" s="253"/>
      <c r="CL34" s="272"/>
      <c r="CM34" s="272"/>
      <c r="CN34" s="273"/>
      <c r="CO34" s="285" t="e">
        <f t="shared" si="34"/>
        <v>#VALUE!</v>
      </c>
      <c r="CP34" s="286" t="e">
        <f t="shared" si="35"/>
        <v>#VALUE!</v>
      </c>
      <c r="CQ34" s="275">
        <f t="shared" si="36"/>
        <v>0</v>
      </c>
      <c r="CR34" s="270" t="e">
        <f t="shared" si="76"/>
        <v>#VALUE!</v>
      </c>
      <c r="CS34" s="270" t="e">
        <f t="shared" si="76"/>
        <v>#VALUE!</v>
      </c>
      <c r="CT34" s="270" t="e">
        <f t="shared" si="38"/>
        <v>#VALUE!</v>
      </c>
      <c r="CU34" s="44"/>
    </row>
    <row r="35" spans="1:99" ht="16.5" customHeight="1">
      <c r="A35" s="23">
        <f t="shared" si="39"/>
        <v>31</v>
      </c>
      <c r="B35" s="142">
        <f>'2019-상시근로자'!B35</f>
        <v>0</v>
      </c>
      <c r="C35" s="632">
        <f>'2019-상시근로자'!C35</f>
        <v>0</v>
      </c>
      <c r="D35" s="637">
        <f>'2019-상시근로자'!D35</f>
        <v>0</v>
      </c>
      <c r="E35" s="156" t="e">
        <f t="shared" si="3"/>
        <v>#VALUE!</v>
      </c>
      <c r="F35" s="30" t="e">
        <f t="shared" si="4"/>
        <v>#VALUE!</v>
      </c>
      <c r="G35" s="31" t="e">
        <f t="shared" si="5"/>
        <v>#VALUE!</v>
      </c>
      <c r="H35" s="147" t="e">
        <f t="shared" si="6"/>
        <v>#VALUE!</v>
      </c>
      <c r="I35" s="633">
        <f>'2019-상시근로자'!E35</f>
        <v>0</v>
      </c>
      <c r="J35" s="633">
        <f>'2019-상시근로자'!G35</f>
        <v>0</v>
      </c>
      <c r="K35" s="33" t="e">
        <f t="shared" si="7"/>
        <v>#VALUE!</v>
      </c>
      <c r="L35" s="33">
        <f t="shared" si="0"/>
        <v>0</v>
      </c>
      <c r="M35" s="35" t="e">
        <f t="shared" si="8"/>
        <v>#VALUE!</v>
      </c>
      <c r="N35" s="108"/>
      <c r="O35" s="178"/>
      <c r="P35" s="179"/>
      <c r="Q35" s="106" t="s">
        <v>160</v>
      </c>
      <c r="R35" s="107" t="s">
        <v>160</v>
      </c>
      <c r="S35" s="43"/>
      <c r="T35" s="122" t="s">
        <v>160</v>
      </c>
      <c r="U35" s="122" t="s">
        <v>160</v>
      </c>
      <c r="V35" s="123" t="s">
        <v>160</v>
      </c>
      <c r="W35" s="702">
        <f t="shared" si="40"/>
        <v>1</v>
      </c>
      <c r="X35" s="703" t="e">
        <f t="shared" si="41"/>
        <v>#VALUE!</v>
      </c>
      <c r="Y35" s="768" t="e">
        <f t="shared" si="42"/>
        <v>#VALUE!</v>
      </c>
      <c r="Z35" s="769" t="e">
        <f t="shared" si="9"/>
        <v>#VALUE!</v>
      </c>
      <c r="AA35" s="705" t="e">
        <f t="shared" si="10"/>
        <v>#VALUE!</v>
      </c>
      <c r="AB35" s="702">
        <f t="shared" si="43"/>
        <v>1</v>
      </c>
      <c r="AC35" s="703" t="e">
        <f t="shared" si="44"/>
        <v>#VALUE!</v>
      </c>
      <c r="AD35" s="704" t="e">
        <f t="shared" si="45"/>
        <v>#VALUE!</v>
      </c>
      <c r="AE35" s="769" t="e">
        <f t="shared" si="11"/>
        <v>#VALUE!</v>
      </c>
      <c r="AF35" s="705" t="e">
        <f t="shared" si="12"/>
        <v>#VALUE!</v>
      </c>
      <c r="AG35" s="702">
        <f t="shared" si="46"/>
        <v>1</v>
      </c>
      <c r="AH35" s="703" t="e">
        <f t="shared" si="47"/>
        <v>#VALUE!</v>
      </c>
      <c r="AI35" s="704" t="e">
        <f t="shared" si="48"/>
        <v>#VALUE!</v>
      </c>
      <c r="AJ35" s="769" t="e">
        <f t="shared" si="13"/>
        <v>#VALUE!</v>
      </c>
      <c r="AK35" s="705" t="e">
        <f t="shared" si="14"/>
        <v>#VALUE!</v>
      </c>
      <c r="AL35" s="702">
        <f t="shared" si="49"/>
        <v>1</v>
      </c>
      <c r="AM35" s="703" t="e">
        <f t="shared" si="50"/>
        <v>#VALUE!</v>
      </c>
      <c r="AN35" s="704" t="e">
        <f t="shared" si="51"/>
        <v>#VALUE!</v>
      </c>
      <c r="AO35" s="769" t="e">
        <f t="shared" si="15"/>
        <v>#VALUE!</v>
      </c>
      <c r="AP35" s="705" t="e">
        <f t="shared" si="16"/>
        <v>#VALUE!</v>
      </c>
      <c r="AQ35" s="702">
        <f t="shared" si="52"/>
        <v>1</v>
      </c>
      <c r="AR35" s="703" t="e">
        <f t="shared" si="53"/>
        <v>#VALUE!</v>
      </c>
      <c r="AS35" s="704" t="e">
        <f t="shared" si="54"/>
        <v>#VALUE!</v>
      </c>
      <c r="AT35" s="769" t="e">
        <f t="shared" si="17"/>
        <v>#VALUE!</v>
      </c>
      <c r="AU35" s="705" t="e">
        <f t="shared" si="18"/>
        <v>#VALUE!</v>
      </c>
      <c r="AV35" s="702">
        <f t="shared" si="55"/>
        <v>1</v>
      </c>
      <c r="AW35" s="703" t="e">
        <f t="shared" si="56"/>
        <v>#VALUE!</v>
      </c>
      <c r="AX35" s="704" t="e">
        <f t="shared" si="57"/>
        <v>#VALUE!</v>
      </c>
      <c r="AY35" s="769" t="e">
        <f t="shared" si="19"/>
        <v>#VALUE!</v>
      </c>
      <c r="AZ35" s="705" t="e">
        <f t="shared" si="20"/>
        <v>#VALUE!</v>
      </c>
      <c r="BA35" s="702">
        <f t="shared" si="58"/>
        <v>1</v>
      </c>
      <c r="BB35" s="703" t="e">
        <f t="shared" si="59"/>
        <v>#VALUE!</v>
      </c>
      <c r="BC35" s="704" t="e">
        <f t="shared" si="60"/>
        <v>#VALUE!</v>
      </c>
      <c r="BD35" s="769" t="e">
        <f t="shared" si="21"/>
        <v>#VALUE!</v>
      </c>
      <c r="BE35" s="705" t="e">
        <f t="shared" si="22"/>
        <v>#VALUE!</v>
      </c>
      <c r="BF35" s="702">
        <f t="shared" si="61"/>
        <v>1</v>
      </c>
      <c r="BG35" s="703" t="e">
        <f t="shared" si="62"/>
        <v>#VALUE!</v>
      </c>
      <c r="BH35" s="704" t="e">
        <f t="shared" si="63"/>
        <v>#VALUE!</v>
      </c>
      <c r="BI35" s="769" t="e">
        <f t="shared" si="23"/>
        <v>#VALUE!</v>
      </c>
      <c r="BJ35" s="705" t="e">
        <f t="shared" si="24"/>
        <v>#VALUE!</v>
      </c>
      <c r="BK35" s="702">
        <f t="shared" si="64"/>
        <v>1</v>
      </c>
      <c r="BL35" s="703" t="e">
        <f t="shared" si="65"/>
        <v>#VALUE!</v>
      </c>
      <c r="BM35" s="704" t="e">
        <f t="shared" si="66"/>
        <v>#VALUE!</v>
      </c>
      <c r="BN35" s="769" t="e">
        <f t="shared" si="25"/>
        <v>#VALUE!</v>
      </c>
      <c r="BO35" s="705" t="e">
        <f t="shared" si="26"/>
        <v>#VALUE!</v>
      </c>
      <c r="BP35" s="702">
        <f t="shared" si="67"/>
        <v>1</v>
      </c>
      <c r="BQ35" s="703" t="e">
        <f t="shared" si="68"/>
        <v>#VALUE!</v>
      </c>
      <c r="BR35" s="704" t="e">
        <f t="shared" si="69"/>
        <v>#VALUE!</v>
      </c>
      <c r="BS35" s="769" t="e">
        <f t="shared" si="27"/>
        <v>#VALUE!</v>
      </c>
      <c r="BT35" s="705" t="e">
        <f t="shared" si="28"/>
        <v>#VALUE!</v>
      </c>
      <c r="BU35" s="702">
        <f t="shared" si="70"/>
        <v>1</v>
      </c>
      <c r="BV35" s="703" t="e">
        <f t="shared" si="71"/>
        <v>#VALUE!</v>
      </c>
      <c r="BW35" s="704" t="e">
        <f t="shared" si="72"/>
        <v>#VALUE!</v>
      </c>
      <c r="BX35" s="769" t="e">
        <f t="shared" si="29"/>
        <v>#VALUE!</v>
      </c>
      <c r="BY35" s="705" t="e">
        <f t="shared" si="30"/>
        <v>#VALUE!</v>
      </c>
      <c r="BZ35" s="702">
        <f t="shared" si="73"/>
        <v>1</v>
      </c>
      <c r="CA35" s="703" t="e">
        <f t="shared" si="74"/>
        <v>#VALUE!</v>
      </c>
      <c r="CB35" s="704" t="e">
        <f t="shared" si="75"/>
        <v>#VALUE!</v>
      </c>
      <c r="CC35" s="769" t="e">
        <f t="shared" si="31"/>
        <v>#VALUE!</v>
      </c>
      <c r="CD35" s="705" t="e">
        <f t="shared" si="32"/>
        <v>#VALUE!</v>
      </c>
      <c r="CE35" s="770">
        <f t="shared" si="1"/>
        <v>12</v>
      </c>
      <c r="CF35" s="771" t="e">
        <f t="shared" si="2"/>
        <v>#VALUE!</v>
      </c>
      <c r="CG35" s="708"/>
      <c r="CH35" s="709"/>
      <c r="CK35" s="253"/>
      <c r="CL35" s="272"/>
      <c r="CM35" s="272"/>
      <c r="CN35" s="273"/>
      <c r="CO35" s="285" t="e">
        <f t="shared" si="34"/>
        <v>#VALUE!</v>
      </c>
      <c r="CP35" s="286" t="e">
        <f t="shared" si="35"/>
        <v>#VALUE!</v>
      </c>
      <c r="CQ35" s="275">
        <f t="shared" si="36"/>
        <v>0</v>
      </c>
      <c r="CR35" s="270" t="e">
        <f t="shared" si="76"/>
        <v>#VALUE!</v>
      </c>
      <c r="CS35" s="270" t="e">
        <f t="shared" si="76"/>
        <v>#VALUE!</v>
      </c>
      <c r="CT35" s="270" t="e">
        <f t="shared" si="38"/>
        <v>#VALUE!</v>
      </c>
      <c r="CU35" s="44"/>
    </row>
    <row r="36" spans="1:99" ht="16.5" customHeight="1">
      <c r="A36" s="23">
        <f t="shared" si="39"/>
        <v>32</v>
      </c>
      <c r="B36" s="142">
        <f>'2019-상시근로자'!B36</f>
        <v>0</v>
      </c>
      <c r="C36" s="632">
        <f>'2019-상시근로자'!C36</f>
        <v>0</v>
      </c>
      <c r="D36" s="637">
        <f>'2019-상시근로자'!D36</f>
        <v>0</v>
      </c>
      <c r="E36" s="156" t="e">
        <f t="shared" si="3"/>
        <v>#VALUE!</v>
      </c>
      <c r="F36" s="30" t="e">
        <f t="shared" si="4"/>
        <v>#VALUE!</v>
      </c>
      <c r="G36" s="31" t="e">
        <f t="shared" si="5"/>
        <v>#VALUE!</v>
      </c>
      <c r="H36" s="147" t="e">
        <f t="shared" si="6"/>
        <v>#VALUE!</v>
      </c>
      <c r="I36" s="633">
        <f>'2019-상시근로자'!E36</f>
        <v>0</v>
      </c>
      <c r="J36" s="633">
        <f>'2019-상시근로자'!G36</f>
        <v>0</v>
      </c>
      <c r="K36" s="33" t="e">
        <f t="shared" si="7"/>
        <v>#VALUE!</v>
      </c>
      <c r="L36" s="33">
        <f t="shared" si="0"/>
        <v>0</v>
      </c>
      <c r="M36" s="35" t="e">
        <f t="shared" si="8"/>
        <v>#VALUE!</v>
      </c>
      <c r="N36" s="108"/>
      <c r="O36" s="178"/>
      <c r="P36" s="179"/>
      <c r="Q36" s="106" t="s">
        <v>160</v>
      </c>
      <c r="R36" s="107" t="s">
        <v>160</v>
      </c>
      <c r="S36" s="43"/>
      <c r="T36" s="122" t="s">
        <v>160</v>
      </c>
      <c r="U36" s="122" t="s">
        <v>160</v>
      </c>
      <c r="V36" s="123" t="s">
        <v>160</v>
      </c>
      <c r="W36" s="702">
        <f t="shared" si="40"/>
        <v>1</v>
      </c>
      <c r="X36" s="703" t="e">
        <f t="shared" si="41"/>
        <v>#VALUE!</v>
      </c>
      <c r="Y36" s="768" t="e">
        <f t="shared" si="42"/>
        <v>#VALUE!</v>
      </c>
      <c r="Z36" s="769" t="e">
        <f t="shared" si="9"/>
        <v>#VALUE!</v>
      </c>
      <c r="AA36" s="705" t="e">
        <f t="shared" si="10"/>
        <v>#VALUE!</v>
      </c>
      <c r="AB36" s="702">
        <f t="shared" si="43"/>
        <v>1</v>
      </c>
      <c r="AC36" s="703" t="e">
        <f t="shared" si="44"/>
        <v>#VALUE!</v>
      </c>
      <c r="AD36" s="704" t="e">
        <f t="shared" si="45"/>
        <v>#VALUE!</v>
      </c>
      <c r="AE36" s="769" t="e">
        <f t="shared" si="11"/>
        <v>#VALUE!</v>
      </c>
      <c r="AF36" s="705" t="e">
        <f t="shared" si="12"/>
        <v>#VALUE!</v>
      </c>
      <c r="AG36" s="702">
        <f t="shared" si="46"/>
        <v>1</v>
      </c>
      <c r="AH36" s="703" t="e">
        <f t="shared" si="47"/>
        <v>#VALUE!</v>
      </c>
      <c r="AI36" s="704" t="e">
        <f t="shared" si="48"/>
        <v>#VALUE!</v>
      </c>
      <c r="AJ36" s="769" t="e">
        <f t="shared" si="13"/>
        <v>#VALUE!</v>
      </c>
      <c r="AK36" s="705" t="e">
        <f t="shared" si="14"/>
        <v>#VALUE!</v>
      </c>
      <c r="AL36" s="702">
        <f t="shared" si="49"/>
        <v>1</v>
      </c>
      <c r="AM36" s="703" t="e">
        <f t="shared" si="50"/>
        <v>#VALUE!</v>
      </c>
      <c r="AN36" s="704" t="e">
        <f t="shared" si="51"/>
        <v>#VALUE!</v>
      </c>
      <c r="AO36" s="769" t="e">
        <f t="shared" si="15"/>
        <v>#VALUE!</v>
      </c>
      <c r="AP36" s="705" t="e">
        <f t="shared" si="16"/>
        <v>#VALUE!</v>
      </c>
      <c r="AQ36" s="702">
        <f t="shared" si="52"/>
        <v>1</v>
      </c>
      <c r="AR36" s="703" t="e">
        <f t="shared" si="53"/>
        <v>#VALUE!</v>
      </c>
      <c r="AS36" s="704" t="e">
        <f t="shared" si="54"/>
        <v>#VALUE!</v>
      </c>
      <c r="AT36" s="769" t="e">
        <f t="shared" si="17"/>
        <v>#VALUE!</v>
      </c>
      <c r="AU36" s="705" t="e">
        <f t="shared" si="18"/>
        <v>#VALUE!</v>
      </c>
      <c r="AV36" s="702">
        <f t="shared" si="55"/>
        <v>1</v>
      </c>
      <c r="AW36" s="703" t="e">
        <f t="shared" si="56"/>
        <v>#VALUE!</v>
      </c>
      <c r="AX36" s="704" t="e">
        <f t="shared" si="57"/>
        <v>#VALUE!</v>
      </c>
      <c r="AY36" s="769" t="e">
        <f t="shared" si="19"/>
        <v>#VALUE!</v>
      </c>
      <c r="AZ36" s="705" t="e">
        <f t="shared" si="20"/>
        <v>#VALUE!</v>
      </c>
      <c r="BA36" s="702">
        <f t="shared" si="58"/>
        <v>1</v>
      </c>
      <c r="BB36" s="703" t="e">
        <f t="shared" si="59"/>
        <v>#VALUE!</v>
      </c>
      <c r="BC36" s="704" t="e">
        <f t="shared" si="60"/>
        <v>#VALUE!</v>
      </c>
      <c r="BD36" s="769" t="e">
        <f t="shared" si="21"/>
        <v>#VALUE!</v>
      </c>
      <c r="BE36" s="705" t="e">
        <f t="shared" si="22"/>
        <v>#VALUE!</v>
      </c>
      <c r="BF36" s="702">
        <f t="shared" si="61"/>
        <v>1</v>
      </c>
      <c r="BG36" s="703" t="e">
        <f t="shared" si="62"/>
        <v>#VALUE!</v>
      </c>
      <c r="BH36" s="704" t="e">
        <f t="shared" si="63"/>
        <v>#VALUE!</v>
      </c>
      <c r="BI36" s="769" t="e">
        <f t="shared" si="23"/>
        <v>#VALUE!</v>
      </c>
      <c r="BJ36" s="705" t="e">
        <f t="shared" si="24"/>
        <v>#VALUE!</v>
      </c>
      <c r="BK36" s="702">
        <f t="shared" si="64"/>
        <v>1</v>
      </c>
      <c r="BL36" s="703" t="e">
        <f t="shared" si="65"/>
        <v>#VALUE!</v>
      </c>
      <c r="BM36" s="704" t="e">
        <f t="shared" si="66"/>
        <v>#VALUE!</v>
      </c>
      <c r="BN36" s="769" t="e">
        <f t="shared" si="25"/>
        <v>#VALUE!</v>
      </c>
      <c r="BO36" s="705" t="e">
        <f t="shared" si="26"/>
        <v>#VALUE!</v>
      </c>
      <c r="BP36" s="702">
        <f t="shared" si="67"/>
        <v>1</v>
      </c>
      <c r="BQ36" s="703" t="e">
        <f t="shared" si="68"/>
        <v>#VALUE!</v>
      </c>
      <c r="BR36" s="704" t="e">
        <f t="shared" si="69"/>
        <v>#VALUE!</v>
      </c>
      <c r="BS36" s="769" t="e">
        <f t="shared" si="27"/>
        <v>#VALUE!</v>
      </c>
      <c r="BT36" s="705" t="e">
        <f t="shared" si="28"/>
        <v>#VALUE!</v>
      </c>
      <c r="BU36" s="702">
        <f t="shared" si="70"/>
        <v>1</v>
      </c>
      <c r="BV36" s="703" t="e">
        <f t="shared" si="71"/>
        <v>#VALUE!</v>
      </c>
      <c r="BW36" s="704" t="e">
        <f t="shared" si="72"/>
        <v>#VALUE!</v>
      </c>
      <c r="BX36" s="769" t="e">
        <f t="shared" si="29"/>
        <v>#VALUE!</v>
      </c>
      <c r="BY36" s="705" t="e">
        <f t="shared" si="30"/>
        <v>#VALUE!</v>
      </c>
      <c r="BZ36" s="702">
        <f t="shared" si="73"/>
        <v>1</v>
      </c>
      <c r="CA36" s="703" t="e">
        <f t="shared" si="74"/>
        <v>#VALUE!</v>
      </c>
      <c r="CB36" s="704" t="e">
        <f t="shared" si="75"/>
        <v>#VALUE!</v>
      </c>
      <c r="CC36" s="769" t="e">
        <f t="shared" si="31"/>
        <v>#VALUE!</v>
      </c>
      <c r="CD36" s="705" t="e">
        <f t="shared" si="32"/>
        <v>#VALUE!</v>
      </c>
      <c r="CE36" s="770">
        <f t="shared" si="1"/>
        <v>12</v>
      </c>
      <c r="CF36" s="771" t="e">
        <f t="shared" si="2"/>
        <v>#VALUE!</v>
      </c>
      <c r="CG36" s="708"/>
      <c r="CH36" s="709"/>
      <c r="CK36" s="253"/>
      <c r="CL36" s="272"/>
      <c r="CM36" s="272"/>
      <c r="CN36" s="273"/>
      <c r="CO36" s="285" t="e">
        <f t="shared" si="34"/>
        <v>#VALUE!</v>
      </c>
      <c r="CP36" s="286" t="e">
        <f t="shared" si="35"/>
        <v>#VALUE!</v>
      </c>
      <c r="CQ36" s="275">
        <f t="shared" si="36"/>
        <v>0</v>
      </c>
      <c r="CR36" s="270" t="e">
        <f t="shared" si="76"/>
        <v>#VALUE!</v>
      </c>
      <c r="CS36" s="270" t="e">
        <f t="shared" si="76"/>
        <v>#VALUE!</v>
      </c>
      <c r="CT36" s="270" t="e">
        <f t="shared" si="38"/>
        <v>#VALUE!</v>
      </c>
      <c r="CU36" s="44"/>
    </row>
    <row r="37" spans="1:99" ht="16.5" customHeight="1">
      <c r="A37" s="23">
        <f t="shared" si="39"/>
        <v>33</v>
      </c>
      <c r="B37" s="142">
        <f>'2019-상시근로자'!B37</f>
        <v>0</v>
      </c>
      <c r="C37" s="632">
        <f>'2019-상시근로자'!C37</f>
        <v>0</v>
      </c>
      <c r="D37" s="637">
        <f>'2019-상시근로자'!D37</f>
        <v>0</v>
      </c>
      <c r="E37" s="156" t="e">
        <f t="shared" si="3"/>
        <v>#VALUE!</v>
      </c>
      <c r="F37" s="30" t="e">
        <f t="shared" si="4"/>
        <v>#VALUE!</v>
      </c>
      <c r="G37" s="31" t="e">
        <f t="shared" si="5"/>
        <v>#VALUE!</v>
      </c>
      <c r="H37" s="147" t="e">
        <f t="shared" si="6"/>
        <v>#VALUE!</v>
      </c>
      <c r="I37" s="633">
        <f>'2019-상시근로자'!E37</f>
        <v>0</v>
      </c>
      <c r="J37" s="633">
        <f>'2019-상시근로자'!G37</f>
        <v>0</v>
      </c>
      <c r="K37" s="33" t="e">
        <f t="shared" si="7"/>
        <v>#VALUE!</v>
      </c>
      <c r="L37" s="33">
        <f t="shared" si="0"/>
        <v>0</v>
      </c>
      <c r="M37" s="35" t="e">
        <f t="shared" si="8"/>
        <v>#VALUE!</v>
      </c>
      <c r="N37" s="108"/>
      <c r="O37" s="178"/>
      <c r="P37" s="179"/>
      <c r="Q37" s="106" t="s">
        <v>160</v>
      </c>
      <c r="R37" s="107" t="s">
        <v>160</v>
      </c>
      <c r="S37" s="43"/>
      <c r="T37" s="122" t="s">
        <v>160</v>
      </c>
      <c r="U37" s="122" t="s">
        <v>160</v>
      </c>
      <c r="V37" s="123" t="s">
        <v>160</v>
      </c>
      <c r="W37" s="702">
        <f t="shared" si="40"/>
        <v>1</v>
      </c>
      <c r="X37" s="703" t="e">
        <f t="shared" si="41"/>
        <v>#VALUE!</v>
      </c>
      <c r="Y37" s="768" t="e">
        <f t="shared" si="42"/>
        <v>#VALUE!</v>
      </c>
      <c r="Z37" s="769" t="e">
        <f t="shared" si="9"/>
        <v>#VALUE!</v>
      </c>
      <c r="AA37" s="705" t="e">
        <f t="shared" si="10"/>
        <v>#VALUE!</v>
      </c>
      <c r="AB37" s="702">
        <f t="shared" si="43"/>
        <v>1</v>
      </c>
      <c r="AC37" s="703" t="e">
        <f t="shared" si="44"/>
        <v>#VALUE!</v>
      </c>
      <c r="AD37" s="704" t="e">
        <f t="shared" si="45"/>
        <v>#VALUE!</v>
      </c>
      <c r="AE37" s="769" t="e">
        <f t="shared" si="11"/>
        <v>#VALUE!</v>
      </c>
      <c r="AF37" s="705" t="e">
        <f t="shared" si="12"/>
        <v>#VALUE!</v>
      </c>
      <c r="AG37" s="702">
        <f t="shared" si="46"/>
        <v>1</v>
      </c>
      <c r="AH37" s="703" t="e">
        <f t="shared" si="47"/>
        <v>#VALUE!</v>
      </c>
      <c r="AI37" s="704" t="e">
        <f t="shared" si="48"/>
        <v>#VALUE!</v>
      </c>
      <c r="AJ37" s="769" t="e">
        <f t="shared" si="13"/>
        <v>#VALUE!</v>
      </c>
      <c r="AK37" s="705" t="e">
        <f t="shared" si="14"/>
        <v>#VALUE!</v>
      </c>
      <c r="AL37" s="702">
        <f t="shared" si="49"/>
        <v>1</v>
      </c>
      <c r="AM37" s="703" t="e">
        <f t="shared" si="50"/>
        <v>#VALUE!</v>
      </c>
      <c r="AN37" s="704" t="e">
        <f t="shared" si="51"/>
        <v>#VALUE!</v>
      </c>
      <c r="AO37" s="769" t="e">
        <f t="shared" si="15"/>
        <v>#VALUE!</v>
      </c>
      <c r="AP37" s="705" t="e">
        <f t="shared" si="16"/>
        <v>#VALUE!</v>
      </c>
      <c r="AQ37" s="702">
        <f t="shared" si="52"/>
        <v>1</v>
      </c>
      <c r="AR37" s="703" t="e">
        <f t="shared" si="53"/>
        <v>#VALUE!</v>
      </c>
      <c r="AS37" s="704" t="e">
        <f t="shared" si="54"/>
        <v>#VALUE!</v>
      </c>
      <c r="AT37" s="769" t="e">
        <f t="shared" si="17"/>
        <v>#VALUE!</v>
      </c>
      <c r="AU37" s="705" t="e">
        <f t="shared" si="18"/>
        <v>#VALUE!</v>
      </c>
      <c r="AV37" s="702">
        <f t="shared" si="55"/>
        <v>1</v>
      </c>
      <c r="AW37" s="703" t="e">
        <f t="shared" si="56"/>
        <v>#VALUE!</v>
      </c>
      <c r="AX37" s="704" t="e">
        <f t="shared" si="57"/>
        <v>#VALUE!</v>
      </c>
      <c r="AY37" s="769" t="e">
        <f t="shared" si="19"/>
        <v>#VALUE!</v>
      </c>
      <c r="AZ37" s="705" t="e">
        <f t="shared" si="20"/>
        <v>#VALUE!</v>
      </c>
      <c r="BA37" s="702">
        <f t="shared" si="58"/>
        <v>1</v>
      </c>
      <c r="BB37" s="703" t="e">
        <f t="shared" si="59"/>
        <v>#VALUE!</v>
      </c>
      <c r="BC37" s="704" t="e">
        <f t="shared" si="60"/>
        <v>#VALUE!</v>
      </c>
      <c r="BD37" s="769" t="e">
        <f t="shared" si="21"/>
        <v>#VALUE!</v>
      </c>
      <c r="BE37" s="705" t="e">
        <f t="shared" si="22"/>
        <v>#VALUE!</v>
      </c>
      <c r="BF37" s="702">
        <f t="shared" si="61"/>
        <v>1</v>
      </c>
      <c r="BG37" s="703" t="e">
        <f t="shared" si="62"/>
        <v>#VALUE!</v>
      </c>
      <c r="BH37" s="704" t="e">
        <f t="shared" si="63"/>
        <v>#VALUE!</v>
      </c>
      <c r="BI37" s="769" t="e">
        <f t="shared" si="23"/>
        <v>#VALUE!</v>
      </c>
      <c r="BJ37" s="705" t="e">
        <f t="shared" si="24"/>
        <v>#VALUE!</v>
      </c>
      <c r="BK37" s="702">
        <f t="shared" si="64"/>
        <v>1</v>
      </c>
      <c r="BL37" s="703" t="e">
        <f t="shared" si="65"/>
        <v>#VALUE!</v>
      </c>
      <c r="BM37" s="704" t="e">
        <f t="shared" si="66"/>
        <v>#VALUE!</v>
      </c>
      <c r="BN37" s="769" t="e">
        <f t="shared" si="25"/>
        <v>#VALUE!</v>
      </c>
      <c r="BO37" s="705" t="e">
        <f t="shared" si="26"/>
        <v>#VALUE!</v>
      </c>
      <c r="BP37" s="702">
        <f t="shared" si="67"/>
        <v>1</v>
      </c>
      <c r="BQ37" s="703" t="e">
        <f t="shared" si="68"/>
        <v>#VALUE!</v>
      </c>
      <c r="BR37" s="704" t="e">
        <f t="shared" si="69"/>
        <v>#VALUE!</v>
      </c>
      <c r="BS37" s="769" t="e">
        <f t="shared" si="27"/>
        <v>#VALUE!</v>
      </c>
      <c r="BT37" s="705" t="e">
        <f t="shared" si="28"/>
        <v>#VALUE!</v>
      </c>
      <c r="BU37" s="702">
        <f t="shared" si="70"/>
        <v>1</v>
      </c>
      <c r="BV37" s="703" t="e">
        <f t="shared" si="71"/>
        <v>#VALUE!</v>
      </c>
      <c r="BW37" s="704" t="e">
        <f t="shared" si="72"/>
        <v>#VALUE!</v>
      </c>
      <c r="BX37" s="769" t="e">
        <f t="shared" si="29"/>
        <v>#VALUE!</v>
      </c>
      <c r="BY37" s="705" t="e">
        <f t="shared" si="30"/>
        <v>#VALUE!</v>
      </c>
      <c r="BZ37" s="702">
        <f t="shared" si="73"/>
        <v>1</v>
      </c>
      <c r="CA37" s="703" t="e">
        <f t="shared" si="74"/>
        <v>#VALUE!</v>
      </c>
      <c r="CB37" s="704" t="e">
        <f t="shared" si="75"/>
        <v>#VALUE!</v>
      </c>
      <c r="CC37" s="769" t="e">
        <f t="shared" si="31"/>
        <v>#VALUE!</v>
      </c>
      <c r="CD37" s="705" t="e">
        <f t="shared" si="32"/>
        <v>#VALUE!</v>
      </c>
      <c r="CE37" s="770">
        <f t="shared" si="1"/>
        <v>12</v>
      </c>
      <c r="CF37" s="771" t="e">
        <f t="shared" si="2"/>
        <v>#VALUE!</v>
      </c>
      <c r="CG37" s="708"/>
      <c r="CH37" s="709"/>
      <c r="CK37" s="253"/>
      <c r="CL37" s="272"/>
      <c r="CM37" s="272"/>
      <c r="CN37" s="273"/>
      <c r="CO37" s="285" t="e">
        <f t="shared" si="34"/>
        <v>#VALUE!</v>
      </c>
      <c r="CP37" s="286" t="e">
        <f t="shared" si="35"/>
        <v>#VALUE!</v>
      </c>
      <c r="CQ37" s="275">
        <f t="shared" si="36"/>
        <v>0</v>
      </c>
      <c r="CR37" s="270" t="e">
        <f t="shared" si="76"/>
        <v>#VALUE!</v>
      </c>
      <c r="CS37" s="270" t="e">
        <f t="shared" si="76"/>
        <v>#VALUE!</v>
      </c>
      <c r="CT37" s="270" t="e">
        <f t="shared" si="38"/>
        <v>#VALUE!</v>
      </c>
      <c r="CU37" s="44"/>
    </row>
    <row r="38" spans="1:99" ht="16.5" customHeight="1">
      <c r="A38" s="23">
        <f t="shared" si="39"/>
        <v>34</v>
      </c>
      <c r="B38" s="142">
        <f>'2019-상시근로자'!B38</f>
        <v>0</v>
      </c>
      <c r="C38" s="632">
        <f>'2019-상시근로자'!C38</f>
        <v>0</v>
      </c>
      <c r="D38" s="637">
        <f>'2019-상시근로자'!D38</f>
        <v>0</v>
      </c>
      <c r="E38" s="156" t="e">
        <f t="shared" si="3"/>
        <v>#VALUE!</v>
      </c>
      <c r="F38" s="30" t="e">
        <f t="shared" si="4"/>
        <v>#VALUE!</v>
      </c>
      <c r="G38" s="31" t="e">
        <f t="shared" si="5"/>
        <v>#VALUE!</v>
      </c>
      <c r="H38" s="147" t="e">
        <f t="shared" si="6"/>
        <v>#VALUE!</v>
      </c>
      <c r="I38" s="633">
        <f>'2019-상시근로자'!E38</f>
        <v>0</v>
      </c>
      <c r="J38" s="633">
        <f>'2019-상시근로자'!G38</f>
        <v>0</v>
      </c>
      <c r="K38" s="33" t="e">
        <f t="shared" si="7"/>
        <v>#VALUE!</v>
      </c>
      <c r="L38" s="33">
        <f t="shared" si="0"/>
        <v>0</v>
      </c>
      <c r="M38" s="35" t="e">
        <f t="shared" si="8"/>
        <v>#VALUE!</v>
      </c>
      <c r="N38" s="108"/>
      <c r="O38" s="178"/>
      <c r="P38" s="179"/>
      <c r="Q38" s="106" t="s">
        <v>160</v>
      </c>
      <c r="R38" s="107" t="s">
        <v>160</v>
      </c>
      <c r="S38" s="43"/>
      <c r="T38" s="122" t="s">
        <v>160</v>
      </c>
      <c r="U38" s="122" t="s">
        <v>160</v>
      </c>
      <c r="V38" s="123" t="s">
        <v>160</v>
      </c>
      <c r="W38" s="702">
        <f t="shared" si="40"/>
        <v>1</v>
      </c>
      <c r="X38" s="703" t="e">
        <f t="shared" si="41"/>
        <v>#VALUE!</v>
      </c>
      <c r="Y38" s="768" t="e">
        <f t="shared" si="42"/>
        <v>#VALUE!</v>
      </c>
      <c r="Z38" s="769" t="e">
        <f t="shared" si="9"/>
        <v>#VALUE!</v>
      </c>
      <c r="AA38" s="705" t="e">
        <f t="shared" si="10"/>
        <v>#VALUE!</v>
      </c>
      <c r="AB38" s="702">
        <f t="shared" si="43"/>
        <v>1</v>
      </c>
      <c r="AC38" s="703" t="e">
        <f t="shared" si="44"/>
        <v>#VALUE!</v>
      </c>
      <c r="AD38" s="704" t="e">
        <f t="shared" si="45"/>
        <v>#VALUE!</v>
      </c>
      <c r="AE38" s="769" t="e">
        <f t="shared" si="11"/>
        <v>#VALUE!</v>
      </c>
      <c r="AF38" s="705" t="e">
        <f t="shared" si="12"/>
        <v>#VALUE!</v>
      </c>
      <c r="AG38" s="702">
        <f t="shared" si="46"/>
        <v>1</v>
      </c>
      <c r="AH38" s="703" t="e">
        <f t="shared" si="47"/>
        <v>#VALUE!</v>
      </c>
      <c r="AI38" s="704" t="e">
        <f t="shared" si="48"/>
        <v>#VALUE!</v>
      </c>
      <c r="AJ38" s="769" t="e">
        <f t="shared" si="13"/>
        <v>#VALUE!</v>
      </c>
      <c r="AK38" s="705" t="e">
        <f t="shared" si="14"/>
        <v>#VALUE!</v>
      </c>
      <c r="AL38" s="702">
        <f t="shared" si="49"/>
        <v>1</v>
      </c>
      <c r="AM38" s="703" t="e">
        <f t="shared" si="50"/>
        <v>#VALUE!</v>
      </c>
      <c r="AN38" s="704" t="e">
        <f t="shared" si="51"/>
        <v>#VALUE!</v>
      </c>
      <c r="AO38" s="769" t="e">
        <f t="shared" si="15"/>
        <v>#VALUE!</v>
      </c>
      <c r="AP38" s="705" t="e">
        <f t="shared" si="16"/>
        <v>#VALUE!</v>
      </c>
      <c r="AQ38" s="702">
        <f t="shared" si="52"/>
        <v>1</v>
      </c>
      <c r="AR38" s="703" t="e">
        <f t="shared" si="53"/>
        <v>#VALUE!</v>
      </c>
      <c r="AS38" s="704" t="e">
        <f t="shared" si="54"/>
        <v>#VALUE!</v>
      </c>
      <c r="AT38" s="769" t="e">
        <f t="shared" si="17"/>
        <v>#VALUE!</v>
      </c>
      <c r="AU38" s="705" t="e">
        <f t="shared" si="18"/>
        <v>#VALUE!</v>
      </c>
      <c r="AV38" s="702">
        <f t="shared" si="55"/>
        <v>1</v>
      </c>
      <c r="AW38" s="703" t="e">
        <f t="shared" si="56"/>
        <v>#VALUE!</v>
      </c>
      <c r="AX38" s="704" t="e">
        <f t="shared" si="57"/>
        <v>#VALUE!</v>
      </c>
      <c r="AY38" s="769" t="e">
        <f t="shared" si="19"/>
        <v>#VALUE!</v>
      </c>
      <c r="AZ38" s="705" t="e">
        <f t="shared" si="20"/>
        <v>#VALUE!</v>
      </c>
      <c r="BA38" s="702">
        <f t="shared" si="58"/>
        <v>1</v>
      </c>
      <c r="BB38" s="703" t="e">
        <f t="shared" si="59"/>
        <v>#VALUE!</v>
      </c>
      <c r="BC38" s="704" t="e">
        <f t="shared" si="60"/>
        <v>#VALUE!</v>
      </c>
      <c r="BD38" s="769" t="e">
        <f t="shared" si="21"/>
        <v>#VALUE!</v>
      </c>
      <c r="BE38" s="705" t="e">
        <f t="shared" si="22"/>
        <v>#VALUE!</v>
      </c>
      <c r="BF38" s="702">
        <f t="shared" si="61"/>
        <v>1</v>
      </c>
      <c r="BG38" s="703" t="e">
        <f t="shared" si="62"/>
        <v>#VALUE!</v>
      </c>
      <c r="BH38" s="704" t="e">
        <f t="shared" si="63"/>
        <v>#VALUE!</v>
      </c>
      <c r="BI38" s="769" t="e">
        <f t="shared" si="23"/>
        <v>#VALUE!</v>
      </c>
      <c r="BJ38" s="705" t="e">
        <f t="shared" si="24"/>
        <v>#VALUE!</v>
      </c>
      <c r="BK38" s="702">
        <f t="shared" si="64"/>
        <v>1</v>
      </c>
      <c r="BL38" s="703" t="e">
        <f t="shared" si="65"/>
        <v>#VALUE!</v>
      </c>
      <c r="BM38" s="704" t="e">
        <f t="shared" si="66"/>
        <v>#VALUE!</v>
      </c>
      <c r="BN38" s="769" t="e">
        <f t="shared" si="25"/>
        <v>#VALUE!</v>
      </c>
      <c r="BO38" s="705" t="e">
        <f t="shared" si="26"/>
        <v>#VALUE!</v>
      </c>
      <c r="BP38" s="702">
        <f t="shared" si="67"/>
        <v>1</v>
      </c>
      <c r="BQ38" s="703" t="e">
        <f t="shared" si="68"/>
        <v>#VALUE!</v>
      </c>
      <c r="BR38" s="704" t="e">
        <f t="shared" si="69"/>
        <v>#VALUE!</v>
      </c>
      <c r="BS38" s="769" t="e">
        <f t="shared" si="27"/>
        <v>#VALUE!</v>
      </c>
      <c r="BT38" s="705" t="e">
        <f t="shared" si="28"/>
        <v>#VALUE!</v>
      </c>
      <c r="BU38" s="702">
        <f t="shared" si="70"/>
        <v>1</v>
      </c>
      <c r="BV38" s="703" t="e">
        <f t="shared" si="71"/>
        <v>#VALUE!</v>
      </c>
      <c r="BW38" s="704" t="e">
        <f t="shared" si="72"/>
        <v>#VALUE!</v>
      </c>
      <c r="BX38" s="769" t="e">
        <f t="shared" si="29"/>
        <v>#VALUE!</v>
      </c>
      <c r="BY38" s="705" t="e">
        <f t="shared" si="30"/>
        <v>#VALUE!</v>
      </c>
      <c r="BZ38" s="702">
        <f t="shared" si="73"/>
        <v>1</v>
      </c>
      <c r="CA38" s="703" t="e">
        <f t="shared" si="74"/>
        <v>#VALUE!</v>
      </c>
      <c r="CB38" s="704" t="e">
        <f t="shared" si="75"/>
        <v>#VALUE!</v>
      </c>
      <c r="CC38" s="769" t="e">
        <f t="shared" si="31"/>
        <v>#VALUE!</v>
      </c>
      <c r="CD38" s="705" t="e">
        <f t="shared" si="32"/>
        <v>#VALUE!</v>
      </c>
      <c r="CE38" s="770">
        <f t="shared" si="1"/>
        <v>12</v>
      </c>
      <c r="CF38" s="771" t="e">
        <f t="shared" si="2"/>
        <v>#VALUE!</v>
      </c>
      <c r="CG38" s="708"/>
      <c r="CH38" s="709"/>
      <c r="CK38" s="253"/>
      <c r="CL38" s="272"/>
      <c r="CM38" s="272"/>
      <c r="CN38" s="273"/>
      <c r="CO38" s="285" t="e">
        <f t="shared" si="34"/>
        <v>#VALUE!</v>
      </c>
      <c r="CP38" s="286" t="e">
        <f t="shared" si="35"/>
        <v>#VALUE!</v>
      </c>
      <c r="CQ38" s="275">
        <f t="shared" si="36"/>
        <v>0</v>
      </c>
      <c r="CR38" s="270" t="e">
        <f t="shared" si="76"/>
        <v>#VALUE!</v>
      </c>
      <c r="CS38" s="270" t="e">
        <f t="shared" si="76"/>
        <v>#VALUE!</v>
      </c>
      <c r="CT38" s="270" t="e">
        <f t="shared" si="38"/>
        <v>#VALUE!</v>
      </c>
      <c r="CU38" s="44"/>
    </row>
    <row r="39" spans="1:99" ht="16.5" customHeight="1">
      <c r="A39" s="23">
        <f t="shared" si="39"/>
        <v>35</v>
      </c>
      <c r="B39" s="142">
        <f>'2019-상시근로자'!B39</f>
        <v>0</v>
      </c>
      <c r="C39" s="632">
        <f>'2019-상시근로자'!C39</f>
        <v>0</v>
      </c>
      <c r="D39" s="637">
        <f>'2019-상시근로자'!D39</f>
        <v>0</v>
      </c>
      <c r="E39" s="156" t="e">
        <f t="shared" si="3"/>
        <v>#VALUE!</v>
      </c>
      <c r="F39" s="30" t="e">
        <f t="shared" si="4"/>
        <v>#VALUE!</v>
      </c>
      <c r="G39" s="31" t="e">
        <f t="shared" si="5"/>
        <v>#VALUE!</v>
      </c>
      <c r="H39" s="147" t="e">
        <f t="shared" si="6"/>
        <v>#VALUE!</v>
      </c>
      <c r="I39" s="633">
        <f>'2019-상시근로자'!E39</f>
        <v>0</v>
      </c>
      <c r="J39" s="633">
        <f>'2019-상시근로자'!G39</f>
        <v>0</v>
      </c>
      <c r="K39" s="33" t="e">
        <f t="shared" si="7"/>
        <v>#VALUE!</v>
      </c>
      <c r="L39" s="33">
        <f t="shared" si="0"/>
        <v>0</v>
      </c>
      <c r="M39" s="35" t="e">
        <f t="shared" si="8"/>
        <v>#VALUE!</v>
      </c>
      <c r="N39" s="108"/>
      <c r="O39" s="178"/>
      <c r="P39" s="179"/>
      <c r="Q39" s="106" t="s">
        <v>160</v>
      </c>
      <c r="R39" s="107" t="s">
        <v>160</v>
      </c>
      <c r="S39" s="43"/>
      <c r="T39" s="122" t="s">
        <v>160</v>
      </c>
      <c r="U39" s="122" t="s">
        <v>160</v>
      </c>
      <c r="V39" s="123" t="s">
        <v>160</v>
      </c>
      <c r="W39" s="702">
        <f t="shared" si="40"/>
        <v>1</v>
      </c>
      <c r="X39" s="703" t="e">
        <f t="shared" si="41"/>
        <v>#VALUE!</v>
      </c>
      <c r="Y39" s="768" t="e">
        <f t="shared" si="42"/>
        <v>#VALUE!</v>
      </c>
      <c r="Z39" s="769" t="e">
        <f t="shared" si="9"/>
        <v>#VALUE!</v>
      </c>
      <c r="AA39" s="705" t="e">
        <f t="shared" si="10"/>
        <v>#VALUE!</v>
      </c>
      <c r="AB39" s="702">
        <f t="shared" si="43"/>
        <v>1</v>
      </c>
      <c r="AC39" s="703" t="e">
        <f t="shared" si="44"/>
        <v>#VALUE!</v>
      </c>
      <c r="AD39" s="704" t="e">
        <f t="shared" si="45"/>
        <v>#VALUE!</v>
      </c>
      <c r="AE39" s="769" t="e">
        <f t="shared" si="11"/>
        <v>#VALUE!</v>
      </c>
      <c r="AF39" s="705" t="e">
        <f t="shared" si="12"/>
        <v>#VALUE!</v>
      </c>
      <c r="AG39" s="702">
        <f t="shared" si="46"/>
        <v>1</v>
      </c>
      <c r="AH39" s="703" t="e">
        <f t="shared" si="47"/>
        <v>#VALUE!</v>
      </c>
      <c r="AI39" s="704" t="e">
        <f t="shared" si="48"/>
        <v>#VALUE!</v>
      </c>
      <c r="AJ39" s="769" t="e">
        <f t="shared" si="13"/>
        <v>#VALUE!</v>
      </c>
      <c r="AK39" s="705" t="e">
        <f t="shared" si="14"/>
        <v>#VALUE!</v>
      </c>
      <c r="AL39" s="702">
        <f t="shared" si="49"/>
        <v>1</v>
      </c>
      <c r="AM39" s="703" t="e">
        <f t="shared" si="50"/>
        <v>#VALUE!</v>
      </c>
      <c r="AN39" s="704" t="e">
        <f t="shared" si="51"/>
        <v>#VALUE!</v>
      </c>
      <c r="AO39" s="769" t="e">
        <f t="shared" si="15"/>
        <v>#VALUE!</v>
      </c>
      <c r="AP39" s="705" t="e">
        <f t="shared" si="16"/>
        <v>#VALUE!</v>
      </c>
      <c r="AQ39" s="702">
        <f t="shared" si="52"/>
        <v>1</v>
      </c>
      <c r="AR39" s="703" t="e">
        <f t="shared" si="53"/>
        <v>#VALUE!</v>
      </c>
      <c r="AS39" s="704" t="e">
        <f t="shared" si="54"/>
        <v>#VALUE!</v>
      </c>
      <c r="AT39" s="769" t="e">
        <f t="shared" si="17"/>
        <v>#VALUE!</v>
      </c>
      <c r="AU39" s="705" t="e">
        <f t="shared" si="18"/>
        <v>#VALUE!</v>
      </c>
      <c r="AV39" s="702">
        <f t="shared" si="55"/>
        <v>1</v>
      </c>
      <c r="AW39" s="703" t="e">
        <f t="shared" si="56"/>
        <v>#VALUE!</v>
      </c>
      <c r="AX39" s="704" t="e">
        <f t="shared" si="57"/>
        <v>#VALUE!</v>
      </c>
      <c r="AY39" s="769" t="e">
        <f t="shared" si="19"/>
        <v>#VALUE!</v>
      </c>
      <c r="AZ39" s="705" t="e">
        <f t="shared" si="20"/>
        <v>#VALUE!</v>
      </c>
      <c r="BA39" s="702">
        <f t="shared" si="58"/>
        <v>1</v>
      </c>
      <c r="BB39" s="703" t="e">
        <f t="shared" si="59"/>
        <v>#VALUE!</v>
      </c>
      <c r="BC39" s="704" t="e">
        <f t="shared" si="60"/>
        <v>#VALUE!</v>
      </c>
      <c r="BD39" s="769" t="e">
        <f t="shared" si="21"/>
        <v>#VALUE!</v>
      </c>
      <c r="BE39" s="705" t="e">
        <f t="shared" si="22"/>
        <v>#VALUE!</v>
      </c>
      <c r="BF39" s="702">
        <f t="shared" si="61"/>
        <v>1</v>
      </c>
      <c r="BG39" s="703" t="e">
        <f t="shared" si="62"/>
        <v>#VALUE!</v>
      </c>
      <c r="BH39" s="704" t="e">
        <f t="shared" si="63"/>
        <v>#VALUE!</v>
      </c>
      <c r="BI39" s="769" t="e">
        <f t="shared" si="23"/>
        <v>#VALUE!</v>
      </c>
      <c r="BJ39" s="705" t="e">
        <f t="shared" si="24"/>
        <v>#VALUE!</v>
      </c>
      <c r="BK39" s="702">
        <f t="shared" si="64"/>
        <v>1</v>
      </c>
      <c r="BL39" s="703" t="e">
        <f t="shared" si="65"/>
        <v>#VALUE!</v>
      </c>
      <c r="BM39" s="704" t="e">
        <f t="shared" si="66"/>
        <v>#VALUE!</v>
      </c>
      <c r="BN39" s="769" t="e">
        <f t="shared" si="25"/>
        <v>#VALUE!</v>
      </c>
      <c r="BO39" s="705" t="e">
        <f t="shared" si="26"/>
        <v>#VALUE!</v>
      </c>
      <c r="BP39" s="702">
        <f t="shared" si="67"/>
        <v>1</v>
      </c>
      <c r="BQ39" s="703" t="e">
        <f t="shared" si="68"/>
        <v>#VALUE!</v>
      </c>
      <c r="BR39" s="704" t="e">
        <f t="shared" si="69"/>
        <v>#VALUE!</v>
      </c>
      <c r="BS39" s="769" t="e">
        <f t="shared" si="27"/>
        <v>#VALUE!</v>
      </c>
      <c r="BT39" s="705" t="e">
        <f t="shared" si="28"/>
        <v>#VALUE!</v>
      </c>
      <c r="BU39" s="702">
        <f t="shared" si="70"/>
        <v>1</v>
      </c>
      <c r="BV39" s="703" t="e">
        <f t="shared" si="71"/>
        <v>#VALUE!</v>
      </c>
      <c r="BW39" s="704" t="e">
        <f t="shared" si="72"/>
        <v>#VALUE!</v>
      </c>
      <c r="BX39" s="769" t="e">
        <f t="shared" si="29"/>
        <v>#VALUE!</v>
      </c>
      <c r="BY39" s="705" t="e">
        <f t="shared" si="30"/>
        <v>#VALUE!</v>
      </c>
      <c r="BZ39" s="702">
        <f t="shared" si="73"/>
        <v>1</v>
      </c>
      <c r="CA39" s="703" t="e">
        <f t="shared" si="74"/>
        <v>#VALUE!</v>
      </c>
      <c r="CB39" s="704" t="e">
        <f t="shared" si="75"/>
        <v>#VALUE!</v>
      </c>
      <c r="CC39" s="769" t="e">
        <f t="shared" si="31"/>
        <v>#VALUE!</v>
      </c>
      <c r="CD39" s="705" t="e">
        <f t="shared" si="32"/>
        <v>#VALUE!</v>
      </c>
      <c r="CE39" s="770">
        <f t="shared" si="1"/>
        <v>12</v>
      </c>
      <c r="CF39" s="771" t="e">
        <f t="shared" si="2"/>
        <v>#VALUE!</v>
      </c>
      <c r="CG39" s="708"/>
      <c r="CH39" s="709"/>
      <c r="CK39" s="253"/>
      <c r="CL39" s="272"/>
      <c r="CM39" s="272"/>
      <c r="CN39" s="273"/>
      <c r="CO39" s="285" t="e">
        <f t="shared" si="34"/>
        <v>#VALUE!</v>
      </c>
      <c r="CP39" s="286" t="e">
        <f t="shared" si="35"/>
        <v>#VALUE!</v>
      </c>
      <c r="CQ39" s="275">
        <f t="shared" si="36"/>
        <v>0</v>
      </c>
      <c r="CR39" s="270" t="e">
        <f t="shared" si="76"/>
        <v>#VALUE!</v>
      </c>
      <c r="CS39" s="270" t="e">
        <f t="shared" si="76"/>
        <v>#VALUE!</v>
      </c>
      <c r="CT39" s="270" t="e">
        <f t="shared" si="38"/>
        <v>#VALUE!</v>
      </c>
      <c r="CU39" s="44"/>
    </row>
    <row r="40" spans="1:99" ht="16.5" customHeight="1" thickBot="1">
      <c r="A40" s="23">
        <f t="shared" si="39"/>
        <v>36</v>
      </c>
      <c r="B40" s="142">
        <f>'2019-상시근로자'!B40</f>
        <v>0</v>
      </c>
      <c r="C40" s="632">
        <f>'2019-상시근로자'!C40</f>
        <v>0</v>
      </c>
      <c r="D40" s="637">
        <f>'2019-상시근로자'!D40</f>
        <v>0</v>
      </c>
      <c r="E40" s="156" t="e">
        <f t="shared" si="3"/>
        <v>#VALUE!</v>
      </c>
      <c r="F40" s="30" t="e">
        <f t="shared" si="4"/>
        <v>#VALUE!</v>
      </c>
      <c r="G40" s="31" t="e">
        <f t="shared" si="5"/>
        <v>#VALUE!</v>
      </c>
      <c r="H40" s="147" t="e">
        <f t="shared" si="6"/>
        <v>#VALUE!</v>
      </c>
      <c r="I40" s="633">
        <f>'2019-상시근로자'!E40</f>
        <v>0</v>
      </c>
      <c r="J40" s="633">
        <f>'2019-상시근로자'!G40</f>
        <v>0</v>
      </c>
      <c r="K40" s="33" t="e">
        <f t="shared" si="7"/>
        <v>#VALUE!</v>
      </c>
      <c r="L40" s="33">
        <f t="shared" si="0"/>
        <v>0</v>
      </c>
      <c r="M40" s="35" t="e">
        <f t="shared" si="8"/>
        <v>#VALUE!</v>
      </c>
      <c r="N40" s="108"/>
      <c r="O40" s="180"/>
      <c r="P40" s="181"/>
      <c r="Q40" s="106" t="s">
        <v>160</v>
      </c>
      <c r="R40" s="107" t="s">
        <v>160</v>
      </c>
      <c r="S40" s="43"/>
      <c r="T40" s="122" t="s">
        <v>160</v>
      </c>
      <c r="U40" s="122" t="s">
        <v>160</v>
      </c>
      <c r="V40" s="123" t="s">
        <v>160</v>
      </c>
      <c r="W40" s="702">
        <f t="shared" si="40"/>
        <v>1</v>
      </c>
      <c r="X40" s="703" t="e">
        <f t="shared" si="41"/>
        <v>#VALUE!</v>
      </c>
      <c r="Y40" s="768" t="e">
        <f t="shared" si="42"/>
        <v>#VALUE!</v>
      </c>
      <c r="Z40" s="769" t="e">
        <f t="shared" si="9"/>
        <v>#VALUE!</v>
      </c>
      <c r="AA40" s="705" t="e">
        <f t="shared" si="10"/>
        <v>#VALUE!</v>
      </c>
      <c r="AB40" s="702">
        <f t="shared" si="43"/>
        <v>1</v>
      </c>
      <c r="AC40" s="703" t="e">
        <f t="shared" si="44"/>
        <v>#VALUE!</v>
      </c>
      <c r="AD40" s="704" t="e">
        <f t="shared" si="45"/>
        <v>#VALUE!</v>
      </c>
      <c r="AE40" s="769" t="e">
        <f t="shared" si="11"/>
        <v>#VALUE!</v>
      </c>
      <c r="AF40" s="705" t="e">
        <f t="shared" si="12"/>
        <v>#VALUE!</v>
      </c>
      <c r="AG40" s="702">
        <f t="shared" si="46"/>
        <v>1</v>
      </c>
      <c r="AH40" s="703" t="e">
        <f t="shared" si="47"/>
        <v>#VALUE!</v>
      </c>
      <c r="AI40" s="704" t="e">
        <f t="shared" si="48"/>
        <v>#VALUE!</v>
      </c>
      <c r="AJ40" s="769" t="e">
        <f t="shared" si="13"/>
        <v>#VALUE!</v>
      </c>
      <c r="AK40" s="705" t="e">
        <f t="shared" si="14"/>
        <v>#VALUE!</v>
      </c>
      <c r="AL40" s="702">
        <f t="shared" si="49"/>
        <v>1</v>
      </c>
      <c r="AM40" s="703" t="e">
        <f t="shared" si="50"/>
        <v>#VALUE!</v>
      </c>
      <c r="AN40" s="704" t="e">
        <f t="shared" si="51"/>
        <v>#VALUE!</v>
      </c>
      <c r="AO40" s="769" t="e">
        <f t="shared" si="15"/>
        <v>#VALUE!</v>
      </c>
      <c r="AP40" s="705" t="e">
        <f t="shared" si="16"/>
        <v>#VALUE!</v>
      </c>
      <c r="AQ40" s="702">
        <f t="shared" si="52"/>
        <v>1</v>
      </c>
      <c r="AR40" s="703" t="e">
        <f t="shared" si="53"/>
        <v>#VALUE!</v>
      </c>
      <c r="AS40" s="704" t="e">
        <f t="shared" si="54"/>
        <v>#VALUE!</v>
      </c>
      <c r="AT40" s="769" t="e">
        <f t="shared" si="17"/>
        <v>#VALUE!</v>
      </c>
      <c r="AU40" s="705" t="e">
        <f t="shared" si="18"/>
        <v>#VALUE!</v>
      </c>
      <c r="AV40" s="702">
        <f t="shared" si="55"/>
        <v>1</v>
      </c>
      <c r="AW40" s="703" t="e">
        <f t="shared" si="56"/>
        <v>#VALUE!</v>
      </c>
      <c r="AX40" s="704" t="e">
        <f t="shared" si="57"/>
        <v>#VALUE!</v>
      </c>
      <c r="AY40" s="769" t="e">
        <f t="shared" si="19"/>
        <v>#VALUE!</v>
      </c>
      <c r="AZ40" s="705" t="e">
        <f t="shared" si="20"/>
        <v>#VALUE!</v>
      </c>
      <c r="BA40" s="702">
        <f t="shared" si="58"/>
        <v>1</v>
      </c>
      <c r="BB40" s="703" t="e">
        <f t="shared" si="59"/>
        <v>#VALUE!</v>
      </c>
      <c r="BC40" s="704" t="e">
        <f t="shared" si="60"/>
        <v>#VALUE!</v>
      </c>
      <c r="BD40" s="769" t="e">
        <f t="shared" si="21"/>
        <v>#VALUE!</v>
      </c>
      <c r="BE40" s="705" t="e">
        <f t="shared" si="22"/>
        <v>#VALUE!</v>
      </c>
      <c r="BF40" s="702">
        <f t="shared" si="61"/>
        <v>1</v>
      </c>
      <c r="BG40" s="703" t="e">
        <f t="shared" si="62"/>
        <v>#VALUE!</v>
      </c>
      <c r="BH40" s="704" t="e">
        <f t="shared" si="63"/>
        <v>#VALUE!</v>
      </c>
      <c r="BI40" s="769" t="e">
        <f t="shared" si="23"/>
        <v>#VALUE!</v>
      </c>
      <c r="BJ40" s="705" t="e">
        <f t="shared" si="24"/>
        <v>#VALUE!</v>
      </c>
      <c r="BK40" s="702">
        <f t="shared" si="64"/>
        <v>1</v>
      </c>
      <c r="BL40" s="703" t="e">
        <f t="shared" si="65"/>
        <v>#VALUE!</v>
      </c>
      <c r="BM40" s="704" t="e">
        <f t="shared" si="66"/>
        <v>#VALUE!</v>
      </c>
      <c r="BN40" s="769" t="e">
        <f t="shared" si="25"/>
        <v>#VALUE!</v>
      </c>
      <c r="BO40" s="705" t="e">
        <f t="shared" si="26"/>
        <v>#VALUE!</v>
      </c>
      <c r="BP40" s="702">
        <f t="shared" si="67"/>
        <v>1</v>
      </c>
      <c r="BQ40" s="703" t="e">
        <f t="shared" si="68"/>
        <v>#VALUE!</v>
      </c>
      <c r="BR40" s="704" t="e">
        <f t="shared" si="69"/>
        <v>#VALUE!</v>
      </c>
      <c r="BS40" s="769" t="e">
        <f t="shared" si="27"/>
        <v>#VALUE!</v>
      </c>
      <c r="BT40" s="705" t="e">
        <f t="shared" si="28"/>
        <v>#VALUE!</v>
      </c>
      <c r="BU40" s="702">
        <f t="shared" si="70"/>
        <v>1</v>
      </c>
      <c r="BV40" s="703" t="e">
        <f t="shared" si="71"/>
        <v>#VALUE!</v>
      </c>
      <c r="BW40" s="704" t="e">
        <f t="shared" si="72"/>
        <v>#VALUE!</v>
      </c>
      <c r="BX40" s="769" t="e">
        <f t="shared" si="29"/>
        <v>#VALUE!</v>
      </c>
      <c r="BY40" s="705" t="e">
        <f t="shared" si="30"/>
        <v>#VALUE!</v>
      </c>
      <c r="BZ40" s="702">
        <f t="shared" si="73"/>
        <v>1</v>
      </c>
      <c r="CA40" s="703" t="e">
        <f t="shared" si="74"/>
        <v>#VALUE!</v>
      </c>
      <c r="CB40" s="704" t="e">
        <f t="shared" si="75"/>
        <v>#VALUE!</v>
      </c>
      <c r="CC40" s="769" t="e">
        <f t="shared" si="31"/>
        <v>#VALUE!</v>
      </c>
      <c r="CD40" s="705" t="e">
        <f t="shared" si="32"/>
        <v>#VALUE!</v>
      </c>
      <c r="CE40" s="770">
        <f t="shared" si="1"/>
        <v>12</v>
      </c>
      <c r="CF40" s="771" t="e">
        <f t="shared" si="2"/>
        <v>#VALUE!</v>
      </c>
      <c r="CG40" s="708"/>
      <c r="CH40" s="709"/>
      <c r="CK40" s="253"/>
      <c r="CL40" s="272"/>
      <c r="CM40" s="272"/>
      <c r="CN40" s="273"/>
      <c r="CO40" s="285" t="e">
        <f t="shared" si="34"/>
        <v>#VALUE!</v>
      </c>
      <c r="CP40" s="286" t="e">
        <f t="shared" si="35"/>
        <v>#VALUE!</v>
      </c>
      <c r="CQ40" s="275">
        <f t="shared" si="36"/>
        <v>0</v>
      </c>
      <c r="CR40" s="270" t="e">
        <f t="shared" si="76"/>
        <v>#VALUE!</v>
      </c>
      <c r="CS40" s="270" t="e">
        <f t="shared" si="76"/>
        <v>#VALUE!</v>
      </c>
      <c r="CT40" s="270" t="e">
        <f t="shared" si="38"/>
        <v>#VALUE!</v>
      </c>
      <c r="CU40" s="44"/>
    </row>
    <row r="41" spans="1:99" ht="16.5" customHeight="1">
      <c r="A41" s="23">
        <f t="shared" si="39"/>
        <v>37</v>
      </c>
      <c r="B41" s="142">
        <f>'2019-상시근로자'!B41</f>
        <v>0</v>
      </c>
      <c r="C41" s="632">
        <f>'2019-상시근로자'!C41</f>
        <v>0</v>
      </c>
      <c r="D41" s="637">
        <f>'2019-상시근로자'!D41</f>
        <v>0</v>
      </c>
      <c r="E41" s="156" t="e">
        <f t="shared" si="3"/>
        <v>#VALUE!</v>
      </c>
      <c r="F41" s="30" t="e">
        <f t="shared" si="4"/>
        <v>#VALUE!</v>
      </c>
      <c r="G41" s="31" t="e">
        <f t="shared" si="5"/>
        <v>#VALUE!</v>
      </c>
      <c r="H41" s="147" t="e">
        <f t="shared" si="6"/>
        <v>#VALUE!</v>
      </c>
      <c r="I41" s="633">
        <f>'2019-상시근로자'!E41</f>
        <v>0</v>
      </c>
      <c r="J41" s="633">
        <f>'2019-상시근로자'!G41</f>
        <v>0</v>
      </c>
      <c r="K41" s="33" t="e">
        <f t="shared" si="7"/>
        <v>#VALUE!</v>
      </c>
      <c r="L41" s="33">
        <f t="shared" si="0"/>
        <v>0</v>
      </c>
      <c r="M41" s="35" t="e">
        <f t="shared" si="8"/>
        <v>#VALUE!</v>
      </c>
      <c r="N41" s="108"/>
      <c r="O41" s="178"/>
      <c r="P41" s="179"/>
      <c r="Q41" s="106" t="s">
        <v>160</v>
      </c>
      <c r="R41" s="107" t="s">
        <v>160</v>
      </c>
      <c r="S41" s="43"/>
      <c r="T41" s="122" t="s">
        <v>160</v>
      </c>
      <c r="U41" s="122" t="s">
        <v>160</v>
      </c>
      <c r="V41" s="123" t="s">
        <v>160</v>
      </c>
      <c r="W41" s="702">
        <f t="shared" si="40"/>
        <v>1</v>
      </c>
      <c r="X41" s="703" t="e">
        <f t="shared" si="41"/>
        <v>#VALUE!</v>
      </c>
      <c r="Y41" s="768" t="e">
        <f t="shared" si="42"/>
        <v>#VALUE!</v>
      </c>
      <c r="Z41" s="769" t="e">
        <f t="shared" si="9"/>
        <v>#VALUE!</v>
      </c>
      <c r="AA41" s="705" t="e">
        <f t="shared" si="10"/>
        <v>#VALUE!</v>
      </c>
      <c r="AB41" s="702">
        <f t="shared" si="43"/>
        <v>1</v>
      </c>
      <c r="AC41" s="703" t="e">
        <f t="shared" si="44"/>
        <v>#VALUE!</v>
      </c>
      <c r="AD41" s="704" t="e">
        <f t="shared" si="45"/>
        <v>#VALUE!</v>
      </c>
      <c r="AE41" s="769" t="e">
        <f t="shared" si="11"/>
        <v>#VALUE!</v>
      </c>
      <c r="AF41" s="705" t="e">
        <f t="shared" si="12"/>
        <v>#VALUE!</v>
      </c>
      <c r="AG41" s="702">
        <f t="shared" si="46"/>
        <v>1</v>
      </c>
      <c r="AH41" s="703" t="e">
        <f t="shared" si="47"/>
        <v>#VALUE!</v>
      </c>
      <c r="AI41" s="704" t="e">
        <f t="shared" si="48"/>
        <v>#VALUE!</v>
      </c>
      <c r="AJ41" s="769" t="e">
        <f t="shared" si="13"/>
        <v>#VALUE!</v>
      </c>
      <c r="AK41" s="705" t="e">
        <f t="shared" si="14"/>
        <v>#VALUE!</v>
      </c>
      <c r="AL41" s="702">
        <f t="shared" si="49"/>
        <v>1</v>
      </c>
      <c r="AM41" s="703" t="e">
        <f t="shared" si="50"/>
        <v>#VALUE!</v>
      </c>
      <c r="AN41" s="704" t="e">
        <f t="shared" si="51"/>
        <v>#VALUE!</v>
      </c>
      <c r="AO41" s="769" t="e">
        <f t="shared" si="15"/>
        <v>#VALUE!</v>
      </c>
      <c r="AP41" s="705" t="e">
        <f t="shared" si="16"/>
        <v>#VALUE!</v>
      </c>
      <c r="AQ41" s="702">
        <f t="shared" si="52"/>
        <v>1</v>
      </c>
      <c r="AR41" s="703" t="e">
        <f t="shared" si="53"/>
        <v>#VALUE!</v>
      </c>
      <c r="AS41" s="704" t="e">
        <f t="shared" si="54"/>
        <v>#VALUE!</v>
      </c>
      <c r="AT41" s="769" t="e">
        <f t="shared" si="17"/>
        <v>#VALUE!</v>
      </c>
      <c r="AU41" s="705" t="e">
        <f t="shared" si="18"/>
        <v>#VALUE!</v>
      </c>
      <c r="AV41" s="702">
        <f t="shared" si="55"/>
        <v>1</v>
      </c>
      <c r="AW41" s="703" t="e">
        <f t="shared" si="56"/>
        <v>#VALUE!</v>
      </c>
      <c r="AX41" s="704" t="e">
        <f t="shared" si="57"/>
        <v>#VALUE!</v>
      </c>
      <c r="AY41" s="769" t="e">
        <f t="shared" si="19"/>
        <v>#VALUE!</v>
      </c>
      <c r="AZ41" s="705" t="e">
        <f t="shared" si="20"/>
        <v>#VALUE!</v>
      </c>
      <c r="BA41" s="702">
        <f t="shared" si="58"/>
        <v>1</v>
      </c>
      <c r="BB41" s="703" t="e">
        <f t="shared" si="59"/>
        <v>#VALUE!</v>
      </c>
      <c r="BC41" s="704" t="e">
        <f t="shared" si="60"/>
        <v>#VALUE!</v>
      </c>
      <c r="BD41" s="769" t="e">
        <f t="shared" si="21"/>
        <v>#VALUE!</v>
      </c>
      <c r="BE41" s="705" t="e">
        <f t="shared" si="22"/>
        <v>#VALUE!</v>
      </c>
      <c r="BF41" s="702">
        <f t="shared" si="61"/>
        <v>1</v>
      </c>
      <c r="BG41" s="703" t="e">
        <f t="shared" si="62"/>
        <v>#VALUE!</v>
      </c>
      <c r="BH41" s="704" t="e">
        <f t="shared" si="63"/>
        <v>#VALUE!</v>
      </c>
      <c r="BI41" s="769" t="e">
        <f t="shared" si="23"/>
        <v>#VALUE!</v>
      </c>
      <c r="BJ41" s="705" t="e">
        <f t="shared" si="24"/>
        <v>#VALUE!</v>
      </c>
      <c r="BK41" s="702">
        <f t="shared" si="64"/>
        <v>1</v>
      </c>
      <c r="BL41" s="703" t="e">
        <f t="shared" si="65"/>
        <v>#VALUE!</v>
      </c>
      <c r="BM41" s="704" t="e">
        <f t="shared" si="66"/>
        <v>#VALUE!</v>
      </c>
      <c r="BN41" s="769" t="e">
        <f t="shared" si="25"/>
        <v>#VALUE!</v>
      </c>
      <c r="BO41" s="705" t="e">
        <f t="shared" si="26"/>
        <v>#VALUE!</v>
      </c>
      <c r="BP41" s="702">
        <f t="shared" si="67"/>
        <v>1</v>
      </c>
      <c r="BQ41" s="703" t="e">
        <f t="shared" si="68"/>
        <v>#VALUE!</v>
      </c>
      <c r="BR41" s="704" t="e">
        <f t="shared" si="69"/>
        <v>#VALUE!</v>
      </c>
      <c r="BS41" s="769" t="e">
        <f t="shared" si="27"/>
        <v>#VALUE!</v>
      </c>
      <c r="BT41" s="705" t="e">
        <f t="shared" si="28"/>
        <v>#VALUE!</v>
      </c>
      <c r="BU41" s="702">
        <f t="shared" si="70"/>
        <v>1</v>
      </c>
      <c r="BV41" s="703" t="e">
        <f t="shared" si="71"/>
        <v>#VALUE!</v>
      </c>
      <c r="BW41" s="704" t="e">
        <f t="shared" si="72"/>
        <v>#VALUE!</v>
      </c>
      <c r="BX41" s="769" t="e">
        <f t="shared" si="29"/>
        <v>#VALUE!</v>
      </c>
      <c r="BY41" s="705" t="e">
        <f t="shared" si="30"/>
        <v>#VALUE!</v>
      </c>
      <c r="BZ41" s="702">
        <f t="shared" si="73"/>
        <v>1</v>
      </c>
      <c r="CA41" s="703" t="e">
        <f t="shared" si="74"/>
        <v>#VALUE!</v>
      </c>
      <c r="CB41" s="704" t="e">
        <f t="shared" si="75"/>
        <v>#VALUE!</v>
      </c>
      <c r="CC41" s="769" t="e">
        <f t="shared" si="31"/>
        <v>#VALUE!</v>
      </c>
      <c r="CD41" s="705" t="e">
        <f t="shared" si="32"/>
        <v>#VALUE!</v>
      </c>
      <c r="CE41" s="770">
        <f t="shared" si="1"/>
        <v>12</v>
      </c>
      <c r="CF41" s="771" t="e">
        <f t="shared" si="2"/>
        <v>#VALUE!</v>
      </c>
      <c r="CG41" s="708"/>
      <c r="CH41" s="709"/>
      <c r="CK41" s="253"/>
      <c r="CL41" s="272"/>
      <c r="CM41" s="272"/>
      <c r="CN41" s="273"/>
      <c r="CO41" s="285" t="e">
        <f t="shared" si="34"/>
        <v>#VALUE!</v>
      </c>
      <c r="CP41" s="286" t="e">
        <f t="shared" si="35"/>
        <v>#VALUE!</v>
      </c>
      <c r="CQ41" s="275">
        <f t="shared" si="36"/>
        <v>0</v>
      </c>
      <c r="CR41" s="270" t="e">
        <f t="shared" si="76"/>
        <v>#VALUE!</v>
      </c>
      <c r="CS41" s="270" t="e">
        <f t="shared" si="76"/>
        <v>#VALUE!</v>
      </c>
      <c r="CT41" s="270" t="e">
        <f t="shared" si="38"/>
        <v>#VALUE!</v>
      </c>
      <c r="CU41" s="44"/>
    </row>
    <row r="42" spans="1:99" ht="16.5" customHeight="1">
      <c r="A42" s="23">
        <f t="shared" si="39"/>
        <v>38</v>
      </c>
      <c r="B42" s="142">
        <f>'2019-상시근로자'!B42</f>
        <v>0</v>
      </c>
      <c r="C42" s="632">
        <f>'2019-상시근로자'!C42</f>
        <v>0</v>
      </c>
      <c r="D42" s="637">
        <f>'2019-상시근로자'!D42</f>
        <v>0</v>
      </c>
      <c r="E42" s="156" t="e">
        <f t="shared" si="3"/>
        <v>#VALUE!</v>
      </c>
      <c r="F42" s="30" t="e">
        <f t="shared" si="4"/>
        <v>#VALUE!</v>
      </c>
      <c r="G42" s="31" t="e">
        <f t="shared" si="5"/>
        <v>#VALUE!</v>
      </c>
      <c r="H42" s="147" t="e">
        <f t="shared" si="6"/>
        <v>#VALUE!</v>
      </c>
      <c r="I42" s="633">
        <f>'2019-상시근로자'!E42</f>
        <v>0</v>
      </c>
      <c r="J42" s="633">
        <f>'2019-상시근로자'!G42</f>
        <v>0</v>
      </c>
      <c r="K42" s="33" t="e">
        <f t="shared" si="7"/>
        <v>#VALUE!</v>
      </c>
      <c r="L42" s="33">
        <f t="shared" si="0"/>
        <v>0</v>
      </c>
      <c r="M42" s="35" t="e">
        <f t="shared" si="8"/>
        <v>#VALUE!</v>
      </c>
      <c r="N42" s="108"/>
      <c r="O42" s="178"/>
      <c r="P42" s="179"/>
      <c r="Q42" s="106" t="s">
        <v>160</v>
      </c>
      <c r="R42" s="107" t="s">
        <v>160</v>
      </c>
      <c r="S42" s="43"/>
      <c r="T42" s="122" t="s">
        <v>160</v>
      </c>
      <c r="U42" s="122" t="s">
        <v>160</v>
      </c>
      <c r="V42" s="123" t="s">
        <v>160</v>
      </c>
      <c r="W42" s="702">
        <f t="shared" si="40"/>
        <v>1</v>
      </c>
      <c r="X42" s="703" t="e">
        <f t="shared" si="41"/>
        <v>#VALUE!</v>
      </c>
      <c r="Y42" s="768" t="e">
        <f t="shared" si="42"/>
        <v>#VALUE!</v>
      </c>
      <c r="Z42" s="769" t="e">
        <f t="shared" si="9"/>
        <v>#VALUE!</v>
      </c>
      <c r="AA42" s="705" t="e">
        <f t="shared" si="10"/>
        <v>#VALUE!</v>
      </c>
      <c r="AB42" s="702">
        <f t="shared" si="43"/>
        <v>1</v>
      </c>
      <c r="AC42" s="703" t="e">
        <f t="shared" si="44"/>
        <v>#VALUE!</v>
      </c>
      <c r="AD42" s="704" t="e">
        <f t="shared" si="45"/>
        <v>#VALUE!</v>
      </c>
      <c r="AE42" s="769" t="e">
        <f t="shared" si="11"/>
        <v>#VALUE!</v>
      </c>
      <c r="AF42" s="705" t="e">
        <f t="shared" si="12"/>
        <v>#VALUE!</v>
      </c>
      <c r="AG42" s="702">
        <f t="shared" si="46"/>
        <v>1</v>
      </c>
      <c r="AH42" s="703" t="e">
        <f t="shared" si="47"/>
        <v>#VALUE!</v>
      </c>
      <c r="AI42" s="704" t="e">
        <f t="shared" si="48"/>
        <v>#VALUE!</v>
      </c>
      <c r="AJ42" s="769" t="e">
        <f t="shared" si="13"/>
        <v>#VALUE!</v>
      </c>
      <c r="AK42" s="705" t="e">
        <f t="shared" si="14"/>
        <v>#VALUE!</v>
      </c>
      <c r="AL42" s="702">
        <f t="shared" si="49"/>
        <v>1</v>
      </c>
      <c r="AM42" s="703" t="e">
        <f t="shared" si="50"/>
        <v>#VALUE!</v>
      </c>
      <c r="AN42" s="704" t="e">
        <f t="shared" si="51"/>
        <v>#VALUE!</v>
      </c>
      <c r="AO42" s="769" t="e">
        <f t="shared" si="15"/>
        <v>#VALUE!</v>
      </c>
      <c r="AP42" s="705" t="e">
        <f t="shared" si="16"/>
        <v>#VALUE!</v>
      </c>
      <c r="AQ42" s="702">
        <f t="shared" si="52"/>
        <v>1</v>
      </c>
      <c r="AR42" s="703" t="e">
        <f t="shared" si="53"/>
        <v>#VALUE!</v>
      </c>
      <c r="AS42" s="704" t="e">
        <f t="shared" si="54"/>
        <v>#VALUE!</v>
      </c>
      <c r="AT42" s="769" t="e">
        <f t="shared" si="17"/>
        <v>#VALUE!</v>
      </c>
      <c r="AU42" s="705" t="e">
        <f t="shared" si="18"/>
        <v>#VALUE!</v>
      </c>
      <c r="AV42" s="702">
        <f t="shared" si="55"/>
        <v>1</v>
      </c>
      <c r="AW42" s="703" t="e">
        <f t="shared" si="56"/>
        <v>#VALUE!</v>
      </c>
      <c r="AX42" s="704" t="e">
        <f t="shared" si="57"/>
        <v>#VALUE!</v>
      </c>
      <c r="AY42" s="769" t="e">
        <f t="shared" si="19"/>
        <v>#VALUE!</v>
      </c>
      <c r="AZ42" s="705" t="e">
        <f t="shared" si="20"/>
        <v>#VALUE!</v>
      </c>
      <c r="BA42" s="702">
        <f t="shared" si="58"/>
        <v>1</v>
      </c>
      <c r="BB42" s="703" t="e">
        <f t="shared" si="59"/>
        <v>#VALUE!</v>
      </c>
      <c r="BC42" s="704" t="e">
        <f t="shared" si="60"/>
        <v>#VALUE!</v>
      </c>
      <c r="BD42" s="769" t="e">
        <f t="shared" si="21"/>
        <v>#VALUE!</v>
      </c>
      <c r="BE42" s="705" t="e">
        <f t="shared" si="22"/>
        <v>#VALUE!</v>
      </c>
      <c r="BF42" s="702">
        <f t="shared" si="61"/>
        <v>1</v>
      </c>
      <c r="BG42" s="703" t="e">
        <f t="shared" si="62"/>
        <v>#VALUE!</v>
      </c>
      <c r="BH42" s="704" t="e">
        <f t="shared" si="63"/>
        <v>#VALUE!</v>
      </c>
      <c r="BI42" s="769" t="e">
        <f t="shared" si="23"/>
        <v>#VALUE!</v>
      </c>
      <c r="BJ42" s="705" t="e">
        <f t="shared" si="24"/>
        <v>#VALUE!</v>
      </c>
      <c r="BK42" s="702">
        <f t="shared" si="64"/>
        <v>1</v>
      </c>
      <c r="BL42" s="703" t="e">
        <f t="shared" si="65"/>
        <v>#VALUE!</v>
      </c>
      <c r="BM42" s="704" t="e">
        <f t="shared" si="66"/>
        <v>#VALUE!</v>
      </c>
      <c r="BN42" s="769" t="e">
        <f t="shared" si="25"/>
        <v>#VALUE!</v>
      </c>
      <c r="BO42" s="705" t="e">
        <f t="shared" si="26"/>
        <v>#VALUE!</v>
      </c>
      <c r="BP42" s="702">
        <f t="shared" si="67"/>
        <v>1</v>
      </c>
      <c r="BQ42" s="703" t="e">
        <f t="shared" si="68"/>
        <v>#VALUE!</v>
      </c>
      <c r="BR42" s="704" t="e">
        <f t="shared" si="69"/>
        <v>#VALUE!</v>
      </c>
      <c r="BS42" s="769" t="e">
        <f t="shared" si="27"/>
        <v>#VALUE!</v>
      </c>
      <c r="BT42" s="705" t="e">
        <f t="shared" si="28"/>
        <v>#VALUE!</v>
      </c>
      <c r="BU42" s="702">
        <f t="shared" si="70"/>
        <v>1</v>
      </c>
      <c r="BV42" s="703" t="e">
        <f t="shared" si="71"/>
        <v>#VALUE!</v>
      </c>
      <c r="BW42" s="704" t="e">
        <f t="shared" si="72"/>
        <v>#VALUE!</v>
      </c>
      <c r="BX42" s="769" t="e">
        <f t="shared" si="29"/>
        <v>#VALUE!</v>
      </c>
      <c r="BY42" s="705" t="e">
        <f t="shared" si="30"/>
        <v>#VALUE!</v>
      </c>
      <c r="BZ42" s="702">
        <f t="shared" si="73"/>
        <v>1</v>
      </c>
      <c r="CA42" s="703" t="e">
        <f t="shared" si="74"/>
        <v>#VALUE!</v>
      </c>
      <c r="CB42" s="704" t="e">
        <f t="shared" si="75"/>
        <v>#VALUE!</v>
      </c>
      <c r="CC42" s="769" t="e">
        <f t="shared" si="31"/>
        <v>#VALUE!</v>
      </c>
      <c r="CD42" s="705" t="e">
        <f t="shared" si="32"/>
        <v>#VALUE!</v>
      </c>
      <c r="CE42" s="770">
        <f t="shared" si="1"/>
        <v>12</v>
      </c>
      <c r="CF42" s="771" t="e">
        <f t="shared" si="2"/>
        <v>#VALUE!</v>
      </c>
      <c r="CG42" s="708"/>
      <c r="CH42" s="709"/>
      <c r="CK42" s="253"/>
      <c r="CL42" s="272"/>
      <c r="CM42" s="272"/>
      <c r="CN42" s="273"/>
      <c r="CO42" s="285" t="e">
        <f t="shared" si="34"/>
        <v>#VALUE!</v>
      </c>
      <c r="CP42" s="286" t="e">
        <f t="shared" si="35"/>
        <v>#VALUE!</v>
      </c>
      <c r="CQ42" s="275">
        <f t="shared" si="36"/>
        <v>0</v>
      </c>
      <c r="CR42" s="270" t="e">
        <f t="shared" si="76"/>
        <v>#VALUE!</v>
      </c>
      <c r="CS42" s="270" t="e">
        <f t="shared" si="76"/>
        <v>#VALUE!</v>
      </c>
      <c r="CT42" s="270" t="e">
        <f t="shared" si="38"/>
        <v>#VALUE!</v>
      </c>
      <c r="CU42" s="44"/>
    </row>
    <row r="43" spans="1:99" ht="16.5" customHeight="1">
      <c r="A43" s="23">
        <f t="shared" si="39"/>
        <v>39</v>
      </c>
      <c r="B43" s="142">
        <f>'2019-상시근로자'!B43</f>
        <v>0</v>
      </c>
      <c r="C43" s="632">
        <f>'2019-상시근로자'!C43</f>
        <v>0</v>
      </c>
      <c r="D43" s="637">
        <f>'2019-상시근로자'!D43</f>
        <v>0</v>
      </c>
      <c r="E43" s="156" t="e">
        <f t="shared" si="3"/>
        <v>#VALUE!</v>
      </c>
      <c r="F43" s="30" t="e">
        <f t="shared" si="4"/>
        <v>#VALUE!</v>
      </c>
      <c r="G43" s="31" t="e">
        <f t="shared" si="5"/>
        <v>#VALUE!</v>
      </c>
      <c r="H43" s="147" t="e">
        <f t="shared" si="6"/>
        <v>#VALUE!</v>
      </c>
      <c r="I43" s="633">
        <f>'2019-상시근로자'!E43</f>
        <v>0</v>
      </c>
      <c r="J43" s="633">
        <f>'2019-상시근로자'!G43</f>
        <v>0</v>
      </c>
      <c r="K43" s="33" t="e">
        <f t="shared" si="7"/>
        <v>#VALUE!</v>
      </c>
      <c r="L43" s="33">
        <f t="shared" si="0"/>
        <v>0</v>
      </c>
      <c r="M43" s="35" t="e">
        <f t="shared" si="8"/>
        <v>#VALUE!</v>
      </c>
      <c r="N43" s="108"/>
      <c r="O43" s="178"/>
      <c r="P43" s="179"/>
      <c r="Q43" s="106" t="s">
        <v>160</v>
      </c>
      <c r="R43" s="107" t="s">
        <v>160</v>
      </c>
      <c r="S43" s="43"/>
      <c r="T43" s="122" t="s">
        <v>160</v>
      </c>
      <c r="U43" s="122" t="s">
        <v>160</v>
      </c>
      <c r="V43" s="123" t="s">
        <v>160</v>
      </c>
      <c r="W43" s="702">
        <f t="shared" si="40"/>
        <v>1</v>
      </c>
      <c r="X43" s="703" t="e">
        <f t="shared" si="41"/>
        <v>#VALUE!</v>
      </c>
      <c r="Y43" s="768" t="e">
        <f t="shared" si="42"/>
        <v>#VALUE!</v>
      </c>
      <c r="Z43" s="769" t="e">
        <f t="shared" si="9"/>
        <v>#VALUE!</v>
      </c>
      <c r="AA43" s="705" t="e">
        <f t="shared" si="10"/>
        <v>#VALUE!</v>
      </c>
      <c r="AB43" s="702">
        <f t="shared" si="43"/>
        <v>1</v>
      </c>
      <c r="AC43" s="703" t="e">
        <f t="shared" si="44"/>
        <v>#VALUE!</v>
      </c>
      <c r="AD43" s="704" t="e">
        <f t="shared" si="45"/>
        <v>#VALUE!</v>
      </c>
      <c r="AE43" s="769" t="e">
        <f t="shared" si="11"/>
        <v>#VALUE!</v>
      </c>
      <c r="AF43" s="705" t="e">
        <f t="shared" si="12"/>
        <v>#VALUE!</v>
      </c>
      <c r="AG43" s="702">
        <f t="shared" si="46"/>
        <v>1</v>
      </c>
      <c r="AH43" s="703" t="e">
        <f t="shared" si="47"/>
        <v>#VALUE!</v>
      </c>
      <c r="AI43" s="704" t="e">
        <f t="shared" si="48"/>
        <v>#VALUE!</v>
      </c>
      <c r="AJ43" s="769" t="e">
        <f t="shared" si="13"/>
        <v>#VALUE!</v>
      </c>
      <c r="AK43" s="705" t="e">
        <f t="shared" si="14"/>
        <v>#VALUE!</v>
      </c>
      <c r="AL43" s="702">
        <f t="shared" si="49"/>
        <v>1</v>
      </c>
      <c r="AM43" s="703" t="e">
        <f t="shared" si="50"/>
        <v>#VALUE!</v>
      </c>
      <c r="AN43" s="704" t="e">
        <f t="shared" si="51"/>
        <v>#VALUE!</v>
      </c>
      <c r="AO43" s="769" t="e">
        <f t="shared" si="15"/>
        <v>#VALUE!</v>
      </c>
      <c r="AP43" s="705" t="e">
        <f t="shared" si="16"/>
        <v>#VALUE!</v>
      </c>
      <c r="AQ43" s="702">
        <f t="shared" si="52"/>
        <v>1</v>
      </c>
      <c r="AR43" s="703" t="e">
        <f t="shared" si="53"/>
        <v>#VALUE!</v>
      </c>
      <c r="AS43" s="704" t="e">
        <f t="shared" si="54"/>
        <v>#VALUE!</v>
      </c>
      <c r="AT43" s="769" t="e">
        <f t="shared" si="17"/>
        <v>#VALUE!</v>
      </c>
      <c r="AU43" s="705" t="e">
        <f t="shared" si="18"/>
        <v>#VALUE!</v>
      </c>
      <c r="AV43" s="702">
        <f t="shared" si="55"/>
        <v>1</v>
      </c>
      <c r="AW43" s="703" t="e">
        <f t="shared" si="56"/>
        <v>#VALUE!</v>
      </c>
      <c r="AX43" s="704" t="e">
        <f t="shared" si="57"/>
        <v>#VALUE!</v>
      </c>
      <c r="AY43" s="769" t="e">
        <f t="shared" si="19"/>
        <v>#VALUE!</v>
      </c>
      <c r="AZ43" s="705" t="e">
        <f t="shared" si="20"/>
        <v>#VALUE!</v>
      </c>
      <c r="BA43" s="702">
        <f t="shared" si="58"/>
        <v>1</v>
      </c>
      <c r="BB43" s="703" t="e">
        <f t="shared" si="59"/>
        <v>#VALUE!</v>
      </c>
      <c r="BC43" s="704" t="e">
        <f t="shared" si="60"/>
        <v>#VALUE!</v>
      </c>
      <c r="BD43" s="769" t="e">
        <f t="shared" si="21"/>
        <v>#VALUE!</v>
      </c>
      <c r="BE43" s="705" t="e">
        <f t="shared" si="22"/>
        <v>#VALUE!</v>
      </c>
      <c r="BF43" s="702">
        <f t="shared" si="61"/>
        <v>1</v>
      </c>
      <c r="BG43" s="703" t="e">
        <f t="shared" si="62"/>
        <v>#VALUE!</v>
      </c>
      <c r="BH43" s="704" t="e">
        <f t="shared" si="63"/>
        <v>#VALUE!</v>
      </c>
      <c r="BI43" s="769" t="e">
        <f t="shared" si="23"/>
        <v>#VALUE!</v>
      </c>
      <c r="BJ43" s="705" t="e">
        <f t="shared" si="24"/>
        <v>#VALUE!</v>
      </c>
      <c r="BK43" s="702">
        <f t="shared" si="64"/>
        <v>1</v>
      </c>
      <c r="BL43" s="703" t="e">
        <f t="shared" si="65"/>
        <v>#VALUE!</v>
      </c>
      <c r="BM43" s="704" t="e">
        <f t="shared" si="66"/>
        <v>#VALUE!</v>
      </c>
      <c r="BN43" s="769" t="e">
        <f t="shared" si="25"/>
        <v>#VALUE!</v>
      </c>
      <c r="BO43" s="705" t="e">
        <f t="shared" si="26"/>
        <v>#VALUE!</v>
      </c>
      <c r="BP43" s="702">
        <f t="shared" si="67"/>
        <v>1</v>
      </c>
      <c r="BQ43" s="703" t="e">
        <f t="shared" si="68"/>
        <v>#VALUE!</v>
      </c>
      <c r="BR43" s="704" t="e">
        <f t="shared" si="69"/>
        <v>#VALUE!</v>
      </c>
      <c r="BS43" s="769" t="e">
        <f t="shared" si="27"/>
        <v>#VALUE!</v>
      </c>
      <c r="BT43" s="705" t="e">
        <f t="shared" si="28"/>
        <v>#VALUE!</v>
      </c>
      <c r="BU43" s="702">
        <f t="shared" si="70"/>
        <v>1</v>
      </c>
      <c r="BV43" s="703" t="e">
        <f t="shared" si="71"/>
        <v>#VALUE!</v>
      </c>
      <c r="BW43" s="704" t="e">
        <f t="shared" si="72"/>
        <v>#VALUE!</v>
      </c>
      <c r="BX43" s="769" t="e">
        <f t="shared" si="29"/>
        <v>#VALUE!</v>
      </c>
      <c r="BY43" s="705" t="e">
        <f t="shared" si="30"/>
        <v>#VALUE!</v>
      </c>
      <c r="BZ43" s="702">
        <f t="shared" si="73"/>
        <v>1</v>
      </c>
      <c r="CA43" s="703" t="e">
        <f t="shared" si="74"/>
        <v>#VALUE!</v>
      </c>
      <c r="CB43" s="704" t="e">
        <f t="shared" si="75"/>
        <v>#VALUE!</v>
      </c>
      <c r="CC43" s="769" t="e">
        <f t="shared" si="31"/>
        <v>#VALUE!</v>
      </c>
      <c r="CD43" s="705" t="e">
        <f t="shared" si="32"/>
        <v>#VALUE!</v>
      </c>
      <c r="CE43" s="770">
        <f t="shared" si="1"/>
        <v>12</v>
      </c>
      <c r="CF43" s="771" t="e">
        <f t="shared" si="2"/>
        <v>#VALUE!</v>
      </c>
      <c r="CG43" s="708"/>
      <c r="CH43" s="709"/>
      <c r="CK43" s="253"/>
      <c r="CL43" s="272"/>
      <c r="CM43" s="272"/>
      <c r="CN43" s="273"/>
      <c r="CO43" s="285" t="e">
        <f t="shared" si="34"/>
        <v>#VALUE!</v>
      </c>
      <c r="CP43" s="286" t="e">
        <f t="shared" si="35"/>
        <v>#VALUE!</v>
      </c>
      <c r="CQ43" s="275">
        <f t="shared" si="36"/>
        <v>0</v>
      </c>
      <c r="CR43" s="270" t="e">
        <f t="shared" si="76"/>
        <v>#VALUE!</v>
      </c>
      <c r="CS43" s="270" t="e">
        <f t="shared" si="76"/>
        <v>#VALUE!</v>
      </c>
      <c r="CT43" s="270" t="e">
        <f t="shared" si="38"/>
        <v>#VALUE!</v>
      </c>
      <c r="CU43" s="44"/>
    </row>
    <row r="44" spans="1:99" ht="16.5" customHeight="1">
      <c r="A44" s="23">
        <f t="shared" si="39"/>
        <v>40</v>
      </c>
      <c r="B44" s="142">
        <f>'2019-상시근로자'!B44</f>
        <v>0</v>
      </c>
      <c r="C44" s="632">
        <f>'2019-상시근로자'!C44</f>
        <v>0</v>
      </c>
      <c r="D44" s="637">
        <f>'2019-상시근로자'!D44</f>
        <v>0</v>
      </c>
      <c r="E44" s="156" t="e">
        <f t="shared" si="3"/>
        <v>#VALUE!</v>
      </c>
      <c r="F44" s="30" t="e">
        <f t="shared" si="4"/>
        <v>#VALUE!</v>
      </c>
      <c r="G44" s="31" t="e">
        <f t="shared" si="5"/>
        <v>#VALUE!</v>
      </c>
      <c r="H44" s="147" t="e">
        <f t="shared" si="6"/>
        <v>#VALUE!</v>
      </c>
      <c r="I44" s="633">
        <f>'2019-상시근로자'!E44</f>
        <v>0</v>
      </c>
      <c r="J44" s="633">
        <f>'2019-상시근로자'!G44</f>
        <v>0</v>
      </c>
      <c r="K44" s="33" t="e">
        <f t="shared" si="7"/>
        <v>#VALUE!</v>
      </c>
      <c r="L44" s="33">
        <f t="shared" si="0"/>
        <v>0</v>
      </c>
      <c r="M44" s="35" t="e">
        <f t="shared" si="8"/>
        <v>#VALUE!</v>
      </c>
      <c r="N44" s="108"/>
      <c r="O44" s="178"/>
      <c r="P44" s="179"/>
      <c r="Q44" s="106" t="s">
        <v>160</v>
      </c>
      <c r="R44" s="107" t="s">
        <v>160</v>
      </c>
      <c r="S44" s="43"/>
      <c r="T44" s="122" t="s">
        <v>160</v>
      </c>
      <c r="U44" s="122" t="s">
        <v>160</v>
      </c>
      <c r="V44" s="123" t="s">
        <v>160</v>
      </c>
      <c r="W44" s="702">
        <f t="shared" si="40"/>
        <v>1</v>
      </c>
      <c r="X44" s="703" t="e">
        <f t="shared" si="41"/>
        <v>#VALUE!</v>
      </c>
      <c r="Y44" s="768" t="e">
        <f t="shared" si="42"/>
        <v>#VALUE!</v>
      </c>
      <c r="Z44" s="769" t="e">
        <f t="shared" si="9"/>
        <v>#VALUE!</v>
      </c>
      <c r="AA44" s="705" t="e">
        <f t="shared" si="10"/>
        <v>#VALUE!</v>
      </c>
      <c r="AB44" s="702">
        <f t="shared" si="43"/>
        <v>1</v>
      </c>
      <c r="AC44" s="703" t="e">
        <f t="shared" si="44"/>
        <v>#VALUE!</v>
      </c>
      <c r="AD44" s="704" t="e">
        <f t="shared" si="45"/>
        <v>#VALUE!</v>
      </c>
      <c r="AE44" s="769" t="e">
        <f t="shared" si="11"/>
        <v>#VALUE!</v>
      </c>
      <c r="AF44" s="705" t="e">
        <f t="shared" si="12"/>
        <v>#VALUE!</v>
      </c>
      <c r="AG44" s="702">
        <f t="shared" si="46"/>
        <v>1</v>
      </c>
      <c r="AH44" s="703" t="e">
        <f t="shared" si="47"/>
        <v>#VALUE!</v>
      </c>
      <c r="AI44" s="704" t="e">
        <f t="shared" si="48"/>
        <v>#VALUE!</v>
      </c>
      <c r="AJ44" s="769" t="e">
        <f t="shared" si="13"/>
        <v>#VALUE!</v>
      </c>
      <c r="AK44" s="705" t="e">
        <f t="shared" si="14"/>
        <v>#VALUE!</v>
      </c>
      <c r="AL44" s="702">
        <f t="shared" si="49"/>
        <v>1</v>
      </c>
      <c r="AM44" s="703" t="e">
        <f t="shared" si="50"/>
        <v>#VALUE!</v>
      </c>
      <c r="AN44" s="704" t="e">
        <f t="shared" si="51"/>
        <v>#VALUE!</v>
      </c>
      <c r="AO44" s="769" t="e">
        <f t="shared" si="15"/>
        <v>#VALUE!</v>
      </c>
      <c r="AP44" s="705" t="e">
        <f t="shared" si="16"/>
        <v>#VALUE!</v>
      </c>
      <c r="AQ44" s="702">
        <f t="shared" si="52"/>
        <v>1</v>
      </c>
      <c r="AR44" s="703" t="e">
        <f t="shared" si="53"/>
        <v>#VALUE!</v>
      </c>
      <c r="AS44" s="704" t="e">
        <f t="shared" si="54"/>
        <v>#VALUE!</v>
      </c>
      <c r="AT44" s="769" t="e">
        <f t="shared" si="17"/>
        <v>#VALUE!</v>
      </c>
      <c r="AU44" s="705" t="e">
        <f t="shared" si="18"/>
        <v>#VALUE!</v>
      </c>
      <c r="AV44" s="702">
        <f t="shared" si="55"/>
        <v>1</v>
      </c>
      <c r="AW44" s="703" t="e">
        <f t="shared" si="56"/>
        <v>#VALUE!</v>
      </c>
      <c r="AX44" s="704" t="e">
        <f t="shared" si="57"/>
        <v>#VALUE!</v>
      </c>
      <c r="AY44" s="769" t="e">
        <f t="shared" si="19"/>
        <v>#VALUE!</v>
      </c>
      <c r="AZ44" s="705" t="e">
        <f t="shared" si="20"/>
        <v>#VALUE!</v>
      </c>
      <c r="BA44" s="702">
        <f t="shared" si="58"/>
        <v>1</v>
      </c>
      <c r="BB44" s="703" t="e">
        <f t="shared" si="59"/>
        <v>#VALUE!</v>
      </c>
      <c r="BC44" s="704" t="e">
        <f t="shared" si="60"/>
        <v>#VALUE!</v>
      </c>
      <c r="BD44" s="769" t="e">
        <f t="shared" si="21"/>
        <v>#VALUE!</v>
      </c>
      <c r="BE44" s="705" t="e">
        <f t="shared" si="22"/>
        <v>#VALUE!</v>
      </c>
      <c r="BF44" s="702">
        <f t="shared" si="61"/>
        <v>1</v>
      </c>
      <c r="BG44" s="703" t="e">
        <f t="shared" si="62"/>
        <v>#VALUE!</v>
      </c>
      <c r="BH44" s="704" t="e">
        <f t="shared" si="63"/>
        <v>#VALUE!</v>
      </c>
      <c r="BI44" s="769" t="e">
        <f t="shared" si="23"/>
        <v>#VALUE!</v>
      </c>
      <c r="BJ44" s="705" t="e">
        <f t="shared" si="24"/>
        <v>#VALUE!</v>
      </c>
      <c r="BK44" s="702">
        <f t="shared" si="64"/>
        <v>1</v>
      </c>
      <c r="BL44" s="703" t="e">
        <f t="shared" si="65"/>
        <v>#VALUE!</v>
      </c>
      <c r="BM44" s="704" t="e">
        <f t="shared" si="66"/>
        <v>#VALUE!</v>
      </c>
      <c r="BN44" s="769" t="e">
        <f t="shared" si="25"/>
        <v>#VALUE!</v>
      </c>
      <c r="BO44" s="705" t="e">
        <f t="shared" si="26"/>
        <v>#VALUE!</v>
      </c>
      <c r="BP44" s="702">
        <f t="shared" si="67"/>
        <v>1</v>
      </c>
      <c r="BQ44" s="703" t="e">
        <f t="shared" si="68"/>
        <v>#VALUE!</v>
      </c>
      <c r="BR44" s="704" t="e">
        <f t="shared" si="69"/>
        <v>#VALUE!</v>
      </c>
      <c r="BS44" s="769" t="e">
        <f t="shared" si="27"/>
        <v>#VALUE!</v>
      </c>
      <c r="BT44" s="705" t="e">
        <f t="shared" si="28"/>
        <v>#VALUE!</v>
      </c>
      <c r="BU44" s="702">
        <f t="shared" si="70"/>
        <v>1</v>
      </c>
      <c r="BV44" s="703" t="e">
        <f t="shared" si="71"/>
        <v>#VALUE!</v>
      </c>
      <c r="BW44" s="704" t="e">
        <f t="shared" si="72"/>
        <v>#VALUE!</v>
      </c>
      <c r="BX44" s="769" t="e">
        <f t="shared" si="29"/>
        <v>#VALUE!</v>
      </c>
      <c r="BY44" s="705" t="e">
        <f t="shared" si="30"/>
        <v>#VALUE!</v>
      </c>
      <c r="BZ44" s="702">
        <f t="shared" si="73"/>
        <v>1</v>
      </c>
      <c r="CA44" s="703" t="e">
        <f t="shared" si="74"/>
        <v>#VALUE!</v>
      </c>
      <c r="CB44" s="704" t="e">
        <f t="shared" si="75"/>
        <v>#VALUE!</v>
      </c>
      <c r="CC44" s="769" t="e">
        <f t="shared" si="31"/>
        <v>#VALUE!</v>
      </c>
      <c r="CD44" s="705" t="e">
        <f t="shared" si="32"/>
        <v>#VALUE!</v>
      </c>
      <c r="CE44" s="770">
        <f t="shared" si="1"/>
        <v>12</v>
      </c>
      <c r="CF44" s="771" t="e">
        <f t="shared" si="2"/>
        <v>#VALUE!</v>
      </c>
      <c r="CG44" s="708"/>
      <c r="CH44" s="709"/>
      <c r="CK44" s="253"/>
      <c r="CL44" s="272"/>
      <c r="CM44" s="272"/>
      <c r="CN44" s="273"/>
      <c r="CO44" s="285" t="e">
        <f t="shared" si="34"/>
        <v>#VALUE!</v>
      </c>
      <c r="CP44" s="286" t="e">
        <f t="shared" si="35"/>
        <v>#VALUE!</v>
      </c>
      <c r="CQ44" s="275">
        <f t="shared" si="36"/>
        <v>0</v>
      </c>
      <c r="CR44" s="270" t="e">
        <f t="shared" si="76"/>
        <v>#VALUE!</v>
      </c>
      <c r="CS44" s="270" t="e">
        <f t="shared" si="76"/>
        <v>#VALUE!</v>
      </c>
      <c r="CT44" s="270" t="e">
        <f t="shared" si="38"/>
        <v>#VALUE!</v>
      </c>
      <c r="CU44" s="44"/>
    </row>
    <row r="45" spans="1:99" ht="16.5" customHeight="1">
      <c r="A45" s="23">
        <f t="shared" si="39"/>
        <v>41</v>
      </c>
      <c r="B45" s="142">
        <f>'2019-상시근로자'!B45</f>
        <v>0</v>
      </c>
      <c r="C45" s="632">
        <f>'2019-상시근로자'!C45</f>
        <v>0</v>
      </c>
      <c r="D45" s="637">
        <f>'2019-상시근로자'!D45</f>
        <v>0</v>
      </c>
      <c r="E45" s="156" t="e">
        <f t="shared" si="3"/>
        <v>#VALUE!</v>
      </c>
      <c r="F45" s="30" t="e">
        <f t="shared" si="4"/>
        <v>#VALUE!</v>
      </c>
      <c r="G45" s="31" t="e">
        <f t="shared" si="5"/>
        <v>#VALUE!</v>
      </c>
      <c r="H45" s="147" t="e">
        <f t="shared" si="6"/>
        <v>#VALUE!</v>
      </c>
      <c r="I45" s="633">
        <f>'2019-상시근로자'!E45</f>
        <v>0</v>
      </c>
      <c r="J45" s="633">
        <f>'2019-상시근로자'!G45</f>
        <v>0</v>
      </c>
      <c r="K45" s="33" t="e">
        <f t="shared" si="7"/>
        <v>#VALUE!</v>
      </c>
      <c r="L45" s="33">
        <f t="shared" si="0"/>
        <v>0</v>
      </c>
      <c r="M45" s="35" t="e">
        <f t="shared" si="8"/>
        <v>#VALUE!</v>
      </c>
      <c r="N45" s="108"/>
      <c r="O45" s="178"/>
      <c r="P45" s="179"/>
      <c r="Q45" s="106" t="s">
        <v>160</v>
      </c>
      <c r="R45" s="107" t="s">
        <v>160</v>
      </c>
      <c r="S45" s="43"/>
      <c r="T45" s="122" t="s">
        <v>160</v>
      </c>
      <c r="U45" s="122" t="s">
        <v>160</v>
      </c>
      <c r="V45" s="123" t="s">
        <v>160</v>
      </c>
      <c r="W45" s="702">
        <f t="shared" si="40"/>
        <v>1</v>
      </c>
      <c r="X45" s="703" t="e">
        <f t="shared" si="41"/>
        <v>#VALUE!</v>
      </c>
      <c r="Y45" s="768" t="e">
        <f t="shared" si="42"/>
        <v>#VALUE!</v>
      </c>
      <c r="Z45" s="769" t="e">
        <f t="shared" si="9"/>
        <v>#VALUE!</v>
      </c>
      <c r="AA45" s="705" t="e">
        <f t="shared" si="10"/>
        <v>#VALUE!</v>
      </c>
      <c r="AB45" s="702">
        <f t="shared" si="43"/>
        <v>1</v>
      </c>
      <c r="AC45" s="703" t="e">
        <f t="shared" si="44"/>
        <v>#VALUE!</v>
      </c>
      <c r="AD45" s="704" t="e">
        <f t="shared" si="45"/>
        <v>#VALUE!</v>
      </c>
      <c r="AE45" s="769" t="e">
        <f t="shared" si="11"/>
        <v>#VALUE!</v>
      </c>
      <c r="AF45" s="705" t="e">
        <f t="shared" si="12"/>
        <v>#VALUE!</v>
      </c>
      <c r="AG45" s="702">
        <f t="shared" si="46"/>
        <v>1</v>
      </c>
      <c r="AH45" s="703" t="e">
        <f t="shared" si="47"/>
        <v>#VALUE!</v>
      </c>
      <c r="AI45" s="704" t="e">
        <f t="shared" si="48"/>
        <v>#VALUE!</v>
      </c>
      <c r="AJ45" s="769" t="e">
        <f t="shared" si="13"/>
        <v>#VALUE!</v>
      </c>
      <c r="AK45" s="705" t="e">
        <f t="shared" si="14"/>
        <v>#VALUE!</v>
      </c>
      <c r="AL45" s="702">
        <f t="shared" si="49"/>
        <v>1</v>
      </c>
      <c r="AM45" s="703" t="e">
        <f t="shared" si="50"/>
        <v>#VALUE!</v>
      </c>
      <c r="AN45" s="704" t="e">
        <f t="shared" si="51"/>
        <v>#VALUE!</v>
      </c>
      <c r="AO45" s="769" t="e">
        <f t="shared" si="15"/>
        <v>#VALUE!</v>
      </c>
      <c r="AP45" s="705" t="e">
        <f t="shared" si="16"/>
        <v>#VALUE!</v>
      </c>
      <c r="AQ45" s="702">
        <f t="shared" si="52"/>
        <v>1</v>
      </c>
      <c r="AR45" s="703" t="e">
        <f t="shared" si="53"/>
        <v>#VALUE!</v>
      </c>
      <c r="AS45" s="704" t="e">
        <f t="shared" si="54"/>
        <v>#VALUE!</v>
      </c>
      <c r="AT45" s="769" t="e">
        <f t="shared" si="17"/>
        <v>#VALUE!</v>
      </c>
      <c r="AU45" s="705" t="e">
        <f t="shared" si="18"/>
        <v>#VALUE!</v>
      </c>
      <c r="AV45" s="702">
        <f t="shared" si="55"/>
        <v>1</v>
      </c>
      <c r="AW45" s="703" t="e">
        <f t="shared" si="56"/>
        <v>#VALUE!</v>
      </c>
      <c r="AX45" s="704" t="e">
        <f t="shared" si="57"/>
        <v>#VALUE!</v>
      </c>
      <c r="AY45" s="769" t="e">
        <f t="shared" si="19"/>
        <v>#VALUE!</v>
      </c>
      <c r="AZ45" s="705" t="e">
        <f t="shared" si="20"/>
        <v>#VALUE!</v>
      </c>
      <c r="BA45" s="702">
        <f t="shared" si="58"/>
        <v>1</v>
      </c>
      <c r="BB45" s="703" t="e">
        <f t="shared" si="59"/>
        <v>#VALUE!</v>
      </c>
      <c r="BC45" s="704" t="e">
        <f t="shared" si="60"/>
        <v>#VALUE!</v>
      </c>
      <c r="BD45" s="769" t="e">
        <f t="shared" si="21"/>
        <v>#VALUE!</v>
      </c>
      <c r="BE45" s="705" t="e">
        <f t="shared" si="22"/>
        <v>#VALUE!</v>
      </c>
      <c r="BF45" s="702">
        <f t="shared" si="61"/>
        <v>1</v>
      </c>
      <c r="BG45" s="703" t="e">
        <f t="shared" si="62"/>
        <v>#VALUE!</v>
      </c>
      <c r="BH45" s="704" t="e">
        <f t="shared" si="63"/>
        <v>#VALUE!</v>
      </c>
      <c r="BI45" s="769" t="e">
        <f t="shared" si="23"/>
        <v>#VALUE!</v>
      </c>
      <c r="BJ45" s="705" t="e">
        <f t="shared" si="24"/>
        <v>#VALUE!</v>
      </c>
      <c r="BK45" s="702">
        <f t="shared" si="64"/>
        <v>1</v>
      </c>
      <c r="BL45" s="703" t="e">
        <f t="shared" si="65"/>
        <v>#VALUE!</v>
      </c>
      <c r="BM45" s="704" t="e">
        <f t="shared" si="66"/>
        <v>#VALUE!</v>
      </c>
      <c r="BN45" s="769" t="e">
        <f t="shared" si="25"/>
        <v>#VALUE!</v>
      </c>
      <c r="BO45" s="705" t="e">
        <f t="shared" si="26"/>
        <v>#VALUE!</v>
      </c>
      <c r="BP45" s="702">
        <f t="shared" si="67"/>
        <v>1</v>
      </c>
      <c r="BQ45" s="703" t="e">
        <f t="shared" si="68"/>
        <v>#VALUE!</v>
      </c>
      <c r="BR45" s="704" t="e">
        <f t="shared" si="69"/>
        <v>#VALUE!</v>
      </c>
      <c r="BS45" s="769" t="e">
        <f t="shared" si="27"/>
        <v>#VALUE!</v>
      </c>
      <c r="BT45" s="705" t="e">
        <f t="shared" si="28"/>
        <v>#VALUE!</v>
      </c>
      <c r="BU45" s="702">
        <f t="shared" si="70"/>
        <v>1</v>
      </c>
      <c r="BV45" s="703" t="e">
        <f t="shared" si="71"/>
        <v>#VALUE!</v>
      </c>
      <c r="BW45" s="704" t="e">
        <f t="shared" si="72"/>
        <v>#VALUE!</v>
      </c>
      <c r="BX45" s="769" t="e">
        <f t="shared" si="29"/>
        <v>#VALUE!</v>
      </c>
      <c r="BY45" s="705" t="e">
        <f t="shared" si="30"/>
        <v>#VALUE!</v>
      </c>
      <c r="BZ45" s="702">
        <f t="shared" si="73"/>
        <v>1</v>
      </c>
      <c r="CA45" s="703" t="e">
        <f t="shared" si="74"/>
        <v>#VALUE!</v>
      </c>
      <c r="CB45" s="704" t="e">
        <f t="shared" si="75"/>
        <v>#VALUE!</v>
      </c>
      <c r="CC45" s="769" t="e">
        <f t="shared" si="31"/>
        <v>#VALUE!</v>
      </c>
      <c r="CD45" s="705" t="e">
        <f t="shared" si="32"/>
        <v>#VALUE!</v>
      </c>
      <c r="CE45" s="770">
        <f t="shared" si="1"/>
        <v>12</v>
      </c>
      <c r="CF45" s="771" t="e">
        <f t="shared" si="2"/>
        <v>#VALUE!</v>
      </c>
      <c r="CG45" s="708"/>
      <c r="CH45" s="709"/>
      <c r="CK45" s="253"/>
      <c r="CL45" s="272"/>
      <c r="CM45" s="272"/>
      <c r="CN45" s="273"/>
      <c r="CO45" s="285" t="e">
        <f t="shared" si="34"/>
        <v>#VALUE!</v>
      </c>
      <c r="CP45" s="286" t="e">
        <f t="shared" si="35"/>
        <v>#VALUE!</v>
      </c>
      <c r="CQ45" s="275">
        <f t="shared" si="36"/>
        <v>0</v>
      </c>
      <c r="CR45" s="270" t="e">
        <f t="shared" si="76"/>
        <v>#VALUE!</v>
      </c>
      <c r="CS45" s="270" t="e">
        <f t="shared" si="76"/>
        <v>#VALUE!</v>
      </c>
      <c r="CT45" s="270" t="e">
        <f t="shared" si="38"/>
        <v>#VALUE!</v>
      </c>
      <c r="CU45" s="44"/>
    </row>
    <row r="46" spans="1:99" ht="16.5" customHeight="1">
      <c r="A46" s="23">
        <f t="shared" si="39"/>
        <v>42</v>
      </c>
      <c r="B46" s="142">
        <f>'2019-상시근로자'!B46</f>
        <v>0</v>
      </c>
      <c r="C46" s="632">
        <f>'2019-상시근로자'!C46</f>
        <v>0</v>
      </c>
      <c r="D46" s="637">
        <f>'2019-상시근로자'!D46</f>
        <v>0</v>
      </c>
      <c r="E46" s="156" t="e">
        <f t="shared" si="3"/>
        <v>#VALUE!</v>
      </c>
      <c r="F46" s="30" t="e">
        <f t="shared" si="4"/>
        <v>#VALUE!</v>
      </c>
      <c r="G46" s="31" t="e">
        <f t="shared" si="5"/>
        <v>#VALUE!</v>
      </c>
      <c r="H46" s="147" t="e">
        <f t="shared" si="6"/>
        <v>#VALUE!</v>
      </c>
      <c r="I46" s="633">
        <f>'2019-상시근로자'!E46</f>
        <v>0</v>
      </c>
      <c r="J46" s="633">
        <f>'2019-상시근로자'!G46</f>
        <v>0</v>
      </c>
      <c r="K46" s="33" t="e">
        <f t="shared" si="7"/>
        <v>#VALUE!</v>
      </c>
      <c r="L46" s="33">
        <f t="shared" si="0"/>
        <v>0</v>
      </c>
      <c r="M46" s="35" t="e">
        <f t="shared" si="8"/>
        <v>#VALUE!</v>
      </c>
      <c r="N46" s="108"/>
      <c r="O46" s="178"/>
      <c r="P46" s="179"/>
      <c r="Q46" s="106" t="s">
        <v>160</v>
      </c>
      <c r="R46" s="107" t="s">
        <v>160</v>
      </c>
      <c r="S46" s="43"/>
      <c r="T46" s="122" t="s">
        <v>160</v>
      </c>
      <c r="U46" s="122" t="s">
        <v>160</v>
      </c>
      <c r="V46" s="123" t="s">
        <v>160</v>
      </c>
      <c r="W46" s="702">
        <f t="shared" si="40"/>
        <v>1</v>
      </c>
      <c r="X46" s="703" t="e">
        <f t="shared" si="41"/>
        <v>#VALUE!</v>
      </c>
      <c r="Y46" s="768" t="e">
        <f t="shared" si="42"/>
        <v>#VALUE!</v>
      </c>
      <c r="Z46" s="769" t="e">
        <f t="shared" si="9"/>
        <v>#VALUE!</v>
      </c>
      <c r="AA46" s="705" t="e">
        <f t="shared" si="10"/>
        <v>#VALUE!</v>
      </c>
      <c r="AB46" s="702">
        <f t="shared" si="43"/>
        <v>1</v>
      </c>
      <c r="AC46" s="703" t="e">
        <f t="shared" si="44"/>
        <v>#VALUE!</v>
      </c>
      <c r="AD46" s="704" t="e">
        <f t="shared" si="45"/>
        <v>#VALUE!</v>
      </c>
      <c r="AE46" s="769" t="e">
        <f t="shared" si="11"/>
        <v>#VALUE!</v>
      </c>
      <c r="AF46" s="705" t="e">
        <f t="shared" si="12"/>
        <v>#VALUE!</v>
      </c>
      <c r="AG46" s="702">
        <f t="shared" si="46"/>
        <v>1</v>
      </c>
      <c r="AH46" s="703" t="e">
        <f t="shared" si="47"/>
        <v>#VALUE!</v>
      </c>
      <c r="AI46" s="704" t="e">
        <f t="shared" si="48"/>
        <v>#VALUE!</v>
      </c>
      <c r="AJ46" s="769" t="e">
        <f t="shared" si="13"/>
        <v>#VALUE!</v>
      </c>
      <c r="AK46" s="705" t="e">
        <f t="shared" si="14"/>
        <v>#VALUE!</v>
      </c>
      <c r="AL46" s="702">
        <f t="shared" si="49"/>
        <v>1</v>
      </c>
      <c r="AM46" s="703" t="e">
        <f t="shared" si="50"/>
        <v>#VALUE!</v>
      </c>
      <c r="AN46" s="704" t="e">
        <f t="shared" si="51"/>
        <v>#VALUE!</v>
      </c>
      <c r="AO46" s="769" t="e">
        <f t="shared" si="15"/>
        <v>#VALUE!</v>
      </c>
      <c r="AP46" s="705" t="e">
        <f t="shared" si="16"/>
        <v>#VALUE!</v>
      </c>
      <c r="AQ46" s="702">
        <f t="shared" si="52"/>
        <v>1</v>
      </c>
      <c r="AR46" s="703" t="e">
        <f t="shared" si="53"/>
        <v>#VALUE!</v>
      </c>
      <c r="AS46" s="704" t="e">
        <f t="shared" si="54"/>
        <v>#VALUE!</v>
      </c>
      <c r="AT46" s="769" t="e">
        <f t="shared" si="17"/>
        <v>#VALUE!</v>
      </c>
      <c r="AU46" s="705" t="e">
        <f t="shared" si="18"/>
        <v>#VALUE!</v>
      </c>
      <c r="AV46" s="702">
        <f t="shared" si="55"/>
        <v>1</v>
      </c>
      <c r="AW46" s="703" t="e">
        <f t="shared" si="56"/>
        <v>#VALUE!</v>
      </c>
      <c r="AX46" s="704" t="e">
        <f t="shared" si="57"/>
        <v>#VALUE!</v>
      </c>
      <c r="AY46" s="769" t="e">
        <f t="shared" si="19"/>
        <v>#VALUE!</v>
      </c>
      <c r="AZ46" s="705" t="e">
        <f t="shared" si="20"/>
        <v>#VALUE!</v>
      </c>
      <c r="BA46" s="702">
        <f t="shared" si="58"/>
        <v>1</v>
      </c>
      <c r="BB46" s="703" t="e">
        <f t="shared" si="59"/>
        <v>#VALUE!</v>
      </c>
      <c r="BC46" s="704" t="e">
        <f t="shared" si="60"/>
        <v>#VALUE!</v>
      </c>
      <c r="BD46" s="769" t="e">
        <f t="shared" si="21"/>
        <v>#VALUE!</v>
      </c>
      <c r="BE46" s="705" t="e">
        <f t="shared" si="22"/>
        <v>#VALUE!</v>
      </c>
      <c r="BF46" s="702">
        <f t="shared" si="61"/>
        <v>1</v>
      </c>
      <c r="BG46" s="703" t="e">
        <f t="shared" si="62"/>
        <v>#VALUE!</v>
      </c>
      <c r="BH46" s="704" t="e">
        <f t="shared" si="63"/>
        <v>#VALUE!</v>
      </c>
      <c r="BI46" s="769" t="e">
        <f t="shared" si="23"/>
        <v>#VALUE!</v>
      </c>
      <c r="BJ46" s="705" t="e">
        <f t="shared" si="24"/>
        <v>#VALUE!</v>
      </c>
      <c r="BK46" s="702">
        <f t="shared" si="64"/>
        <v>1</v>
      </c>
      <c r="BL46" s="703" t="e">
        <f t="shared" si="65"/>
        <v>#VALUE!</v>
      </c>
      <c r="BM46" s="704" t="e">
        <f t="shared" si="66"/>
        <v>#VALUE!</v>
      </c>
      <c r="BN46" s="769" t="e">
        <f t="shared" si="25"/>
        <v>#VALUE!</v>
      </c>
      <c r="BO46" s="705" t="e">
        <f t="shared" si="26"/>
        <v>#VALUE!</v>
      </c>
      <c r="BP46" s="702">
        <f t="shared" si="67"/>
        <v>1</v>
      </c>
      <c r="BQ46" s="703" t="e">
        <f t="shared" si="68"/>
        <v>#VALUE!</v>
      </c>
      <c r="BR46" s="704" t="e">
        <f t="shared" si="69"/>
        <v>#VALUE!</v>
      </c>
      <c r="BS46" s="769" t="e">
        <f t="shared" si="27"/>
        <v>#VALUE!</v>
      </c>
      <c r="BT46" s="705" t="e">
        <f t="shared" si="28"/>
        <v>#VALUE!</v>
      </c>
      <c r="BU46" s="702">
        <f t="shared" si="70"/>
        <v>1</v>
      </c>
      <c r="BV46" s="703" t="e">
        <f t="shared" si="71"/>
        <v>#VALUE!</v>
      </c>
      <c r="BW46" s="704" t="e">
        <f t="shared" si="72"/>
        <v>#VALUE!</v>
      </c>
      <c r="BX46" s="769" t="e">
        <f t="shared" si="29"/>
        <v>#VALUE!</v>
      </c>
      <c r="BY46" s="705" t="e">
        <f t="shared" si="30"/>
        <v>#VALUE!</v>
      </c>
      <c r="BZ46" s="702">
        <f t="shared" si="73"/>
        <v>1</v>
      </c>
      <c r="CA46" s="703" t="e">
        <f t="shared" si="74"/>
        <v>#VALUE!</v>
      </c>
      <c r="CB46" s="704" t="e">
        <f t="shared" si="75"/>
        <v>#VALUE!</v>
      </c>
      <c r="CC46" s="769" t="e">
        <f t="shared" si="31"/>
        <v>#VALUE!</v>
      </c>
      <c r="CD46" s="705" t="e">
        <f t="shared" si="32"/>
        <v>#VALUE!</v>
      </c>
      <c r="CE46" s="770">
        <f t="shared" si="1"/>
        <v>12</v>
      </c>
      <c r="CF46" s="771" t="e">
        <f t="shared" si="2"/>
        <v>#VALUE!</v>
      </c>
      <c r="CG46" s="708"/>
      <c r="CH46" s="709"/>
      <c r="CK46" s="253"/>
      <c r="CL46" s="272"/>
      <c r="CM46" s="272"/>
      <c r="CN46" s="273"/>
      <c r="CO46" s="285" t="e">
        <f t="shared" si="34"/>
        <v>#VALUE!</v>
      </c>
      <c r="CP46" s="286" t="e">
        <f t="shared" si="35"/>
        <v>#VALUE!</v>
      </c>
      <c r="CQ46" s="275">
        <f t="shared" si="36"/>
        <v>0</v>
      </c>
      <c r="CR46" s="270" t="e">
        <f t="shared" si="76"/>
        <v>#VALUE!</v>
      </c>
      <c r="CS46" s="270" t="e">
        <f t="shared" si="76"/>
        <v>#VALUE!</v>
      </c>
      <c r="CT46" s="270" t="e">
        <f t="shared" si="38"/>
        <v>#VALUE!</v>
      </c>
      <c r="CU46" s="44"/>
    </row>
    <row r="47" spans="1:99" ht="16.5" customHeight="1" thickBot="1">
      <c r="A47" s="23">
        <f t="shared" si="39"/>
        <v>43</v>
      </c>
      <c r="B47" s="142">
        <f>'2019-상시근로자'!B47</f>
        <v>0</v>
      </c>
      <c r="C47" s="632">
        <f>'2019-상시근로자'!C47</f>
        <v>0</v>
      </c>
      <c r="D47" s="637">
        <f>'2019-상시근로자'!D47</f>
        <v>0</v>
      </c>
      <c r="E47" s="156" t="e">
        <f t="shared" si="3"/>
        <v>#VALUE!</v>
      </c>
      <c r="F47" s="30" t="e">
        <f t="shared" si="4"/>
        <v>#VALUE!</v>
      </c>
      <c r="G47" s="31" t="e">
        <f t="shared" si="5"/>
        <v>#VALUE!</v>
      </c>
      <c r="H47" s="147" t="e">
        <f t="shared" si="6"/>
        <v>#VALUE!</v>
      </c>
      <c r="I47" s="633">
        <f>'2019-상시근로자'!E47</f>
        <v>0</v>
      </c>
      <c r="J47" s="633">
        <f>'2019-상시근로자'!G47</f>
        <v>0</v>
      </c>
      <c r="K47" s="33" t="e">
        <f t="shared" si="7"/>
        <v>#VALUE!</v>
      </c>
      <c r="L47" s="33">
        <f t="shared" si="0"/>
        <v>0</v>
      </c>
      <c r="M47" s="35" t="e">
        <f t="shared" si="8"/>
        <v>#VALUE!</v>
      </c>
      <c r="N47" s="108"/>
      <c r="O47" s="180"/>
      <c r="P47" s="181"/>
      <c r="Q47" s="106" t="s">
        <v>160</v>
      </c>
      <c r="R47" s="107" t="s">
        <v>160</v>
      </c>
      <c r="S47" s="43"/>
      <c r="T47" s="122" t="s">
        <v>160</v>
      </c>
      <c r="U47" s="122" t="s">
        <v>160</v>
      </c>
      <c r="V47" s="123" t="s">
        <v>160</v>
      </c>
      <c r="W47" s="702">
        <f t="shared" si="40"/>
        <v>1</v>
      </c>
      <c r="X47" s="703" t="e">
        <f t="shared" si="41"/>
        <v>#VALUE!</v>
      </c>
      <c r="Y47" s="768" t="e">
        <f t="shared" si="42"/>
        <v>#VALUE!</v>
      </c>
      <c r="Z47" s="769" t="e">
        <f t="shared" si="9"/>
        <v>#VALUE!</v>
      </c>
      <c r="AA47" s="705" t="e">
        <f t="shared" si="10"/>
        <v>#VALUE!</v>
      </c>
      <c r="AB47" s="702">
        <f t="shared" si="43"/>
        <v>1</v>
      </c>
      <c r="AC47" s="703" t="e">
        <f t="shared" si="44"/>
        <v>#VALUE!</v>
      </c>
      <c r="AD47" s="704" t="e">
        <f t="shared" si="45"/>
        <v>#VALUE!</v>
      </c>
      <c r="AE47" s="769" t="e">
        <f t="shared" si="11"/>
        <v>#VALUE!</v>
      </c>
      <c r="AF47" s="705" t="e">
        <f t="shared" si="12"/>
        <v>#VALUE!</v>
      </c>
      <c r="AG47" s="702">
        <f t="shared" si="46"/>
        <v>1</v>
      </c>
      <c r="AH47" s="703" t="e">
        <f t="shared" si="47"/>
        <v>#VALUE!</v>
      </c>
      <c r="AI47" s="704" t="e">
        <f t="shared" si="48"/>
        <v>#VALUE!</v>
      </c>
      <c r="AJ47" s="769" t="e">
        <f t="shared" si="13"/>
        <v>#VALUE!</v>
      </c>
      <c r="AK47" s="705" t="e">
        <f t="shared" si="14"/>
        <v>#VALUE!</v>
      </c>
      <c r="AL47" s="702">
        <f t="shared" si="49"/>
        <v>1</v>
      </c>
      <c r="AM47" s="703" t="e">
        <f t="shared" si="50"/>
        <v>#VALUE!</v>
      </c>
      <c r="AN47" s="704" t="e">
        <f t="shared" si="51"/>
        <v>#VALUE!</v>
      </c>
      <c r="AO47" s="769" t="e">
        <f t="shared" si="15"/>
        <v>#VALUE!</v>
      </c>
      <c r="AP47" s="705" t="e">
        <f t="shared" si="16"/>
        <v>#VALUE!</v>
      </c>
      <c r="AQ47" s="702">
        <f t="shared" si="52"/>
        <v>1</v>
      </c>
      <c r="AR47" s="703" t="e">
        <f t="shared" si="53"/>
        <v>#VALUE!</v>
      </c>
      <c r="AS47" s="704" t="e">
        <f t="shared" si="54"/>
        <v>#VALUE!</v>
      </c>
      <c r="AT47" s="769" t="e">
        <f t="shared" si="17"/>
        <v>#VALUE!</v>
      </c>
      <c r="AU47" s="705" t="e">
        <f t="shared" si="18"/>
        <v>#VALUE!</v>
      </c>
      <c r="AV47" s="702">
        <f t="shared" si="55"/>
        <v>1</v>
      </c>
      <c r="AW47" s="703" t="e">
        <f t="shared" si="56"/>
        <v>#VALUE!</v>
      </c>
      <c r="AX47" s="704" t="e">
        <f t="shared" si="57"/>
        <v>#VALUE!</v>
      </c>
      <c r="AY47" s="769" t="e">
        <f t="shared" si="19"/>
        <v>#VALUE!</v>
      </c>
      <c r="AZ47" s="705" t="e">
        <f t="shared" si="20"/>
        <v>#VALUE!</v>
      </c>
      <c r="BA47" s="702">
        <f t="shared" si="58"/>
        <v>1</v>
      </c>
      <c r="BB47" s="703" t="e">
        <f t="shared" si="59"/>
        <v>#VALUE!</v>
      </c>
      <c r="BC47" s="704" t="e">
        <f t="shared" si="60"/>
        <v>#VALUE!</v>
      </c>
      <c r="BD47" s="769" t="e">
        <f t="shared" si="21"/>
        <v>#VALUE!</v>
      </c>
      <c r="BE47" s="705" t="e">
        <f t="shared" si="22"/>
        <v>#VALUE!</v>
      </c>
      <c r="BF47" s="702">
        <f t="shared" si="61"/>
        <v>1</v>
      </c>
      <c r="BG47" s="703" t="e">
        <f t="shared" si="62"/>
        <v>#VALUE!</v>
      </c>
      <c r="BH47" s="704" t="e">
        <f t="shared" si="63"/>
        <v>#VALUE!</v>
      </c>
      <c r="BI47" s="769" t="e">
        <f t="shared" si="23"/>
        <v>#VALUE!</v>
      </c>
      <c r="BJ47" s="705" t="e">
        <f t="shared" si="24"/>
        <v>#VALUE!</v>
      </c>
      <c r="BK47" s="702">
        <f t="shared" si="64"/>
        <v>1</v>
      </c>
      <c r="BL47" s="703" t="e">
        <f t="shared" si="65"/>
        <v>#VALUE!</v>
      </c>
      <c r="BM47" s="704" t="e">
        <f t="shared" si="66"/>
        <v>#VALUE!</v>
      </c>
      <c r="BN47" s="769" t="e">
        <f t="shared" si="25"/>
        <v>#VALUE!</v>
      </c>
      <c r="BO47" s="705" t="e">
        <f t="shared" si="26"/>
        <v>#VALUE!</v>
      </c>
      <c r="BP47" s="702">
        <f t="shared" si="67"/>
        <v>1</v>
      </c>
      <c r="BQ47" s="703" t="e">
        <f t="shared" si="68"/>
        <v>#VALUE!</v>
      </c>
      <c r="BR47" s="704" t="e">
        <f t="shared" si="69"/>
        <v>#VALUE!</v>
      </c>
      <c r="BS47" s="769" t="e">
        <f t="shared" si="27"/>
        <v>#VALUE!</v>
      </c>
      <c r="BT47" s="705" t="e">
        <f t="shared" si="28"/>
        <v>#VALUE!</v>
      </c>
      <c r="BU47" s="702">
        <f t="shared" si="70"/>
        <v>1</v>
      </c>
      <c r="BV47" s="703" t="e">
        <f t="shared" si="71"/>
        <v>#VALUE!</v>
      </c>
      <c r="BW47" s="704" t="e">
        <f t="shared" si="72"/>
        <v>#VALUE!</v>
      </c>
      <c r="BX47" s="769" t="e">
        <f t="shared" si="29"/>
        <v>#VALUE!</v>
      </c>
      <c r="BY47" s="705" t="e">
        <f t="shared" si="30"/>
        <v>#VALUE!</v>
      </c>
      <c r="BZ47" s="702">
        <f t="shared" si="73"/>
        <v>1</v>
      </c>
      <c r="CA47" s="703" t="e">
        <f t="shared" si="74"/>
        <v>#VALUE!</v>
      </c>
      <c r="CB47" s="704" t="e">
        <f t="shared" si="75"/>
        <v>#VALUE!</v>
      </c>
      <c r="CC47" s="769" t="e">
        <f t="shared" si="31"/>
        <v>#VALUE!</v>
      </c>
      <c r="CD47" s="705" t="e">
        <f t="shared" si="32"/>
        <v>#VALUE!</v>
      </c>
      <c r="CE47" s="770">
        <f t="shared" si="1"/>
        <v>12</v>
      </c>
      <c r="CF47" s="771" t="e">
        <f t="shared" si="2"/>
        <v>#VALUE!</v>
      </c>
      <c r="CG47" s="708"/>
      <c r="CH47" s="709"/>
      <c r="CK47" s="253"/>
      <c r="CL47" s="272"/>
      <c r="CM47" s="272"/>
      <c r="CN47" s="273"/>
      <c r="CO47" s="285" t="e">
        <f t="shared" si="34"/>
        <v>#VALUE!</v>
      </c>
      <c r="CP47" s="286" t="e">
        <f t="shared" si="35"/>
        <v>#VALUE!</v>
      </c>
      <c r="CQ47" s="275">
        <f t="shared" si="36"/>
        <v>0</v>
      </c>
      <c r="CR47" s="270" t="e">
        <f t="shared" si="76"/>
        <v>#VALUE!</v>
      </c>
      <c r="CS47" s="270" t="e">
        <f t="shared" si="76"/>
        <v>#VALUE!</v>
      </c>
      <c r="CT47" s="270" t="e">
        <f t="shared" si="38"/>
        <v>#VALUE!</v>
      </c>
      <c r="CU47" s="44"/>
    </row>
    <row r="48" spans="1:99" ht="16.5" customHeight="1">
      <c r="A48" s="23">
        <f t="shared" si="39"/>
        <v>44</v>
      </c>
      <c r="B48" s="142">
        <f>'2019-상시근로자'!B48</f>
        <v>0</v>
      </c>
      <c r="C48" s="632">
        <f>'2019-상시근로자'!C48</f>
        <v>0</v>
      </c>
      <c r="D48" s="637">
        <f>'2019-상시근로자'!D48</f>
        <v>0</v>
      </c>
      <c r="E48" s="156" t="e">
        <f t="shared" si="3"/>
        <v>#VALUE!</v>
      </c>
      <c r="F48" s="30" t="e">
        <f t="shared" si="4"/>
        <v>#VALUE!</v>
      </c>
      <c r="G48" s="31" t="e">
        <f t="shared" si="5"/>
        <v>#VALUE!</v>
      </c>
      <c r="H48" s="147" t="e">
        <f t="shared" si="6"/>
        <v>#VALUE!</v>
      </c>
      <c r="I48" s="633">
        <f>'2019-상시근로자'!E48</f>
        <v>0</v>
      </c>
      <c r="J48" s="633">
        <f>'2019-상시근로자'!G48</f>
        <v>0</v>
      </c>
      <c r="K48" s="33" t="e">
        <f t="shared" si="7"/>
        <v>#VALUE!</v>
      </c>
      <c r="L48" s="33">
        <f t="shared" si="0"/>
        <v>0</v>
      </c>
      <c r="M48" s="35" t="e">
        <f t="shared" si="8"/>
        <v>#VALUE!</v>
      </c>
      <c r="N48" s="108"/>
      <c r="O48" s="178"/>
      <c r="P48" s="179"/>
      <c r="Q48" s="106" t="s">
        <v>160</v>
      </c>
      <c r="R48" s="107" t="s">
        <v>160</v>
      </c>
      <c r="S48" s="43"/>
      <c r="T48" s="122" t="s">
        <v>160</v>
      </c>
      <c r="U48" s="122" t="s">
        <v>160</v>
      </c>
      <c r="V48" s="123" t="s">
        <v>160</v>
      </c>
      <c r="W48" s="702">
        <f t="shared" si="40"/>
        <v>1</v>
      </c>
      <c r="X48" s="703" t="e">
        <f t="shared" si="41"/>
        <v>#VALUE!</v>
      </c>
      <c r="Y48" s="768" t="e">
        <f t="shared" si="42"/>
        <v>#VALUE!</v>
      </c>
      <c r="Z48" s="769" t="e">
        <f t="shared" si="9"/>
        <v>#VALUE!</v>
      </c>
      <c r="AA48" s="705" t="e">
        <f t="shared" si="10"/>
        <v>#VALUE!</v>
      </c>
      <c r="AB48" s="702">
        <f t="shared" si="43"/>
        <v>1</v>
      </c>
      <c r="AC48" s="703" t="e">
        <f t="shared" si="44"/>
        <v>#VALUE!</v>
      </c>
      <c r="AD48" s="704" t="e">
        <f t="shared" si="45"/>
        <v>#VALUE!</v>
      </c>
      <c r="AE48" s="769" t="e">
        <f t="shared" si="11"/>
        <v>#VALUE!</v>
      </c>
      <c r="AF48" s="705" t="e">
        <f t="shared" si="12"/>
        <v>#VALUE!</v>
      </c>
      <c r="AG48" s="702">
        <f t="shared" si="46"/>
        <v>1</v>
      </c>
      <c r="AH48" s="703" t="e">
        <f t="shared" si="47"/>
        <v>#VALUE!</v>
      </c>
      <c r="AI48" s="704" t="e">
        <f t="shared" si="48"/>
        <v>#VALUE!</v>
      </c>
      <c r="AJ48" s="769" t="e">
        <f t="shared" si="13"/>
        <v>#VALUE!</v>
      </c>
      <c r="AK48" s="705" t="e">
        <f t="shared" si="14"/>
        <v>#VALUE!</v>
      </c>
      <c r="AL48" s="702">
        <f t="shared" si="49"/>
        <v>1</v>
      </c>
      <c r="AM48" s="703" t="e">
        <f t="shared" si="50"/>
        <v>#VALUE!</v>
      </c>
      <c r="AN48" s="704" t="e">
        <f t="shared" si="51"/>
        <v>#VALUE!</v>
      </c>
      <c r="AO48" s="769" t="e">
        <f t="shared" si="15"/>
        <v>#VALUE!</v>
      </c>
      <c r="AP48" s="705" t="e">
        <f t="shared" si="16"/>
        <v>#VALUE!</v>
      </c>
      <c r="AQ48" s="702">
        <f t="shared" si="52"/>
        <v>1</v>
      </c>
      <c r="AR48" s="703" t="e">
        <f t="shared" si="53"/>
        <v>#VALUE!</v>
      </c>
      <c r="AS48" s="704" t="e">
        <f t="shared" si="54"/>
        <v>#VALUE!</v>
      </c>
      <c r="AT48" s="769" t="e">
        <f t="shared" si="17"/>
        <v>#VALUE!</v>
      </c>
      <c r="AU48" s="705" t="e">
        <f t="shared" si="18"/>
        <v>#VALUE!</v>
      </c>
      <c r="AV48" s="702">
        <f t="shared" si="55"/>
        <v>1</v>
      </c>
      <c r="AW48" s="703" t="e">
        <f t="shared" si="56"/>
        <v>#VALUE!</v>
      </c>
      <c r="AX48" s="704" t="e">
        <f t="shared" si="57"/>
        <v>#VALUE!</v>
      </c>
      <c r="AY48" s="769" t="e">
        <f t="shared" si="19"/>
        <v>#VALUE!</v>
      </c>
      <c r="AZ48" s="705" t="e">
        <f t="shared" si="20"/>
        <v>#VALUE!</v>
      </c>
      <c r="BA48" s="702">
        <f t="shared" si="58"/>
        <v>1</v>
      </c>
      <c r="BB48" s="703" t="e">
        <f t="shared" si="59"/>
        <v>#VALUE!</v>
      </c>
      <c r="BC48" s="704" t="e">
        <f t="shared" si="60"/>
        <v>#VALUE!</v>
      </c>
      <c r="BD48" s="769" t="e">
        <f t="shared" si="21"/>
        <v>#VALUE!</v>
      </c>
      <c r="BE48" s="705" t="e">
        <f t="shared" si="22"/>
        <v>#VALUE!</v>
      </c>
      <c r="BF48" s="702">
        <f t="shared" si="61"/>
        <v>1</v>
      </c>
      <c r="BG48" s="703" t="e">
        <f t="shared" si="62"/>
        <v>#VALUE!</v>
      </c>
      <c r="BH48" s="704" t="e">
        <f t="shared" si="63"/>
        <v>#VALUE!</v>
      </c>
      <c r="BI48" s="769" t="e">
        <f t="shared" si="23"/>
        <v>#VALUE!</v>
      </c>
      <c r="BJ48" s="705" t="e">
        <f t="shared" si="24"/>
        <v>#VALUE!</v>
      </c>
      <c r="BK48" s="702">
        <f t="shared" si="64"/>
        <v>1</v>
      </c>
      <c r="BL48" s="703" t="e">
        <f t="shared" si="65"/>
        <v>#VALUE!</v>
      </c>
      <c r="BM48" s="704" t="e">
        <f t="shared" si="66"/>
        <v>#VALUE!</v>
      </c>
      <c r="BN48" s="769" t="e">
        <f t="shared" si="25"/>
        <v>#VALUE!</v>
      </c>
      <c r="BO48" s="705" t="e">
        <f t="shared" si="26"/>
        <v>#VALUE!</v>
      </c>
      <c r="BP48" s="702">
        <f t="shared" si="67"/>
        <v>1</v>
      </c>
      <c r="BQ48" s="703" t="e">
        <f t="shared" si="68"/>
        <v>#VALUE!</v>
      </c>
      <c r="BR48" s="704" t="e">
        <f t="shared" si="69"/>
        <v>#VALUE!</v>
      </c>
      <c r="BS48" s="769" t="e">
        <f t="shared" si="27"/>
        <v>#VALUE!</v>
      </c>
      <c r="BT48" s="705" t="e">
        <f t="shared" si="28"/>
        <v>#VALUE!</v>
      </c>
      <c r="BU48" s="702">
        <f t="shared" si="70"/>
        <v>1</v>
      </c>
      <c r="BV48" s="703" t="e">
        <f t="shared" si="71"/>
        <v>#VALUE!</v>
      </c>
      <c r="BW48" s="704" t="e">
        <f t="shared" si="72"/>
        <v>#VALUE!</v>
      </c>
      <c r="BX48" s="769" t="e">
        <f t="shared" si="29"/>
        <v>#VALUE!</v>
      </c>
      <c r="BY48" s="705" t="e">
        <f t="shared" si="30"/>
        <v>#VALUE!</v>
      </c>
      <c r="BZ48" s="702">
        <f t="shared" si="73"/>
        <v>1</v>
      </c>
      <c r="CA48" s="703" t="e">
        <f t="shared" si="74"/>
        <v>#VALUE!</v>
      </c>
      <c r="CB48" s="704" t="e">
        <f t="shared" si="75"/>
        <v>#VALUE!</v>
      </c>
      <c r="CC48" s="769" t="e">
        <f t="shared" si="31"/>
        <v>#VALUE!</v>
      </c>
      <c r="CD48" s="705" t="e">
        <f t="shared" si="32"/>
        <v>#VALUE!</v>
      </c>
      <c r="CE48" s="770">
        <f t="shared" si="1"/>
        <v>12</v>
      </c>
      <c r="CF48" s="771" t="e">
        <f t="shared" si="2"/>
        <v>#VALUE!</v>
      </c>
      <c r="CG48" s="708"/>
      <c r="CH48" s="709"/>
      <c r="CK48" s="253"/>
      <c r="CL48" s="272"/>
      <c r="CM48" s="272"/>
      <c r="CN48" s="273"/>
      <c r="CO48" s="285" t="e">
        <f t="shared" si="34"/>
        <v>#VALUE!</v>
      </c>
      <c r="CP48" s="286" t="e">
        <f t="shared" si="35"/>
        <v>#VALUE!</v>
      </c>
      <c r="CQ48" s="275">
        <f t="shared" si="36"/>
        <v>0</v>
      </c>
      <c r="CR48" s="270" t="e">
        <f t="shared" si="76"/>
        <v>#VALUE!</v>
      </c>
      <c r="CS48" s="270" t="e">
        <f t="shared" si="76"/>
        <v>#VALUE!</v>
      </c>
      <c r="CT48" s="270" t="e">
        <f t="shared" si="38"/>
        <v>#VALUE!</v>
      </c>
      <c r="CU48" s="44"/>
    </row>
    <row r="49" spans="1:99" ht="16.5" customHeight="1">
      <c r="A49" s="23">
        <f t="shared" si="39"/>
        <v>45</v>
      </c>
      <c r="B49" s="142">
        <f>'2019-상시근로자'!B49</f>
        <v>0</v>
      </c>
      <c r="C49" s="632">
        <f>'2019-상시근로자'!C49</f>
        <v>0</v>
      </c>
      <c r="D49" s="637">
        <f>'2019-상시근로자'!D49</f>
        <v>0</v>
      </c>
      <c r="E49" s="156" t="e">
        <f t="shared" si="3"/>
        <v>#VALUE!</v>
      </c>
      <c r="F49" s="30" t="e">
        <f t="shared" si="4"/>
        <v>#VALUE!</v>
      </c>
      <c r="G49" s="31" t="e">
        <f t="shared" si="5"/>
        <v>#VALUE!</v>
      </c>
      <c r="H49" s="147" t="e">
        <f t="shared" si="6"/>
        <v>#VALUE!</v>
      </c>
      <c r="I49" s="633">
        <f>'2019-상시근로자'!E49</f>
        <v>0</v>
      </c>
      <c r="J49" s="633">
        <f>'2019-상시근로자'!G49</f>
        <v>0</v>
      </c>
      <c r="K49" s="33" t="e">
        <f t="shared" si="7"/>
        <v>#VALUE!</v>
      </c>
      <c r="L49" s="33">
        <f t="shared" si="0"/>
        <v>0</v>
      </c>
      <c r="M49" s="35" t="e">
        <f t="shared" si="8"/>
        <v>#VALUE!</v>
      </c>
      <c r="N49" s="108"/>
      <c r="O49" s="178"/>
      <c r="P49" s="179"/>
      <c r="Q49" s="106" t="s">
        <v>160</v>
      </c>
      <c r="R49" s="107" t="s">
        <v>160</v>
      </c>
      <c r="S49" s="43"/>
      <c r="T49" s="122" t="s">
        <v>160</v>
      </c>
      <c r="U49" s="122" t="s">
        <v>160</v>
      </c>
      <c r="V49" s="123" t="s">
        <v>160</v>
      </c>
      <c r="W49" s="702">
        <f t="shared" si="40"/>
        <v>1</v>
      </c>
      <c r="X49" s="703" t="e">
        <f t="shared" si="41"/>
        <v>#VALUE!</v>
      </c>
      <c r="Y49" s="768" t="e">
        <f t="shared" si="42"/>
        <v>#VALUE!</v>
      </c>
      <c r="Z49" s="769" t="e">
        <f t="shared" si="9"/>
        <v>#VALUE!</v>
      </c>
      <c r="AA49" s="705" t="e">
        <f t="shared" si="10"/>
        <v>#VALUE!</v>
      </c>
      <c r="AB49" s="702">
        <f t="shared" si="43"/>
        <v>1</v>
      </c>
      <c r="AC49" s="703" t="e">
        <f t="shared" si="44"/>
        <v>#VALUE!</v>
      </c>
      <c r="AD49" s="704" t="e">
        <f t="shared" si="45"/>
        <v>#VALUE!</v>
      </c>
      <c r="AE49" s="769" t="e">
        <f t="shared" si="11"/>
        <v>#VALUE!</v>
      </c>
      <c r="AF49" s="705" t="e">
        <f t="shared" si="12"/>
        <v>#VALUE!</v>
      </c>
      <c r="AG49" s="702">
        <f t="shared" si="46"/>
        <v>1</v>
      </c>
      <c r="AH49" s="703" t="e">
        <f t="shared" si="47"/>
        <v>#VALUE!</v>
      </c>
      <c r="AI49" s="704" t="e">
        <f t="shared" si="48"/>
        <v>#VALUE!</v>
      </c>
      <c r="AJ49" s="769" t="e">
        <f t="shared" si="13"/>
        <v>#VALUE!</v>
      </c>
      <c r="AK49" s="705" t="e">
        <f t="shared" si="14"/>
        <v>#VALUE!</v>
      </c>
      <c r="AL49" s="702">
        <f t="shared" si="49"/>
        <v>1</v>
      </c>
      <c r="AM49" s="703" t="e">
        <f t="shared" si="50"/>
        <v>#VALUE!</v>
      </c>
      <c r="AN49" s="704" t="e">
        <f t="shared" si="51"/>
        <v>#VALUE!</v>
      </c>
      <c r="AO49" s="769" t="e">
        <f t="shared" si="15"/>
        <v>#VALUE!</v>
      </c>
      <c r="AP49" s="705" t="e">
        <f t="shared" si="16"/>
        <v>#VALUE!</v>
      </c>
      <c r="AQ49" s="702">
        <f t="shared" si="52"/>
        <v>1</v>
      </c>
      <c r="AR49" s="703" t="e">
        <f t="shared" si="53"/>
        <v>#VALUE!</v>
      </c>
      <c r="AS49" s="704" t="e">
        <f t="shared" si="54"/>
        <v>#VALUE!</v>
      </c>
      <c r="AT49" s="769" t="e">
        <f t="shared" si="17"/>
        <v>#VALUE!</v>
      </c>
      <c r="AU49" s="705" t="e">
        <f t="shared" si="18"/>
        <v>#VALUE!</v>
      </c>
      <c r="AV49" s="702">
        <f t="shared" si="55"/>
        <v>1</v>
      </c>
      <c r="AW49" s="703" t="e">
        <f t="shared" si="56"/>
        <v>#VALUE!</v>
      </c>
      <c r="AX49" s="704" t="e">
        <f t="shared" si="57"/>
        <v>#VALUE!</v>
      </c>
      <c r="AY49" s="769" t="e">
        <f t="shared" si="19"/>
        <v>#VALUE!</v>
      </c>
      <c r="AZ49" s="705" t="e">
        <f t="shared" si="20"/>
        <v>#VALUE!</v>
      </c>
      <c r="BA49" s="702">
        <f t="shared" si="58"/>
        <v>1</v>
      </c>
      <c r="BB49" s="703" t="e">
        <f t="shared" si="59"/>
        <v>#VALUE!</v>
      </c>
      <c r="BC49" s="704" t="e">
        <f t="shared" si="60"/>
        <v>#VALUE!</v>
      </c>
      <c r="BD49" s="769" t="e">
        <f t="shared" si="21"/>
        <v>#VALUE!</v>
      </c>
      <c r="BE49" s="705" t="e">
        <f t="shared" si="22"/>
        <v>#VALUE!</v>
      </c>
      <c r="BF49" s="702">
        <f t="shared" si="61"/>
        <v>1</v>
      </c>
      <c r="BG49" s="703" t="e">
        <f t="shared" si="62"/>
        <v>#VALUE!</v>
      </c>
      <c r="BH49" s="704" t="e">
        <f t="shared" si="63"/>
        <v>#VALUE!</v>
      </c>
      <c r="BI49" s="769" t="e">
        <f t="shared" si="23"/>
        <v>#VALUE!</v>
      </c>
      <c r="BJ49" s="705" t="e">
        <f t="shared" si="24"/>
        <v>#VALUE!</v>
      </c>
      <c r="BK49" s="702">
        <f t="shared" si="64"/>
        <v>1</v>
      </c>
      <c r="BL49" s="703" t="e">
        <f t="shared" si="65"/>
        <v>#VALUE!</v>
      </c>
      <c r="BM49" s="704" t="e">
        <f t="shared" si="66"/>
        <v>#VALUE!</v>
      </c>
      <c r="BN49" s="769" t="e">
        <f t="shared" si="25"/>
        <v>#VALUE!</v>
      </c>
      <c r="BO49" s="705" t="e">
        <f t="shared" si="26"/>
        <v>#VALUE!</v>
      </c>
      <c r="BP49" s="702">
        <f t="shared" si="67"/>
        <v>1</v>
      </c>
      <c r="BQ49" s="703" t="e">
        <f t="shared" si="68"/>
        <v>#VALUE!</v>
      </c>
      <c r="BR49" s="704" t="e">
        <f t="shared" si="69"/>
        <v>#VALUE!</v>
      </c>
      <c r="BS49" s="769" t="e">
        <f t="shared" si="27"/>
        <v>#VALUE!</v>
      </c>
      <c r="BT49" s="705" t="e">
        <f t="shared" si="28"/>
        <v>#VALUE!</v>
      </c>
      <c r="BU49" s="702">
        <f t="shared" si="70"/>
        <v>1</v>
      </c>
      <c r="BV49" s="703" t="e">
        <f t="shared" si="71"/>
        <v>#VALUE!</v>
      </c>
      <c r="BW49" s="704" t="e">
        <f t="shared" si="72"/>
        <v>#VALUE!</v>
      </c>
      <c r="BX49" s="769" t="e">
        <f t="shared" si="29"/>
        <v>#VALUE!</v>
      </c>
      <c r="BY49" s="705" t="e">
        <f t="shared" si="30"/>
        <v>#VALUE!</v>
      </c>
      <c r="BZ49" s="702">
        <f t="shared" si="73"/>
        <v>1</v>
      </c>
      <c r="CA49" s="703" t="e">
        <f t="shared" si="74"/>
        <v>#VALUE!</v>
      </c>
      <c r="CB49" s="704" t="e">
        <f t="shared" si="75"/>
        <v>#VALUE!</v>
      </c>
      <c r="CC49" s="769" t="e">
        <f t="shared" si="31"/>
        <v>#VALUE!</v>
      </c>
      <c r="CD49" s="705" t="e">
        <f t="shared" si="32"/>
        <v>#VALUE!</v>
      </c>
      <c r="CE49" s="770">
        <f t="shared" si="1"/>
        <v>12</v>
      </c>
      <c r="CF49" s="771" t="e">
        <f t="shared" si="2"/>
        <v>#VALUE!</v>
      </c>
      <c r="CG49" s="708"/>
      <c r="CH49" s="709"/>
      <c r="CK49" s="253"/>
      <c r="CL49" s="272"/>
      <c r="CM49" s="272"/>
      <c r="CN49" s="273"/>
      <c r="CO49" s="285" t="e">
        <f t="shared" si="34"/>
        <v>#VALUE!</v>
      </c>
      <c r="CP49" s="286" t="e">
        <f t="shared" si="35"/>
        <v>#VALUE!</v>
      </c>
      <c r="CQ49" s="275">
        <f t="shared" si="36"/>
        <v>0</v>
      </c>
      <c r="CR49" s="270" t="e">
        <f t="shared" si="76"/>
        <v>#VALUE!</v>
      </c>
      <c r="CS49" s="270" t="e">
        <f t="shared" si="76"/>
        <v>#VALUE!</v>
      </c>
      <c r="CT49" s="270" t="e">
        <f t="shared" si="38"/>
        <v>#VALUE!</v>
      </c>
      <c r="CU49" s="44"/>
    </row>
    <row r="50" spans="1:99" ht="16.5" customHeight="1">
      <c r="A50" s="23">
        <f t="shared" si="39"/>
        <v>46</v>
      </c>
      <c r="B50" s="142">
        <f>'2019-상시근로자'!B50</f>
        <v>0</v>
      </c>
      <c r="C50" s="632">
        <f>'2019-상시근로자'!C50</f>
        <v>0</v>
      </c>
      <c r="D50" s="637">
        <f>'2019-상시근로자'!D50</f>
        <v>0</v>
      </c>
      <c r="E50" s="156" t="e">
        <f t="shared" si="3"/>
        <v>#VALUE!</v>
      </c>
      <c r="F50" s="30" t="e">
        <f t="shared" si="4"/>
        <v>#VALUE!</v>
      </c>
      <c r="G50" s="31" t="e">
        <f t="shared" si="5"/>
        <v>#VALUE!</v>
      </c>
      <c r="H50" s="147" t="e">
        <f t="shared" si="6"/>
        <v>#VALUE!</v>
      </c>
      <c r="I50" s="633">
        <f>'2019-상시근로자'!E50</f>
        <v>0</v>
      </c>
      <c r="J50" s="633">
        <f>'2019-상시근로자'!G50</f>
        <v>0</v>
      </c>
      <c r="K50" s="33" t="e">
        <f t="shared" si="7"/>
        <v>#VALUE!</v>
      </c>
      <c r="L50" s="33">
        <f t="shared" si="0"/>
        <v>0</v>
      </c>
      <c r="M50" s="35" t="e">
        <f t="shared" si="8"/>
        <v>#VALUE!</v>
      </c>
      <c r="N50" s="108"/>
      <c r="O50" s="178"/>
      <c r="P50" s="179"/>
      <c r="Q50" s="106" t="s">
        <v>160</v>
      </c>
      <c r="R50" s="107" t="s">
        <v>160</v>
      </c>
      <c r="S50" s="43"/>
      <c r="T50" s="122" t="s">
        <v>160</v>
      </c>
      <c r="U50" s="122" t="s">
        <v>160</v>
      </c>
      <c r="V50" s="123" t="s">
        <v>160</v>
      </c>
      <c r="W50" s="702">
        <f t="shared" si="40"/>
        <v>1</v>
      </c>
      <c r="X50" s="703" t="e">
        <f t="shared" si="41"/>
        <v>#VALUE!</v>
      </c>
      <c r="Y50" s="768" t="e">
        <f t="shared" si="42"/>
        <v>#VALUE!</v>
      </c>
      <c r="Z50" s="769" t="e">
        <f t="shared" si="9"/>
        <v>#VALUE!</v>
      </c>
      <c r="AA50" s="705" t="e">
        <f t="shared" si="10"/>
        <v>#VALUE!</v>
      </c>
      <c r="AB50" s="702">
        <f t="shared" si="43"/>
        <v>1</v>
      </c>
      <c r="AC50" s="703" t="e">
        <f t="shared" si="44"/>
        <v>#VALUE!</v>
      </c>
      <c r="AD50" s="704" t="e">
        <f t="shared" si="45"/>
        <v>#VALUE!</v>
      </c>
      <c r="AE50" s="769" t="e">
        <f t="shared" si="11"/>
        <v>#VALUE!</v>
      </c>
      <c r="AF50" s="705" t="e">
        <f t="shared" si="12"/>
        <v>#VALUE!</v>
      </c>
      <c r="AG50" s="702">
        <f t="shared" si="46"/>
        <v>1</v>
      </c>
      <c r="AH50" s="703" t="e">
        <f t="shared" si="47"/>
        <v>#VALUE!</v>
      </c>
      <c r="AI50" s="704" t="e">
        <f t="shared" si="48"/>
        <v>#VALUE!</v>
      </c>
      <c r="AJ50" s="769" t="e">
        <f t="shared" si="13"/>
        <v>#VALUE!</v>
      </c>
      <c r="AK50" s="705" t="e">
        <f t="shared" si="14"/>
        <v>#VALUE!</v>
      </c>
      <c r="AL50" s="702">
        <f t="shared" si="49"/>
        <v>1</v>
      </c>
      <c r="AM50" s="703" t="e">
        <f t="shared" si="50"/>
        <v>#VALUE!</v>
      </c>
      <c r="AN50" s="704" t="e">
        <f t="shared" si="51"/>
        <v>#VALUE!</v>
      </c>
      <c r="AO50" s="769" t="e">
        <f t="shared" si="15"/>
        <v>#VALUE!</v>
      </c>
      <c r="AP50" s="705" t="e">
        <f t="shared" si="16"/>
        <v>#VALUE!</v>
      </c>
      <c r="AQ50" s="702">
        <f t="shared" si="52"/>
        <v>1</v>
      </c>
      <c r="AR50" s="703" t="e">
        <f t="shared" si="53"/>
        <v>#VALUE!</v>
      </c>
      <c r="AS50" s="704" t="e">
        <f t="shared" si="54"/>
        <v>#VALUE!</v>
      </c>
      <c r="AT50" s="769" t="e">
        <f t="shared" si="17"/>
        <v>#VALUE!</v>
      </c>
      <c r="AU50" s="705" t="e">
        <f t="shared" si="18"/>
        <v>#VALUE!</v>
      </c>
      <c r="AV50" s="702">
        <f t="shared" si="55"/>
        <v>1</v>
      </c>
      <c r="AW50" s="703" t="e">
        <f t="shared" si="56"/>
        <v>#VALUE!</v>
      </c>
      <c r="AX50" s="704" t="e">
        <f t="shared" si="57"/>
        <v>#VALUE!</v>
      </c>
      <c r="AY50" s="769" t="e">
        <f t="shared" si="19"/>
        <v>#VALUE!</v>
      </c>
      <c r="AZ50" s="705" t="e">
        <f t="shared" si="20"/>
        <v>#VALUE!</v>
      </c>
      <c r="BA50" s="702">
        <f t="shared" si="58"/>
        <v>1</v>
      </c>
      <c r="BB50" s="703" t="e">
        <f t="shared" si="59"/>
        <v>#VALUE!</v>
      </c>
      <c r="BC50" s="704" t="e">
        <f t="shared" si="60"/>
        <v>#VALUE!</v>
      </c>
      <c r="BD50" s="769" t="e">
        <f t="shared" si="21"/>
        <v>#VALUE!</v>
      </c>
      <c r="BE50" s="705" t="e">
        <f t="shared" si="22"/>
        <v>#VALUE!</v>
      </c>
      <c r="BF50" s="702">
        <f t="shared" si="61"/>
        <v>1</v>
      </c>
      <c r="BG50" s="703" t="e">
        <f t="shared" si="62"/>
        <v>#VALUE!</v>
      </c>
      <c r="BH50" s="704" t="e">
        <f t="shared" si="63"/>
        <v>#VALUE!</v>
      </c>
      <c r="BI50" s="769" t="e">
        <f t="shared" si="23"/>
        <v>#VALUE!</v>
      </c>
      <c r="BJ50" s="705" t="e">
        <f t="shared" si="24"/>
        <v>#VALUE!</v>
      </c>
      <c r="BK50" s="702">
        <f t="shared" si="64"/>
        <v>1</v>
      </c>
      <c r="BL50" s="703" t="e">
        <f t="shared" si="65"/>
        <v>#VALUE!</v>
      </c>
      <c r="BM50" s="704" t="e">
        <f t="shared" si="66"/>
        <v>#VALUE!</v>
      </c>
      <c r="BN50" s="769" t="e">
        <f t="shared" si="25"/>
        <v>#VALUE!</v>
      </c>
      <c r="BO50" s="705" t="e">
        <f t="shared" si="26"/>
        <v>#VALUE!</v>
      </c>
      <c r="BP50" s="702">
        <f t="shared" si="67"/>
        <v>1</v>
      </c>
      <c r="BQ50" s="703" t="e">
        <f t="shared" si="68"/>
        <v>#VALUE!</v>
      </c>
      <c r="BR50" s="704" t="e">
        <f t="shared" si="69"/>
        <v>#VALUE!</v>
      </c>
      <c r="BS50" s="769" t="e">
        <f t="shared" si="27"/>
        <v>#VALUE!</v>
      </c>
      <c r="BT50" s="705" t="e">
        <f t="shared" si="28"/>
        <v>#VALUE!</v>
      </c>
      <c r="BU50" s="702">
        <f t="shared" si="70"/>
        <v>1</v>
      </c>
      <c r="BV50" s="703" t="e">
        <f t="shared" si="71"/>
        <v>#VALUE!</v>
      </c>
      <c r="BW50" s="704" t="e">
        <f t="shared" si="72"/>
        <v>#VALUE!</v>
      </c>
      <c r="BX50" s="769" t="e">
        <f t="shared" si="29"/>
        <v>#VALUE!</v>
      </c>
      <c r="BY50" s="705" t="e">
        <f t="shared" si="30"/>
        <v>#VALUE!</v>
      </c>
      <c r="BZ50" s="702">
        <f t="shared" si="73"/>
        <v>1</v>
      </c>
      <c r="CA50" s="703" t="e">
        <f t="shared" si="74"/>
        <v>#VALUE!</v>
      </c>
      <c r="CB50" s="704" t="e">
        <f t="shared" si="75"/>
        <v>#VALUE!</v>
      </c>
      <c r="CC50" s="769" t="e">
        <f t="shared" si="31"/>
        <v>#VALUE!</v>
      </c>
      <c r="CD50" s="705" t="e">
        <f t="shared" si="32"/>
        <v>#VALUE!</v>
      </c>
      <c r="CE50" s="770">
        <f t="shared" si="1"/>
        <v>12</v>
      </c>
      <c r="CF50" s="771" t="e">
        <f t="shared" si="2"/>
        <v>#VALUE!</v>
      </c>
      <c r="CG50" s="708"/>
      <c r="CH50" s="709"/>
      <c r="CK50" s="253"/>
      <c r="CL50" s="272"/>
      <c r="CM50" s="272"/>
      <c r="CN50" s="273"/>
      <c r="CO50" s="285" t="e">
        <f t="shared" si="34"/>
        <v>#VALUE!</v>
      </c>
      <c r="CP50" s="286" t="e">
        <f t="shared" si="35"/>
        <v>#VALUE!</v>
      </c>
      <c r="CQ50" s="275">
        <f t="shared" si="36"/>
        <v>0</v>
      </c>
      <c r="CR50" s="270" t="e">
        <f t="shared" si="76"/>
        <v>#VALUE!</v>
      </c>
      <c r="CS50" s="270" t="e">
        <f t="shared" si="76"/>
        <v>#VALUE!</v>
      </c>
      <c r="CT50" s="270" t="e">
        <f t="shared" si="38"/>
        <v>#VALUE!</v>
      </c>
      <c r="CU50" s="44"/>
    </row>
    <row r="51" spans="1:99" ht="16.5" customHeight="1">
      <c r="A51" s="23">
        <f t="shared" si="39"/>
        <v>47</v>
      </c>
      <c r="B51" s="142">
        <f>'2019-상시근로자'!B51</f>
        <v>0</v>
      </c>
      <c r="C51" s="632">
        <f>'2019-상시근로자'!C51</f>
        <v>0</v>
      </c>
      <c r="D51" s="637">
        <f>'2019-상시근로자'!D51</f>
        <v>0</v>
      </c>
      <c r="E51" s="156" t="e">
        <f t="shared" si="3"/>
        <v>#VALUE!</v>
      </c>
      <c r="F51" s="30" t="e">
        <f t="shared" si="4"/>
        <v>#VALUE!</v>
      </c>
      <c r="G51" s="31" t="e">
        <f t="shared" si="5"/>
        <v>#VALUE!</v>
      </c>
      <c r="H51" s="147" t="e">
        <f t="shared" si="6"/>
        <v>#VALUE!</v>
      </c>
      <c r="I51" s="633">
        <f>'2019-상시근로자'!E51</f>
        <v>0</v>
      </c>
      <c r="J51" s="633">
        <f>'2019-상시근로자'!G51</f>
        <v>0</v>
      </c>
      <c r="K51" s="33" t="e">
        <f t="shared" si="7"/>
        <v>#VALUE!</v>
      </c>
      <c r="L51" s="33">
        <f t="shared" si="0"/>
        <v>0</v>
      </c>
      <c r="M51" s="35" t="e">
        <f t="shared" si="8"/>
        <v>#VALUE!</v>
      </c>
      <c r="N51" s="108"/>
      <c r="O51" s="178"/>
      <c r="P51" s="179"/>
      <c r="Q51" s="106" t="s">
        <v>160</v>
      </c>
      <c r="R51" s="107" t="s">
        <v>160</v>
      </c>
      <c r="S51" s="43"/>
      <c r="T51" s="122" t="s">
        <v>160</v>
      </c>
      <c r="U51" s="122" t="s">
        <v>160</v>
      </c>
      <c r="V51" s="123" t="s">
        <v>160</v>
      </c>
      <c r="W51" s="702">
        <f t="shared" si="40"/>
        <v>1</v>
      </c>
      <c r="X51" s="703" t="e">
        <f t="shared" si="41"/>
        <v>#VALUE!</v>
      </c>
      <c r="Y51" s="768" t="e">
        <f t="shared" si="42"/>
        <v>#VALUE!</v>
      </c>
      <c r="Z51" s="769" t="e">
        <f t="shared" si="9"/>
        <v>#VALUE!</v>
      </c>
      <c r="AA51" s="705" t="e">
        <f t="shared" si="10"/>
        <v>#VALUE!</v>
      </c>
      <c r="AB51" s="702">
        <f t="shared" si="43"/>
        <v>1</v>
      </c>
      <c r="AC51" s="703" t="e">
        <f t="shared" si="44"/>
        <v>#VALUE!</v>
      </c>
      <c r="AD51" s="704" t="e">
        <f t="shared" si="45"/>
        <v>#VALUE!</v>
      </c>
      <c r="AE51" s="769" t="e">
        <f t="shared" si="11"/>
        <v>#VALUE!</v>
      </c>
      <c r="AF51" s="705" t="e">
        <f t="shared" si="12"/>
        <v>#VALUE!</v>
      </c>
      <c r="AG51" s="702">
        <f t="shared" si="46"/>
        <v>1</v>
      </c>
      <c r="AH51" s="703" t="e">
        <f t="shared" si="47"/>
        <v>#VALUE!</v>
      </c>
      <c r="AI51" s="704" t="e">
        <f t="shared" si="48"/>
        <v>#VALUE!</v>
      </c>
      <c r="AJ51" s="769" t="e">
        <f t="shared" si="13"/>
        <v>#VALUE!</v>
      </c>
      <c r="AK51" s="705" t="e">
        <f t="shared" si="14"/>
        <v>#VALUE!</v>
      </c>
      <c r="AL51" s="702">
        <f t="shared" si="49"/>
        <v>1</v>
      </c>
      <c r="AM51" s="703" t="e">
        <f t="shared" si="50"/>
        <v>#VALUE!</v>
      </c>
      <c r="AN51" s="704" t="e">
        <f t="shared" si="51"/>
        <v>#VALUE!</v>
      </c>
      <c r="AO51" s="769" t="e">
        <f t="shared" si="15"/>
        <v>#VALUE!</v>
      </c>
      <c r="AP51" s="705" t="e">
        <f t="shared" si="16"/>
        <v>#VALUE!</v>
      </c>
      <c r="AQ51" s="702">
        <f t="shared" si="52"/>
        <v>1</v>
      </c>
      <c r="AR51" s="703" t="e">
        <f t="shared" si="53"/>
        <v>#VALUE!</v>
      </c>
      <c r="AS51" s="704" t="e">
        <f t="shared" si="54"/>
        <v>#VALUE!</v>
      </c>
      <c r="AT51" s="769" t="e">
        <f t="shared" si="17"/>
        <v>#VALUE!</v>
      </c>
      <c r="AU51" s="705" t="e">
        <f t="shared" si="18"/>
        <v>#VALUE!</v>
      </c>
      <c r="AV51" s="702">
        <f t="shared" si="55"/>
        <v>1</v>
      </c>
      <c r="AW51" s="703" t="e">
        <f t="shared" si="56"/>
        <v>#VALUE!</v>
      </c>
      <c r="AX51" s="704" t="e">
        <f t="shared" si="57"/>
        <v>#VALUE!</v>
      </c>
      <c r="AY51" s="769" t="e">
        <f t="shared" si="19"/>
        <v>#VALUE!</v>
      </c>
      <c r="AZ51" s="705" t="e">
        <f t="shared" si="20"/>
        <v>#VALUE!</v>
      </c>
      <c r="BA51" s="702">
        <f t="shared" si="58"/>
        <v>1</v>
      </c>
      <c r="BB51" s="703" t="e">
        <f t="shared" si="59"/>
        <v>#VALUE!</v>
      </c>
      <c r="BC51" s="704" t="e">
        <f t="shared" si="60"/>
        <v>#VALUE!</v>
      </c>
      <c r="BD51" s="769" t="e">
        <f t="shared" si="21"/>
        <v>#VALUE!</v>
      </c>
      <c r="BE51" s="705" t="e">
        <f t="shared" si="22"/>
        <v>#VALUE!</v>
      </c>
      <c r="BF51" s="702">
        <f t="shared" si="61"/>
        <v>1</v>
      </c>
      <c r="BG51" s="703" t="e">
        <f t="shared" si="62"/>
        <v>#VALUE!</v>
      </c>
      <c r="BH51" s="704" t="e">
        <f t="shared" si="63"/>
        <v>#VALUE!</v>
      </c>
      <c r="BI51" s="769" t="e">
        <f t="shared" si="23"/>
        <v>#VALUE!</v>
      </c>
      <c r="BJ51" s="705" t="e">
        <f t="shared" si="24"/>
        <v>#VALUE!</v>
      </c>
      <c r="BK51" s="702">
        <f t="shared" si="64"/>
        <v>1</v>
      </c>
      <c r="BL51" s="703" t="e">
        <f t="shared" si="65"/>
        <v>#VALUE!</v>
      </c>
      <c r="BM51" s="704" t="e">
        <f t="shared" si="66"/>
        <v>#VALUE!</v>
      </c>
      <c r="BN51" s="769" t="e">
        <f t="shared" si="25"/>
        <v>#VALUE!</v>
      </c>
      <c r="BO51" s="705" t="e">
        <f t="shared" si="26"/>
        <v>#VALUE!</v>
      </c>
      <c r="BP51" s="702">
        <f t="shared" si="67"/>
        <v>1</v>
      </c>
      <c r="BQ51" s="703" t="e">
        <f t="shared" si="68"/>
        <v>#VALUE!</v>
      </c>
      <c r="BR51" s="704" t="e">
        <f t="shared" si="69"/>
        <v>#VALUE!</v>
      </c>
      <c r="BS51" s="769" t="e">
        <f t="shared" si="27"/>
        <v>#VALUE!</v>
      </c>
      <c r="BT51" s="705" t="e">
        <f t="shared" si="28"/>
        <v>#VALUE!</v>
      </c>
      <c r="BU51" s="702">
        <f t="shared" si="70"/>
        <v>1</v>
      </c>
      <c r="BV51" s="703" t="e">
        <f t="shared" si="71"/>
        <v>#VALUE!</v>
      </c>
      <c r="BW51" s="704" t="e">
        <f t="shared" si="72"/>
        <v>#VALUE!</v>
      </c>
      <c r="BX51" s="769" t="e">
        <f t="shared" si="29"/>
        <v>#VALUE!</v>
      </c>
      <c r="BY51" s="705" t="e">
        <f t="shared" si="30"/>
        <v>#VALUE!</v>
      </c>
      <c r="BZ51" s="702">
        <f t="shared" si="73"/>
        <v>1</v>
      </c>
      <c r="CA51" s="703" t="e">
        <f t="shared" si="74"/>
        <v>#VALUE!</v>
      </c>
      <c r="CB51" s="704" t="e">
        <f t="shared" si="75"/>
        <v>#VALUE!</v>
      </c>
      <c r="CC51" s="769" t="e">
        <f t="shared" si="31"/>
        <v>#VALUE!</v>
      </c>
      <c r="CD51" s="705" t="e">
        <f t="shared" si="32"/>
        <v>#VALUE!</v>
      </c>
      <c r="CE51" s="770">
        <f t="shared" si="1"/>
        <v>12</v>
      </c>
      <c r="CF51" s="771" t="e">
        <f t="shared" si="2"/>
        <v>#VALUE!</v>
      </c>
      <c r="CG51" s="708"/>
      <c r="CH51" s="709"/>
      <c r="CK51" s="253"/>
      <c r="CL51" s="272"/>
      <c r="CM51" s="272"/>
      <c r="CN51" s="273"/>
      <c r="CO51" s="285" t="e">
        <f t="shared" si="34"/>
        <v>#VALUE!</v>
      </c>
      <c r="CP51" s="286" t="e">
        <f t="shared" si="35"/>
        <v>#VALUE!</v>
      </c>
      <c r="CQ51" s="275">
        <f t="shared" si="36"/>
        <v>0</v>
      </c>
      <c r="CR51" s="270" t="e">
        <f t="shared" si="76"/>
        <v>#VALUE!</v>
      </c>
      <c r="CS51" s="270" t="e">
        <f t="shared" si="76"/>
        <v>#VALUE!</v>
      </c>
      <c r="CT51" s="270" t="e">
        <f t="shared" si="38"/>
        <v>#VALUE!</v>
      </c>
      <c r="CU51" s="44"/>
    </row>
    <row r="52" spans="1:99" ht="16.5" customHeight="1">
      <c r="A52" s="23">
        <f t="shared" si="39"/>
        <v>48</v>
      </c>
      <c r="B52" s="142">
        <f>'2019-상시근로자'!B52</f>
        <v>0</v>
      </c>
      <c r="C52" s="632">
        <f>'2019-상시근로자'!C52</f>
        <v>0</v>
      </c>
      <c r="D52" s="637">
        <f>'2019-상시근로자'!D52</f>
        <v>0</v>
      </c>
      <c r="E52" s="156" t="e">
        <f t="shared" si="3"/>
        <v>#VALUE!</v>
      </c>
      <c r="F52" s="30" t="e">
        <f t="shared" si="4"/>
        <v>#VALUE!</v>
      </c>
      <c r="G52" s="31" t="e">
        <f t="shared" si="5"/>
        <v>#VALUE!</v>
      </c>
      <c r="H52" s="147" t="e">
        <f t="shared" si="6"/>
        <v>#VALUE!</v>
      </c>
      <c r="I52" s="633">
        <f>'2019-상시근로자'!E52</f>
        <v>0</v>
      </c>
      <c r="J52" s="633">
        <f>'2019-상시근로자'!G52</f>
        <v>0</v>
      </c>
      <c r="K52" s="33" t="e">
        <f t="shared" si="7"/>
        <v>#VALUE!</v>
      </c>
      <c r="L52" s="33">
        <f t="shared" si="0"/>
        <v>0</v>
      </c>
      <c r="M52" s="35" t="e">
        <f t="shared" si="8"/>
        <v>#VALUE!</v>
      </c>
      <c r="N52" s="108"/>
      <c r="O52" s="178"/>
      <c r="P52" s="179"/>
      <c r="Q52" s="106" t="s">
        <v>160</v>
      </c>
      <c r="R52" s="107" t="s">
        <v>160</v>
      </c>
      <c r="S52" s="43"/>
      <c r="T52" s="122" t="s">
        <v>160</v>
      </c>
      <c r="U52" s="122" t="s">
        <v>160</v>
      </c>
      <c r="V52" s="123" t="s">
        <v>160</v>
      </c>
      <c r="W52" s="702">
        <f t="shared" si="40"/>
        <v>1</v>
      </c>
      <c r="X52" s="703" t="e">
        <f t="shared" si="41"/>
        <v>#VALUE!</v>
      </c>
      <c r="Y52" s="768" t="e">
        <f t="shared" si="42"/>
        <v>#VALUE!</v>
      </c>
      <c r="Z52" s="769" t="e">
        <f t="shared" si="9"/>
        <v>#VALUE!</v>
      </c>
      <c r="AA52" s="705" t="e">
        <f t="shared" si="10"/>
        <v>#VALUE!</v>
      </c>
      <c r="AB52" s="702">
        <f t="shared" si="43"/>
        <v>1</v>
      </c>
      <c r="AC52" s="703" t="e">
        <f t="shared" si="44"/>
        <v>#VALUE!</v>
      </c>
      <c r="AD52" s="704" t="e">
        <f t="shared" si="45"/>
        <v>#VALUE!</v>
      </c>
      <c r="AE52" s="769" t="e">
        <f t="shared" si="11"/>
        <v>#VALUE!</v>
      </c>
      <c r="AF52" s="705" t="e">
        <f t="shared" si="12"/>
        <v>#VALUE!</v>
      </c>
      <c r="AG52" s="702">
        <f t="shared" si="46"/>
        <v>1</v>
      </c>
      <c r="AH52" s="703" t="e">
        <f t="shared" si="47"/>
        <v>#VALUE!</v>
      </c>
      <c r="AI52" s="704" t="e">
        <f t="shared" si="48"/>
        <v>#VALUE!</v>
      </c>
      <c r="AJ52" s="769" t="e">
        <f t="shared" si="13"/>
        <v>#VALUE!</v>
      </c>
      <c r="AK52" s="705" t="e">
        <f t="shared" si="14"/>
        <v>#VALUE!</v>
      </c>
      <c r="AL52" s="702">
        <f t="shared" si="49"/>
        <v>1</v>
      </c>
      <c r="AM52" s="703" t="e">
        <f t="shared" si="50"/>
        <v>#VALUE!</v>
      </c>
      <c r="AN52" s="704" t="e">
        <f t="shared" si="51"/>
        <v>#VALUE!</v>
      </c>
      <c r="AO52" s="769" t="e">
        <f t="shared" si="15"/>
        <v>#VALUE!</v>
      </c>
      <c r="AP52" s="705" t="e">
        <f t="shared" si="16"/>
        <v>#VALUE!</v>
      </c>
      <c r="AQ52" s="702">
        <f t="shared" si="52"/>
        <v>1</v>
      </c>
      <c r="AR52" s="703" t="e">
        <f t="shared" si="53"/>
        <v>#VALUE!</v>
      </c>
      <c r="AS52" s="704" t="e">
        <f t="shared" si="54"/>
        <v>#VALUE!</v>
      </c>
      <c r="AT52" s="769" t="e">
        <f t="shared" si="17"/>
        <v>#VALUE!</v>
      </c>
      <c r="AU52" s="705" t="e">
        <f t="shared" si="18"/>
        <v>#VALUE!</v>
      </c>
      <c r="AV52" s="702">
        <f t="shared" si="55"/>
        <v>1</v>
      </c>
      <c r="AW52" s="703" t="e">
        <f t="shared" si="56"/>
        <v>#VALUE!</v>
      </c>
      <c r="AX52" s="704" t="e">
        <f t="shared" si="57"/>
        <v>#VALUE!</v>
      </c>
      <c r="AY52" s="769" t="e">
        <f t="shared" si="19"/>
        <v>#VALUE!</v>
      </c>
      <c r="AZ52" s="705" t="e">
        <f t="shared" si="20"/>
        <v>#VALUE!</v>
      </c>
      <c r="BA52" s="702">
        <f t="shared" si="58"/>
        <v>1</v>
      </c>
      <c r="BB52" s="703" t="e">
        <f t="shared" si="59"/>
        <v>#VALUE!</v>
      </c>
      <c r="BC52" s="704" t="e">
        <f t="shared" si="60"/>
        <v>#VALUE!</v>
      </c>
      <c r="BD52" s="769" t="e">
        <f t="shared" si="21"/>
        <v>#VALUE!</v>
      </c>
      <c r="BE52" s="705" t="e">
        <f t="shared" si="22"/>
        <v>#VALUE!</v>
      </c>
      <c r="BF52" s="702">
        <f t="shared" si="61"/>
        <v>1</v>
      </c>
      <c r="BG52" s="703" t="e">
        <f t="shared" si="62"/>
        <v>#VALUE!</v>
      </c>
      <c r="BH52" s="704" t="e">
        <f t="shared" si="63"/>
        <v>#VALUE!</v>
      </c>
      <c r="BI52" s="769" t="e">
        <f t="shared" si="23"/>
        <v>#VALUE!</v>
      </c>
      <c r="BJ52" s="705" t="e">
        <f t="shared" si="24"/>
        <v>#VALUE!</v>
      </c>
      <c r="BK52" s="702">
        <f t="shared" si="64"/>
        <v>1</v>
      </c>
      <c r="BL52" s="703" t="e">
        <f t="shared" si="65"/>
        <v>#VALUE!</v>
      </c>
      <c r="BM52" s="704" t="e">
        <f t="shared" si="66"/>
        <v>#VALUE!</v>
      </c>
      <c r="BN52" s="769" t="e">
        <f t="shared" si="25"/>
        <v>#VALUE!</v>
      </c>
      <c r="BO52" s="705" t="e">
        <f t="shared" si="26"/>
        <v>#VALUE!</v>
      </c>
      <c r="BP52" s="702">
        <f t="shared" si="67"/>
        <v>1</v>
      </c>
      <c r="BQ52" s="703" t="e">
        <f t="shared" si="68"/>
        <v>#VALUE!</v>
      </c>
      <c r="BR52" s="704" t="e">
        <f t="shared" si="69"/>
        <v>#VALUE!</v>
      </c>
      <c r="BS52" s="769" t="e">
        <f t="shared" si="27"/>
        <v>#VALUE!</v>
      </c>
      <c r="BT52" s="705" t="e">
        <f t="shared" si="28"/>
        <v>#VALUE!</v>
      </c>
      <c r="BU52" s="702">
        <f t="shared" si="70"/>
        <v>1</v>
      </c>
      <c r="BV52" s="703" t="e">
        <f t="shared" si="71"/>
        <v>#VALUE!</v>
      </c>
      <c r="BW52" s="704" t="e">
        <f t="shared" si="72"/>
        <v>#VALUE!</v>
      </c>
      <c r="BX52" s="769" t="e">
        <f t="shared" si="29"/>
        <v>#VALUE!</v>
      </c>
      <c r="BY52" s="705" t="e">
        <f t="shared" si="30"/>
        <v>#VALUE!</v>
      </c>
      <c r="BZ52" s="702">
        <f t="shared" si="73"/>
        <v>1</v>
      </c>
      <c r="CA52" s="703" t="e">
        <f t="shared" si="74"/>
        <v>#VALUE!</v>
      </c>
      <c r="CB52" s="704" t="e">
        <f t="shared" si="75"/>
        <v>#VALUE!</v>
      </c>
      <c r="CC52" s="769" t="e">
        <f t="shared" si="31"/>
        <v>#VALUE!</v>
      </c>
      <c r="CD52" s="705" t="e">
        <f t="shared" si="32"/>
        <v>#VALUE!</v>
      </c>
      <c r="CE52" s="770">
        <f t="shared" si="1"/>
        <v>12</v>
      </c>
      <c r="CF52" s="771" t="e">
        <f t="shared" si="2"/>
        <v>#VALUE!</v>
      </c>
      <c r="CG52" s="708"/>
      <c r="CH52" s="709"/>
      <c r="CK52" s="253"/>
      <c r="CL52" s="272"/>
      <c r="CM52" s="272"/>
      <c r="CN52" s="273"/>
      <c r="CO52" s="285" t="e">
        <f t="shared" si="34"/>
        <v>#VALUE!</v>
      </c>
      <c r="CP52" s="286" t="e">
        <f t="shared" si="35"/>
        <v>#VALUE!</v>
      </c>
      <c r="CQ52" s="275">
        <f t="shared" si="36"/>
        <v>0</v>
      </c>
      <c r="CR52" s="270" t="e">
        <f t="shared" si="76"/>
        <v>#VALUE!</v>
      </c>
      <c r="CS52" s="270" t="e">
        <f t="shared" si="76"/>
        <v>#VALUE!</v>
      </c>
      <c r="CT52" s="270" t="e">
        <f t="shared" si="38"/>
        <v>#VALUE!</v>
      </c>
      <c r="CU52" s="44"/>
    </row>
    <row r="53" spans="1:99" ht="16.5" customHeight="1">
      <c r="A53" s="23">
        <f t="shared" si="39"/>
        <v>49</v>
      </c>
      <c r="B53" s="142">
        <f>'2019-상시근로자'!B53</f>
        <v>0</v>
      </c>
      <c r="C53" s="632">
        <f>'2019-상시근로자'!C53</f>
        <v>0</v>
      </c>
      <c r="D53" s="637">
        <f>'2019-상시근로자'!D53</f>
        <v>0</v>
      </c>
      <c r="E53" s="156" t="e">
        <f t="shared" si="3"/>
        <v>#VALUE!</v>
      </c>
      <c r="F53" s="30" t="e">
        <f t="shared" si="4"/>
        <v>#VALUE!</v>
      </c>
      <c r="G53" s="31" t="e">
        <f t="shared" si="5"/>
        <v>#VALUE!</v>
      </c>
      <c r="H53" s="147" t="e">
        <f t="shared" si="6"/>
        <v>#VALUE!</v>
      </c>
      <c r="I53" s="633">
        <f>'2019-상시근로자'!E53</f>
        <v>0</v>
      </c>
      <c r="J53" s="633">
        <f>'2019-상시근로자'!G53</f>
        <v>0</v>
      </c>
      <c r="K53" s="33" t="e">
        <f t="shared" si="7"/>
        <v>#VALUE!</v>
      </c>
      <c r="L53" s="33">
        <f t="shared" si="0"/>
        <v>0</v>
      </c>
      <c r="M53" s="35" t="e">
        <f t="shared" si="8"/>
        <v>#VALUE!</v>
      </c>
      <c r="N53" s="108"/>
      <c r="O53" s="178"/>
      <c r="P53" s="179"/>
      <c r="Q53" s="106" t="s">
        <v>160</v>
      </c>
      <c r="R53" s="107" t="s">
        <v>160</v>
      </c>
      <c r="S53" s="43"/>
      <c r="T53" s="122" t="s">
        <v>160</v>
      </c>
      <c r="U53" s="122" t="s">
        <v>160</v>
      </c>
      <c r="V53" s="123" t="s">
        <v>160</v>
      </c>
      <c r="W53" s="702">
        <f t="shared" si="40"/>
        <v>1</v>
      </c>
      <c r="X53" s="703" t="e">
        <f t="shared" si="41"/>
        <v>#VALUE!</v>
      </c>
      <c r="Y53" s="768" t="e">
        <f t="shared" si="42"/>
        <v>#VALUE!</v>
      </c>
      <c r="Z53" s="769" t="e">
        <f t="shared" si="9"/>
        <v>#VALUE!</v>
      </c>
      <c r="AA53" s="705" t="e">
        <f t="shared" si="10"/>
        <v>#VALUE!</v>
      </c>
      <c r="AB53" s="702">
        <f t="shared" si="43"/>
        <v>1</v>
      </c>
      <c r="AC53" s="703" t="e">
        <f t="shared" si="44"/>
        <v>#VALUE!</v>
      </c>
      <c r="AD53" s="704" t="e">
        <f t="shared" si="45"/>
        <v>#VALUE!</v>
      </c>
      <c r="AE53" s="769" t="e">
        <f t="shared" si="11"/>
        <v>#VALUE!</v>
      </c>
      <c r="AF53" s="705" t="e">
        <f t="shared" si="12"/>
        <v>#VALUE!</v>
      </c>
      <c r="AG53" s="702">
        <f t="shared" si="46"/>
        <v>1</v>
      </c>
      <c r="AH53" s="703" t="e">
        <f t="shared" si="47"/>
        <v>#VALUE!</v>
      </c>
      <c r="AI53" s="704" t="e">
        <f t="shared" si="48"/>
        <v>#VALUE!</v>
      </c>
      <c r="AJ53" s="769" t="e">
        <f t="shared" si="13"/>
        <v>#VALUE!</v>
      </c>
      <c r="AK53" s="705" t="e">
        <f t="shared" si="14"/>
        <v>#VALUE!</v>
      </c>
      <c r="AL53" s="702">
        <f t="shared" si="49"/>
        <v>1</v>
      </c>
      <c r="AM53" s="703" t="e">
        <f t="shared" si="50"/>
        <v>#VALUE!</v>
      </c>
      <c r="AN53" s="704" t="e">
        <f t="shared" si="51"/>
        <v>#VALUE!</v>
      </c>
      <c r="AO53" s="769" t="e">
        <f t="shared" si="15"/>
        <v>#VALUE!</v>
      </c>
      <c r="AP53" s="705" t="e">
        <f t="shared" si="16"/>
        <v>#VALUE!</v>
      </c>
      <c r="AQ53" s="702">
        <f t="shared" si="52"/>
        <v>1</v>
      </c>
      <c r="AR53" s="703" t="e">
        <f t="shared" si="53"/>
        <v>#VALUE!</v>
      </c>
      <c r="AS53" s="704" t="e">
        <f t="shared" si="54"/>
        <v>#VALUE!</v>
      </c>
      <c r="AT53" s="769" t="e">
        <f t="shared" si="17"/>
        <v>#VALUE!</v>
      </c>
      <c r="AU53" s="705" t="e">
        <f t="shared" si="18"/>
        <v>#VALUE!</v>
      </c>
      <c r="AV53" s="702">
        <f t="shared" si="55"/>
        <v>1</v>
      </c>
      <c r="AW53" s="703" t="e">
        <f t="shared" si="56"/>
        <v>#VALUE!</v>
      </c>
      <c r="AX53" s="704" t="e">
        <f t="shared" si="57"/>
        <v>#VALUE!</v>
      </c>
      <c r="AY53" s="769" t="e">
        <f t="shared" si="19"/>
        <v>#VALUE!</v>
      </c>
      <c r="AZ53" s="705" t="e">
        <f t="shared" si="20"/>
        <v>#VALUE!</v>
      </c>
      <c r="BA53" s="702">
        <f t="shared" si="58"/>
        <v>1</v>
      </c>
      <c r="BB53" s="703" t="e">
        <f t="shared" si="59"/>
        <v>#VALUE!</v>
      </c>
      <c r="BC53" s="704" t="e">
        <f t="shared" si="60"/>
        <v>#VALUE!</v>
      </c>
      <c r="BD53" s="769" t="e">
        <f t="shared" si="21"/>
        <v>#VALUE!</v>
      </c>
      <c r="BE53" s="705" t="e">
        <f t="shared" si="22"/>
        <v>#VALUE!</v>
      </c>
      <c r="BF53" s="702">
        <f t="shared" si="61"/>
        <v>1</v>
      </c>
      <c r="BG53" s="703" t="e">
        <f t="shared" si="62"/>
        <v>#VALUE!</v>
      </c>
      <c r="BH53" s="704" t="e">
        <f t="shared" si="63"/>
        <v>#VALUE!</v>
      </c>
      <c r="BI53" s="769" t="e">
        <f t="shared" si="23"/>
        <v>#VALUE!</v>
      </c>
      <c r="BJ53" s="705" t="e">
        <f t="shared" si="24"/>
        <v>#VALUE!</v>
      </c>
      <c r="BK53" s="702">
        <f t="shared" si="64"/>
        <v>1</v>
      </c>
      <c r="BL53" s="703" t="e">
        <f t="shared" si="65"/>
        <v>#VALUE!</v>
      </c>
      <c r="BM53" s="704" t="e">
        <f t="shared" si="66"/>
        <v>#VALUE!</v>
      </c>
      <c r="BN53" s="769" t="e">
        <f t="shared" si="25"/>
        <v>#VALUE!</v>
      </c>
      <c r="BO53" s="705" t="e">
        <f t="shared" si="26"/>
        <v>#VALUE!</v>
      </c>
      <c r="BP53" s="702">
        <f t="shared" si="67"/>
        <v>1</v>
      </c>
      <c r="BQ53" s="703" t="e">
        <f t="shared" si="68"/>
        <v>#VALUE!</v>
      </c>
      <c r="BR53" s="704" t="e">
        <f t="shared" si="69"/>
        <v>#VALUE!</v>
      </c>
      <c r="BS53" s="769" t="e">
        <f t="shared" si="27"/>
        <v>#VALUE!</v>
      </c>
      <c r="BT53" s="705" t="e">
        <f t="shared" si="28"/>
        <v>#VALUE!</v>
      </c>
      <c r="BU53" s="702">
        <f t="shared" si="70"/>
        <v>1</v>
      </c>
      <c r="BV53" s="703" t="e">
        <f t="shared" si="71"/>
        <v>#VALUE!</v>
      </c>
      <c r="BW53" s="704" t="e">
        <f t="shared" si="72"/>
        <v>#VALUE!</v>
      </c>
      <c r="BX53" s="769" t="e">
        <f t="shared" si="29"/>
        <v>#VALUE!</v>
      </c>
      <c r="BY53" s="705" t="e">
        <f t="shared" si="30"/>
        <v>#VALUE!</v>
      </c>
      <c r="BZ53" s="702">
        <f t="shared" si="73"/>
        <v>1</v>
      </c>
      <c r="CA53" s="703" t="e">
        <f t="shared" si="74"/>
        <v>#VALUE!</v>
      </c>
      <c r="CB53" s="704" t="e">
        <f t="shared" si="75"/>
        <v>#VALUE!</v>
      </c>
      <c r="CC53" s="769" t="e">
        <f t="shared" si="31"/>
        <v>#VALUE!</v>
      </c>
      <c r="CD53" s="705" t="e">
        <f t="shared" si="32"/>
        <v>#VALUE!</v>
      </c>
      <c r="CE53" s="770">
        <f t="shared" si="1"/>
        <v>12</v>
      </c>
      <c r="CF53" s="771" t="e">
        <f t="shared" si="2"/>
        <v>#VALUE!</v>
      </c>
      <c r="CG53" s="708"/>
      <c r="CH53" s="709"/>
      <c r="CK53" s="253"/>
      <c r="CL53" s="272"/>
      <c r="CM53" s="272"/>
      <c r="CN53" s="273"/>
      <c r="CO53" s="285" t="e">
        <f t="shared" si="34"/>
        <v>#VALUE!</v>
      </c>
      <c r="CP53" s="286" t="e">
        <f t="shared" si="35"/>
        <v>#VALUE!</v>
      </c>
      <c r="CQ53" s="275">
        <f t="shared" si="36"/>
        <v>0</v>
      </c>
      <c r="CR53" s="270" t="e">
        <f t="shared" si="76"/>
        <v>#VALUE!</v>
      </c>
      <c r="CS53" s="270" t="e">
        <f t="shared" si="76"/>
        <v>#VALUE!</v>
      </c>
      <c r="CT53" s="270" t="e">
        <f t="shared" si="38"/>
        <v>#VALUE!</v>
      </c>
      <c r="CU53" s="44"/>
    </row>
    <row r="54" spans="1:99" ht="16.5" customHeight="1" thickBot="1">
      <c r="A54" s="23">
        <f t="shared" si="39"/>
        <v>50</v>
      </c>
      <c r="B54" s="142">
        <f>'2019-상시근로자'!B54</f>
        <v>0</v>
      </c>
      <c r="C54" s="632">
        <f>'2019-상시근로자'!C54</f>
        <v>0</v>
      </c>
      <c r="D54" s="637">
        <f>'2019-상시근로자'!D54</f>
        <v>0</v>
      </c>
      <c r="E54" s="156" t="e">
        <f t="shared" si="3"/>
        <v>#VALUE!</v>
      </c>
      <c r="F54" s="30" t="e">
        <f t="shared" si="4"/>
        <v>#VALUE!</v>
      </c>
      <c r="G54" s="31" t="e">
        <f t="shared" si="5"/>
        <v>#VALUE!</v>
      </c>
      <c r="H54" s="147" t="e">
        <f t="shared" si="6"/>
        <v>#VALUE!</v>
      </c>
      <c r="I54" s="633">
        <f>'2019-상시근로자'!E54</f>
        <v>0</v>
      </c>
      <c r="J54" s="633">
        <f>'2019-상시근로자'!G54</f>
        <v>0</v>
      </c>
      <c r="K54" s="33" t="e">
        <f t="shared" si="7"/>
        <v>#VALUE!</v>
      </c>
      <c r="L54" s="33">
        <f t="shared" si="0"/>
        <v>0</v>
      </c>
      <c r="M54" s="35" t="e">
        <f t="shared" si="8"/>
        <v>#VALUE!</v>
      </c>
      <c r="N54" s="108"/>
      <c r="O54" s="180"/>
      <c r="P54" s="181"/>
      <c r="Q54" s="106" t="s">
        <v>160</v>
      </c>
      <c r="R54" s="107" t="s">
        <v>160</v>
      </c>
      <c r="S54" s="43"/>
      <c r="T54" s="122" t="s">
        <v>160</v>
      </c>
      <c r="U54" s="122" t="s">
        <v>160</v>
      </c>
      <c r="V54" s="123" t="s">
        <v>160</v>
      </c>
      <c r="W54" s="702">
        <f t="shared" si="40"/>
        <v>1</v>
      </c>
      <c r="X54" s="703" t="e">
        <f t="shared" si="41"/>
        <v>#VALUE!</v>
      </c>
      <c r="Y54" s="768" t="e">
        <f t="shared" si="42"/>
        <v>#VALUE!</v>
      </c>
      <c r="Z54" s="769" t="e">
        <f t="shared" si="9"/>
        <v>#VALUE!</v>
      </c>
      <c r="AA54" s="705" t="e">
        <f t="shared" si="10"/>
        <v>#VALUE!</v>
      </c>
      <c r="AB54" s="702">
        <f t="shared" si="43"/>
        <v>1</v>
      </c>
      <c r="AC54" s="703" t="e">
        <f t="shared" si="44"/>
        <v>#VALUE!</v>
      </c>
      <c r="AD54" s="704" t="e">
        <f t="shared" si="45"/>
        <v>#VALUE!</v>
      </c>
      <c r="AE54" s="769" t="e">
        <f t="shared" si="11"/>
        <v>#VALUE!</v>
      </c>
      <c r="AF54" s="705" t="e">
        <f t="shared" si="12"/>
        <v>#VALUE!</v>
      </c>
      <c r="AG54" s="702">
        <f t="shared" si="46"/>
        <v>1</v>
      </c>
      <c r="AH54" s="703" t="e">
        <f t="shared" si="47"/>
        <v>#VALUE!</v>
      </c>
      <c r="AI54" s="704" t="e">
        <f t="shared" si="48"/>
        <v>#VALUE!</v>
      </c>
      <c r="AJ54" s="769" t="e">
        <f t="shared" si="13"/>
        <v>#VALUE!</v>
      </c>
      <c r="AK54" s="705" t="e">
        <f t="shared" si="14"/>
        <v>#VALUE!</v>
      </c>
      <c r="AL54" s="702">
        <f t="shared" si="49"/>
        <v>1</v>
      </c>
      <c r="AM54" s="703" t="e">
        <f t="shared" si="50"/>
        <v>#VALUE!</v>
      </c>
      <c r="AN54" s="704" t="e">
        <f t="shared" si="51"/>
        <v>#VALUE!</v>
      </c>
      <c r="AO54" s="769" t="e">
        <f t="shared" si="15"/>
        <v>#VALUE!</v>
      </c>
      <c r="AP54" s="705" t="e">
        <f t="shared" si="16"/>
        <v>#VALUE!</v>
      </c>
      <c r="AQ54" s="702">
        <f t="shared" si="52"/>
        <v>1</v>
      </c>
      <c r="AR54" s="703" t="e">
        <f t="shared" si="53"/>
        <v>#VALUE!</v>
      </c>
      <c r="AS54" s="704" t="e">
        <f t="shared" si="54"/>
        <v>#VALUE!</v>
      </c>
      <c r="AT54" s="769" t="e">
        <f t="shared" si="17"/>
        <v>#VALUE!</v>
      </c>
      <c r="AU54" s="705" t="e">
        <f t="shared" si="18"/>
        <v>#VALUE!</v>
      </c>
      <c r="AV54" s="702">
        <f t="shared" si="55"/>
        <v>1</v>
      </c>
      <c r="AW54" s="703" t="e">
        <f t="shared" si="56"/>
        <v>#VALUE!</v>
      </c>
      <c r="AX54" s="704" t="e">
        <f t="shared" si="57"/>
        <v>#VALUE!</v>
      </c>
      <c r="AY54" s="769" t="e">
        <f t="shared" si="19"/>
        <v>#VALUE!</v>
      </c>
      <c r="AZ54" s="705" t="e">
        <f t="shared" si="20"/>
        <v>#VALUE!</v>
      </c>
      <c r="BA54" s="702">
        <f t="shared" si="58"/>
        <v>1</v>
      </c>
      <c r="BB54" s="703" t="e">
        <f t="shared" si="59"/>
        <v>#VALUE!</v>
      </c>
      <c r="BC54" s="704" t="e">
        <f t="shared" si="60"/>
        <v>#VALUE!</v>
      </c>
      <c r="BD54" s="769" t="e">
        <f t="shared" si="21"/>
        <v>#VALUE!</v>
      </c>
      <c r="BE54" s="705" t="e">
        <f t="shared" si="22"/>
        <v>#VALUE!</v>
      </c>
      <c r="BF54" s="702">
        <f t="shared" si="61"/>
        <v>1</v>
      </c>
      <c r="BG54" s="703" t="e">
        <f t="shared" si="62"/>
        <v>#VALUE!</v>
      </c>
      <c r="BH54" s="704" t="e">
        <f t="shared" si="63"/>
        <v>#VALUE!</v>
      </c>
      <c r="BI54" s="769" t="e">
        <f t="shared" si="23"/>
        <v>#VALUE!</v>
      </c>
      <c r="BJ54" s="705" t="e">
        <f t="shared" si="24"/>
        <v>#VALUE!</v>
      </c>
      <c r="BK54" s="702">
        <f t="shared" si="64"/>
        <v>1</v>
      </c>
      <c r="BL54" s="703" t="e">
        <f t="shared" si="65"/>
        <v>#VALUE!</v>
      </c>
      <c r="BM54" s="704" t="e">
        <f t="shared" si="66"/>
        <v>#VALUE!</v>
      </c>
      <c r="BN54" s="769" t="e">
        <f t="shared" si="25"/>
        <v>#VALUE!</v>
      </c>
      <c r="BO54" s="705" t="e">
        <f t="shared" si="26"/>
        <v>#VALUE!</v>
      </c>
      <c r="BP54" s="702">
        <f t="shared" si="67"/>
        <v>1</v>
      </c>
      <c r="BQ54" s="703" t="e">
        <f t="shared" si="68"/>
        <v>#VALUE!</v>
      </c>
      <c r="BR54" s="704" t="e">
        <f t="shared" si="69"/>
        <v>#VALUE!</v>
      </c>
      <c r="BS54" s="769" t="e">
        <f t="shared" si="27"/>
        <v>#VALUE!</v>
      </c>
      <c r="BT54" s="705" t="e">
        <f t="shared" si="28"/>
        <v>#VALUE!</v>
      </c>
      <c r="BU54" s="702">
        <f t="shared" si="70"/>
        <v>1</v>
      </c>
      <c r="BV54" s="703" t="e">
        <f t="shared" si="71"/>
        <v>#VALUE!</v>
      </c>
      <c r="BW54" s="704" t="e">
        <f t="shared" si="72"/>
        <v>#VALUE!</v>
      </c>
      <c r="BX54" s="769" t="e">
        <f t="shared" si="29"/>
        <v>#VALUE!</v>
      </c>
      <c r="BY54" s="705" t="e">
        <f t="shared" si="30"/>
        <v>#VALUE!</v>
      </c>
      <c r="BZ54" s="702">
        <f t="shared" si="73"/>
        <v>1</v>
      </c>
      <c r="CA54" s="703" t="e">
        <f t="shared" si="74"/>
        <v>#VALUE!</v>
      </c>
      <c r="CB54" s="704" t="e">
        <f t="shared" si="75"/>
        <v>#VALUE!</v>
      </c>
      <c r="CC54" s="769" t="e">
        <f t="shared" si="31"/>
        <v>#VALUE!</v>
      </c>
      <c r="CD54" s="705" t="e">
        <f t="shared" si="32"/>
        <v>#VALUE!</v>
      </c>
      <c r="CE54" s="770">
        <f t="shared" si="1"/>
        <v>12</v>
      </c>
      <c r="CF54" s="771" t="e">
        <f t="shared" si="2"/>
        <v>#VALUE!</v>
      </c>
      <c r="CG54" s="708"/>
      <c r="CH54" s="709"/>
      <c r="CK54" s="253"/>
      <c r="CL54" s="272"/>
      <c r="CM54" s="272"/>
      <c r="CN54" s="273"/>
      <c r="CO54" s="285" t="e">
        <f t="shared" si="34"/>
        <v>#VALUE!</v>
      </c>
      <c r="CP54" s="286" t="e">
        <f t="shared" si="35"/>
        <v>#VALUE!</v>
      </c>
      <c r="CQ54" s="275">
        <f t="shared" si="36"/>
        <v>0</v>
      </c>
      <c r="CR54" s="270" t="e">
        <f t="shared" si="76"/>
        <v>#VALUE!</v>
      </c>
      <c r="CS54" s="270" t="e">
        <f t="shared" si="76"/>
        <v>#VALUE!</v>
      </c>
      <c r="CT54" s="270" t="e">
        <f t="shared" si="38"/>
        <v>#VALUE!</v>
      </c>
      <c r="CU54" s="44"/>
    </row>
    <row r="55" spans="1:99" ht="16.5" customHeight="1">
      <c r="A55" s="23">
        <f t="shared" si="39"/>
        <v>51</v>
      </c>
      <c r="B55" s="142">
        <f>'2019-상시근로자'!B55</f>
        <v>0</v>
      </c>
      <c r="C55" s="632">
        <f>'2019-상시근로자'!C55</f>
        <v>0</v>
      </c>
      <c r="D55" s="637">
        <f>'2019-상시근로자'!D55</f>
        <v>0</v>
      </c>
      <c r="E55" s="156" t="e">
        <f t="shared" si="3"/>
        <v>#VALUE!</v>
      </c>
      <c r="F55" s="30" t="e">
        <f t="shared" si="4"/>
        <v>#VALUE!</v>
      </c>
      <c r="G55" s="31" t="e">
        <f t="shared" si="5"/>
        <v>#VALUE!</v>
      </c>
      <c r="H55" s="147" t="e">
        <f t="shared" si="6"/>
        <v>#VALUE!</v>
      </c>
      <c r="I55" s="633">
        <f>'2019-상시근로자'!E55</f>
        <v>0</v>
      </c>
      <c r="J55" s="633">
        <f>'2019-상시근로자'!G55</f>
        <v>0</v>
      </c>
      <c r="K55" s="33" t="e">
        <f t="shared" si="7"/>
        <v>#VALUE!</v>
      </c>
      <c r="L55" s="33">
        <f t="shared" si="0"/>
        <v>0</v>
      </c>
      <c r="M55" s="35" t="e">
        <f t="shared" si="8"/>
        <v>#VALUE!</v>
      </c>
      <c r="N55" s="108"/>
      <c r="O55" s="178"/>
      <c r="P55" s="179"/>
      <c r="Q55" s="106" t="s">
        <v>160</v>
      </c>
      <c r="R55" s="107" t="s">
        <v>160</v>
      </c>
      <c r="S55" s="43"/>
      <c r="T55" s="122" t="s">
        <v>160</v>
      </c>
      <c r="U55" s="122" t="s">
        <v>160</v>
      </c>
      <c r="V55" s="123" t="s">
        <v>160</v>
      </c>
      <c r="W55" s="702">
        <f t="shared" si="40"/>
        <v>1</v>
      </c>
      <c r="X55" s="703" t="e">
        <f t="shared" si="41"/>
        <v>#VALUE!</v>
      </c>
      <c r="Y55" s="768" t="e">
        <f t="shared" si="42"/>
        <v>#VALUE!</v>
      </c>
      <c r="Z55" s="769" t="e">
        <f t="shared" si="9"/>
        <v>#VALUE!</v>
      </c>
      <c r="AA55" s="705" t="e">
        <f t="shared" si="10"/>
        <v>#VALUE!</v>
      </c>
      <c r="AB55" s="702">
        <f t="shared" si="43"/>
        <v>1</v>
      </c>
      <c r="AC55" s="703" t="e">
        <f t="shared" si="44"/>
        <v>#VALUE!</v>
      </c>
      <c r="AD55" s="704" t="e">
        <f t="shared" si="45"/>
        <v>#VALUE!</v>
      </c>
      <c r="AE55" s="769" t="e">
        <f t="shared" si="11"/>
        <v>#VALUE!</v>
      </c>
      <c r="AF55" s="705" t="e">
        <f t="shared" si="12"/>
        <v>#VALUE!</v>
      </c>
      <c r="AG55" s="702">
        <f t="shared" si="46"/>
        <v>1</v>
      </c>
      <c r="AH55" s="703" t="e">
        <f t="shared" si="47"/>
        <v>#VALUE!</v>
      </c>
      <c r="AI55" s="704" t="e">
        <f t="shared" si="48"/>
        <v>#VALUE!</v>
      </c>
      <c r="AJ55" s="769" t="e">
        <f t="shared" si="13"/>
        <v>#VALUE!</v>
      </c>
      <c r="AK55" s="705" t="e">
        <f t="shared" si="14"/>
        <v>#VALUE!</v>
      </c>
      <c r="AL55" s="702">
        <f t="shared" si="49"/>
        <v>1</v>
      </c>
      <c r="AM55" s="703" t="e">
        <f t="shared" si="50"/>
        <v>#VALUE!</v>
      </c>
      <c r="AN55" s="704" t="e">
        <f t="shared" si="51"/>
        <v>#VALUE!</v>
      </c>
      <c r="AO55" s="769" t="e">
        <f t="shared" si="15"/>
        <v>#VALUE!</v>
      </c>
      <c r="AP55" s="705" t="e">
        <f t="shared" si="16"/>
        <v>#VALUE!</v>
      </c>
      <c r="AQ55" s="702">
        <f t="shared" si="52"/>
        <v>1</v>
      </c>
      <c r="AR55" s="703" t="e">
        <f t="shared" si="53"/>
        <v>#VALUE!</v>
      </c>
      <c r="AS55" s="704" t="e">
        <f t="shared" si="54"/>
        <v>#VALUE!</v>
      </c>
      <c r="AT55" s="769" t="e">
        <f t="shared" si="17"/>
        <v>#VALUE!</v>
      </c>
      <c r="AU55" s="705" t="e">
        <f t="shared" si="18"/>
        <v>#VALUE!</v>
      </c>
      <c r="AV55" s="702">
        <f t="shared" si="55"/>
        <v>1</v>
      </c>
      <c r="AW55" s="703" t="e">
        <f t="shared" si="56"/>
        <v>#VALUE!</v>
      </c>
      <c r="AX55" s="704" t="e">
        <f t="shared" si="57"/>
        <v>#VALUE!</v>
      </c>
      <c r="AY55" s="769" t="e">
        <f t="shared" si="19"/>
        <v>#VALUE!</v>
      </c>
      <c r="AZ55" s="705" t="e">
        <f t="shared" si="20"/>
        <v>#VALUE!</v>
      </c>
      <c r="BA55" s="702">
        <f t="shared" si="58"/>
        <v>1</v>
      </c>
      <c r="BB55" s="703" t="e">
        <f t="shared" si="59"/>
        <v>#VALUE!</v>
      </c>
      <c r="BC55" s="704" t="e">
        <f t="shared" si="60"/>
        <v>#VALUE!</v>
      </c>
      <c r="BD55" s="769" t="e">
        <f t="shared" si="21"/>
        <v>#VALUE!</v>
      </c>
      <c r="BE55" s="705" t="e">
        <f t="shared" si="22"/>
        <v>#VALUE!</v>
      </c>
      <c r="BF55" s="702">
        <f t="shared" si="61"/>
        <v>1</v>
      </c>
      <c r="BG55" s="703" t="e">
        <f t="shared" si="62"/>
        <v>#VALUE!</v>
      </c>
      <c r="BH55" s="704" t="e">
        <f t="shared" si="63"/>
        <v>#VALUE!</v>
      </c>
      <c r="BI55" s="769" t="e">
        <f t="shared" si="23"/>
        <v>#VALUE!</v>
      </c>
      <c r="BJ55" s="705" t="e">
        <f t="shared" si="24"/>
        <v>#VALUE!</v>
      </c>
      <c r="BK55" s="702">
        <f t="shared" si="64"/>
        <v>1</v>
      </c>
      <c r="BL55" s="703" t="e">
        <f t="shared" si="65"/>
        <v>#VALUE!</v>
      </c>
      <c r="BM55" s="704" t="e">
        <f t="shared" si="66"/>
        <v>#VALUE!</v>
      </c>
      <c r="BN55" s="769" t="e">
        <f t="shared" si="25"/>
        <v>#VALUE!</v>
      </c>
      <c r="BO55" s="705" t="e">
        <f t="shared" si="26"/>
        <v>#VALUE!</v>
      </c>
      <c r="BP55" s="702">
        <f t="shared" si="67"/>
        <v>1</v>
      </c>
      <c r="BQ55" s="703" t="e">
        <f t="shared" si="68"/>
        <v>#VALUE!</v>
      </c>
      <c r="BR55" s="704" t="e">
        <f t="shared" si="69"/>
        <v>#VALUE!</v>
      </c>
      <c r="BS55" s="769" t="e">
        <f t="shared" si="27"/>
        <v>#VALUE!</v>
      </c>
      <c r="BT55" s="705" t="e">
        <f t="shared" si="28"/>
        <v>#VALUE!</v>
      </c>
      <c r="BU55" s="702">
        <f t="shared" si="70"/>
        <v>1</v>
      </c>
      <c r="BV55" s="703" t="e">
        <f t="shared" si="71"/>
        <v>#VALUE!</v>
      </c>
      <c r="BW55" s="704" t="e">
        <f t="shared" si="72"/>
        <v>#VALUE!</v>
      </c>
      <c r="BX55" s="769" t="e">
        <f t="shared" si="29"/>
        <v>#VALUE!</v>
      </c>
      <c r="BY55" s="705" t="e">
        <f t="shared" si="30"/>
        <v>#VALUE!</v>
      </c>
      <c r="BZ55" s="702">
        <f t="shared" si="73"/>
        <v>1</v>
      </c>
      <c r="CA55" s="703" t="e">
        <f t="shared" si="74"/>
        <v>#VALUE!</v>
      </c>
      <c r="CB55" s="704" t="e">
        <f t="shared" si="75"/>
        <v>#VALUE!</v>
      </c>
      <c r="CC55" s="769" t="e">
        <f t="shared" si="31"/>
        <v>#VALUE!</v>
      </c>
      <c r="CD55" s="705" t="e">
        <f t="shared" si="32"/>
        <v>#VALUE!</v>
      </c>
      <c r="CE55" s="770">
        <f t="shared" si="1"/>
        <v>12</v>
      </c>
      <c r="CF55" s="771" t="e">
        <f t="shared" si="2"/>
        <v>#VALUE!</v>
      </c>
      <c r="CG55" s="708"/>
      <c r="CH55" s="709"/>
      <c r="CK55" s="253"/>
      <c r="CL55" s="272"/>
      <c r="CM55" s="272"/>
      <c r="CN55" s="273"/>
      <c r="CO55" s="285" t="e">
        <f t="shared" si="34"/>
        <v>#VALUE!</v>
      </c>
      <c r="CP55" s="286" t="e">
        <f t="shared" si="35"/>
        <v>#VALUE!</v>
      </c>
      <c r="CQ55" s="275">
        <f t="shared" si="36"/>
        <v>0</v>
      </c>
      <c r="CR55" s="270" t="e">
        <f t="shared" si="76"/>
        <v>#VALUE!</v>
      </c>
      <c r="CS55" s="270" t="e">
        <f t="shared" si="76"/>
        <v>#VALUE!</v>
      </c>
      <c r="CT55" s="270" t="e">
        <f t="shared" si="38"/>
        <v>#VALUE!</v>
      </c>
      <c r="CU55" s="44"/>
    </row>
    <row r="56" spans="1:99" ht="16.5" customHeight="1">
      <c r="A56" s="23">
        <f t="shared" si="39"/>
        <v>52</v>
      </c>
      <c r="B56" s="142">
        <f>'2019-상시근로자'!B56</f>
        <v>0</v>
      </c>
      <c r="C56" s="632">
        <f>'2019-상시근로자'!C56</f>
        <v>0</v>
      </c>
      <c r="D56" s="637">
        <f>'2019-상시근로자'!D56</f>
        <v>0</v>
      </c>
      <c r="E56" s="156" t="e">
        <f t="shared" si="3"/>
        <v>#VALUE!</v>
      </c>
      <c r="F56" s="30" t="e">
        <f t="shared" si="4"/>
        <v>#VALUE!</v>
      </c>
      <c r="G56" s="31" t="e">
        <f t="shared" si="5"/>
        <v>#VALUE!</v>
      </c>
      <c r="H56" s="147" t="e">
        <f t="shared" si="6"/>
        <v>#VALUE!</v>
      </c>
      <c r="I56" s="633">
        <f>'2019-상시근로자'!E56</f>
        <v>0</v>
      </c>
      <c r="J56" s="633">
        <f>'2019-상시근로자'!G56</f>
        <v>0</v>
      </c>
      <c r="K56" s="33" t="e">
        <f t="shared" si="7"/>
        <v>#VALUE!</v>
      </c>
      <c r="L56" s="33">
        <f t="shared" si="0"/>
        <v>0</v>
      </c>
      <c r="M56" s="35" t="e">
        <f t="shared" si="8"/>
        <v>#VALUE!</v>
      </c>
      <c r="N56" s="108"/>
      <c r="O56" s="178"/>
      <c r="P56" s="179"/>
      <c r="Q56" s="106" t="s">
        <v>160</v>
      </c>
      <c r="R56" s="107" t="s">
        <v>160</v>
      </c>
      <c r="S56" s="43"/>
      <c r="T56" s="122" t="s">
        <v>160</v>
      </c>
      <c r="U56" s="122" t="s">
        <v>160</v>
      </c>
      <c r="V56" s="123" t="s">
        <v>160</v>
      </c>
      <c r="W56" s="702">
        <f t="shared" si="40"/>
        <v>1</v>
      </c>
      <c r="X56" s="703" t="e">
        <f t="shared" si="41"/>
        <v>#VALUE!</v>
      </c>
      <c r="Y56" s="768" t="e">
        <f t="shared" si="42"/>
        <v>#VALUE!</v>
      </c>
      <c r="Z56" s="769" t="e">
        <f t="shared" si="9"/>
        <v>#VALUE!</v>
      </c>
      <c r="AA56" s="705" t="e">
        <f t="shared" si="10"/>
        <v>#VALUE!</v>
      </c>
      <c r="AB56" s="702">
        <f t="shared" si="43"/>
        <v>1</v>
      </c>
      <c r="AC56" s="703" t="e">
        <f t="shared" si="44"/>
        <v>#VALUE!</v>
      </c>
      <c r="AD56" s="704" t="e">
        <f t="shared" si="45"/>
        <v>#VALUE!</v>
      </c>
      <c r="AE56" s="769" t="e">
        <f t="shared" si="11"/>
        <v>#VALUE!</v>
      </c>
      <c r="AF56" s="705" t="e">
        <f t="shared" si="12"/>
        <v>#VALUE!</v>
      </c>
      <c r="AG56" s="702">
        <f t="shared" si="46"/>
        <v>1</v>
      </c>
      <c r="AH56" s="703" t="e">
        <f t="shared" si="47"/>
        <v>#VALUE!</v>
      </c>
      <c r="AI56" s="704" t="e">
        <f t="shared" si="48"/>
        <v>#VALUE!</v>
      </c>
      <c r="AJ56" s="769" t="e">
        <f t="shared" si="13"/>
        <v>#VALUE!</v>
      </c>
      <c r="AK56" s="705" t="e">
        <f t="shared" si="14"/>
        <v>#VALUE!</v>
      </c>
      <c r="AL56" s="702">
        <f t="shared" si="49"/>
        <v>1</v>
      </c>
      <c r="AM56" s="703" t="e">
        <f t="shared" si="50"/>
        <v>#VALUE!</v>
      </c>
      <c r="AN56" s="704" t="e">
        <f t="shared" si="51"/>
        <v>#VALUE!</v>
      </c>
      <c r="AO56" s="769" t="e">
        <f t="shared" si="15"/>
        <v>#VALUE!</v>
      </c>
      <c r="AP56" s="705" t="e">
        <f t="shared" si="16"/>
        <v>#VALUE!</v>
      </c>
      <c r="AQ56" s="702">
        <f t="shared" si="52"/>
        <v>1</v>
      </c>
      <c r="AR56" s="703" t="e">
        <f t="shared" si="53"/>
        <v>#VALUE!</v>
      </c>
      <c r="AS56" s="704" t="e">
        <f t="shared" si="54"/>
        <v>#VALUE!</v>
      </c>
      <c r="AT56" s="769" t="e">
        <f t="shared" si="17"/>
        <v>#VALUE!</v>
      </c>
      <c r="AU56" s="705" t="e">
        <f t="shared" si="18"/>
        <v>#VALUE!</v>
      </c>
      <c r="AV56" s="702">
        <f t="shared" si="55"/>
        <v>1</v>
      </c>
      <c r="AW56" s="703" t="e">
        <f t="shared" si="56"/>
        <v>#VALUE!</v>
      </c>
      <c r="AX56" s="704" t="e">
        <f t="shared" si="57"/>
        <v>#VALUE!</v>
      </c>
      <c r="AY56" s="769" t="e">
        <f t="shared" si="19"/>
        <v>#VALUE!</v>
      </c>
      <c r="AZ56" s="705" t="e">
        <f t="shared" si="20"/>
        <v>#VALUE!</v>
      </c>
      <c r="BA56" s="702">
        <f t="shared" si="58"/>
        <v>1</v>
      </c>
      <c r="BB56" s="703" t="e">
        <f t="shared" si="59"/>
        <v>#VALUE!</v>
      </c>
      <c r="BC56" s="704" t="e">
        <f t="shared" si="60"/>
        <v>#VALUE!</v>
      </c>
      <c r="BD56" s="769" t="e">
        <f t="shared" si="21"/>
        <v>#VALUE!</v>
      </c>
      <c r="BE56" s="705" t="e">
        <f t="shared" si="22"/>
        <v>#VALUE!</v>
      </c>
      <c r="BF56" s="702">
        <f t="shared" si="61"/>
        <v>1</v>
      </c>
      <c r="BG56" s="703" t="e">
        <f t="shared" si="62"/>
        <v>#VALUE!</v>
      </c>
      <c r="BH56" s="704" t="e">
        <f t="shared" si="63"/>
        <v>#VALUE!</v>
      </c>
      <c r="BI56" s="769" t="e">
        <f t="shared" si="23"/>
        <v>#VALUE!</v>
      </c>
      <c r="BJ56" s="705" t="e">
        <f t="shared" si="24"/>
        <v>#VALUE!</v>
      </c>
      <c r="BK56" s="702">
        <f t="shared" si="64"/>
        <v>1</v>
      </c>
      <c r="BL56" s="703" t="e">
        <f t="shared" si="65"/>
        <v>#VALUE!</v>
      </c>
      <c r="BM56" s="704" t="e">
        <f t="shared" si="66"/>
        <v>#VALUE!</v>
      </c>
      <c r="BN56" s="769" t="e">
        <f t="shared" si="25"/>
        <v>#VALUE!</v>
      </c>
      <c r="BO56" s="705" t="e">
        <f t="shared" si="26"/>
        <v>#VALUE!</v>
      </c>
      <c r="BP56" s="702">
        <f t="shared" si="67"/>
        <v>1</v>
      </c>
      <c r="BQ56" s="703" t="e">
        <f t="shared" si="68"/>
        <v>#VALUE!</v>
      </c>
      <c r="BR56" s="704" t="e">
        <f t="shared" si="69"/>
        <v>#VALUE!</v>
      </c>
      <c r="BS56" s="769" t="e">
        <f t="shared" si="27"/>
        <v>#VALUE!</v>
      </c>
      <c r="BT56" s="705" t="e">
        <f t="shared" si="28"/>
        <v>#VALUE!</v>
      </c>
      <c r="BU56" s="702">
        <f t="shared" si="70"/>
        <v>1</v>
      </c>
      <c r="BV56" s="703" t="e">
        <f t="shared" si="71"/>
        <v>#VALUE!</v>
      </c>
      <c r="BW56" s="704" t="e">
        <f t="shared" si="72"/>
        <v>#VALUE!</v>
      </c>
      <c r="BX56" s="769" t="e">
        <f t="shared" si="29"/>
        <v>#VALUE!</v>
      </c>
      <c r="BY56" s="705" t="e">
        <f t="shared" si="30"/>
        <v>#VALUE!</v>
      </c>
      <c r="BZ56" s="702">
        <f t="shared" si="73"/>
        <v>1</v>
      </c>
      <c r="CA56" s="703" t="e">
        <f t="shared" si="74"/>
        <v>#VALUE!</v>
      </c>
      <c r="CB56" s="704" t="e">
        <f t="shared" si="75"/>
        <v>#VALUE!</v>
      </c>
      <c r="CC56" s="769" t="e">
        <f t="shared" si="31"/>
        <v>#VALUE!</v>
      </c>
      <c r="CD56" s="705" t="e">
        <f t="shared" si="32"/>
        <v>#VALUE!</v>
      </c>
      <c r="CE56" s="770">
        <f t="shared" si="1"/>
        <v>12</v>
      </c>
      <c r="CF56" s="771" t="e">
        <f t="shared" si="2"/>
        <v>#VALUE!</v>
      </c>
      <c r="CG56" s="708"/>
      <c r="CH56" s="709"/>
      <c r="CK56" s="253"/>
      <c r="CL56" s="272"/>
      <c r="CM56" s="272"/>
      <c r="CN56" s="273"/>
      <c r="CO56" s="285" t="e">
        <f t="shared" si="34"/>
        <v>#VALUE!</v>
      </c>
      <c r="CP56" s="286" t="e">
        <f t="shared" si="35"/>
        <v>#VALUE!</v>
      </c>
      <c r="CQ56" s="275">
        <f t="shared" si="36"/>
        <v>0</v>
      </c>
      <c r="CR56" s="270" t="e">
        <f t="shared" si="76"/>
        <v>#VALUE!</v>
      </c>
      <c r="CS56" s="270" t="e">
        <f t="shared" si="76"/>
        <v>#VALUE!</v>
      </c>
      <c r="CT56" s="270" t="e">
        <f t="shared" si="38"/>
        <v>#VALUE!</v>
      </c>
      <c r="CU56" s="44"/>
    </row>
    <row r="57" spans="1:99" ht="16.5" customHeight="1">
      <c r="A57" s="23">
        <f t="shared" si="39"/>
        <v>53</v>
      </c>
      <c r="B57" s="142">
        <f>'2019-상시근로자'!B57</f>
        <v>0</v>
      </c>
      <c r="C57" s="632">
        <f>'2019-상시근로자'!C57</f>
        <v>0</v>
      </c>
      <c r="D57" s="637">
        <f>'2019-상시근로자'!D57</f>
        <v>0</v>
      </c>
      <c r="E57" s="156" t="e">
        <f t="shared" si="3"/>
        <v>#VALUE!</v>
      </c>
      <c r="F57" s="30" t="e">
        <f t="shared" si="4"/>
        <v>#VALUE!</v>
      </c>
      <c r="G57" s="31" t="e">
        <f t="shared" si="5"/>
        <v>#VALUE!</v>
      </c>
      <c r="H57" s="147" t="e">
        <f t="shared" si="6"/>
        <v>#VALUE!</v>
      </c>
      <c r="I57" s="633">
        <f>'2019-상시근로자'!E57</f>
        <v>0</v>
      </c>
      <c r="J57" s="633">
        <f>'2019-상시근로자'!G57</f>
        <v>0</v>
      </c>
      <c r="K57" s="33" t="e">
        <f t="shared" si="7"/>
        <v>#VALUE!</v>
      </c>
      <c r="L57" s="33">
        <f t="shared" si="0"/>
        <v>0</v>
      </c>
      <c r="M57" s="35" t="e">
        <f t="shared" si="8"/>
        <v>#VALUE!</v>
      </c>
      <c r="N57" s="108"/>
      <c r="O57" s="178"/>
      <c r="P57" s="179"/>
      <c r="Q57" s="106" t="s">
        <v>160</v>
      </c>
      <c r="R57" s="107" t="s">
        <v>160</v>
      </c>
      <c r="S57" s="43"/>
      <c r="T57" s="122" t="s">
        <v>160</v>
      </c>
      <c r="U57" s="122" t="s">
        <v>160</v>
      </c>
      <c r="V57" s="123" t="s">
        <v>160</v>
      </c>
      <c r="W57" s="702">
        <f t="shared" si="40"/>
        <v>1</v>
      </c>
      <c r="X57" s="703" t="e">
        <f t="shared" si="41"/>
        <v>#VALUE!</v>
      </c>
      <c r="Y57" s="768" t="e">
        <f t="shared" si="42"/>
        <v>#VALUE!</v>
      </c>
      <c r="Z57" s="769" t="e">
        <f t="shared" si="9"/>
        <v>#VALUE!</v>
      </c>
      <c r="AA57" s="705" t="e">
        <f t="shared" si="10"/>
        <v>#VALUE!</v>
      </c>
      <c r="AB57" s="702">
        <f t="shared" si="43"/>
        <v>1</v>
      </c>
      <c r="AC57" s="703" t="e">
        <f t="shared" si="44"/>
        <v>#VALUE!</v>
      </c>
      <c r="AD57" s="704" t="e">
        <f t="shared" si="45"/>
        <v>#VALUE!</v>
      </c>
      <c r="AE57" s="769" t="e">
        <f t="shared" si="11"/>
        <v>#VALUE!</v>
      </c>
      <c r="AF57" s="705" t="e">
        <f t="shared" si="12"/>
        <v>#VALUE!</v>
      </c>
      <c r="AG57" s="702">
        <f t="shared" si="46"/>
        <v>1</v>
      </c>
      <c r="AH57" s="703" t="e">
        <f t="shared" si="47"/>
        <v>#VALUE!</v>
      </c>
      <c r="AI57" s="704" t="e">
        <f t="shared" si="48"/>
        <v>#VALUE!</v>
      </c>
      <c r="AJ57" s="769" t="e">
        <f t="shared" si="13"/>
        <v>#VALUE!</v>
      </c>
      <c r="AK57" s="705" t="e">
        <f t="shared" si="14"/>
        <v>#VALUE!</v>
      </c>
      <c r="AL57" s="702">
        <f t="shared" si="49"/>
        <v>1</v>
      </c>
      <c r="AM57" s="703" t="e">
        <f t="shared" si="50"/>
        <v>#VALUE!</v>
      </c>
      <c r="AN57" s="704" t="e">
        <f t="shared" si="51"/>
        <v>#VALUE!</v>
      </c>
      <c r="AO57" s="769" t="e">
        <f t="shared" si="15"/>
        <v>#VALUE!</v>
      </c>
      <c r="AP57" s="705" t="e">
        <f t="shared" si="16"/>
        <v>#VALUE!</v>
      </c>
      <c r="AQ57" s="702">
        <f t="shared" si="52"/>
        <v>1</v>
      </c>
      <c r="AR57" s="703" t="e">
        <f t="shared" si="53"/>
        <v>#VALUE!</v>
      </c>
      <c r="AS57" s="704" t="e">
        <f t="shared" si="54"/>
        <v>#VALUE!</v>
      </c>
      <c r="AT57" s="769" t="e">
        <f t="shared" si="17"/>
        <v>#VALUE!</v>
      </c>
      <c r="AU57" s="705" t="e">
        <f t="shared" si="18"/>
        <v>#VALUE!</v>
      </c>
      <c r="AV57" s="702">
        <f t="shared" si="55"/>
        <v>1</v>
      </c>
      <c r="AW57" s="703" t="e">
        <f t="shared" si="56"/>
        <v>#VALUE!</v>
      </c>
      <c r="AX57" s="704" t="e">
        <f t="shared" si="57"/>
        <v>#VALUE!</v>
      </c>
      <c r="AY57" s="769" t="e">
        <f t="shared" si="19"/>
        <v>#VALUE!</v>
      </c>
      <c r="AZ57" s="705" t="e">
        <f t="shared" si="20"/>
        <v>#VALUE!</v>
      </c>
      <c r="BA57" s="702">
        <f t="shared" si="58"/>
        <v>1</v>
      </c>
      <c r="BB57" s="703" t="e">
        <f t="shared" si="59"/>
        <v>#VALUE!</v>
      </c>
      <c r="BC57" s="704" t="e">
        <f t="shared" si="60"/>
        <v>#VALUE!</v>
      </c>
      <c r="BD57" s="769" t="e">
        <f t="shared" si="21"/>
        <v>#VALUE!</v>
      </c>
      <c r="BE57" s="705" t="e">
        <f t="shared" si="22"/>
        <v>#VALUE!</v>
      </c>
      <c r="BF57" s="702">
        <f t="shared" si="61"/>
        <v>1</v>
      </c>
      <c r="BG57" s="703" t="e">
        <f t="shared" si="62"/>
        <v>#VALUE!</v>
      </c>
      <c r="BH57" s="704" t="e">
        <f t="shared" si="63"/>
        <v>#VALUE!</v>
      </c>
      <c r="BI57" s="769" t="e">
        <f t="shared" si="23"/>
        <v>#VALUE!</v>
      </c>
      <c r="BJ57" s="705" t="e">
        <f t="shared" si="24"/>
        <v>#VALUE!</v>
      </c>
      <c r="BK57" s="702">
        <f t="shared" si="64"/>
        <v>1</v>
      </c>
      <c r="BL57" s="703" t="e">
        <f t="shared" si="65"/>
        <v>#VALUE!</v>
      </c>
      <c r="BM57" s="704" t="e">
        <f t="shared" si="66"/>
        <v>#VALUE!</v>
      </c>
      <c r="BN57" s="769" t="e">
        <f t="shared" si="25"/>
        <v>#VALUE!</v>
      </c>
      <c r="BO57" s="705" t="e">
        <f t="shared" si="26"/>
        <v>#VALUE!</v>
      </c>
      <c r="BP57" s="702">
        <f t="shared" si="67"/>
        <v>1</v>
      </c>
      <c r="BQ57" s="703" t="e">
        <f t="shared" si="68"/>
        <v>#VALUE!</v>
      </c>
      <c r="BR57" s="704" t="e">
        <f t="shared" si="69"/>
        <v>#VALUE!</v>
      </c>
      <c r="BS57" s="769" t="e">
        <f t="shared" si="27"/>
        <v>#VALUE!</v>
      </c>
      <c r="BT57" s="705" t="e">
        <f t="shared" si="28"/>
        <v>#VALUE!</v>
      </c>
      <c r="BU57" s="702">
        <f t="shared" si="70"/>
        <v>1</v>
      </c>
      <c r="BV57" s="703" t="e">
        <f t="shared" si="71"/>
        <v>#VALUE!</v>
      </c>
      <c r="BW57" s="704" t="e">
        <f t="shared" si="72"/>
        <v>#VALUE!</v>
      </c>
      <c r="BX57" s="769" t="e">
        <f t="shared" si="29"/>
        <v>#VALUE!</v>
      </c>
      <c r="BY57" s="705" t="e">
        <f t="shared" si="30"/>
        <v>#VALUE!</v>
      </c>
      <c r="BZ57" s="702">
        <f t="shared" si="73"/>
        <v>1</v>
      </c>
      <c r="CA57" s="703" t="e">
        <f t="shared" si="74"/>
        <v>#VALUE!</v>
      </c>
      <c r="CB57" s="704" t="e">
        <f t="shared" si="75"/>
        <v>#VALUE!</v>
      </c>
      <c r="CC57" s="769" t="e">
        <f t="shared" si="31"/>
        <v>#VALUE!</v>
      </c>
      <c r="CD57" s="705" t="e">
        <f t="shared" si="32"/>
        <v>#VALUE!</v>
      </c>
      <c r="CE57" s="770">
        <f t="shared" si="1"/>
        <v>12</v>
      </c>
      <c r="CF57" s="771" t="e">
        <f t="shared" si="2"/>
        <v>#VALUE!</v>
      </c>
      <c r="CG57" s="708"/>
      <c r="CH57" s="709"/>
      <c r="CK57" s="253"/>
      <c r="CL57" s="272"/>
      <c r="CM57" s="272"/>
      <c r="CN57" s="273"/>
      <c r="CO57" s="285" t="e">
        <f t="shared" si="34"/>
        <v>#VALUE!</v>
      </c>
      <c r="CP57" s="286" t="e">
        <f t="shared" si="35"/>
        <v>#VALUE!</v>
      </c>
      <c r="CQ57" s="275">
        <f t="shared" si="36"/>
        <v>0</v>
      </c>
      <c r="CR57" s="270" t="e">
        <f t="shared" si="76"/>
        <v>#VALUE!</v>
      </c>
      <c r="CS57" s="270" t="e">
        <f t="shared" si="76"/>
        <v>#VALUE!</v>
      </c>
      <c r="CT57" s="270" t="e">
        <f t="shared" si="38"/>
        <v>#VALUE!</v>
      </c>
      <c r="CU57" s="44"/>
    </row>
    <row r="58" spans="1:99" ht="16.5" customHeight="1">
      <c r="A58" s="23">
        <f t="shared" si="39"/>
        <v>54</v>
      </c>
      <c r="B58" s="142">
        <f>'2019-상시근로자'!B58</f>
        <v>0</v>
      </c>
      <c r="C58" s="632">
        <f>'2019-상시근로자'!C58</f>
        <v>0</v>
      </c>
      <c r="D58" s="637">
        <f>'2019-상시근로자'!D58</f>
        <v>0</v>
      </c>
      <c r="E58" s="156" t="e">
        <f t="shared" si="3"/>
        <v>#VALUE!</v>
      </c>
      <c r="F58" s="30" t="e">
        <f t="shared" si="4"/>
        <v>#VALUE!</v>
      </c>
      <c r="G58" s="31" t="e">
        <f t="shared" si="5"/>
        <v>#VALUE!</v>
      </c>
      <c r="H58" s="147" t="e">
        <f t="shared" si="6"/>
        <v>#VALUE!</v>
      </c>
      <c r="I58" s="633">
        <f>'2019-상시근로자'!E58</f>
        <v>0</v>
      </c>
      <c r="J58" s="633">
        <f>'2019-상시근로자'!G58</f>
        <v>0</v>
      </c>
      <c r="K58" s="33" t="e">
        <f t="shared" si="7"/>
        <v>#VALUE!</v>
      </c>
      <c r="L58" s="33">
        <f t="shared" si="0"/>
        <v>0</v>
      </c>
      <c r="M58" s="35" t="e">
        <f t="shared" si="8"/>
        <v>#VALUE!</v>
      </c>
      <c r="N58" s="108"/>
      <c r="O58" s="178"/>
      <c r="P58" s="179"/>
      <c r="Q58" s="106" t="s">
        <v>160</v>
      </c>
      <c r="R58" s="107" t="s">
        <v>160</v>
      </c>
      <c r="S58" s="43"/>
      <c r="T58" s="122" t="s">
        <v>160</v>
      </c>
      <c r="U58" s="122" t="s">
        <v>160</v>
      </c>
      <c r="V58" s="123" t="s">
        <v>160</v>
      </c>
      <c r="W58" s="702">
        <f t="shared" si="40"/>
        <v>1</v>
      </c>
      <c r="X58" s="703" t="e">
        <f t="shared" si="41"/>
        <v>#VALUE!</v>
      </c>
      <c r="Y58" s="768" t="e">
        <f t="shared" si="42"/>
        <v>#VALUE!</v>
      </c>
      <c r="Z58" s="769" t="e">
        <f t="shared" si="9"/>
        <v>#VALUE!</v>
      </c>
      <c r="AA58" s="705" t="e">
        <f t="shared" si="10"/>
        <v>#VALUE!</v>
      </c>
      <c r="AB58" s="702">
        <f t="shared" si="43"/>
        <v>1</v>
      </c>
      <c r="AC58" s="703" t="e">
        <f t="shared" si="44"/>
        <v>#VALUE!</v>
      </c>
      <c r="AD58" s="704" t="e">
        <f t="shared" si="45"/>
        <v>#VALUE!</v>
      </c>
      <c r="AE58" s="769" t="e">
        <f t="shared" si="11"/>
        <v>#VALUE!</v>
      </c>
      <c r="AF58" s="705" t="e">
        <f t="shared" si="12"/>
        <v>#VALUE!</v>
      </c>
      <c r="AG58" s="702">
        <f t="shared" si="46"/>
        <v>1</v>
      </c>
      <c r="AH58" s="703" t="e">
        <f t="shared" si="47"/>
        <v>#VALUE!</v>
      </c>
      <c r="AI58" s="704" t="e">
        <f t="shared" si="48"/>
        <v>#VALUE!</v>
      </c>
      <c r="AJ58" s="769" t="e">
        <f t="shared" si="13"/>
        <v>#VALUE!</v>
      </c>
      <c r="AK58" s="705" t="e">
        <f t="shared" si="14"/>
        <v>#VALUE!</v>
      </c>
      <c r="AL58" s="702">
        <f t="shared" si="49"/>
        <v>1</v>
      </c>
      <c r="AM58" s="703" t="e">
        <f t="shared" si="50"/>
        <v>#VALUE!</v>
      </c>
      <c r="AN58" s="704" t="e">
        <f t="shared" si="51"/>
        <v>#VALUE!</v>
      </c>
      <c r="AO58" s="769" t="e">
        <f t="shared" si="15"/>
        <v>#VALUE!</v>
      </c>
      <c r="AP58" s="705" t="e">
        <f t="shared" si="16"/>
        <v>#VALUE!</v>
      </c>
      <c r="AQ58" s="702">
        <f t="shared" si="52"/>
        <v>1</v>
      </c>
      <c r="AR58" s="703" t="e">
        <f t="shared" si="53"/>
        <v>#VALUE!</v>
      </c>
      <c r="AS58" s="704" t="e">
        <f t="shared" si="54"/>
        <v>#VALUE!</v>
      </c>
      <c r="AT58" s="769" t="e">
        <f t="shared" si="17"/>
        <v>#VALUE!</v>
      </c>
      <c r="AU58" s="705" t="e">
        <f t="shared" si="18"/>
        <v>#VALUE!</v>
      </c>
      <c r="AV58" s="702">
        <f t="shared" si="55"/>
        <v>1</v>
      </c>
      <c r="AW58" s="703" t="e">
        <f t="shared" si="56"/>
        <v>#VALUE!</v>
      </c>
      <c r="AX58" s="704" t="e">
        <f t="shared" si="57"/>
        <v>#VALUE!</v>
      </c>
      <c r="AY58" s="769" t="e">
        <f t="shared" si="19"/>
        <v>#VALUE!</v>
      </c>
      <c r="AZ58" s="705" t="e">
        <f t="shared" si="20"/>
        <v>#VALUE!</v>
      </c>
      <c r="BA58" s="702">
        <f t="shared" si="58"/>
        <v>1</v>
      </c>
      <c r="BB58" s="703" t="e">
        <f t="shared" si="59"/>
        <v>#VALUE!</v>
      </c>
      <c r="BC58" s="704" t="e">
        <f t="shared" si="60"/>
        <v>#VALUE!</v>
      </c>
      <c r="BD58" s="769" t="e">
        <f t="shared" si="21"/>
        <v>#VALUE!</v>
      </c>
      <c r="BE58" s="705" t="e">
        <f t="shared" si="22"/>
        <v>#VALUE!</v>
      </c>
      <c r="BF58" s="702">
        <f t="shared" si="61"/>
        <v>1</v>
      </c>
      <c r="BG58" s="703" t="e">
        <f t="shared" si="62"/>
        <v>#VALUE!</v>
      </c>
      <c r="BH58" s="704" t="e">
        <f t="shared" si="63"/>
        <v>#VALUE!</v>
      </c>
      <c r="BI58" s="769" t="e">
        <f t="shared" si="23"/>
        <v>#VALUE!</v>
      </c>
      <c r="BJ58" s="705" t="e">
        <f t="shared" si="24"/>
        <v>#VALUE!</v>
      </c>
      <c r="BK58" s="702">
        <f t="shared" si="64"/>
        <v>1</v>
      </c>
      <c r="BL58" s="703" t="e">
        <f t="shared" si="65"/>
        <v>#VALUE!</v>
      </c>
      <c r="BM58" s="704" t="e">
        <f t="shared" si="66"/>
        <v>#VALUE!</v>
      </c>
      <c r="BN58" s="769" t="e">
        <f t="shared" si="25"/>
        <v>#VALUE!</v>
      </c>
      <c r="BO58" s="705" t="e">
        <f t="shared" si="26"/>
        <v>#VALUE!</v>
      </c>
      <c r="BP58" s="702">
        <f t="shared" si="67"/>
        <v>1</v>
      </c>
      <c r="BQ58" s="703" t="e">
        <f t="shared" si="68"/>
        <v>#VALUE!</v>
      </c>
      <c r="BR58" s="704" t="e">
        <f t="shared" si="69"/>
        <v>#VALUE!</v>
      </c>
      <c r="BS58" s="769" t="e">
        <f t="shared" si="27"/>
        <v>#VALUE!</v>
      </c>
      <c r="BT58" s="705" t="e">
        <f t="shared" si="28"/>
        <v>#VALUE!</v>
      </c>
      <c r="BU58" s="702">
        <f t="shared" si="70"/>
        <v>1</v>
      </c>
      <c r="BV58" s="703" t="e">
        <f t="shared" si="71"/>
        <v>#VALUE!</v>
      </c>
      <c r="BW58" s="704" t="e">
        <f t="shared" si="72"/>
        <v>#VALUE!</v>
      </c>
      <c r="BX58" s="769" t="e">
        <f t="shared" si="29"/>
        <v>#VALUE!</v>
      </c>
      <c r="BY58" s="705" t="e">
        <f t="shared" si="30"/>
        <v>#VALUE!</v>
      </c>
      <c r="BZ58" s="702">
        <f t="shared" si="73"/>
        <v>1</v>
      </c>
      <c r="CA58" s="703" t="e">
        <f t="shared" si="74"/>
        <v>#VALUE!</v>
      </c>
      <c r="CB58" s="704" t="e">
        <f t="shared" si="75"/>
        <v>#VALUE!</v>
      </c>
      <c r="CC58" s="769" t="e">
        <f t="shared" si="31"/>
        <v>#VALUE!</v>
      </c>
      <c r="CD58" s="705" t="e">
        <f t="shared" si="32"/>
        <v>#VALUE!</v>
      </c>
      <c r="CE58" s="770">
        <f t="shared" si="1"/>
        <v>12</v>
      </c>
      <c r="CF58" s="771" t="e">
        <f t="shared" si="2"/>
        <v>#VALUE!</v>
      </c>
      <c r="CG58" s="708"/>
      <c r="CH58" s="709"/>
      <c r="CK58" s="253"/>
      <c r="CL58" s="272"/>
      <c r="CM58" s="272"/>
      <c r="CN58" s="273"/>
      <c r="CO58" s="285" t="e">
        <f t="shared" si="34"/>
        <v>#VALUE!</v>
      </c>
      <c r="CP58" s="286" t="e">
        <f t="shared" si="35"/>
        <v>#VALUE!</v>
      </c>
      <c r="CQ58" s="275">
        <f t="shared" si="36"/>
        <v>0</v>
      </c>
      <c r="CR58" s="270" t="e">
        <f t="shared" si="76"/>
        <v>#VALUE!</v>
      </c>
      <c r="CS58" s="270" t="e">
        <f t="shared" si="76"/>
        <v>#VALUE!</v>
      </c>
      <c r="CT58" s="270" t="e">
        <f t="shared" si="38"/>
        <v>#VALUE!</v>
      </c>
      <c r="CU58" s="44"/>
    </row>
    <row r="59" spans="1:99" ht="16.5" customHeight="1">
      <c r="A59" s="23">
        <f t="shared" si="39"/>
        <v>55</v>
      </c>
      <c r="B59" s="142">
        <f>'2019-상시근로자'!B59</f>
        <v>0</v>
      </c>
      <c r="C59" s="632">
        <f>'2019-상시근로자'!C59</f>
        <v>0</v>
      </c>
      <c r="D59" s="637">
        <f>'2019-상시근로자'!D59</f>
        <v>0</v>
      </c>
      <c r="E59" s="156" t="e">
        <f t="shared" si="3"/>
        <v>#VALUE!</v>
      </c>
      <c r="F59" s="30" t="e">
        <f t="shared" si="4"/>
        <v>#VALUE!</v>
      </c>
      <c r="G59" s="31" t="e">
        <f t="shared" si="5"/>
        <v>#VALUE!</v>
      </c>
      <c r="H59" s="147" t="e">
        <f t="shared" si="6"/>
        <v>#VALUE!</v>
      </c>
      <c r="I59" s="633">
        <f>'2019-상시근로자'!E59</f>
        <v>0</v>
      </c>
      <c r="J59" s="633">
        <f>'2019-상시근로자'!G59</f>
        <v>0</v>
      </c>
      <c r="K59" s="33" t="e">
        <f t="shared" si="7"/>
        <v>#VALUE!</v>
      </c>
      <c r="L59" s="33">
        <f t="shared" si="0"/>
        <v>0</v>
      </c>
      <c r="M59" s="35" t="e">
        <f t="shared" si="8"/>
        <v>#VALUE!</v>
      </c>
      <c r="N59" s="108"/>
      <c r="O59" s="178"/>
      <c r="P59" s="179"/>
      <c r="Q59" s="106" t="s">
        <v>160</v>
      </c>
      <c r="R59" s="107" t="s">
        <v>160</v>
      </c>
      <c r="S59" s="43"/>
      <c r="T59" s="122" t="s">
        <v>160</v>
      </c>
      <c r="U59" s="122" t="s">
        <v>160</v>
      </c>
      <c r="V59" s="123" t="s">
        <v>160</v>
      </c>
      <c r="W59" s="702">
        <f t="shared" si="40"/>
        <v>1</v>
      </c>
      <c r="X59" s="703" t="e">
        <f t="shared" si="41"/>
        <v>#VALUE!</v>
      </c>
      <c r="Y59" s="768" t="e">
        <f t="shared" si="42"/>
        <v>#VALUE!</v>
      </c>
      <c r="Z59" s="769" t="e">
        <f t="shared" si="9"/>
        <v>#VALUE!</v>
      </c>
      <c r="AA59" s="705" t="e">
        <f t="shared" si="10"/>
        <v>#VALUE!</v>
      </c>
      <c r="AB59" s="702">
        <f t="shared" si="43"/>
        <v>1</v>
      </c>
      <c r="AC59" s="703" t="e">
        <f t="shared" si="44"/>
        <v>#VALUE!</v>
      </c>
      <c r="AD59" s="704" t="e">
        <f t="shared" si="45"/>
        <v>#VALUE!</v>
      </c>
      <c r="AE59" s="769" t="e">
        <f t="shared" si="11"/>
        <v>#VALUE!</v>
      </c>
      <c r="AF59" s="705" t="e">
        <f t="shared" si="12"/>
        <v>#VALUE!</v>
      </c>
      <c r="AG59" s="702">
        <f t="shared" si="46"/>
        <v>1</v>
      </c>
      <c r="AH59" s="703" t="e">
        <f t="shared" si="47"/>
        <v>#VALUE!</v>
      </c>
      <c r="AI59" s="704" t="e">
        <f t="shared" si="48"/>
        <v>#VALUE!</v>
      </c>
      <c r="AJ59" s="769" t="e">
        <f t="shared" si="13"/>
        <v>#VALUE!</v>
      </c>
      <c r="AK59" s="705" t="e">
        <f t="shared" si="14"/>
        <v>#VALUE!</v>
      </c>
      <c r="AL59" s="702">
        <f t="shared" si="49"/>
        <v>1</v>
      </c>
      <c r="AM59" s="703" t="e">
        <f t="shared" si="50"/>
        <v>#VALUE!</v>
      </c>
      <c r="AN59" s="704" t="e">
        <f t="shared" si="51"/>
        <v>#VALUE!</v>
      </c>
      <c r="AO59" s="769" t="e">
        <f t="shared" si="15"/>
        <v>#VALUE!</v>
      </c>
      <c r="AP59" s="705" t="e">
        <f t="shared" si="16"/>
        <v>#VALUE!</v>
      </c>
      <c r="AQ59" s="702">
        <f t="shared" si="52"/>
        <v>1</v>
      </c>
      <c r="AR59" s="703" t="e">
        <f t="shared" si="53"/>
        <v>#VALUE!</v>
      </c>
      <c r="AS59" s="704" t="e">
        <f t="shared" si="54"/>
        <v>#VALUE!</v>
      </c>
      <c r="AT59" s="769" t="e">
        <f t="shared" si="17"/>
        <v>#VALUE!</v>
      </c>
      <c r="AU59" s="705" t="e">
        <f t="shared" si="18"/>
        <v>#VALUE!</v>
      </c>
      <c r="AV59" s="702">
        <f t="shared" si="55"/>
        <v>1</v>
      </c>
      <c r="AW59" s="703" t="e">
        <f t="shared" si="56"/>
        <v>#VALUE!</v>
      </c>
      <c r="AX59" s="704" t="e">
        <f t="shared" si="57"/>
        <v>#VALUE!</v>
      </c>
      <c r="AY59" s="769" t="e">
        <f t="shared" si="19"/>
        <v>#VALUE!</v>
      </c>
      <c r="AZ59" s="705" t="e">
        <f t="shared" si="20"/>
        <v>#VALUE!</v>
      </c>
      <c r="BA59" s="702">
        <f t="shared" si="58"/>
        <v>1</v>
      </c>
      <c r="BB59" s="703" t="e">
        <f t="shared" si="59"/>
        <v>#VALUE!</v>
      </c>
      <c r="BC59" s="704" t="e">
        <f t="shared" si="60"/>
        <v>#VALUE!</v>
      </c>
      <c r="BD59" s="769" t="e">
        <f t="shared" si="21"/>
        <v>#VALUE!</v>
      </c>
      <c r="BE59" s="705" t="e">
        <f t="shared" si="22"/>
        <v>#VALUE!</v>
      </c>
      <c r="BF59" s="702">
        <f t="shared" si="61"/>
        <v>1</v>
      </c>
      <c r="BG59" s="703" t="e">
        <f t="shared" si="62"/>
        <v>#VALUE!</v>
      </c>
      <c r="BH59" s="704" t="e">
        <f t="shared" si="63"/>
        <v>#VALUE!</v>
      </c>
      <c r="BI59" s="769" t="e">
        <f t="shared" si="23"/>
        <v>#VALUE!</v>
      </c>
      <c r="BJ59" s="705" t="e">
        <f t="shared" si="24"/>
        <v>#VALUE!</v>
      </c>
      <c r="BK59" s="702">
        <f t="shared" si="64"/>
        <v>1</v>
      </c>
      <c r="BL59" s="703" t="e">
        <f t="shared" si="65"/>
        <v>#VALUE!</v>
      </c>
      <c r="BM59" s="704" t="e">
        <f t="shared" si="66"/>
        <v>#VALUE!</v>
      </c>
      <c r="BN59" s="769" t="e">
        <f t="shared" si="25"/>
        <v>#VALUE!</v>
      </c>
      <c r="BO59" s="705" t="e">
        <f t="shared" si="26"/>
        <v>#VALUE!</v>
      </c>
      <c r="BP59" s="702">
        <f t="shared" si="67"/>
        <v>1</v>
      </c>
      <c r="BQ59" s="703" t="e">
        <f t="shared" si="68"/>
        <v>#VALUE!</v>
      </c>
      <c r="BR59" s="704" t="e">
        <f t="shared" si="69"/>
        <v>#VALUE!</v>
      </c>
      <c r="BS59" s="769" t="e">
        <f t="shared" si="27"/>
        <v>#VALUE!</v>
      </c>
      <c r="BT59" s="705" t="e">
        <f t="shared" si="28"/>
        <v>#VALUE!</v>
      </c>
      <c r="BU59" s="702">
        <f t="shared" si="70"/>
        <v>1</v>
      </c>
      <c r="BV59" s="703" t="e">
        <f t="shared" si="71"/>
        <v>#VALUE!</v>
      </c>
      <c r="BW59" s="704" t="e">
        <f t="shared" si="72"/>
        <v>#VALUE!</v>
      </c>
      <c r="BX59" s="769" t="e">
        <f t="shared" si="29"/>
        <v>#VALUE!</v>
      </c>
      <c r="BY59" s="705" t="e">
        <f t="shared" si="30"/>
        <v>#VALUE!</v>
      </c>
      <c r="BZ59" s="702">
        <f t="shared" si="73"/>
        <v>1</v>
      </c>
      <c r="CA59" s="703" t="e">
        <f t="shared" si="74"/>
        <v>#VALUE!</v>
      </c>
      <c r="CB59" s="704" t="e">
        <f t="shared" si="75"/>
        <v>#VALUE!</v>
      </c>
      <c r="CC59" s="769" t="e">
        <f t="shared" si="31"/>
        <v>#VALUE!</v>
      </c>
      <c r="CD59" s="705" t="e">
        <f t="shared" si="32"/>
        <v>#VALUE!</v>
      </c>
      <c r="CE59" s="770">
        <f t="shared" si="1"/>
        <v>12</v>
      </c>
      <c r="CF59" s="771" t="e">
        <f t="shared" si="2"/>
        <v>#VALUE!</v>
      </c>
      <c r="CG59" s="708"/>
      <c r="CH59" s="709"/>
      <c r="CK59" s="253"/>
      <c r="CL59" s="272"/>
      <c r="CM59" s="272"/>
      <c r="CN59" s="273"/>
      <c r="CO59" s="285" t="e">
        <f t="shared" si="34"/>
        <v>#VALUE!</v>
      </c>
      <c r="CP59" s="286" t="e">
        <f t="shared" si="35"/>
        <v>#VALUE!</v>
      </c>
      <c r="CQ59" s="275">
        <f t="shared" si="36"/>
        <v>0</v>
      </c>
      <c r="CR59" s="270" t="e">
        <f t="shared" si="76"/>
        <v>#VALUE!</v>
      </c>
      <c r="CS59" s="270" t="e">
        <f t="shared" si="76"/>
        <v>#VALUE!</v>
      </c>
      <c r="CT59" s="270" t="e">
        <f t="shared" si="38"/>
        <v>#VALUE!</v>
      </c>
      <c r="CU59" s="44"/>
    </row>
    <row r="60" spans="1:99" ht="16.5" customHeight="1">
      <c r="A60" s="23">
        <f t="shared" si="39"/>
        <v>56</v>
      </c>
      <c r="B60" s="142">
        <f>'2019-상시근로자'!B60</f>
        <v>0</v>
      </c>
      <c r="C60" s="632">
        <f>'2019-상시근로자'!C60</f>
        <v>0</v>
      </c>
      <c r="D60" s="637">
        <f>'2019-상시근로자'!D60</f>
        <v>0</v>
      </c>
      <c r="E60" s="156" t="e">
        <f t="shared" si="3"/>
        <v>#VALUE!</v>
      </c>
      <c r="F60" s="30" t="e">
        <f t="shared" si="4"/>
        <v>#VALUE!</v>
      </c>
      <c r="G60" s="31" t="e">
        <f t="shared" si="5"/>
        <v>#VALUE!</v>
      </c>
      <c r="H60" s="147" t="e">
        <f t="shared" si="6"/>
        <v>#VALUE!</v>
      </c>
      <c r="I60" s="633">
        <f>'2019-상시근로자'!E60</f>
        <v>0</v>
      </c>
      <c r="J60" s="633">
        <f>'2019-상시근로자'!G60</f>
        <v>0</v>
      </c>
      <c r="K60" s="33" t="e">
        <f t="shared" si="7"/>
        <v>#VALUE!</v>
      </c>
      <c r="L60" s="33">
        <f t="shared" si="0"/>
        <v>0</v>
      </c>
      <c r="M60" s="35" t="e">
        <f t="shared" si="8"/>
        <v>#VALUE!</v>
      </c>
      <c r="N60" s="108"/>
      <c r="O60" s="178"/>
      <c r="P60" s="179"/>
      <c r="Q60" s="106" t="s">
        <v>160</v>
      </c>
      <c r="R60" s="107" t="s">
        <v>160</v>
      </c>
      <c r="S60" s="43"/>
      <c r="T60" s="122" t="s">
        <v>160</v>
      </c>
      <c r="U60" s="122" t="s">
        <v>160</v>
      </c>
      <c r="V60" s="123" t="s">
        <v>160</v>
      </c>
      <c r="W60" s="702">
        <f t="shared" si="40"/>
        <v>1</v>
      </c>
      <c r="X60" s="703" t="e">
        <f t="shared" si="41"/>
        <v>#VALUE!</v>
      </c>
      <c r="Y60" s="768" t="e">
        <f t="shared" si="42"/>
        <v>#VALUE!</v>
      </c>
      <c r="Z60" s="769" t="e">
        <f t="shared" si="9"/>
        <v>#VALUE!</v>
      </c>
      <c r="AA60" s="705" t="e">
        <f t="shared" si="10"/>
        <v>#VALUE!</v>
      </c>
      <c r="AB60" s="702">
        <f t="shared" si="43"/>
        <v>1</v>
      </c>
      <c r="AC60" s="703" t="e">
        <f t="shared" si="44"/>
        <v>#VALUE!</v>
      </c>
      <c r="AD60" s="704" t="e">
        <f t="shared" si="45"/>
        <v>#VALUE!</v>
      </c>
      <c r="AE60" s="769" t="e">
        <f t="shared" si="11"/>
        <v>#VALUE!</v>
      </c>
      <c r="AF60" s="705" t="e">
        <f t="shared" si="12"/>
        <v>#VALUE!</v>
      </c>
      <c r="AG60" s="702">
        <f t="shared" si="46"/>
        <v>1</v>
      </c>
      <c r="AH60" s="703" t="e">
        <f t="shared" si="47"/>
        <v>#VALUE!</v>
      </c>
      <c r="AI60" s="704" t="e">
        <f t="shared" si="48"/>
        <v>#VALUE!</v>
      </c>
      <c r="AJ60" s="769" t="e">
        <f t="shared" si="13"/>
        <v>#VALUE!</v>
      </c>
      <c r="AK60" s="705" t="e">
        <f t="shared" si="14"/>
        <v>#VALUE!</v>
      </c>
      <c r="AL60" s="702">
        <f t="shared" si="49"/>
        <v>1</v>
      </c>
      <c r="AM60" s="703" t="e">
        <f t="shared" si="50"/>
        <v>#VALUE!</v>
      </c>
      <c r="AN60" s="704" t="e">
        <f t="shared" si="51"/>
        <v>#VALUE!</v>
      </c>
      <c r="AO60" s="769" t="e">
        <f t="shared" si="15"/>
        <v>#VALUE!</v>
      </c>
      <c r="AP60" s="705" t="e">
        <f t="shared" si="16"/>
        <v>#VALUE!</v>
      </c>
      <c r="AQ60" s="702">
        <f t="shared" si="52"/>
        <v>1</v>
      </c>
      <c r="AR60" s="703" t="e">
        <f t="shared" si="53"/>
        <v>#VALUE!</v>
      </c>
      <c r="AS60" s="704" t="e">
        <f t="shared" si="54"/>
        <v>#VALUE!</v>
      </c>
      <c r="AT60" s="769" t="e">
        <f t="shared" si="17"/>
        <v>#VALUE!</v>
      </c>
      <c r="AU60" s="705" t="e">
        <f t="shared" si="18"/>
        <v>#VALUE!</v>
      </c>
      <c r="AV60" s="702">
        <f t="shared" si="55"/>
        <v>1</v>
      </c>
      <c r="AW60" s="703" t="e">
        <f t="shared" si="56"/>
        <v>#VALUE!</v>
      </c>
      <c r="AX60" s="704" t="e">
        <f t="shared" si="57"/>
        <v>#VALUE!</v>
      </c>
      <c r="AY60" s="769" t="e">
        <f t="shared" si="19"/>
        <v>#VALUE!</v>
      </c>
      <c r="AZ60" s="705" t="e">
        <f t="shared" si="20"/>
        <v>#VALUE!</v>
      </c>
      <c r="BA60" s="702">
        <f t="shared" si="58"/>
        <v>1</v>
      </c>
      <c r="BB60" s="703" t="e">
        <f t="shared" si="59"/>
        <v>#VALUE!</v>
      </c>
      <c r="BC60" s="704" t="e">
        <f t="shared" si="60"/>
        <v>#VALUE!</v>
      </c>
      <c r="BD60" s="769" t="e">
        <f t="shared" si="21"/>
        <v>#VALUE!</v>
      </c>
      <c r="BE60" s="705" t="e">
        <f t="shared" si="22"/>
        <v>#VALUE!</v>
      </c>
      <c r="BF60" s="702">
        <f t="shared" si="61"/>
        <v>1</v>
      </c>
      <c r="BG60" s="703" t="e">
        <f t="shared" si="62"/>
        <v>#VALUE!</v>
      </c>
      <c r="BH60" s="704" t="e">
        <f t="shared" si="63"/>
        <v>#VALUE!</v>
      </c>
      <c r="BI60" s="769" t="e">
        <f t="shared" si="23"/>
        <v>#VALUE!</v>
      </c>
      <c r="BJ60" s="705" t="e">
        <f t="shared" si="24"/>
        <v>#VALUE!</v>
      </c>
      <c r="BK60" s="702">
        <f t="shared" si="64"/>
        <v>1</v>
      </c>
      <c r="BL60" s="703" t="e">
        <f t="shared" si="65"/>
        <v>#VALUE!</v>
      </c>
      <c r="BM60" s="704" t="e">
        <f t="shared" si="66"/>
        <v>#VALUE!</v>
      </c>
      <c r="BN60" s="769" t="e">
        <f t="shared" si="25"/>
        <v>#VALUE!</v>
      </c>
      <c r="BO60" s="705" t="e">
        <f t="shared" si="26"/>
        <v>#VALUE!</v>
      </c>
      <c r="BP60" s="702">
        <f t="shared" si="67"/>
        <v>1</v>
      </c>
      <c r="BQ60" s="703" t="e">
        <f t="shared" si="68"/>
        <v>#VALUE!</v>
      </c>
      <c r="BR60" s="704" t="e">
        <f t="shared" si="69"/>
        <v>#VALUE!</v>
      </c>
      <c r="BS60" s="769" t="e">
        <f t="shared" si="27"/>
        <v>#VALUE!</v>
      </c>
      <c r="BT60" s="705" t="e">
        <f t="shared" si="28"/>
        <v>#VALUE!</v>
      </c>
      <c r="BU60" s="702">
        <f t="shared" si="70"/>
        <v>1</v>
      </c>
      <c r="BV60" s="703" t="e">
        <f t="shared" si="71"/>
        <v>#VALUE!</v>
      </c>
      <c r="BW60" s="704" t="e">
        <f t="shared" si="72"/>
        <v>#VALUE!</v>
      </c>
      <c r="BX60" s="769" t="e">
        <f t="shared" si="29"/>
        <v>#VALUE!</v>
      </c>
      <c r="BY60" s="705" t="e">
        <f t="shared" si="30"/>
        <v>#VALUE!</v>
      </c>
      <c r="BZ60" s="702">
        <f t="shared" si="73"/>
        <v>1</v>
      </c>
      <c r="CA60" s="703" t="e">
        <f t="shared" si="74"/>
        <v>#VALUE!</v>
      </c>
      <c r="CB60" s="704" t="e">
        <f t="shared" si="75"/>
        <v>#VALUE!</v>
      </c>
      <c r="CC60" s="769" t="e">
        <f t="shared" si="31"/>
        <v>#VALUE!</v>
      </c>
      <c r="CD60" s="705" t="e">
        <f t="shared" si="32"/>
        <v>#VALUE!</v>
      </c>
      <c r="CE60" s="770">
        <f t="shared" si="1"/>
        <v>12</v>
      </c>
      <c r="CF60" s="771" t="e">
        <f t="shared" si="2"/>
        <v>#VALUE!</v>
      </c>
      <c r="CG60" s="708"/>
      <c r="CH60" s="709"/>
      <c r="CK60" s="253"/>
      <c r="CL60" s="272"/>
      <c r="CM60" s="272"/>
      <c r="CN60" s="273"/>
      <c r="CO60" s="285" t="e">
        <f t="shared" si="34"/>
        <v>#VALUE!</v>
      </c>
      <c r="CP60" s="286" t="e">
        <f t="shared" si="35"/>
        <v>#VALUE!</v>
      </c>
      <c r="CQ60" s="275">
        <f t="shared" si="36"/>
        <v>0</v>
      </c>
      <c r="CR60" s="270" t="e">
        <f t="shared" si="76"/>
        <v>#VALUE!</v>
      </c>
      <c r="CS60" s="270" t="e">
        <f t="shared" si="76"/>
        <v>#VALUE!</v>
      </c>
      <c r="CT60" s="270" t="e">
        <f t="shared" si="38"/>
        <v>#VALUE!</v>
      </c>
      <c r="CU60" s="44"/>
    </row>
    <row r="61" spans="1:99" ht="16.5" customHeight="1" thickBot="1">
      <c r="A61" s="23">
        <f t="shared" si="39"/>
        <v>57</v>
      </c>
      <c r="B61" s="142">
        <f>'2019-상시근로자'!B61</f>
        <v>0</v>
      </c>
      <c r="C61" s="632">
        <f>'2019-상시근로자'!C61</f>
        <v>0</v>
      </c>
      <c r="D61" s="637">
        <f>'2019-상시근로자'!D61</f>
        <v>0</v>
      </c>
      <c r="E61" s="156" t="e">
        <f t="shared" si="3"/>
        <v>#VALUE!</v>
      </c>
      <c r="F61" s="30" t="e">
        <f t="shared" si="4"/>
        <v>#VALUE!</v>
      </c>
      <c r="G61" s="31" t="e">
        <f t="shared" si="5"/>
        <v>#VALUE!</v>
      </c>
      <c r="H61" s="147" t="e">
        <f t="shared" si="6"/>
        <v>#VALUE!</v>
      </c>
      <c r="I61" s="633">
        <f>'2019-상시근로자'!E61</f>
        <v>0</v>
      </c>
      <c r="J61" s="633">
        <f>'2019-상시근로자'!G61</f>
        <v>0</v>
      </c>
      <c r="K61" s="33" t="e">
        <f t="shared" si="7"/>
        <v>#VALUE!</v>
      </c>
      <c r="L61" s="33">
        <f t="shared" si="0"/>
        <v>0</v>
      </c>
      <c r="M61" s="35" t="e">
        <f t="shared" si="8"/>
        <v>#VALUE!</v>
      </c>
      <c r="N61" s="108"/>
      <c r="O61" s="180"/>
      <c r="P61" s="181"/>
      <c r="Q61" s="106" t="s">
        <v>160</v>
      </c>
      <c r="R61" s="107" t="s">
        <v>160</v>
      </c>
      <c r="S61" s="43"/>
      <c r="T61" s="122" t="s">
        <v>160</v>
      </c>
      <c r="U61" s="122" t="s">
        <v>160</v>
      </c>
      <c r="V61" s="123" t="s">
        <v>160</v>
      </c>
      <c r="W61" s="702">
        <f t="shared" si="40"/>
        <v>1</v>
      </c>
      <c r="X61" s="703" t="e">
        <f t="shared" si="41"/>
        <v>#VALUE!</v>
      </c>
      <c r="Y61" s="768" t="e">
        <f t="shared" si="42"/>
        <v>#VALUE!</v>
      </c>
      <c r="Z61" s="769" t="e">
        <f t="shared" si="9"/>
        <v>#VALUE!</v>
      </c>
      <c r="AA61" s="705" t="e">
        <f t="shared" si="10"/>
        <v>#VALUE!</v>
      </c>
      <c r="AB61" s="702">
        <f t="shared" si="43"/>
        <v>1</v>
      </c>
      <c r="AC61" s="703" t="e">
        <f t="shared" si="44"/>
        <v>#VALUE!</v>
      </c>
      <c r="AD61" s="704" t="e">
        <f t="shared" si="45"/>
        <v>#VALUE!</v>
      </c>
      <c r="AE61" s="769" t="e">
        <f t="shared" si="11"/>
        <v>#VALUE!</v>
      </c>
      <c r="AF61" s="705" t="e">
        <f t="shared" si="12"/>
        <v>#VALUE!</v>
      </c>
      <c r="AG61" s="702">
        <f t="shared" si="46"/>
        <v>1</v>
      </c>
      <c r="AH61" s="703" t="e">
        <f t="shared" si="47"/>
        <v>#VALUE!</v>
      </c>
      <c r="AI61" s="704" t="e">
        <f t="shared" si="48"/>
        <v>#VALUE!</v>
      </c>
      <c r="AJ61" s="769" t="e">
        <f t="shared" si="13"/>
        <v>#VALUE!</v>
      </c>
      <c r="AK61" s="705" t="e">
        <f t="shared" si="14"/>
        <v>#VALUE!</v>
      </c>
      <c r="AL61" s="702">
        <f t="shared" si="49"/>
        <v>1</v>
      </c>
      <c r="AM61" s="703" t="e">
        <f t="shared" si="50"/>
        <v>#VALUE!</v>
      </c>
      <c r="AN61" s="704" t="e">
        <f t="shared" si="51"/>
        <v>#VALUE!</v>
      </c>
      <c r="AO61" s="769" t="e">
        <f t="shared" si="15"/>
        <v>#VALUE!</v>
      </c>
      <c r="AP61" s="705" t="e">
        <f t="shared" si="16"/>
        <v>#VALUE!</v>
      </c>
      <c r="AQ61" s="702">
        <f t="shared" si="52"/>
        <v>1</v>
      </c>
      <c r="AR61" s="703" t="e">
        <f t="shared" si="53"/>
        <v>#VALUE!</v>
      </c>
      <c r="AS61" s="704" t="e">
        <f t="shared" si="54"/>
        <v>#VALUE!</v>
      </c>
      <c r="AT61" s="769" t="e">
        <f t="shared" si="17"/>
        <v>#VALUE!</v>
      </c>
      <c r="AU61" s="705" t="e">
        <f t="shared" si="18"/>
        <v>#VALUE!</v>
      </c>
      <c r="AV61" s="702">
        <f t="shared" si="55"/>
        <v>1</v>
      </c>
      <c r="AW61" s="703" t="e">
        <f t="shared" si="56"/>
        <v>#VALUE!</v>
      </c>
      <c r="AX61" s="704" t="e">
        <f t="shared" si="57"/>
        <v>#VALUE!</v>
      </c>
      <c r="AY61" s="769" t="e">
        <f t="shared" si="19"/>
        <v>#VALUE!</v>
      </c>
      <c r="AZ61" s="705" t="e">
        <f t="shared" si="20"/>
        <v>#VALUE!</v>
      </c>
      <c r="BA61" s="702">
        <f t="shared" si="58"/>
        <v>1</v>
      </c>
      <c r="BB61" s="703" t="e">
        <f t="shared" si="59"/>
        <v>#VALUE!</v>
      </c>
      <c r="BC61" s="704" t="e">
        <f t="shared" si="60"/>
        <v>#VALUE!</v>
      </c>
      <c r="BD61" s="769" t="e">
        <f t="shared" si="21"/>
        <v>#VALUE!</v>
      </c>
      <c r="BE61" s="705" t="e">
        <f t="shared" si="22"/>
        <v>#VALUE!</v>
      </c>
      <c r="BF61" s="702">
        <f t="shared" si="61"/>
        <v>1</v>
      </c>
      <c r="BG61" s="703" t="e">
        <f t="shared" si="62"/>
        <v>#VALUE!</v>
      </c>
      <c r="BH61" s="704" t="e">
        <f t="shared" si="63"/>
        <v>#VALUE!</v>
      </c>
      <c r="BI61" s="769" t="e">
        <f t="shared" si="23"/>
        <v>#VALUE!</v>
      </c>
      <c r="BJ61" s="705" t="e">
        <f t="shared" si="24"/>
        <v>#VALUE!</v>
      </c>
      <c r="BK61" s="702">
        <f t="shared" si="64"/>
        <v>1</v>
      </c>
      <c r="BL61" s="703" t="e">
        <f t="shared" si="65"/>
        <v>#VALUE!</v>
      </c>
      <c r="BM61" s="704" t="e">
        <f t="shared" si="66"/>
        <v>#VALUE!</v>
      </c>
      <c r="BN61" s="769" t="e">
        <f t="shared" si="25"/>
        <v>#VALUE!</v>
      </c>
      <c r="BO61" s="705" t="e">
        <f t="shared" si="26"/>
        <v>#VALUE!</v>
      </c>
      <c r="BP61" s="702">
        <f t="shared" si="67"/>
        <v>1</v>
      </c>
      <c r="BQ61" s="703" t="e">
        <f t="shared" si="68"/>
        <v>#VALUE!</v>
      </c>
      <c r="BR61" s="704" t="e">
        <f t="shared" si="69"/>
        <v>#VALUE!</v>
      </c>
      <c r="BS61" s="769" t="e">
        <f t="shared" si="27"/>
        <v>#VALUE!</v>
      </c>
      <c r="BT61" s="705" t="e">
        <f t="shared" si="28"/>
        <v>#VALUE!</v>
      </c>
      <c r="BU61" s="702">
        <f t="shared" si="70"/>
        <v>1</v>
      </c>
      <c r="BV61" s="703" t="e">
        <f t="shared" si="71"/>
        <v>#VALUE!</v>
      </c>
      <c r="BW61" s="704" t="e">
        <f t="shared" si="72"/>
        <v>#VALUE!</v>
      </c>
      <c r="BX61" s="769" t="e">
        <f t="shared" si="29"/>
        <v>#VALUE!</v>
      </c>
      <c r="BY61" s="705" t="e">
        <f t="shared" si="30"/>
        <v>#VALUE!</v>
      </c>
      <c r="BZ61" s="702">
        <f t="shared" si="73"/>
        <v>1</v>
      </c>
      <c r="CA61" s="703" t="e">
        <f t="shared" si="74"/>
        <v>#VALUE!</v>
      </c>
      <c r="CB61" s="704" t="e">
        <f t="shared" si="75"/>
        <v>#VALUE!</v>
      </c>
      <c r="CC61" s="769" t="e">
        <f t="shared" si="31"/>
        <v>#VALUE!</v>
      </c>
      <c r="CD61" s="705" t="e">
        <f t="shared" si="32"/>
        <v>#VALUE!</v>
      </c>
      <c r="CE61" s="770">
        <f t="shared" si="1"/>
        <v>12</v>
      </c>
      <c r="CF61" s="771" t="e">
        <f t="shared" si="2"/>
        <v>#VALUE!</v>
      </c>
      <c r="CG61" s="708"/>
      <c r="CH61" s="709"/>
      <c r="CK61" s="253"/>
      <c r="CL61" s="272"/>
      <c r="CM61" s="272"/>
      <c r="CN61" s="273"/>
      <c r="CO61" s="285" t="e">
        <f t="shared" si="34"/>
        <v>#VALUE!</v>
      </c>
      <c r="CP61" s="286" t="e">
        <f t="shared" si="35"/>
        <v>#VALUE!</v>
      </c>
      <c r="CQ61" s="275">
        <f t="shared" si="36"/>
        <v>0</v>
      </c>
      <c r="CR61" s="270" t="e">
        <f t="shared" si="76"/>
        <v>#VALUE!</v>
      </c>
      <c r="CS61" s="270" t="e">
        <f t="shared" si="76"/>
        <v>#VALUE!</v>
      </c>
      <c r="CT61" s="270" t="e">
        <f t="shared" si="38"/>
        <v>#VALUE!</v>
      </c>
      <c r="CU61" s="44"/>
    </row>
    <row r="62" spans="1:99" ht="16.5" customHeight="1">
      <c r="A62" s="23">
        <f t="shared" si="39"/>
        <v>58</v>
      </c>
      <c r="B62" s="142">
        <f>'2019-상시근로자'!B62</f>
        <v>0</v>
      </c>
      <c r="C62" s="632">
        <f>'2019-상시근로자'!C62</f>
        <v>0</v>
      </c>
      <c r="D62" s="637">
        <f>'2019-상시근로자'!D62</f>
        <v>0</v>
      </c>
      <c r="E62" s="156" t="e">
        <f t="shared" si="3"/>
        <v>#VALUE!</v>
      </c>
      <c r="F62" s="30" t="e">
        <f t="shared" si="4"/>
        <v>#VALUE!</v>
      </c>
      <c r="G62" s="31" t="e">
        <f t="shared" si="5"/>
        <v>#VALUE!</v>
      </c>
      <c r="H62" s="147" t="e">
        <f t="shared" si="6"/>
        <v>#VALUE!</v>
      </c>
      <c r="I62" s="633">
        <f>'2019-상시근로자'!E62</f>
        <v>0</v>
      </c>
      <c r="J62" s="633">
        <f>'2019-상시근로자'!G62</f>
        <v>0</v>
      </c>
      <c r="K62" s="33" t="e">
        <f t="shared" si="7"/>
        <v>#VALUE!</v>
      </c>
      <c r="L62" s="33">
        <f t="shared" si="0"/>
        <v>0</v>
      </c>
      <c r="M62" s="35" t="e">
        <f t="shared" si="8"/>
        <v>#VALUE!</v>
      </c>
      <c r="N62" s="108"/>
      <c r="O62" s="178"/>
      <c r="P62" s="179"/>
      <c r="Q62" s="106" t="s">
        <v>160</v>
      </c>
      <c r="R62" s="107" t="s">
        <v>160</v>
      </c>
      <c r="S62" s="43"/>
      <c r="T62" s="122" t="s">
        <v>160</v>
      </c>
      <c r="U62" s="122" t="s">
        <v>160</v>
      </c>
      <c r="V62" s="123" t="s">
        <v>160</v>
      </c>
      <c r="W62" s="702">
        <f t="shared" si="40"/>
        <v>1</v>
      </c>
      <c r="X62" s="703" t="e">
        <f t="shared" si="41"/>
        <v>#VALUE!</v>
      </c>
      <c r="Y62" s="768" t="e">
        <f t="shared" si="42"/>
        <v>#VALUE!</v>
      </c>
      <c r="Z62" s="769" t="e">
        <f t="shared" si="9"/>
        <v>#VALUE!</v>
      </c>
      <c r="AA62" s="705" t="e">
        <f t="shared" si="10"/>
        <v>#VALUE!</v>
      </c>
      <c r="AB62" s="702">
        <f t="shared" si="43"/>
        <v>1</v>
      </c>
      <c r="AC62" s="703" t="e">
        <f t="shared" si="44"/>
        <v>#VALUE!</v>
      </c>
      <c r="AD62" s="704" t="e">
        <f t="shared" si="45"/>
        <v>#VALUE!</v>
      </c>
      <c r="AE62" s="769" t="e">
        <f t="shared" si="11"/>
        <v>#VALUE!</v>
      </c>
      <c r="AF62" s="705" t="e">
        <f t="shared" si="12"/>
        <v>#VALUE!</v>
      </c>
      <c r="AG62" s="702">
        <f t="shared" si="46"/>
        <v>1</v>
      </c>
      <c r="AH62" s="703" t="e">
        <f t="shared" si="47"/>
        <v>#VALUE!</v>
      </c>
      <c r="AI62" s="704" t="e">
        <f t="shared" si="48"/>
        <v>#VALUE!</v>
      </c>
      <c r="AJ62" s="769" t="e">
        <f t="shared" si="13"/>
        <v>#VALUE!</v>
      </c>
      <c r="AK62" s="705" t="e">
        <f t="shared" si="14"/>
        <v>#VALUE!</v>
      </c>
      <c r="AL62" s="702">
        <f t="shared" si="49"/>
        <v>1</v>
      </c>
      <c r="AM62" s="703" t="e">
        <f t="shared" si="50"/>
        <v>#VALUE!</v>
      </c>
      <c r="AN62" s="704" t="e">
        <f t="shared" si="51"/>
        <v>#VALUE!</v>
      </c>
      <c r="AO62" s="769" t="e">
        <f t="shared" si="15"/>
        <v>#VALUE!</v>
      </c>
      <c r="AP62" s="705" t="e">
        <f t="shared" si="16"/>
        <v>#VALUE!</v>
      </c>
      <c r="AQ62" s="702">
        <f t="shared" si="52"/>
        <v>1</v>
      </c>
      <c r="AR62" s="703" t="e">
        <f t="shared" si="53"/>
        <v>#VALUE!</v>
      </c>
      <c r="AS62" s="704" t="e">
        <f t="shared" si="54"/>
        <v>#VALUE!</v>
      </c>
      <c r="AT62" s="769" t="e">
        <f t="shared" si="17"/>
        <v>#VALUE!</v>
      </c>
      <c r="AU62" s="705" t="e">
        <f t="shared" si="18"/>
        <v>#VALUE!</v>
      </c>
      <c r="AV62" s="702">
        <f t="shared" si="55"/>
        <v>1</v>
      </c>
      <c r="AW62" s="703" t="e">
        <f t="shared" si="56"/>
        <v>#VALUE!</v>
      </c>
      <c r="AX62" s="704" t="e">
        <f t="shared" si="57"/>
        <v>#VALUE!</v>
      </c>
      <c r="AY62" s="769" t="e">
        <f t="shared" si="19"/>
        <v>#VALUE!</v>
      </c>
      <c r="AZ62" s="705" t="e">
        <f t="shared" si="20"/>
        <v>#VALUE!</v>
      </c>
      <c r="BA62" s="702">
        <f t="shared" si="58"/>
        <v>1</v>
      </c>
      <c r="BB62" s="703" t="e">
        <f t="shared" si="59"/>
        <v>#VALUE!</v>
      </c>
      <c r="BC62" s="704" t="e">
        <f t="shared" si="60"/>
        <v>#VALUE!</v>
      </c>
      <c r="BD62" s="769" t="e">
        <f t="shared" si="21"/>
        <v>#VALUE!</v>
      </c>
      <c r="BE62" s="705" t="e">
        <f t="shared" si="22"/>
        <v>#VALUE!</v>
      </c>
      <c r="BF62" s="702">
        <f t="shared" si="61"/>
        <v>1</v>
      </c>
      <c r="BG62" s="703" t="e">
        <f t="shared" si="62"/>
        <v>#VALUE!</v>
      </c>
      <c r="BH62" s="704" t="e">
        <f t="shared" si="63"/>
        <v>#VALUE!</v>
      </c>
      <c r="BI62" s="769" t="e">
        <f t="shared" si="23"/>
        <v>#VALUE!</v>
      </c>
      <c r="BJ62" s="705" t="e">
        <f t="shared" si="24"/>
        <v>#VALUE!</v>
      </c>
      <c r="BK62" s="702">
        <f t="shared" si="64"/>
        <v>1</v>
      </c>
      <c r="BL62" s="703" t="e">
        <f t="shared" si="65"/>
        <v>#VALUE!</v>
      </c>
      <c r="BM62" s="704" t="e">
        <f t="shared" si="66"/>
        <v>#VALUE!</v>
      </c>
      <c r="BN62" s="769" t="e">
        <f t="shared" si="25"/>
        <v>#VALUE!</v>
      </c>
      <c r="BO62" s="705" t="e">
        <f t="shared" si="26"/>
        <v>#VALUE!</v>
      </c>
      <c r="BP62" s="702">
        <f t="shared" si="67"/>
        <v>1</v>
      </c>
      <c r="BQ62" s="703" t="e">
        <f t="shared" si="68"/>
        <v>#VALUE!</v>
      </c>
      <c r="BR62" s="704" t="e">
        <f t="shared" si="69"/>
        <v>#VALUE!</v>
      </c>
      <c r="BS62" s="769" t="e">
        <f t="shared" si="27"/>
        <v>#VALUE!</v>
      </c>
      <c r="BT62" s="705" t="e">
        <f t="shared" si="28"/>
        <v>#VALUE!</v>
      </c>
      <c r="BU62" s="702">
        <f t="shared" si="70"/>
        <v>1</v>
      </c>
      <c r="BV62" s="703" t="e">
        <f t="shared" si="71"/>
        <v>#VALUE!</v>
      </c>
      <c r="BW62" s="704" t="e">
        <f t="shared" si="72"/>
        <v>#VALUE!</v>
      </c>
      <c r="BX62" s="769" t="e">
        <f t="shared" si="29"/>
        <v>#VALUE!</v>
      </c>
      <c r="BY62" s="705" t="e">
        <f t="shared" si="30"/>
        <v>#VALUE!</v>
      </c>
      <c r="BZ62" s="702">
        <f t="shared" si="73"/>
        <v>1</v>
      </c>
      <c r="CA62" s="703" t="e">
        <f t="shared" si="74"/>
        <v>#VALUE!</v>
      </c>
      <c r="CB62" s="704" t="e">
        <f t="shared" si="75"/>
        <v>#VALUE!</v>
      </c>
      <c r="CC62" s="769" t="e">
        <f t="shared" si="31"/>
        <v>#VALUE!</v>
      </c>
      <c r="CD62" s="705" t="e">
        <f t="shared" si="32"/>
        <v>#VALUE!</v>
      </c>
      <c r="CE62" s="770">
        <f t="shared" si="1"/>
        <v>12</v>
      </c>
      <c r="CF62" s="771" t="e">
        <f t="shared" si="2"/>
        <v>#VALUE!</v>
      </c>
      <c r="CG62" s="708"/>
      <c r="CH62" s="709"/>
      <c r="CK62" s="253"/>
      <c r="CL62" s="272"/>
      <c r="CM62" s="272"/>
      <c r="CN62" s="273"/>
      <c r="CO62" s="285" t="e">
        <f t="shared" si="34"/>
        <v>#VALUE!</v>
      </c>
      <c r="CP62" s="286" t="e">
        <f t="shared" si="35"/>
        <v>#VALUE!</v>
      </c>
      <c r="CQ62" s="275">
        <f t="shared" si="36"/>
        <v>0</v>
      </c>
      <c r="CR62" s="270" t="e">
        <f t="shared" si="76"/>
        <v>#VALUE!</v>
      </c>
      <c r="CS62" s="270" t="e">
        <f t="shared" si="76"/>
        <v>#VALUE!</v>
      </c>
      <c r="CT62" s="270" t="e">
        <f t="shared" si="38"/>
        <v>#VALUE!</v>
      </c>
      <c r="CU62" s="44"/>
    </row>
    <row r="63" spans="1:99" ht="16.5" customHeight="1">
      <c r="A63" s="23">
        <f t="shared" si="39"/>
        <v>59</v>
      </c>
      <c r="B63" s="142">
        <f>'2019-상시근로자'!B63</f>
        <v>0</v>
      </c>
      <c r="C63" s="632">
        <f>'2019-상시근로자'!C63</f>
        <v>0</v>
      </c>
      <c r="D63" s="637">
        <f>'2019-상시근로자'!D63</f>
        <v>0</v>
      </c>
      <c r="E63" s="156" t="e">
        <f t="shared" si="3"/>
        <v>#VALUE!</v>
      </c>
      <c r="F63" s="30" t="e">
        <f t="shared" si="4"/>
        <v>#VALUE!</v>
      </c>
      <c r="G63" s="31" t="e">
        <f t="shared" si="5"/>
        <v>#VALUE!</v>
      </c>
      <c r="H63" s="147" t="e">
        <f t="shared" si="6"/>
        <v>#VALUE!</v>
      </c>
      <c r="I63" s="633">
        <f>'2019-상시근로자'!E63</f>
        <v>0</v>
      </c>
      <c r="J63" s="633">
        <f>'2019-상시근로자'!G63</f>
        <v>0</v>
      </c>
      <c r="K63" s="33" t="e">
        <f t="shared" si="7"/>
        <v>#VALUE!</v>
      </c>
      <c r="L63" s="33">
        <f t="shared" si="0"/>
        <v>0</v>
      </c>
      <c r="M63" s="35" t="e">
        <f t="shared" si="8"/>
        <v>#VALUE!</v>
      </c>
      <c r="N63" s="108"/>
      <c r="O63" s="178"/>
      <c r="P63" s="179"/>
      <c r="Q63" s="106" t="s">
        <v>160</v>
      </c>
      <c r="R63" s="107" t="s">
        <v>160</v>
      </c>
      <c r="S63" s="43"/>
      <c r="T63" s="122" t="s">
        <v>160</v>
      </c>
      <c r="U63" s="122" t="s">
        <v>160</v>
      </c>
      <c r="V63" s="123" t="s">
        <v>160</v>
      </c>
      <c r="W63" s="702">
        <f t="shared" si="40"/>
        <v>1</v>
      </c>
      <c r="X63" s="703" t="e">
        <f t="shared" si="41"/>
        <v>#VALUE!</v>
      </c>
      <c r="Y63" s="768" t="e">
        <f t="shared" si="42"/>
        <v>#VALUE!</v>
      </c>
      <c r="Z63" s="769" t="e">
        <f t="shared" si="9"/>
        <v>#VALUE!</v>
      </c>
      <c r="AA63" s="705" t="e">
        <f t="shared" si="10"/>
        <v>#VALUE!</v>
      </c>
      <c r="AB63" s="702">
        <f t="shared" si="43"/>
        <v>1</v>
      </c>
      <c r="AC63" s="703" t="e">
        <f t="shared" si="44"/>
        <v>#VALUE!</v>
      </c>
      <c r="AD63" s="704" t="e">
        <f t="shared" si="45"/>
        <v>#VALUE!</v>
      </c>
      <c r="AE63" s="769" t="e">
        <f t="shared" si="11"/>
        <v>#VALUE!</v>
      </c>
      <c r="AF63" s="705" t="e">
        <f t="shared" si="12"/>
        <v>#VALUE!</v>
      </c>
      <c r="AG63" s="702">
        <f t="shared" si="46"/>
        <v>1</v>
      </c>
      <c r="AH63" s="703" t="e">
        <f t="shared" si="47"/>
        <v>#VALUE!</v>
      </c>
      <c r="AI63" s="704" t="e">
        <f t="shared" si="48"/>
        <v>#VALUE!</v>
      </c>
      <c r="AJ63" s="769" t="e">
        <f t="shared" si="13"/>
        <v>#VALUE!</v>
      </c>
      <c r="AK63" s="705" t="e">
        <f t="shared" si="14"/>
        <v>#VALUE!</v>
      </c>
      <c r="AL63" s="702">
        <f t="shared" si="49"/>
        <v>1</v>
      </c>
      <c r="AM63" s="703" t="e">
        <f t="shared" si="50"/>
        <v>#VALUE!</v>
      </c>
      <c r="AN63" s="704" t="e">
        <f t="shared" si="51"/>
        <v>#VALUE!</v>
      </c>
      <c r="AO63" s="769" t="e">
        <f t="shared" si="15"/>
        <v>#VALUE!</v>
      </c>
      <c r="AP63" s="705" t="e">
        <f t="shared" si="16"/>
        <v>#VALUE!</v>
      </c>
      <c r="AQ63" s="702">
        <f t="shared" si="52"/>
        <v>1</v>
      </c>
      <c r="AR63" s="703" t="e">
        <f t="shared" si="53"/>
        <v>#VALUE!</v>
      </c>
      <c r="AS63" s="704" t="e">
        <f t="shared" si="54"/>
        <v>#VALUE!</v>
      </c>
      <c r="AT63" s="769" t="e">
        <f t="shared" si="17"/>
        <v>#VALUE!</v>
      </c>
      <c r="AU63" s="705" t="e">
        <f t="shared" si="18"/>
        <v>#VALUE!</v>
      </c>
      <c r="AV63" s="702">
        <f t="shared" si="55"/>
        <v>1</v>
      </c>
      <c r="AW63" s="703" t="e">
        <f t="shared" si="56"/>
        <v>#VALUE!</v>
      </c>
      <c r="AX63" s="704" t="e">
        <f t="shared" si="57"/>
        <v>#VALUE!</v>
      </c>
      <c r="AY63" s="769" t="e">
        <f t="shared" si="19"/>
        <v>#VALUE!</v>
      </c>
      <c r="AZ63" s="705" t="e">
        <f t="shared" si="20"/>
        <v>#VALUE!</v>
      </c>
      <c r="BA63" s="702">
        <f t="shared" si="58"/>
        <v>1</v>
      </c>
      <c r="BB63" s="703" t="e">
        <f t="shared" si="59"/>
        <v>#VALUE!</v>
      </c>
      <c r="BC63" s="704" t="e">
        <f t="shared" si="60"/>
        <v>#VALUE!</v>
      </c>
      <c r="BD63" s="769" t="e">
        <f t="shared" si="21"/>
        <v>#VALUE!</v>
      </c>
      <c r="BE63" s="705" t="e">
        <f t="shared" si="22"/>
        <v>#VALUE!</v>
      </c>
      <c r="BF63" s="702">
        <f t="shared" si="61"/>
        <v>1</v>
      </c>
      <c r="BG63" s="703" t="e">
        <f t="shared" si="62"/>
        <v>#VALUE!</v>
      </c>
      <c r="BH63" s="704" t="e">
        <f t="shared" si="63"/>
        <v>#VALUE!</v>
      </c>
      <c r="BI63" s="769" t="e">
        <f t="shared" si="23"/>
        <v>#VALUE!</v>
      </c>
      <c r="BJ63" s="705" t="e">
        <f t="shared" si="24"/>
        <v>#VALUE!</v>
      </c>
      <c r="BK63" s="702">
        <f t="shared" si="64"/>
        <v>1</v>
      </c>
      <c r="BL63" s="703" t="e">
        <f t="shared" si="65"/>
        <v>#VALUE!</v>
      </c>
      <c r="BM63" s="704" t="e">
        <f t="shared" si="66"/>
        <v>#VALUE!</v>
      </c>
      <c r="BN63" s="769" t="e">
        <f t="shared" si="25"/>
        <v>#VALUE!</v>
      </c>
      <c r="BO63" s="705" t="e">
        <f t="shared" si="26"/>
        <v>#VALUE!</v>
      </c>
      <c r="BP63" s="702">
        <f t="shared" si="67"/>
        <v>1</v>
      </c>
      <c r="BQ63" s="703" t="e">
        <f t="shared" si="68"/>
        <v>#VALUE!</v>
      </c>
      <c r="BR63" s="704" t="e">
        <f t="shared" si="69"/>
        <v>#VALUE!</v>
      </c>
      <c r="BS63" s="769" t="e">
        <f t="shared" si="27"/>
        <v>#VALUE!</v>
      </c>
      <c r="BT63" s="705" t="e">
        <f t="shared" si="28"/>
        <v>#VALUE!</v>
      </c>
      <c r="BU63" s="702">
        <f t="shared" si="70"/>
        <v>1</v>
      </c>
      <c r="BV63" s="703" t="e">
        <f t="shared" si="71"/>
        <v>#VALUE!</v>
      </c>
      <c r="BW63" s="704" t="e">
        <f t="shared" si="72"/>
        <v>#VALUE!</v>
      </c>
      <c r="BX63" s="769" t="e">
        <f t="shared" si="29"/>
        <v>#VALUE!</v>
      </c>
      <c r="BY63" s="705" t="e">
        <f t="shared" si="30"/>
        <v>#VALUE!</v>
      </c>
      <c r="BZ63" s="702">
        <f t="shared" si="73"/>
        <v>1</v>
      </c>
      <c r="CA63" s="703" t="e">
        <f t="shared" si="74"/>
        <v>#VALUE!</v>
      </c>
      <c r="CB63" s="704" t="e">
        <f t="shared" si="75"/>
        <v>#VALUE!</v>
      </c>
      <c r="CC63" s="769" t="e">
        <f t="shared" si="31"/>
        <v>#VALUE!</v>
      </c>
      <c r="CD63" s="705" t="e">
        <f t="shared" si="32"/>
        <v>#VALUE!</v>
      </c>
      <c r="CE63" s="770">
        <f t="shared" si="1"/>
        <v>12</v>
      </c>
      <c r="CF63" s="771" t="e">
        <f t="shared" si="2"/>
        <v>#VALUE!</v>
      </c>
      <c r="CG63" s="708"/>
      <c r="CH63" s="709"/>
      <c r="CK63" s="253"/>
      <c r="CL63" s="272"/>
      <c r="CM63" s="272"/>
      <c r="CN63" s="273"/>
      <c r="CO63" s="285" t="e">
        <f t="shared" si="34"/>
        <v>#VALUE!</v>
      </c>
      <c r="CP63" s="286" t="e">
        <f t="shared" si="35"/>
        <v>#VALUE!</v>
      </c>
      <c r="CQ63" s="275">
        <f t="shared" si="36"/>
        <v>0</v>
      </c>
      <c r="CR63" s="270" t="e">
        <f t="shared" si="76"/>
        <v>#VALUE!</v>
      </c>
      <c r="CS63" s="270" t="e">
        <f t="shared" si="76"/>
        <v>#VALUE!</v>
      </c>
      <c r="CT63" s="270" t="e">
        <f t="shared" si="38"/>
        <v>#VALUE!</v>
      </c>
      <c r="CU63" s="44"/>
    </row>
    <row r="64" spans="1:99" ht="16.5" customHeight="1" thickBot="1">
      <c r="A64" s="23">
        <f t="shared" si="39"/>
        <v>60</v>
      </c>
      <c r="B64" s="142">
        <f>'2019-상시근로자'!B64</f>
        <v>0</v>
      </c>
      <c r="C64" s="632">
        <f>'2019-상시근로자'!C64</f>
        <v>0</v>
      </c>
      <c r="D64" s="637">
        <f>'2019-상시근로자'!D64</f>
        <v>0</v>
      </c>
      <c r="E64" s="156" t="e">
        <f t="shared" si="3"/>
        <v>#VALUE!</v>
      </c>
      <c r="F64" s="30" t="e">
        <f t="shared" si="4"/>
        <v>#VALUE!</v>
      </c>
      <c r="G64" s="31" t="e">
        <f t="shared" si="5"/>
        <v>#VALUE!</v>
      </c>
      <c r="H64" s="147" t="e">
        <f t="shared" si="6"/>
        <v>#VALUE!</v>
      </c>
      <c r="I64" s="633">
        <f>'2019-상시근로자'!E64</f>
        <v>0</v>
      </c>
      <c r="J64" s="633">
        <f>'2019-상시근로자'!G64</f>
        <v>0</v>
      </c>
      <c r="K64" s="33" t="e">
        <f t="shared" si="7"/>
        <v>#VALUE!</v>
      </c>
      <c r="L64" s="33">
        <f t="shared" si="0"/>
        <v>0</v>
      </c>
      <c r="M64" s="35" t="e">
        <f t="shared" si="8"/>
        <v>#VALUE!</v>
      </c>
      <c r="N64" s="108"/>
      <c r="O64" s="180"/>
      <c r="P64" s="181"/>
      <c r="Q64" s="106" t="s">
        <v>160</v>
      </c>
      <c r="R64" s="107" t="s">
        <v>160</v>
      </c>
      <c r="S64" s="43"/>
      <c r="T64" s="122" t="s">
        <v>160</v>
      </c>
      <c r="U64" s="122" t="s">
        <v>160</v>
      </c>
      <c r="V64" s="123" t="s">
        <v>160</v>
      </c>
      <c r="W64" s="702">
        <f t="shared" si="40"/>
        <v>1</v>
      </c>
      <c r="X64" s="703" t="e">
        <f t="shared" si="41"/>
        <v>#VALUE!</v>
      </c>
      <c r="Y64" s="768" t="e">
        <f t="shared" si="42"/>
        <v>#VALUE!</v>
      </c>
      <c r="Z64" s="769" t="e">
        <f t="shared" si="9"/>
        <v>#VALUE!</v>
      </c>
      <c r="AA64" s="705" t="e">
        <f t="shared" si="10"/>
        <v>#VALUE!</v>
      </c>
      <c r="AB64" s="702">
        <f t="shared" si="43"/>
        <v>1</v>
      </c>
      <c r="AC64" s="703" t="e">
        <f t="shared" si="44"/>
        <v>#VALUE!</v>
      </c>
      <c r="AD64" s="704" t="e">
        <f t="shared" si="45"/>
        <v>#VALUE!</v>
      </c>
      <c r="AE64" s="769" t="e">
        <f t="shared" si="11"/>
        <v>#VALUE!</v>
      </c>
      <c r="AF64" s="705" t="e">
        <f t="shared" si="12"/>
        <v>#VALUE!</v>
      </c>
      <c r="AG64" s="702">
        <f t="shared" si="46"/>
        <v>1</v>
      </c>
      <c r="AH64" s="703" t="e">
        <f t="shared" si="47"/>
        <v>#VALUE!</v>
      </c>
      <c r="AI64" s="704" t="e">
        <f t="shared" si="48"/>
        <v>#VALUE!</v>
      </c>
      <c r="AJ64" s="769" t="e">
        <f t="shared" si="13"/>
        <v>#VALUE!</v>
      </c>
      <c r="AK64" s="705" t="e">
        <f t="shared" si="14"/>
        <v>#VALUE!</v>
      </c>
      <c r="AL64" s="702">
        <f t="shared" si="49"/>
        <v>1</v>
      </c>
      <c r="AM64" s="703" t="e">
        <f t="shared" si="50"/>
        <v>#VALUE!</v>
      </c>
      <c r="AN64" s="704" t="e">
        <f t="shared" si="51"/>
        <v>#VALUE!</v>
      </c>
      <c r="AO64" s="769" t="e">
        <f t="shared" si="15"/>
        <v>#VALUE!</v>
      </c>
      <c r="AP64" s="705" t="e">
        <f t="shared" si="16"/>
        <v>#VALUE!</v>
      </c>
      <c r="AQ64" s="702">
        <f t="shared" si="52"/>
        <v>1</v>
      </c>
      <c r="AR64" s="703" t="e">
        <f t="shared" si="53"/>
        <v>#VALUE!</v>
      </c>
      <c r="AS64" s="704" t="e">
        <f t="shared" si="54"/>
        <v>#VALUE!</v>
      </c>
      <c r="AT64" s="769" t="e">
        <f t="shared" si="17"/>
        <v>#VALUE!</v>
      </c>
      <c r="AU64" s="705" t="e">
        <f t="shared" si="18"/>
        <v>#VALUE!</v>
      </c>
      <c r="AV64" s="702">
        <f t="shared" si="55"/>
        <v>1</v>
      </c>
      <c r="AW64" s="703" t="e">
        <f t="shared" si="56"/>
        <v>#VALUE!</v>
      </c>
      <c r="AX64" s="704" t="e">
        <f t="shared" si="57"/>
        <v>#VALUE!</v>
      </c>
      <c r="AY64" s="769" t="e">
        <f t="shared" si="19"/>
        <v>#VALUE!</v>
      </c>
      <c r="AZ64" s="705" t="e">
        <f t="shared" si="20"/>
        <v>#VALUE!</v>
      </c>
      <c r="BA64" s="702">
        <f t="shared" si="58"/>
        <v>1</v>
      </c>
      <c r="BB64" s="703" t="e">
        <f t="shared" si="59"/>
        <v>#VALUE!</v>
      </c>
      <c r="BC64" s="704" t="e">
        <f t="shared" si="60"/>
        <v>#VALUE!</v>
      </c>
      <c r="BD64" s="769" t="e">
        <f t="shared" si="21"/>
        <v>#VALUE!</v>
      </c>
      <c r="BE64" s="705" t="e">
        <f t="shared" si="22"/>
        <v>#VALUE!</v>
      </c>
      <c r="BF64" s="702">
        <f t="shared" si="61"/>
        <v>1</v>
      </c>
      <c r="BG64" s="703" t="e">
        <f t="shared" si="62"/>
        <v>#VALUE!</v>
      </c>
      <c r="BH64" s="704" t="e">
        <f t="shared" si="63"/>
        <v>#VALUE!</v>
      </c>
      <c r="BI64" s="769" t="e">
        <f t="shared" si="23"/>
        <v>#VALUE!</v>
      </c>
      <c r="BJ64" s="705" t="e">
        <f t="shared" si="24"/>
        <v>#VALUE!</v>
      </c>
      <c r="BK64" s="702">
        <f t="shared" si="64"/>
        <v>1</v>
      </c>
      <c r="BL64" s="703" t="e">
        <f t="shared" si="65"/>
        <v>#VALUE!</v>
      </c>
      <c r="BM64" s="704" t="e">
        <f t="shared" si="66"/>
        <v>#VALUE!</v>
      </c>
      <c r="BN64" s="769" t="e">
        <f t="shared" si="25"/>
        <v>#VALUE!</v>
      </c>
      <c r="BO64" s="705" t="e">
        <f t="shared" si="26"/>
        <v>#VALUE!</v>
      </c>
      <c r="BP64" s="702">
        <f t="shared" si="67"/>
        <v>1</v>
      </c>
      <c r="BQ64" s="703" t="e">
        <f t="shared" si="68"/>
        <v>#VALUE!</v>
      </c>
      <c r="BR64" s="704" t="e">
        <f t="shared" si="69"/>
        <v>#VALUE!</v>
      </c>
      <c r="BS64" s="769" t="e">
        <f t="shared" si="27"/>
        <v>#VALUE!</v>
      </c>
      <c r="BT64" s="705" t="e">
        <f t="shared" si="28"/>
        <v>#VALUE!</v>
      </c>
      <c r="BU64" s="702">
        <f t="shared" si="70"/>
        <v>1</v>
      </c>
      <c r="BV64" s="703" t="e">
        <f t="shared" si="71"/>
        <v>#VALUE!</v>
      </c>
      <c r="BW64" s="704" t="e">
        <f t="shared" si="72"/>
        <v>#VALUE!</v>
      </c>
      <c r="BX64" s="769" t="e">
        <f t="shared" si="29"/>
        <v>#VALUE!</v>
      </c>
      <c r="BY64" s="705" t="e">
        <f t="shared" si="30"/>
        <v>#VALUE!</v>
      </c>
      <c r="BZ64" s="702">
        <f t="shared" si="73"/>
        <v>1</v>
      </c>
      <c r="CA64" s="703" t="e">
        <f t="shared" si="74"/>
        <v>#VALUE!</v>
      </c>
      <c r="CB64" s="704" t="e">
        <f t="shared" si="75"/>
        <v>#VALUE!</v>
      </c>
      <c r="CC64" s="769" t="e">
        <f t="shared" si="31"/>
        <v>#VALUE!</v>
      </c>
      <c r="CD64" s="705" t="e">
        <f t="shared" si="32"/>
        <v>#VALUE!</v>
      </c>
      <c r="CE64" s="770">
        <f t="shared" si="1"/>
        <v>12</v>
      </c>
      <c r="CF64" s="771" t="e">
        <f t="shared" si="2"/>
        <v>#VALUE!</v>
      </c>
      <c r="CG64" s="708"/>
      <c r="CH64" s="709"/>
      <c r="CK64" s="253"/>
      <c r="CL64" s="272"/>
      <c r="CM64" s="272"/>
      <c r="CN64" s="273"/>
      <c r="CO64" s="285" t="e">
        <f t="shared" si="34"/>
        <v>#VALUE!</v>
      </c>
      <c r="CP64" s="286" t="e">
        <f t="shared" si="35"/>
        <v>#VALUE!</v>
      </c>
      <c r="CQ64" s="275">
        <f t="shared" si="36"/>
        <v>0</v>
      </c>
      <c r="CR64" s="270" t="e">
        <f t="shared" si="76"/>
        <v>#VALUE!</v>
      </c>
      <c r="CS64" s="270" t="e">
        <f t="shared" si="76"/>
        <v>#VALUE!</v>
      </c>
      <c r="CT64" s="270" t="e">
        <f t="shared" si="38"/>
        <v>#VALUE!</v>
      </c>
      <c r="CU64" s="44"/>
    </row>
    <row r="65" spans="1:99" ht="16.5" customHeight="1">
      <c r="A65" s="23">
        <f t="shared" si="39"/>
        <v>61</v>
      </c>
      <c r="B65" s="142">
        <f>'2019-상시근로자'!B65</f>
        <v>0</v>
      </c>
      <c r="C65" s="632">
        <f>'2019-상시근로자'!C65</f>
        <v>0</v>
      </c>
      <c r="D65" s="637">
        <f>'2019-상시근로자'!D65</f>
        <v>0</v>
      </c>
      <c r="E65" s="156" t="e">
        <f t="shared" si="3"/>
        <v>#VALUE!</v>
      </c>
      <c r="F65" s="30" t="e">
        <f t="shared" si="4"/>
        <v>#VALUE!</v>
      </c>
      <c r="G65" s="31" t="e">
        <f t="shared" si="5"/>
        <v>#VALUE!</v>
      </c>
      <c r="H65" s="147" t="e">
        <f t="shared" si="6"/>
        <v>#VALUE!</v>
      </c>
      <c r="I65" s="633">
        <f>'2019-상시근로자'!E65</f>
        <v>0</v>
      </c>
      <c r="J65" s="633">
        <f>'2019-상시근로자'!G65</f>
        <v>0</v>
      </c>
      <c r="K65" s="33" t="e">
        <f t="shared" si="7"/>
        <v>#VALUE!</v>
      </c>
      <c r="L65" s="33">
        <f t="shared" si="0"/>
        <v>0</v>
      </c>
      <c r="M65" s="35" t="e">
        <f t="shared" si="8"/>
        <v>#VALUE!</v>
      </c>
      <c r="N65" s="108"/>
      <c r="O65" s="178"/>
      <c r="P65" s="179"/>
      <c r="Q65" s="106" t="s">
        <v>160</v>
      </c>
      <c r="R65" s="107" t="s">
        <v>160</v>
      </c>
      <c r="S65" s="43"/>
      <c r="T65" s="122" t="s">
        <v>160</v>
      </c>
      <c r="U65" s="122" t="s">
        <v>160</v>
      </c>
      <c r="V65" s="123" t="s">
        <v>160</v>
      </c>
      <c r="W65" s="702">
        <f t="shared" si="40"/>
        <v>1</v>
      </c>
      <c r="X65" s="703" t="e">
        <f t="shared" si="41"/>
        <v>#VALUE!</v>
      </c>
      <c r="Y65" s="768" t="e">
        <f t="shared" si="42"/>
        <v>#VALUE!</v>
      </c>
      <c r="Z65" s="769" t="e">
        <f t="shared" si="9"/>
        <v>#VALUE!</v>
      </c>
      <c r="AA65" s="705" t="e">
        <f t="shared" si="10"/>
        <v>#VALUE!</v>
      </c>
      <c r="AB65" s="702">
        <f t="shared" si="43"/>
        <v>1</v>
      </c>
      <c r="AC65" s="703" t="e">
        <f t="shared" si="44"/>
        <v>#VALUE!</v>
      </c>
      <c r="AD65" s="704" t="e">
        <f t="shared" si="45"/>
        <v>#VALUE!</v>
      </c>
      <c r="AE65" s="769" t="e">
        <f t="shared" si="11"/>
        <v>#VALUE!</v>
      </c>
      <c r="AF65" s="705" t="e">
        <f t="shared" si="12"/>
        <v>#VALUE!</v>
      </c>
      <c r="AG65" s="702">
        <f t="shared" si="46"/>
        <v>1</v>
      </c>
      <c r="AH65" s="703" t="e">
        <f t="shared" si="47"/>
        <v>#VALUE!</v>
      </c>
      <c r="AI65" s="704" t="e">
        <f t="shared" si="48"/>
        <v>#VALUE!</v>
      </c>
      <c r="AJ65" s="769" t="e">
        <f t="shared" si="13"/>
        <v>#VALUE!</v>
      </c>
      <c r="AK65" s="705" t="e">
        <f t="shared" si="14"/>
        <v>#VALUE!</v>
      </c>
      <c r="AL65" s="702">
        <f t="shared" si="49"/>
        <v>1</v>
      </c>
      <c r="AM65" s="703" t="e">
        <f t="shared" si="50"/>
        <v>#VALUE!</v>
      </c>
      <c r="AN65" s="704" t="e">
        <f t="shared" si="51"/>
        <v>#VALUE!</v>
      </c>
      <c r="AO65" s="769" t="e">
        <f t="shared" si="15"/>
        <v>#VALUE!</v>
      </c>
      <c r="AP65" s="705" t="e">
        <f t="shared" si="16"/>
        <v>#VALUE!</v>
      </c>
      <c r="AQ65" s="702">
        <f t="shared" si="52"/>
        <v>1</v>
      </c>
      <c r="AR65" s="703" t="e">
        <f t="shared" si="53"/>
        <v>#VALUE!</v>
      </c>
      <c r="AS65" s="704" t="e">
        <f t="shared" si="54"/>
        <v>#VALUE!</v>
      </c>
      <c r="AT65" s="769" t="e">
        <f t="shared" si="17"/>
        <v>#VALUE!</v>
      </c>
      <c r="AU65" s="705" t="e">
        <f t="shared" si="18"/>
        <v>#VALUE!</v>
      </c>
      <c r="AV65" s="702">
        <f t="shared" si="55"/>
        <v>1</v>
      </c>
      <c r="AW65" s="703" t="e">
        <f t="shared" si="56"/>
        <v>#VALUE!</v>
      </c>
      <c r="AX65" s="704" t="e">
        <f t="shared" si="57"/>
        <v>#VALUE!</v>
      </c>
      <c r="AY65" s="769" t="e">
        <f t="shared" si="19"/>
        <v>#VALUE!</v>
      </c>
      <c r="AZ65" s="705" t="e">
        <f t="shared" si="20"/>
        <v>#VALUE!</v>
      </c>
      <c r="BA65" s="702">
        <f t="shared" si="58"/>
        <v>1</v>
      </c>
      <c r="BB65" s="703" t="e">
        <f t="shared" si="59"/>
        <v>#VALUE!</v>
      </c>
      <c r="BC65" s="704" t="e">
        <f t="shared" si="60"/>
        <v>#VALUE!</v>
      </c>
      <c r="BD65" s="769" t="e">
        <f t="shared" si="21"/>
        <v>#VALUE!</v>
      </c>
      <c r="BE65" s="705" t="e">
        <f t="shared" si="22"/>
        <v>#VALUE!</v>
      </c>
      <c r="BF65" s="702">
        <f t="shared" si="61"/>
        <v>1</v>
      </c>
      <c r="BG65" s="703" t="e">
        <f t="shared" si="62"/>
        <v>#VALUE!</v>
      </c>
      <c r="BH65" s="704" t="e">
        <f t="shared" si="63"/>
        <v>#VALUE!</v>
      </c>
      <c r="BI65" s="769" t="e">
        <f t="shared" si="23"/>
        <v>#VALUE!</v>
      </c>
      <c r="BJ65" s="705" t="e">
        <f t="shared" si="24"/>
        <v>#VALUE!</v>
      </c>
      <c r="BK65" s="702">
        <f t="shared" si="64"/>
        <v>1</v>
      </c>
      <c r="BL65" s="703" t="e">
        <f t="shared" si="65"/>
        <v>#VALUE!</v>
      </c>
      <c r="BM65" s="704" t="e">
        <f t="shared" si="66"/>
        <v>#VALUE!</v>
      </c>
      <c r="BN65" s="769" t="e">
        <f t="shared" si="25"/>
        <v>#VALUE!</v>
      </c>
      <c r="BO65" s="705" t="e">
        <f t="shared" si="26"/>
        <v>#VALUE!</v>
      </c>
      <c r="BP65" s="702">
        <f t="shared" si="67"/>
        <v>1</v>
      </c>
      <c r="BQ65" s="703" t="e">
        <f t="shared" si="68"/>
        <v>#VALUE!</v>
      </c>
      <c r="BR65" s="704" t="e">
        <f t="shared" si="69"/>
        <v>#VALUE!</v>
      </c>
      <c r="BS65" s="769" t="e">
        <f t="shared" si="27"/>
        <v>#VALUE!</v>
      </c>
      <c r="BT65" s="705" t="e">
        <f t="shared" si="28"/>
        <v>#VALUE!</v>
      </c>
      <c r="BU65" s="702">
        <f t="shared" si="70"/>
        <v>1</v>
      </c>
      <c r="BV65" s="703" t="e">
        <f t="shared" si="71"/>
        <v>#VALUE!</v>
      </c>
      <c r="BW65" s="704" t="e">
        <f t="shared" si="72"/>
        <v>#VALUE!</v>
      </c>
      <c r="BX65" s="769" t="e">
        <f t="shared" si="29"/>
        <v>#VALUE!</v>
      </c>
      <c r="BY65" s="705" t="e">
        <f t="shared" si="30"/>
        <v>#VALUE!</v>
      </c>
      <c r="BZ65" s="702">
        <f t="shared" si="73"/>
        <v>1</v>
      </c>
      <c r="CA65" s="703" t="e">
        <f t="shared" si="74"/>
        <v>#VALUE!</v>
      </c>
      <c r="CB65" s="704" t="e">
        <f t="shared" si="75"/>
        <v>#VALUE!</v>
      </c>
      <c r="CC65" s="769" t="e">
        <f t="shared" si="31"/>
        <v>#VALUE!</v>
      </c>
      <c r="CD65" s="705" t="e">
        <f t="shared" si="32"/>
        <v>#VALUE!</v>
      </c>
      <c r="CE65" s="770">
        <f t="shared" si="1"/>
        <v>12</v>
      </c>
      <c r="CF65" s="771" t="e">
        <f t="shared" si="2"/>
        <v>#VALUE!</v>
      </c>
      <c r="CG65" s="708"/>
      <c r="CH65" s="709"/>
      <c r="CK65" s="253"/>
      <c r="CL65" s="272"/>
      <c r="CM65" s="272"/>
      <c r="CN65" s="273"/>
      <c r="CO65" s="285" t="e">
        <f t="shared" si="34"/>
        <v>#VALUE!</v>
      </c>
      <c r="CP65" s="286" t="e">
        <f t="shared" si="35"/>
        <v>#VALUE!</v>
      </c>
      <c r="CQ65" s="275">
        <f t="shared" si="36"/>
        <v>0</v>
      </c>
      <c r="CR65" s="270" t="e">
        <f t="shared" si="76"/>
        <v>#VALUE!</v>
      </c>
      <c r="CS65" s="270" t="e">
        <f t="shared" si="76"/>
        <v>#VALUE!</v>
      </c>
      <c r="CT65" s="270" t="e">
        <f t="shared" si="38"/>
        <v>#VALUE!</v>
      </c>
      <c r="CU65" s="44"/>
    </row>
    <row r="66" spans="1:99" ht="16.5" customHeight="1">
      <c r="A66" s="23">
        <f t="shared" si="39"/>
        <v>62</v>
      </c>
      <c r="B66" s="142">
        <f>'2019-상시근로자'!B66</f>
        <v>0</v>
      </c>
      <c r="C66" s="632">
        <f>'2019-상시근로자'!C66</f>
        <v>0</v>
      </c>
      <c r="D66" s="637">
        <f>'2019-상시근로자'!D66</f>
        <v>0</v>
      </c>
      <c r="E66" s="156" t="e">
        <f t="shared" si="3"/>
        <v>#VALUE!</v>
      </c>
      <c r="F66" s="30" t="e">
        <f t="shared" si="4"/>
        <v>#VALUE!</v>
      </c>
      <c r="G66" s="31" t="e">
        <f t="shared" si="5"/>
        <v>#VALUE!</v>
      </c>
      <c r="H66" s="147" t="e">
        <f t="shared" si="6"/>
        <v>#VALUE!</v>
      </c>
      <c r="I66" s="633">
        <f>'2019-상시근로자'!E66</f>
        <v>0</v>
      </c>
      <c r="J66" s="633">
        <f>'2019-상시근로자'!G66</f>
        <v>0</v>
      </c>
      <c r="K66" s="33" t="e">
        <f t="shared" si="7"/>
        <v>#VALUE!</v>
      </c>
      <c r="L66" s="33">
        <f t="shared" si="0"/>
        <v>0</v>
      </c>
      <c r="M66" s="35" t="e">
        <f t="shared" si="8"/>
        <v>#VALUE!</v>
      </c>
      <c r="N66" s="108"/>
      <c r="O66" s="178"/>
      <c r="P66" s="179"/>
      <c r="Q66" s="106" t="s">
        <v>160</v>
      </c>
      <c r="R66" s="107" t="s">
        <v>160</v>
      </c>
      <c r="S66" s="43"/>
      <c r="T66" s="122" t="s">
        <v>160</v>
      </c>
      <c r="U66" s="122" t="s">
        <v>160</v>
      </c>
      <c r="V66" s="123" t="s">
        <v>160</v>
      </c>
      <c r="W66" s="702">
        <f t="shared" si="40"/>
        <v>1</v>
      </c>
      <c r="X66" s="703" t="e">
        <f t="shared" si="41"/>
        <v>#VALUE!</v>
      </c>
      <c r="Y66" s="768" t="e">
        <f t="shared" si="42"/>
        <v>#VALUE!</v>
      </c>
      <c r="Z66" s="769" t="e">
        <f t="shared" si="9"/>
        <v>#VALUE!</v>
      </c>
      <c r="AA66" s="705" t="e">
        <f t="shared" si="10"/>
        <v>#VALUE!</v>
      </c>
      <c r="AB66" s="702">
        <f t="shared" si="43"/>
        <v>1</v>
      </c>
      <c r="AC66" s="703" t="e">
        <f t="shared" si="44"/>
        <v>#VALUE!</v>
      </c>
      <c r="AD66" s="704" t="e">
        <f t="shared" si="45"/>
        <v>#VALUE!</v>
      </c>
      <c r="AE66" s="769" t="e">
        <f t="shared" si="11"/>
        <v>#VALUE!</v>
      </c>
      <c r="AF66" s="705" t="e">
        <f t="shared" si="12"/>
        <v>#VALUE!</v>
      </c>
      <c r="AG66" s="702">
        <f t="shared" si="46"/>
        <v>1</v>
      </c>
      <c r="AH66" s="703" t="e">
        <f t="shared" si="47"/>
        <v>#VALUE!</v>
      </c>
      <c r="AI66" s="704" t="e">
        <f t="shared" si="48"/>
        <v>#VALUE!</v>
      </c>
      <c r="AJ66" s="769" t="e">
        <f t="shared" si="13"/>
        <v>#VALUE!</v>
      </c>
      <c r="AK66" s="705" t="e">
        <f t="shared" si="14"/>
        <v>#VALUE!</v>
      </c>
      <c r="AL66" s="702">
        <f t="shared" si="49"/>
        <v>1</v>
      </c>
      <c r="AM66" s="703" t="e">
        <f t="shared" si="50"/>
        <v>#VALUE!</v>
      </c>
      <c r="AN66" s="704" t="e">
        <f t="shared" si="51"/>
        <v>#VALUE!</v>
      </c>
      <c r="AO66" s="769" t="e">
        <f t="shared" si="15"/>
        <v>#VALUE!</v>
      </c>
      <c r="AP66" s="705" t="e">
        <f t="shared" si="16"/>
        <v>#VALUE!</v>
      </c>
      <c r="AQ66" s="702">
        <f t="shared" si="52"/>
        <v>1</v>
      </c>
      <c r="AR66" s="703" t="e">
        <f t="shared" si="53"/>
        <v>#VALUE!</v>
      </c>
      <c r="AS66" s="704" t="e">
        <f t="shared" si="54"/>
        <v>#VALUE!</v>
      </c>
      <c r="AT66" s="769" t="e">
        <f t="shared" si="17"/>
        <v>#VALUE!</v>
      </c>
      <c r="AU66" s="705" t="e">
        <f t="shared" si="18"/>
        <v>#VALUE!</v>
      </c>
      <c r="AV66" s="702">
        <f t="shared" si="55"/>
        <v>1</v>
      </c>
      <c r="AW66" s="703" t="e">
        <f t="shared" si="56"/>
        <v>#VALUE!</v>
      </c>
      <c r="AX66" s="704" t="e">
        <f t="shared" si="57"/>
        <v>#VALUE!</v>
      </c>
      <c r="AY66" s="769" t="e">
        <f t="shared" si="19"/>
        <v>#VALUE!</v>
      </c>
      <c r="AZ66" s="705" t="e">
        <f t="shared" si="20"/>
        <v>#VALUE!</v>
      </c>
      <c r="BA66" s="702">
        <f t="shared" si="58"/>
        <v>1</v>
      </c>
      <c r="BB66" s="703" t="e">
        <f t="shared" si="59"/>
        <v>#VALUE!</v>
      </c>
      <c r="BC66" s="704" t="e">
        <f t="shared" si="60"/>
        <v>#VALUE!</v>
      </c>
      <c r="BD66" s="769" t="e">
        <f t="shared" si="21"/>
        <v>#VALUE!</v>
      </c>
      <c r="BE66" s="705" t="e">
        <f t="shared" si="22"/>
        <v>#VALUE!</v>
      </c>
      <c r="BF66" s="702">
        <f t="shared" si="61"/>
        <v>1</v>
      </c>
      <c r="BG66" s="703" t="e">
        <f t="shared" si="62"/>
        <v>#VALUE!</v>
      </c>
      <c r="BH66" s="704" t="e">
        <f t="shared" si="63"/>
        <v>#VALUE!</v>
      </c>
      <c r="BI66" s="769" t="e">
        <f t="shared" si="23"/>
        <v>#VALUE!</v>
      </c>
      <c r="BJ66" s="705" t="e">
        <f t="shared" si="24"/>
        <v>#VALUE!</v>
      </c>
      <c r="BK66" s="702">
        <f t="shared" si="64"/>
        <v>1</v>
      </c>
      <c r="BL66" s="703" t="e">
        <f t="shared" si="65"/>
        <v>#VALUE!</v>
      </c>
      <c r="BM66" s="704" t="e">
        <f t="shared" si="66"/>
        <v>#VALUE!</v>
      </c>
      <c r="BN66" s="769" t="e">
        <f t="shared" si="25"/>
        <v>#VALUE!</v>
      </c>
      <c r="BO66" s="705" t="e">
        <f t="shared" si="26"/>
        <v>#VALUE!</v>
      </c>
      <c r="BP66" s="702">
        <f t="shared" si="67"/>
        <v>1</v>
      </c>
      <c r="BQ66" s="703" t="e">
        <f t="shared" si="68"/>
        <v>#VALUE!</v>
      </c>
      <c r="BR66" s="704" t="e">
        <f t="shared" si="69"/>
        <v>#VALUE!</v>
      </c>
      <c r="BS66" s="769" t="e">
        <f t="shared" si="27"/>
        <v>#VALUE!</v>
      </c>
      <c r="BT66" s="705" t="e">
        <f t="shared" si="28"/>
        <v>#VALUE!</v>
      </c>
      <c r="BU66" s="702">
        <f t="shared" si="70"/>
        <v>1</v>
      </c>
      <c r="BV66" s="703" t="e">
        <f t="shared" si="71"/>
        <v>#VALUE!</v>
      </c>
      <c r="BW66" s="704" t="e">
        <f t="shared" si="72"/>
        <v>#VALUE!</v>
      </c>
      <c r="BX66" s="769" t="e">
        <f t="shared" si="29"/>
        <v>#VALUE!</v>
      </c>
      <c r="BY66" s="705" t="e">
        <f t="shared" si="30"/>
        <v>#VALUE!</v>
      </c>
      <c r="BZ66" s="702">
        <f t="shared" si="73"/>
        <v>1</v>
      </c>
      <c r="CA66" s="703" t="e">
        <f t="shared" si="74"/>
        <v>#VALUE!</v>
      </c>
      <c r="CB66" s="704" t="e">
        <f t="shared" si="75"/>
        <v>#VALUE!</v>
      </c>
      <c r="CC66" s="769" t="e">
        <f t="shared" si="31"/>
        <v>#VALUE!</v>
      </c>
      <c r="CD66" s="705" t="e">
        <f t="shared" si="32"/>
        <v>#VALUE!</v>
      </c>
      <c r="CE66" s="770">
        <f t="shared" si="1"/>
        <v>12</v>
      </c>
      <c r="CF66" s="771" t="e">
        <f t="shared" si="2"/>
        <v>#VALUE!</v>
      </c>
      <c r="CG66" s="708"/>
      <c r="CH66" s="709"/>
      <c r="CK66" s="253"/>
      <c r="CL66" s="272"/>
      <c r="CM66" s="272"/>
      <c r="CN66" s="273"/>
      <c r="CO66" s="285" t="e">
        <f t="shared" si="34"/>
        <v>#VALUE!</v>
      </c>
      <c r="CP66" s="286" t="e">
        <f t="shared" si="35"/>
        <v>#VALUE!</v>
      </c>
      <c r="CQ66" s="275">
        <f t="shared" si="36"/>
        <v>0</v>
      </c>
      <c r="CR66" s="270" t="e">
        <f t="shared" si="76"/>
        <v>#VALUE!</v>
      </c>
      <c r="CS66" s="270" t="e">
        <f t="shared" si="76"/>
        <v>#VALUE!</v>
      </c>
      <c r="CT66" s="270" t="e">
        <f t="shared" si="38"/>
        <v>#VALUE!</v>
      </c>
      <c r="CU66" s="44"/>
    </row>
    <row r="67" spans="1:99" ht="16.5" customHeight="1">
      <c r="A67" s="23">
        <f t="shared" si="39"/>
        <v>63</v>
      </c>
      <c r="B67" s="142">
        <f>'2019-상시근로자'!B67</f>
        <v>0</v>
      </c>
      <c r="C67" s="632">
        <f>'2019-상시근로자'!C67</f>
        <v>0</v>
      </c>
      <c r="D67" s="637">
        <f>'2019-상시근로자'!D67</f>
        <v>0</v>
      </c>
      <c r="E67" s="156" t="e">
        <f t="shared" si="3"/>
        <v>#VALUE!</v>
      </c>
      <c r="F67" s="30" t="e">
        <f t="shared" si="4"/>
        <v>#VALUE!</v>
      </c>
      <c r="G67" s="31" t="e">
        <f t="shared" si="5"/>
        <v>#VALUE!</v>
      </c>
      <c r="H67" s="147" t="e">
        <f t="shared" si="6"/>
        <v>#VALUE!</v>
      </c>
      <c r="I67" s="633">
        <f>'2019-상시근로자'!E67</f>
        <v>0</v>
      </c>
      <c r="J67" s="633">
        <f>'2019-상시근로자'!G67</f>
        <v>0</v>
      </c>
      <c r="K67" s="33" t="e">
        <f t="shared" si="7"/>
        <v>#VALUE!</v>
      </c>
      <c r="L67" s="33">
        <f t="shared" si="0"/>
        <v>0</v>
      </c>
      <c r="M67" s="35" t="e">
        <f t="shared" si="8"/>
        <v>#VALUE!</v>
      </c>
      <c r="N67" s="108"/>
      <c r="O67" s="178"/>
      <c r="P67" s="179"/>
      <c r="Q67" s="106" t="s">
        <v>160</v>
      </c>
      <c r="R67" s="107" t="s">
        <v>160</v>
      </c>
      <c r="S67" s="43"/>
      <c r="T67" s="122" t="s">
        <v>160</v>
      </c>
      <c r="U67" s="122" t="s">
        <v>160</v>
      </c>
      <c r="V67" s="123" t="s">
        <v>160</v>
      </c>
      <c r="W67" s="702">
        <f t="shared" si="40"/>
        <v>1</v>
      </c>
      <c r="X67" s="703" t="e">
        <f t="shared" si="41"/>
        <v>#VALUE!</v>
      </c>
      <c r="Y67" s="768" t="e">
        <f t="shared" si="42"/>
        <v>#VALUE!</v>
      </c>
      <c r="Z67" s="769" t="e">
        <f t="shared" si="9"/>
        <v>#VALUE!</v>
      </c>
      <c r="AA67" s="705" t="e">
        <f t="shared" si="10"/>
        <v>#VALUE!</v>
      </c>
      <c r="AB67" s="702">
        <f t="shared" si="43"/>
        <v>1</v>
      </c>
      <c r="AC67" s="703" t="e">
        <f t="shared" si="44"/>
        <v>#VALUE!</v>
      </c>
      <c r="AD67" s="704" t="e">
        <f t="shared" si="45"/>
        <v>#VALUE!</v>
      </c>
      <c r="AE67" s="769" t="e">
        <f t="shared" si="11"/>
        <v>#VALUE!</v>
      </c>
      <c r="AF67" s="705" t="e">
        <f t="shared" si="12"/>
        <v>#VALUE!</v>
      </c>
      <c r="AG67" s="702">
        <f t="shared" si="46"/>
        <v>1</v>
      </c>
      <c r="AH67" s="703" t="e">
        <f t="shared" si="47"/>
        <v>#VALUE!</v>
      </c>
      <c r="AI67" s="704" t="e">
        <f t="shared" si="48"/>
        <v>#VALUE!</v>
      </c>
      <c r="AJ67" s="769" t="e">
        <f t="shared" si="13"/>
        <v>#VALUE!</v>
      </c>
      <c r="AK67" s="705" t="e">
        <f t="shared" si="14"/>
        <v>#VALUE!</v>
      </c>
      <c r="AL67" s="702">
        <f t="shared" si="49"/>
        <v>1</v>
      </c>
      <c r="AM67" s="703" t="e">
        <f t="shared" si="50"/>
        <v>#VALUE!</v>
      </c>
      <c r="AN67" s="704" t="e">
        <f t="shared" si="51"/>
        <v>#VALUE!</v>
      </c>
      <c r="AO67" s="769" t="e">
        <f t="shared" si="15"/>
        <v>#VALUE!</v>
      </c>
      <c r="AP67" s="705" t="e">
        <f t="shared" si="16"/>
        <v>#VALUE!</v>
      </c>
      <c r="AQ67" s="702">
        <f t="shared" si="52"/>
        <v>1</v>
      </c>
      <c r="AR67" s="703" t="e">
        <f t="shared" si="53"/>
        <v>#VALUE!</v>
      </c>
      <c r="AS67" s="704" t="e">
        <f t="shared" si="54"/>
        <v>#VALUE!</v>
      </c>
      <c r="AT67" s="769" t="e">
        <f t="shared" si="17"/>
        <v>#VALUE!</v>
      </c>
      <c r="AU67" s="705" t="e">
        <f t="shared" si="18"/>
        <v>#VALUE!</v>
      </c>
      <c r="AV67" s="702">
        <f t="shared" si="55"/>
        <v>1</v>
      </c>
      <c r="AW67" s="703" t="e">
        <f t="shared" si="56"/>
        <v>#VALUE!</v>
      </c>
      <c r="AX67" s="704" t="e">
        <f t="shared" si="57"/>
        <v>#VALUE!</v>
      </c>
      <c r="AY67" s="769" t="e">
        <f t="shared" si="19"/>
        <v>#VALUE!</v>
      </c>
      <c r="AZ67" s="705" t="e">
        <f t="shared" si="20"/>
        <v>#VALUE!</v>
      </c>
      <c r="BA67" s="702">
        <f t="shared" si="58"/>
        <v>1</v>
      </c>
      <c r="BB67" s="703" t="e">
        <f t="shared" si="59"/>
        <v>#VALUE!</v>
      </c>
      <c r="BC67" s="704" t="e">
        <f t="shared" si="60"/>
        <v>#VALUE!</v>
      </c>
      <c r="BD67" s="769" t="e">
        <f t="shared" si="21"/>
        <v>#VALUE!</v>
      </c>
      <c r="BE67" s="705" t="e">
        <f t="shared" si="22"/>
        <v>#VALUE!</v>
      </c>
      <c r="BF67" s="702">
        <f t="shared" si="61"/>
        <v>1</v>
      </c>
      <c r="BG67" s="703" t="e">
        <f t="shared" si="62"/>
        <v>#VALUE!</v>
      </c>
      <c r="BH67" s="704" t="e">
        <f t="shared" si="63"/>
        <v>#VALUE!</v>
      </c>
      <c r="BI67" s="769" t="e">
        <f t="shared" si="23"/>
        <v>#VALUE!</v>
      </c>
      <c r="BJ67" s="705" t="e">
        <f t="shared" si="24"/>
        <v>#VALUE!</v>
      </c>
      <c r="BK67" s="702">
        <f t="shared" si="64"/>
        <v>1</v>
      </c>
      <c r="BL67" s="703" t="e">
        <f t="shared" si="65"/>
        <v>#VALUE!</v>
      </c>
      <c r="BM67" s="704" t="e">
        <f t="shared" si="66"/>
        <v>#VALUE!</v>
      </c>
      <c r="BN67" s="769" t="e">
        <f t="shared" si="25"/>
        <v>#VALUE!</v>
      </c>
      <c r="BO67" s="705" t="e">
        <f t="shared" si="26"/>
        <v>#VALUE!</v>
      </c>
      <c r="BP67" s="702">
        <f t="shared" si="67"/>
        <v>1</v>
      </c>
      <c r="BQ67" s="703" t="e">
        <f t="shared" si="68"/>
        <v>#VALUE!</v>
      </c>
      <c r="BR67" s="704" t="e">
        <f t="shared" si="69"/>
        <v>#VALUE!</v>
      </c>
      <c r="BS67" s="769" t="e">
        <f t="shared" si="27"/>
        <v>#VALUE!</v>
      </c>
      <c r="BT67" s="705" t="e">
        <f t="shared" si="28"/>
        <v>#VALUE!</v>
      </c>
      <c r="BU67" s="702">
        <f t="shared" si="70"/>
        <v>1</v>
      </c>
      <c r="BV67" s="703" t="e">
        <f t="shared" si="71"/>
        <v>#VALUE!</v>
      </c>
      <c r="BW67" s="704" t="e">
        <f t="shared" si="72"/>
        <v>#VALUE!</v>
      </c>
      <c r="BX67" s="769" t="e">
        <f t="shared" si="29"/>
        <v>#VALUE!</v>
      </c>
      <c r="BY67" s="705" t="e">
        <f t="shared" si="30"/>
        <v>#VALUE!</v>
      </c>
      <c r="BZ67" s="702">
        <f t="shared" si="73"/>
        <v>1</v>
      </c>
      <c r="CA67" s="703" t="e">
        <f t="shared" si="74"/>
        <v>#VALUE!</v>
      </c>
      <c r="CB67" s="704" t="e">
        <f t="shared" si="75"/>
        <v>#VALUE!</v>
      </c>
      <c r="CC67" s="769" t="e">
        <f t="shared" si="31"/>
        <v>#VALUE!</v>
      </c>
      <c r="CD67" s="705" t="e">
        <f t="shared" si="32"/>
        <v>#VALUE!</v>
      </c>
      <c r="CE67" s="770">
        <f t="shared" si="1"/>
        <v>12</v>
      </c>
      <c r="CF67" s="771" t="e">
        <f t="shared" si="2"/>
        <v>#VALUE!</v>
      </c>
      <c r="CG67" s="708"/>
      <c r="CH67" s="709"/>
      <c r="CK67" s="253"/>
      <c r="CL67" s="272"/>
      <c r="CM67" s="272"/>
      <c r="CN67" s="273"/>
      <c r="CO67" s="285" t="e">
        <f t="shared" si="34"/>
        <v>#VALUE!</v>
      </c>
      <c r="CP67" s="286" t="e">
        <f t="shared" si="35"/>
        <v>#VALUE!</v>
      </c>
      <c r="CQ67" s="275">
        <f t="shared" si="36"/>
        <v>0</v>
      </c>
      <c r="CR67" s="270" t="e">
        <f t="shared" si="76"/>
        <v>#VALUE!</v>
      </c>
      <c r="CS67" s="270" t="e">
        <f t="shared" si="76"/>
        <v>#VALUE!</v>
      </c>
      <c r="CT67" s="270" t="e">
        <f t="shared" si="38"/>
        <v>#VALUE!</v>
      </c>
      <c r="CU67" s="44"/>
    </row>
    <row r="68" spans="1:99" ht="16.5" customHeight="1">
      <c r="A68" s="23">
        <f t="shared" si="39"/>
        <v>64</v>
      </c>
      <c r="B68" s="142">
        <f>'2019-상시근로자'!B68</f>
        <v>0</v>
      </c>
      <c r="C68" s="632">
        <f>'2019-상시근로자'!C68</f>
        <v>0</v>
      </c>
      <c r="D68" s="637">
        <f>'2019-상시근로자'!D68</f>
        <v>0</v>
      </c>
      <c r="E68" s="156" t="e">
        <f t="shared" si="3"/>
        <v>#VALUE!</v>
      </c>
      <c r="F68" s="30" t="e">
        <f t="shared" si="4"/>
        <v>#VALUE!</v>
      </c>
      <c r="G68" s="31" t="e">
        <f t="shared" si="5"/>
        <v>#VALUE!</v>
      </c>
      <c r="H68" s="147" t="e">
        <f t="shared" si="6"/>
        <v>#VALUE!</v>
      </c>
      <c r="I68" s="633">
        <f>'2019-상시근로자'!E68</f>
        <v>0</v>
      </c>
      <c r="J68" s="633">
        <f>'2019-상시근로자'!G68</f>
        <v>0</v>
      </c>
      <c r="K68" s="33" t="e">
        <f t="shared" si="7"/>
        <v>#VALUE!</v>
      </c>
      <c r="L68" s="33">
        <f t="shared" si="0"/>
        <v>0</v>
      </c>
      <c r="M68" s="35" t="e">
        <f t="shared" si="8"/>
        <v>#VALUE!</v>
      </c>
      <c r="N68" s="108"/>
      <c r="O68" s="178"/>
      <c r="P68" s="179"/>
      <c r="Q68" s="106" t="s">
        <v>160</v>
      </c>
      <c r="R68" s="107" t="s">
        <v>160</v>
      </c>
      <c r="S68" s="43"/>
      <c r="T68" s="122" t="s">
        <v>160</v>
      </c>
      <c r="U68" s="122" t="s">
        <v>160</v>
      </c>
      <c r="V68" s="123" t="s">
        <v>160</v>
      </c>
      <c r="W68" s="702">
        <f t="shared" si="40"/>
        <v>1</v>
      </c>
      <c r="X68" s="703" t="e">
        <f t="shared" si="41"/>
        <v>#VALUE!</v>
      </c>
      <c r="Y68" s="768" t="e">
        <f t="shared" si="42"/>
        <v>#VALUE!</v>
      </c>
      <c r="Z68" s="769" t="e">
        <f t="shared" si="9"/>
        <v>#VALUE!</v>
      </c>
      <c r="AA68" s="705" t="e">
        <f t="shared" si="10"/>
        <v>#VALUE!</v>
      </c>
      <c r="AB68" s="702">
        <f t="shared" si="43"/>
        <v>1</v>
      </c>
      <c r="AC68" s="703" t="e">
        <f t="shared" si="44"/>
        <v>#VALUE!</v>
      </c>
      <c r="AD68" s="704" t="e">
        <f t="shared" si="45"/>
        <v>#VALUE!</v>
      </c>
      <c r="AE68" s="769" t="e">
        <f t="shared" si="11"/>
        <v>#VALUE!</v>
      </c>
      <c r="AF68" s="705" t="e">
        <f t="shared" si="12"/>
        <v>#VALUE!</v>
      </c>
      <c r="AG68" s="702">
        <f t="shared" si="46"/>
        <v>1</v>
      </c>
      <c r="AH68" s="703" t="e">
        <f t="shared" si="47"/>
        <v>#VALUE!</v>
      </c>
      <c r="AI68" s="704" t="e">
        <f t="shared" si="48"/>
        <v>#VALUE!</v>
      </c>
      <c r="AJ68" s="769" t="e">
        <f t="shared" si="13"/>
        <v>#VALUE!</v>
      </c>
      <c r="AK68" s="705" t="e">
        <f t="shared" si="14"/>
        <v>#VALUE!</v>
      </c>
      <c r="AL68" s="702">
        <f t="shared" si="49"/>
        <v>1</v>
      </c>
      <c r="AM68" s="703" t="e">
        <f t="shared" si="50"/>
        <v>#VALUE!</v>
      </c>
      <c r="AN68" s="704" t="e">
        <f t="shared" si="51"/>
        <v>#VALUE!</v>
      </c>
      <c r="AO68" s="769" t="e">
        <f t="shared" si="15"/>
        <v>#VALUE!</v>
      </c>
      <c r="AP68" s="705" t="e">
        <f t="shared" si="16"/>
        <v>#VALUE!</v>
      </c>
      <c r="AQ68" s="702">
        <f t="shared" si="52"/>
        <v>1</v>
      </c>
      <c r="AR68" s="703" t="e">
        <f t="shared" si="53"/>
        <v>#VALUE!</v>
      </c>
      <c r="AS68" s="704" t="e">
        <f t="shared" si="54"/>
        <v>#VALUE!</v>
      </c>
      <c r="AT68" s="769" t="e">
        <f t="shared" si="17"/>
        <v>#VALUE!</v>
      </c>
      <c r="AU68" s="705" t="e">
        <f t="shared" si="18"/>
        <v>#VALUE!</v>
      </c>
      <c r="AV68" s="702">
        <f t="shared" si="55"/>
        <v>1</v>
      </c>
      <c r="AW68" s="703" t="e">
        <f t="shared" si="56"/>
        <v>#VALUE!</v>
      </c>
      <c r="AX68" s="704" t="e">
        <f t="shared" si="57"/>
        <v>#VALUE!</v>
      </c>
      <c r="AY68" s="769" t="e">
        <f t="shared" si="19"/>
        <v>#VALUE!</v>
      </c>
      <c r="AZ68" s="705" t="e">
        <f t="shared" si="20"/>
        <v>#VALUE!</v>
      </c>
      <c r="BA68" s="702">
        <f t="shared" si="58"/>
        <v>1</v>
      </c>
      <c r="BB68" s="703" t="e">
        <f t="shared" si="59"/>
        <v>#VALUE!</v>
      </c>
      <c r="BC68" s="704" t="e">
        <f t="shared" si="60"/>
        <v>#VALUE!</v>
      </c>
      <c r="BD68" s="769" t="e">
        <f t="shared" si="21"/>
        <v>#VALUE!</v>
      </c>
      <c r="BE68" s="705" t="e">
        <f t="shared" si="22"/>
        <v>#VALUE!</v>
      </c>
      <c r="BF68" s="702">
        <f t="shared" si="61"/>
        <v>1</v>
      </c>
      <c r="BG68" s="703" t="e">
        <f t="shared" si="62"/>
        <v>#VALUE!</v>
      </c>
      <c r="BH68" s="704" t="e">
        <f t="shared" si="63"/>
        <v>#VALUE!</v>
      </c>
      <c r="BI68" s="769" t="e">
        <f t="shared" si="23"/>
        <v>#VALUE!</v>
      </c>
      <c r="BJ68" s="705" t="e">
        <f t="shared" si="24"/>
        <v>#VALUE!</v>
      </c>
      <c r="BK68" s="702">
        <f t="shared" si="64"/>
        <v>1</v>
      </c>
      <c r="BL68" s="703" t="e">
        <f t="shared" si="65"/>
        <v>#VALUE!</v>
      </c>
      <c r="BM68" s="704" t="e">
        <f t="shared" si="66"/>
        <v>#VALUE!</v>
      </c>
      <c r="BN68" s="769" t="e">
        <f t="shared" si="25"/>
        <v>#VALUE!</v>
      </c>
      <c r="BO68" s="705" t="e">
        <f t="shared" si="26"/>
        <v>#VALUE!</v>
      </c>
      <c r="BP68" s="702">
        <f t="shared" si="67"/>
        <v>1</v>
      </c>
      <c r="BQ68" s="703" t="e">
        <f t="shared" si="68"/>
        <v>#VALUE!</v>
      </c>
      <c r="BR68" s="704" t="e">
        <f t="shared" si="69"/>
        <v>#VALUE!</v>
      </c>
      <c r="BS68" s="769" t="e">
        <f t="shared" si="27"/>
        <v>#VALUE!</v>
      </c>
      <c r="BT68" s="705" t="e">
        <f t="shared" si="28"/>
        <v>#VALUE!</v>
      </c>
      <c r="BU68" s="702">
        <f t="shared" si="70"/>
        <v>1</v>
      </c>
      <c r="BV68" s="703" t="e">
        <f t="shared" si="71"/>
        <v>#VALUE!</v>
      </c>
      <c r="BW68" s="704" t="e">
        <f t="shared" si="72"/>
        <v>#VALUE!</v>
      </c>
      <c r="BX68" s="769" t="e">
        <f t="shared" si="29"/>
        <v>#VALUE!</v>
      </c>
      <c r="BY68" s="705" t="e">
        <f t="shared" si="30"/>
        <v>#VALUE!</v>
      </c>
      <c r="BZ68" s="702">
        <f t="shared" si="73"/>
        <v>1</v>
      </c>
      <c r="CA68" s="703" t="e">
        <f t="shared" si="74"/>
        <v>#VALUE!</v>
      </c>
      <c r="CB68" s="704" t="e">
        <f t="shared" si="75"/>
        <v>#VALUE!</v>
      </c>
      <c r="CC68" s="769" t="e">
        <f t="shared" si="31"/>
        <v>#VALUE!</v>
      </c>
      <c r="CD68" s="705" t="e">
        <f t="shared" si="32"/>
        <v>#VALUE!</v>
      </c>
      <c r="CE68" s="770">
        <f t="shared" si="1"/>
        <v>12</v>
      </c>
      <c r="CF68" s="771" t="e">
        <f t="shared" si="2"/>
        <v>#VALUE!</v>
      </c>
      <c r="CG68" s="708"/>
      <c r="CH68" s="709"/>
      <c r="CK68" s="253"/>
      <c r="CL68" s="272"/>
      <c r="CM68" s="272"/>
      <c r="CN68" s="273"/>
      <c r="CO68" s="285" t="e">
        <f t="shared" si="34"/>
        <v>#VALUE!</v>
      </c>
      <c r="CP68" s="286" t="e">
        <f t="shared" si="35"/>
        <v>#VALUE!</v>
      </c>
      <c r="CQ68" s="275">
        <f t="shared" si="36"/>
        <v>0</v>
      </c>
      <c r="CR68" s="270" t="e">
        <f t="shared" si="76"/>
        <v>#VALUE!</v>
      </c>
      <c r="CS68" s="270" t="e">
        <f t="shared" si="76"/>
        <v>#VALUE!</v>
      </c>
      <c r="CT68" s="270" t="e">
        <f t="shared" si="38"/>
        <v>#VALUE!</v>
      </c>
      <c r="CU68" s="44"/>
    </row>
    <row r="69" spans="1:99" ht="16.5" customHeight="1">
      <c r="A69" s="23">
        <f t="shared" si="39"/>
        <v>65</v>
      </c>
      <c r="B69" s="142">
        <f>'2019-상시근로자'!B69</f>
        <v>0</v>
      </c>
      <c r="C69" s="632">
        <f>'2019-상시근로자'!C69</f>
        <v>0</v>
      </c>
      <c r="D69" s="637">
        <f>'2019-상시근로자'!D69</f>
        <v>0</v>
      </c>
      <c r="E69" s="156" t="e">
        <f t="shared" si="3"/>
        <v>#VALUE!</v>
      </c>
      <c r="F69" s="30" t="e">
        <f t="shared" si="4"/>
        <v>#VALUE!</v>
      </c>
      <c r="G69" s="31" t="e">
        <f t="shared" si="5"/>
        <v>#VALUE!</v>
      </c>
      <c r="H69" s="147" t="e">
        <f t="shared" si="6"/>
        <v>#VALUE!</v>
      </c>
      <c r="I69" s="633">
        <f>'2019-상시근로자'!E69</f>
        <v>0</v>
      </c>
      <c r="J69" s="633">
        <f>'2019-상시근로자'!G69</f>
        <v>0</v>
      </c>
      <c r="K69" s="33" t="e">
        <f t="shared" si="7"/>
        <v>#VALUE!</v>
      </c>
      <c r="L69" s="33">
        <f t="shared" ref="L69:L132" si="77">IF(P69="",0,DATEDIF(O69,P69+1,"Y")&amp;"년 "&amp;DATEDIF(O69,P69+1,"YM")&amp;"월 "&amp;IF(OR(AND(TEXT(O69,"dd")="01",TEXT(EOMONTH(P69,0),"dd")=TEXT(P69,"dd")),TEXT(TEXT(P69,"dd")+1,"dd")=TEXT(O69,"dd")),"",DATEDIF(O69,P69,"MD")+1&amp;"일"))</f>
        <v>0</v>
      </c>
      <c r="M69" s="35" t="e">
        <f t="shared" si="8"/>
        <v>#VALUE!</v>
      </c>
      <c r="N69" s="108"/>
      <c r="O69" s="178"/>
      <c r="P69" s="179"/>
      <c r="Q69" s="106" t="s">
        <v>160</v>
      </c>
      <c r="R69" s="107" t="s">
        <v>160</v>
      </c>
      <c r="S69" s="43"/>
      <c r="T69" s="122" t="s">
        <v>160</v>
      </c>
      <c r="U69" s="122" t="s">
        <v>160</v>
      </c>
      <c r="V69" s="123" t="s">
        <v>160</v>
      </c>
      <c r="W69" s="702">
        <f t="shared" si="40"/>
        <v>1</v>
      </c>
      <c r="X69" s="703" t="e">
        <f t="shared" si="41"/>
        <v>#VALUE!</v>
      </c>
      <c r="Y69" s="768" t="e">
        <f t="shared" si="42"/>
        <v>#VALUE!</v>
      </c>
      <c r="Z69" s="769" t="e">
        <f t="shared" si="9"/>
        <v>#VALUE!</v>
      </c>
      <c r="AA69" s="705" t="e">
        <f t="shared" si="10"/>
        <v>#VALUE!</v>
      </c>
      <c r="AB69" s="702">
        <f t="shared" si="43"/>
        <v>1</v>
      </c>
      <c r="AC69" s="703" t="e">
        <f t="shared" si="44"/>
        <v>#VALUE!</v>
      </c>
      <c r="AD69" s="704" t="e">
        <f t="shared" si="45"/>
        <v>#VALUE!</v>
      </c>
      <c r="AE69" s="769" t="e">
        <f t="shared" si="11"/>
        <v>#VALUE!</v>
      </c>
      <c r="AF69" s="705" t="e">
        <f t="shared" si="12"/>
        <v>#VALUE!</v>
      </c>
      <c r="AG69" s="702">
        <f t="shared" si="46"/>
        <v>1</v>
      </c>
      <c r="AH69" s="703" t="e">
        <f t="shared" si="47"/>
        <v>#VALUE!</v>
      </c>
      <c r="AI69" s="704" t="e">
        <f t="shared" si="48"/>
        <v>#VALUE!</v>
      </c>
      <c r="AJ69" s="769" t="e">
        <f t="shared" si="13"/>
        <v>#VALUE!</v>
      </c>
      <c r="AK69" s="705" t="e">
        <f t="shared" si="14"/>
        <v>#VALUE!</v>
      </c>
      <c r="AL69" s="702">
        <f t="shared" si="49"/>
        <v>1</v>
      </c>
      <c r="AM69" s="703" t="e">
        <f t="shared" si="50"/>
        <v>#VALUE!</v>
      </c>
      <c r="AN69" s="704" t="e">
        <f t="shared" si="51"/>
        <v>#VALUE!</v>
      </c>
      <c r="AO69" s="769" t="e">
        <f t="shared" si="15"/>
        <v>#VALUE!</v>
      </c>
      <c r="AP69" s="705" t="e">
        <f t="shared" si="16"/>
        <v>#VALUE!</v>
      </c>
      <c r="AQ69" s="702">
        <f t="shared" si="52"/>
        <v>1</v>
      </c>
      <c r="AR69" s="703" t="e">
        <f t="shared" si="53"/>
        <v>#VALUE!</v>
      </c>
      <c r="AS69" s="704" t="e">
        <f t="shared" si="54"/>
        <v>#VALUE!</v>
      </c>
      <c r="AT69" s="769" t="e">
        <f t="shared" si="17"/>
        <v>#VALUE!</v>
      </c>
      <c r="AU69" s="705" t="e">
        <f t="shared" si="18"/>
        <v>#VALUE!</v>
      </c>
      <c r="AV69" s="702">
        <f t="shared" si="55"/>
        <v>1</v>
      </c>
      <c r="AW69" s="703" t="e">
        <f t="shared" si="56"/>
        <v>#VALUE!</v>
      </c>
      <c r="AX69" s="704" t="e">
        <f t="shared" si="57"/>
        <v>#VALUE!</v>
      </c>
      <c r="AY69" s="769" t="e">
        <f t="shared" si="19"/>
        <v>#VALUE!</v>
      </c>
      <c r="AZ69" s="705" t="e">
        <f t="shared" si="20"/>
        <v>#VALUE!</v>
      </c>
      <c r="BA69" s="702">
        <f t="shared" si="58"/>
        <v>1</v>
      </c>
      <c r="BB69" s="703" t="e">
        <f t="shared" si="59"/>
        <v>#VALUE!</v>
      </c>
      <c r="BC69" s="704" t="e">
        <f t="shared" si="60"/>
        <v>#VALUE!</v>
      </c>
      <c r="BD69" s="769" t="e">
        <f t="shared" si="21"/>
        <v>#VALUE!</v>
      </c>
      <c r="BE69" s="705" t="e">
        <f t="shared" si="22"/>
        <v>#VALUE!</v>
      </c>
      <c r="BF69" s="702">
        <f t="shared" si="61"/>
        <v>1</v>
      </c>
      <c r="BG69" s="703" t="e">
        <f t="shared" si="62"/>
        <v>#VALUE!</v>
      </c>
      <c r="BH69" s="704" t="e">
        <f t="shared" si="63"/>
        <v>#VALUE!</v>
      </c>
      <c r="BI69" s="769" t="e">
        <f t="shared" si="23"/>
        <v>#VALUE!</v>
      </c>
      <c r="BJ69" s="705" t="e">
        <f t="shared" si="24"/>
        <v>#VALUE!</v>
      </c>
      <c r="BK69" s="702">
        <f t="shared" si="64"/>
        <v>1</v>
      </c>
      <c r="BL69" s="703" t="e">
        <f t="shared" si="65"/>
        <v>#VALUE!</v>
      </c>
      <c r="BM69" s="704" t="e">
        <f t="shared" si="66"/>
        <v>#VALUE!</v>
      </c>
      <c r="BN69" s="769" t="e">
        <f t="shared" si="25"/>
        <v>#VALUE!</v>
      </c>
      <c r="BO69" s="705" t="e">
        <f t="shared" si="26"/>
        <v>#VALUE!</v>
      </c>
      <c r="BP69" s="702">
        <f t="shared" si="67"/>
        <v>1</v>
      </c>
      <c r="BQ69" s="703" t="e">
        <f t="shared" si="68"/>
        <v>#VALUE!</v>
      </c>
      <c r="BR69" s="704" t="e">
        <f t="shared" si="69"/>
        <v>#VALUE!</v>
      </c>
      <c r="BS69" s="769" t="e">
        <f t="shared" si="27"/>
        <v>#VALUE!</v>
      </c>
      <c r="BT69" s="705" t="e">
        <f t="shared" si="28"/>
        <v>#VALUE!</v>
      </c>
      <c r="BU69" s="702">
        <f t="shared" si="70"/>
        <v>1</v>
      </c>
      <c r="BV69" s="703" t="e">
        <f t="shared" si="71"/>
        <v>#VALUE!</v>
      </c>
      <c r="BW69" s="704" t="e">
        <f t="shared" si="72"/>
        <v>#VALUE!</v>
      </c>
      <c r="BX69" s="769" t="e">
        <f t="shared" si="29"/>
        <v>#VALUE!</v>
      </c>
      <c r="BY69" s="705" t="e">
        <f t="shared" si="30"/>
        <v>#VALUE!</v>
      </c>
      <c r="BZ69" s="702">
        <f t="shared" si="73"/>
        <v>1</v>
      </c>
      <c r="CA69" s="703" t="e">
        <f t="shared" si="74"/>
        <v>#VALUE!</v>
      </c>
      <c r="CB69" s="704" t="e">
        <f t="shared" si="75"/>
        <v>#VALUE!</v>
      </c>
      <c r="CC69" s="769" t="e">
        <f t="shared" si="31"/>
        <v>#VALUE!</v>
      </c>
      <c r="CD69" s="705" t="e">
        <f t="shared" si="32"/>
        <v>#VALUE!</v>
      </c>
      <c r="CE69" s="770">
        <f t="shared" ref="CE69:CE132" si="78">SUM(W69,AB69,AG69,AL69,AQ69,AV69,BA69,BF69,BK69,BP69,BU69,BZ69)</f>
        <v>12</v>
      </c>
      <c r="CF69" s="771" t="e">
        <f t="shared" ref="CF69:CF132" si="79">SUM(AA69,AF69,AK69,AP69,AU69,AZ69,BE69,BJ69,BO69,BT69,BY69,CD69)</f>
        <v>#VALUE!</v>
      </c>
      <c r="CG69" s="708"/>
      <c r="CH69" s="709"/>
      <c r="CK69" s="253"/>
      <c r="CL69" s="272"/>
      <c r="CM69" s="272"/>
      <c r="CN69" s="273"/>
      <c r="CO69" s="285" t="e">
        <f t="shared" si="34"/>
        <v>#VALUE!</v>
      </c>
      <c r="CP69" s="286" t="e">
        <f t="shared" si="35"/>
        <v>#VALUE!</v>
      </c>
      <c r="CQ69" s="275">
        <f t="shared" si="36"/>
        <v>0</v>
      </c>
      <c r="CR69" s="270" t="e">
        <f t="shared" si="76"/>
        <v>#VALUE!</v>
      </c>
      <c r="CS69" s="270" t="e">
        <f t="shared" si="76"/>
        <v>#VALUE!</v>
      </c>
      <c r="CT69" s="270" t="e">
        <f t="shared" si="38"/>
        <v>#VALUE!</v>
      </c>
      <c r="CU69" s="44"/>
    </row>
    <row r="70" spans="1:99" ht="16.5" customHeight="1">
      <c r="A70" s="23">
        <f t="shared" si="39"/>
        <v>66</v>
      </c>
      <c r="B70" s="142">
        <f>'2019-상시근로자'!B70</f>
        <v>0</v>
      </c>
      <c r="C70" s="632">
        <f>'2019-상시근로자'!C70</f>
        <v>0</v>
      </c>
      <c r="D70" s="637">
        <f>'2019-상시근로자'!D70</f>
        <v>0</v>
      </c>
      <c r="E70" s="156" t="e">
        <f t="shared" ref="E70:E104" si="80">IF($D70="","",IF(OR(MID(D70,LEN(CLEAN(D70))-6,1)&lt;="2",MID(D70,LEN(CLEAN(D70))-6,1)="5",MID(D70,LEN(CLEAN(D70))-6,1)="6"),DATE(MID(D70,1,2),MID(D70,3,2),MID(D70,5,2)),CHOOSE(14-LEN(CLEAN(D70)),DATE(MID(D70,1,2)+100,MID(D70,3,2),MID(D70,5,2)),DATE(MID(D70,1,1)+100,MID(D70,2,2),MID(D70,4,2)),DATE(2000,MID(D70,1,2),MID(D70,3,2)),DATE(2000,MID(D70,1,1),MID(D70,2,2)))))</f>
        <v>#VALUE!</v>
      </c>
      <c r="F70" s="30" t="e">
        <f t="shared" ref="F70:F104" si="81">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#VALUE!</v>
      </c>
      <c r="G70" s="31" t="e">
        <f t="shared" ref="G70:G104" si="82">IF(D70="","",IF(INT(RIGHT(D70,1))=F70,"OK","주민오류"))</f>
        <v>#VALUE!</v>
      </c>
      <c r="H70" s="147" t="e">
        <f t="shared" ref="H70:H104" si="83">IF(D70="","",CHOOSE(14-LEN(CLEAN(D70)),CHOOSE(MID(D70,7,1),"남","여","남","여","남","여","남","여","남","여"),CHOOSE(MID(D70,6,1),"남","여","남","여","남","여","남","여","남","여"),CHOOSE(MID(D70,5,1),"남","여","남","여","남","여","남","여","남","여"),CHOOSE(MID(D70,4,1),"남","여","남","여","남","여","남","여","남","여"),CHOOSE(MID(D70,3,1),"남","여","남","여","남","여","남","여","남","여")))</f>
        <v>#VALUE!</v>
      </c>
      <c r="I70" s="633">
        <f>'2019-상시근로자'!E70</f>
        <v>0</v>
      </c>
      <c r="J70" s="633">
        <f>'2019-상시근로자'!G70</f>
        <v>0</v>
      </c>
      <c r="K70" s="33" t="e">
        <f t="shared" ref="K70:K104" si="84">IF($D70="","",DATEDIF(IF(OR(MID(D70,LEN(CLEAN(D70))-6,1)&lt;="2",MID(D70,LEN(CLEAN(D70))-6,1)="5",MID(D70,LEN(CLEAN(D70))-6,1)="6"),DATE(MID(D70,1,2),MID(D70,3,2),MID(D70,5,2)),CHOOSE(14-LEN(CLEAN(D70)), DATE(MID(D70,1,2)+100,MID(D70,3,2),MID(D70,5,2)), DATE(MID(D70,1,1)+100,MID(D70,2,2),MID(D70,4,2)),DATE(2000,MID(D70,1,2),MID(D70,3,2)),DATE(2000,MID(D70,1,1),MID(D70,2,2)))),I70,"y"))</f>
        <v>#VALUE!</v>
      </c>
      <c r="L70" s="33">
        <f t="shared" si="77"/>
        <v>0</v>
      </c>
      <c r="M70" s="35" t="e">
        <f t="shared" ref="M70:M104" si="85">IF(D70="","",TEXT(DATE(YEAR(I70-E70),MONTH(I70-E70),DAY(I70-E70))-DATE(YEAR(P70-O70),MONTH(P70-O70),DAY(P70-O70)),"yy년")&amp;VALUE(TEXT(DATE(YEAR(I70-E70),MONTH(I70-E70),DAY(I70-E70))-DATE(YEAR(P70-O70),MONTH(P70-O70),DAY(P70-O70)),"mm")-1)&amp;TEXT(DATE(YEAR(I70-E70),MONTH(I70-E70),DAY(I70-E70))-DATE(YEAR(P70-O70),MONTH(P70-O70),DAY(P70-O70)),"월dd일"))</f>
        <v>#VALUE!</v>
      </c>
      <c r="N70" s="108"/>
      <c r="O70" s="178"/>
      <c r="P70" s="179"/>
      <c r="Q70" s="106" t="s">
        <v>160</v>
      </c>
      <c r="R70" s="107" t="s">
        <v>160</v>
      </c>
      <c r="S70" s="43"/>
      <c r="T70" s="122" t="s">
        <v>160</v>
      </c>
      <c r="U70" s="122" t="s">
        <v>160</v>
      </c>
      <c r="V70" s="123" t="s">
        <v>160</v>
      </c>
      <c r="W70" s="702">
        <f t="shared" si="40"/>
        <v>1</v>
      </c>
      <c r="X70" s="703" t="e">
        <f t="shared" si="41"/>
        <v>#VALUE!</v>
      </c>
      <c r="Y70" s="768" t="e">
        <f t="shared" si="42"/>
        <v>#VALUE!</v>
      </c>
      <c r="Z70" s="769" t="e">
        <f t="shared" ref="Z70:Z133" si="86">VALUE(MID(TEXT(Y70,"YY"),1,2))</f>
        <v>#VALUE!</v>
      </c>
      <c r="AA70" s="705" t="e">
        <f t="shared" ref="AA70:AA133" si="87">IF($D70="",0,IF(OR(AND(W70=1,OR($Q70="여",$R70="여")),AND(W70=1,AND(X70&gt;=15,Z70&lt;=29))),1,0))</f>
        <v>#VALUE!</v>
      </c>
      <c r="AB70" s="702">
        <f t="shared" si="43"/>
        <v>1</v>
      </c>
      <c r="AC70" s="703" t="e">
        <f t="shared" si="44"/>
        <v>#VALUE!</v>
      </c>
      <c r="AD70" s="704" t="e">
        <f t="shared" si="45"/>
        <v>#VALUE!</v>
      </c>
      <c r="AE70" s="769" t="e">
        <f t="shared" ref="AE70:AE133" si="88">VALUE(MID(TEXT(AD70,"YY"),1,2))</f>
        <v>#VALUE!</v>
      </c>
      <c r="AF70" s="705" t="e">
        <f t="shared" ref="AF70:AF133" si="89">IF($D70="",0,IF(OR(AND(AB70=1,OR($Q70="여",$R70="여")),AND(AB70=1,AND(AC70&gt;=15,AE70&lt;=29))),1,0))</f>
        <v>#VALUE!</v>
      </c>
      <c r="AG70" s="702">
        <f t="shared" si="46"/>
        <v>1</v>
      </c>
      <c r="AH70" s="703" t="e">
        <f t="shared" si="47"/>
        <v>#VALUE!</v>
      </c>
      <c r="AI70" s="704" t="e">
        <f t="shared" si="48"/>
        <v>#VALUE!</v>
      </c>
      <c r="AJ70" s="769" t="e">
        <f t="shared" ref="AJ70:AJ133" si="90">VALUE(MID(TEXT(AI70,"YY"),1,2))</f>
        <v>#VALUE!</v>
      </c>
      <c r="AK70" s="705" t="e">
        <f t="shared" ref="AK70:AK133" si="91">IF($D70="",0,IF(OR(AND(AG70=1,OR($Q70="여",$R70="여")),AND(AG70=1,AND(AH70&gt;=15,AJ70&lt;=29))),1,0))</f>
        <v>#VALUE!</v>
      </c>
      <c r="AL70" s="702">
        <f t="shared" si="49"/>
        <v>1</v>
      </c>
      <c r="AM70" s="703" t="e">
        <f t="shared" si="50"/>
        <v>#VALUE!</v>
      </c>
      <c r="AN70" s="704" t="e">
        <f t="shared" si="51"/>
        <v>#VALUE!</v>
      </c>
      <c r="AO70" s="769" t="e">
        <f t="shared" ref="AO70:AO133" si="92">VALUE(MID(TEXT(AN70,"YY"),1,2))</f>
        <v>#VALUE!</v>
      </c>
      <c r="AP70" s="705" t="e">
        <f t="shared" ref="AP70:AP133" si="93">IF($D70="",0,IF(OR(AND(AL70=1,OR($Q70="여",$R70="여")),AND(AL70=1,AND(AM70&gt;=15,AO70&lt;=29))),1,0))</f>
        <v>#VALUE!</v>
      </c>
      <c r="AQ70" s="702">
        <f t="shared" si="52"/>
        <v>1</v>
      </c>
      <c r="AR70" s="703" t="e">
        <f t="shared" si="53"/>
        <v>#VALUE!</v>
      </c>
      <c r="AS70" s="704" t="e">
        <f t="shared" si="54"/>
        <v>#VALUE!</v>
      </c>
      <c r="AT70" s="769" t="e">
        <f t="shared" ref="AT70:AT133" si="94">VALUE(MID(TEXT(AS70,"YY"),1,2))</f>
        <v>#VALUE!</v>
      </c>
      <c r="AU70" s="705" t="e">
        <f t="shared" ref="AU70:AU133" si="95">IF($D70="",0,IF(OR(AND(AQ70=1,OR($Q70="여",$R70="여")),AND(AQ70=1,AND(AR70&gt;=15,AT70&lt;=29))),1,0))</f>
        <v>#VALUE!</v>
      </c>
      <c r="AV70" s="702">
        <f t="shared" si="55"/>
        <v>1</v>
      </c>
      <c r="AW70" s="703" t="e">
        <f t="shared" si="56"/>
        <v>#VALUE!</v>
      </c>
      <c r="AX70" s="704" t="e">
        <f t="shared" si="57"/>
        <v>#VALUE!</v>
      </c>
      <c r="AY70" s="769" t="e">
        <f t="shared" ref="AY70:AY133" si="96">VALUE(MID(TEXT(AX70,"YY"),1,2))</f>
        <v>#VALUE!</v>
      </c>
      <c r="AZ70" s="705" t="e">
        <f t="shared" ref="AZ70:AZ133" si="97">IF($D70="",0,IF(OR(AND(AV70=1,OR($Q70="여",$R70="여")),AND(AV70=1,AND(AW70&gt;=15,AY70&lt;=29))),1,0))</f>
        <v>#VALUE!</v>
      </c>
      <c r="BA70" s="702">
        <f t="shared" si="58"/>
        <v>1</v>
      </c>
      <c r="BB70" s="703" t="e">
        <f t="shared" si="59"/>
        <v>#VALUE!</v>
      </c>
      <c r="BC70" s="704" t="e">
        <f t="shared" si="60"/>
        <v>#VALUE!</v>
      </c>
      <c r="BD70" s="769" t="e">
        <f t="shared" ref="BD70:BD133" si="98">VALUE(MID(TEXT(BC70,"YY"),1,2))</f>
        <v>#VALUE!</v>
      </c>
      <c r="BE70" s="705" t="e">
        <f t="shared" ref="BE70:BE133" si="99">IF($D70="",0,IF(OR(AND(BA70=1,OR($Q70="여",$R70="여")),AND(BA70=1,AND(BB70&gt;=15,BD70&lt;=29))),1,0))</f>
        <v>#VALUE!</v>
      </c>
      <c r="BF70" s="702">
        <f t="shared" si="61"/>
        <v>1</v>
      </c>
      <c r="BG70" s="703" t="e">
        <f t="shared" si="62"/>
        <v>#VALUE!</v>
      </c>
      <c r="BH70" s="704" t="e">
        <f t="shared" si="63"/>
        <v>#VALUE!</v>
      </c>
      <c r="BI70" s="769" t="e">
        <f t="shared" ref="BI70:BI133" si="100">VALUE(MID(TEXT(BH70,"YY"),1,2))</f>
        <v>#VALUE!</v>
      </c>
      <c r="BJ70" s="705" t="e">
        <f t="shared" ref="BJ70:BJ133" si="101">IF($D70="",0,IF(OR(AND(BF70=1,OR($Q70="여",$R70="여")),AND(BF70=1,AND(BG70&gt;=15,BI70&lt;=29))),1,0))</f>
        <v>#VALUE!</v>
      </c>
      <c r="BK70" s="702">
        <f t="shared" si="64"/>
        <v>1</v>
      </c>
      <c r="BL70" s="703" t="e">
        <f t="shared" si="65"/>
        <v>#VALUE!</v>
      </c>
      <c r="BM70" s="704" t="e">
        <f t="shared" si="66"/>
        <v>#VALUE!</v>
      </c>
      <c r="BN70" s="769" t="e">
        <f t="shared" ref="BN70:BN133" si="102">VALUE(MID(TEXT(BM70,"YY"),1,2))</f>
        <v>#VALUE!</v>
      </c>
      <c r="BO70" s="705" t="e">
        <f t="shared" ref="BO70:BO133" si="103">IF($D70="",0,IF(OR(AND(BK70=1,OR($Q70="여",$R70="여")),AND(BK70=1,AND(BL70&gt;=15,BN70&lt;=29))),1,0))</f>
        <v>#VALUE!</v>
      </c>
      <c r="BP70" s="702">
        <f t="shared" si="67"/>
        <v>1</v>
      </c>
      <c r="BQ70" s="703" t="e">
        <f t="shared" si="68"/>
        <v>#VALUE!</v>
      </c>
      <c r="BR70" s="704" t="e">
        <f t="shared" si="69"/>
        <v>#VALUE!</v>
      </c>
      <c r="BS70" s="769" t="e">
        <f t="shared" ref="BS70:BS133" si="104">VALUE(MID(TEXT(BR70,"YY"),1,2))</f>
        <v>#VALUE!</v>
      </c>
      <c r="BT70" s="705" t="e">
        <f t="shared" ref="BT70:BT133" si="105">IF($D70="",0,IF(OR(AND(BP70=1,OR($Q70="여",$R70="여")),AND(BP70=1,AND(BQ70&gt;=15,BS70&lt;=29))),1,0))</f>
        <v>#VALUE!</v>
      </c>
      <c r="BU70" s="702">
        <f t="shared" si="70"/>
        <v>1</v>
      </c>
      <c r="BV70" s="703" t="e">
        <f t="shared" si="71"/>
        <v>#VALUE!</v>
      </c>
      <c r="BW70" s="704" t="e">
        <f t="shared" si="72"/>
        <v>#VALUE!</v>
      </c>
      <c r="BX70" s="769" t="e">
        <f t="shared" ref="BX70:BX133" si="106">VALUE(MID(TEXT(BW70,"YY"),1,2))</f>
        <v>#VALUE!</v>
      </c>
      <c r="BY70" s="705" t="e">
        <f t="shared" ref="BY70:BY133" si="107">IF($D70="",0,IF(OR(AND(BU70=1,OR($Q70="여",$R70="여")),AND(BU70=1,AND(BV70&gt;=15,BX70&lt;=29))),1,0))</f>
        <v>#VALUE!</v>
      </c>
      <c r="BZ70" s="702">
        <f t="shared" si="73"/>
        <v>1</v>
      </c>
      <c r="CA70" s="703" t="e">
        <f t="shared" si="74"/>
        <v>#VALUE!</v>
      </c>
      <c r="CB70" s="704" t="e">
        <f t="shared" si="75"/>
        <v>#VALUE!</v>
      </c>
      <c r="CC70" s="769" t="e">
        <f t="shared" ref="CC70:CC133" si="108">VALUE(MID(TEXT(CB70,"YY"),1,2))</f>
        <v>#VALUE!</v>
      </c>
      <c r="CD70" s="705" t="e">
        <f t="shared" ref="CD70:CD133" si="109">IF($D70="",0,IF(OR(AND(BZ70=1,OR($Q70="여",$R70="여")),AND(BZ70=1,AND(CA70&gt;=15,CC70&lt;=29))),1,0))</f>
        <v>#VALUE!</v>
      </c>
      <c r="CE70" s="770">
        <f t="shared" si="78"/>
        <v>12</v>
      </c>
      <c r="CF70" s="771" t="e">
        <f t="shared" si="79"/>
        <v>#VALUE!</v>
      </c>
      <c r="CG70" s="708"/>
      <c r="CH70" s="709"/>
      <c r="CK70" s="253"/>
      <c r="CL70" s="272"/>
      <c r="CM70" s="272"/>
      <c r="CN70" s="273"/>
      <c r="CO70" s="285" t="e">
        <f t="shared" ref="CO70:CO104" si="110">IF(CE70=0,0,CF70/CE70)</f>
        <v>#VALUE!</v>
      </c>
      <c r="CP70" s="286" t="e">
        <f t="shared" ref="CP70:CP104" si="111">IF(CO70=100%,"청년",IF(CO70=0%,"청년외","확인"))</f>
        <v>#VALUE!</v>
      </c>
      <c r="CQ70" s="275">
        <f t="shared" ref="CQ70:CQ104" si="112">C70</f>
        <v>0</v>
      </c>
      <c r="CR70" s="270" t="e">
        <f t="shared" si="76"/>
        <v>#VALUE!</v>
      </c>
      <c r="CS70" s="270" t="e">
        <f t="shared" si="76"/>
        <v>#VALUE!</v>
      </c>
      <c r="CT70" s="270" t="e">
        <f t="shared" ref="CT70:CT104" si="113">SUM(CR70:CS70)</f>
        <v>#VALUE!</v>
      </c>
      <c r="CU70" s="44"/>
    </row>
    <row r="71" spans="1:99" ht="16.5" customHeight="1" thickBot="1">
      <c r="A71" s="23">
        <f t="shared" ref="A71:A104" si="114">A70+1</f>
        <v>67</v>
      </c>
      <c r="B71" s="142">
        <f>'2019-상시근로자'!B71</f>
        <v>0</v>
      </c>
      <c r="C71" s="632">
        <f>'2019-상시근로자'!C71</f>
        <v>0</v>
      </c>
      <c r="D71" s="637">
        <f>'2019-상시근로자'!D71</f>
        <v>0</v>
      </c>
      <c r="E71" s="156" t="e">
        <f t="shared" si="80"/>
        <v>#VALUE!</v>
      </c>
      <c r="F71" s="30" t="e">
        <f t="shared" si="81"/>
        <v>#VALUE!</v>
      </c>
      <c r="G71" s="31" t="e">
        <f t="shared" si="82"/>
        <v>#VALUE!</v>
      </c>
      <c r="H71" s="147" t="e">
        <f t="shared" si="83"/>
        <v>#VALUE!</v>
      </c>
      <c r="I71" s="633">
        <f>'2019-상시근로자'!E71</f>
        <v>0</v>
      </c>
      <c r="J71" s="633">
        <f>'2019-상시근로자'!G71</f>
        <v>0</v>
      </c>
      <c r="K71" s="33" t="e">
        <f t="shared" si="84"/>
        <v>#VALUE!</v>
      </c>
      <c r="L71" s="33">
        <f t="shared" si="77"/>
        <v>0</v>
      </c>
      <c r="M71" s="35" t="e">
        <f t="shared" si="85"/>
        <v>#VALUE!</v>
      </c>
      <c r="N71" s="108"/>
      <c r="O71" s="180"/>
      <c r="P71" s="181"/>
      <c r="Q71" s="106" t="s">
        <v>160</v>
      </c>
      <c r="R71" s="107" t="s">
        <v>160</v>
      </c>
      <c r="S71" s="43"/>
      <c r="T71" s="122" t="s">
        <v>160</v>
      </c>
      <c r="U71" s="122" t="s">
        <v>160</v>
      </c>
      <c r="V71" s="123" t="s">
        <v>160</v>
      </c>
      <c r="W71" s="702">
        <f t="shared" ref="W71:W104" si="115">IF($D71="",0,IF(AND((W$3&gt;=$I71),OR((W$3&lt;=$J71),($J71=""),($J71=0)),$T71="부",$U71="부",$V71="부"),1,0))</f>
        <v>1</v>
      </c>
      <c r="X71" s="703" t="e">
        <f t="shared" ref="X71:X104" si="116">IF($D71="",0,DATEDIF(IF(OR(MID($D71,LEN(CLEAN($D71))-6,1)&lt;="2",MID($D71,LEN(CLEAN($D71))-6,1)="5",MID($D71,LEN(CLEAN($D71))-6,1)="6"),DATE(MID($D71,1,2),MID($D71,3,2),MID($D71,5,2)),CHOOSE(14-LEN(CLEAN($D71)), DATE(MID($D71,1,2)+100,MID($D71,3,2),MID($D71,5,2)), DATE(MID($D71,1,1)+100,MID($D71,2,2),MID($D71,4,2)),DATE(2000,MID($D71,1,2),MID($D71,3,2)),DATE(2000,MID($D71,1,1),MID($D71,2,2)))),W$3,"y"))</f>
        <v>#VALUE!</v>
      </c>
      <c r="Y71" s="768" t="e">
        <f t="shared" ref="Y71:Y104" si="117">IF($D71="","",TEXT(DATE(YEAR(W$3-$E71),MONTH(W$3-$E71),DAY(W$3-$E71))-DATE(YEAR($P71-$O71),MONTH($P71-$O71),DAY($P71-$O71)),"yy년")&amp;VALUE(TEXT(DATE(YEAR(W$3-$E71),MONTH(W$3-$E71),DAY(W$3-$E71))-DATE(YEAR($P71-$O71),MONTH($P71-$O71),DAY($P71-$O71)),"mm")-1)&amp;TEXT(DATE(YEAR(W$3-$E71),MONTH(W$3-$E71),DAY(W$3-$E71))-DATE(YEAR($P71-$O71),MONTH($P71-$O71),DAY($P71-$O71)),"월dd일"))</f>
        <v>#VALUE!</v>
      </c>
      <c r="Z71" s="769" t="e">
        <f t="shared" si="86"/>
        <v>#VALUE!</v>
      </c>
      <c r="AA71" s="705" t="e">
        <f t="shared" si="87"/>
        <v>#VALUE!</v>
      </c>
      <c r="AB71" s="702">
        <f t="shared" ref="AB71:AB104" si="118">IF($D71="",0,IF(AND((AB$3&gt;=$I71),OR((AB$3&lt;=$J71),($J71=""),($J71=0)),$T71="부",$U71="부",$V71="부"),1,0))</f>
        <v>1</v>
      </c>
      <c r="AC71" s="703" t="e">
        <f t="shared" ref="AC71:AC104" si="119">IF($D71="",0,DATEDIF(IF(OR(MID($D71,LEN(CLEAN($D71))-6,1)&lt;="2",MID($D71,LEN(CLEAN($D71))-6,1)="5",MID($D71,LEN(CLEAN($D71))-6,1)="6"),DATE(MID($D71,1,2),MID($D71,3,2),MID($D71,5,2)),CHOOSE(14-LEN(CLEAN($D71)), DATE(MID($D71,1,2)+100,MID($D71,3,2),MID($D71,5,2)), DATE(MID($D71,1,1)+100,MID($D71,2,2),MID($D71,4,2)),DATE(2000,MID($D71,1,2),MID($D71,3,2)),DATE(2000,MID($D71,1,1),MID($D71,2,2)))),AB$3,"y"))</f>
        <v>#VALUE!</v>
      </c>
      <c r="AD71" s="704" t="e">
        <f t="shared" ref="AD71:AD104" si="120">IF($D71="","",TEXT(DATE(YEAR(AB$3-$E71),MONTH(AB$3-$E71),DAY(AB$3-$E71))-DATE(YEAR($P71-$O71),MONTH($P71-$O71),DAY($P71-$O71)),"yy년")&amp;VALUE(TEXT(DATE(YEAR(AB$3-$E71),MONTH(AB$3-$E71),DAY(AB$3-$E71))-DATE(YEAR($P71-$O71),MONTH($P71-$O71),DAY($P71-$O71)),"mm")-1)&amp;TEXT(DATE(YEAR(AB$3-$E71),MONTH(AB$3-$E71),DAY(AB$3-$E71))-DATE(YEAR($P71-$O71),MONTH($P71-$O71),DAY($P71-$O71)),"월dd일"))</f>
        <v>#VALUE!</v>
      </c>
      <c r="AE71" s="769" t="e">
        <f t="shared" si="88"/>
        <v>#VALUE!</v>
      </c>
      <c r="AF71" s="705" t="e">
        <f t="shared" si="89"/>
        <v>#VALUE!</v>
      </c>
      <c r="AG71" s="702">
        <f t="shared" ref="AG71:AG104" si="121">IF($D71="",0,IF(AND((AG$3&gt;=$I71),OR((AG$3&lt;=$J71),($J71=""),($J71=0)),$T71="부",$U71="부",$V71="부"),1,0))</f>
        <v>1</v>
      </c>
      <c r="AH71" s="703" t="e">
        <f t="shared" ref="AH71:AH104" si="122">IF($D71="",0,DATEDIF(IF(OR(MID($D71,LEN(CLEAN($D71))-6,1)&lt;="2",MID($D71,LEN(CLEAN($D71))-6,1)="5",MID($D71,LEN(CLEAN($D71))-6,1)="6"),DATE(MID($D71,1,2),MID($D71,3,2),MID($D71,5,2)),CHOOSE(14-LEN(CLEAN($D71)), DATE(MID($D71,1,2)+100,MID($D71,3,2),MID($D71,5,2)), DATE(MID($D71,1,1)+100,MID($D71,2,2),MID($D71,4,2)),DATE(2000,MID($D71,1,2),MID($D71,3,2)),DATE(2000,MID($D71,1,1),MID($D71,2,2)))),AG$3,"y"))</f>
        <v>#VALUE!</v>
      </c>
      <c r="AI71" s="704" t="e">
        <f t="shared" ref="AI71:AI104" si="123">IF($D71="","",TEXT(DATE(YEAR(AG$3-$E71),MONTH(AG$3-$E71),DAY(AG$3-$E71))-DATE(YEAR($P71-$O71),MONTH($P71-$O71),DAY($P71-$O71)),"yy년")&amp;VALUE(TEXT(DATE(YEAR(AG$3-$E71),MONTH(AG$3-$E71),DAY(AG$3-$E71))-DATE(YEAR($P71-$O71),MONTH($P71-$O71),DAY($P71-$O71)),"mm")-1)&amp;TEXT(DATE(YEAR(AG$3-$E71),MONTH(AG$3-$E71),DAY(AG$3-$E71))-DATE(YEAR($P71-$O71),MONTH($P71-$O71),DAY($P71-$O71)),"월dd일"))</f>
        <v>#VALUE!</v>
      </c>
      <c r="AJ71" s="769" t="e">
        <f t="shared" si="90"/>
        <v>#VALUE!</v>
      </c>
      <c r="AK71" s="705" t="e">
        <f t="shared" si="91"/>
        <v>#VALUE!</v>
      </c>
      <c r="AL71" s="702">
        <f t="shared" ref="AL71:AL104" si="124">IF($D71="",0,IF(AND((AL$3&gt;=$I71),OR((AL$3&lt;=$J71),($J71=""),($J71=0)),$T71="부",$U71="부",$V71="부"),1,0))</f>
        <v>1</v>
      </c>
      <c r="AM71" s="703" t="e">
        <f t="shared" ref="AM71:AM104" si="125">IF($D71="",0,DATEDIF(IF(OR(MID($D71,LEN(CLEAN($D71))-6,1)&lt;="2",MID($D71,LEN(CLEAN($D71))-6,1)="5",MID($D71,LEN(CLEAN($D71))-6,1)="6"),DATE(MID($D71,1,2),MID($D71,3,2),MID($D71,5,2)),CHOOSE(14-LEN(CLEAN($D71)), DATE(MID($D71,1,2)+100,MID($D71,3,2),MID($D71,5,2)), DATE(MID($D71,1,1)+100,MID($D71,2,2),MID($D71,4,2)),DATE(2000,MID($D71,1,2),MID($D71,3,2)),DATE(2000,MID($D71,1,1),MID($D71,2,2)))),AL$3,"y"))</f>
        <v>#VALUE!</v>
      </c>
      <c r="AN71" s="704" t="e">
        <f t="shared" ref="AN71:AN104" si="126">IF($D71="","",TEXT(DATE(YEAR(AL$3-$E71),MONTH(AL$3-$E71),DAY(AL$3-$E71))-DATE(YEAR($P71-$O71),MONTH($P71-$O71),DAY($P71-$O71)),"yy년")&amp;VALUE(TEXT(DATE(YEAR(AL$3-$E71),MONTH(AL$3-$E71),DAY(AL$3-$E71))-DATE(YEAR($P71-$O71),MONTH($P71-$O71),DAY($P71-$O71)),"mm")-1)&amp;TEXT(DATE(YEAR(AL$3-$E71),MONTH(AL$3-$E71),DAY(AL$3-$E71))-DATE(YEAR($P71-$O71),MONTH($P71-$O71),DAY($P71-$O71)),"월dd일"))</f>
        <v>#VALUE!</v>
      </c>
      <c r="AO71" s="769" t="e">
        <f t="shared" si="92"/>
        <v>#VALUE!</v>
      </c>
      <c r="AP71" s="705" t="e">
        <f t="shared" si="93"/>
        <v>#VALUE!</v>
      </c>
      <c r="AQ71" s="702">
        <f t="shared" ref="AQ71:AQ104" si="127">IF($D71="",0,IF(AND((AQ$3&gt;=$I71),OR((AQ$3&lt;=$J71),($J71=""),($J71=0)),$T71="부",$U71="부",$V71="부"),1,0))</f>
        <v>1</v>
      </c>
      <c r="AR71" s="703" t="e">
        <f t="shared" ref="AR71:AR104" si="128">IF($D71="",0,DATEDIF(IF(OR(MID($D71,LEN(CLEAN($D71))-6,1)&lt;="2",MID($D71,LEN(CLEAN($D71))-6,1)="5",MID($D71,LEN(CLEAN($D71))-6,1)="6"),DATE(MID($D71,1,2),MID($D71,3,2),MID($D71,5,2)),CHOOSE(14-LEN(CLEAN($D71)), DATE(MID($D71,1,2)+100,MID($D71,3,2),MID($D71,5,2)), DATE(MID($D71,1,1)+100,MID($D71,2,2),MID($D71,4,2)),DATE(2000,MID($D71,1,2),MID($D71,3,2)),DATE(2000,MID($D71,1,1),MID($D71,2,2)))),AQ$3,"y"))</f>
        <v>#VALUE!</v>
      </c>
      <c r="AS71" s="704" t="e">
        <f t="shared" ref="AS71:AS104" si="129">IF($D71="","",TEXT(DATE(YEAR(AQ$3-$E71),MONTH(AQ$3-$E71),DAY(AQ$3-$E71))-DATE(YEAR($P71-$O71),MONTH($P71-$O71),DAY($P71-$O71)),"yy년")&amp;VALUE(TEXT(DATE(YEAR(AQ$3-$E71),MONTH(AQ$3-$E71),DAY(AQ$3-$E71))-DATE(YEAR($P71-$O71),MONTH($P71-$O71),DAY($P71-$O71)),"mm")-1)&amp;TEXT(DATE(YEAR(AQ$3-$E71),MONTH(AQ$3-$E71),DAY(AQ$3-$E71))-DATE(YEAR($P71-$O71),MONTH($P71-$O71),DAY($P71-$O71)),"월dd일"))</f>
        <v>#VALUE!</v>
      </c>
      <c r="AT71" s="769" t="e">
        <f t="shared" si="94"/>
        <v>#VALUE!</v>
      </c>
      <c r="AU71" s="705" t="e">
        <f t="shared" si="95"/>
        <v>#VALUE!</v>
      </c>
      <c r="AV71" s="702">
        <f t="shared" ref="AV71:AV104" si="130">IF($D71="",0,IF(AND((AV$3&gt;=$I71),OR((AV$3&lt;=$J71),($J71=""),($J71=0)),$T71="부",$U71="부",$V71="부"),1,0))</f>
        <v>1</v>
      </c>
      <c r="AW71" s="703" t="e">
        <f t="shared" ref="AW71:AW104" si="131">IF($D71="",0,DATEDIF(IF(OR(MID($D71,LEN(CLEAN($D71))-6,1)&lt;="2",MID($D71,LEN(CLEAN($D71))-6,1)="5",MID($D71,LEN(CLEAN($D71))-6,1)="6"),DATE(MID($D71,1,2),MID($D71,3,2),MID($D71,5,2)),CHOOSE(14-LEN(CLEAN($D71)), DATE(MID($D71,1,2)+100,MID($D71,3,2),MID($D71,5,2)), DATE(MID($D71,1,1)+100,MID($D71,2,2),MID($D71,4,2)),DATE(2000,MID($D71,1,2),MID($D71,3,2)),DATE(2000,MID($D71,1,1),MID($D71,2,2)))),AV$3,"y"))</f>
        <v>#VALUE!</v>
      </c>
      <c r="AX71" s="704" t="e">
        <f t="shared" ref="AX71:AX104" si="132">IF($D71="","",TEXT(DATE(YEAR(AV$3-$E71),MONTH(AV$3-$E71),DAY(AV$3-$E71))-DATE(YEAR($P71-$O71),MONTH($P71-$O71),DAY($P71-$O71)),"yy년")&amp;VALUE(TEXT(DATE(YEAR(AV$3-$E71),MONTH(AV$3-$E71),DAY(AV$3-$E71))-DATE(YEAR($P71-$O71),MONTH($P71-$O71),DAY($P71-$O71)),"mm")-1)&amp;TEXT(DATE(YEAR(AV$3-$E71),MONTH(AV$3-$E71),DAY(AV$3-$E71))-DATE(YEAR($P71-$O71),MONTH($P71-$O71),DAY($P71-$O71)),"월dd일"))</f>
        <v>#VALUE!</v>
      </c>
      <c r="AY71" s="769" t="e">
        <f t="shared" si="96"/>
        <v>#VALUE!</v>
      </c>
      <c r="AZ71" s="705" t="e">
        <f t="shared" si="97"/>
        <v>#VALUE!</v>
      </c>
      <c r="BA71" s="702">
        <f t="shared" ref="BA71:BA104" si="133">IF($D71="",0,IF(AND((BA$3&gt;=$I71),OR((BA$3&lt;=$J71),($J71=""),($J71=0)),$T71="부",$U71="부",$V71="부"),1,0))</f>
        <v>1</v>
      </c>
      <c r="BB71" s="703" t="e">
        <f t="shared" ref="BB71:BB104" si="134">IF($D71="",0,DATEDIF(IF(OR(MID($D71,LEN(CLEAN($D71))-6,1)&lt;="2",MID($D71,LEN(CLEAN($D71))-6,1)="5",MID($D71,LEN(CLEAN($D71))-6,1)="6"),DATE(MID($D71,1,2),MID($D71,3,2),MID($D71,5,2)),CHOOSE(14-LEN(CLEAN($D71)), DATE(MID($D71,1,2)+100,MID($D71,3,2),MID($D71,5,2)), DATE(MID($D71,1,1)+100,MID($D71,2,2),MID($D71,4,2)),DATE(2000,MID($D71,1,2),MID($D71,3,2)),DATE(2000,MID($D71,1,1),MID($D71,2,2)))),BA$3,"y"))</f>
        <v>#VALUE!</v>
      </c>
      <c r="BC71" s="704" t="e">
        <f t="shared" ref="BC71:BC104" si="135">IF($D71="","",TEXT(DATE(YEAR(BA$3-$E71),MONTH(BA$3-$E71),DAY(BA$3-$E71))-DATE(YEAR($P71-$O71),MONTH($P71-$O71),DAY($P71-$O71)),"yy년")&amp;VALUE(TEXT(DATE(YEAR(BA$3-$E71),MONTH(BA$3-$E71),DAY(BA$3-$E71))-DATE(YEAR($P71-$O71),MONTH($P71-$O71),DAY($P71-$O71)),"mm")-1)&amp;TEXT(DATE(YEAR(BA$3-$E71),MONTH(BA$3-$E71),DAY(BA$3-$E71))-DATE(YEAR($P71-$O71),MONTH($P71-$O71),DAY($P71-$O71)),"월dd일"))</f>
        <v>#VALUE!</v>
      </c>
      <c r="BD71" s="769" t="e">
        <f t="shared" si="98"/>
        <v>#VALUE!</v>
      </c>
      <c r="BE71" s="705" t="e">
        <f t="shared" si="99"/>
        <v>#VALUE!</v>
      </c>
      <c r="BF71" s="702">
        <f t="shared" ref="BF71:BF104" si="136">IF($D71="",0,IF(AND((BF$3&gt;=$I71),OR((BF$3&lt;=$J71),($J71=""),($J71=0)),$T71="부",$U71="부",$V71="부"),1,0))</f>
        <v>1</v>
      </c>
      <c r="BG71" s="703" t="e">
        <f t="shared" ref="BG71:BG104" si="137">IF($D71="",0,DATEDIF(IF(OR(MID($D71,LEN(CLEAN($D71))-6,1)&lt;="2",MID($D71,LEN(CLEAN($D71))-6,1)="5",MID($D71,LEN(CLEAN($D71))-6,1)="6"),DATE(MID($D71,1,2),MID($D71,3,2),MID($D71,5,2)),CHOOSE(14-LEN(CLEAN($D71)), DATE(MID($D71,1,2)+100,MID($D71,3,2),MID($D71,5,2)), DATE(MID($D71,1,1)+100,MID($D71,2,2),MID($D71,4,2)),DATE(2000,MID($D71,1,2),MID($D71,3,2)),DATE(2000,MID($D71,1,1),MID($D71,2,2)))),BF$3,"y"))</f>
        <v>#VALUE!</v>
      </c>
      <c r="BH71" s="704" t="e">
        <f t="shared" ref="BH71:BH104" si="138">IF($D71="","",TEXT(DATE(YEAR(BF$3-$E71),MONTH(BF$3-$E71),DAY(BF$3-$E71))-DATE(YEAR($P71-$O71),MONTH($P71-$O71),DAY($P71-$O71)),"yy년")&amp;VALUE(TEXT(DATE(YEAR(BF$3-$E71),MONTH(BF$3-$E71),DAY(BF$3-$E71))-DATE(YEAR($P71-$O71),MONTH($P71-$O71),DAY($P71-$O71)),"mm")-1)&amp;TEXT(DATE(YEAR(BF$3-$E71),MONTH(BF$3-$E71),DAY(BF$3-$E71))-DATE(YEAR($P71-$O71),MONTH($P71-$O71),DAY($P71-$O71)),"월dd일"))</f>
        <v>#VALUE!</v>
      </c>
      <c r="BI71" s="769" t="e">
        <f t="shared" si="100"/>
        <v>#VALUE!</v>
      </c>
      <c r="BJ71" s="705" t="e">
        <f t="shared" si="101"/>
        <v>#VALUE!</v>
      </c>
      <c r="BK71" s="702">
        <f t="shared" ref="BK71:BK104" si="139">IF($D71="",0,IF(AND((BK$3&gt;=$I71),OR((BK$3&lt;=$J71),($J71=""),($J71=0)),$T71="부",$U71="부",$V71="부"),1,0))</f>
        <v>1</v>
      </c>
      <c r="BL71" s="703" t="e">
        <f t="shared" ref="BL71:BL104" si="140">IF($D71="",0,DATEDIF(IF(OR(MID($D71,LEN(CLEAN($D71))-6,1)&lt;="2",MID($D71,LEN(CLEAN($D71))-6,1)="5",MID($D71,LEN(CLEAN($D71))-6,1)="6"),DATE(MID($D71,1,2),MID($D71,3,2),MID($D71,5,2)),CHOOSE(14-LEN(CLEAN($D71)), DATE(MID($D71,1,2)+100,MID($D71,3,2),MID($D71,5,2)), DATE(MID($D71,1,1)+100,MID($D71,2,2),MID($D71,4,2)),DATE(2000,MID($D71,1,2),MID($D71,3,2)),DATE(2000,MID($D71,1,1),MID($D71,2,2)))),BK$3,"y"))</f>
        <v>#VALUE!</v>
      </c>
      <c r="BM71" s="704" t="e">
        <f t="shared" ref="BM71:BM104" si="141">IF($D71="","",TEXT(DATE(YEAR(BK$3-$E71),MONTH(BK$3-$E71),DAY(BK$3-$E71))-DATE(YEAR($P71-$O71),MONTH($P71-$O71),DAY($P71-$O71)),"yy년")&amp;VALUE(TEXT(DATE(YEAR(BK$3-$E71),MONTH(BK$3-$E71),DAY(BK$3-$E71))-DATE(YEAR($P71-$O71),MONTH($P71-$O71),DAY($P71-$O71)),"mm")-1)&amp;TEXT(DATE(YEAR(BK$3-$E71),MONTH(BK$3-$E71),DAY(BK$3-$E71))-DATE(YEAR($P71-$O71),MONTH($P71-$O71),DAY($P71-$O71)),"월dd일"))</f>
        <v>#VALUE!</v>
      </c>
      <c r="BN71" s="769" t="e">
        <f t="shared" si="102"/>
        <v>#VALUE!</v>
      </c>
      <c r="BO71" s="705" t="e">
        <f t="shared" si="103"/>
        <v>#VALUE!</v>
      </c>
      <c r="BP71" s="702">
        <f t="shared" ref="BP71:BP104" si="142">IF($D71="",0,IF(AND((BP$3&gt;=$I71),OR((BP$3&lt;=$J71),($J71=""),($J71=0)),$T71="부",$U71="부",$V71="부"),1,0))</f>
        <v>1</v>
      </c>
      <c r="BQ71" s="703" t="e">
        <f t="shared" ref="BQ71:BQ104" si="143">IF($D71="",0,DATEDIF(IF(OR(MID($D71,LEN(CLEAN($D71))-6,1)&lt;="2",MID($D71,LEN(CLEAN($D71))-6,1)="5",MID($D71,LEN(CLEAN($D71))-6,1)="6"),DATE(MID($D71,1,2),MID($D71,3,2),MID($D71,5,2)),CHOOSE(14-LEN(CLEAN($D71)), DATE(MID($D71,1,2)+100,MID($D71,3,2),MID($D71,5,2)), DATE(MID($D71,1,1)+100,MID($D71,2,2),MID($D71,4,2)),DATE(2000,MID($D71,1,2),MID($D71,3,2)),DATE(2000,MID($D71,1,1),MID($D71,2,2)))),BP$3,"y"))</f>
        <v>#VALUE!</v>
      </c>
      <c r="BR71" s="704" t="e">
        <f t="shared" ref="BR71:BR104" si="144">IF($D71="","",TEXT(DATE(YEAR(BP$3-$E71),MONTH(BP$3-$E71),DAY(BP$3-$E71))-DATE(YEAR($P71-$O71),MONTH($P71-$O71),DAY($P71-$O71)),"yy년")&amp;VALUE(TEXT(DATE(YEAR(BP$3-$E71),MONTH(BP$3-$E71),DAY(BP$3-$E71))-DATE(YEAR($P71-$O71),MONTH($P71-$O71),DAY($P71-$O71)),"mm")-1)&amp;TEXT(DATE(YEAR(BP$3-$E71),MONTH(BP$3-$E71),DAY(BP$3-$E71))-DATE(YEAR($P71-$O71),MONTH($P71-$O71),DAY($P71-$O71)),"월dd일"))</f>
        <v>#VALUE!</v>
      </c>
      <c r="BS71" s="769" t="e">
        <f t="shared" si="104"/>
        <v>#VALUE!</v>
      </c>
      <c r="BT71" s="705" t="e">
        <f t="shared" si="105"/>
        <v>#VALUE!</v>
      </c>
      <c r="BU71" s="702">
        <f t="shared" ref="BU71:BU104" si="145">IF($D71="",0,IF(AND((BU$3&gt;=$I71),OR((BU$3&lt;=$J71),($J71=""),($J71=0)),$T71="부",$U71="부",$V71="부"),1,0))</f>
        <v>1</v>
      </c>
      <c r="BV71" s="703" t="e">
        <f t="shared" ref="BV71:BV104" si="146">IF($D71="",0,DATEDIF(IF(OR(MID($D71,LEN(CLEAN($D71))-6,1)&lt;="2",MID($D71,LEN(CLEAN($D71))-6,1)="5",MID($D71,LEN(CLEAN($D71))-6,1)="6"),DATE(MID($D71,1,2),MID($D71,3,2),MID($D71,5,2)),CHOOSE(14-LEN(CLEAN($D71)), DATE(MID($D71,1,2)+100,MID($D71,3,2),MID($D71,5,2)), DATE(MID($D71,1,1)+100,MID($D71,2,2),MID($D71,4,2)),DATE(2000,MID($D71,1,2),MID($D71,3,2)),DATE(2000,MID($D71,1,1),MID($D71,2,2)))),BU$3,"y"))</f>
        <v>#VALUE!</v>
      </c>
      <c r="BW71" s="704" t="e">
        <f t="shared" ref="BW71:BW104" si="147">IF($D71="","",TEXT(DATE(YEAR(BU$3-$E71),MONTH(BU$3-$E71),DAY(BU$3-$E71))-DATE(YEAR($P71-$O71),MONTH($P71-$O71),DAY($P71-$O71)),"yy년")&amp;VALUE(TEXT(DATE(YEAR(BU$3-$E71),MONTH(BU$3-$E71),DAY(BU$3-$E71))-DATE(YEAR($P71-$O71),MONTH($P71-$O71),DAY($P71-$O71)),"mm")-1)&amp;TEXT(DATE(YEAR(BU$3-$E71),MONTH(BU$3-$E71),DAY(BU$3-$E71))-DATE(YEAR($P71-$O71),MONTH($P71-$O71),DAY($P71-$O71)),"월dd일"))</f>
        <v>#VALUE!</v>
      </c>
      <c r="BX71" s="769" t="e">
        <f t="shared" si="106"/>
        <v>#VALUE!</v>
      </c>
      <c r="BY71" s="705" t="e">
        <f t="shared" si="107"/>
        <v>#VALUE!</v>
      </c>
      <c r="BZ71" s="702">
        <f t="shared" ref="BZ71:BZ104" si="148">IF($D71="",0,IF(AND((BZ$3&gt;=$I71),OR((BZ$3&lt;=$J71),($J71=""),($J71=0)),$T71="부",$U71="부",$V71="부"),1,0))</f>
        <v>1</v>
      </c>
      <c r="CA71" s="703" t="e">
        <f t="shared" ref="CA71:CA104" si="149">IF($D71="",0,DATEDIF(IF(OR(MID($D71,LEN(CLEAN($D71))-6,1)&lt;="2",MID($D71,LEN(CLEAN($D71))-6,1)="5",MID($D71,LEN(CLEAN($D71))-6,1)="6"),DATE(MID($D71,1,2),MID($D71,3,2),MID($D71,5,2)),CHOOSE(14-LEN(CLEAN($D71)), DATE(MID($D71,1,2)+100,MID($D71,3,2),MID($D71,5,2)), DATE(MID($D71,1,1)+100,MID($D71,2,2),MID($D71,4,2)),DATE(2000,MID($D71,1,2),MID($D71,3,2)),DATE(2000,MID($D71,1,1),MID($D71,2,2)))),BZ$3,"y"))</f>
        <v>#VALUE!</v>
      </c>
      <c r="CB71" s="704" t="e">
        <f t="shared" ref="CB71:CB104" si="150">IF($D71="","",TEXT(DATE(YEAR(BZ$3-$E71),MONTH(BZ$3-$E71),DAY(BZ$3-$E71))-DATE(YEAR($P71-$O71),MONTH($P71-$O71),DAY($P71-$O71)),"yy년")&amp;VALUE(TEXT(DATE(YEAR(BZ$3-$E71),MONTH(BZ$3-$E71),DAY(BZ$3-$E71))-DATE(YEAR($P71-$O71),MONTH($P71-$O71),DAY($P71-$O71)),"mm")-1)&amp;TEXT(DATE(YEAR(BZ$3-$E71),MONTH(BZ$3-$E71),DAY(BZ$3-$E71))-DATE(YEAR($P71-$O71),MONTH($P71-$O71),DAY($P71-$O71)),"월dd일"))</f>
        <v>#VALUE!</v>
      </c>
      <c r="CC71" s="769" t="e">
        <f t="shared" si="108"/>
        <v>#VALUE!</v>
      </c>
      <c r="CD71" s="705" t="e">
        <f t="shared" si="109"/>
        <v>#VALUE!</v>
      </c>
      <c r="CE71" s="770">
        <f t="shared" si="78"/>
        <v>12</v>
      </c>
      <c r="CF71" s="771" t="e">
        <f t="shared" si="79"/>
        <v>#VALUE!</v>
      </c>
      <c r="CG71" s="708"/>
      <c r="CH71" s="709"/>
      <c r="CK71" s="253"/>
      <c r="CL71" s="272"/>
      <c r="CM71" s="272"/>
      <c r="CN71" s="273"/>
      <c r="CO71" s="285" t="e">
        <f t="shared" si="110"/>
        <v>#VALUE!</v>
      </c>
      <c r="CP71" s="286" t="e">
        <f t="shared" si="111"/>
        <v>#VALUE!</v>
      </c>
      <c r="CQ71" s="275">
        <f t="shared" si="112"/>
        <v>0</v>
      </c>
      <c r="CR71" s="270" t="e">
        <f t="shared" si="76"/>
        <v>#VALUE!</v>
      </c>
      <c r="CS71" s="270" t="e">
        <f t="shared" si="76"/>
        <v>#VALUE!</v>
      </c>
      <c r="CT71" s="270" t="e">
        <f t="shared" si="113"/>
        <v>#VALUE!</v>
      </c>
      <c r="CU71" s="44"/>
    </row>
    <row r="72" spans="1:99" ht="16.5" customHeight="1">
      <c r="A72" s="23">
        <f t="shared" si="114"/>
        <v>68</v>
      </c>
      <c r="B72" s="142">
        <f>'2019-상시근로자'!B72</f>
        <v>0</v>
      </c>
      <c r="C72" s="632">
        <f>'2019-상시근로자'!C72</f>
        <v>0</v>
      </c>
      <c r="D72" s="637">
        <f>'2019-상시근로자'!D72</f>
        <v>0</v>
      </c>
      <c r="E72" s="156" t="e">
        <f t="shared" si="80"/>
        <v>#VALUE!</v>
      </c>
      <c r="F72" s="30" t="e">
        <f t="shared" si="81"/>
        <v>#VALUE!</v>
      </c>
      <c r="G72" s="31" t="e">
        <f t="shared" si="82"/>
        <v>#VALUE!</v>
      </c>
      <c r="H72" s="147" t="e">
        <f t="shared" si="83"/>
        <v>#VALUE!</v>
      </c>
      <c r="I72" s="633">
        <f>'2019-상시근로자'!E72</f>
        <v>0</v>
      </c>
      <c r="J72" s="633">
        <f>'2019-상시근로자'!G72</f>
        <v>0</v>
      </c>
      <c r="K72" s="33" t="e">
        <f t="shared" si="84"/>
        <v>#VALUE!</v>
      </c>
      <c r="L72" s="33">
        <f t="shared" si="77"/>
        <v>0</v>
      </c>
      <c r="M72" s="35" t="e">
        <f t="shared" si="85"/>
        <v>#VALUE!</v>
      </c>
      <c r="N72" s="108"/>
      <c r="O72" s="178"/>
      <c r="P72" s="179"/>
      <c r="Q72" s="106" t="s">
        <v>160</v>
      </c>
      <c r="R72" s="107" t="s">
        <v>160</v>
      </c>
      <c r="S72" s="43"/>
      <c r="T72" s="122" t="s">
        <v>160</v>
      </c>
      <c r="U72" s="122" t="s">
        <v>160</v>
      </c>
      <c r="V72" s="123" t="s">
        <v>160</v>
      </c>
      <c r="W72" s="702">
        <f t="shared" si="115"/>
        <v>1</v>
      </c>
      <c r="X72" s="703" t="e">
        <f t="shared" si="116"/>
        <v>#VALUE!</v>
      </c>
      <c r="Y72" s="768" t="e">
        <f t="shared" si="117"/>
        <v>#VALUE!</v>
      </c>
      <c r="Z72" s="769" t="e">
        <f t="shared" si="86"/>
        <v>#VALUE!</v>
      </c>
      <c r="AA72" s="705" t="e">
        <f t="shared" si="87"/>
        <v>#VALUE!</v>
      </c>
      <c r="AB72" s="702">
        <f t="shared" si="118"/>
        <v>1</v>
      </c>
      <c r="AC72" s="703" t="e">
        <f t="shared" si="119"/>
        <v>#VALUE!</v>
      </c>
      <c r="AD72" s="704" t="e">
        <f t="shared" si="120"/>
        <v>#VALUE!</v>
      </c>
      <c r="AE72" s="769" t="e">
        <f t="shared" si="88"/>
        <v>#VALUE!</v>
      </c>
      <c r="AF72" s="705" t="e">
        <f t="shared" si="89"/>
        <v>#VALUE!</v>
      </c>
      <c r="AG72" s="702">
        <f t="shared" si="121"/>
        <v>1</v>
      </c>
      <c r="AH72" s="703" t="e">
        <f t="shared" si="122"/>
        <v>#VALUE!</v>
      </c>
      <c r="AI72" s="704" t="e">
        <f t="shared" si="123"/>
        <v>#VALUE!</v>
      </c>
      <c r="AJ72" s="769" t="e">
        <f t="shared" si="90"/>
        <v>#VALUE!</v>
      </c>
      <c r="AK72" s="705" t="e">
        <f t="shared" si="91"/>
        <v>#VALUE!</v>
      </c>
      <c r="AL72" s="702">
        <f t="shared" si="124"/>
        <v>1</v>
      </c>
      <c r="AM72" s="703" t="e">
        <f t="shared" si="125"/>
        <v>#VALUE!</v>
      </c>
      <c r="AN72" s="704" t="e">
        <f t="shared" si="126"/>
        <v>#VALUE!</v>
      </c>
      <c r="AO72" s="769" t="e">
        <f t="shared" si="92"/>
        <v>#VALUE!</v>
      </c>
      <c r="AP72" s="705" t="e">
        <f t="shared" si="93"/>
        <v>#VALUE!</v>
      </c>
      <c r="AQ72" s="702">
        <f t="shared" si="127"/>
        <v>1</v>
      </c>
      <c r="AR72" s="703" t="e">
        <f t="shared" si="128"/>
        <v>#VALUE!</v>
      </c>
      <c r="AS72" s="704" t="e">
        <f t="shared" si="129"/>
        <v>#VALUE!</v>
      </c>
      <c r="AT72" s="769" t="e">
        <f t="shared" si="94"/>
        <v>#VALUE!</v>
      </c>
      <c r="AU72" s="705" t="e">
        <f t="shared" si="95"/>
        <v>#VALUE!</v>
      </c>
      <c r="AV72" s="702">
        <f t="shared" si="130"/>
        <v>1</v>
      </c>
      <c r="AW72" s="703" t="e">
        <f t="shared" si="131"/>
        <v>#VALUE!</v>
      </c>
      <c r="AX72" s="704" t="e">
        <f t="shared" si="132"/>
        <v>#VALUE!</v>
      </c>
      <c r="AY72" s="769" t="e">
        <f t="shared" si="96"/>
        <v>#VALUE!</v>
      </c>
      <c r="AZ72" s="705" t="e">
        <f t="shared" si="97"/>
        <v>#VALUE!</v>
      </c>
      <c r="BA72" s="702">
        <f t="shared" si="133"/>
        <v>1</v>
      </c>
      <c r="BB72" s="703" t="e">
        <f t="shared" si="134"/>
        <v>#VALUE!</v>
      </c>
      <c r="BC72" s="704" t="e">
        <f t="shared" si="135"/>
        <v>#VALUE!</v>
      </c>
      <c r="BD72" s="769" t="e">
        <f t="shared" si="98"/>
        <v>#VALUE!</v>
      </c>
      <c r="BE72" s="705" t="e">
        <f t="shared" si="99"/>
        <v>#VALUE!</v>
      </c>
      <c r="BF72" s="702">
        <f t="shared" si="136"/>
        <v>1</v>
      </c>
      <c r="BG72" s="703" t="e">
        <f t="shared" si="137"/>
        <v>#VALUE!</v>
      </c>
      <c r="BH72" s="704" t="e">
        <f t="shared" si="138"/>
        <v>#VALUE!</v>
      </c>
      <c r="BI72" s="769" t="e">
        <f t="shared" si="100"/>
        <v>#VALUE!</v>
      </c>
      <c r="BJ72" s="705" t="e">
        <f t="shared" si="101"/>
        <v>#VALUE!</v>
      </c>
      <c r="BK72" s="702">
        <f t="shared" si="139"/>
        <v>1</v>
      </c>
      <c r="BL72" s="703" t="e">
        <f t="shared" si="140"/>
        <v>#VALUE!</v>
      </c>
      <c r="BM72" s="704" t="e">
        <f t="shared" si="141"/>
        <v>#VALUE!</v>
      </c>
      <c r="BN72" s="769" t="e">
        <f t="shared" si="102"/>
        <v>#VALUE!</v>
      </c>
      <c r="BO72" s="705" t="e">
        <f t="shared" si="103"/>
        <v>#VALUE!</v>
      </c>
      <c r="BP72" s="702">
        <f t="shared" si="142"/>
        <v>1</v>
      </c>
      <c r="BQ72" s="703" t="e">
        <f t="shared" si="143"/>
        <v>#VALUE!</v>
      </c>
      <c r="BR72" s="704" t="e">
        <f t="shared" si="144"/>
        <v>#VALUE!</v>
      </c>
      <c r="BS72" s="769" t="e">
        <f t="shared" si="104"/>
        <v>#VALUE!</v>
      </c>
      <c r="BT72" s="705" t="e">
        <f t="shared" si="105"/>
        <v>#VALUE!</v>
      </c>
      <c r="BU72" s="702">
        <f t="shared" si="145"/>
        <v>1</v>
      </c>
      <c r="BV72" s="703" t="e">
        <f t="shared" si="146"/>
        <v>#VALUE!</v>
      </c>
      <c r="BW72" s="704" t="e">
        <f t="shared" si="147"/>
        <v>#VALUE!</v>
      </c>
      <c r="BX72" s="769" t="e">
        <f t="shared" si="106"/>
        <v>#VALUE!</v>
      </c>
      <c r="BY72" s="705" t="e">
        <f t="shared" si="107"/>
        <v>#VALUE!</v>
      </c>
      <c r="BZ72" s="702">
        <f t="shared" si="148"/>
        <v>1</v>
      </c>
      <c r="CA72" s="703" t="e">
        <f t="shared" si="149"/>
        <v>#VALUE!</v>
      </c>
      <c r="CB72" s="704" t="e">
        <f t="shared" si="150"/>
        <v>#VALUE!</v>
      </c>
      <c r="CC72" s="769" t="e">
        <f t="shared" si="108"/>
        <v>#VALUE!</v>
      </c>
      <c r="CD72" s="705" t="e">
        <f t="shared" si="109"/>
        <v>#VALUE!</v>
      </c>
      <c r="CE72" s="770">
        <f t="shared" si="78"/>
        <v>12</v>
      </c>
      <c r="CF72" s="771" t="e">
        <f t="shared" si="79"/>
        <v>#VALUE!</v>
      </c>
      <c r="CG72" s="708"/>
      <c r="CH72" s="709"/>
      <c r="CK72" s="253"/>
      <c r="CL72" s="272"/>
      <c r="CM72" s="272"/>
      <c r="CN72" s="273"/>
      <c r="CO72" s="285" t="e">
        <f t="shared" si="110"/>
        <v>#VALUE!</v>
      </c>
      <c r="CP72" s="286" t="e">
        <f t="shared" si="111"/>
        <v>#VALUE!</v>
      </c>
      <c r="CQ72" s="275">
        <f t="shared" si="112"/>
        <v>0</v>
      </c>
      <c r="CR72" s="270" t="e">
        <f t="shared" si="76"/>
        <v>#VALUE!</v>
      </c>
      <c r="CS72" s="270" t="e">
        <f t="shared" si="76"/>
        <v>#VALUE!</v>
      </c>
      <c r="CT72" s="270" t="e">
        <f t="shared" si="113"/>
        <v>#VALUE!</v>
      </c>
      <c r="CU72" s="44"/>
    </row>
    <row r="73" spans="1:99" ht="16.5" customHeight="1">
      <c r="A73" s="23">
        <f t="shared" si="114"/>
        <v>69</v>
      </c>
      <c r="B73" s="142">
        <f>'2019-상시근로자'!B73</f>
        <v>0</v>
      </c>
      <c r="C73" s="632">
        <f>'2019-상시근로자'!C73</f>
        <v>0</v>
      </c>
      <c r="D73" s="637">
        <f>'2019-상시근로자'!D73</f>
        <v>0</v>
      </c>
      <c r="E73" s="156" t="e">
        <f t="shared" si="80"/>
        <v>#VALUE!</v>
      </c>
      <c r="F73" s="30" t="e">
        <f t="shared" si="81"/>
        <v>#VALUE!</v>
      </c>
      <c r="G73" s="31" t="e">
        <f t="shared" si="82"/>
        <v>#VALUE!</v>
      </c>
      <c r="H73" s="147" t="e">
        <f t="shared" si="83"/>
        <v>#VALUE!</v>
      </c>
      <c r="I73" s="633">
        <f>'2019-상시근로자'!E73</f>
        <v>0</v>
      </c>
      <c r="J73" s="633">
        <f>'2019-상시근로자'!G73</f>
        <v>0</v>
      </c>
      <c r="K73" s="33" t="e">
        <f t="shared" si="84"/>
        <v>#VALUE!</v>
      </c>
      <c r="L73" s="33">
        <f t="shared" si="77"/>
        <v>0</v>
      </c>
      <c r="M73" s="35" t="e">
        <f t="shared" si="85"/>
        <v>#VALUE!</v>
      </c>
      <c r="N73" s="108"/>
      <c r="O73" s="178"/>
      <c r="P73" s="179"/>
      <c r="Q73" s="106" t="s">
        <v>160</v>
      </c>
      <c r="R73" s="107" t="s">
        <v>160</v>
      </c>
      <c r="S73" s="43"/>
      <c r="T73" s="122" t="s">
        <v>160</v>
      </c>
      <c r="U73" s="122" t="s">
        <v>160</v>
      </c>
      <c r="V73" s="123" t="s">
        <v>160</v>
      </c>
      <c r="W73" s="702">
        <f t="shared" si="115"/>
        <v>1</v>
      </c>
      <c r="X73" s="703" t="e">
        <f t="shared" si="116"/>
        <v>#VALUE!</v>
      </c>
      <c r="Y73" s="768" t="e">
        <f t="shared" si="117"/>
        <v>#VALUE!</v>
      </c>
      <c r="Z73" s="769" t="e">
        <f t="shared" si="86"/>
        <v>#VALUE!</v>
      </c>
      <c r="AA73" s="705" t="e">
        <f t="shared" si="87"/>
        <v>#VALUE!</v>
      </c>
      <c r="AB73" s="702">
        <f t="shared" si="118"/>
        <v>1</v>
      </c>
      <c r="AC73" s="703" t="e">
        <f t="shared" si="119"/>
        <v>#VALUE!</v>
      </c>
      <c r="AD73" s="704" t="e">
        <f t="shared" si="120"/>
        <v>#VALUE!</v>
      </c>
      <c r="AE73" s="769" t="e">
        <f t="shared" si="88"/>
        <v>#VALUE!</v>
      </c>
      <c r="AF73" s="705" t="e">
        <f t="shared" si="89"/>
        <v>#VALUE!</v>
      </c>
      <c r="AG73" s="702">
        <f t="shared" si="121"/>
        <v>1</v>
      </c>
      <c r="AH73" s="703" t="e">
        <f t="shared" si="122"/>
        <v>#VALUE!</v>
      </c>
      <c r="AI73" s="704" t="e">
        <f t="shared" si="123"/>
        <v>#VALUE!</v>
      </c>
      <c r="AJ73" s="769" t="e">
        <f t="shared" si="90"/>
        <v>#VALUE!</v>
      </c>
      <c r="AK73" s="705" t="e">
        <f t="shared" si="91"/>
        <v>#VALUE!</v>
      </c>
      <c r="AL73" s="702">
        <f t="shared" si="124"/>
        <v>1</v>
      </c>
      <c r="AM73" s="703" t="e">
        <f t="shared" si="125"/>
        <v>#VALUE!</v>
      </c>
      <c r="AN73" s="704" t="e">
        <f t="shared" si="126"/>
        <v>#VALUE!</v>
      </c>
      <c r="AO73" s="769" t="e">
        <f t="shared" si="92"/>
        <v>#VALUE!</v>
      </c>
      <c r="AP73" s="705" t="e">
        <f t="shared" si="93"/>
        <v>#VALUE!</v>
      </c>
      <c r="AQ73" s="702">
        <f t="shared" si="127"/>
        <v>1</v>
      </c>
      <c r="AR73" s="703" t="e">
        <f t="shared" si="128"/>
        <v>#VALUE!</v>
      </c>
      <c r="AS73" s="704" t="e">
        <f t="shared" si="129"/>
        <v>#VALUE!</v>
      </c>
      <c r="AT73" s="769" t="e">
        <f t="shared" si="94"/>
        <v>#VALUE!</v>
      </c>
      <c r="AU73" s="705" t="e">
        <f t="shared" si="95"/>
        <v>#VALUE!</v>
      </c>
      <c r="AV73" s="702">
        <f t="shared" si="130"/>
        <v>1</v>
      </c>
      <c r="AW73" s="703" t="e">
        <f t="shared" si="131"/>
        <v>#VALUE!</v>
      </c>
      <c r="AX73" s="704" t="e">
        <f t="shared" si="132"/>
        <v>#VALUE!</v>
      </c>
      <c r="AY73" s="769" t="e">
        <f t="shared" si="96"/>
        <v>#VALUE!</v>
      </c>
      <c r="AZ73" s="705" t="e">
        <f t="shared" si="97"/>
        <v>#VALUE!</v>
      </c>
      <c r="BA73" s="702">
        <f t="shared" si="133"/>
        <v>1</v>
      </c>
      <c r="BB73" s="703" t="e">
        <f t="shared" si="134"/>
        <v>#VALUE!</v>
      </c>
      <c r="BC73" s="704" t="e">
        <f t="shared" si="135"/>
        <v>#VALUE!</v>
      </c>
      <c r="BD73" s="769" t="e">
        <f t="shared" si="98"/>
        <v>#VALUE!</v>
      </c>
      <c r="BE73" s="705" t="e">
        <f t="shared" si="99"/>
        <v>#VALUE!</v>
      </c>
      <c r="BF73" s="702">
        <f t="shared" si="136"/>
        <v>1</v>
      </c>
      <c r="BG73" s="703" t="e">
        <f t="shared" si="137"/>
        <v>#VALUE!</v>
      </c>
      <c r="BH73" s="704" t="e">
        <f t="shared" si="138"/>
        <v>#VALUE!</v>
      </c>
      <c r="BI73" s="769" t="e">
        <f t="shared" si="100"/>
        <v>#VALUE!</v>
      </c>
      <c r="BJ73" s="705" t="e">
        <f t="shared" si="101"/>
        <v>#VALUE!</v>
      </c>
      <c r="BK73" s="702">
        <f t="shared" si="139"/>
        <v>1</v>
      </c>
      <c r="BL73" s="703" t="e">
        <f t="shared" si="140"/>
        <v>#VALUE!</v>
      </c>
      <c r="BM73" s="704" t="e">
        <f t="shared" si="141"/>
        <v>#VALUE!</v>
      </c>
      <c r="BN73" s="769" t="e">
        <f t="shared" si="102"/>
        <v>#VALUE!</v>
      </c>
      <c r="BO73" s="705" t="e">
        <f t="shared" si="103"/>
        <v>#VALUE!</v>
      </c>
      <c r="BP73" s="702">
        <f t="shared" si="142"/>
        <v>1</v>
      </c>
      <c r="BQ73" s="703" t="e">
        <f t="shared" si="143"/>
        <v>#VALUE!</v>
      </c>
      <c r="BR73" s="704" t="e">
        <f t="shared" si="144"/>
        <v>#VALUE!</v>
      </c>
      <c r="BS73" s="769" t="e">
        <f t="shared" si="104"/>
        <v>#VALUE!</v>
      </c>
      <c r="BT73" s="705" t="e">
        <f t="shared" si="105"/>
        <v>#VALUE!</v>
      </c>
      <c r="BU73" s="702">
        <f t="shared" si="145"/>
        <v>1</v>
      </c>
      <c r="BV73" s="703" t="e">
        <f t="shared" si="146"/>
        <v>#VALUE!</v>
      </c>
      <c r="BW73" s="704" t="e">
        <f t="shared" si="147"/>
        <v>#VALUE!</v>
      </c>
      <c r="BX73" s="769" t="e">
        <f t="shared" si="106"/>
        <v>#VALUE!</v>
      </c>
      <c r="BY73" s="705" t="e">
        <f t="shared" si="107"/>
        <v>#VALUE!</v>
      </c>
      <c r="BZ73" s="702">
        <f t="shared" si="148"/>
        <v>1</v>
      </c>
      <c r="CA73" s="703" t="e">
        <f t="shared" si="149"/>
        <v>#VALUE!</v>
      </c>
      <c r="CB73" s="704" t="e">
        <f t="shared" si="150"/>
        <v>#VALUE!</v>
      </c>
      <c r="CC73" s="769" t="e">
        <f t="shared" si="108"/>
        <v>#VALUE!</v>
      </c>
      <c r="CD73" s="705" t="e">
        <f t="shared" si="109"/>
        <v>#VALUE!</v>
      </c>
      <c r="CE73" s="770">
        <f t="shared" si="78"/>
        <v>12</v>
      </c>
      <c r="CF73" s="771" t="e">
        <f t="shared" si="79"/>
        <v>#VALUE!</v>
      </c>
      <c r="CG73" s="708"/>
      <c r="CH73" s="709"/>
      <c r="CK73" s="253"/>
      <c r="CL73" s="272"/>
      <c r="CM73" s="272"/>
      <c r="CN73" s="273"/>
      <c r="CO73" s="285" t="e">
        <f t="shared" si="110"/>
        <v>#VALUE!</v>
      </c>
      <c r="CP73" s="286" t="e">
        <f t="shared" si="111"/>
        <v>#VALUE!</v>
      </c>
      <c r="CQ73" s="275">
        <f t="shared" si="112"/>
        <v>0</v>
      </c>
      <c r="CR73" s="270" t="e">
        <f t="shared" si="76"/>
        <v>#VALUE!</v>
      </c>
      <c r="CS73" s="270" t="e">
        <f t="shared" si="76"/>
        <v>#VALUE!</v>
      </c>
      <c r="CT73" s="270" t="e">
        <f t="shared" si="113"/>
        <v>#VALUE!</v>
      </c>
      <c r="CU73" s="44"/>
    </row>
    <row r="74" spans="1:99" ht="16.5" customHeight="1">
      <c r="A74" s="23">
        <f t="shared" si="114"/>
        <v>70</v>
      </c>
      <c r="B74" s="142">
        <f>'2019-상시근로자'!B74</f>
        <v>0</v>
      </c>
      <c r="C74" s="632">
        <f>'2019-상시근로자'!C74</f>
        <v>0</v>
      </c>
      <c r="D74" s="637">
        <f>'2019-상시근로자'!D74</f>
        <v>0</v>
      </c>
      <c r="E74" s="156" t="e">
        <f t="shared" si="80"/>
        <v>#VALUE!</v>
      </c>
      <c r="F74" s="30" t="e">
        <f t="shared" si="81"/>
        <v>#VALUE!</v>
      </c>
      <c r="G74" s="31" t="e">
        <f t="shared" si="82"/>
        <v>#VALUE!</v>
      </c>
      <c r="H74" s="147" t="e">
        <f t="shared" si="83"/>
        <v>#VALUE!</v>
      </c>
      <c r="I74" s="633">
        <f>'2019-상시근로자'!E74</f>
        <v>0</v>
      </c>
      <c r="J74" s="633">
        <f>'2019-상시근로자'!G74</f>
        <v>0</v>
      </c>
      <c r="K74" s="33" t="e">
        <f t="shared" si="84"/>
        <v>#VALUE!</v>
      </c>
      <c r="L74" s="33">
        <f t="shared" si="77"/>
        <v>0</v>
      </c>
      <c r="M74" s="35" t="e">
        <f t="shared" si="85"/>
        <v>#VALUE!</v>
      </c>
      <c r="N74" s="108"/>
      <c r="O74" s="178"/>
      <c r="P74" s="179"/>
      <c r="Q74" s="106" t="s">
        <v>160</v>
      </c>
      <c r="R74" s="107" t="s">
        <v>160</v>
      </c>
      <c r="S74" s="43"/>
      <c r="T74" s="122" t="s">
        <v>160</v>
      </c>
      <c r="U74" s="122" t="s">
        <v>160</v>
      </c>
      <c r="V74" s="123" t="s">
        <v>160</v>
      </c>
      <c r="W74" s="702">
        <f t="shared" si="115"/>
        <v>1</v>
      </c>
      <c r="X74" s="703" t="e">
        <f t="shared" si="116"/>
        <v>#VALUE!</v>
      </c>
      <c r="Y74" s="768" t="e">
        <f t="shared" si="117"/>
        <v>#VALUE!</v>
      </c>
      <c r="Z74" s="769" t="e">
        <f t="shared" si="86"/>
        <v>#VALUE!</v>
      </c>
      <c r="AA74" s="705" t="e">
        <f t="shared" si="87"/>
        <v>#VALUE!</v>
      </c>
      <c r="AB74" s="702">
        <f t="shared" si="118"/>
        <v>1</v>
      </c>
      <c r="AC74" s="703" t="e">
        <f t="shared" si="119"/>
        <v>#VALUE!</v>
      </c>
      <c r="AD74" s="704" t="e">
        <f t="shared" si="120"/>
        <v>#VALUE!</v>
      </c>
      <c r="AE74" s="769" t="e">
        <f t="shared" si="88"/>
        <v>#VALUE!</v>
      </c>
      <c r="AF74" s="705" t="e">
        <f t="shared" si="89"/>
        <v>#VALUE!</v>
      </c>
      <c r="AG74" s="702">
        <f t="shared" si="121"/>
        <v>1</v>
      </c>
      <c r="AH74" s="703" t="e">
        <f t="shared" si="122"/>
        <v>#VALUE!</v>
      </c>
      <c r="AI74" s="704" t="e">
        <f t="shared" si="123"/>
        <v>#VALUE!</v>
      </c>
      <c r="AJ74" s="769" t="e">
        <f t="shared" si="90"/>
        <v>#VALUE!</v>
      </c>
      <c r="AK74" s="705" t="e">
        <f t="shared" si="91"/>
        <v>#VALUE!</v>
      </c>
      <c r="AL74" s="702">
        <f t="shared" si="124"/>
        <v>1</v>
      </c>
      <c r="AM74" s="703" t="e">
        <f t="shared" si="125"/>
        <v>#VALUE!</v>
      </c>
      <c r="AN74" s="704" t="e">
        <f t="shared" si="126"/>
        <v>#VALUE!</v>
      </c>
      <c r="AO74" s="769" t="e">
        <f t="shared" si="92"/>
        <v>#VALUE!</v>
      </c>
      <c r="AP74" s="705" t="e">
        <f t="shared" si="93"/>
        <v>#VALUE!</v>
      </c>
      <c r="AQ74" s="702">
        <f t="shared" si="127"/>
        <v>1</v>
      </c>
      <c r="AR74" s="703" t="e">
        <f t="shared" si="128"/>
        <v>#VALUE!</v>
      </c>
      <c r="AS74" s="704" t="e">
        <f t="shared" si="129"/>
        <v>#VALUE!</v>
      </c>
      <c r="AT74" s="769" t="e">
        <f t="shared" si="94"/>
        <v>#VALUE!</v>
      </c>
      <c r="AU74" s="705" t="e">
        <f t="shared" si="95"/>
        <v>#VALUE!</v>
      </c>
      <c r="AV74" s="702">
        <f t="shared" si="130"/>
        <v>1</v>
      </c>
      <c r="AW74" s="703" t="e">
        <f t="shared" si="131"/>
        <v>#VALUE!</v>
      </c>
      <c r="AX74" s="704" t="e">
        <f t="shared" si="132"/>
        <v>#VALUE!</v>
      </c>
      <c r="AY74" s="769" t="e">
        <f t="shared" si="96"/>
        <v>#VALUE!</v>
      </c>
      <c r="AZ74" s="705" t="e">
        <f t="shared" si="97"/>
        <v>#VALUE!</v>
      </c>
      <c r="BA74" s="702">
        <f t="shared" si="133"/>
        <v>1</v>
      </c>
      <c r="BB74" s="703" t="e">
        <f t="shared" si="134"/>
        <v>#VALUE!</v>
      </c>
      <c r="BC74" s="704" t="e">
        <f t="shared" si="135"/>
        <v>#VALUE!</v>
      </c>
      <c r="BD74" s="769" t="e">
        <f t="shared" si="98"/>
        <v>#VALUE!</v>
      </c>
      <c r="BE74" s="705" t="e">
        <f t="shared" si="99"/>
        <v>#VALUE!</v>
      </c>
      <c r="BF74" s="702">
        <f t="shared" si="136"/>
        <v>1</v>
      </c>
      <c r="BG74" s="703" t="e">
        <f t="shared" si="137"/>
        <v>#VALUE!</v>
      </c>
      <c r="BH74" s="704" t="e">
        <f t="shared" si="138"/>
        <v>#VALUE!</v>
      </c>
      <c r="BI74" s="769" t="e">
        <f t="shared" si="100"/>
        <v>#VALUE!</v>
      </c>
      <c r="BJ74" s="705" t="e">
        <f t="shared" si="101"/>
        <v>#VALUE!</v>
      </c>
      <c r="BK74" s="702">
        <f t="shared" si="139"/>
        <v>1</v>
      </c>
      <c r="BL74" s="703" t="e">
        <f t="shared" si="140"/>
        <v>#VALUE!</v>
      </c>
      <c r="BM74" s="704" t="e">
        <f t="shared" si="141"/>
        <v>#VALUE!</v>
      </c>
      <c r="BN74" s="769" t="e">
        <f t="shared" si="102"/>
        <v>#VALUE!</v>
      </c>
      <c r="BO74" s="705" t="e">
        <f t="shared" si="103"/>
        <v>#VALUE!</v>
      </c>
      <c r="BP74" s="702">
        <f t="shared" si="142"/>
        <v>1</v>
      </c>
      <c r="BQ74" s="703" t="e">
        <f t="shared" si="143"/>
        <v>#VALUE!</v>
      </c>
      <c r="BR74" s="704" t="e">
        <f t="shared" si="144"/>
        <v>#VALUE!</v>
      </c>
      <c r="BS74" s="769" t="e">
        <f t="shared" si="104"/>
        <v>#VALUE!</v>
      </c>
      <c r="BT74" s="705" t="e">
        <f t="shared" si="105"/>
        <v>#VALUE!</v>
      </c>
      <c r="BU74" s="702">
        <f t="shared" si="145"/>
        <v>1</v>
      </c>
      <c r="BV74" s="703" t="e">
        <f t="shared" si="146"/>
        <v>#VALUE!</v>
      </c>
      <c r="BW74" s="704" t="e">
        <f t="shared" si="147"/>
        <v>#VALUE!</v>
      </c>
      <c r="BX74" s="769" t="e">
        <f t="shared" si="106"/>
        <v>#VALUE!</v>
      </c>
      <c r="BY74" s="705" t="e">
        <f t="shared" si="107"/>
        <v>#VALUE!</v>
      </c>
      <c r="BZ74" s="702">
        <f t="shared" si="148"/>
        <v>1</v>
      </c>
      <c r="CA74" s="703" t="e">
        <f t="shared" si="149"/>
        <v>#VALUE!</v>
      </c>
      <c r="CB74" s="704" t="e">
        <f t="shared" si="150"/>
        <v>#VALUE!</v>
      </c>
      <c r="CC74" s="769" t="e">
        <f t="shared" si="108"/>
        <v>#VALUE!</v>
      </c>
      <c r="CD74" s="705" t="e">
        <f t="shared" si="109"/>
        <v>#VALUE!</v>
      </c>
      <c r="CE74" s="770">
        <f t="shared" si="78"/>
        <v>12</v>
      </c>
      <c r="CF74" s="771" t="e">
        <f t="shared" si="79"/>
        <v>#VALUE!</v>
      </c>
      <c r="CG74" s="708"/>
      <c r="CH74" s="709"/>
      <c r="CK74" s="253"/>
      <c r="CL74" s="272"/>
      <c r="CM74" s="272"/>
      <c r="CN74" s="273"/>
      <c r="CO74" s="285" t="e">
        <f t="shared" si="110"/>
        <v>#VALUE!</v>
      </c>
      <c r="CP74" s="286" t="e">
        <f t="shared" si="111"/>
        <v>#VALUE!</v>
      </c>
      <c r="CQ74" s="275">
        <f t="shared" si="112"/>
        <v>0</v>
      </c>
      <c r="CR74" s="270" t="e">
        <f t="shared" si="76"/>
        <v>#VALUE!</v>
      </c>
      <c r="CS74" s="270" t="e">
        <f t="shared" si="76"/>
        <v>#VALUE!</v>
      </c>
      <c r="CT74" s="270" t="e">
        <f t="shared" si="113"/>
        <v>#VALUE!</v>
      </c>
      <c r="CU74" s="44"/>
    </row>
    <row r="75" spans="1:99" ht="16.5" customHeight="1">
      <c r="A75" s="23">
        <f t="shared" si="114"/>
        <v>71</v>
      </c>
      <c r="B75" s="142">
        <f>'2019-상시근로자'!B75</f>
        <v>0</v>
      </c>
      <c r="C75" s="632">
        <f>'2019-상시근로자'!C75</f>
        <v>0</v>
      </c>
      <c r="D75" s="637">
        <f>'2019-상시근로자'!D75</f>
        <v>0</v>
      </c>
      <c r="E75" s="156" t="e">
        <f t="shared" si="80"/>
        <v>#VALUE!</v>
      </c>
      <c r="F75" s="30" t="e">
        <f t="shared" si="81"/>
        <v>#VALUE!</v>
      </c>
      <c r="G75" s="31" t="e">
        <f t="shared" si="82"/>
        <v>#VALUE!</v>
      </c>
      <c r="H75" s="147" t="e">
        <f t="shared" si="83"/>
        <v>#VALUE!</v>
      </c>
      <c r="I75" s="633">
        <f>'2019-상시근로자'!E75</f>
        <v>0</v>
      </c>
      <c r="J75" s="633">
        <f>'2019-상시근로자'!G75</f>
        <v>0</v>
      </c>
      <c r="K75" s="33" t="e">
        <f t="shared" si="84"/>
        <v>#VALUE!</v>
      </c>
      <c r="L75" s="33">
        <f t="shared" si="77"/>
        <v>0</v>
      </c>
      <c r="M75" s="35" t="e">
        <f t="shared" si="85"/>
        <v>#VALUE!</v>
      </c>
      <c r="N75" s="108"/>
      <c r="O75" s="178"/>
      <c r="P75" s="179"/>
      <c r="Q75" s="106" t="s">
        <v>160</v>
      </c>
      <c r="R75" s="107" t="s">
        <v>160</v>
      </c>
      <c r="S75" s="43"/>
      <c r="T75" s="122" t="s">
        <v>160</v>
      </c>
      <c r="U75" s="122" t="s">
        <v>160</v>
      </c>
      <c r="V75" s="123" t="s">
        <v>160</v>
      </c>
      <c r="W75" s="702">
        <f t="shared" si="115"/>
        <v>1</v>
      </c>
      <c r="X75" s="703" t="e">
        <f t="shared" si="116"/>
        <v>#VALUE!</v>
      </c>
      <c r="Y75" s="768" t="e">
        <f t="shared" si="117"/>
        <v>#VALUE!</v>
      </c>
      <c r="Z75" s="769" t="e">
        <f t="shared" si="86"/>
        <v>#VALUE!</v>
      </c>
      <c r="AA75" s="705" t="e">
        <f t="shared" si="87"/>
        <v>#VALUE!</v>
      </c>
      <c r="AB75" s="702">
        <f t="shared" si="118"/>
        <v>1</v>
      </c>
      <c r="AC75" s="703" t="e">
        <f t="shared" si="119"/>
        <v>#VALUE!</v>
      </c>
      <c r="AD75" s="704" t="e">
        <f t="shared" si="120"/>
        <v>#VALUE!</v>
      </c>
      <c r="AE75" s="769" t="e">
        <f t="shared" si="88"/>
        <v>#VALUE!</v>
      </c>
      <c r="AF75" s="705" t="e">
        <f t="shared" si="89"/>
        <v>#VALUE!</v>
      </c>
      <c r="AG75" s="702">
        <f t="shared" si="121"/>
        <v>1</v>
      </c>
      <c r="AH75" s="703" t="e">
        <f t="shared" si="122"/>
        <v>#VALUE!</v>
      </c>
      <c r="AI75" s="704" t="e">
        <f t="shared" si="123"/>
        <v>#VALUE!</v>
      </c>
      <c r="AJ75" s="769" t="e">
        <f t="shared" si="90"/>
        <v>#VALUE!</v>
      </c>
      <c r="AK75" s="705" t="e">
        <f t="shared" si="91"/>
        <v>#VALUE!</v>
      </c>
      <c r="AL75" s="702">
        <f t="shared" si="124"/>
        <v>1</v>
      </c>
      <c r="AM75" s="703" t="e">
        <f t="shared" si="125"/>
        <v>#VALUE!</v>
      </c>
      <c r="AN75" s="704" t="e">
        <f t="shared" si="126"/>
        <v>#VALUE!</v>
      </c>
      <c r="AO75" s="769" t="e">
        <f t="shared" si="92"/>
        <v>#VALUE!</v>
      </c>
      <c r="AP75" s="705" t="e">
        <f t="shared" si="93"/>
        <v>#VALUE!</v>
      </c>
      <c r="AQ75" s="702">
        <f t="shared" si="127"/>
        <v>1</v>
      </c>
      <c r="AR75" s="703" t="e">
        <f t="shared" si="128"/>
        <v>#VALUE!</v>
      </c>
      <c r="AS75" s="704" t="e">
        <f t="shared" si="129"/>
        <v>#VALUE!</v>
      </c>
      <c r="AT75" s="769" t="e">
        <f t="shared" si="94"/>
        <v>#VALUE!</v>
      </c>
      <c r="AU75" s="705" t="e">
        <f t="shared" si="95"/>
        <v>#VALUE!</v>
      </c>
      <c r="AV75" s="702">
        <f t="shared" si="130"/>
        <v>1</v>
      </c>
      <c r="AW75" s="703" t="e">
        <f t="shared" si="131"/>
        <v>#VALUE!</v>
      </c>
      <c r="AX75" s="704" t="e">
        <f t="shared" si="132"/>
        <v>#VALUE!</v>
      </c>
      <c r="AY75" s="769" t="e">
        <f t="shared" si="96"/>
        <v>#VALUE!</v>
      </c>
      <c r="AZ75" s="705" t="e">
        <f t="shared" si="97"/>
        <v>#VALUE!</v>
      </c>
      <c r="BA75" s="702">
        <f t="shared" si="133"/>
        <v>1</v>
      </c>
      <c r="BB75" s="703" t="e">
        <f t="shared" si="134"/>
        <v>#VALUE!</v>
      </c>
      <c r="BC75" s="704" t="e">
        <f t="shared" si="135"/>
        <v>#VALUE!</v>
      </c>
      <c r="BD75" s="769" t="e">
        <f t="shared" si="98"/>
        <v>#VALUE!</v>
      </c>
      <c r="BE75" s="705" t="e">
        <f t="shared" si="99"/>
        <v>#VALUE!</v>
      </c>
      <c r="BF75" s="702">
        <f t="shared" si="136"/>
        <v>1</v>
      </c>
      <c r="BG75" s="703" t="e">
        <f t="shared" si="137"/>
        <v>#VALUE!</v>
      </c>
      <c r="BH75" s="704" t="e">
        <f t="shared" si="138"/>
        <v>#VALUE!</v>
      </c>
      <c r="BI75" s="769" t="e">
        <f t="shared" si="100"/>
        <v>#VALUE!</v>
      </c>
      <c r="BJ75" s="705" t="e">
        <f t="shared" si="101"/>
        <v>#VALUE!</v>
      </c>
      <c r="BK75" s="702">
        <f t="shared" si="139"/>
        <v>1</v>
      </c>
      <c r="BL75" s="703" t="e">
        <f t="shared" si="140"/>
        <v>#VALUE!</v>
      </c>
      <c r="BM75" s="704" t="e">
        <f t="shared" si="141"/>
        <v>#VALUE!</v>
      </c>
      <c r="BN75" s="769" t="e">
        <f t="shared" si="102"/>
        <v>#VALUE!</v>
      </c>
      <c r="BO75" s="705" t="e">
        <f t="shared" si="103"/>
        <v>#VALUE!</v>
      </c>
      <c r="BP75" s="702">
        <f t="shared" si="142"/>
        <v>1</v>
      </c>
      <c r="BQ75" s="703" t="e">
        <f t="shared" si="143"/>
        <v>#VALUE!</v>
      </c>
      <c r="BR75" s="704" t="e">
        <f t="shared" si="144"/>
        <v>#VALUE!</v>
      </c>
      <c r="BS75" s="769" t="e">
        <f t="shared" si="104"/>
        <v>#VALUE!</v>
      </c>
      <c r="BT75" s="705" t="e">
        <f t="shared" si="105"/>
        <v>#VALUE!</v>
      </c>
      <c r="BU75" s="702">
        <f t="shared" si="145"/>
        <v>1</v>
      </c>
      <c r="BV75" s="703" t="e">
        <f t="shared" si="146"/>
        <v>#VALUE!</v>
      </c>
      <c r="BW75" s="704" t="e">
        <f t="shared" si="147"/>
        <v>#VALUE!</v>
      </c>
      <c r="BX75" s="769" t="e">
        <f t="shared" si="106"/>
        <v>#VALUE!</v>
      </c>
      <c r="BY75" s="705" t="e">
        <f t="shared" si="107"/>
        <v>#VALUE!</v>
      </c>
      <c r="BZ75" s="702">
        <f t="shared" si="148"/>
        <v>1</v>
      </c>
      <c r="CA75" s="703" t="e">
        <f t="shared" si="149"/>
        <v>#VALUE!</v>
      </c>
      <c r="CB75" s="704" t="e">
        <f t="shared" si="150"/>
        <v>#VALUE!</v>
      </c>
      <c r="CC75" s="769" t="e">
        <f t="shared" si="108"/>
        <v>#VALUE!</v>
      </c>
      <c r="CD75" s="705" t="e">
        <f t="shared" si="109"/>
        <v>#VALUE!</v>
      </c>
      <c r="CE75" s="770">
        <f t="shared" si="78"/>
        <v>12</v>
      </c>
      <c r="CF75" s="771" t="e">
        <f t="shared" si="79"/>
        <v>#VALUE!</v>
      </c>
      <c r="CG75" s="708"/>
      <c r="CH75" s="709"/>
      <c r="CK75" s="253"/>
      <c r="CL75" s="272"/>
      <c r="CM75" s="272"/>
      <c r="CN75" s="273"/>
      <c r="CO75" s="285" t="e">
        <f t="shared" si="110"/>
        <v>#VALUE!</v>
      </c>
      <c r="CP75" s="286" t="e">
        <f t="shared" si="111"/>
        <v>#VALUE!</v>
      </c>
      <c r="CQ75" s="275">
        <f t="shared" si="112"/>
        <v>0</v>
      </c>
      <c r="CR75" s="270" t="e">
        <f t="shared" si="76"/>
        <v>#VALUE!</v>
      </c>
      <c r="CS75" s="270" t="e">
        <f t="shared" si="76"/>
        <v>#VALUE!</v>
      </c>
      <c r="CT75" s="270" t="e">
        <f t="shared" si="113"/>
        <v>#VALUE!</v>
      </c>
      <c r="CU75" s="44"/>
    </row>
    <row r="76" spans="1:99" ht="16.5" customHeight="1">
      <c r="A76" s="23">
        <f t="shared" si="114"/>
        <v>72</v>
      </c>
      <c r="B76" s="142">
        <f>'2019-상시근로자'!B76</f>
        <v>0</v>
      </c>
      <c r="C76" s="632">
        <f>'2019-상시근로자'!C76</f>
        <v>0</v>
      </c>
      <c r="D76" s="637">
        <f>'2019-상시근로자'!D76</f>
        <v>0</v>
      </c>
      <c r="E76" s="156" t="e">
        <f t="shared" si="80"/>
        <v>#VALUE!</v>
      </c>
      <c r="F76" s="30" t="e">
        <f t="shared" si="81"/>
        <v>#VALUE!</v>
      </c>
      <c r="G76" s="31" t="e">
        <f t="shared" si="82"/>
        <v>#VALUE!</v>
      </c>
      <c r="H76" s="147" t="e">
        <f t="shared" si="83"/>
        <v>#VALUE!</v>
      </c>
      <c r="I76" s="633">
        <f>'2019-상시근로자'!E76</f>
        <v>0</v>
      </c>
      <c r="J76" s="633">
        <f>'2019-상시근로자'!G76</f>
        <v>0</v>
      </c>
      <c r="K76" s="33" t="e">
        <f t="shared" si="84"/>
        <v>#VALUE!</v>
      </c>
      <c r="L76" s="33">
        <f t="shared" si="77"/>
        <v>0</v>
      </c>
      <c r="M76" s="35" t="e">
        <f t="shared" si="85"/>
        <v>#VALUE!</v>
      </c>
      <c r="N76" s="108"/>
      <c r="O76" s="178"/>
      <c r="P76" s="179"/>
      <c r="Q76" s="106" t="s">
        <v>160</v>
      </c>
      <c r="R76" s="107" t="s">
        <v>160</v>
      </c>
      <c r="S76" s="43"/>
      <c r="T76" s="122" t="s">
        <v>160</v>
      </c>
      <c r="U76" s="122" t="s">
        <v>160</v>
      </c>
      <c r="V76" s="123" t="s">
        <v>160</v>
      </c>
      <c r="W76" s="702">
        <f t="shared" si="115"/>
        <v>1</v>
      </c>
      <c r="X76" s="703" t="e">
        <f t="shared" si="116"/>
        <v>#VALUE!</v>
      </c>
      <c r="Y76" s="768" t="e">
        <f t="shared" si="117"/>
        <v>#VALUE!</v>
      </c>
      <c r="Z76" s="769" t="e">
        <f t="shared" si="86"/>
        <v>#VALUE!</v>
      </c>
      <c r="AA76" s="705" t="e">
        <f t="shared" si="87"/>
        <v>#VALUE!</v>
      </c>
      <c r="AB76" s="702">
        <f t="shared" si="118"/>
        <v>1</v>
      </c>
      <c r="AC76" s="703" t="e">
        <f t="shared" si="119"/>
        <v>#VALUE!</v>
      </c>
      <c r="AD76" s="704" t="e">
        <f t="shared" si="120"/>
        <v>#VALUE!</v>
      </c>
      <c r="AE76" s="769" t="e">
        <f t="shared" si="88"/>
        <v>#VALUE!</v>
      </c>
      <c r="AF76" s="705" t="e">
        <f t="shared" si="89"/>
        <v>#VALUE!</v>
      </c>
      <c r="AG76" s="702">
        <f t="shared" si="121"/>
        <v>1</v>
      </c>
      <c r="AH76" s="703" t="e">
        <f t="shared" si="122"/>
        <v>#VALUE!</v>
      </c>
      <c r="AI76" s="704" t="e">
        <f t="shared" si="123"/>
        <v>#VALUE!</v>
      </c>
      <c r="AJ76" s="769" t="e">
        <f t="shared" si="90"/>
        <v>#VALUE!</v>
      </c>
      <c r="AK76" s="705" t="e">
        <f t="shared" si="91"/>
        <v>#VALUE!</v>
      </c>
      <c r="AL76" s="702">
        <f t="shared" si="124"/>
        <v>1</v>
      </c>
      <c r="AM76" s="703" t="e">
        <f t="shared" si="125"/>
        <v>#VALUE!</v>
      </c>
      <c r="AN76" s="704" t="e">
        <f t="shared" si="126"/>
        <v>#VALUE!</v>
      </c>
      <c r="AO76" s="769" t="e">
        <f t="shared" si="92"/>
        <v>#VALUE!</v>
      </c>
      <c r="AP76" s="705" t="e">
        <f t="shared" si="93"/>
        <v>#VALUE!</v>
      </c>
      <c r="AQ76" s="702">
        <f t="shared" si="127"/>
        <v>1</v>
      </c>
      <c r="AR76" s="703" t="e">
        <f t="shared" si="128"/>
        <v>#VALUE!</v>
      </c>
      <c r="AS76" s="704" t="e">
        <f t="shared" si="129"/>
        <v>#VALUE!</v>
      </c>
      <c r="AT76" s="769" t="e">
        <f t="shared" si="94"/>
        <v>#VALUE!</v>
      </c>
      <c r="AU76" s="705" t="e">
        <f t="shared" si="95"/>
        <v>#VALUE!</v>
      </c>
      <c r="AV76" s="702">
        <f t="shared" si="130"/>
        <v>1</v>
      </c>
      <c r="AW76" s="703" t="e">
        <f t="shared" si="131"/>
        <v>#VALUE!</v>
      </c>
      <c r="AX76" s="704" t="e">
        <f t="shared" si="132"/>
        <v>#VALUE!</v>
      </c>
      <c r="AY76" s="769" t="e">
        <f t="shared" si="96"/>
        <v>#VALUE!</v>
      </c>
      <c r="AZ76" s="705" t="e">
        <f t="shared" si="97"/>
        <v>#VALUE!</v>
      </c>
      <c r="BA76" s="702">
        <f t="shared" si="133"/>
        <v>1</v>
      </c>
      <c r="BB76" s="703" t="e">
        <f t="shared" si="134"/>
        <v>#VALUE!</v>
      </c>
      <c r="BC76" s="704" t="e">
        <f t="shared" si="135"/>
        <v>#VALUE!</v>
      </c>
      <c r="BD76" s="769" t="e">
        <f t="shared" si="98"/>
        <v>#VALUE!</v>
      </c>
      <c r="BE76" s="705" t="e">
        <f t="shared" si="99"/>
        <v>#VALUE!</v>
      </c>
      <c r="BF76" s="702">
        <f t="shared" si="136"/>
        <v>1</v>
      </c>
      <c r="BG76" s="703" t="e">
        <f t="shared" si="137"/>
        <v>#VALUE!</v>
      </c>
      <c r="BH76" s="704" t="e">
        <f t="shared" si="138"/>
        <v>#VALUE!</v>
      </c>
      <c r="BI76" s="769" t="e">
        <f t="shared" si="100"/>
        <v>#VALUE!</v>
      </c>
      <c r="BJ76" s="705" t="e">
        <f t="shared" si="101"/>
        <v>#VALUE!</v>
      </c>
      <c r="BK76" s="702">
        <f t="shared" si="139"/>
        <v>1</v>
      </c>
      <c r="BL76" s="703" t="e">
        <f t="shared" si="140"/>
        <v>#VALUE!</v>
      </c>
      <c r="BM76" s="704" t="e">
        <f t="shared" si="141"/>
        <v>#VALUE!</v>
      </c>
      <c r="BN76" s="769" t="e">
        <f t="shared" si="102"/>
        <v>#VALUE!</v>
      </c>
      <c r="BO76" s="705" t="e">
        <f t="shared" si="103"/>
        <v>#VALUE!</v>
      </c>
      <c r="BP76" s="702">
        <f t="shared" si="142"/>
        <v>1</v>
      </c>
      <c r="BQ76" s="703" t="e">
        <f t="shared" si="143"/>
        <v>#VALUE!</v>
      </c>
      <c r="BR76" s="704" t="e">
        <f t="shared" si="144"/>
        <v>#VALUE!</v>
      </c>
      <c r="BS76" s="769" t="e">
        <f t="shared" si="104"/>
        <v>#VALUE!</v>
      </c>
      <c r="BT76" s="705" t="e">
        <f t="shared" si="105"/>
        <v>#VALUE!</v>
      </c>
      <c r="BU76" s="702">
        <f t="shared" si="145"/>
        <v>1</v>
      </c>
      <c r="BV76" s="703" t="e">
        <f t="shared" si="146"/>
        <v>#VALUE!</v>
      </c>
      <c r="BW76" s="704" t="e">
        <f t="shared" si="147"/>
        <v>#VALUE!</v>
      </c>
      <c r="BX76" s="769" t="e">
        <f t="shared" si="106"/>
        <v>#VALUE!</v>
      </c>
      <c r="BY76" s="705" t="e">
        <f t="shared" si="107"/>
        <v>#VALUE!</v>
      </c>
      <c r="BZ76" s="702">
        <f t="shared" si="148"/>
        <v>1</v>
      </c>
      <c r="CA76" s="703" t="e">
        <f t="shared" si="149"/>
        <v>#VALUE!</v>
      </c>
      <c r="CB76" s="704" t="e">
        <f t="shared" si="150"/>
        <v>#VALUE!</v>
      </c>
      <c r="CC76" s="769" t="e">
        <f t="shared" si="108"/>
        <v>#VALUE!</v>
      </c>
      <c r="CD76" s="705" t="e">
        <f t="shared" si="109"/>
        <v>#VALUE!</v>
      </c>
      <c r="CE76" s="770">
        <f t="shared" si="78"/>
        <v>12</v>
      </c>
      <c r="CF76" s="771" t="e">
        <f t="shared" si="79"/>
        <v>#VALUE!</v>
      </c>
      <c r="CG76" s="708"/>
      <c r="CH76" s="709"/>
      <c r="CK76" s="253"/>
      <c r="CL76" s="272"/>
      <c r="CM76" s="272"/>
      <c r="CN76" s="273"/>
      <c r="CO76" s="285" t="e">
        <f t="shared" si="110"/>
        <v>#VALUE!</v>
      </c>
      <c r="CP76" s="286" t="e">
        <f t="shared" si="111"/>
        <v>#VALUE!</v>
      </c>
      <c r="CQ76" s="275">
        <f t="shared" si="112"/>
        <v>0</v>
      </c>
      <c r="CR76" s="270" t="e">
        <f t="shared" si="76"/>
        <v>#VALUE!</v>
      </c>
      <c r="CS76" s="270" t="e">
        <f t="shared" si="76"/>
        <v>#VALUE!</v>
      </c>
      <c r="CT76" s="270" t="e">
        <f t="shared" si="113"/>
        <v>#VALUE!</v>
      </c>
      <c r="CU76" s="44"/>
    </row>
    <row r="77" spans="1:99" ht="16.5" customHeight="1">
      <c r="A77" s="23">
        <f t="shared" si="114"/>
        <v>73</v>
      </c>
      <c r="B77" s="142">
        <f>'2019-상시근로자'!B77</f>
        <v>0</v>
      </c>
      <c r="C77" s="632">
        <f>'2019-상시근로자'!C77</f>
        <v>0</v>
      </c>
      <c r="D77" s="637">
        <f>'2019-상시근로자'!D77</f>
        <v>0</v>
      </c>
      <c r="E77" s="156" t="e">
        <f t="shared" si="80"/>
        <v>#VALUE!</v>
      </c>
      <c r="F77" s="30" t="e">
        <f t="shared" si="81"/>
        <v>#VALUE!</v>
      </c>
      <c r="G77" s="31" t="e">
        <f t="shared" si="82"/>
        <v>#VALUE!</v>
      </c>
      <c r="H77" s="147" t="e">
        <f t="shared" si="83"/>
        <v>#VALUE!</v>
      </c>
      <c r="I77" s="633">
        <f>'2019-상시근로자'!E77</f>
        <v>0</v>
      </c>
      <c r="J77" s="633">
        <f>'2019-상시근로자'!G77</f>
        <v>0</v>
      </c>
      <c r="K77" s="33" t="e">
        <f t="shared" si="84"/>
        <v>#VALUE!</v>
      </c>
      <c r="L77" s="33">
        <f t="shared" si="77"/>
        <v>0</v>
      </c>
      <c r="M77" s="35" t="e">
        <f t="shared" si="85"/>
        <v>#VALUE!</v>
      </c>
      <c r="N77" s="108"/>
      <c r="O77" s="178"/>
      <c r="P77" s="179"/>
      <c r="Q77" s="106" t="s">
        <v>160</v>
      </c>
      <c r="R77" s="107" t="s">
        <v>160</v>
      </c>
      <c r="S77" s="43"/>
      <c r="T77" s="122" t="s">
        <v>160</v>
      </c>
      <c r="U77" s="122" t="s">
        <v>160</v>
      </c>
      <c r="V77" s="123" t="s">
        <v>160</v>
      </c>
      <c r="W77" s="702">
        <f t="shared" si="115"/>
        <v>1</v>
      </c>
      <c r="X77" s="703" t="e">
        <f t="shared" si="116"/>
        <v>#VALUE!</v>
      </c>
      <c r="Y77" s="768" t="e">
        <f t="shared" si="117"/>
        <v>#VALUE!</v>
      </c>
      <c r="Z77" s="769" t="e">
        <f t="shared" si="86"/>
        <v>#VALUE!</v>
      </c>
      <c r="AA77" s="705" t="e">
        <f t="shared" si="87"/>
        <v>#VALUE!</v>
      </c>
      <c r="AB77" s="702">
        <f t="shared" si="118"/>
        <v>1</v>
      </c>
      <c r="AC77" s="703" t="e">
        <f t="shared" si="119"/>
        <v>#VALUE!</v>
      </c>
      <c r="AD77" s="704" t="e">
        <f t="shared" si="120"/>
        <v>#VALUE!</v>
      </c>
      <c r="AE77" s="769" t="e">
        <f t="shared" si="88"/>
        <v>#VALUE!</v>
      </c>
      <c r="AF77" s="705" t="e">
        <f t="shared" si="89"/>
        <v>#VALUE!</v>
      </c>
      <c r="AG77" s="702">
        <f t="shared" si="121"/>
        <v>1</v>
      </c>
      <c r="AH77" s="703" t="e">
        <f t="shared" si="122"/>
        <v>#VALUE!</v>
      </c>
      <c r="AI77" s="704" t="e">
        <f t="shared" si="123"/>
        <v>#VALUE!</v>
      </c>
      <c r="AJ77" s="769" t="e">
        <f t="shared" si="90"/>
        <v>#VALUE!</v>
      </c>
      <c r="AK77" s="705" t="e">
        <f t="shared" si="91"/>
        <v>#VALUE!</v>
      </c>
      <c r="AL77" s="702">
        <f t="shared" si="124"/>
        <v>1</v>
      </c>
      <c r="AM77" s="703" t="e">
        <f t="shared" si="125"/>
        <v>#VALUE!</v>
      </c>
      <c r="AN77" s="704" t="e">
        <f t="shared" si="126"/>
        <v>#VALUE!</v>
      </c>
      <c r="AO77" s="769" t="e">
        <f t="shared" si="92"/>
        <v>#VALUE!</v>
      </c>
      <c r="AP77" s="705" t="e">
        <f t="shared" si="93"/>
        <v>#VALUE!</v>
      </c>
      <c r="AQ77" s="702">
        <f t="shared" si="127"/>
        <v>1</v>
      </c>
      <c r="AR77" s="703" t="e">
        <f t="shared" si="128"/>
        <v>#VALUE!</v>
      </c>
      <c r="AS77" s="704" t="e">
        <f t="shared" si="129"/>
        <v>#VALUE!</v>
      </c>
      <c r="AT77" s="769" t="e">
        <f t="shared" si="94"/>
        <v>#VALUE!</v>
      </c>
      <c r="AU77" s="705" t="e">
        <f t="shared" si="95"/>
        <v>#VALUE!</v>
      </c>
      <c r="AV77" s="702">
        <f t="shared" si="130"/>
        <v>1</v>
      </c>
      <c r="AW77" s="703" t="e">
        <f t="shared" si="131"/>
        <v>#VALUE!</v>
      </c>
      <c r="AX77" s="704" t="e">
        <f t="shared" si="132"/>
        <v>#VALUE!</v>
      </c>
      <c r="AY77" s="769" t="e">
        <f t="shared" si="96"/>
        <v>#VALUE!</v>
      </c>
      <c r="AZ77" s="705" t="e">
        <f t="shared" si="97"/>
        <v>#VALUE!</v>
      </c>
      <c r="BA77" s="702">
        <f t="shared" si="133"/>
        <v>1</v>
      </c>
      <c r="BB77" s="703" t="e">
        <f t="shared" si="134"/>
        <v>#VALUE!</v>
      </c>
      <c r="BC77" s="704" t="e">
        <f t="shared" si="135"/>
        <v>#VALUE!</v>
      </c>
      <c r="BD77" s="769" t="e">
        <f t="shared" si="98"/>
        <v>#VALUE!</v>
      </c>
      <c r="BE77" s="705" t="e">
        <f t="shared" si="99"/>
        <v>#VALUE!</v>
      </c>
      <c r="BF77" s="702">
        <f t="shared" si="136"/>
        <v>1</v>
      </c>
      <c r="BG77" s="703" t="e">
        <f t="shared" si="137"/>
        <v>#VALUE!</v>
      </c>
      <c r="BH77" s="704" t="e">
        <f t="shared" si="138"/>
        <v>#VALUE!</v>
      </c>
      <c r="BI77" s="769" t="e">
        <f t="shared" si="100"/>
        <v>#VALUE!</v>
      </c>
      <c r="BJ77" s="705" t="e">
        <f t="shared" si="101"/>
        <v>#VALUE!</v>
      </c>
      <c r="BK77" s="702">
        <f t="shared" si="139"/>
        <v>1</v>
      </c>
      <c r="BL77" s="703" t="e">
        <f t="shared" si="140"/>
        <v>#VALUE!</v>
      </c>
      <c r="BM77" s="704" t="e">
        <f t="shared" si="141"/>
        <v>#VALUE!</v>
      </c>
      <c r="BN77" s="769" t="e">
        <f t="shared" si="102"/>
        <v>#VALUE!</v>
      </c>
      <c r="BO77" s="705" t="e">
        <f t="shared" si="103"/>
        <v>#VALUE!</v>
      </c>
      <c r="BP77" s="702">
        <f t="shared" si="142"/>
        <v>1</v>
      </c>
      <c r="BQ77" s="703" t="e">
        <f t="shared" si="143"/>
        <v>#VALUE!</v>
      </c>
      <c r="BR77" s="704" t="e">
        <f t="shared" si="144"/>
        <v>#VALUE!</v>
      </c>
      <c r="BS77" s="769" t="e">
        <f t="shared" si="104"/>
        <v>#VALUE!</v>
      </c>
      <c r="BT77" s="705" t="e">
        <f t="shared" si="105"/>
        <v>#VALUE!</v>
      </c>
      <c r="BU77" s="702">
        <f t="shared" si="145"/>
        <v>1</v>
      </c>
      <c r="BV77" s="703" t="e">
        <f t="shared" si="146"/>
        <v>#VALUE!</v>
      </c>
      <c r="BW77" s="704" t="e">
        <f t="shared" si="147"/>
        <v>#VALUE!</v>
      </c>
      <c r="BX77" s="769" t="e">
        <f t="shared" si="106"/>
        <v>#VALUE!</v>
      </c>
      <c r="BY77" s="705" t="e">
        <f t="shared" si="107"/>
        <v>#VALUE!</v>
      </c>
      <c r="BZ77" s="702">
        <f t="shared" si="148"/>
        <v>1</v>
      </c>
      <c r="CA77" s="703" t="e">
        <f t="shared" si="149"/>
        <v>#VALUE!</v>
      </c>
      <c r="CB77" s="704" t="e">
        <f t="shared" si="150"/>
        <v>#VALUE!</v>
      </c>
      <c r="CC77" s="769" t="e">
        <f t="shared" si="108"/>
        <v>#VALUE!</v>
      </c>
      <c r="CD77" s="705" t="e">
        <f t="shared" si="109"/>
        <v>#VALUE!</v>
      </c>
      <c r="CE77" s="770">
        <f t="shared" si="78"/>
        <v>12</v>
      </c>
      <c r="CF77" s="771" t="e">
        <f t="shared" si="79"/>
        <v>#VALUE!</v>
      </c>
      <c r="CG77" s="708"/>
      <c r="CH77" s="709"/>
      <c r="CK77" s="253"/>
      <c r="CL77" s="272"/>
      <c r="CM77" s="272"/>
      <c r="CN77" s="273"/>
      <c r="CO77" s="285" t="e">
        <f t="shared" si="110"/>
        <v>#VALUE!</v>
      </c>
      <c r="CP77" s="286" t="e">
        <f t="shared" si="111"/>
        <v>#VALUE!</v>
      </c>
      <c r="CQ77" s="275">
        <f t="shared" si="112"/>
        <v>0</v>
      </c>
      <c r="CR77" s="270" t="e">
        <f t="shared" si="76"/>
        <v>#VALUE!</v>
      </c>
      <c r="CS77" s="270" t="e">
        <f t="shared" si="76"/>
        <v>#VALUE!</v>
      </c>
      <c r="CT77" s="270" t="e">
        <f t="shared" si="113"/>
        <v>#VALUE!</v>
      </c>
      <c r="CU77" s="44"/>
    </row>
    <row r="78" spans="1:99" ht="16.5" customHeight="1" thickBot="1">
      <c r="A78" s="23">
        <f t="shared" si="114"/>
        <v>74</v>
      </c>
      <c r="B78" s="142">
        <f>'2019-상시근로자'!B78</f>
        <v>0</v>
      </c>
      <c r="C78" s="632">
        <f>'2019-상시근로자'!C78</f>
        <v>0</v>
      </c>
      <c r="D78" s="637">
        <f>'2019-상시근로자'!D78</f>
        <v>0</v>
      </c>
      <c r="E78" s="156" t="e">
        <f t="shared" si="80"/>
        <v>#VALUE!</v>
      </c>
      <c r="F78" s="30" t="e">
        <f t="shared" si="81"/>
        <v>#VALUE!</v>
      </c>
      <c r="G78" s="31" t="e">
        <f t="shared" si="82"/>
        <v>#VALUE!</v>
      </c>
      <c r="H78" s="147" t="e">
        <f t="shared" si="83"/>
        <v>#VALUE!</v>
      </c>
      <c r="I78" s="633">
        <f>'2019-상시근로자'!E78</f>
        <v>0</v>
      </c>
      <c r="J78" s="633">
        <f>'2019-상시근로자'!G78</f>
        <v>0</v>
      </c>
      <c r="K78" s="33" t="e">
        <f t="shared" si="84"/>
        <v>#VALUE!</v>
      </c>
      <c r="L78" s="33">
        <f t="shared" si="77"/>
        <v>0</v>
      </c>
      <c r="M78" s="35" t="e">
        <f t="shared" si="85"/>
        <v>#VALUE!</v>
      </c>
      <c r="N78" s="108"/>
      <c r="O78" s="180"/>
      <c r="P78" s="181"/>
      <c r="Q78" s="106" t="s">
        <v>160</v>
      </c>
      <c r="R78" s="107" t="s">
        <v>160</v>
      </c>
      <c r="S78" s="43"/>
      <c r="T78" s="122" t="s">
        <v>160</v>
      </c>
      <c r="U78" s="122" t="s">
        <v>160</v>
      </c>
      <c r="V78" s="123" t="s">
        <v>160</v>
      </c>
      <c r="W78" s="702">
        <f t="shared" si="115"/>
        <v>1</v>
      </c>
      <c r="X78" s="703" t="e">
        <f t="shared" si="116"/>
        <v>#VALUE!</v>
      </c>
      <c r="Y78" s="768" t="e">
        <f t="shared" si="117"/>
        <v>#VALUE!</v>
      </c>
      <c r="Z78" s="769" t="e">
        <f t="shared" si="86"/>
        <v>#VALUE!</v>
      </c>
      <c r="AA78" s="705" t="e">
        <f t="shared" si="87"/>
        <v>#VALUE!</v>
      </c>
      <c r="AB78" s="702">
        <f t="shared" si="118"/>
        <v>1</v>
      </c>
      <c r="AC78" s="703" t="e">
        <f t="shared" si="119"/>
        <v>#VALUE!</v>
      </c>
      <c r="AD78" s="704" t="e">
        <f t="shared" si="120"/>
        <v>#VALUE!</v>
      </c>
      <c r="AE78" s="769" t="e">
        <f t="shared" si="88"/>
        <v>#VALUE!</v>
      </c>
      <c r="AF78" s="705" t="e">
        <f t="shared" si="89"/>
        <v>#VALUE!</v>
      </c>
      <c r="AG78" s="702">
        <f t="shared" si="121"/>
        <v>1</v>
      </c>
      <c r="AH78" s="703" t="e">
        <f t="shared" si="122"/>
        <v>#VALUE!</v>
      </c>
      <c r="AI78" s="704" t="e">
        <f t="shared" si="123"/>
        <v>#VALUE!</v>
      </c>
      <c r="AJ78" s="769" t="e">
        <f t="shared" si="90"/>
        <v>#VALUE!</v>
      </c>
      <c r="AK78" s="705" t="e">
        <f t="shared" si="91"/>
        <v>#VALUE!</v>
      </c>
      <c r="AL78" s="702">
        <f t="shared" si="124"/>
        <v>1</v>
      </c>
      <c r="AM78" s="703" t="e">
        <f t="shared" si="125"/>
        <v>#VALUE!</v>
      </c>
      <c r="AN78" s="704" t="e">
        <f t="shared" si="126"/>
        <v>#VALUE!</v>
      </c>
      <c r="AO78" s="769" t="e">
        <f t="shared" si="92"/>
        <v>#VALUE!</v>
      </c>
      <c r="AP78" s="705" t="e">
        <f t="shared" si="93"/>
        <v>#VALUE!</v>
      </c>
      <c r="AQ78" s="702">
        <f t="shared" si="127"/>
        <v>1</v>
      </c>
      <c r="AR78" s="703" t="e">
        <f t="shared" si="128"/>
        <v>#VALUE!</v>
      </c>
      <c r="AS78" s="704" t="e">
        <f t="shared" si="129"/>
        <v>#VALUE!</v>
      </c>
      <c r="AT78" s="769" t="e">
        <f t="shared" si="94"/>
        <v>#VALUE!</v>
      </c>
      <c r="AU78" s="705" t="e">
        <f t="shared" si="95"/>
        <v>#VALUE!</v>
      </c>
      <c r="AV78" s="702">
        <f t="shared" si="130"/>
        <v>1</v>
      </c>
      <c r="AW78" s="703" t="e">
        <f t="shared" si="131"/>
        <v>#VALUE!</v>
      </c>
      <c r="AX78" s="704" t="e">
        <f t="shared" si="132"/>
        <v>#VALUE!</v>
      </c>
      <c r="AY78" s="769" t="e">
        <f t="shared" si="96"/>
        <v>#VALUE!</v>
      </c>
      <c r="AZ78" s="705" t="e">
        <f t="shared" si="97"/>
        <v>#VALUE!</v>
      </c>
      <c r="BA78" s="702">
        <f t="shared" si="133"/>
        <v>1</v>
      </c>
      <c r="BB78" s="703" t="e">
        <f t="shared" si="134"/>
        <v>#VALUE!</v>
      </c>
      <c r="BC78" s="704" t="e">
        <f t="shared" si="135"/>
        <v>#VALUE!</v>
      </c>
      <c r="BD78" s="769" t="e">
        <f t="shared" si="98"/>
        <v>#VALUE!</v>
      </c>
      <c r="BE78" s="705" t="e">
        <f t="shared" si="99"/>
        <v>#VALUE!</v>
      </c>
      <c r="BF78" s="702">
        <f t="shared" si="136"/>
        <v>1</v>
      </c>
      <c r="BG78" s="703" t="e">
        <f t="shared" si="137"/>
        <v>#VALUE!</v>
      </c>
      <c r="BH78" s="704" t="e">
        <f t="shared" si="138"/>
        <v>#VALUE!</v>
      </c>
      <c r="BI78" s="769" t="e">
        <f t="shared" si="100"/>
        <v>#VALUE!</v>
      </c>
      <c r="BJ78" s="705" t="e">
        <f t="shared" si="101"/>
        <v>#VALUE!</v>
      </c>
      <c r="BK78" s="702">
        <f t="shared" si="139"/>
        <v>1</v>
      </c>
      <c r="BL78" s="703" t="e">
        <f t="shared" si="140"/>
        <v>#VALUE!</v>
      </c>
      <c r="BM78" s="704" t="e">
        <f t="shared" si="141"/>
        <v>#VALUE!</v>
      </c>
      <c r="BN78" s="769" t="e">
        <f t="shared" si="102"/>
        <v>#VALUE!</v>
      </c>
      <c r="BO78" s="705" t="e">
        <f t="shared" si="103"/>
        <v>#VALUE!</v>
      </c>
      <c r="BP78" s="702">
        <f t="shared" si="142"/>
        <v>1</v>
      </c>
      <c r="BQ78" s="703" t="e">
        <f t="shared" si="143"/>
        <v>#VALUE!</v>
      </c>
      <c r="BR78" s="704" t="e">
        <f t="shared" si="144"/>
        <v>#VALUE!</v>
      </c>
      <c r="BS78" s="769" t="e">
        <f t="shared" si="104"/>
        <v>#VALUE!</v>
      </c>
      <c r="BT78" s="705" t="e">
        <f t="shared" si="105"/>
        <v>#VALUE!</v>
      </c>
      <c r="BU78" s="702">
        <f t="shared" si="145"/>
        <v>1</v>
      </c>
      <c r="BV78" s="703" t="e">
        <f t="shared" si="146"/>
        <v>#VALUE!</v>
      </c>
      <c r="BW78" s="704" t="e">
        <f t="shared" si="147"/>
        <v>#VALUE!</v>
      </c>
      <c r="BX78" s="769" t="e">
        <f t="shared" si="106"/>
        <v>#VALUE!</v>
      </c>
      <c r="BY78" s="705" t="e">
        <f t="shared" si="107"/>
        <v>#VALUE!</v>
      </c>
      <c r="BZ78" s="702">
        <f t="shared" si="148"/>
        <v>1</v>
      </c>
      <c r="CA78" s="703" t="e">
        <f t="shared" si="149"/>
        <v>#VALUE!</v>
      </c>
      <c r="CB78" s="704" t="e">
        <f t="shared" si="150"/>
        <v>#VALUE!</v>
      </c>
      <c r="CC78" s="769" t="e">
        <f t="shared" si="108"/>
        <v>#VALUE!</v>
      </c>
      <c r="CD78" s="705" t="e">
        <f t="shared" si="109"/>
        <v>#VALUE!</v>
      </c>
      <c r="CE78" s="770">
        <f t="shared" si="78"/>
        <v>12</v>
      </c>
      <c r="CF78" s="771" t="e">
        <f t="shared" si="79"/>
        <v>#VALUE!</v>
      </c>
      <c r="CG78" s="708"/>
      <c r="CH78" s="709"/>
      <c r="CK78" s="253"/>
      <c r="CL78" s="272"/>
      <c r="CM78" s="272"/>
      <c r="CN78" s="273"/>
      <c r="CO78" s="285" t="e">
        <f t="shared" si="110"/>
        <v>#VALUE!</v>
      </c>
      <c r="CP78" s="286" t="e">
        <f t="shared" si="111"/>
        <v>#VALUE!</v>
      </c>
      <c r="CQ78" s="275">
        <f t="shared" si="112"/>
        <v>0</v>
      </c>
      <c r="CR78" s="270" t="e">
        <f t="shared" si="76"/>
        <v>#VALUE!</v>
      </c>
      <c r="CS78" s="270" t="e">
        <f t="shared" si="76"/>
        <v>#VALUE!</v>
      </c>
      <c r="CT78" s="270" t="e">
        <f t="shared" si="113"/>
        <v>#VALUE!</v>
      </c>
      <c r="CU78" s="44"/>
    </row>
    <row r="79" spans="1:99" ht="16.5" customHeight="1">
      <c r="A79" s="23">
        <f t="shared" si="114"/>
        <v>75</v>
      </c>
      <c r="B79" s="142">
        <f>'2019-상시근로자'!B79</f>
        <v>0</v>
      </c>
      <c r="C79" s="632">
        <f>'2019-상시근로자'!C79</f>
        <v>0</v>
      </c>
      <c r="D79" s="637">
        <f>'2019-상시근로자'!D79</f>
        <v>0</v>
      </c>
      <c r="E79" s="156" t="e">
        <f t="shared" si="80"/>
        <v>#VALUE!</v>
      </c>
      <c r="F79" s="30" t="e">
        <f t="shared" si="81"/>
        <v>#VALUE!</v>
      </c>
      <c r="G79" s="31" t="e">
        <f t="shared" si="82"/>
        <v>#VALUE!</v>
      </c>
      <c r="H79" s="147" t="e">
        <f t="shared" si="83"/>
        <v>#VALUE!</v>
      </c>
      <c r="I79" s="633">
        <f>'2019-상시근로자'!E79</f>
        <v>0</v>
      </c>
      <c r="J79" s="633">
        <f>'2019-상시근로자'!G79</f>
        <v>0</v>
      </c>
      <c r="K79" s="33" t="e">
        <f t="shared" si="84"/>
        <v>#VALUE!</v>
      </c>
      <c r="L79" s="33">
        <f t="shared" si="77"/>
        <v>0</v>
      </c>
      <c r="M79" s="35" t="e">
        <f t="shared" si="85"/>
        <v>#VALUE!</v>
      </c>
      <c r="N79" s="108"/>
      <c r="O79" s="178"/>
      <c r="P79" s="179"/>
      <c r="Q79" s="106" t="s">
        <v>160</v>
      </c>
      <c r="R79" s="107" t="s">
        <v>160</v>
      </c>
      <c r="S79" s="43"/>
      <c r="T79" s="122" t="s">
        <v>160</v>
      </c>
      <c r="U79" s="122" t="s">
        <v>160</v>
      </c>
      <c r="V79" s="123" t="s">
        <v>160</v>
      </c>
      <c r="W79" s="702">
        <f t="shared" si="115"/>
        <v>1</v>
      </c>
      <c r="X79" s="703" t="e">
        <f t="shared" si="116"/>
        <v>#VALUE!</v>
      </c>
      <c r="Y79" s="768" t="e">
        <f t="shared" si="117"/>
        <v>#VALUE!</v>
      </c>
      <c r="Z79" s="769" t="e">
        <f t="shared" si="86"/>
        <v>#VALUE!</v>
      </c>
      <c r="AA79" s="705" t="e">
        <f t="shared" si="87"/>
        <v>#VALUE!</v>
      </c>
      <c r="AB79" s="702">
        <f t="shared" si="118"/>
        <v>1</v>
      </c>
      <c r="AC79" s="703" t="e">
        <f t="shared" si="119"/>
        <v>#VALUE!</v>
      </c>
      <c r="AD79" s="704" t="e">
        <f t="shared" si="120"/>
        <v>#VALUE!</v>
      </c>
      <c r="AE79" s="769" t="e">
        <f t="shared" si="88"/>
        <v>#VALUE!</v>
      </c>
      <c r="AF79" s="705" t="e">
        <f t="shared" si="89"/>
        <v>#VALUE!</v>
      </c>
      <c r="AG79" s="702">
        <f t="shared" si="121"/>
        <v>1</v>
      </c>
      <c r="AH79" s="703" t="e">
        <f t="shared" si="122"/>
        <v>#VALUE!</v>
      </c>
      <c r="AI79" s="704" t="e">
        <f t="shared" si="123"/>
        <v>#VALUE!</v>
      </c>
      <c r="AJ79" s="769" t="e">
        <f t="shared" si="90"/>
        <v>#VALUE!</v>
      </c>
      <c r="AK79" s="705" t="e">
        <f t="shared" si="91"/>
        <v>#VALUE!</v>
      </c>
      <c r="AL79" s="702">
        <f t="shared" si="124"/>
        <v>1</v>
      </c>
      <c r="AM79" s="703" t="e">
        <f t="shared" si="125"/>
        <v>#VALUE!</v>
      </c>
      <c r="AN79" s="704" t="e">
        <f t="shared" si="126"/>
        <v>#VALUE!</v>
      </c>
      <c r="AO79" s="769" t="e">
        <f t="shared" si="92"/>
        <v>#VALUE!</v>
      </c>
      <c r="AP79" s="705" t="e">
        <f t="shared" si="93"/>
        <v>#VALUE!</v>
      </c>
      <c r="AQ79" s="702">
        <f t="shared" si="127"/>
        <v>1</v>
      </c>
      <c r="AR79" s="703" t="e">
        <f t="shared" si="128"/>
        <v>#VALUE!</v>
      </c>
      <c r="AS79" s="704" t="e">
        <f t="shared" si="129"/>
        <v>#VALUE!</v>
      </c>
      <c r="AT79" s="769" t="e">
        <f t="shared" si="94"/>
        <v>#VALUE!</v>
      </c>
      <c r="AU79" s="705" t="e">
        <f t="shared" si="95"/>
        <v>#VALUE!</v>
      </c>
      <c r="AV79" s="702">
        <f t="shared" si="130"/>
        <v>1</v>
      </c>
      <c r="AW79" s="703" t="e">
        <f t="shared" si="131"/>
        <v>#VALUE!</v>
      </c>
      <c r="AX79" s="704" t="e">
        <f t="shared" si="132"/>
        <v>#VALUE!</v>
      </c>
      <c r="AY79" s="769" t="e">
        <f t="shared" si="96"/>
        <v>#VALUE!</v>
      </c>
      <c r="AZ79" s="705" t="e">
        <f t="shared" si="97"/>
        <v>#VALUE!</v>
      </c>
      <c r="BA79" s="702">
        <f t="shared" si="133"/>
        <v>1</v>
      </c>
      <c r="BB79" s="703" t="e">
        <f t="shared" si="134"/>
        <v>#VALUE!</v>
      </c>
      <c r="BC79" s="704" t="e">
        <f t="shared" si="135"/>
        <v>#VALUE!</v>
      </c>
      <c r="BD79" s="769" t="e">
        <f t="shared" si="98"/>
        <v>#VALUE!</v>
      </c>
      <c r="BE79" s="705" t="e">
        <f t="shared" si="99"/>
        <v>#VALUE!</v>
      </c>
      <c r="BF79" s="702">
        <f t="shared" si="136"/>
        <v>1</v>
      </c>
      <c r="BG79" s="703" t="e">
        <f t="shared" si="137"/>
        <v>#VALUE!</v>
      </c>
      <c r="BH79" s="704" t="e">
        <f t="shared" si="138"/>
        <v>#VALUE!</v>
      </c>
      <c r="BI79" s="769" t="e">
        <f t="shared" si="100"/>
        <v>#VALUE!</v>
      </c>
      <c r="BJ79" s="705" t="e">
        <f t="shared" si="101"/>
        <v>#VALUE!</v>
      </c>
      <c r="BK79" s="702">
        <f t="shared" si="139"/>
        <v>1</v>
      </c>
      <c r="BL79" s="703" t="e">
        <f t="shared" si="140"/>
        <v>#VALUE!</v>
      </c>
      <c r="BM79" s="704" t="e">
        <f t="shared" si="141"/>
        <v>#VALUE!</v>
      </c>
      <c r="BN79" s="769" t="e">
        <f t="shared" si="102"/>
        <v>#VALUE!</v>
      </c>
      <c r="BO79" s="705" t="e">
        <f t="shared" si="103"/>
        <v>#VALUE!</v>
      </c>
      <c r="BP79" s="702">
        <f t="shared" si="142"/>
        <v>1</v>
      </c>
      <c r="BQ79" s="703" t="e">
        <f t="shared" si="143"/>
        <v>#VALUE!</v>
      </c>
      <c r="BR79" s="704" t="e">
        <f t="shared" si="144"/>
        <v>#VALUE!</v>
      </c>
      <c r="BS79" s="769" t="e">
        <f t="shared" si="104"/>
        <v>#VALUE!</v>
      </c>
      <c r="BT79" s="705" t="e">
        <f t="shared" si="105"/>
        <v>#VALUE!</v>
      </c>
      <c r="BU79" s="702">
        <f t="shared" si="145"/>
        <v>1</v>
      </c>
      <c r="BV79" s="703" t="e">
        <f t="shared" si="146"/>
        <v>#VALUE!</v>
      </c>
      <c r="BW79" s="704" t="e">
        <f t="shared" si="147"/>
        <v>#VALUE!</v>
      </c>
      <c r="BX79" s="769" t="e">
        <f t="shared" si="106"/>
        <v>#VALUE!</v>
      </c>
      <c r="BY79" s="705" t="e">
        <f t="shared" si="107"/>
        <v>#VALUE!</v>
      </c>
      <c r="BZ79" s="702">
        <f t="shared" si="148"/>
        <v>1</v>
      </c>
      <c r="CA79" s="703" t="e">
        <f t="shared" si="149"/>
        <v>#VALUE!</v>
      </c>
      <c r="CB79" s="704" t="e">
        <f t="shared" si="150"/>
        <v>#VALUE!</v>
      </c>
      <c r="CC79" s="769" t="e">
        <f t="shared" si="108"/>
        <v>#VALUE!</v>
      </c>
      <c r="CD79" s="705" t="e">
        <f t="shared" si="109"/>
        <v>#VALUE!</v>
      </c>
      <c r="CE79" s="770">
        <f t="shared" si="78"/>
        <v>12</v>
      </c>
      <c r="CF79" s="771" t="e">
        <f t="shared" si="79"/>
        <v>#VALUE!</v>
      </c>
      <c r="CG79" s="708"/>
      <c r="CH79" s="709"/>
      <c r="CK79" s="253"/>
      <c r="CL79" s="272"/>
      <c r="CM79" s="272"/>
      <c r="CN79" s="273"/>
      <c r="CO79" s="285" t="e">
        <f t="shared" si="110"/>
        <v>#VALUE!</v>
      </c>
      <c r="CP79" s="286" t="e">
        <f t="shared" si="111"/>
        <v>#VALUE!</v>
      </c>
      <c r="CQ79" s="275">
        <f t="shared" si="112"/>
        <v>0</v>
      </c>
      <c r="CR79" s="270" t="e">
        <f t="shared" si="76"/>
        <v>#VALUE!</v>
      </c>
      <c r="CS79" s="270" t="e">
        <f t="shared" si="76"/>
        <v>#VALUE!</v>
      </c>
      <c r="CT79" s="270" t="e">
        <f t="shared" si="113"/>
        <v>#VALUE!</v>
      </c>
      <c r="CU79" s="44"/>
    </row>
    <row r="80" spans="1:99" ht="16.5" customHeight="1">
      <c r="A80" s="23">
        <f t="shared" si="114"/>
        <v>76</v>
      </c>
      <c r="B80" s="142">
        <f>'2019-상시근로자'!B80</f>
        <v>0</v>
      </c>
      <c r="C80" s="632">
        <f>'2019-상시근로자'!C80</f>
        <v>0</v>
      </c>
      <c r="D80" s="637">
        <f>'2019-상시근로자'!D80</f>
        <v>0</v>
      </c>
      <c r="E80" s="156" t="e">
        <f t="shared" si="80"/>
        <v>#VALUE!</v>
      </c>
      <c r="F80" s="30" t="e">
        <f t="shared" si="81"/>
        <v>#VALUE!</v>
      </c>
      <c r="G80" s="31" t="e">
        <f t="shared" si="82"/>
        <v>#VALUE!</v>
      </c>
      <c r="H80" s="147" t="e">
        <f t="shared" si="83"/>
        <v>#VALUE!</v>
      </c>
      <c r="I80" s="633">
        <f>'2019-상시근로자'!E80</f>
        <v>0</v>
      </c>
      <c r="J80" s="633">
        <f>'2019-상시근로자'!G80</f>
        <v>0</v>
      </c>
      <c r="K80" s="33" t="e">
        <f t="shared" si="84"/>
        <v>#VALUE!</v>
      </c>
      <c r="L80" s="33">
        <f t="shared" si="77"/>
        <v>0</v>
      </c>
      <c r="M80" s="35" t="e">
        <f t="shared" si="85"/>
        <v>#VALUE!</v>
      </c>
      <c r="N80" s="108"/>
      <c r="O80" s="178"/>
      <c r="P80" s="179"/>
      <c r="Q80" s="106" t="s">
        <v>160</v>
      </c>
      <c r="R80" s="107" t="s">
        <v>160</v>
      </c>
      <c r="S80" s="43"/>
      <c r="T80" s="122" t="s">
        <v>160</v>
      </c>
      <c r="U80" s="122" t="s">
        <v>160</v>
      </c>
      <c r="V80" s="123" t="s">
        <v>160</v>
      </c>
      <c r="W80" s="702">
        <f t="shared" si="115"/>
        <v>1</v>
      </c>
      <c r="X80" s="703" t="e">
        <f t="shared" si="116"/>
        <v>#VALUE!</v>
      </c>
      <c r="Y80" s="768" t="e">
        <f t="shared" si="117"/>
        <v>#VALUE!</v>
      </c>
      <c r="Z80" s="769" t="e">
        <f t="shared" si="86"/>
        <v>#VALUE!</v>
      </c>
      <c r="AA80" s="705" t="e">
        <f t="shared" si="87"/>
        <v>#VALUE!</v>
      </c>
      <c r="AB80" s="702">
        <f t="shared" si="118"/>
        <v>1</v>
      </c>
      <c r="AC80" s="703" t="e">
        <f t="shared" si="119"/>
        <v>#VALUE!</v>
      </c>
      <c r="AD80" s="704" t="e">
        <f t="shared" si="120"/>
        <v>#VALUE!</v>
      </c>
      <c r="AE80" s="769" t="e">
        <f t="shared" si="88"/>
        <v>#VALUE!</v>
      </c>
      <c r="AF80" s="705" t="e">
        <f t="shared" si="89"/>
        <v>#VALUE!</v>
      </c>
      <c r="AG80" s="702">
        <f t="shared" si="121"/>
        <v>1</v>
      </c>
      <c r="AH80" s="703" t="e">
        <f t="shared" si="122"/>
        <v>#VALUE!</v>
      </c>
      <c r="AI80" s="704" t="e">
        <f t="shared" si="123"/>
        <v>#VALUE!</v>
      </c>
      <c r="AJ80" s="769" t="e">
        <f t="shared" si="90"/>
        <v>#VALUE!</v>
      </c>
      <c r="AK80" s="705" t="e">
        <f t="shared" si="91"/>
        <v>#VALUE!</v>
      </c>
      <c r="AL80" s="702">
        <f t="shared" si="124"/>
        <v>1</v>
      </c>
      <c r="AM80" s="703" t="e">
        <f t="shared" si="125"/>
        <v>#VALUE!</v>
      </c>
      <c r="AN80" s="704" t="e">
        <f t="shared" si="126"/>
        <v>#VALUE!</v>
      </c>
      <c r="AO80" s="769" t="e">
        <f t="shared" si="92"/>
        <v>#VALUE!</v>
      </c>
      <c r="AP80" s="705" t="e">
        <f t="shared" si="93"/>
        <v>#VALUE!</v>
      </c>
      <c r="AQ80" s="702">
        <f t="shared" si="127"/>
        <v>1</v>
      </c>
      <c r="AR80" s="703" t="e">
        <f t="shared" si="128"/>
        <v>#VALUE!</v>
      </c>
      <c r="AS80" s="704" t="e">
        <f t="shared" si="129"/>
        <v>#VALUE!</v>
      </c>
      <c r="AT80" s="769" t="e">
        <f t="shared" si="94"/>
        <v>#VALUE!</v>
      </c>
      <c r="AU80" s="705" t="e">
        <f t="shared" si="95"/>
        <v>#VALUE!</v>
      </c>
      <c r="AV80" s="702">
        <f t="shared" si="130"/>
        <v>1</v>
      </c>
      <c r="AW80" s="703" t="e">
        <f t="shared" si="131"/>
        <v>#VALUE!</v>
      </c>
      <c r="AX80" s="704" t="e">
        <f t="shared" si="132"/>
        <v>#VALUE!</v>
      </c>
      <c r="AY80" s="769" t="e">
        <f t="shared" si="96"/>
        <v>#VALUE!</v>
      </c>
      <c r="AZ80" s="705" t="e">
        <f t="shared" si="97"/>
        <v>#VALUE!</v>
      </c>
      <c r="BA80" s="702">
        <f t="shared" si="133"/>
        <v>1</v>
      </c>
      <c r="BB80" s="703" t="e">
        <f t="shared" si="134"/>
        <v>#VALUE!</v>
      </c>
      <c r="BC80" s="704" t="e">
        <f t="shared" si="135"/>
        <v>#VALUE!</v>
      </c>
      <c r="BD80" s="769" t="e">
        <f t="shared" si="98"/>
        <v>#VALUE!</v>
      </c>
      <c r="BE80" s="705" t="e">
        <f t="shared" si="99"/>
        <v>#VALUE!</v>
      </c>
      <c r="BF80" s="702">
        <f t="shared" si="136"/>
        <v>1</v>
      </c>
      <c r="BG80" s="703" t="e">
        <f t="shared" si="137"/>
        <v>#VALUE!</v>
      </c>
      <c r="BH80" s="704" t="e">
        <f t="shared" si="138"/>
        <v>#VALUE!</v>
      </c>
      <c r="BI80" s="769" t="e">
        <f t="shared" si="100"/>
        <v>#VALUE!</v>
      </c>
      <c r="BJ80" s="705" t="e">
        <f t="shared" si="101"/>
        <v>#VALUE!</v>
      </c>
      <c r="BK80" s="702">
        <f t="shared" si="139"/>
        <v>1</v>
      </c>
      <c r="BL80" s="703" t="e">
        <f t="shared" si="140"/>
        <v>#VALUE!</v>
      </c>
      <c r="BM80" s="704" t="e">
        <f t="shared" si="141"/>
        <v>#VALUE!</v>
      </c>
      <c r="BN80" s="769" t="e">
        <f t="shared" si="102"/>
        <v>#VALUE!</v>
      </c>
      <c r="BO80" s="705" t="e">
        <f t="shared" si="103"/>
        <v>#VALUE!</v>
      </c>
      <c r="BP80" s="702">
        <f t="shared" si="142"/>
        <v>1</v>
      </c>
      <c r="BQ80" s="703" t="e">
        <f t="shared" si="143"/>
        <v>#VALUE!</v>
      </c>
      <c r="BR80" s="704" t="e">
        <f t="shared" si="144"/>
        <v>#VALUE!</v>
      </c>
      <c r="BS80" s="769" t="e">
        <f t="shared" si="104"/>
        <v>#VALUE!</v>
      </c>
      <c r="BT80" s="705" t="e">
        <f t="shared" si="105"/>
        <v>#VALUE!</v>
      </c>
      <c r="BU80" s="702">
        <f t="shared" si="145"/>
        <v>1</v>
      </c>
      <c r="BV80" s="703" t="e">
        <f t="shared" si="146"/>
        <v>#VALUE!</v>
      </c>
      <c r="BW80" s="704" t="e">
        <f t="shared" si="147"/>
        <v>#VALUE!</v>
      </c>
      <c r="BX80" s="769" t="e">
        <f t="shared" si="106"/>
        <v>#VALUE!</v>
      </c>
      <c r="BY80" s="705" t="e">
        <f t="shared" si="107"/>
        <v>#VALUE!</v>
      </c>
      <c r="BZ80" s="702">
        <f t="shared" si="148"/>
        <v>1</v>
      </c>
      <c r="CA80" s="703" t="e">
        <f t="shared" si="149"/>
        <v>#VALUE!</v>
      </c>
      <c r="CB80" s="704" t="e">
        <f t="shared" si="150"/>
        <v>#VALUE!</v>
      </c>
      <c r="CC80" s="769" t="e">
        <f t="shared" si="108"/>
        <v>#VALUE!</v>
      </c>
      <c r="CD80" s="705" t="e">
        <f t="shared" si="109"/>
        <v>#VALUE!</v>
      </c>
      <c r="CE80" s="770">
        <f t="shared" si="78"/>
        <v>12</v>
      </c>
      <c r="CF80" s="771" t="e">
        <f t="shared" si="79"/>
        <v>#VALUE!</v>
      </c>
      <c r="CG80" s="708"/>
      <c r="CH80" s="709"/>
      <c r="CK80" s="253"/>
      <c r="CL80" s="272"/>
      <c r="CM80" s="272"/>
      <c r="CN80" s="273"/>
      <c r="CO80" s="285" t="e">
        <f t="shared" si="110"/>
        <v>#VALUE!</v>
      </c>
      <c r="CP80" s="286" t="e">
        <f t="shared" si="111"/>
        <v>#VALUE!</v>
      </c>
      <c r="CQ80" s="275">
        <f t="shared" si="112"/>
        <v>0</v>
      </c>
      <c r="CR80" s="270" t="e">
        <f t="shared" si="76"/>
        <v>#VALUE!</v>
      </c>
      <c r="CS80" s="270" t="e">
        <f t="shared" si="76"/>
        <v>#VALUE!</v>
      </c>
      <c r="CT80" s="270" t="e">
        <f t="shared" si="113"/>
        <v>#VALUE!</v>
      </c>
      <c r="CU80" s="44"/>
    </row>
    <row r="81" spans="1:99" ht="16.5" customHeight="1">
      <c r="A81" s="23">
        <f t="shared" si="114"/>
        <v>77</v>
      </c>
      <c r="B81" s="142">
        <f>'2019-상시근로자'!B81</f>
        <v>0</v>
      </c>
      <c r="C81" s="632">
        <f>'2019-상시근로자'!C81</f>
        <v>0</v>
      </c>
      <c r="D81" s="637">
        <f>'2019-상시근로자'!D81</f>
        <v>0</v>
      </c>
      <c r="E81" s="156" t="e">
        <f t="shared" si="80"/>
        <v>#VALUE!</v>
      </c>
      <c r="F81" s="30" t="e">
        <f t="shared" si="81"/>
        <v>#VALUE!</v>
      </c>
      <c r="G81" s="31" t="e">
        <f t="shared" si="82"/>
        <v>#VALUE!</v>
      </c>
      <c r="H81" s="147" t="e">
        <f t="shared" si="83"/>
        <v>#VALUE!</v>
      </c>
      <c r="I81" s="633">
        <f>'2019-상시근로자'!E81</f>
        <v>0</v>
      </c>
      <c r="J81" s="633">
        <f>'2019-상시근로자'!G81</f>
        <v>0</v>
      </c>
      <c r="K81" s="33" t="e">
        <f t="shared" si="84"/>
        <v>#VALUE!</v>
      </c>
      <c r="L81" s="33">
        <f t="shared" si="77"/>
        <v>0</v>
      </c>
      <c r="M81" s="35" t="e">
        <f t="shared" si="85"/>
        <v>#VALUE!</v>
      </c>
      <c r="N81" s="108"/>
      <c r="O81" s="178"/>
      <c r="P81" s="179"/>
      <c r="Q81" s="106" t="s">
        <v>160</v>
      </c>
      <c r="R81" s="107" t="s">
        <v>160</v>
      </c>
      <c r="S81" s="43"/>
      <c r="T81" s="122" t="s">
        <v>160</v>
      </c>
      <c r="U81" s="122" t="s">
        <v>160</v>
      </c>
      <c r="V81" s="123" t="s">
        <v>160</v>
      </c>
      <c r="W81" s="702">
        <f t="shared" si="115"/>
        <v>1</v>
      </c>
      <c r="X81" s="703" t="e">
        <f t="shared" si="116"/>
        <v>#VALUE!</v>
      </c>
      <c r="Y81" s="768" t="e">
        <f t="shared" si="117"/>
        <v>#VALUE!</v>
      </c>
      <c r="Z81" s="769" t="e">
        <f t="shared" si="86"/>
        <v>#VALUE!</v>
      </c>
      <c r="AA81" s="705" t="e">
        <f t="shared" si="87"/>
        <v>#VALUE!</v>
      </c>
      <c r="AB81" s="702">
        <f t="shared" si="118"/>
        <v>1</v>
      </c>
      <c r="AC81" s="703" t="e">
        <f t="shared" si="119"/>
        <v>#VALUE!</v>
      </c>
      <c r="AD81" s="704" t="e">
        <f t="shared" si="120"/>
        <v>#VALUE!</v>
      </c>
      <c r="AE81" s="769" t="e">
        <f t="shared" si="88"/>
        <v>#VALUE!</v>
      </c>
      <c r="AF81" s="705" t="e">
        <f t="shared" si="89"/>
        <v>#VALUE!</v>
      </c>
      <c r="AG81" s="702">
        <f t="shared" si="121"/>
        <v>1</v>
      </c>
      <c r="AH81" s="703" t="e">
        <f t="shared" si="122"/>
        <v>#VALUE!</v>
      </c>
      <c r="AI81" s="704" t="e">
        <f t="shared" si="123"/>
        <v>#VALUE!</v>
      </c>
      <c r="AJ81" s="769" t="e">
        <f t="shared" si="90"/>
        <v>#VALUE!</v>
      </c>
      <c r="AK81" s="705" t="e">
        <f t="shared" si="91"/>
        <v>#VALUE!</v>
      </c>
      <c r="AL81" s="702">
        <f t="shared" si="124"/>
        <v>1</v>
      </c>
      <c r="AM81" s="703" t="e">
        <f t="shared" si="125"/>
        <v>#VALUE!</v>
      </c>
      <c r="AN81" s="704" t="e">
        <f t="shared" si="126"/>
        <v>#VALUE!</v>
      </c>
      <c r="AO81" s="769" t="e">
        <f t="shared" si="92"/>
        <v>#VALUE!</v>
      </c>
      <c r="AP81" s="705" t="e">
        <f t="shared" si="93"/>
        <v>#VALUE!</v>
      </c>
      <c r="AQ81" s="702">
        <f t="shared" si="127"/>
        <v>1</v>
      </c>
      <c r="AR81" s="703" t="e">
        <f t="shared" si="128"/>
        <v>#VALUE!</v>
      </c>
      <c r="AS81" s="704" t="e">
        <f t="shared" si="129"/>
        <v>#VALUE!</v>
      </c>
      <c r="AT81" s="769" t="e">
        <f t="shared" si="94"/>
        <v>#VALUE!</v>
      </c>
      <c r="AU81" s="705" t="e">
        <f t="shared" si="95"/>
        <v>#VALUE!</v>
      </c>
      <c r="AV81" s="702">
        <f t="shared" si="130"/>
        <v>1</v>
      </c>
      <c r="AW81" s="703" t="e">
        <f t="shared" si="131"/>
        <v>#VALUE!</v>
      </c>
      <c r="AX81" s="704" t="e">
        <f t="shared" si="132"/>
        <v>#VALUE!</v>
      </c>
      <c r="AY81" s="769" t="e">
        <f t="shared" si="96"/>
        <v>#VALUE!</v>
      </c>
      <c r="AZ81" s="705" t="e">
        <f t="shared" si="97"/>
        <v>#VALUE!</v>
      </c>
      <c r="BA81" s="702">
        <f t="shared" si="133"/>
        <v>1</v>
      </c>
      <c r="BB81" s="703" t="e">
        <f t="shared" si="134"/>
        <v>#VALUE!</v>
      </c>
      <c r="BC81" s="704" t="e">
        <f t="shared" si="135"/>
        <v>#VALUE!</v>
      </c>
      <c r="BD81" s="769" t="e">
        <f t="shared" si="98"/>
        <v>#VALUE!</v>
      </c>
      <c r="BE81" s="705" t="e">
        <f t="shared" si="99"/>
        <v>#VALUE!</v>
      </c>
      <c r="BF81" s="702">
        <f t="shared" si="136"/>
        <v>1</v>
      </c>
      <c r="BG81" s="703" t="e">
        <f t="shared" si="137"/>
        <v>#VALUE!</v>
      </c>
      <c r="BH81" s="704" t="e">
        <f t="shared" si="138"/>
        <v>#VALUE!</v>
      </c>
      <c r="BI81" s="769" t="e">
        <f t="shared" si="100"/>
        <v>#VALUE!</v>
      </c>
      <c r="BJ81" s="705" t="e">
        <f t="shared" si="101"/>
        <v>#VALUE!</v>
      </c>
      <c r="BK81" s="702">
        <f t="shared" si="139"/>
        <v>1</v>
      </c>
      <c r="BL81" s="703" t="e">
        <f t="shared" si="140"/>
        <v>#VALUE!</v>
      </c>
      <c r="BM81" s="704" t="e">
        <f t="shared" si="141"/>
        <v>#VALUE!</v>
      </c>
      <c r="BN81" s="769" t="e">
        <f t="shared" si="102"/>
        <v>#VALUE!</v>
      </c>
      <c r="BO81" s="705" t="e">
        <f t="shared" si="103"/>
        <v>#VALUE!</v>
      </c>
      <c r="BP81" s="702">
        <f t="shared" si="142"/>
        <v>1</v>
      </c>
      <c r="BQ81" s="703" t="e">
        <f t="shared" si="143"/>
        <v>#VALUE!</v>
      </c>
      <c r="BR81" s="704" t="e">
        <f t="shared" si="144"/>
        <v>#VALUE!</v>
      </c>
      <c r="BS81" s="769" t="e">
        <f t="shared" si="104"/>
        <v>#VALUE!</v>
      </c>
      <c r="BT81" s="705" t="e">
        <f t="shared" si="105"/>
        <v>#VALUE!</v>
      </c>
      <c r="BU81" s="702">
        <f t="shared" si="145"/>
        <v>1</v>
      </c>
      <c r="BV81" s="703" t="e">
        <f t="shared" si="146"/>
        <v>#VALUE!</v>
      </c>
      <c r="BW81" s="704" t="e">
        <f t="shared" si="147"/>
        <v>#VALUE!</v>
      </c>
      <c r="BX81" s="769" t="e">
        <f t="shared" si="106"/>
        <v>#VALUE!</v>
      </c>
      <c r="BY81" s="705" t="e">
        <f t="shared" si="107"/>
        <v>#VALUE!</v>
      </c>
      <c r="BZ81" s="702">
        <f t="shared" si="148"/>
        <v>1</v>
      </c>
      <c r="CA81" s="703" t="e">
        <f t="shared" si="149"/>
        <v>#VALUE!</v>
      </c>
      <c r="CB81" s="704" t="e">
        <f t="shared" si="150"/>
        <v>#VALUE!</v>
      </c>
      <c r="CC81" s="769" t="e">
        <f t="shared" si="108"/>
        <v>#VALUE!</v>
      </c>
      <c r="CD81" s="705" t="e">
        <f t="shared" si="109"/>
        <v>#VALUE!</v>
      </c>
      <c r="CE81" s="770">
        <f t="shared" si="78"/>
        <v>12</v>
      </c>
      <c r="CF81" s="771" t="e">
        <f t="shared" si="79"/>
        <v>#VALUE!</v>
      </c>
      <c r="CG81" s="708"/>
      <c r="CH81" s="709"/>
      <c r="CK81" s="253"/>
      <c r="CL81" s="272"/>
      <c r="CM81" s="272"/>
      <c r="CN81" s="273"/>
      <c r="CO81" s="285" t="e">
        <f t="shared" si="110"/>
        <v>#VALUE!</v>
      </c>
      <c r="CP81" s="286" t="e">
        <f t="shared" si="111"/>
        <v>#VALUE!</v>
      </c>
      <c r="CQ81" s="275">
        <f t="shared" si="112"/>
        <v>0</v>
      </c>
      <c r="CR81" s="270" t="e">
        <f t="shared" si="76"/>
        <v>#VALUE!</v>
      </c>
      <c r="CS81" s="270" t="e">
        <f t="shared" si="76"/>
        <v>#VALUE!</v>
      </c>
      <c r="CT81" s="270" t="e">
        <f t="shared" si="113"/>
        <v>#VALUE!</v>
      </c>
      <c r="CU81" s="44"/>
    </row>
    <row r="82" spans="1:99" ht="16.5" customHeight="1">
      <c r="A82" s="23">
        <f t="shared" si="114"/>
        <v>78</v>
      </c>
      <c r="B82" s="142">
        <f>'2019-상시근로자'!B82</f>
        <v>0</v>
      </c>
      <c r="C82" s="632">
        <f>'2019-상시근로자'!C82</f>
        <v>0</v>
      </c>
      <c r="D82" s="637">
        <f>'2019-상시근로자'!D82</f>
        <v>0</v>
      </c>
      <c r="E82" s="156" t="e">
        <f t="shared" si="80"/>
        <v>#VALUE!</v>
      </c>
      <c r="F82" s="30" t="e">
        <f t="shared" si="81"/>
        <v>#VALUE!</v>
      </c>
      <c r="G82" s="31" t="e">
        <f t="shared" si="82"/>
        <v>#VALUE!</v>
      </c>
      <c r="H82" s="147" t="e">
        <f t="shared" si="83"/>
        <v>#VALUE!</v>
      </c>
      <c r="I82" s="633">
        <f>'2019-상시근로자'!E82</f>
        <v>0</v>
      </c>
      <c r="J82" s="633">
        <f>'2019-상시근로자'!G82</f>
        <v>0</v>
      </c>
      <c r="K82" s="33" t="e">
        <f t="shared" si="84"/>
        <v>#VALUE!</v>
      </c>
      <c r="L82" s="33">
        <f t="shared" si="77"/>
        <v>0</v>
      </c>
      <c r="M82" s="35" t="e">
        <f t="shared" si="85"/>
        <v>#VALUE!</v>
      </c>
      <c r="N82" s="108"/>
      <c r="O82" s="178"/>
      <c r="P82" s="179"/>
      <c r="Q82" s="106" t="s">
        <v>160</v>
      </c>
      <c r="R82" s="107" t="s">
        <v>160</v>
      </c>
      <c r="S82" s="43"/>
      <c r="T82" s="122" t="s">
        <v>160</v>
      </c>
      <c r="U82" s="122" t="s">
        <v>160</v>
      </c>
      <c r="V82" s="123" t="s">
        <v>160</v>
      </c>
      <c r="W82" s="702">
        <f t="shared" si="115"/>
        <v>1</v>
      </c>
      <c r="X82" s="703" t="e">
        <f t="shared" si="116"/>
        <v>#VALUE!</v>
      </c>
      <c r="Y82" s="768" t="e">
        <f t="shared" si="117"/>
        <v>#VALUE!</v>
      </c>
      <c r="Z82" s="769" t="e">
        <f t="shared" si="86"/>
        <v>#VALUE!</v>
      </c>
      <c r="AA82" s="705" t="e">
        <f t="shared" si="87"/>
        <v>#VALUE!</v>
      </c>
      <c r="AB82" s="702">
        <f t="shared" si="118"/>
        <v>1</v>
      </c>
      <c r="AC82" s="703" t="e">
        <f t="shared" si="119"/>
        <v>#VALUE!</v>
      </c>
      <c r="AD82" s="704" t="e">
        <f t="shared" si="120"/>
        <v>#VALUE!</v>
      </c>
      <c r="AE82" s="769" t="e">
        <f t="shared" si="88"/>
        <v>#VALUE!</v>
      </c>
      <c r="AF82" s="705" t="e">
        <f t="shared" si="89"/>
        <v>#VALUE!</v>
      </c>
      <c r="AG82" s="702">
        <f t="shared" si="121"/>
        <v>1</v>
      </c>
      <c r="AH82" s="703" t="e">
        <f t="shared" si="122"/>
        <v>#VALUE!</v>
      </c>
      <c r="AI82" s="704" t="e">
        <f t="shared" si="123"/>
        <v>#VALUE!</v>
      </c>
      <c r="AJ82" s="769" t="e">
        <f t="shared" si="90"/>
        <v>#VALUE!</v>
      </c>
      <c r="AK82" s="705" t="e">
        <f t="shared" si="91"/>
        <v>#VALUE!</v>
      </c>
      <c r="AL82" s="702">
        <f t="shared" si="124"/>
        <v>1</v>
      </c>
      <c r="AM82" s="703" t="e">
        <f t="shared" si="125"/>
        <v>#VALUE!</v>
      </c>
      <c r="AN82" s="704" t="e">
        <f t="shared" si="126"/>
        <v>#VALUE!</v>
      </c>
      <c r="AO82" s="769" t="e">
        <f t="shared" si="92"/>
        <v>#VALUE!</v>
      </c>
      <c r="AP82" s="705" t="e">
        <f t="shared" si="93"/>
        <v>#VALUE!</v>
      </c>
      <c r="AQ82" s="702">
        <f t="shared" si="127"/>
        <v>1</v>
      </c>
      <c r="AR82" s="703" t="e">
        <f t="shared" si="128"/>
        <v>#VALUE!</v>
      </c>
      <c r="AS82" s="704" t="e">
        <f t="shared" si="129"/>
        <v>#VALUE!</v>
      </c>
      <c r="AT82" s="769" t="e">
        <f t="shared" si="94"/>
        <v>#VALUE!</v>
      </c>
      <c r="AU82" s="705" t="e">
        <f t="shared" si="95"/>
        <v>#VALUE!</v>
      </c>
      <c r="AV82" s="702">
        <f t="shared" si="130"/>
        <v>1</v>
      </c>
      <c r="AW82" s="703" t="e">
        <f t="shared" si="131"/>
        <v>#VALUE!</v>
      </c>
      <c r="AX82" s="704" t="e">
        <f t="shared" si="132"/>
        <v>#VALUE!</v>
      </c>
      <c r="AY82" s="769" t="e">
        <f t="shared" si="96"/>
        <v>#VALUE!</v>
      </c>
      <c r="AZ82" s="705" t="e">
        <f t="shared" si="97"/>
        <v>#VALUE!</v>
      </c>
      <c r="BA82" s="702">
        <f t="shared" si="133"/>
        <v>1</v>
      </c>
      <c r="BB82" s="703" t="e">
        <f t="shared" si="134"/>
        <v>#VALUE!</v>
      </c>
      <c r="BC82" s="704" t="e">
        <f t="shared" si="135"/>
        <v>#VALUE!</v>
      </c>
      <c r="BD82" s="769" t="e">
        <f t="shared" si="98"/>
        <v>#VALUE!</v>
      </c>
      <c r="BE82" s="705" t="e">
        <f t="shared" si="99"/>
        <v>#VALUE!</v>
      </c>
      <c r="BF82" s="702">
        <f t="shared" si="136"/>
        <v>1</v>
      </c>
      <c r="BG82" s="703" t="e">
        <f t="shared" si="137"/>
        <v>#VALUE!</v>
      </c>
      <c r="BH82" s="704" t="e">
        <f t="shared" si="138"/>
        <v>#VALUE!</v>
      </c>
      <c r="BI82" s="769" t="e">
        <f t="shared" si="100"/>
        <v>#VALUE!</v>
      </c>
      <c r="BJ82" s="705" t="e">
        <f t="shared" si="101"/>
        <v>#VALUE!</v>
      </c>
      <c r="BK82" s="702">
        <f t="shared" si="139"/>
        <v>1</v>
      </c>
      <c r="BL82" s="703" t="e">
        <f t="shared" si="140"/>
        <v>#VALUE!</v>
      </c>
      <c r="BM82" s="704" t="e">
        <f t="shared" si="141"/>
        <v>#VALUE!</v>
      </c>
      <c r="BN82" s="769" t="e">
        <f t="shared" si="102"/>
        <v>#VALUE!</v>
      </c>
      <c r="BO82" s="705" t="e">
        <f t="shared" si="103"/>
        <v>#VALUE!</v>
      </c>
      <c r="BP82" s="702">
        <f t="shared" si="142"/>
        <v>1</v>
      </c>
      <c r="BQ82" s="703" t="e">
        <f t="shared" si="143"/>
        <v>#VALUE!</v>
      </c>
      <c r="BR82" s="704" t="e">
        <f t="shared" si="144"/>
        <v>#VALUE!</v>
      </c>
      <c r="BS82" s="769" t="e">
        <f t="shared" si="104"/>
        <v>#VALUE!</v>
      </c>
      <c r="BT82" s="705" t="e">
        <f t="shared" si="105"/>
        <v>#VALUE!</v>
      </c>
      <c r="BU82" s="702">
        <f t="shared" si="145"/>
        <v>1</v>
      </c>
      <c r="BV82" s="703" t="e">
        <f t="shared" si="146"/>
        <v>#VALUE!</v>
      </c>
      <c r="BW82" s="704" t="e">
        <f t="shared" si="147"/>
        <v>#VALUE!</v>
      </c>
      <c r="BX82" s="769" t="e">
        <f t="shared" si="106"/>
        <v>#VALUE!</v>
      </c>
      <c r="BY82" s="705" t="e">
        <f t="shared" si="107"/>
        <v>#VALUE!</v>
      </c>
      <c r="BZ82" s="702">
        <f t="shared" si="148"/>
        <v>1</v>
      </c>
      <c r="CA82" s="703" t="e">
        <f t="shared" si="149"/>
        <v>#VALUE!</v>
      </c>
      <c r="CB82" s="704" t="e">
        <f t="shared" si="150"/>
        <v>#VALUE!</v>
      </c>
      <c r="CC82" s="769" t="e">
        <f t="shared" si="108"/>
        <v>#VALUE!</v>
      </c>
      <c r="CD82" s="705" t="e">
        <f t="shared" si="109"/>
        <v>#VALUE!</v>
      </c>
      <c r="CE82" s="770">
        <f t="shared" si="78"/>
        <v>12</v>
      </c>
      <c r="CF82" s="771" t="e">
        <f t="shared" si="79"/>
        <v>#VALUE!</v>
      </c>
      <c r="CG82" s="708"/>
      <c r="CH82" s="709"/>
      <c r="CK82" s="253"/>
      <c r="CL82" s="272"/>
      <c r="CM82" s="272"/>
      <c r="CN82" s="273"/>
      <c r="CO82" s="285" t="e">
        <f t="shared" si="110"/>
        <v>#VALUE!</v>
      </c>
      <c r="CP82" s="286" t="e">
        <f t="shared" si="111"/>
        <v>#VALUE!</v>
      </c>
      <c r="CQ82" s="275">
        <f t="shared" si="112"/>
        <v>0</v>
      </c>
      <c r="CR82" s="270" t="e">
        <f t="shared" si="76"/>
        <v>#VALUE!</v>
      </c>
      <c r="CS82" s="270" t="e">
        <f t="shared" si="76"/>
        <v>#VALUE!</v>
      </c>
      <c r="CT82" s="270" t="e">
        <f t="shared" si="113"/>
        <v>#VALUE!</v>
      </c>
      <c r="CU82" s="44"/>
    </row>
    <row r="83" spans="1:99" ht="16.5" customHeight="1">
      <c r="A83" s="23">
        <f t="shared" si="114"/>
        <v>79</v>
      </c>
      <c r="B83" s="142">
        <f>'2019-상시근로자'!B83</f>
        <v>0</v>
      </c>
      <c r="C83" s="632">
        <f>'2019-상시근로자'!C83</f>
        <v>0</v>
      </c>
      <c r="D83" s="637">
        <f>'2019-상시근로자'!D83</f>
        <v>0</v>
      </c>
      <c r="E83" s="156" t="e">
        <f t="shared" si="80"/>
        <v>#VALUE!</v>
      </c>
      <c r="F83" s="30" t="e">
        <f t="shared" si="81"/>
        <v>#VALUE!</v>
      </c>
      <c r="G83" s="31" t="e">
        <f t="shared" si="82"/>
        <v>#VALUE!</v>
      </c>
      <c r="H83" s="147" t="e">
        <f t="shared" si="83"/>
        <v>#VALUE!</v>
      </c>
      <c r="I83" s="633">
        <f>'2019-상시근로자'!E83</f>
        <v>0</v>
      </c>
      <c r="J83" s="633">
        <f>'2019-상시근로자'!G83</f>
        <v>0</v>
      </c>
      <c r="K83" s="33" t="e">
        <f t="shared" si="84"/>
        <v>#VALUE!</v>
      </c>
      <c r="L83" s="33">
        <f t="shared" si="77"/>
        <v>0</v>
      </c>
      <c r="M83" s="35" t="e">
        <f t="shared" si="85"/>
        <v>#VALUE!</v>
      </c>
      <c r="N83" s="108"/>
      <c r="O83" s="178"/>
      <c r="P83" s="179"/>
      <c r="Q83" s="106" t="s">
        <v>160</v>
      </c>
      <c r="R83" s="107" t="s">
        <v>160</v>
      </c>
      <c r="S83" s="43"/>
      <c r="T83" s="122" t="s">
        <v>160</v>
      </c>
      <c r="U83" s="122" t="s">
        <v>160</v>
      </c>
      <c r="V83" s="123" t="s">
        <v>160</v>
      </c>
      <c r="W83" s="702">
        <f t="shared" si="115"/>
        <v>1</v>
      </c>
      <c r="X83" s="703" t="e">
        <f t="shared" si="116"/>
        <v>#VALUE!</v>
      </c>
      <c r="Y83" s="768" t="e">
        <f t="shared" si="117"/>
        <v>#VALUE!</v>
      </c>
      <c r="Z83" s="769" t="e">
        <f t="shared" si="86"/>
        <v>#VALUE!</v>
      </c>
      <c r="AA83" s="705" t="e">
        <f t="shared" si="87"/>
        <v>#VALUE!</v>
      </c>
      <c r="AB83" s="702">
        <f t="shared" si="118"/>
        <v>1</v>
      </c>
      <c r="AC83" s="703" t="e">
        <f t="shared" si="119"/>
        <v>#VALUE!</v>
      </c>
      <c r="AD83" s="704" t="e">
        <f t="shared" si="120"/>
        <v>#VALUE!</v>
      </c>
      <c r="AE83" s="769" t="e">
        <f t="shared" si="88"/>
        <v>#VALUE!</v>
      </c>
      <c r="AF83" s="705" t="e">
        <f t="shared" si="89"/>
        <v>#VALUE!</v>
      </c>
      <c r="AG83" s="702">
        <f t="shared" si="121"/>
        <v>1</v>
      </c>
      <c r="AH83" s="703" t="e">
        <f t="shared" si="122"/>
        <v>#VALUE!</v>
      </c>
      <c r="AI83" s="704" t="e">
        <f t="shared" si="123"/>
        <v>#VALUE!</v>
      </c>
      <c r="AJ83" s="769" t="e">
        <f t="shared" si="90"/>
        <v>#VALUE!</v>
      </c>
      <c r="AK83" s="705" t="e">
        <f t="shared" si="91"/>
        <v>#VALUE!</v>
      </c>
      <c r="AL83" s="702">
        <f t="shared" si="124"/>
        <v>1</v>
      </c>
      <c r="AM83" s="703" t="e">
        <f t="shared" si="125"/>
        <v>#VALUE!</v>
      </c>
      <c r="AN83" s="704" t="e">
        <f t="shared" si="126"/>
        <v>#VALUE!</v>
      </c>
      <c r="AO83" s="769" t="e">
        <f t="shared" si="92"/>
        <v>#VALUE!</v>
      </c>
      <c r="AP83" s="705" t="e">
        <f t="shared" si="93"/>
        <v>#VALUE!</v>
      </c>
      <c r="AQ83" s="702">
        <f t="shared" si="127"/>
        <v>1</v>
      </c>
      <c r="AR83" s="703" t="e">
        <f t="shared" si="128"/>
        <v>#VALUE!</v>
      </c>
      <c r="AS83" s="704" t="e">
        <f t="shared" si="129"/>
        <v>#VALUE!</v>
      </c>
      <c r="AT83" s="769" t="e">
        <f t="shared" si="94"/>
        <v>#VALUE!</v>
      </c>
      <c r="AU83" s="705" t="e">
        <f t="shared" si="95"/>
        <v>#VALUE!</v>
      </c>
      <c r="AV83" s="702">
        <f t="shared" si="130"/>
        <v>1</v>
      </c>
      <c r="AW83" s="703" t="e">
        <f t="shared" si="131"/>
        <v>#VALUE!</v>
      </c>
      <c r="AX83" s="704" t="e">
        <f t="shared" si="132"/>
        <v>#VALUE!</v>
      </c>
      <c r="AY83" s="769" t="e">
        <f t="shared" si="96"/>
        <v>#VALUE!</v>
      </c>
      <c r="AZ83" s="705" t="e">
        <f t="shared" si="97"/>
        <v>#VALUE!</v>
      </c>
      <c r="BA83" s="702">
        <f t="shared" si="133"/>
        <v>1</v>
      </c>
      <c r="BB83" s="703" t="e">
        <f t="shared" si="134"/>
        <v>#VALUE!</v>
      </c>
      <c r="BC83" s="704" t="e">
        <f t="shared" si="135"/>
        <v>#VALUE!</v>
      </c>
      <c r="BD83" s="769" t="e">
        <f t="shared" si="98"/>
        <v>#VALUE!</v>
      </c>
      <c r="BE83" s="705" t="e">
        <f t="shared" si="99"/>
        <v>#VALUE!</v>
      </c>
      <c r="BF83" s="702">
        <f t="shared" si="136"/>
        <v>1</v>
      </c>
      <c r="BG83" s="703" t="e">
        <f t="shared" si="137"/>
        <v>#VALUE!</v>
      </c>
      <c r="BH83" s="704" t="e">
        <f t="shared" si="138"/>
        <v>#VALUE!</v>
      </c>
      <c r="BI83" s="769" t="e">
        <f t="shared" si="100"/>
        <v>#VALUE!</v>
      </c>
      <c r="BJ83" s="705" t="e">
        <f t="shared" si="101"/>
        <v>#VALUE!</v>
      </c>
      <c r="BK83" s="702">
        <f t="shared" si="139"/>
        <v>1</v>
      </c>
      <c r="BL83" s="703" t="e">
        <f t="shared" si="140"/>
        <v>#VALUE!</v>
      </c>
      <c r="BM83" s="704" t="e">
        <f t="shared" si="141"/>
        <v>#VALUE!</v>
      </c>
      <c r="BN83" s="769" t="e">
        <f t="shared" si="102"/>
        <v>#VALUE!</v>
      </c>
      <c r="BO83" s="705" t="e">
        <f t="shared" si="103"/>
        <v>#VALUE!</v>
      </c>
      <c r="BP83" s="702">
        <f t="shared" si="142"/>
        <v>1</v>
      </c>
      <c r="BQ83" s="703" t="e">
        <f t="shared" si="143"/>
        <v>#VALUE!</v>
      </c>
      <c r="BR83" s="704" t="e">
        <f t="shared" si="144"/>
        <v>#VALUE!</v>
      </c>
      <c r="BS83" s="769" t="e">
        <f t="shared" si="104"/>
        <v>#VALUE!</v>
      </c>
      <c r="BT83" s="705" t="e">
        <f t="shared" si="105"/>
        <v>#VALUE!</v>
      </c>
      <c r="BU83" s="702">
        <f t="shared" si="145"/>
        <v>1</v>
      </c>
      <c r="BV83" s="703" t="e">
        <f t="shared" si="146"/>
        <v>#VALUE!</v>
      </c>
      <c r="BW83" s="704" t="e">
        <f t="shared" si="147"/>
        <v>#VALUE!</v>
      </c>
      <c r="BX83" s="769" t="e">
        <f t="shared" si="106"/>
        <v>#VALUE!</v>
      </c>
      <c r="BY83" s="705" t="e">
        <f t="shared" si="107"/>
        <v>#VALUE!</v>
      </c>
      <c r="BZ83" s="702">
        <f t="shared" si="148"/>
        <v>1</v>
      </c>
      <c r="CA83" s="703" t="e">
        <f t="shared" si="149"/>
        <v>#VALUE!</v>
      </c>
      <c r="CB83" s="704" t="e">
        <f t="shared" si="150"/>
        <v>#VALUE!</v>
      </c>
      <c r="CC83" s="769" t="e">
        <f t="shared" si="108"/>
        <v>#VALUE!</v>
      </c>
      <c r="CD83" s="705" t="e">
        <f t="shared" si="109"/>
        <v>#VALUE!</v>
      </c>
      <c r="CE83" s="770">
        <f t="shared" si="78"/>
        <v>12</v>
      </c>
      <c r="CF83" s="771" t="e">
        <f t="shared" si="79"/>
        <v>#VALUE!</v>
      </c>
      <c r="CG83" s="708"/>
      <c r="CH83" s="709"/>
      <c r="CK83" s="253"/>
      <c r="CL83" s="272"/>
      <c r="CM83" s="272"/>
      <c r="CN83" s="273"/>
      <c r="CO83" s="285" t="e">
        <f t="shared" si="110"/>
        <v>#VALUE!</v>
      </c>
      <c r="CP83" s="286" t="e">
        <f t="shared" si="111"/>
        <v>#VALUE!</v>
      </c>
      <c r="CQ83" s="275">
        <f t="shared" si="112"/>
        <v>0</v>
      </c>
      <c r="CR83" s="270" t="e">
        <f t="shared" si="76"/>
        <v>#VALUE!</v>
      </c>
      <c r="CS83" s="270" t="e">
        <f t="shared" si="76"/>
        <v>#VALUE!</v>
      </c>
      <c r="CT83" s="270" t="e">
        <f t="shared" si="113"/>
        <v>#VALUE!</v>
      </c>
      <c r="CU83" s="44"/>
    </row>
    <row r="84" spans="1:99" ht="16.5" customHeight="1">
      <c r="A84" s="23">
        <f t="shared" si="114"/>
        <v>80</v>
      </c>
      <c r="B84" s="142">
        <f>'2019-상시근로자'!B84</f>
        <v>0</v>
      </c>
      <c r="C84" s="632">
        <f>'2019-상시근로자'!C84</f>
        <v>0</v>
      </c>
      <c r="D84" s="637">
        <f>'2019-상시근로자'!D84</f>
        <v>0</v>
      </c>
      <c r="E84" s="156" t="e">
        <f t="shared" si="80"/>
        <v>#VALUE!</v>
      </c>
      <c r="F84" s="30" t="e">
        <f t="shared" si="81"/>
        <v>#VALUE!</v>
      </c>
      <c r="G84" s="31" t="e">
        <f t="shared" si="82"/>
        <v>#VALUE!</v>
      </c>
      <c r="H84" s="147" t="e">
        <f t="shared" si="83"/>
        <v>#VALUE!</v>
      </c>
      <c r="I84" s="633">
        <f>'2019-상시근로자'!E84</f>
        <v>0</v>
      </c>
      <c r="J84" s="633">
        <f>'2019-상시근로자'!G84</f>
        <v>0</v>
      </c>
      <c r="K84" s="33" t="e">
        <f t="shared" si="84"/>
        <v>#VALUE!</v>
      </c>
      <c r="L84" s="33">
        <f t="shared" si="77"/>
        <v>0</v>
      </c>
      <c r="M84" s="35" t="e">
        <f t="shared" si="85"/>
        <v>#VALUE!</v>
      </c>
      <c r="N84" s="108"/>
      <c r="O84" s="178"/>
      <c r="P84" s="179"/>
      <c r="Q84" s="106" t="s">
        <v>160</v>
      </c>
      <c r="R84" s="107" t="s">
        <v>160</v>
      </c>
      <c r="S84" s="43"/>
      <c r="T84" s="122" t="s">
        <v>160</v>
      </c>
      <c r="U84" s="122" t="s">
        <v>160</v>
      </c>
      <c r="V84" s="123" t="s">
        <v>160</v>
      </c>
      <c r="W84" s="702">
        <f t="shared" si="115"/>
        <v>1</v>
      </c>
      <c r="X84" s="703" t="e">
        <f t="shared" si="116"/>
        <v>#VALUE!</v>
      </c>
      <c r="Y84" s="768" t="e">
        <f t="shared" si="117"/>
        <v>#VALUE!</v>
      </c>
      <c r="Z84" s="769" t="e">
        <f t="shared" si="86"/>
        <v>#VALUE!</v>
      </c>
      <c r="AA84" s="705" t="e">
        <f t="shared" si="87"/>
        <v>#VALUE!</v>
      </c>
      <c r="AB84" s="702">
        <f t="shared" si="118"/>
        <v>1</v>
      </c>
      <c r="AC84" s="703" t="e">
        <f t="shared" si="119"/>
        <v>#VALUE!</v>
      </c>
      <c r="AD84" s="704" t="e">
        <f t="shared" si="120"/>
        <v>#VALUE!</v>
      </c>
      <c r="AE84" s="769" t="e">
        <f t="shared" si="88"/>
        <v>#VALUE!</v>
      </c>
      <c r="AF84" s="705" t="e">
        <f t="shared" si="89"/>
        <v>#VALUE!</v>
      </c>
      <c r="AG84" s="702">
        <f t="shared" si="121"/>
        <v>1</v>
      </c>
      <c r="AH84" s="703" t="e">
        <f t="shared" si="122"/>
        <v>#VALUE!</v>
      </c>
      <c r="AI84" s="704" t="e">
        <f t="shared" si="123"/>
        <v>#VALUE!</v>
      </c>
      <c r="AJ84" s="769" t="e">
        <f t="shared" si="90"/>
        <v>#VALUE!</v>
      </c>
      <c r="AK84" s="705" t="e">
        <f t="shared" si="91"/>
        <v>#VALUE!</v>
      </c>
      <c r="AL84" s="702">
        <f t="shared" si="124"/>
        <v>1</v>
      </c>
      <c r="AM84" s="703" t="e">
        <f t="shared" si="125"/>
        <v>#VALUE!</v>
      </c>
      <c r="AN84" s="704" t="e">
        <f t="shared" si="126"/>
        <v>#VALUE!</v>
      </c>
      <c r="AO84" s="769" t="e">
        <f t="shared" si="92"/>
        <v>#VALUE!</v>
      </c>
      <c r="AP84" s="705" t="e">
        <f t="shared" si="93"/>
        <v>#VALUE!</v>
      </c>
      <c r="AQ84" s="702">
        <f t="shared" si="127"/>
        <v>1</v>
      </c>
      <c r="AR84" s="703" t="e">
        <f t="shared" si="128"/>
        <v>#VALUE!</v>
      </c>
      <c r="AS84" s="704" t="e">
        <f t="shared" si="129"/>
        <v>#VALUE!</v>
      </c>
      <c r="AT84" s="769" t="e">
        <f t="shared" si="94"/>
        <v>#VALUE!</v>
      </c>
      <c r="AU84" s="705" t="e">
        <f t="shared" si="95"/>
        <v>#VALUE!</v>
      </c>
      <c r="AV84" s="702">
        <f t="shared" si="130"/>
        <v>1</v>
      </c>
      <c r="AW84" s="703" t="e">
        <f t="shared" si="131"/>
        <v>#VALUE!</v>
      </c>
      <c r="AX84" s="704" t="e">
        <f t="shared" si="132"/>
        <v>#VALUE!</v>
      </c>
      <c r="AY84" s="769" t="e">
        <f t="shared" si="96"/>
        <v>#VALUE!</v>
      </c>
      <c r="AZ84" s="705" t="e">
        <f t="shared" si="97"/>
        <v>#VALUE!</v>
      </c>
      <c r="BA84" s="702">
        <f t="shared" si="133"/>
        <v>1</v>
      </c>
      <c r="BB84" s="703" t="e">
        <f t="shared" si="134"/>
        <v>#VALUE!</v>
      </c>
      <c r="BC84" s="704" t="e">
        <f t="shared" si="135"/>
        <v>#VALUE!</v>
      </c>
      <c r="BD84" s="769" t="e">
        <f t="shared" si="98"/>
        <v>#VALUE!</v>
      </c>
      <c r="BE84" s="705" t="e">
        <f t="shared" si="99"/>
        <v>#VALUE!</v>
      </c>
      <c r="BF84" s="702">
        <f t="shared" si="136"/>
        <v>1</v>
      </c>
      <c r="BG84" s="703" t="e">
        <f t="shared" si="137"/>
        <v>#VALUE!</v>
      </c>
      <c r="BH84" s="704" t="e">
        <f t="shared" si="138"/>
        <v>#VALUE!</v>
      </c>
      <c r="BI84" s="769" t="e">
        <f t="shared" si="100"/>
        <v>#VALUE!</v>
      </c>
      <c r="BJ84" s="705" t="e">
        <f t="shared" si="101"/>
        <v>#VALUE!</v>
      </c>
      <c r="BK84" s="702">
        <f t="shared" si="139"/>
        <v>1</v>
      </c>
      <c r="BL84" s="703" t="e">
        <f t="shared" si="140"/>
        <v>#VALUE!</v>
      </c>
      <c r="BM84" s="704" t="e">
        <f t="shared" si="141"/>
        <v>#VALUE!</v>
      </c>
      <c r="BN84" s="769" t="e">
        <f t="shared" si="102"/>
        <v>#VALUE!</v>
      </c>
      <c r="BO84" s="705" t="e">
        <f t="shared" si="103"/>
        <v>#VALUE!</v>
      </c>
      <c r="BP84" s="702">
        <f t="shared" si="142"/>
        <v>1</v>
      </c>
      <c r="BQ84" s="703" t="e">
        <f t="shared" si="143"/>
        <v>#VALUE!</v>
      </c>
      <c r="BR84" s="704" t="e">
        <f t="shared" si="144"/>
        <v>#VALUE!</v>
      </c>
      <c r="BS84" s="769" t="e">
        <f t="shared" si="104"/>
        <v>#VALUE!</v>
      </c>
      <c r="BT84" s="705" t="e">
        <f t="shared" si="105"/>
        <v>#VALUE!</v>
      </c>
      <c r="BU84" s="702">
        <f t="shared" si="145"/>
        <v>1</v>
      </c>
      <c r="BV84" s="703" t="e">
        <f t="shared" si="146"/>
        <v>#VALUE!</v>
      </c>
      <c r="BW84" s="704" t="e">
        <f t="shared" si="147"/>
        <v>#VALUE!</v>
      </c>
      <c r="BX84" s="769" t="e">
        <f t="shared" si="106"/>
        <v>#VALUE!</v>
      </c>
      <c r="BY84" s="705" t="e">
        <f t="shared" si="107"/>
        <v>#VALUE!</v>
      </c>
      <c r="BZ84" s="702">
        <f t="shared" si="148"/>
        <v>1</v>
      </c>
      <c r="CA84" s="703" t="e">
        <f t="shared" si="149"/>
        <v>#VALUE!</v>
      </c>
      <c r="CB84" s="704" t="e">
        <f t="shared" si="150"/>
        <v>#VALUE!</v>
      </c>
      <c r="CC84" s="769" t="e">
        <f t="shared" si="108"/>
        <v>#VALUE!</v>
      </c>
      <c r="CD84" s="705" t="e">
        <f t="shared" si="109"/>
        <v>#VALUE!</v>
      </c>
      <c r="CE84" s="770">
        <f t="shared" si="78"/>
        <v>12</v>
      </c>
      <c r="CF84" s="771" t="e">
        <f t="shared" si="79"/>
        <v>#VALUE!</v>
      </c>
      <c r="CG84" s="708"/>
      <c r="CH84" s="709"/>
      <c r="CK84" s="253"/>
      <c r="CL84" s="272"/>
      <c r="CM84" s="272"/>
      <c r="CN84" s="273"/>
      <c r="CO84" s="285" t="e">
        <f t="shared" si="110"/>
        <v>#VALUE!</v>
      </c>
      <c r="CP84" s="286" t="e">
        <f t="shared" si="111"/>
        <v>#VALUE!</v>
      </c>
      <c r="CQ84" s="275">
        <f t="shared" si="112"/>
        <v>0</v>
      </c>
      <c r="CR84" s="270" t="e">
        <f t="shared" si="76"/>
        <v>#VALUE!</v>
      </c>
      <c r="CS84" s="270" t="e">
        <f t="shared" si="76"/>
        <v>#VALUE!</v>
      </c>
      <c r="CT84" s="270" t="e">
        <f t="shared" si="113"/>
        <v>#VALUE!</v>
      </c>
      <c r="CU84" s="44"/>
    </row>
    <row r="85" spans="1:99" ht="16.5" customHeight="1" thickBot="1">
      <c r="A85" s="23">
        <f t="shared" si="114"/>
        <v>81</v>
      </c>
      <c r="B85" s="142">
        <f>'2019-상시근로자'!B85</f>
        <v>0</v>
      </c>
      <c r="C85" s="632">
        <f>'2019-상시근로자'!C85</f>
        <v>0</v>
      </c>
      <c r="D85" s="637">
        <f>'2019-상시근로자'!D85</f>
        <v>0</v>
      </c>
      <c r="E85" s="156" t="e">
        <f t="shared" si="80"/>
        <v>#VALUE!</v>
      </c>
      <c r="F85" s="30" t="e">
        <f t="shared" si="81"/>
        <v>#VALUE!</v>
      </c>
      <c r="G85" s="31" t="e">
        <f t="shared" si="82"/>
        <v>#VALUE!</v>
      </c>
      <c r="H85" s="147" t="e">
        <f t="shared" si="83"/>
        <v>#VALUE!</v>
      </c>
      <c r="I85" s="633">
        <f>'2019-상시근로자'!E85</f>
        <v>0</v>
      </c>
      <c r="J85" s="633">
        <f>'2019-상시근로자'!G85</f>
        <v>0</v>
      </c>
      <c r="K85" s="33" t="e">
        <f t="shared" si="84"/>
        <v>#VALUE!</v>
      </c>
      <c r="L85" s="33">
        <f t="shared" si="77"/>
        <v>0</v>
      </c>
      <c r="M85" s="35" t="e">
        <f t="shared" si="85"/>
        <v>#VALUE!</v>
      </c>
      <c r="N85" s="108"/>
      <c r="O85" s="180"/>
      <c r="P85" s="181"/>
      <c r="Q85" s="106" t="s">
        <v>160</v>
      </c>
      <c r="R85" s="107" t="s">
        <v>160</v>
      </c>
      <c r="S85" s="43"/>
      <c r="T85" s="122" t="s">
        <v>160</v>
      </c>
      <c r="U85" s="122" t="s">
        <v>160</v>
      </c>
      <c r="V85" s="123" t="s">
        <v>160</v>
      </c>
      <c r="W85" s="702">
        <f t="shared" si="115"/>
        <v>1</v>
      </c>
      <c r="X85" s="703" t="e">
        <f t="shared" si="116"/>
        <v>#VALUE!</v>
      </c>
      <c r="Y85" s="768" t="e">
        <f t="shared" si="117"/>
        <v>#VALUE!</v>
      </c>
      <c r="Z85" s="769" t="e">
        <f t="shared" si="86"/>
        <v>#VALUE!</v>
      </c>
      <c r="AA85" s="705" t="e">
        <f t="shared" si="87"/>
        <v>#VALUE!</v>
      </c>
      <c r="AB85" s="702">
        <f t="shared" si="118"/>
        <v>1</v>
      </c>
      <c r="AC85" s="703" t="e">
        <f t="shared" si="119"/>
        <v>#VALUE!</v>
      </c>
      <c r="AD85" s="704" t="e">
        <f t="shared" si="120"/>
        <v>#VALUE!</v>
      </c>
      <c r="AE85" s="769" t="e">
        <f t="shared" si="88"/>
        <v>#VALUE!</v>
      </c>
      <c r="AF85" s="705" t="e">
        <f t="shared" si="89"/>
        <v>#VALUE!</v>
      </c>
      <c r="AG85" s="702">
        <f t="shared" si="121"/>
        <v>1</v>
      </c>
      <c r="AH85" s="703" t="e">
        <f t="shared" si="122"/>
        <v>#VALUE!</v>
      </c>
      <c r="AI85" s="704" t="e">
        <f t="shared" si="123"/>
        <v>#VALUE!</v>
      </c>
      <c r="AJ85" s="769" t="e">
        <f t="shared" si="90"/>
        <v>#VALUE!</v>
      </c>
      <c r="AK85" s="705" t="e">
        <f t="shared" si="91"/>
        <v>#VALUE!</v>
      </c>
      <c r="AL85" s="702">
        <f t="shared" si="124"/>
        <v>1</v>
      </c>
      <c r="AM85" s="703" t="e">
        <f t="shared" si="125"/>
        <v>#VALUE!</v>
      </c>
      <c r="AN85" s="704" t="e">
        <f t="shared" si="126"/>
        <v>#VALUE!</v>
      </c>
      <c r="AO85" s="769" t="e">
        <f t="shared" si="92"/>
        <v>#VALUE!</v>
      </c>
      <c r="AP85" s="705" t="e">
        <f t="shared" si="93"/>
        <v>#VALUE!</v>
      </c>
      <c r="AQ85" s="702">
        <f t="shared" si="127"/>
        <v>1</v>
      </c>
      <c r="AR85" s="703" t="e">
        <f t="shared" si="128"/>
        <v>#VALUE!</v>
      </c>
      <c r="AS85" s="704" t="e">
        <f t="shared" si="129"/>
        <v>#VALUE!</v>
      </c>
      <c r="AT85" s="769" t="e">
        <f t="shared" si="94"/>
        <v>#VALUE!</v>
      </c>
      <c r="AU85" s="705" t="e">
        <f t="shared" si="95"/>
        <v>#VALUE!</v>
      </c>
      <c r="AV85" s="702">
        <f t="shared" si="130"/>
        <v>1</v>
      </c>
      <c r="AW85" s="703" t="e">
        <f t="shared" si="131"/>
        <v>#VALUE!</v>
      </c>
      <c r="AX85" s="704" t="e">
        <f t="shared" si="132"/>
        <v>#VALUE!</v>
      </c>
      <c r="AY85" s="769" t="e">
        <f t="shared" si="96"/>
        <v>#VALUE!</v>
      </c>
      <c r="AZ85" s="705" t="e">
        <f t="shared" si="97"/>
        <v>#VALUE!</v>
      </c>
      <c r="BA85" s="702">
        <f t="shared" si="133"/>
        <v>1</v>
      </c>
      <c r="BB85" s="703" t="e">
        <f t="shared" si="134"/>
        <v>#VALUE!</v>
      </c>
      <c r="BC85" s="704" t="e">
        <f t="shared" si="135"/>
        <v>#VALUE!</v>
      </c>
      <c r="BD85" s="769" t="e">
        <f t="shared" si="98"/>
        <v>#VALUE!</v>
      </c>
      <c r="BE85" s="705" t="e">
        <f t="shared" si="99"/>
        <v>#VALUE!</v>
      </c>
      <c r="BF85" s="702">
        <f t="shared" si="136"/>
        <v>1</v>
      </c>
      <c r="BG85" s="703" t="e">
        <f t="shared" si="137"/>
        <v>#VALUE!</v>
      </c>
      <c r="BH85" s="704" t="e">
        <f t="shared" si="138"/>
        <v>#VALUE!</v>
      </c>
      <c r="BI85" s="769" t="e">
        <f t="shared" si="100"/>
        <v>#VALUE!</v>
      </c>
      <c r="BJ85" s="705" t="e">
        <f t="shared" si="101"/>
        <v>#VALUE!</v>
      </c>
      <c r="BK85" s="702">
        <f t="shared" si="139"/>
        <v>1</v>
      </c>
      <c r="BL85" s="703" t="e">
        <f t="shared" si="140"/>
        <v>#VALUE!</v>
      </c>
      <c r="BM85" s="704" t="e">
        <f t="shared" si="141"/>
        <v>#VALUE!</v>
      </c>
      <c r="BN85" s="769" t="e">
        <f t="shared" si="102"/>
        <v>#VALUE!</v>
      </c>
      <c r="BO85" s="705" t="e">
        <f t="shared" si="103"/>
        <v>#VALUE!</v>
      </c>
      <c r="BP85" s="702">
        <f t="shared" si="142"/>
        <v>1</v>
      </c>
      <c r="BQ85" s="703" t="e">
        <f t="shared" si="143"/>
        <v>#VALUE!</v>
      </c>
      <c r="BR85" s="704" t="e">
        <f t="shared" si="144"/>
        <v>#VALUE!</v>
      </c>
      <c r="BS85" s="769" t="e">
        <f t="shared" si="104"/>
        <v>#VALUE!</v>
      </c>
      <c r="BT85" s="705" t="e">
        <f t="shared" si="105"/>
        <v>#VALUE!</v>
      </c>
      <c r="BU85" s="702">
        <f t="shared" si="145"/>
        <v>1</v>
      </c>
      <c r="BV85" s="703" t="e">
        <f t="shared" si="146"/>
        <v>#VALUE!</v>
      </c>
      <c r="BW85" s="704" t="e">
        <f t="shared" si="147"/>
        <v>#VALUE!</v>
      </c>
      <c r="BX85" s="769" t="e">
        <f t="shared" si="106"/>
        <v>#VALUE!</v>
      </c>
      <c r="BY85" s="705" t="e">
        <f t="shared" si="107"/>
        <v>#VALUE!</v>
      </c>
      <c r="BZ85" s="702">
        <f t="shared" si="148"/>
        <v>1</v>
      </c>
      <c r="CA85" s="703" t="e">
        <f t="shared" si="149"/>
        <v>#VALUE!</v>
      </c>
      <c r="CB85" s="704" t="e">
        <f t="shared" si="150"/>
        <v>#VALUE!</v>
      </c>
      <c r="CC85" s="769" t="e">
        <f t="shared" si="108"/>
        <v>#VALUE!</v>
      </c>
      <c r="CD85" s="705" t="e">
        <f t="shared" si="109"/>
        <v>#VALUE!</v>
      </c>
      <c r="CE85" s="770">
        <f t="shared" si="78"/>
        <v>12</v>
      </c>
      <c r="CF85" s="771" t="e">
        <f t="shared" si="79"/>
        <v>#VALUE!</v>
      </c>
      <c r="CG85" s="708"/>
      <c r="CH85" s="709"/>
      <c r="CK85" s="253"/>
      <c r="CL85" s="272"/>
      <c r="CM85" s="272"/>
      <c r="CN85" s="273"/>
      <c r="CO85" s="285" t="e">
        <f t="shared" si="110"/>
        <v>#VALUE!</v>
      </c>
      <c r="CP85" s="286" t="e">
        <f t="shared" si="111"/>
        <v>#VALUE!</v>
      </c>
      <c r="CQ85" s="275">
        <f t="shared" si="112"/>
        <v>0</v>
      </c>
      <c r="CR85" s="270" t="e">
        <f t="shared" si="76"/>
        <v>#VALUE!</v>
      </c>
      <c r="CS85" s="270" t="e">
        <f t="shared" si="76"/>
        <v>#VALUE!</v>
      </c>
      <c r="CT85" s="270" t="e">
        <f t="shared" si="113"/>
        <v>#VALUE!</v>
      </c>
      <c r="CU85" s="44"/>
    </row>
    <row r="86" spans="1:99" ht="16.5" customHeight="1">
      <c r="A86" s="23">
        <f t="shared" si="114"/>
        <v>82</v>
      </c>
      <c r="B86" s="142">
        <f>'2019-상시근로자'!B86</f>
        <v>0</v>
      </c>
      <c r="C86" s="632">
        <f>'2019-상시근로자'!C86</f>
        <v>0</v>
      </c>
      <c r="D86" s="637">
        <f>'2019-상시근로자'!D86</f>
        <v>0</v>
      </c>
      <c r="E86" s="156" t="e">
        <f t="shared" si="80"/>
        <v>#VALUE!</v>
      </c>
      <c r="F86" s="30" t="e">
        <f t="shared" si="81"/>
        <v>#VALUE!</v>
      </c>
      <c r="G86" s="31" t="e">
        <f t="shared" si="82"/>
        <v>#VALUE!</v>
      </c>
      <c r="H86" s="147" t="e">
        <f t="shared" si="83"/>
        <v>#VALUE!</v>
      </c>
      <c r="I86" s="633">
        <f>'2019-상시근로자'!E86</f>
        <v>0</v>
      </c>
      <c r="J86" s="633">
        <f>'2019-상시근로자'!G86</f>
        <v>0</v>
      </c>
      <c r="K86" s="33" t="e">
        <f t="shared" si="84"/>
        <v>#VALUE!</v>
      </c>
      <c r="L86" s="33">
        <f t="shared" si="77"/>
        <v>0</v>
      </c>
      <c r="M86" s="35" t="e">
        <f t="shared" si="85"/>
        <v>#VALUE!</v>
      </c>
      <c r="N86" s="108"/>
      <c r="O86" s="178"/>
      <c r="P86" s="179"/>
      <c r="Q86" s="106" t="s">
        <v>160</v>
      </c>
      <c r="R86" s="107" t="s">
        <v>160</v>
      </c>
      <c r="S86" s="43"/>
      <c r="T86" s="122" t="s">
        <v>160</v>
      </c>
      <c r="U86" s="122" t="s">
        <v>160</v>
      </c>
      <c r="V86" s="123" t="s">
        <v>160</v>
      </c>
      <c r="W86" s="702">
        <f t="shared" si="115"/>
        <v>1</v>
      </c>
      <c r="X86" s="703" t="e">
        <f t="shared" si="116"/>
        <v>#VALUE!</v>
      </c>
      <c r="Y86" s="768" t="e">
        <f t="shared" si="117"/>
        <v>#VALUE!</v>
      </c>
      <c r="Z86" s="769" t="e">
        <f t="shared" si="86"/>
        <v>#VALUE!</v>
      </c>
      <c r="AA86" s="705" t="e">
        <f t="shared" si="87"/>
        <v>#VALUE!</v>
      </c>
      <c r="AB86" s="702">
        <f t="shared" si="118"/>
        <v>1</v>
      </c>
      <c r="AC86" s="703" t="e">
        <f t="shared" si="119"/>
        <v>#VALUE!</v>
      </c>
      <c r="AD86" s="704" t="e">
        <f t="shared" si="120"/>
        <v>#VALUE!</v>
      </c>
      <c r="AE86" s="769" t="e">
        <f t="shared" si="88"/>
        <v>#VALUE!</v>
      </c>
      <c r="AF86" s="705" t="e">
        <f t="shared" si="89"/>
        <v>#VALUE!</v>
      </c>
      <c r="AG86" s="702">
        <f t="shared" si="121"/>
        <v>1</v>
      </c>
      <c r="AH86" s="703" t="e">
        <f t="shared" si="122"/>
        <v>#VALUE!</v>
      </c>
      <c r="AI86" s="704" t="e">
        <f t="shared" si="123"/>
        <v>#VALUE!</v>
      </c>
      <c r="AJ86" s="769" t="e">
        <f t="shared" si="90"/>
        <v>#VALUE!</v>
      </c>
      <c r="AK86" s="705" t="e">
        <f t="shared" si="91"/>
        <v>#VALUE!</v>
      </c>
      <c r="AL86" s="702">
        <f t="shared" si="124"/>
        <v>1</v>
      </c>
      <c r="AM86" s="703" t="e">
        <f t="shared" si="125"/>
        <v>#VALUE!</v>
      </c>
      <c r="AN86" s="704" t="e">
        <f t="shared" si="126"/>
        <v>#VALUE!</v>
      </c>
      <c r="AO86" s="769" t="e">
        <f t="shared" si="92"/>
        <v>#VALUE!</v>
      </c>
      <c r="AP86" s="705" t="e">
        <f t="shared" si="93"/>
        <v>#VALUE!</v>
      </c>
      <c r="AQ86" s="702">
        <f t="shared" si="127"/>
        <v>1</v>
      </c>
      <c r="AR86" s="703" t="e">
        <f t="shared" si="128"/>
        <v>#VALUE!</v>
      </c>
      <c r="AS86" s="704" t="e">
        <f t="shared" si="129"/>
        <v>#VALUE!</v>
      </c>
      <c r="AT86" s="769" t="e">
        <f t="shared" si="94"/>
        <v>#VALUE!</v>
      </c>
      <c r="AU86" s="705" t="e">
        <f t="shared" si="95"/>
        <v>#VALUE!</v>
      </c>
      <c r="AV86" s="702">
        <f t="shared" si="130"/>
        <v>1</v>
      </c>
      <c r="AW86" s="703" t="e">
        <f t="shared" si="131"/>
        <v>#VALUE!</v>
      </c>
      <c r="AX86" s="704" t="e">
        <f t="shared" si="132"/>
        <v>#VALUE!</v>
      </c>
      <c r="AY86" s="769" t="e">
        <f t="shared" si="96"/>
        <v>#VALUE!</v>
      </c>
      <c r="AZ86" s="705" t="e">
        <f t="shared" si="97"/>
        <v>#VALUE!</v>
      </c>
      <c r="BA86" s="702">
        <f t="shared" si="133"/>
        <v>1</v>
      </c>
      <c r="BB86" s="703" t="e">
        <f t="shared" si="134"/>
        <v>#VALUE!</v>
      </c>
      <c r="BC86" s="704" t="e">
        <f t="shared" si="135"/>
        <v>#VALUE!</v>
      </c>
      <c r="BD86" s="769" t="e">
        <f t="shared" si="98"/>
        <v>#VALUE!</v>
      </c>
      <c r="BE86" s="705" t="e">
        <f t="shared" si="99"/>
        <v>#VALUE!</v>
      </c>
      <c r="BF86" s="702">
        <f t="shared" si="136"/>
        <v>1</v>
      </c>
      <c r="BG86" s="703" t="e">
        <f t="shared" si="137"/>
        <v>#VALUE!</v>
      </c>
      <c r="BH86" s="704" t="e">
        <f t="shared" si="138"/>
        <v>#VALUE!</v>
      </c>
      <c r="BI86" s="769" t="e">
        <f t="shared" si="100"/>
        <v>#VALUE!</v>
      </c>
      <c r="BJ86" s="705" t="e">
        <f t="shared" si="101"/>
        <v>#VALUE!</v>
      </c>
      <c r="BK86" s="702">
        <f t="shared" si="139"/>
        <v>1</v>
      </c>
      <c r="BL86" s="703" t="e">
        <f t="shared" si="140"/>
        <v>#VALUE!</v>
      </c>
      <c r="BM86" s="704" t="e">
        <f t="shared" si="141"/>
        <v>#VALUE!</v>
      </c>
      <c r="BN86" s="769" t="e">
        <f t="shared" si="102"/>
        <v>#VALUE!</v>
      </c>
      <c r="BO86" s="705" t="e">
        <f t="shared" si="103"/>
        <v>#VALUE!</v>
      </c>
      <c r="BP86" s="702">
        <f t="shared" si="142"/>
        <v>1</v>
      </c>
      <c r="BQ86" s="703" t="e">
        <f t="shared" si="143"/>
        <v>#VALUE!</v>
      </c>
      <c r="BR86" s="704" t="e">
        <f t="shared" si="144"/>
        <v>#VALUE!</v>
      </c>
      <c r="BS86" s="769" t="e">
        <f t="shared" si="104"/>
        <v>#VALUE!</v>
      </c>
      <c r="BT86" s="705" t="e">
        <f t="shared" si="105"/>
        <v>#VALUE!</v>
      </c>
      <c r="BU86" s="702">
        <f t="shared" si="145"/>
        <v>1</v>
      </c>
      <c r="BV86" s="703" t="e">
        <f t="shared" si="146"/>
        <v>#VALUE!</v>
      </c>
      <c r="BW86" s="704" t="e">
        <f t="shared" si="147"/>
        <v>#VALUE!</v>
      </c>
      <c r="BX86" s="769" t="e">
        <f t="shared" si="106"/>
        <v>#VALUE!</v>
      </c>
      <c r="BY86" s="705" t="e">
        <f t="shared" si="107"/>
        <v>#VALUE!</v>
      </c>
      <c r="BZ86" s="702">
        <f t="shared" si="148"/>
        <v>1</v>
      </c>
      <c r="CA86" s="703" t="e">
        <f t="shared" si="149"/>
        <v>#VALUE!</v>
      </c>
      <c r="CB86" s="704" t="e">
        <f t="shared" si="150"/>
        <v>#VALUE!</v>
      </c>
      <c r="CC86" s="769" t="e">
        <f t="shared" si="108"/>
        <v>#VALUE!</v>
      </c>
      <c r="CD86" s="705" t="e">
        <f t="shared" si="109"/>
        <v>#VALUE!</v>
      </c>
      <c r="CE86" s="770">
        <f t="shared" si="78"/>
        <v>12</v>
      </c>
      <c r="CF86" s="771" t="e">
        <f t="shared" si="79"/>
        <v>#VALUE!</v>
      </c>
      <c r="CG86" s="708"/>
      <c r="CH86" s="709"/>
      <c r="CK86" s="253"/>
      <c r="CL86" s="272"/>
      <c r="CM86" s="272"/>
      <c r="CN86" s="273"/>
      <c r="CO86" s="285" t="e">
        <f t="shared" si="110"/>
        <v>#VALUE!</v>
      </c>
      <c r="CP86" s="286" t="e">
        <f t="shared" si="111"/>
        <v>#VALUE!</v>
      </c>
      <c r="CQ86" s="275">
        <f t="shared" si="112"/>
        <v>0</v>
      </c>
      <c r="CR86" s="270" t="e">
        <f t="shared" ref="CR86:CS104" si="151">IF($CP86=CR$4,$CN86,0)</f>
        <v>#VALUE!</v>
      </c>
      <c r="CS86" s="270" t="e">
        <f t="shared" si="151"/>
        <v>#VALUE!</v>
      </c>
      <c r="CT86" s="270" t="e">
        <f t="shared" si="113"/>
        <v>#VALUE!</v>
      </c>
      <c r="CU86" s="44"/>
    </row>
    <row r="87" spans="1:99" ht="16.5" customHeight="1">
      <c r="A87" s="23">
        <f t="shared" si="114"/>
        <v>83</v>
      </c>
      <c r="B87" s="142">
        <f>'2019-상시근로자'!B87</f>
        <v>0</v>
      </c>
      <c r="C87" s="632">
        <f>'2019-상시근로자'!C87</f>
        <v>0</v>
      </c>
      <c r="D87" s="637">
        <f>'2019-상시근로자'!D87</f>
        <v>0</v>
      </c>
      <c r="E87" s="156" t="e">
        <f t="shared" si="80"/>
        <v>#VALUE!</v>
      </c>
      <c r="F87" s="30" t="e">
        <f t="shared" si="81"/>
        <v>#VALUE!</v>
      </c>
      <c r="G87" s="31" t="e">
        <f t="shared" si="82"/>
        <v>#VALUE!</v>
      </c>
      <c r="H87" s="147" t="e">
        <f t="shared" si="83"/>
        <v>#VALUE!</v>
      </c>
      <c r="I87" s="633">
        <f>'2019-상시근로자'!E87</f>
        <v>0</v>
      </c>
      <c r="J87" s="633">
        <f>'2019-상시근로자'!G87</f>
        <v>0</v>
      </c>
      <c r="K87" s="33" t="e">
        <f t="shared" si="84"/>
        <v>#VALUE!</v>
      </c>
      <c r="L87" s="33">
        <f t="shared" si="77"/>
        <v>0</v>
      </c>
      <c r="M87" s="35" t="e">
        <f t="shared" si="85"/>
        <v>#VALUE!</v>
      </c>
      <c r="N87" s="108"/>
      <c r="O87" s="178"/>
      <c r="P87" s="179"/>
      <c r="Q87" s="106" t="s">
        <v>160</v>
      </c>
      <c r="R87" s="107" t="s">
        <v>160</v>
      </c>
      <c r="S87" s="43"/>
      <c r="T87" s="122" t="s">
        <v>160</v>
      </c>
      <c r="U87" s="122" t="s">
        <v>160</v>
      </c>
      <c r="V87" s="123" t="s">
        <v>160</v>
      </c>
      <c r="W87" s="702">
        <f t="shared" si="115"/>
        <v>1</v>
      </c>
      <c r="X87" s="703" t="e">
        <f t="shared" si="116"/>
        <v>#VALUE!</v>
      </c>
      <c r="Y87" s="768" t="e">
        <f t="shared" si="117"/>
        <v>#VALUE!</v>
      </c>
      <c r="Z87" s="769" t="e">
        <f t="shared" si="86"/>
        <v>#VALUE!</v>
      </c>
      <c r="AA87" s="705" t="e">
        <f t="shared" si="87"/>
        <v>#VALUE!</v>
      </c>
      <c r="AB87" s="702">
        <f t="shared" si="118"/>
        <v>1</v>
      </c>
      <c r="AC87" s="703" t="e">
        <f t="shared" si="119"/>
        <v>#VALUE!</v>
      </c>
      <c r="AD87" s="704" t="e">
        <f t="shared" si="120"/>
        <v>#VALUE!</v>
      </c>
      <c r="AE87" s="769" t="e">
        <f t="shared" si="88"/>
        <v>#VALUE!</v>
      </c>
      <c r="AF87" s="705" t="e">
        <f t="shared" si="89"/>
        <v>#VALUE!</v>
      </c>
      <c r="AG87" s="702">
        <f t="shared" si="121"/>
        <v>1</v>
      </c>
      <c r="AH87" s="703" t="e">
        <f t="shared" si="122"/>
        <v>#VALUE!</v>
      </c>
      <c r="AI87" s="704" t="e">
        <f t="shared" si="123"/>
        <v>#VALUE!</v>
      </c>
      <c r="AJ87" s="769" t="e">
        <f t="shared" si="90"/>
        <v>#VALUE!</v>
      </c>
      <c r="AK87" s="705" t="e">
        <f t="shared" si="91"/>
        <v>#VALUE!</v>
      </c>
      <c r="AL87" s="702">
        <f t="shared" si="124"/>
        <v>1</v>
      </c>
      <c r="AM87" s="703" t="e">
        <f t="shared" si="125"/>
        <v>#VALUE!</v>
      </c>
      <c r="AN87" s="704" t="e">
        <f t="shared" si="126"/>
        <v>#VALUE!</v>
      </c>
      <c r="AO87" s="769" t="e">
        <f t="shared" si="92"/>
        <v>#VALUE!</v>
      </c>
      <c r="AP87" s="705" t="e">
        <f t="shared" si="93"/>
        <v>#VALUE!</v>
      </c>
      <c r="AQ87" s="702">
        <f t="shared" si="127"/>
        <v>1</v>
      </c>
      <c r="AR87" s="703" t="e">
        <f t="shared" si="128"/>
        <v>#VALUE!</v>
      </c>
      <c r="AS87" s="704" t="e">
        <f t="shared" si="129"/>
        <v>#VALUE!</v>
      </c>
      <c r="AT87" s="769" t="e">
        <f t="shared" si="94"/>
        <v>#VALUE!</v>
      </c>
      <c r="AU87" s="705" t="e">
        <f t="shared" si="95"/>
        <v>#VALUE!</v>
      </c>
      <c r="AV87" s="702">
        <f t="shared" si="130"/>
        <v>1</v>
      </c>
      <c r="AW87" s="703" t="e">
        <f t="shared" si="131"/>
        <v>#VALUE!</v>
      </c>
      <c r="AX87" s="704" t="e">
        <f t="shared" si="132"/>
        <v>#VALUE!</v>
      </c>
      <c r="AY87" s="769" t="e">
        <f t="shared" si="96"/>
        <v>#VALUE!</v>
      </c>
      <c r="AZ87" s="705" t="e">
        <f t="shared" si="97"/>
        <v>#VALUE!</v>
      </c>
      <c r="BA87" s="702">
        <f t="shared" si="133"/>
        <v>1</v>
      </c>
      <c r="BB87" s="703" t="e">
        <f t="shared" si="134"/>
        <v>#VALUE!</v>
      </c>
      <c r="BC87" s="704" t="e">
        <f t="shared" si="135"/>
        <v>#VALUE!</v>
      </c>
      <c r="BD87" s="769" t="e">
        <f t="shared" si="98"/>
        <v>#VALUE!</v>
      </c>
      <c r="BE87" s="705" t="e">
        <f t="shared" si="99"/>
        <v>#VALUE!</v>
      </c>
      <c r="BF87" s="702">
        <f t="shared" si="136"/>
        <v>1</v>
      </c>
      <c r="BG87" s="703" t="e">
        <f t="shared" si="137"/>
        <v>#VALUE!</v>
      </c>
      <c r="BH87" s="704" t="e">
        <f t="shared" si="138"/>
        <v>#VALUE!</v>
      </c>
      <c r="BI87" s="769" t="e">
        <f t="shared" si="100"/>
        <v>#VALUE!</v>
      </c>
      <c r="BJ87" s="705" t="e">
        <f t="shared" si="101"/>
        <v>#VALUE!</v>
      </c>
      <c r="BK87" s="702">
        <f t="shared" si="139"/>
        <v>1</v>
      </c>
      <c r="BL87" s="703" t="e">
        <f t="shared" si="140"/>
        <v>#VALUE!</v>
      </c>
      <c r="BM87" s="704" t="e">
        <f t="shared" si="141"/>
        <v>#VALUE!</v>
      </c>
      <c r="BN87" s="769" t="e">
        <f t="shared" si="102"/>
        <v>#VALUE!</v>
      </c>
      <c r="BO87" s="705" t="e">
        <f t="shared" si="103"/>
        <v>#VALUE!</v>
      </c>
      <c r="BP87" s="702">
        <f t="shared" si="142"/>
        <v>1</v>
      </c>
      <c r="BQ87" s="703" t="e">
        <f t="shared" si="143"/>
        <v>#VALUE!</v>
      </c>
      <c r="BR87" s="704" t="e">
        <f t="shared" si="144"/>
        <v>#VALUE!</v>
      </c>
      <c r="BS87" s="769" t="e">
        <f t="shared" si="104"/>
        <v>#VALUE!</v>
      </c>
      <c r="BT87" s="705" t="e">
        <f t="shared" si="105"/>
        <v>#VALUE!</v>
      </c>
      <c r="BU87" s="702">
        <f t="shared" si="145"/>
        <v>1</v>
      </c>
      <c r="BV87" s="703" t="e">
        <f t="shared" si="146"/>
        <v>#VALUE!</v>
      </c>
      <c r="BW87" s="704" t="e">
        <f t="shared" si="147"/>
        <v>#VALUE!</v>
      </c>
      <c r="BX87" s="769" t="e">
        <f t="shared" si="106"/>
        <v>#VALUE!</v>
      </c>
      <c r="BY87" s="705" t="e">
        <f t="shared" si="107"/>
        <v>#VALUE!</v>
      </c>
      <c r="BZ87" s="702">
        <f t="shared" si="148"/>
        <v>1</v>
      </c>
      <c r="CA87" s="703" t="e">
        <f t="shared" si="149"/>
        <v>#VALUE!</v>
      </c>
      <c r="CB87" s="704" t="e">
        <f t="shared" si="150"/>
        <v>#VALUE!</v>
      </c>
      <c r="CC87" s="769" t="e">
        <f t="shared" si="108"/>
        <v>#VALUE!</v>
      </c>
      <c r="CD87" s="705" t="e">
        <f t="shared" si="109"/>
        <v>#VALUE!</v>
      </c>
      <c r="CE87" s="770">
        <f t="shared" si="78"/>
        <v>12</v>
      </c>
      <c r="CF87" s="771" t="e">
        <f t="shared" si="79"/>
        <v>#VALUE!</v>
      </c>
      <c r="CG87" s="708"/>
      <c r="CH87" s="709"/>
      <c r="CK87" s="253"/>
      <c r="CL87" s="272"/>
      <c r="CM87" s="272"/>
      <c r="CN87" s="273"/>
      <c r="CO87" s="285" t="e">
        <f t="shared" si="110"/>
        <v>#VALUE!</v>
      </c>
      <c r="CP87" s="286" t="e">
        <f t="shared" si="111"/>
        <v>#VALUE!</v>
      </c>
      <c r="CQ87" s="275">
        <f t="shared" si="112"/>
        <v>0</v>
      </c>
      <c r="CR87" s="270" t="e">
        <f t="shared" si="151"/>
        <v>#VALUE!</v>
      </c>
      <c r="CS87" s="270" t="e">
        <f t="shared" si="151"/>
        <v>#VALUE!</v>
      </c>
      <c r="CT87" s="270" t="e">
        <f t="shared" si="113"/>
        <v>#VALUE!</v>
      </c>
      <c r="CU87" s="44"/>
    </row>
    <row r="88" spans="1:99" ht="16.5" customHeight="1" thickBot="1">
      <c r="A88" s="23">
        <f t="shared" si="114"/>
        <v>84</v>
      </c>
      <c r="B88" s="142">
        <f>'2019-상시근로자'!B88</f>
        <v>0</v>
      </c>
      <c r="C88" s="632">
        <f>'2019-상시근로자'!C88</f>
        <v>0</v>
      </c>
      <c r="D88" s="637">
        <f>'2019-상시근로자'!D88</f>
        <v>0</v>
      </c>
      <c r="E88" s="156" t="e">
        <f t="shared" si="80"/>
        <v>#VALUE!</v>
      </c>
      <c r="F88" s="30" t="e">
        <f t="shared" si="81"/>
        <v>#VALUE!</v>
      </c>
      <c r="G88" s="31" t="e">
        <f t="shared" si="82"/>
        <v>#VALUE!</v>
      </c>
      <c r="H88" s="147" t="e">
        <f t="shared" si="83"/>
        <v>#VALUE!</v>
      </c>
      <c r="I88" s="633">
        <f>'2019-상시근로자'!E88</f>
        <v>0</v>
      </c>
      <c r="J88" s="633">
        <f>'2019-상시근로자'!G88</f>
        <v>0</v>
      </c>
      <c r="K88" s="33" t="e">
        <f t="shared" si="84"/>
        <v>#VALUE!</v>
      </c>
      <c r="L88" s="33">
        <f t="shared" si="77"/>
        <v>0</v>
      </c>
      <c r="M88" s="35" t="e">
        <f t="shared" si="85"/>
        <v>#VALUE!</v>
      </c>
      <c r="N88" s="108"/>
      <c r="O88" s="178"/>
      <c r="P88" s="179"/>
      <c r="Q88" s="184" t="s">
        <v>160</v>
      </c>
      <c r="R88" s="185" t="s">
        <v>160</v>
      </c>
      <c r="S88" s="186"/>
      <c r="T88" s="187" t="s">
        <v>160</v>
      </c>
      <c r="U88" s="187" t="s">
        <v>160</v>
      </c>
      <c r="V88" s="188" t="s">
        <v>160</v>
      </c>
      <c r="W88" s="702">
        <f t="shared" si="115"/>
        <v>1</v>
      </c>
      <c r="X88" s="703" t="e">
        <f t="shared" si="116"/>
        <v>#VALUE!</v>
      </c>
      <c r="Y88" s="768" t="e">
        <f t="shared" si="117"/>
        <v>#VALUE!</v>
      </c>
      <c r="Z88" s="769" t="e">
        <f t="shared" si="86"/>
        <v>#VALUE!</v>
      </c>
      <c r="AA88" s="705" t="e">
        <f t="shared" si="87"/>
        <v>#VALUE!</v>
      </c>
      <c r="AB88" s="702">
        <f t="shared" si="118"/>
        <v>1</v>
      </c>
      <c r="AC88" s="703" t="e">
        <f t="shared" si="119"/>
        <v>#VALUE!</v>
      </c>
      <c r="AD88" s="704" t="e">
        <f t="shared" si="120"/>
        <v>#VALUE!</v>
      </c>
      <c r="AE88" s="769" t="e">
        <f t="shared" si="88"/>
        <v>#VALUE!</v>
      </c>
      <c r="AF88" s="705" t="e">
        <f t="shared" si="89"/>
        <v>#VALUE!</v>
      </c>
      <c r="AG88" s="702">
        <f t="shared" si="121"/>
        <v>1</v>
      </c>
      <c r="AH88" s="703" t="e">
        <f t="shared" si="122"/>
        <v>#VALUE!</v>
      </c>
      <c r="AI88" s="704" t="e">
        <f t="shared" si="123"/>
        <v>#VALUE!</v>
      </c>
      <c r="AJ88" s="769" t="e">
        <f t="shared" si="90"/>
        <v>#VALUE!</v>
      </c>
      <c r="AK88" s="705" t="e">
        <f t="shared" si="91"/>
        <v>#VALUE!</v>
      </c>
      <c r="AL88" s="702">
        <f t="shared" si="124"/>
        <v>1</v>
      </c>
      <c r="AM88" s="703" t="e">
        <f t="shared" si="125"/>
        <v>#VALUE!</v>
      </c>
      <c r="AN88" s="704" t="e">
        <f t="shared" si="126"/>
        <v>#VALUE!</v>
      </c>
      <c r="AO88" s="769" t="e">
        <f t="shared" si="92"/>
        <v>#VALUE!</v>
      </c>
      <c r="AP88" s="705" t="e">
        <f t="shared" si="93"/>
        <v>#VALUE!</v>
      </c>
      <c r="AQ88" s="702">
        <f t="shared" si="127"/>
        <v>1</v>
      </c>
      <c r="AR88" s="703" t="e">
        <f t="shared" si="128"/>
        <v>#VALUE!</v>
      </c>
      <c r="AS88" s="704" t="e">
        <f t="shared" si="129"/>
        <v>#VALUE!</v>
      </c>
      <c r="AT88" s="769" t="e">
        <f t="shared" si="94"/>
        <v>#VALUE!</v>
      </c>
      <c r="AU88" s="705" t="e">
        <f t="shared" si="95"/>
        <v>#VALUE!</v>
      </c>
      <c r="AV88" s="702">
        <f t="shared" si="130"/>
        <v>1</v>
      </c>
      <c r="AW88" s="703" t="e">
        <f t="shared" si="131"/>
        <v>#VALUE!</v>
      </c>
      <c r="AX88" s="704" t="e">
        <f t="shared" si="132"/>
        <v>#VALUE!</v>
      </c>
      <c r="AY88" s="769" t="e">
        <f t="shared" si="96"/>
        <v>#VALUE!</v>
      </c>
      <c r="AZ88" s="705" t="e">
        <f t="shared" si="97"/>
        <v>#VALUE!</v>
      </c>
      <c r="BA88" s="702">
        <f t="shared" si="133"/>
        <v>1</v>
      </c>
      <c r="BB88" s="703" t="e">
        <f t="shared" si="134"/>
        <v>#VALUE!</v>
      </c>
      <c r="BC88" s="704" t="e">
        <f t="shared" si="135"/>
        <v>#VALUE!</v>
      </c>
      <c r="BD88" s="769" t="e">
        <f t="shared" si="98"/>
        <v>#VALUE!</v>
      </c>
      <c r="BE88" s="705" t="e">
        <f t="shared" si="99"/>
        <v>#VALUE!</v>
      </c>
      <c r="BF88" s="702">
        <f t="shared" si="136"/>
        <v>1</v>
      </c>
      <c r="BG88" s="703" t="e">
        <f t="shared" si="137"/>
        <v>#VALUE!</v>
      </c>
      <c r="BH88" s="704" t="e">
        <f t="shared" si="138"/>
        <v>#VALUE!</v>
      </c>
      <c r="BI88" s="769" t="e">
        <f t="shared" si="100"/>
        <v>#VALUE!</v>
      </c>
      <c r="BJ88" s="705" t="e">
        <f t="shared" si="101"/>
        <v>#VALUE!</v>
      </c>
      <c r="BK88" s="702">
        <f t="shared" si="139"/>
        <v>1</v>
      </c>
      <c r="BL88" s="703" t="e">
        <f t="shared" si="140"/>
        <v>#VALUE!</v>
      </c>
      <c r="BM88" s="704" t="e">
        <f t="shared" si="141"/>
        <v>#VALUE!</v>
      </c>
      <c r="BN88" s="769" t="e">
        <f t="shared" si="102"/>
        <v>#VALUE!</v>
      </c>
      <c r="BO88" s="705" t="e">
        <f t="shared" si="103"/>
        <v>#VALUE!</v>
      </c>
      <c r="BP88" s="702">
        <f t="shared" si="142"/>
        <v>1</v>
      </c>
      <c r="BQ88" s="703" t="e">
        <f t="shared" si="143"/>
        <v>#VALUE!</v>
      </c>
      <c r="BR88" s="704" t="e">
        <f t="shared" si="144"/>
        <v>#VALUE!</v>
      </c>
      <c r="BS88" s="769" t="e">
        <f t="shared" si="104"/>
        <v>#VALUE!</v>
      </c>
      <c r="BT88" s="705" t="e">
        <f t="shared" si="105"/>
        <v>#VALUE!</v>
      </c>
      <c r="BU88" s="702">
        <f t="shared" si="145"/>
        <v>1</v>
      </c>
      <c r="BV88" s="703" t="e">
        <f t="shared" si="146"/>
        <v>#VALUE!</v>
      </c>
      <c r="BW88" s="704" t="e">
        <f t="shared" si="147"/>
        <v>#VALUE!</v>
      </c>
      <c r="BX88" s="769" t="e">
        <f t="shared" si="106"/>
        <v>#VALUE!</v>
      </c>
      <c r="BY88" s="705" t="e">
        <f t="shared" si="107"/>
        <v>#VALUE!</v>
      </c>
      <c r="BZ88" s="702">
        <f t="shared" si="148"/>
        <v>1</v>
      </c>
      <c r="CA88" s="703" t="e">
        <f t="shared" si="149"/>
        <v>#VALUE!</v>
      </c>
      <c r="CB88" s="704" t="e">
        <f t="shared" si="150"/>
        <v>#VALUE!</v>
      </c>
      <c r="CC88" s="769" t="e">
        <f t="shared" si="108"/>
        <v>#VALUE!</v>
      </c>
      <c r="CD88" s="705" t="e">
        <f t="shared" si="109"/>
        <v>#VALUE!</v>
      </c>
      <c r="CE88" s="770">
        <f t="shared" si="78"/>
        <v>12</v>
      </c>
      <c r="CF88" s="771" t="e">
        <f t="shared" si="79"/>
        <v>#VALUE!</v>
      </c>
      <c r="CG88" s="708"/>
      <c r="CH88" s="709"/>
      <c r="CK88" s="253"/>
      <c r="CL88" s="272"/>
      <c r="CM88" s="272"/>
      <c r="CN88" s="273"/>
      <c r="CO88" s="285" t="e">
        <f t="shared" si="110"/>
        <v>#VALUE!</v>
      </c>
      <c r="CP88" s="286" t="e">
        <f t="shared" si="111"/>
        <v>#VALUE!</v>
      </c>
      <c r="CQ88" s="275">
        <f t="shared" si="112"/>
        <v>0</v>
      </c>
      <c r="CR88" s="270" t="e">
        <f t="shared" si="151"/>
        <v>#VALUE!</v>
      </c>
      <c r="CS88" s="270" t="e">
        <f t="shared" si="151"/>
        <v>#VALUE!</v>
      </c>
      <c r="CT88" s="270" t="e">
        <f t="shared" si="113"/>
        <v>#VALUE!</v>
      </c>
      <c r="CU88" s="44"/>
    </row>
    <row r="89" spans="1:99" ht="16.5" customHeight="1">
      <c r="A89" s="23">
        <f t="shared" si="114"/>
        <v>85</v>
      </c>
      <c r="B89" s="142">
        <f>'2019-상시근로자'!B89</f>
        <v>0</v>
      </c>
      <c r="C89" s="632">
        <f>'2019-상시근로자'!C89</f>
        <v>0</v>
      </c>
      <c r="D89" s="637">
        <f>'2019-상시근로자'!D89</f>
        <v>0</v>
      </c>
      <c r="E89" s="156" t="e">
        <f t="shared" si="80"/>
        <v>#VALUE!</v>
      </c>
      <c r="F89" s="30" t="e">
        <f t="shared" si="81"/>
        <v>#VALUE!</v>
      </c>
      <c r="G89" s="31" t="e">
        <f t="shared" si="82"/>
        <v>#VALUE!</v>
      </c>
      <c r="H89" s="147" t="e">
        <f t="shared" si="83"/>
        <v>#VALUE!</v>
      </c>
      <c r="I89" s="633">
        <f>'2019-상시근로자'!E89</f>
        <v>0</v>
      </c>
      <c r="J89" s="633">
        <f>'2019-상시근로자'!G89</f>
        <v>0</v>
      </c>
      <c r="K89" s="33" t="e">
        <f t="shared" si="84"/>
        <v>#VALUE!</v>
      </c>
      <c r="L89" s="33">
        <f t="shared" si="77"/>
        <v>0</v>
      </c>
      <c r="M89" s="35" t="e">
        <f t="shared" si="85"/>
        <v>#VALUE!</v>
      </c>
      <c r="N89" s="108"/>
      <c r="O89" s="178"/>
      <c r="P89" s="179"/>
      <c r="Q89" s="189" t="s">
        <v>160</v>
      </c>
      <c r="R89" s="190" t="s">
        <v>160</v>
      </c>
      <c r="S89" s="191"/>
      <c r="T89" s="192" t="s">
        <v>160</v>
      </c>
      <c r="U89" s="192" t="s">
        <v>160</v>
      </c>
      <c r="V89" s="193" t="s">
        <v>160</v>
      </c>
      <c r="W89" s="702">
        <f t="shared" si="115"/>
        <v>1</v>
      </c>
      <c r="X89" s="703" t="e">
        <f t="shared" si="116"/>
        <v>#VALUE!</v>
      </c>
      <c r="Y89" s="768" t="e">
        <f t="shared" si="117"/>
        <v>#VALUE!</v>
      </c>
      <c r="Z89" s="769" t="e">
        <f t="shared" si="86"/>
        <v>#VALUE!</v>
      </c>
      <c r="AA89" s="705" t="e">
        <f t="shared" si="87"/>
        <v>#VALUE!</v>
      </c>
      <c r="AB89" s="702">
        <f t="shared" si="118"/>
        <v>1</v>
      </c>
      <c r="AC89" s="703" t="e">
        <f t="shared" si="119"/>
        <v>#VALUE!</v>
      </c>
      <c r="AD89" s="704" t="e">
        <f t="shared" si="120"/>
        <v>#VALUE!</v>
      </c>
      <c r="AE89" s="769" t="e">
        <f t="shared" si="88"/>
        <v>#VALUE!</v>
      </c>
      <c r="AF89" s="705" t="e">
        <f t="shared" si="89"/>
        <v>#VALUE!</v>
      </c>
      <c r="AG89" s="702">
        <f t="shared" si="121"/>
        <v>1</v>
      </c>
      <c r="AH89" s="703" t="e">
        <f t="shared" si="122"/>
        <v>#VALUE!</v>
      </c>
      <c r="AI89" s="704" t="e">
        <f t="shared" si="123"/>
        <v>#VALUE!</v>
      </c>
      <c r="AJ89" s="769" t="e">
        <f t="shared" si="90"/>
        <v>#VALUE!</v>
      </c>
      <c r="AK89" s="705" t="e">
        <f t="shared" si="91"/>
        <v>#VALUE!</v>
      </c>
      <c r="AL89" s="702">
        <f t="shared" si="124"/>
        <v>1</v>
      </c>
      <c r="AM89" s="703" t="e">
        <f t="shared" si="125"/>
        <v>#VALUE!</v>
      </c>
      <c r="AN89" s="704" t="e">
        <f t="shared" si="126"/>
        <v>#VALUE!</v>
      </c>
      <c r="AO89" s="769" t="e">
        <f t="shared" si="92"/>
        <v>#VALUE!</v>
      </c>
      <c r="AP89" s="705" t="e">
        <f t="shared" si="93"/>
        <v>#VALUE!</v>
      </c>
      <c r="AQ89" s="702">
        <f t="shared" si="127"/>
        <v>1</v>
      </c>
      <c r="AR89" s="703" t="e">
        <f t="shared" si="128"/>
        <v>#VALUE!</v>
      </c>
      <c r="AS89" s="704" t="e">
        <f t="shared" si="129"/>
        <v>#VALUE!</v>
      </c>
      <c r="AT89" s="769" t="e">
        <f t="shared" si="94"/>
        <v>#VALUE!</v>
      </c>
      <c r="AU89" s="705" t="e">
        <f t="shared" si="95"/>
        <v>#VALUE!</v>
      </c>
      <c r="AV89" s="702">
        <f t="shared" si="130"/>
        <v>1</v>
      </c>
      <c r="AW89" s="703" t="e">
        <f t="shared" si="131"/>
        <v>#VALUE!</v>
      </c>
      <c r="AX89" s="704" t="e">
        <f t="shared" si="132"/>
        <v>#VALUE!</v>
      </c>
      <c r="AY89" s="769" t="e">
        <f t="shared" si="96"/>
        <v>#VALUE!</v>
      </c>
      <c r="AZ89" s="705" t="e">
        <f t="shared" si="97"/>
        <v>#VALUE!</v>
      </c>
      <c r="BA89" s="702">
        <f t="shared" si="133"/>
        <v>1</v>
      </c>
      <c r="BB89" s="703" t="e">
        <f t="shared" si="134"/>
        <v>#VALUE!</v>
      </c>
      <c r="BC89" s="704" t="e">
        <f t="shared" si="135"/>
        <v>#VALUE!</v>
      </c>
      <c r="BD89" s="769" t="e">
        <f t="shared" si="98"/>
        <v>#VALUE!</v>
      </c>
      <c r="BE89" s="705" t="e">
        <f t="shared" si="99"/>
        <v>#VALUE!</v>
      </c>
      <c r="BF89" s="702">
        <f t="shared" si="136"/>
        <v>1</v>
      </c>
      <c r="BG89" s="703" t="e">
        <f t="shared" si="137"/>
        <v>#VALUE!</v>
      </c>
      <c r="BH89" s="704" t="e">
        <f t="shared" si="138"/>
        <v>#VALUE!</v>
      </c>
      <c r="BI89" s="769" t="e">
        <f t="shared" si="100"/>
        <v>#VALUE!</v>
      </c>
      <c r="BJ89" s="705" t="e">
        <f t="shared" si="101"/>
        <v>#VALUE!</v>
      </c>
      <c r="BK89" s="702">
        <f t="shared" si="139"/>
        <v>1</v>
      </c>
      <c r="BL89" s="703" t="e">
        <f t="shared" si="140"/>
        <v>#VALUE!</v>
      </c>
      <c r="BM89" s="704" t="e">
        <f t="shared" si="141"/>
        <v>#VALUE!</v>
      </c>
      <c r="BN89" s="769" t="e">
        <f t="shared" si="102"/>
        <v>#VALUE!</v>
      </c>
      <c r="BO89" s="705" t="e">
        <f t="shared" si="103"/>
        <v>#VALUE!</v>
      </c>
      <c r="BP89" s="702">
        <f t="shared" si="142"/>
        <v>1</v>
      </c>
      <c r="BQ89" s="703" t="e">
        <f t="shared" si="143"/>
        <v>#VALUE!</v>
      </c>
      <c r="BR89" s="704" t="e">
        <f t="shared" si="144"/>
        <v>#VALUE!</v>
      </c>
      <c r="BS89" s="769" t="e">
        <f t="shared" si="104"/>
        <v>#VALUE!</v>
      </c>
      <c r="BT89" s="705" t="e">
        <f t="shared" si="105"/>
        <v>#VALUE!</v>
      </c>
      <c r="BU89" s="702">
        <f t="shared" si="145"/>
        <v>1</v>
      </c>
      <c r="BV89" s="703" t="e">
        <f t="shared" si="146"/>
        <v>#VALUE!</v>
      </c>
      <c r="BW89" s="704" t="e">
        <f t="shared" si="147"/>
        <v>#VALUE!</v>
      </c>
      <c r="BX89" s="769" t="e">
        <f t="shared" si="106"/>
        <v>#VALUE!</v>
      </c>
      <c r="BY89" s="705" t="e">
        <f t="shared" si="107"/>
        <v>#VALUE!</v>
      </c>
      <c r="BZ89" s="702">
        <f t="shared" si="148"/>
        <v>1</v>
      </c>
      <c r="CA89" s="703" t="e">
        <f t="shared" si="149"/>
        <v>#VALUE!</v>
      </c>
      <c r="CB89" s="704" t="e">
        <f t="shared" si="150"/>
        <v>#VALUE!</v>
      </c>
      <c r="CC89" s="769" t="e">
        <f t="shared" si="108"/>
        <v>#VALUE!</v>
      </c>
      <c r="CD89" s="705" t="e">
        <f t="shared" si="109"/>
        <v>#VALUE!</v>
      </c>
      <c r="CE89" s="770">
        <f t="shared" si="78"/>
        <v>12</v>
      </c>
      <c r="CF89" s="771" t="e">
        <f t="shared" si="79"/>
        <v>#VALUE!</v>
      </c>
      <c r="CG89" s="708"/>
      <c r="CH89" s="709"/>
      <c r="CK89" s="253"/>
      <c r="CL89" s="272"/>
      <c r="CM89" s="272"/>
      <c r="CN89" s="273"/>
      <c r="CO89" s="285" t="e">
        <f t="shared" si="110"/>
        <v>#VALUE!</v>
      </c>
      <c r="CP89" s="286" t="e">
        <f t="shared" si="111"/>
        <v>#VALUE!</v>
      </c>
      <c r="CQ89" s="275">
        <f t="shared" si="112"/>
        <v>0</v>
      </c>
      <c r="CR89" s="270" t="e">
        <f t="shared" si="151"/>
        <v>#VALUE!</v>
      </c>
      <c r="CS89" s="270" t="e">
        <f t="shared" si="151"/>
        <v>#VALUE!</v>
      </c>
      <c r="CT89" s="270" t="e">
        <f t="shared" si="113"/>
        <v>#VALUE!</v>
      </c>
      <c r="CU89" s="44"/>
    </row>
    <row r="90" spans="1:99" ht="16.5" customHeight="1" thickBot="1">
      <c r="A90" s="23">
        <f t="shared" si="114"/>
        <v>86</v>
      </c>
      <c r="B90" s="142">
        <f>'2019-상시근로자'!B90</f>
        <v>0</v>
      </c>
      <c r="C90" s="632">
        <f>'2019-상시근로자'!C90</f>
        <v>0</v>
      </c>
      <c r="D90" s="637">
        <f>'2019-상시근로자'!D90</f>
        <v>0</v>
      </c>
      <c r="E90" s="156" t="e">
        <f t="shared" si="80"/>
        <v>#VALUE!</v>
      </c>
      <c r="F90" s="30" t="e">
        <f t="shared" si="81"/>
        <v>#VALUE!</v>
      </c>
      <c r="G90" s="31" t="e">
        <f t="shared" si="82"/>
        <v>#VALUE!</v>
      </c>
      <c r="H90" s="147" t="e">
        <f t="shared" si="83"/>
        <v>#VALUE!</v>
      </c>
      <c r="I90" s="633">
        <f>'2019-상시근로자'!E90</f>
        <v>0</v>
      </c>
      <c r="J90" s="633">
        <f>'2019-상시근로자'!G90</f>
        <v>0</v>
      </c>
      <c r="K90" s="33" t="e">
        <f t="shared" si="84"/>
        <v>#VALUE!</v>
      </c>
      <c r="L90" s="33">
        <f t="shared" si="77"/>
        <v>0</v>
      </c>
      <c r="M90" s="35" t="e">
        <f t="shared" si="85"/>
        <v>#VALUE!</v>
      </c>
      <c r="N90" s="108"/>
      <c r="O90" s="180"/>
      <c r="P90" s="181"/>
      <c r="Q90" s="194" t="s">
        <v>160</v>
      </c>
      <c r="R90" s="107" t="s">
        <v>160</v>
      </c>
      <c r="S90" s="43"/>
      <c r="T90" s="122" t="s">
        <v>160</v>
      </c>
      <c r="U90" s="122" t="s">
        <v>160</v>
      </c>
      <c r="V90" s="195" t="s">
        <v>160</v>
      </c>
      <c r="W90" s="702">
        <f t="shared" si="115"/>
        <v>1</v>
      </c>
      <c r="X90" s="703" t="e">
        <f t="shared" si="116"/>
        <v>#VALUE!</v>
      </c>
      <c r="Y90" s="768" t="e">
        <f t="shared" si="117"/>
        <v>#VALUE!</v>
      </c>
      <c r="Z90" s="769" t="e">
        <f t="shared" si="86"/>
        <v>#VALUE!</v>
      </c>
      <c r="AA90" s="705" t="e">
        <f t="shared" si="87"/>
        <v>#VALUE!</v>
      </c>
      <c r="AB90" s="702">
        <f t="shared" si="118"/>
        <v>1</v>
      </c>
      <c r="AC90" s="703" t="e">
        <f t="shared" si="119"/>
        <v>#VALUE!</v>
      </c>
      <c r="AD90" s="704" t="e">
        <f t="shared" si="120"/>
        <v>#VALUE!</v>
      </c>
      <c r="AE90" s="769" t="e">
        <f t="shared" si="88"/>
        <v>#VALUE!</v>
      </c>
      <c r="AF90" s="705" t="e">
        <f t="shared" si="89"/>
        <v>#VALUE!</v>
      </c>
      <c r="AG90" s="702">
        <f t="shared" si="121"/>
        <v>1</v>
      </c>
      <c r="AH90" s="703" t="e">
        <f t="shared" si="122"/>
        <v>#VALUE!</v>
      </c>
      <c r="AI90" s="704" t="e">
        <f t="shared" si="123"/>
        <v>#VALUE!</v>
      </c>
      <c r="AJ90" s="769" t="e">
        <f t="shared" si="90"/>
        <v>#VALUE!</v>
      </c>
      <c r="AK90" s="705" t="e">
        <f t="shared" si="91"/>
        <v>#VALUE!</v>
      </c>
      <c r="AL90" s="702">
        <f t="shared" si="124"/>
        <v>1</v>
      </c>
      <c r="AM90" s="703" t="e">
        <f t="shared" si="125"/>
        <v>#VALUE!</v>
      </c>
      <c r="AN90" s="704" t="e">
        <f t="shared" si="126"/>
        <v>#VALUE!</v>
      </c>
      <c r="AO90" s="769" t="e">
        <f t="shared" si="92"/>
        <v>#VALUE!</v>
      </c>
      <c r="AP90" s="705" t="e">
        <f t="shared" si="93"/>
        <v>#VALUE!</v>
      </c>
      <c r="AQ90" s="702">
        <f t="shared" si="127"/>
        <v>1</v>
      </c>
      <c r="AR90" s="703" t="e">
        <f t="shared" si="128"/>
        <v>#VALUE!</v>
      </c>
      <c r="AS90" s="704" t="e">
        <f t="shared" si="129"/>
        <v>#VALUE!</v>
      </c>
      <c r="AT90" s="769" t="e">
        <f t="shared" si="94"/>
        <v>#VALUE!</v>
      </c>
      <c r="AU90" s="705" t="e">
        <f t="shared" si="95"/>
        <v>#VALUE!</v>
      </c>
      <c r="AV90" s="702">
        <f t="shared" si="130"/>
        <v>1</v>
      </c>
      <c r="AW90" s="703" t="e">
        <f t="shared" si="131"/>
        <v>#VALUE!</v>
      </c>
      <c r="AX90" s="704" t="e">
        <f t="shared" si="132"/>
        <v>#VALUE!</v>
      </c>
      <c r="AY90" s="769" t="e">
        <f t="shared" si="96"/>
        <v>#VALUE!</v>
      </c>
      <c r="AZ90" s="705" t="e">
        <f t="shared" si="97"/>
        <v>#VALUE!</v>
      </c>
      <c r="BA90" s="702">
        <f t="shared" si="133"/>
        <v>1</v>
      </c>
      <c r="BB90" s="703" t="e">
        <f t="shared" si="134"/>
        <v>#VALUE!</v>
      </c>
      <c r="BC90" s="704" t="e">
        <f t="shared" si="135"/>
        <v>#VALUE!</v>
      </c>
      <c r="BD90" s="769" t="e">
        <f t="shared" si="98"/>
        <v>#VALUE!</v>
      </c>
      <c r="BE90" s="705" t="e">
        <f t="shared" si="99"/>
        <v>#VALUE!</v>
      </c>
      <c r="BF90" s="702">
        <f t="shared" si="136"/>
        <v>1</v>
      </c>
      <c r="BG90" s="703" t="e">
        <f t="shared" si="137"/>
        <v>#VALUE!</v>
      </c>
      <c r="BH90" s="704" t="e">
        <f t="shared" si="138"/>
        <v>#VALUE!</v>
      </c>
      <c r="BI90" s="769" t="e">
        <f t="shared" si="100"/>
        <v>#VALUE!</v>
      </c>
      <c r="BJ90" s="705" t="e">
        <f t="shared" si="101"/>
        <v>#VALUE!</v>
      </c>
      <c r="BK90" s="702">
        <f t="shared" si="139"/>
        <v>1</v>
      </c>
      <c r="BL90" s="703" t="e">
        <f t="shared" si="140"/>
        <v>#VALUE!</v>
      </c>
      <c r="BM90" s="704" t="e">
        <f t="shared" si="141"/>
        <v>#VALUE!</v>
      </c>
      <c r="BN90" s="769" t="e">
        <f t="shared" si="102"/>
        <v>#VALUE!</v>
      </c>
      <c r="BO90" s="705" t="e">
        <f t="shared" si="103"/>
        <v>#VALUE!</v>
      </c>
      <c r="BP90" s="702">
        <f t="shared" si="142"/>
        <v>1</v>
      </c>
      <c r="BQ90" s="703" t="e">
        <f t="shared" si="143"/>
        <v>#VALUE!</v>
      </c>
      <c r="BR90" s="704" t="e">
        <f t="shared" si="144"/>
        <v>#VALUE!</v>
      </c>
      <c r="BS90" s="769" t="e">
        <f t="shared" si="104"/>
        <v>#VALUE!</v>
      </c>
      <c r="BT90" s="705" t="e">
        <f t="shared" si="105"/>
        <v>#VALUE!</v>
      </c>
      <c r="BU90" s="702">
        <f t="shared" si="145"/>
        <v>1</v>
      </c>
      <c r="BV90" s="703" t="e">
        <f t="shared" si="146"/>
        <v>#VALUE!</v>
      </c>
      <c r="BW90" s="704" t="e">
        <f t="shared" si="147"/>
        <v>#VALUE!</v>
      </c>
      <c r="BX90" s="769" t="e">
        <f t="shared" si="106"/>
        <v>#VALUE!</v>
      </c>
      <c r="BY90" s="705" t="e">
        <f t="shared" si="107"/>
        <v>#VALUE!</v>
      </c>
      <c r="BZ90" s="702">
        <f t="shared" si="148"/>
        <v>1</v>
      </c>
      <c r="CA90" s="703" t="e">
        <f t="shared" si="149"/>
        <v>#VALUE!</v>
      </c>
      <c r="CB90" s="704" t="e">
        <f t="shared" si="150"/>
        <v>#VALUE!</v>
      </c>
      <c r="CC90" s="769" t="e">
        <f t="shared" si="108"/>
        <v>#VALUE!</v>
      </c>
      <c r="CD90" s="705" t="e">
        <f t="shared" si="109"/>
        <v>#VALUE!</v>
      </c>
      <c r="CE90" s="770">
        <f t="shared" si="78"/>
        <v>12</v>
      </c>
      <c r="CF90" s="771" t="e">
        <f t="shared" si="79"/>
        <v>#VALUE!</v>
      </c>
      <c r="CG90" s="708"/>
      <c r="CH90" s="709"/>
      <c r="CK90" s="253"/>
      <c r="CL90" s="272"/>
      <c r="CM90" s="272"/>
      <c r="CN90" s="273"/>
      <c r="CO90" s="285" t="e">
        <f t="shared" si="110"/>
        <v>#VALUE!</v>
      </c>
      <c r="CP90" s="286" t="e">
        <f t="shared" si="111"/>
        <v>#VALUE!</v>
      </c>
      <c r="CQ90" s="275">
        <f t="shared" si="112"/>
        <v>0</v>
      </c>
      <c r="CR90" s="270" t="e">
        <f t="shared" si="151"/>
        <v>#VALUE!</v>
      </c>
      <c r="CS90" s="270" t="e">
        <f t="shared" si="151"/>
        <v>#VALUE!</v>
      </c>
      <c r="CT90" s="270" t="e">
        <f t="shared" si="113"/>
        <v>#VALUE!</v>
      </c>
      <c r="CU90" s="44"/>
    </row>
    <row r="91" spans="1:99" ht="16.5" customHeight="1">
      <c r="A91" s="23">
        <f t="shared" si="114"/>
        <v>87</v>
      </c>
      <c r="B91" s="142">
        <f>'2019-상시근로자'!B91</f>
        <v>0</v>
      </c>
      <c r="C91" s="632">
        <f>'2019-상시근로자'!C91</f>
        <v>0</v>
      </c>
      <c r="D91" s="637">
        <f>'2019-상시근로자'!D91</f>
        <v>0</v>
      </c>
      <c r="E91" s="156" t="e">
        <f t="shared" si="80"/>
        <v>#VALUE!</v>
      </c>
      <c r="F91" s="30" t="e">
        <f t="shared" si="81"/>
        <v>#VALUE!</v>
      </c>
      <c r="G91" s="31" t="e">
        <f t="shared" si="82"/>
        <v>#VALUE!</v>
      </c>
      <c r="H91" s="147" t="e">
        <f t="shared" si="83"/>
        <v>#VALUE!</v>
      </c>
      <c r="I91" s="633">
        <f>'2019-상시근로자'!E91</f>
        <v>0</v>
      </c>
      <c r="J91" s="633">
        <f>'2019-상시근로자'!G91</f>
        <v>0</v>
      </c>
      <c r="K91" s="33" t="e">
        <f t="shared" si="84"/>
        <v>#VALUE!</v>
      </c>
      <c r="L91" s="33">
        <f t="shared" si="77"/>
        <v>0</v>
      </c>
      <c r="M91" s="35" t="e">
        <f t="shared" si="85"/>
        <v>#VALUE!</v>
      </c>
      <c r="N91" s="108"/>
      <c r="O91" s="178"/>
      <c r="P91" s="179"/>
      <c r="Q91" s="194" t="s">
        <v>160</v>
      </c>
      <c r="R91" s="107" t="s">
        <v>160</v>
      </c>
      <c r="S91" s="43"/>
      <c r="T91" s="122" t="s">
        <v>160</v>
      </c>
      <c r="U91" s="122" t="s">
        <v>160</v>
      </c>
      <c r="V91" s="195" t="s">
        <v>160</v>
      </c>
      <c r="W91" s="702">
        <f t="shared" si="115"/>
        <v>1</v>
      </c>
      <c r="X91" s="703" t="e">
        <f t="shared" si="116"/>
        <v>#VALUE!</v>
      </c>
      <c r="Y91" s="768" t="e">
        <f t="shared" si="117"/>
        <v>#VALUE!</v>
      </c>
      <c r="Z91" s="769" t="e">
        <f t="shared" si="86"/>
        <v>#VALUE!</v>
      </c>
      <c r="AA91" s="705" t="e">
        <f t="shared" si="87"/>
        <v>#VALUE!</v>
      </c>
      <c r="AB91" s="702">
        <f t="shared" si="118"/>
        <v>1</v>
      </c>
      <c r="AC91" s="703" t="e">
        <f t="shared" si="119"/>
        <v>#VALUE!</v>
      </c>
      <c r="AD91" s="704" t="e">
        <f t="shared" si="120"/>
        <v>#VALUE!</v>
      </c>
      <c r="AE91" s="769" t="e">
        <f t="shared" si="88"/>
        <v>#VALUE!</v>
      </c>
      <c r="AF91" s="705" t="e">
        <f t="shared" si="89"/>
        <v>#VALUE!</v>
      </c>
      <c r="AG91" s="702">
        <f t="shared" si="121"/>
        <v>1</v>
      </c>
      <c r="AH91" s="703" t="e">
        <f t="shared" si="122"/>
        <v>#VALUE!</v>
      </c>
      <c r="AI91" s="704" t="e">
        <f t="shared" si="123"/>
        <v>#VALUE!</v>
      </c>
      <c r="AJ91" s="769" t="e">
        <f t="shared" si="90"/>
        <v>#VALUE!</v>
      </c>
      <c r="AK91" s="705" t="e">
        <f t="shared" si="91"/>
        <v>#VALUE!</v>
      </c>
      <c r="AL91" s="702">
        <f t="shared" si="124"/>
        <v>1</v>
      </c>
      <c r="AM91" s="703" t="e">
        <f t="shared" si="125"/>
        <v>#VALUE!</v>
      </c>
      <c r="AN91" s="704" t="e">
        <f t="shared" si="126"/>
        <v>#VALUE!</v>
      </c>
      <c r="AO91" s="769" t="e">
        <f t="shared" si="92"/>
        <v>#VALUE!</v>
      </c>
      <c r="AP91" s="705" t="e">
        <f t="shared" si="93"/>
        <v>#VALUE!</v>
      </c>
      <c r="AQ91" s="702">
        <f t="shared" si="127"/>
        <v>1</v>
      </c>
      <c r="AR91" s="703" t="e">
        <f t="shared" si="128"/>
        <v>#VALUE!</v>
      </c>
      <c r="AS91" s="704" t="e">
        <f t="shared" si="129"/>
        <v>#VALUE!</v>
      </c>
      <c r="AT91" s="769" t="e">
        <f t="shared" si="94"/>
        <v>#VALUE!</v>
      </c>
      <c r="AU91" s="705" t="e">
        <f t="shared" si="95"/>
        <v>#VALUE!</v>
      </c>
      <c r="AV91" s="702">
        <f t="shared" si="130"/>
        <v>1</v>
      </c>
      <c r="AW91" s="703" t="e">
        <f t="shared" si="131"/>
        <v>#VALUE!</v>
      </c>
      <c r="AX91" s="704" t="e">
        <f t="shared" si="132"/>
        <v>#VALUE!</v>
      </c>
      <c r="AY91" s="769" t="e">
        <f t="shared" si="96"/>
        <v>#VALUE!</v>
      </c>
      <c r="AZ91" s="705" t="e">
        <f t="shared" si="97"/>
        <v>#VALUE!</v>
      </c>
      <c r="BA91" s="702">
        <f t="shared" si="133"/>
        <v>1</v>
      </c>
      <c r="BB91" s="703" t="e">
        <f t="shared" si="134"/>
        <v>#VALUE!</v>
      </c>
      <c r="BC91" s="704" t="e">
        <f t="shared" si="135"/>
        <v>#VALUE!</v>
      </c>
      <c r="BD91" s="769" t="e">
        <f t="shared" si="98"/>
        <v>#VALUE!</v>
      </c>
      <c r="BE91" s="705" t="e">
        <f t="shared" si="99"/>
        <v>#VALUE!</v>
      </c>
      <c r="BF91" s="702">
        <f t="shared" si="136"/>
        <v>1</v>
      </c>
      <c r="BG91" s="703" t="e">
        <f t="shared" si="137"/>
        <v>#VALUE!</v>
      </c>
      <c r="BH91" s="704" t="e">
        <f t="shared" si="138"/>
        <v>#VALUE!</v>
      </c>
      <c r="BI91" s="769" t="e">
        <f t="shared" si="100"/>
        <v>#VALUE!</v>
      </c>
      <c r="BJ91" s="705" t="e">
        <f t="shared" si="101"/>
        <v>#VALUE!</v>
      </c>
      <c r="BK91" s="702">
        <f t="shared" si="139"/>
        <v>1</v>
      </c>
      <c r="BL91" s="703" t="e">
        <f t="shared" si="140"/>
        <v>#VALUE!</v>
      </c>
      <c r="BM91" s="704" t="e">
        <f t="shared" si="141"/>
        <v>#VALUE!</v>
      </c>
      <c r="BN91" s="769" t="e">
        <f t="shared" si="102"/>
        <v>#VALUE!</v>
      </c>
      <c r="BO91" s="705" t="e">
        <f t="shared" si="103"/>
        <v>#VALUE!</v>
      </c>
      <c r="BP91" s="702">
        <f t="shared" si="142"/>
        <v>1</v>
      </c>
      <c r="BQ91" s="703" t="e">
        <f t="shared" si="143"/>
        <v>#VALUE!</v>
      </c>
      <c r="BR91" s="704" t="e">
        <f t="shared" si="144"/>
        <v>#VALUE!</v>
      </c>
      <c r="BS91" s="769" t="e">
        <f t="shared" si="104"/>
        <v>#VALUE!</v>
      </c>
      <c r="BT91" s="705" t="e">
        <f t="shared" si="105"/>
        <v>#VALUE!</v>
      </c>
      <c r="BU91" s="702">
        <f t="shared" si="145"/>
        <v>1</v>
      </c>
      <c r="BV91" s="703" t="e">
        <f t="shared" si="146"/>
        <v>#VALUE!</v>
      </c>
      <c r="BW91" s="704" t="e">
        <f t="shared" si="147"/>
        <v>#VALUE!</v>
      </c>
      <c r="BX91" s="769" t="e">
        <f t="shared" si="106"/>
        <v>#VALUE!</v>
      </c>
      <c r="BY91" s="705" t="e">
        <f t="shared" si="107"/>
        <v>#VALUE!</v>
      </c>
      <c r="BZ91" s="702">
        <f t="shared" si="148"/>
        <v>1</v>
      </c>
      <c r="CA91" s="703" t="e">
        <f t="shared" si="149"/>
        <v>#VALUE!</v>
      </c>
      <c r="CB91" s="704" t="e">
        <f t="shared" si="150"/>
        <v>#VALUE!</v>
      </c>
      <c r="CC91" s="769" t="e">
        <f t="shared" si="108"/>
        <v>#VALUE!</v>
      </c>
      <c r="CD91" s="705" t="e">
        <f t="shared" si="109"/>
        <v>#VALUE!</v>
      </c>
      <c r="CE91" s="770">
        <f t="shared" si="78"/>
        <v>12</v>
      </c>
      <c r="CF91" s="771" t="e">
        <f t="shared" si="79"/>
        <v>#VALUE!</v>
      </c>
      <c r="CG91" s="708"/>
      <c r="CH91" s="709"/>
      <c r="CK91" s="253"/>
      <c r="CL91" s="272"/>
      <c r="CM91" s="272"/>
      <c r="CN91" s="273"/>
      <c r="CO91" s="285" t="e">
        <f t="shared" si="110"/>
        <v>#VALUE!</v>
      </c>
      <c r="CP91" s="286" t="e">
        <f t="shared" si="111"/>
        <v>#VALUE!</v>
      </c>
      <c r="CQ91" s="275">
        <f t="shared" si="112"/>
        <v>0</v>
      </c>
      <c r="CR91" s="270" t="e">
        <f t="shared" si="151"/>
        <v>#VALUE!</v>
      </c>
      <c r="CS91" s="270" t="e">
        <f t="shared" si="151"/>
        <v>#VALUE!</v>
      </c>
      <c r="CT91" s="270" t="e">
        <f t="shared" si="113"/>
        <v>#VALUE!</v>
      </c>
      <c r="CU91" s="44"/>
    </row>
    <row r="92" spans="1:99" ht="16.5" customHeight="1">
      <c r="A92" s="23">
        <f t="shared" si="114"/>
        <v>88</v>
      </c>
      <c r="B92" s="142">
        <f>'2019-상시근로자'!B92</f>
        <v>0</v>
      </c>
      <c r="C92" s="632">
        <f>'2019-상시근로자'!C92</f>
        <v>0</v>
      </c>
      <c r="D92" s="637">
        <f>'2019-상시근로자'!D92</f>
        <v>0</v>
      </c>
      <c r="E92" s="156" t="e">
        <f t="shared" si="80"/>
        <v>#VALUE!</v>
      </c>
      <c r="F92" s="30" t="e">
        <f t="shared" si="81"/>
        <v>#VALUE!</v>
      </c>
      <c r="G92" s="31" t="e">
        <f t="shared" si="82"/>
        <v>#VALUE!</v>
      </c>
      <c r="H92" s="147" t="e">
        <f t="shared" si="83"/>
        <v>#VALUE!</v>
      </c>
      <c r="I92" s="633">
        <f>'2019-상시근로자'!E92</f>
        <v>0</v>
      </c>
      <c r="J92" s="633">
        <f>'2019-상시근로자'!G92</f>
        <v>0</v>
      </c>
      <c r="K92" s="33" t="e">
        <f t="shared" si="84"/>
        <v>#VALUE!</v>
      </c>
      <c r="L92" s="33">
        <f t="shared" si="77"/>
        <v>0</v>
      </c>
      <c r="M92" s="35" t="e">
        <f t="shared" si="85"/>
        <v>#VALUE!</v>
      </c>
      <c r="N92" s="108"/>
      <c r="O92" s="178"/>
      <c r="P92" s="179"/>
      <c r="Q92" s="194" t="s">
        <v>160</v>
      </c>
      <c r="R92" s="107" t="s">
        <v>160</v>
      </c>
      <c r="S92" s="43"/>
      <c r="T92" s="122" t="s">
        <v>160</v>
      </c>
      <c r="U92" s="122" t="s">
        <v>160</v>
      </c>
      <c r="V92" s="195" t="s">
        <v>160</v>
      </c>
      <c r="W92" s="702">
        <f t="shared" si="115"/>
        <v>1</v>
      </c>
      <c r="X92" s="703" t="e">
        <f t="shared" si="116"/>
        <v>#VALUE!</v>
      </c>
      <c r="Y92" s="768" t="e">
        <f t="shared" si="117"/>
        <v>#VALUE!</v>
      </c>
      <c r="Z92" s="769" t="e">
        <f t="shared" si="86"/>
        <v>#VALUE!</v>
      </c>
      <c r="AA92" s="705" t="e">
        <f t="shared" si="87"/>
        <v>#VALUE!</v>
      </c>
      <c r="AB92" s="702">
        <f t="shared" si="118"/>
        <v>1</v>
      </c>
      <c r="AC92" s="703" t="e">
        <f t="shared" si="119"/>
        <v>#VALUE!</v>
      </c>
      <c r="AD92" s="704" t="e">
        <f t="shared" si="120"/>
        <v>#VALUE!</v>
      </c>
      <c r="AE92" s="769" t="e">
        <f t="shared" si="88"/>
        <v>#VALUE!</v>
      </c>
      <c r="AF92" s="705" t="e">
        <f t="shared" si="89"/>
        <v>#VALUE!</v>
      </c>
      <c r="AG92" s="702">
        <f t="shared" si="121"/>
        <v>1</v>
      </c>
      <c r="AH92" s="703" t="e">
        <f t="shared" si="122"/>
        <v>#VALUE!</v>
      </c>
      <c r="AI92" s="704" t="e">
        <f t="shared" si="123"/>
        <v>#VALUE!</v>
      </c>
      <c r="AJ92" s="769" t="e">
        <f t="shared" si="90"/>
        <v>#VALUE!</v>
      </c>
      <c r="AK92" s="705" t="e">
        <f t="shared" si="91"/>
        <v>#VALUE!</v>
      </c>
      <c r="AL92" s="702">
        <f t="shared" si="124"/>
        <v>1</v>
      </c>
      <c r="AM92" s="703" t="e">
        <f t="shared" si="125"/>
        <v>#VALUE!</v>
      </c>
      <c r="AN92" s="704" t="e">
        <f t="shared" si="126"/>
        <v>#VALUE!</v>
      </c>
      <c r="AO92" s="769" t="e">
        <f t="shared" si="92"/>
        <v>#VALUE!</v>
      </c>
      <c r="AP92" s="705" t="e">
        <f t="shared" si="93"/>
        <v>#VALUE!</v>
      </c>
      <c r="AQ92" s="702">
        <f t="shared" si="127"/>
        <v>1</v>
      </c>
      <c r="AR92" s="703" t="e">
        <f t="shared" si="128"/>
        <v>#VALUE!</v>
      </c>
      <c r="AS92" s="704" t="e">
        <f t="shared" si="129"/>
        <v>#VALUE!</v>
      </c>
      <c r="AT92" s="769" t="e">
        <f t="shared" si="94"/>
        <v>#VALUE!</v>
      </c>
      <c r="AU92" s="705" t="e">
        <f t="shared" si="95"/>
        <v>#VALUE!</v>
      </c>
      <c r="AV92" s="702">
        <f t="shared" si="130"/>
        <v>1</v>
      </c>
      <c r="AW92" s="703" t="e">
        <f t="shared" si="131"/>
        <v>#VALUE!</v>
      </c>
      <c r="AX92" s="704" t="e">
        <f t="shared" si="132"/>
        <v>#VALUE!</v>
      </c>
      <c r="AY92" s="769" t="e">
        <f t="shared" si="96"/>
        <v>#VALUE!</v>
      </c>
      <c r="AZ92" s="705" t="e">
        <f t="shared" si="97"/>
        <v>#VALUE!</v>
      </c>
      <c r="BA92" s="702">
        <f t="shared" si="133"/>
        <v>1</v>
      </c>
      <c r="BB92" s="703" t="e">
        <f t="shared" si="134"/>
        <v>#VALUE!</v>
      </c>
      <c r="BC92" s="704" t="e">
        <f t="shared" si="135"/>
        <v>#VALUE!</v>
      </c>
      <c r="BD92" s="769" t="e">
        <f t="shared" si="98"/>
        <v>#VALUE!</v>
      </c>
      <c r="BE92" s="705" t="e">
        <f t="shared" si="99"/>
        <v>#VALUE!</v>
      </c>
      <c r="BF92" s="702">
        <f t="shared" si="136"/>
        <v>1</v>
      </c>
      <c r="BG92" s="703" t="e">
        <f t="shared" si="137"/>
        <v>#VALUE!</v>
      </c>
      <c r="BH92" s="704" t="e">
        <f t="shared" si="138"/>
        <v>#VALUE!</v>
      </c>
      <c r="BI92" s="769" t="e">
        <f t="shared" si="100"/>
        <v>#VALUE!</v>
      </c>
      <c r="BJ92" s="705" t="e">
        <f t="shared" si="101"/>
        <v>#VALUE!</v>
      </c>
      <c r="BK92" s="702">
        <f t="shared" si="139"/>
        <v>1</v>
      </c>
      <c r="BL92" s="703" t="e">
        <f t="shared" si="140"/>
        <v>#VALUE!</v>
      </c>
      <c r="BM92" s="704" t="e">
        <f t="shared" si="141"/>
        <v>#VALUE!</v>
      </c>
      <c r="BN92" s="769" t="e">
        <f t="shared" si="102"/>
        <v>#VALUE!</v>
      </c>
      <c r="BO92" s="705" t="e">
        <f t="shared" si="103"/>
        <v>#VALUE!</v>
      </c>
      <c r="BP92" s="702">
        <f t="shared" si="142"/>
        <v>1</v>
      </c>
      <c r="BQ92" s="703" t="e">
        <f t="shared" si="143"/>
        <v>#VALUE!</v>
      </c>
      <c r="BR92" s="704" t="e">
        <f t="shared" si="144"/>
        <v>#VALUE!</v>
      </c>
      <c r="BS92" s="769" t="e">
        <f t="shared" si="104"/>
        <v>#VALUE!</v>
      </c>
      <c r="BT92" s="705" t="e">
        <f t="shared" si="105"/>
        <v>#VALUE!</v>
      </c>
      <c r="BU92" s="702">
        <f t="shared" si="145"/>
        <v>1</v>
      </c>
      <c r="BV92" s="703" t="e">
        <f t="shared" si="146"/>
        <v>#VALUE!</v>
      </c>
      <c r="BW92" s="704" t="e">
        <f t="shared" si="147"/>
        <v>#VALUE!</v>
      </c>
      <c r="BX92" s="769" t="e">
        <f t="shared" si="106"/>
        <v>#VALUE!</v>
      </c>
      <c r="BY92" s="705" t="e">
        <f t="shared" si="107"/>
        <v>#VALUE!</v>
      </c>
      <c r="BZ92" s="702">
        <f t="shared" si="148"/>
        <v>1</v>
      </c>
      <c r="CA92" s="703" t="e">
        <f t="shared" si="149"/>
        <v>#VALUE!</v>
      </c>
      <c r="CB92" s="704" t="e">
        <f t="shared" si="150"/>
        <v>#VALUE!</v>
      </c>
      <c r="CC92" s="769" t="e">
        <f t="shared" si="108"/>
        <v>#VALUE!</v>
      </c>
      <c r="CD92" s="705" t="e">
        <f t="shared" si="109"/>
        <v>#VALUE!</v>
      </c>
      <c r="CE92" s="770">
        <f t="shared" si="78"/>
        <v>12</v>
      </c>
      <c r="CF92" s="771" t="e">
        <f t="shared" si="79"/>
        <v>#VALUE!</v>
      </c>
      <c r="CG92" s="708"/>
      <c r="CH92" s="709"/>
      <c r="CK92" s="253"/>
      <c r="CL92" s="272"/>
      <c r="CM92" s="272"/>
      <c r="CN92" s="273"/>
      <c r="CO92" s="285" t="e">
        <f t="shared" si="110"/>
        <v>#VALUE!</v>
      </c>
      <c r="CP92" s="286" t="e">
        <f t="shared" si="111"/>
        <v>#VALUE!</v>
      </c>
      <c r="CQ92" s="275">
        <f t="shared" si="112"/>
        <v>0</v>
      </c>
      <c r="CR92" s="270" t="e">
        <f t="shared" si="151"/>
        <v>#VALUE!</v>
      </c>
      <c r="CS92" s="270" t="e">
        <f t="shared" si="151"/>
        <v>#VALUE!</v>
      </c>
      <c r="CT92" s="270" t="e">
        <f t="shared" si="113"/>
        <v>#VALUE!</v>
      </c>
      <c r="CU92" s="44"/>
    </row>
    <row r="93" spans="1:99" ht="16.5" customHeight="1">
      <c r="A93" s="23">
        <f t="shared" si="114"/>
        <v>89</v>
      </c>
      <c r="B93" s="142">
        <f>'2019-상시근로자'!B93</f>
        <v>0</v>
      </c>
      <c r="C93" s="632">
        <f>'2019-상시근로자'!C93</f>
        <v>0</v>
      </c>
      <c r="D93" s="637">
        <f>'2019-상시근로자'!D93</f>
        <v>0</v>
      </c>
      <c r="E93" s="156" t="e">
        <f t="shared" si="80"/>
        <v>#VALUE!</v>
      </c>
      <c r="F93" s="30" t="e">
        <f t="shared" si="81"/>
        <v>#VALUE!</v>
      </c>
      <c r="G93" s="31" t="e">
        <f t="shared" si="82"/>
        <v>#VALUE!</v>
      </c>
      <c r="H93" s="147" t="e">
        <f t="shared" si="83"/>
        <v>#VALUE!</v>
      </c>
      <c r="I93" s="633">
        <f>'2019-상시근로자'!E93</f>
        <v>0</v>
      </c>
      <c r="J93" s="633">
        <f>'2019-상시근로자'!G93</f>
        <v>0</v>
      </c>
      <c r="K93" s="33" t="e">
        <f t="shared" si="84"/>
        <v>#VALUE!</v>
      </c>
      <c r="L93" s="33">
        <f t="shared" si="77"/>
        <v>0</v>
      </c>
      <c r="M93" s="35" t="e">
        <f t="shared" si="85"/>
        <v>#VALUE!</v>
      </c>
      <c r="N93" s="108"/>
      <c r="O93" s="178"/>
      <c r="P93" s="179"/>
      <c r="Q93" s="194" t="s">
        <v>160</v>
      </c>
      <c r="R93" s="107" t="s">
        <v>160</v>
      </c>
      <c r="S93" s="43"/>
      <c r="T93" s="122" t="s">
        <v>160</v>
      </c>
      <c r="U93" s="122" t="s">
        <v>160</v>
      </c>
      <c r="V93" s="195" t="s">
        <v>160</v>
      </c>
      <c r="W93" s="702">
        <f t="shared" si="115"/>
        <v>1</v>
      </c>
      <c r="X93" s="703" t="e">
        <f t="shared" si="116"/>
        <v>#VALUE!</v>
      </c>
      <c r="Y93" s="768" t="e">
        <f t="shared" si="117"/>
        <v>#VALUE!</v>
      </c>
      <c r="Z93" s="769" t="e">
        <f t="shared" si="86"/>
        <v>#VALUE!</v>
      </c>
      <c r="AA93" s="705" t="e">
        <f t="shared" si="87"/>
        <v>#VALUE!</v>
      </c>
      <c r="AB93" s="702">
        <f t="shared" si="118"/>
        <v>1</v>
      </c>
      <c r="AC93" s="703" t="e">
        <f t="shared" si="119"/>
        <v>#VALUE!</v>
      </c>
      <c r="AD93" s="704" t="e">
        <f t="shared" si="120"/>
        <v>#VALUE!</v>
      </c>
      <c r="AE93" s="769" t="e">
        <f t="shared" si="88"/>
        <v>#VALUE!</v>
      </c>
      <c r="AF93" s="705" t="e">
        <f t="shared" si="89"/>
        <v>#VALUE!</v>
      </c>
      <c r="AG93" s="702">
        <f t="shared" si="121"/>
        <v>1</v>
      </c>
      <c r="AH93" s="703" t="e">
        <f t="shared" si="122"/>
        <v>#VALUE!</v>
      </c>
      <c r="AI93" s="704" t="e">
        <f t="shared" si="123"/>
        <v>#VALUE!</v>
      </c>
      <c r="AJ93" s="769" t="e">
        <f t="shared" si="90"/>
        <v>#VALUE!</v>
      </c>
      <c r="AK93" s="705" t="e">
        <f t="shared" si="91"/>
        <v>#VALUE!</v>
      </c>
      <c r="AL93" s="702">
        <f t="shared" si="124"/>
        <v>1</v>
      </c>
      <c r="AM93" s="703" t="e">
        <f t="shared" si="125"/>
        <v>#VALUE!</v>
      </c>
      <c r="AN93" s="704" t="e">
        <f t="shared" si="126"/>
        <v>#VALUE!</v>
      </c>
      <c r="AO93" s="769" t="e">
        <f t="shared" si="92"/>
        <v>#VALUE!</v>
      </c>
      <c r="AP93" s="705" t="e">
        <f t="shared" si="93"/>
        <v>#VALUE!</v>
      </c>
      <c r="AQ93" s="702">
        <f t="shared" si="127"/>
        <v>1</v>
      </c>
      <c r="AR93" s="703" t="e">
        <f t="shared" si="128"/>
        <v>#VALUE!</v>
      </c>
      <c r="AS93" s="704" t="e">
        <f t="shared" si="129"/>
        <v>#VALUE!</v>
      </c>
      <c r="AT93" s="769" t="e">
        <f t="shared" si="94"/>
        <v>#VALUE!</v>
      </c>
      <c r="AU93" s="705" t="e">
        <f t="shared" si="95"/>
        <v>#VALUE!</v>
      </c>
      <c r="AV93" s="702">
        <f t="shared" si="130"/>
        <v>1</v>
      </c>
      <c r="AW93" s="703" t="e">
        <f t="shared" si="131"/>
        <v>#VALUE!</v>
      </c>
      <c r="AX93" s="704" t="e">
        <f t="shared" si="132"/>
        <v>#VALUE!</v>
      </c>
      <c r="AY93" s="769" t="e">
        <f t="shared" si="96"/>
        <v>#VALUE!</v>
      </c>
      <c r="AZ93" s="705" t="e">
        <f t="shared" si="97"/>
        <v>#VALUE!</v>
      </c>
      <c r="BA93" s="702">
        <f t="shared" si="133"/>
        <v>1</v>
      </c>
      <c r="BB93" s="703" t="e">
        <f t="shared" si="134"/>
        <v>#VALUE!</v>
      </c>
      <c r="BC93" s="704" t="e">
        <f t="shared" si="135"/>
        <v>#VALUE!</v>
      </c>
      <c r="BD93" s="769" t="e">
        <f t="shared" si="98"/>
        <v>#VALUE!</v>
      </c>
      <c r="BE93" s="705" t="e">
        <f t="shared" si="99"/>
        <v>#VALUE!</v>
      </c>
      <c r="BF93" s="702">
        <f t="shared" si="136"/>
        <v>1</v>
      </c>
      <c r="BG93" s="703" t="e">
        <f t="shared" si="137"/>
        <v>#VALUE!</v>
      </c>
      <c r="BH93" s="704" t="e">
        <f t="shared" si="138"/>
        <v>#VALUE!</v>
      </c>
      <c r="BI93" s="769" t="e">
        <f t="shared" si="100"/>
        <v>#VALUE!</v>
      </c>
      <c r="BJ93" s="705" t="e">
        <f t="shared" si="101"/>
        <v>#VALUE!</v>
      </c>
      <c r="BK93" s="702">
        <f t="shared" si="139"/>
        <v>1</v>
      </c>
      <c r="BL93" s="703" t="e">
        <f t="shared" si="140"/>
        <v>#VALUE!</v>
      </c>
      <c r="BM93" s="704" t="e">
        <f t="shared" si="141"/>
        <v>#VALUE!</v>
      </c>
      <c r="BN93" s="769" t="e">
        <f t="shared" si="102"/>
        <v>#VALUE!</v>
      </c>
      <c r="BO93" s="705" t="e">
        <f t="shared" si="103"/>
        <v>#VALUE!</v>
      </c>
      <c r="BP93" s="702">
        <f t="shared" si="142"/>
        <v>1</v>
      </c>
      <c r="BQ93" s="703" t="e">
        <f t="shared" si="143"/>
        <v>#VALUE!</v>
      </c>
      <c r="BR93" s="704" t="e">
        <f t="shared" si="144"/>
        <v>#VALUE!</v>
      </c>
      <c r="BS93" s="769" t="e">
        <f t="shared" si="104"/>
        <v>#VALUE!</v>
      </c>
      <c r="BT93" s="705" t="e">
        <f t="shared" si="105"/>
        <v>#VALUE!</v>
      </c>
      <c r="BU93" s="702">
        <f t="shared" si="145"/>
        <v>1</v>
      </c>
      <c r="BV93" s="703" t="e">
        <f t="shared" si="146"/>
        <v>#VALUE!</v>
      </c>
      <c r="BW93" s="704" t="e">
        <f t="shared" si="147"/>
        <v>#VALUE!</v>
      </c>
      <c r="BX93" s="769" t="e">
        <f t="shared" si="106"/>
        <v>#VALUE!</v>
      </c>
      <c r="BY93" s="705" t="e">
        <f t="shared" si="107"/>
        <v>#VALUE!</v>
      </c>
      <c r="BZ93" s="702">
        <f t="shared" si="148"/>
        <v>1</v>
      </c>
      <c r="CA93" s="703" t="e">
        <f t="shared" si="149"/>
        <v>#VALUE!</v>
      </c>
      <c r="CB93" s="704" t="e">
        <f t="shared" si="150"/>
        <v>#VALUE!</v>
      </c>
      <c r="CC93" s="769" t="e">
        <f t="shared" si="108"/>
        <v>#VALUE!</v>
      </c>
      <c r="CD93" s="705" t="e">
        <f t="shared" si="109"/>
        <v>#VALUE!</v>
      </c>
      <c r="CE93" s="770">
        <f t="shared" si="78"/>
        <v>12</v>
      </c>
      <c r="CF93" s="771" t="e">
        <f t="shared" si="79"/>
        <v>#VALUE!</v>
      </c>
      <c r="CG93" s="708"/>
      <c r="CH93" s="709"/>
      <c r="CK93" s="253"/>
      <c r="CL93" s="272"/>
      <c r="CM93" s="272"/>
      <c r="CN93" s="273"/>
      <c r="CO93" s="285" t="e">
        <f t="shared" si="110"/>
        <v>#VALUE!</v>
      </c>
      <c r="CP93" s="286" t="e">
        <f t="shared" si="111"/>
        <v>#VALUE!</v>
      </c>
      <c r="CQ93" s="275">
        <f t="shared" si="112"/>
        <v>0</v>
      </c>
      <c r="CR93" s="270" t="e">
        <f t="shared" si="151"/>
        <v>#VALUE!</v>
      </c>
      <c r="CS93" s="270" t="e">
        <f t="shared" si="151"/>
        <v>#VALUE!</v>
      </c>
      <c r="CT93" s="270" t="e">
        <f t="shared" si="113"/>
        <v>#VALUE!</v>
      </c>
      <c r="CU93" s="44"/>
    </row>
    <row r="94" spans="1:99" ht="16.5" customHeight="1">
      <c r="A94" s="23">
        <f t="shared" si="114"/>
        <v>90</v>
      </c>
      <c r="B94" s="142">
        <f>'2019-상시근로자'!B94</f>
        <v>0</v>
      </c>
      <c r="C94" s="632">
        <f>'2019-상시근로자'!C94</f>
        <v>0</v>
      </c>
      <c r="D94" s="637">
        <f>'2019-상시근로자'!D94</f>
        <v>0</v>
      </c>
      <c r="E94" s="156" t="e">
        <f t="shared" si="80"/>
        <v>#VALUE!</v>
      </c>
      <c r="F94" s="30" t="e">
        <f t="shared" si="81"/>
        <v>#VALUE!</v>
      </c>
      <c r="G94" s="31" t="e">
        <f t="shared" si="82"/>
        <v>#VALUE!</v>
      </c>
      <c r="H94" s="147" t="e">
        <f t="shared" si="83"/>
        <v>#VALUE!</v>
      </c>
      <c r="I94" s="633">
        <f>'2019-상시근로자'!E94</f>
        <v>0</v>
      </c>
      <c r="J94" s="633">
        <f>'2019-상시근로자'!G94</f>
        <v>0</v>
      </c>
      <c r="K94" s="33" t="e">
        <f t="shared" si="84"/>
        <v>#VALUE!</v>
      </c>
      <c r="L94" s="33">
        <f t="shared" si="77"/>
        <v>0</v>
      </c>
      <c r="M94" s="35" t="e">
        <f t="shared" si="85"/>
        <v>#VALUE!</v>
      </c>
      <c r="N94" s="108"/>
      <c r="O94" s="178"/>
      <c r="P94" s="179"/>
      <c r="Q94" s="194" t="s">
        <v>160</v>
      </c>
      <c r="R94" s="107" t="s">
        <v>160</v>
      </c>
      <c r="S94" s="43"/>
      <c r="T94" s="122" t="s">
        <v>160</v>
      </c>
      <c r="U94" s="122" t="s">
        <v>160</v>
      </c>
      <c r="V94" s="195" t="s">
        <v>160</v>
      </c>
      <c r="W94" s="702">
        <f t="shared" si="115"/>
        <v>1</v>
      </c>
      <c r="X94" s="703" t="e">
        <f t="shared" si="116"/>
        <v>#VALUE!</v>
      </c>
      <c r="Y94" s="768" t="e">
        <f t="shared" si="117"/>
        <v>#VALUE!</v>
      </c>
      <c r="Z94" s="769" t="e">
        <f t="shared" si="86"/>
        <v>#VALUE!</v>
      </c>
      <c r="AA94" s="705" t="e">
        <f t="shared" si="87"/>
        <v>#VALUE!</v>
      </c>
      <c r="AB94" s="702">
        <f t="shared" si="118"/>
        <v>1</v>
      </c>
      <c r="AC94" s="703" t="e">
        <f t="shared" si="119"/>
        <v>#VALUE!</v>
      </c>
      <c r="AD94" s="704" t="e">
        <f t="shared" si="120"/>
        <v>#VALUE!</v>
      </c>
      <c r="AE94" s="769" t="e">
        <f t="shared" si="88"/>
        <v>#VALUE!</v>
      </c>
      <c r="AF94" s="705" t="e">
        <f t="shared" si="89"/>
        <v>#VALUE!</v>
      </c>
      <c r="AG94" s="702">
        <f t="shared" si="121"/>
        <v>1</v>
      </c>
      <c r="AH94" s="703" t="e">
        <f t="shared" si="122"/>
        <v>#VALUE!</v>
      </c>
      <c r="AI94" s="704" t="e">
        <f t="shared" si="123"/>
        <v>#VALUE!</v>
      </c>
      <c r="AJ94" s="769" t="e">
        <f t="shared" si="90"/>
        <v>#VALUE!</v>
      </c>
      <c r="AK94" s="705" t="e">
        <f t="shared" si="91"/>
        <v>#VALUE!</v>
      </c>
      <c r="AL94" s="702">
        <f t="shared" si="124"/>
        <v>1</v>
      </c>
      <c r="AM94" s="703" t="e">
        <f t="shared" si="125"/>
        <v>#VALUE!</v>
      </c>
      <c r="AN94" s="704" t="e">
        <f t="shared" si="126"/>
        <v>#VALUE!</v>
      </c>
      <c r="AO94" s="769" t="e">
        <f t="shared" si="92"/>
        <v>#VALUE!</v>
      </c>
      <c r="AP94" s="705" t="e">
        <f t="shared" si="93"/>
        <v>#VALUE!</v>
      </c>
      <c r="AQ94" s="702">
        <f t="shared" si="127"/>
        <v>1</v>
      </c>
      <c r="AR94" s="703" t="e">
        <f t="shared" si="128"/>
        <v>#VALUE!</v>
      </c>
      <c r="AS94" s="704" t="e">
        <f t="shared" si="129"/>
        <v>#VALUE!</v>
      </c>
      <c r="AT94" s="769" t="e">
        <f t="shared" si="94"/>
        <v>#VALUE!</v>
      </c>
      <c r="AU94" s="705" t="e">
        <f t="shared" si="95"/>
        <v>#VALUE!</v>
      </c>
      <c r="AV94" s="702">
        <f t="shared" si="130"/>
        <v>1</v>
      </c>
      <c r="AW94" s="703" t="e">
        <f t="shared" si="131"/>
        <v>#VALUE!</v>
      </c>
      <c r="AX94" s="704" t="e">
        <f t="shared" si="132"/>
        <v>#VALUE!</v>
      </c>
      <c r="AY94" s="769" t="e">
        <f t="shared" si="96"/>
        <v>#VALUE!</v>
      </c>
      <c r="AZ94" s="705" t="e">
        <f t="shared" si="97"/>
        <v>#VALUE!</v>
      </c>
      <c r="BA94" s="702">
        <f t="shared" si="133"/>
        <v>1</v>
      </c>
      <c r="BB94" s="703" t="e">
        <f t="shared" si="134"/>
        <v>#VALUE!</v>
      </c>
      <c r="BC94" s="704" t="e">
        <f t="shared" si="135"/>
        <v>#VALUE!</v>
      </c>
      <c r="BD94" s="769" t="e">
        <f t="shared" si="98"/>
        <v>#VALUE!</v>
      </c>
      <c r="BE94" s="705" t="e">
        <f t="shared" si="99"/>
        <v>#VALUE!</v>
      </c>
      <c r="BF94" s="702">
        <f t="shared" si="136"/>
        <v>1</v>
      </c>
      <c r="BG94" s="703" t="e">
        <f t="shared" si="137"/>
        <v>#VALUE!</v>
      </c>
      <c r="BH94" s="704" t="e">
        <f t="shared" si="138"/>
        <v>#VALUE!</v>
      </c>
      <c r="BI94" s="769" t="e">
        <f t="shared" si="100"/>
        <v>#VALUE!</v>
      </c>
      <c r="BJ94" s="705" t="e">
        <f t="shared" si="101"/>
        <v>#VALUE!</v>
      </c>
      <c r="BK94" s="702">
        <f t="shared" si="139"/>
        <v>1</v>
      </c>
      <c r="BL94" s="703" t="e">
        <f t="shared" si="140"/>
        <v>#VALUE!</v>
      </c>
      <c r="BM94" s="704" t="e">
        <f t="shared" si="141"/>
        <v>#VALUE!</v>
      </c>
      <c r="BN94" s="769" t="e">
        <f t="shared" si="102"/>
        <v>#VALUE!</v>
      </c>
      <c r="BO94" s="705" t="e">
        <f t="shared" si="103"/>
        <v>#VALUE!</v>
      </c>
      <c r="BP94" s="702">
        <f t="shared" si="142"/>
        <v>1</v>
      </c>
      <c r="BQ94" s="703" t="e">
        <f t="shared" si="143"/>
        <v>#VALUE!</v>
      </c>
      <c r="BR94" s="704" t="e">
        <f t="shared" si="144"/>
        <v>#VALUE!</v>
      </c>
      <c r="BS94" s="769" t="e">
        <f t="shared" si="104"/>
        <v>#VALUE!</v>
      </c>
      <c r="BT94" s="705" t="e">
        <f t="shared" si="105"/>
        <v>#VALUE!</v>
      </c>
      <c r="BU94" s="702">
        <f t="shared" si="145"/>
        <v>1</v>
      </c>
      <c r="BV94" s="703" t="e">
        <f t="shared" si="146"/>
        <v>#VALUE!</v>
      </c>
      <c r="BW94" s="704" t="e">
        <f t="shared" si="147"/>
        <v>#VALUE!</v>
      </c>
      <c r="BX94" s="769" t="e">
        <f t="shared" si="106"/>
        <v>#VALUE!</v>
      </c>
      <c r="BY94" s="705" t="e">
        <f t="shared" si="107"/>
        <v>#VALUE!</v>
      </c>
      <c r="BZ94" s="702">
        <f t="shared" si="148"/>
        <v>1</v>
      </c>
      <c r="CA94" s="703" t="e">
        <f t="shared" si="149"/>
        <v>#VALUE!</v>
      </c>
      <c r="CB94" s="704" t="e">
        <f t="shared" si="150"/>
        <v>#VALUE!</v>
      </c>
      <c r="CC94" s="769" t="e">
        <f t="shared" si="108"/>
        <v>#VALUE!</v>
      </c>
      <c r="CD94" s="705" t="e">
        <f t="shared" si="109"/>
        <v>#VALUE!</v>
      </c>
      <c r="CE94" s="770">
        <f t="shared" si="78"/>
        <v>12</v>
      </c>
      <c r="CF94" s="771" t="e">
        <f t="shared" si="79"/>
        <v>#VALUE!</v>
      </c>
      <c r="CG94" s="708"/>
      <c r="CH94" s="709"/>
      <c r="CK94" s="253"/>
      <c r="CL94" s="272"/>
      <c r="CM94" s="272"/>
      <c r="CN94" s="273"/>
      <c r="CO94" s="285" t="e">
        <f t="shared" si="110"/>
        <v>#VALUE!</v>
      </c>
      <c r="CP94" s="286" t="e">
        <f t="shared" si="111"/>
        <v>#VALUE!</v>
      </c>
      <c r="CQ94" s="275">
        <f t="shared" si="112"/>
        <v>0</v>
      </c>
      <c r="CR94" s="270" t="e">
        <f t="shared" si="151"/>
        <v>#VALUE!</v>
      </c>
      <c r="CS94" s="270" t="e">
        <f t="shared" si="151"/>
        <v>#VALUE!</v>
      </c>
      <c r="CT94" s="270" t="e">
        <f t="shared" si="113"/>
        <v>#VALUE!</v>
      </c>
      <c r="CU94" s="44"/>
    </row>
    <row r="95" spans="1:99" ht="16.5" customHeight="1">
      <c r="A95" s="23">
        <f t="shared" si="114"/>
        <v>91</v>
      </c>
      <c r="B95" s="142">
        <f>'2019-상시근로자'!B95</f>
        <v>0</v>
      </c>
      <c r="C95" s="632">
        <f>'2019-상시근로자'!C95</f>
        <v>0</v>
      </c>
      <c r="D95" s="637">
        <f>'2019-상시근로자'!D95</f>
        <v>0</v>
      </c>
      <c r="E95" s="156" t="e">
        <f t="shared" si="80"/>
        <v>#VALUE!</v>
      </c>
      <c r="F95" s="30" t="e">
        <f t="shared" si="81"/>
        <v>#VALUE!</v>
      </c>
      <c r="G95" s="31" t="e">
        <f t="shared" si="82"/>
        <v>#VALUE!</v>
      </c>
      <c r="H95" s="147" t="e">
        <f t="shared" si="83"/>
        <v>#VALUE!</v>
      </c>
      <c r="I95" s="633">
        <f>'2019-상시근로자'!E95</f>
        <v>0</v>
      </c>
      <c r="J95" s="633">
        <f>'2019-상시근로자'!G95</f>
        <v>0</v>
      </c>
      <c r="K95" s="33" t="e">
        <f t="shared" si="84"/>
        <v>#VALUE!</v>
      </c>
      <c r="L95" s="33">
        <f t="shared" si="77"/>
        <v>0</v>
      </c>
      <c r="M95" s="35" t="e">
        <f t="shared" si="85"/>
        <v>#VALUE!</v>
      </c>
      <c r="N95" s="108"/>
      <c r="O95" s="178"/>
      <c r="P95" s="179"/>
      <c r="Q95" s="194" t="s">
        <v>160</v>
      </c>
      <c r="R95" s="107" t="s">
        <v>160</v>
      </c>
      <c r="S95" s="43"/>
      <c r="T95" s="122" t="s">
        <v>160</v>
      </c>
      <c r="U95" s="122" t="s">
        <v>160</v>
      </c>
      <c r="V95" s="195" t="s">
        <v>160</v>
      </c>
      <c r="W95" s="702">
        <f t="shared" si="115"/>
        <v>1</v>
      </c>
      <c r="X95" s="703" t="e">
        <f t="shared" si="116"/>
        <v>#VALUE!</v>
      </c>
      <c r="Y95" s="768" t="e">
        <f t="shared" si="117"/>
        <v>#VALUE!</v>
      </c>
      <c r="Z95" s="769" t="e">
        <f t="shared" si="86"/>
        <v>#VALUE!</v>
      </c>
      <c r="AA95" s="705" t="e">
        <f t="shared" si="87"/>
        <v>#VALUE!</v>
      </c>
      <c r="AB95" s="702">
        <f t="shared" si="118"/>
        <v>1</v>
      </c>
      <c r="AC95" s="703" t="e">
        <f t="shared" si="119"/>
        <v>#VALUE!</v>
      </c>
      <c r="AD95" s="704" t="e">
        <f t="shared" si="120"/>
        <v>#VALUE!</v>
      </c>
      <c r="AE95" s="769" t="e">
        <f t="shared" si="88"/>
        <v>#VALUE!</v>
      </c>
      <c r="AF95" s="705" t="e">
        <f t="shared" si="89"/>
        <v>#VALUE!</v>
      </c>
      <c r="AG95" s="702">
        <f t="shared" si="121"/>
        <v>1</v>
      </c>
      <c r="AH95" s="703" t="e">
        <f t="shared" si="122"/>
        <v>#VALUE!</v>
      </c>
      <c r="AI95" s="704" t="e">
        <f t="shared" si="123"/>
        <v>#VALUE!</v>
      </c>
      <c r="AJ95" s="769" t="e">
        <f t="shared" si="90"/>
        <v>#VALUE!</v>
      </c>
      <c r="AK95" s="705" t="e">
        <f t="shared" si="91"/>
        <v>#VALUE!</v>
      </c>
      <c r="AL95" s="702">
        <f t="shared" si="124"/>
        <v>1</v>
      </c>
      <c r="AM95" s="703" t="e">
        <f t="shared" si="125"/>
        <v>#VALUE!</v>
      </c>
      <c r="AN95" s="704" t="e">
        <f t="shared" si="126"/>
        <v>#VALUE!</v>
      </c>
      <c r="AO95" s="769" t="e">
        <f t="shared" si="92"/>
        <v>#VALUE!</v>
      </c>
      <c r="AP95" s="705" t="e">
        <f t="shared" si="93"/>
        <v>#VALUE!</v>
      </c>
      <c r="AQ95" s="702">
        <f t="shared" si="127"/>
        <v>1</v>
      </c>
      <c r="AR95" s="703" t="e">
        <f t="shared" si="128"/>
        <v>#VALUE!</v>
      </c>
      <c r="AS95" s="704" t="e">
        <f t="shared" si="129"/>
        <v>#VALUE!</v>
      </c>
      <c r="AT95" s="769" t="e">
        <f t="shared" si="94"/>
        <v>#VALUE!</v>
      </c>
      <c r="AU95" s="705" t="e">
        <f t="shared" si="95"/>
        <v>#VALUE!</v>
      </c>
      <c r="AV95" s="702">
        <f t="shared" si="130"/>
        <v>1</v>
      </c>
      <c r="AW95" s="703" t="e">
        <f t="shared" si="131"/>
        <v>#VALUE!</v>
      </c>
      <c r="AX95" s="704" t="e">
        <f t="shared" si="132"/>
        <v>#VALUE!</v>
      </c>
      <c r="AY95" s="769" t="e">
        <f t="shared" si="96"/>
        <v>#VALUE!</v>
      </c>
      <c r="AZ95" s="705" t="e">
        <f t="shared" si="97"/>
        <v>#VALUE!</v>
      </c>
      <c r="BA95" s="702">
        <f t="shared" si="133"/>
        <v>1</v>
      </c>
      <c r="BB95" s="703" t="e">
        <f t="shared" si="134"/>
        <v>#VALUE!</v>
      </c>
      <c r="BC95" s="704" t="e">
        <f t="shared" si="135"/>
        <v>#VALUE!</v>
      </c>
      <c r="BD95" s="769" t="e">
        <f t="shared" si="98"/>
        <v>#VALUE!</v>
      </c>
      <c r="BE95" s="705" t="e">
        <f t="shared" si="99"/>
        <v>#VALUE!</v>
      </c>
      <c r="BF95" s="702">
        <f t="shared" si="136"/>
        <v>1</v>
      </c>
      <c r="BG95" s="703" t="e">
        <f t="shared" si="137"/>
        <v>#VALUE!</v>
      </c>
      <c r="BH95" s="704" t="e">
        <f t="shared" si="138"/>
        <v>#VALUE!</v>
      </c>
      <c r="BI95" s="769" t="e">
        <f t="shared" si="100"/>
        <v>#VALUE!</v>
      </c>
      <c r="BJ95" s="705" t="e">
        <f t="shared" si="101"/>
        <v>#VALUE!</v>
      </c>
      <c r="BK95" s="702">
        <f t="shared" si="139"/>
        <v>1</v>
      </c>
      <c r="BL95" s="703" t="e">
        <f t="shared" si="140"/>
        <v>#VALUE!</v>
      </c>
      <c r="BM95" s="704" t="e">
        <f t="shared" si="141"/>
        <v>#VALUE!</v>
      </c>
      <c r="BN95" s="769" t="e">
        <f t="shared" si="102"/>
        <v>#VALUE!</v>
      </c>
      <c r="BO95" s="705" t="e">
        <f t="shared" si="103"/>
        <v>#VALUE!</v>
      </c>
      <c r="BP95" s="702">
        <f t="shared" si="142"/>
        <v>1</v>
      </c>
      <c r="BQ95" s="703" t="e">
        <f t="shared" si="143"/>
        <v>#VALUE!</v>
      </c>
      <c r="BR95" s="704" t="e">
        <f t="shared" si="144"/>
        <v>#VALUE!</v>
      </c>
      <c r="BS95" s="769" t="e">
        <f t="shared" si="104"/>
        <v>#VALUE!</v>
      </c>
      <c r="BT95" s="705" t="e">
        <f t="shared" si="105"/>
        <v>#VALUE!</v>
      </c>
      <c r="BU95" s="702">
        <f t="shared" si="145"/>
        <v>1</v>
      </c>
      <c r="BV95" s="703" t="e">
        <f t="shared" si="146"/>
        <v>#VALUE!</v>
      </c>
      <c r="BW95" s="704" t="e">
        <f t="shared" si="147"/>
        <v>#VALUE!</v>
      </c>
      <c r="BX95" s="769" t="e">
        <f t="shared" si="106"/>
        <v>#VALUE!</v>
      </c>
      <c r="BY95" s="705" t="e">
        <f t="shared" si="107"/>
        <v>#VALUE!</v>
      </c>
      <c r="BZ95" s="702">
        <f t="shared" si="148"/>
        <v>1</v>
      </c>
      <c r="CA95" s="703" t="e">
        <f t="shared" si="149"/>
        <v>#VALUE!</v>
      </c>
      <c r="CB95" s="704" t="e">
        <f t="shared" si="150"/>
        <v>#VALUE!</v>
      </c>
      <c r="CC95" s="769" t="e">
        <f t="shared" si="108"/>
        <v>#VALUE!</v>
      </c>
      <c r="CD95" s="705" t="e">
        <f t="shared" si="109"/>
        <v>#VALUE!</v>
      </c>
      <c r="CE95" s="770">
        <f t="shared" si="78"/>
        <v>12</v>
      </c>
      <c r="CF95" s="771" t="e">
        <f t="shared" si="79"/>
        <v>#VALUE!</v>
      </c>
      <c r="CG95" s="708"/>
      <c r="CH95" s="709"/>
      <c r="CK95" s="253"/>
      <c r="CL95" s="272"/>
      <c r="CM95" s="272"/>
      <c r="CN95" s="273"/>
      <c r="CO95" s="285" t="e">
        <f t="shared" si="110"/>
        <v>#VALUE!</v>
      </c>
      <c r="CP95" s="286" t="e">
        <f t="shared" si="111"/>
        <v>#VALUE!</v>
      </c>
      <c r="CQ95" s="275">
        <f t="shared" si="112"/>
        <v>0</v>
      </c>
      <c r="CR95" s="270" t="e">
        <f t="shared" si="151"/>
        <v>#VALUE!</v>
      </c>
      <c r="CS95" s="270" t="e">
        <f t="shared" si="151"/>
        <v>#VALUE!</v>
      </c>
      <c r="CT95" s="270" t="e">
        <f t="shared" si="113"/>
        <v>#VALUE!</v>
      </c>
      <c r="CU95" s="44"/>
    </row>
    <row r="96" spans="1:99" ht="16.5" customHeight="1">
      <c r="A96" s="23">
        <f t="shared" si="114"/>
        <v>92</v>
      </c>
      <c r="B96" s="142">
        <f>'2019-상시근로자'!B96</f>
        <v>0</v>
      </c>
      <c r="C96" s="632">
        <f>'2019-상시근로자'!C96</f>
        <v>0</v>
      </c>
      <c r="D96" s="637">
        <f>'2019-상시근로자'!D96</f>
        <v>0</v>
      </c>
      <c r="E96" s="156" t="e">
        <f t="shared" si="80"/>
        <v>#VALUE!</v>
      </c>
      <c r="F96" s="30" t="e">
        <f t="shared" si="81"/>
        <v>#VALUE!</v>
      </c>
      <c r="G96" s="31" t="e">
        <f t="shared" si="82"/>
        <v>#VALUE!</v>
      </c>
      <c r="H96" s="147" t="e">
        <f t="shared" si="83"/>
        <v>#VALUE!</v>
      </c>
      <c r="I96" s="633">
        <f>'2019-상시근로자'!E96</f>
        <v>0</v>
      </c>
      <c r="J96" s="633">
        <f>'2019-상시근로자'!G96</f>
        <v>0</v>
      </c>
      <c r="K96" s="33" t="e">
        <f t="shared" si="84"/>
        <v>#VALUE!</v>
      </c>
      <c r="L96" s="33">
        <f t="shared" si="77"/>
        <v>0</v>
      </c>
      <c r="M96" s="35" t="e">
        <f t="shared" si="85"/>
        <v>#VALUE!</v>
      </c>
      <c r="N96" s="108"/>
      <c r="O96" s="178"/>
      <c r="P96" s="179"/>
      <c r="Q96" s="194" t="s">
        <v>160</v>
      </c>
      <c r="R96" s="107" t="s">
        <v>160</v>
      </c>
      <c r="S96" s="43"/>
      <c r="T96" s="122" t="s">
        <v>160</v>
      </c>
      <c r="U96" s="122" t="s">
        <v>160</v>
      </c>
      <c r="V96" s="195" t="s">
        <v>160</v>
      </c>
      <c r="W96" s="702">
        <f t="shared" si="115"/>
        <v>1</v>
      </c>
      <c r="X96" s="703" t="e">
        <f t="shared" si="116"/>
        <v>#VALUE!</v>
      </c>
      <c r="Y96" s="768" t="e">
        <f t="shared" si="117"/>
        <v>#VALUE!</v>
      </c>
      <c r="Z96" s="769" t="e">
        <f t="shared" si="86"/>
        <v>#VALUE!</v>
      </c>
      <c r="AA96" s="705" t="e">
        <f t="shared" si="87"/>
        <v>#VALUE!</v>
      </c>
      <c r="AB96" s="702">
        <f t="shared" si="118"/>
        <v>1</v>
      </c>
      <c r="AC96" s="703" t="e">
        <f t="shared" si="119"/>
        <v>#VALUE!</v>
      </c>
      <c r="AD96" s="704" t="e">
        <f t="shared" si="120"/>
        <v>#VALUE!</v>
      </c>
      <c r="AE96" s="769" t="e">
        <f t="shared" si="88"/>
        <v>#VALUE!</v>
      </c>
      <c r="AF96" s="705" t="e">
        <f t="shared" si="89"/>
        <v>#VALUE!</v>
      </c>
      <c r="AG96" s="702">
        <f t="shared" si="121"/>
        <v>1</v>
      </c>
      <c r="AH96" s="703" t="e">
        <f t="shared" si="122"/>
        <v>#VALUE!</v>
      </c>
      <c r="AI96" s="704" t="e">
        <f t="shared" si="123"/>
        <v>#VALUE!</v>
      </c>
      <c r="AJ96" s="769" t="e">
        <f t="shared" si="90"/>
        <v>#VALUE!</v>
      </c>
      <c r="AK96" s="705" t="e">
        <f t="shared" si="91"/>
        <v>#VALUE!</v>
      </c>
      <c r="AL96" s="702">
        <f t="shared" si="124"/>
        <v>1</v>
      </c>
      <c r="AM96" s="703" t="e">
        <f t="shared" si="125"/>
        <v>#VALUE!</v>
      </c>
      <c r="AN96" s="704" t="e">
        <f t="shared" si="126"/>
        <v>#VALUE!</v>
      </c>
      <c r="AO96" s="769" t="e">
        <f t="shared" si="92"/>
        <v>#VALUE!</v>
      </c>
      <c r="AP96" s="705" t="e">
        <f t="shared" si="93"/>
        <v>#VALUE!</v>
      </c>
      <c r="AQ96" s="702">
        <f t="shared" si="127"/>
        <v>1</v>
      </c>
      <c r="AR96" s="703" t="e">
        <f t="shared" si="128"/>
        <v>#VALUE!</v>
      </c>
      <c r="AS96" s="704" t="e">
        <f t="shared" si="129"/>
        <v>#VALUE!</v>
      </c>
      <c r="AT96" s="769" t="e">
        <f t="shared" si="94"/>
        <v>#VALUE!</v>
      </c>
      <c r="AU96" s="705" t="e">
        <f t="shared" si="95"/>
        <v>#VALUE!</v>
      </c>
      <c r="AV96" s="702">
        <f t="shared" si="130"/>
        <v>1</v>
      </c>
      <c r="AW96" s="703" t="e">
        <f t="shared" si="131"/>
        <v>#VALUE!</v>
      </c>
      <c r="AX96" s="704" t="e">
        <f t="shared" si="132"/>
        <v>#VALUE!</v>
      </c>
      <c r="AY96" s="769" t="e">
        <f t="shared" si="96"/>
        <v>#VALUE!</v>
      </c>
      <c r="AZ96" s="705" t="e">
        <f t="shared" si="97"/>
        <v>#VALUE!</v>
      </c>
      <c r="BA96" s="702">
        <f t="shared" si="133"/>
        <v>1</v>
      </c>
      <c r="BB96" s="703" t="e">
        <f t="shared" si="134"/>
        <v>#VALUE!</v>
      </c>
      <c r="BC96" s="704" t="e">
        <f t="shared" si="135"/>
        <v>#VALUE!</v>
      </c>
      <c r="BD96" s="769" t="e">
        <f t="shared" si="98"/>
        <v>#VALUE!</v>
      </c>
      <c r="BE96" s="705" t="e">
        <f t="shared" si="99"/>
        <v>#VALUE!</v>
      </c>
      <c r="BF96" s="702">
        <f t="shared" si="136"/>
        <v>1</v>
      </c>
      <c r="BG96" s="703" t="e">
        <f t="shared" si="137"/>
        <v>#VALUE!</v>
      </c>
      <c r="BH96" s="704" t="e">
        <f t="shared" si="138"/>
        <v>#VALUE!</v>
      </c>
      <c r="BI96" s="769" t="e">
        <f t="shared" si="100"/>
        <v>#VALUE!</v>
      </c>
      <c r="BJ96" s="705" t="e">
        <f t="shared" si="101"/>
        <v>#VALUE!</v>
      </c>
      <c r="BK96" s="702">
        <f t="shared" si="139"/>
        <v>1</v>
      </c>
      <c r="BL96" s="703" t="e">
        <f t="shared" si="140"/>
        <v>#VALUE!</v>
      </c>
      <c r="BM96" s="704" t="e">
        <f t="shared" si="141"/>
        <v>#VALUE!</v>
      </c>
      <c r="BN96" s="769" t="e">
        <f t="shared" si="102"/>
        <v>#VALUE!</v>
      </c>
      <c r="BO96" s="705" t="e">
        <f t="shared" si="103"/>
        <v>#VALUE!</v>
      </c>
      <c r="BP96" s="702">
        <f t="shared" si="142"/>
        <v>1</v>
      </c>
      <c r="BQ96" s="703" t="e">
        <f t="shared" si="143"/>
        <v>#VALUE!</v>
      </c>
      <c r="BR96" s="704" t="e">
        <f t="shared" si="144"/>
        <v>#VALUE!</v>
      </c>
      <c r="BS96" s="769" t="e">
        <f t="shared" si="104"/>
        <v>#VALUE!</v>
      </c>
      <c r="BT96" s="705" t="e">
        <f t="shared" si="105"/>
        <v>#VALUE!</v>
      </c>
      <c r="BU96" s="702">
        <f t="shared" si="145"/>
        <v>1</v>
      </c>
      <c r="BV96" s="703" t="e">
        <f t="shared" si="146"/>
        <v>#VALUE!</v>
      </c>
      <c r="BW96" s="704" t="e">
        <f t="shared" si="147"/>
        <v>#VALUE!</v>
      </c>
      <c r="BX96" s="769" t="e">
        <f t="shared" si="106"/>
        <v>#VALUE!</v>
      </c>
      <c r="BY96" s="705" t="e">
        <f t="shared" si="107"/>
        <v>#VALUE!</v>
      </c>
      <c r="BZ96" s="702">
        <f t="shared" si="148"/>
        <v>1</v>
      </c>
      <c r="CA96" s="703" t="e">
        <f t="shared" si="149"/>
        <v>#VALUE!</v>
      </c>
      <c r="CB96" s="704" t="e">
        <f t="shared" si="150"/>
        <v>#VALUE!</v>
      </c>
      <c r="CC96" s="769" t="e">
        <f t="shared" si="108"/>
        <v>#VALUE!</v>
      </c>
      <c r="CD96" s="705" t="e">
        <f t="shared" si="109"/>
        <v>#VALUE!</v>
      </c>
      <c r="CE96" s="770">
        <f t="shared" si="78"/>
        <v>12</v>
      </c>
      <c r="CF96" s="771" t="e">
        <f t="shared" si="79"/>
        <v>#VALUE!</v>
      </c>
      <c r="CG96" s="708"/>
      <c r="CH96" s="709"/>
      <c r="CK96" s="253"/>
      <c r="CL96" s="272"/>
      <c r="CM96" s="272"/>
      <c r="CN96" s="273"/>
      <c r="CO96" s="285" t="e">
        <f t="shared" si="110"/>
        <v>#VALUE!</v>
      </c>
      <c r="CP96" s="286" t="e">
        <f t="shared" si="111"/>
        <v>#VALUE!</v>
      </c>
      <c r="CQ96" s="275">
        <f t="shared" si="112"/>
        <v>0</v>
      </c>
      <c r="CR96" s="270" t="e">
        <f t="shared" si="151"/>
        <v>#VALUE!</v>
      </c>
      <c r="CS96" s="270" t="e">
        <f t="shared" si="151"/>
        <v>#VALUE!</v>
      </c>
      <c r="CT96" s="270" t="e">
        <f t="shared" si="113"/>
        <v>#VALUE!</v>
      </c>
      <c r="CU96" s="44"/>
    </row>
    <row r="97" spans="1:99" ht="16.5" customHeight="1" thickBot="1">
      <c r="A97" s="23">
        <f t="shared" si="114"/>
        <v>93</v>
      </c>
      <c r="B97" s="142">
        <f>'2019-상시근로자'!B97</f>
        <v>0</v>
      </c>
      <c r="C97" s="632">
        <f>'2019-상시근로자'!C97</f>
        <v>0</v>
      </c>
      <c r="D97" s="637">
        <f>'2019-상시근로자'!D97</f>
        <v>0</v>
      </c>
      <c r="E97" s="156" t="e">
        <f t="shared" si="80"/>
        <v>#VALUE!</v>
      </c>
      <c r="F97" s="30" t="e">
        <f t="shared" si="81"/>
        <v>#VALUE!</v>
      </c>
      <c r="G97" s="31" t="e">
        <f t="shared" si="82"/>
        <v>#VALUE!</v>
      </c>
      <c r="H97" s="147" t="e">
        <f t="shared" si="83"/>
        <v>#VALUE!</v>
      </c>
      <c r="I97" s="633">
        <f>'2019-상시근로자'!E97</f>
        <v>0</v>
      </c>
      <c r="J97" s="633">
        <f>'2019-상시근로자'!G97</f>
        <v>0</v>
      </c>
      <c r="K97" s="33" t="e">
        <f t="shared" si="84"/>
        <v>#VALUE!</v>
      </c>
      <c r="L97" s="33">
        <f t="shared" si="77"/>
        <v>0</v>
      </c>
      <c r="M97" s="35" t="e">
        <f t="shared" si="85"/>
        <v>#VALUE!</v>
      </c>
      <c r="N97" s="108"/>
      <c r="O97" s="180"/>
      <c r="P97" s="181"/>
      <c r="Q97" s="194" t="s">
        <v>160</v>
      </c>
      <c r="R97" s="107" t="s">
        <v>160</v>
      </c>
      <c r="S97" s="43"/>
      <c r="T97" s="122" t="s">
        <v>160</v>
      </c>
      <c r="U97" s="122" t="s">
        <v>160</v>
      </c>
      <c r="V97" s="195" t="s">
        <v>160</v>
      </c>
      <c r="W97" s="702">
        <f t="shared" si="115"/>
        <v>1</v>
      </c>
      <c r="X97" s="703" t="e">
        <f t="shared" si="116"/>
        <v>#VALUE!</v>
      </c>
      <c r="Y97" s="768" t="e">
        <f t="shared" si="117"/>
        <v>#VALUE!</v>
      </c>
      <c r="Z97" s="769" t="e">
        <f t="shared" si="86"/>
        <v>#VALUE!</v>
      </c>
      <c r="AA97" s="705" t="e">
        <f t="shared" si="87"/>
        <v>#VALUE!</v>
      </c>
      <c r="AB97" s="702">
        <f t="shared" si="118"/>
        <v>1</v>
      </c>
      <c r="AC97" s="703" t="e">
        <f t="shared" si="119"/>
        <v>#VALUE!</v>
      </c>
      <c r="AD97" s="704" t="e">
        <f t="shared" si="120"/>
        <v>#VALUE!</v>
      </c>
      <c r="AE97" s="769" t="e">
        <f t="shared" si="88"/>
        <v>#VALUE!</v>
      </c>
      <c r="AF97" s="705" t="e">
        <f t="shared" si="89"/>
        <v>#VALUE!</v>
      </c>
      <c r="AG97" s="702">
        <f t="shared" si="121"/>
        <v>1</v>
      </c>
      <c r="AH97" s="703" t="e">
        <f t="shared" si="122"/>
        <v>#VALUE!</v>
      </c>
      <c r="AI97" s="704" t="e">
        <f t="shared" si="123"/>
        <v>#VALUE!</v>
      </c>
      <c r="AJ97" s="769" t="e">
        <f t="shared" si="90"/>
        <v>#VALUE!</v>
      </c>
      <c r="AK97" s="705" t="e">
        <f t="shared" si="91"/>
        <v>#VALUE!</v>
      </c>
      <c r="AL97" s="702">
        <f t="shared" si="124"/>
        <v>1</v>
      </c>
      <c r="AM97" s="703" t="e">
        <f t="shared" si="125"/>
        <v>#VALUE!</v>
      </c>
      <c r="AN97" s="704" t="e">
        <f t="shared" si="126"/>
        <v>#VALUE!</v>
      </c>
      <c r="AO97" s="769" t="e">
        <f t="shared" si="92"/>
        <v>#VALUE!</v>
      </c>
      <c r="AP97" s="705" t="e">
        <f t="shared" si="93"/>
        <v>#VALUE!</v>
      </c>
      <c r="AQ97" s="702">
        <f t="shared" si="127"/>
        <v>1</v>
      </c>
      <c r="AR97" s="703" t="e">
        <f t="shared" si="128"/>
        <v>#VALUE!</v>
      </c>
      <c r="AS97" s="704" t="e">
        <f t="shared" si="129"/>
        <v>#VALUE!</v>
      </c>
      <c r="AT97" s="769" t="e">
        <f t="shared" si="94"/>
        <v>#VALUE!</v>
      </c>
      <c r="AU97" s="705" t="e">
        <f t="shared" si="95"/>
        <v>#VALUE!</v>
      </c>
      <c r="AV97" s="702">
        <f t="shared" si="130"/>
        <v>1</v>
      </c>
      <c r="AW97" s="703" t="e">
        <f t="shared" si="131"/>
        <v>#VALUE!</v>
      </c>
      <c r="AX97" s="704" t="e">
        <f t="shared" si="132"/>
        <v>#VALUE!</v>
      </c>
      <c r="AY97" s="769" t="e">
        <f t="shared" si="96"/>
        <v>#VALUE!</v>
      </c>
      <c r="AZ97" s="705" t="e">
        <f t="shared" si="97"/>
        <v>#VALUE!</v>
      </c>
      <c r="BA97" s="702">
        <f t="shared" si="133"/>
        <v>1</v>
      </c>
      <c r="BB97" s="703" t="e">
        <f t="shared" si="134"/>
        <v>#VALUE!</v>
      </c>
      <c r="BC97" s="704" t="e">
        <f t="shared" si="135"/>
        <v>#VALUE!</v>
      </c>
      <c r="BD97" s="769" t="e">
        <f t="shared" si="98"/>
        <v>#VALUE!</v>
      </c>
      <c r="BE97" s="705" t="e">
        <f t="shared" si="99"/>
        <v>#VALUE!</v>
      </c>
      <c r="BF97" s="702">
        <f t="shared" si="136"/>
        <v>1</v>
      </c>
      <c r="BG97" s="703" t="e">
        <f t="shared" si="137"/>
        <v>#VALUE!</v>
      </c>
      <c r="BH97" s="704" t="e">
        <f t="shared" si="138"/>
        <v>#VALUE!</v>
      </c>
      <c r="BI97" s="769" t="e">
        <f t="shared" si="100"/>
        <v>#VALUE!</v>
      </c>
      <c r="BJ97" s="705" t="e">
        <f t="shared" si="101"/>
        <v>#VALUE!</v>
      </c>
      <c r="BK97" s="702">
        <f t="shared" si="139"/>
        <v>1</v>
      </c>
      <c r="BL97" s="703" t="e">
        <f t="shared" si="140"/>
        <v>#VALUE!</v>
      </c>
      <c r="BM97" s="704" t="e">
        <f t="shared" si="141"/>
        <v>#VALUE!</v>
      </c>
      <c r="BN97" s="769" t="e">
        <f t="shared" si="102"/>
        <v>#VALUE!</v>
      </c>
      <c r="BO97" s="705" t="e">
        <f t="shared" si="103"/>
        <v>#VALUE!</v>
      </c>
      <c r="BP97" s="702">
        <f t="shared" si="142"/>
        <v>1</v>
      </c>
      <c r="BQ97" s="703" t="e">
        <f t="shared" si="143"/>
        <v>#VALUE!</v>
      </c>
      <c r="BR97" s="704" t="e">
        <f t="shared" si="144"/>
        <v>#VALUE!</v>
      </c>
      <c r="BS97" s="769" t="e">
        <f t="shared" si="104"/>
        <v>#VALUE!</v>
      </c>
      <c r="BT97" s="705" t="e">
        <f t="shared" si="105"/>
        <v>#VALUE!</v>
      </c>
      <c r="BU97" s="702">
        <f t="shared" si="145"/>
        <v>1</v>
      </c>
      <c r="BV97" s="703" t="e">
        <f t="shared" si="146"/>
        <v>#VALUE!</v>
      </c>
      <c r="BW97" s="704" t="e">
        <f t="shared" si="147"/>
        <v>#VALUE!</v>
      </c>
      <c r="BX97" s="769" t="e">
        <f t="shared" si="106"/>
        <v>#VALUE!</v>
      </c>
      <c r="BY97" s="705" t="e">
        <f t="shared" si="107"/>
        <v>#VALUE!</v>
      </c>
      <c r="BZ97" s="702">
        <f t="shared" si="148"/>
        <v>1</v>
      </c>
      <c r="CA97" s="703" t="e">
        <f t="shared" si="149"/>
        <v>#VALUE!</v>
      </c>
      <c r="CB97" s="704" t="e">
        <f t="shared" si="150"/>
        <v>#VALUE!</v>
      </c>
      <c r="CC97" s="769" t="e">
        <f t="shared" si="108"/>
        <v>#VALUE!</v>
      </c>
      <c r="CD97" s="705" t="e">
        <f t="shared" si="109"/>
        <v>#VALUE!</v>
      </c>
      <c r="CE97" s="770">
        <f t="shared" si="78"/>
        <v>12</v>
      </c>
      <c r="CF97" s="771" t="e">
        <f t="shared" si="79"/>
        <v>#VALUE!</v>
      </c>
      <c r="CG97" s="708"/>
      <c r="CH97" s="709"/>
      <c r="CK97" s="253"/>
      <c r="CL97" s="272"/>
      <c r="CM97" s="272"/>
      <c r="CN97" s="273"/>
      <c r="CO97" s="285" t="e">
        <f t="shared" si="110"/>
        <v>#VALUE!</v>
      </c>
      <c r="CP97" s="286" t="e">
        <f t="shared" si="111"/>
        <v>#VALUE!</v>
      </c>
      <c r="CQ97" s="275">
        <f t="shared" si="112"/>
        <v>0</v>
      </c>
      <c r="CR97" s="270" t="e">
        <f t="shared" si="151"/>
        <v>#VALUE!</v>
      </c>
      <c r="CS97" s="270" t="e">
        <f t="shared" si="151"/>
        <v>#VALUE!</v>
      </c>
      <c r="CT97" s="270" t="e">
        <f t="shared" si="113"/>
        <v>#VALUE!</v>
      </c>
      <c r="CU97" s="44"/>
    </row>
    <row r="98" spans="1:99" ht="16.5" customHeight="1">
      <c r="A98" s="23">
        <f t="shared" si="114"/>
        <v>94</v>
      </c>
      <c r="B98" s="142">
        <f>'2019-상시근로자'!B98</f>
        <v>0</v>
      </c>
      <c r="C98" s="632">
        <f>'2019-상시근로자'!C98</f>
        <v>0</v>
      </c>
      <c r="D98" s="637">
        <f>'2019-상시근로자'!D98</f>
        <v>0</v>
      </c>
      <c r="E98" s="156" t="e">
        <f t="shared" si="80"/>
        <v>#VALUE!</v>
      </c>
      <c r="F98" s="30" t="e">
        <f t="shared" si="81"/>
        <v>#VALUE!</v>
      </c>
      <c r="G98" s="31" t="e">
        <f t="shared" si="82"/>
        <v>#VALUE!</v>
      </c>
      <c r="H98" s="147" t="e">
        <f t="shared" si="83"/>
        <v>#VALUE!</v>
      </c>
      <c r="I98" s="633">
        <f>'2019-상시근로자'!E98</f>
        <v>0</v>
      </c>
      <c r="J98" s="633">
        <f>'2019-상시근로자'!G98</f>
        <v>0</v>
      </c>
      <c r="K98" s="33" t="e">
        <f t="shared" si="84"/>
        <v>#VALUE!</v>
      </c>
      <c r="L98" s="33">
        <f t="shared" si="77"/>
        <v>0</v>
      </c>
      <c r="M98" s="35" t="e">
        <f t="shared" si="85"/>
        <v>#VALUE!</v>
      </c>
      <c r="N98" s="108"/>
      <c r="O98" s="178"/>
      <c r="P98" s="179"/>
      <c r="Q98" s="194" t="s">
        <v>160</v>
      </c>
      <c r="R98" s="107" t="s">
        <v>160</v>
      </c>
      <c r="S98" s="43"/>
      <c r="T98" s="122" t="s">
        <v>160</v>
      </c>
      <c r="U98" s="122" t="s">
        <v>160</v>
      </c>
      <c r="V98" s="195" t="s">
        <v>160</v>
      </c>
      <c r="W98" s="702">
        <f t="shared" si="115"/>
        <v>1</v>
      </c>
      <c r="X98" s="703" t="e">
        <f t="shared" si="116"/>
        <v>#VALUE!</v>
      </c>
      <c r="Y98" s="768" t="e">
        <f t="shared" si="117"/>
        <v>#VALUE!</v>
      </c>
      <c r="Z98" s="769" t="e">
        <f t="shared" si="86"/>
        <v>#VALUE!</v>
      </c>
      <c r="AA98" s="705" t="e">
        <f t="shared" si="87"/>
        <v>#VALUE!</v>
      </c>
      <c r="AB98" s="702">
        <f t="shared" si="118"/>
        <v>1</v>
      </c>
      <c r="AC98" s="703" t="e">
        <f t="shared" si="119"/>
        <v>#VALUE!</v>
      </c>
      <c r="AD98" s="704" t="e">
        <f t="shared" si="120"/>
        <v>#VALUE!</v>
      </c>
      <c r="AE98" s="769" t="e">
        <f t="shared" si="88"/>
        <v>#VALUE!</v>
      </c>
      <c r="AF98" s="705" t="e">
        <f t="shared" si="89"/>
        <v>#VALUE!</v>
      </c>
      <c r="AG98" s="702">
        <f t="shared" si="121"/>
        <v>1</v>
      </c>
      <c r="AH98" s="703" t="e">
        <f t="shared" si="122"/>
        <v>#VALUE!</v>
      </c>
      <c r="AI98" s="704" t="e">
        <f t="shared" si="123"/>
        <v>#VALUE!</v>
      </c>
      <c r="AJ98" s="769" t="e">
        <f t="shared" si="90"/>
        <v>#VALUE!</v>
      </c>
      <c r="AK98" s="705" t="e">
        <f t="shared" si="91"/>
        <v>#VALUE!</v>
      </c>
      <c r="AL98" s="702">
        <f t="shared" si="124"/>
        <v>1</v>
      </c>
      <c r="AM98" s="703" t="e">
        <f t="shared" si="125"/>
        <v>#VALUE!</v>
      </c>
      <c r="AN98" s="704" t="e">
        <f t="shared" si="126"/>
        <v>#VALUE!</v>
      </c>
      <c r="AO98" s="769" t="e">
        <f t="shared" si="92"/>
        <v>#VALUE!</v>
      </c>
      <c r="AP98" s="705" t="e">
        <f t="shared" si="93"/>
        <v>#VALUE!</v>
      </c>
      <c r="AQ98" s="702">
        <f t="shared" si="127"/>
        <v>1</v>
      </c>
      <c r="AR98" s="703" t="e">
        <f t="shared" si="128"/>
        <v>#VALUE!</v>
      </c>
      <c r="AS98" s="704" t="e">
        <f t="shared" si="129"/>
        <v>#VALUE!</v>
      </c>
      <c r="AT98" s="769" t="e">
        <f t="shared" si="94"/>
        <v>#VALUE!</v>
      </c>
      <c r="AU98" s="705" t="e">
        <f t="shared" si="95"/>
        <v>#VALUE!</v>
      </c>
      <c r="AV98" s="702">
        <f t="shared" si="130"/>
        <v>1</v>
      </c>
      <c r="AW98" s="703" t="e">
        <f t="shared" si="131"/>
        <v>#VALUE!</v>
      </c>
      <c r="AX98" s="704" t="e">
        <f t="shared" si="132"/>
        <v>#VALUE!</v>
      </c>
      <c r="AY98" s="769" t="e">
        <f t="shared" si="96"/>
        <v>#VALUE!</v>
      </c>
      <c r="AZ98" s="705" t="e">
        <f t="shared" si="97"/>
        <v>#VALUE!</v>
      </c>
      <c r="BA98" s="702">
        <f t="shared" si="133"/>
        <v>1</v>
      </c>
      <c r="BB98" s="703" t="e">
        <f t="shared" si="134"/>
        <v>#VALUE!</v>
      </c>
      <c r="BC98" s="704" t="e">
        <f t="shared" si="135"/>
        <v>#VALUE!</v>
      </c>
      <c r="BD98" s="769" t="e">
        <f t="shared" si="98"/>
        <v>#VALUE!</v>
      </c>
      <c r="BE98" s="705" t="e">
        <f t="shared" si="99"/>
        <v>#VALUE!</v>
      </c>
      <c r="BF98" s="702">
        <f t="shared" si="136"/>
        <v>1</v>
      </c>
      <c r="BG98" s="703" t="e">
        <f t="shared" si="137"/>
        <v>#VALUE!</v>
      </c>
      <c r="BH98" s="704" t="e">
        <f t="shared" si="138"/>
        <v>#VALUE!</v>
      </c>
      <c r="BI98" s="769" t="e">
        <f t="shared" si="100"/>
        <v>#VALUE!</v>
      </c>
      <c r="BJ98" s="705" t="e">
        <f t="shared" si="101"/>
        <v>#VALUE!</v>
      </c>
      <c r="BK98" s="702">
        <f t="shared" si="139"/>
        <v>1</v>
      </c>
      <c r="BL98" s="703" t="e">
        <f t="shared" si="140"/>
        <v>#VALUE!</v>
      </c>
      <c r="BM98" s="704" t="e">
        <f t="shared" si="141"/>
        <v>#VALUE!</v>
      </c>
      <c r="BN98" s="769" t="e">
        <f t="shared" si="102"/>
        <v>#VALUE!</v>
      </c>
      <c r="BO98" s="705" t="e">
        <f t="shared" si="103"/>
        <v>#VALUE!</v>
      </c>
      <c r="BP98" s="702">
        <f t="shared" si="142"/>
        <v>1</v>
      </c>
      <c r="BQ98" s="703" t="e">
        <f t="shared" si="143"/>
        <v>#VALUE!</v>
      </c>
      <c r="BR98" s="704" t="e">
        <f t="shared" si="144"/>
        <v>#VALUE!</v>
      </c>
      <c r="BS98" s="769" t="e">
        <f t="shared" si="104"/>
        <v>#VALUE!</v>
      </c>
      <c r="BT98" s="705" t="e">
        <f t="shared" si="105"/>
        <v>#VALUE!</v>
      </c>
      <c r="BU98" s="702">
        <f t="shared" si="145"/>
        <v>1</v>
      </c>
      <c r="BV98" s="703" t="e">
        <f t="shared" si="146"/>
        <v>#VALUE!</v>
      </c>
      <c r="BW98" s="704" t="e">
        <f t="shared" si="147"/>
        <v>#VALUE!</v>
      </c>
      <c r="BX98" s="769" t="e">
        <f t="shared" si="106"/>
        <v>#VALUE!</v>
      </c>
      <c r="BY98" s="705" t="e">
        <f t="shared" si="107"/>
        <v>#VALUE!</v>
      </c>
      <c r="BZ98" s="702">
        <f t="shared" si="148"/>
        <v>1</v>
      </c>
      <c r="CA98" s="703" t="e">
        <f t="shared" si="149"/>
        <v>#VALUE!</v>
      </c>
      <c r="CB98" s="704" t="e">
        <f t="shared" si="150"/>
        <v>#VALUE!</v>
      </c>
      <c r="CC98" s="769" t="e">
        <f t="shared" si="108"/>
        <v>#VALUE!</v>
      </c>
      <c r="CD98" s="705" t="e">
        <f t="shared" si="109"/>
        <v>#VALUE!</v>
      </c>
      <c r="CE98" s="770">
        <f t="shared" si="78"/>
        <v>12</v>
      </c>
      <c r="CF98" s="771" t="e">
        <f t="shared" si="79"/>
        <v>#VALUE!</v>
      </c>
      <c r="CG98" s="708"/>
      <c r="CH98" s="709"/>
      <c r="CK98" s="253"/>
      <c r="CL98" s="272"/>
      <c r="CM98" s="272"/>
      <c r="CN98" s="273"/>
      <c r="CO98" s="285" t="e">
        <f t="shared" si="110"/>
        <v>#VALUE!</v>
      </c>
      <c r="CP98" s="286" t="e">
        <f t="shared" si="111"/>
        <v>#VALUE!</v>
      </c>
      <c r="CQ98" s="275">
        <f t="shared" si="112"/>
        <v>0</v>
      </c>
      <c r="CR98" s="270" t="e">
        <f t="shared" si="151"/>
        <v>#VALUE!</v>
      </c>
      <c r="CS98" s="270" t="e">
        <f t="shared" si="151"/>
        <v>#VALUE!</v>
      </c>
      <c r="CT98" s="270" t="e">
        <f t="shared" si="113"/>
        <v>#VALUE!</v>
      </c>
      <c r="CU98" s="44"/>
    </row>
    <row r="99" spans="1:99" ht="16.5" customHeight="1">
      <c r="A99" s="23">
        <f t="shared" si="114"/>
        <v>95</v>
      </c>
      <c r="B99" s="142">
        <f>'2019-상시근로자'!B99</f>
        <v>0</v>
      </c>
      <c r="C99" s="632">
        <f>'2019-상시근로자'!C99</f>
        <v>0</v>
      </c>
      <c r="D99" s="637">
        <f>'2019-상시근로자'!D99</f>
        <v>0</v>
      </c>
      <c r="E99" s="156" t="e">
        <f t="shared" si="80"/>
        <v>#VALUE!</v>
      </c>
      <c r="F99" s="30" t="e">
        <f t="shared" si="81"/>
        <v>#VALUE!</v>
      </c>
      <c r="G99" s="31" t="e">
        <f t="shared" si="82"/>
        <v>#VALUE!</v>
      </c>
      <c r="H99" s="147" t="e">
        <f t="shared" si="83"/>
        <v>#VALUE!</v>
      </c>
      <c r="I99" s="633">
        <f>'2019-상시근로자'!E99</f>
        <v>0</v>
      </c>
      <c r="J99" s="633">
        <f>'2019-상시근로자'!G99</f>
        <v>0</v>
      </c>
      <c r="K99" s="33" t="e">
        <f t="shared" si="84"/>
        <v>#VALUE!</v>
      </c>
      <c r="L99" s="33">
        <f t="shared" si="77"/>
        <v>0</v>
      </c>
      <c r="M99" s="35" t="e">
        <f t="shared" si="85"/>
        <v>#VALUE!</v>
      </c>
      <c r="N99" s="108"/>
      <c r="O99" s="178"/>
      <c r="P99" s="179"/>
      <c r="Q99" s="194" t="s">
        <v>160</v>
      </c>
      <c r="R99" s="107" t="s">
        <v>160</v>
      </c>
      <c r="S99" s="43"/>
      <c r="T99" s="122" t="s">
        <v>160</v>
      </c>
      <c r="U99" s="122" t="s">
        <v>160</v>
      </c>
      <c r="V99" s="195" t="s">
        <v>160</v>
      </c>
      <c r="W99" s="702">
        <f t="shared" si="115"/>
        <v>1</v>
      </c>
      <c r="X99" s="703" t="e">
        <f t="shared" si="116"/>
        <v>#VALUE!</v>
      </c>
      <c r="Y99" s="768" t="e">
        <f t="shared" si="117"/>
        <v>#VALUE!</v>
      </c>
      <c r="Z99" s="769" t="e">
        <f t="shared" si="86"/>
        <v>#VALUE!</v>
      </c>
      <c r="AA99" s="705" t="e">
        <f t="shared" si="87"/>
        <v>#VALUE!</v>
      </c>
      <c r="AB99" s="702">
        <f t="shared" si="118"/>
        <v>1</v>
      </c>
      <c r="AC99" s="703" t="e">
        <f t="shared" si="119"/>
        <v>#VALUE!</v>
      </c>
      <c r="AD99" s="704" t="e">
        <f t="shared" si="120"/>
        <v>#VALUE!</v>
      </c>
      <c r="AE99" s="769" t="e">
        <f t="shared" si="88"/>
        <v>#VALUE!</v>
      </c>
      <c r="AF99" s="705" t="e">
        <f t="shared" si="89"/>
        <v>#VALUE!</v>
      </c>
      <c r="AG99" s="702">
        <f t="shared" si="121"/>
        <v>1</v>
      </c>
      <c r="AH99" s="703" t="e">
        <f t="shared" si="122"/>
        <v>#VALUE!</v>
      </c>
      <c r="AI99" s="704" t="e">
        <f t="shared" si="123"/>
        <v>#VALUE!</v>
      </c>
      <c r="AJ99" s="769" t="e">
        <f t="shared" si="90"/>
        <v>#VALUE!</v>
      </c>
      <c r="AK99" s="705" t="e">
        <f t="shared" si="91"/>
        <v>#VALUE!</v>
      </c>
      <c r="AL99" s="702">
        <f t="shared" si="124"/>
        <v>1</v>
      </c>
      <c r="AM99" s="703" t="e">
        <f t="shared" si="125"/>
        <v>#VALUE!</v>
      </c>
      <c r="AN99" s="704" t="e">
        <f t="shared" si="126"/>
        <v>#VALUE!</v>
      </c>
      <c r="AO99" s="769" t="e">
        <f t="shared" si="92"/>
        <v>#VALUE!</v>
      </c>
      <c r="AP99" s="705" t="e">
        <f t="shared" si="93"/>
        <v>#VALUE!</v>
      </c>
      <c r="AQ99" s="702">
        <f t="shared" si="127"/>
        <v>1</v>
      </c>
      <c r="AR99" s="703" t="e">
        <f t="shared" si="128"/>
        <v>#VALUE!</v>
      </c>
      <c r="AS99" s="704" t="e">
        <f t="shared" si="129"/>
        <v>#VALUE!</v>
      </c>
      <c r="AT99" s="769" t="e">
        <f t="shared" si="94"/>
        <v>#VALUE!</v>
      </c>
      <c r="AU99" s="705" t="e">
        <f t="shared" si="95"/>
        <v>#VALUE!</v>
      </c>
      <c r="AV99" s="702">
        <f t="shared" si="130"/>
        <v>1</v>
      </c>
      <c r="AW99" s="703" t="e">
        <f t="shared" si="131"/>
        <v>#VALUE!</v>
      </c>
      <c r="AX99" s="704" t="e">
        <f t="shared" si="132"/>
        <v>#VALUE!</v>
      </c>
      <c r="AY99" s="769" t="e">
        <f t="shared" si="96"/>
        <v>#VALUE!</v>
      </c>
      <c r="AZ99" s="705" t="e">
        <f t="shared" si="97"/>
        <v>#VALUE!</v>
      </c>
      <c r="BA99" s="702">
        <f t="shared" si="133"/>
        <v>1</v>
      </c>
      <c r="BB99" s="703" t="e">
        <f t="shared" si="134"/>
        <v>#VALUE!</v>
      </c>
      <c r="BC99" s="704" t="e">
        <f t="shared" si="135"/>
        <v>#VALUE!</v>
      </c>
      <c r="BD99" s="769" t="e">
        <f t="shared" si="98"/>
        <v>#VALUE!</v>
      </c>
      <c r="BE99" s="705" t="e">
        <f t="shared" si="99"/>
        <v>#VALUE!</v>
      </c>
      <c r="BF99" s="702">
        <f t="shared" si="136"/>
        <v>1</v>
      </c>
      <c r="BG99" s="703" t="e">
        <f t="shared" si="137"/>
        <v>#VALUE!</v>
      </c>
      <c r="BH99" s="704" t="e">
        <f t="shared" si="138"/>
        <v>#VALUE!</v>
      </c>
      <c r="BI99" s="769" t="e">
        <f t="shared" si="100"/>
        <v>#VALUE!</v>
      </c>
      <c r="BJ99" s="705" t="e">
        <f t="shared" si="101"/>
        <v>#VALUE!</v>
      </c>
      <c r="BK99" s="702">
        <f t="shared" si="139"/>
        <v>1</v>
      </c>
      <c r="BL99" s="703" t="e">
        <f t="shared" si="140"/>
        <v>#VALUE!</v>
      </c>
      <c r="BM99" s="704" t="e">
        <f t="shared" si="141"/>
        <v>#VALUE!</v>
      </c>
      <c r="BN99" s="769" t="e">
        <f t="shared" si="102"/>
        <v>#VALUE!</v>
      </c>
      <c r="BO99" s="705" t="e">
        <f t="shared" si="103"/>
        <v>#VALUE!</v>
      </c>
      <c r="BP99" s="702">
        <f t="shared" si="142"/>
        <v>1</v>
      </c>
      <c r="BQ99" s="703" t="e">
        <f t="shared" si="143"/>
        <v>#VALUE!</v>
      </c>
      <c r="BR99" s="704" t="e">
        <f t="shared" si="144"/>
        <v>#VALUE!</v>
      </c>
      <c r="BS99" s="769" t="e">
        <f t="shared" si="104"/>
        <v>#VALUE!</v>
      </c>
      <c r="BT99" s="705" t="e">
        <f t="shared" si="105"/>
        <v>#VALUE!</v>
      </c>
      <c r="BU99" s="702">
        <f t="shared" si="145"/>
        <v>1</v>
      </c>
      <c r="BV99" s="703" t="e">
        <f t="shared" si="146"/>
        <v>#VALUE!</v>
      </c>
      <c r="BW99" s="704" t="e">
        <f t="shared" si="147"/>
        <v>#VALUE!</v>
      </c>
      <c r="BX99" s="769" t="e">
        <f t="shared" si="106"/>
        <v>#VALUE!</v>
      </c>
      <c r="BY99" s="705" t="e">
        <f t="shared" si="107"/>
        <v>#VALUE!</v>
      </c>
      <c r="BZ99" s="702">
        <f t="shared" si="148"/>
        <v>1</v>
      </c>
      <c r="CA99" s="703" t="e">
        <f t="shared" si="149"/>
        <v>#VALUE!</v>
      </c>
      <c r="CB99" s="704" t="e">
        <f t="shared" si="150"/>
        <v>#VALUE!</v>
      </c>
      <c r="CC99" s="769" t="e">
        <f t="shared" si="108"/>
        <v>#VALUE!</v>
      </c>
      <c r="CD99" s="705" t="e">
        <f t="shared" si="109"/>
        <v>#VALUE!</v>
      </c>
      <c r="CE99" s="770">
        <f t="shared" si="78"/>
        <v>12</v>
      </c>
      <c r="CF99" s="771" t="e">
        <f t="shared" si="79"/>
        <v>#VALUE!</v>
      </c>
      <c r="CG99" s="708"/>
      <c r="CH99" s="709"/>
      <c r="CK99" s="253"/>
      <c r="CL99" s="272"/>
      <c r="CM99" s="272"/>
      <c r="CN99" s="273"/>
      <c r="CO99" s="285" t="e">
        <f t="shared" si="110"/>
        <v>#VALUE!</v>
      </c>
      <c r="CP99" s="286" t="e">
        <f t="shared" si="111"/>
        <v>#VALUE!</v>
      </c>
      <c r="CQ99" s="275">
        <f t="shared" si="112"/>
        <v>0</v>
      </c>
      <c r="CR99" s="270" t="e">
        <f t="shared" si="151"/>
        <v>#VALUE!</v>
      </c>
      <c r="CS99" s="270" t="e">
        <f t="shared" si="151"/>
        <v>#VALUE!</v>
      </c>
      <c r="CT99" s="270" t="e">
        <f t="shared" si="113"/>
        <v>#VALUE!</v>
      </c>
      <c r="CU99" s="44"/>
    </row>
    <row r="100" spans="1:99" ht="16.5" customHeight="1">
      <c r="A100" s="23">
        <f t="shared" si="114"/>
        <v>96</v>
      </c>
      <c r="B100" s="142">
        <f>'2019-상시근로자'!B100</f>
        <v>0</v>
      </c>
      <c r="C100" s="632">
        <f>'2019-상시근로자'!C100</f>
        <v>0</v>
      </c>
      <c r="D100" s="637">
        <f>'2019-상시근로자'!D100</f>
        <v>0</v>
      </c>
      <c r="E100" s="156" t="e">
        <f t="shared" si="80"/>
        <v>#VALUE!</v>
      </c>
      <c r="F100" s="30" t="e">
        <f t="shared" si="81"/>
        <v>#VALUE!</v>
      </c>
      <c r="G100" s="31" t="e">
        <f t="shared" si="82"/>
        <v>#VALUE!</v>
      </c>
      <c r="H100" s="147" t="e">
        <f t="shared" si="83"/>
        <v>#VALUE!</v>
      </c>
      <c r="I100" s="633">
        <f>'2019-상시근로자'!E100</f>
        <v>0</v>
      </c>
      <c r="J100" s="633">
        <f>'2019-상시근로자'!G100</f>
        <v>0</v>
      </c>
      <c r="K100" s="33" t="e">
        <f t="shared" si="84"/>
        <v>#VALUE!</v>
      </c>
      <c r="L100" s="33">
        <f t="shared" si="77"/>
        <v>0</v>
      </c>
      <c r="M100" s="35" t="e">
        <f t="shared" si="85"/>
        <v>#VALUE!</v>
      </c>
      <c r="N100" s="108"/>
      <c r="O100" s="178"/>
      <c r="P100" s="179"/>
      <c r="Q100" s="194" t="s">
        <v>160</v>
      </c>
      <c r="R100" s="107" t="s">
        <v>160</v>
      </c>
      <c r="S100" s="43"/>
      <c r="T100" s="122" t="s">
        <v>160</v>
      </c>
      <c r="U100" s="122" t="s">
        <v>160</v>
      </c>
      <c r="V100" s="195" t="s">
        <v>160</v>
      </c>
      <c r="W100" s="702">
        <f t="shared" si="115"/>
        <v>1</v>
      </c>
      <c r="X100" s="703" t="e">
        <f t="shared" si="116"/>
        <v>#VALUE!</v>
      </c>
      <c r="Y100" s="768" t="e">
        <f t="shared" si="117"/>
        <v>#VALUE!</v>
      </c>
      <c r="Z100" s="769" t="e">
        <f t="shared" si="86"/>
        <v>#VALUE!</v>
      </c>
      <c r="AA100" s="705" t="e">
        <f t="shared" si="87"/>
        <v>#VALUE!</v>
      </c>
      <c r="AB100" s="702">
        <f t="shared" si="118"/>
        <v>1</v>
      </c>
      <c r="AC100" s="703" t="e">
        <f t="shared" si="119"/>
        <v>#VALUE!</v>
      </c>
      <c r="AD100" s="704" t="e">
        <f t="shared" si="120"/>
        <v>#VALUE!</v>
      </c>
      <c r="AE100" s="769" t="e">
        <f t="shared" si="88"/>
        <v>#VALUE!</v>
      </c>
      <c r="AF100" s="705" t="e">
        <f t="shared" si="89"/>
        <v>#VALUE!</v>
      </c>
      <c r="AG100" s="702">
        <f t="shared" si="121"/>
        <v>1</v>
      </c>
      <c r="AH100" s="703" t="e">
        <f t="shared" si="122"/>
        <v>#VALUE!</v>
      </c>
      <c r="AI100" s="704" t="e">
        <f t="shared" si="123"/>
        <v>#VALUE!</v>
      </c>
      <c r="AJ100" s="769" t="e">
        <f t="shared" si="90"/>
        <v>#VALUE!</v>
      </c>
      <c r="AK100" s="705" t="e">
        <f t="shared" si="91"/>
        <v>#VALUE!</v>
      </c>
      <c r="AL100" s="702">
        <f t="shared" si="124"/>
        <v>1</v>
      </c>
      <c r="AM100" s="703" t="e">
        <f t="shared" si="125"/>
        <v>#VALUE!</v>
      </c>
      <c r="AN100" s="704" t="e">
        <f t="shared" si="126"/>
        <v>#VALUE!</v>
      </c>
      <c r="AO100" s="769" t="e">
        <f t="shared" si="92"/>
        <v>#VALUE!</v>
      </c>
      <c r="AP100" s="705" t="e">
        <f t="shared" si="93"/>
        <v>#VALUE!</v>
      </c>
      <c r="AQ100" s="702">
        <f t="shared" si="127"/>
        <v>1</v>
      </c>
      <c r="AR100" s="703" t="e">
        <f t="shared" si="128"/>
        <v>#VALUE!</v>
      </c>
      <c r="AS100" s="704" t="e">
        <f t="shared" si="129"/>
        <v>#VALUE!</v>
      </c>
      <c r="AT100" s="769" t="e">
        <f t="shared" si="94"/>
        <v>#VALUE!</v>
      </c>
      <c r="AU100" s="705" t="e">
        <f t="shared" si="95"/>
        <v>#VALUE!</v>
      </c>
      <c r="AV100" s="702">
        <f t="shared" si="130"/>
        <v>1</v>
      </c>
      <c r="AW100" s="703" t="e">
        <f t="shared" si="131"/>
        <v>#VALUE!</v>
      </c>
      <c r="AX100" s="704" t="e">
        <f t="shared" si="132"/>
        <v>#VALUE!</v>
      </c>
      <c r="AY100" s="769" t="e">
        <f t="shared" si="96"/>
        <v>#VALUE!</v>
      </c>
      <c r="AZ100" s="705" t="e">
        <f t="shared" si="97"/>
        <v>#VALUE!</v>
      </c>
      <c r="BA100" s="702">
        <f t="shared" si="133"/>
        <v>1</v>
      </c>
      <c r="BB100" s="703" t="e">
        <f t="shared" si="134"/>
        <v>#VALUE!</v>
      </c>
      <c r="BC100" s="704" t="e">
        <f t="shared" si="135"/>
        <v>#VALUE!</v>
      </c>
      <c r="BD100" s="769" t="e">
        <f t="shared" si="98"/>
        <v>#VALUE!</v>
      </c>
      <c r="BE100" s="705" t="e">
        <f t="shared" si="99"/>
        <v>#VALUE!</v>
      </c>
      <c r="BF100" s="702">
        <f t="shared" si="136"/>
        <v>1</v>
      </c>
      <c r="BG100" s="703" t="e">
        <f t="shared" si="137"/>
        <v>#VALUE!</v>
      </c>
      <c r="BH100" s="704" t="e">
        <f t="shared" si="138"/>
        <v>#VALUE!</v>
      </c>
      <c r="BI100" s="769" t="e">
        <f t="shared" si="100"/>
        <v>#VALUE!</v>
      </c>
      <c r="BJ100" s="705" t="e">
        <f t="shared" si="101"/>
        <v>#VALUE!</v>
      </c>
      <c r="BK100" s="702">
        <f t="shared" si="139"/>
        <v>1</v>
      </c>
      <c r="BL100" s="703" t="e">
        <f t="shared" si="140"/>
        <v>#VALUE!</v>
      </c>
      <c r="BM100" s="704" t="e">
        <f t="shared" si="141"/>
        <v>#VALUE!</v>
      </c>
      <c r="BN100" s="769" t="e">
        <f t="shared" si="102"/>
        <v>#VALUE!</v>
      </c>
      <c r="BO100" s="705" t="e">
        <f t="shared" si="103"/>
        <v>#VALUE!</v>
      </c>
      <c r="BP100" s="702">
        <f t="shared" si="142"/>
        <v>1</v>
      </c>
      <c r="BQ100" s="703" t="e">
        <f t="shared" si="143"/>
        <v>#VALUE!</v>
      </c>
      <c r="BR100" s="704" t="e">
        <f t="shared" si="144"/>
        <v>#VALUE!</v>
      </c>
      <c r="BS100" s="769" t="e">
        <f t="shared" si="104"/>
        <v>#VALUE!</v>
      </c>
      <c r="BT100" s="705" t="e">
        <f t="shared" si="105"/>
        <v>#VALUE!</v>
      </c>
      <c r="BU100" s="702">
        <f t="shared" si="145"/>
        <v>1</v>
      </c>
      <c r="BV100" s="703" t="e">
        <f t="shared" si="146"/>
        <v>#VALUE!</v>
      </c>
      <c r="BW100" s="704" t="e">
        <f t="shared" si="147"/>
        <v>#VALUE!</v>
      </c>
      <c r="BX100" s="769" t="e">
        <f t="shared" si="106"/>
        <v>#VALUE!</v>
      </c>
      <c r="BY100" s="705" t="e">
        <f t="shared" si="107"/>
        <v>#VALUE!</v>
      </c>
      <c r="BZ100" s="702">
        <f t="shared" si="148"/>
        <v>1</v>
      </c>
      <c r="CA100" s="703" t="e">
        <f t="shared" si="149"/>
        <v>#VALUE!</v>
      </c>
      <c r="CB100" s="704" t="e">
        <f t="shared" si="150"/>
        <v>#VALUE!</v>
      </c>
      <c r="CC100" s="769" t="e">
        <f t="shared" si="108"/>
        <v>#VALUE!</v>
      </c>
      <c r="CD100" s="705" t="e">
        <f t="shared" si="109"/>
        <v>#VALUE!</v>
      </c>
      <c r="CE100" s="770">
        <f t="shared" si="78"/>
        <v>12</v>
      </c>
      <c r="CF100" s="771" t="e">
        <f t="shared" si="79"/>
        <v>#VALUE!</v>
      </c>
      <c r="CG100" s="708"/>
      <c r="CH100" s="709"/>
      <c r="CK100" s="253"/>
      <c r="CL100" s="272"/>
      <c r="CM100" s="272"/>
      <c r="CN100" s="273"/>
      <c r="CO100" s="285" t="e">
        <f t="shared" si="110"/>
        <v>#VALUE!</v>
      </c>
      <c r="CP100" s="286" t="e">
        <f t="shared" si="111"/>
        <v>#VALUE!</v>
      </c>
      <c r="CQ100" s="275">
        <f t="shared" si="112"/>
        <v>0</v>
      </c>
      <c r="CR100" s="270" t="e">
        <f t="shared" si="151"/>
        <v>#VALUE!</v>
      </c>
      <c r="CS100" s="270" t="e">
        <f t="shared" si="151"/>
        <v>#VALUE!</v>
      </c>
      <c r="CT100" s="270" t="e">
        <f t="shared" si="113"/>
        <v>#VALUE!</v>
      </c>
      <c r="CU100" s="44"/>
    </row>
    <row r="101" spans="1:99" ht="16.5" customHeight="1">
      <c r="A101" s="23">
        <f t="shared" si="114"/>
        <v>97</v>
      </c>
      <c r="B101" s="142">
        <f>'2019-상시근로자'!B101</f>
        <v>0</v>
      </c>
      <c r="C101" s="632">
        <f>'2019-상시근로자'!C101</f>
        <v>0</v>
      </c>
      <c r="D101" s="637">
        <f>'2019-상시근로자'!D101</f>
        <v>0</v>
      </c>
      <c r="E101" s="156" t="e">
        <f t="shared" si="80"/>
        <v>#VALUE!</v>
      </c>
      <c r="F101" s="30" t="e">
        <f t="shared" si="81"/>
        <v>#VALUE!</v>
      </c>
      <c r="G101" s="31" t="e">
        <f t="shared" si="82"/>
        <v>#VALUE!</v>
      </c>
      <c r="H101" s="147" t="e">
        <f t="shared" si="83"/>
        <v>#VALUE!</v>
      </c>
      <c r="I101" s="633">
        <f>'2019-상시근로자'!E101</f>
        <v>0</v>
      </c>
      <c r="J101" s="633">
        <f>'2019-상시근로자'!G101</f>
        <v>0</v>
      </c>
      <c r="K101" s="33" t="e">
        <f t="shared" si="84"/>
        <v>#VALUE!</v>
      </c>
      <c r="L101" s="33">
        <f t="shared" si="77"/>
        <v>0</v>
      </c>
      <c r="M101" s="35" t="e">
        <f t="shared" si="85"/>
        <v>#VALUE!</v>
      </c>
      <c r="N101" s="108"/>
      <c r="O101" s="178"/>
      <c r="P101" s="179"/>
      <c r="Q101" s="194" t="s">
        <v>160</v>
      </c>
      <c r="R101" s="107" t="s">
        <v>160</v>
      </c>
      <c r="S101" s="43"/>
      <c r="T101" s="122" t="s">
        <v>160</v>
      </c>
      <c r="U101" s="122" t="s">
        <v>160</v>
      </c>
      <c r="V101" s="195" t="s">
        <v>160</v>
      </c>
      <c r="W101" s="702">
        <f t="shared" si="115"/>
        <v>1</v>
      </c>
      <c r="X101" s="703" t="e">
        <f t="shared" si="116"/>
        <v>#VALUE!</v>
      </c>
      <c r="Y101" s="768" t="e">
        <f t="shared" si="117"/>
        <v>#VALUE!</v>
      </c>
      <c r="Z101" s="769" t="e">
        <f t="shared" si="86"/>
        <v>#VALUE!</v>
      </c>
      <c r="AA101" s="705" t="e">
        <f t="shared" si="87"/>
        <v>#VALUE!</v>
      </c>
      <c r="AB101" s="702">
        <f t="shared" si="118"/>
        <v>1</v>
      </c>
      <c r="AC101" s="703" t="e">
        <f t="shared" si="119"/>
        <v>#VALUE!</v>
      </c>
      <c r="AD101" s="704" t="e">
        <f t="shared" si="120"/>
        <v>#VALUE!</v>
      </c>
      <c r="AE101" s="769" t="e">
        <f t="shared" si="88"/>
        <v>#VALUE!</v>
      </c>
      <c r="AF101" s="705" t="e">
        <f t="shared" si="89"/>
        <v>#VALUE!</v>
      </c>
      <c r="AG101" s="702">
        <f t="shared" si="121"/>
        <v>1</v>
      </c>
      <c r="AH101" s="703" t="e">
        <f t="shared" si="122"/>
        <v>#VALUE!</v>
      </c>
      <c r="AI101" s="704" t="e">
        <f t="shared" si="123"/>
        <v>#VALUE!</v>
      </c>
      <c r="AJ101" s="769" t="e">
        <f t="shared" si="90"/>
        <v>#VALUE!</v>
      </c>
      <c r="AK101" s="705" t="e">
        <f t="shared" si="91"/>
        <v>#VALUE!</v>
      </c>
      <c r="AL101" s="702">
        <f t="shared" si="124"/>
        <v>1</v>
      </c>
      <c r="AM101" s="703" t="e">
        <f t="shared" si="125"/>
        <v>#VALUE!</v>
      </c>
      <c r="AN101" s="704" t="e">
        <f t="shared" si="126"/>
        <v>#VALUE!</v>
      </c>
      <c r="AO101" s="769" t="e">
        <f t="shared" si="92"/>
        <v>#VALUE!</v>
      </c>
      <c r="AP101" s="705" t="e">
        <f t="shared" si="93"/>
        <v>#VALUE!</v>
      </c>
      <c r="AQ101" s="702">
        <f t="shared" si="127"/>
        <v>1</v>
      </c>
      <c r="AR101" s="703" t="e">
        <f t="shared" si="128"/>
        <v>#VALUE!</v>
      </c>
      <c r="AS101" s="704" t="e">
        <f t="shared" si="129"/>
        <v>#VALUE!</v>
      </c>
      <c r="AT101" s="769" t="e">
        <f t="shared" si="94"/>
        <v>#VALUE!</v>
      </c>
      <c r="AU101" s="705" t="e">
        <f t="shared" si="95"/>
        <v>#VALUE!</v>
      </c>
      <c r="AV101" s="702">
        <f t="shared" si="130"/>
        <v>1</v>
      </c>
      <c r="AW101" s="703" t="e">
        <f t="shared" si="131"/>
        <v>#VALUE!</v>
      </c>
      <c r="AX101" s="704" t="e">
        <f t="shared" si="132"/>
        <v>#VALUE!</v>
      </c>
      <c r="AY101" s="769" t="e">
        <f t="shared" si="96"/>
        <v>#VALUE!</v>
      </c>
      <c r="AZ101" s="705" t="e">
        <f t="shared" si="97"/>
        <v>#VALUE!</v>
      </c>
      <c r="BA101" s="702">
        <f t="shared" si="133"/>
        <v>1</v>
      </c>
      <c r="BB101" s="703" t="e">
        <f t="shared" si="134"/>
        <v>#VALUE!</v>
      </c>
      <c r="BC101" s="704" t="e">
        <f t="shared" si="135"/>
        <v>#VALUE!</v>
      </c>
      <c r="BD101" s="769" t="e">
        <f t="shared" si="98"/>
        <v>#VALUE!</v>
      </c>
      <c r="BE101" s="705" t="e">
        <f t="shared" si="99"/>
        <v>#VALUE!</v>
      </c>
      <c r="BF101" s="702">
        <f t="shared" si="136"/>
        <v>1</v>
      </c>
      <c r="BG101" s="703" t="e">
        <f t="shared" si="137"/>
        <v>#VALUE!</v>
      </c>
      <c r="BH101" s="704" t="e">
        <f t="shared" si="138"/>
        <v>#VALUE!</v>
      </c>
      <c r="BI101" s="769" t="e">
        <f t="shared" si="100"/>
        <v>#VALUE!</v>
      </c>
      <c r="BJ101" s="705" t="e">
        <f t="shared" si="101"/>
        <v>#VALUE!</v>
      </c>
      <c r="BK101" s="702">
        <f t="shared" si="139"/>
        <v>1</v>
      </c>
      <c r="BL101" s="703" t="e">
        <f t="shared" si="140"/>
        <v>#VALUE!</v>
      </c>
      <c r="BM101" s="704" t="e">
        <f t="shared" si="141"/>
        <v>#VALUE!</v>
      </c>
      <c r="BN101" s="769" t="e">
        <f t="shared" si="102"/>
        <v>#VALUE!</v>
      </c>
      <c r="BO101" s="705" t="e">
        <f t="shared" si="103"/>
        <v>#VALUE!</v>
      </c>
      <c r="BP101" s="702">
        <f t="shared" si="142"/>
        <v>1</v>
      </c>
      <c r="BQ101" s="703" t="e">
        <f t="shared" si="143"/>
        <v>#VALUE!</v>
      </c>
      <c r="BR101" s="704" t="e">
        <f t="shared" si="144"/>
        <v>#VALUE!</v>
      </c>
      <c r="BS101" s="769" t="e">
        <f t="shared" si="104"/>
        <v>#VALUE!</v>
      </c>
      <c r="BT101" s="705" t="e">
        <f t="shared" si="105"/>
        <v>#VALUE!</v>
      </c>
      <c r="BU101" s="702">
        <f t="shared" si="145"/>
        <v>1</v>
      </c>
      <c r="BV101" s="703" t="e">
        <f t="shared" si="146"/>
        <v>#VALUE!</v>
      </c>
      <c r="BW101" s="704" t="e">
        <f t="shared" si="147"/>
        <v>#VALUE!</v>
      </c>
      <c r="BX101" s="769" t="e">
        <f t="shared" si="106"/>
        <v>#VALUE!</v>
      </c>
      <c r="BY101" s="705" t="e">
        <f t="shared" si="107"/>
        <v>#VALUE!</v>
      </c>
      <c r="BZ101" s="702">
        <f t="shared" si="148"/>
        <v>1</v>
      </c>
      <c r="CA101" s="703" t="e">
        <f t="shared" si="149"/>
        <v>#VALUE!</v>
      </c>
      <c r="CB101" s="704" t="e">
        <f t="shared" si="150"/>
        <v>#VALUE!</v>
      </c>
      <c r="CC101" s="769" t="e">
        <f t="shared" si="108"/>
        <v>#VALUE!</v>
      </c>
      <c r="CD101" s="705" t="e">
        <f t="shared" si="109"/>
        <v>#VALUE!</v>
      </c>
      <c r="CE101" s="770">
        <f t="shared" si="78"/>
        <v>12</v>
      </c>
      <c r="CF101" s="771" t="e">
        <f t="shared" si="79"/>
        <v>#VALUE!</v>
      </c>
      <c r="CG101" s="708"/>
      <c r="CH101" s="709"/>
      <c r="CK101" s="253"/>
      <c r="CL101" s="272"/>
      <c r="CM101" s="272"/>
      <c r="CN101" s="273"/>
      <c r="CO101" s="285" t="e">
        <f t="shared" si="110"/>
        <v>#VALUE!</v>
      </c>
      <c r="CP101" s="286" t="e">
        <f t="shared" si="111"/>
        <v>#VALUE!</v>
      </c>
      <c r="CQ101" s="275">
        <f t="shared" si="112"/>
        <v>0</v>
      </c>
      <c r="CR101" s="270" t="e">
        <f t="shared" si="151"/>
        <v>#VALUE!</v>
      </c>
      <c r="CS101" s="270" t="e">
        <f t="shared" si="151"/>
        <v>#VALUE!</v>
      </c>
      <c r="CT101" s="270" t="e">
        <f t="shared" si="113"/>
        <v>#VALUE!</v>
      </c>
      <c r="CU101" s="44"/>
    </row>
    <row r="102" spans="1:99" ht="16.5" customHeight="1">
      <c r="A102" s="23">
        <f t="shared" si="114"/>
        <v>98</v>
      </c>
      <c r="B102" s="142">
        <f>'2019-상시근로자'!B102</f>
        <v>0</v>
      </c>
      <c r="C102" s="632">
        <f>'2019-상시근로자'!C102</f>
        <v>0</v>
      </c>
      <c r="D102" s="637">
        <f>'2019-상시근로자'!D102</f>
        <v>0</v>
      </c>
      <c r="E102" s="156" t="e">
        <f t="shared" si="80"/>
        <v>#VALUE!</v>
      </c>
      <c r="F102" s="30" t="e">
        <f t="shared" si="81"/>
        <v>#VALUE!</v>
      </c>
      <c r="G102" s="31" t="e">
        <f t="shared" si="82"/>
        <v>#VALUE!</v>
      </c>
      <c r="H102" s="147" t="e">
        <f t="shared" si="83"/>
        <v>#VALUE!</v>
      </c>
      <c r="I102" s="633">
        <f>'2019-상시근로자'!E102</f>
        <v>0</v>
      </c>
      <c r="J102" s="633">
        <f>'2019-상시근로자'!G102</f>
        <v>0</v>
      </c>
      <c r="K102" s="33" t="e">
        <f t="shared" si="84"/>
        <v>#VALUE!</v>
      </c>
      <c r="L102" s="33">
        <f t="shared" si="77"/>
        <v>0</v>
      </c>
      <c r="M102" s="35" t="e">
        <f t="shared" si="85"/>
        <v>#VALUE!</v>
      </c>
      <c r="N102" s="108"/>
      <c r="O102" s="178"/>
      <c r="P102" s="179"/>
      <c r="Q102" s="194" t="s">
        <v>160</v>
      </c>
      <c r="R102" s="107" t="s">
        <v>160</v>
      </c>
      <c r="S102" s="43"/>
      <c r="T102" s="122" t="s">
        <v>160</v>
      </c>
      <c r="U102" s="122" t="s">
        <v>160</v>
      </c>
      <c r="V102" s="195" t="s">
        <v>160</v>
      </c>
      <c r="W102" s="702">
        <f t="shared" si="115"/>
        <v>1</v>
      </c>
      <c r="X102" s="703" t="e">
        <f t="shared" si="116"/>
        <v>#VALUE!</v>
      </c>
      <c r="Y102" s="768" t="e">
        <f t="shared" si="117"/>
        <v>#VALUE!</v>
      </c>
      <c r="Z102" s="769" t="e">
        <f t="shared" si="86"/>
        <v>#VALUE!</v>
      </c>
      <c r="AA102" s="705" t="e">
        <f t="shared" si="87"/>
        <v>#VALUE!</v>
      </c>
      <c r="AB102" s="702">
        <f t="shared" si="118"/>
        <v>1</v>
      </c>
      <c r="AC102" s="703" t="e">
        <f t="shared" si="119"/>
        <v>#VALUE!</v>
      </c>
      <c r="AD102" s="704" t="e">
        <f t="shared" si="120"/>
        <v>#VALUE!</v>
      </c>
      <c r="AE102" s="769" t="e">
        <f t="shared" si="88"/>
        <v>#VALUE!</v>
      </c>
      <c r="AF102" s="705" t="e">
        <f t="shared" si="89"/>
        <v>#VALUE!</v>
      </c>
      <c r="AG102" s="702">
        <f t="shared" si="121"/>
        <v>1</v>
      </c>
      <c r="AH102" s="703" t="e">
        <f t="shared" si="122"/>
        <v>#VALUE!</v>
      </c>
      <c r="AI102" s="704" t="e">
        <f t="shared" si="123"/>
        <v>#VALUE!</v>
      </c>
      <c r="AJ102" s="769" t="e">
        <f t="shared" si="90"/>
        <v>#VALUE!</v>
      </c>
      <c r="AK102" s="705" t="e">
        <f t="shared" si="91"/>
        <v>#VALUE!</v>
      </c>
      <c r="AL102" s="702">
        <f t="shared" si="124"/>
        <v>1</v>
      </c>
      <c r="AM102" s="703" t="e">
        <f t="shared" si="125"/>
        <v>#VALUE!</v>
      </c>
      <c r="AN102" s="704" t="e">
        <f t="shared" si="126"/>
        <v>#VALUE!</v>
      </c>
      <c r="AO102" s="769" t="e">
        <f t="shared" si="92"/>
        <v>#VALUE!</v>
      </c>
      <c r="AP102" s="705" t="e">
        <f t="shared" si="93"/>
        <v>#VALUE!</v>
      </c>
      <c r="AQ102" s="702">
        <f t="shared" si="127"/>
        <v>1</v>
      </c>
      <c r="AR102" s="703" t="e">
        <f t="shared" si="128"/>
        <v>#VALUE!</v>
      </c>
      <c r="AS102" s="704" t="e">
        <f t="shared" si="129"/>
        <v>#VALUE!</v>
      </c>
      <c r="AT102" s="769" t="e">
        <f t="shared" si="94"/>
        <v>#VALUE!</v>
      </c>
      <c r="AU102" s="705" t="e">
        <f t="shared" si="95"/>
        <v>#VALUE!</v>
      </c>
      <c r="AV102" s="702">
        <f t="shared" si="130"/>
        <v>1</v>
      </c>
      <c r="AW102" s="703" t="e">
        <f t="shared" si="131"/>
        <v>#VALUE!</v>
      </c>
      <c r="AX102" s="704" t="e">
        <f t="shared" si="132"/>
        <v>#VALUE!</v>
      </c>
      <c r="AY102" s="769" t="e">
        <f t="shared" si="96"/>
        <v>#VALUE!</v>
      </c>
      <c r="AZ102" s="705" t="e">
        <f t="shared" si="97"/>
        <v>#VALUE!</v>
      </c>
      <c r="BA102" s="702">
        <f t="shared" si="133"/>
        <v>1</v>
      </c>
      <c r="BB102" s="703" t="e">
        <f t="shared" si="134"/>
        <v>#VALUE!</v>
      </c>
      <c r="BC102" s="704" t="e">
        <f t="shared" si="135"/>
        <v>#VALUE!</v>
      </c>
      <c r="BD102" s="769" t="e">
        <f t="shared" si="98"/>
        <v>#VALUE!</v>
      </c>
      <c r="BE102" s="705" t="e">
        <f t="shared" si="99"/>
        <v>#VALUE!</v>
      </c>
      <c r="BF102" s="702">
        <f t="shared" si="136"/>
        <v>1</v>
      </c>
      <c r="BG102" s="703" t="e">
        <f t="shared" si="137"/>
        <v>#VALUE!</v>
      </c>
      <c r="BH102" s="704" t="e">
        <f t="shared" si="138"/>
        <v>#VALUE!</v>
      </c>
      <c r="BI102" s="769" t="e">
        <f t="shared" si="100"/>
        <v>#VALUE!</v>
      </c>
      <c r="BJ102" s="705" t="e">
        <f t="shared" si="101"/>
        <v>#VALUE!</v>
      </c>
      <c r="BK102" s="702">
        <f t="shared" si="139"/>
        <v>1</v>
      </c>
      <c r="BL102" s="703" t="e">
        <f t="shared" si="140"/>
        <v>#VALUE!</v>
      </c>
      <c r="BM102" s="704" t="e">
        <f t="shared" si="141"/>
        <v>#VALUE!</v>
      </c>
      <c r="BN102" s="769" t="e">
        <f t="shared" si="102"/>
        <v>#VALUE!</v>
      </c>
      <c r="BO102" s="705" t="e">
        <f t="shared" si="103"/>
        <v>#VALUE!</v>
      </c>
      <c r="BP102" s="702">
        <f t="shared" si="142"/>
        <v>1</v>
      </c>
      <c r="BQ102" s="703" t="e">
        <f t="shared" si="143"/>
        <v>#VALUE!</v>
      </c>
      <c r="BR102" s="704" t="e">
        <f t="shared" si="144"/>
        <v>#VALUE!</v>
      </c>
      <c r="BS102" s="769" t="e">
        <f t="shared" si="104"/>
        <v>#VALUE!</v>
      </c>
      <c r="BT102" s="705" t="e">
        <f t="shared" si="105"/>
        <v>#VALUE!</v>
      </c>
      <c r="BU102" s="702">
        <f t="shared" si="145"/>
        <v>1</v>
      </c>
      <c r="BV102" s="703" t="e">
        <f t="shared" si="146"/>
        <v>#VALUE!</v>
      </c>
      <c r="BW102" s="704" t="e">
        <f t="shared" si="147"/>
        <v>#VALUE!</v>
      </c>
      <c r="BX102" s="769" t="e">
        <f t="shared" si="106"/>
        <v>#VALUE!</v>
      </c>
      <c r="BY102" s="705" t="e">
        <f t="shared" si="107"/>
        <v>#VALUE!</v>
      </c>
      <c r="BZ102" s="702">
        <f t="shared" si="148"/>
        <v>1</v>
      </c>
      <c r="CA102" s="703" t="e">
        <f t="shared" si="149"/>
        <v>#VALUE!</v>
      </c>
      <c r="CB102" s="704" t="e">
        <f t="shared" si="150"/>
        <v>#VALUE!</v>
      </c>
      <c r="CC102" s="769" t="e">
        <f t="shared" si="108"/>
        <v>#VALUE!</v>
      </c>
      <c r="CD102" s="705" t="e">
        <f t="shared" si="109"/>
        <v>#VALUE!</v>
      </c>
      <c r="CE102" s="770">
        <f t="shared" si="78"/>
        <v>12</v>
      </c>
      <c r="CF102" s="771" t="e">
        <f t="shared" si="79"/>
        <v>#VALUE!</v>
      </c>
      <c r="CG102" s="708"/>
      <c r="CH102" s="709"/>
      <c r="CK102" s="253"/>
      <c r="CL102" s="272"/>
      <c r="CM102" s="272"/>
      <c r="CN102" s="273"/>
      <c r="CO102" s="285" t="e">
        <f t="shared" si="110"/>
        <v>#VALUE!</v>
      </c>
      <c r="CP102" s="286" t="e">
        <f t="shared" si="111"/>
        <v>#VALUE!</v>
      </c>
      <c r="CQ102" s="275">
        <f t="shared" si="112"/>
        <v>0</v>
      </c>
      <c r="CR102" s="270" t="e">
        <f t="shared" si="151"/>
        <v>#VALUE!</v>
      </c>
      <c r="CS102" s="270" t="e">
        <f t="shared" si="151"/>
        <v>#VALUE!</v>
      </c>
      <c r="CT102" s="270" t="e">
        <f t="shared" si="113"/>
        <v>#VALUE!</v>
      </c>
      <c r="CU102" s="44"/>
    </row>
    <row r="103" spans="1:99" ht="16.5" customHeight="1">
      <c r="A103" s="23">
        <f t="shared" si="114"/>
        <v>99</v>
      </c>
      <c r="B103" s="142">
        <f>'2019-상시근로자'!B103</f>
        <v>0</v>
      </c>
      <c r="C103" s="632">
        <f>'2019-상시근로자'!C103</f>
        <v>0</v>
      </c>
      <c r="D103" s="637">
        <f>'2019-상시근로자'!D103</f>
        <v>0</v>
      </c>
      <c r="E103" s="156" t="e">
        <f t="shared" si="80"/>
        <v>#VALUE!</v>
      </c>
      <c r="F103" s="30" t="e">
        <f t="shared" si="81"/>
        <v>#VALUE!</v>
      </c>
      <c r="G103" s="31" t="e">
        <f t="shared" si="82"/>
        <v>#VALUE!</v>
      </c>
      <c r="H103" s="147" t="e">
        <f t="shared" si="83"/>
        <v>#VALUE!</v>
      </c>
      <c r="I103" s="633">
        <f>'2019-상시근로자'!E103</f>
        <v>0</v>
      </c>
      <c r="J103" s="633">
        <f>'2019-상시근로자'!G103</f>
        <v>0</v>
      </c>
      <c r="K103" s="33" t="e">
        <f t="shared" si="84"/>
        <v>#VALUE!</v>
      </c>
      <c r="L103" s="33">
        <f t="shared" si="77"/>
        <v>0</v>
      </c>
      <c r="M103" s="35" t="e">
        <f t="shared" si="85"/>
        <v>#VALUE!</v>
      </c>
      <c r="N103" s="108"/>
      <c r="O103" s="178"/>
      <c r="P103" s="179"/>
      <c r="Q103" s="194" t="s">
        <v>160</v>
      </c>
      <c r="R103" s="107" t="s">
        <v>160</v>
      </c>
      <c r="S103" s="43"/>
      <c r="T103" s="122" t="s">
        <v>160</v>
      </c>
      <c r="U103" s="122" t="s">
        <v>160</v>
      </c>
      <c r="V103" s="195" t="s">
        <v>160</v>
      </c>
      <c r="W103" s="702">
        <f t="shared" si="115"/>
        <v>1</v>
      </c>
      <c r="X103" s="703" t="e">
        <f t="shared" si="116"/>
        <v>#VALUE!</v>
      </c>
      <c r="Y103" s="768" t="e">
        <f t="shared" si="117"/>
        <v>#VALUE!</v>
      </c>
      <c r="Z103" s="769" t="e">
        <f t="shared" si="86"/>
        <v>#VALUE!</v>
      </c>
      <c r="AA103" s="705" t="e">
        <f t="shared" si="87"/>
        <v>#VALUE!</v>
      </c>
      <c r="AB103" s="702">
        <f t="shared" si="118"/>
        <v>1</v>
      </c>
      <c r="AC103" s="703" t="e">
        <f t="shared" si="119"/>
        <v>#VALUE!</v>
      </c>
      <c r="AD103" s="704" t="e">
        <f t="shared" si="120"/>
        <v>#VALUE!</v>
      </c>
      <c r="AE103" s="769" t="e">
        <f t="shared" si="88"/>
        <v>#VALUE!</v>
      </c>
      <c r="AF103" s="705" t="e">
        <f t="shared" si="89"/>
        <v>#VALUE!</v>
      </c>
      <c r="AG103" s="702">
        <f t="shared" si="121"/>
        <v>1</v>
      </c>
      <c r="AH103" s="703" t="e">
        <f t="shared" si="122"/>
        <v>#VALUE!</v>
      </c>
      <c r="AI103" s="704" t="e">
        <f t="shared" si="123"/>
        <v>#VALUE!</v>
      </c>
      <c r="AJ103" s="769" t="e">
        <f t="shared" si="90"/>
        <v>#VALUE!</v>
      </c>
      <c r="AK103" s="705" t="e">
        <f t="shared" si="91"/>
        <v>#VALUE!</v>
      </c>
      <c r="AL103" s="702">
        <f t="shared" si="124"/>
        <v>1</v>
      </c>
      <c r="AM103" s="703" t="e">
        <f t="shared" si="125"/>
        <v>#VALUE!</v>
      </c>
      <c r="AN103" s="704" t="e">
        <f t="shared" si="126"/>
        <v>#VALUE!</v>
      </c>
      <c r="AO103" s="769" t="e">
        <f t="shared" si="92"/>
        <v>#VALUE!</v>
      </c>
      <c r="AP103" s="705" t="e">
        <f t="shared" si="93"/>
        <v>#VALUE!</v>
      </c>
      <c r="AQ103" s="702">
        <f t="shared" si="127"/>
        <v>1</v>
      </c>
      <c r="AR103" s="703" t="e">
        <f t="shared" si="128"/>
        <v>#VALUE!</v>
      </c>
      <c r="AS103" s="704" t="e">
        <f t="shared" si="129"/>
        <v>#VALUE!</v>
      </c>
      <c r="AT103" s="769" t="e">
        <f t="shared" si="94"/>
        <v>#VALUE!</v>
      </c>
      <c r="AU103" s="705" t="e">
        <f t="shared" si="95"/>
        <v>#VALUE!</v>
      </c>
      <c r="AV103" s="702">
        <f t="shared" si="130"/>
        <v>1</v>
      </c>
      <c r="AW103" s="703" t="e">
        <f t="shared" si="131"/>
        <v>#VALUE!</v>
      </c>
      <c r="AX103" s="704" t="e">
        <f t="shared" si="132"/>
        <v>#VALUE!</v>
      </c>
      <c r="AY103" s="769" t="e">
        <f t="shared" si="96"/>
        <v>#VALUE!</v>
      </c>
      <c r="AZ103" s="705" t="e">
        <f t="shared" si="97"/>
        <v>#VALUE!</v>
      </c>
      <c r="BA103" s="702">
        <f t="shared" si="133"/>
        <v>1</v>
      </c>
      <c r="BB103" s="703" t="e">
        <f t="shared" si="134"/>
        <v>#VALUE!</v>
      </c>
      <c r="BC103" s="704" t="e">
        <f t="shared" si="135"/>
        <v>#VALUE!</v>
      </c>
      <c r="BD103" s="769" t="e">
        <f t="shared" si="98"/>
        <v>#VALUE!</v>
      </c>
      <c r="BE103" s="705" t="e">
        <f t="shared" si="99"/>
        <v>#VALUE!</v>
      </c>
      <c r="BF103" s="702">
        <f t="shared" si="136"/>
        <v>1</v>
      </c>
      <c r="BG103" s="703" t="e">
        <f t="shared" si="137"/>
        <v>#VALUE!</v>
      </c>
      <c r="BH103" s="704" t="e">
        <f t="shared" si="138"/>
        <v>#VALUE!</v>
      </c>
      <c r="BI103" s="769" t="e">
        <f t="shared" si="100"/>
        <v>#VALUE!</v>
      </c>
      <c r="BJ103" s="705" t="e">
        <f t="shared" si="101"/>
        <v>#VALUE!</v>
      </c>
      <c r="BK103" s="702">
        <f t="shared" si="139"/>
        <v>1</v>
      </c>
      <c r="BL103" s="703" t="e">
        <f t="shared" si="140"/>
        <v>#VALUE!</v>
      </c>
      <c r="BM103" s="704" t="e">
        <f t="shared" si="141"/>
        <v>#VALUE!</v>
      </c>
      <c r="BN103" s="769" t="e">
        <f t="shared" si="102"/>
        <v>#VALUE!</v>
      </c>
      <c r="BO103" s="705" t="e">
        <f t="shared" si="103"/>
        <v>#VALUE!</v>
      </c>
      <c r="BP103" s="702">
        <f t="shared" si="142"/>
        <v>1</v>
      </c>
      <c r="BQ103" s="703" t="e">
        <f t="shared" si="143"/>
        <v>#VALUE!</v>
      </c>
      <c r="BR103" s="704" t="e">
        <f t="shared" si="144"/>
        <v>#VALUE!</v>
      </c>
      <c r="BS103" s="769" t="e">
        <f t="shared" si="104"/>
        <v>#VALUE!</v>
      </c>
      <c r="BT103" s="705" t="e">
        <f t="shared" si="105"/>
        <v>#VALUE!</v>
      </c>
      <c r="BU103" s="702">
        <f t="shared" si="145"/>
        <v>1</v>
      </c>
      <c r="BV103" s="703" t="e">
        <f t="shared" si="146"/>
        <v>#VALUE!</v>
      </c>
      <c r="BW103" s="704" t="e">
        <f t="shared" si="147"/>
        <v>#VALUE!</v>
      </c>
      <c r="BX103" s="769" t="e">
        <f t="shared" si="106"/>
        <v>#VALUE!</v>
      </c>
      <c r="BY103" s="705" t="e">
        <f t="shared" si="107"/>
        <v>#VALUE!</v>
      </c>
      <c r="BZ103" s="702">
        <f t="shared" si="148"/>
        <v>1</v>
      </c>
      <c r="CA103" s="703" t="e">
        <f t="shared" si="149"/>
        <v>#VALUE!</v>
      </c>
      <c r="CB103" s="704" t="e">
        <f t="shared" si="150"/>
        <v>#VALUE!</v>
      </c>
      <c r="CC103" s="769" t="e">
        <f t="shared" si="108"/>
        <v>#VALUE!</v>
      </c>
      <c r="CD103" s="705" t="e">
        <f t="shared" si="109"/>
        <v>#VALUE!</v>
      </c>
      <c r="CE103" s="770">
        <f t="shared" si="78"/>
        <v>12</v>
      </c>
      <c r="CF103" s="771" t="e">
        <f t="shared" si="79"/>
        <v>#VALUE!</v>
      </c>
      <c r="CG103" s="708"/>
      <c r="CH103" s="709"/>
      <c r="CK103" s="253"/>
      <c r="CL103" s="272"/>
      <c r="CM103" s="272"/>
      <c r="CN103" s="273"/>
      <c r="CO103" s="285" t="e">
        <f t="shared" si="110"/>
        <v>#VALUE!</v>
      </c>
      <c r="CP103" s="286" t="e">
        <f t="shared" si="111"/>
        <v>#VALUE!</v>
      </c>
      <c r="CQ103" s="275">
        <f t="shared" si="112"/>
        <v>0</v>
      </c>
      <c r="CR103" s="270" t="e">
        <f t="shared" si="151"/>
        <v>#VALUE!</v>
      </c>
      <c r="CS103" s="270" t="e">
        <f t="shared" si="151"/>
        <v>#VALUE!</v>
      </c>
      <c r="CT103" s="270" t="e">
        <f t="shared" si="113"/>
        <v>#VALUE!</v>
      </c>
      <c r="CU103" s="44"/>
    </row>
    <row r="104" spans="1:99" ht="16.5" customHeight="1" thickBot="1">
      <c r="A104" s="23">
        <f t="shared" si="114"/>
        <v>100</v>
      </c>
      <c r="B104" s="142">
        <f>'2019-상시근로자'!B104</f>
        <v>0</v>
      </c>
      <c r="C104" s="632">
        <f>'2019-상시근로자'!C104</f>
        <v>0</v>
      </c>
      <c r="D104" s="637">
        <f>'2019-상시근로자'!D104</f>
        <v>0</v>
      </c>
      <c r="E104" s="156" t="e">
        <f t="shared" si="80"/>
        <v>#VALUE!</v>
      </c>
      <c r="F104" s="30" t="e">
        <f t="shared" si="81"/>
        <v>#VALUE!</v>
      </c>
      <c r="G104" s="31" t="e">
        <f t="shared" si="82"/>
        <v>#VALUE!</v>
      </c>
      <c r="H104" s="147" t="e">
        <f t="shared" si="83"/>
        <v>#VALUE!</v>
      </c>
      <c r="I104" s="633">
        <f>'2019-상시근로자'!E104</f>
        <v>0</v>
      </c>
      <c r="J104" s="633">
        <f>'2019-상시근로자'!G104</f>
        <v>0</v>
      </c>
      <c r="K104" s="33" t="e">
        <f t="shared" si="84"/>
        <v>#VALUE!</v>
      </c>
      <c r="L104" s="33">
        <f t="shared" si="77"/>
        <v>0</v>
      </c>
      <c r="M104" s="35" t="e">
        <f t="shared" si="85"/>
        <v>#VALUE!</v>
      </c>
      <c r="N104" s="108"/>
      <c r="O104" s="182"/>
      <c r="P104" s="183"/>
      <c r="Q104" s="196" t="s">
        <v>160</v>
      </c>
      <c r="R104" s="197" t="s">
        <v>160</v>
      </c>
      <c r="S104" s="198"/>
      <c r="T104" s="199" t="s">
        <v>160</v>
      </c>
      <c r="U104" s="199" t="s">
        <v>160</v>
      </c>
      <c r="V104" s="200" t="s">
        <v>160</v>
      </c>
      <c r="W104" s="702">
        <f t="shared" si="115"/>
        <v>1</v>
      </c>
      <c r="X104" s="703" t="e">
        <f t="shared" si="116"/>
        <v>#VALUE!</v>
      </c>
      <c r="Y104" s="768" t="e">
        <f t="shared" si="117"/>
        <v>#VALUE!</v>
      </c>
      <c r="Z104" s="769" t="e">
        <f t="shared" si="86"/>
        <v>#VALUE!</v>
      </c>
      <c r="AA104" s="705" t="e">
        <f t="shared" si="87"/>
        <v>#VALUE!</v>
      </c>
      <c r="AB104" s="702">
        <f t="shared" si="118"/>
        <v>1</v>
      </c>
      <c r="AC104" s="703" t="e">
        <f t="shared" si="119"/>
        <v>#VALUE!</v>
      </c>
      <c r="AD104" s="704" t="e">
        <f t="shared" si="120"/>
        <v>#VALUE!</v>
      </c>
      <c r="AE104" s="769" t="e">
        <f t="shared" si="88"/>
        <v>#VALUE!</v>
      </c>
      <c r="AF104" s="705" t="e">
        <f t="shared" si="89"/>
        <v>#VALUE!</v>
      </c>
      <c r="AG104" s="702">
        <f t="shared" si="121"/>
        <v>1</v>
      </c>
      <c r="AH104" s="703" t="e">
        <f t="shared" si="122"/>
        <v>#VALUE!</v>
      </c>
      <c r="AI104" s="704" t="e">
        <f t="shared" si="123"/>
        <v>#VALUE!</v>
      </c>
      <c r="AJ104" s="769" t="e">
        <f t="shared" si="90"/>
        <v>#VALUE!</v>
      </c>
      <c r="AK104" s="705" t="e">
        <f t="shared" si="91"/>
        <v>#VALUE!</v>
      </c>
      <c r="AL104" s="702">
        <f t="shared" si="124"/>
        <v>1</v>
      </c>
      <c r="AM104" s="703" t="e">
        <f t="shared" si="125"/>
        <v>#VALUE!</v>
      </c>
      <c r="AN104" s="704" t="e">
        <f t="shared" si="126"/>
        <v>#VALUE!</v>
      </c>
      <c r="AO104" s="769" t="e">
        <f t="shared" si="92"/>
        <v>#VALUE!</v>
      </c>
      <c r="AP104" s="705" t="e">
        <f t="shared" si="93"/>
        <v>#VALUE!</v>
      </c>
      <c r="AQ104" s="702">
        <f t="shared" si="127"/>
        <v>1</v>
      </c>
      <c r="AR104" s="703" t="e">
        <f t="shared" si="128"/>
        <v>#VALUE!</v>
      </c>
      <c r="AS104" s="704" t="e">
        <f t="shared" si="129"/>
        <v>#VALUE!</v>
      </c>
      <c r="AT104" s="769" t="e">
        <f t="shared" si="94"/>
        <v>#VALUE!</v>
      </c>
      <c r="AU104" s="705" t="e">
        <f t="shared" si="95"/>
        <v>#VALUE!</v>
      </c>
      <c r="AV104" s="702">
        <f t="shared" si="130"/>
        <v>1</v>
      </c>
      <c r="AW104" s="703" t="e">
        <f t="shared" si="131"/>
        <v>#VALUE!</v>
      </c>
      <c r="AX104" s="704" t="e">
        <f t="shared" si="132"/>
        <v>#VALUE!</v>
      </c>
      <c r="AY104" s="769" t="e">
        <f t="shared" si="96"/>
        <v>#VALUE!</v>
      </c>
      <c r="AZ104" s="705" t="e">
        <f t="shared" si="97"/>
        <v>#VALUE!</v>
      </c>
      <c r="BA104" s="702">
        <f t="shared" si="133"/>
        <v>1</v>
      </c>
      <c r="BB104" s="703" t="e">
        <f t="shared" si="134"/>
        <v>#VALUE!</v>
      </c>
      <c r="BC104" s="704" t="e">
        <f t="shared" si="135"/>
        <v>#VALUE!</v>
      </c>
      <c r="BD104" s="769" t="e">
        <f t="shared" si="98"/>
        <v>#VALUE!</v>
      </c>
      <c r="BE104" s="705" t="e">
        <f t="shared" si="99"/>
        <v>#VALUE!</v>
      </c>
      <c r="BF104" s="702">
        <f t="shared" si="136"/>
        <v>1</v>
      </c>
      <c r="BG104" s="703" t="e">
        <f t="shared" si="137"/>
        <v>#VALUE!</v>
      </c>
      <c r="BH104" s="704" t="e">
        <f t="shared" si="138"/>
        <v>#VALUE!</v>
      </c>
      <c r="BI104" s="769" t="e">
        <f t="shared" si="100"/>
        <v>#VALUE!</v>
      </c>
      <c r="BJ104" s="705" t="e">
        <f t="shared" si="101"/>
        <v>#VALUE!</v>
      </c>
      <c r="BK104" s="702">
        <f t="shared" si="139"/>
        <v>1</v>
      </c>
      <c r="BL104" s="703" t="e">
        <f t="shared" si="140"/>
        <v>#VALUE!</v>
      </c>
      <c r="BM104" s="704" t="e">
        <f t="shared" si="141"/>
        <v>#VALUE!</v>
      </c>
      <c r="BN104" s="769" t="e">
        <f t="shared" si="102"/>
        <v>#VALUE!</v>
      </c>
      <c r="BO104" s="705" t="e">
        <f t="shared" si="103"/>
        <v>#VALUE!</v>
      </c>
      <c r="BP104" s="702">
        <f t="shared" si="142"/>
        <v>1</v>
      </c>
      <c r="BQ104" s="703" t="e">
        <f t="shared" si="143"/>
        <v>#VALUE!</v>
      </c>
      <c r="BR104" s="704" t="e">
        <f t="shared" si="144"/>
        <v>#VALUE!</v>
      </c>
      <c r="BS104" s="769" t="e">
        <f t="shared" si="104"/>
        <v>#VALUE!</v>
      </c>
      <c r="BT104" s="705" t="e">
        <f t="shared" si="105"/>
        <v>#VALUE!</v>
      </c>
      <c r="BU104" s="702">
        <f t="shared" si="145"/>
        <v>1</v>
      </c>
      <c r="BV104" s="703" t="e">
        <f t="shared" si="146"/>
        <v>#VALUE!</v>
      </c>
      <c r="BW104" s="704" t="e">
        <f t="shared" si="147"/>
        <v>#VALUE!</v>
      </c>
      <c r="BX104" s="769" t="e">
        <f t="shared" si="106"/>
        <v>#VALUE!</v>
      </c>
      <c r="BY104" s="705" t="e">
        <f t="shared" si="107"/>
        <v>#VALUE!</v>
      </c>
      <c r="BZ104" s="702">
        <f t="shared" si="148"/>
        <v>1</v>
      </c>
      <c r="CA104" s="703" t="e">
        <f t="shared" si="149"/>
        <v>#VALUE!</v>
      </c>
      <c r="CB104" s="704" t="e">
        <f t="shared" si="150"/>
        <v>#VALUE!</v>
      </c>
      <c r="CC104" s="769" t="e">
        <f t="shared" si="108"/>
        <v>#VALUE!</v>
      </c>
      <c r="CD104" s="705" t="e">
        <f t="shared" si="109"/>
        <v>#VALUE!</v>
      </c>
      <c r="CE104" s="770">
        <f t="shared" si="78"/>
        <v>12</v>
      </c>
      <c r="CF104" s="771" t="e">
        <f t="shared" si="79"/>
        <v>#VALUE!</v>
      </c>
      <c r="CG104" s="708"/>
      <c r="CH104" s="709"/>
      <c r="CI104" s="4" t="s">
        <v>454</v>
      </c>
      <c r="CK104" s="253"/>
      <c r="CL104" s="272"/>
      <c r="CM104" s="272"/>
      <c r="CN104" s="273"/>
      <c r="CO104" s="285" t="e">
        <f t="shared" si="110"/>
        <v>#VALUE!</v>
      </c>
      <c r="CP104" s="286" t="e">
        <f t="shared" si="111"/>
        <v>#VALUE!</v>
      </c>
      <c r="CQ104" s="275">
        <f t="shared" si="112"/>
        <v>0</v>
      </c>
      <c r="CR104" s="270" t="e">
        <f t="shared" si="151"/>
        <v>#VALUE!</v>
      </c>
      <c r="CS104" s="270" t="e">
        <f t="shared" si="151"/>
        <v>#VALUE!</v>
      </c>
      <c r="CT104" s="270" t="e">
        <f t="shared" si="113"/>
        <v>#VALUE!</v>
      </c>
      <c r="CU104" s="44"/>
    </row>
    <row r="105" spans="1:99" ht="16.5" customHeight="1">
      <c r="A105" s="23">
        <f>A104+1</f>
        <v>101</v>
      </c>
      <c r="B105" s="142">
        <f>'2019-상시근로자'!B105</f>
        <v>0</v>
      </c>
      <c r="C105" s="632">
        <f>'2019-상시근로자'!C105</f>
        <v>0</v>
      </c>
      <c r="D105" s="637">
        <f>'2019-상시근로자'!D105</f>
        <v>0</v>
      </c>
      <c r="E105" s="156" t="e">
        <f>IF($D105="","",IF(OR(MID(D105,LEN(CLEAN(D105))-6,1)&lt;="2",MID(D105,LEN(CLEAN(D105))-6,1)="5",MID(D105,LEN(CLEAN(D105))-6,1)="6"),DATE(MID(D105,1,2),MID(D105,3,2),MID(D105,5,2)),CHOOSE(14-LEN(CLEAN(D105)),DATE(MID(D105,1,2)+100,MID(D105,3,2),MID(D105,5,2)),DATE(MID(D105,1,1)+100,MID(D105,2,2),MID(D105,4,2)),DATE(2000,MID(D105,1,2),MID(D105,3,2)),DATE(2000,MID(D105,1,1),MID(D105,2,2)))))</f>
        <v>#VALUE!</v>
      </c>
      <c r="F105" s="30" t="e">
        <f>IF(D105="","",IF(LEN(CLEAN(D105))=10,IF(AND(VALUE(MID(D105,4,1))&gt;=1,VALUE(MID(D105,4,1))&lt;=4),MOD(11-MOD(0*2+0*3+0*4+MID(D105,1,1)*5+MID(D105,2,1)*6+MID(D105,3,1)*7+MID(D105,4,1)*8+MID(D105,5,1)*9+MID(D105,6,1)*2+MID(D105,7,1)*3+MID(D105,8,1)*4+MID(D105,9,1)*5,11),10),IF(AND(VALUE(MID(D105,4,1))&gt;=5,VALUE(MID(D105,4,1))&lt;=8),MOD(11-MOD(0*2+0*3+0*4+MID(D105,1,1)*5+MID(D105,2,1)*6+MID(D105,3,1)*7+MID(D105,4,1)*8+MID(D105,5,1)*9+MID(D105,6,1)*2+MID(D105,7,1)*3+MID(D105,8,1)*4+MID(D105,9,1)*5,11),10),"오류")),IF(LEN(CLEAN(D105))=11,IF(AND(VALUE(MID(D105,5,1))&gt;=1,VALUE(MID(D105,5,1))&lt;=4),MOD(11-MOD(0*2+0*3+MID(D105,1,1)*4+MID(D105,2,1)*5+MID(D105,3,1)*6+MID(D105,4,1)*7+MID(D105,5,1)*8+MID(D105,6,1)*9+MID(D105,7,1)*2+MID(D105,8,1)*3+MID(D105,9,1)*4+MID(D105,10,1)*5,11),10),IF(AND(VALUE(MID(D105,5,1))&gt;=5,VALUE(MID(D105,5,1))&lt;=8),MOD(11-MOD(0*2+0*3+MID(D105,1,1)*4+MID(D105,2,1)*5+MID(D105,3,1)*6+MID(D105,4,1)*7+MID(D105,5,1)*8+MID(D105,6,1)*9+MID(D105,7,1)*2+MID(D105,8,1)*3+MID(D105,9,1)*4+MID(D105,10,1)*5,11),10),"오류")),IF(LEN(CLEAN(D105))=12,IF(AND(VALUE(MID(D105,6,1))&gt;=1,VALUE(MID(D105,6,1))&lt;=4),MOD(11-MOD(0*2+MID(D105,1,1)*3+MID(D105,2,1)*4+MID(D105,3,1)*5+MID(D105,4,1)*6+MID(D105,5,1)*7+MID(D105,6,1)*8+MID(D105,7,1)*9+MID(D105,8,1)*2+MID(D105,9,1)*3+MID(D105,10,1)*4+MID(D105,11,1)*5,11),10),IF(AND(VALUE(MID(D105,7,1))&gt;=5,VALUE(MID(D105,7,1))&lt;=8),MOD(11-MOD(0*2+MID(D105,1,1)*3+MID(D105,2,1)*4+MID(D105,3,1)*5+MID(D105,4,1)*6+MID(D105,5,1)*7+MID(D105,6,1)*8+MID(D105,7,1)*9+MID(D105,8,1)*2+MID(D105,9,1)*3+MID(D105,10,1)*4+MID(D105,11,1)*5,11),10),"오류")),IF(AND(VALUE(MID(D105,7,1))&gt;=1,VALUE(MID(D105,7,1))&lt;=4),MOD(11-MOD(MID(D105,1,1)*2+MID(D105,2,1)*3+MID(D105,3,1)*4+MID(D105,4,1)*5+MID(D105,5,1)*6+MID(D105,6,1)*7+MID(D105,7,1)*8+MID(D105,8,1)*9+MID(D105,9,1)*2+MID(D105,10,1)*3+MID(D105,11,1)*4+MID(D105,12,1)*5,11),10),IF(AND(VALUE(MID(D105,7,1))&gt;=5,VALUE(MID(D105,7,1))&lt;=8),IF(LEN(CLEAN(D105))=12,MOD(MOD(11-MOD(0*2+MID(D105,1,1)*3+MID(D105,2,1)*4+MID(D105,3,1)*5+MID(D105,4,1)*6+MID(D105,5,1)*7+MID(D105,6,1)*8+MID(D105,7,1)*9+MID(D105,8,1)*2+MID(D105,9,1)*3+MID(D105,10,1)*4+MID(D105,11,1)*5,11),10)+2,10),MOD(MOD(11-MOD(MID(D105,1,1)*2+MID(D105,2,1)*3+MID(D105,3,1)*4+MID(D105,4,1)*5+MID(D105,5,1)*6+MID(D105,6,1)*7+MID(D105,7,1)*8+MID(D105,8,1)*9+MID(D105,9,1)*2+MID(D105,10,1)*3+MID(D105,11,1)*4+MID(D105,12,1)*5,11),10)+2,10))))))))</f>
        <v>#VALUE!</v>
      </c>
      <c r="G105" s="31" t="e">
        <f>IF(D105="","",IF(INT(RIGHT(D105,1))=F105,"OK","주민오류"))</f>
        <v>#VALUE!</v>
      </c>
      <c r="H105" s="147" t="e">
        <f>IF(D105="","",CHOOSE(14-LEN(CLEAN(D105)),CHOOSE(MID(D105,7,1),"남","여","남","여","남","여","남","여","남","여"),CHOOSE(MID(D105,6,1),"남","여","남","여","남","여","남","여","남","여"),CHOOSE(MID(D105,5,1),"남","여","남","여","남","여","남","여","남","여"),CHOOSE(MID(D105,4,1),"남","여","남","여","남","여","남","여","남","여"),CHOOSE(MID(D105,3,1),"남","여","남","여","남","여","남","여","남","여")))</f>
        <v>#VALUE!</v>
      </c>
      <c r="I105" s="633">
        <f>'2019-상시근로자'!E105</f>
        <v>0</v>
      </c>
      <c r="J105" s="633">
        <f>'2019-상시근로자'!G105</f>
        <v>0</v>
      </c>
      <c r="K105" s="33" t="e">
        <f>IF($D105="","",DATEDIF(IF(OR(MID(D105,LEN(CLEAN(D105))-6,1)&lt;="2",MID(D105,LEN(CLEAN(D105))-6,1)="5",MID(D105,LEN(CLEAN(D105))-6,1)="6"),DATE(MID(D105,1,2),MID(D105,3,2),MID(D105,5,2)),CHOOSE(14-LEN(CLEAN(D105)), DATE(MID(D105,1,2)+100,MID(D105,3,2),MID(D105,5,2)), DATE(MID(D105,1,1)+100,MID(D105,2,2),MID(D105,4,2)),DATE(2000,MID(D105,1,2),MID(D105,3,2)),DATE(2000,MID(D105,1,1),MID(D105,2,2)))),I105,"y"))</f>
        <v>#VALUE!</v>
      </c>
      <c r="L105" s="33">
        <f t="shared" si="77"/>
        <v>0</v>
      </c>
      <c r="M105" s="35" t="e">
        <f>IF(D105="","",TEXT(DATE(YEAR(I105-E105),MONTH(I105-E105),DAY(I105-E105))-DATE(YEAR(P105-O105),MONTH(P105-O105),DAY(P105-O105)),"yy년")&amp;VALUE(TEXT(DATE(YEAR(I105-E105),MONTH(I105-E105),DAY(I105-E105))-DATE(YEAR(P105-O105),MONTH(P105-O105),DAY(P105-O105)),"mm")-1)&amp;TEXT(DATE(YEAR(I105-E105),MONTH(I105-E105),DAY(I105-E105))-DATE(YEAR(P105-O105),MONTH(P105-O105),DAY(P105-O105)),"월dd일"))</f>
        <v>#VALUE!</v>
      </c>
      <c r="N105" s="108"/>
      <c r="O105" s="176"/>
      <c r="P105" s="177"/>
      <c r="Q105" s="201" t="s">
        <v>160</v>
      </c>
      <c r="R105" s="202" t="s">
        <v>160</v>
      </c>
      <c r="S105" s="203"/>
      <c r="T105" s="122" t="s">
        <v>160</v>
      </c>
      <c r="U105" s="204" t="s">
        <v>160</v>
      </c>
      <c r="V105" s="205" t="s">
        <v>160</v>
      </c>
      <c r="W105" s="702">
        <f>IF($D105="",0,IF(AND((W$3&gt;=$I105),OR((W$3&lt;=$J105),($J105=""),($J105=0)),$T105="부",$U105="부",$V105="부"),1,0))</f>
        <v>1</v>
      </c>
      <c r="X105" s="703" t="e">
        <f>IF($D105="",0,DATEDIF(IF(OR(MID($D105,LEN(CLEAN($D105))-6,1)&lt;="2",MID($D105,LEN(CLEAN($D105))-6,1)="5",MID($D105,LEN(CLEAN($D105))-6,1)="6"),DATE(MID($D105,1,2),MID($D105,3,2),MID($D105,5,2)),CHOOSE(14-LEN(CLEAN($D105)), DATE(MID($D105,1,2)+100,MID($D105,3,2),MID($D105,5,2)), DATE(MID($D105,1,1)+100,MID($D105,2,2),MID($D105,4,2)),DATE(2000,MID($D105,1,2),MID($D105,3,2)),DATE(2000,MID($D105,1,1),MID($D105,2,2)))),W$3,"y"))</f>
        <v>#VALUE!</v>
      </c>
      <c r="Y105" s="768" t="e">
        <f>IF($D105="","",TEXT(DATE(YEAR(W$3-$E105),MONTH(W$3-$E105),DAY(W$3-$E105))-DATE(YEAR($P105-$O105),MONTH($P105-$O105),DAY($P105-$O105)),"yy년")&amp;VALUE(TEXT(DATE(YEAR(W$3-$E105),MONTH(W$3-$E105),DAY(W$3-$E105))-DATE(YEAR($P105-$O105),MONTH($P105-$O105),DAY($P105-$O105)),"mm")-1)&amp;TEXT(DATE(YEAR(W$3-$E105),MONTH(W$3-$E105),DAY(W$3-$E105))-DATE(YEAR($P105-$O105),MONTH($P105-$O105),DAY($P105-$O105)),"월dd일"))</f>
        <v>#VALUE!</v>
      </c>
      <c r="Z105" s="769" t="e">
        <f t="shared" si="86"/>
        <v>#VALUE!</v>
      </c>
      <c r="AA105" s="705" t="e">
        <f t="shared" si="87"/>
        <v>#VALUE!</v>
      </c>
      <c r="AB105" s="702">
        <f>IF($D105="",0,IF(AND((AB$3&gt;=$I105),OR((AB$3&lt;=$J105),($J105=""),($J105=0)),$T105="부",$U105="부",$V105="부"),1,0))</f>
        <v>1</v>
      </c>
      <c r="AC105" s="703" t="e">
        <f>IF($D105="",0,DATEDIF(IF(OR(MID($D105,LEN(CLEAN($D105))-6,1)&lt;="2",MID($D105,LEN(CLEAN($D105))-6,1)="5",MID($D105,LEN(CLEAN($D105))-6,1)="6"),DATE(MID($D105,1,2),MID($D105,3,2),MID($D105,5,2)),CHOOSE(14-LEN(CLEAN($D105)), DATE(MID($D105,1,2)+100,MID($D105,3,2),MID($D105,5,2)), DATE(MID($D105,1,1)+100,MID($D105,2,2),MID($D105,4,2)),DATE(2000,MID($D105,1,2),MID($D105,3,2)),DATE(2000,MID($D105,1,1),MID($D105,2,2)))),AB$3,"y"))</f>
        <v>#VALUE!</v>
      </c>
      <c r="AD105" s="704" t="e">
        <f>IF($D105="","",TEXT(DATE(YEAR(AB$3-$E105),MONTH(AB$3-$E105),DAY(AB$3-$E105))-DATE(YEAR($P105-$O105),MONTH($P105-$O105),DAY($P105-$O105)),"yy년")&amp;VALUE(TEXT(DATE(YEAR(AB$3-$E105),MONTH(AB$3-$E105),DAY(AB$3-$E105))-DATE(YEAR($P105-$O105),MONTH($P105-$O105),DAY($P105-$O105)),"mm")-1)&amp;TEXT(DATE(YEAR(AB$3-$E105),MONTH(AB$3-$E105),DAY(AB$3-$E105))-DATE(YEAR($P105-$O105),MONTH($P105-$O105),DAY($P105-$O105)),"월dd일"))</f>
        <v>#VALUE!</v>
      </c>
      <c r="AE105" s="769" t="e">
        <f t="shared" si="88"/>
        <v>#VALUE!</v>
      </c>
      <c r="AF105" s="705" t="e">
        <f t="shared" si="89"/>
        <v>#VALUE!</v>
      </c>
      <c r="AG105" s="702">
        <f>IF($D105="",0,IF(AND((AG$3&gt;=$I105),OR((AG$3&lt;=$J105),($J105=""),($J105=0)),$T105="부",$U105="부",$V105="부"),1,0))</f>
        <v>1</v>
      </c>
      <c r="AH105" s="703" t="e">
        <f>IF($D105="",0,DATEDIF(IF(OR(MID($D105,LEN(CLEAN($D105))-6,1)&lt;="2",MID($D105,LEN(CLEAN($D105))-6,1)="5",MID($D105,LEN(CLEAN($D105))-6,1)="6"),DATE(MID($D105,1,2),MID($D105,3,2),MID($D105,5,2)),CHOOSE(14-LEN(CLEAN($D105)), DATE(MID($D105,1,2)+100,MID($D105,3,2),MID($D105,5,2)), DATE(MID($D105,1,1)+100,MID($D105,2,2),MID($D105,4,2)),DATE(2000,MID($D105,1,2),MID($D105,3,2)),DATE(2000,MID($D105,1,1),MID($D105,2,2)))),AG$3,"y"))</f>
        <v>#VALUE!</v>
      </c>
      <c r="AI105" s="704" t="e">
        <f>IF($D105="","",TEXT(DATE(YEAR(AG$3-$E105),MONTH(AG$3-$E105),DAY(AG$3-$E105))-DATE(YEAR($P105-$O105),MONTH($P105-$O105),DAY($P105-$O105)),"yy년")&amp;VALUE(TEXT(DATE(YEAR(AG$3-$E105),MONTH(AG$3-$E105),DAY(AG$3-$E105))-DATE(YEAR($P105-$O105),MONTH($P105-$O105),DAY($P105-$O105)),"mm")-1)&amp;TEXT(DATE(YEAR(AG$3-$E105),MONTH(AG$3-$E105),DAY(AG$3-$E105))-DATE(YEAR($P105-$O105),MONTH($P105-$O105),DAY($P105-$O105)),"월dd일"))</f>
        <v>#VALUE!</v>
      </c>
      <c r="AJ105" s="769" t="e">
        <f t="shared" si="90"/>
        <v>#VALUE!</v>
      </c>
      <c r="AK105" s="705" t="e">
        <f t="shared" si="91"/>
        <v>#VALUE!</v>
      </c>
      <c r="AL105" s="702">
        <f>IF($D105="",0,IF(AND((AL$3&gt;=$I105),OR((AL$3&lt;=$J105),($J105=""),($J105=0)),$T105="부",$U105="부",$V105="부"),1,0))</f>
        <v>1</v>
      </c>
      <c r="AM105" s="703" t="e">
        <f>IF($D105="",0,DATEDIF(IF(OR(MID($D105,LEN(CLEAN($D105))-6,1)&lt;="2",MID($D105,LEN(CLEAN($D105))-6,1)="5",MID($D105,LEN(CLEAN($D105))-6,1)="6"),DATE(MID($D105,1,2),MID($D105,3,2),MID($D105,5,2)),CHOOSE(14-LEN(CLEAN($D105)), DATE(MID($D105,1,2)+100,MID($D105,3,2),MID($D105,5,2)), DATE(MID($D105,1,1)+100,MID($D105,2,2),MID($D105,4,2)),DATE(2000,MID($D105,1,2),MID($D105,3,2)),DATE(2000,MID($D105,1,1),MID($D105,2,2)))),AL$3,"y"))</f>
        <v>#VALUE!</v>
      </c>
      <c r="AN105" s="704" t="e">
        <f>IF($D105="","",TEXT(DATE(YEAR(AL$3-$E105),MONTH(AL$3-$E105),DAY(AL$3-$E105))-DATE(YEAR($P105-$O105),MONTH($P105-$O105),DAY($P105-$O105)),"yy년")&amp;VALUE(TEXT(DATE(YEAR(AL$3-$E105),MONTH(AL$3-$E105),DAY(AL$3-$E105))-DATE(YEAR($P105-$O105),MONTH($P105-$O105),DAY($P105-$O105)),"mm")-1)&amp;TEXT(DATE(YEAR(AL$3-$E105),MONTH(AL$3-$E105),DAY(AL$3-$E105))-DATE(YEAR($P105-$O105),MONTH($P105-$O105),DAY($P105-$O105)),"월dd일"))</f>
        <v>#VALUE!</v>
      </c>
      <c r="AO105" s="769" t="e">
        <f t="shared" si="92"/>
        <v>#VALUE!</v>
      </c>
      <c r="AP105" s="705" t="e">
        <f t="shared" si="93"/>
        <v>#VALUE!</v>
      </c>
      <c r="AQ105" s="702">
        <f>IF($D105="",0,IF(AND((AQ$3&gt;=$I105),OR((AQ$3&lt;=$J105),($J105=""),($J105=0)),$T105="부",$U105="부",$V105="부"),1,0))</f>
        <v>1</v>
      </c>
      <c r="AR105" s="703" t="e">
        <f>IF($D105="",0,DATEDIF(IF(OR(MID($D105,LEN(CLEAN($D105))-6,1)&lt;="2",MID($D105,LEN(CLEAN($D105))-6,1)="5",MID($D105,LEN(CLEAN($D105))-6,1)="6"),DATE(MID($D105,1,2),MID($D105,3,2),MID($D105,5,2)),CHOOSE(14-LEN(CLEAN($D105)), DATE(MID($D105,1,2)+100,MID($D105,3,2),MID($D105,5,2)), DATE(MID($D105,1,1)+100,MID($D105,2,2),MID($D105,4,2)),DATE(2000,MID($D105,1,2),MID($D105,3,2)),DATE(2000,MID($D105,1,1),MID($D105,2,2)))),AQ$3,"y"))</f>
        <v>#VALUE!</v>
      </c>
      <c r="AS105" s="704" t="e">
        <f>IF($D105="","",TEXT(DATE(YEAR(AQ$3-$E105),MONTH(AQ$3-$E105),DAY(AQ$3-$E105))-DATE(YEAR($P105-$O105),MONTH($P105-$O105),DAY($P105-$O105)),"yy년")&amp;VALUE(TEXT(DATE(YEAR(AQ$3-$E105),MONTH(AQ$3-$E105),DAY(AQ$3-$E105))-DATE(YEAR($P105-$O105),MONTH($P105-$O105),DAY($P105-$O105)),"mm")-1)&amp;TEXT(DATE(YEAR(AQ$3-$E105),MONTH(AQ$3-$E105),DAY(AQ$3-$E105))-DATE(YEAR($P105-$O105),MONTH($P105-$O105),DAY($P105-$O105)),"월dd일"))</f>
        <v>#VALUE!</v>
      </c>
      <c r="AT105" s="769" t="e">
        <f t="shared" si="94"/>
        <v>#VALUE!</v>
      </c>
      <c r="AU105" s="705" t="e">
        <f t="shared" si="95"/>
        <v>#VALUE!</v>
      </c>
      <c r="AV105" s="702">
        <f>IF($D105="",0,IF(AND((AV$3&gt;=$I105),OR((AV$3&lt;=$J105),($J105=""),($J105=0)),$T105="부",$U105="부",$V105="부"),1,0))</f>
        <v>1</v>
      </c>
      <c r="AW105" s="703" t="e">
        <f>IF($D105="",0,DATEDIF(IF(OR(MID($D105,LEN(CLEAN($D105))-6,1)&lt;="2",MID($D105,LEN(CLEAN($D105))-6,1)="5",MID($D105,LEN(CLEAN($D105))-6,1)="6"),DATE(MID($D105,1,2),MID($D105,3,2),MID($D105,5,2)),CHOOSE(14-LEN(CLEAN($D105)), DATE(MID($D105,1,2)+100,MID($D105,3,2),MID($D105,5,2)), DATE(MID($D105,1,1)+100,MID($D105,2,2),MID($D105,4,2)),DATE(2000,MID($D105,1,2),MID($D105,3,2)),DATE(2000,MID($D105,1,1),MID($D105,2,2)))),AV$3,"y"))</f>
        <v>#VALUE!</v>
      </c>
      <c r="AX105" s="704" t="e">
        <f>IF($D105="","",TEXT(DATE(YEAR(AV$3-$E105),MONTH(AV$3-$E105),DAY(AV$3-$E105))-DATE(YEAR($P105-$O105),MONTH($P105-$O105),DAY($P105-$O105)),"yy년")&amp;VALUE(TEXT(DATE(YEAR(AV$3-$E105),MONTH(AV$3-$E105),DAY(AV$3-$E105))-DATE(YEAR($P105-$O105),MONTH($P105-$O105),DAY($P105-$O105)),"mm")-1)&amp;TEXT(DATE(YEAR(AV$3-$E105),MONTH(AV$3-$E105),DAY(AV$3-$E105))-DATE(YEAR($P105-$O105),MONTH($P105-$O105),DAY($P105-$O105)),"월dd일"))</f>
        <v>#VALUE!</v>
      </c>
      <c r="AY105" s="769" t="e">
        <f t="shared" si="96"/>
        <v>#VALUE!</v>
      </c>
      <c r="AZ105" s="705" t="e">
        <f t="shared" si="97"/>
        <v>#VALUE!</v>
      </c>
      <c r="BA105" s="702">
        <f>IF($D105="",0,IF(AND((BA$3&gt;=$I105),OR((BA$3&lt;=$J105),($J105=""),($J105=0)),$T105="부",$U105="부",$V105="부"),1,0))</f>
        <v>1</v>
      </c>
      <c r="BB105" s="703" t="e">
        <f>IF($D105="",0,DATEDIF(IF(OR(MID($D105,LEN(CLEAN($D105))-6,1)&lt;="2",MID($D105,LEN(CLEAN($D105))-6,1)="5",MID($D105,LEN(CLEAN($D105))-6,1)="6"),DATE(MID($D105,1,2),MID($D105,3,2),MID($D105,5,2)),CHOOSE(14-LEN(CLEAN($D105)), DATE(MID($D105,1,2)+100,MID($D105,3,2),MID($D105,5,2)), DATE(MID($D105,1,1)+100,MID($D105,2,2),MID($D105,4,2)),DATE(2000,MID($D105,1,2),MID($D105,3,2)),DATE(2000,MID($D105,1,1),MID($D105,2,2)))),BA$3,"y"))</f>
        <v>#VALUE!</v>
      </c>
      <c r="BC105" s="704" t="e">
        <f>IF($D105="","",TEXT(DATE(YEAR(BA$3-$E105),MONTH(BA$3-$E105),DAY(BA$3-$E105))-DATE(YEAR($P105-$O105),MONTH($P105-$O105),DAY($P105-$O105)),"yy년")&amp;VALUE(TEXT(DATE(YEAR(BA$3-$E105),MONTH(BA$3-$E105),DAY(BA$3-$E105))-DATE(YEAR($P105-$O105),MONTH($P105-$O105),DAY($P105-$O105)),"mm")-1)&amp;TEXT(DATE(YEAR(BA$3-$E105),MONTH(BA$3-$E105),DAY(BA$3-$E105))-DATE(YEAR($P105-$O105),MONTH($P105-$O105),DAY($P105-$O105)),"월dd일"))</f>
        <v>#VALUE!</v>
      </c>
      <c r="BD105" s="769" t="e">
        <f t="shared" si="98"/>
        <v>#VALUE!</v>
      </c>
      <c r="BE105" s="705" t="e">
        <f t="shared" si="99"/>
        <v>#VALUE!</v>
      </c>
      <c r="BF105" s="702">
        <f>IF($D105="",0,IF(AND((BF$3&gt;=$I105),OR((BF$3&lt;=$J105),($J105=""),($J105=0)),$T105="부",$U105="부",$V105="부"),1,0))</f>
        <v>1</v>
      </c>
      <c r="BG105" s="703" t="e">
        <f>IF($D105="",0,DATEDIF(IF(OR(MID($D105,LEN(CLEAN($D105))-6,1)&lt;="2",MID($D105,LEN(CLEAN($D105))-6,1)="5",MID($D105,LEN(CLEAN($D105))-6,1)="6"),DATE(MID($D105,1,2),MID($D105,3,2),MID($D105,5,2)),CHOOSE(14-LEN(CLEAN($D105)), DATE(MID($D105,1,2)+100,MID($D105,3,2),MID($D105,5,2)), DATE(MID($D105,1,1)+100,MID($D105,2,2),MID($D105,4,2)),DATE(2000,MID($D105,1,2),MID($D105,3,2)),DATE(2000,MID($D105,1,1),MID($D105,2,2)))),BF$3,"y"))</f>
        <v>#VALUE!</v>
      </c>
      <c r="BH105" s="704" t="e">
        <f>IF($D105="","",TEXT(DATE(YEAR(BF$3-$E105),MONTH(BF$3-$E105),DAY(BF$3-$E105))-DATE(YEAR($P105-$O105),MONTH($P105-$O105),DAY($P105-$O105)),"yy년")&amp;VALUE(TEXT(DATE(YEAR(BF$3-$E105),MONTH(BF$3-$E105),DAY(BF$3-$E105))-DATE(YEAR($P105-$O105),MONTH($P105-$O105),DAY($P105-$O105)),"mm")-1)&amp;TEXT(DATE(YEAR(BF$3-$E105),MONTH(BF$3-$E105),DAY(BF$3-$E105))-DATE(YEAR($P105-$O105),MONTH($P105-$O105),DAY($P105-$O105)),"월dd일"))</f>
        <v>#VALUE!</v>
      </c>
      <c r="BI105" s="769" t="e">
        <f t="shared" si="100"/>
        <v>#VALUE!</v>
      </c>
      <c r="BJ105" s="705" t="e">
        <f t="shared" si="101"/>
        <v>#VALUE!</v>
      </c>
      <c r="BK105" s="702">
        <f>IF($D105="",0,IF(AND((BK$3&gt;=$I105),OR((BK$3&lt;=$J105),($J105=""),($J105=0)),$T105="부",$U105="부",$V105="부"),1,0))</f>
        <v>1</v>
      </c>
      <c r="BL105" s="703" t="e">
        <f>IF($D105="",0,DATEDIF(IF(OR(MID($D105,LEN(CLEAN($D105))-6,1)&lt;="2",MID($D105,LEN(CLEAN($D105))-6,1)="5",MID($D105,LEN(CLEAN($D105))-6,1)="6"),DATE(MID($D105,1,2),MID($D105,3,2),MID($D105,5,2)),CHOOSE(14-LEN(CLEAN($D105)), DATE(MID($D105,1,2)+100,MID($D105,3,2),MID($D105,5,2)), DATE(MID($D105,1,1)+100,MID($D105,2,2),MID($D105,4,2)),DATE(2000,MID($D105,1,2),MID($D105,3,2)),DATE(2000,MID($D105,1,1),MID($D105,2,2)))),BK$3,"y"))</f>
        <v>#VALUE!</v>
      </c>
      <c r="BM105" s="704" t="e">
        <f>IF($D105="","",TEXT(DATE(YEAR(BK$3-$E105),MONTH(BK$3-$E105),DAY(BK$3-$E105))-DATE(YEAR($P105-$O105),MONTH($P105-$O105),DAY($P105-$O105)),"yy년")&amp;VALUE(TEXT(DATE(YEAR(BK$3-$E105),MONTH(BK$3-$E105),DAY(BK$3-$E105))-DATE(YEAR($P105-$O105),MONTH($P105-$O105),DAY($P105-$O105)),"mm")-1)&amp;TEXT(DATE(YEAR(BK$3-$E105),MONTH(BK$3-$E105),DAY(BK$3-$E105))-DATE(YEAR($P105-$O105),MONTH($P105-$O105),DAY($P105-$O105)),"월dd일"))</f>
        <v>#VALUE!</v>
      </c>
      <c r="BN105" s="769" t="e">
        <f t="shared" si="102"/>
        <v>#VALUE!</v>
      </c>
      <c r="BO105" s="705" t="e">
        <f t="shared" si="103"/>
        <v>#VALUE!</v>
      </c>
      <c r="BP105" s="702">
        <f>IF($D105="",0,IF(AND((BP$3&gt;=$I105),OR((BP$3&lt;=$J105),($J105=""),($J105=0)),$T105="부",$U105="부",$V105="부"),1,0))</f>
        <v>1</v>
      </c>
      <c r="BQ105" s="703" t="e">
        <f>IF($D105="",0,DATEDIF(IF(OR(MID($D105,LEN(CLEAN($D105))-6,1)&lt;="2",MID($D105,LEN(CLEAN($D105))-6,1)="5",MID($D105,LEN(CLEAN($D105))-6,1)="6"),DATE(MID($D105,1,2),MID($D105,3,2),MID($D105,5,2)),CHOOSE(14-LEN(CLEAN($D105)), DATE(MID($D105,1,2)+100,MID($D105,3,2),MID($D105,5,2)), DATE(MID($D105,1,1)+100,MID($D105,2,2),MID($D105,4,2)),DATE(2000,MID($D105,1,2),MID($D105,3,2)),DATE(2000,MID($D105,1,1),MID($D105,2,2)))),BP$3,"y"))</f>
        <v>#VALUE!</v>
      </c>
      <c r="BR105" s="704" t="e">
        <f>IF($D105="","",TEXT(DATE(YEAR(BP$3-$E105),MONTH(BP$3-$E105),DAY(BP$3-$E105))-DATE(YEAR($P105-$O105),MONTH($P105-$O105),DAY($P105-$O105)),"yy년")&amp;VALUE(TEXT(DATE(YEAR(BP$3-$E105),MONTH(BP$3-$E105),DAY(BP$3-$E105))-DATE(YEAR($P105-$O105),MONTH($P105-$O105),DAY($P105-$O105)),"mm")-1)&amp;TEXT(DATE(YEAR(BP$3-$E105),MONTH(BP$3-$E105),DAY(BP$3-$E105))-DATE(YEAR($P105-$O105),MONTH($P105-$O105),DAY($P105-$O105)),"월dd일"))</f>
        <v>#VALUE!</v>
      </c>
      <c r="BS105" s="769" t="e">
        <f t="shared" si="104"/>
        <v>#VALUE!</v>
      </c>
      <c r="BT105" s="705" t="e">
        <f t="shared" si="105"/>
        <v>#VALUE!</v>
      </c>
      <c r="BU105" s="702">
        <f>IF($D105="",0,IF(AND((BU$3&gt;=$I105),OR((BU$3&lt;=$J105),($J105=""),($J105=0)),$T105="부",$U105="부",$V105="부"),1,0))</f>
        <v>1</v>
      </c>
      <c r="BV105" s="703" t="e">
        <f>IF($D105="",0,DATEDIF(IF(OR(MID($D105,LEN(CLEAN($D105))-6,1)&lt;="2",MID($D105,LEN(CLEAN($D105))-6,1)="5",MID($D105,LEN(CLEAN($D105))-6,1)="6"),DATE(MID($D105,1,2),MID($D105,3,2),MID($D105,5,2)),CHOOSE(14-LEN(CLEAN($D105)), DATE(MID($D105,1,2)+100,MID($D105,3,2),MID($D105,5,2)), DATE(MID($D105,1,1)+100,MID($D105,2,2),MID($D105,4,2)),DATE(2000,MID($D105,1,2),MID($D105,3,2)),DATE(2000,MID($D105,1,1),MID($D105,2,2)))),BU$3,"y"))</f>
        <v>#VALUE!</v>
      </c>
      <c r="BW105" s="704" t="e">
        <f>IF($D105="","",TEXT(DATE(YEAR(BU$3-$E105),MONTH(BU$3-$E105),DAY(BU$3-$E105))-DATE(YEAR($P105-$O105),MONTH($P105-$O105),DAY($P105-$O105)),"yy년")&amp;VALUE(TEXT(DATE(YEAR(BU$3-$E105),MONTH(BU$3-$E105),DAY(BU$3-$E105))-DATE(YEAR($P105-$O105),MONTH($P105-$O105),DAY($P105-$O105)),"mm")-1)&amp;TEXT(DATE(YEAR(BU$3-$E105),MONTH(BU$3-$E105),DAY(BU$3-$E105))-DATE(YEAR($P105-$O105),MONTH($P105-$O105),DAY($P105-$O105)),"월dd일"))</f>
        <v>#VALUE!</v>
      </c>
      <c r="BX105" s="769" t="e">
        <f t="shared" si="106"/>
        <v>#VALUE!</v>
      </c>
      <c r="BY105" s="705" t="e">
        <f t="shared" si="107"/>
        <v>#VALUE!</v>
      </c>
      <c r="BZ105" s="702">
        <f>IF($D105="",0,IF(AND((BZ$3&gt;=$I105),OR((BZ$3&lt;=$J105),($J105=""),($J105=0)),$T105="부",$U105="부",$V105="부"),1,0))</f>
        <v>1</v>
      </c>
      <c r="CA105" s="703" t="e">
        <f>IF($D105="",0,DATEDIF(IF(OR(MID($D105,LEN(CLEAN($D105))-6,1)&lt;="2",MID($D105,LEN(CLEAN($D105))-6,1)="5",MID($D105,LEN(CLEAN($D105))-6,1)="6"),DATE(MID($D105,1,2),MID($D105,3,2),MID($D105,5,2)),CHOOSE(14-LEN(CLEAN($D105)), DATE(MID($D105,1,2)+100,MID($D105,3,2),MID($D105,5,2)), DATE(MID($D105,1,1)+100,MID($D105,2,2),MID($D105,4,2)),DATE(2000,MID($D105,1,2),MID($D105,3,2)),DATE(2000,MID($D105,1,1),MID($D105,2,2)))),BZ$3,"y"))</f>
        <v>#VALUE!</v>
      </c>
      <c r="CB105" s="704" t="e">
        <f>IF($D105="","",TEXT(DATE(YEAR(BZ$3-$E105),MONTH(BZ$3-$E105),DAY(BZ$3-$E105))-DATE(YEAR($P105-$O105),MONTH($P105-$O105),DAY($P105-$O105)),"yy년")&amp;VALUE(TEXT(DATE(YEAR(BZ$3-$E105),MONTH(BZ$3-$E105),DAY(BZ$3-$E105))-DATE(YEAR($P105-$O105),MONTH($P105-$O105),DAY($P105-$O105)),"mm")-1)&amp;TEXT(DATE(YEAR(BZ$3-$E105),MONTH(BZ$3-$E105),DAY(BZ$3-$E105))-DATE(YEAR($P105-$O105),MONTH($P105-$O105),DAY($P105-$O105)),"월dd일"))</f>
        <v>#VALUE!</v>
      </c>
      <c r="CC105" s="769" t="e">
        <f t="shared" si="108"/>
        <v>#VALUE!</v>
      </c>
      <c r="CD105" s="705" t="e">
        <f t="shared" si="109"/>
        <v>#VALUE!</v>
      </c>
      <c r="CE105" s="770">
        <f t="shared" si="78"/>
        <v>12</v>
      </c>
      <c r="CF105" s="771" t="e">
        <f t="shared" si="79"/>
        <v>#VALUE!</v>
      </c>
      <c r="CG105" s="708"/>
      <c r="CH105" s="709"/>
      <c r="CK105" s="253"/>
      <c r="CL105" s="272"/>
      <c r="CM105" s="272">
        <v>0</v>
      </c>
      <c r="CN105" s="273">
        <f>CL105-CM105</f>
        <v>0</v>
      </c>
      <c r="CO105" s="276" t="e">
        <f>IF(CE105=0,0,CF105/CE105)</f>
        <v>#VALUE!</v>
      </c>
      <c r="CP105" s="44" t="e">
        <f>IF(CO105=100%,"청년",IF(CO105=0%,"청년외","확인"))</f>
        <v>#VALUE!</v>
      </c>
      <c r="CQ105" s="275">
        <f>C105</f>
        <v>0</v>
      </c>
      <c r="CR105" s="270" t="e">
        <f>IF($CP105=CR$4,$CN105,0)</f>
        <v>#VALUE!</v>
      </c>
      <c r="CS105" s="270" t="e">
        <f>IF($CP105=CS$4,$CN105,0)</f>
        <v>#VALUE!</v>
      </c>
      <c r="CT105" s="270" t="e">
        <f>SUM(CR105:CS105)</f>
        <v>#VALUE!</v>
      </c>
      <c r="CU105" s="44"/>
    </row>
    <row r="106" spans="1:99" ht="16.5" customHeight="1">
      <c r="A106" s="23">
        <f>A105+1</f>
        <v>102</v>
      </c>
      <c r="B106" s="142">
        <f>'2019-상시근로자'!B106</f>
        <v>0</v>
      </c>
      <c r="C106" s="632">
        <f>'2019-상시근로자'!C106</f>
        <v>0</v>
      </c>
      <c r="D106" s="637">
        <f>'2019-상시근로자'!D106</f>
        <v>0</v>
      </c>
      <c r="E106" s="156" t="e">
        <f t="shared" ref="E106:E169" si="152">IF($D106="","",IF(OR(MID(D106,LEN(CLEAN(D106))-6,1)&lt;="2",MID(D106,LEN(CLEAN(D106))-6,1)="5",MID(D106,LEN(CLEAN(D106))-6,1)="6"),DATE(MID(D106,1,2),MID(D106,3,2),MID(D106,5,2)),CHOOSE(14-LEN(CLEAN(D106)),DATE(MID(D106,1,2)+100,MID(D106,3,2),MID(D106,5,2)),DATE(MID(D106,1,1)+100,MID(D106,2,2),MID(D106,4,2)),DATE(2000,MID(D106,1,2),MID(D106,3,2)),DATE(2000,MID(D106,1,1),MID(D106,2,2)))))</f>
        <v>#VALUE!</v>
      </c>
      <c r="F106" s="30" t="e">
        <f t="shared" ref="F106:F169" si="153">IF(D106="","",IF(LEN(CLEAN(D106))=10,IF(AND(VALUE(MID(D106,4,1))&gt;=1,VALUE(MID(D106,4,1))&lt;=4),MOD(11-MOD(0*2+0*3+0*4+MID(D106,1,1)*5+MID(D106,2,1)*6+MID(D106,3,1)*7+MID(D106,4,1)*8+MID(D106,5,1)*9+MID(D106,6,1)*2+MID(D106,7,1)*3+MID(D106,8,1)*4+MID(D106,9,1)*5,11),10),IF(AND(VALUE(MID(D106,4,1))&gt;=5,VALUE(MID(D106,4,1))&lt;=8),MOD(11-MOD(0*2+0*3+0*4+MID(D106,1,1)*5+MID(D106,2,1)*6+MID(D106,3,1)*7+MID(D106,4,1)*8+MID(D106,5,1)*9+MID(D106,6,1)*2+MID(D106,7,1)*3+MID(D106,8,1)*4+MID(D106,9,1)*5,11),10),"오류")),IF(LEN(CLEAN(D106))=11,IF(AND(VALUE(MID(D106,5,1))&gt;=1,VALUE(MID(D106,5,1))&lt;=4),MOD(11-MOD(0*2+0*3+MID(D106,1,1)*4+MID(D106,2,1)*5+MID(D106,3,1)*6+MID(D106,4,1)*7+MID(D106,5,1)*8+MID(D106,6,1)*9+MID(D106,7,1)*2+MID(D106,8,1)*3+MID(D106,9,1)*4+MID(D106,10,1)*5,11),10),IF(AND(VALUE(MID(D106,5,1))&gt;=5,VALUE(MID(D106,5,1))&lt;=8),MOD(11-MOD(0*2+0*3+MID(D106,1,1)*4+MID(D106,2,1)*5+MID(D106,3,1)*6+MID(D106,4,1)*7+MID(D106,5,1)*8+MID(D106,6,1)*9+MID(D106,7,1)*2+MID(D106,8,1)*3+MID(D106,9,1)*4+MID(D106,10,1)*5,11),10),"오류")),IF(LEN(CLEAN(D106))=12,IF(AND(VALUE(MID(D106,6,1))&gt;=1,VALUE(MID(D106,6,1))&lt;=4),MOD(11-MOD(0*2+MID(D106,1,1)*3+MID(D106,2,1)*4+MID(D106,3,1)*5+MID(D106,4,1)*6+MID(D106,5,1)*7+MID(D106,6,1)*8+MID(D106,7,1)*9+MID(D106,8,1)*2+MID(D106,9,1)*3+MID(D106,10,1)*4+MID(D106,11,1)*5,11),10),IF(AND(VALUE(MID(D106,7,1))&gt;=5,VALUE(MID(D106,7,1))&lt;=8),MOD(11-MOD(0*2+MID(D106,1,1)*3+MID(D106,2,1)*4+MID(D106,3,1)*5+MID(D106,4,1)*6+MID(D106,5,1)*7+MID(D106,6,1)*8+MID(D106,7,1)*9+MID(D106,8,1)*2+MID(D106,9,1)*3+MID(D106,10,1)*4+MID(D106,11,1)*5,11),10),"오류")),IF(AND(VALUE(MID(D106,7,1))&gt;=1,VALUE(MID(D106,7,1))&lt;=4),MOD(11-MOD(MID(D106,1,1)*2+MID(D106,2,1)*3+MID(D106,3,1)*4+MID(D106,4,1)*5+MID(D106,5,1)*6+MID(D106,6,1)*7+MID(D106,7,1)*8+MID(D106,8,1)*9+MID(D106,9,1)*2+MID(D106,10,1)*3+MID(D106,11,1)*4+MID(D106,12,1)*5,11),10),IF(AND(VALUE(MID(D106,7,1))&gt;=5,VALUE(MID(D106,7,1))&lt;=8),IF(LEN(CLEAN(D106))=12,MOD(MOD(11-MOD(0*2+MID(D106,1,1)*3+MID(D106,2,1)*4+MID(D106,3,1)*5+MID(D106,4,1)*6+MID(D106,5,1)*7+MID(D106,6,1)*8+MID(D106,7,1)*9+MID(D106,8,1)*2+MID(D106,9,1)*3+MID(D106,10,1)*4+MID(D106,11,1)*5,11),10)+2,10),MOD(MOD(11-MOD(MID(D106,1,1)*2+MID(D106,2,1)*3+MID(D106,3,1)*4+MID(D106,4,1)*5+MID(D106,5,1)*6+MID(D106,6,1)*7+MID(D106,7,1)*8+MID(D106,8,1)*9+MID(D106,9,1)*2+MID(D106,10,1)*3+MID(D106,11,1)*4+MID(D106,12,1)*5,11),10)+2,10))))))))</f>
        <v>#VALUE!</v>
      </c>
      <c r="G106" s="31" t="e">
        <f t="shared" ref="G106:G169" si="154">IF(D106="","",IF(INT(RIGHT(D106,1))=F106,"OK","주민오류"))</f>
        <v>#VALUE!</v>
      </c>
      <c r="H106" s="147" t="e">
        <f t="shared" ref="H106:H169" si="155">IF(D106="","",CHOOSE(14-LEN(CLEAN(D106)),CHOOSE(MID(D106,7,1),"남","여","남","여","남","여","남","여","남","여"),CHOOSE(MID(D106,6,1),"남","여","남","여","남","여","남","여","남","여"),CHOOSE(MID(D106,5,1),"남","여","남","여","남","여","남","여","남","여"),CHOOSE(MID(D106,4,1),"남","여","남","여","남","여","남","여","남","여"),CHOOSE(MID(D106,3,1),"남","여","남","여","남","여","남","여","남","여")))</f>
        <v>#VALUE!</v>
      </c>
      <c r="I106" s="633">
        <f>'2019-상시근로자'!E106</f>
        <v>0</v>
      </c>
      <c r="J106" s="633">
        <f>'2019-상시근로자'!G106</f>
        <v>0</v>
      </c>
      <c r="K106" s="33" t="e">
        <f t="shared" ref="K106:K169" si="156">IF($D106="","",DATEDIF(IF(OR(MID(D106,LEN(CLEAN(D106))-6,1)&lt;="2",MID(D106,LEN(CLEAN(D106))-6,1)="5",MID(D106,LEN(CLEAN(D106))-6,1)="6"),DATE(MID(D106,1,2),MID(D106,3,2),MID(D106,5,2)),CHOOSE(14-LEN(CLEAN(D106)), DATE(MID(D106,1,2)+100,MID(D106,3,2),MID(D106,5,2)), DATE(MID(D106,1,1)+100,MID(D106,2,2),MID(D106,4,2)),DATE(2000,MID(D106,1,2),MID(D106,3,2)),DATE(2000,MID(D106,1,1),MID(D106,2,2)))),I106,"y"))</f>
        <v>#VALUE!</v>
      </c>
      <c r="L106" s="33">
        <f t="shared" si="77"/>
        <v>0</v>
      </c>
      <c r="M106" s="35" t="e">
        <f t="shared" ref="M106:M169" si="157">IF(D106="","",TEXT(DATE(YEAR(I106-E106),MONTH(I106-E106),DAY(I106-E106))-DATE(YEAR(P106-O106),MONTH(P106-O106),DAY(P106-O106)),"yy년")&amp;VALUE(TEXT(DATE(YEAR(I106-E106),MONTH(I106-E106),DAY(I106-E106))-DATE(YEAR(P106-O106),MONTH(P106-O106),DAY(P106-O106)),"mm")-1)&amp;TEXT(DATE(YEAR(I106-E106),MONTH(I106-E106),DAY(I106-E106))-DATE(YEAR(P106-O106),MONTH(P106-O106),DAY(P106-O106)),"월dd일"))</f>
        <v>#VALUE!</v>
      </c>
      <c r="N106" s="108"/>
      <c r="O106" s="178"/>
      <c r="P106" s="179"/>
      <c r="Q106" s="106" t="s">
        <v>160</v>
      </c>
      <c r="R106" s="107" t="s">
        <v>160</v>
      </c>
      <c r="S106" s="43"/>
      <c r="T106" s="122" t="s">
        <v>160</v>
      </c>
      <c r="U106" s="122" t="s">
        <v>160</v>
      </c>
      <c r="V106" s="123" t="s">
        <v>160</v>
      </c>
      <c r="W106" s="702">
        <f>IF($D106="",0,IF(AND((W$3&gt;=$I106),OR((W$3&lt;=$J106),($J106=""),($J106=0)),$T106="부",$U106="부",$V106="부"),1,0))</f>
        <v>1</v>
      </c>
      <c r="X106" s="703" t="e">
        <f>IF($D106="",0,DATEDIF(IF(OR(MID($D106,LEN(CLEAN($D106))-6,1)&lt;="2",MID($D106,LEN(CLEAN($D106))-6,1)="5",MID($D106,LEN(CLEAN($D106))-6,1)="6"),DATE(MID($D106,1,2),MID($D106,3,2),MID($D106,5,2)),CHOOSE(14-LEN(CLEAN($D106)), DATE(MID($D106,1,2)+100,MID($D106,3,2),MID($D106,5,2)), DATE(MID($D106,1,1)+100,MID($D106,2,2),MID($D106,4,2)),DATE(2000,MID($D106,1,2),MID($D106,3,2)),DATE(2000,MID($D106,1,1),MID($D106,2,2)))),W$3,"y"))</f>
        <v>#VALUE!</v>
      </c>
      <c r="Y106" s="768" t="e">
        <f>IF($D106="","",TEXT(DATE(YEAR(W$3-$E106),MONTH(W$3-$E106),DAY(W$3-$E106))-DATE(YEAR($P106-$O106),MONTH($P106-$O106),DAY($P106-$O106)),"yy년")&amp;VALUE(TEXT(DATE(YEAR(W$3-$E106),MONTH(W$3-$E106),DAY(W$3-$E106))-DATE(YEAR($P106-$O106),MONTH($P106-$O106),DAY($P106-$O106)),"mm")-1)&amp;TEXT(DATE(YEAR(W$3-$E106),MONTH(W$3-$E106),DAY(W$3-$E106))-DATE(YEAR($P106-$O106),MONTH($P106-$O106),DAY($P106-$O106)),"월dd일"))</f>
        <v>#VALUE!</v>
      </c>
      <c r="Z106" s="769" t="e">
        <f t="shared" si="86"/>
        <v>#VALUE!</v>
      </c>
      <c r="AA106" s="705" t="e">
        <f t="shared" si="87"/>
        <v>#VALUE!</v>
      </c>
      <c r="AB106" s="702">
        <f>IF($D106="",0,IF(AND((AB$3&gt;=$I106),OR((AB$3&lt;=$J106),($J106=""),($J106=0)),$T106="부",$U106="부",$V106="부"),1,0))</f>
        <v>1</v>
      </c>
      <c r="AC106" s="703" t="e">
        <f>IF($D106="",0,DATEDIF(IF(OR(MID($D106,LEN(CLEAN($D106))-6,1)&lt;="2",MID($D106,LEN(CLEAN($D106))-6,1)="5",MID($D106,LEN(CLEAN($D106))-6,1)="6"),DATE(MID($D106,1,2),MID($D106,3,2),MID($D106,5,2)),CHOOSE(14-LEN(CLEAN($D106)), DATE(MID($D106,1,2)+100,MID($D106,3,2),MID($D106,5,2)), DATE(MID($D106,1,1)+100,MID($D106,2,2),MID($D106,4,2)),DATE(2000,MID($D106,1,2),MID($D106,3,2)),DATE(2000,MID($D106,1,1),MID($D106,2,2)))),AB$3,"y"))</f>
        <v>#VALUE!</v>
      </c>
      <c r="AD106" s="704" t="e">
        <f>IF($D106="","",TEXT(DATE(YEAR(AB$3-$E106),MONTH(AB$3-$E106),DAY(AB$3-$E106))-DATE(YEAR($P106-$O106),MONTH($P106-$O106),DAY($P106-$O106)),"yy년")&amp;VALUE(TEXT(DATE(YEAR(AB$3-$E106),MONTH(AB$3-$E106),DAY(AB$3-$E106))-DATE(YEAR($P106-$O106),MONTH($P106-$O106),DAY($P106-$O106)),"mm")-1)&amp;TEXT(DATE(YEAR(AB$3-$E106),MONTH(AB$3-$E106),DAY(AB$3-$E106))-DATE(YEAR($P106-$O106),MONTH($P106-$O106),DAY($P106-$O106)),"월dd일"))</f>
        <v>#VALUE!</v>
      </c>
      <c r="AE106" s="769" t="e">
        <f t="shared" si="88"/>
        <v>#VALUE!</v>
      </c>
      <c r="AF106" s="705" t="e">
        <f t="shared" si="89"/>
        <v>#VALUE!</v>
      </c>
      <c r="AG106" s="702">
        <f>IF($D106="",0,IF(AND((AG$3&gt;=$I106),OR((AG$3&lt;=$J106),($J106=""),($J106=0)),$T106="부",$U106="부",$V106="부"),1,0))</f>
        <v>1</v>
      </c>
      <c r="AH106" s="703" t="e">
        <f>IF($D106="",0,DATEDIF(IF(OR(MID($D106,LEN(CLEAN($D106))-6,1)&lt;="2",MID($D106,LEN(CLEAN($D106))-6,1)="5",MID($D106,LEN(CLEAN($D106))-6,1)="6"),DATE(MID($D106,1,2),MID($D106,3,2),MID($D106,5,2)),CHOOSE(14-LEN(CLEAN($D106)), DATE(MID($D106,1,2)+100,MID($D106,3,2),MID($D106,5,2)), DATE(MID($D106,1,1)+100,MID($D106,2,2),MID($D106,4,2)),DATE(2000,MID($D106,1,2),MID($D106,3,2)),DATE(2000,MID($D106,1,1),MID($D106,2,2)))),AG$3,"y"))</f>
        <v>#VALUE!</v>
      </c>
      <c r="AI106" s="704" t="e">
        <f>IF($D106="","",TEXT(DATE(YEAR(AG$3-$E106),MONTH(AG$3-$E106),DAY(AG$3-$E106))-DATE(YEAR($P106-$O106),MONTH($P106-$O106),DAY($P106-$O106)),"yy년")&amp;VALUE(TEXT(DATE(YEAR(AG$3-$E106),MONTH(AG$3-$E106),DAY(AG$3-$E106))-DATE(YEAR($P106-$O106),MONTH($P106-$O106),DAY($P106-$O106)),"mm")-1)&amp;TEXT(DATE(YEAR(AG$3-$E106),MONTH(AG$3-$E106),DAY(AG$3-$E106))-DATE(YEAR($P106-$O106),MONTH($P106-$O106),DAY($P106-$O106)),"월dd일"))</f>
        <v>#VALUE!</v>
      </c>
      <c r="AJ106" s="769" t="e">
        <f t="shared" si="90"/>
        <v>#VALUE!</v>
      </c>
      <c r="AK106" s="705" t="e">
        <f t="shared" si="91"/>
        <v>#VALUE!</v>
      </c>
      <c r="AL106" s="702">
        <f>IF($D106="",0,IF(AND((AL$3&gt;=$I106),OR((AL$3&lt;=$J106),($J106=""),($J106=0)),$T106="부",$U106="부",$V106="부"),1,0))</f>
        <v>1</v>
      </c>
      <c r="AM106" s="703" t="e">
        <f>IF($D106="",0,DATEDIF(IF(OR(MID($D106,LEN(CLEAN($D106))-6,1)&lt;="2",MID($D106,LEN(CLEAN($D106))-6,1)="5",MID($D106,LEN(CLEAN($D106))-6,1)="6"),DATE(MID($D106,1,2),MID($D106,3,2),MID($D106,5,2)),CHOOSE(14-LEN(CLEAN($D106)), DATE(MID($D106,1,2)+100,MID($D106,3,2),MID($D106,5,2)), DATE(MID($D106,1,1)+100,MID($D106,2,2),MID($D106,4,2)),DATE(2000,MID($D106,1,2),MID($D106,3,2)),DATE(2000,MID($D106,1,1),MID($D106,2,2)))),AL$3,"y"))</f>
        <v>#VALUE!</v>
      </c>
      <c r="AN106" s="704" t="e">
        <f>IF($D106="","",TEXT(DATE(YEAR(AL$3-$E106),MONTH(AL$3-$E106),DAY(AL$3-$E106))-DATE(YEAR($P106-$O106),MONTH($P106-$O106),DAY($P106-$O106)),"yy년")&amp;VALUE(TEXT(DATE(YEAR(AL$3-$E106),MONTH(AL$3-$E106),DAY(AL$3-$E106))-DATE(YEAR($P106-$O106),MONTH($P106-$O106),DAY($P106-$O106)),"mm")-1)&amp;TEXT(DATE(YEAR(AL$3-$E106),MONTH(AL$3-$E106),DAY(AL$3-$E106))-DATE(YEAR($P106-$O106),MONTH($P106-$O106),DAY($P106-$O106)),"월dd일"))</f>
        <v>#VALUE!</v>
      </c>
      <c r="AO106" s="769" t="e">
        <f t="shared" si="92"/>
        <v>#VALUE!</v>
      </c>
      <c r="AP106" s="705" t="e">
        <f t="shared" si="93"/>
        <v>#VALUE!</v>
      </c>
      <c r="AQ106" s="702">
        <f>IF($D106="",0,IF(AND((AQ$3&gt;=$I106),OR((AQ$3&lt;=$J106),($J106=""),($J106=0)),$T106="부",$U106="부",$V106="부"),1,0))</f>
        <v>1</v>
      </c>
      <c r="AR106" s="703" t="e">
        <f>IF($D106="",0,DATEDIF(IF(OR(MID($D106,LEN(CLEAN($D106))-6,1)&lt;="2",MID($D106,LEN(CLEAN($D106))-6,1)="5",MID($D106,LEN(CLEAN($D106))-6,1)="6"),DATE(MID($D106,1,2),MID($D106,3,2),MID($D106,5,2)),CHOOSE(14-LEN(CLEAN($D106)), DATE(MID($D106,1,2)+100,MID($D106,3,2),MID($D106,5,2)), DATE(MID($D106,1,1)+100,MID($D106,2,2),MID($D106,4,2)),DATE(2000,MID($D106,1,2),MID($D106,3,2)),DATE(2000,MID($D106,1,1),MID($D106,2,2)))),AQ$3,"y"))</f>
        <v>#VALUE!</v>
      </c>
      <c r="AS106" s="704" t="e">
        <f>IF($D106="","",TEXT(DATE(YEAR(AQ$3-$E106),MONTH(AQ$3-$E106),DAY(AQ$3-$E106))-DATE(YEAR($P106-$O106),MONTH($P106-$O106),DAY($P106-$O106)),"yy년")&amp;VALUE(TEXT(DATE(YEAR(AQ$3-$E106),MONTH(AQ$3-$E106),DAY(AQ$3-$E106))-DATE(YEAR($P106-$O106),MONTH($P106-$O106),DAY($P106-$O106)),"mm")-1)&amp;TEXT(DATE(YEAR(AQ$3-$E106),MONTH(AQ$3-$E106),DAY(AQ$3-$E106))-DATE(YEAR($P106-$O106),MONTH($P106-$O106),DAY($P106-$O106)),"월dd일"))</f>
        <v>#VALUE!</v>
      </c>
      <c r="AT106" s="769" t="e">
        <f t="shared" si="94"/>
        <v>#VALUE!</v>
      </c>
      <c r="AU106" s="705" t="e">
        <f t="shared" si="95"/>
        <v>#VALUE!</v>
      </c>
      <c r="AV106" s="702">
        <f>IF($D106="",0,IF(AND((AV$3&gt;=$I106),OR((AV$3&lt;=$J106),($J106=""),($J106=0)),$T106="부",$U106="부",$V106="부"),1,0))</f>
        <v>1</v>
      </c>
      <c r="AW106" s="703" t="e">
        <f>IF($D106="",0,DATEDIF(IF(OR(MID($D106,LEN(CLEAN($D106))-6,1)&lt;="2",MID($D106,LEN(CLEAN($D106))-6,1)="5",MID($D106,LEN(CLEAN($D106))-6,1)="6"),DATE(MID($D106,1,2),MID($D106,3,2),MID($D106,5,2)),CHOOSE(14-LEN(CLEAN($D106)), DATE(MID($D106,1,2)+100,MID($D106,3,2),MID($D106,5,2)), DATE(MID($D106,1,1)+100,MID($D106,2,2),MID($D106,4,2)),DATE(2000,MID($D106,1,2),MID($D106,3,2)),DATE(2000,MID($D106,1,1),MID($D106,2,2)))),AV$3,"y"))</f>
        <v>#VALUE!</v>
      </c>
      <c r="AX106" s="704" t="e">
        <f>IF($D106="","",TEXT(DATE(YEAR(AV$3-$E106),MONTH(AV$3-$E106),DAY(AV$3-$E106))-DATE(YEAR($P106-$O106),MONTH($P106-$O106),DAY($P106-$O106)),"yy년")&amp;VALUE(TEXT(DATE(YEAR(AV$3-$E106),MONTH(AV$3-$E106),DAY(AV$3-$E106))-DATE(YEAR($P106-$O106),MONTH($P106-$O106),DAY($P106-$O106)),"mm")-1)&amp;TEXT(DATE(YEAR(AV$3-$E106),MONTH(AV$3-$E106),DAY(AV$3-$E106))-DATE(YEAR($P106-$O106),MONTH($P106-$O106),DAY($P106-$O106)),"월dd일"))</f>
        <v>#VALUE!</v>
      </c>
      <c r="AY106" s="769" t="e">
        <f t="shared" si="96"/>
        <v>#VALUE!</v>
      </c>
      <c r="AZ106" s="705" t="e">
        <f t="shared" si="97"/>
        <v>#VALUE!</v>
      </c>
      <c r="BA106" s="702">
        <f>IF($D106="",0,IF(AND((BA$3&gt;=$I106),OR((BA$3&lt;=$J106),($J106=""),($J106=0)),$T106="부",$U106="부",$V106="부"),1,0))</f>
        <v>1</v>
      </c>
      <c r="BB106" s="703" t="e">
        <f>IF($D106="",0,DATEDIF(IF(OR(MID($D106,LEN(CLEAN($D106))-6,1)&lt;="2",MID($D106,LEN(CLEAN($D106))-6,1)="5",MID($D106,LEN(CLEAN($D106))-6,1)="6"),DATE(MID($D106,1,2),MID($D106,3,2),MID($D106,5,2)),CHOOSE(14-LEN(CLEAN($D106)), DATE(MID($D106,1,2)+100,MID($D106,3,2),MID($D106,5,2)), DATE(MID($D106,1,1)+100,MID($D106,2,2),MID($D106,4,2)),DATE(2000,MID($D106,1,2),MID($D106,3,2)),DATE(2000,MID($D106,1,1),MID($D106,2,2)))),BA$3,"y"))</f>
        <v>#VALUE!</v>
      </c>
      <c r="BC106" s="704" t="e">
        <f>IF($D106="","",TEXT(DATE(YEAR(BA$3-$E106),MONTH(BA$3-$E106),DAY(BA$3-$E106))-DATE(YEAR($P106-$O106),MONTH($P106-$O106),DAY($P106-$O106)),"yy년")&amp;VALUE(TEXT(DATE(YEAR(BA$3-$E106),MONTH(BA$3-$E106),DAY(BA$3-$E106))-DATE(YEAR($P106-$O106),MONTH($P106-$O106),DAY($P106-$O106)),"mm")-1)&amp;TEXT(DATE(YEAR(BA$3-$E106),MONTH(BA$3-$E106),DAY(BA$3-$E106))-DATE(YEAR($P106-$O106),MONTH($P106-$O106),DAY($P106-$O106)),"월dd일"))</f>
        <v>#VALUE!</v>
      </c>
      <c r="BD106" s="769" t="e">
        <f t="shared" si="98"/>
        <v>#VALUE!</v>
      </c>
      <c r="BE106" s="705" t="e">
        <f t="shared" si="99"/>
        <v>#VALUE!</v>
      </c>
      <c r="BF106" s="702">
        <f>IF($D106="",0,IF(AND((BF$3&gt;=$I106),OR((BF$3&lt;=$J106),($J106=""),($J106=0)),$T106="부",$U106="부",$V106="부"),1,0))</f>
        <v>1</v>
      </c>
      <c r="BG106" s="703" t="e">
        <f>IF($D106="",0,DATEDIF(IF(OR(MID($D106,LEN(CLEAN($D106))-6,1)&lt;="2",MID($D106,LEN(CLEAN($D106))-6,1)="5",MID($D106,LEN(CLEAN($D106))-6,1)="6"),DATE(MID($D106,1,2),MID($D106,3,2),MID($D106,5,2)),CHOOSE(14-LEN(CLEAN($D106)), DATE(MID($D106,1,2)+100,MID($D106,3,2),MID($D106,5,2)), DATE(MID($D106,1,1)+100,MID($D106,2,2),MID($D106,4,2)),DATE(2000,MID($D106,1,2),MID($D106,3,2)),DATE(2000,MID($D106,1,1),MID($D106,2,2)))),BF$3,"y"))</f>
        <v>#VALUE!</v>
      </c>
      <c r="BH106" s="704" t="e">
        <f>IF($D106="","",TEXT(DATE(YEAR(BF$3-$E106),MONTH(BF$3-$E106),DAY(BF$3-$E106))-DATE(YEAR($P106-$O106),MONTH($P106-$O106),DAY($P106-$O106)),"yy년")&amp;VALUE(TEXT(DATE(YEAR(BF$3-$E106),MONTH(BF$3-$E106),DAY(BF$3-$E106))-DATE(YEAR($P106-$O106),MONTH($P106-$O106),DAY($P106-$O106)),"mm")-1)&amp;TEXT(DATE(YEAR(BF$3-$E106),MONTH(BF$3-$E106),DAY(BF$3-$E106))-DATE(YEAR($P106-$O106),MONTH($P106-$O106),DAY($P106-$O106)),"월dd일"))</f>
        <v>#VALUE!</v>
      </c>
      <c r="BI106" s="769" t="e">
        <f t="shared" si="100"/>
        <v>#VALUE!</v>
      </c>
      <c r="BJ106" s="705" t="e">
        <f t="shared" si="101"/>
        <v>#VALUE!</v>
      </c>
      <c r="BK106" s="702">
        <f>IF($D106="",0,IF(AND((BK$3&gt;=$I106),OR((BK$3&lt;=$J106),($J106=""),($J106=0)),$T106="부",$U106="부",$V106="부"),1,0))</f>
        <v>1</v>
      </c>
      <c r="BL106" s="703" t="e">
        <f>IF($D106="",0,DATEDIF(IF(OR(MID($D106,LEN(CLEAN($D106))-6,1)&lt;="2",MID($D106,LEN(CLEAN($D106))-6,1)="5",MID($D106,LEN(CLEAN($D106))-6,1)="6"),DATE(MID($D106,1,2),MID($D106,3,2),MID($D106,5,2)),CHOOSE(14-LEN(CLEAN($D106)), DATE(MID($D106,1,2)+100,MID($D106,3,2),MID($D106,5,2)), DATE(MID($D106,1,1)+100,MID($D106,2,2),MID($D106,4,2)),DATE(2000,MID($D106,1,2),MID($D106,3,2)),DATE(2000,MID($D106,1,1),MID($D106,2,2)))),BK$3,"y"))</f>
        <v>#VALUE!</v>
      </c>
      <c r="BM106" s="704" t="e">
        <f>IF($D106="","",TEXT(DATE(YEAR(BK$3-$E106),MONTH(BK$3-$E106),DAY(BK$3-$E106))-DATE(YEAR($P106-$O106),MONTH($P106-$O106),DAY($P106-$O106)),"yy년")&amp;VALUE(TEXT(DATE(YEAR(BK$3-$E106),MONTH(BK$3-$E106),DAY(BK$3-$E106))-DATE(YEAR($P106-$O106),MONTH($P106-$O106),DAY($P106-$O106)),"mm")-1)&amp;TEXT(DATE(YEAR(BK$3-$E106),MONTH(BK$3-$E106),DAY(BK$3-$E106))-DATE(YEAR($P106-$O106),MONTH($P106-$O106),DAY($P106-$O106)),"월dd일"))</f>
        <v>#VALUE!</v>
      </c>
      <c r="BN106" s="769" t="e">
        <f t="shared" si="102"/>
        <v>#VALUE!</v>
      </c>
      <c r="BO106" s="705" t="e">
        <f t="shared" si="103"/>
        <v>#VALUE!</v>
      </c>
      <c r="BP106" s="702">
        <f>IF($D106="",0,IF(AND((BP$3&gt;=$I106),OR((BP$3&lt;=$J106),($J106=""),($J106=0)),$T106="부",$U106="부",$V106="부"),1,0))</f>
        <v>1</v>
      </c>
      <c r="BQ106" s="703" t="e">
        <f>IF($D106="",0,DATEDIF(IF(OR(MID($D106,LEN(CLEAN($D106))-6,1)&lt;="2",MID($D106,LEN(CLEAN($D106))-6,1)="5",MID($D106,LEN(CLEAN($D106))-6,1)="6"),DATE(MID($D106,1,2),MID($D106,3,2),MID($D106,5,2)),CHOOSE(14-LEN(CLEAN($D106)), DATE(MID($D106,1,2)+100,MID($D106,3,2),MID($D106,5,2)), DATE(MID($D106,1,1)+100,MID($D106,2,2),MID($D106,4,2)),DATE(2000,MID($D106,1,2),MID($D106,3,2)),DATE(2000,MID($D106,1,1),MID($D106,2,2)))),BP$3,"y"))</f>
        <v>#VALUE!</v>
      </c>
      <c r="BR106" s="704" t="e">
        <f>IF($D106="","",TEXT(DATE(YEAR(BP$3-$E106),MONTH(BP$3-$E106),DAY(BP$3-$E106))-DATE(YEAR($P106-$O106),MONTH($P106-$O106),DAY($P106-$O106)),"yy년")&amp;VALUE(TEXT(DATE(YEAR(BP$3-$E106),MONTH(BP$3-$E106),DAY(BP$3-$E106))-DATE(YEAR($P106-$O106),MONTH($P106-$O106),DAY($P106-$O106)),"mm")-1)&amp;TEXT(DATE(YEAR(BP$3-$E106),MONTH(BP$3-$E106),DAY(BP$3-$E106))-DATE(YEAR($P106-$O106),MONTH($P106-$O106),DAY($P106-$O106)),"월dd일"))</f>
        <v>#VALUE!</v>
      </c>
      <c r="BS106" s="769" t="e">
        <f t="shared" si="104"/>
        <v>#VALUE!</v>
      </c>
      <c r="BT106" s="705" t="e">
        <f t="shared" si="105"/>
        <v>#VALUE!</v>
      </c>
      <c r="BU106" s="702">
        <f>IF($D106="",0,IF(AND((BU$3&gt;=$I106),OR((BU$3&lt;=$J106),($J106=""),($J106=0)),$T106="부",$U106="부",$V106="부"),1,0))</f>
        <v>1</v>
      </c>
      <c r="BV106" s="703" t="e">
        <f>IF($D106="",0,DATEDIF(IF(OR(MID($D106,LEN(CLEAN($D106))-6,1)&lt;="2",MID($D106,LEN(CLEAN($D106))-6,1)="5",MID($D106,LEN(CLEAN($D106))-6,1)="6"),DATE(MID($D106,1,2),MID($D106,3,2),MID($D106,5,2)),CHOOSE(14-LEN(CLEAN($D106)), DATE(MID($D106,1,2)+100,MID($D106,3,2),MID($D106,5,2)), DATE(MID($D106,1,1)+100,MID($D106,2,2),MID($D106,4,2)),DATE(2000,MID($D106,1,2),MID($D106,3,2)),DATE(2000,MID($D106,1,1),MID($D106,2,2)))),BU$3,"y"))</f>
        <v>#VALUE!</v>
      </c>
      <c r="BW106" s="704" t="e">
        <f>IF($D106="","",TEXT(DATE(YEAR(BU$3-$E106),MONTH(BU$3-$E106),DAY(BU$3-$E106))-DATE(YEAR($P106-$O106),MONTH($P106-$O106),DAY($P106-$O106)),"yy년")&amp;VALUE(TEXT(DATE(YEAR(BU$3-$E106),MONTH(BU$3-$E106),DAY(BU$3-$E106))-DATE(YEAR($P106-$O106),MONTH($P106-$O106),DAY($P106-$O106)),"mm")-1)&amp;TEXT(DATE(YEAR(BU$3-$E106),MONTH(BU$3-$E106),DAY(BU$3-$E106))-DATE(YEAR($P106-$O106),MONTH($P106-$O106),DAY($P106-$O106)),"월dd일"))</f>
        <v>#VALUE!</v>
      </c>
      <c r="BX106" s="769" t="e">
        <f t="shared" si="106"/>
        <v>#VALUE!</v>
      </c>
      <c r="BY106" s="705" t="e">
        <f t="shared" si="107"/>
        <v>#VALUE!</v>
      </c>
      <c r="BZ106" s="702">
        <f>IF($D106="",0,IF(AND((BZ$3&gt;=$I106),OR((BZ$3&lt;=$J106),($J106=""),($J106=0)),$T106="부",$U106="부",$V106="부"),1,0))</f>
        <v>1</v>
      </c>
      <c r="CA106" s="703" t="e">
        <f>IF($D106="",0,DATEDIF(IF(OR(MID($D106,LEN(CLEAN($D106))-6,1)&lt;="2",MID($D106,LEN(CLEAN($D106))-6,1)="5",MID($D106,LEN(CLEAN($D106))-6,1)="6"),DATE(MID($D106,1,2),MID($D106,3,2),MID($D106,5,2)),CHOOSE(14-LEN(CLEAN($D106)), DATE(MID($D106,1,2)+100,MID($D106,3,2),MID($D106,5,2)), DATE(MID($D106,1,1)+100,MID($D106,2,2),MID($D106,4,2)),DATE(2000,MID($D106,1,2),MID($D106,3,2)),DATE(2000,MID($D106,1,1),MID($D106,2,2)))),BZ$3,"y"))</f>
        <v>#VALUE!</v>
      </c>
      <c r="CB106" s="704" t="e">
        <f>IF($D106="","",TEXT(DATE(YEAR(BZ$3-$E106),MONTH(BZ$3-$E106),DAY(BZ$3-$E106))-DATE(YEAR($P106-$O106),MONTH($P106-$O106),DAY($P106-$O106)),"yy년")&amp;VALUE(TEXT(DATE(YEAR(BZ$3-$E106),MONTH(BZ$3-$E106),DAY(BZ$3-$E106))-DATE(YEAR($P106-$O106),MONTH($P106-$O106),DAY($P106-$O106)),"mm")-1)&amp;TEXT(DATE(YEAR(BZ$3-$E106),MONTH(BZ$3-$E106),DAY(BZ$3-$E106))-DATE(YEAR($P106-$O106),MONTH($P106-$O106),DAY($P106-$O106)),"월dd일"))</f>
        <v>#VALUE!</v>
      </c>
      <c r="CC106" s="769" t="e">
        <f t="shared" si="108"/>
        <v>#VALUE!</v>
      </c>
      <c r="CD106" s="705" t="e">
        <f t="shared" si="109"/>
        <v>#VALUE!</v>
      </c>
      <c r="CE106" s="770">
        <f t="shared" si="78"/>
        <v>12</v>
      </c>
      <c r="CF106" s="771" t="e">
        <f t="shared" si="79"/>
        <v>#VALUE!</v>
      </c>
      <c r="CG106" s="708"/>
      <c r="CH106" s="709"/>
      <c r="CK106" s="253"/>
      <c r="CL106" s="272"/>
      <c r="CM106" s="272">
        <v>0</v>
      </c>
      <c r="CN106" s="273">
        <f t="shared" ref="CN106:CN114" si="158">CL106-CM106</f>
        <v>0</v>
      </c>
      <c r="CO106" s="276" t="e">
        <f t="shared" ref="CO106:CO169" si="159">IF(CE106=0,0,CF106/CE106)</f>
        <v>#VALUE!</v>
      </c>
      <c r="CP106" s="44" t="e">
        <f t="shared" ref="CP106:CP169" si="160">IF(CO106=100%,"청년",IF(CO106=0%,"청년외","확인"))</f>
        <v>#VALUE!</v>
      </c>
      <c r="CQ106" s="275">
        <f t="shared" ref="CQ106:CQ169" si="161">C106</f>
        <v>0</v>
      </c>
      <c r="CR106" s="270" t="e">
        <f t="shared" ref="CR106:CS121" si="162">IF($CP106=CR$4,$CN106,0)</f>
        <v>#VALUE!</v>
      </c>
      <c r="CS106" s="270" t="e">
        <f t="shared" si="162"/>
        <v>#VALUE!</v>
      </c>
      <c r="CT106" s="270" t="e">
        <f t="shared" ref="CT106:CT159" si="163">SUM(CR106:CS106)</f>
        <v>#VALUE!</v>
      </c>
      <c r="CU106" s="44"/>
    </row>
    <row r="107" spans="1:99" ht="16.5" customHeight="1">
      <c r="A107" s="23">
        <f t="shared" ref="A107:A169" si="164">A106+1</f>
        <v>103</v>
      </c>
      <c r="B107" s="142">
        <f>'2019-상시근로자'!B107</f>
        <v>0</v>
      </c>
      <c r="C107" s="632">
        <f>'2019-상시근로자'!C107</f>
        <v>0</v>
      </c>
      <c r="D107" s="637">
        <f>'2019-상시근로자'!D107</f>
        <v>0</v>
      </c>
      <c r="E107" s="156" t="e">
        <f t="shared" si="152"/>
        <v>#VALUE!</v>
      </c>
      <c r="F107" s="30" t="e">
        <f t="shared" si="153"/>
        <v>#VALUE!</v>
      </c>
      <c r="G107" s="31" t="e">
        <f t="shared" si="154"/>
        <v>#VALUE!</v>
      </c>
      <c r="H107" s="147" t="e">
        <f t="shared" si="155"/>
        <v>#VALUE!</v>
      </c>
      <c r="I107" s="633">
        <f>'2019-상시근로자'!E107</f>
        <v>0</v>
      </c>
      <c r="J107" s="633">
        <f>'2019-상시근로자'!G107</f>
        <v>0</v>
      </c>
      <c r="K107" s="33" t="e">
        <f t="shared" si="156"/>
        <v>#VALUE!</v>
      </c>
      <c r="L107" s="33">
        <f t="shared" si="77"/>
        <v>0</v>
      </c>
      <c r="M107" s="35" t="e">
        <f t="shared" si="157"/>
        <v>#VALUE!</v>
      </c>
      <c r="N107" s="108"/>
      <c r="O107" s="178"/>
      <c r="P107" s="179"/>
      <c r="Q107" s="106" t="s">
        <v>160</v>
      </c>
      <c r="R107" s="107" t="s">
        <v>160</v>
      </c>
      <c r="S107" s="43"/>
      <c r="T107" s="122" t="s">
        <v>160</v>
      </c>
      <c r="U107" s="122" t="s">
        <v>160</v>
      </c>
      <c r="V107" s="123" t="s">
        <v>160</v>
      </c>
      <c r="W107" s="702">
        <f t="shared" ref="W107:W169" si="165">IF($D107="",0,IF(AND((W$3&gt;=$I107),OR((W$3&lt;=$J107),($J107=""),($J107=0)),$T107="부",$U107="부",$V107="부"),1,0))</f>
        <v>1</v>
      </c>
      <c r="X107" s="703" t="e">
        <f t="shared" ref="X107:X169" si="166">IF($D107="",0,DATEDIF(IF(OR(MID($D107,LEN(CLEAN($D107))-6,1)&lt;="2",MID($D107,LEN(CLEAN($D107))-6,1)="5",MID($D107,LEN(CLEAN($D107))-6,1)="6"),DATE(MID($D107,1,2),MID($D107,3,2),MID($D107,5,2)),CHOOSE(14-LEN(CLEAN($D107)), DATE(MID($D107,1,2)+100,MID($D107,3,2),MID($D107,5,2)), DATE(MID($D107,1,1)+100,MID($D107,2,2),MID($D107,4,2)),DATE(2000,MID($D107,1,2),MID($D107,3,2)),DATE(2000,MID($D107,1,1),MID($D107,2,2)))),W$3,"y"))</f>
        <v>#VALUE!</v>
      </c>
      <c r="Y107" s="768" t="e">
        <f t="shared" ref="Y107:Y169" si="167">IF($D107="","",TEXT(DATE(YEAR(W$3-$E107),MONTH(W$3-$E107),DAY(W$3-$E107))-DATE(YEAR($P107-$O107),MONTH($P107-$O107),DAY($P107-$O107)),"yy년")&amp;VALUE(TEXT(DATE(YEAR(W$3-$E107),MONTH(W$3-$E107),DAY(W$3-$E107))-DATE(YEAR($P107-$O107),MONTH($P107-$O107),DAY($P107-$O107)),"mm")-1)&amp;TEXT(DATE(YEAR(W$3-$E107),MONTH(W$3-$E107),DAY(W$3-$E107))-DATE(YEAR($P107-$O107),MONTH($P107-$O107),DAY($P107-$O107)),"월dd일"))</f>
        <v>#VALUE!</v>
      </c>
      <c r="Z107" s="769" t="e">
        <f t="shared" si="86"/>
        <v>#VALUE!</v>
      </c>
      <c r="AA107" s="705" t="e">
        <f t="shared" si="87"/>
        <v>#VALUE!</v>
      </c>
      <c r="AB107" s="702">
        <f t="shared" ref="AB107:AB169" si="168">IF($D107="",0,IF(AND((AB$3&gt;=$I107),OR((AB$3&lt;=$J107),($J107=""),($J107=0)),$T107="부",$U107="부",$V107="부"),1,0))</f>
        <v>1</v>
      </c>
      <c r="AC107" s="703" t="e">
        <f t="shared" ref="AC107:AC169" si="169">IF($D107="",0,DATEDIF(IF(OR(MID($D107,LEN(CLEAN($D107))-6,1)&lt;="2",MID($D107,LEN(CLEAN($D107))-6,1)="5",MID($D107,LEN(CLEAN($D107))-6,1)="6"),DATE(MID($D107,1,2),MID($D107,3,2),MID($D107,5,2)),CHOOSE(14-LEN(CLEAN($D107)), DATE(MID($D107,1,2)+100,MID($D107,3,2),MID($D107,5,2)), DATE(MID($D107,1,1)+100,MID($D107,2,2),MID($D107,4,2)),DATE(2000,MID($D107,1,2),MID($D107,3,2)),DATE(2000,MID($D107,1,1),MID($D107,2,2)))),AB$3,"y"))</f>
        <v>#VALUE!</v>
      </c>
      <c r="AD107" s="704" t="e">
        <f t="shared" ref="AD107:AD169" si="170">IF($D107="","",TEXT(DATE(YEAR(AB$3-$E107),MONTH(AB$3-$E107),DAY(AB$3-$E107))-DATE(YEAR($P107-$O107),MONTH($P107-$O107),DAY($P107-$O107)),"yy년")&amp;VALUE(TEXT(DATE(YEAR(AB$3-$E107),MONTH(AB$3-$E107),DAY(AB$3-$E107))-DATE(YEAR($P107-$O107),MONTH($P107-$O107),DAY($P107-$O107)),"mm")-1)&amp;TEXT(DATE(YEAR(AB$3-$E107),MONTH(AB$3-$E107),DAY(AB$3-$E107))-DATE(YEAR($P107-$O107),MONTH($P107-$O107),DAY($P107-$O107)),"월dd일"))</f>
        <v>#VALUE!</v>
      </c>
      <c r="AE107" s="769" t="e">
        <f t="shared" si="88"/>
        <v>#VALUE!</v>
      </c>
      <c r="AF107" s="705" t="e">
        <f t="shared" si="89"/>
        <v>#VALUE!</v>
      </c>
      <c r="AG107" s="702">
        <f t="shared" ref="AG107:AG169" si="171">IF($D107="",0,IF(AND((AG$3&gt;=$I107),OR((AG$3&lt;=$J107),($J107=""),($J107=0)),$T107="부",$U107="부",$V107="부"),1,0))</f>
        <v>1</v>
      </c>
      <c r="AH107" s="703" t="e">
        <f t="shared" ref="AH107:AH169" si="172">IF($D107="",0,DATEDIF(IF(OR(MID($D107,LEN(CLEAN($D107))-6,1)&lt;="2",MID($D107,LEN(CLEAN($D107))-6,1)="5",MID($D107,LEN(CLEAN($D107))-6,1)="6"),DATE(MID($D107,1,2),MID($D107,3,2),MID($D107,5,2)),CHOOSE(14-LEN(CLEAN($D107)), DATE(MID($D107,1,2)+100,MID($D107,3,2),MID($D107,5,2)), DATE(MID($D107,1,1)+100,MID($D107,2,2),MID($D107,4,2)),DATE(2000,MID($D107,1,2),MID($D107,3,2)),DATE(2000,MID($D107,1,1),MID($D107,2,2)))),AG$3,"y"))</f>
        <v>#VALUE!</v>
      </c>
      <c r="AI107" s="704" t="e">
        <f t="shared" ref="AI107:AI169" si="173">IF($D107="","",TEXT(DATE(YEAR(AG$3-$E107),MONTH(AG$3-$E107),DAY(AG$3-$E107))-DATE(YEAR($P107-$O107),MONTH($P107-$O107),DAY($P107-$O107)),"yy년")&amp;VALUE(TEXT(DATE(YEAR(AG$3-$E107),MONTH(AG$3-$E107),DAY(AG$3-$E107))-DATE(YEAR($P107-$O107),MONTH($P107-$O107),DAY($P107-$O107)),"mm")-1)&amp;TEXT(DATE(YEAR(AG$3-$E107),MONTH(AG$3-$E107),DAY(AG$3-$E107))-DATE(YEAR($P107-$O107),MONTH($P107-$O107),DAY($P107-$O107)),"월dd일"))</f>
        <v>#VALUE!</v>
      </c>
      <c r="AJ107" s="769" t="e">
        <f t="shared" si="90"/>
        <v>#VALUE!</v>
      </c>
      <c r="AK107" s="705" t="e">
        <f t="shared" si="91"/>
        <v>#VALUE!</v>
      </c>
      <c r="AL107" s="702">
        <f t="shared" ref="AL107:AL169" si="174">IF($D107="",0,IF(AND((AL$3&gt;=$I107),OR((AL$3&lt;=$J107),($J107=""),($J107=0)),$T107="부",$U107="부",$V107="부"),1,0))</f>
        <v>1</v>
      </c>
      <c r="AM107" s="703" t="e">
        <f t="shared" ref="AM107:AM169" si="175">IF($D107="",0,DATEDIF(IF(OR(MID($D107,LEN(CLEAN($D107))-6,1)&lt;="2",MID($D107,LEN(CLEAN($D107))-6,1)="5",MID($D107,LEN(CLEAN($D107))-6,1)="6"),DATE(MID($D107,1,2),MID($D107,3,2),MID($D107,5,2)),CHOOSE(14-LEN(CLEAN($D107)), DATE(MID($D107,1,2)+100,MID($D107,3,2),MID($D107,5,2)), DATE(MID($D107,1,1)+100,MID($D107,2,2),MID($D107,4,2)),DATE(2000,MID($D107,1,2),MID($D107,3,2)),DATE(2000,MID($D107,1,1),MID($D107,2,2)))),AL$3,"y"))</f>
        <v>#VALUE!</v>
      </c>
      <c r="AN107" s="704" t="e">
        <f t="shared" ref="AN107:AN169" si="176">IF($D107="","",TEXT(DATE(YEAR(AL$3-$E107),MONTH(AL$3-$E107),DAY(AL$3-$E107))-DATE(YEAR($P107-$O107),MONTH($P107-$O107),DAY($P107-$O107)),"yy년")&amp;VALUE(TEXT(DATE(YEAR(AL$3-$E107),MONTH(AL$3-$E107),DAY(AL$3-$E107))-DATE(YEAR($P107-$O107),MONTH($P107-$O107),DAY($P107-$O107)),"mm")-1)&amp;TEXT(DATE(YEAR(AL$3-$E107),MONTH(AL$3-$E107),DAY(AL$3-$E107))-DATE(YEAR($P107-$O107),MONTH($P107-$O107),DAY($P107-$O107)),"월dd일"))</f>
        <v>#VALUE!</v>
      </c>
      <c r="AO107" s="769" t="e">
        <f t="shared" si="92"/>
        <v>#VALUE!</v>
      </c>
      <c r="AP107" s="705" t="e">
        <f t="shared" si="93"/>
        <v>#VALUE!</v>
      </c>
      <c r="AQ107" s="702">
        <f t="shared" ref="AQ107:AQ169" si="177">IF($D107="",0,IF(AND((AQ$3&gt;=$I107),OR((AQ$3&lt;=$J107),($J107=""),($J107=0)),$T107="부",$U107="부",$V107="부"),1,0))</f>
        <v>1</v>
      </c>
      <c r="AR107" s="703" t="e">
        <f t="shared" ref="AR107:AR169" si="178">IF($D107="",0,DATEDIF(IF(OR(MID($D107,LEN(CLEAN($D107))-6,1)&lt;="2",MID($D107,LEN(CLEAN($D107))-6,1)="5",MID($D107,LEN(CLEAN($D107))-6,1)="6"),DATE(MID($D107,1,2),MID($D107,3,2),MID($D107,5,2)),CHOOSE(14-LEN(CLEAN($D107)), DATE(MID($D107,1,2)+100,MID($D107,3,2),MID($D107,5,2)), DATE(MID($D107,1,1)+100,MID($D107,2,2),MID($D107,4,2)),DATE(2000,MID($D107,1,2),MID($D107,3,2)),DATE(2000,MID($D107,1,1),MID($D107,2,2)))),AQ$3,"y"))</f>
        <v>#VALUE!</v>
      </c>
      <c r="AS107" s="704" t="e">
        <f t="shared" ref="AS107:AS169" si="179">IF($D107="","",TEXT(DATE(YEAR(AQ$3-$E107),MONTH(AQ$3-$E107),DAY(AQ$3-$E107))-DATE(YEAR($P107-$O107),MONTH($P107-$O107),DAY($P107-$O107)),"yy년")&amp;VALUE(TEXT(DATE(YEAR(AQ$3-$E107),MONTH(AQ$3-$E107),DAY(AQ$3-$E107))-DATE(YEAR($P107-$O107),MONTH($P107-$O107),DAY($P107-$O107)),"mm")-1)&amp;TEXT(DATE(YEAR(AQ$3-$E107),MONTH(AQ$3-$E107),DAY(AQ$3-$E107))-DATE(YEAR($P107-$O107),MONTH($P107-$O107),DAY($P107-$O107)),"월dd일"))</f>
        <v>#VALUE!</v>
      </c>
      <c r="AT107" s="769" t="e">
        <f t="shared" si="94"/>
        <v>#VALUE!</v>
      </c>
      <c r="AU107" s="705" t="e">
        <f t="shared" si="95"/>
        <v>#VALUE!</v>
      </c>
      <c r="AV107" s="702">
        <f t="shared" ref="AV107:AV169" si="180">IF($D107="",0,IF(AND((AV$3&gt;=$I107),OR((AV$3&lt;=$J107),($J107=""),($J107=0)),$T107="부",$U107="부",$V107="부"),1,0))</f>
        <v>1</v>
      </c>
      <c r="AW107" s="703" t="e">
        <f t="shared" ref="AW107:AW169" si="181">IF($D107="",0,DATEDIF(IF(OR(MID($D107,LEN(CLEAN($D107))-6,1)&lt;="2",MID($D107,LEN(CLEAN($D107))-6,1)="5",MID($D107,LEN(CLEAN($D107))-6,1)="6"),DATE(MID($D107,1,2),MID($D107,3,2),MID($D107,5,2)),CHOOSE(14-LEN(CLEAN($D107)), DATE(MID($D107,1,2)+100,MID($D107,3,2),MID($D107,5,2)), DATE(MID($D107,1,1)+100,MID($D107,2,2),MID($D107,4,2)),DATE(2000,MID($D107,1,2),MID($D107,3,2)),DATE(2000,MID($D107,1,1),MID($D107,2,2)))),AV$3,"y"))</f>
        <v>#VALUE!</v>
      </c>
      <c r="AX107" s="704" t="e">
        <f t="shared" ref="AX107:AX169" si="182">IF($D107="","",TEXT(DATE(YEAR(AV$3-$E107),MONTH(AV$3-$E107),DAY(AV$3-$E107))-DATE(YEAR($P107-$O107),MONTH($P107-$O107),DAY($P107-$O107)),"yy년")&amp;VALUE(TEXT(DATE(YEAR(AV$3-$E107),MONTH(AV$3-$E107),DAY(AV$3-$E107))-DATE(YEAR($P107-$O107),MONTH($P107-$O107),DAY($P107-$O107)),"mm")-1)&amp;TEXT(DATE(YEAR(AV$3-$E107),MONTH(AV$3-$E107),DAY(AV$3-$E107))-DATE(YEAR($P107-$O107),MONTH($P107-$O107),DAY($P107-$O107)),"월dd일"))</f>
        <v>#VALUE!</v>
      </c>
      <c r="AY107" s="769" t="e">
        <f t="shared" si="96"/>
        <v>#VALUE!</v>
      </c>
      <c r="AZ107" s="705" t="e">
        <f t="shared" si="97"/>
        <v>#VALUE!</v>
      </c>
      <c r="BA107" s="702">
        <f t="shared" ref="BA107:BA169" si="183">IF($D107="",0,IF(AND((BA$3&gt;=$I107),OR((BA$3&lt;=$J107),($J107=""),($J107=0)),$T107="부",$U107="부",$V107="부"),1,0))</f>
        <v>1</v>
      </c>
      <c r="BB107" s="703" t="e">
        <f t="shared" ref="BB107:BB169" si="184">IF($D107="",0,DATEDIF(IF(OR(MID($D107,LEN(CLEAN($D107))-6,1)&lt;="2",MID($D107,LEN(CLEAN($D107))-6,1)="5",MID($D107,LEN(CLEAN($D107))-6,1)="6"),DATE(MID($D107,1,2),MID($D107,3,2),MID($D107,5,2)),CHOOSE(14-LEN(CLEAN($D107)), DATE(MID($D107,1,2)+100,MID($D107,3,2),MID($D107,5,2)), DATE(MID($D107,1,1)+100,MID($D107,2,2),MID($D107,4,2)),DATE(2000,MID($D107,1,2),MID($D107,3,2)),DATE(2000,MID($D107,1,1),MID($D107,2,2)))),BA$3,"y"))</f>
        <v>#VALUE!</v>
      </c>
      <c r="BC107" s="704" t="e">
        <f t="shared" ref="BC107:BC169" si="185">IF($D107="","",TEXT(DATE(YEAR(BA$3-$E107),MONTH(BA$3-$E107),DAY(BA$3-$E107))-DATE(YEAR($P107-$O107),MONTH($P107-$O107),DAY($P107-$O107)),"yy년")&amp;VALUE(TEXT(DATE(YEAR(BA$3-$E107),MONTH(BA$3-$E107),DAY(BA$3-$E107))-DATE(YEAR($P107-$O107),MONTH($P107-$O107),DAY($P107-$O107)),"mm")-1)&amp;TEXT(DATE(YEAR(BA$3-$E107),MONTH(BA$3-$E107),DAY(BA$3-$E107))-DATE(YEAR($P107-$O107),MONTH($P107-$O107),DAY($P107-$O107)),"월dd일"))</f>
        <v>#VALUE!</v>
      </c>
      <c r="BD107" s="769" t="e">
        <f t="shared" si="98"/>
        <v>#VALUE!</v>
      </c>
      <c r="BE107" s="705" t="e">
        <f t="shared" si="99"/>
        <v>#VALUE!</v>
      </c>
      <c r="BF107" s="702">
        <f t="shared" ref="BF107:BF169" si="186">IF($D107="",0,IF(AND((BF$3&gt;=$I107),OR((BF$3&lt;=$J107),($J107=""),($J107=0)),$T107="부",$U107="부",$V107="부"),1,0))</f>
        <v>1</v>
      </c>
      <c r="BG107" s="703" t="e">
        <f t="shared" ref="BG107:BG169" si="187">IF($D107="",0,DATEDIF(IF(OR(MID($D107,LEN(CLEAN($D107))-6,1)&lt;="2",MID($D107,LEN(CLEAN($D107))-6,1)="5",MID($D107,LEN(CLEAN($D107))-6,1)="6"),DATE(MID($D107,1,2),MID($D107,3,2),MID($D107,5,2)),CHOOSE(14-LEN(CLEAN($D107)), DATE(MID($D107,1,2)+100,MID($D107,3,2),MID($D107,5,2)), DATE(MID($D107,1,1)+100,MID($D107,2,2),MID($D107,4,2)),DATE(2000,MID($D107,1,2),MID($D107,3,2)),DATE(2000,MID($D107,1,1),MID($D107,2,2)))),BF$3,"y"))</f>
        <v>#VALUE!</v>
      </c>
      <c r="BH107" s="704" t="e">
        <f t="shared" ref="BH107:BH169" si="188">IF($D107="","",TEXT(DATE(YEAR(BF$3-$E107),MONTH(BF$3-$E107),DAY(BF$3-$E107))-DATE(YEAR($P107-$O107),MONTH($P107-$O107),DAY($P107-$O107)),"yy년")&amp;VALUE(TEXT(DATE(YEAR(BF$3-$E107),MONTH(BF$3-$E107),DAY(BF$3-$E107))-DATE(YEAR($P107-$O107),MONTH($P107-$O107),DAY($P107-$O107)),"mm")-1)&amp;TEXT(DATE(YEAR(BF$3-$E107),MONTH(BF$3-$E107),DAY(BF$3-$E107))-DATE(YEAR($P107-$O107),MONTH($P107-$O107),DAY($P107-$O107)),"월dd일"))</f>
        <v>#VALUE!</v>
      </c>
      <c r="BI107" s="769" t="e">
        <f t="shared" si="100"/>
        <v>#VALUE!</v>
      </c>
      <c r="BJ107" s="705" t="e">
        <f t="shared" si="101"/>
        <v>#VALUE!</v>
      </c>
      <c r="BK107" s="702">
        <f t="shared" ref="BK107:BK169" si="189">IF($D107="",0,IF(AND((BK$3&gt;=$I107),OR((BK$3&lt;=$J107),($J107=""),($J107=0)),$T107="부",$U107="부",$V107="부"),1,0))</f>
        <v>1</v>
      </c>
      <c r="BL107" s="703" t="e">
        <f t="shared" ref="BL107:BL169" si="190">IF($D107="",0,DATEDIF(IF(OR(MID($D107,LEN(CLEAN($D107))-6,1)&lt;="2",MID($D107,LEN(CLEAN($D107))-6,1)="5",MID($D107,LEN(CLEAN($D107))-6,1)="6"),DATE(MID($D107,1,2),MID($D107,3,2),MID($D107,5,2)),CHOOSE(14-LEN(CLEAN($D107)), DATE(MID($D107,1,2)+100,MID($D107,3,2),MID($D107,5,2)), DATE(MID($D107,1,1)+100,MID($D107,2,2),MID($D107,4,2)),DATE(2000,MID($D107,1,2),MID($D107,3,2)),DATE(2000,MID($D107,1,1),MID($D107,2,2)))),BK$3,"y"))</f>
        <v>#VALUE!</v>
      </c>
      <c r="BM107" s="704" t="e">
        <f t="shared" ref="BM107:BM169" si="191">IF($D107="","",TEXT(DATE(YEAR(BK$3-$E107),MONTH(BK$3-$E107),DAY(BK$3-$E107))-DATE(YEAR($P107-$O107),MONTH($P107-$O107),DAY($P107-$O107)),"yy년")&amp;VALUE(TEXT(DATE(YEAR(BK$3-$E107),MONTH(BK$3-$E107),DAY(BK$3-$E107))-DATE(YEAR($P107-$O107),MONTH($P107-$O107),DAY($P107-$O107)),"mm")-1)&amp;TEXT(DATE(YEAR(BK$3-$E107),MONTH(BK$3-$E107),DAY(BK$3-$E107))-DATE(YEAR($P107-$O107),MONTH($P107-$O107),DAY($P107-$O107)),"월dd일"))</f>
        <v>#VALUE!</v>
      </c>
      <c r="BN107" s="769" t="e">
        <f t="shared" si="102"/>
        <v>#VALUE!</v>
      </c>
      <c r="BO107" s="705" t="e">
        <f t="shared" si="103"/>
        <v>#VALUE!</v>
      </c>
      <c r="BP107" s="702">
        <f t="shared" ref="BP107:BP169" si="192">IF($D107="",0,IF(AND((BP$3&gt;=$I107),OR((BP$3&lt;=$J107),($J107=""),($J107=0)),$T107="부",$U107="부",$V107="부"),1,0))</f>
        <v>1</v>
      </c>
      <c r="BQ107" s="703" t="e">
        <f t="shared" ref="BQ107:BQ169" si="193">IF($D107="",0,DATEDIF(IF(OR(MID($D107,LEN(CLEAN($D107))-6,1)&lt;="2",MID($D107,LEN(CLEAN($D107))-6,1)="5",MID($D107,LEN(CLEAN($D107))-6,1)="6"),DATE(MID($D107,1,2),MID($D107,3,2),MID($D107,5,2)),CHOOSE(14-LEN(CLEAN($D107)), DATE(MID($D107,1,2)+100,MID($D107,3,2),MID($D107,5,2)), DATE(MID($D107,1,1)+100,MID($D107,2,2),MID($D107,4,2)),DATE(2000,MID($D107,1,2),MID($D107,3,2)),DATE(2000,MID($D107,1,1),MID($D107,2,2)))),BP$3,"y"))</f>
        <v>#VALUE!</v>
      </c>
      <c r="BR107" s="704" t="e">
        <f t="shared" ref="BR107:BR169" si="194">IF($D107="","",TEXT(DATE(YEAR(BP$3-$E107),MONTH(BP$3-$E107),DAY(BP$3-$E107))-DATE(YEAR($P107-$O107),MONTH($P107-$O107),DAY($P107-$O107)),"yy년")&amp;VALUE(TEXT(DATE(YEAR(BP$3-$E107),MONTH(BP$3-$E107),DAY(BP$3-$E107))-DATE(YEAR($P107-$O107),MONTH($P107-$O107),DAY($P107-$O107)),"mm")-1)&amp;TEXT(DATE(YEAR(BP$3-$E107),MONTH(BP$3-$E107),DAY(BP$3-$E107))-DATE(YEAR($P107-$O107),MONTH($P107-$O107),DAY($P107-$O107)),"월dd일"))</f>
        <v>#VALUE!</v>
      </c>
      <c r="BS107" s="769" t="e">
        <f t="shared" si="104"/>
        <v>#VALUE!</v>
      </c>
      <c r="BT107" s="705" t="e">
        <f t="shared" si="105"/>
        <v>#VALUE!</v>
      </c>
      <c r="BU107" s="702">
        <f t="shared" ref="BU107:BU169" si="195">IF($D107="",0,IF(AND((BU$3&gt;=$I107),OR((BU$3&lt;=$J107),($J107=""),($J107=0)),$T107="부",$U107="부",$V107="부"),1,0))</f>
        <v>1</v>
      </c>
      <c r="BV107" s="703" t="e">
        <f t="shared" ref="BV107:BV169" si="196">IF($D107="",0,DATEDIF(IF(OR(MID($D107,LEN(CLEAN($D107))-6,1)&lt;="2",MID($D107,LEN(CLEAN($D107))-6,1)="5",MID($D107,LEN(CLEAN($D107))-6,1)="6"),DATE(MID($D107,1,2),MID($D107,3,2),MID($D107,5,2)),CHOOSE(14-LEN(CLEAN($D107)), DATE(MID($D107,1,2)+100,MID($D107,3,2),MID($D107,5,2)), DATE(MID($D107,1,1)+100,MID($D107,2,2),MID($D107,4,2)),DATE(2000,MID($D107,1,2),MID($D107,3,2)),DATE(2000,MID($D107,1,1),MID($D107,2,2)))),BU$3,"y"))</f>
        <v>#VALUE!</v>
      </c>
      <c r="BW107" s="704" t="e">
        <f t="shared" ref="BW107:BW169" si="197">IF($D107="","",TEXT(DATE(YEAR(BU$3-$E107),MONTH(BU$3-$E107),DAY(BU$3-$E107))-DATE(YEAR($P107-$O107),MONTH($P107-$O107),DAY($P107-$O107)),"yy년")&amp;VALUE(TEXT(DATE(YEAR(BU$3-$E107),MONTH(BU$3-$E107),DAY(BU$3-$E107))-DATE(YEAR($P107-$O107),MONTH($P107-$O107),DAY($P107-$O107)),"mm")-1)&amp;TEXT(DATE(YEAR(BU$3-$E107),MONTH(BU$3-$E107),DAY(BU$3-$E107))-DATE(YEAR($P107-$O107),MONTH($P107-$O107),DAY($P107-$O107)),"월dd일"))</f>
        <v>#VALUE!</v>
      </c>
      <c r="BX107" s="769" t="e">
        <f t="shared" si="106"/>
        <v>#VALUE!</v>
      </c>
      <c r="BY107" s="705" t="e">
        <f t="shared" si="107"/>
        <v>#VALUE!</v>
      </c>
      <c r="BZ107" s="702">
        <f t="shared" ref="BZ107:BZ169" si="198">IF($D107="",0,IF(AND((BZ$3&gt;=$I107),OR((BZ$3&lt;=$J107),($J107=""),($J107=0)),$T107="부",$U107="부",$V107="부"),1,0))</f>
        <v>1</v>
      </c>
      <c r="CA107" s="703" t="e">
        <f t="shared" ref="CA107:CA169" si="199">IF($D107="",0,DATEDIF(IF(OR(MID($D107,LEN(CLEAN($D107))-6,1)&lt;="2",MID($D107,LEN(CLEAN($D107))-6,1)="5",MID($D107,LEN(CLEAN($D107))-6,1)="6"),DATE(MID($D107,1,2),MID($D107,3,2),MID($D107,5,2)),CHOOSE(14-LEN(CLEAN($D107)), DATE(MID($D107,1,2)+100,MID($D107,3,2),MID($D107,5,2)), DATE(MID($D107,1,1)+100,MID($D107,2,2),MID($D107,4,2)),DATE(2000,MID($D107,1,2),MID($D107,3,2)),DATE(2000,MID($D107,1,1),MID($D107,2,2)))),BZ$3,"y"))</f>
        <v>#VALUE!</v>
      </c>
      <c r="CB107" s="704" t="e">
        <f t="shared" ref="CB107:CB169" si="200">IF($D107="","",TEXT(DATE(YEAR(BZ$3-$E107),MONTH(BZ$3-$E107),DAY(BZ$3-$E107))-DATE(YEAR($P107-$O107),MONTH($P107-$O107),DAY($P107-$O107)),"yy년")&amp;VALUE(TEXT(DATE(YEAR(BZ$3-$E107),MONTH(BZ$3-$E107),DAY(BZ$3-$E107))-DATE(YEAR($P107-$O107),MONTH($P107-$O107),DAY($P107-$O107)),"mm")-1)&amp;TEXT(DATE(YEAR(BZ$3-$E107),MONTH(BZ$3-$E107),DAY(BZ$3-$E107))-DATE(YEAR($P107-$O107),MONTH($P107-$O107),DAY($P107-$O107)),"월dd일"))</f>
        <v>#VALUE!</v>
      </c>
      <c r="CC107" s="769" t="e">
        <f t="shared" si="108"/>
        <v>#VALUE!</v>
      </c>
      <c r="CD107" s="705" t="e">
        <f t="shared" si="109"/>
        <v>#VALUE!</v>
      </c>
      <c r="CE107" s="770">
        <f t="shared" si="78"/>
        <v>12</v>
      </c>
      <c r="CF107" s="771" t="e">
        <f t="shared" si="79"/>
        <v>#VALUE!</v>
      </c>
      <c r="CG107" s="708"/>
      <c r="CH107" s="709"/>
      <c r="CK107" s="253"/>
      <c r="CL107" s="272"/>
      <c r="CM107" s="272">
        <v>0</v>
      </c>
      <c r="CN107" s="273">
        <f t="shared" si="158"/>
        <v>0</v>
      </c>
      <c r="CO107" s="276" t="e">
        <f t="shared" si="159"/>
        <v>#VALUE!</v>
      </c>
      <c r="CP107" s="44" t="e">
        <f t="shared" si="160"/>
        <v>#VALUE!</v>
      </c>
      <c r="CQ107" s="275">
        <f t="shared" si="161"/>
        <v>0</v>
      </c>
      <c r="CR107" s="270" t="e">
        <f t="shared" si="162"/>
        <v>#VALUE!</v>
      </c>
      <c r="CS107" s="270" t="e">
        <f t="shared" si="162"/>
        <v>#VALUE!</v>
      </c>
      <c r="CT107" s="270" t="e">
        <f t="shared" si="163"/>
        <v>#VALUE!</v>
      </c>
      <c r="CU107" s="44"/>
    </row>
    <row r="108" spans="1:99" ht="16.5" customHeight="1">
      <c r="A108" s="23">
        <f t="shared" si="164"/>
        <v>104</v>
      </c>
      <c r="B108" s="142">
        <f>'2019-상시근로자'!B108</f>
        <v>0</v>
      </c>
      <c r="C108" s="632">
        <f>'2019-상시근로자'!C108</f>
        <v>0</v>
      </c>
      <c r="D108" s="637">
        <f>'2019-상시근로자'!D108</f>
        <v>0</v>
      </c>
      <c r="E108" s="156" t="e">
        <f t="shared" si="152"/>
        <v>#VALUE!</v>
      </c>
      <c r="F108" s="30" t="e">
        <f t="shared" si="153"/>
        <v>#VALUE!</v>
      </c>
      <c r="G108" s="31" t="e">
        <f t="shared" si="154"/>
        <v>#VALUE!</v>
      </c>
      <c r="H108" s="147" t="e">
        <f t="shared" si="155"/>
        <v>#VALUE!</v>
      </c>
      <c r="I108" s="633">
        <f>'2019-상시근로자'!E108</f>
        <v>0</v>
      </c>
      <c r="J108" s="633">
        <f>'2019-상시근로자'!G108</f>
        <v>0</v>
      </c>
      <c r="K108" s="33" t="e">
        <f t="shared" si="156"/>
        <v>#VALUE!</v>
      </c>
      <c r="L108" s="33">
        <f t="shared" si="77"/>
        <v>0</v>
      </c>
      <c r="M108" s="35" t="e">
        <f t="shared" si="157"/>
        <v>#VALUE!</v>
      </c>
      <c r="N108" s="108"/>
      <c r="O108" s="178"/>
      <c r="P108" s="179"/>
      <c r="Q108" s="106" t="s">
        <v>160</v>
      </c>
      <c r="R108" s="107" t="s">
        <v>160</v>
      </c>
      <c r="S108" s="43"/>
      <c r="T108" s="122" t="s">
        <v>160</v>
      </c>
      <c r="U108" s="122" t="s">
        <v>160</v>
      </c>
      <c r="V108" s="123" t="s">
        <v>160</v>
      </c>
      <c r="W108" s="702">
        <f t="shared" si="165"/>
        <v>1</v>
      </c>
      <c r="X108" s="703" t="e">
        <f t="shared" si="166"/>
        <v>#VALUE!</v>
      </c>
      <c r="Y108" s="768" t="e">
        <f t="shared" si="167"/>
        <v>#VALUE!</v>
      </c>
      <c r="Z108" s="769" t="e">
        <f t="shared" si="86"/>
        <v>#VALUE!</v>
      </c>
      <c r="AA108" s="705" t="e">
        <f t="shared" si="87"/>
        <v>#VALUE!</v>
      </c>
      <c r="AB108" s="702">
        <f t="shared" si="168"/>
        <v>1</v>
      </c>
      <c r="AC108" s="703" t="e">
        <f t="shared" si="169"/>
        <v>#VALUE!</v>
      </c>
      <c r="AD108" s="704" t="e">
        <f t="shared" si="170"/>
        <v>#VALUE!</v>
      </c>
      <c r="AE108" s="769" t="e">
        <f t="shared" si="88"/>
        <v>#VALUE!</v>
      </c>
      <c r="AF108" s="705" t="e">
        <f t="shared" si="89"/>
        <v>#VALUE!</v>
      </c>
      <c r="AG108" s="702">
        <f t="shared" si="171"/>
        <v>1</v>
      </c>
      <c r="AH108" s="703" t="e">
        <f t="shared" si="172"/>
        <v>#VALUE!</v>
      </c>
      <c r="AI108" s="704" t="e">
        <f t="shared" si="173"/>
        <v>#VALUE!</v>
      </c>
      <c r="AJ108" s="769" t="e">
        <f t="shared" si="90"/>
        <v>#VALUE!</v>
      </c>
      <c r="AK108" s="705" t="e">
        <f t="shared" si="91"/>
        <v>#VALUE!</v>
      </c>
      <c r="AL108" s="702">
        <f t="shared" si="174"/>
        <v>1</v>
      </c>
      <c r="AM108" s="703" t="e">
        <f t="shared" si="175"/>
        <v>#VALUE!</v>
      </c>
      <c r="AN108" s="704" t="e">
        <f t="shared" si="176"/>
        <v>#VALUE!</v>
      </c>
      <c r="AO108" s="769" t="e">
        <f t="shared" si="92"/>
        <v>#VALUE!</v>
      </c>
      <c r="AP108" s="705" t="e">
        <f t="shared" si="93"/>
        <v>#VALUE!</v>
      </c>
      <c r="AQ108" s="702">
        <f t="shared" si="177"/>
        <v>1</v>
      </c>
      <c r="AR108" s="703" t="e">
        <f t="shared" si="178"/>
        <v>#VALUE!</v>
      </c>
      <c r="AS108" s="704" t="e">
        <f t="shared" si="179"/>
        <v>#VALUE!</v>
      </c>
      <c r="AT108" s="769" t="e">
        <f t="shared" si="94"/>
        <v>#VALUE!</v>
      </c>
      <c r="AU108" s="705" t="e">
        <f t="shared" si="95"/>
        <v>#VALUE!</v>
      </c>
      <c r="AV108" s="702">
        <f t="shared" si="180"/>
        <v>1</v>
      </c>
      <c r="AW108" s="703" t="e">
        <f t="shared" si="181"/>
        <v>#VALUE!</v>
      </c>
      <c r="AX108" s="704" t="e">
        <f t="shared" si="182"/>
        <v>#VALUE!</v>
      </c>
      <c r="AY108" s="769" t="e">
        <f t="shared" si="96"/>
        <v>#VALUE!</v>
      </c>
      <c r="AZ108" s="705" t="e">
        <f t="shared" si="97"/>
        <v>#VALUE!</v>
      </c>
      <c r="BA108" s="702">
        <f t="shared" si="183"/>
        <v>1</v>
      </c>
      <c r="BB108" s="703" t="e">
        <f t="shared" si="184"/>
        <v>#VALUE!</v>
      </c>
      <c r="BC108" s="704" t="e">
        <f t="shared" si="185"/>
        <v>#VALUE!</v>
      </c>
      <c r="BD108" s="769" t="e">
        <f t="shared" si="98"/>
        <v>#VALUE!</v>
      </c>
      <c r="BE108" s="705" t="e">
        <f t="shared" si="99"/>
        <v>#VALUE!</v>
      </c>
      <c r="BF108" s="702">
        <f t="shared" si="186"/>
        <v>1</v>
      </c>
      <c r="BG108" s="703" t="e">
        <f t="shared" si="187"/>
        <v>#VALUE!</v>
      </c>
      <c r="BH108" s="704" t="e">
        <f t="shared" si="188"/>
        <v>#VALUE!</v>
      </c>
      <c r="BI108" s="769" t="e">
        <f t="shared" si="100"/>
        <v>#VALUE!</v>
      </c>
      <c r="BJ108" s="705" t="e">
        <f t="shared" si="101"/>
        <v>#VALUE!</v>
      </c>
      <c r="BK108" s="702">
        <f t="shared" si="189"/>
        <v>1</v>
      </c>
      <c r="BL108" s="703" t="e">
        <f t="shared" si="190"/>
        <v>#VALUE!</v>
      </c>
      <c r="BM108" s="704" t="e">
        <f t="shared" si="191"/>
        <v>#VALUE!</v>
      </c>
      <c r="BN108" s="769" t="e">
        <f t="shared" si="102"/>
        <v>#VALUE!</v>
      </c>
      <c r="BO108" s="705" t="e">
        <f t="shared" si="103"/>
        <v>#VALUE!</v>
      </c>
      <c r="BP108" s="702">
        <f t="shared" si="192"/>
        <v>1</v>
      </c>
      <c r="BQ108" s="703" t="e">
        <f t="shared" si="193"/>
        <v>#VALUE!</v>
      </c>
      <c r="BR108" s="704" t="e">
        <f t="shared" si="194"/>
        <v>#VALUE!</v>
      </c>
      <c r="BS108" s="769" t="e">
        <f t="shared" si="104"/>
        <v>#VALUE!</v>
      </c>
      <c r="BT108" s="705" t="e">
        <f t="shared" si="105"/>
        <v>#VALUE!</v>
      </c>
      <c r="BU108" s="702">
        <f t="shared" si="195"/>
        <v>1</v>
      </c>
      <c r="BV108" s="703" t="e">
        <f t="shared" si="196"/>
        <v>#VALUE!</v>
      </c>
      <c r="BW108" s="704" t="e">
        <f t="shared" si="197"/>
        <v>#VALUE!</v>
      </c>
      <c r="BX108" s="769" t="e">
        <f t="shared" si="106"/>
        <v>#VALUE!</v>
      </c>
      <c r="BY108" s="705" t="e">
        <f t="shared" si="107"/>
        <v>#VALUE!</v>
      </c>
      <c r="BZ108" s="702">
        <f t="shared" si="198"/>
        <v>1</v>
      </c>
      <c r="CA108" s="703" t="e">
        <f t="shared" si="199"/>
        <v>#VALUE!</v>
      </c>
      <c r="CB108" s="704" t="e">
        <f t="shared" si="200"/>
        <v>#VALUE!</v>
      </c>
      <c r="CC108" s="769" t="e">
        <f t="shared" si="108"/>
        <v>#VALUE!</v>
      </c>
      <c r="CD108" s="705" t="e">
        <f t="shared" si="109"/>
        <v>#VALUE!</v>
      </c>
      <c r="CE108" s="770">
        <f t="shared" si="78"/>
        <v>12</v>
      </c>
      <c r="CF108" s="771" t="e">
        <f t="shared" si="79"/>
        <v>#VALUE!</v>
      </c>
      <c r="CG108" s="708"/>
      <c r="CH108" s="709"/>
      <c r="CK108" s="253"/>
      <c r="CL108" s="272"/>
      <c r="CM108" s="272">
        <v>0</v>
      </c>
      <c r="CN108" s="273">
        <f t="shared" si="158"/>
        <v>0</v>
      </c>
      <c r="CO108" s="276" t="e">
        <f t="shared" si="159"/>
        <v>#VALUE!</v>
      </c>
      <c r="CP108" s="44" t="e">
        <f t="shared" si="160"/>
        <v>#VALUE!</v>
      </c>
      <c r="CQ108" s="275">
        <f t="shared" si="161"/>
        <v>0</v>
      </c>
      <c r="CR108" s="270" t="e">
        <f t="shared" si="162"/>
        <v>#VALUE!</v>
      </c>
      <c r="CS108" s="270" t="e">
        <f t="shared" si="162"/>
        <v>#VALUE!</v>
      </c>
      <c r="CT108" s="270" t="e">
        <f t="shared" si="163"/>
        <v>#VALUE!</v>
      </c>
      <c r="CU108" s="44"/>
    </row>
    <row r="109" spans="1:99" ht="16.5" customHeight="1">
      <c r="A109" s="23">
        <f t="shared" si="164"/>
        <v>105</v>
      </c>
      <c r="B109" s="142">
        <f>'2019-상시근로자'!B109</f>
        <v>0</v>
      </c>
      <c r="C109" s="632">
        <f>'2019-상시근로자'!C109</f>
        <v>0</v>
      </c>
      <c r="D109" s="637">
        <f>'2019-상시근로자'!D109</f>
        <v>0</v>
      </c>
      <c r="E109" s="156" t="e">
        <f t="shared" si="152"/>
        <v>#VALUE!</v>
      </c>
      <c r="F109" s="30" t="e">
        <f t="shared" si="153"/>
        <v>#VALUE!</v>
      </c>
      <c r="G109" s="31" t="e">
        <f t="shared" si="154"/>
        <v>#VALUE!</v>
      </c>
      <c r="H109" s="147" t="e">
        <f t="shared" si="155"/>
        <v>#VALUE!</v>
      </c>
      <c r="I109" s="633">
        <f>'2019-상시근로자'!E109</f>
        <v>0</v>
      </c>
      <c r="J109" s="633">
        <f>'2019-상시근로자'!G109</f>
        <v>0</v>
      </c>
      <c r="K109" s="33" t="e">
        <f t="shared" si="156"/>
        <v>#VALUE!</v>
      </c>
      <c r="L109" s="33">
        <f t="shared" si="77"/>
        <v>0</v>
      </c>
      <c r="M109" s="35" t="e">
        <f t="shared" si="157"/>
        <v>#VALUE!</v>
      </c>
      <c r="N109" s="108"/>
      <c r="O109" s="178"/>
      <c r="P109" s="179"/>
      <c r="Q109" s="106" t="s">
        <v>160</v>
      </c>
      <c r="R109" s="107" t="s">
        <v>160</v>
      </c>
      <c r="S109" s="43"/>
      <c r="T109" s="122" t="s">
        <v>160</v>
      </c>
      <c r="U109" s="122" t="s">
        <v>160</v>
      </c>
      <c r="V109" s="123" t="s">
        <v>160</v>
      </c>
      <c r="W109" s="702">
        <f t="shared" si="165"/>
        <v>1</v>
      </c>
      <c r="X109" s="703" t="e">
        <f t="shared" si="166"/>
        <v>#VALUE!</v>
      </c>
      <c r="Y109" s="768" t="e">
        <f t="shared" si="167"/>
        <v>#VALUE!</v>
      </c>
      <c r="Z109" s="769" t="e">
        <f t="shared" si="86"/>
        <v>#VALUE!</v>
      </c>
      <c r="AA109" s="705" t="e">
        <f t="shared" si="87"/>
        <v>#VALUE!</v>
      </c>
      <c r="AB109" s="702">
        <f t="shared" si="168"/>
        <v>1</v>
      </c>
      <c r="AC109" s="703" t="e">
        <f t="shared" si="169"/>
        <v>#VALUE!</v>
      </c>
      <c r="AD109" s="704" t="e">
        <f t="shared" si="170"/>
        <v>#VALUE!</v>
      </c>
      <c r="AE109" s="769" t="e">
        <f t="shared" si="88"/>
        <v>#VALUE!</v>
      </c>
      <c r="AF109" s="705" t="e">
        <f t="shared" si="89"/>
        <v>#VALUE!</v>
      </c>
      <c r="AG109" s="702">
        <f t="shared" si="171"/>
        <v>1</v>
      </c>
      <c r="AH109" s="703" t="e">
        <f t="shared" si="172"/>
        <v>#VALUE!</v>
      </c>
      <c r="AI109" s="704" t="e">
        <f t="shared" si="173"/>
        <v>#VALUE!</v>
      </c>
      <c r="AJ109" s="769" t="e">
        <f t="shared" si="90"/>
        <v>#VALUE!</v>
      </c>
      <c r="AK109" s="705" t="e">
        <f t="shared" si="91"/>
        <v>#VALUE!</v>
      </c>
      <c r="AL109" s="702">
        <f t="shared" si="174"/>
        <v>1</v>
      </c>
      <c r="AM109" s="703" t="e">
        <f t="shared" si="175"/>
        <v>#VALUE!</v>
      </c>
      <c r="AN109" s="704" t="e">
        <f t="shared" si="176"/>
        <v>#VALUE!</v>
      </c>
      <c r="AO109" s="769" t="e">
        <f t="shared" si="92"/>
        <v>#VALUE!</v>
      </c>
      <c r="AP109" s="705" t="e">
        <f t="shared" si="93"/>
        <v>#VALUE!</v>
      </c>
      <c r="AQ109" s="702">
        <f t="shared" si="177"/>
        <v>1</v>
      </c>
      <c r="AR109" s="703" t="e">
        <f t="shared" si="178"/>
        <v>#VALUE!</v>
      </c>
      <c r="AS109" s="704" t="e">
        <f t="shared" si="179"/>
        <v>#VALUE!</v>
      </c>
      <c r="AT109" s="769" t="e">
        <f t="shared" si="94"/>
        <v>#VALUE!</v>
      </c>
      <c r="AU109" s="705" t="e">
        <f t="shared" si="95"/>
        <v>#VALUE!</v>
      </c>
      <c r="AV109" s="702">
        <f t="shared" si="180"/>
        <v>1</v>
      </c>
      <c r="AW109" s="703" t="e">
        <f t="shared" si="181"/>
        <v>#VALUE!</v>
      </c>
      <c r="AX109" s="704" t="e">
        <f t="shared" si="182"/>
        <v>#VALUE!</v>
      </c>
      <c r="AY109" s="769" t="e">
        <f t="shared" si="96"/>
        <v>#VALUE!</v>
      </c>
      <c r="AZ109" s="705" t="e">
        <f t="shared" si="97"/>
        <v>#VALUE!</v>
      </c>
      <c r="BA109" s="702">
        <f t="shared" si="183"/>
        <v>1</v>
      </c>
      <c r="BB109" s="703" t="e">
        <f t="shared" si="184"/>
        <v>#VALUE!</v>
      </c>
      <c r="BC109" s="704" t="e">
        <f t="shared" si="185"/>
        <v>#VALUE!</v>
      </c>
      <c r="BD109" s="769" t="e">
        <f t="shared" si="98"/>
        <v>#VALUE!</v>
      </c>
      <c r="BE109" s="705" t="e">
        <f t="shared" si="99"/>
        <v>#VALUE!</v>
      </c>
      <c r="BF109" s="702">
        <f t="shared" si="186"/>
        <v>1</v>
      </c>
      <c r="BG109" s="703" t="e">
        <f t="shared" si="187"/>
        <v>#VALUE!</v>
      </c>
      <c r="BH109" s="704" t="e">
        <f t="shared" si="188"/>
        <v>#VALUE!</v>
      </c>
      <c r="BI109" s="769" t="e">
        <f t="shared" si="100"/>
        <v>#VALUE!</v>
      </c>
      <c r="BJ109" s="705" t="e">
        <f t="shared" si="101"/>
        <v>#VALUE!</v>
      </c>
      <c r="BK109" s="702">
        <f t="shared" si="189"/>
        <v>1</v>
      </c>
      <c r="BL109" s="703" t="e">
        <f t="shared" si="190"/>
        <v>#VALUE!</v>
      </c>
      <c r="BM109" s="704" t="e">
        <f t="shared" si="191"/>
        <v>#VALUE!</v>
      </c>
      <c r="BN109" s="769" t="e">
        <f t="shared" si="102"/>
        <v>#VALUE!</v>
      </c>
      <c r="BO109" s="705" t="e">
        <f t="shared" si="103"/>
        <v>#VALUE!</v>
      </c>
      <c r="BP109" s="702">
        <f t="shared" si="192"/>
        <v>1</v>
      </c>
      <c r="BQ109" s="703" t="e">
        <f t="shared" si="193"/>
        <v>#VALUE!</v>
      </c>
      <c r="BR109" s="704" t="e">
        <f t="shared" si="194"/>
        <v>#VALUE!</v>
      </c>
      <c r="BS109" s="769" t="e">
        <f t="shared" si="104"/>
        <v>#VALUE!</v>
      </c>
      <c r="BT109" s="705" t="e">
        <f t="shared" si="105"/>
        <v>#VALUE!</v>
      </c>
      <c r="BU109" s="702">
        <f t="shared" si="195"/>
        <v>1</v>
      </c>
      <c r="BV109" s="703" t="e">
        <f t="shared" si="196"/>
        <v>#VALUE!</v>
      </c>
      <c r="BW109" s="704" t="e">
        <f t="shared" si="197"/>
        <v>#VALUE!</v>
      </c>
      <c r="BX109" s="769" t="e">
        <f t="shared" si="106"/>
        <v>#VALUE!</v>
      </c>
      <c r="BY109" s="705" t="e">
        <f t="shared" si="107"/>
        <v>#VALUE!</v>
      </c>
      <c r="BZ109" s="702">
        <f t="shared" si="198"/>
        <v>1</v>
      </c>
      <c r="CA109" s="703" t="e">
        <f t="shared" si="199"/>
        <v>#VALUE!</v>
      </c>
      <c r="CB109" s="704" t="e">
        <f t="shared" si="200"/>
        <v>#VALUE!</v>
      </c>
      <c r="CC109" s="769" t="e">
        <f t="shared" si="108"/>
        <v>#VALUE!</v>
      </c>
      <c r="CD109" s="705" t="e">
        <f t="shared" si="109"/>
        <v>#VALUE!</v>
      </c>
      <c r="CE109" s="770">
        <f t="shared" si="78"/>
        <v>12</v>
      </c>
      <c r="CF109" s="771" t="e">
        <f t="shared" si="79"/>
        <v>#VALUE!</v>
      </c>
      <c r="CG109" s="708"/>
      <c r="CH109" s="709"/>
      <c r="CK109" s="253"/>
      <c r="CL109" s="272"/>
      <c r="CM109" s="272">
        <v>0</v>
      </c>
      <c r="CN109" s="273">
        <f t="shared" si="158"/>
        <v>0</v>
      </c>
      <c r="CO109" s="276" t="e">
        <f t="shared" si="159"/>
        <v>#VALUE!</v>
      </c>
      <c r="CP109" s="44" t="e">
        <f t="shared" si="160"/>
        <v>#VALUE!</v>
      </c>
      <c r="CQ109" s="275">
        <f t="shared" si="161"/>
        <v>0</v>
      </c>
      <c r="CR109" s="270" t="e">
        <f t="shared" si="162"/>
        <v>#VALUE!</v>
      </c>
      <c r="CS109" s="270" t="e">
        <f t="shared" si="162"/>
        <v>#VALUE!</v>
      </c>
      <c r="CT109" s="270" t="e">
        <f t="shared" si="163"/>
        <v>#VALUE!</v>
      </c>
      <c r="CU109" s="44"/>
    </row>
    <row r="110" spans="1:99" ht="16.5" customHeight="1">
      <c r="A110" s="23">
        <f t="shared" si="164"/>
        <v>106</v>
      </c>
      <c r="B110" s="142">
        <f>'2019-상시근로자'!B110</f>
        <v>0</v>
      </c>
      <c r="C110" s="632">
        <f>'2019-상시근로자'!C110</f>
        <v>0</v>
      </c>
      <c r="D110" s="637">
        <f>'2019-상시근로자'!D110</f>
        <v>0</v>
      </c>
      <c r="E110" s="156" t="e">
        <f t="shared" si="152"/>
        <v>#VALUE!</v>
      </c>
      <c r="F110" s="30" t="e">
        <f t="shared" si="153"/>
        <v>#VALUE!</v>
      </c>
      <c r="G110" s="31" t="e">
        <f t="shared" si="154"/>
        <v>#VALUE!</v>
      </c>
      <c r="H110" s="147" t="e">
        <f t="shared" si="155"/>
        <v>#VALUE!</v>
      </c>
      <c r="I110" s="633">
        <f>'2019-상시근로자'!E110</f>
        <v>0</v>
      </c>
      <c r="J110" s="633">
        <f>'2019-상시근로자'!G110</f>
        <v>0</v>
      </c>
      <c r="K110" s="33" t="e">
        <f t="shared" si="156"/>
        <v>#VALUE!</v>
      </c>
      <c r="L110" s="33">
        <f t="shared" si="77"/>
        <v>0</v>
      </c>
      <c r="M110" s="35" t="e">
        <f t="shared" si="157"/>
        <v>#VALUE!</v>
      </c>
      <c r="N110" s="108"/>
      <c r="O110" s="178"/>
      <c r="P110" s="179"/>
      <c r="Q110" s="106" t="s">
        <v>160</v>
      </c>
      <c r="R110" s="107" t="s">
        <v>160</v>
      </c>
      <c r="S110" s="43"/>
      <c r="T110" s="122" t="s">
        <v>160</v>
      </c>
      <c r="U110" s="122" t="s">
        <v>160</v>
      </c>
      <c r="V110" s="123" t="s">
        <v>160</v>
      </c>
      <c r="W110" s="702">
        <f t="shared" si="165"/>
        <v>1</v>
      </c>
      <c r="X110" s="703" t="e">
        <f t="shared" si="166"/>
        <v>#VALUE!</v>
      </c>
      <c r="Y110" s="768" t="e">
        <f t="shared" si="167"/>
        <v>#VALUE!</v>
      </c>
      <c r="Z110" s="769" t="e">
        <f t="shared" si="86"/>
        <v>#VALUE!</v>
      </c>
      <c r="AA110" s="705" t="e">
        <f t="shared" si="87"/>
        <v>#VALUE!</v>
      </c>
      <c r="AB110" s="702">
        <f t="shared" si="168"/>
        <v>1</v>
      </c>
      <c r="AC110" s="703" t="e">
        <f t="shared" si="169"/>
        <v>#VALUE!</v>
      </c>
      <c r="AD110" s="704" t="e">
        <f t="shared" si="170"/>
        <v>#VALUE!</v>
      </c>
      <c r="AE110" s="769" t="e">
        <f t="shared" si="88"/>
        <v>#VALUE!</v>
      </c>
      <c r="AF110" s="705" t="e">
        <f t="shared" si="89"/>
        <v>#VALUE!</v>
      </c>
      <c r="AG110" s="702">
        <f t="shared" si="171"/>
        <v>1</v>
      </c>
      <c r="AH110" s="703" t="e">
        <f t="shared" si="172"/>
        <v>#VALUE!</v>
      </c>
      <c r="AI110" s="704" t="e">
        <f t="shared" si="173"/>
        <v>#VALUE!</v>
      </c>
      <c r="AJ110" s="769" t="e">
        <f t="shared" si="90"/>
        <v>#VALUE!</v>
      </c>
      <c r="AK110" s="705" t="e">
        <f t="shared" si="91"/>
        <v>#VALUE!</v>
      </c>
      <c r="AL110" s="702">
        <f t="shared" si="174"/>
        <v>1</v>
      </c>
      <c r="AM110" s="703" t="e">
        <f t="shared" si="175"/>
        <v>#VALUE!</v>
      </c>
      <c r="AN110" s="704" t="e">
        <f t="shared" si="176"/>
        <v>#VALUE!</v>
      </c>
      <c r="AO110" s="769" t="e">
        <f t="shared" si="92"/>
        <v>#VALUE!</v>
      </c>
      <c r="AP110" s="705" t="e">
        <f t="shared" si="93"/>
        <v>#VALUE!</v>
      </c>
      <c r="AQ110" s="702">
        <f t="shared" si="177"/>
        <v>1</v>
      </c>
      <c r="AR110" s="703" t="e">
        <f t="shared" si="178"/>
        <v>#VALUE!</v>
      </c>
      <c r="AS110" s="704" t="e">
        <f t="shared" si="179"/>
        <v>#VALUE!</v>
      </c>
      <c r="AT110" s="769" t="e">
        <f t="shared" si="94"/>
        <v>#VALUE!</v>
      </c>
      <c r="AU110" s="705" t="e">
        <f t="shared" si="95"/>
        <v>#VALUE!</v>
      </c>
      <c r="AV110" s="702">
        <f t="shared" si="180"/>
        <v>1</v>
      </c>
      <c r="AW110" s="703" t="e">
        <f t="shared" si="181"/>
        <v>#VALUE!</v>
      </c>
      <c r="AX110" s="704" t="e">
        <f t="shared" si="182"/>
        <v>#VALUE!</v>
      </c>
      <c r="AY110" s="769" t="e">
        <f t="shared" si="96"/>
        <v>#VALUE!</v>
      </c>
      <c r="AZ110" s="705" t="e">
        <f t="shared" si="97"/>
        <v>#VALUE!</v>
      </c>
      <c r="BA110" s="702">
        <f t="shared" si="183"/>
        <v>1</v>
      </c>
      <c r="BB110" s="703" t="e">
        <f t="shared" si="184"/>
        <v>#VALUE!</v>
      </c>
      <c r="BC110" s="704" t="e">
        <f t="shared" si="185"/>
        <v>#VALUE!</v>
      </c>
      <c r="BD110" s="769" t="e">
        <f t="shared" si="98"/>
        <v>#VALUE!</v>
      </c>
      <c r="BE110" s="705" t="e">
        <f t="shared" si="99"/>
        <v>#VALUE!</v>
      </c>
      <c r="BF110" s="702">
        <f t="shared" si="186"/>
        <v>1</v>
      </c>
      <c r="BG110" s="703" t="e">
        <f t="shared" si="187"/>
        <v>#VALUE!</v>
      </c>
      <c r="BH110" s="704" t="e">
        <f t="shared" si="188"/>
        <v>#VALUE!</v>
      </c>
      <c r="BI110" s="769" t="e">
        <f t="shared" si="100"/>
        <v>#VALUE!</v>
      </c>
      <c r="BJ110" s="705" t="e">
        <f t="shared" si="101"/>
        <v>#VALUE!</v>
      </c>
      <c r="BK110" s="702">
        <f t="shared" si="189"/>
        <v>1</v>
      </c>
      <c r="BL110" s="703" t="e">
        <f t="shared" si="190"/>
        <v>#VALUE!</v>
      </c>
      <c r="BM110" s="704" t="e">
        <f t="shared" si="191"/>
        <v>#VALUE!</v>
      </c>
      <c r="BN110" s="769" t="e">
        <f t="shared" si="102"/>
        <v>#VALUE!</v>
      </c>
      <c r="BO110" s="705" t="e">
        <f t="shared" si="103"/>
        <v>#VALUE!</v>
      </c>
      <c r="BP110" s="702">
        <f t="shared" si="192"/>
        <v>1</v>
      </c>
      <c r="BQ110" s="703" t="e">
        <f t="shared" si="193"/>
        <v>#VALUE!</v>
      </c>
      <c r="BR110" s="704" t="e">
        <f t="shared" si="194"/>
        <v>#VALUE!</v>
      </c>
      <c r="BS110" s="769" t="e">
        <f t="shared" si="104"/>
        <v>#VALUE!</v>
      </c>
      <c r="BT110" s="705" t="e">
        <f t="shared" si="105"/>
        <v>#VALUE!</v>
      </c>
      <c r="BU110" s="702">
        <f t="shared" si="195"/>
        <v>1</v>
      </c>
      <c r="BV110" s="703" t="e">
        <f t="shared" si="196"/>
        <v>#VALUE!</v>
      </c>
      <c r="BW110" s="704" t="e">
        <f t="shared" si="197"/>
        <v>#VALUE!</v>
      </c>
      <c r="BX110" s="769" t="e">
        <f t="shared" si="106"/>
        <v>#VALUE!</v>
      </c>
      <c r="BY110" s="705" t="e">
        <f t="shared" si="107"/>
        <v>#VALUE!</v>
      </c>
      <c r="BZ110" s="702">
        <f t="shared" si="198"/>
        <v>1</v>
      </c>
      <c r="CA110" s="703" t="e">
        <f t="shared" si="199"/>
        <v>#VALUE!</v>
      </c>
      <c r="CB110" s="704" t="e">
        <f t="shared" si="200"/>
        <v>#VALUE!</v>
      </c>
      <c r="CC110" s="769" t="e">
        <f t="shared" si="108"/>
        <v>#VALUE!</v>
      </c>
      <c r="CD110" s="705" t="e">
        <f t="shared" si="109"/>
        <v>#VALUE!</v>
      </c>
      <c r="CE110" s="770">
        <f t="shared" si="78"/>
        <v>12</v>
      </c>
      <c r="CF110" s="771" t="e">
        <f t="shared" si="79"/>
        <v>#VALUE!</v>
      </c>
      <c r="CG110" s="708"/>
      <c r="CH110" s="709"/>
      <c r="CK110" s="253"/>
      <c r="CL110" s="272"/>
      <c r="CM110" s="272">
        <v>0</v>
      </c>
      <c r="CN110" s="273">
        <f t="shared" si="158"/>
        <v>0</v>
      </c>
      <c r="CO110" s="276" t="e">
        <f t="shared" si="159"/>
        <v>#VALUE!</v>
      </c>
      <c r="CP110" s="44" t="e">
        <f t="shared" si="160"/>
        <v>#VALUE!</v>
      </c>
      <c r="CQ110" s="275">
        <f t="shared" si="161"/>
        <v>0</v>
      </c>
      <c r="CR110" s="270" t="e">
        <f t="shared" si="162"/>
        <v>#VALUE!</v>
      </c>
      <c r="CS110" s="270" t="e">
        <f t="shared" si="162"/>
        <v>#VALUE!</v>
      </c>
      <c r="CT110" s="270" t="e">
        <f t="shared" si="163"/>
        <v>#VALUE!</v>
      </c>
      <c r="CU110" s="44"/>
    </row>
    <row r="111" spans="1:99" ht="16.5" customHeight="1">
      <c r="A111" s="23">
        <f t="shared" si="164"/>
        <v>107</v>
      </c>
      <c r="B111" s="142">
        <f>'2019-상시근로자'!B111</f>
        <v>0</v>
      </c>
      <c r="C111" s="632">
        <f>'2019-상시근로자'!C111</f>
        <v>0</v>
      </c>
      <c r="D111" s="637">
        <f>'2019-상시근로자'!D111</f>
        <v>0</v>
      </c>
      <c r="E111" s="156" t="e">
        <f t="shared" si="152"/>
        <v>#VALUE!</v>
      </c>
      <c r="F111" s="30" t="e">
        <f t="shared" si="153"/>
        <v>#VALUE!</v>
      </c>
      <c r="G111" s="31" t="e">
        <f t="shared" si="154"/>
        <v>#VALUE!</v>
      </c>
      <c r="H111" s="147" t="e">
        <f t="shared" si="155"/>
        <v>#VALUE!</v>
      </c>
      <c r="I111" s="633">
        <f>'2019-상시근로자'!E111</f>
        <v>0</v>
      </c>
      <c r="J111" s="633">
        <f>'2019-상시근로자'!G111</f>
        <v>0</v>
      </c>
      <c r="K111" s="33" t="e">
        <f t="shared" si="156"/>
        <v>#VALUE!</v>
      </c>
      <c r="L111" s="33">
        <f t="shared" si="77"/>
        <v>0</v>
      </c>
      <c r="M111" s="35" t="e">
        <f t="shared" si="157"/>
        <v>#VALUE!</v>
      </c>
      <c r="N111" s="108"/>
      <c r="O111" s="178"/>
      <c r="P111" s="179"/>
      <c r="Q111" s="106" t="s">
        <v>160</v>
      </c>
      <c r="R111" s="107" t="s">
        <v>160</v>
      </c>
      <c r="S111" s="43"/>
      <c r="T111" s="122" t="s">
        <v>160</v>
      </c>
      <c r="U111" s="122" t="s">
        <v>160</v>
      </c>
      <c r="V111" s="123" t="s">
        <v>160</v>
      </c>
      <c r="W111" s="702">
        <f t="shared" si="165"/>
        <v>1</v>
      </c>
      <c r="X111" s="703" t="e">
        <f t="shared" si="166"/>
        <v>#VALUE!</v>
      </c>
      <c r="Y111" s="768" t="e">
        <f t="shared" si="167"/>
        <v>#VALUE!</v>
      </c>
      <c r="Z111" s="769" t="e">
        <f t="shared" si="86"/>
        <v>#VALUE!</v>
      </c>
      <c r="AA111" s="705" t="e">
        <f t="shared" si="87"/>
        <v>#VALUE!</v>
      </c>
      <c r="AB111" s="702">
        <f t="shared" si="168"/>
        <v>1</v>
      </c>
      <c r="AC111" s="703" t="e">
        <f t="shared" si="169"/>
        <v>#VALUE!</v>
      </c>
      <c r="AD111" s="704" t="e">
        <f t="shared" si="170"/>
        <v>#VALUE!</v>
      </c>
      <c r="AE111" s="769" t="e">
        <f t="shared" si="88"/>
        <v>#VALUE!</v>
      </c>
      <c r="AF111" s="705" t="e">
        <f t="shared" si="89"/>
        <v>#VALUE!</v>
      </c>
      <c r="AG111" s="702">
        <f t="shared" si="171"/>
        <v>1</v>
      </c>
      <c r="AH111" s="703" t="e">
        <f t="shared" si="172"/>
        <v>#VALUE!</v>
      </c>
      <c r="AI111" s="704" t="e">
        <f t="shared" si="173"/>
        <v>#VALUE!</v>
      </c>
      <c r="AJ111" s="769" t="e">
        <f t="shared" si="90"/>
        <v>#VALUE!</v>
      </c>
      <c r="AK111" s="705" t="e">
        <f t="shared" si="91"/>
        <v>#VALUE!</v>
      </c>
      <c r="AL111" s="702">
        <f t="shared" si="174"/>
        <v>1</v>
      </c>
      <c r="AM111" s="703" t="e">
        <f t="shared" si="175"/>
        <v>#VALUE!</v>
      </c>
      <c r="AN111" s="704" t="e">
        <f t="shared" si="176"/>
        <v>#VALUE!</v>
      </c>
      <c r="AO111" s="769" t="e">
        <f t="shared" si="92"/>
        <v>#VALUE!</v>
      </c>
      <c r="AP111" s="705" t="e">
        <f t="shared" si="93"/>
        <v>#VALUE!</v>
      </c>
      <c r="AQ111" s="702">
        <f t="shared" si="177"/>
        <v>1</v>
      </c>
      <c r="AR111" s="703" t="e">
        <f t="shared" si="178"/>
        <v>#VALUE!</v>
      </c>
      <c r="AS111" s="704" t="e">
        <f t="shared" si="179"/>
        <v>#VALUE!</v>
      </c>
      <c r="AT111" s="769" t="e">
        <f t="shared" si="94"/>
        <v>#VALUE!</v>
      </c>
      <c r="AU111" s="705" t="e">
        <f t="shared" si="95"/>
        <v>#VALUE!</v>
      </c>
      <c r="AV111" s="702">
        <f t="shared" si="180"/>
        <v>1</v>
      </c>
      <c r="AW111" s="703" t="e">
        <f t="shared" si="181"/>
        <v>#VALUE!</v>
      </c>
      <c r="AX111" s="704" t="e">
        <f t="shared" si="182"/>
        <v>#VALUE!</v>
      </c>
      <c r="AY111" s="769" t="e">
        <f t="shared" si="96"/>
        <v>#VALUE!</v>
      </c>
      <c r="AZ111" s="705" t="e">
        <f t="shared" si="97"/>
        <v>#VALUE!</v>
      </c>
      <c r="BA111" s="702">
        <f t="shared" si="183"/>
        <v>1</v>
      </c>
      <c r="BB111" s="703" t="e">
        <f t="shared" si="184"/>
        <v>#VALUE!</v>
      </c>
      <c r="BC111" s="704" t="e">
        <f t="shared" si="185"/>
        <v>#VALUE!</v>
      </c>
      <c r="BD111" s="769" t="e">
        <f t="shared" si="98"/>
        <v>#VALUE!</v>
      </c>
      <c r="BE111" s="705" t="e">
        <f t="shared" si="99"/>
        <v>#VALUE!</v>
      </c>
      <c r="BF111" s="702">
        <f t="shared" si="186"/>
        <v>1</v>
      </c>
      <c r="BG111" s="703" t="e">
        <f t="shared" si="187"/>
        <v>#VALUE!</v>
      </c>
      <c r="BH111" s="704" t="e">
        <f t="shared" si="188"/>
        <v>#VALUE!</v>
      </c>
      <c r="BI111" s="769" t="e">
        <f t="shared" si="100"/>
        <v>#VALUE!</v>
      </c>
      <c r="BJ111" s="705" t="e">
        <f t="shared" si="101"/>
        <v>#VALUE!</v>
      </c>
      <c r="BK111" s="702">
        <f t="shared" si="189"/>
        <v>1</v>
      </c>
      <c r="BL111" s="703" t="e">
        <f t="shared" si="190"/>
        <v>#VALUE!</v>
      </c>
      <c r="BM111" s="704" t="e">
        <f t="shared" si="191"/>
        <v>#VALUE!</v>
      </c>
      <c r="BN111" s="769" t="e">
        <f t="shared" si="102"/>
        <v>#VALUE!</v>
      </c>
      <c r="BO111" s="705" t="e">
        <f t="shared" si="103"/>
        <v>#VALUE!</v>
      </c>
      <c r="BP111" s="702">
        <f t="shared" si="192"/>
        <v>1</v>
      </c>
      <c r="BQ111" s="703" t="e">
        <f t="shared" si="193"/>
        <v>#VALUE!</v>
      </c>
      <c r="BR111" s="704" t="e">
        <f t="shared" si="194"/>
        <v>#VALUE!</v>
      </c>
      <c r="BS111" s="769" t="e">
        <f t="shared" si="104"/>
        <v>#VALUE!</v>
      </c>
      <c r="BT111" s="705" t="e">
        <f t="shared" si="105"/>
        <v>#VALUE!</v>
      </c>
      <c r="BU111" s="702">
        <f t="shared" si="195"/>
        <v>1</v>
      </c>
      <c r="BV111" s="703" t="e">
        <f t="shared" si="196"/>
        <v>#VALUE!</v>
      </c>
      <c r="BW111" s="704" t="e">
        <f t="shared" si="197"/>
        <v>#VALUE!</v>
      </c>
      <c r="BX111" s="769" t="e">
        <f t="shared" si="106"/>
        <v>#VALUE!</v>
      </c>
      <c r="BY111" s="705" t="e">
        <f t="shared" si="107"/>
        <v>#VALUE!</v>
      </c>
      <c r="BZ111" s="702">
        <f t="shared" si="198"/>
        <v>1</v>
      </c>
      <c r="CA111" s="703" t="e">
        <f t="shared" si="199"/>
        <v>#VALUE!</v>
      </c>
      <c r="CB111" s="704" t="e">
        <f t="shared" si="200"/>
        <v>#VALUE!</v>
      </c>
      <c r="CC111" s="769" t="e">
        <f t="shared" si="108"/>
        <v>#VALUE!</v>
      </c>
      <c r="CD111" s="705" t="e">
        <f t="shared" si="109"/>
        <v>#VALUE!</v>
      </c>
      <c r="CE111" s="770">
        <f t="shared" si="78"/>
        <v>12</v>
      </c>
      <c r="CF111" s="771" t="e">
        <f t="shared" si="79"/>
        <v>#VALUE!</v>
      </c>
      <c r="CG111" s="708"/>
      <c r="CH111" s="709"/>
      <c r="CK111" s="253"/>
      <c r="CL111" s="272"/>
      <c r="CM111" s="272">
        <v>0</v>
      </c>
      <c r="CN111" s="273">
        <f t="shared" si="158"/>
        <v>0</v>
      </c>
      <c r="CO111" s="276" t="e">
        <f t="shared" si="159"/>
        <v>#VALUE!</v>
      </c>
      <c r="CP111" s="44" t="e">
        <f t="shared" si="160"/>
        <v>#VALUE!</v>
      </c>
      <c r="CQ111" s="275">
        <f t="shared" si="161"/>
        <v>0</v>
      </c>
      <c r="CR111" s="270" t="e">
        <f t="shared" si="162"/>
        <v>#VALUE!</v>
      </c>
      <c r="CS111" s="270" t="e">
        <f t="shared" si="162"/>
        <v>#VALUE!</v>
      </c>
      <c r="CT111" s="270" t="e">
        <f t="shared" si="163"/>
        <v>#VALUE!</v>
      </c>
      <c r="CU111" s="44"/>
    </row>
    <row r="112" spans="1:99" ht="16.5" customHeight="1" thickBot="1">
      <c r="A112" s="23">
        <f t="shared" si="164"/>
        <v>108</v>
      </c>
      <c r="B112" s="142">
        <f>'2019-상시근로자'!B112</f>
        <v>0</v>
      </c>
      <c r="C112" s="632">
        <f>'2019-상시근로자'!C112</f>
        <v>0</v>
      </c>
      <c r="D112" s="637">
        <f>'2019-상시근로자'!D112</f>
        <v>0</v>
      </c>
      <c r="E112" s="156" t="e">
        <f t="shared" si="152"/>
        <v>#VALUE!</v>
      </c>
      <c r="F112" s="30" t="e">
        <f t="shared" si="153"/>
        <v>#VALUE!</v>
      </c>
      <c r="G112" s="31" t="e">
        <f t="shared" si="154"/>
        <v>#VALUE!</v>
      </c>
      <c r="H112" s="147" t="e">
        <f t="shared" si="155"/>
        <v>#VALUE!</v>
      </c>
      <c r="I112" s="633">
        <f>'2019-상시근로자'!E112</f>
        <v>0</v>
      </c>
      <c r="J112" s="633">
        <f>'2019-상시근로자'!G112</f>
        <v>0</v>
      </c>
      <c r="K112" s="33" t="e">
        <f t="shared" si="156"/>
        <v>#VALUE!</v>
      </c>
      <c r="L112" s="33">
        <f t="shared" si="77"/>
        <v>0</v>
      </c>
      <c r="M112" s="35" t="e">
        <f t="shared" si="157"/>
        <v>#VALUE!</v>
      </c>
      <c r="N112" s="108"/>
      <c r="O112" s="180"/>
      <c r="P112" s="181"/>
      <c r="Q112" s="106" t="s">
        <v>160</v>
      </c>
      <c r="R112" s="107" t="s">
        <v>160</v>
      </c>
      <c r="S112" s="43"/>
      <c r="T112" s="122" t="s">
        <v>160</v>
      </c>
      <c r="U112" s="122" t="s">
        <v>160</v>
      </c>
      <c r="V112" s="123" t="s">
        <v>160</v>
      </c>
      <c r="W112" s="702">
        <f t="shared" si="165"/>
        <v>1</v>
      </c>
      <c r="X112" s="703" t="e">
        <f t="shared" si="166"/>
        <v>#VALUE!</v>
      </c>
      <c r="Y112" s="768" t="e">
        <f t="shared" si="167"/>
        <v>#VALUE!</v>
      </c>
      <c r="Z112" s="769" t="e">
        <f t="shared" si="86"/>
        <v>#VALUE!</v>
      </c>
      <c r="AA112" s="705" t="e">
        <f t="shared" si="87"/>
        <v>#VALUE!</v>
      </c>
      <c r="AB112" s="702">
        <f t="shared" si="168"/>
        <v>1</v>
      </c>
      <c r="AC112" s="703" t="e">
        <f t="shared" si="169"/>
        <v>#VALUE!</v>
      </c>
      <c r="AD112" s="704" t="e">
        <f t="shared" si="170"/>
        <v>#VALUE!</v>
      </c>
      <c r="AE112" s="769" t="e">
        <f t="shared" si="88"/>
        <v>#VALUE!</v>
      </c>
      <c r="AF112" s="705" t="e">
        <f t="shared" si="89"/>
        <v>#VALUE!</v>
      </c>
      <c r="AG112" s="702">
        <f t="shared" si="171"/>
        <v>1</v>
      </c>
      <c r="AH112" s="703" t="e">
        <f t="shared" si="172"/>
        <v>#VALUE!</v>
      </c>
      <c r="AI112" s="704" t="e">
        <f t="shared" si="173"/>
        <v>#VALUE!</v>
      </c>
      <c r="AJ112" s="769" t="e">
        <f t="shared" si="90"/>
        <v>#VALUE!</v>
      </c>
      <c r="AK112" s="705" t="e">
        <f t="shared" si="91"/>
        <v>#VALUE!</v>
      </c>
      <c r="AL112" s="702">
        <f t="shared" si="174"/>
        <v>1</v>
      </c>
      <c r="AM112" s="703" t="e">
        <f t="shared" si="175"/>
        <v>#VALUE!</v>
      </c>
      <c r="AN112" s="704" t="e">
        <f t="shared" si="176"/>
        <v>#VALUE!</v>
      </c>
      <c r="AO112" s="769" t="e">
        <f t="shared" si="92"/>
        <v>#VALUE!</v>
      </c>
      <c r="AP112" s="705" t="e">
        <f t="shared" si="93"/>
        <v>#VALUE!</v>
      </c>
      <c r="AQ112" s="702">
        <f t="shared" si="177"/>
        <v>1</v>
      </c>
      <c r="AR112" s="703" t="e">
        <f t="shared" si="178"/>
        <v>#VALUE!</v>
      </c>
      <c r="AS112" s="704" t="e">
        <f t="shared" si="179"/>
        <v>#VALUE!</v>
      </c>
      <c r="AT112" s="769" t="e">
        <f t="shared" si="94"/>
        <v>#VALUE!</v>
      </c>
      <c r="AU112" s="705" t="e">
        <f t="shared" si="95"/>
        <v>#VALUE!</v>
      </c>
      <c r="AV112" s="702">
        <f t="shared" si="180"/>
        <v>1</v>
      </c>
      <c r="AW112" s="703" t="e">
        <f t="shared" si="181"/>
        <v>#VALUE!</v>
      </c>
      <c r="AX112" s="704" t="e">
        <f t="shared" si="182"/>
        <v>#VALUE!</v>
      </c>
      <c r="AY112" s="769" t="e">
        <f t="shared" si="96"/>
        <v>#VALUE!</v>
      </c>
      <c r="AZ112" s="705" t="e">
        <f t="shared" si="97"/>
        <v>#VALUE!</v>
      </c>
      <c r="BA112" s="702">
        <f t="shared" si="183"/>
        <v>1</v>
      </c>
      <c r="BB112" s="703" t="e">
        <f t="shared" si="184"/>
        <v>#VALUE!</v>
      </c>
      <c r="BC112" s="704" t="e">
        <f t="shared" si="185"/>
        <v>#VALUE!</v>
      </c>
      <c r="BD112" s="769" t="e">
        <f t="shared" si="98"/>
        <v>#VALUE!</v>
      </c>
      <c r="BE112" s="705" t="e">
        <f t="shared" si="99"/>
        <v>#VALUE!</v>
      </c>
      <c r="BF112" s="702">
        <f t="shared" si="186"/>
        <v>1</v>
      </c>
      <c r="BG112" s="703" t="e">
        <f t="shared" si="187"/>
        <v>#VALUE!</v>
      </c>
      <c r="BH112" s="704" t="e">
        <f t="shared" si="188"/>
        <v>#VALUE!</v>
      </c>
      <c r="BI112" s="769" t="e">
        <f t="shared" si="100"/>
        <v>#VALUE!</v>
      </c>
      <c r="BJ112" s="705" t="e">
        <f t="shared" si="101"/>
        <v>#VALUE!</v>
      </c>
      <c r="BK112" s="702">
        <f t="shared" si="189"/>
        <v>1</v>
      </c>
      <c r="BL112" s="703" t="e">
        <f t="shared" si="190"/>
        <v>#VALUE!</v>
      </c>
      <c r="BM112" s="704" t="e">
        <f t="shared" si="191"/>
        <v>#VALUE!</v>
      </c>
      <c r="BN112" s="769" t="e">
        <f t="shared" si="102"/>
        <v>#VALUE!</v>
      </c>
      <c r="BO112" s="705" t="e">
        <f t="shared" si="103"/>
        <v>#VALUE!</v>
      </c>
      <c r="BP112" s="702">
        <f t="shared" si="192"/>
        <v>1</v>
      </c>
      <c r="BQ112" s="703" t="e">
        <f t="shared" si="193"/>
        <v>#VALUE!</v>
      </c>
      <c r="BR112" s="704" t="e">
        <f t="shared" si="194"/>
        <v>#VALUE!</v>
      </c>
      <c r="BS112" s="769" t="e">
        <f t="shared" si="104"/>
        <v>#VALUE!</v>
      </c>
      <c r="BT112" s="705" t="e">
        <f t="shared" si="105"/>
        <v>#VALUE!</v>
      </c>
      <c r="BU112" s="702">
        <f t="shared" si="195"/>
        <v>1</v>
      </c>
      <c r="BV112" s="703" t="e">
        <f t="shared" si="196"/>
        <v>#VALUE!</v>
      </c>
      <c r="BW112" s="704" t="e">
        <f t="shared" si="197"/>
        <v>#VALUE!</v>
      </c>
      <c r="BX112" s="769" t="e">
        <f t="shared" si="106"/>
        <v>#VALUE!</v>
      </c>
      <c r="BY112" s="705" t="e">
        <f t="shared" si="107"/>
        <v>#VALUE!</v>
      </c>
      <c r="BZ112" s="702">
        <f t="shared" si="198"/>
        <v>1</v>
      </c>
      <c r="CA112" s="703" t="e">
        <f t="shared" si="199"/>
        <v>#VALUE!</v>
      </c>
      <c r="CB112" s="704" t="e">
        <f t="shared" si="200"/>
        <v>#VALUE!</v>
      </c>
      <c r="CC112" s="769" t="e">
        <f t="shared" si="108"/>
        <v>#VALUE!</v>
      </c>
      <c r="CD112" s="705" t="e">
        <f t="shared" si="109"/>
        <v>#VALUE!</v>
      </c>
      <c r="CE112" s="770">
        <f t="shared" si="78"/>
        <v>12</v>
      </c>
      <c r="CF112" s="771" t="e">
        <f t="shared" si="79"/>
        <v>#VALUE!</v>
      </c>
      <c r="CG112" s="708"/>
      <c r="CH112" s="709"/>
      <c r="CK112" s="294" t="s">
        <v>651</v>
      </c>
      <c r="CL112" s="288"/>
      <c r="CM112" s="288">
        <v>0</v>
      </c>
      <c r="CN112" s="289">
        <f t="shared" si="158"/>
        <v>0</v>
      </c>
      <c r="CO112" s="290" t="e">
        <f t="shared" si="159"/>
        <v>#VALUE!</v>
      </c>
      <c r="CP112" s="291" t="e">
        <f t="shared" si="160"/>
        <v>#VALUE!</v>
      </c>
      <c r="CQ112" s="292">
        <f t="shared" si="161"/>
        <v>0</v>
      </c>
      <c r="CR112" s="293" t="e">
        <f t="shared" si="162"/>
        <v>#VALUE!</v>
      </c>
      <c r="CS112" s="293" t="e">
        <f t="shared" si="162"/>
        <v>#VALUE!</v>
      </c>
      <c r="CT112" s="293" t="e">
        <f t="shared" si="163"/>
        <v>#VALUE!</v>
      </c>
      <c r="CU112" s="291"/>
    </row>
    <row r="113" spans="1:99" ht="16.5" customHeight="1">
      <c r="A113" s="23">
        <f t="shared" si="164"/>
        <v>109</v>
      </c>
      <c r="B113" s="142">
        <f>'2019-상시근로자'!B113</f>
        <v>0</v>
      </c>
      <c r="C113" s="632">
        <f>'2019-상시근로자'!C113</f>
        <v>0</v>
      </c>
      <c r="D113" s="637">
        <f>'2019-상시근로자'!D113</f>
        <v>0</v>
      </c>
      <c r="E113" s="156" t="e">
        <f t="shared" si="152"/>
        <v>#VALUE!</v>
      </c>
      <c r="F113" s="30" t="e">
        <f t="shared" si="153"/>
        <v>#VALUE!</v>
      </c>
      <c r="G113" s="31" t="e">
        <f t="shared" si="154"/>
        <v>#VALUE!</v>
      </c>
      <c r="H113" s="147" t="e">
        <f t="shared" si="155"/>
        <v>#VALUE!</v>
      </c>
      <c r="I113" s="633">
        <f>'2019-상시근로자'!E113</f>
        <v>0</v>
      </c>
      <c r="J113" s="633">
        <f>'2019-상시근로자'!G113</f>
        <v>0</v>
      </c>
      <c r="K113" s="33" t="e">
        <f t="shared" si="156"/>
        <v>#VALUE!</v>
      </c>
      <c r="L113" s="33">
        <f t="shared" si="77"/>
        <v>0</v>
      </c>
      <c r="M113" s="35" t="e">
        <f t="shared" si="157"/>
        <v>#VALUE!</v>
      </c>
      <c r="N113" s="108"/>
      <c r="O113" s="178"/>
      <c r="P113" s="179"/>
      <c r="Q113" s="106" t="s">
        <v>160</v>
      </c>
      <c r="R113" s="107" t="s">
        <v>160</v>
      </c>
      <c r="S113" s="43"/>
      <c r="T113" s="122" t="s">
        <v>160</v>
      </c>
      <c r="U113" s="122" t="s">
        <v>160</v>
      </c>
      <c r="V113" s="123" t="s">
        <v>160</v>
      </c>
      <c r="W113" s="702">
        <f t="shared" si="165"/>
        <v>1</v>
      </c>
      <c r="X113" s="703" t="e">
        <f t="shared" si="166"/>
        <v>#VALUE!</v>
      </c>
      <c r="Y113" s="768" t="e">
        <f t="shared" si="167"/>
        <v>#VALUE!</v>
      </c>
      <c r="Z113" s="769" t="e">
        <f t="shared" si="86"/>
        <v>#VALUE!</v>
      </c>
      <c r="AA113" s="705" t="e">
        <f t="shared" si="87"/>
        <v>#VALUE!</v>
      </c>
      <c r="AB113" s="702">
        <f t="shared" si="168"/>
        <v>1</v>
      </c>
      <c r="AC113" s="703" t="e">
        <f t="shared" si="169"/>
        <v>#VALUE!</v>
      </c>
      <c r="AD113" s="704" t="e">
        <f t="shared" si="170"/>
        <v>#VALUE!</v>
      </c>
      <c r="AE113" s="769" t="e">
        <f t="shared" si="88"/>
        <v>#VALUE!</v>
      </c>
      <c r="AF113" s="705" t="e">
        <f t="shared" si="89"/>
        <v>#VALUE!</v>
      </c>
      <c r="AG113" s="702">
        <f t="shared" si="171"/>
        <v>1</v>
      </c>
      <c r="AH113" s="703" t="e">
        <f t="shared" si="172"/>
        <v>#VALUE!</v>
      </c>
      <c r="AI113" s="704" t="e">
        <f t="shared" si="173"/>
        <v>#VALUE!</v>
      </c>
      <c r="AJ113" s="769" t="e">
        <f t="shared" si="90"/>
        <v>#VALUE!</v>
      </c>
      <c r="AK113" s="705" t="e">
        <f t="shared" si="91"/>
        <v>#VALUE!</v>
      </c>
      <c r="AL113" s="702">
        <f t="shared" si="174"/>
        <v>1</v>
      </c>
      <c r="AM113" s="703" t="e">
        <f t="shared" si="175"/>
        <v>#VALUE!</v>
      </c>
      <c r="AN113" s="704" t="e">
        <f t="shared" si="176"/>
        <v>#VALUE!</v>
      </c>
      <c r="AO113" s="769" t="e">
        <f t="shared" si="92"/>
        <v>#VALUE!</v>
      </c>
      <c r="AP113" s="705" t="e">
        <f t="shared" si="93"/>
        <v>#VALUE!</v>
      </c>
      <c r="AQ113" s="702">
        <f t="shared" si="177"/>
        <v>1</v>
      </c>
      <c r="AR113" s="703" t="e">
        <f t="shared" si="178"/>
        <v>#VALUE!</v>
      </c>
      <c r="AS113" s="704" t="e">
        <f t="shared" si="179"/>
        <v>#VALUE!</v>
      </c>
      <c r="AT113" s="769" t="e">
        <f t="shared" si="94"/>
        <v>#VALUE!</v>
      </c>
      <c r="AU113" s="705" t="e">
        <f t="shared" si="95"/>
        <v>#VALUE!</v>
      </c>
      <c r="AV113" s="702">
        <f t="shared" si="180"/>
        <v>1</v>
      </c>
      <c r="AW113" s="703" t="e">
        <f t="shared" si="181"/>
        <v>#VALUE!</v>
      </c>
      <c r="AX113" s="704" t="e">
        <f t="shared" si="182"/>
        <v>#VALUE!</v>
      </c>
      <c r="AY113" s="769" t="e">
        <f t="shared" si="96"/>
        <v>#VALUE!</v>
      </c>
      <c r="AZ113" s="705" t="e">
        <f t="shared" si="97"/>
        <v>#VALUE!</v>
      </c>
      <c r="BA113" s="702">
        <f t="shared" si="183"/>
        <v>1</v>
      </c>
      <c r="BB113" s="703" t="e">
        <f t="shared" si="184"/>
        <v>#VALUE!</v>
      </c>
      <c r="BC113" s="704" t="e">
        <f t="shared" si="185"/>
        <v>#VALUE!</v>
      </c>
      <c r="BD113" s="769" t="e">
        <f t="shared" si="98"/>
        <v>#VALUE!</v>
      </c>
      <c r="BE113" s="705" t="e">
        <f t="shared" si="99"/>
        <v>#VALUE!</v>
      </c>
      <c r="BF113" s="702">
        <f t="shared" si="186"/>
        <v>1</v>
      </c>
      <c r="BG113" s="703" t="e">
        <f t="shared" si="187"/>
        <v>#VALUE!</v>
      </c>
      <c r="BH113" s="704" t="e">
        <f t="shared" si="188"/>
        <v>#VALUE!</v>
      </c>
      <c r="BI113" s="769" t="e">
        <f t="shared" si="100"/>
        <v>#VALUE!</v>
      </c>
      <c r="BJ113" s="705" t="e">
        <f t="shared" si="101"/>
        <v>#VALUE!</v>
      </c>
      <c r="BK113" s="702">
        <f t="shared" si="189"/>
        <v>1</v>
      </c>
      <c r="BL113" s="703" t="e">
        <f t="shared" si="190"/>
        <v>#VALUE!</v>
      </c>
      <c r="BM113" s="704" t="e">
        <f t="shared" si="191"/>
        <v>#VALUE!</v>
      </c>
      <c r="BN113" s="769" t="e">
        <f t="shared" si="102"/>
        <v>#VALUE!</v>
      </c>
      <c r="BO113" s="705" t="e">
        <f t="shared" si="103"/>
        <v>#VALUE!</v>
      </c>
      <c r="BP113" s="702">
        <f t="shared" si="192"/>
        <v>1</v>
      </c>
      <c r="BQ113" s="703" t="e">
        <f t="shared" si="193"/>
        <v>#VALUE!</v>
      </c>
      <c r="BR113" s="704" t="e">
        <f t="shared" si="194"/>
        <v>#VALUE!</v>
      </c>
      <c r="BS113" s="769" t="e">
        <f t="shared" si="104"/>
        <v>#VALUE!</v>
      </c>
      <c r="BT113" s="705" t="e">
        <f t="shared" si="105"/>
        <v>#VALUE!</v>
      </c>
      <c r="BU113" s="702">
        <f t="shared" si="195"/>
        <v>1</v>
      </c>
      <c r="BV113" s="703" t="e">
        <f t="shared" si="196"/>
        <v>#VALUE!</v>
      </c>
      <c r="BW113" s="704" t="e">
        <f t="shared" si="197"/>
        <v>#VALUE!</v>
      </c>
      <c r="BX113" s="769" t="e">
        <f t="shared" si="106"/>
        <v>#VALUE!</v>
      </c>
      <c r="BY113" s="705" t="e">
        <f t="shared" si="107"/>
        <v>#VALUE!</v>
      </c>
      <c r="BZ113" s="702">
        <f t="shared" si="198"/>
        <v>1</v>
      </c>
      <c r="CA113" s="703" t="e">
        <f t="shared" si="199"/>
        <v>#VALUE!</v>
      </c>
      <c r="CB113" s="704" t="e">
        <f t="shared" si="200"/>
        <v>#VALUE!</v>
      </c>
      <c r="CC113" s="769" t="e">
        <f t="shared" si="108"/>
        <v>#VALUE!</v>
      </c>
      <c r="CD113" s="705" t="e">
        <f t="shared" si="109"/>
        <v>#VALUE!</v>
      </c>
      <c r="CE113" s="770">
        <f t="shared" si="78"/>
        <v>12</v>
      </c>
      <c r="CF113" s="771" t="e">
        <f t="shared" si="79"/>
        <v>#VALUE!</v>
      </c>
      <c r="CG113" s="708"/>
      <c r="CH113" s="709"/>
      <c r="CK113" s="453"/>
      <c r="CL113" s="447"/>
      <c r="CM113" s="447">
        <v>0</v>
      </c>
      <c r="CN113" s="448">
        <f t="shared" si="158"/>
        <v>0</v>
      </c>
      <c r="CO113" s="449" t="e">
        <f t="shared" si="159"/>
        <v>#VALUE!</v>
      </c>
      <c r="CP113" s="450" t="e">
        <f t="shared" si="160"/>
        <v>#VALUE!</v>
      </c>
      <c r="CQ113" s="451">
        <f t="shared" si="161"/>
        <v>0</v>
      </c>
      <c r="CR113" s="452" t="e">
        <f t="shared" si="162"/>
        <v>#VALUE!</v>
      </c>
      <c r="CS113" s="452" t="e">
        <f t="shared" si="162"/>
        <v>#VALUE!</v>
      </c>
      <c r="CT113" s="452" t="e">
        <f t="shared" si="163"/>
        <v>#VALUE!</v>
      </c>
      <c r="CU113" s="450"/>
    </row>
    <row r="114" spans="1:99" ht="16.5" customHeight="1">
      <c r="A114" s="23">
        <f t="shared" si="164"/>
        <v>110</v>
      </c>
      <c r="B114" s="142">
        <f>'2019-상시근로자'!B114</f>
        <v>0</v>
      </c>
      <c r="C114" s="632">
        <f>'2019-상시근로자'!C114</f>
        <v>0</v>
      </c>
      <c r="D114" s="637">
        <f>'2019-상시근로자'!D114</f>
        <v>0</v>
      </c>
      <c r="E114" s="156" t="e">
        <f t="shared" si="152"/>
        <v>#VALUE!</v>
      </c>
      <c r="F114" s="30" t="e">
        <f t="shared" si="153"/>
        <v>#VALUE!</v>
      </c>
      <c r="G114" s="31" t="e">
        <f t="shared" si="154"/>
        <v>#VALUE!</v>
      </c>
      <c r="H114" s="147" t="e">
        <f t="shared" si="155"/>
        <v>#VALUE!</v>
      </c>
      <c r="I114" s="633">
        <f>'2019-상시근로자'!E114</f>
        <v>0</v>
      </c>
      <c r="J114" s="633">
        <f>'2019-상시근로자'!G114</f>
        <v>0</v>
      </c>
      <c r="K114" s="33" t="e">
        <f t="shared" si="156"/>
        <v>#VALUE!</v>
      </c>
      <c r="L114" s="33">
        <f t="shared" si="77"/>
        <v>0</v>
      </c>
      <c r="M114" s="35" t="e">
        <f t="shared" si="157"/>
        <v>#VALUE!</v>
      </c>
      <c r="N114" s="108"/>
      <c r="O114" s="178"/>
      <c r="P114" s="179"/>
      <c r="Q114" s="106" t="s">
        <v>160</v>
      </c>
      <c r="R114" s="107" t="s">
        <v>160</v>
      </c>
      <c r="S114" s="43"/>
      <c r="T114" s="122" t="s">
        <v>160</v>
      </c>
      <c r="U114" s="122" t="s">
        <v>160</v>
      </c>
      <c r="V114" s="123" t="s">
        <v>160</v>
      </c>
      <c r="W114" s="702">
        <f t="shared" si="165"/>
        <v>1</v>
      </c>
      <c r="X114" s="703" t="e">
        <f t="shared" si="166"/>
        <v>#VALUE!</v>
      </c>
      <c r="Y114" s="768" t="e">
        <f t="shared" si="167"/>
        <v>#VALUE!</v>
      </c>
      <c r="Z114" s="769" t="e">
        <f t="shared" si="86"/>
        <v>#VALUE!</v>
      </c>
      <c r="AA114" s="705" t="e">
        <f t="shared" si="87"/>
        <v>#VALUE!</v>
      </c>
      <c r="AB114" s="702">
        <f t="shared" si="168"/>
        <v>1</v>
      </c>
      <c r="AC114" s="703" t="e">
        <f t="shared" si="169"/>
        <v>#VALUE!</v>
      </c>
      <c r="AD114" s="704" t="e">
        <f t="shared" si="170"/>
        <v>#VALUE!</v>
      </c>
      <c r="AE114" s="769" t="e">
        <f t="shared" si="88"/>
        <v>#VALUE!</v>
      </c>
      <c r="AF114" s="705" t="e">
        <f t="shared" si="89"/>
        <v>#VALUE!</v>
      </c>
      <c r="AG114" s="702">
        <f t="shared" si="171"/>
        <v>1</v>
      </c>
      <c r="AH114" s="703" t="e">
        <f t="shared" si="172"/>
        <v>#VALUE!</v>
      </c>
      <c r="AI114" s="704" t="e">
        <f t="shared" si="173"/>
        <v>#VALUE!</v>
      </c>
      <c r="AJ114" s="769" t="e">
        <f t="shared" si="90"/>
        <v>#VALUE!</v>
      </c>
      <c r="AK114" s="705" t="e">
        <f t="shared" si="91"/>
        <v>#VALUE!</v>
      </c>
      <c r="AL114" s="702">
        <f t="shared" si="174"/>
        <v>1</v>
      </c>
      <c r="AM114" s="703" t="e">
        <f t="shared" si="175"/>
        <v>#VALUE!</v>
      </c>
      <c r="AN114" s="704" t="e">
        <f t="shared" si="176"/>
        <v>#VALUE!</v>
      </c>
      <c r="AO114" s="769" t="e">
        <f t="shared" si="92"/>
        <v>#VALUE!</v>
      </c>
      <c r="AP114" s="705" t="e">
        <f t="shared" si="93"/>
        <v>#VALUE!</v>
      </c>
      <c r="AQ114" s="702">
        <f t="shared" si="177"/>
        <v>1</v>
      </c>
      <c r="AR114" s="703" t="e">
        <f t="shared" si="178"/>
        <v>#VALUE!</v>
      </c>
      <c r="AS114" s="704" t="e">
        <f t="shared" si="179"/>
        <v>#VALUE!</v>
      </c>
      <c r="AT114" s="769" t="e">
        <f t="shared" si="94"/>
        <v>#VALUE!</v>
      </c>
      <c r="AU114" s="705" t="e">
        <f t="shared" si="95"/>
        <v>#VALUE!</v>
      </c>
      <c r="AV114" s="702">
        <f t="shared" si="180"/>
        <v>1</v>
      </c>
      <c r="AW114" s="703" t="e">
        <f t="shared" si="181"/>
        <v>#VALUE!</v>
      </c>
      <c r="AX114" s="704" t="e">
        <f t="shared" si="182"/>
        <v>#VALUE!</v>
      </c>
      <c r="AY114" s="769" t="e">
        <f t="shared" si="96"/>
        <v>#VALUE!</v>
      </c>
      <c r="AZ114" s="705" t="e">
        <f t="shared" si="97"/>
        <v>#VALUE!</v>
      </c>
      <c r="BA114" s="702">
        <f t="shared" si="183"/>
        <v>1</v>
      </c>
      <c r="BB114" s="703" t="e">
        <f t="shared" si="184"/>
        <v>#VALUE!</v>
      </c>
      <c r="BC114" s="704" t="e">
        <f t="shared" si="185"/>
        <v>#VALUE!</v>
      </c>
      <c r="BD114" s="769" t="e">
        <f t="shared" si="98"/>
        <v>#VALUE!</v>
      </c>
      <c r="BE114" s="705" t="e">
        <f t="shared" si="99"/>
        <v>#VALUE!</v>
      </c>
      <c r="BF114" s="702">
        <f t="shared" si="186"/>
        <v>1</v>
      </c>
      <c r="BG114" s="703" t="e">
        <f t="shared" si="187"/>
        <v>#VALUE!</v>
      </c>
      <c r="BH114" s="704" t="e">
        <f t="shared" si="188"/>
        <v>#VALUE!</v>
      </c>
      <c r="BI114" s="769" t="e">
        <f t="shared" si="100"/>
        <v>#VALUE!</v>
      </c>
      <c r="BJ114" s="705" t="e">
        <f t="shared" si="101"/>
        <v>#VALUE!</v>
      </c>
      <c r="BK114" s="702">
        <f t="shared" si="189"/>
        <v>1</v>
      </c>
      <c r="BL114" s="703" t="e">
        <f t="shared" si="190"/>
        <v>#VALUE!</v>
      </c>
      <c r="BM114" s="704" t="e">
        <f t="shared" si="191"/>
        <v>#VALUE!</v>
      </c>
      <c r="BN114" s="769" t="e">
        <f t="shared" si="102"/>
        <v>#VALUE!</v>
      </c>
      <c r="BO114" s="705" t="e">
        <f t="shared" si="103"/>
        <v>#VALUE!</v>
      </c>
      <c r="BP114" s="702">
        <f t="shared" si="192"/>
        <v>1</v>
      </c>
      <c r="BQ114" s="703" t="e">
        <f t="shared" si="193"/>
        <v>#VALUE!</v>
      </c>
      <c r="BR114" s="704" t="e">
        <f t="shared" si="194"/>
        <v>#VALUE!</v>
      </c>
      <c r="BS114" s="769" t="e">
        <f t="shared" si="104"/>
        <v>#VALUE!</v>
      </c>
      <c r="BT114" s="705" t="e">
        <f t="shared" si="105"/>
        <v>#VALUE!</v>
      </c>
      <c r="BU114" s="702">
        <f t="shared" si="195"/>
        <v>1</v>
      </c>
      <c r="BV114" s="703" t="e">
        <f t="shared" si="196"/>
        <v>#VALUE!</v>
      </c>
      <c r="BW114" s="704" t="e">
        <f t="shared" si="197"/>
        <v>#VALUE!</v>
      </c>
      <c r="BX114" s="769" t="e">
        <f t="shared" si="106"/>
        <v>#VALUE!</v>
      </c>
      <c r="BY114" s="705" t="e">
        <f t="shared" si="107"/>
        <v>#VALUE!</v>
      </c>
      <c r="BZ114" s="702">
        <f t="shared" si="198"/>
        <v>1</v>
      </c>
      <c r="CA114" s="703" t="e">
        <f t="shared" si="199"/>
        <v>#VALUE!</v>
      </c>
      <c r="CB114" s="704" t="e">
        <f t="shared" si="200"/>
        <v>#VALUE!</v>
      </c>
      <c r="CC114" s="769" t="e">
        <f t="shared" si="108"/>
        <v>#VALUE!</v>
      </c>
      <c r="CD114" s="705" t="e">
        <f t="shared" si="109"/>
        <v>#VALUE!</v>
      </c>
      <c r="CE114" s="770">
        <f t="shared" si="78"/>
        <v>12</v>
      </c>
      <c r="CF114" s="771" t="e">
        <f t="shared" si="79"/>
        <v>#VALUE!</v>
      </c>
      <c r="CG114" s="708"/>
      <c r="CH114" s="709"/>
      <c r="CK114" s="253"/>
      <c r="CL114" s="283"/>
      <c r="CM114" s="283">
        <v>0</v>
      </c>
      <c r="CN114" s="284">
        <f t="shared" si="158"/>
        <v>0</v>
      </c>
      <c r="CO114" s="285" t="e">
        <f t="shared" si="159"/>
        <v>#VALUE!</v>
      </c>
      <c r="CP114" s="286" t="e">
        <f t="shared" si="160"/>
        <v>#VALUE!</v>
      </c>
      <c r="CQ114" s="275">
        <f t="shared" si="161"/>
        <v>0</v>
      </c>
      <c r="CR114" s="287" t="e">
        <f t="shared" si="162"/>
        <v>#VALUE!</v>
      </c>
      <c r="CS114" s="287" t="e">
        <f t="shared" si="162"/>
        <v>#VALUE!</v>
      </c>
      <c r="CT114" s="287" t="e">
        <f t="shared" si="163"/>
        <v>#VALUE!</v>
      </c>
      <c r="CU114" s="286"/>
    </row>
    <row r="115" spans="1:99" ht="16.5" customHeight="1">
      <c r="A115" s="23">
        <f t="shared" si="164"/>
        <v>111</v>
      </c>
      <c r="B115" s="142">
        <f>'2019-상시근로자'!B115</f>
        <v>0</v>
      </c>
      <c r="C115" s="632">
        <f>'2019-상시근로자'!C115</f>
        <v>0</v>
      </c>
      <c r="D115" s="637">
        <f>'2019-상시근로자'!D115</f>
        <v>0</v>
      </c>
      <c r="E115" s="156" t="e">
        <f t="shared" si="152"/>
        <v>#VALUE!</v>
      </c>
      <c r="F115" s="30" t="e">
        <f t="shared" si="153"/>
        <v>#VALUE!</v>
      </c>
      <c r="G115" s="31" t="e">
        <f t="shared" si="154"/>
        <v>#VALUE!</v>
      </c>
      <c r="H115" s="147" t="e">
        <f t="shared" si="155"/>
        <v>#VALUE!</v>
      </c>
      <c r="I115" s="633">
        <f>'2019-상시근로자'!E115</f>
        <v>0</v>
      </c>
      <c r="J115" s="633">
        <f>'2019-상시근로자'!G115</f>
        <v>0</v>
      </c>
      <c r="K115" s="33" t="e">
        <f t="shared" si="156"/>
        <v>#VALUE!</v>
      </c>
      <c r="L115" s="33">
        <f t="shared" si="77"/>
        <v>0</v>
      </c>
      <c r="M115" s="35" t="e">
        <f t="shared" si="157"/>
        <v>#VALUE!</v>
      </c>
      <c r="N115" s="108"/>
      <c r="O115" s="178"/>
      <c r="P115" s="179"/>
      <c r="Q115" s="106" t="s">
        <v>160</v>
      </c>
      <c r="R115" s="107" t="s">
        <v>160</v>
      </c>
      <c r="S115" s="43"/>
      <c r="T115" s="122" t="s">
        <v>160</v>
      </c>
      <c r="U115" s="122" t="s">
        <v>160</v>
      </c>
      <c r="V115" s="123" t="s">
        <v>160</v>
      </c>
      <c r="W115" s="702">
        <f t="shared" si="165"/>
        <v>1</v>
      </c>
      <c r="X115" s="703" t="e">
        <f t="shared" si="166"/>
        <v>#VALUE!</v>
      </c>
      <c r="Y115" s="768" t="e">
        <f t="shared" si="167"/>
        <v>#VALUE!</v>
      </c>
      <c r="Z115" s="769" t="e">
        <f t="shared" si="86"/>
        <v>#VALUE!</v>
      </c>
      <c r="AA115" s="705" t="e">
        <f t="shared" si="87"/>
        <v>#VALUE!</v>
      </c>
      <c r="AB115" s="702">
        <f t="shared" si="168"/>
        <v>1</v>
      </c>
      <c r="AC115" s="703" t="e">
        <f t="shared" si="169"/>
        <v>#VALUE!</v>
      </c>
      <c r="AD115" s="704" t="e">
        <f t="shared" si="170"/>
        <v>#VALUE!</v>
      </c>
      <c r="AE115" s="769" t="e">
        <f t="shared" si="88"/>
        <v>#VALUE!</v>
      </c>
      <c r="AF115" s="705" t="e">
        <f t="shared" si="89"/>
        <v>#VALUE!</v>
      </c>
      <c r="AG115" s="702">
        <f t="shared" si="171"/>
        <v>1</v>
      </c>
      <c r="AH115" s="703" t="e">
        <f t="shared" si="172"/>
        <v>#VALUE!</v>
      </c>
      <c r="AI115" s="704" t="e">
        <f t="shared" si="173"/>
        <v>#VALUE!</v>
      </c>
      <c r="AJ115" s="769" t="e">
        <f t="shared" si="90"/>
        <v>#VALUE!</v>
      </c>
      <c r="AK115" s="705" t="e">
        <f t="shared" si="91"/>
        <v>#VALUE!</v>
      </c>
      <c r="AL115" s="702">
        <f t="shared" si="174"/>
        <v>1</v>
      </c>
      <c r="AM115" s="703" t="e">
        <f t="shared" si="175"/>
        <v>#VALUE!</v>
      </c>
      <c r="AN115" s="704" t="e">
        <f t="shared" si="176"/>
        <v>#VALUE!</v>
      </c>
      <c r="AO115" s="769" t="e">
        <f t="shared" si="92"/>
        <v>#VALUE!</v>
      </c>
      <c r="AP115" s="705" t="e">
        <f t="shared" si="93"/>
        <v>#VALUE!</v>
      </c>
      <c r="AQ115" s="702">
        <f t="shared" si="177"/>
        <v>1</v>
      </c>
      <c r="AR115" s="703" t="e">
        <f t="shared" si="178"/>
        <v>#VALUE!</v>
      </c>
      <c r="AS115" s="704" t="e">
        <f t="shared" si="179"/>
        <v>#VALUE!</v>
      </c>
      <c r="AT115" s="769" t="e">
        <f t="shared" si="94"/>
        <v>#VALUE!</v>
      </c>
      <c r="AU115" s="705" t="e">
        <f t="shared" si="95"/>
        <v>#VALUE!</v>
      </c>
      <c r="AV115" s="702">
        <f t="shared" si="180"/>
        <v>1</v>
      </c>
      <c r="AW115" s="703" t="e">
        <f t="shared" si="181"/>
        <v>#VALUE!</v>
      </c>
      <c r="AX115" s="704" t="e">
        <f t="shared" si="182"/>
        <v>#VALUE!</v>
      </c>
      <c r="AY115" s="769" t="e">
        <f t="shared" si="96"/>
        <v>#VALUE!</v>
      </c>
      <c r="AZ115" s="705" t="e">
        <f t="shared" si="97"/>
        <v>#VALUE!</v>
      </c>
      <c r="BA115" s="702">
        <f t="shared" si="183"/>
        <v>1</v>
      </c>
      <c r="BB115" s="703" t="e">
        <f t="shared" si="184"/>
        <v>#VALUE!</v>
      </c>
      <c r="BC115" s="704" t="e">
        <f t="shared" si="185"/>
        <v>#VALUE!</v>
      </c>
      <c r="BD115" s="769" t="e">
        <f t="shared" si="98"/>
        <v>#VALUE!</v>
      </c>
      <c r="BE115" s="705" t="e">
        <f t="shared" si="99"/>
        <v>#VALUE!</v>
      </c>
      <c r="BF115" s="702">
        <f t="shared" si="186"/>
        <v>1</v>
      </c>
      <c r="BG115" s="703" t="e">
        <f t="shared" si="187"/>
        <v>#VALUE!</v>
      </c>
      <c r="BH115" s="704" t="e">
        <f t="shared" si="188"/>
        <v>#VALUE!</v>
      </c>
      <c r="BI115" s="769" t="e">
        <f t="shared" si="100"/>
        <v>#VALUE!</v>
      </c>
      <c r="BJ115" s="705" t="e">
        <f t="shared" si="101"/>
        <v>#VALUE!</v>
      </c>
      <c r="BK115" s="702">
        <f t="shared" si="189"/>
        <v>1</v>
      </c>
      <c r="BL115" s="703" t="e">
        <f t="shared" si="190"/>
        <v>#VALUE!</v>
      </c>
      <c r="BM115" s="704" t="e">
        <f t="shared" si="191"/>
        <v>#VALUE!</v>
      </c>
      <c r="BN115" s="769" t="e">
        <f t="shared" si="102"/>
        <v>#VALUE!</v>
      </c>
      <c r="BO115" s="705" t="e">
        <f t="shared" si="103"/>
        <v>#VALUE!</v>
      </c>
      <c r="BP115" s="702">
        <f t="shared" si="192"/>
        <v>1</v>
      </c>
      <c r="BQ115" s="703" t="e">
        <f t="shared" si="193"/>
        <v>#VALUE!</v>
      </c>
      <c r="BR115" s="704" t="e">
        <f t="shared" si="194"/>
        <v>#VALUE!</v>
      </c>
      <c r="BS115" s="769" t="e">
        <f t="shared" si="104"/>
        <v>#VALUE!</v>
      </c>
      <c r="BT115" s="705" t="e">
        <f t="shared" si="105"/>
        <v>#VALUE!</v>
      </c>
      <c r="BU115" s="702">
        <f t="shared" si="195"/>
        <v>1</v>
      </c>
      <c r="BV115" s="703" t="e">
        <f t="shared" si="196"/>
        <v>#VALUE!</v>
      </c>
      <c r="BW115" s="704" t="e">
        <f t="shared" si="197"/>
        <v>#VALUE!</v>
      </c>
      <c r="BX115" s="769" t="e">
        <f t="shared" si="106"/>
        <v>#VALUE!</v>
      </c>
      <c r="BY115" s="705" t="e">
        <f t="shared" si="107"/>
        <v>#VALUE!</v>
      </c>
      <c r="BZ115" s="702">
        <f t="shared" si="198"/>
        <v>1</v>
      </c>
      <c r="CA115" s="703" t="e">
        <f t="shared" si="199"/>
        <v>#VALUE!</v>
      </c>
      <c r="CB115" s="704" t="e">
        <f t="shared" si="200"/>
        <v>#VALUE!</v>
      </c>
      <c r="CC115" s="769" t="e">
        <f t="shared" si="108"/>
        <v>#VALUE!</v>
      </c>
      <c r="CD115" s="705" t="e">
        <f t="shared" si="109"/>
        <v>#VALUE!</v>
      </c>
      <c r="CE115" s="770">
        <f t="shared" si="78"/>
        <v>12</v>
      </c>
      <c r="CF115" s="771" t="e">
        <f t="shared" si="79"/>
        <v>#VALUE!</v>
      </c>
      <c r="CG115" s="708"/>
      <c r="CH115" s="709"/>
      <c r="CK115" s="253"/>
      <c r="CL115" s="272"/>
      <c r="CM115" s="272"/>
      <c r="CN115" s="273"/>
      <c r="CO115" s="285" t="e">
        <f t="shared" si="159"/>
        <v>#VALUE!</v>
      </c>
      <c r="CP115" s="286" t="e">
        <f t="shared" si="160"/>
        <v>#VALUE!</v>
      </c>
      <c r="CQ115" s="275">
        <f t="shared" si="161"/>
        <v>0</v>
      </c>
      <c r="CR115" s="270" t="e">
        <f t="shared" si="162"/>
        <v>#VALUE!</v>
      </c>
      <c r="CS115" s="270" t="e">
        <f t="shared" si="162"/>
        <v>#VALUE!</v>
      </c>
      <c r="CT115" s="270" t="e">
        <f t="shared" si="163"/>
        <v>#VALUE!</v>
      </c>
      <c r="CU115" s="44"/>
    </row>
    <row r="116" spans="1:99" ht="16.5" customHeight="1">
      <c r="A116" s="23">
        <f t="shared" si="164"/>
        <v>112</v>
      </c>
      <c r="B116" s="142">
        <f>'2019-상시근로자'!B116</f>
        <v>0</v>
      </c>
      <c r="C116" s="632">
        <f>'2019-상시근로자'!C116</f>
        <v>0</v>
      </c>
      <c r="D116" s="637">
        <f>'2019-상시근로자'!D116</f>
        <v>0</v>
      </c>
      <c r="E116" s="156" t="e">
        <f t="shared" si="152"/>
        <v>#VALUE!</v>
      </c>
      <c r="F116" s="30" t="e">
        <f t="shared" si="153"/>
        <v>#VALUE!</v>
      </c>
      <c r="G116" s="31" t="e">
        <f t="shared" si="154"/>
        <v>#VALUE!</v>
      </c>
      <c r="H116" s="147" t="e">
        <f t="shared" si="155"/>
        <v>#VALUE!</v>
      </c>
      <c r="I116" s="633">
        <f>'2019-상시근로자'!E116</f>
        <v>0</v>
      </c>
      <c r="J116" s="633">
        <f>'2019-상시근로자'!G116</f>
        <v>0</v>
      </c>
      <c r="K116" s="33" t="e">
        <f t="shared" si="156"/>
        <v>#VALUE!</v>
      </c>
      <c r="L116" s="33">
        <f t="shared" si="77"/>
        <v>0</v>
      </c>
      <c r="M116" s="35" t="e">
        <f t="shared" si="157"/>
        <v>#VALUE!</v>
      </c>
      <c r="N116" s="108"/>
      <c r="O116" s="178"/>
      <c r="P116" s="179"/>
      <c r="Q116" s="106" t="s">
        <v>160</v>
      </c>
      <c r="R116" s="107" t="s">
        <v>160</v>
      </c>
      <c r="S116" s="43"/>
      <c r="T116" s="122" t="s">
        <v>160</v>
      </c>
      <c r="U116" s="122" t="s">
        <v>160</v>
      </c>
      <c r="V116" s="123" t="s">
        <v>160</v>
      </c>
      <c r="W116" s="702">
        <f t="shared" si="165"/>
        <v>1</v>
      </c>
      <c r="X116" s="703" t="e">
        <f t="shared" si="166"/>
        <v>#VALUE!</v>
      </c>
      <c r="Y116" s="768" t="e">
        <f t="shared" si="167"/>
        <v>#VALUE!</v>
      </c>
      <c r="Z116" s="769" t="e">
        <f t="shared" si="86"/>
        <v>#VALUE!</v>
      </c>
      <c r="AA116" s="705" t="e">
        <f t="shared" si="87"/>
        <v>#VALUE!</v>
      </c>
      <c r="AB116" s="702">
        <f t="shared" si="168"/>
        <v>1</v>
      </c>
      <c r="AC116" s="703" t="e">
        <f t="shared" si="169"/>
        <v>#VALUE!</v>
      </c>
      <c r="AD116" s="704" t="e">
        <f t="shared" si="170"/>
        <v>#VALUE!</v>
      </c>
      <c r="AE116" s="769" t="e">
        <f t="shared" si="88"/>
        <v>#VALUE!</v>
      </c>
      <c r="AF116" s="705" t="e">
        <f t="shared" si="89"/>
        <v>#VALUE!</v>
      </c>
      <c r="AG116" s="702">
        <f t="shared" si="171"/>
        <v>1</v>
      </c>
      <c r="AH116" s="703" t="e">
        <f t="shared" si="172"/>
        <v>#VALUE!</v>
      </c>
      <c r="AI116" s="704" t="e">
        <f t="shared" si="173"/>
        <v>#VALUE!</v>
      </c>
      <c r="AJ116" s="769" t="e">
        <f t="shared" si="90"/>
        <v>#VALUE!</v>
      </c>
      <c r="AK116" s="705" t="e">
        <f t="shared" si="91"/>
        <v>#VALUE!</v>
      </c>
      <c r="AL116" s="702">
        <f t="shared" si="174"/>
        <v>1</v>
      </c>
      <c r="AM116" s="703" t="e">
        <f t="shared" si="175"/>
        <v>#VALUE!</v>
      </c>
      <c r="AN116" s="704" t="e">
        <f t="shared" si="176"/>
        <v>#VALUE!</v>
      </c>
      <c r="AO116" s="769" t="e">
        <f t="shared" si="92"/>
        <v>#VALUE!</v>
      </c>
      <c r="AP116" s="705" t="e">
        <f t="shared" si="93"/>
        <v>#VALUE!</v>
      </c>
      <c r="AQ116" s="702">
        <f t="shared" si="177"/>
        <v>1</v>
      </c>
      <c r="AR116" s="703" t="e">
        <f t="shared" si="178"/>
        <v>#VALUE!</v>
      </c>
      <c r="AS116" s="704" t="e">
        <f t="shared" si="179"/>
        <v>#VALUE!</v>
      </c>
      <c r="AT116" s="769" t="e">
        <f t="shared" si="94"/>
        <v>#VALUE!</v>
      </c>
      <c r="AU116" s="705" t="e">
        <f t="shared" si="95"/>
        <v>#VALUE!</v>
      </c>
      <c r="AV116" s="702">
        <f t="shared" si="180"/>
        <v>1</v>
      </c>
      <c r="AW116" s="703" t="e">
        <f t="shared" si="181"/>
        <v>#VALUE!</v>
      </c>
      <c r="AX116" s="704" t="e">
        <f t="shared" si="182"/>
        <v>#VALUE!</v>
      </c>
      <c r="AY116" s="769" t="e">
        <f t="shared" si="96"/>
        <v>#VALUE!</v>
      </c>
      <c r="AZ116" s="705" t="e">
        <f t="shared" si="97"/>
        <v>#VALUE!</v>
      </c>
      <c r="BA116" s="702">
        <f t="shared" si="183"/>
        <v>1</v>
      </c>
      <c r="BB116" s="703" t="e">
        <f t="shared" si="184"/>
        <v>#VALUE!</v>
      </c>
      <c r="BC116" s="704" t="e">
        <f t="shared" si="185"/>
        <v>#VALUE!</v>
      </c>
      <c r="BD116" s="769" t="e">
        <f t="shared" si="98"/>
        <v>#VALUE!</v>
      </c>
      <c r="BE116" s="705" t="e">
        <f t="shared" si="99"/>
        <v>#VALUE!</v>
      </c>
      <c r="BF116" s="702">
        <f t="shared" si="186"/>
        <v>1</v>
      </c>
      <c r="BG116" s="703" t="e">
        <f t="shared" si="187"/>
        <v>#VALUE!</v>
      </c>
      <c r="BH116" s="704" t="e">
        <f t="shared" si="188"/>
        <v>#VALUE!</v>
      </c>
      <c r="BI116" s="769" t="e">
        <f t="shared" si="100"/>
        <v>#VALUE!</v>
      </c>
      <c r="BJ116" s="705" t="e">
        <f t="shared" si="101"/>
        <v>#VALUE!</v>
      </c>
      <c r="BK116" s="702">
        <f t="shared" si="189"/>
        <v>1</v>
      </c>
      <c r="BL116" s="703" t="e">
        <f t="shared" si="190"/>
        <v>#VALUE!</v>
      </c>
      <c r="BM116" s="704" t="e">
        <f t="shared" si="191"/>
        <v>#VALUE!</v>
      </c>
      <c r="BN116" s="769" t="e">
        <f t="shared" si="102"/>
        <v>#VALUE!</v>
      </c>
      <c r="BO116" s="705" t="e">
        <f t="shared" si="103"/>
        <v>#VALUE!</v>
      </c>
      <c r="BP116" s="702">
        <f t="shared" si="192"/>
        <v>1</v>
      </c>
      <c r="BQ116" s="703" t="e">
        <f t="shared" si="193"/>
        <v>#VALUE!</v>
      </c>
      <c r="BR116" s="704" t="e">
        <f t="shared" si="194"/>
        <v>#VALUE!</v>
      </c>
      <c r="BS116" s="769" t="e">
        <f t="shared" si="104"/>
        <v>#VALUE!</v>
      </c>
      <c r="BT116" s="705" t="e">
        <f t="shared" si="105"/>
        <v>#VALUE!</v>
      </c>
      <c r="BU116" s="702">
        <f t="shared" si="195"/>
        <v>1</v>
      </c>
      <c r="BV116" s="703" t="e">
        <f t="shared" si="196"/>
        <v>#VALUE!</v>
      </c>
      <c r="BW116" s="704" t="e">
        <f t="shared" si="197"/>
        <v>#VALUE!</v>
      </c>
      <c r="BX116" s="769" t="e">
        <f t="shared" si="106"/>
        <v>#VALUE!</v>
      </c>
      <c r="BY116" s="705" t="e">
        <f t="shared" si="107"/>
        <v>#VALUE!</v>
      </c>
      <c r="BZ116" s="702">
        <f t="shared" si="198"/>
        <v>1</v>
      </c>
      <c r="CA116" s="703" t="e">
        <f t="shared" si="199"/>
        <v>#VALUE!</v>
      </c>
      <c r="CB116" s="704" t="e">
        <f t="shared" si="200"/>
        <v>#VALUE!</v>
      </c>
      <c r="CC116" s="769" t="e">
        <f t="shared" si="108"/>
        <v>#VALUE!</v>
      </c>
      <c r="CD116" s="705" t="e">
        <f t="shared" si="109"/>
        <v>#VALUE!</v>
      </c>
      <c r="CE116" s="770">
        <f t="shared" si="78"/>
        <v>12</v>
      </c>
      <c r="CF116" s="771" t="e">
        <f t="shared" si="79"/>
        <v>#VALUE!</v>
      </c>
      <c r="CG116" s="708"/>
      <c r="CH116" s="709"/>
      <c r="CK116" s="253"/>
      <c r="CL116" s="272"/>
      <c r="CM116" s="272"/>
      <c r="CN116" s="273"/>
      <c r="CO116" s="285" t="e">
        <f t="shared" si="159"/>
        <v>#VALUE!</v>
      </c>
      <c r="CP116" s="286" t="e">
        <f t="shared" si="160"/>
        <v>#VALUE!</v>
      </c>
      <c r="CQ116" s="275">
        <f t="shared" si="161"/>
        <v>0</v>
      </c>
      <c r="CR116" s="270" t="e">
        <f t="shared" si="162"/>
        <v>#VALUE!</v>
      </c>
      <c r="CS116" s="270" t="e">
        <f t="shared" si="162"/>
        <v>#VALUE!</v>
      </c>
      <c r="CT116" s="270" t="e">
        <f t="shared" si="163"/>
        <v>#VALUE!</v>
      </c>
      <c r="CU116" s="44"/>
    </row>
    <row r="117" spans="1:99" ht="16.5" customHeight="1">
      <c r="A117" s="23">
        <f t="shared" si="164"/>
        <v>113</v>
      </c>
      <c r="B117" s="142">
        <f>'2019-상시근로자'!B117</f>
        <v>0</v>
      </c>
      <c r="C117" s="632">
        <f>'2019-상시근로자'!C117</f>
        <v>0</v>
      </c>
      <c r="D117" s="637">
        <f>'2019-상시근로자'!D117</f>
        <v>0</v>
      </c>
      <c r="E117" s="156" t="e">
        <f t="shared" si="152"/>
        <v>#VALUE!</v>
      </c>
      <c r="F117" s="30" t="e">
        <f t="shared" si="153"/>
        <v>#VALUE!</v>
      </c>
      <c r="G117" s="31" t="e">
        <f t="shared" si="154"/>
        <v>#VALUE!</v>
      </c>
      <c r="H117" s="147" t="e">
        <f t="shared" si="155"/>
        <v>#VALUE!</v>
      </c>
      <c r="I117" s="633">
        <f>'2019-상시근로자'!E117</f>
        <v>0</v>
      </c>
      <c r="J117" s="633">
        <f>'2019-상시근로자'!G117</f>
        <v>0</v>
      </c>
      <c r="K117" s="33" t="e">
        <f t="shared" si="156"/>
        <v>#VALUE!</v>
      </c>
      <c r="L117" s="33">
        <f t="shared" si="77"/>
        <v>0</v>
      </c>
      <c r="M117" s="35" t="e">
        <f t="shared" si="157"/>
        <v>#VALUE!</v>
      </c>
      <c r="N117" s="108"/>
      <c r="O117" s="178"/>
      <c r="P117" s="179"/>
      <c r="Q117" s="106" t="s">
        <v>160</v>
      </c>
      <c r="R117" s="107" t="s">
        <v>160</v>
      </c>
      <c r="S117" s="43"/>
      <c r="T117" s="122" t="s">
        <v>160</v>
      </c>
      <c r="U117" s="122" t="s">
        <v>160</v>
      </c>
      <c r="V117" s="123" t="s">
        <v>160</v>
      </c>
      <c r="W117" s="702">
        <f t="shared" si="165"/>
        <v>1</v>
      </c>
      <c r="X117" s="703" t="e">
        <f t="shared" si="166"/>
        <v>#VALUE!</v>
      </c>
      <c r="Y117" s="768" t="e">
        <f t="shared" si="167"/>
        <v>#VALUE!</v>
      </c>
      <c r="Z117" s="769" t="e">
        <f t="shared" si="86"/>
        <v>#VALUE!</v>
      </c>
      <c r="AA117" s="705" t="e">
        <f t="shared" si="87"/>
        <v>#VALUE!</v>
      </c>
      <c r="AB117" s="702">
        <f t="shared" si="168"/>
        <v>1</v>
      </c>
      <c r="AC117" s="703" t="e">
        <f t="shared" si="169"/>
        <v>#VALUE!</v>
      </c>
      <c r="AD117" s="704" t="e">
        <f t="shared" si="170"/>
        <v>#VALUE!</v>
      </c>
      <c r="AE117" s="769" t="e">
        <f t="shared" si="88"/>
        <v>#VALUE!</v>
      </c>
      <c r="AF117" s="705" t="e">
        <f t="shared" si="89"/>
        <v>#VALUE!</v>
      </c>
      <c r="AG117" s="702">
        <f t="shared" si="171"/>
        <v>1</v>
      </c>
      <c r="AH117" s="703" t="e">
        <f t="shared" si="172"/>
        <v>#VALUE!</v>
      </c>
      <c r="AI117" s="704" t="e">
        <f t="shared" si="173"/>
        <v>#VALUE!</v>
      </c>
      <c r="AJ117" s="769" t="e">
        <f t="shared" si="90"/>
        <v>#VALUE!</v>
      </c>
      <c r="AK117" s="705" t="e">
        <f t="shared" si="91"/>
        <v>#VALUE!</v>
      </c>
      <c r="AL117" s="702">
        <f t="shared" si="174"/>
        <v>1</v>
      </c>
      <c r="AM117" s="703" t="e">
        <f t="shared" si="175"/>
        <v>#VALUE!</v>
      </c>
      <c r="AN117" s="704" t="e">
        <f t="shared" si="176"/>
        <v>#VALUE!</v>
      </c>
      <c r="AO117" s="769" t="e">
        <f t="shared" si="92"/>
        <v>#VALUE!</v>
      </c>
      <c r="AP117" s="705" t="e">
        <f t="shared" si="93"/>
        <v>#VALUE!</v>
      </c>
      <c r="AQ117" s="702">
        <f t="shared" si="177"/>
        <v>1</v>
      </c>
      <c r="AR117" s="703" t="e">
        <f t="shared" si="178"/>
        <v>#VALUE!</v>
      </c>
      <c r="AS117" s="704" t="e">
        <f t="shared" si="179"/>
        <v>#VALUE!</v>
      </c>
      <c r="AT117" s="769" t="e">
        <f t="shared" si="94"/>
        <v>#VALUE!</v>
      </c>
      <c r="AU117" s="705" t="e">
        <f t="shared" si="95"/>
        <v>#VALUE!</v>
      </c>
      <c r="AV117" s="702">
        <f t="shared" si="180"/>
        <v>1</v>
      </c>
      <c r="AW117" s="703" t="e">
        <f t="shared" si="181"/>
        <v>#VALUE!</v>
      </c>
      <c r="AX117" s="704" t="e">
        <f t="shared" si="182"/>
        <v>#VALUE!</v>
      </c>
      <c r="AY117" s="769" t="e">
        <f t="shared" si="96"/>
        <v>#VALUE!</v>
      </c>
      <c r="AZ117" s="705" t="e">
        <f t="shared" si="97"/>
        <v>#VALUE!</v>
      </c>
      <c r="BA117" s="702">
        <f t="shared" si="183"/>
        <v>1</v>
      </c>
      <c r="BB117" s="703" t="e">
        <f t="shared" si="184"/>
        <v>#VALUE!</v>
      </c>
      <c r="BC117" s="704" t="e">
        <f t="shared" si="185"/>
        <v>#VALUE!</v>
      </c>
      <c r="BD117" s="769" t="e">
        <f t="shared" si="98"/>
        <v>#VALUE!</v>
      </c>
      <c r="BE117" s="705" t="e">
        <f t="shared" si="99"/>
        <v>#VALUE!</v>
      </c>
      <c r="BF117" s="702">
        <f t="shared" si="186"/>
        <v>1</v>
      </c>
      <c r="BG117" s="703" t="e">
        <f t="shared" si="187"/>
        <v>#VALUE!</v>
      </c>
      <c r="BH117" s="704" t="e">
        <f t="shared" si="188"/>
        <v>#VALUE!</v>
      </c>
      <c r="BI117" s="769" t="e">
        <f t="shared" si="100"/>
        <v>#VALUE!</v>
      </c>
      <c r="BJ117" s="705" t="e">
        <f t="shared" si="101"/>
        <v>#VALUE!</v>
      </c>
      <c r="BK117" s="702">
        <f t="shared" si="189"/>
        <v>1</v>
      </c>
      <c r="BL117" s="703" t="e">
        <f t="shared" si="190"/>
        <v>#VALUE!</v>
      </c>
      <c r="BM117" s="704" t="e">
        <f t="shared" si="191"/>
        <v>#VALUE!</v>
      </c>
      <c r="BN117" s="769" t="e">
        <f t="shared" si="102"/>
        <v>#VALUE!</v>
      </c>
      <c r="BO117" s="705" t="e">
        <f t="shared" si="103"/>
        <v>#VALUE!</v>
      </c>
      <c r="BP117" s="702">
        <f t="shared" si="192"/>
        <v>1</v>
      </c>
      <c r="BQ117" s="703" t="e">
        <f t="shared" si="193"/>
        <v>#VALUE!</v>
      </c>
      <c r="BR117" s="704" t="e">
        <f t="shared" si="194"/>
        <v>#VALUE!</v>
      </c>
      <c r="BS117" s="769" t="e">
        <f t="shared" si="104"/>
        <v>#VALUE!</v>
      </c>
      <c r="BT117" s="705" t="e">
        <f t="shared" si="105"/>
        <v>#VALUE!</v>
      </c>
      <c r="BU117" s="702">
        <f t="shared" si="195"/>
        <v>1</v>
      </c>
      <c r="BV117" s="703" t="e">
        <f t="shared" si="196"/>
        <v>#VALUE!</v>
      </c>
      <c r="BW117" s="704" t="e">
        <f t="shared" si="197"/>
        <v>#VALUE!</v>
      </c>
      <c r="BX117" s="769" t="e">
        <f t="shared" si="106"/>
        <v>#VALUE!</v>
      </c>
      <c r="BY117" s="705" t="e">
        <f t="shared" si="107"/>
        <v>#VALUE!</v>
      </c>
      <c r="BZ117" s="702">
        <f t="shared" si="198"/>
        <v>1</v>
      </c>
      <c r="CA117" s="703" t="e">
        <f t="shared" si="199"/>
        <v>#VALUE!</v>
      </c>
      <c r="CB117" s="704" t="e">
        <f t="shared" si="200"/>
        <v>#VALUE!</v>
      </c>
      <c r="CC117" s="769" t="e">
        <f t="shared" si="108"/>
        <v>#VALUE!</v>
      </c>
      <c r="CD117" s="705" t="e">
        <f t="shared" si="109"/>
        <v>#VALUE!</v>
      </c>
      <c r="CE117" s="770">
        <f t="shared" si="78"/>
        <v>12</v>
      </c>
      <c r="CF117" s="771" t="e">
        <f t="shared" si="79"/>
        <v>#VALUE!</v>
      </c>
      <c r="CG117" s="708"/>
      <c r="CH117" s="709"/>
      <c r="CK117" s="253"/>
      <c r="CL117" s="272"/>
      <c r="CM117" s="272"/>
      <c r="CN117" s="273"/>
      <c r="CO117" s="285" t="e">
        <f t="shared" si="159"/>
        <v>#VALUE!</v>
      </c>
      <c r="CP117" s="286" t="e">
        <f t="shared" si="160"/>
        <v>#VALUE!</v>
      </c>
      <c r="CQ117" s="275">
        <f t="shared" si="161"/>
        <v>0</v>
      </c>
      <c r="CR117" s="270" t="e">
        <f t="shared" si="162"/>
        <v>#VALUE!</v>
      </c>
      <c r="CS117" s="270" t="e">
        <f t="shared" si="162"/>
        <v>#VALUE!</v>
      </c>
      <c r="CT117" s="270" t="e">
        <f t="shared" si="163"/>
        <v>#VALUE!</v>
      </c>
      <c r="CU117" s="44"/>
    </row>
    <row r="118" spans="1:99" ht="16.5" customHeight="1">
      <c r="A118" s="23">
        <f t="shared" si="164"/>
        <v>114</v>
      </c>
      <c r="B118" s="142">
        <f>'2019-상시근로자'!B118</f>
        <v>0</v>
      </c>
      <c r="C118" s="632">
        <f>'2019-상시근로자'!C118</f>
        <v>0</v>
      </c>
      <c r="D118" s="637">
        <f>'2019-상시근로자'!D118</f>
        <v>0</v>
      </c>
      <c r="E118" s="156" t="e">
        <f t="shared" si="152"/>
        <v>#VALUE!</v>
      </c>
      <c r="F118" s="30" t="e">
        <f t="shared" si="153"/>
        <v>#VALUE!</v>
      </c>
      <c r="G118" s="31" t="e">
        <f t="shared" si="154"/>
        <v>#VALUE!</v>
      </c>
      <c r="H118" s="147" t="e">
        <f t="shared" si="155"/>
        <v>#VALUE!</v>
      </c>
      <c r="I118" s="633">
        <f>'2019-상시근로자'!E118</f>
        <v>0</v>
      </c>
      <c r="J118" s="633">
        <f>'2019-상시근로자'!G118</f>
        <v>0</v>
      </c>
      <c r="K118" s="33" t="e">
        <f t="shared" si="156"/>
        <v>#VALUE!</v>
      </c>
      <c r="L118" s="33">
        <f t="shared" si="77"/>
        <v>0</v>
      </c>
      <c r="M118" s="35" t="e">
        <f t="shared" si="157"/>
        <v>#VALUE!</v>
      </c>
      <c r="N118" s="108"/>
      <c r="O118" s="178"/>
      <c r="P118" s="179"/>
      <c r="Q118" s="106" t="s">
        <v>160</v>
      </c>
      <c r="R118" s="107" t="s">
        <v>160</v>
      </c>
      <c r="S118" s="43"/>
      <c r="T118" s="122" t="s">
        <v>160</v>
      </c>
      <c r="U118" s="122" t="s">
        <v>160</v>
      </c>
      <c r="V118" s="123" t="s">
        <v>160</v>
      </c>
      <c r="W118" s="702">
        <f t="shared" si="165"/>
        <v>1</v>
      </c>
      <c r="X118" s="703" t="e">
        <f t="shared" si="166"/>
        <v>#VALUE!</v>
      </c>
      <c r="Y118" s="768" t="e">
        <f t="shared" si="167"/>
        <v>#VALUE!</v>
      </c>
      <c r="Z118" s="769" t="e">
        <f t="shared" si="86"/>
        <v>#VALUE!</v>
      </c>
      <c r="AA118" s="705" t="e">
        <f t="shared" si="87"/>
        <v>#VALUE!</v>
      </c>
      <c r="AB118" s="702">
        <f t="shared" si="168"/>
        <v>1</v>
      </c>
      <c r="AC118" s="703" t="e">
        <f t="shared" si="169"/>
        <v>#VALUE!</v>
      </c>
      <c r="AD118" s="704" t="e">
        <f t="shared" si="170"/>
        <v>#VALUE!</v>
      </c>
      <c r="AE118" s="769" t="e">
        <f t="shared" si="88"/>
        <v>#VALUE!</v>
      </c>
      <c r="AF118" s="705" t="e">
        <f t="shared" si="89"/>
        <v>#VALUE!</v>
      </c>
      <c r="AG118" s="702">
        <f t="shared" si="171"/>
        <v>1</v>
      </c>
      <c r="AH118" s="703" t="e">
        <f t="shared" si="172"/>
        <v>#VALUE!</v>
      </c>
      <c r="AI118" s="704" t="e">
        <f t="shared" si="173"/>
        <v>#VALUE!</v>
      </c>
      <c r="AJ118" s="769" t="e">
        <f t="shared" si="90"/>
        <v>#VALUE!</v>
      </c>
      <c r="AK118" s="705" t="e">
        <f t="shared" si="91"/>
        <v>#VALUE!</v>
      </c>
      <c r="AL118" s="702">
        <f t="shared" si="174"/>
        <v>1</v>
      </c>
      <c r="AM118" s="703" t="e">
        <f t="shared" si="175"/>
        <v>#VALUE!</v>
      </c>
      <c r="AN118" s="704" t="e">
        <f t="shared" si="176"/>
        <v>#VALUE!</v>
      </c>
      <c r="AO118" s="769" t="e">
        <f t="shared" si="92"/>
        <v>#VALUE!</v>
      </c>
      <c r="AP118" s="705" t="e">
        <f t="shared" si="93"/>
        <v>#VALUE!</v>
      </c>
      <c r="AQ118" s="702">
        <f t="shared" si="177"/>
        <v>1</v>
      </c>
      <c r="AR118" s="703" t="e">
        <f t="shared" si="178"/>
        <v>#VALUE!</v>
      </c>
      <c r="AS118" s="704" t="e">
        <f t="shared" si="179"/>
        <v>#VALUE!</v>
      </c>
      <c r="AT118" s="769" t="e">
        <f t="shared" si="94"/>
        <v>#VALUE!</v>
      </c>
      <c r="AU118" s="705" t="e">
        <f t="shared" si="95"/>
        <v>#VALUE!</v>
      </c>
      <c r="AV118" s="702">
        <f t="shared" si="180"/>
        <v>1</v>
      </c>
      <c r="AW118" s="703" t="e">
        <f t="shared" si="181"/>
        <v>#VALUE!</v>
      </c>
      <c r="AX118" s="704" t="e">
        <f t="shared" si="182"/>
        <v>#VALUE!</v>
      </c>
      <c r="AY118" s="769" t="e">
        <f t="shared" si="96"/>
        <v>#VALUE!</v>
      </c>
      <c r="AZ118" s="705" t="e">
        <f t="shared" si="97"/>
        <v>#VALUE!</v>
      </c>
      <c r="BA118" s="702">
        <f t="shared" si="183"/>
        <v>1</v>
      </c>
      <c r="BB118" s="703" t="e">
        <f t="shared" si="184"/>
        <v>#VALUE!</v>
      </c>
      <c r="BC118" s="704" t="e">
        <f t="shared" si="185"/>
        <v>#VALUE!</v>
      </c>
      <c r="BD118" s="769" t="e">
        <f t="shared" si="98"/>
        <v>#VALUE!</v>
      </c>
      <c r="BE118" s="705" t="e">
        <f t="shared" si="99"/>
        <v>#VALUE!</v>
      </c>
      <c r="BF118" s="702">
        <f t="shared" si="186"/>
        <v>1</v>
      </c>
      <c r="BG118" s="703" t="e">
        <f t="shared" si="187"/>
        <v>#VALUE!</v>
      </c>
      <c r="BH118" s="704" t="e">
        <f t="shared" si="188"/>
        <v>#VALUE!</v>
      </c>
      <c r="BI118" s="769" t="e">
        <f t="shared" si="100"/>
        <v>#VALUE!</v>
      </c>
      <c r="BJ118" s="705" t="e">
        <f t="shared" si="101"/>
        <v>#VALUE!</v>
      </c>
      <c r="BK118" s="702">
        <f t="shared" si="189"/>
        <v>1</v>
      </c>
      <c r="BL118" s="703" t="e">
        <f t="shared" si="190"/>
        <v>#VALUE!</v>
      </c>
      <c r="BM118" s="704" t="e">
        <f t="shared" si="191"/>
        <v>#VALUE!</v>
      </c>
      <c r="BN118" s="769" t="e">
        <f t="shared" si="102"/>
        <v>#VALUE!</v>
      </c>
      <c r="BO118" s="705" t="e">
        <f t="shared" si="103"/>
        <v>#VALUE!</v>
      </c>
      <c r="BP118" s="702">
        <f t="shared" si="192"/>
        <v>1</v>
      </c>
      <c r="BQ118" s="703" t="e">
        <f t="shared" si="193"/>
        <v>#VALUE!</v>
      </c>
      <c r="BR118" s="704" t="e">
        <f t="shared" si="194"/>
        <v>#VALUE!</v>
      </c>
      <c r="BS118" s="769" t="e">
        <f t="shared" si="104"/>
        <v>#VALUE!</v>
      </c>
      <c r="BT118" s="705" t="e">
        <f t="shared" si="105"/>
        <v>#VALUE!</v>
      </c>
      <c r="BU118" s="702">
        <f t="shared" si="195"/>
        <v>1</v>
      </c>
      <c r="BV118" s="703" t="e">
        <f t="shared" si="196"/>
        <v>#VALUE!</v>
      </c>
      <c r="BW118" s="704" t="e">
        <f t="shared" si="197"/>
        <v>#VALUE!</v>
      </c>
      <c r="BX118" s="769" t="e">
        <f t="shared" si="106"/>
        <v>#VALUE!</v>
      </c>
      <c r="BY118" s="705" t="e">
        <f t="shared" si="107"/>
        <v>#VALUE!</v>
      </c>
      <c r="BZ118" s="702">
        <f t="shared" si="198"/>
        <v>1</v>
      </c>
      <c r="CA118" s="703" t="e">
        <f t="shared" si="199"/>
        <v>#VALUE!</v>
      </c>
      <c r="CB118" s="704" t="e">
        <f t="shared" si="200"/>
        <v>#VALUE!</v>
      </c>
      <c r="CC118" s="769" t="e">
        <f t="shared" si="108"/>
        <v>#VALUE!</v>
      </c>
      <c r="CD118" s="705" t="e">
        <f t="shared" si="109"/>
        <v>#VALUE!</v>
      </c>
      <c r="CE118" s="770">
        <f t="shared" si="78"/>
        <v>12</v>
      </c>
      <c r="CF118" s="771" t="e">
        <f t="shared" si="79"/>
        <v>#VALUE!</v>
      </c>
      <c r="CG118" s="708"/>
      <c r="CH118" s="709"/>
      <c r="CK118" s="253"/>
      <c r="CL118" s="272"/>
      <c r="CM118" s="272"/>
      <c r="CN118" s="273"/>
      <c r="CO118" s="285" t="e">
        <f t="shared" si="159"/>
        <v>#VALUE!</v>
      </c>
      <c r="CP118" s="286" t="e">
        <f t="shared" si="160"/>
        <v>#VALUE!</v>
      </c>
      <c r="CQ118" s="275">
        <f t="shared" si="161"/>
        <v>0</v>
      </c>
      <c r="CR118" s="270" t="e">
        <f t="shared" si="162"/>
        <v>#VALUE!</v>
      </c>
      <c r="CS118" s="270" t="e">
        <f t="shared" si="162"/>
        <v>#VALUE!</v>
      </c>
      <c r="CT118" s="270" t="e">
        <f t="shared" si="163"/>
        <v>#VALUE!</v>
      </c>
      <c r="CU118" s="44"/>
    </row>
    <row r="119" spans="1:99" ht="16.5" customHeight="1" thickBot="1">
      <c r="A119" s="23">
        <f t="shared" si="164"/>
        <v>115</v>
      </c>
      <c r="B119" s="142">
        <f>'2019-상시근로자'!B119</f>
        <v>0</v>
      </c>
      <c r="C119" s="632">
        <f>'2019-상시근로자'!C119</f>
        <v>0</v>
      </c>
      <c r="D119" s="637">
        <f>'2019-상시근로자'!D119</f>
        <v>0</v>
      </c>
      <c r="E119" s="156" t="e">
        <f t="shared" si="152"/>
        <v>#VALUE!</v>
      </c>
      <c r="F119" s="30" t="e">
        <f t="shared" si="153"/>
        <v>#VALUE!</v>
      </c>
      <c r="G119" s="31" t="e">
        <f t="shared" si="154"/>
        <v>#VALUE!</v>
      </c>
      <c r="H119" s="147" t="e">
        <f t="shared" si="155"/>
        <v>#VALUE!</v>
      </c>
      <c r="I119" s="633">
        <f>'2019-상시근로자'!E119</f>
        <v>0</v>
      </c>
      <c r="J119" s="633">
        <f>'2019-상시근로자'!G119</f>
        <v>0</v>
      </c>
      <c r="K119" s="33" t="e">
        <f t="shared" si="156"/>
        <v>#VALUE!</v>
      </c>
      <c r="L119" s="33">
        <f t="shared" si="77"/>
        <v>0</v>
      </c>
      <c r="M119" s="35" t="e">
        <f t="shared" si="157"/>
        <v>#VALUE!</v>
      </c>
      <c r="N119" s="108"/>
      <c r="O119" s="180"/>
      <c r="P119" s="181"/>
      <c r="Q119" s="106" t="s">
        <v>160</v>
      </c>
      <c r="R119" s="107" t="s">
        <v>160</v>
      </c>
      <c r="S119" s="43"/>
      <c r="T119" s="122" t="s">
        <v>160</v>
      </c>
      <c r="U119" s="122" t="s">
        <v>160</v>
      </c>
      <c r="V119" s="123" t="s">
        <v>160</v>
      </c>
      <c r="W119" s="702">
        <f t="shared" si="165"/>
        <v>1</v>
      </c>
      <c r="X119" s="703" t="e">
        <f t="shared" si="166"/>
        <v>#VALUE!</v>
      </c>
      <c r="Y119" s="768" t="e">
        <f t="shared" si="167"/>
        <v>#VALUE!</v>
      </c>
      <c r="Z119" s="769" t="e">
        <f t="shared" si="86"/>
        <v>#VALUE!</v>
      </c>
      <c r="AA119" s="705" t="e">
        <f t="shared" si="87"/>
        <v>#VALUE!</v>
      </c>
      <c r="AB119" s="702">
        <f t="shared" si="168"/>
        <v>1</v>
      </c>
      <c r="AC119" s="703" t="e">
        <f t="shared" si="169"/>
        <v>#VALUE!</v>
      </c>
      <c r="AD119" s="704" t="e">
        <f t="shared" si="170"/>
        <v>#VALUE!</v>
      </c>
      <c r="AE119" s="769" t="e">
        <f t="shared" si="88"/>
        <v>#VALUE!</v>
      </c>
      <c r="AF119" s="705" t="e">
        <f t="shared" si="89"/>
        <v>#VALUE!</v>
      </c>
      <c r="AG119" s="702">
        <f t="shared" si="171"/>
        <v>1</v>
      </c>
      <c r="AH119" s="703" t="e">
        <f t="shared" si="172"/>
        <v>#VALUE!</v>
      </c>
      <c r="AI119" s="704" t="e">
        <f t="shared" si="173"/>
        <v>#VALUE!</v>
      </c>
      <c r="AJ119" s="769" t="e">
        <f t="shared" si="90"/>
        <v>#VALUE!</v>
      </c>
      <c r="AK119" s="705" t="e">
        <f t="shared" si="91"/>
        <v>#VALUE!</v>
      </c>
      <c r="AL119" s="702">
        <f t="shared" si="174"/>
        <v>1</v>
      </c>
      <c r="AM119" s="703" t="e">
        <f t="shared" si="175"/>
        <v>#VALUE!</v>
      </c>
      <c r="AN119" s="704" t="e">
        <f t="shared" si="176"/>
        <v>#VALUE!</v>
      </c>
      <c r="AO119" s="769" t="e">
        <f t="shared" si="92"/>
        <v>#VALUE!</v>
      </c>
      <c r="AP119" s="705" t="e">
        <f t="shared" si="93"/>
        <v>#VALUE!</v>
      </c>
      <c r="AQ119" s="702">
        <f t="shared" si="177"/>
        <v>1</v>
      </c>
      <c r="AR119" s="703" t="e">
        <f t="shared" si="178"/>
        <v>#VALUE!</v>
      </c>
      <c r="AS119" s="704" t="e">
        <f t="shared" si="179"/>
        <v>#VALUE!</v>
      </c>
      <c r="AT119" s="769" t="e">
        <f t="shared" si="94"/>
        <v>#VALUE!</v>
      </c>
      <c r="AU119" s="705" t="e">
        <f t="shared" si="95"/>
        <v>#VALUE!</v>
      </c>
      <c r="AV119" s="702">
        <f t="shared" si="180"/>
        <v>1</v>
      </c>
      <c r="AW119" s="703" t="e">
        <f t="shared" si="181"/>
        <v>#VALUE!</v>
      </c>
      <c r="AX119" s="704" t="e">
        <f t="shared" si="182"/>
        <v>#VALUE!</v>
      </c>
      <c r="AY119" s="769" t="e">
        <f t="shared" si="96"/>
        <v>#VALUE!</v>
      </c>
      <c r="AZ119" s="705" t="e">
        <f t="shared" si="97"/>
        <v>#VALUE!</v>
      </c>
      <c r="BA119" s="702">
        <f t="shared" si="183"/>
        <v>1</v>
      </c>
      <c r="BB119" s="703" t="e">
        <f t="shared" si="184"/>
        <v>#VALUE!</v>
      </c>
      <c r="BC119" s="704" t="e">
        <f t="shared" si="185"/>
        <v>#VALUE!</v>
      </c>
      <c r="BD119" s="769" t="e">
        <f t="shared" si="98"/>
        <v>#VALUE!</v>
      </c>
      <c r="BE119" s="705" t="e">
        <f t="shared" si="99"/>
        <v>#VALUE!</v>
      </c>
      <c r="BF119" s="702">
        <f t="shared" si="186"/>
        <v>1</v>
      </c>
      <c r="BG119" s="703" t="e">
        <f t="shared" si="187"/>
        <v>#VALUE!</v>
      </c>
      <c r="BH119" s="704" t="e">
        <f t="shared" si="188"/>
        <v>#VALUE!</v>
      </c>
      <c r="BI119" s="769" t="e">
        <f t="shared" si="100"/>
        <v>#VALUE!</v>
      </c>
      <c r="BJ119" s="705" t="e">
        <f t="shared" si="101"/>
        <v>#VALUE!</v>
      </c>
      <c r="BK119" s="702">
        <f t="shared" si="189"/>
        <v>1</v>
      </c>
      <c r="BL119" s="703" t="e">
        <f t="shared" si="190"/>
        <v>#VALUE!</v>
      </c>
      <c r="BM119" s="704" t="e">
        <f t="shared" si="191"/>
        <v>#VALUE!</v>
      </c>
      <c r="BN119" s="769" t="e">
        <f t="shared" si="102"/>
        <v>#VALUE!</v>
      </c>
      <c r="BO119" s="705" t="e">
        <f t="shared" si="103"/>
        <v>#VALUE!</v>
      </c>
      <c r="BP119" s="702">
        <f t="shared" si="192"/>
        <v>1</v>
      </c>
      <c r="BQ119" s="703" t="e">
        <f t="shared" si="193"/>
        <v>#VALUE!</v>
      </c>
      <c r="BR119" s="704" t="e">
        <f t="shared" si="194"/>
        <v>#VALUE!</v>
      </c>
      <c r="BS119" s="769" t="e">
        <f t="shared" si="104"/>
        <v>#VALUE!</v>
      </c>
      <c r="BT119" s="705" t="e">
        <f t="shared" si="105"/>
        <v>#VALUE!</v>
      </c>
      <c r="BU119" s="702">
        <f t="shared" si="195"/>
        <v>1</v>
      </c>
      <c r="BV119" s="703" t="e">
        <f t="shared" si="196"/>
        <v>#VALUE!</v>
      </c>
      <c r="BW119" s="704" t="e">
        <f t="shared" si="197"/>
        <v>#VALUE!</v>
      </c>
      <c r="BX119" s="769" t="e">
        <f t="shared" si="106"/>
        <v>#VALUE!</v>
      </c>
      <c r="BY119" s="705" t="e">
        <f t="shared" si="107"/>
        <v>#VALUE!</v>
      </c>
      <c r="BZ119" s="702">
        <f t="shared" si="198"/>
        <v>1</v>
      </c>
      <c r="CA119" s="703" t="e">
        <f t="shared" si="199"/>
        <v>#VALUE!</v>
      </c>
      <c r="CB119" s="704" t="e">
        <f t="shared" si="200"/>
        <v>#VALUE!</v>
      </c>
      <c r="CC119" s="769" t="e">
        <f t="shared" si="108"/>
        <v>#VALUE!</v>
      </c>
      <c r="CD119" s="705" t="e">
        <f t="shared" si="109"/>
        <v>#VALUE!</v>
      </c>
      <c r="CE119" s="770">
        <f t="shared" si="78"/>
        <v>12</v>
      </c>
      <c r="CF119" s="771" t="e">
        <f t="shared" si="79"/>
        <v>#VALUE!</v>
      </c>
      <c r="CG119" s="708"/>
      <c r="CH119" s="709"/>
      <c r="CK119" s="253"/>
      <c r="CL119" s="272"/>
      <c r="CM119" s="272"/>
      <c r="CN119" s="273"/>
      <c r="CO119" s="285" t="e">
        <f t="shared" si="159"/>
        <v>#VALUE!</v>
      </c>
      <c r="CP119" s="286" t="e">
        <f t="shared" si="160"/>
        <v>#VALUE!</v>
      </c>
      <c r="CQ119" s="275">
        <f t="shared" si="161"/>
        <v>0</v>
      </c>
      <c r="CR119" s="270" t="e">
        <f t="shared" si="162"/>
        <v>#VALUE!</v>
      </c>
      <c r="CS119" s="270" t="e">
        <f t="shared" si="162"/>
        <v>#VALUE!</v>
      </c>
      <c r="CT119" s="270" t="e">
        <f t="shared" si="163"/>
        <v>#VALUE!</v>
      </c>
      <c r="CU119" s="44"/>
    </row>
    <row r="120" spans="1:99" ht="16.5" customHeight="1">
      <c r="A120" s="23">
        <f t="shared" si="164"/>
        <v>116</v>
      </c>
      <c r="B120" s="142">
        <f>'2019-상시근로자'!B120</f>
        <v>0</v>
      </c>
      <c r="C120" s="632">
        <f>'2019-상시근로자'!C120</f>
        <v>0</v>
      </c>
      <c r="D120" s="637">
        <f>'2019-상시근로자'!D120</f>
        <v>0</v>
      </c>
      <c r="E120" s="156" t="e">
        <f t="shared" si="152"/>
        <v>#VALUE!</v>
      </c>
      <c r="F120" s="30" t="e">
        <f t="shared" si="153"/>
        <v>#VALUE!</v>
      </c>
      <c r="G120" s="31" t="e">
        <f t="shared" si="154"/>
        <v>#VALUE!</v>
      </c>
      <c r="H120" s="147" t="e">
        <f t="shared" si="155"/>
        <v>#VALUE!</v>
      </c>
      <c r="I120" s="633">
        <f>'2019-상시근로자'!E120</f>
        <v>0</v>
      </c>
      <c r="J120" s="633">
        <f>'2019-상시근로자'!G120</f>
        <v>0</v>
      </c>
      <c r="K120" s="33" t="e">
        <f t="shared" si="156"/>
        <v>#VALUE!</v>
      </c>
      <c r="L120" s="33">
        <f t="shared" si="77"/>
        <v>0</v>
      </c>
      <c r="M120" s="35" t="e">
        <f t="shared" si="157"/>
        <v>#VALUE!</v>
      </c>
      <c r="N120" s="108"/>
      <c r="O120" s="178"/>
      <c r="P120" s="179"/>
      <c r="Q120" s="106" t="s">
        <v>160</v>
      </c>
      <c r="R120" s="107" t="s">
        <v>160</v>
      </c>
      <c r="S120" s="43"/>
      <c r="T120" s="122" t="s">
        <v>160</v>
      </c>
      <c r="U120" s="122" t="s">
        <v>160</v>
      </c>
      <c r="V120" s="123" t="s">
        <v>160</v>
      </c>
      <c r="W120" s="702">
        <f t="shared" si="165"/>
        <v>1</v>
      </c>
      <c r="X120" s="703" t="e">
        <f t="shared" si="166"/>
        <v>#VALUE!</v>
      </c>
      <c r="Y120" s="768" t="e">
        <f t="shared" si="167"/>
        <v>#VALUE!</v>
      </c>
      <c r="Z120" s="769" t="e">
        <f t="shared" si="86"/>
        <v>#VALUE!</v>
      </c>
      <c r="AA120" s="705" t="e">
        <f t="shared" si="87"/>
        <v>#VALUE!</v>
      </c>
      <c r="AB120" s="702">
        <f t="shared" si="168"/>
        <v>1</v>
      </c>
      <c r="AC120" s="703" t="e">
        <f t="shared" si="169"/>
        <v>#VALUE!</v>
      </c>
      <c r="AD120" s="704" t="e">
        <f t="shared" si="170"/>
        <v>#VALUE!</v>
      </c>
      <c r="AE120" s="769" t="e">
        <f t="shared" si="88"/>
        <v>#VALUE!</v>
      </c>
      <c r="AF120" s="705" t="e">
        <f t="shared" si="89"/>
        <v>#VALUE!</v>
      </c>
      <c r="AG120" s="702">
        <f t="shared" si="171"/>
        <v>1</v>
      </c>
      <c r="AH120" s="703" t="e">
        <f t="shared" si="172"/>
        <v>#VALUE!</v>
      </c>
      <c r="AI120" s="704" t="e">
        <f t="shared" si="173"/>
        <v>#VALUE!</v>
      </c>
      <c r="AJ120" s="769" t="e">
        <f t="shared" si="90"/>
        <v>#VALUE!</v>
      </c>
      <c r="AK120" s="705" t="e">
        <f t="shared" si="91"/>
        <v>#VALUE!</v>
      </c>
      <c r="AL120" s="702">
        <f t="shared" si="174"/>
        <v>1</v>
      </c>
      <c r="AM120" s="703" t="e">
        <f t="shared" si="175"/>
        <v>#VALUE!</v>
      </c>
      <c r="AN120" s="704" t="e">
        <f t="shared" si="176"/>
        <v>#VALUE!</v>
      </c>
      <c r="AO120" s="769" t="e">
        <f t="shared" si="92"/>
        <v>#VALUE!</v>
      </c>
      <c r="AP120" s="705" t="e">
        <f t="shared" si="93"/>
        <v>#VALUE!</v>
      </c>
      <c r="AQ120" s="702">
        <f t="shared" si="177"/>
        <v>1</v>
      </c>
      <c r="AR120" s="703" t="e">
        <f t="shared" si="178"/>
        <v>#VALUE!</v>
      </c>
      <c r="AS120" s="704" t="e">
        <f t="shared" si="179"/>
        <v>#VALUE!</v>
      </c>
      <c r="AT120" s="769" t="e">
        <f t="shared" si="94"/>
        <v>#VALUE!</v>
      </c>
      <c r="AU120" s="705" t="e">
        <f t="shared" si="95"/>
        <v>#VALUE!</v>
      </c>
      <c r="AV120" s="702">
        <f t="shared" si="180"/>
        <v>1</v>
      </c>
      <c r="AW120" s="703" t="e">
        <f t="shared" si="181"/>
        <v>#VALUE!</v>
      </c>
      <c r="AX120" s="704" t="e">
        <f t="shared" si="182"/>
        <v>#VALUE!</v>
      </c>
      <c r="AY120" s="769" t="e">
        <f t="shared" si="96"/>
        <v>#VALUE!</v>
      </c>
      <c r="AZ120" s="705" t="e">
        <f t="shared" si="97"/>
        <v>#VALUE!</v>
      </c>
      <c r="BA120" s="702">
        <f t="shared" si="183"/>
        <v>1</v>
      </c>
      <c r="BB120" s="703" t="e">
        <f t="shared" si="184"/>
        <v>#VALUE!</v>
      </c>
      <c r="BC120" s="704" t="e">
        <f t="shared" si="185"/>
        <v>#VALUE!</v>
      </c>
      <c r="BD120" s="769" t="e">
        <f t="shared" si="98"/>
        <v>#VALUE!</v>
      </c>
      <c r="BE120" s="705" t="e">
        <f t="shared" si="99"/>
        <v>#VALUE!</v>
      </c>
      <c r="BF120" s="702">
        <f t="shared" si="186"/>
        <v>1</v>
      </c>
      <c r="BG120" s="703" t="e">
        <f t="shared" si="187"/>
        <v>#VALUE!</v>
      </c>
      <c r="BH120" s="704" t="e">
        <f t="shared" si="188"/>
        <v>#VALUE!</v>
      </c>
      <c r="BI120" s="769" t="e">
        <f t="shared" si="100"/>
        <v>#VALUE!</v>
      </c>
      <c r="BJ120" s="705" t="e">
        <f t="shared" si="101"/>
        <v>#VALUE!</v>
      </c>
      <c r="BK120" s="702">
        <f t="shared" si="189"/>
        <v>1</v>
      </c>
      <c r="BL120" s="703" t="e">
        <f t="shared" si="190"/>
        <v>#VALUE!</v>
      </c>
      <c r="BM120" s="704" t="e">
        <f t="shared" si="191"/>
        <v>#VALUE!</v>
      </c>
      <c r="BN120" s="769" t="e">
        <f t="shared" si="102"/>
        <v>#VALUE!</v>
      </c>
      <c r="BO120" s="705" t="e">
        <f t="shared" si="103"/>
        <v>#VALUE!</v>
      </c>
      <c r="BP120" s="702">
        <f t="shared" si="192"/>
        <v>1</v>
      </c>
      <c r="BQ120" s="703" t="e">
        <f t="shared" si="193"/>
        <v>#VALUE!</v>
      </c>
      <c r="BR120" s="704" t="e">
        <f t="shared" si="194"/>
        <v>#VALUE!</v>
      </c>
      <c r="BS120" s="769" t="e">
        <f t="shared" si="104"/>
        <v>#VALUE!</v>
      </c>
      <c r="BT120" s="705" t="e">
        <f t="shared" si="105"/>
        <v>#VALUE!</v>
      </c>
      <c r="BU120" s="702">
        <f t="shared" si="195"/>
        <v>1</v>
      </c>
      <c r="BV120" s="703" t="e">
        <f t="shared" si="196"/>
        <v>#VALUE!</v>
      </c>
      <c r="BW120" s="704" t="e">
        <f t="shared" si="197"/>
        <v>#VALUE!</v>
      </c>
      <c r="BX120" s="769" t="e">
        <f t="shared" si="106"/>
        <v>#VALUE!</v>
      </c>
      <c r="BY120" s="705" t="e">
        <f t="shared" si="107"/>
        <v>#VALUE!</v>
      </c>
      <c r="BZ120" s="702">
        <f t="shared" si="198"/>
        <v>1</v>
      </c>
      <c r="CA120" s="703" t="e">
        <f t="shared" si="199"/>
        <v>#VALUE!</v>
      </c>
      <c r="CB120" s="704" t="e">
        <f t="shared" si="200"/>
        <v>#VALUE!</v>
      </c>
      <c r="CC120" s="769" t="e">
        <f t="shared" si="108"/>
        <v>#VALUE!</v>
      </c>
      <c r="CD120" s="705" t="e">
        <f t="shared" si="109"/>
        <v>#VALUE!</v>
      </c>
      <c r="CE120" s="770">
        <f t="shared" si="78"/>
        <v>12</v>
      </c>
      <c r="CF120" s="771" t="e">
        <f t="shared" si="79"/>
        <v>#VALUE!</v>
      </c>
      <c r="CG120" s="708"/>
      <c r="CH120" s="709"/>
      <c r="CK120" s="253"/>
      <c r="CL120" s="272"/>
      <c r="CM120" s="272"/>
      <c r="CN120" s="273"/>
      <c r="CO120" s="285" t="e">
        <f t="shared" si="159"/>
        <v>#VALUE!</v>
      </c>
      <c r="CP120" s="286" t="e">
        <f t="shared" si="160"/>
        <v>#VALUE!</v>
      </c>
      <c r="CQ120" s="275">
        <f t="shared" si="161"/>
        <v>0</v>
      </c>
      <c r="CR120" s="270" t="e">
        <f t="shared" si="162"/>
        <v>#VALUE!</v>
      </c>
      <c r="CS120" s="270" t="e">
        <f t="shared" si="162"/>
        <v>#VALUE!</v>
      </c>
      <c r="CT120" s="270" t="e">
        <f t="shared" si="163"/>
        <v>#VALUE!</v>
      </c>
      <c r="CU120" s="44"/>
    </row>
    <row r="121" spans="1:99" ht="16.5" customHeight="1">
      <c r="A121" s="23">
        <f t="shared" si="164"/>
        <v>117</v>
      </c>
      <c r="B121" s="142">
        <f>'2019-상시근로자'!B121</f>
        <v>0</v>
      </c>
      <c r="C121" s="632">
        <f>'2019-상시근로자'!C121</f>
        <v>0</v>
      </c>
      <c r="D121" s="637">
        <f>'2019-상시근로자'!D121</f>
        <v>0</v>
      </c>
      <c r="E121" s="156" t="e">
        <f t="shared" si="152"/>
        <v>#VALUE!</v>
      </c>
      <c r="F121" s="30" t="e">
        <f t="shared" si="153"/>
        <v>#VALUE!</v>
      </c>
      <c r="G121" s="31" t="e">
        <f t="shared" si="154"/>
        <v>#VALUE!</v>
      </c>
      <c r="H121" s="147" t="e">
        <f t="shared" si="155"/>
        <v>#VALUE!</v>
      </c>
      <c r="I121" s="633">
        <f>'2019-상시근로자'!E121</f>
        <v>0</v>
      </c>
      <c r="J121" s="633">
        <f>'2019-상시근로자'!G121</f>
        <v>0</v>
      </c>
      <c r="K121" s="33" t="e">
        <f t="shared" si="156"/>
        <v>#VALUE!</v>
      </c>
      <c r="L121" s="33">
        <f t="shared" si="77"/>
        <v>0</v>
      </c>
      <c r="M121" s="35" t="e">
        <f t="shared" si="157"/>
        <v>#VALUE!</v>
      </c>
      <c r="N121" s="108"/>
      <c r="O121" s="178"/>
      <c r="P121" s="179"/>
      <c r="Q121" s="106" t="s">
        <v>160</v>
      </c>
      <c r="R121" s="107" t="s">
        <v>160</v>
      </c>
      <c r="S121" s="43"/>
      <c r="T121" s="122" t="s">
        <v>160</v>
      </c>
      <c r="U121" s="122" t="s">
        <v>160</v>
      </c>
      <c r="V121" s="123" t="s">
        <v>160</v>
      </c>
      <c r="W121" s="702">
        <f t="shared" si="165"/>
        <v>1</v>
      </c>
      <c r="X121" s="703" t="e">
        <f t="shared" si="166"/>
        <v>#VALUE!</v>
      </c>
      <c r="Y121" s="768" t="e">
        <f t="shared" si="167"/>
        <v>#VALUE!</v>
      </c>
      <c r="Z121" s="769" t="e">
        <f t="shared" si="86"/>
        <v>#VALUE!</v>
      </c>
      <c r="AA121" s="705" t="e">
        <f t="shared" si="87"/>
        <v>#VALUE!</v>
      </c>
      <c r="AB121" s="702">
        <f t="shared" si="168"/>
        <v>1</v>
      </c>
      <c r="AC121" s="703" t="e">
        <f t="shared" si="169"/>
        <v>#VALUE!</v>
      </c>
      <c r="AD121" s="704" t="e">
        <f t="shared" si="170"/>
        <v>#VALUE!</v>
      </c>
      <c r="AE121" s="769" t="e">
        <f t="shared" si="88"/>
        <v>#VALUE!</v>
      </c>
      <c r="AF121" s="705" t="e">
        <f t="shared" si="89"/>
        <v>#VALUE!</v>
      </c>
      <c r="AG121" s="702">
        <f t="shared" si="171"/>
        <v>1</v>
      </c>
      <c r="AH121" s="703" t="e">
        <f t="shared" si="172"/>
        <v>#VALUE!</v>
      </c>
      <c r="AI121" s="704" t="e">
        <f t="shared" si="173"/>
        <v>#VALUE!</v>
      </c>
      <c r="AJ121" s="769" t="e">
        <f t="shared" si="90"/>
        <v>#VALUE!</v>
      </c>
      <c r="AK121" s="705" t="e">
        <f t="shared" si="91"/>
        <v>#VALUE!</v>
      </c>
      <c r="AL121" s="702">
        <f t="shared" si="174"/>
        <v>1</v>
      </c>
      <c r="AM121" s="703" t="e">
        <f t="shared" si="175"/>
        <v>#VALUE!</v>
      </c>
      <c r="AN121" s="704" t="e">
        <f t="shared" si="176"/>
        <v>#VALUE!</v>
      </c>
      <c r="AO121" s="769" t="e">
        <f t="shared" si="92"/>
        <v>#VALUE!</v>
      </c>
      <c r="AP121" s="705" t="e">
        <f t="shared" si="93"/>
        <v>#VALUE!</v>
      </c>
      <c r="AQ121" s="702">
        <f t="shared" si="177"/>
        <v>1</v>
      </c>
      <c r="AR121" s="703" t="e">
        <f t="shared" si="178"/>
        <v>#VALUE!</v>
      </c>
      <c r="AS121" s="704" t="e">
        <f t="shared" si="179"/>
        <v>#VALUE!</v>
      </c>
      <c r="AT121" s="769" t="e">
        <f t="shared" si="94"/>
        <v>#VALUE!</v>
      </c>
      <c r="AU121" s="705" t="e">
        <f t="shared" si="95"/>
        <v>#VALUE!</v>
      </c>
      <c r="AV121" s="702">
        <f t="shared" si="180"/>
        <v>1</v>
      </c>
      <c r="AW121" s="703" t="e">
        <f t="shared" si="181"/>
        <v>#VALUE!</v>
      </c>
      <c r="AX121" s="704" t="e">
        <f t="shared" si="182"/>
        <v>#VALUE!</v>
      </c>
      <c r="AY121" s="769" t="e">
        <f t="shared" si="96"/>
        <v>#VALUE!</v>
      </c>
      <c r="AZ121" s="705" t="e">
        <f t="shared" si="97"/>
        <v>#VALUE!</v>
      </c>
      <c r="BA121" s="702">
        <f t="shared" si="183"/>
        <v>1</v>
      </c>
      <c r="BB121" s="703" t="e">
        <f t="shared" si="184"/>
        <v>#VALUE!</v>
      </c>
      <c r="BC121" s="704" t="e">
        <f t="shared" si="185"/>
        <v>#VALUE!</v>
      </c>
      <c r="BD121" s="769" t="e">
        <f t="shared" si="98"/>
        <v>#VALUE!</v>
      </c>
      <c r="BE121" s="705" t="e">
        <f t="shared" si="99"/>
        <v>#VALUE!</v>
      </c>
      <c r="BF121" s="702">
        <f t="shared" si="186"/>
        <v>1</v>
      </c>
      <c r="BG121" s="703" t="e">
        <f t="shared" si="187"/>
        <v>#VALUE!</v>
      </c>
      <c r="BH121" s="704" t="e">
        <f t="shared" si="188"/>
        <v>#VALUE!</v>
      </c>
      <c r="BI121" s="769" t="e">
        <f t="shared" si="100"/>
        <v>#VALUE!</v>
      </c>
      <c r="BJ121" s="705" t="e">
        <f t="shared" si="101"/>
        <v>#VALUE!</v>
      </c>
      <c r="BK121" s="702">
        <f t="shared" si="189"/>
        <v>1</v>
      </c>
      <c r="BL121" s="703" t="e">
        <f t="shared" si="190"/>
        <v>#VALUE!</v>
      </c>
      <c r="BM121" s="704" t="e">
        <f t="shared" si="191"/>
        <v>#VALUE!</v>
      </c>
      <c r="BN121" s="769" t="e">
        <f t="shared" si="102"/>
        <v>#VALUE!</v>
      </c>
      <c r="BO121" s="705" t="e">
        <f t="shared" si="103"/>
        <v>#VALUE!</v>
      </c>
      <c r="BP121" s="702">
        <f t="shared" si="192"/>
        <v>1</v>
      </c>
      <c r="BQ121" s="703" t="e">
        <f t="shared" si="193"/>
        <v>#VALUE!</v>
      </c>
      <c r="BR121" s="704" t="e">
        <f t="shared" si="194"/>
        <v>#VALUE!</v>
      </c>
      <c r="BS121" s="769" t="e">
        <f t="shared" si="104"/>
        <v>#VALUE!</v>
      </c>
      <c r="BT121" s="705" t="e">
        <f t="shared" si="105"/>
        <v>#VALUE!</v>
      </c>
      <c r="BU121" s="702">
        <f t="shared" si="195"/>
        <v>1</v>
      </c>
      <c r="BV121" s="703" t="e">
        <f t="shared" si="196"/>
        <v>#VALUE!</v>
      </c>
      <c r="BW121" s="704" t="e">
        <f t="shared" si="197"/>
        <v>#VALUE!</v>
      </c>
      <c r="BX121" s="769" t="e">
        <f t="shared" si="106"/>
        <v>#VALUE!</v>
      </c>
      <c r="BY121" s="705" t="e">
        <f t="shared" si="107"/>
        <v>#VALUE!</v>
      </c>
      <c r="BZ121" s="702">
        <f t="shared" si="198"/>
        <v>1</v>
      </c>
      <c r="CA121" s="703" t="e">
        <f t="shared" si="199"/>
        <v>#VALUE!</v>
      </c>
      <c r="CB121" s="704" t="e">
        <f t="shared" si="200"/>
        <v>#VALUE!</v>
      </c>
      <c r="CC121" s="769" t="e">
        <f t="shared" si="108"/>
        <v>#VALUE!</v>
      </c>
      <c r="CD121" s="705" t="e">
        <f t="shared" si="109"/>
        <v>#VALUE!</v>
      </c>
      <c r="CE121" s="770">
        <f t="shared" si="78"/>
        <v>12</v>
      </c>
      <c r="CF121" s="771" t="e">
        <f t="shared" si="79"/>
        <v>#VALUE!</v>
      </c>
      <c r="CG121" s="708"/>
      <c r="CH121" s="709"/>
      <c r="CK121" s="253"/>
      <c r="CL121" s="272"/>
      <c r="CM121" s="272"/>
      <c r="CN121" s="273"/>
      <c r="CO121" s="285" t="e">
        <f t="shared" si="159"/>
        <v>#VALUE!</v>
      </c>
      <c r="CP121" s="286" t="e">
        <f t="shared" si="160"/>
        <v>#VALUE!</v>
      </c>
      <c r="CQ121" s="275">
        <f t="shared" si="161"/>
        <v>0</v>
      </c>
      <c r="CR121" s="270" t="e">
        <f t="shared" si="162"/>
        <v>#VALUE!</v>
      </c>
      <c r="CS121" s="270" t="e">
        <f t="shared" si="162"/>
        <v>#VALUE!</v>
      </c>
      <c r="CT121" s="270" t="e">
        <f t="shared" si="163"/>
        <v>#VALUE!</v>
      </c>
      <c r="CU121" s="44"/>
    </row>
    <row r="122" spans="1:99" ht="16.5" customHeight="1">
      <c r="A122" s="23">
        <f t="shared" si="164"/>
        <v>118</v>
      </c>
      <c r="B122" s="142">
        <f>'2019-상시근로자'!B122</f>
        <v>0</v>
      </c>
      <c r="C122" s="632">
        <f>'2019-상시근로자'!C122</f>
        <v>0</v>
      </c>
      <c r="D122" s="637">
        <f>'2019-상시근로자'!D122</f>
        <v>0</v>
      </c>
      <c r="E122" s="156" t="e">
        <f t="shared" si="152"/>
        <v>#VALUE!</v>
      </c>
      <c r="F122" s="30" t="e">
        <f t="shared" si="153"/>
        <v>#VALUE!</v>
      </c>
      <c r="G122" s="31" t="e">
        <f t="shared" si="154"/>
        <v>#VALUE!</v>
      </c>
      <c r="H122" s="147" t="e">
        <f t="shared" si="155"/>
        <v>#VALUE!</v>
      </c>
      <c r="I122" s="633">
        <f>'2019-상시근로자'!E122</f>
        <v>0</v>
      </c>
      <c r="J122" s="633">
        <f>'2019-상시근로자'!G122</f>
        <v>0</v>
      </c>
      <c r="K122" s="33" t="e">
        <f t="shared" si="156"/>
        <v>#VALUE!</v>
      </c>
      <c r="L122" s="33">
        <f t="shared" si="77"/>
        <v>0</v>
      </c>
      <c r="M122" s="35" t="e">
        <f t="shared" si="157"/>
        <v>#VALUE!</v>
      </c>
      <c r="N122" s="108"/>
      <c r="O122" s="178"/>
      <c r="P122" s="179"/>
      <c r="Q122" s="106" t="s">
        <v>160</v>
      </c>
      <c r="R122" s="107" t="s">
        <v>160</v>
      </c>
      <c r="S122" s="43"/>
      <c r="T122" s="122" t="s">
        <v>160</v>
      </c>
      <c r="U122" s="122" t="s">
        <v>160</v>
      </c>
      <c r="V122" s="123" t="s">
        <v>160</v>
      </c>
      <c r="W122" s="702">
        <f t="shared" si="165"/>
        <v>1</v>
      </c>
      <c r="X122" s="703" t="e">
        <f t="shared" si="166"/>
        <v>#VALUE!</v>
      </c>
      <c r="Y122" s="768" t="e">
        <f t="shared" si="167"/>
        <v>#VALUE!</v>
      </c>
      <c r="Z122" s="769" t="e">
        <f t="shared" si="86"/>
        <v>#VALUE!</v>
      </c>
      <c r="AA122" s="705" t="e">
        <f t="shared" si="87"/>
        <v>#VALUE!</v>
      </c>
      <c r="AB122" s="702">
        <f t="shared" si="168"/>
        <v>1</v>
      </c>
      <c r="AC122" s="703" t="e">
        <f t="shared" si="169"/>
        <v>#VALUE!</v>
      </c>
      <c r="AD122" s="704" t="e">
        <f t="shared" si="170"/>
        <v>#VALUE!</v>
      </c>
      <c r="AE122" s="769" t="e">
        <f t="shared" si="88"/>
        <v>#VALUE!</v>
      </c>
      <c r="AF122" s="705" t="e">
        <f t="shared" si="89"/>
        <v>#VALUE!</v>
      </c>
      <c r="AG122" s="702">
        <f t="shared" si="171"/>
        <v>1</v>
      </c>
      <c r="AH122" s="703" t="e">
        <f t="shared" si="172"/>
        <v>#VALUE!</v>
      </c>
      <c r="AI122" s="704" t="e">
        <f t="shared" si="173"/>
        <v>#VALUE!</v>
      </c>
      <c r="AJ122" s="769" t="e">
        <f t="shared" si="90"/>
        <v>#VALUE!</v>
      </c>
      <c r="AK122" s="705" t="e">
        <f t="shared" si="91"/>
        <v>#VALUE!</v>
      </c>
      <c r="AL122" s="702">
        <f t="shared" si="174"/>
        <v>1</v>
      </c>
      <c r="AM122" s="703" t="e">
        <f t="shared" si="175"/>
        <v>#VALUE!</v>
      </c>
      <c r="AN122" s="704" t="e">
        <f t="shared" si="176"/>
        <v>#VALUE!</v>
      </c>
      <c r="AO122" s="769" t="e">
        <f t="shared" si="92"/>
        <v>#VALUE!</v>
      </c>
      <c r="AP122" s="705" t="e">
        <f t="shared" si="93"/>
        <v>#VALUE!</v>
      </c>
      <c r="AQ122" s="702">
        <f t="shared" si="177"/>
        <v>1</v>
      </c>
      <c r="AR122" s="703" t="e">
        <f t="shared" si="178"/>
        <v>#VALUE!</v>
      </c>
      <c r="AS122" s="704" t="e">
        <f t="shared" si="179"/>
        <v>#VALUE!</v>
      </c>
      <c r="AT122" s="769" t="e">
        <f t="shared" si="94"/>
        <v>#VALUE!</v>
      </c>
      <c r="AU122" s="705" t="e">
        <f t="shared" si="95"/>
        <v>#VALUE!</v>
      </c>
      <c r="AV122" s="702">
        <f t="shared" si="180"/>
        <v>1</v>
      </c>
      <c r="AW122" s="703" t="e">
        <f t="shared" si="181"/>
        <v>#VALUE!</v>
      </c>
      <c r="AX122" s="704" t="e">
        <f t="shared" si="182"/>
        <v>#VALUE!</v>
      </c>
      <c r="AY122" s="769" t="e">
        <f t="shared" si="96"/>
        <v>#VALUE!</v>
      </c>
      <c r="AZ122" s="705" t="e">
        <f t="shared" si="97"/>
        <v>#VALUE!</v>
      </c>
      <c r="BA122" s="702">
        <f t="shared" si="183"/>
        <v>1</v>
      </c>
      <c r="BB122" s="703" t="e">
        <f t="shared" si="184"/>
        <v>#VALUE!</v>
      </c>
      <c r="BC122" s="704" t="e">
        <f t="shared" si="185"/>
        <v>#VALUE!</v>
      </c>
      <c r="BD122" s="769" t="e">
        <f t="shared" si="98"/>
        <v>#VALUE!</v>
      </c>
      <c r="BE122" s="705" t="e">
        <f t="shared" si="99"/>
        <v>#VALUE!</v>
      </c>
      <c r="BF122" s="702">
        <f t="shared" si="186"/>
        <v>1</v>
      </c>
      <c r="BG122" s="703" t="e">
        <f t="shared" si="187"/>
        <v>#VALUE!</v>
      </c>
      <c r="BH122" s="704" t="e">
        <f t="shared" si="188"/>
        <v>#VALUE!</v>
      </c>
      <c r="BI122" s="769" t="e">
        <f t="shared" si="100"/>
        <v>#VALUE!</v>
      </c>
      <c r="BJ122" s="705" t="e">
        <f t="shared" si="101"/>
        <v>#VALUE!</v>
      </c>
      <c r="BK122" s="702">
        <f t="shared" si="189"/>
        <v>1</v>
      </c>
      <c r="BL122" s="703" t="e">
        <f t="shared" si="190"/>
        <v>#VALUE!</v>
      </c>
      <c r="BM122" s="704" t="e">
        <f t="shared" si="191"/>
        <v>#VALUE!</v>
      </c>
      <c r="BN122" s="769" t="e">
        <f t="shared" si="102"/>
        <v>#VALUE!</v>
      </c>
      <c r="BO122" s="705" t="e">
        <f t="shared" si="103"/>
        <v>#VALUE!</v>
      </c>
      <c r="BP122" s="702">
        <f t="shared" si="192"/>
        <v>1</v>
      </c>
      <c r="BQ122" s="703" t="e">
        <f t="shared" si="193"/>
        <v>#VALUE!</v>
      </c>
      <c r="BR122" s="704" t="e">
        <f t="shared" si="194"/>
        <v>#VALUE!</v>
      </c>
      <c r="BS122" s="769" t="e">
        <f t="shared" si="104"/>
        <v>#VALUE!</v>
      </c>
      <c r="BT122" s="705" t="e">
        <f t="shared" si="105"/>
        <v>#VALUE!</v>
      </c>
      <c r="BU122" s="702">
        <f t="shared" si="195"/>
        <v>1</v>
      </c>
      <c r="BV122" s="703" t="e">
        <f t="shared" si="196"/>
        <v>#VALUE!</v>
      </c>
      <c r="BW122" s="704" t="e">
        <f t="shared" si="197"/>
        <v>#VALUE!</v>
      </c>
      <c r="BX122" s="769" t="e">
        <f t="shared" si="106"/>
        <v>#VALUE!</v>
      </c>
      <c r="BY122" s="705" t="e">
        <f t="shared" si="107"/>
        <v>#VALUE!</v>
      </c>
      <c r="BZ122" s="702">
        <f t="shared" si="198"/>
        <v>1</v>
      </c>
      <c r="CA122" s="703" t="e">
        <f t="shared" si="199"/>
        <v>#VALUE!</v>
      </c>
      <c r="CB122" s="704" t="e">
        <f t="shared" si="200"/>
        <v>#VALUE!</v>
      </c>
      <c r="CC122" s="769" t="e">
        <f t="shared" si="108"/>
        <v>#VALUE!</v>
      </c>
      <c r="CD122" s="705" t="e">
        <f t="shared" si="109"/>
        <v>#VALUE!</v>
      </c>
      <c r="CE122" s="770">
        <f t="shared" si="78"/>
        <v>12</v>
      </c>
      <c r="CF122" s="771" t="e">
        <f t="shared" si="79"/>
        <v>#VALUE!</v>
      </c>
      <c r="CG122" s="708"/>
      <c r="CH122" s="709"/>
      <c r="CK122" s="253"/>
      <c r="CL122" s="272"/>
      <c r="CM122" s="272"/>
      <c r="CN122" s="273"/>
      <c r="CO122" s="285" t="e">
        <f t="shared" si="159"/>
        <v>#VALUE!</v>
      </c>
      <c r="CP122" s="286" t="e">
        <f t="shared" si="160"/>
        <v>#VALUE!</v>
      </c>
      <c r="CQ122" s="275">
        <f t="shared" si="161"/>
        <v>0</v>
      </c>
      <c r="CR122" s="270" t="e">
        <f t="shared" ref="CR122:CS159" si="201">IF($CP122=CR$4,$CN122,0)</f>
        <v>#VALUE!</v>
      </c>
      <c r="CS122" s="270" t="e">
        <f t="shared" si="201"/>
        <v>#VALUE!</v>
      </c>
      <c r="CT122" s="270" t="e">
        <f t="shared" si="163"/>
        <v>#VALUE!</v>
      </c>
      <c r="CU122" s="44"/>
    </row>
    <row r="123" spans="1:99" ht="16.5" customHeight="1">
      <c r="A123" s="23">
        <f t="shared" si="164"/>
        <v>119</v>
      </c>
      <c r="B123" s="142">
        <f>'2019-상시근로자'!B123</f>
        <v>0</v>
      </c>
      <c r="C123" s="632">
        <f>'2019-상시근로자'!C123</f>
        <v>0</v>
      </c>
      <c r="D123" s="637">
        <f>'2019-상시근로자'!D123</f>
        <v>0</v>
      </c>
      <c r="E123" s="156" t="e">
        <f t="shared" si="152"/>
        <v>#VALUE!</v>
      </c>
      <c r="F123" s="30" t="e">
        <f t="shared" si="153"/>
        <v>#VALUE!</v>
      </c>
      <c r="G123" s="31" t="e">
        <f t="shared" si="154"/>
        <v>#VALUE!</v>
      </c>
      <c r="H123" s="147" t="e">
        <f t="shared" si="155"/>
        <v>#VALUE!</v>
      </c>
      <c r="I123" s="633">
        <f>'2019-상시근로자'!E123</f>
        <v>0</v>
      </c>
      <c r="J123" s="633">
        <f>'2019-상시근로자'!G123</f>
        <v>0</v>
      </c>
      <c r="K123" s="33" t="e">
        <f t="shared" si="156"/>
        <v>#VALUE!</v>
      </c>
      <c r="L123" s="33">
        <f t="shared" si="77"/>
        <v>0</v>
      </c>
      <c r="M123" s="35" t="e">
        <f t="shared" si="157"/>
        <v>#VALUE!</v>
      </c>
      <c r="N123" s="108"/>
      <c r="O123" s="178"/>
      <c r="P123" s="179"/>
      <c r="Q123" s="106" t="s">
        <v>160</v>
      </c>
      <c r="R123" s="107" t="s">
        <v>160</v>
      </c>
      <c r="S123" s="43"/>
      <c r="T123" s="122" t="s">
        <v>160</v>
      </c>
      <c r="U123" s="122" t="s">
        <v>160</v>
      </c>
      <c r="V123" s="123" t="s">
        <v>160</v>
      </c>
      <c r="W123" s="702">
        <f t="shared" si="165"/>
        <v>1</v>
      </c>
      <c r="X123" s="703" t="e">
        <f t="shared" si="166"/>
        <v>#VALUE!</v>
      </c>
      <c r="Y123" s="768" t="e">
        <f t="shared" si="167"/>
        <v>#VALUE!</v>
      </c>
      <c r="Z123" s="769" t="e">
        <f t="shared" si="86"/>
        <v>#VALUE!</v>
      </c>
      <c r="AA123" s="705" t="e">
        <f t="shared" si="87"/>
        <v>#VALUE!</v>
      </c>
      <c r="AB123" s="702">
        <f t="shared" si="168"/>
        <v>1</v>
      </c>
      <c r="AC123" s="703" t="e">
        <f t="shared" si="169"/>
        <v>#VALUE!</v>
      </c>
      <c r="AD123" s="704" t="e">
        <f t="shared" si="170"/>
        <v>#VALUE!</v>
      </c>
      <c r="AE123" s="769" t="e">
        <f t="shared" si="88"/>
        <v>#VALUE!</v>
      </c>
      <c r="AF123" s="705" t="e">
        <f t="shared" si="89"/>
        <v>#VALUE!</v>
      </c>
      <c r="AG123" s="702">
        <f t="shared" si="171"/>
        <v>1</v>
      </c>
      <c r="AH123" s="703" t="e">
        <f t="shared" si="172"/>
        <v>#VALUE!</v>
      </c>
      <c r="AI123" s="704" t="e">
        <f t="shared" si="173"/>
        <v>#VALUE!</v>
      </c>
      <c r="AJ123" s="769" t="e">
        <f t="shared" si="90"/>
        <v>#VALUE!</v>
      </c>
      <c r="AK123" s="705" t="e">
        <f t="shared" si="91"/>
        <v>#VALUE!</v>
      </c>
      <c r="AL123" s="702">
        <f t="shared" si="174"/>
        <v>1</v>
      </c>
      <c r="AM123" s="703" t="e">
        <f t="shared" si="175"/>
        <v>#VALUE!</v>
      </c>
      <c r="AN123" s="704" t="e">
        <f t="shared" si="176"/>
        <v>#VALUE!</v>
      </c>
      <c r="AO123" s="769" t="e">
        <f t="shared" si="92"/>
        <v>#VALUE!</v>
      </c>
      <c r="AP123" s="705" t="e">
        <f t="shared" si="93"/>
        <v>#VALUE!</v>
      </c>
      <c r="AQ123" s="702">
        <f t="shared" si="177"/>
        <v>1</v>
      </c>
      <c r="AR123" s="703" t="e">
        <f t="shared" si="178"/>
        <v>#VALUE!</v>
      </c>
      <c r="AS123" s="704" t="e">
        <f t="shared" si="179"/>
        <v>#VALUE!</v>
      </c>
      <c r="AT123" s="769" t="e">
        <f t="shared" si="94"/>
        <v>#VALUE!</v>
      </c>
      <c r="AU123" s="705" t="e">
        <f t="shared" si="95"/>
        <v>#VALUE!</v>
      </c>
      <c r="AV123" s="702">
        <f t="shared" si="180"/>
        <v>1</v>
      </c>
      <c r="AW123" s="703" t="e">
        <f t="shared" si="181"/>
        <v>#VALUE!</v>
      </c>
      <c r="AX123" s="704" t="e">
        <f t="shared" si="182"/>
        <v>#VALUE!</v>
      </c>
      <c r="AY123" s="769" t="e">
        <f t="shared" si="96"/>
        <v>#VALUE!</v>
      </c>
      <c r="AZ123" s="705" t="e">
        <f t="shared" si="97"/>
        <v>#VALUE!</v>
      </c>
      <c r="BA123" s="702">
        <f t="shared" si="183"/>
        <v>1</v>
      </c>
      <c r="BB123" s="703" t="e">
        <f t="shared" si="184"/>
        <v>#VALUE!</v>
      </c>
      <c r="BC123" s="704" t="e">
        <f t="shared" si="185"/>
        <v>#VALUE!</v>
      </c>
      <c r="BD123" s="769" t="e">
        <f t="shared" si="98"/>
        <v>#VALUE!</v>
      </c>
      <c r="BE123" s="705" t="e">
        <f t="shared" si="99"/>
        <v>#VALUE!</v>
      </c>
      <c r="BF123" s="702">
        <f t="shared" si="186"/>
        <v>1</v>
      </c>
      <c r="BG123" s="703" t="e">
        <f t="shared" si="187"/>
        <v>#VALUE!</v>
      </c>
      <c r="BH123" s="704" t="e">
        <f t="shared" si="188"/>
        <v>#VALUE!</v>
      </c>
      <c r="BI123" s="769" t="e">
        <f t="shared" si="100"/>
        <v>#VALUE!</v>
      </c>
      <c r="BJ123" s="705" t="e">
        <f t="shared" si="101"/>
        <v>#VALUE!</v>
      </c>
      <c r="BK123" s="702">
        <f t="shared" si="189"/>
        <v>1</v>
      </c>
      <c r="BL123" s="703" t="e">
        <f t="shared" si="190"/>
        <v>#VALUE!</v>
      </c>
      <c r="BM123" s="704" t="e">
        <f t="shared" si="191"/>
        <v>#VALUE!</v>
      </c>
      <c r="BN123" s="769" t="e">
        <f t="shared" si="102"/>
        <v>#VALUE!</v>
      </c>
      <c r="BO123" s="705" t="e">
        <f t="shared" si="103"/>
        <v>#VALUE!</v>
      </c>
      <c r="BP123" s="702">
        <f t="shared" si="192"/>
        <v>1</v>
      </c>
      <c r="BQ123" s="703" t="e">
        <f t="shared" si="193"/>
        <v>#VALUE!</v>
      </c>
      <c r="BR123" s="704" t="e">
        <f t="shared" si="194"/>
        <v>#VALUE!</v>
      </c>
      <c r="BS123" s="769" t="e">
        <f t="shared" si="104"/>
        <v>#VALUE!</v>
      </c>
      <c r="BT123" s="705" t="e">
        <f t="shared" si="105"/>
        <v>#VALUE!</v>
      </c>
      <c r="BU123" s="702">
        <f t="shared" si="195"/>
        <v>1</v>
      </c>
      <c r="BV123" s="703" t="e">
        <f t="shared" si="196"/>
        <v>#VALUE!</v>
      </c>
      <c r="BW123" s="704" t="e">
        <f t="shared" si="197"/>
        <v>#VALUE!</v>
      </c>
      <c r="BX123" s="769" t="e">
        <f t="shared" si="106"/>
        <v>#VALUE!</v>
      </c>
      <c r="BY123" s="705" t="e">
        <f t="shared" si="107"/>
        <v>#VALUE!</v>
      </c>
      <c r="BZ123" s="702">
        <f t="shared" si="198"/>
        <v>1</v>
      </c>
      <c r="CA123" s="703" t="e">
        <f t="shared" si="199"/>
        <v>#VALUE!</v>
      </c>
      <c r="CB123" s="704" t="e">
        <f t="shared" si="200"/>
        <v>#VALUE!</v>
      </c>
      <c r="CC123" s="769" t="e">
        <f t="shared" si="108"/>
        <v>#VALUE!</v>
      </c>
      <c r="CD123" s="705" t="e">
        <f t="shared" si="109"/>
        <v>#VALUE!</v>
      </c>
      <c r="CE123" s="770">
        <f t="shared" si="78"/>
        <v>12</v>
      </c>
      <c r="CF123" s="771" t="e">
        <f t="shared" si="79"/>
        <v>#VALUE!</v>
      </c>
      <c r="CG123" s="708"/>
      <c r="CH123" s="709"/>
      <c r="CK123" s="253"/>
      <c r="CL123" s="272"/>
      <c r="CM123" s="272"/>
      <c r="CN123" s="273"/>
      <c r="CO123" s="285" t="e">
        <f t="shared" si="159"/>
        <v>#VALUE!</v>
      </c>
      <c r="CP123" s="286" t="e">
        <f t="shared" si="160"/>
        <v>#VALUE!</v>
      </c>
      <c r="CQ123" s="275">
        <f t="shared" si="161"/>
        <v>0</v>
      </c>
      <c r="CR123" s="270" t="e">
        <f t="shared" si="201"/>
        <v>#VALUE!</v>
      </c>
      <c r="CS123" s="270" t="e">
        <f t="shared" si="201"/>
        <v>#VALUE!</v>
      </c>
      <c r="CT123" s="270" t="e">
        <f t="shared" si="163"/>
        <v>#VALUE!</v>
      </c>
      <c r="CU123" s="44"/>
    </row>
    <row r="124" spans="1:99" ht="16.5" customHeight="1">
      <c r="A124" s="23">
        <f t="shared" si="164"/>
        <v>120</v>
      </c>
      <c r="B124" s="142">
        <f>'2019-상시근로자'!B124</f>
        <v>0</v>
      </c>
      <c r="C124" s="632">
        <f>'2019-상시근로자'!C124</f>
        <v>0</v>
      </c>
      <c r="D124" s="637">
        <f>'2019-상시근로자'!D124</f>
        <v>0</v>
      </c>
      <c r="E124" s="156" t="e">
        <f t="shared" si="152"/>
        <v>#VALUE!</v>
      </c>
      <c r="F124" s="30" t="e">
        <f t="shared" si="153"/>
        <v>#VALUE!</v>
      </c>
      <c r="G124" s="31" t="e">
        <f t="shared" si="154"/>
        <v>#VALUE!</v>
      </c>
      <c r="H124" s="147" t="e">
        <f t="shared" si="155"/>
        <v>#VALUE!</v>
      </c>
      <c r="I124" s="633">
        <f>'2019-상시근로자'!E124</f>
        <v>0</v>
      </c>
      <c r="J124" s="633">
        <f>'2019-상시근로자'!G124</f>
        <v>0</v>
      </c>
      <c r="K124" s="33" t="e">
        <f t="shared" si="156"/>
        <v>#VALUE!</v>
      </c>
      <c r="L124" s="33">
        <f t="shared" si="77"/>
        <v>0</v>
      </c>
      <c r="M124" s="35" t="e">
        <f t="shared" si="157"/>
        <v>#VALUE!</v>
      </c>
      <c r="N124" s="108"/>
      <c r="O124" s="178"/>
      <c r="P124" s="179"/>
      <c r="Q124" s="106" t="s">
        <v>160</v>
      </c>
      <c r="R124" s="107" t="s">
        <v>160</v>
      </c>
      <c r="S124" s="43"/>
      <c r="T124" s="122" t="s">
        <v>160</v>
      </c>
      <c r="U124" s="122" t="s">
        <v>160</v>
      </c>
      <c r="V124" s="123" t="s">
        <v>160</v>
      </c>
      <c r="W124" s="702">
        <f t="shared" si="165"/>
        <v>1</v>
      </c>
      <c r="X124" s="703" t="e">
        <f t="shared" si="166"/>
        <v>#VALUE!</v>
      </c>
      <c r="Y124" s="768" t="e">
        <f t="shared" si="167"/>
        <v>#VALUE!</v>
      </c>
      <c r="Z124" s="769" t="e">
        <f t="shared" si="86"/>
        <v>#VALUE!</v>
      </c>
      <c r="AA124" s="705" t="e">
        <f t="shared" si="87"/>
        <v>#VALUE!</v>
      </c>
      <c r="AB124" s="702">
        <f t="shared" si="168"/>
        <v>1</v>
      </c>
      <c r="AC124" s="703" t="e">
        <f t="shared" si="169"/>
        <v>#VALUE!</v>
      </c>
      <c r="AD124" s="704" t="e">
        <f t="shared" si="170"/>
        <v>#VALUE!</v>
      </c>
      <c r="AE124" s="769" t="e">
        <f t="shared" si="88"/>
        <v>#VALUE!</v>
      </c>
      <c r="AF124" s="705" t="e">
        <f t="shared" si="89"/>
        <v>#VALUE!</v>
      </c>
      <c r="AG124" s="702">
        <f t="shared" si="171"/>
        <v>1</v>
      </c>
      <c r="AH124" s="703" t="e">
        <f t="shared" si="172"/>
        <v>#VALUE!</v>
      </c>
      <c r="AI124" s="704" t="e">
        <f t="shared" si="173"/>
        <v>#VALUE!</v>
      </c>
      <c r="AJ124" s="769" t="e">
        <f t="shared" si="90"/>
        <v>#VALUE!</v>
      </c>
      <c r="AK124" s="705" t="e">
        <f t="shared" si="91"/>
        <v>#VALUE!</v>
      </c>
      <c r="AL124" s="702">
        <f t="shared" si="174"/>
        <v>1</v>
      </c>
      <c r="AM124" s="703" t="e">
        <f t="shared" si="175"/>
        <v>#VALUE!</v>
      </c>
      <c r="AN124" s="704" t="e">
        <f t="shared" si="176"/>
        <v>#VALUE!</v>
      </c>
      <c r="AO124" s="769" t="e">
        <f t="shared" si="92"/>
        <v>#VALUE!</v>
      </c>
      <c r="AP124" s="705" t="e">
        <f t="shared" si="93"/>
        <v>#VALUE!</v>
      </c>
      <c r="AQ124" s="702">
        <f t="shared" si="177"/>
        <v>1</v>
      </c>
      <c r="AR124" s="703" t="e">
        <f t="shared" si="178"/>
        <v>#VALUE!</v>
      </c>
      <c r="AS124" s="704" t="e">
        <f t="shared" si="179"/>
        <v>#VALUE!</v>
      </c>
      <c r="AT124" s="769" t="e">
        <f t="shared" si="94"/>
        <v>#VALUE!</v>
      </c>
      <c r="AU124" s="705" t="e">
        <f t="shared" si="95"/>
        <v>#VALUE!</v>
      </c>
      <c r="AV124" s="702">
        <f t="shared" si="180"/>
        <v>1</v>
      </c>
      <c r="AW124" s="703" t="e">
        <f t="shared" si="181"/>
        <v>#VALUE!</v>
      </c>
      <c r="AX124" s="704" t="e">
        <f t="shared" si="182"/>
        <v>#VALUE!</v>
      </c>
      <c r="AY124" s="769" t="e">
        <f t="shared" si="96"/>
        <v>#VALUE!</v>
      </c>
      <c r="AZ124" s="705" t="e">
        <f t="shared" si="97"/>
        <v>#VALUE!</v>
      </c>
      <c r="BA124" s="702">
        <f t="shared" si="183"/>
        <v>1</v>
      </c>
      <c r="BB124" s="703" t="e">
        <f t="shared" si="184"/>
        <v>#VALUE!</v>
      </c>
      <c r="BC124" s="704" t="e">
        <f t="shared" si="185"/>
        <v>#VALUE!</v>
      </c>
      <c r="BD124" s="769" t="e">
        <f t="shared" si="98"/>
        <v>#VALUE!</v>
      </c>
      <c r="BE124" s="705" t="e">
        <f t="shared" si="99"/>
        <v>#VALUE!</v>
      </c>
      <c r="BF124" s="702">
        <f t="shared" si="186"/>
        <v>1</v>
      </c>
      <c r="BG124" s="703" t="e">
        <f t="shared" si="187"/>
        <v>#VALUE!</v>
      </c>
      <c r="BH124" s="704" t="e">
        <f t="shared" si="188"/>
        <v>#VALUE!</v>
      </c>
      <c r="BI124" s="769" t="e">
        <f t="shared" si="100"/>
        <v>#VALUE!</v>
      </c>
      <c r="BJ124" s="705" t="e">
        <f t="shared" si="101"/>
        <v>#VALUE!</v>
      </c>
      <c r="BK124" s="702">
        <f t="shared" si="189"/>
        <v>1</v>
      </c>
      <c r="BL124" s="703" t="e">
        <f t="shared" si="190"/>
        <v>#VALUE!</v>
      </c>
      <c r="BM124" s="704" t="e">
        <f t="shared" si="191"/>
        <v>#VALUE!</v>
      </c>
      <c r="BN124" s="769" t="e">
        <f t="shared" si="102"/>
        <v>#VALUE!</v>
      </c>
      <c r="BO124" s="705" t="e">
        <f t="shared" si="103"/>
        <v>#VALUE!</v>
      </c>
      <c r="BP124" s="702">
        <f t="shared" si="192"/>
        <v>1</v>
      </c>
      <c r="BQ124" s="703" t="e">
        <f t="shared" si="193"/>
        <v>#VALUE!</v>
      </c>
      <c r="BR124" s="704" t="e">
        <f t="shared" si="194"/>
        <v>#VALUE!</v>
      </c>
      <c r="BS124" s="769" t="e">
        <f t="shared" si="104"/>
        <v>#VALUE!</v>
      </c>
      <c r="BT124" s="705" t="e">
        <f t="shared" si="105"/>
        <v>#VALUE!</v>
      </c>
      <c r="BU124" s="702">
        <f t="shared" si="195"/>
        <v>1</v>
      </c>
      <c r="BV124" s="703" t="e">
        <f t="shared" si="196"/>
        <v>#VALUE!</v>
      </c>
      <c r="BW124" s="704" t="e">
        <f t="shared" si="197"/>
        <v>#VALUE!</v>
      </c>
      <c r="BX124" s="769" t="e">
        <f t="shared" si="106"/>
        <v>#VALUE!</v>
      </c>
      <c r="BY124" s="705" t="e">
        <f t="shared" si="107"/>
        <v>#VALUE!</v>
      </c>
      <c r="BZ124" s="702">
        <f t="shared" si="198"/>
        <v>1</v>
      </c>
      <c r="CA124" s="703" t="e">
        <f t="shared" si="199"/>
        <v>#VALUE!</v>
      </c>
      <c r="CB124" s="704" t="e">
        <f t="shared" si="200"/>
        <v>#VALUE!</v>
      </c>
      <c r="CC124" s="769" t="e">
        <f t="shared" si="108"/>
        <v>#VALUE!</v>
      </c>
      <c r="CD124" s="705" t="e">
        <f t="shared" si="109"/>
        <v>#VALUE!</v>
      </c>
      <c r="CE124" s="770">
        <f t="shared" si="78"/>
        <v>12</v>
      </c>
      <c r="CF124" s="771" t="e">
        <f t="shared" si="79"/>
        <v>#VALUE!</v>
      </c>
      <c r="CG124" s="708"/>
      <c r="CH124" s="709"/>
      <c r="CK124" s="253"/>
      <c r="CL124" s="272"/>
      <c r="CM124" s="272"/>
      <c r="CN124" s="273"/>
      <c r="CO124" s="285" t="e">
        <f t="shared" si="159"/>
        <v>#VALUE!</v>
      </c>
      <c r="CP124" s="286" t="e">
        <f t="shared" si="160"/>
        <v>#VALUE!</v>
      </c>
      <c r="CQ124" s="275">
        <f t="shared" si="161"/>
        <v>0</v>
      </c>
      <c r="CR124" s="270" t="e">
        <f t="shared" si="201"/>
        <v>#VALUE!</v>
      </c>
      <c r="CS124" s="270" t="e">
        <f t="shared" si="201"/>
        <v>#VALUE!</v>
      </c>
      <c r="CT124" s="270" t="e">
        <f t="shared" si="163"/>
        <v>#VALUE!</v>
      </c>
      <c r="CU124" s="44"/>
    </row>
    <row r="125" spans="1:99" ht="16.5" customHeight="1">
      <c r="A125" s="23">
        <f t="shared" si="164"/>
        <v>121</v>
      </c>
      <c r="B125" s="142">
        <f>'2019-상시근로자'!B125</f>
        <v>0</v>
      </c>
      <c r="C125" s="632">
        <f>'2019-상시근로자'!C125</f>
        <v>0</v>
      </c>
      <c r="D125" s="637">
        <f>'2019-상시근로자'!D125</f>
        <v>0</v>
      </c>
      <c r="E125" s="156" t="e">
        <f t="shared" si="152"/>
        <v>#VALUE!</v>
      </c>
      <c r="F125" s="30" t="e">
        <f t="shared" si="153"/>
        <v>#VALUE!</v>
      </c>
      <c r="G125" s="31" t="e">
        <f t="shared" si="154"/>
        <v>#VALUE!</v>
      </c>
      <c r="H125" s="147" t="e">
        <f t="shared" si="155"/>
        <v>#VALUE!</v>
      </c>
      <c r="I125" s="633">
        <f>'2019-상시근로자'!E125</f>
        <v>0</v>
      </c>
      <c r="J125" s="633">
        <f>'2019-상시근로자'!G125</f>
        <v>0</v>
      </c>
      <c r="K125" s="33" t="e">
        <f t="shared" si="156"/>
        <v>#VALUE!</v>
      </c>
      <c r="L125" s="33">
        <f t="shared" si="77"/>
        <v>0</v>
      </c>
      <c r="M125" s="35" t="e">
        <f t="shared" si="157"/>
        <v>#VALUE!</v>
      </c>
      <c r="N125" s="108"/>
      <c r="O125" s="178"/>
      <c r="P125" s="179"/>
      <c r="Q125" s="106" t="s">
        <v>160</v>
      </c>
      <c r="R125" s="107" t="s">
        <v>160</v>
      </c>
      <c r="S125" s="43"/>
      <c r="T125" s="122" t="s">
        <v>160</v>
      </c>
      <c r="U125" s="122" t="s">
        <v>160</v>
      </c>
      <c r="V125" s="123" t="s">
        <v>160</v>
      </c>
      <c r="W125" s="702">
        <f t="shared" si="165"/>
        <v>1</v>
      </c>
      <c r="X125" s="703" t="e">
        <f t="shared" si="166"/>
        <v>#VALUE!</v>
      </c>
      <c r="Y125" s="768" t="e">
        <f t="shared" si="167"/>
        <v>#VALUE!</v>
      </c>
      <c r="Z125" s="769" t="e">
        <f t="shared" si="86"/>
        <v>#VALUE!</v>
      </c>
      <c r="AA125" s="705" t="e">
        <f t="shared" si="87"/>
        <v>#VALUE!</v>
      </c>
      <c r="AB125" s="702">
        <f t="shared" si="168"/>
        <v>1</v>
      </c>
      <c r="AC125" s="703" t="e">
        <f t="shared" si="169"/>
        <v>#VALUE!</v>
      </c>
      <c r="AD125" s="704" t="e">
        <f t="shared" si="170"/>
        <v>#VALUE!</v>
      </c>
      <c r="AE125" s="769" t="e">
        <f t="shared" si="88"/>
        <v>#VALUE!</v>
      </c>
      <c r="AF125" s="705" t="e">
        <f t="shared" si="89"/>
        <v>#VALUE!</v>
      </c>
      <c r="AG125" s="702">
        <f t="shared" si="171"/>
        <v>1</v>
      </c>
      <c r="AH125" s="703" t="e">
        <f t="shared" si="172"/>
        <v>#VALUE!</v>
      </c>
      <c r="AI125" s="704" t="e">
        <f t="shared" si="173"/>
        <v>#VALUE!</v>
      </c>
      <c r="AJ125" s="769" t="e">
        <f t="shared" si="90"/>
        <v>#VALUE!</v>
      </c>
      <c r="AK125" s="705" t="e">
        <f t="shared" si="91"/>
        <v>#VALUE!</v>
      </c>
      <c r="AL125" s="702">
        <f t="shared" si="174"/>
        <v>1</v>
      </c>
      <c r="AM125" s="703" t="e">
        <f t="shared" si="175"/>
        <v>#VALUE!</v>
      </c>
      <c r="AN125" s="704" t="e">
        <f t="shared" si="176"/>
        <v>#VALUE!</v>
      </c>
      <c r="AO125" s="769" t="e">
        <f t="shared" si="92"/>
        <v>#VALUE!</v>
      </c>
      <c r="AP125" s="705" t="e">
        <f t="shared" si="93"/>
        <v>#VALUE!</v>
      </c>
      <c r="AQ125" s="702">
        <f t="shared" si="177"/>
        <v>1</v>
      </c>
      <c r="AR125" s="703" t="e">
        <f t="shared" si="178"/>
        <v>#VALUE!</v>
      </c>
      <c r="AS125" s="704" t="e">
        <f t="shared" si="179"/>
        <v>#VALUE!</v>
      </c>
      <c r="AT125" s="769" t="e">
        <f t="shared" si="94"/>
        <v>#VALUE!</v>
      </c>
      <c r="AU125" s="705" t="e">
        <f t="shared" si="95"/>
        <v>#VALUE!</v>
      </c>
      <c r="AV125" s="702">
        <f t="shared" si="180"/>
        <v>1</v>
      </c>
      <c r="AW125" s="703" t="e">
        <f t="shared" si="181"/>
        <v>#VALUE!</v>
      </c>
      <c r="AX125" s="704" t="e">
        <f t="shared" si="182"/>
        <v>#VALUE!</v>
      </c>
      <c r="AY125" s="769" t="e">
        <f t="shared" si="96"/>
        <v>#VALUE!</v>
      </c>
      <c r="AZ125" s="705" t="e">
        <f t="shared" si="97"/>
        <v>#VALUE!</v>
      </c>
      <c r="BA125" s="702">
        <f t="shared" si="183"/>
        <v>1</v>
      </c>
      <c r="BB125" s="703" t="e">
        <f t="shared" si="184"/>
        <v>#VALUE!</v>
      </c>
      <c r="BC125" s="704" t="e">
        <f t="shared" si="185"/>
        <v>#VALUE!</v>
      </c>
      <c r="BD125" s="769" t="e">
        <f t="shared" si="98"/>
        <v>#VALUE!</v>
      </c>
      <c r="BE125" s="705" t="e">
        <f t="shared" si="99"/>
        <v>#VALUE!</v>
      </c>
      <c r="BF125" s="702">
        <f t="shared" si="186"/>
        <v>1</v>
      </c>
      <c r="BG125" s="703" t="e">
        <f t="shared" si="187"/>
        <v>#VALUE!</v>
      </c>
      <c r="BH125" s="704" t="e">
        <f t="shared" si="188"/>
        <v>#VALUE!</v>
      </c>
      <c r="BI125" s="769" t="e">
        <f t="shared" si="100"/>
        <v>#VALUE!</v>
      </c>
      <c r="BJ125" s="705" t="e">
        <f t="shared" si="101"/>
        <v>#VALUE!</v>
      </c>
      <c r="BK125" s="702">
        <f t="shared" si="189"/>
        <v>1</v>
      </c>
      <c r="BL125" s="703" t="e">
        <f t="shared" si="190"/>
        <v>#VALUE!</v>
      </c>
      <c r="BM125" s="704" t="e">
        <f t="shared" si="191"/>
        <v>#VALUE!</v>
      </c>
      <c r="BN125" s="769" t="e">
        <f t="shared" si="102"/>
        <v>#VALUE!</v>
      </c>
      <c r="BO125" s="705" t="e">
        <f t="shared" si="103"/>
        <v>#VALUE!</v>
      </c>
      <c r="BP125" s="702">
        <f t="shared" si="192"/>
        <v>1</v>
      </c>
      <c r="BQ125" s="703" t="e">
        <f t="shared" si="193"/>
        <v>#VALUE!</v>
      </c>
      <c r="BR125" s="704" t="e">
        <f t="shared" si="194"/>
        <v>#VALUE!</v>
      </c>
      <c r="BS125" s="769" t="e">
        <f t="shared" si="104"/>
        <v>#VALUE!</v>
      </c>
      <c r="BT125" s="705" t="e">
        <f t="shared" si="105"/>
        <v>#VALUE!</v>
      </c>
      <c r="BU125" s="702">
        <f t="shared" si="195"/>
        <v>1</v>
      </c>
      <c r="BV125" s="703" t="e">
        <f t="shared" si="196"/>
        <v>#VALUE!</v>
      </c>
      <c r="BW125" s="704" t="e">
        <f t="shared" si="197"/>
        <v>#VALUE!</v>
      </c>
      <c r="BX125" s="769" t="e">
        <f t="shared" si="106"/>
        <v>#VALUE!</v>
      </c>
      <c r="BY125" s="705" t="e">
        <f t="shared" si="107"/>
        <v>#VALUE!</v>
      </c>
      <c r="BZ125" s="702">
        <f t="shared" si="198"/>
        <v>1</v>
      </c>
      <c r="CA125" s="703" t="e">
        <f t="shared" si="199"/>
        <v>#VALUE!</v>
      </c>
      <c r="CB125" s="704" t="e">
        <f t="shared" si="200"/>
        <v>#VALUE!</v>
      </c>
      <c r="CC125" s="769" t="e">
        <f t="shared" si="108"/>
        <v>#VALUE!</v>
      </c>
      <c r="CD125" s="705" t="e">
        <f t="shared" si="109"/>
        <v>#VALUE!</v>
      </c>
      <c r="CE125" s="770">
        <f t="shared" si="78"/>
        <v>12</v>
      </c>
      <c r="CF125" s="771" t="e">
        <f t="shared" si="79"/>
        <v>#VALUE!</v>
      </c>
      <c r="CG125" s="708"/>
      <c r="CH125" s="709"/>
      <c r="CK125" s="253"/>
      <c r="CL125" s="272"/>
      <c r="CM125" s="272"/>
      <c r="CN125" s="273"/>
      <c r="CO125" s="285" t="e">
        <f t="shared" si="159"/>
        <v>#VALUE!</v>
      </c>
      <c r="CP125" s="286" t="e">
        <f t="shared" si="160"/>
        <v>#VALUE!</v>
      </c>
      <c r="CQ125" s="275">
        <f t="shared" si="161"/>
        <v>0</v>
      </c>
      <c r="CR125" s="270" t="e">
        <f t="shared" si="201"/>
        <v>#VALUE!</v>
      </c>
      <c r="CS125" s="270" t="e">
        <f t="shared" si="201"/>
        <v>#VALUE!</v>
      </c>
      <c r="CT125" s="270" t="e">
        <f t="shared" si="163"/>
        <v>#VALUE!</v>
      </c>
      <c r="CU125" s="44"/>
    </row>
    <row r="126" spans="1:99" ht="16.5" customHeight="1" thickBot="1">
      <c r="A126" s="23">
        <f t="shared" si="164"/>
        <v>122</v>
      </c>
      <c r="B126" s="142">
        <f>'2019-상시근로자'!B126</f>
        <v>0</v>
      </c>
      <c r="C126" s="632">
        <f>'2019-상시근로자'!C126</f>
        <v>0</v>
      </c>
      <c r="D126" s="637">
        <f>'2019-상시근로자'!D126</f>
        <v>0</v>
      </c>
      <c r="E126" s="156" t="e">
        <f t="shared" si="152"/>
        <v>#VALUE!</v>
      </c>
      <c r="F126" s="30" t="e">
        <f t="shared" si="153"/>
        <v>#VALUE!</v>
      </c>
      <c r="G126" s="31" t="e">
        <f t="shared" si="154"/>
        <v>#VALUE!</v>
      </c>
      <c r="H126" s="147" t="e">
        <f t="shared" si="155"/>
        <v>#VALUE!</v>
      </c>
      <c r="I126" s="633">
        <f>'2019-상시근로자'!E126</f>
        <v>0</v>
      </c>
      <c r="J126" s="633">
        <f>'2019-상시근로자'!G126</f>
        <v>0</v>
      </c>
      <c r="K126" s="33" t="e">
        <f t="shared" si="156"/>
        <v>#VALUE!</v>
      </c>
      <c r="L126" s="33">
        <f t="shared" si="77"/>
        <v>0</v>
      </c>
      <c r="M126" s="35" t="e">
        <f t="shared" si="157"/>
        <v>#VALUE!</v>
      </c>
      <c r="N126" s="108"/>
      <c r="O126" s="180"/>
      <c r="P126" s="181"/>
      <c r="Q126" s="106" t="s">
        <v>160</v>
      </c>
      <c r="R126" s="107" t="s">
        <v>160</v>
      </c>
      <c r="S126" s="43"/>
      <c r="T126" s="122" t="s">
        <v>160</v>
      </c>
      <c r="U126" s="122" t="s">
        <v>160</v>
      </c>
      <c r="V126" s="123" t="s">
        <v>160</v>
      </c>
      <c r="W126" s="702">
        <f t="shared" si="165"/>
        <v>1</v>
      </c>
      <c r="X126" s="703" t="e">
        <f t="shared" si="166"/>
        <v>#VALUE!</v>
      </c>
      <c r="Y126" s="768" t="e">
        <f t="shared" si="167"/>
        <v>#VALUE!</v>
      </c>
      <c r="Z126" s="769" t="e">
        <f t="shared" si="86"/>
        <v>#VALUE!</v>
      </c>
      <c r="AA126" s="705" t="e">
        <f t="shared" si="87"/>
        <v>#VALUE!</v>
      </c>
      <c r="AB126" s="702">
        <f t="shared" si="168"/>
        <v>1</v>
      </c>
      <c r="AC126" s="703" t="e">
        <f t="shared" si="169"/>
        <v>#VALUE!</v>
      </c>
      <c r="AD126" s="704" t="e">
        <f t="shared" si="170"/>
        <v>#VALUE!</v>
      </c>
      <c r="AE126" s="769" t="e">
        <f t="shared" si="88"/>
        <v>#VALUE!</v>
      </c>
      <c r="AF126" s="705" t="e">
        <f t="shared" si="89"/>
        <v>#VALUE!</v>
      </c>
      <c r="AG126" s="702">
        <f t="shared" si="171"/>
        <v>1</v>
      </c>
      <c r="AH126" s="703" t="e">
        <f t="shared" si="172"/>
        <v>#VALUE!</v>
      </c>
      <c r="AI126" s="704" t="e">
        <f t="shared" si="173"/>
        <v>#VALUE!</v>
      </c>
      <c r="AJ126" s="769" t="e">
        <f t="shared" si="90"/>
        <v>#VALUE!</v>
      </c>
      <c r="AK126" s="705" t="e">
        <f t="shared" si="91"/>
        <v>#VALUE!</v>
      </c>
      <c r="AL126" s="702">
        <f t="shared" si="174"/>
        <v>1</v>
      </c>
      <c r="AM126" s="703" t="e">
        <f t="shared" si="175"/>
        <v>#VALUE!</v>
      </c>
      <c r="AN126" s="704" t="e">
        <f t="shared" si="176"/>
        <v>#VALUE!</v>
      </c>
      <c r="AO126" s="769" t="e">
        <f t="shared" si="92"/>
        <v>#VALUE!</v>
      </c>
      <c r="AP126" s="705" t="e">
        <f t="shared" si="93"/>
        <v>#VALUE!</v>
      </c>
      <c r="AQ126" s="702">
        <f t="shared" si="177"/>
        <v>1</v>
      </c>
      <c r="AR126" s="703" t="e">
        <f t="shared" si="178"/>
        <v>#VALUE!</v>
      </c>
      <c r="AS126" s="704" t="e">
        <f t="shared" si="179"/>
        <v>#VALUE!</v>
      </c>
      <c r="AT126" s="769" t="e">
        <f t="shared" si="94"/>
        <v>#VALUE!</v>
      </c>
      <c r="AU126" s="705" t="e">
        <f t="shared" si="95"/>
        <v>#VALUE!</v>
      </c>
      <c r="AV126" s="702">
        <f t="shared" si="180"/>
        <v>1</v>
      </c>
      <c r="AW126" s="703" t="e">
        <f t="shared" si="181"/>
        <v>#VALUE!</v>
      </c>
      <c r="AX126" s="704" t="e">
        <f t="shared" si="182"/>
        <v>#VALUE!</v>
      </c>
      <c r="AY126" s="769" t="e">
        <f t="shared" si="96"/>
        <v>#VALUE!</v>
      </c>
      <c r="AZ126" s="705" t="e">
        <f t="shared" si="97"/>
        <v>#VALUE!</v>
      </c>
      <c r="BA126" s="702">
        <f t="shared" si="183"/>
        <v>1</v>
      </c>
      <c r="BB126" s="703" t="e">
        <f t="shared" si="184"/>
        <v>#VALUE!</v>
      </c>
      <c r="BC126" s="704" t="e">
        <f t="shared" si="185"/>
        <v>#VALUE!</v>
      </c>
      <c r="BD126" s="769" t="e">
        <f t="shared" si="98"/>
        <v>#VALUE!</v>
      </c>
      <c r="BE126" s="705" t="e">
        <f t="shared" si="99"/>
        <v>#VALUE!</v>
      </c>
      <c r="BF126" s="702">
        <f t="shared" si="186"/>
        <v>1</v>
      </c>
      <c r="BG126" s="703" t="e">
        <f t="shared" si="187"/>
        <v>#VALUE!</v>
      </c>
      <c r="BH126" s="704" t="e">
        <f t="shared" si="188"/>
        <v>#VALUE!</v>
      </c>
      <c r="BI126" s="769" t="e">
        <f t="shared" si="100"/>
        <v>#VALUE!</v>
      </c>
      <c r="BJ126" s="705" t="e">
        <f t="shared" si="101"/>
        <v>#VALUE!</v>
      </c>
      <c r="BK126" s="702">
        <f t="shared" si="189"/>
        <v>1</v>
      </c>
      <c r="BL126" s="703" t="e">
        <f t="shared" si="190"/>
        <v>#VALUE!</v>
      </c>
      <c r="BM126" s="704" t="e">
        <f t="shared" si="191"/>
        <v>#VALUE!</v>
      </c>
      <c r="BN126" s="769" t="e">
        <f t="shared" si="102"/>
        <v>#VALUE!</v>
      </c>
      <c r="BO126" s="705" t="e">
        <f t="shared" si="103"/>
        <v>#VALUE!</v>
      </c>
      <c r="BP126" s="702">
        <f t="shared" si="192"/>
        <v>1</v>
      </c>
      <c r="BQ126" s="703" t="e">
        <f t="shared" si="193"/>
        <v>#VALUE!</v>
      </c>
      <c r="BR126" s="704" t="e">
        <f t="shared" si="194"/>
        <v>#VALUE!</v>
      </c>
      <c r="BS126" s="769" t="e">
        <f t="shared" si="104"/>
        <v>#VALUE!</v>
      </c>
      <c r="BT126" s="705" t="e">
        <f t="shared" si="105"/>
        <v>#VALUE!</v>
      </c>
      <c r="BU126" s="702">
        <f t="shared" si="195"/>
        <v>1</v>
      </c>
      <c r="BV126" s="703" t="e">
        <f t="shared" si="196"/>
        <v>#VALUE!</v>
      </c>
      <c r="BW126" s="704" t="e">
        <f t="shared" si="197"/>
        <v>#VALUE!</v>
      </c>
      <c r="BX126" s="769" t="e">
        <f t="shared" si="106"/>
        <v>#VALUE!</v>
      </c>
      <c r="BY126" s="705" t="e">
        <f t="shared" si="107"/>
        <v>#VALUE!</v>
      </c>
      <c r="BZ126" s="702">
        <f t="shared" si="198"/>
        <v>1</v>
      </c>
      <c r="CA126" s="703" t="e">
        <f t="shared" si="199"/>
        <v>#VALUE!</v>
      </c>
      <c r="CB126" s="704" t="e">
        <f t="shared" si="200"/>
        <v>#VALUE!</v>
      </c>
      <c r="CC126" s="769" t="e">
        <f t="shared" si="108"/>
        <v>#VALUE!</v>
      </c>
      <c r="CD126" s="705" t="e">
        <f t="shared" si="109"/>
        <v>#VALUE!</v>
      </c>
      <c r="CE126" s="770">
        <f t="shared" si="78"/>
        <v>12</v>
      </c>
      <c r="CF126" s="771" t="e">
        <f t="shared" si="79"/>
        <v>#VALUE!</v>
      </c>
      <c r="CG126" s="708"/>
      <c r="CH126" s="709"/>
      <c r="CK126" s="253"/>
      <c r="CL126" s="272"/>
      <c r="CM126" s="272"/>
      <c r="CN126" s="273"/>
      <c r="CO126" s="285" t="e">
        <f t="shared" si="159"/>
        <v>#VALUE!</v>
      </c>
      <c r="CP126" s="286" t="e">
        <f t="shared" si="160"/>
        <v>#VALUE!</v>
      </c>
      <c r="CQ126" s="275">
        <f t="shared" si="161"/>
        <v>0</v>
      </c>
      <c r="CR126" s="270" t="e">
        <f t="shared" si="201"/>
        <v>#VALUE!</v>
      </c>
      <c r="CS126" s="270" t="e">
        <f t="shared" si="201"/>
        <v>#VALUE!</v>
      </c>
      <c r="CT126" s="270" t="e">
        <f t="shared" si="163"/>
        <v>#VALUE!</v>
      </c>
      <c r="CU126" s="44"/>
    </row>
    <row r="127" spans="1:99" ht="16.5" customHeight="1">
      <c r="A127" s="23">
        <f t="shared" si="164"/>
        <v>123</v>
      </c>
      <c r="B127" s="142">
        <f>'2019-상시근로자'!B127</f>
        <v>0</v>
      </c>
      <c r="C127" s="632">
        <f>'2019-상시근로자'!C127</f>
        <v>0</v>
      </c>
      <c r="D127" s="637">
        <f>'2019-상시근로자'!D127</f>
        <v>0</v>
      </c>
      <c r="E127" s="156" t="e">
        <f t="shared" si="152"/>
        <v>#VALUE!</v>
      </c>
      <c r="F127" s="30" t="e">
        <f t="shared" si="153"/>
        <v>#VALUE!</v>
      </c>
      <c r="G127" s="31" t="e">
        <f t="shared" si="154"/>
        <v>#VALUE!</v>
      </c>
      <c r="H127" s="147" t="e">
        <f t="shared" si="155"/>
        <v>#VALUE!</v>
      </c>
      <c r="I127" s="633">
        <f>'2019-상시근로자'!E127</f>
        <v>0</v>
      </c>
      <c r="J127" s="633">
        <f>'2019-상시근로자'!G127</f>
        <v>0</v>
      </c>
      <c r="K127" s="33" t="e">
        <f t="shared" si="156"/>
        <v>#VALUE!</v>
      </c>
      <c r="L127" s="33">
        <f t="shared" si="77"/>
        <v>0</v>
      </c>
      <c r="M127" s="35" t="e">
        <f t="shared" si="157"/>
        <v>#VALUE!</v>
      </c>
      <c r="N127" s="108"/>
      <c r="O127" s="178"/>
      <c r="P127" s="179"/>
      <c r="Q127" s="106" t="s">
        <v>160</v>
      </c>
      <c r="R127" s="107" t="s">
        <v>160</v>
      </c>
      <c r="S127" s="43"/>
      <c r="T127" s="122" t="s">
        <v>160</v>
      </c>
      <c r="U127" s="122" t="s">
        <v>160</v>
      </c>
      <c r="V127" s="123" t="s">
        <v>160</v>
      </c>
      <c r="W127" s="702">
        <f t="shared" si="165"/>
        <v>1</v>
      </c>
      <c r="X127" s="703" t="e">
        <f t="shared" si="166"/>
        <v>#VALUE!</v>
      </c>
      <c r="Y127" s="768" t="e">
        <f t="shared" si="167"/>
        <v>#VALUE!</v>
      </c>
      <c r="Z127" s="769" t="e">
        <f t="shared" si="86"/>
        <v>#VALUE!</v>
      </c>
      <c r="AA127" s="705" t="e">
        <f t="shared" si="87"/>
        <v>#VALUE!</v>
      </c>
      <c r="AB127" s="702">
        <f t="shared" si="168"/>
        <v>1</v>
      </c>
      <c r="AC127" s="703" t="e">
        <f t="shared" si="169"/>
        <v>#VALUE!</v>
      </c>
      <c r="AD127" s="704" t="e">
        <f t="shared" si="170"/>
        <v>#VALUE!</v>
      </c>
      <c r="AE127" s="769" t="e">
        <f t="shared" si="88"/>
        <v>#VALUE!</v>
      </c>
      <c r="AF127" s="705" t="e">
        <f t="shared" si="89"/>
        <v>#VALUE!</v>
      </c>
      <c r="AG127" s="702">
        <f t="shared" si="171"/>
        <v>1</v>
      </c>
      <c r="AH127" s="703" t="e">
        <f t="shared" si="172"/>
        <v>#VALUE!</v>
      </c>
      <c r="AI127" s="704" t="e">
        <f t="shared" si="173"/>
        <v>#VALUE!</v>
      </c>
      <c r="AJ127" s="769" t="e">
        <f t="shared" si="90"/>
        <v>#VALUE!</v>
      </c>
      <c r="AK127" s="705" t="e">
        <f t="shared" si="91"/>
        <v>#VALUE!</v>
      </c>
      <c r="AL127" s="702">
        <f t="shared" si="174"/>
        <v>1</v>
      </c>
      <c r="AM127" s="703" t="e">
        <f t="shared" si="175"/>
        <v>#VALUE!</v>
      </c>
      <c r="AN127" s="704" t="e">
        <f t="shared" si="176"/>
        <v>#VALUE!</v>
      </c>
      <c r="AO127" s="769" t="e">
        <f t="shared" si="92"/>
        <v>#VALUE!</v>
      </c>
      <c r="AP127" s="705" t="e">
        <f t="shared" si="93"/>
        <v>#VALUE!</v>
      </c>
      <c r="AQ127" s="702">
        <f t="shared" si="177"/>
        <v>1</v>
      </c>
      <c r="AR127" s="703" t="e">
        <f t="shared" si="178"/>
        <v>#VALUE!</v>
      </c>
      <c r="AS127" s="704" t="e">
        <f t="shared" si="179"/>
        <v>#VALUE!</v>
      </c>
      <c r="AT127" s="769" t="e">
        <f t="shared" si="94"/>
        <v>#VALUE!</v>
      </c>
      <c r="AU127" s="705" t="e">
        <f t="shared" si="95"/>
        <v>#VALUE!</v>
      </c>
      <c r="AV127" s="702">
        <f t="shared" si="180"/>
        <v>1</v>
      </c>
      <c r="AW127" s="703" t="e">
        <f t="shared" si="181"/>
        <v>#VALUE!</v>
      </c>
      <c r="AX127" s="704" t="e">
        <f t="shared" si="182"/>
        <v>#VALUE!</v>
      </c>
      <c r="AY127" s="769" t="e">
        <f t="shared" si="96"/>
        <v>#VALUE!</v>
      </c>
      <c r="AZ127" s="705" t="e">
        <f t="shared" si="97"/>
        <v>#VALUE!</v>
      </c>
      <c r="BA127" s="702">
        <f t="shared" si="183"/>
        <v>1</v>
      </c>
      <c r="BB127" s="703" t="e">
        <f t="shared" si="184"/>
        <v>#VALUE!</v>
      </c>
      <c r="BC127" s="704" t="e">
        <f t="shared" si="185"/>
        <v>#VALUE!</v>
      </c>
      <c r="BD127" s="769" t="e">
        <f t="shared" si="98"/>
        <v>#VALUE!</v>
      </c>
      <c r="BE127" s="705" t="e">
        <f t="shared" si="99"/>
        <v>#VALUE!</v>
      </c>
      <c r="BF127" s="702">
        <f t="shared" si="186"/>
        <v>1</v>
      </c>
      <c r="BG127" s="703" t="e">
        <f t="shared" si="187"/>
        <v>#VALUE!</v>
      </c>
      <c r="BH127" s="704" t="e">
        <f t="shared" si="188"/>
        <v>#VALUE!</v>
      </c>
      <c r="BI127" s="769" t="e">
        <f t="shared" si="100"/>
        <v>#VALUE!</v>
      </c>
      <c r="BJ127" s="705" t="e">
        <f t="shared" si="101"/>
        <v>#VALUE!</v>
      </c>
      <c r="BK127" s="702">
        <f t="shared" si="189"/>
        <v>1</v>
      </c>
      <c r="BL127" s="703" t="e">
        <f t="shared" si="190"/>
        <v>#VALUE!</v>
      </c>
      <c r="BM127" s="704" t="e">
        <f t="shared" si="191"/>
        <v>#VALUE!</v>
      </c>
      <c r="BN127" s="769" t="e">
        <f t="shared" si="102"/>
        <v>#VALUE!</v>
      </c>
      <c r="BO127" s="705" t="e">
        <f t="shared" si="103"/>
        <v>#VALUE!</v>
      </c>
      <c r="BP127" s="702">
        <f t="shared" si="192"/>
        <v>1</v>
      </c>
      <c r="BQ127" s="703" t="e">
        <f t="shared" si="193"/>
        <v>#VALUE!</v>
      </c>
      <c r="BR127" s="704" t="e">
        <f t="shared" si="194"/>
        <v>#VALUE!</v>
      </c>
      <c r="BS127" s="769" t="e">
        <f t="shared" si="104"/>
        <v>#VALUE!</v>
      </c>
      <c r="BT127" s="705" t="e">
        <f t="shared" si="105"/>
        <v>#VALUE!</v>
      </c>
      <c r="BU127" s="702">
        <f t="shared" si="195"/>
        <v>1</v>
      </c>
      <c r="BV127" s="703" t="e">
        <f t="shared" si="196"/>
        <v>#VALUE!</v>
      </c>
      <c r="BW127" s="704" t="e">
        <f t="shared" si="197"/>
        <v>#VALUE!</v>
      </c>
      <c r="BX127" s="769" t="e">
        <f t="shared" si="106"/>
        <v>#VALUE!</v>
      </c>
      <c r="BY127" s="705" t="e">
        <f t="shared" si="107"/>
        <v>#VALUE!</v>
      </c>
      <c r="BZ127" s="702">
        <f t="shared" si="198"/>
        <v>1</v>
      </c>
      <c r="CA127" s="703" t="e">
        <f t="shared" si="199"/>
        <v>#VALUE!</v>
      </c>
      <c r="CB127" s="704" t="e">
        <f t="shared" si="200"/>
        <v>#VALUE!</v>
      </c>
      <c r="CC127" s="769" t="e">
        <f t="shared" si="108"/>
        <v>#VALUE!</v>
      </c>
      <c r="CD127" s="705" t="e">
        <f t="shared" si="109"/>
        <v>#VALUE!</v>
      </c>
      <c r="CE127" s="770">
        <f t="shared" si="78"/>
        <v>12</v>
      </c>
      <c r="CF127" s="771" t="e">
        <f t="shared" si="79"/>
        <v>#VALUE!</v>
      </c>
      <c r="CG127" s="708"/>
      <c r="CH127" s="709"/>
      <c r="CK127" s="253"/>
      <c r="CL127" s="272"/>
      <c r="CM127" s="272"/>
      <c r="CN127" s="273"/>
      <c r="CO127" s="285" t="e">
        <f t="shared" si="159"/>
        <v>#VALUE!</v>
      </c>
      <c r="CP127" s="286" t="e">
        <f t="shared" si="160"/>
        <v>#VALUE!</v>
      </c>
      <c r="CQ127" s="275">
        <f t="shared" si="161"/>
        <v>0</v>
      </c>
      <c r="CR127" s="270" t="e">
        <f t="shared" si="201"/>
        <v>#VALUE!</v>
      </c>
      <c r="CS127" s="270" t="e">
        <f t="shared" si="201"/>
        <v>#VALUE!</v>
      </c>
      <c r="CT127" s="270" t="e">
        <f t="shared" si="163"/>
        <v>#VALUE!</v>
      </c>
      <c r="CU127" s="44"/>
    </row>
    <row r="128" spans="1:99" ht="16.5" customHeight="1">
      <c r="A128" s="23">
        <f t="shared" si="164"/>
        <v>124</v>
      </c>
      <c r="B128" s="142">
        <f>'2019-상시근로자'!B128</f>
        <v>0</v>
      </c>
      <c r="C128" s="632">
        <f>'2019-상시근로자'!C128</f>
        <v>0</v>
      </c>
      <c r="D128" s="637">
        <f>'2019-상시근로자'!D128</f>
        <v>0</v>
      </c>
      <c r="E128" s="156" t="e">
        <f t="shared" si="152"/>
        <v>#VALUE!</v>
      </c>
      <c r="F128" s="30" t="e">
        <f t="shared" si="153"/>
        <v>#VALUE!</v>
      </c>
      <c r="G128" s="31" t="e">
        <f t="shared" si="154"/>
        <v>#VALUE!</v>
      </c>
      <c r="H128" s="147" t="e">
        <f t="shared" si="155"/>
        <v>#VALUE!</v>
      </c>
      <c r="I128" s="633">
        <f>'2019-상시근로자'!E128</f>
        <v>0</v>
      </c>
      <c r="J128" s="633">
        <f>'2019-상시근로자'!G128</f>
        <v>0</v>
      </c>
      <c r="K128" s="33" t="e">
        <f t="shared" si="156"/>
        <v>#VALUE!</v>
      </c>
      <c r="L128" s="33">
        <f t="shared" si="77"/>
        <v>0</v>
      </c>
      <c r="M128" s="35" t="e">
        <f t="shared" si="157"/>
        <v>#VALUE!</v>
      </c>
      <c r="N128" s="108"/>
      <c r="O128" s="178"/>
      <c r="P128" s="179"/>
      <c r="Q128" s="106" t="s">
        <v>160</v>
      </c>
      <c r="R128" s="107" t="s">
        <v>160</v>
      </c>
      <c r="S128" s="43"/>
      <c r="T128" s="122" t="s">
        <v>160</v>
      </c>
      <c r="U128" s="122" t="s">
        <v>160</v>
      </c>
      <c r="V128" s="123" t="s">
        <v>160</v>
      </c>
      <c r="W128" s="702">
        <f t="shared" si="165"/>
        <v>1</v>
      </c>
      <c r="X128" s="703" t="e">
        <f t="shared" si="166"/>
        <v>#VALUE!</v>
      </c>
      <c r="Y128" s="768" t="e">
        <f t="shared" si="167"/>
        <v>#VALUE!</v>
      </c>
      <c r="Z128" s="769" t="e">
        <f t="shared" si="86"/>
        <v>#VALUE!</v>
      </c>
      <c r="AA128" s="705" t="e">
        <f t="shared" si="87"/>
        <v>#VALUE!</v>
      </c>
      <c r="AB128" s="702">
        <f t="shared" si="168"/>
        <v>1</v>
      </c>
      <c r="AC128" s="703" t="e">
        <f t="shared" si="169"/>
        <v>#VALUE!</v>
      </c>
      <c r="AD128" s="704" t="e">
        <f t="shared" si="170"/>
        <v>#VALUE!</v>
      </c>
      <c r="AE128" s="769" t="e">
        <f t="shared" si="88"/>
        <v>#VALUE!</v>
      </c>
      <c r="AF128" s="705" t="e">
        <f t="shared" si="89"/>
        <v>#VALUE!</v>
      </c>
      <c r="AG128" s="702">
        <f t="shared" si="171"/>
        <v>1</v>
      </c>
      <c r="AH128" s="703" t="e">
        <f t="shared" si="172"/>
        <v>#VALUE!</v>
      </c>
      <c r="AI128" s="704" t="e">
        <f t="shared" si="173"/>
        <v>#VALUE!</v>
      </c>
      <c r="AJ128" s="769" t="e">
        <f t="shared" si="90"/>
        <v>#VALUE!</v>
      </c>
      <c r="AK128" s="705" t="e">
        <f t="shared" si="91"/>
        <v>#VALUE!</v>
      </c>
      <c r="AL128" s="702">
        <f t="shared" si="174"/>
        <v>1</v>
      </c>
      <c r="AM128" s="703" t="e">
        <f t="shared" si="175"/>
        <v>#VALUE!</v>
      </c>
      <c r="AN128" s="704" t="e">
        <f t="shared" si="176"/>
        <v>#VALUE!</v>
      </c>
      <c r="AO128" s="769" t="e">
        <f t="shared" si="92"/>
        <v>#VALUE!</v>
      </c>
      <c r="AP128" s="705" t="e">
        <f t="shared" si="93"/>
        <v>#VALUE!</v>
      </c>
      <c r="AQ128" s="702">
        <f t="shared" si="177"/>
        <v>1</v>
      </c>
      <c r="AR128" s="703" t="e">
        <f t="shared" si="178"/>
        <v>#VALUE!</v>
      </c>
      <c r="AS128" s="704" t="e">
        <f t="shared" si="179"/>
        <v>#VALUE!</v>
      </c>
      <c r="AT128" s="769" t="e">
        <f t="shared" si="94"/>
        <v>#VALUE!</v>
      </c>
      <c r="AU128" s="705" t="e">
        <f t="shared" si="95"/>
        <v>#VALUE!</v>
      </c>
      <c r="AV128" s="702">
        <f t="shared" si="180"/>
        <v>1</v>
      </c>
      <c r="AW128" s="703" t="e">
        <f t="shared" si="181"/>
        <v>#VALUE!</v>
      </c>
      <c r="AX128" s="704" t="e">
        <f t="shared" si="182"/>
        <v>#VALUE!</v>
      </c>
      <c r="AY128" s="769" t="e">
        <f t="shared" si="96"/>
        <v>#VALUE!</v>
      </c>
      <c r="AZ128" s="705" t="e">
        <f t="shared" si="97"/>
        <v>#VALUE!</v>
      </c>
      <c r="BA128" s="702">
        <f t="shared" si="183"/>
        <v>1</v>
      </c>
      <c r="BB128" s="703" t="e">
        <f t="shared" si="184"/>
        <v>#VALUE!</v>
      </c>
      <c r="BC128" s="704" t="e">
        <f t="shared" si="185"/>
        <v>#VALUE!</v>
      </c>
      <c r="BD128" s="769" t="e">
        <f t="shared" si="98"/>
        <v>#VALUE!</v>
      </c>
      <c r="BE128" s="705" t="e">
        <f t="shared" si="99"/>
        <v>#VALUE!</v>
      </c>
      <c r="BF128" s="702">
        <f t="shared" si="186"/>
        <v>1</v>
      </c>
      <c r="BG128" s="703" t="e">
        <f t="shared" si="187"/>
        <v>#VALUE!</v>
      </c>
      <c r="BH128" s="704" t="e">
        <f t="shared" si="188"/>
        <v>#VALUE!</v>
      </c>
      <c r="BI128" s="769" t="e">
        <f t="shared" si="100"/>
        <v>#VALUE!</v>
      </c>
      <c r="BJ128" s="705" t="e">
        <f t="shared" si="101"/>
        <v>#VALUE!</v>
      </c>
      <c r="BK128" s="702">
        <f t="shared" si="189"/>
        <v>1</v>
      </c>
      <c r="BL128" s="703" t="e">
        <f t="shared" si="190"/>
        <v>#VALUE!</v>
      </c>
      <c r="BM128" s="704" t="e">
        <f t="shared" si="191"/>
        <v>#VALUE!</v>
      </c>
      <c r="BN128" s="769" t="e">
        <f t="shared" si="102"/>
        <v>#VALUE!</v>
      </c>
      <c r="BO128" s="705" t="e">
        <f t="shared" si="103"/>
        <v>#VALUE!</v>
      </c>
      <c r="BP128" s="702">
        <f t="shared" si="192"/>
        <v>1</v>
      </c>
      <c r="BQ128" s="703" t="e">
        <f t="shared" si="193"/>
        <v>#VALUE!</v>
      </c>
      <c r="BR128" s="704" t="e">
        <f t="shared" si="194"/>
        <v>#VALUE!</v>
      </c>
      <c r="BS128" s="769" t="e">
        <f t="shared" si="104"/>
        <v>#VALUE!</v>
      </c>
      <c r="BT128" s="705" t="e">
        <f t="shared" si="105"/>
        <v>#VALUE!</v>
      </c>
      <c r="BU128" s="702">
        <f t="shared" si="195"/>
        <v>1</v>
      </c>
      <c r="BV128" s="703" t="e">
        <f t="shared" si="196"/>
        <v>#VALUE!</v>
      </c>
      <c r="BW128" s="704" t="e">
        <f t="shared" si="197"/>
        <v>#VALUE!</v>
      </c>
      <c r="BX128" s="769" t="e">
        <f t="shared" si="106"/>
        <v>#VALUE!</v>
      </c>
      <c r="BY128" s="705" t="e">
        <f t="shared" si="107"/>
        <v>#VALUE!</v>
      </c>
      <c r="BZ128" s="702">
        <f t="shared" si="198"/>
        <v>1</v>
      </c>
      <c r="CA128" s="703" t="e">
        <f t="shared" si="199"/>
        <v>#VALUE!</v>
      </c>
      <c r="CB128" s="704" t="e">
        <f t="shared" si="200"/>
        <v>#VALUE!</v>
      </c>
      <c r="CC128" s="769" t="e">
        <f t="shared" si="108"/>
        <v>#VALUE!</v>
      </c>
      <c r="CD128" s="705" t="e">
        <f t="shared" si="109"/>
        <v>#VALUE!</v>
      </c>
      <c r="CE128" s="770">
        <f t="shared" si="78"/>
        <v>12</v>
      </c>
      <c r="CF128" s="771" t="e">
        <f t="shared" si="79"/>
        <v>#VALUE!</v>
      </c>
      <c r="CG128" s="708"/>
      <c r="CH128" s="709"/>
      <c r="CK128" s="253"/>
      <c r="CL128" s="272"/>
      <c r="CM128" s="272"/>
      <c r="CN128" s="273"/>
      <c r="CO128" s="285" t="e">
        <f t="shared" si="159"/>
        <v>#VALUE!</v>
      </c>
      <c r="CP128" s="286" t="e">
        <f t="shared" si="160"/>
        <v>#VALUE!</v>
      </c>
      <c r="CQ128" s="275">
        <f t="shared" si="161"/>
        <v>0</v>
      </c>
      <c r="CR128" s="270" t="e">
        <f t="shared" si="201"/>
        <v>#VALUE!</v>
      </c>
      <c r="CS128" s="270" t="e">
        <f t="shared" si="201"/>
        <v>#VALUE!</v>
      </c>
      <c r="CT128" s="270" t="e">
        <f t="shared" si="163"/>
        <v>#VALUE!</v>
      </c>
      <c r="CU128" s="44"/>
    </row>
    <row r="129" spans="1:99" ht="16.5" customHeight="1">
      <c r="A129" s="23">
        <f t="shared" si="164"/>
        <v>125</v>
      </c>
      <c r="B129" s="142">
        <f>'2019-상시근로자'!B129</f>
        <v>0</v>
      </c>
      <c r="C129" s="632">
        <f>'2019-상시근로자'!C129</f>
        <v>0</v>
      </c>
      <c r="D129" s="637">
        <f>'2019-상시근로자'!D129</f>
        <v>0</v>
      </c>
      <c r="E129" s="156" t="e">
        <f t="shared" si="152"/>
        <v>#VALUE!</v>
      </c>
      <c r="F129" s="30" t="e">
        <f t="shared" si="153"/>
        <v>#VALUE!</v>
      </c>
      <c r="G129" s="31" t="e">
        <f t="shared" si="154"/>
        <v>#VALUE!</v>
      </c>
      <c r="H129" s="147" t="e">
        <f t="shared" si="155"/>
        <v>#VALUE!</v>
      </c>
      <c r="I129" s="633">
        <f>'2019-상시근로자'!E129</f>
        <v>0</v>
      </c>
      <c r="J129" s="633">
        <f>'2019-상시근로자'!G129</f>
        <v>0</v>
      </c>
      <c r="K129" s="33" t="e">
        <f t="shared" si="156"/>
        <v>#VALUE!</v>
      </c>
      <c r="L129" s="33">
        <f t="shared" si="77"/>
        <v>0</v>
      </c>
      <c r="M129" s="35" t="e">
        <f t="shared" si="157"/>
        <v>#VALUE!</v>
      </c>
      <c r="N129" s="108"/>
      <c r="O129" s="178"/>
      <c r="P129" s="179"/>
      <c r="Q129" s="106" t="s">
        <v>160</v>
      </c>
      <c r="R129" s="107" t="s">
        <v>160</v>
      </c>
      <c r="S129" s="43"/>
      <c r="T129" s="122" t="s">
        <v>160</v>
      </c>
      <c r="U129" s="122" t="s">
        <v>160</v>
      </c>
      <c r="V129" s="123" t="s">
        <v>160</v>
      </c>
      <c r="W129" s="702">
        <f t="shared" si="165"/>
        <v>1</v>
      </c>
      <c r="X129" s="703" t="e">
        <f t="shared" si="166"/>
        <v>#VALUE!</v>
      </c>
      <c r="Y129" s="768" t="e">
        <f t="shared" si="167"/>
        <v>#VALUE!</v>
      </c>
      <c r="Z129" s="769" t="e">
        <f t="shared" si="86"/>
        <v>#VALUE!</v>
      </c>
      <c r="AA129" s="705" t="e">
        <f t="shared" si="87"/>
        <v>#VALUE!</v>
      </c>
      <c r="AB129" s="702">
        <f t="shared" si="168"/>
        <v>1</v>
      </c>
      <c r="AC129" s="703" t="e">
        <f t="shared" si="169"/>
        <v>#VALUE!</v>
      </c>
      <c r="AD129" s="704" t="e">
        <f t="shared" si="170"/>
        <v>#VALUE!</v>
      </c>
      <c r="AE129" s="769" t="e">
        <f t="shared" si="88"/>
        <v>#VALUE!</v>
      </c>
      <c r="AF129" s="705" t="e">
        <f t="shared" si="89"/>
        <v>#VALUE!</v>
      </c>
      <c r="AG129" s="702">
        <f t="shared" si="171"/>
        <v>1</v>
      </c>
      <c r="AH129" s="703" t="e">
        <f t="shared" si="172"/>
        <v>#VALUE!</v>
      </c>
      <c r="AI129" s="704" t="e">
        <f t="shared" si="173"/>
        <v>#VALUE!</v>
      </c>
      <c r="AJ129" s="769" t="e">
        <f t="shared" si="90"/>
        <v>#VALUE!</v>
      </c>
      <c r="AK129" s="705" t="e">
        <f t="shared" si="91"/>
        <v>#VALUE!</v>
      </c>
      <c r="AL129" s="702">
        <f t="shared" si="174"/>
        <v>1</v>
      </c>
      <c r="AM129" s="703" t="e">
        <f t="shared" si="175"/>
        <v>#VALUE!</v>
      </c>
      <c r="AN129" s="704" t="e">
        <f t="shared" si="176"/>
        <v>#VALUE!</v>
      </c>
      <c r="AO129" s="769" t="e">
        <f t="shared" si="92"/>
        <v>#VALUE!</v>
      </c>
      <c r="AP129" s="705" t="e">
        <f t="shared" si="93"/>
        <v>#VALUE!</v>
      </c>
      <c r="AQ129" s="702">
        <f t="shared" si="177"/>
        <v>1</v>
      </c>
      <c r="AR129" s="703" t="e">
        <f t="shared" si="178"/>
        <v>#VALUE!</v>
      </c>
      <c r="AS129" s="704" t="e">
        <f t="shared" si="179"/>
        <v>#VALUE!</v>
      </c>
      <c r="AT129" s="769" t="e">
        <f t="shared" si="94"/>
        <v>#VALUE!</v>
      </c>
      <c r="AU129" s="705" t="e">
        <f t="shared" si="95"/>
        <v>#VALUE!</v>
      </c>
      <c r="AV129" s="702">
        <f t="shared" si="180"/>
        <v>1</v>
      </c>
      <c r="AW129" s="703" t="e">
        <f t="shared" si="181"/>
        <v>#VALUE!</v>
      </c>
      <c r="AX129" s="704" t="e">
        <f t="shared" si="182"/>
        <v>#VALUE!</v>
      </c>
      <c r="AY129" s="769" t="e">
        <f t="shared" si="96"/>
        <v>#VALUE!</v>
      </c>
      <c r="AZ129" s="705" t="e">
        <f t="shared" si="97"/>
        <v>#VALUE!</v>
      </c>
      <c r="BA129" s="702">
        <f t="shared" si="183"/>
        <v>1</v>
      </c>
      <c r="BB129" s="703" t="e">
        <f t="shared" si="184"/>
        <v>#VALUE!</v>
      </c>
      <c r="BC129" s="704" t="e">
        <f t="shared" si="185"/>
        <v>#VALUE!</v>
      </c>
      <c r="BD129" s="769" t="e">
        <f t="shared" si="98"/>
        <v>#VALUE!</v>
      </c>
      <c r="BE129" s="705" t="e">
        <f t="shared" si="99"/>
        <v>#VALUE!</v>
      </c>
      <c r="BF129" s="702">
        <f t="shared" si="186"/>
        <v>1</v>
      </c>
      <c r="BG129" s="703" t="e">
        <f t="shared" si="187"/>
        <v>#VALUE!</v>
      </c>
      <c r="BH129" s="704" t="e">
        <f t="shared" si="188"/>
        <v>#VALUE!</v>
      </c>
      <c r="BI129" s="769" t="e">
        <f t="shared" si="100"/>
        <v>#VALUE!</v>
      </c>
      <c r="BJ129" s="705" t="e">
        <f t="shared" si="101"/>
        <v>#VALUE!</v>
      </c>
      <c r="BK129" s="702">
        <f t="shared" si="189"/>
        <v>1</v>
      </c>
      <c r="BL129" s="703" t="e">
        <f t="shared" si="190"/>
        <v>#VALUE!</v>
      </c>
      <c r="BM129" s="704" t="e">
        <f t="shared" si="191"/>
        <v>#VALUE!</v>
      </c>
      <c r="BN129" s="769" t="e">
        <f t="shared" si="102"/>
        <v>#VALUE!</v>
      </c>
      <c r="BO129" s="705" t="e">
        <f t="shared" si="103"/>
        <v>#VALUE!</v>
      </c>
      <c r="BP129" s="702">
        <f t="shared" si="192"/>
        <v>1</v>
      </c>
      <c r="BQ129" s="703" t="e">
        <f t="shared" si="193"/>
        <v>#VALUE!</v>
      </c>
      <c r="BR129" s="704" t="e">
        <f t="shared" si="194"/>
        <v>#VALUE!</v>
      </c>
      <c r="BS129" s="769" t="e">
        <f t="shared" si="104"/>
        <v>#VALUE!</v>
      </c>
      <c r="BT129" s="705" t="e">
        <f t="shared" si="105"/>
        <v>#VALUE!</v>
      </c>
      <c r="BU129" s="702">
        <f t="shared" si="195"/>
        <v>1</v>
      </c>
      <c r="BV129" s="703" t="e">
        <f t="shared" si="196"/>
        <v>#VALUE!</v>
      </c>
      <c r="BW129" s="704" t="e">
        <f t="shared" si="197"/>
        <v>#VALUE!</v>
      </c>
      <c r="BX129" s="769" t="e">
        <f t="shared" si="106"/>
        <v>#VALUE!</v>
      </c>
      <c r="BY129" s="705" t="e">
        <f t="shared" si="107"/>
        <v>#VALUE!</v>
      </c>
      <c r="BZ129" s="702">
        <f t="shared" si="198"/>
        <v>1</v>
      </c>
      <c r="CA129" s="703" t="e">
        <f t="shared" si="199"/>
        <v>#VALUE!</v>
      </c>
      <c r="CB129" s="704" t="e">
        <f t="shared" si="200"/>
        <v>#VALUE!</v>
      </c>
      <c r="CC129" s="769" t="e">
        <f t="shared" si="108"/>
        <v>#VALUE!</v>
      </c>
      <c r="CD129" s="705" t="e">
        <f t="shared" si="109"/>
        <v>#VALUE!</v>
      </c>
      <c r="CE129" s="770">
        <f t="shared" si="78"/>
        <v>12</v>
      </c>
      <c r="CF129" s="771" t="e">
        <f t="shared" si="79"/>
        <v>#VALUE!</v>
      </c>
      <c r="CG129" s="708"/>
      <c r="CH129" s="709"/>
      <c r="CK129" s="253"/>
      <c r="CL129" s="272"/>
      <c r="CM129" s="272"/>
      <c r="CN129" s="273"/>
      <c r="CO129" s="285" t="e">
        <f t="shared" si="159"/>
        <v>#VALUE!</v>
      </c>
      <c r="CP129" s="286" t="e">
        <f t="shared" si="160"/>
        <v>#VALUE!</v>
      </c>
      <c r="CQ129" s="275">
        <f t="shared" si="161"/>
        <v>0</v>
      </c>
      <c r="CR129" s="270" t="e">
        <f t="shared" si="201"/>
        <v>#VALUE!</v>
      </c>
      <c r="CS129" s="270" t="e">
        <f t="shared" si="201"/>
        <v>#VALUE!</v>
      </c>
      <c r="CT129" s="270" t="e">
        <f t="shared" si="163"/>
        <v>#VALUE!</v>
      </c>
      <c r="CU129" s="44"/>
    </row>
    <row r="130" spans="1:99" ht="16.5" customHeight="1">
      <c r="A130" s="23">
        <f t="shared" si="164"/>
        <v>126</v>
      </c>
      <c r="B130" s="142">
        <f>'2019-상시근로자'!B130</f>
        <v>0</v>
      </c>
      <c r="C130" s="632">
        <f>'2019-상시근로자'!C130</f>
        <v>0</v>
      </c>
      <c r="D130" s="637">
        <f>'2019-상시근로자'!D130</f>
        <v>0</v>
      </c>
      <c r="E130" s="156" t="e">
        <f t="shared" si="152"/>
        <v>#VALUE!</v>
      </c>
      <c r="F130" s="30" t="e">
        <f t="shared" si="153"/>
        <v>#VALUE!</v>
      </c>
      <c r="G130" s="31" t="e">
        <f t="shared" si="154"/>
        <v>#VALUE!</v>
      </c>
      <c r="H130" s="147" t="e">
        <f t="shared" si="155"/>
        <v>#VALUE!</v>
      </c>
      <c r="I130" s="633">
        <f>'2019-상시근로자'!E130</f>
        <v>0</v>
      </c>
      <c r="J130" s="633">
        <f>'2019-상시근로자'!G130</f>
        <v>0</v>
      </c>
      <c r="K130" s="33" t="e">
        <f t="shared" si="156"/>
        <v>#VALUE!</v>
      </c>
      <c r="L130" s="33">
        <f t="shared" si="77"/>
        <v>0</v>
      </c>
      <c r="M130" s="35" t="e">
        <f t="shared" si="157"/>
        <v>#VALUE!</v>
      </c>
      <c r="N130" s="108"/>
      <c r="O130" s="178"/>
      <c r="P130" s="179"/>
      <c r="Q130" s="106" t="s">
        <v>160</v>
      </c>
      <c r="R130" s="107" t="s">
        <v>160</v>
      </c>
      <c r="S130" s="43"/>
      <c r="T130" s="122" t="s">
        <v>160</v>
      </c>
      <c r="U130" s="122" t="s">
        <v>160</v>
      </c>
      <c r="V130" s="123" t="s">
        <v>160</v>
      </c>
      <c r="W130" s="702">
        <f t="shared" si="165"/>
        <v>1</v>
      </c>
      <c r="X130" s="703" t="e">
        <f t="shared" si="166"/>
        <v>#VALUE!</v>
      </c>
      <c r="Y130" s="768" t="e">
        <f t="shared" si="167"/>
        <v>#VALUE!</v>
      </c>
      <c r="Z130" s="769" t="e">
        <f t="shared" si="86"/>
        <v>#VALUE!</v>
      </c>
      <c r="AA130" s="705" t="e">
        <f t="shared" si="87"/>
        <v>#VALUE!</v>
      </c>
      <c r="AB130" s="702">
        <f t="shared" si="168"/>
        <v>1</v>
      </c>
      <c r="AC130" s="703" t="e">
        <f t="shared" si="169"/>
        <v>#VALUE!</v>
      </c>
      <c r="AD130" s="704" t="e">
        <f t="shared" si="170"/>
        <v>#VALUE!</v>
      </c>
      <c r="AE130" s="769" t="e">
        <f t="shared" si="88"/>
        <v>#VALUE!</v>
      </c>
      <c r="AF130" s="705" t="e">
        <f t="shared" si="89"/>
        <v>#VALUE!</v>
      </c>
      <c r="AG130" s="702">
        <f t="shared" si="171"/>
        <v>1</v>
      </c>
      <c r="AH130" s="703" t="e">
        <f t="shared" si="172"/>
        <v>#VALUE!</v>
      </c>
      <c r="AI130" s="704" t="e">
        <f t="shared" si="173"/>
        <v>#VALUE!</v>
      </c>
      <c r="AJ130" s="769" t="e">
        <f t="shared" si="90"/>
        <v>#VALUE!</v>
      </c>
      <c r="AK130" s="705" t="e">
        <f t="shared" si="91"/>
        <v>#VALUE!</v>
      </c>
      <c r="AL130" s="702">
        <f t="shared" si="174"/>
        <v>1</v>
      </c>
      <c r="AM130" s="703" t="e">
        <f t="shared" si="175"/>
        <v>#VALUE!</v>
      </c>
      <c r="AN130" s="704" t="e">
        <f t="shared" si="176"/>
        <v>#VALUE!</v>
      </c>
      <c r="AO130" s="769" t="e">
        <f t="shared" si="92"/>
        <v>#VALUE!</v>
      </c>
      <c r="AP130" s="705" t="e">
        <f t="shared" si="93"/>
        <v>#VALUE!</v>
      </c>
      <c r="AQ130" s="702">
        <f t="shared" si="177"/>
        <v>1</v>
      </c>
      <c r="AR130" s="703" t="e">
        <f t="shared" si="178"/>
        <v>#VALUE!</v>
      </c>
      <c r="AS130" s="704" t="e">
        <f t="shared" si="179"/>
        <v>#VALUE!</v>
      </c>
      <c r="AT130" s="769" t="e">
        <f t="shared" si="94"/>
        <v>#VALUE!</v>
      </c>
      <c r="AU130" s="705" t="e">
        <f t="shared" si="95"/>
        <v>#VALUE!</v>
      </c>
      <c r="AV130" s="702">
        <f t="shared" si="180"/>
        <v>1</v>
      </c>
      <c r="AW130" s="703" t="e">
        <f t="shared" si="181"/>
        <v>#VALUE!</v>
      </c>
      <c r="AX130" s="704" t="e">
        <f t="shared" si="182"/>
        <v>#VALUE!</v>
      </c>
      <c r="AY130" s="769" t="e">
        <f t="shared" si="96"/>
        <v>#VALUE!</v>
      </c>
      <c r="AZ130" s="705" t="e">
        <f t="shared" si="97"/>
        <v>#VALUE!</v>
      </c>
      <c r="BA130" s="702">
        <f t="shared" si="183"/>
        <v>1</v>
      </c>
      <c r="BB130" s="703" t="e">
        <f t="shared" si="184"/>
        <v>#VALUE!</v>
      </c>
      <c r="BC130" s="704" t="e">
        <f t="shared" si="185"/>
        <v>#VALUE!</v>
      </c>
      <c r="BD130" s="769" t="e">
        <f t="shared" si="98"/>
        <v>#VALUE!</v>
      </c>
      <c r="BE130" s="705" t="e">
        <f t="shared" si="99"/>
        <v>#VALUE!</v>
      </c>
      <c r="BF130" s="702">
        <f t="shared" si="186"/>
        <v>1</v>
      </c>
      <c r="BG130" s="703" t="e">
        <f t="shared" si="187"/>
        <v>#VALUE!</v>
      </c>
      <c r="BH130" s="704" t="e">
        <f t="shared" si="188"/>
        <v>#VALUE!</v>
      </c>
      <c r="BI130" s="769" t="e">
        <f t="shared" si="100"/>
        <v>#VALUE!</v>
      </c>
      <c r="BJ130" s="705" t="e">
        <f t="shared" si="101"/>
        <v>#VALUE!</v>
      </c>
      <c r="BK130" s="702">
        <f t="shared" si="189"/>
        <v>1</v>
      </c>
      <c r="BL130" s="703" t="e">
        <f t="shared" si="190"/>
        <v>#VALUE!</v>
      </c>
      <c r="BM130" s="704" t="e">
        <f t="shared" si="191"/>
        <v>#VALUE!</v>
      </c>
      <c r="BN130" s="769" t="e">
        <f t="shared" si="102"/>
        <v>#VALUE!</v>
      </c>
      <c r="BO130" s="705" t="e">
        <f t="shared" si="103"/>
        <v>#VALUE!</v>
      </c>
      <c r="BP130" s="702">
        <f t="shared" si="192"/>
        <v>1</v>
      </c>
      <c r="BQ130" s="703" t="e">
        <f t="shared" si="193"/>
        <v>#VALUE!</v>
      </c>
      <c r="BR130" s="704" t="e">
        <f t="shared" si="194"/>
        <v>#VALUE!</v>
      </c>
      <c r="BS130" s="769" t="e">
        <f t="shared" si="104"/>
        <v>#VALUE!</v>
      </c>
      <c r="BT130" s="705" t="e">
        <f t="shared" si="105"/>
        <v>#VALUE!</v>
      </c>
      <c r="BU130" s="702">
        <f t="shared" si="195"/>
        <v>1</v>
      </c>
      <c r="BV130" s="703" t="e">
        <f t="shared" si="196"/>
        <v>#VALUE!</v>
      </c>
      <c r="BW130" s="704" t="e">
        <f t="shared" si="197"/>
        <v>#VALUE!</v>
      </c>
      <c r="BX130" s="769" t="e">
        <f t="shared" si="106"/>
        <v>#VALUE!</v>
      </c>
      <c r="BY130" s="705" t="e">
        <f t="shared" si="107"/>
        <v>#VALUE!</v>
      </c>
      <c r="BZ130" s="702">
        <f t="shared" si="198"/>
        <v>1</v>
      </c>
      <c r="CA130" s="703" t="e">
        <f t="shared" si="199"/>
        <v>#VALUE!</v>
      </c>
      <c r="CB130" s="704" t="e">
        <f t="shared" si="200"/>
        <v>#VALUE!</v>
      </c>
      <c r="CC130" s="769" t="e">
        <f t="shared" si="108"/>
        <v>#VALUE!</v>
      </c>
      <c r="CD130" s="705" t="e">
        <f t="shared" si="109"/>
        <v>#VALUE!</v>
      </c>
      <c r="CE130" s="770">
        <f t="shared" si="78"/>
        <v>12</v>
      </c>
      <c r="CF130" s="771" t="e">
        <f t="shared" si="79"/>
        <v>#VALUE!</v>
      </c>
      <c r="CG130" s="708"/>
      <c r="CH130" s="709"/>
      <c r="CK130" s="253"/>
      <c r="CL130" s="272"/>
      <c r="CM130" s="272"/>
      <c r="CN130" s="273"/>
      <c r="CO130" s="285" t="e">
        <f t="shared" si="159"/>
        <v>#VALUE!</v>
      </c>
      <c r="CP130" s="286" t="e">
        <f t="shared" si="160"/>
        <v>#VALUE!</v>
      </c>
      <c r="CQ130" s="275">
        <f t="shared" si="161"/>
        <v>0</v>
      </c>
      <c r="CR130" s="270" t="e">
        <f t="shared" si="201"/>
        <v>#VALUE!</v>
      </c>
      <c r="CS130" s="270" t="e">
        <f t="shared" si="201"/>
        <v>#VALUE!</v>
      </c>
      <c r="CT130" s="270" t="e">
        <f t="shared" si="163"/>
        <v>#VALUE!</v>
      </c>
      <c r="CU130" s="44"/>
    </row>
    <row r="131" spans="1:99" ht="16.5" customHeight="1">
      <c r="A131" s="23">
        <f t="shared" si="164"/>
        <v>127</v>
      </c>
      <c r="B131" s="142">
        <f>'2019-상시근로자'!B131</f>
        <v>0</v>
      </c>
      <c r="C131" s="632">
        <f>'2019-상시근로자'!C131</f>
        <v>0</v>
      </c>
      <c r="D131" s="637">
        <f>'2019-상시근로자'!D131</f>
        <v>0</v>
      </c>
      <c r="E131" s="156" t="e">
        <f t="shared" si="152"/>
        <v>#VALUE!</v>
      </c>
      <c r="F131" s="30" t="e">
        <f t="shared" si="153"/>
        <v>#VALUE!</v>
      </c>
      <c r="G131" s="31" t="e">
        <f t="shared" si="154"/>
        <v>#VALUE!</v>
      </c>
      <c r="H131" s="147" t="e">
        <f t="shared" si="155"/>
        <v>#VALUE!</v>
      </c>
      <c r="I131" s="633">
        <f>'2019-상시근로자'!E131</f>
        <v>0</v>
      </c>
      <c r="J131" s="633">
        <f>'2019-상시근로자'!G131</f>
        <v>0</v>
      </c>
      <c r="K131" s="33" t="e">
        <f t="shared" si="156"/>
        <v>#VALUE!</v>
      </c>
      <c r="L131" s="33">
        <f t="shared" si="77"/>
        <v>0</v>
      </c>
      <c r="M131" s="35" t="e">
        <f t="shared" si="157"/>
        <v>#VALUE!</v>
      </c>
      <c r="N131" s="108"/>
      <c r="O131" s="178"/>
      <c r="P131" s="179"/>
      <c r="Q131" s="106" t="s">
        <v>160</v>
      </c>
      <c r="R131" s="107" t="s">
        <v>160</v>
      </c>
      <c r="S131" s="43"/>
      <c r="T131" s="122" t="s">
        <v>160</v>
      </c>
      <c r="U131" s="122" t="s">
        <v>160</v>
      </c>
      <c r="V131" s="123" t="s">
        <v>160</v>
      </c>
      <c r="W131" s="702">
        <f t="shared" si="165"/>
        <v>1</v>
      </c>
      <c r="X131" s="703" t="e">
        <f t="shared" si="166"/>
        <v>#VALUE!</v>
      </c>
      <c r="Y131" s="768" t="e">
        <f t="shared" si="167"/>
        <v>#VALUE!</v>
      </c>
      <c r="Z131" s="769" t="e">
        <f t="shared" si="86"/>
        <v>#VALUE!</v>
      </c>
      <c r="AA131" s="705" t="e">
        <f t="shared" si="87"/>
        <v>#VALUE!</v>
      </c>
      <c r="AB131" s="702">
        <f t="shared" si="168"/>
        <v>1</v>
      </c>
      <c r="AC131" s="703" t="e">
        <f t="shared" si="169"/>
        <v>#VALUE!</v>
      </c>
      <c r="AD131" s="704" t="e">
        <f t="shared" si="170"/>
        <v>#VALUE!</v>
      </c>
      <c r="AE131" s="769" t="e">
        <f t="shared" si="88"/>
        <v>#VALUE!</v>
      </c>
      <c r="AF131" s="705" t="e">
        <f t="shared" si="89"/>
        <v>#VALUE!</v>
      </c>
      <c r="AG131" s="702">
        <f t="shared" si="171"/>
        <v>1</v>
      </c>
      <c r="AH131" s="703" t="e">
        <f t="shared" si="172"/>
        <v>#VALUE!</v>
      </c>
      <c r="AI131" s="704" t="e">
        <f t="shared" si="173"/>
        <v>#VALUE!</v>
      </c>
      <c r="AJ131" s="769" t="e">
        <f t="shared" si="90"/>
        <v>#VALUE!</v>
      </c>
      <c r="AK131" s="705" t="e">
        <f t="shared" si="91"/>
        <v>#VALUE!</v>
      </c>
      <c r="AL131" s="702">
        <f t="shared" si="174"/>
        <v>1</v>
      </c>
      <c r="AM131" s="703" t="e">
        <f t="shared" si="175"/>
        <v>#VALUE!</v>
      </c>
      <c r="AN131" s="704" t="e">
        <f t="shared" si="176"/>
        <v>#VALUE!</v>
      </c>
      <c r="AO131" s="769" t="e">
        <f t="shared" si="92"/>
        <v>#VALUE!</v>
      </c>
      <c r="AP131" s="705" t="e">
        <f t="shared" si="93"/>
        <v>#VALUE!</v>
      </c>
      <c r="AQ131" s="702">
        <f t="shared" si="177"/>
        <v>1</v>
      </c>
      <c r="AR131" s="703" t="e">
        <f t="shared" si="178"/>
        <v>#VALUE!</v>
      </c>
      <c r="AS131" s="704" t="e">
        <f t="shared" si="179"/>
        <v>#VALUE!</v>
      </c>
      <c r="AT131" s="769" t="e">
        <f t="shared" si="94"/>
        <v>#VALUE!</v>
      </c>
      <c r="AU131" s="705" t="e">
        <f t="shared" si="95"/>
        <v>#VALUE!</v>
      </c>
      <c r="AV131" s="702">
        <f t="shared" si="180"/>
        <v>1</v>
      </c>
      <c r="AW131" s="703" t="e">
        <f t="shared" si="181"/>
        <v>#VALUE!</v>
      </c>
      <c r="AX131" s="704" t="e">
        <f t="shared" si="182"/>
        <v>#VALUE!</v>
      </c>
      <c r="AY131" s="769" t="e">
        <f t="shared" si="96"/>
        <v>#VALUE!</v>
      </c>
      <c r="AZ131" s="705" t="e">
        <f t="shared" si="97"/>
        <v>#VALUE!</v>
      </c>
      <c r="BA131" s="702">
        <f t="shared" si="183"/>
        <v>1</v>
      </c>
      <c r="BB131" s="703" t="e">
        <f t="shared" si="184"/>
        <v>#VALUE!</v>
      </c>
      <c r="BC131" s="704" t="e">
        <f t="shared" si="185"/>
        <v>#VALUE!</v>
      </c>
      <c r="BD131" s="769" t="e">
        <f t="shared" si="98"/>
        <v>#VALUE!</v>
      </c>
      <c r="BE131" s="705" t="e">
        <f t="shared" si="99"/>
        <v>#VALUE!</v>
      </c>
      <c r="BF131" s="702">
        <f t="shared" si="186"/>
        <v>1</v>
      </c>
      <c r="BG131" s="703" t="e">
        <f t="shared" si="187"/>
        <v>#VALUE!</v>
      </c>
      <c r="BH131" s="704" t="e">
        <f t="shared" si="188"/>
        <v>#VALUE!</v>
      </c>
      <c r="BI131" s="769" t="e">
        <f t="shared" si="100"/>
        <v>#VALUE!</v>
      </c>
      <c r="BJ131" s="705" t="e">
        <f t="shared" si="101"/>
        <v>#VALUE!</v>
      </c>
      <c r="BK131" s="702">
        <f t="shared" si="189"/>
        <v>1</v>
      </c>
      <c r="BL131" s="703" t="e">
        <f t="shared" si="190"/>
        <v>#VALUE!</v>
      </c>
      <c r="BM131" s="704" t="e">
        <f t="shared" si="191"/>
        <v>#VALUE!</v>
      </c>
      <c r="BN131" s="769" t="e">
        <f t="shared" si="102"/>
        <v>#VALUE!</v>
      </c>
      <c r="BO131" s="705" t="e">
        <f t="shared" si="103"/>
        <v>#VALUE!</v>
      </c>
      <c r="BP131" s="702">
        <f t="shared" si="192"/>
        <v>1</v>
      </c>
      <c r="BQ131" s="703" t="e">
        <f t="shared" si="193"/>
        <v>#VALUE!</v>
      </c>
      <c r="BR131" s="704" t="e">
        <f t="shared" si="194"/>
        <v>#VALUE!</v>
      </c>
      <c r="BS131" s="769" t="e">
        <f t="shared" si="104"/>
        <v>#VALUE!</v>
      </c>
      <c r="BT131" s="705" t="e">
        <f t="shared" si="105"/>
        <v>#VALUE!</v>
      </c>
      <c r="BU131" s="702">
        <f t="shared" si="195"/>
        <v>1</v>
      </c>
      <c r="BV131" s="703" t="e">
        <f t="shared" si="196"/>
        <v>#VALUE!</v>
      </c>
      <c r="BW131" s="704" t="e">
        <f t="shared" si="197"/>
        <v>#VALUE!</v>
      </c>
      <c r="BX131" s="769" t="e">
        <f t="shared" si="106"/>
        <v>#VALUE!</v>
      </c>
      <c r="BY131" s="705" t="e">
        <f t="shared" si="107"/>
        <v>#VALUE!</v>
      </c>
      <c r="BZ131" s="702">
        <f t="shared" si="198"/>
        <v>1</v>
      </c>
      <c r="CA131" s="703" t="e">
        <f t="shared" si="199"/>
        <v>#VALUE!</v>
      </c>
      <c r="CB131" s="704" t="e">
        <f t="shared" si="200"/>
        <v>#VALUE!</v>
      </c>
      <c r="CC131" s="769" t="e">
        <f t="shared" si="108"/>
        <v>#VALUE!</v>
      </c>
      <c r="CD131" s="705" t="e">
        <f t="shared" si="109"/>
        <v>#VALUE!</v>
      </c>
      <c r="CE131" s="770">
        <f t="shared" si="78"/>
        <v>12</v>
      </c>
      <c r="CF131" s="771" t="e">
        <f t="shared" si="79"/>
        <v>#VALUE!</v>
      </c>
      <c r="CG131" s="708"/>
      <c r="CH131" s="709"/>
      <c r="CK131" s="253"/>
      <c r="CL131" s="272"/>
      <c r="CM131" s="272"/>
      <c r="CN131" s="273"/>
      <c r="CO131" s="285" t="e">
        <f t="shared" si="159"/>
        <v>#VALUE!</v>
      </c>
      <c r="CP131" s="286" t="e">
        <f t="shared" si="160"/>
        <v>#VALUE!</v>
      </c>
      <c r="CQ131" s="275">
        <f t="shared" si="161"/>
        <v>0</v>
      </c>
      <c r="CR131" s="270" t="e">
        <f t="shared" si="201"/>
        <v>#VALUE!</v>
      </c>
      <c r="CS131" s="270" t="e">
        <f t="shared" si="201"/>
        <v>#VALUE!</v>
      </c>
      <c r="CT131" s="270" t="e">
        <f t="shared" si="163"/>
        <v>#VALUE!</v>
      </c>
      <c r="CU131" s="44"/>
    </row>
    <row r="132" spans="1:99" ht="16.5" customHeight="1">
      <c r="A132" s="23">
        <f t="shared" si="164"/>
        <v>128</v>
      </c>
      <c r="B132" s="142">
        <f>'2019-상시근로자'!B132</f>
        <v>0</v>
      </c>
      <c r="C132" s="632">
        <f>'2019-상시근로자'!C132</f>
        <v>0</v>
      </c>
      <c r="D132" s="637">
        <f>'2019-상시근로자'!D132</f>
        <v>0</v>
      </c>
      <c r="E132" s="156" t="e">
        <f t="shared" si="152"/>
        <v>#VALUE!</v>
      </c>
      <c r="F132" s="30" t="e">
        <f t="shared" si="153"/>
        <v>#VALUE!</v>
      </c>
      <c r="G132" s="31" t="e">
        <f t="shared" si="154"/>
        <v>#VALUE!</v>
      </c>
      <c r="H132" s="147" t="e">
        <f t="shared" si="155"/>
        <v>#VALUE!</v>
      </c>
      <c r="I132" s="633">
        <f>'2019-상시근로자'!E132</f>
        <v>0</v>
      </c>
      <c r="J132" s="633">
        <f>'2019-상시근로자'!G132</f>
        <v>0</v>
      </c>
      <c r="K132" s="33" t="e">
        <f t="shared" si="156"/>
        <v>#VALUE!</v>
      </c>
      <c r="L132" s="33">
        <f t="shared" si="77"/>
        <v>0</v>
      </c>
      <c r="M132" s="35" t="e">
        <f t="shared" si="157"/>
        <v>#VALUE!</v>
      </c>
      <c r="N132" s="108"/>
      <c r="O132" s="178"/>
      <c r="P132" s="179"/>
      <c r="Q132" s="106" t="s">
        <v>160</v>
      </c>
      <c r="R132" s="107" t="s">
        <v>160</v>
      </c>
      <c r="S132" s="43"/>
      <c r="T132" s="122" t="s">
        <v>160</v>
      </c>
      <c r="U132" s="122" t="s">
        <v>160</v>
      </c>
      <c r="V132" s="123" t="s">
        <v>160</v>
      </c>
      <c r="W132" s="702">
        <f t="shared" si="165"/>
        <v>1</v>
      </c>
      <c r="X132" s="703" t="e">
        <f t="shared" si="166"/>
        <v>#VALUE!</v>
      </c>
      <c r="Y132" s="768" t="e">
        <f t="shared" si="167"/>
        <v>#VALUE!</v>
      </c>
      <c r="Z132" s="769" t="e">
        <f t="shared" si="86"/>
        <v>#VALUE!</v>
      </c>
      <c r="AA132" s="705" t="e">
        <f t="shared" si="87"/>
        <v>#VALUE!</v>
      </c>
      <c r="AB132" s="702">
        <f t="shared" si="168"/>
        <v>1</v>
      </c>
      <c r="AC132" s="703" t="e">
        <f t="shared" si="169"/>
        <v>#VALUE!</v>
      </c>
      <c r="AD132" s="704" t="e">
        <f t="shared" si="170"/>
        <v>#VALUE!</v>
      </c>
      <c r="AE132" s="769" t="e">
        <f t="shared" si="88"/>
        <v>#VALUE!</v>
      </c>
      <c r="AF132" s="705" t="e">
        <f t="shared" si="89"/>
        <v>#VALUE!</v>
      </c>
      <c r="AG132" s="702">
        <f t="shared" si="171"/>
        <v>1</v>
      </c>
      <c r="AH132" s="703" t="e">
        <f t="shared" si="172"/>
        <v>#VALUE!</v>
      </c>
      <c r="AI132" s="704" t="e">
        <f t="shared" si="173"/>
        <v>#VALUE!</v>
      </c>
      <c r="AJ132" s="769" t="e">
        <f t="shared" si="90"/>
        <v>#VALUE!</v>
      </c>
      <c r="AK132" s="705" t="e">
        <f t="shared" si="91"/>
        <v>#VALUE!</v>
      </c>
      <c r="AL132" s="702">
        <f t="shared" si="174"/>
        <v>1</v>
      </c>
      <c r="AM132" s="703" t="e">
        <f t="shared" si="175"/>
        <v>#VALUE!</v>
      </c>
      <c r="AN132" s="704" t="e">
        <f t="shared" si="176"/>
        <v>#VALUE!</v>
      </c>
      <c r="AO132" s="769" t="e">
        <f t="shared" si="92"/>
        <v>#VALUE!</v>
      </c>
      <c r="AP132" s="705" t="e">
        <f t="shared" si="93"/>
        <v>#VALUE!</v>
      </c>
      <c r="AQ132" s="702">
        <f t="shared" si="177"/>
        <v>1</v>
      </c>
      <c r="AR132" s="703" t="e">
        <f t="shared" si="178"/>
        <v>#VALUE!</v>
      </c>
      <c r="AS132" s="704" t="e">
        <f t="shared" si="179"/>
        <v>#VALUE!</v>
      </c>
      <c r="AT132" s="769" t="e">
        <f t="shared" si="94"/>
        <v>#VALUE!</v>
      </c>
      <c r="AU132" s="705" t="e">
        <f t="shared" si="95"/>
        <v>#VALUE!</v>
      </c>
      <c r="AV132" s="702">
        <f t="shared" si="180"/>
        <v>1</v>
      </c>
      <c r="AW132" s="703" t="e">
        <f t="shared" si="181"/>
        <v>#VALUE!</v>
      </c>
      <c r="AX132" s="704" t="e">
        <f t="shared" si="182"/>
        <v>#VALUE!</v>
      </c>
      <c r="AY132" s="769" t="e">
        <f t="shared" si="96"/>
        <v>#VALUE!</v>
      </c>
      <c r="AZ132" s="705" t="e">
        <f t="shared" si="97"/>
        <v>#VALUE!</v>
      </c>
      <c r="BA132" s="702">
        <f t="shared" si="183"/>
        <v>1</v>
      </c>
      <c r="BB132" s="703" t="e">
        <f t="shared" si="184"/>
        <v>#VALUE!</v>
      </c>
      <c r="BC132" s="704" t="e">
        <f t="shared" si="185"/>
        <v>#VALUE!</v>
      </c>
      <c r="BD132" s="769" t="e">
        <f t="shared" si="98"/>
        <v>#VALUE!</v>
      </c>
      <c r="BE132" s="705" t="e">
        <f t="shared" si="99"/>
        <v>#VALUE!</v>
      </c>
      <c r="BF132" s="702">
        <f t="shared" si="186"/>
        <v>1</v>
      </c>
      <c r="BG132" s="703" t="e">
        <f t="shared" si="187"/>
        <v>#VALUE!</v>
      </c>
      <c r="BH132" s="704" t="e">
        <f t="shared" si="188"/>
        <v>#VALUE!</v>
      </c>
      <c r="BI132" s="769" t="e">
        <f t="shared" si="100"/>
        <v>#VALUE!</v>
      </c>
      <c r="BJ132" s="705" t="e">
        <f t="shared" si="101"/>
        <v>#VALUE!</v>
      </c>
      <c r="BK132" s="702">
        <f t="shared" si="189"/>
        <v>1</v>
      </c>
      <c r="BL132" s="703" t="e">
        <f t="shared" si="190"/>
        <v>#VALUE!</v>
      </c>
      <c r="BM132" s="704" t="e">
        <f t="shared" si="191"/>
        <v>#VALUE!</v>
      </c>
      <c r="BN132" s="769" t="e">
        <f t="shared" si="102"/>
        <v>#VALUE!</v>
      </c>
      <c r="BO132" s="705" t="e">
        <f t="shared" si="103"/>
        <v>#VALUE!</v>
      </c>
      <c r="BP132" s="702">
        <f t="shared" si="192"/>
        <v>1</v>
      </c>
      <c r="BQ132" s="703" t="e">
        <f t="shared" si="193"/>
        <v>#VALUE!</v>
      </c>
      <c r="BR132" s="704" t="e">
        <f t="shared" si="194"/>
        <v>#VALUE!</v>
      </c>
      <c r="BS132" s="769" t="e">
        <f t="shared" si="104"/>
        <v>#VALUE!</v>
      </c>
      <c r="BT132" s="705" t="e">
        <f t="shared" si="105"/>
        <v>#VALUE!</v>
      </c>
      <c r="BU132" s="702">
        <f t="shared" si="195"/>
        <v>1</v>
      </c>
      <c r="BV132" s="703" t="e">
        <f t="shared" si="196"/>
        <v>#VALUE!</v>
      </c>
      <c r="BW132" s="704" t="e">
        <f t="shared" si="197"/>
        <v>#VALUE!</v>
      </c>
      <c r="BX132" s="769" t="e">
        <f t="shared" si="106"/>
        <v>#VALUE!</v>
      </c>
      <c r="BY132" s="705" t="e">
        <f t="shared" si="107"/>
        <v>#VALUE!</v>
      </c>
      <c r="BZ132" s="702">
        <f t="shared" si="198"/>
        <v>1</v>
      </c>
      <c r="CA132" s="703" t="e">
        <f t="shared" si="199"/>
        <v>#VALUE!</v>
      </c>
      <c r="CB132" s="704" t="e">
        <f t="shared" si="200"/>
        <v>#VALUE!</v>
      </c>
      <c r="CC132" s="769" t="e">
        <f t="shared" si="108"/>
        <v>#VALUE!</v>
      </c>
      <c r="CD132" s="705" t="e">
        <f t="shared" si="109"/>
        <v>#VALUE!</v>
      </c>
      <c r="CE132" s="770">
        <f t="shared" si="78"/>
        <v>12</v>
      </c>
      <c r="CF132" s="771" t="e">
        <f t="shared" si="79"/>
        <v>#VALUE!</v>
      </c>
      <c r="CG132" s="708"/>
      <c r="CH132" s="709"/>
      <c r="CK132" s="253"/>
      <c r="CL132" s="272"/>
      <c r="CM132" s="272"/>
      <c r="CN132" s="273"/>
      <c r="CO132" s="285" t="e">
        <f t="shared" si="159"/>
        <v>#VALUE!</v>
      </c>
      <c r="CP132" s="286" t="e">
        <f t="shared" si="160"/>
        <v>#VALUE!</v>
      </c>
      <c r="CQ132" s="275">
        <f t="shared" si="161"/>
        <v>0</v>
      </c>
      <c r="CR132" s="270" t="e">
        <f t="shared" si="201"/>
        <v>#VALUE!</v>
      </c>
      <c r="CS132" s="270" t="e">
        <f t="shared" si="201"/>
        <v>#VALUE!</v>
      </c>
      <c r="CT132" s="270" t="e">
        <f t="shared" si="163"/>
        <v>#VALUE!</v>
      </c>
      <c r="CU132" s="44"/>
    </row>
    <row r="133" spans="1:99" ht="16.5" customHeight="1" thickBot="1">
      <c r="A133" s="23">
        <f t="shared" si="164"/>
        <v>129</v>
      </c>
      <c r="B133" s="142">
        <f>'2019-상시근로자'!B133</f>
        <v>0</v>
      </c>
      <c r="C133" s="632">
        <f>'2019-상시근로자'!C133</f>
        <v>0</v>
      </c>
      <c r="D133" s="637">
        <f>'2019-상시근로자'!D133</f>
        <v>0</v>
      </c>
      <c r="E133" s="156" t="e">
        <f t="shared" si="152"/>
        <v>#VALUE!</v>
      </c>
      <c r="F133" s="30" t="e">
        <f t="shared" si="153"/>
        <v>#VALUE!</v>
      </c>
      <c r="G133" s="31" t="e">
        <f t="shared" si="154"/>
        <v>#VALUE!</v>
      </c>
      <c r="H133" s="147" t="e">
        <f t="shared" si="155"/>
        <v>#VALUE!</v>
      </c>
      <c r="I133" s="633">
        <f>'2019-상시근로자'!E133</f>
        <v>0</v>
      </c>
      <c r="J133" s="633">
        <f>'2019-상시근로자'!G133</f>
        <v>0</v>
      </c>
      <c r="K133" s="33" t="e">
        <f t="shared" si="156"/>
        <v>#VALUE!</v>
      </c>
      <c r="L133" s="33">
        <f t="shared" ref="L133:L196" si="202">IF(P133="",0,DATEDIF(O133,P133+1,"Y")&amp;"년 "&amp;DATEDIF(O133,P133+1,"YM")&amp;"월 "&amp;IF(OR(AND(TEXT(O133,"dd")="01",TEXT(EOMONTH(P133,0),"dd")=TEXT(P133,"dd")),TEXT(TEXT(P133,"dd")+1,"dd")=TEXT(O133,"dd")),"",DATEDIF(O133,P133,"MD")+1&amp;"일"))</f>
        <v>0</v>
      </c>
      <c r="M133" s="35" t="e">
        <f t="shared" si="157"/>
        <v>#VALUE!</v>
      </c>
      <c r="N133" s="108"/>
      <c r="O133" s="180"/>
      <c r="P133" s="181"/>
      <c r="Q133" s="106" t="s">
        <v>160</v>
      </c>
      <c r="R133" s="107" t="s">
        <v>160</v>
      </c>
      <c r="S133" s="43"/>
      <c r="T133" s="122" t="s">
        <v>160</v>
      </c>
      <c r="U133" s="122" t="s">
        <v>160</v>
      </c>
      <c r="V133" s="123" t="s">
        <v>160</v>
      </c>
      <c r="W133" s="702">
        <f t="shared" si="165"/>
        <v>1</v>
      </c>
      <c r="X133" s="703" t="e">
        <f t="shared" si="166"/>
        <v>#VALUE!</v>
      </c>
      <c r="Y133" s="768" t="e">
        <f t="shared" si="167"/>
        <v>#VALUE!</v>
      </c>
      <c r="Z133" s="769" t="e">
        <f t="shared" si="86"/>
        <v>#VALUE!</v>
      </c>
      <c r="AA133" s="705" t="e">
        <f t="shared" si="87"/>
        <v>#VALUE!</v>
      </c>
      <c r="AB133" s="702">
        <f t="shared" si="168"/>
        <v>1</v>
      </c>
      <c r="AC133" s="703" t="e">
        <f t="shared" si="169"/>
        <v>#VALUE!</v>
      </c>
      <c r="AD133" s="704" t="e">
        <f t="shared" si="170"/>
        <v>#VALUE!</v>
      </c>
      <c r="AE133" s="769" t="e">
        <f t="shared" si="88"/>
        <v>#VALUE!</v>
      </c>
      <c r="AF133" s="705" t="e">
        <f t="shared" si="89"/>
        <v>#VALUE!</v>
      </c>
      <c r="AG133" s="702">
        <f t="shared" si="171"/>
        <v>1</v>
      </c>
      <c r="AH133" s="703" t="e">
        <f t="shared" si="172"/>
        <v>#VALUE!</v>
      </c>
      <c r="AI133" s="704" t="e">
        <f t="shared" si="173"/>
        <v>#VALUE!</v>
      </c>
      <c r="AJ133" s="769" t="e">
        <f t="shared" si="90"/>
        <v>#VALUE!</v>
      </c>
      <c r="AK133" s="705" t="e">
        <f t="shared" si="91"/>
        <v>#VALUE!</v>
      </c>
      <c r="AL133" s="702">
        <f t="shared" si="174"/>
        <v>1</v>
      </c>
      <c r="AM133" s="703" t="e">
        <f t="shared" si="175"/>
        <v>#VALUE!</v>
      </c>
      <c r="AN133" s="704" t="e">
        <f t="shared" si="176"/>
        <v>#VALUE!</v>
      </c>
      <c r="AO133" s="769" t="e">
        <f t="shared" si="92"/>
        <v>#VALUE!</v>
      </c>
      <c r="AP133" s="705" t="e">
        <f t="shared" si="93"/>
        <v>#VALUE!</v>
      </c>
      <c r="AQ133" s="702">
        <f t="shared" si="177"/>
        <v>1</v>
      </c>
      <c r="AR133" s="703" t="e">
        <f t="shared" si="178"/>
        <v>#VALUE!</v>
      </c>
      <c r="AS133" s="704" t="e">
        <f t="shared" si="179"/>
        <v>#VALUE!</v>
      </c>
      <c r="AT133" s="769" t="e">
        <f t="shared" si="94"/>
        <v>#VALUE!</v>
      </c>
      <c r="AU133" s="705" t="e">
        <f t="shared" si="95"/>
        <v>#VALUE!</v>
      </c>
      <c r="AV133" s="702">
        <f t="shared" si="180"/>
        <v>1</v>
      </c>
      <c r="AW133" s="703" t="e">
        <f t="shared" si="181"/>
        <v>#VALUE!</v>
      </c>
      <c r="AX133" s="704" t="e">
        <f t="shared" si="182"/>
        <v>#VALUE!</v>
      </c>
      <c r="AY133" s="769" t="e">
        <f t="shared" si="96"/>
        <v>#VALUE!</v>
      </c>
      <c r="AZ133" s="705" t="e">
        <f t="shared" si="97"/>
        <v>#VALUE!</v>
      </c>
      <c r="BA133" s="702">
        <f t="shared" si="183"/>
        <v>1</v>
      </c>
      <c r="BB133" s="703" t="e">
        <f t="shared" si="184"/>
        <v>#VALUE!</v>
      </c>
      <c r="BC133" s="704" t="e">
        <f t="shared" si="185"/>
        <v>#VALUE!</v>
      </c>
      <c r="BD133" s="769" t="e">
        <f t="shared" si="98"/>
        <v>#VALUE!</v>
      </c>
      <c r="BE133" s="705" t="e">
        <f t="shared" si="99"/>
        <v>#VALUE!</v>
      </c>
      <c r="BF133" s="702">
        <f t="shared" si="186"/>
        <v>1</v>
      </c>
      <c r="BG133" s="703" t="e">
        <f t="shared" si="187"/>
        <v>#VALUE!</v>
      </c>
      <c r="BH133" s="704" t="e">
        <f t="shared" si="188"/>
        <v>#VALUE!</v>
      </c>
      <c r="BI133" s="769" t="e">
        <f t="shared" si="100"/>
        <v>#VALUE!</v>
      </c>
      <c r="BJ133" s="705" t="e">
        <f t="shared" si="101"/>
        <v>#VALUE!</v>
      </c>
      <c r="BK133" s="702">
        <f t="shared" si="189"/>
        <v>1</v>
      </c>
      <c r="BL133" s="703" t="e">
        <f t="shared" si="190"/>
        <v>#VALUE!</v>
      </c>
      <c r="BM133" s="704" t="e">
        <f t="shared" si="191"/>
        <v>#VALUE!</v>
      </c>
      <c r="BN133" s="769" t="e">
        <f t="shared" si="102"/>
        <v>#VALUE!</v>
      </c>
      <c r="BO133" s="705" t="e">
        <f t="shared" si="103"/>
        <v>#VALUE!</v>
      </c>
      <c r="BP133" s="702">
        <f t="shared" si="192"/>
        <v>1</v>
      </c>
      <c r="BQ133" s="703" t="e">
        <f t="shared" si="193"/>
        <v>#VALUE!</v>
      </c>
      <c r="BR133" s="704" t="e">
        <f t="shared" si="194"/>
        <v>#VALUE!</v>
      </c>
      <c r="BS133" s="769" t="e">
        <f t="shared" si="104"/>
        <v>#VALUE!</v>
      </c>
      <c r="BT133" s="705" t="e">
        <f t="shared" si="105"/>
        <v>#VALUE!</v>
      </c>
      <c r="BU133" s="702">
        <f t="shared" si="195"/>
        <v>1</v>
      </c>
      <c r="BV133" s="703" t="e">
        <f t="shared" si="196"/>
        <v>#VALUE!</v>
      </c>
      <c r="BW133" s="704" t="e">
        <f t="shared" si="197"/>
        <v>#VALUE!</v>
      </c>
      <c r="BX133" s="769" t="e">
        <f t="shared" si="106"/>
        <v>#VALUE!</v>
      </c>
      <c r="BY133" s="705" t="e">
        <f t="shared" si="107"/>
        <v>#VALUE!</v>
      </c>
      <c r="BZ133" s="702">
        <f t="shared" si="198"/>
        <v>1</v>
      </c>
      <c r="CA133" s="703" t="e">
        <f t="shared" si="199"/>
        <v>#VALUE!</v>
      </c>
      <c r="CB133" s="704" t="e">
        <f t="shared" si="200"/>
        <v>#VALUE!</v>
      </c>
      <c r="CC133" s="769" t="e">
        <f t="shared" si="108"/>
        <v>#VALUE!</v>
      </c>
      <c r="CD133" s="705" t="e">
        <f t="shared" si="109"/>
        <v>#VALUE!</v>
      </c>
      <c r="CE133" s="770">
        <f t="shared" ref="CE133:CE196" si="203">SUM(W133,AB133,AG133,AL133,AQ133,AV133,BA133,BF133,BK133,BP133,BU133,BZ133)</f>
        <v>12</v>
      </c>
      <c r="CF133" s="771" t="e">
        <f t="shared" ref="CF133:CF196" si="204">SUM(AA133,AF133,AK133,AP133,AU133,AZ133,BE133,BJ133,BO133,BT133,BY133,CD133)</f>
        <v>#VALUE!</v>
      </c>
      <c r="CG133" s="708"/>
      <c r="CH133" s="709"/>
      <c r="CK133" s="253"/>
      <c r="CL133" s="272"/>
      <c r="CM133" s="272"/>
      <c r="CN133" s="273"/>
      <c r="CO133" s="285" t="e">
        <f t="shared" si="159"/>
        <v>#VALUE!</v>
      </c>
      <c r="CP133" s="286" t="e">
        <f t="shared" si="160"/>
        <v>#VALUE!</v>
      </c>
      <c r="CQ133" s="275">
        <f t="shared" si="161"/>
        <v>0</v>
      </c>
      <c r="CR133" s="270" t="e">
        <f t="shared" si="201"/>
        <v>#VALUE!</v>
      </c>
      <c r="CS133" s="270" t="e">
        <f t="shared" si="201"/>
        <v>#VALUE!</v>
      </c>
      <c r="CT133" s="270" t="e">
        <f t="shared" si="163"/>
        <v>#VALUE!</v>
      </c>
      <c r="CU133" s="44"/>
    </row>
    <row r="134" spans="1:99" ht="16.5" customHeight="1">
      <c r="A134" s="23">
        <f t="shared" si="164"/>
        <v>130</v>
      </c>
      <c r="B134" s="142">
        <f>'2019-상시근로자'!B134</f>
        <v>0</v>
      </c>
      <c r="C134" s="632">
        <f>'2019-상시근로자'!C134</f>
        <v>0</v>
      </c>
      <c r="D134" s="637">
        <f>'2019-상시근로자'!D134</f>
        <v>0</v>
      </c>
      <c r="E134" s="156" t="e">
        <f t="shared" si="152"/>
        <v>#VALUE!</v>
      </c>
      <c r="F134" s="30" t="e">
        <f t="shared" si="153"/>
        <v>#VALUE!</v>
      </c>
      <c r="G134" s="31" t="e">
        <f t="shared" si="154"/>
        <v>#VALUE!</v>
      </c>
      <c r="H134" s="147" t="e">
        <f t="shared" si="155"/>
        <v>#VALUE!</v>
      </c>
      <c r="I134" s="633">
        <f>'2019-상시근로자'!E134</f>
        <v>0</v>
      </c>
      <c r="J134" s="633">
        <f>'2019-상시근로자'!G134</f>
        <v>0</v>
      </c>
      <c r="K134" s="33" t="e">
        <f t="shared" si="156"/>
        <v>#VALUE!</v>
      </c>
      <c r="L134" s="33">
        <f t="shared" si="202"/>
        <v>0</v>
      </c>
      <c r="M134" s="35" t="e">
        <f t="shared" si="157"/>
        <v>#VALUE!</v>
      </c>
      <c r="N134" s="108"/>
      <c r="O134" s="178"/>
      <c r="P134" s="179"/>
      <c r="Q134" s="106" t="s">
        <v>160</v>
      </c>
      <c r="R134" s="107" t="s">
        <v>160</v>
      </c>
      <c r="S134" s="43"/>
      <c r="T134" s="122" t="s">
        <v>160</v>
      </c>
      <c r="U134" s="122" t="s">
        <v>160</v>
      </c>
      <c r="V134" s="123" t="s">
        <v>160</v>
      </c>
      <c r="W134" s="702">
        <f t="shared" si="165"/>
        <v>1</v>
      </c>
      <c r="X134" s="703" t="e">
        <f t="shared" si="166"/>
        <v>#VALUE!</v>
      </c>
      <c r="Y134" s="768" t="e">
        <f t="shared" si="167"/>
        <v>#VALUE!</v>
      </c>
      <c r="Z134" s="769" t="e">
        <f t="shared" ref="Z134:Z197" si="205">VALUE(MID(TEXT(Y134,"YY"),1,2))</f>
        <v>#VALUE!</v>
      </c>
      <c r="AA134" s="705" t="e">
        <f t="shared" ref="AA134:AA197" si="206">IF($D134="",0,IF(OR(AND(W134=1,OR($Q134="여",$R134="여")),AND(W134=1,AND(X134&gt;=15,Z134&lt;=29))),1,0))</f>
        <v>#VALUE!</v>
      </c>
      <c r="AB134" s="702">
        <f t="shared" si="168"/>
        <v>1</v>
      </c>
      <c r="AC134" s="703" t="e">
        <f t="shared" si="169"/>
        <v>#VALUE!</v>
      </c>
      <c r="AD134" s="704" t="e">
        <f t="shared" si="170"/>
        <v>#VALUE!</v>
      </c>
      <c r="AE134" s="769" t="e">
        <f t="shared" ref="AE134:AE197" si="207">VALUE(MID(TEXT(AD134,"YY"),1,2))</f>
        <v>#VALUE!</v>
      </c>
      <c r="AF134" s="705" t="e">
        <f t="shared" ref="AF134:AF197" si="208">IF($D134="",0,IF(OR(AND(AB134=1,OR($Q134="여",$R134="여")),AND(AB134=1,AND(AC134&gt;=15,AE134&lt;=29))),1,0))</f>
        <v>#VALUE!</v>
      </c>
      <c r="AG134" s="702">
        <f t="shared" si="171"/>
        <v>1</v>
      </c>
      <c r="AH134" s="703" t="e">
        <f t="shared" si="172"/>
        <v>#VALUE!</v>
      </c>
      <c r="AI134" s="704" t="e">
        <f t="shared" si="173"/>
        <v>#VALUE!</v>
      </c>
      <c r="AJ134" s="769" t="e">
        <f t="shared" ref="AJ134:AJ197" si="209">VALUE(MID(TEXT(AI134,"YY"),1,2))</f>
        <v>#VALUE!</v>
      </c>
      <c r="AK134" s="705" t="e">
        <f t="shared" ref="AK134:AK197" si="210">IF($D134="",0,IF(OR(AND(AG134=1,OR($Q134="여",$R134="여")),AND(AG134=1,AND(AH134&gt;=15,AJ134&lt;=29))),1,0))</f>
        <v>#VALUE!</v>
      </c>
      <c r="AL134" s="702">
        <f t="shared" si="174"/>
        <v>1</v>
      </c>
      <c r="AM134" s="703" t="e">
        <f t="shared" si="175"/>
        <v>#VALUE!</v>
      </c>
      <c r="AN134" s="704" t="e">
        <f t="shared" si="176"/>
        <v>#VALUE!</v>
      </c>
      <c r="AO134" s="769" t="e">
        <f t="shared" ref="AO134:AO197" si="211">VALUE(MID(TEXT(AN134,"YY"),1,2))</f>
        <v>#VALUE!</v>
      </c>
      <c r="AP134" s="705" t="e">
        <f t="shared" ref="AP134:AP197" si="212">IF($D134="",0,IF(OR(AND(AL134=1,OR($Q134="여",$R134="여")),AND(AL134=1,AND(AM134&gt;=15,AO134&lt;=29))),1,0))</f>
        <v>#VALUE!</v>
      </c>
      <c r="AQ134" s="702">
        <f t="shared" si="177"/>
        <v>1</v>
      </c>
      <c r="AR134" s="703" t="e">
        <f t="shared" si="178"/>
        <v>#VALUE!</v>
      </c>
      <c r="AS134" s="704" t="e">
        <f t="shared" si="179"/>
        <v>#VALUE!</v>
      </c>
      <c r="AT134" s="769" t="e">
        <f t="shared" ref="AT134:AT197" si="213">VALUE(MID(TEXT(AS134,"YY"),1,2))</f>
        <v>#VALUE!</v>
      </c>
      <c r="AU134" s="705" t="e">
        <f t="shared" ref="AU134:AU197" si="214">IF($D134="",0,IF(OR(AND(AQ134=1,OR($Q134="여",$R134="여")),AND(AQ134=1,AND(AR134&gt;=15,AT134&lt;=29))),1,0))</f>
        <v>#VALUE!</v>
      </c>
      <c r="AV134" s="702">
        <f t="shared" si="180"/>
        <v>1</v>
      </c>
      <c r="AW134" s="703" t="e">
        <f t="shared" si="181"/>
        <v>#VALUE!</v>
      </c>
      <c r="AX134" s="704" t="e">
        <f t="shared" si="182"/>
        <v>#VALUE!</v>
      </c>
      <c r="AY134" s="769" t="e">
        <f t="shared" ref="AY134:AY197" si="215">VALUE(MID(TEXT(AX134,"YY"),1,2))</f>
        <v>#VALUE!</v>
      </c>
      <c r="AZ134" s="705" t="e">
        <f t="shared" ref="AZ134:AZ197" si="216">IF($D134="",0,IF(OR(AND(AV134=1,OR($Q134="여",$R134="여")),AND(AV134=1,AND(AW134&gt;=15,AY134&lt;=29))),1,0))</f>
        <v>#VALUE!</v>
      </c>
      <c r="BA134" s="702">
        <f t="shared" si="183"/>
        <v>1</v>
      </c>
      <c r="BB134" s="703" t="e">
        <f t="shared" si="184"/>
        <v>#VALUE!</v>
      </c>
      <c r="BC134" s="704" t="e">
        <f t="shared" si="185"/>
        <v>#VALUE!</v>
      </c>
      <c r="BD134" s="769" t="e">
        <f t="shared" ref="BD134:BD197" si="217">VALUE(MID(TEXT(BC134,"YY"),1,2))</f>
        <v>#VALUE!</v>
      </c>
      <c r="BE134" s="705" t="e">
        <f t="shared" ref="BE134:BE197" si="218">IF($D134="",0,IF(OR(AND(BA134=1,OR($Q134="여",$R134="여")),AND(BA134=1,AND(BB134&gt;=15,BD134&lt;=29))),1,0))</f>
        <v>#VALUE!</v>
      </c>
      <c r="BF134" s="702">
        <f t="shared" si="186"/>
        <v>1</v>
      </c>
      <c r="BG134" s="703" t="e">
        <f t="shared" si="187"/>
        <v>#VALUE!</v>
      </c>
      <c r="BH134" s="704" t="e">
        <f t="shared" si="188"/>
        <v>#VALUE!</v>
      </c>
      <c r="BI134" s="769" t="e">
        <f t="shared" ref="BI134:BI197" si="219">VALUE(MID(TEXT(BH134,"YY"),1,2))</f>
        <v>#VALUE!</v>
      </c>
      <c r="BJ134" s="705" t="e">
        <f t="shared" ref="BJ134:BJ197" si="220">IF($D134="",0,IF(OR(AND(BF134=1,OR($Q134="여",$R134="여")),AND(BF134=1,AND(BG134&gt;=15,BI134&lt;=29))),1,0))</f>
        <v>#VALUE!</v>
      </c>
      <c r="BK134" s="702">
        <f t="shared" si="189"/>
        <v>1</v>
      </c>
      <c r="BL134" s="703" t="e">
        <f t="shared" si="190"/>
        <v>#VALUE!</v>
      </c>
      <c r="BM134" s="704" t="e">
        <f t="shared" si="191"/>
        <v>#VALUE!</v>
      </c>
      <c r="BN134" s="769" t="e">
        <f t="shared" ref="BN134:BN197" si="221">VALUE(MID(TEXT(BM134,"YY"),1,2))</f>
        <v>#VALUE!</v>
      </c>
      <c r="BO134" s="705" t="e">
        <f t="shared" ref="BO134:BO197" si="222">IF($D134="",0,IF(OR(AND(BK134=1,OR($Q134="여",$R134="여")),AND(BK134=1,AND(BL134&gt;=15,BN134&lt;=29))),1,0))</f>
        <v>#VALUE!</v>
      </c>
      <c r="BP134" s="702">
        <f t="shared" si="192"/>
        <v>1</v>
      </c>
      <c r="BQ134" s="703" t="e">
        <f t="shared" si="193"/>
        <v>#VALUE!</v>
      </c>
      <c r="BR134" s="704" t="e">
        <f t="shared" si="194"/>
        <v>#VALUE!</v>
      </c>
      <c r="BS134" s="769" t="e">
        <f t="shared" ref="BS134:BS197" si="223">VALUE(MID(TEXT(BR134,"YY"),1,2))</f>
        <v>#VALUE!</v>
      </c>
      <c r="BT134" s="705" t="e">
        <f t="shared" ref="BT134:BT197" si="224">IF($D134="",0,IF(OR(AND(BP134=1,OR($Q134="여",$R134="여")),AND(BP134=1,AND(BQ134&gt;=15,BS134&lt;=29))),1,0))</f>
        <v>#VALUE!</v>
      </c>
      <c r="BU134" s="702">
        <f t="shared" si="195"/>
        <v>1</v>
      </c>
      <c r="BV134" s="703" t="e">
        <f t="shared" si="196"/>
        <v>#VALUE!</v>
      </c>
      <c r="BW134" s="704" t="e">
        <f t="shared" si="197"/>
        <v>#VALUE!</v>
      </c>
      <c r="BX134" s="769" t="e">
        <f t="shared" ref="BX134:BX197" si="225">VALUE(MID(TEXT(BW134,"YY"),1,2))</f>
        <v>#VALUE!</v>
      </c>
      <c r="BY134" s="705" t="e">
        <f t="shared" ref="BY134:BY197" si="226">IF($D134="",0,IF(OR(AND(BU134=1,OR($Q134="여",$R134="여")),AND(BU134=1,AND(BV134&gt;=15,BX134&lt;=29))),1,0))</f>
        <v>#VALUE!</v>
      </c>
      <c r="BZ134" s="702">
        <f t="shared" si="198"/>
        <v>1</v>
      </c>
      <c r="CA134" s="703" t="e">
        <f t="shared" si="199"/>
        <v>#VALUE!</v>
      </c>
      <c r="CB134" s="704" t="e">
        <f t="shared" si="200"/>
        <v>#VALUE!</v>
      </c>
      <c r="CC134" s="769" t="e">
        <f t="shared" ref="CC134:CC197" si="227">VALUE(MID(TEXT(CB134,"YY"),1,2))</f>
        <v>#VALUE!</v>
      </c>
      <c r="CD134" s="705" t="e">
        <f t="shared" ref="CD134:CD197" si="228">IF($D134="",0,IF(OR(AND(BZ134=1,OR($Q134="여",$R134="여")),AND(BZ134=1,AND(CA134&gt;=15,CC134&lt;=29))),1,0))</f>
        <v>#VALUE!</v>
      </c>
      <c r="CE134" s="770">
        <f t="shared" si="203"/>
        <v>12</v>
      </c>
      <c r="CF134" s="771" t="e">
        <f t="shared" si="204"/>
        <v>#VALUE!</v>
      </c>
      <c r="CG134" s="708"/>
      <c r="CH134" s="709"/>
      <c r="CK134" s="253"/>
      <c r="CL134" s="272"/>
      <c r="CM134" s="272"/>
      <c r="CN134" s="273"/>
      <c r="CO134" s="285" t="e">
        <f t="shared" si="159"/>
        <v>#VALUE!</v>
      </c>
      <c r="CP134" s="286" t="e">
        <f t="shared" si="160"/>
        <v>#VALUE!</v>
      </c>
      <c r="CQ134" s="275">
        <f t="shared" si="161"/>
        <v>0</v>
      </c>
      <c r="CR134" s="270" t="e">
        <f t="shared" si="201"/>
        <v>#VALUE!</v>
      </c>
      <c r="CS134" s="270" t="e">
        <f t="shared" si="201"/>
        <v>#VALUE!</v>
      </c>
      <c r="CT134" s="270" t="e">
        <f t="shared" si="163"/>
        <v>#VALUE!</v>
      </c>
      <c r="CU134" s="44"/>
    </row>
    <row r="135" spans="1:99" ht="16.5" customHeight="1">
      <c r="A135" s="23">
        <f t="shared" si="164"/>
        <v>131</v>
      </c>
      <c r="B135" s="142">
        <f>'2019-상시근로자'!B135</f>
        <v>0</v>
      </c>
      <c r="C135" s="632">
        <f>'2019-상시근로자'!C135</f>
        <v>0</v>
      </c>
      <c r="D135" s="637">
        <f>'2019-상시근로자'!D135</f>
        <v>0</v>
      </c>
      <c r="E135" s="156" t="e">
        <f t="shared" si="152"/>
        <v>#VALUE!</v>
      </c>
      <c r="F135" s="30" t="e">
        <f t="shared" si="153"/>
        <v>#VALUE!</v>
      </c>
      <c r="G135" s="31" t="e">
        <f t="shared" si="154"/>
        <v>#VALUE!</v>
      </c>
      <c r="H135" s="147" t="e">
        <f t="shared" si="155"/>
        <v>#VALUE!</v>
      </c>
      <c r="I135" s="633">
        <f>'2019-상시근로자'!E135</f>
        <v>0</v>
      </c>
      <c r="J135" s="633">
        <f>'2019-상시근로자'!G135</f>
        <v>0</v>
      </c>
      <c r="K135" s="33" t="e">
        <f t="shared" si="156"/>
        <v>#VALUE!</v>
      </c>
      <c r="L135" s="33">
        <f t="shared" si="202"/>
        <v>0</v>
      </c>
      <c r="M135" s="35" t="e">
        <f t="shared" si="157"/>
        <v>#VALUE!</v>
      </c>
      <c r="N135" s="108"/>
      <c r="O135" s="178"/>
      <c r="P135" s="179"/>
      <c r="Q135" s="106" t="s">
        <v>160</v>
      </c>
      <c r="R135" s="107" t="s">
        <v>160</v>
      </c>
      <c r="S135" s="43"/>
      <c r="T135" s="122" t="s">
        <v>160</v>
      </c>
      <c r="U135" s="122" t="s">
        <v>160</v>
      </c>
      <c r="V135" s="123" t="s">
        <v>160</v>
      </c>
      <c r="W135" s="702">
        <f t="shared" si="165"/>
        <v>1</v>
      </c>
      <c r="X135" s="703" t="e">
        <f t="shared" si="166"/>
        <v>#VALUE!</v>
      </c>
      <c r="Y135" s="768" t="e">
        <f t="shared" si="167"/>
        <v>#VALUE!</v>
      </c>
      <c r="Z135" s="769" t="e">
        <f t="shared" si="205"/>
        <v>#VALUE!</v>
      </c>
      <c r="AA135" s="705" t="e">
        <f t="shared" si="206"/>
        <v>#VALUE!</v>
      </c>
      <c r="AB135" s="702">
        <f t="shared" si="168"/>
        <v>1</v>
      </c>
      <c r="AC135" s="703" t="e">
        <f t="shared" si="169"/>
        <v>#VALUE!</v>
      </c>
      <c r="AD135" s="704" t="e">
        <f t="shared" si="170"/>
        <v>#VALUE!</v>
      </c>
      <c r="AE135" s="769" t="e">
        <f t="shared" si="207"/>
        <v>#VALUE!</v>
      </c>
      <c r="AF135" s="705" t="e">
        <f t="shared" si="208"/>
        <v>#VALUE!</v>
      </c>
      <c r="AG135" s="702">
        <f t="shared" si="171"/>
        <v>1</v>
      </c>
      <c r="AH135" s="703" t="e">
        <f t="shared" si="172"/>
        <v>#VALUE!</v>
      </c>
      <c r="AI135" s="704" t="e">
        <f t="shared" si="173"/>
        <v>#VALUE!</v>
      </c>
      <c r="AJ135" s="769" t="e">
        <f t="shared" si="209"/>
        <v>#VALUE!</v>
      </c>
      <c r="AK135" s="705" t="e">
        <f t="shared" si="210"/>
        <v>#VALUE!</v>
      </c>
      <c r="AL135" s="702">
        <f t="shared" si="174"/>
        <v>1</v>
      </c>
      <c r="AM135" s="703" t="e">
        <f t="shared" si="175"/>
        <v>#VALUE!</v>
      </c>
      <c r="AN135" s="704" t="e">
        <f t="shared" si="176"/>
        <v>#VALUE!</v>
      </c>
      <c r="AO135" s="769" t="e">
        <f t="shared" si="211"/>
        <v>#VALUE!</v>
      </c>
      <c r="AP135" s="705" t="e">
        <f t="shared" si="212"/>
        <v>#VALUE!</v>
      </c>
      <c r="AQ135" s="702">
        <f t="shared" si="177"/>
        <v>1</v>
      </c>
      <c r="AR135" s="703" t="e">
        <f t="shared" si="178"/>
        <v>#VALUE!</v>
      </c>
      <c r="AS135" s="704" t="e">
        <f t="shared" si="179"/>
        <v>#VALUE!</v>
      </c>
      <c r="AT135" s="769" t="e">
        <f t="shared" si="213"/>
        <v>#VALUE!</v>
      </c>
      <c r="AU135" s="705" t="e">
        <f t="shared" si="214"/>
        <v>#VALUE!</v>
      </c>
      <c r="AV135" s="702">
        <f t="shared" si="180"/>
        <v>1</v>
      </c>
      <c r="AW135" s="703" t="e">
        <f t="shared" si="181"/>
        <v>#VALUE!</v>
      </c>
      <c r="AX135" s="704" t="e">
        <f t="shared" si="182"/>
        <v>#VALUE!</v>
      </c>
      <c r="AY135" s="769" t="e">
        <f t="shared" si="215"/>
        <v>#VALUE!</v>
      </c>
      <c r="AZ135" s="705" t="e">
        <f t="shared" si="216"/>
        <v>#VALUE!</v>
      </c>
      <c r="BA135" s="702">
        <f t="shared" si="183"/>
        <v>1</v>
      </c>
      <c r="BB135" s="703" t="e">
        <f t="shared" si="184"/>
        <v>#VALUE!</v>
      </c>
      <c r="BC135" s="704" t="e">
        <f t="shared" si="185"/>
        <v>#VALUE!</v>
      </c>
      <c r="BD135" s="769" t="e">
        <f t="shared" si="217"/>
        <v>#VALUE!</v>
      </c>
      <c r="BE135" s="705" t="e">
        <f t="shared" si="218"/>
        <v>#VALUE!</v>
      </c>
      <c r="BF135" s="702">
        <f t="shared" si="186"/>
        <v>1</v>
      </c>
      <c r="BG135" s="703" t="e">
        <f t="shared" si="187"/>
        <v>#VALUE!</v>
      </c>
      <c r="BH135" s="704" t="e">
        <f t="shared" si="188"/>
        <v>#VALUE!</v>
      </c>
      <c r="BI135" s="769" t="e">
        <f t="shared" si="219"/>
        <v>#VALUE!</v>
      </c>
      <c r="BJ135" s="705" t="e">
        <f t="shared" si="220"/>
        <v>#VALUE!</v>
      </c>
      <c r="BK135" s="702">
        <f t="shared" si="189"/>
        <v>1</v>
      </c>
      <c r="BL135" s="703" t="e">
        <f t="shared" si="190"/>
        <v>#VALUE!</v>
      </c>
      <c r="BM135" s="704" t="e">
        <f t="shared" si="191"/>
        <v>#VALUE!</v>
      </c>
      <c r="BN135" s="769" t="e">
        <f t="shared" si="221"/>
        <v>#VALUE!</v>
      </c>
      <c r="BO135" s="705" t="e">
        <f t="shared" si="222"/>
        <v>#VALUE!</v>
      </c>
      <c r="BP135" s="702">
        <f t="shared" si="192"/>
        <v>1</v>
      </c>
      <c r="BQ135" s="703" t="e">
        <f t="shared" si="193"/>
        <v>#VALUE!</v>
      </c>
      <c r="BR135" s="704" t="e">
        <f t="shared" si="194"/>
        <v>#VALUE!</v>
      </c>
      <c r="BS135" s="769" t="e">
        <f t="shared" si="223"/>
        <v>#VALUE!</v>
      </c>
      <c r="BT135" s="705" t="e">
        <f t="shared" si="224"/>
        <v>#VALUE!</v>
      </c>
      <c r="BU135" s="702">
        <f t="shared" si="195"/>
        <v>1</v>
      </c>
      <c r="BV135" s="703" t="e">
        <f t="shared" si="196"/>
        <v>#VALUE!</v>
      </c>
      <c r="BW135" s="704" t="e">
        <f t="shared" si="197"/>
        <v>#VALUE!</v>
      </c>
      <c r="BX135" s="769" t="e">
        <f t="shared" si="225"/>
        <v>#VALUE!</v>
      </c>
      <c r="BY135" s="705" t="e">
        <f t="shared" si="226"/>
        <v>#VALUE!</v>
      </c>
      <c r="BZ135" s="702">
        <f t="shared" si="198"/>
        <v>1</v>
      </c>
      <c r="CA135" s="703" t="e">
        <f t="shared" si="199"/>
        <v>#VALUE!</v>
      </c>
      <c r="CB135" s="704" t="e">
        <f t="shared" si="200"/>
        <v>#VALUE!</v>
      </c>
      <c r="CC135" s="769" t="e">
        <f t="shared" si="227"/>
        <v>#VALUE!</v>
      </c>
      <c r="CD135" s="705" t="e">
        <f t="shared" si="228"/>
        <v>#VALUE!</v>
      </c>
      <c r="CE135" s="770">
        <f t="shared" si="203"/>
        <v>12</v>
      </c>
      <c r="CF135" s="771" t="e">
        <f t="shared" si="204"/>
        <v>#VALUE!</v>
      </c>
      <c r="CG135" s="708"/>
      <c r="CH135" s="709"/>
      <c r="CK135" s="253"/>
      <c r="CL135" s="272"/>
      <c r="CM135" s="272"/>
      <c r="CN135" s="273"/>
      <c r="CO135" s="285" t="e">
        <f t="shared" si="159"/>
        <v>#VALUE!</v>
      </c>
      <c r="CP135" s="286" t="e">
        <f t="shared" si="160"/>
        <v>#VALUE!</v>
      </c>
      <c r="CQ135" s="275">
        <f t="shared" si="161"/>
        <v>0</v>
      </c>
      <c r="CR135" s="270" t="e">
        <f t="shared" si="201"/>
        <v>#VALUE!</v>
      </c>
      <c r="CS135" s="270" t="e">
        <f t="shared" si="201"/>
        <v>#VALUE!</v>
      </c>
      <c r="CT135" s="270" t="e">
        <f t="shared" si="163"/>
        <v>#VALUE!</v>
      </c>
      <c r="CU135" s="44"/>
    </row>
    <row r="136" spans="1:99" ht="16.5" customHeight="1">
      <c r="A136" s="23">
        <f t="shared" si="164"/>
        <v>132</v>
      </c>
      <c r="B136" s="142">
        <f>'2019-상시근로자'!B136</f>
        <v>0</v>
      </c>
      <c r="C136" s="632">
        <f>'2019-상시근로자'!C136</f>
        <v>0</v>
      </c>
      <c r="D136" s="637">
        <f>'2019-상시근로자'!D136</f>
        <v>0</v>
      </c>
      <c r="E136" s="156" t="e">
        <f t="shared" si="152"/>
        <v>#VALUE!</v>
      </c>
      <c r="F136" s="30" t="e">
        <f t="shared" si="153"/>
        <v>#VALUE!</v>
      </c>
      <c r="G136" s="31" t="e">
        <f t="shared" si="154"/>
        <v>#VALUE!</v>
      </c>
      <c r="H136" s="147" t="e">
        <f t="shared" si="155"/>
        <v>#VALUE!</v>
      </c>
      <c r="I136" s="633">
        <f>'2019-상시근로자'!E136</f>
        <v>0</v>
      </c>
      <c r="J136" s="633">
        <f>'2019-상시근로자'!G136</f>
        <v>0</v>
      </c>
      <c r="K136" s="33" t="e">
        <f t="shared" si="156"/>
        <v>#VALUE!</v>
      </c>
      <c r="L136" s="33">
        <f t="shared" si="202"/>
        <v>0</v>
      </c>
      <c r="M136" s="35" t="e">
        <f t="shared" si="157"/>
        <v>#VALUE!</v>
      </c>
      <c r="N136" s="108"/>
      <c r="O136" s="178"/>
      <c r="P136" s="179"/>
      <c r="Q136" s="106" t="s">
        <v>160</v>
      </c>
      <c r="R136" s="107" t="s">
        <v>160</v>
      </c>
      <c r="S136" s="43"/>
      <c r="T136" s="122" t="s">
        <v>160</v>
      </c>
      <c r="U136" s="122" t="s">
        <v>160</v>
      </c>
      <c r="V136" s="123" t="s">
        <v>160</v>
      </c>
      <c r="W136" s="702">
        <f t="shared" si="165"/>
        <v>1</v>
      </c>
      <c r="X136" s="703" t="e">
        <f t="shared" si="166"/>
        <v>#VALUE!</v>
      </c>
      <c r="Y136" s="768" t="e">
        <f t="shared" si="167"/>
        <v>#VALUE!</v>
      </c>
      <c r="Z136" s="769" t="e">
        <f t="shared" si="205"/>
        <v>#VALUE!</v>
      </c>
      <c r="AA136" s="705" t="e">
        <f t="shared" si="206"/>
        <v>#VALUE!</v>
      </c>
      <c r="AB136" s="702">
        <f t="shared" si="168"/>
        <v>1</v>
      </c>
      <c r="AC136" s="703" t="e">
        <f t="shared" si="169"/>
        <v>#VALUE!</v>
      </c>
      <c r="AD136" s="704" t="e">
        <f t="shared" si="170"/>
        <v>#VALUE!</v>
      </c>
      <c r="AE136" s="769" t="e">
        <f t="shared" si="207"/>
        <v>#VALUE!</v>
      </c>
      <c r="AF136" s="705" t="e">
        <f t="shared" si="208"/>
        <v>#VALUE!</v>
      </c>
      <c r="AG136" s="702">
        <f t="shared" si="171"/>
        <v>1</v>
      </c>
      <c r="AH136" s="703" t="e">
        <f t="shared" si="172"/>
        <v>#VALUE!</v>
      </c>
      <c r="AI136" s="704" t="e">
        <f t="shared" si="173"/>
        <v>#VALUE!</v>
      </c>
      <c r="AJ136" s="769" t="e">
        <f t="shared" si="209"/>
        <v>#VALUE!</v>
      </c>
      <c r="AK136" s="705" t="e">
        <f t="shared" si="210"/>
        <v>#VALUE!</v>
      </c>
      <c r="AL136" s="702">
        <f t="shared" si="174"/>
        <v>1</v>
      </c>
      <c r="AM136" s="703" t="e">
        <f t="shared" si="175"/>
        <v>#VALUE!</v>
      </c>
      <c r="AN136" s="704" t="e">
        <f t="shared" si="176"/>
        <v>#VALUE!</v>
      </c>
      <c r="AO136" s="769" t="e">
        <f t="shared" si="211"/>
        <v>#VALUE!</v>
      </c>
      <c r="AP136" s="705" t="e">
        <f t="shared" si="212"/>
        <v>#VALUE!</v>
      </c>
      <c r="AQ136" s="702">
        <f t="shared" si="177"/>
        <v>1</v>
      </c>
      <c r="AR136" s="703" t="e">
        <f t="shared" si="178"/>
        <v>#VALUE!</v>
      </c>
      <c r="AS136" s="704" t="e">
        <f t="shared" si="179"/>
        <v>#VALUE!</v>
      </c>
      <c r="AT136" s="769" t="e">
        <f t="shared" si="213"/>
        <v>#VALUE!</v>
      </c>
      <c r="AU136" s="705" t="e">
        <f t="shared" si="214"/>
        <v>#VALUE!</v>
      </c>
      <c r="AV136" s="702">
        <f t="shared" si="180"/>
        <v>1</v>
      </c>
      <c r="AW136" s="703" t="e">
        <f t="shared" si="181"/>
        <v>#VALUE!</v>
      </c>
      <c r="AX136" s="704" t="e">
        <f t="shared" si="182"/>
        <v>#VALUE!</v>
      </c>
      <c r="AY136" s="769" t="e">
        <f t="shared" si="215"/>
        <v>#VALUE!</v>
      </c>
      <c r="AZ136" s="705" t="e">
        <f t="shared" si="216"/>
        <v>#VALUE!</v>
      </c>
      <c r="BA136" s="702">
        <f t="shared" si="183"/>
        <v>1</v>
      </c>
      <c r="BB136" s="703" t="e">
        <f t="shared" si="184"/>
        <v>#VALUE!</v>
      </c>
      <c r="BC136" s="704" t="e">
        <f t="shared" si="185"/>
        <v>#VALUE!</v>
      </c>
      <c r="BD136" s="769" t="e">
        <f t="shared" si="217"/>
        <v>#VALUE!</v>
      </c>
      <c r="BE136" s="705" t="e">
        <f t="shared" si="218"/>
        <v>#VALUE!</v>
      </c>
      <c r="BF136" s="702">
        <f t="shared" si="186"/>
        <v>1</v>
      </c>
      <c r="BG136" s="703" t="e">
        <f t="shared" si="187"/>
        <v>#VALUE!</v>
      </c>
      <c r="BH136" s="704" t="e">
        <f t="shared" si="188"/>
        <v>#VALUE!</v>
      </c>
      <c r="BI136" s="769" t="e">
        <f t="shared" si="219"/>
        <v>#VALUE!</v>
      </c>
      <c r="BJ136" s="705" t="e">
        <f t="shared" si="220"/>
        <v>#VALUE!</v>
      </c>
      <c r="BK136" s="702">
        <f t="shared" si="189"/>
        <v>1</v>
      </c>
      <c r="BL136" s="703" t="e">
        <f t="shared" si="190"/>
        <v>#VALUE!</v>
      </c>
      <c r="BM136" s="704" t="e">
        <f t="shared" si="191"/>
        <v>#VALUE!</v>
      </c>
      <c r="BN136" s="769" t="e">
        <f t="shared" si="221"/>
        <v>#VALUE!</v>
      </c>
      <c r="BO136" s="705" t="e">
        <f t="shared" si="222"/>
        <v>#VALUE!</v>
      </c>
      <c r="BP136" s="702">
        <f t="shared" si="192"/>
        <v>1</v>
      </c>
      <c r="BQ136" s="703" t="e">
        <f t="shared" si="193"/>
        <v>#VALUE!</v>
      </c>
      <c r="BR136" s="704" t="e">
        <f t="shared" si="194"/>
        <v>#VALUE!</v>
      </c>
      <c r="BS136" s="769" t="e">
        <f t="shared" si="223"/>
        <v>#VALUE!</v>
      </c>
      <c r="BT136" s="705" t="e">
        <f t="shared" si="224"/>
        <v>#VALUE!</v>
      </c>
      <c r="BU136" s="702">
        <f t="shared" si="195"/>
        <v>1</v>
      </c>
      <c r="BV136" s="703" t="e">
        <f t="shared" si="196"/>
        <v>#VALUE!</v>
      </c>
      <c r="BW136" s="704" t="e">
        <f t="shared" si="197"/>
        <v>#VALUE!</v>
      </c>
      <c r="BX136" s="769" t="e">
        <f t="shared" si="225"/>
        <v>#VALUE!</v>
      </c>
      <c r="BY136" s="705" t="e">
        <f t="shared" si="226"/>
        <v>#VALUE!</v>
      </c>
      <c r="BZ136" s="702">
        <f t="shared" si="198"/>
        <v>1</v>
      </c>
      <c r="CA136" s="703" t="e">
        <f t="shared" si="199"/>
        <v>#VALUE!</v>
      </c>
      <c r="CB136" s="704" t="e">
        <f t="shared" si="200"/>
        <v>#VALUE!</v>
      </c>
      <c r="CC136" s="769" t="e">
        <f t="shared" si="227"/>
        <v>#VALUE!</v>
      </c>
      <c r="CD136" s="705" t="e">
        <f t="shared" si="228"/>
        <v>#VALUE!</v>
      </c>
      <c r="CE136" s="770">
        <f t="shared" si="203"/>
        <v>12</v>
      </c>
      <c r="CF136" s="771" t="e">
        <f t="shared" si="204"/>
        <v>#VALUE!</v>
      </c>
      <c r="CG136" s="708"/>
      <c r="CH136" s="709"/>
      <c r="CK136" s="253"/>
      <c r="CL136" s="272"/>
      <c r="CM136" s="272"/>
      <c r="CN136" s="273"/>
      <c r="CO136" s="285" t="e">
        <f t="shared" si="159"/>
        <v>#VALUE!</v>
      </c>
      <c r="CP136" s="286" t="e">
        <f t="shared" si="160"/>
        <v>#VALUE!</v>
      </c>
      <c r="CQ136" s="275">
        <f t="shared" si="161"/>
        <v>0</v>
      </c>
      <c r="CR136" s="270" t="e">
        <f t="shared" si="201"/>
        <v>#VALUE!</v>
      </c>
      <c r="CS136" s="270" t="e">
        <f t="shared" si="201"/>
        <v>#VALUE!</v>
      </c>
      <c r="CT136" s="270" t="e">
        <f t="shared" si="163"/>
        <v>#VALUE!</v>
      </c>
      <c r="CU136" s="44"/>
    </row>
    <row r="137" spans="1:99" ht="16.5" customHeight="1">
      <c r="A137" s="23">
        <f t="shared" si="164"/>
        <v>133</v>
      </c>
      <c r="B137" s="142">
        <f>'2019-상시근로자'!B137</f>
        <v>0</v>
      </c>
      <c r="C137" s="632">
        <f>'2019-상시근로자'!C137</f>
        <v>0</v>
      </c>
      <c r="D137" s="637">
        <f>'2019-상시근로자'!D137</f>
        <v>0</v>
      </c>
      <c r="E137" s="156" t="e">
        <f t="shared" si="152"/>
        <v>#VALUE!</v>
      </c>
      <c r="F137" s="30" t="e">
        <f t="shared" si="153"/>
        <v>#VALUE!</v>
      </c>
      <c r="G137" s="31" t="e">
        <f t="shared" si="154"/>
        <v>#VALUE!</v>
      </c>
      <c r="H137" s="147" t="e">
        <f t="shared" si="155"/>
        <v>#VALUE!</v>
      </c>
      <c r="I137" s="633">
        <f>'2019-상시근로자'!E137</f>
        <v>0</v>
      </c>
      <c r="J137" s="633">
        <f>'2019-상시근로자'!G137</f>
        <v>0</v>
      </c>
      <c r="K137" s="33" t="e">
        <f t="shared" si="156"/>
        <v>#VALUE!</v>
      </c>
      <c r="L137" s="33">
        <f t="shared" si="202"/>
        <v>0</v>
      </c>
      <c r="M137" s="35" t="e">
        <f t="shared" si="157"/>
        <v>#VALUE!</v>
      </c>
      <c r="N137" s="108"/>
      <c r="O137" s="178"/>
      <c r="P137" s="179"/>
      <c r="Q137" s="106" t="s">
        <v>160</v>
      </c>
      <c r="R137" s="107" t="s">
        <v>160</v>
      </c>
      <c r="S137" s="43"/>
      <c r="T137" s="122" t="s">
        <v>160</v>
      </c>
      <c r="U137" s="122" t="s">
        <v>160</v>
      </c>
      <c r="V137" s="123" t="s">
        <v>160</v>
      </c>
      <c r="W137" s="702">
        <f t="shared" si="165"/>
        <v>1</v>
      </c>
      <c r="X137" s="703" t="e">
        <f t="shared" si="166"/>
        <v>#VALUE!</v>
      </c>
      <c r="Y137" s="768" t="e">
        <f t="shared" si="167"/>
        <v>#VALUE!</v>
      </c>
      <c r="Z137" s="769" t="e">
        <f t="shared" si="205"/>
        <v>#VALUE!</v>
      </c>
      <c r="AA137" s="705" t="e">
        <f t="shared" si="206"/>
        <v>#VALUE!</v>
      </c>
      <c r="AB137" s="702">
        <f t="shared" si="168"/>
        <v>1</v>
      </c>
      <c r="AC137" s="703" t="e">
        <f t="shared" si="169"/>
        <v>#VALUE!</v>
      </c>
      <c r="AD137" s="704" t="e">
        <f t="shared" si="170"/>
        <v>#VALUE!</v>
      </c>
      <c r="AE137" s="769" t="e">
        <f t="shared" si="207"/>
        <v>#VALUE!</v>
      </c>
      <c r="AF137" s="705" t="e">
        <f t="shared" si="208"/>
        <v>#VALUE!</v>
      </c>
      <c r="AG137" s="702">
        <f t="shared" si="171"/>
        <v>1</v>
      </c>
      <c r="AH137" s="703" t="e">
        <f t="shared" si="172"/>
        <v>#VALUE!</v>
      </c>
      <c r="AI137" s="704" t="e">
        <f t="shared" si="173"/>
        <v>#VALUE!</v>
      </c>
      <c r="AJ137" s="769" t="e">
        <f t="shared" si="209"/>
        <v>#VALUE!</v>
      </c>
      <c r="AK137" s="705" t="e">
        <f t="shared" si="210"/>
        <v>#VALUE!</v>
      </c>
      <c r="AL137" s="702">
        <f t="shared" si="174"/>
        <v>1</v>
      </c>
      <c r="AM137" s="703" t="e">
        <f t="shared" si="175"/>
        <v>#VALUE!</v>
      </c>
      <c r="AN137" s="704" t="e">
        <f t="shared" si="176"/>
        <v>#VALUE!</v>
      </c>
      <c r="AO137" s="769" t="e">
        <f t="shared" si="211"/>
        <v>#VALUE!</v>
      </c>
      <c r="AP137" s="705" t="e">
        <f t="shared" si="212"/>
        <v>#VALUE!</v>
      </c>
      <c r="AQ137" s="702">
        <f t="shared" si="177"/>
        <v>1</v>
      </c>
      <c r="AR137" s="703" t="e">
        <f t="shared" si="178"/>
        <v>#VALUE!</v>
      </c>
      <c r="AS137" s="704" t="e">
        <f t="shared" si="179"/>
        <v>#VALUE!</v>
      </c>
      <c r="AT137" s="769" t="e">
        <f t="shared" si="213"/>
        <v>#VALUE!</v>
      </c>
      <c r="AU137" s="705" t="e">
        <f t="shared" si="214"/>
        <v>#VALUE!</v>
      </c>
      <c r="AV137" s="702">
        <f t="shared" si="180"/>
        <v>1</v>
      </c>
      <c r="AW137" s="703" t="e">
        <f t="shared" si="181"/>
        <v>#VALUE!</v>
      </c>
      <c r="AX137" s="704" t="e">
        <f t="shared" si="182"/>
        <v>#VALUE!</v>
      </c>
      <c r="AY137" s="769" t="e">
        <f t="shared" si="215"/>
        <v>#VALUE!</v>
      </c>
      <c r="AZ137" s="705" t="e">
        <f t="shared" si="216"/>
        <v>#VALUE!</v>
      </c>
      <c r="BA137" s="702">
        <f t="shared" si="183"/>
        <v>1</v>
      </c>
      <c r="BB137" s="703" t="e">
        <f t="shared" si="184"/>
        <v>#VALUE!</v>
      </c>
      <c r="BC137" s="704" t="e">
        <f t="shared" si="185"/>
        <v>#VALUE!</v>
      </c>
      <c r="BD137" s="769" t="e">
        <f t="shared" si="217"/>
        <v>#VALUE!</v>
      </c>
      <c r="BE137" s="705" t="e">
        <f t="shared" si="218"/>
        <v>#VALUE!</v>
      </c>
      <c r="BF137" s="702">
        <f t="shared" si="186"/>
        <v>1</v>
      </c>
      <c r="BG137" s="703" t="e">
        <f t="shared" si="187"/>
        <v>#VALUE!</v>
      </c>
      <c r="BH137" s="704" t="e">
        <f t="shared" si="188"/>
        <v>#VALUE!</v>
      </c>
      <c r="BI137" s="769" t="e">
        <f t="shared" si="219"/>
        <v>#VALUE!</v>
      </c>
      <c r="BJ137" s="705" t="e">
        <f t="shared" si="220"/>
        <v>#VALUE!</v>
      </c>
      <c r="BK137" s="702">
        <f t="shared" si="189"/>
        <v>1</v>
      </c>
      <c r="BL137" s="703" t="e">
        <f t="shared" si="190"/>
        <v>#VALUE!</v>
      </c>
      <c r="BM137" s="704" t="e">
        <f t="shared" si="191"/>
        <v>#VALUE!</v>
      </c>
      <c r="BN137" s="769" t="e">
        <f t="shared" si="221"/>
        <v>#VALUE!</v>
      </c>
      <c r="BO137" s="705" t="e">
        <f t="shared" si="222"/>
        <v>#VALUE!</v>
      </c>
      <c r="BP137" s="702">
        <f t="shared" si="192"/>
        <v>1</v>
      </c>
      <c r="BQ137" s="703" t="e">
        <f t="shared" si="193"/>
        <v>#VALUE!</v>
      </c>
      <c r="BR137" s="704" t="e">
        <f t="shared" si="194"/>
        <v>#VALUE!</v>
      </c>
      <c r="BS137" s="769" t="e">
        <f t="shared" si="223"/>
        <v>#VALUE!</v>
      </c>
      <c r="BT137" s="705" t="e">
        <f t="shared" si="224"/>
        <v>#VALUE!</v>
      </c>
      <c r="BU137" s="702">
        <f t="shared" si="195"/>
        <v>1</v>
      </c>
      <c r="BV137" s="703" t="e">
        <f t="shared" si="196"/>
        <v>#VALUE!</v>
      </c>
      <c r="BW137" s="704" t="e">
        <f t="shared" si="197"/>
        <v>#VALUE!</v>
      </c>
      <c r="BX137" s="769" t="e">
        <f t="shared" si="225"/>
        <v>#VALUE!</v>
      </c>
      <c r="BY137" s="705" t="e">
        <f t="shared" si="226"/>
        <v>#VALUE!</v>
      </c>
      <c r="BZ137" s="702">
        <f t="shared" si="198"/>
        <v>1</v>
      </c>
      <c r="CA137" s="703" t="e">
        <f t="shared" si="199"/>
        <v>#VALUE!</v>
      </c>
      <c r="CB137" s="704" t="e">
        <f t="shared" si="200"/>
        <v>#VALUE!</v>
      </c>
      <c r="CC137" s="769" t="e">
        <f t="shared" si="227"/>
        <v>#VALUE!</v>
      </c>
      <c r="CD137" s="705" t="e">
        <f t="shared" si="228"/>
        <v>#VALUE!</v>
      </c>
      <c r="CE137" s="770">
        <f t="shared" si="203"/>
        <v>12</v>
      </c>
      <c r="CF137" s="771" t="e">
        <f t="shared" si="204"/>
        <v>#VALUE!</v>
      </c>
      <c r="CG137" s="708"/>
      <c r="CH137" s="709"/>
      <c r="CK137" s="253"/>
      <c r="CL137" s="272"/>
      <c r="CM137" s="272"/>
      <c r="CN137" s="273"/>
      <c r="CO137" s="285" t="e">
        <f t="shared" si="159"/>
        <v>#VALUE!</v>
      </c>
      <c r="CP137" s="286" t="e">
        <f t="shared" si="160"/>
        <v>#VALUE!</v>
      </c>
      <c r="CQ137" s="275">
        <f t="shared" si="161"/>
        <v>0</v>
      </c>
      <c r="CR137" s="270" t="e">
        <f t="shared" si="201"/>
        <v>#VALUE!</v>
      </c>
      <c r="CS137" s="270" t="e">
        <f t="shared" si="201"/>
        <v>#VALUE!</v>
      </c>
      <c r="CT137" s="270" t="e">
        <f t="shared" si="163"/>
        <v>#VALUE!</v>
      </c>
      <c r="CU137" s="44"/>
    </row>
    <row r="138" spans="1:99" ht="16.5" customHeight="1">
      <c r="A138" s="23">
        <f t="shared" si="164"/>
        <v>134</v>
      </c>
      <c r="B138" s="142">
        <f>'2019-상시근로자'!B138</f>
        <v>0</v>
      </c>
      <c r="C138" s="632">
        <f>'2019-상시근로자'!C138</f>
        <v>0</v>
      </c>
      <c r="D138" s="637">
        <f>'2019-상시근로자'!D138</f>
        <v>0</v>
      </c>
      <c r="E138" s="156" t="e">
        <f t="shared" si="152"/>
        <v>#VALUE!</v>
      </c>
      <c r="F138" s="30" t="e">
        <f t="shared" si="153"/>
        <v>#VALUE!</v>
      </c>
      <c r="G138" s="31" t="e">
        <f t="shared" si="154"/>
        <v>#VALUE!</v>
      </c>
      <c r="H138" s="147" t="e">
        <f t="shared" si="155"/>
        <v>#VALUE!</v>
      </c>
      <c r="I138" s="633">
        <f>'2019-상시근로자'!E138</f>
        <v>0</v>
      </c>
      <c r="J138" s="633">
        <f>'2019-상시근로자'!G138</f>
        <v>0</v>
      </c>
      <c r="K138" s="33" t="e">
        <f t="shared" si="156"/>
        <v>#VALUE!</v>
      </c>
      <c r="L138" s="33">
        <f t="shared" si="202"/>
        <v>0</v>
      </c>
      <c r="M138" s="35" t="e">
        <f t="shared" si="157"/>
        <v>#VALUE!</v>
      </c>
      <c r="N138" s="108"/>
      <c r="O138" s="178"/>
      <c r="P138" s="179"/>
      <c r="Q138" s="106" t="s">
        <v>160</v>
      </c>
      <c r="R138" s="107" t="s">
        <v>160</v>
      </c>
      <c r="S138" s="43"/>
      <c r="T138" s="122" t="s">
        <v>160</v>
      </c>
      <c r="U138" s="122" t="s">
        <v>160</v>
      </c>
      <c r="V138" s="123" t="s">
        <v>160</v>
      </c>
      <c r="W138" s="702">
        <f t="shared" si="165"/>
        <v>1</v>
      </c>
      <c r="X138" s="703" t="e">
        <f t="shared" si="166"/>
        <v>#VALUE!</v>
      </c>
      <c r="Y138" s="768" t="e">
        <f t="shared" si="167"/>
        <v>#VALUE!</v>
      </c>
      <c r="Z138" s="769" t="e">
        <f t="shared" si="205"/>
        <v>#VALUE!</v>
      </c>
      <c r="AA138" s="705" t="e">
        <f t="shared" si="206"/>
        <v>#VALUE!</v>
      </c>
      <c r="AB138" s="702">
        <f t="shared" si="168"/>
        <v>1</v>
      </c>
      <c r="AC138" s="703" t="e">
        <f t="shared" si="169"/>
        <v>#VALUE!</v>
      </c>
      <c r="AD138" s="704" t="e">
        <f t="shared" si="170"/>
        <v>#VALUE!</v>
      </c>
      <c r="AE138" s="769" t="e">
        <f t="shared" si="207"/>
        <v>#VALUE!</v>
      </c>
      <c r="AF138" s="705" t="e">
        <f t="shared" si="208"/>
        <v>#VALUE!</v>
      </c>
      <c r="AG138" s="702">
        <f t="shared" si="171"/>
        <v>1</v>
      </c>
      <c r="AH138" s="703" t="e">
        <f t="shared" si="172"/>
        <v>#VALUE!</v>
      </c>
      <c r="AI138" s="704" t="e">
        <f t="shared" si="173"/>
        <v>#VALUE!</v>
      </c>
      <c r="AJ138" s="769" t="e">
        <f t="shared" si="209"/>
        <v>#VALUE!</v>
      </c>
      <c r="AK138" s="705" t="e">
        <f t="shared" si="210"/>
        <v>#VALUE!</v>
      </c>
      <c r="AL138" s="702">
        <f t="shared" si="174"/>
        <v>1</v>
      </c>
      <c r="AM138" s="703" t="e">
        <f t="shared" si="175"/>
        <v>#VALUE!</v>
      </c>
      <c r="AN138" s="704" t="e">
        <f t="shared" si="176"/>
        <v>#VALUE!</v>
      </c>
      <c r="AO138" s="769" t="e">
        <f t="shared" si="211"/>
        <v>#VALUE!</v>
      </c>
      <c r="AP138" s="705" t="e">
        <f t="shared" si="212"/>
        <v>#VALUE!</v>
      </c>
      <c r="AQ138" s="702">
        <f t="shared" si="177"/>
        <v>1</v>
      </c>
      <c r="AR138" s="703" t="e">
        <f t="shared" si="178"/>
        <v>#VALUE!</v>
      </c>
      <c r="AS138" s="704" t="e">
        <f t="shared" si="179"/>
        <v>#VALUE!</v>
      </c>
      <c r="AT138" s="769" t="e">
        <f t="shared" si="213"/>
        <v>#VALUE!</v>
      </c>
      <c r="AU138" s="705" t="e">
        <f t="shared" si="214"/>
        <v>#VALUE!</v>
      </c>
      <c r="AV138" s="702">
        <f t="shared" si="180"/>
        <v>1</v>
      </c>
      <c r="AW138" s="703" t="e">
        <f t="shared" si="181"/>
        <v>#VALUE!</v>
      </c>
      <c r="AX138" s="704" t="e">
        <f t="shared" si="182"/>
        <v>#VALUE!</v>
      </c>
      <c r="AY138" s="769" t="e">
        <f t="shared" si="215"/>
        <v>#VALUE!</v>
      </c>
      <c r="AZ138" s="705" t="e">
        <f t="shared" si="216"/>
        <v>#VALUE!</v>
      </c>
      <c r="BA138" s="702">
        <f t="shared" si="183"/>
        <v>1</v>
      </c>
      <c r="BB138" s="703" t="e">
        <f t="shared" si="184"/>
        <v>#VALUE!</v>
      </c>
      <c r="BC138" s="704" t="e">
        <f t="shared" si="185"/>
        <v>#VALUE!</v>
      </c>
      <c r="BD138" s="769" t="e">
        <f t="shared" si="217"/>
        <v>#VALUE!</v>
      </c>
      <c r="BE138" s="705" t="e">
        <f t="shared" si="218"/>
        <v>#VALUE!</v>
      </c>
      <c r="BF138" s="702">
        <f t="shared" si="186"/>
        <v>1</v>
      </c>
      <c r="BG138" s="703" t="e">
        <f t="shared" si="187"/>
        <v>#VALUE!</v>
      </c>
      <c r="BH138" s="704" t="e">
        <f t="shared" si="188"/>
        <v>#VALUE!</v>
      </c>
      <c r="BI138" s="769" t="e">
        <f t="shared" si="219"/>
        <v>#VALUE!</v>
      </c>
      <c r="BJ138" s="705" t="e">
        <f t="shared" si="220"/>
        <v>#VALUE!</v>
      </c>
      <c r="BK138" s="702">
        <f t="shared" si="189"/>
        <v>1</v>
      </c>
      <c r="BL138" s="703" t="e">
        <f t="shared" si="190"/>
        <v>#VALUE!</v>
      </c>
      <c r="BM138" s="704" t="e">
        <f t="shared" si="191"/>
        <v>#VALUE!</v>
      </c>
      <c r="BN138" s="769" t="e">
        <f t="shared" si="221"/>
        <v>#VALUE!</v>
      </c>
      <c r="BO138" s="705" t="e">
        <f t="shared" si="222"/>
        <v>#VALUE!</v>
      </c>
      <c r="BP138" s="702">
        <f t="shared" si="192"/>
        <v>1</v>
      </c>
      <c r="BQ138" s="703" t="e">
        <f t="shared" si="193"/>
        <v>#VALUE!</v>
      </c>
      <c r="BR138" s="704" t="e">
        <f t="shared" si="194"/>
        <v>#VALUE!</v>
      </c>
      <c r="BS138" s="769" t="e">
        <f t="shared" si="223"/>
        <v>#VALUE!</v>
      </c>
      <c r="BT138" s="705" t="e">
        <f t="shared" si="224"/>
        <v>#VALUE!</v>
      </c>
      <c r="BU138" s="702">
        <f t="shared" si="195"/>
        <v>1</v>
      </c>
      <c r="BV138" s="703" t="e">
        <f t="shared" si="196"/>
        <v>#VALUE!</v>
      </c>
      <c r="BW138" s="704" t="e">
        <f t="shared" si="197"/>
        <v>#VALUE!</v>
      </c>
      <c r="BX138" s="769" t="e">
        <f t="shared" si="225"/>
        <v>#VALUE!</v>
      </c>
      <c r="BY138" s="705" t="e">
        <f t="shared" si="226"/>
        <v>#VALUE!</v>
      </c>
      <c r="BZ138" s="702">
        <f t="shared" si="198"/>
        <v>1</v>
      </c>
      <c r="CA138" s="703" t="e">
        <f t="shared" si="199"/>
        <v>#VALUE!</v>
      </c>
      <c r="CB138" s="704" t="e">
        <f t="shared" si="200"/>
        <v>#VALUE!</v>
      </c>
      <c r="CC138" s="769" t="e">
        <f t="shared" si="227"/>
        <v>#VALUE!</v>
      </c>
      <c r="CD138" s="705" t="e">
        <f t="shared" si="228"/>
        <v>#VALUE!</v>
      </c>
      <c r="CE138" s="770">
        <f t="shared" si="203"/>
        <v>12</v>
      </c>
      <c r="CF138" s="771" t="e">
        <f t="shared" si="204"/>
        <v>#VALUE!</v>
      </c>
      <c r="CG138" s="708"/>
      <c r="CH138" s="709"/>
      <c r="CK138" s="253"/>
      <c r="CL138" s="272"/>
      <c r="CM138" s="272"/>
      <c r="CN138" s="273"/>
      <c r="CO138" s="285" t="e">
        <f t="shared" si="159"/>
        <v>#VALUE!</v>
      </c>
      <c r="CP138" s="286" t="e">
        <f t="shared" si="160"/>
        <v>#VALUE!</v>
      </c>
      <c r="CQ138" s="275">
        <f t="shared" si="161"/>
        <v>0</v>
      </c>
      <c r="CR138" s="270" t="e">
        <f t="shared" si="201"/>
        <v>#VALUE!</v>
      </c>
      <c r="CS138" s="270" t="e">
        <f t="shared" si="201"/>
        <v>#VALUE!</v>
      </c>
      <c r="CT138" s="270" t="e">
        <f t="shared" si="163"/>
        <v>#VALUE!</v>
      </c>
      <c r="CU138" s="44"/>
    </row>
    <row r="139" spans="1:99" ht="16.5" customHeight="1">
      <c r="A139" s="23">
        <f t="shared" si="164"/>
        <v>135</v>
      </c>
      <c r="B139" s="142">
        <f>'2019-상시근로자'!B139</f>
        <v>0</v>
      </c>
      <c r="C139" s="632">
        <f>'2019-상시근로자'!C139</f>
        <v>0</v>
      </c>
      <c r="D139" s="637">
        <f>'2019-상시근로자'!D139</f>
        <v>0</v>
      </c>
      <c r="E139" s="156" t="e">
        <f t="shared" si="152"/>
        <v>#VALUE!</v>
      </c>
      <c r="F139" s="30" t="e">
        <f t="shared" si="153"/>
        <v>#VALUE!</v>
      </c>
      <c r="G139" s="31" t="e">
        <f t="shared" si="154"/>
        <v>#VALUE!</v>
      </c>
      <c r="H139" s="147" t="e">
        <f t="shared" si="155"/>
        <v>#VALUE!</v>
      </c>
      <c r="I139" s="633">
        <f>'2019-상시근로자'!E139</f>
        <v>0</v>
      </c>
      <c r="J139" s="633">
        <f>'2019-상시근로자'!G139</f>
        <v>0</v>
      </c>
      <c r="K139" s="33" t="e">
        <f t="shared" si="156"/>
        <v>#VALUE!</v>
      </c>
      <c r="L139" s="33">
        <f t="shared" si="202"/>
        <v>0</v>
      </c>
      <c r="M139" s="35" t="e">
        <f t="shared" si="157"/>
        <v>#VALUE!</v>
      </c>
      <c r="N139" s="108"/>
      <c r="O139" s="178"/>
      <c r="P139" s="179"/>
      <c r="Q139" s="106" t="s">
        <v>160</v>
      </c>
      <c r="R139" s="107" t="s">
        <v>160</v>
      </c>
      <c r="S139" s="43"/>
      <c r="T139" s="122" t="s">
        <v>160</v>
      </c>
      <c r="U139" s="122" t="s">
        <v>160</v>
      </c>
      <c r="V139" s="123" t="s">
        <v>160</v>
      </c>
      <c r="W139" s="702">
        <f t="shared" si="165"/>
        <v>1</v>
      </c>
      <c r="X139" s="703" t="e">
        <f t="shared" si="166"/>
        <v>#VALUE!</v>
      </c>
      <c r="Y139" s="768" t="e">
        <f t="shared" si="167"/>
        <v>#VALUE!</v>
      </c>
      <c r="Z139" s="769" t="e">
        <f t="shared" si="205"/>
        <v>#VALUE!</v>
      </c>
      <c r="AA139" s="705" t="e">
        <f t="shared" si="206"/>
        <v>#VALUE!</v>
      </c>
      <c r="AB139" s="702">
        <f t="shared" si="168"/>
        <v>1</v>
      </c>
      <c r="AC139" s="703" t="e">
        <f t="shared" si="169"/>
        <v>#VALUE!</v>
      </c>
      <c r="AD139" s="704" t="e">
        <f t="shared" si="170"/>
        <v>#VALUE!</v>
      </c>
      <c r="AE139" s="769" t="e">
        <f t="shared" si="207"/>
        <v>#VALUE!</v>
      </c>
      <c r="AF139" s="705" t="e">
        <f t="shared" si="208"/>
        <v>#VALUE!</v>
      </c>
      <c r="AG139" s="702">
        <f t="shared" si="171"/>
        <v>1</v>
      </c>
      <c r="AH139" s="703" t="e">
        <f t="shared" si="172"/>
        <v>#VALUE!</v>
      </c>
      <c r="AI139" s="704" t="e">
        <f t="shared" si="173"/>
        <v>#VALUE!</v>
      </c>
      <c r="AJ139" s="769" t="e">
        <f t="shared" si="209"/>
        <v>#VALUE!</v>
      </c>
      <c r="AK139" s="705" t="e">
        <f t="shared" si="210"/>
        <v>#VALUE!</v>
      </c>
      <c r="AL139" s="702">
        <f t="shared" si="174"/>
        <v>1</v>
      </c>
      <c r="AM139" s="703" t="e">
        <f t="shared" si="175"/>
        <v>#VALUE!</v>
      </c>
      <c r="AN139" s="704" t="e">
        <f t="shared" si="176"/>
        <v>#VALUE!</v>
      </c>
      <c r="AO139" s="769" t="e">
        <f t="shared" si="211"/>
        <v>#VALUE!</v>
      </c>
      <c r="AP139" s="705" t="e">
        <f t="shared" si="212"/>
        <v>#VALUE!</v>
      </c>
      <c r="AQ139" s="702">
        <f t="shared" si="177"/>
        <v>1</v>
      </c>
      <c r="AR139" s="703" t="e">
        <f t="shared" si="178"/>
        <v>#VALUE!</v>
      </c>
      <c r="AS139" s="704" t="e">
        <f t="shared" si="179"/>
        <v>#VALUE!</v>
      </c>
      <c r="AT139" s="769" t="e">
        <f t="shared" si="213"/>
        <v>#VALUE!</v>
      </c>
      <c r="AU139" s="705" t="e">
        <f t="shared" si="214"/>
        <v>#VALUE!</v>
      </c>
      <c r="AV139" s="702">
        <f t="shared" si="180"/>
        <v>1</v>
      </c>
      <c r="AW139" s="703" t="e">
        <f t="shared" si="181"/>
        <v>#VALUE!</v>
      </c>
      <c r="AX139" s="704" t="e">
        <f t="shared" si="182"/>
        <v>#VALUE!</v>
      </c>
      <c r="AY139" s="769" t="e">
        <f t="shared" si="215"/>
        <v>#VALUE!</v>
      </c>
      <c r="AZ139" s="705" t="e">
        <f t="shared" si="216"/>
        <v>#VALUE!</v>
      </c>
      <c r="BA139" s="702">
        <f t="shared" si="183"/>
        <v>1</v>
      </c>
      <c r="BB139" s="703" t="e">
        <f t="shared" si="184"/>
        <v>#VALUE!</v>
      </c>
      <c r="BC139" s="704" t="e">
        <f t="shared" si="185"/>
        <v>#VALUE!</v>
      </c>
      <c r="BD139" s="769" t="e">
        <f t="shared" si="217"/>
        <v>#VALUE!</v>
      </c>
      <c r="BE139" s="705" t="e">
        <f t="shared" si="218"/>
        <v>#VALUE!</v>
      </c>
      <c r="BF139" s="702">
        <f t="shared" si="186"/>
        <v>1</v>
      </c>
      <c r="BG139" s="703" t="e">
        <f t="shared" si="187"/>
        <v>#VALUE!</v>
      </c>
      <c r="BH139" s="704" t="e">
        <f t="shared" si="188"/>
        <v>#VALUE!</v>
      </c>
      <c r="BI139" s="769" t="e">
        <f t="shared" si="219"/>
        <v>#VALUE!</v>
      </c>
      <c r="BJ139" s="705" t="e">
        <f t="shared" si="220"/>
        <v>#VALUE!</v>
      </c>
      <c r="BK139" s="702">
        <f t="shared" si="189"/>
        <v>1</v>
      </c>
      <c r="BL139" s="703" t="e">
        <f t="shared" si="190"/>
        <v>#VALUE!</v>
      </c>
      <c r="BM139" s="704" t="e">
        <f t="shared" si="191"/>
        <v>#VALUE!</v>
      </c>
      <c r="BN139" s="769" t="e">
        <f t="shared" si="221"/>
        <v>#VALUE!</v>
      </c>
      <c r="BO139" s="705" t="e">
        <f t="shared" si="222"/>
        <v>#VALUE!</v>
      </c>
      <c r="BP139" s="702">
        <f t="shared" si="192"/>
        <v>1</v>
      </c>
      <c r="BQ139" s="703" t="e">
        <f t="shared" si="193"/>
        <v>#VALUE!</v>
      </c>
      <c r="BR139" s="704" t="e">
        <f t="shared" si="194"/>
        <v>#VALUE!</v>
      </c>
      <c r="BS139" s="769" t="e">
        <f t="shared" si="223"/>
        <v>#VALUE!</v>
      </c>
      <c r="BT139" s="705" t="e">
        <f t="shared" si="224"/>
        <v>#VALUE!</v>
      </c>
      <c r="BU139" s="702">
        <f t="shared" si="195"/>
        <v>1</v>
      </c>
      <c r="BV139" s="703" t="e">
        <f t="shared" si="196"/>
        <v>#VALUE!</v>
      </c>
      <c r="BW139" s="704" t="e">
        <f t="shared" si="197"/>
        <v>#VALUE!</v>
      </c>
      <c r="BX139" s="769" t="e">
        <f t="shared" si="225"/>
        <v>#VALUE!</v>
      </c>
      <c r="BY139" s="705" t="e">
        <f t="shared" si="226"/>
        <v>#VALUE!</v>
      </c>
      <c r="BZ139" s="702">
        <f t="shared" si="198"/>
        <v>1</v>
      </c>
      <c r="CA139" s="703" t="e">
        <f t="shared" si="199"/>
        <v>#VALUE!</v>
      </c>
      <c r="CB139" s="704" t="e">
        <f t="shared" si="200"/>
        <v>#VALUE!</v>
      </c>
      <c r="CC139" s="769" t="e">
        <f t="shared" si="227"/>
        <v>#VALUE!</v>
      </c>
      <c r="CD139" s="705" t="e">
        <f t="shared" si="228"/>
        <v>#VALUE!</v>
      </c>
      <c r="CE139" s="770">
        <f t="shared" si="203"/>
        <v>12</v>
      </c>
      <c r="CF139" s="771" t="e">
        <f t="shared" si="204"/>
        <v>#VALUE!</v>
      </c>
      <c r="CG139" s="708"/>
      <c r="CH139" s="709"/>
      <c r="CK139" s="253"/>
      <c r="CL139" s="272"/>
      <c r="CM139" s="272"/>
      <c r="CN139" s="273"/>
      <c r="CO139" s="285" t="e">
        <f t="shared" si="159"/>
        <v>#VALUE!</v>
      </c>
      <c r="CP139" s="286" t="e">
        <f t="shared" si="160"/>
        <v>#VALUE!</v>
      </c>
      <c r="CQ139" s="275">
        <f t="shared" si="161"/>
        <v>0</v>
      </c>
      <c r="CR139" s="270" t="e">
        <f t="shared" si="201"/>
        <v>#VALUE!</v>
      </c>
      <c r="CS139" s="270" t="e">
        <f t="shared" si="201"/>
        <v>#VALUE!</v>
      </c>
      <c r="CT139" s="270" t="e">
        <f t="shared" si="163"/>
        <v>#VALUE!</v>
      </c>
      <c r="CU139" s="44"/>
    </row>
    <row r="140" spans="1:99" ht="16.5" customHeight="1" thickBot="1">
      <c r="A140" s="23">
        <f t="shared" si="164"/>
        <v>136</v>
      </c>
      <c r="B140" s="142">
        <f>'2019-상시근로자'!B140</f>
        <v>0</v>
      </c>
      <c r="C140" s="632">
        <f>'2019-상시근로자'!C140</f>
        <v>0</v>
      </c>
      <c r="D140" s="637">
        <f>'2019-상시근로자'!D140</f>
        <v>0</v>
      </c>
      <c r="E140" s="156" t="e">
        <f t="shared" si="152"/>
        <v>#VALUE!</v>
      </c>
      <c r="F140" s="30" t="e">
        <f t="shared" si="153"/>
        <v>#VALUE!</v>
      </c>
      <c r="G140" s="31" t="e">
        <f t="shared" si="154"/>
        <v>#VALUE!</v>
      </c>
      <c r="H140" s="147" t="e">
        <f t="shared" si="155"/>
        <v>#VALUE!</v>
      </c>
      <c r="I140" s="633">
        <f>'2019-상시근로자'!E140</f>
        <v>0</v>
      </c>
      <c r="J140" s="633">
        <f>'2019-상시근로자'!G140</f>
        <v>0</v>
      </c>
      <c r="K140" s="33" t="e">
        <f t="shared" si="156"/>
        <v>#VALUE!</v>
      </c>
      <c r="L140" s="33">
        <f t="shared" si="202"/>
        <v>0</v>
      </c>
      <c r="M140" s="35" t="e">
        <f t="shared" si="157"/>
        <v>#VALUE!</v>
      </c>
      <c r="N140" s="108"/>
      <c r="O140" s="180"/>
      <c r="P140" s="181"/>
      <c r="Q140" s="106" t="s">
        <v>160</v>
      </c>
      <c r="R140" s="107" t="s">
        <v>160</v>
      </c>
      <c r="S140" s="43"/>
      <c r="T140" s="122" t="s">
        <v>160</v>
      </c>
      <c r="U140" s="122" t="s">
        <v>160</v>
      </c>
      <c r="V140" s="123" t="s">
        <v>160</v>
      </c>
      <c r="W140" s="702">
        <f t="shared" si="165"/>
        <v>1</v>
      </c>
      <c r="X140" s="703" t="e">
        <f t="shared" si="166"/>
        <v>#VALUE!</v>
      </c>
      <c r="Y140" s="768" t="e">
        <f t="shared" si="167"/>
        <v>#VALUE!</v>
      </c>
      <c r="Z140" s="769" t="e">
        <f t="shared" si="205"/>
        <v>#VALUE!</v>
      </c>
      <c r="AA140" s="705" t="e">
        <f t="shared" si="206"/>
        <v>#VALUE!</v>
      </c>
      <c r="AB140" s="702">
        <f t="shared" si="168"/>
        <v>1</v>
      </c>
      <c r="AC140" s="703" t="e">
        <f t="shared" si="169"/>
        <v>#VALUE!</v>
      </c>
      <c r="AD140" s="704" t="e">
        <f t="shared" si="170"/>
        <v>#VALUE!</v>
      </c>
      <c r="AE140" s="769" t="e">
        <f t="shared" si="207"/>
        <v>#VALUE!</v>
      </c>
      <c r="AF140" s="705" t="e">
        <f t="shared" si="208"/>
        <v>#VALUE!</v>
      </c>
      <c r="AG140" s="702">
        <f t="shared" si="171"/>
        <v>1</v>
      </c>
      <c r="AH140" s="703" t="e">
        <f t="shared" si="172"/>
        <v>#VALUE!</v>
      </c>
      <c r="AI140" s="704" t="e">
        <f t="shared" si="173"/>
        <v>#VALUE!</v>
      </c>
      <c r="AJ140" s="769" t="e">
        <f t="shared" si="209"/>
        <v>#VALUE!</v>
      </c>
      <c r="AK140" s="705" t="e">
        <f t="shared" si="210"/>
        <v>#VALUE!</v>
      </c>
      <c r="AL140" s="702">
        <f t="shared" si="174"/>
        <v>1</v>
      </c>
      <c r="AM140" s="703" t="e">
        <f t="shared" si="175"/>
        <v>#VALUE!</v>
      </c>
      <c r="AN140" s="704" t="e">
        <f t="shared" si="176"/>
        <v>#VALUE!</v>
      </c>
      <c r="AO140" s="769" t="e">
        <f t="shared" si="211"/>
        <v>#VALUE!</v>
      </c>
      <c r="AP140" s="705" t="e">
        <f t="shared" si="212"/>
        <v>#VALUE!</v>
      </c>
      <c r="AQ140" s="702">
        <f t="shared" si="177"/>
        <v>1</v>
      </c>
      <c r="AR140" s="703" t="e">
        <f t="shared" si="178"/>
        <v>#VALUE!</v>
      </c>
      <c r="AS140" s="704" t="e">
        <f t="shared" si="179"/>
        <v>#VALUE!</v>
      </c>
      <c r="AT140" s="769" t="e">
        <f t="shared" si="213"/>
        <v>#VALUE!</v>
      </c>
      <c r="AU140" s="705" t="e">
        <f t="shared" si="214"/>
        <v>#VALUE!</v>
      </c>
      <c r="AV140" s="702">
        <f t="shared" si="180"/>
        <v>1</v>
      </c>
      <c r="AW140" s="703" t="e">
        <f t="shared" si="181"/>
        <v>#VALUE!</v>
      </c>
      <c r="AX140" s="704" t="e">
        <f t="shared" si="182"/>
        <v>#VALUE!</v>
      </c>
      <c r="AY140" s="769" t="e">
        <f t="shared" si="215"/>
        <v>#VALUE!</v>
      </c>
      <c r="AZ140" s="705" t="e">
        <f t="shared" si="216"/>
        <v>#VALUE!</v>
      </c>
      <c r="BA140" s="702">
        <f t="shared" si="183"/>
        <v>1</v>
      </c>
      <c r="BB140" s="703" t="e">
        <f t="shared" si="184"/>
        <v>#VALUE!</v>
      </c>
      <c r="BC140" s="704" t="e">
        <f t="shared" si="185"/>
        <v>#VALUE!</v>
      </c>
      <c r="BD140" s="769" t="e">
        <f t="shared" si="217"/>
        <v>#VALUE!</v>
      </c>
      <c r="BE140" s="705" t="e">
        <f t="shared" si="218"/>
        <v>#VALUE!</v>
      </c>
      <c r="BF140" s="702">
        <f t="shared" si="186"/>
        <v>1</v>
      </c>
      <c r="BG140" s="703" t="e">
        <f t="shared" si="187"/>
        <v>#VALUE!</v>
      </c>
      <c r="BH140" s="704" t="e">
        <f t="shared" si="188"/>
        <v>#VALUE!</v>
      </c>
      <c r="BI140" s="769" t="e">
        <f t="shared" si="219"/>
        <v>#VALUE!</v>
      </c>
      <c r="BJ140" s="705" t="e">
        <f t="shared" si="220"/>
        <v>#VALUE!</v>
      </c>
      <c r="BK140" s="702">
        <f t="shared" si="189"/>
        <v>1</v>
      </c>
      <c r="BL140" s="703" t="e">
        <f t="shared" si="190"/>
        <v>#VALUE!</v>
      </c>
      <c r="BM140" s="704" t="e">
        <f t="shared" si="191"/>
        <v>#VALUE!</v>
      </c>
      <c r="BN140" s="769" t="e">
        <f t="shared" si="221"/>
        <v>#VALUE!</v>
      </c>
      <c r="BO140" s="705" t="e">
        <f t="shared" si="222"/>
        <v>#VALUE!</v>
      </c>
      <c r="BP140" s="702">
        <f t="shared" si="192"/>
        <v>1</v>
      </c>
      <c r="BQ140" s="703" t="e">
        <f t="shared" si="193"/>
        <v>#VALUE!</v>
      </c>
      <c r="BR140" s="704" t="e">
        <f t="shared" si="194"/>
        <v>#VALUE!</v>
      </c>
      <c r="BS140" s="769" t="e">
        <f t="shared" si="223"/>
        <v>#VALUE!</v>
      </c>
      <c r="BT140" s="705" t="e">
        <f t="shared" si="224"/>
        <v>#VALUE!</v>
      </c>
      <c r="BU140" s="702">
        <f t="shared" si="195"/>
        <v>1</v>
      </c>
      <c r="BV140" s="703" t="e">
        <f t="shared" si="196"/>
        <v>#VALUE!</v>
      </c>
      <c r="BW140" s="704" t="e">
        <f t="shared" si="197"/>
        <v>#VALUE!</v>
      </c>
      <c r="BX140" s="769" t="e">
        <f t="shared" si="225"/>
        <v>#VALUE!</v>
      </c>
      <c r="BY140" s="705" t="e">
        <f t="shared" si="226"/>
        <v>#VALUE!</v>
      </c>
      <c r="BZ140" s="702">
        <f t="shared" si="198"/>
        <v>1</v>
      </c>
      <c r="CA140" s="703" t="e">
        <f t="shared" si="199"/>
        <v>#VALUE!</v>
      </c>
      <c r="CB140" s="704" t="e">
        <f t="shared" si="200"/>
        <v>#VALUE!</v>
      </c>
      <c r="CC140" s="769" t="e">
        <f t="shared" si="227"/>
        <v>#VALUE!</v>
      </c>
      <c r="CD140" s="705" t="e">
        <f t="shared" si="228"/>
        <v>#VALUE!</v>
      </c>
      <c r="CE140" s="770">
        <f t="shared" si="203"/>
        <v>12</v>
      </c>
      <c r="CF140" s="771" t="e">
        <f t="shared" si="204"/>
        <v>#VALUE!</v>
      </c>
      <c r="CG140" s="708"/>
      <c r="CH140" s="709"/>
      <c r="CK140" s="253"/>
      <c r="CL140" s="272"/>
      <c r="CM140" s="272"/>
      <c r="CN140" s="273"/>
      <c r="CO140" s="285" t="e">
        <f t="shared" si="159"/>
        <v>#VALUE!</v>
      </c>
      <c r="CP140" s="286" t="e">
        <f t="shared" si="160"/>
        <v>#VALUE!</v>
      </c>
      <c r="CQ140" s="275">
        <f t="shared" si="161"/>
        <v>0</v>
      </c>
      <c r="CR140" s="270" t="e">
        <f t="shared" si="201"/>
        <v>#VALUE!</v>
      </c>
      <c r="CS140" s="270" t="e">
        <f t="shared" si="201"/>
        <v>#VALUE!</v>
      </c>
      <c r="CT140" s="270" t="e">
        <f t="shared" si="163"/>
        <v>#VALUE!</v>
      </c>
      <c r="CU140" s="44"/>
    </row>
    <row r="141" spans="1:99" ht="16.5" customHeight="1">
      <c r="A141" s="23">
        <f t="shared" si="164"/>
        <v>137</v>
      </c>
      <c r="B141" s="142">
        <f>'2019-상시근로자'!B141</f>
        <v>0</v>
      </c>
      <c r="C141" s="632">
        <f>'2019-상시근로자'!C141</f>
        <v>0</v>
      </c>
      <c r="D141" s="637">
        <f>'2019-상시근로자'!D141</f>
        <v>0</v>
      </c>
      <c r="E141" s="156" t="e">
        <f t="shared" si="152"/>
        <v>#VALUE!</v>
      </c>
      <c r="F141" s="30" t="e">
        <f t="shared" si="153"/>
        <v>#VALUE!</v>
      </c>
      <c r="G141" s="31" t="e">
        <f t="shared" si="154"/>
        <v>#VALUE!</v>
      </c>
      <c r="H141" s="147" t="e">
        <f t="shared" si="155"/>
        <v>#VALUE!</v>
      </c>
      <c r="I141" s="633">
        <f>'2019-상시근로자'!E141</f>
        <v>0</v>
      </c>
      <c r="J141" s="633">
        <f>'2019-상시근로자'!G141</f>
        <v>0</v>
      </c>
      <c r="K141" s="33" t="e">
        <f t="shared" si="156"/>
        <v>#VALUE!</v>
      </c>
      <c r="L141" s="33">
        <f t="shared" si="202"/>
        <v>0</v>
      </c>
      <c r="M141" s="35" t="e">
        <f t="shared" si="157"/>
        <v>#VALUE!</v>
      </c>
      <c r="N141" s="108"/>
      <c r="O141" s="178"/>
      <c r="P141" s="179"/>
      <c r="Q141" s="106" t="s">
        <v>160</v>
      </c>
      <c r="R141" s="107" t="s">
        <v>160</v>
      </c>
      <c r="S141" s="43"/>
      <c r="T141" s="122" t="s">
        <v>160</v>
      </c>
      <c r="U141" s="122" t="s">
        <v>160</v>
      </c>
      <c r="V141" s="123" t="s">
        <v>160</v>
      </c>
      <c r="W141" s="702">
        <f t="shared" si="165"/>
        <v>1</v>
      </c>
      <c r="X141" s="703" t="e">
        <f t="shared" si="166"/>
        <v>#VALUE!</v>
      </c>
      <c r="Y141" s="768" t="e">
        <f t="shared" si="167"/>
        <v>#VALUE!</v>
      </c>
      <c r="Z141" s="769" t="e">
        <f t="shared" si="205"/>
        <v>#VALUE!</v>
      </c>
      <c r="AA141" s="705" t="e">
        <f t="shared" si="206"/>
        <v>#VALUE!</v>
      </c>
      <c r="AB141" s="702">
        <f t="shared" si="168"/>
        <v>1</v>
      </c>
      <c r="AC141" s="703" t="e">
        <f t="shared" si="169"/>
        <v>#VALUE!</v>
      </c>
      <c r="AD141" s="704" t="e">
        <f t="shared" si="170"/>
        <v>#VALUE!</v>
      </c>
      <c r="AE141" s="769" t="e">
        <f t="shared" si="207"/>
        <v>#VALUE!</v>
      </c>
      <c r="AF141" s="705" t="e">
        <f t="shared" si="208"/>
        <v>#VALUE!</v>
      </c>
      <c r="AG141" s="702">
        <f t="shared" si="171"/>
        <v>1</v>
      </c>
      <c r="AH141" s="703" t="e">
        <f t="shared" si="172"/>
        <v>#VALUE!</v>
      </c>
      <c r="AI141" s="704" t="e">
        <f t="shared" si="173"/>
        <v>#VALUE!</v>
      </c>
      <c r="AJ141" s="769" t="e">
        <f t="shared" si="209"/>
        <v>#VALUE!</v>
      </c>
      <c r="AK141" s="705" t="e">
        <f t="shared" si="210"/>
        <v>#VALUE!</v>
      </c>
      <c r="AL141" s="702">
        <f t="shared" si="174"/>
        <v>1</v>
      </c>
      <c r="AM141" s="703" t="e">
        <f t="shared" si="175"/>
        <v>#VALUE!</v>
      </c>
      <c r="AN141" s="704" t="e">
        <f t="shared" si="176"/>
        <v>#VALUE!</v>
      </c>
      <c r="AO141" s="769" t="e">
        <f t="shared" si="211"/>
        <v>#VALUE!</v>
      </c>
      <c r="AP141" s="705" t="e">
        <f t="shared" si="212"/>
        <v>#VALUE!</v>
      </c>
      <c r="AQ141" s="702">
        <f t="shared" si="177"/>
        <v>1</v>
      </c>
      <c r="AR141" s="703" t="e">
        <f t="shared" si="178"/>
        <v>#VALUE!</v>
      </c>
      <c r="AS141" s="704" t="e">
        <f t="shared" si="179"/>
        <v>#VALUE!</v>
      </c>
      <c r="AT141" s="769" t="e">
        <f t="shared" si="213"/>
        <v>#VALUE!</v>
      </c>
      <c r="AU141" s="705" t="e">
        <f t="shared" si="214"/>
        <v>#VALUE!</v>
      </c>
      <c r="AV141" s="702">
        <f t="shared" si="180"/>
        <v>1</v>
      </c>
      <c r="AW141" s="703" t="e">
        <f t="shared" si="181"/>
        <v>#VALUE!</v>
      </c>
      <c r="AX141" s="704" t="e">
        <f t="shared" si="182"/>
        <v>#VALUE!</v>
      </c>
      <c r="AY141" s="769" t="e">
        <f t="shared" si="215"/>
        <v>#VALUE!</v>
      </c>
      <c r="AZ141" s="705" t="e">
        <f t="shared" si="216"/>
        <v>#VALUE!</v>
      </c>
      <c r="BA141" s="702">
        <f t="shared" si="183"/>
        <v>1</v>
      </c>
      <c r="BB141" s="703" t="e">
        <f t="shared" si="184"/>
        <v>#VALUE!</v>
      </c>
      <c r="BC141" s="704" t="e">
        <f t="shared" si="185"/>
        <v>#VALUE!</v>
      </c>
      <c r="BD141" s="769" t="e">
        <f t="shared" si="217"/>
        <v>#VALUE!</v>
      </c>
      <c r="BE141" s="705" t="e">
        <f t="shared" si="218"/>
        <v>#VALUE!</v>
      </c>
      <c r="BF141" s="702">
        <f t="shared" si="186"/>
        <v>1</v>
      </c>
      <c r="BG141" s="703" t="e">
        <f t="shared" si="187"/>
        <v>#VALUE!</v>
      </c>
      <c r="BH141" s="704" t="e">
        <f t="shared" si="188"/>
        <v>#VALUE!</v>
      </c>
      <c r="BI141" s="769" t="e">
        <f t="shared" si="219"/>
        <v>#VALUE!</v>
      </c>
      <c r="BJ141" s="705" t="e">
        <f t="shared" si="220"/>
        <v>#VALUE!</v>
      </c>
      <c r="BK141" s="702">
        <f t="shared" si="189"/>
        <v>1</v>
      </c>
      <c r="BL141" s="703" t="e">
        <f t="shared" si="190"/>
        <v>#VALUE!</v>
      </c>
      <c r="BM141" s="704" t="e">
        <f t="shared" si="191"/>
        <v>#VALUE!</v>
      </c>
      <c r="BN141" s="769" t="e">
        <f t="shared" si="221"/>
        <v>#VALUE!</v>
      </c>
      <c r="BO141" s="705" t="e">
        <f t="shared" si="222"/>
        <v>#VALUE!</v>
      </c>
      <c r="BP141" s="702">
        <f t="shared" si="192"/>
        <v>1</v>
      </c>
      <c r="BQ141" s="703" t="e">
        <f t="shared" si="193"/>
        <v>#VALUE!</v>
      </c>
      <c r="BR141" s="704" t="e">
        <f t="shared" si="194"/>
        <v>#VALUE!</v>
      </c>
      <c r="BS141" s="769" t="e">
        <f t="shared" si="223"/>
        <v>#VALUE!</v>
      </c>
      <c r="BT141" s="705" t="e">
        <f t="shared" si="224"/>
        <v>#VALUE!</v>
      </c>
      <c r="BU141" s="702">
        <f t="shared" si="195"/>
        <v>1</v>
      </c>
      <c r="BV141" s="703" t="e">
        <f t="shared" si="196"/>
        <v>#VALUE!</v>
      </c>
      <c r="BW141" s="704" t="e">
        <f t="shared" si="197"/>
        <v>#VALUE!</v>
      </c>
      <c r="BX141" s="769" t="e">
        <f t="shared" si="225"/>
        <v>#VALUE!</v>
      </c>
      <c r="BY141" s="705" t="e">
        <f t="shared" si="226"/>
        <v>#VALUE!</v>
      </c>
      <c r="BZ141" s="702">
        <f t="shared" si="198"/>
        <v>1</v>
      </c>
      <c r="CA141" s="703" t="e">
        <f t="shared" si="199"/>
        <v>#VALUE!</v>
      </c>
      <c r="CB141" s="704" t="e">
        <f t="shared" si="200"/>
        <v>#VALUE!</v>
      </c>
      <c r="CC141" s="769" t="e">
        <f t="shared" si="227"/>
        <v>#VALUE!</v>
      </c>
      <c r="CD141" s="705" t="e">
        <f t="shared" si="228"/>
        <v>#VALUE!</v>
      </c>
      <c r="CE141" s="770">
        <f t="shared" si="203"/>
        <v>12</v>
      </c>
      <c r="CF141" s="771" t="e">
        <f t="shared" si="204"/>
        <v>#VALUE!</v>
      </c>
      <c r="CG141" s="708"/>
      <c r="CH141" s="709"/>
      <c r="CK141" s="253"/>
      <c r="CL141" s="272"/>
      <c r="CM141" s="272"/>
      <c r="CN141" s="273"/>
      <c r="CO141" s="285" t="e">
        <f t="shared" si="159"/>
        <v>#VALUE!</v>
      </c>
      <c r="CP141" s="286" t="e">
        <f t="shared" si="160"/>
        <v>#VALUE!</v>
      </c>
      <c r="CQ141" s="275">
        <f t="shared" si="161"/>
        <v>0</v>
      </c>
      <c r="CR141" s="270" t="e">
        <f t="shared" si="201"/>
        <v>#VALUE!</v>
      </c>
      <c r="CS141" s="270" t="e">
        <f t="shared" si="201"/>
        <v>#VALUE!</v>
      </c>
      <c r="CT141" s="270" t="e">
        <f t="shared" si="163"/>
        <v>#VALUE!</v>
      </c>
      <c r="CU141" s="44"/>
    </row>
    <row r="142" spans="1:99" ht="16.5" customHeight="1">
      <c r="A142" s="23">
        <f t="shared" si="164"/>
        <v>138</v>
      </c>
      <c r="B142" s="142">
        <f>'2019-상시근로자'!B142</f>
        <v>0</v>
      </c>
      <c r="C142" s="632">
        <f>'2019-상시근로자'!C142</f>
        <v>0</v>
      </c>
      <c r="D142" s="637">
        <f>'2019-상시근로자'!D142</f>
        <v>0</v>
      </c>
      <c r="E142" s="156" t="e">
        <f t="shared" si="152"/>
        <v>#VALUE!</v>
      </c>
      <c r="F142" s="30" t="e">
        <f t="shared" si="153"/>
        <v>#VALUE!</v>
      </c>
      <c r="G142" s="31" t="e">
        <f t="shared" si="154"/>
        <v>#VALUE!</v>
      </c>
      <c r="H142" s="147" t="e">
        <f t="shared" si="155"/>
        <v>#VALUE!</v>
      </c>
      <c r="I142" s="633">
        <f>'2019-상시근로자'!E142</f>
        <v>0</v>
      </c>
      <c r="J142" s="633">
        <f>'2019-상시근로자'!G142</f>
        <v>0</v>
      </c>
      <c r="K142" s="33" t="e">
        <f t="shared" si="156"/>
        <v>#VALUE!</v>
      </c>
      <c r="L142" s="33">
        <f t="shared" si="202"/>
        <v>0</v>
      </c>
      <c r="M142" s="35" t="e">
        <f t="shared" si="157"/>
        <v>#VALUE!</v>
      </c>
      <c r="N142" s="108"/>
      <c r="O142" s="178"/>
      <c r="P142" s="179"/>
      <c r="Q142" s="106" t="s">
        <v>160</v>
      </c>
      <c r="R142" s="107" t="s">
        <v>160</v>
      </c>
      <c r="S142" s="43"/>
      <c r="T142" s="122" t="s">
        <v>160</v>
      </c>
      <c r="U142" s="122" t="s">
        <v>160</v>
      </c>
      <c r="V142" s="123" t="s">
        <v>160</v>
      </c>
      <c r="W142" s="702">
        <f t="shared" si="165"/>
        <v>1</v>
      </c>
      <c r="X142" s="703" t="e">
        <f t="shared" si="166"/>
        <v>#VALUE!</v>
      </c>
      <c r="Y142" s="768" t="e">
        <f t="shared" si="167"/>
        <v>#VALUE!</v>
      </c>
      <c r="Z142" s="769" t="e">
        <f t="shared" si="205"/>
        <v>#VALUE!</v>
      </c>
      <c r="AA142" s="705" t="e">
        <f t="shared" si="206"/>
        <v>#VALUE!</v>
      </c>
      <c r="AB142" s="702">
        <f t="shared" si="168"/>
        <v>1</v>
      </c>
      <c r="AC142" s="703" t="e">
        <f t="shared" si="169"/>
        <v>#VALUE!</v>
      </c>
      <c r="AD142" s="704" t="e">
        <f t="shared" si="170"/>
        <v>#VALUE!</v>
      </c>
      <c r="AE142" s="769" t="e">
        <f t="shared" si="207"/>
        <v>#VALUE!</v>
      </c>
      <c r="AF142" s="705" t="e">
        <f t="shared" si="208"/>
        <v>#VALUE!</v>
      </c>
      <c r="AG142" s="702">
        <f t="shared" si="171"/>
        <v>1</v>
      </c>
      <c r="AH142" s="703" t="e">
        <f t="shared" si="172"/>
        <v>#VALUE!</v>
      </c>
      <c r="AI142" s="704" t="e">
        <f t="shared" si="173"/>
        <v>#VALUE!</v>
      </c>
      <c r="AJ142" s="769" t="e">
        <f t="shared" si="209"/>
        <v>#VALUE!</v>
      </c>
      <c r="AK142" s="705" t="e">
        <f t="shared" si="210"/>
        <v>#VALUE!</v>
      </c>
      <c r="AL142" s="702">
        <f t="shared" si="174"/>
        <v>1</v>
      </c>
      <c r="AM142" s="703" t="e">
        <f t="shared" si="175"/>
        <v>#VALUE!</v>
      </c>
      <c r="AN142" s="704" t="e">
        <f t="shared" si="176"/>
        <v>#VALUE!</v>
      </c>
      <c r="AO142" s="769" t="e">
        <f t="shared" si="211"/>
        <v>#VALUE!</v>
      </c>
      <c r="AP142" s="705" t="e">
        <f t="shared" si="212"/>
        <v>#VALUE!</v>
      </c>
      <c r="AQ142" s="702">
        <f t="shared" si="177"/>
        <v>1</v>
      </c>
      <c r="AR142" s="703" t="e">
        <f t="shared" si="178"/>
        <v>#VALUE!</v>
      </c>
      <c r="AS142" s="704" t="e">
        <f t="shared" si="179"/>
        <v>#VALUE!</v>
      </c>
      <c r="AT142" s="769" t="e">
        <f t="shared" si="213"/>
        <v>#VALUE!</v>
      </c>
      <c r="AU142" s="705" t="e">
        <f t="shared" si="214"/>
        <v>#VALUE!</v>
      </c>
      <c r="AV142" s="702">
        <f t="shared" si="180"/>
        <v>1</v>
      </c>
      <c r="AW142" s="703" t="e">
        <f t="shared" si="181"/>
        <v>#VALUE!</v>
      </c>
      <c r="AX142" s="704" t="e">
        <f t="shared" si="182"/>
        <v>#VALUE!</v>
      </c>
      <c r="AY142" s="769" t="e">
        <f t="shared" si="215"/>
        <v>#VALUE!</v>
      </c>
      <c r="AZ142" s="705" t="e">
        <f t="shared" si="216"/>
        <v>#VALUE!</v>
      </c>
      <c r="BA142" s="702">
        <f t="shared" si="183"/>
        <v>1</v>
      </c>
      <c r="BB142" s="703" t="e">
        <f t="shared" si="184"/>
        <v>#VALUE!</v>
      </c>
      <c r="BC142" s="704" t="e">
        <f t="shared" si="185"/>
        <v>#VALUE!</v>
      </c>
      <c r="BD142" s="769" t="e">
        <f t="shared" si="217"/>
        <v>#VALUE!</v>
      </c>
      <c r="BE142" s="705" t="e">
        <f t="shared" si="218"/>
        <v>#VALUE!</v>
      </c>
      <c r="BF142" s="702">
        <f t="shared" si="186"/>
        <v>1</v>
      </c>
      <c r="BG142" s="703" t="e">
        <f t="shared" si="187"/>
        <v>#VALUE!</v>
      </c>
      <c r="BH142" s="704" t="e">
        <f t="shared" si="188"/>
        <v>#VALUE!</v>
      </c>
      <c r="BI142" s="769" t="e">
        <f t="shared" si="219"/>
        <v>#VALUE!</v>
      </c>
      <c r="BJ142" s="705" t="e">
        <f t="shared" si="220"/>
        <v>#VALUE!</v>
      </c>
      <c r="BK142" s="702">
        <f t="shared" si="189"/>
        <v>1</v>
      </c>
      <c r="BL142" s="703" t="e">
        <f t="shared" si="190"/>
        <v>#VALUE!</v>
      </c>
      <c r="BM142" s="704" t="e">
        <f t="shared" si="191"/>
        <v>#VALUE!</v>
      </c>
      <c r="BN142" s="769" t="e">
        <f t="shared" si="221"/>
        <v>#VALUE!</v>
      </c>
      <c r="BO142" s="705" t="e">
        <f t="shared" si="222"/>
        <v>#VALUE!</v>
      </c>
      <c r="BP142" s="702">
        <f t="shared" si="192"/>
        <v>1</v>
      </c>
      <c r="BQ142" s="703" t="e">
        <f t="shared" si="193"/>
        <v>#VALUE!</v>
      </c>
      <c r="BR142" s="704" t="e">
        <f t="shared" si="194"/>
        <v>#VALUE!</v>
      </c>
      <c r="BS142" s="769" t="e">
        <f t="shared" si="223"/>
        <v>#VALUE!</v>
      </c>
      <c r="BT142" s="705" t="e">
        <f t="shared" si="224"/>
        <v>#VALUE!</v>
      </c>
      <c r="BU142" s="702">
        <f t="shared" si="195"/>
        <v>1</v>
      </c>
      <c r="BV142" s="703" t="e">
        <f t="shared" si="196"/>
        <v>#VALUE!</v>
      </c>
      <c r="BW142" s="704" t="e">
        <f t="shared" si="197"/>
        <v>#VALUE!</v>
      </c>
      <c r="BX142" s="769" t="e">
        <f t="shared" si="225"/>
        <v>#VALUE!</v>
      </c>
      <c r="BY142" s="705" t="e">
        <f t="shared" si="226"/>
        <v>#VALUE!</v>
      </c>
      <c r="BZ142" s="702">
        <f t="shared" si="198"/>
        <v>1</v>
      </c>
      <c r="CA142" s="703" t="e">
        <f t="shared" si="199"/>
        <v>#VALUE!</v>
      </c>
      <c r="CB142" s="704" t="e">
        <f t="shared" si="200"/>
        <v>#VALUE!</v>
      </c>
      <c r="CC142" s="769" t="e">
        <f t="shared" si="227"/>
        <v>#VALUE!</v>
      </c>
      <c r="CD142" s="705" t="e">
        <f t="shared" si="228"/>
        <v>#VALUE!</v>
      </c>
      <c r="CE142" s="770">
        <f t="shared" si="203"/>
        <v>12</v>
      </c>
      <c r="CF142" s="771" t="e">
        <f t="shared" si="204"/>
        <v>#VALUE!</v>
      </c>
      <c r="CG142" s="708"/>
      <c r="CH142" s="709"/>
      <c r="CK142" s="253"/>
      <c r="CL142" s="272"/>
      <c r="CM142" s="272"/>
      <c r="CN142" s="273"/>
      <c r="CO142" s="285" t="e">
        <f t="shared" si="159"/>
        <v>#VALUE!</v>
      </c>
      <c r="CP142" s="286" t="e">
        <f t="shared" si="160"/>
        <v>#VALUE!</v>
      </c>
      <c r="CQ142" s="275">
        <f t="shared" si="161"/>
        <v>0</v>
      </c>
      <c r="CR142" s="270" t="e">
        <f t="shared" si="201"/>
        <v>#VALUE!</v>
      </c>
      <c r="CS142" s="270" t="e">
        <f t="shared" si="201"/>
        <v>#VALUE!</v>
      </c>
      <c r="CT142" s="270" t="e">
        <f t="shared" si="163"/>
        <v>#VALUE!</v>
      </c>
      <c r="CU142" s="44"/>
    </row>
    <row r="143" spans="1:99" ht="16.5" customHeight="1">
      <c r="A143" s="23">
        <f t="shared" si="164"/>
        <v>139</v>
      </c>
      <c r="B143" s="142">
        <f>'2019-상시근로자'!B143</f>
        <v>0</v>
      </c>
      <c r="C143" s="632">
        <f>'2019-상시근로자'!C143</f>
        <v>0</v>
      </c>
      <c r="D143" s="637">
        <f>'2019-상시근로자'!D143</f>
        <v>0</v>
      </c>
      <c r="E143" s="156" t="e">
        <f t="shared" si="152"/>
        <v>#VALUE!</v>
      </c>
      <c r="F143" s="30" t="e">
        <f t="shared" si="153"/>
        <v>#VALUE!</v>
      </c>
      <c r="G143" s="31" t="e">
        <f t="shared" si="154"/>
        <v>#VALUE!</v>
      </c>
      <c r="H143" s="147" t="e">
        <f t="shared" si="155"/>
        <v>#VALUE!</v>
      </c>
      <c r="I143" s="633">
        <f>'2019-상시근로자'!E143</f>
        <v>0</v>
      </c>
      <c r="J143" s="633">
        <f>'2019-상시근로자'!G143</f>
        <v>0</v>
      </c>
      <c r="K143" s="33" t="e">
        <f t="shared" si="156"/>
        <v>#VALUE!</v>
      </c>
      <c r="L143" s="33">
        <f t="shared" si="202"/>
        <v>0</v>
      </c>
      <c r="M143" s="35" t="e">
        <f t="shared" si="157"/>
        <v>#VALUE!</v>
      </c>
      <c r="N143" s="108"/>
      <c r="O143" s="178"/>
      <c r="P143" s="179"/>
      <c r="Q143" s="106" t="s">
        <v>160</v>
      </c>
      <c r="R143" s="107" t="s">
        <v>160</v>
      </c>
      <c r="S143" s="43"/>
      <c r="T143" s="122" t="s">
        <v>160</v>
      </c>
      <c r="U143" s="122" t="s">
        <v>160</v>
      </c>
      <c r="V143" s="123" t="s">
        <v>160</v>
      </c>
      <c r="W143" s="702">
        <f t="shared" si="165"/>
        <v>1</v>
      </c>
      <c r="X143" s="703" t="e">
        <f t="shared" si="166"/>
        <v>#VALUE!</v>
      </c>
      <c r="Y143" s="768" t="e">
        <f t="shared" si="167"/>
        <v>#VALUE!</v>
      </c>
      <c r="Z143" s="769" t="e">
        <f t="shared" si="205"/>
        <v>#VALUE!</v>
      </c>
      <c r="AA143" s="705" t="e">
        <f t="shared" si="206"/>
        <v>#VALUE!</v>
      </c>
      <c r="AB143" s="702">
        <f t="shared" si="168"/>
        <v>1</v>
      </c>
      <c r="AC143" s="703" t="e">
        <f t="shared" si="169"/>
        <v>#VALUE!</v>
      </c>
      <c r="AD143" s="704" t="e">
        <f t="shared" si="170"/>
        <v>#VALUE!</v>
      </c>
      <c r="AE143" s="769" t="e">
        <f t="shared" si="207"/>
        <v>#VALUE!</v>
      </c>
      <c r="AF143" s="705" t="e">
        <f t="shared" si="208"/>
        <v>#VALUE!</v>
      </c>
      <c r="AG143" s="702">
        <f t="shared" si="171"/>
        <v>1</v>
      </c>
      <c r="AH143" s="703" t="e">
        <f t="shared" si="172"/>
        <v>#VALUE!</v>
      </c>
      <c r="AI143" s="704" t="e">
        <f t="shared" si="173"/>
        <v>#VALUE!</v>
      </c>
      <c r="AJ143" s="769" t="e">
        <f t="shared" si="209"/>
        <v>#VALUE!</v>
      </c>
      <c r="AK143" s="705" t="e">
        <f t="shared" si="210"/>
        <v>#VALUE!</v>
      </c>
      <c r="AL143" s="702">
        <f t="shared" si="174"/>
        <v>1</v>
      </c>
      <c r="AM143" s="703" t="e">
        <f t="shared" si="175"/>
        <v>#VALUE!</v>
      </c>
      <c r="AN143" s="704" t="e">
        <f t="shared" si="176"/>
        <v>#VALUE!</v>
      </c>
      <c r="AO143" s="769" t="e">
        <f t="shared" si="211"/>
        <v>#VALUE!</v>
      </c>
      <c r="AP143" s="705" t="e">
        <f t="shared" si="212"/>
        <v>#VALUE!</v>
      </c>
      <c r="AQ143" s="702">
        <f t="shared" si="177"/>
        <v>1</v>
      </c>
      <c r="AR143" s="703" t="e">
        <f t="shared" si="178"/>
        <v>#VALUE!</v>
      </c>
      <c r="AS143" s="704" t="e">
        <f t="shared" si="179"/>
        <v>#VALUE!</v>
      </c>
      <c r="AT143" s="769" t="e">
        <f t="shared" si="213"/>
        <v>#VALUE!</v>
      </c>
      <c r="AU143" s="705" t="e">
        <f t="shared" si="214"/>
        <v>#VALUE!</v>
      </c>
      <c r="AV143" s="702">
        <f t="shared" si="180"/>
        <v>1</v>
      </c>
      <c r="AW143" s="703" t="e">
        <f t="shared" si="181"/>
        <v>#VALUE!</v>
      </c>
      <c r="AX143" s="704" t="e">
        <f t="shared" si="182"/>
        <v>#VALUE!</v>
      </c>
      <c r="AY143" s="769" t="e">
        <f t="shared" si="215"/>
        <v>#VALUE!</v>
      </c>
      <c r="AZ143" s="705" t="e">
        <f t="shared" si="216"/>
        <v>#VALUE!</v>
      </c>
      <c r="BA143" s="702">
        <f t="shared" si="183"/>
        <v>1</v>
      </c>
      <c r="BB143" s="703" t="e">
        <f t="shared" si="184"/>
        <v>#VALUE!</v>
      </c>
      <c r="BC143" s="704" t="e">
        <f t="shared" si="185"/>
        <v>#VALUE!</v>
      </c>
      <c r="BD143" s="769" t="e">
        <f t="shared" si="217"/>
        <v>#VALUE!</v>
      </c>
      <c r="BE143" s="705" t="e">
        <f t="shared" si="218"/>
        <v>#VALUE!</v>
      </c>
      <c r="BF143" s="702">
        <f t="shared" si="186"/>
        <v>1</v>
      </c>
      <c r="BG143" s="703" t="e">
        <f t="shared" si="187"/>
        <v>#VALUE!</v>
      </c>
      <c r="BH143" s="704" t="e">
        <f t="shared" si="188"/>
        <v>#VALUE!</v>
      </c>
      <c r="BI143" s="769" t="e">
        <f t="shared" si="219"/>
        <v>#VALUE!</v>
      </c>
      <c r="BJ143" s="705" t="e">
        <f t="shared" si="220"/>
        <v>#VALUE!</v>
      </c>
      <c r="BK143" s="702">
        <f t="shared" si="189"/>
        <v>1</v>
      </c>
      <c r="BL143" s="703" t="e">
        <f t="shared" si="190"/>
        <v>#VALUE!</v>
      </c>
      <c r="BM143" s="704" t="e">
        <f t="shared" si="191"/>
        <v>#VALUE!</v>
      </c>
      <c r="BN143" s="769" t="e">
        <f t="shared" si="221"/>
        <v>#VALUE!</v>
      </c>
      <c r="BO143" s="705" t="e">
        <f t="shared" si="222"/>
        <v>#VALUE!</v>
      </c>
      <c r="BP143" s="702">
        <f t="shared" si="192"/>
        <v>1</v>
      </c>
      <c r="BQ143" s="703" t="e">
        <f t="shared" si="193"/>
        <v>#VALUE!</v>
      </c>
      <c r="BR143" s="704" t="e">
        <f t="shared" si="194"/>
        <v>#VALUE!</v>
      </c>
      <c r="BS143" s="769" t="e">
        <f t="shared" si="223"/>
        <v>#VALUE!</v>
      </c>
      <c r="BT143" s="705" t="e">
        <f t="shared" si="224"/>
        <v>#VALUE!</v>
      </c>
      <c r="BU143" s="702">
        <f t="shared" si="195"/>
        <v>1</v>
      </c>
      <c r="BV143" s="703" t="e">
        <f t="shared" si="196"/>
        <v>#VALUE!</v>
      </c>
      <c r="BW143" s="704" t="e">
        <f t="shared" si="197"/>
        <v>#VALUE!</v>
      </c>
      <c r="BX143" s="769" t="e">
        <f t="shared" si="225"/>
        <v>#VALUE!</v>
      </c>
      <c r="BY143" s="705" t="e">
        <f t="shared" si="226"/>
        <v>#VALUE!</v>
      </c>
      <c r="BZ143" s="702">
        <f t="shared" si="198"/>
        <v>1</v>
      </c>
      <c r="CA143" s="703" t="e">
        <f t="shared" si="199"/>
        <v>#VALUE!</v>
      </c>
      <c r="CB143" s="704" t="e">
        <f t="shared" si="200"/>
        <v>#VALUE!</v>
      </c>
      <c r="CC143" s="769" t="e">
        <f t="shared" si="227"/>
        <v>#VALUE!</v>
      </c>
      <c r="CD143" s="705" t="e">
        <f t="shared" si="228"/>
        <v>#VALUE!</v>
      </c>
      <c r="CE143" s="770">
        <f t="shared" si="203"/>
        <v>12</v>
      </c>
      <c r="CF143" s="771" t="e">
        <f t="shared" si="204"/>
        <v>#VALUE!</v>
      </c>
      <c r="CG143" s="708"/>
      <c r="CH143" s="709"/>
      <c r="CK143" s="253"/>
      <c r="CL143" s="272"/>
      <c r="CM143" s="272"/>
      <c r="CN143" s="273"/>
      <c r="CO143" s="285" t="e">
        <f t="shared" si="159"/>
        <v>#VALUE!</v>
      </c>
      <c r="CP143" s="286" t="e">
        <f t="shared" si="160"/>
        <v>#VALUE!</v>
      </c>
      <c r="CQ143" s="275">
        <f t="shared" si="161"/>
        <v>0</v>
      </c>
      <c r="CR143" s="270" t="e">
        <f t="shared" si="201"/>
        <v>#VALUE!</v>
      </c>
      <c r="CS143" s="270" t="e">
        <f t="shared" si="201"/>
        <v>#VALUE!</v>
      </c>
      <c r="CT143" s="270" t="e">
        <f t="shared" si="163"/>
        <v>#VALUE!</v>
      </c>
      <c r="CU143" s="44"/>
    </row>
    <row r="144" spans="1:99" ht="16.5" customHeight="1">
      <c r="A144" s="23">
        <f t="shared" si="164"/>
        <v>140</v>
      </c>
      <c r="B144" s="142">
        <f>'2019-상시근로자'!B144</f>
        <v>0</v>
      </c>
      <c r="C144" s="632">
        <f>'2019-상시근로자'!C144</f>
        <v>0</v>
      </c>
      <c r="D144" s="637">
        <f>'2019-상시근로자'!D144</f>
        <v>0</v>
      </c>
      <c r="E144" s="156" t="e">
        <f t="shared" si="152"/>
        <v>#VALUE!</v>
      </c>
      <c r="F144" s="30" t="e">
        <f t="shared" si="153"/>
        <v>#VALUE!</v>
      </c>
      <c r="G144" s="31" t="e">
        <f t="shared" si="154"/>
        <v>#VALUE!</v>
      </c>
      <c r="H144" s="147" t="e">
        <f t="shared" si="155"/>
        <v>#VALUE!</v>
      </c>
      <c r="I144" s="633">
        <f>'2019-상시근로자'!E144</f>
        <v>0</v>
      </c>
      <c r="J144" s="633">
        <f>'2019-상시근로자'!G144</f>
        <v>0</v>
      </c>
      <c r="K144" s="33" t="e">
        <f t="shared" si="156"/>
        <v>#VALUE!</v>
      </c>
      <c r="L144" s="33">
        <f t="shared" si="202"/>
        <v>0</v>
      </c>
      <c r="M144" s="35" t="e">
        <f t="shared" si="157"/>
        <v>#VALUE!</v>
      </c>
      <c r="N144" s="108"/>
      <c r="O144" s="178"/>
      <c r="P144" s="179"/>
      <c r="Q144" s="106" t="s">
        <v>160</v>
      </c>
      <c r="R144" s="107" t="s">
        <v>160</v>
      </c>
      <c r="S144" s="43"/>
      <c r="T144" s="122" t="s">
        <v>160</v>
      </c>
      <c r="U144" s="122" t="s">
        <v>160</v>
      </c>
      <c r="V144" s="123" t="s">
        <v>160</v>
      </c>
      <c r="W144" s="702">
        <f t="shared" si="165"/>
        <v>1</v>
      </c>
      <c r="X144" s="703" t="e">
        <f t="shared" si="166"/>
        <v>#VALUE!</v>
      </c>
      <c r="Y144" s="768" t="e">
        <f t="shared" si="167"/>
        <v>#VALUE!</v>
      </c>
      <c r="Z144" s="769" t="e">
        <f t="shared" si="205"/>
        <v>#VALUE!</v>
      </c>
      <c r="AA144" s="705" t="e">
        <f t="shared" si="206"/>
        <v>#VALUE!</v>
      </c>
      <c r="AB144" s="702">
        <f t="shared" si="168"/>
        <v>1</v>
      </c>
      <c r="AC144" s="703" t="e">
        <f t="shared" si="169"/>
        <v>#VALUE!</v>
      </c>
      <c r="AD144" s="704" t="e">
        <f t="shared" si="170"/>
        <v>#VALUE!</v>
      </c>
      <c r="AE144" s="769" t="e">
        <f t="shared" si="207"/>
        <v>#VALUE!</v>
      </c>
      <c r="AF144" s="705" t="e">
        <f t="shared" si="208"/>
        <v>#VALUE!</v>
      </c>
      <c r="AG144" s="702">
        <f t="shared" si="171"/>
        <v>1</v>
      </c>
      <c r="AH144" s="703" t="e">
        <f t="shared" si="172"/>
        <v>#VALUE!</v>
      </c>
      <c r="AI144" s="704" t="e">
        <f t="shared" si="173"/>
        <v>#VALUE!</v>
      </c>
      <c r="AJ144" s="769" t="e">
        <f t="shared" si="209"/>
        <v>#VALUE!</v>
      </c>
      <c r="AK144" s="705" t="e">
        <f t="shared" si="210"/>
        <v>#VALUE!</v>
      </c>
      <c r="AL144" s="702">
        <f t="shared" si="174"/>
        <v>1</v>
      </c>
      <c r="AM144" s="703" t="e">
        <f t="shared" si="175"/>
        <v>#VALUE!</v>
      </c>
      <c r="AN144" s="704" t="e">
        <f t="shared" si="176"/>
        <v>#VALUE!</v>
      </c>
      <c r="AO144" s="769" t="e">
        <f t="shared" si="211"/>
        <v>#VALUE!</v>
      </c>
      <c r="AP144" s="705" t="e">
        <f t="shared" si="212"/>
        <v>#VALUE!</v>
      </c>
      <c r="AQ144" s="702">
        <f t="shared" si="177"/>
        <v>1</v>
      </c>
      <c r="AR144" s="703" t="e">
        <f t="shared" si="178"/>
        <v>#VALUE!</v>
      </c>
      <c r="AS144" s="704" t="e">
        <f t="shared" si="179"/>
        <v>#VALUE!</v>
      </c>
      <c r="AT144" s="769" t="e">
        <f t="shared" si="213"/>
        <v>#VALUE!</v>
      </c>
      <c r="AU144" s="705" t="e">
        <f t="shared" si="214"/>
        <v>#VALUE!</v>
      </c>
      <c r="AV144" s="702">
        <f t="shared" si="180"/>
        <v>1</v>
      </c>
      <c r="AW144" s="703" t="e">
        <f t="shared" si="181"/>
        <v>#VALUE!</v>
      </c>
      <c r="AX144" s="704" t="e">
        <f t="shared" si="182"/>
        <v>#VALUE!</v>
      </c>
      <c r="AY144" s="769" t="e">
        <f t="shared" si="215"/>
        <v>#VALUE!</v>
      </c>
      <c r="AZ144" s="705" t="e">
        <f t="shared" si="216"/>
        <v>#VALUE!</v>
      </c>
      <c r="BA144" s="702">
        <f t="shared" si="183"/>
        <v>1</v>
      </c>
      <c r="BB144" s="703" t="e">
        <f t="shared" si="184"/>
        <v>#VALUE!</v>
      </c>
      <c r="BC144" s="704" t="e">
        <f t="shared" si="185"/>
        <v>#VALUE!</v>
      </c>
      <c r="BD144" s="769" t="e">
        <f t="shared" si="217"/>
        <v>#VALUE!</v>
      </c>
      <c r="BE144" s="705" t="e">
        <f t="shared" si="218"/>
        <v>#VALUE!</v>
      </c>
      <c r="BF144" s="702">
        <f t="shared" si="186"/>
        <v>1</v>
      </c>
      <c r="BG144" s="703" t="e">
        <f t="shared" si="187"/>
        <v>#VALUE!</v>
      </c>
      <c r="BH144" s="704" t="e">
        <f t="shared" si="188"/>
        <v>#VALUE!</v>
      </c>
      <c r="BI144" s="769" t="e">
        <f t="shared" si="219"/>
        <v>#VALUE!</v>
      </c>
      <c r="BJ144" s="705" t="e">
        <f t="shared" si="220"/>
        <v>#VALUE!</v>
      </c>
      <c r="BK144" s="702">
        <f t="shared" si="189"/>
        <v>1</v>
      </c>
      <c r="BL144" s="703" t="e">
        <f t="shared" si="190"/>
        <v>#VALUE!</v>
      </c>
      <c r="BM144" s="704" t="e">
        <f t="shared" si="191"/>
        <v>#VALUE!</v>
      </c>
      <c r="BN144" s="769" t="e">
        <f t="shared" si="221"/>
        <v>#VALUE!</v>
      </c>
      <c r="BO144" s="705" t="e">
        <f t="shared" si="222"/>
        <v>#VALUE!</v>
      </c>
      <c r="BP144" s="702">
        <f t="shared" si="192"/>
        <v>1</v>
      </c>
      <c r="BQ144" s="703" t="e">
        <f t="shared" si="193"/>
        <v>#VALUE!</v>
      </c>
      <c r="BR144" s="704" t="e">
        <f t="shared" si="194"/>
        <v>#VALUE!</v>
      </c>
      <c r="BS144" s="769" t="e">
        <f t="shared" si="223"/>
        <v>#VALUE!</v>
      </c>
      <c r="BT144" s="705" t="e">
        <f t="shared" si="224"/>
        <v>#VALUE!</v>
      </c>
      <c r="BU144" s="702">
        <f t="shared" si="195"/>
        <v>1</v>
      </c>
      <c r="BV144" s="703" t="e">
        <f t="shared" si="196"/>
        <v>#VALUE!</v>
      </c>
      <c r="BW144" s="704" t="e">
        <f t="shared" si="197"/>
        <v>#VALUE!</v>
      </c>
      <c r="BX144" s="769" t="e">
        <f t="shared" si="225"/>
        <v>#VALUE!</v>
      </c>
      <c r="BY144" s="705" t="e">
        <f t="shared" si="226"/>
        <v>#VALUE!</v>
      </c>
      <c r="BZ144" s="702">
        <f t="shared" si="198"/>
        <v>1</v>
      </c>
      <c r="CA144" s="703" t="e">
        <f t="shared" si="199"/>
        <v>#VALUE!</v>
      </c>
      <c r="CB144" s="704" t="e">
        <f t="shared" si="200"/>
        <v>#VALUE!</v>
      </c>
      <c r="CC144" s="769" t="e">
        <f t="shared" si="227"/>
        <v>#VALUE!</v>
      </c>
      <c r="CD144" s="705" t="e">
        <f t="shared" si="228"/>
        <v>#VALUE!</v>
      </c>
      <c r="CE144" s="770">
        <f t="shared" si="203"/>
        <v>12</v>
      </c>
      <c r="CF144" s="771" t="e">
        <f t="shared" si="204"/>
        <v>#VALUE!</v>
      </c>
      <c r="CG144" s="708"/>
      <c r="CH144" s="709"/>
      <c r="CK144" s="253"/>
      <c r="CL144" s="272"/>
      <c r="CM144" s="272"/>
      <c r="CN144" s="273"/>
      <c r="CO144" s="285" t="e">
        <f t="shared" si="159"/>
        <v>#VALUE!</v>
      </c>
      <c r="CP144" s="286" t="e">
        <f t="shared" si="160"/>
        <v>#VALUE!</v>
      </c>
      <c r="CQ144" s="275">
        <f t="shared" si="161"/>
        <v>0</v>
      </c>
      <c r="CR144" s="270" t="e">
        <f t="shared" si="201"/>
        <v>#VALUE!</v>
      </c>
      <c r="CS144" s="270" t="e">
        <f t="shared" si="201"/>
        <v>#VALUE!</v>
      </c>
      <c r="CT144" s="270" t="e">
        <f t="shared" si="163"/>
        <v>#VALUE!</v>
      </c>
      <c r="CU144" s="44"/>
    </row>
    <row r="145" spans="1:99" ht="16.5" customHeight="1">
      <c r="A145" s="23">
        <f t="shared" si="164"/>
        <v>141</v>
      </c>
      <c r="B145" s="142">
        <f>'2019-상시근로자'!B145</f>
        <v>0</v>
      </c>
      <c r="C145" s="632">
        <f>'2019-상시근로자'!C145</f>
        <v>0</v>
      </c>
      <c r="D145" s="637">
        <f>'2019-상시근로자'!D145</f>
        <v>0</v>
      </c>
      <c r="E145" s="156" t="e">
        <f t="shared" si="152"/>
        <v>#VALUE!</v>
      </c>
      <c r="F145" s="30" t="e">
        <f t="shared" si="153"/>
        <v>#VALUE!</v>
      </c>
      <c r="G145" s="31" t="e">
        <f t="shared" si="154"/>
        <v>#VALUE!</v>
      </c>
      <c r="H145" s="147" t="e">
        <f t="shared" si="155"/>
        <v>#VALUE!</v>
      </c>
      <c r="I145" s="633">
        <f>'2019-상시근로자'!E145</f>
        <v>0</v>
      </c>
      <c r="J145" s="633">
        <f>'2019-상시근로자'!G145</f>
        <v>0</v>
      </c>
      <c r="K145" s="33" t="e">
        <f t="shared" si="156"/>
        <v>#VALUE!</v>
      </c>
      <c r="L145" s="33">
        <f t="shared" si="202"/>
        <v>0</v>
      </c>
      <c r="M145" s="35" t="e">
        <f t="shared" si="157"/>
        <v>#VALUE!</v>
      </c>
      <c r="N145" s="108"/>
      <c r="O145" s="178"/>
      <c r="P145" s="179"/>
      <c r="Q145" s="106" t="s">
        <v>160</v>
      </c>
      <c r="R145" s="107" t="s">
        <v>160</v>
      </c>
      <c r="S145" s="43"/>
      <c r="T145" s="122" t="s">
        <v>160</v>
      </c>
      <c r="U145" s="122" t="s">
        <v>160</v>
      </c>
      <c r="V145" s="123" t="s">
        <v>160</v>
      </c>
      <c r="W145" s="702">
        <f t="shared" si="165"/>
        <v>1</v>
      </c>
      <c r="X145" s="703" t="e">
        <f t="shared" si="166"/>
        <v>#VALUE!</v>
      </c>
      <c r="Y145" s="768" t="e">
        <f t="shared" si="167"/>
        <v>#VALUE!</v>
      </c>
      <c r="Z145" s="769" t="e">
        <f t="shared" si="205"/>
        <v>#VALUE!</v>
      </c>
      <c r="AA145" s="705" t="e">
        <f t="shared" si="206"/>
        <v>#VALUE!</v>
      </c>
      <c r="AB145" s="702">
        <f t="shared" si="168"/>
        <v>1</v>
      </c>
      <c r="AC145" s="703" t="e">
        <f t="shared" si="169"/>
        <v>#VALUE!</v>
      </c>
      <c r="AD145" s="704" t="e">
        <f t="shared" si="170"/>
        <v>#VALUE!</v>
      </c>
      <c r="AE145" s="769" t="e">
        <f t="shared" si="207"/>
        <v>#VALUE!</v>
      </c>
      <c r="AF145" s="705" t="e">
        <f t="shared" si="208"/>
        <v>#VALUE!</v>
      </c>
      <c r="AG145" s="702">
        <f t="shared" si="171"/>
        <v>1</v>
      </c>
      <c r="AH145" s="703" t="e">
        <f t="shared" si="172"/>
        <v>#VALUE!</v>
      </c>
      <c r="AI145" s="704" t="e">
        <f t="shared" si="173"/>
        <v>#VALUE!</v>
      </c>
      <c r="AJ145" s="769" t="e">
        <f t="shared" si="209"/>
        <v>#VALUE!</v>
      </c>
      <c r="AK145" s="705" t="e">
        <f t="shared" si="210"/>
        <v>#VALUE!</v>
      </c>
      <c r="AL145" s="702">
        <f t="shared" si="174"/>
        <v>1</v>
      </c>
      <c r="AM145" s="703" t="e">
        <f t="shared" si="175"/>
        <v>#VALUE!</v>
      </c>
      <c r="AN145" s="704" t="e">
        <f t="shared" si="176"/>
        <v>#VALUE!</v>
      </c>
      <c r="AO145" s="769" t="e">
        <f t="shared" si="211"/>
        <v>#VALUE!</v>
      </c>
      <c r="AP145" s="705" t="e">
        <f t="shared" si="212"/>
        <v>#VALUE!</v>
      </c>
      <c r="AQ145" s="702">
        <f t="shared" si="177"/>
        <v>1</v>
      </c>
      <c r="AR145" s="703" t="e">
        <f t="shared" si="178"/>
        <v>#VALUE!</v>
      </c>
      <c r="AS145" s="704" t="e">
        <f t="shared" si="179"/>
        <v>#VALUE!</v>
      </c>
      <c r="AT145" s="769" t="e">
        <f t="shared" si="213"/>
        <v>#VALUE!</v>
      </c>
      <c r="AU145" s="705" t="e">
        <f t="shared" si="214"/>
        <v>#VALUE!</v>
      </c>
      <c r="AV145" s="702">
        <f t="shared" si="180"/>
        <v>1</v>
      </c>
      <c r="AW145" s="703" t="e">
        <f t="shared" si="181"/>
        <v>#VALUE!</v>
      </c>
      <c r="AX145" s="704" t="e">
        <f t="shared" si="182"/>
        <v>#VALUE!</v>
      </c>
      <c r="AY145" s="769" t="e">
        <f t="shared" si="215"/>
        <v>#VALUE!</v>
      </c>
      <c r="AZ145" s="705" t="e">
        <f t="shared" si="216"/>
        <v>#VALUE!</v>
      </c>
      <c r="BA145" s="702">
        <f t="shared" si="183"/>
        <v>1</v>
      </c>
      <c r="BB145" s="703" t="e">
        <f t="shared" si="184"/>
        <v>#VALUE!</v>
      </c>
      <c r="BC145" s="704" t="e">
        <f t="shared" si="185"/>
        <v>#VALUE!</v>
      </c>
      <c r="BD145" s="769" t="e">
        <f t="shared" si="217"/>
        <v>#VALUE!</v>
      </c>
      <c r="BE145" s="705" t="e">
        <f t="shared" si="218"/>
        <v>#VALUE!</v>
      </c>
      <c r="BF145" s="702">
        <f t="shared" si="186"/>
        <v>1</v>
      </c>
      <c r="BG145" s="703" t="e">
        <f t="shared" si="187"/>
        <v>#VALUE!</v>
      </c>
      <c r="BH145" s="704" t="e">
        <f t="shared" si="188"/>
        <v>#VALUE!</v>
      </c>
      <c r="BI145" s="769" t="e">
        <f t="shared" si="219"/>
        <v>#VALUE!</v>
      </c>
      <c r="BJ145" s="705" t="e">
        <f t="shared" si="220"/>
        <v>#VALUE!</v>
      </c>
      <c r="BK145" s="702">
        <f t="shared" si="189"/>
        <v>1</v>
      </c>
      <c r="BL145" s="703" t="e">
        <f t="shared" si="190"/>
        <v>#VALUE!</v>
      </c>
      <c r="BM145" s="704" t="e">
        <f t="shared" si="191"/>
        <v>#VALUE!</v>
      </c>
      <c r="BN145" s="769" t="e">
        <f t="shared" si="221"/>
        <v>#VALUE!</v>
      </c>
      <c r="BO145" s="705" t="e">
        <f t="shared" si="222"/>
        <v>#VALUE!</v>
      </c>
      <c r="BP145" s="702">
        <f t="shared" si="192"/>
        <v>1</v>
      </c>
      <c r="BQ145" s="703" t="e">
        <f t="shared" si="193"/>
        <v>#VALUE!</v>
      </c>
      <c r="BR145" s="704" t="e">
        <f t="shared" si="194"/>
        <v>#VALUE!</v>
      </c>
      <c r="BS145" s="769" t="e">
        <f t="shared" si="223"/>
        <v>#VALUE!</v>
      </c>
      <c r="BT145" s="705" t="e">
        <f t="shared" si="224"/>
        <v>#VALUE!</v>
      </c>
      <c r="BU145" s="702">
        <f t="shared" si="195"/>
        <v>1</v>
      </c>
      <c r="BV145" s="703" t="e">
        <f t="shared" si="196"/>
        <v>#VALUE!</v>
      </c>
      <c r="BW145" s="704" t="e">
        <f t="shared" si="197"/>
        <v>#VALUE!</v>
      </c>
      <c r="BX145" s="769" t="e">
        <f t="shared" si="225"/>
        <v>#VALUE!</v>
      </c>
      <c r="BY145" s="705" t="e">
        <f t="shared" si="226"/>
        <v>#VALUE!</v>
      </c>
      <c r="BZ145" s="702">
        <f t="shared" si="198"/>
        <v>1</v>
      </c>
      <c r="CA145" s="703" t="e">
        <f t="shared" si="199"/>
        <v>#VALUE!</v>
      </c>
      <c r="CB145" s="704" t="e">
        <f t="shared" si="200"/>
        <v>#VALUE!</v>
      </c>
      <c r="CC145" s="769" t="e">
        <f t="shared" si="227"/>
        <v>#VALUE!</v>
      </c>
      <c r="CD145" s="705" t="e">
        <f t="shared" si="228"/>
        <v>#VALUE!</v>
      </c>
      <c r="CE145" s="770">
        <f t="shared" si="203"/>
        <v>12</v>
      </c>
      <c r="CF145" s="771" t="e">
        <f t="shared" si="204"/>
        <v>#VALUE!</v>
      </c>
      <c r="CG145" s="708"/>
      <c r="CH145" s="709"/>
      <c r="CK145" s="253"/>
      <c r="CL145" s="272"/>
      <c r="CM145" s="272"/>
      <c r="CN145" s="273"/>
      <c r="CO145" s="285" t="e">
        <f t="shared" si="159"/>
        <v>#VALUE!</v>
      </c>
      <c r="CP145" s="286" t="e">
        <f t="shared" si="160"/>
        <v>#VALUE!</v>
      </c>
      <c r="CQ145" s="275">
        <f t="shared" si="161"/>
        <v>0</v>
      </c>
      <c r="CR145" s="270" t="e">
        <f t="shared" si="201"/>
        <v>#VALUE!</v>
      </c>
      <c r="CS145" s="270" t="e">
        <f t="shared" si="201"/>
        <v>#VALUE!</v>
      </c>
      <c r="CT145" s="270" t="e">
        <f t="shared" si="163"/>
        <v>#VALUE!</v>
      </c>
      <c r="CU145" s="44"/>
    </row>
    <row r="146" spans="1:99" ht="16.5" customHeight="1">
      <c r="A146" s="23">
        <f t="shared" si="164"/>
        <v>142</v>
      </c>
      <c r="B146" s="142">
        <f>'2019-상시근로자'!B146</f>
        <v>0</v>
      </c>
      <c r="C146" s="632">
        <f>'2019-상시근로자'!C146</f>
        <v>0</v>
      </c>
      <c r="D146" s="637">
        <f>'2019-상시근로자'!D146</f>
        <v>0</v>
      </c>
      <c r="E146" s="156" t="e">
        <f t="shared" si="152"/>
        <v>#VALUE!</v>
      </c>
      <c r="F146" s="30" t="e">
        <f t="shared" si="153"/>
        <v>#VALUE!</v>
      </c>
      <c r="G146" s="31" t="e">
        <f t="shared" si="154"/>
        <v>#VALUE!</v>
      </c>
      <c r="H146" s="147" t="e">
        <f t="shared" si="155"/>
        <v>#VALUE!</v>
      </c>
      <c r="I146" s="633">
        <f>'2019-상시근로자'!E146</f>
        <v>0</v>
      </c>
      <c r="J146" s="633">
        <f>'2019-상시근로자'!G146</f>
        <v>0</v>
      </c>
      <c r="K146" s="33" t="e">
        <f t="shared" si="156"/>
        <v>#VALUE!</v>
      </c>
      <c r="L146" s="33">
        <f t="shared" si="202"/>
        <v>0</v>
      </c>
      <c r="M146" s="35" t="e">
        <f t="shared" si="157"/>
        <v>#VALUE!</v>
      </c>
      <c r="N146" s="108"/>
      <c r="O146" s="178"/>
      <c r="P146" s="179"/>
      <c r="Q146" s="106" t="s">
        <v>160</v>
      </c>
      <c r="R146" s="107" t="s">
        <v>160</v>
      </c>
      <c r="S146" s="43"/>
      <c r="T146" s="122" t="s">
        <v>160</v>
      </c>
      <c r="U146" s="122" t="s">
        <v>160</v>
      </c>
      <c r="V146" s="123" t="s">
        <v>160</v>
      </c>
      <c r="W146" s="702">
        <f t="shared" si="165"/>
        <v>1</v>
      </c>
      <c r="X146" s="703" t="e">
        <f t="shared" si="166"/>
        <v>#VALUE!</v>
      </c>
      <c r="Y146" s="768" t="e">
        <f t="shared" si="167"/>
        <v>#VALUE!</v>
      </c>
      <c r="Z146" s="769" t="e">
        <f t="shared" si="205"/>
        <v>#VALUE!</v>
      </c>
      <c r="AA146" s="705" t="e">
        <f t="shared" si="206"/>
        <v>#VALUE!</v>
      </c>
      <c r="AB146" s="702">
        <f t="shared" si="168"/>
        <v>1</v>
      </c>
      <c r="AC146" s="703" t="e">
        <f t="shared" si="169"/>
        <v>#VALUE!</v>
      </c>
      <c r="AD146" s="704" t="e">
        <f t="shared" si="170"/>
        <v>#VALUE!</v>
      </c>
      <c r="AE146" s="769" t="e">
        <f t="shared" si="207"/>
        <v>#VALUE!</v>
      </c>
      <c r="AF146" s="705" t="e">
        <f t="shared" si="208"/>
        <v>#VALUE!</v>
      </c>
      <c r="AG146" s="702">
        <f t="shared" si="171"/>
        <v>1</v>
      </c>
      <c r="AH146" s="703" t="e">
        <f t="shared" si="172"/>
        <v>#VALUE!</v>
      </c>
      <c r="AI146" s="704" t="e">
        <f t="shared" si="173"/>
        <v>#VALUE!</v>
      </c>
      <c r="AJ146" s="769" t="e">
        <f t="shared" si="209"/>
        <v>#VALUE!</v>
      </c>
      <c r="AK146" s="705" t="e">
        <f t="shared" si="210"/>
        <v>#VALUE!</v>
      </c>
      <c r="AL146" s="702">
        <f t="shared" si="174"/>
        <v>1</v>
      </c>
      <c r="AM146" s="703" t="e">
        <f t="shared" si="175"/>
        <v>#VALUE!</v>
      </c>
      <c r="AN146" s="704" t="e">
        <f t="shared" si="176"/>
        <v>#VALUE!</v>
      </c>
      <c r="AO146" s="769" t="e">
        <f t="shared" si="211"/>
        <v>#VALUE!</v>
      </c>
      <c r="AP146" s="705" t="e">
        <f t="shared" si="212"/>
        <v>#VALUE!</v>
      </c>
      <c r="AQ146" s="702">
        <f t="shared" si="177"/>
        <v>1</v>
      </c>
      <c r="AR146" s="703" t="e">
        <f t="shared" si="178"/>
        <v>#VALUE!</v>
      </c>
      <c r="AS146" s="704" t="e">
        <f t="shared" si="179"/>
        <v>#VALUE!</v>
      </c>
      <c r="AT146" s="769" t="e">
        <f t="shared" si="213"/>
        <v>#VALUE!</v>
      </c>
      <c r="AU146" s="705" t="e">
        <f t="shared" si="214"/>
        <v>#VALUE!</v>
      </c>
      <c r="AV146" s="702">
        <f t="shared" si="180"/>
        <v>1</v>
      </c>
      <c r="AW146" s="703" t="e">
        <f t="shared" si="181"/>
        <v>#VALUE!</v>
      </c>
      <c r="AX146" s="704" t="e">
        <f t="shared" si="182"/>
        <v>#VALUE!</v>
      </c>
      <c r="AY146" s="769" t="e">
        <f t="shared" si="215"/>
        <v>#VALUE!</v>
      </c>
      <c r="AZ146" s="705" t="e">
        <f t="shared" si="216"/>
        <v>#VALUE!</v>
      </c>
      <c r="BA146" s="702">
        <f t="shared" si="183"/>
        <v>1</v>
      </c>
      <c r="BB146" s="703" t="e">
        <f t="shared" si="184"/>
        <v>#VALUE!</v>
      </c>
      <c r="BC146" s="704" t="e">
        <f t="shared" si="185"/>
        <v>#VALUE!</v>
      </c>
      <c r="BD146" s="769" t="e">
        <f t="shared" si="217"/>
        <v>#VALUE!</v>
      </c>
      <c r="BE146" s="705" t="e">
        <f t="shared" si="218"/>
        <v>#VALUE!</v>
      </c>
      <c r="BF146" s="702">
        <f t="shared" si="186"/>
        <v>1</v>
      </c>
      <c r="BG146" s="703" t="e">
        <f t="shared" si="187"/>
        <v>#VALUE!</v>
      </c>
      <c r="BH146" s="704" t="e">
        <f t="shared" si="188"/>
        <v>#VALUE!</v>
      </c>
      <c r="BI146" s="769" t="e">
        <f t="shared" si="219"/>
        <v>#VALUE!</v>
      </c>
      <c r="BJ146" s="705" t="e">
        <f t="shared" si="220"/>
        <v>#VALUE!</v>
      </c>
      <c r="BK146" s="702">
        <f t="shared" si="189"/>
        <v>1</v>
      </c>
      <c r="BL146" s="703" t="e">
        <f t="shared" si="190"/>
        <v>#VALUE!</v>
      </c>
      <c r="BM146" s="704" t="e">
        <f t="shared" si="191"/>
        <v>#VALUE!</v>
      </c>
      <c r="BN146" s="769" t="e">
        <f t="shared" si="221"/>
        <v>#VALUE!</v>
      </c>
      <c r="BO146" s="705" t="e">
        <f t="shared" si="222"/>
        <v>#VALUE!</v>
      </c>
      <c r="BP146" s="702">
        <f t="shared" si="192"/>
        <v>1</v>
      </c>
      <c r="BQ146" s="703" t="e">
        <f t="shared" si="193"/>
        <v>#VALUE!</v>
      </c>
      <c r="BR146" s="704" t="e">
        <f t="shared" si="194"/>
        <v>#VALUE!</v>
      </c>
      <c r="BS146" s="769" t="e">
        <f t="shared" si="223"/>
        <v>#VALUE!</v>
      </c>
      <c r="BT146" s="705" t="e">
        <f t="shared" si="224"/>
        <v>#VALUE!</v>
      </c>
      <c r="BU146" s="702">
        <f t="shared" si="195"/>
        <v>1</v>
      </c>
      <c r="BV146" s="703" t="e">
        <f t="shared" si="196"/>
        <v>#VALUE!</v>
      </c>
      <c r="BW146" s="704" t="e">
        <f t="shared" si="197"/>
        <v>#VALUE!</v>
      </c>
      <c r="BX146" s="769" t="e">
        <f t="shared" si="225"/>
        <v>#VALUE!</v>
      </c>
      <c r="BY146" s="705" t="e">
        <f t="shared" si="226"/>
        <v>#VALUE!</v>
      </c>
      <c r="BZ146" s="702">
        <f t="shared" si="198"/>
        <v>1</v>
      </c>
      <c r="CA146" s="703" t="e">
        <f t="shared" si="199"/>
        <v>#VALUE!</v>
      </c>
      <c r="CB146" s="704" t="e">
        <f t="shared" si="200"/>
        <v>#VALUE!</v>
      </c>
      <c r="CC146" s="769" t="e">
        <f t="shared" si="227"/>
        <v>#VALUE!</v>
      </c>
      <c r="CD146" s="705" t="e">
        <f t="shared" si="228"/>
        <v>#VALUE!</v>
      </c>
      <c r="CE146" s="770">
        <f t="shared" si="203"/>
        <v>12</v>
      </c>
      <c r="CF146" s="771" t="e">
        <f t="shared" si="204"/>
        <v>#VALUE!</v>
      </c>
      <c r="CG146" s="708"/>
      <c r="CH146" s="709"/>
      <c r="CK146" s="253"/>
      <c r="CL146" s="272"/>
      <c r="CM146" s="272"/>
      <c r="CN146" s="273"/>
      <c r="CO146" s="285" t="e">
        <f t="shared" si="159"/>
        <v>#VALUE!</v>
      </c>
      <c r="CP146" s="286" t="e">
        <f t="shared" si="160"/>
        <v>#VALUE!</v>
      </c>
      <c r="CQ146" s="275">
        <f t="shared" si="161"/>
        <v>0</v>
      </c>
      <c r="CR146" s="270" t="e">
        <f t="shared" si="201"/>
        <v>#VALUE!</v>
      </c>
      <c r="CS146" s="270" t="e">
        <f t="shared" si="201"/>
        <v>#VALUE!</v>
      </c>
      <c r="CT146" s="270" t="e">
        <f t="shared" si="163"/>
        <v>#VALUE!</v>
      </c>
      <c r="CU146" s="44"/>
    </row>
    <row r="147" spans="1:99" ht="16.5" customHeight="1" thickBot="1">
      <c r="A147" s="23">
        <f t="shared" si="164"/>
        <v>143</v>
      </c>
      <c r="B147" s="142">
        <f>'2019-상시근로자'!B147</f>
        <v>0</v>
      </c>
      <c r="C147" s="632">
        <f>'2019-상시근로자'!C147</f>
        <v>0</v>
      </c>
      <c r="D147" s="637">
        <f>'2019-상시근로자'!D147</f>
        <v>0</v>
      </c>
      <c r="E147" s="156" t="e">
        <f t="shared" si="152"/>
        <v>#VALUE!</v>
      </c>
      <c r="F147" s="30" t="e">
        <f t="shared" si="153"/>
        <v>#VALUE!</v>
      </c>
      <c r="G147" s="31" t="e">
        <f t="shared" si="154"/>
        <v>#VALUE!</v>
      </c>
      <c r="H147" s="147" t="e">
        <f t="shared" si="155"/>
        <v>#VALUE!</v>
      </c>
      <c r="I147" s="633">
        <f>'2019-상시근로자'!E147</f>
        <v>0</v>
      </c>
      <c r="J147" s="633">
        <f>'2019-상시근로자'!G147</f>
        <v>0</v>
      </c>
      <c r="K147" s="33" t="e">
        <f t="shared" si="156"/>
        <v>#VALUE!</v>
      </c>
      <c r="L147" s="33">
        <f t="shared" si="202"/>
        <v>0</v>
      </c>
      <c r="M147" s="35" t="e">
        <f t="shared" si="157"/>
        <v>#VALUE!</v>
      </c>
      <c r="N147" s="108"/>
      <c r="O147" s="180"/>
      <c r="P147" s="181"/>
      <c r="Q147" s="106" t="s">
        <v>160</v>
      </c>
      <c r="R147" s="107" t="s">
        <v>160</v>
      </c>
      <c r="S147" s="43"/>
      <c r="T147" s="122" t="s">
        <v>160</v>
      </c>
      <c r="U147" s="122" t="s">
        <v>160</v>
      </c>
      <c r="V147" s="123" t="s">
        <v>160</v>
      </c>
      <c r="W147" s="702">
        <f t="shared" si="165"/>
        <v>1</v>
      </c>
      <c r="X147" s="703" t="e">
        <f t="shared" si="166"/>
        <v>#VALUE!</v>
      </c>
      <c r="Y147" s="768" t="e">
        <f t="shared" si="167"/>
        <v>#VALUE!</v>
      </c>
      <c r="Z147" s="769" t="e">
        <f t="shared" si="205"/>
        <v>#VALUE!</v>
      </c>
      <c r="AA147" s="705" t="e">
        <f t="shared" si="206"/>
        <v>#VALUE!</v>
      </c>
      <c r="AB147" s="702">
        <f t="shared" si="168"/>
        <v>1</v>
      </c>
      <c r="AC147" s="703" t="e">
        <f t="shared" si="169"/>
        <v>#VALUE!</v>
      </c>
      <c r="AD147" s="704" t="e">
        <f t="shared" si="170"/>
        <v>#VALUE!</v>
      </c>
      <c r="AE147" s="769" t="e">
        <f t="shared" si="207"/>
        <v>#VALUE!</v>
      </c>
      <c r="AF147" s="705" t="e">
        <f t="shared" si="208"/>
        <v>#VALUE!</v>
      </c>
      <c r="AG147" s="702">
        <f t="shared" si="171"/>
        <v>1</v>
      </c>
      <c r="AH147" s="703" t="e">
        <f t="shared" si="172"/>
        <v>#VALUE!</v>
      </c>
      <c r="AI147" s="704" t="e">
        <f t="shared" si="173"/>
        <v>#VALUE!</v>
      </c>
      <c r="AJ147" s="769" t="e">
        <f t="shared" si="209"/>
        <v>#VALUE!</v>
      </c>
      <c r="AK147" s="705" t="e">
        <f t="shared" si="210"/>
        <v>#VALUE!</v>
      </c>
      <c r="AL147" s="702">
        <f t="shared" si="174"/>
        <v>1</v>
      </c>
      <c r="AM147" s="703" t="e">
        <f t="shared" si="175"/>
        <v>#VALUE!</v>
      </c>
      <c r="AN147" s="704" t="e">
        <f t="shared" si="176"/>
        <v>#VALUE!</v>
      </c>
      <c r="AO147" s="769" t="e">
        <f t="shared" si="211"/>
        <v>#VALUE!</v>
      </c>
      <c r="AP147" s="705" t="e">
        <f t="shared" si="212"/>
        <v>#VALUE!</v>
      </c>
      <c r="AQ147" s="702">
        <f t="shared" si="177"/>
        <v>1</v>
      </c>
      <c r="AR147" s="703" t="e">
        <f t="shared" si="178"/>
        <v>#VALUE!</v>
      </c>
      <c r="AS147" s="704" t="e">
        <f t="shared" si="179"/>
        <v>#VALUE!</v>
      </c>
      <c r="AT147" s="769" t="e">
        <f t="shared" si="213"/>
        <v>#VALUE!</v>
      </c>
      <c r="AU147" s="705" t="e">
        <f t="shared" si="214"/>
        <v>#VALUE!</v>
      </c>
      <c r="AV147" s="702">
        <f t="shared" si="180"/>
        <v>1</v>
      </c>
      <c r="AW147" s="703" t="e">
        <f t="shared" si="181"/>
        <v>#VALUE!</v>
      </c>
      <c r="AX147" s="704" t="e">
        <f t="shared" si="182"/>
        <v>#VALUE!</v>
      </c>
      <c r="AY147" s="769" t="e">
        <f t="shared" si="215"/>
        <v>#VALUE!</v>
      </c>
      <c r="AZ147" s="705" t="e">
        <f t="shared" si="216"/>
        <v>#VALUE!</v>
      </c>
      <c r="BA147" s="702">
        <f t="shared" si="183"/>
        <v>1</v>
      </c>
      <c r="BB147" s="703" t="e">
        <f t="shared" si="184"/>
        <v>#VALUE!</v>
      </c>
      <c r="BC147" s="704" t="e">
        <f t="shared" si="185"/>
        <v>#VALUE!</v>
      </c>
      <c r="BD147" s="769" t="e">
        <f t="shared" si="217"/>
        <v>#VALUE!</v>
      </c>
      <c r="BE147" s="705" t="e">
        <f t="shared" si="218"/>
        <v>#VALUE!</v>
      </c>
      <c r="BF147" s="702">
        <f t="shared" si="186"/>
        <v>1</v>
      </c>
      <c r="BG147" s="703" t="e">
        <f t="shared" si="187"/>
        <v>#VALUE!</v>
      </c>
      <c r="BH147" s="704" t="e">
        <f t="shared" si="188"/>
        <v>#VALUE!</v>
      </c>
      <c r="BI147" s="769" t="e">
        <f t="shared" si="219"/>
        <v>#VALUE!</v>
      </c>
      <c r="BJ147" s="705" t="e">
        <f t="shared" si="220"/>
        <v>#VALUE!</v>
      </c>
      <c r="BK147" s="702">
        <f t="shared" si="189"/>
        <v>1</v>
      </c>
      <c r="BL147" s="703" t="e">
        <f t="shared" si="190"/>
        <v>#VALUE!</v>
      </c>
      <c r="BM147" s="704" t="e">
        <f t="shared" si="191"/>
        <v>#VALUE!</v>
      </c>
      <c r="BN147" s="769" t="e">
        <f t="shared" si="221"/>
        <v>#VALUE!</v>
      </c>
      <c r="BO147" s="705" t="e">
        <f t="shared" si="222"/>
        <v>#VALUE!</v>
      </c>
      <c r="BP147" s="702">
        <f t="shared" si="192"/>
        <v>1</v>
      </c>
      <c r="BQ147" s="703" t="e">
        <f t="shared" si="193"/>
        <v>#VALUE!</v>
      </c>
      <c r="BR147" s="704" t="e">
        <f t="shared" si="194"/>
        <v>#VALUE!</v>
      </c>
      <c r="BS147" s="769" t="e">
        <f t="shared" si="223"/>
        <v>#VALUE!</v>
      </c>
      <c r="BT147" s="705" t="e">
        <f t="shared" si="224"/>
        <v>#VALUE!</v>
      </c>
      <c r="BU147" s="702">
        <f t="shared" si="195"/>
        <v>1</v>
      </c>
      <c r="BV147" s="703" t="e">
        <f t="shared" si="196"/>
        <v>#VALUE!</v>
      </c>
      <c r="BW147" s="704" t="e">
        <f t="shared" si="197"/>
        <v>#VALUE!</v>
      </c>
      <c r="BX147" s="769" t="e">
        <f t="shared" si="225"/>
        <v>#VALUE!</v>
      </c>
      <c r="BY147" s="705" t="e">
        <f t="shared" si="226"/>
        <v>#VALUE!</v>
      </c>
      <c r="BZ147" s="702">
        <f t="shared" si="198"/>
        <v>1</v>
      </c>
      <c r="CA147" s="703" t="e">
        <f t="shared" si="199"/>
        <v>#VALUE!</v>
      </c>
      <c r="CB147" s="704" t="e">
        <f t="shared" si="200"/>
        <v>#VALUE!</v>
      </c>
      <c r="CC147" s="769" t="e">
        <f t="shared" si="227"/>
        <v>#VALUE!</v>
      </c>
      <c r="CD147" s="705" t="e">
        <f t="shared" si="228"/>
        <v>#VALUE!</v>
      </c>
      <c r="CE147" s="770">
        <f t="shared" si="203"/>
        <v>12</v>
      </c>
      <c r="CF147" s="771" t="e">
        <f t="shared" si="204"/>
        <v>#VALUE!</v>
      </c>
      <c r="CG147" s="708"/>
      <c r="CH147" s="709"/>
      <c r="CK147" s="253"/>
      <c r="CL147" s="272"/>
      <c r="CM147" s="272"/>
      <c r="CN147" s="273"/>
      <c r="CO147" s="285" t="e">
        <f t="shared" si="159"/>
        <v>#VALUE!</v>
      </c>
      <c r="CP147" s="286" t="e">
        <f t="shared" si="160"/>
        <v>#VALUE!</v>
      </c>
      <c r="CQ147" s="275">
        <f t="shared" si="161"/>
        <v>0</v>
      </c>
      <c r="CR147" s="270" t="e">
        <f t="shared" si="201"/>
        <v>#VALUE!</v>
      </c>
      <c r="CS147" s="270" t="e">
        <f t="shared" si="201"/>
        <v>#VALUE!</v>
      </c>
      <c r="CT147" s="270" t="e">
        <f t="shared" si="163"/>
        <v>#VALUE!</v>
      </c>
      <c r="CU147" s="44"/>
    </row>
    <row r="148" spans="1:99" ht="16.5" customHeight="1">
      <c r="A148" s="23">
        <f t="shared" si="164"/>
        <v>144</v>
      </c>
      <c r="B148" s="142">
        <f>'2019-상시근로자'!B148</f>
        <v>0</v>
      </c>
      <c r="C148" s="632">
        <f>'2019-상시근로자'!C148</f>
        <v>0</v>
      </c>
      <c r="D148" s="637">
        <f>'2019-상시근로자'!D148</f>
        <v>0</v>
      </c>
      <c r="E148" s="156" t="e">
        <f t="shared" si="152"/>
        <v>#VALUE!</v>
      </c>
      <c r="F148" s="30" t="e">
        <f t="shared" si="153"/>
        <v>#VALUE!</v>
      </c>
      <c r="G148" s="31" t="e">
        <f t="shared" si="154"/>
        <v>#VALUE!</v>
      </c>
      <c r="H148" s="147" t="e">
        <f t="shared" si="155"/>
        <v>#VALUE!</v>
      </c>
      <c r="I148" s="633">
        <f>'2019-상시근로자'!E148</f>
        <v>0</v>
      </c>
      <c r="J148" s="633">
        <f>'2019-상시근로자'!G148</f>
        <v>0</v>
      </c>
      <c r="K148" s="33" t="e">
        <f t="shared" si="156"/>
        <v>#VALUE!</v>
      </c>
      <c r="L148" s="33">
        <f t="shared" si="202"/>
        <v>0</v>
      </c>
      <c r="M148" s="35" t="e">
        <f t="shared" si="157"/>
        <v>#VALUE!</v>
      </c>
      <c r="N148" s="108"/>
      <c r="O148" s="178"/>
      <c r="P148" s="179"/>
      <c r="Q148" s="106" t="s">
        <v>160</v>
      </c>
      <c r="R148" s="107" t="s">
        <v>160</v>
      </c>
      <c r="S148" s="43"/>
      <c r="T148" s="122" t="s">
        <v>160</v>
      </c>
      <c r="U148" s="122" t="s">
        <v>160</v>
      </c>
      <c r="V148" s="123" t="s">
        <v>160</v>
      </c>
      <c r="W148" s="702">
        <f t="shared" si="165"/>
        <v>1</v>
      </c>
      <c r="X148" s="703" t="e">
        <f t="shared" si="166"/>
        <v>#VALUE!</v>
      </c>
      <c r="Y148" s="768" t="e">
        <f t="shared" si="167"/>
        <v>#VALUE!</v>
      </c>
      <c r="Z148" s="769" t="e">
        <f t="shared" si="205"/>
        <v>#VALUE!</v>
      </c>
      <c r="AA148" s="705" t="e">
        <f t="shared" si="206"/>
        <v>#VALUE!</v>
      </c>
      <c r="AB148" s="702">
        <f t="shared" si="168"/>
        <v>1</v>
      </c>
      <c r="AC148" s="703" t="e">
        <f t="shared" si="169"/>
        <v>#VALUE!</v>
      </c>
      <c r="AD148" s="704" t="e">
        <f t="shared" si="170"/>
        <v>#VALUE!</v>
      </c>
      <c r="AE148" s="769" t="e">
        <f t="shared" si="207"/>
        <v>#VALUE!</v>
      </c>
      <c r="AF148" s="705" t="e">
        <f t="shared" si="208"/>
        <v>#VALUE!</v>
      </c>
      <c r="AG148" s="702">
        <f t="shared" si="171"/>
        <v>1</v>
      </c>
      <c r="AH148" s="703" t="e">
        <f t="shared" si="172"/>
        <v>#VALUE!</v>
      </c>
      <c r="AI148" s="704" t="e">
        <f t="shared" si="173"/>
        <v>#VALUE!</v>
      </c>
      <c r="AJ148" s="769" t="e">
        <f t="shared" si="209"/>
        <v>#VALUE!</v>
      </c>
      <c r="AK148" s="705" t="e">
        <f t="shared" si="210"/>
        <v>#VALUE!</v>
      </c>
      <c r="AL148" s="702">
        <f t="shared" si="174"/>
        <v>1</v>
      </c>
      <c r="AM148" s="703" t="e">
        <f t="shared" si="175"/>
        <v>#VALUE!</v>
      </c>
      <c r="AN148" s="704" t="e">
        <f t="shared" si="176"/>
        <v>#VALUE!</v>
      </c>
      <c r="AO148" s="769" t="e">
        <f t="shared" si="211"/>
        <v>#VALUE!</v>
      </c>
      <c r="AP148" s="705" t="e">
        <f t="shared" si="212"/>
        <v>#VALUE!</v>
      </c>
      <c r="AQ148" s="702">
        <f t="shared" si="177"/>
        <v>1</v>
      </c>
      <c r="AR148" s="703" t="e">
        <f t="shared" si="178"/>
        <v>#VALUE!</v>
      </c>
      <c r="AS148" s="704" t="e">
        <f t="shared" si="179"/>
        <v>#VALUE!</v>
      </c>
      <c r="AT148" s="769" t="e">
        <f t="shared" si="213"/>
        <v>#VALUE!</v>
      </c>
      <c r="AU148" s="705" t="e">
        <f t="shared" si="214"/>
        <v>#VALUE!</v>
      </c>
      <c r="AV148" s="702">
        <f t="shared" si="180"/>
        <v>1</v>
      </c>
      <c r="AW148" s="703" t="e">
        <f t="shared" si="181"/>
        <v>#VALUE!</v>
      </c>
      <c r="AX148" s="704" t="e">
        <f t="shared" si="182"/>
        <v>#VALUE!</v>
      </c>
      <c r="AY148" s="769" t="e">
        <f t="shared" si="215"/>
        <v>#VALUE!</v>
      </c>
      <c r="AZ148" s="705" t="e">
        <f t="shared" si="216"/>
        <v>#VALUE!</v>
      </c>
      <c r="BA148" s="702">
        <f t="shared" si="183"/>
        <v>1</v>
      </c>
      <c r="BB148" s="703" t="e">
        <f t="shared" si="184"/>
        <v>#VALUE!</v>
      </c>
      <c r="BC148" s="704" t="e">
        <f t="shared" si="185"/>
        <v>#VALUE!</v>
      </c>
      <c r="BD148" s="769" t="e">
        <f t="shared" si="217"/>
        <v>#VALUE!</v>
      </c>
      <c r="BE148" s="705" t="e">
        <f t="shared" si="218"/>
        <v>#VALUE!</v>
      </c>
      <c r="BF148" s="702">
        <f t="shared" si="186"/>
        <v>1</v>
      </c>
      <c r="BG148" s="703" t="e">
        <f t="shared" si="187"/>
        <v>#VALUE!</v>
      </c>
      <c r="BH148" s="704" t="e">
        <f t="shared" si="188"/>
        <v>#VALUE!</v>
      </c>
      <c r="BI148" s="769" t="e">
        <f t="shared" si="219"/>
        <v>#VALUE!</v>
      </c>
      <c r="BJ148" s="705" t="e">
        <f t="shared" si="220"/>
        <v>#VALUE!</v>
      </c>
      <c r="BK148" s="702">
        <f t="shared" si="189"/>
        <v>1</v>
      </c>
      <c r="BL148" s="703" t="e">
        <f t="shared" si="190"/>
        <v>#VALUE!</v>
      </c>
      <c r="BM148" s="704" t="e">
        <f t="shared" si="191"/>
        <v>#VALUE!</v>
      </c>
      <c r="BN148" s="769" t="e">
        <f t="shared" si="221"/>
        <v>#VALUE!</v>
      </c>
      <c r="BO148" s="705" t="e">
        <f t="shared" si="222"/>
        <v>#VALUE!</v>
      </c>
      <c r="BP148" s="702">
        <f t="shared" si="192"/>
        <v>1</v>
      </c>
      <c r="BQ148" s="703" t="e">
        <f t="shared" si="193"/>
        <v>#VALUE!</v>
      </c>
      <c r="BR148" s="704" t="e">
        <f t="shared" si="194"/>
        <v>#VALUE!</v>
      </c>
      <c r="BS148" s="769" t="e">
        <f t="shared" si="223"/>
        <v>#VALUE!</v>
      </c>
      <c r="BT148" s="705" t="e">
        <f t="shared" si="224"/>
        <v>#VALUE!</v>
      </c>
      <c r="BU148" s="702">
        <f t="shared" si="195"/>
        <v>1</v>
      </c>
      <c r="BV148" s="703" t="e">
        <f t="shared" si="196"/>
        <v>#VALUE!</v>
      </c>
      <c r="BW148" s="704" t="e">
        <f t="shared" si="197"/>
        <v>#VALUE!</v>
      </c>
      <c r="BX148" s="769" t="e">
        <f t="shared" si="225"/>
        <v>#VALUE!</v>
      </c>
      <c r="BY148" s="705" t="e">
        <f t="shared" si="226"/>
        <v>#VALUE!</v>
      </c>
      <c r="BZ148" s="702">
        <f t="shared" si="198"/>
        <v>1</v>
      </c>
      <c r="CA148" s="703" t="e">
        <f t="shared" si="199"/>
        <v>#VALUE!</v>
      </c>
      <c r="CB148" s="704" t="e">
        <f t="shared" si="200"/>
        <v>#VALUE!</v>
      </c>
      <c r="CC148" s="769" t="e">
        <f t="shared" si="227"/>
        <v>#VALUE!</v>
      </c>
      <c r="CD148" s="705" t="e">
        <f t="shared" si="228"/>
        <v>#VALUE!</v>
      </c>
      <c r="CE148" s="770">
        <f t="shared" si="203"/>
        <v>12</v>
      </c>
      <c r="CF148" s="771" t="e">
        <f t="shared" si="204"/>
        <v>#VALUE!</v>
      </c>
      <c r="CG148" s="708"/>
      <c r="CH148" s="709"/>
      <c r="CK148" s="253"/>
      <c r="CL148" s="272"/>
      <c r="CM148" s="272"/>
      <c r="CN148" s="273"/>
      <c r="CO148" s="285" t="e">
        <f t="shared" si="159"/>
        <v>#VALUE!</v>
      </c>
      <c r="CP148" s="286" t="e">
        <f t="shared" si="160"/>
        <v>#VALUE!</v>
      </c>
      <c r="CQ148" s="275">
        <f t="shared" si="161"/>
        <v>0</v>
      </c>
      <c r="CR148" s="270" t="e">
        <f t="shared" si="201"/>
        <v>#VALUE!</v>
      </c>
      <c r="CS148" s="270" t="e">
        <f t="shared" si="201"/>
        <v>#VALUE!</v>
      </c>
      <c r="CT148" s="270" t="e">
        <f t="shared" si="163"/>
        <v>#VALUE!</v>
      </c>
      <c r="CU148" s="44"/>
    </row>
    <row r="149" spans="1:99" ht="16.5" customHeight="1">
      <c r="A149" s="23">
        <f t="shared" si="164"/>
        <v>145</v>
      </c>
      <c r="B149" s="142">
        <f>'2019-상시근로자'!B149</f>
        <v>0</v>
      </c>
      <c r="C149" s="632">
        <f>'2019-상시근로자'!C149</f>
        <v>0</v>
      </c>
      <c r="D149" s="637">
        <f>'2019-상시근로자'!D149</f>
        <v>0</v>
      </c>
      <c r="E149" s="156" t="e">
        <f t="shared" si="152"/>
        <v>#VALUE!</v>
      </c>
      <c r="F149" s="30" t="e">
        <f t="shared" si="153"/>
        <v>#VALUE!</v>
      </c>
      <c r="G149" s="31" t="e">
        <f t="shared" si="154"/>
        <v>#VALUE!</v>
      </c>
      <c r="H149" s="147" t="e">
        <f t="shared" si="155"/>
        <v>#VALUE!</v>
      </c>
      <c r="I149" s="633">
        <f>'2019-상시근로자'!E149</f>
        <v>0</v>
      </c>
      <c r="J149" s="633">
        <f>'2019-상시근로자'!G149</f>
        <v>0</v>
      </c>
      <c r="K149" s="33" t="e">
        <f t="shared" si="156"/>
        <v>#VALUE!</v>
      </c>
      <c r="L149" s="33">
        <f t="shared" si="202"/>
        <v>0</v>
      </c>
      <c r="M149" s="35" t="e">
        <f t="shared" si="157"/>
        <v>#VALUE!</v>
      </c>
      <c r="N149" s="108"/>
      <c r="O149" s="178"/>
      <c r="P149" s="179"/>
      <c r="Q149" s="106" t="s">
        <v>160</v>
      </c>
      <c r="R149" s="107" t="s">
        <v>160</v>
      </c>
      <c r="S149" s="43"/>
      <c r="T149" s="122" t="s">
        <v>160</v>
      </c>
      <c r="U149" s="122" t="s">
        <v>160</v>
      </c>
      <c r="V149" s="123" t="s">
        <v>160</v>
      </c>
      <c r="W149" s="702">
        <f t="shared" si="165"/>
        <v>1</v>
      </c>
      <c r="X149" s="703" t="e">
        <f t="shared" si="166"/>
        <v>#VALUE!</v>
      </c>
      <c r="Y149" s="768" t="e">
        <f t="shared" si="167"/>
        <v>#VALUE!</v>
      </c>
      <c r="Z149" s="769" t="e">
        <f t="shared" si="205"/>
        <v>#VALUE!</v>
      </c>
      <c r="AA149" s="705" t="e">
        <f t="shared" si="206"/>
        <v>#VALUE!</v>
      </c>
      <c r="AB149" s="702">
        <f t="shared" si="168"/>
        <v>1</v>
      </c>
      <c r="AC149" s="703" t="e">
        <f t="shared" si="169"/>
        <v>#VALUE!</v>
      </c>
      <c r="AD149" s="704" t="e">
        <f t="shared" si="170"/>
        <v>#VALUE!</v>
      </c>
      <c r="AE149" s="769" t="e">
        <f t="shared" si="207"/>
        <v>#VALUE!</v>
      </c>
      <c r="AF149" s="705" t="e">
        <f t="shared" si="208"/>
        <v>#VALUE!</v>
      </c>
      <c r="AG149" s="702">
        <f t="shared" si="171"/>
        <v>1</v>
      </c>
      <c r="AH149" s="703" t="e">
        <f t="shared" si="172"/>
        <v>#VALUE!</v>
      </c>
      <c r="AI149" s="704" t="e">
        <f t="shared" si="173"/>
        <v>#VALUE!</v>
      </c>
      <c r="AJ149" s="769" t="e">
        <f t="shared" si="209"/>
        <v>#VALUE!</v>
      </c>
      <c r="AK149" s="705" t="e">
        <f t="shared" si="210"/>
        <v>#VALUE!</v>
      </c>
      <c r="AL149" s="702">
        <f t="shared" si="174"/>
        <v>1</v>
      </c>
      <c r="AM149" s="703" t="e">
        <f t="shared" si="175"/>
        <v>#VALUE!</v>
      </c>
      <c r="AN149" s="704" t="e">
        <f t="shared" si="176"/>
        <v>#VALUE!</v>
      </c>
      <c r="AO149" s="769" t="e">
        <f t="shared" si="211"/>
        <v>#VALUE!</v>
      </c>
      <c r="AP149" s="705" t="e">
        <f t="shared" si="212"/>
        <v>#VALUE!</v>
      </c>
      <c r="AQ149" s="702">
        <f t="shared" si="177"/>
        <v>1</v>
      </c>
      <c r="AR149" s="703" t="e">
        <f t="shared" si="178"/>
        <v>#VALUE!</v>
      </c>
      <c r="AS149" s="704" t="e">
        <f t="shared" si="179"/>
        <v>#VALUE!</v>
      </c>
      <c r="AT149" s="769" t="e">
        <f t="shared" si="213"/>
        <v>#VALUE!</v>
      </c>
      <c r="AU149" s="705" t="e">
        <f t="shared" si="214"/>
        <v>#VALUE!</v>
      </c>
      <c r="AV149" s="702">
        <f t="shared" si="180"/>
        <v>1</v>
      </c>
      <c r="AW149" s="703" t="e">
        <f t="shared" si="181"/>
        <v>#VALUE!</v>
      </c>
      <c r="AX149" s="704" t="e">
        <f t="shared" si="182"/>
        <v>#VALUE!</v>
      </c>
      <c r="AY149" s="769" t="e">
        <f t="shared" si="215"/>
        <v>#VALUE!</v>
      </c>
      <c r="AZ149" s="705" t="e">
        <f t="shared" si="216"/>
        <v>#VALUE!</v>
      </c>
      <c r="BA149" s="702">
        <f t="shared" si="183"/>
        <v>1</v>
      </c>
      <c r="BB149" s="703" t="e">
        <f t="shared" si="184"/>
        <v>#VALUE!</v>
      </c>
      <c r="BC149" s="704" t="e">
        <f t="shared" si="185"/>
        <v>#VALUE!</v>
      </c>
      <c r="BD149" s="769" t="e">
        <f t="shared" si="217"/>
        <v>#VALUE!</v>
      </c>
      <c r="BE149" s="705" t="e">
        <f t="shared" si="218"/>
        <v>#VALUE!</v>
      </c>
      <c r="BF149" s="702">
        <f t="shared" si="186"/>
        <v>1</v>
      </c>
      <c r="BG149" s="703" t="e">
        <f t="shared" si="187"/>
        <v>#VALUE!</v>
      </c>
      <c r="BH149" s="704" t="e">
        <f t="shared" si="188"/>
        <v>#VALUE!</v>
      </c>
      <c r="BI149" s="769" t="e">
        <f t="shared" si="219"/>
        <v>#VALUE!</v>
      </c>
      <c r="BJ149" s="705" t="e">
        <f t="shared" si="220"/>
        <v>#VALUE!</v>
      </c>
      <c r="BK149" s="702">
        <f t="shared" si="189"/>
        <v>1</v>
      </c>
      <c r="BL149" s="703" t="e">
        <f t="shared" si="190"/>
        <v>#VALUE!</v>
      </c>
      <c r="BM149" s="704" t="e">
        <f t="shared" si="191"/>
        <v>#VALUE!</v>
      </c>
      <c r="BN149" s="769" t="e">
        <f t="shared" si="221"/>
        <v>#VALUE!</v>
      </c>
      <c r="BO149" s="705" t="e">
        <f t="shared" si="222"/>
        <v>#VALUE!</v>
      </c>
      <c r="BP149" s="702">
        <f t="shared" si="192"/>
        <v>1</v>
      </c>
      <c r="BQ149" s="703" t="e">
        <f t="shared" si="193"/>
        <v>#VALUE!</v>
      </c>
      <c r="BR149" s="704" t="e">
        <f t="shared" si="194"/>
        <v>#VALUE!</v>
      </c>
      <c r="BS149" s="769" t="e">
        <f t="shared" si="223"/>
        <v>#VALUE!</v>
      </c>
      <c r="BT149" s="705" t="e">
        <f t="shared" si="224"/>
        <v>#VALUE!</v>
      </c>
      <c r="BU149" s="702">
        <f t="shared" si="195"/>
        <v>1</v>
      </c>
      <c r="BV149" s="703" t="e">
        <f t="shared" si="196"/>
        <v>#VALUE!</v>
      </c>
      <c r="BW149" s="704" t="e">
        <f t="shared" si="197"/>
        <v>#VALUE!</v>
      </c>
      <c r="BX149" s="769" t="e">
        <f t="shared" si="225"/>
        <v>#VALUE!</v>
      </c>
      <c r="BY149" s="705" t="e">
        <f t="shared" si="226"/>
        <v>#VALUE!</v>
      </c>
      <c r="BZ149" s="702">
        <f t="shared" si="198"/>
        <v>1</v>
      </c>
      <c r="CA149" s="703" t="e">
        <f t="shared" si="199"/>
        <v>#VALUE!</v>
      </c>
      <c r="CB149" s="704" t="e">
        <f t="shared" si="200"/>
        <v>#VALUE!</v>
      </c>
      <c r="CC149" s="769" t="e">
        <f t="shared" si="227"/>
        <v>#VALUE!</v>
      </c>
      <c r="CD149" s="705" t="e">
        <f t="shared" si="228"/>
        <v>#VALUE!</v>
      </c>
      <c r="CE149" s="770">
        <f t="shared" si="203"/>
        <v>12</v>
      </c>
      <c r="CF149" s="771" t="e">
        <f t="shared" si="204"/>
        <v>#VALUE!</v>
      </c>
      <c r="CG149" s="708"/>
      <c r="CH149" s="709"/>
      <c r="CK149" s="253"/>
      <c r="CL149" s="272"/>
      <c r="CM149" s="272"/>
      <c r="CN149" s="273"/>
      <c r="CO149" s="285" t="e">
        <f t="shared" si="159"/>
        <v>#VALUE!</v>
      </c>
      <c r="CP149" s="286" t="e">
        <f t="shared" si="160"/>
        <v>#VALUE!</v>
      </c>
      <c r="CQ149" s="275">
        <f t="shared" si="161"/>
        <v>0</v>
      </c>
      <c r="CR149" s="270" t="e">
        <f t="shared" si="201"/>
        <v>#VALUE!</v>
      </c>
      <c r="CS149" s="270" t="e">
        <f t="shared" si="201"/>
        <v>#VALUE!</v>
      </c>
      <c r="CT149" s="270" t="e">
        <f t="shared" si="163"/>
        <v>#VALUE!</v>
      </c>
      <c r="CU149" s="44"/>
    </row>
    <row r="150" spans="1:99" ht="16.5" customHeight="1">
      <c r="A150" s="23">
        <f t="shared" si="164"/>
        <v>146</v>
      </c>
      <c r="B150" s="142">
        <f>'2019-상시근로자'!B150</f>
        <v>0</v>
      </c>
      <c r="C150" s="632">
        <f>'2019-상시근로자'!C150</f>
        <v>0</v>
      </c>
      <c r="D150" s="637">
        <f>'2019-상시근로자'!D150</f>
        <v>0</v>
      </c>
      <c r="E150" s="156" t="e">
        <f t="shared" si="152"/>
        <v>#VALUE!</v>
      </c>
      <c r="F150" s="30" t="e">
        <f t="shared" si="153"/>
        <v>#VALUE!</v>
      </c>
      <c r="G150" s="31" t="e">
        <f t="shared" si="154"/>
        <v>#VALUE!</v>
      </c>
      <c r="H150" s="147" t="e">
        <f t="shared" si="155"/>
        <v>#VALUE!</v>
      </c>
      <c r="I150" s="633">
        <f>'2019-상시근로자'!E150</f>
        <v>0</v>
      </c>
      <c r="J150" s="633">
        <f>'2019-상시근로자'!G150</f>
        <v>0</v>
      </c>
      <c r="K150" s="33" t="e">
        <f t="shared" si="156"/>
        <v>#VALUE!</v>
      </c>
      <c r="L150" s="33">
        <f t="shared" si="202"/>
        <v>0</v>
      </c>
      <c r="M150" s="35" t="e">
        <f t="shared" si="157"/>
        <v>#VALUE!</v>
      </c>
      <c r="N150" s="108"/>
      <c r="O150" s="178"/>
      <c r="P150" s="179"/>
      <c r="Q150" s="106" t="s">
        <v>160</v>
      </c>
      <c r="R150" s="107" t="s">
        <v>160</v>
      </c>
      <c r="S150" s="43"/>
      <c r="T150" s="122" t="s">
        <v>160</v>
      </c>
      <c r="U150" s="122" t="s">
        <v>160</v>
      </c>
      <c r="V150" s="123" t="s">
        <v>160</v>
      </c>
      <c r="W150" s="702">
        <f t="shared" si="165"/>
        <v>1</v>
      </c>
      <c r="X150" s="703" t="e">
        <f t="shared" si="166"/>
        <v>#VALUE!</v>
      </c>
      <c r="Y150" s="768" t="e">
        <f t="shared" si="167"/>
        <v>#VALUE!</v>
      </c>
      <c r="Z150" s="769" t="e">
        <f t="shared" si="205"/>
        <v>#VALUE!</v>
      </c>
      <c r="AA150" s="705" t="e">
        <f t="shared" si="206"/>
        <v>#VALUE!</v>
      </c>
      <c r="AB150" s="702">
        <f t="shared" si="168"/>
        <v>1</v>
      </c>
      <c r="AC150" s="703" t="e">
        <f t="shared" si="169"/>
        <v>#VALUE!</v>
      </c>
      <c r="AD150" s="704" t="e">
        <f t="shared" si="170"/>
        <v>#VALUE!</v>
      </c>
      <c r="AE150" s="769" t="e">
        <f t="shared" si="207"/>
        <v>#VALUE!</v>
      </c>
      <c r="AF150" s="705" t="e">
        <f t="shared" si="208"/>
        <v>#VALUE!</v>
      </c>
      <c r="AG150" s="702">
        <f t="shared" si="171"/>
        <v>1</v>
      </c>
      <c r="AH150" s="703" t="e">
        <f t="shared" si="172"/>
        <v>#VALUE!</v>
      </c>
      <c r="AI150" s="704" t="e">
        <f t="shared" si="173"/>
        <v>#VALUE!</v>
      </c>
      <c r="AJ150" s="769" t="e">
        <f t="shared" si="209"/>
        <v>#VALUE!</v>
      </c>
      <c r="AK150" s="705" t="e">
        <f t="shared" si="210"/>
        <v>#VALUE!</v>
      </c>
      <c r="AL150" s="702">
        <f t="shared" si="174"/>
        <v>1</v>
      </c>
      <c r="AM150" s="703" t="e">
        <f t="shared" si="175"/>
        <v>#VALUE!</v>
      </c>
      <c r="AN150" s="704" t="e">
        <f t="shared" si="176"/>
        <v>#VALUE!</v>
      </c>
      <c r="AO150" s="769" t="e">
        <f t="shared" si="211"/>
        <v>#VALUE!</v>
      </c>
      <c r="AP150" s="705" t="e">
        <f t="shared" si="212"/>
        <v>#VALUE!</v>
      </c>
      <c r="AQ150" s="702">
        <f t="shared" si="177"/>
        <v>1</v>
      </c>
      <c r="AR150" s="703" t="e">
        <f t="shared" si="178"/>
        <v>#VALUE!</v>
      </c>
      <c r="AS150" s="704" t="e">
        <f t="shared" si="179"/>
        <v>#VALUE!</v>
      </c>
      <c r="AT150" s="769" t="e">
        <f t="shared" si="213"/>
        <v>#VALUE!</v>
      </c>
      <c r="AU150" s="705" t="e">
        <f t="shared" si="214"/>
        <v>#VALUE!</v>
      </c>
      <c r="AV150" s="702">
        <f t="shared" si="180"/>
        <v>1</v>
      </c>
      <c r="AW150" s="703" t="e">
        <f t="shared" si="181"/>
        <v>#VALUE!</v>
      </c>
      <c r="AX150" s="704" t="e">
        <f t="shared" si="182"/>
        <v>#VALUE!</v>
      </c>
      <c r="AY150" s="769" t="e">
        <f t="shared" si="215"/>
        <v>#VALUE!</v>
      </c>
      <c r="AZ150" s="705" t="e">
        <f t="shared" si="216"/>
        <v>#VALUE!</v>
      </c>
      <c r="BA150" s="702">
        <f t="shared" si="183"/>
        <v>1</v>
      </c>
      <c r="BB150" s="703" t="e">
        <f t="shared" si="184"/>
        <v>#VALUE!</v>
      </c>
      <c r="BC150" s="704" t="e">
        <f t="shared" si="185"/>
        <v>#VALUE!</v>
      </c>
      <c r="BD150" s="769" t="e">
        <f t="shared" si="217"/>
        <v>#VALUE!</v>
      </c>
      <c r="BE150" s="705" t="e">
        <f t="shared" si="218"/>
        <v>#VALUE!</v>
      </c>
      <c r="BF150" s="702">
        <f t="shared" si="186"/>
        <v>1</v>
      </c>
      <c r="BG150" s="703" t="e">
        <f t="shared" si="187"/>
        <v>#VALUE!</v>
      </c>
      <c r="BH150" s="704" t="e">
        <f t="shared" si="188"/>
        <v>#VALUE!</v>
      </c>
      <c r="BI150" s="769" t="e">
        <f t="shared" si="219"/>
        <v>#VALUE!</v>
      </c>
      <c r="BJ150" s="705" t="e">
        <f t="shared" si="220"/>
        <v>#VALUE!</v>
      </c>
      <c r="BK150" s="702">
        <f t="shared" si="189"/>
        <v>1</v>
      </c>
      <c r="BL150" s="703" t="e">
        <f t="shared" si="190"/>
        <v>#VALUE!</v>
      </c>
      <c r="BM150" s="704" t="e">
        <f t="shared" si="191"/>
        <v>#VALUE!</v>
      </c>
      <c r="BN150" s="769" t="e">
        <f t="shared" si="221"/>
        <v>#VALUE!</v>
      </c>
      <c r="BO150" s="705" t="e">
        <f t="shared" si="222"/>
        <v>#VALUE!</v>
      </c>
      <c r="BP150" s="702">
        <f t="shared" si="192"/>
        <v>1</v>
      </c>
      <c r="BQ150" s="703" t="e">
        <f t="shared" si="193"/>
        <v>#VALUE!</v>
      </c>
      <c r="BR150" s="704" t="e">
        <f t="shared" si="194"/>
        <v>#VALUE!</v>
      </c>
      <c r="BS150" s="769" t="e">
        <f t="shared" si="223"/>
        <v>#VALUE!</v>
      </c>
      <c r="BT150" s="705" t="e">
        <f t="shared" si="224"/>
        <v>#VALUE!</v>
      </c>
      <c r="BU150" s="702">
        <f t="shared" si="195"/>
        <v>1</v>
      </c>
      <c r="BV150" s="703" t="e">
        <f t="shared" si="196"/>
        <v>#VALUE!</v>
      </c>
      <c r="BW150" s="704" t="e">
        <f t="shared" si="197"/>
        <v>#VALUE!</v>
      </c>
      <c r="BX150" s="769" t="e">
        <f t="shared" si="225"/>
        <v>#VALUE!</v>
      </c>
      <c r="BY150" s="705" t="e">
        <f t="shared" si="226"/>
        <v>#VALUE!</v>
      </c>
      <c r="BZ150" s="702">
        <f t="shared" si="198"/>
        <v>1</v>
      </c>
      <c r="CA150" s="703" t="e">
        <f t="shared" si="199"/>
        <v>#VALUE!</v>
      </c>
      <c r="CB150" s="704" t="e">
        <f t="shared" si="200"/>
        <v>#VALUE!</v>
      </c>
      <c r="CC150" s="769" t="e">
        <f t="shared" si="227"/>
        <v>#VALUE!</v>
      </c>
      <c r="CD150" s="705" t="e">
        <f t="shared" si="228"/>
        <v>#VALUE!</v>
      </c>
      <c r="CE150" s="770">
        <f t="shared" si="203"/>
        <v>12</v>
      </c>
      <c r="CF150" s="771" t="e">
        <f t="shared" si="204"/>
        <v>#VALUE!</v>
      </c>
      <c r="CG150" s="708"/>
      <c r="CH150" s="709"/>
      <c r="CK150" s="253"/>
      <c r="CL150" s="272"/>
      <c r="CM150" s="272"/>
      <c r="CN150" s="273"/>
      <c r="CO150" s="285" t="e">
        <f t="shared" si="159"/>
        <v>#VALUE!</v>
      </c>
      <c r="CP150" s="286" t="e">
        <f t="shared" si="160"/>
        <v>#VALUE!</v>
      </c>
      <c r="CQ150" s="275">
        <f t="shared" si="161"/>
        <v>0</v>
      </c>
      <c r="CR150" s="270" t="e">
        <f t="shared" si="201"/>
        <v>#VALUE!</v>
      </c>
      <c r="CS150" s="270" t="e">
        <f t="shared" si="201"/>
        <v>#VALUE!</v>
      </c>
      <c r="CT150" s="270" t="e">
        <f t="shared" si="163"/>
        <v>#VALUE!</v>
      </c>
      <c r="CU150" s="44"/>
    </row>
    <row r="151" spans="1:99" ht="16.5" customHeight="1">
      <c r="A151" s="23">
        <f t="shared" si="164"/>
        <v>147</v>
      </c>
      <c r="B151" s="142">
        <f>'2019-상시근로자'!B151</f>
        <v>0</v>
      </c>
      <c r="C151" s="632">
        <f>'2019-상시근로자'!C151</f>
        <v>0</v>
      </c>
      <c r="D151" s="637">
        <f>'2019-상시근로자'!D151</f>
        <v>0</v>
      </c>
      <c r="E151" s="156" t="e">
        <f t="shared" si="152"/>
        <v>#VALUE!</v>
      </c>
      <c r="F151" s="30" t="e">
        <f t="shared" si="153"/>
        <v>#VALUE!</v>
      </c>
      <c r="G151" s="31" t="e">
        <f t="shared" si="154"/>
        <v>#VALUE!</v>
      </c>
      <c r="H151" s="147" t="e">
        <f t="shared" si="155"/>
        <v>#VALUE!</v>
      </c>
      <c r="I151" s="633">
        <f>'2019-상시근로자'!E151</f>
        <v>0</v>
      </c>
      <c r="J151" s="633">
        <f>'2019-상시근로자'!G151</f>
        <v>0</v>
      </c>
      <c r="K151" s="33" t="e">
        <f t="shared" si="156"/>
        <v>#VALUE!</v>
      </c>
      <c r="L151" s="33">
        <f t="shared" si="202"/>
        <v>0</v>
      </c>
      <c r="M151" s="35" t="e">
        <f t="shared" si="157"/>
        <v>#VALUE!</v>
      </c>
      <c r="N151" s="108"/>
      <c r="O151" s="178"/>
      <c r="P151" s="179"/>
      <c r="Q151" s="106" t="s">
        <v>160</v>
      </c>
      <c r="R151" s="107" t="s">
        <v>160</v>
      </c>
      <c r="S151" s="43"/>
      <c r="T151" s="122" t="s">
        <v>160</v>
      </c>
      <c r="U151" s="122" t="s">
        <v>160</v>
      </c>
      <c r="V151" s="123" t="s">
        <v>160</v>
      </c>
      <c r="W151" s="702">
        <f t="shared" si="165"/>
        <v>1</v>
      </c>
      <c r="X151" s="703" t="e">
        <f t="shared" si="166"/>
        <v>#VALUE!</v>
      </c>
      <c r="Y151" s="768" t="e">
        <f t="shared" si="167"/>
        <v>#VALUE!</v>
      </c>
      <c r="Z151" s="769" t="e">
        <f t="shared" si="205"/>
        <v>#VALUE!</v>
      </c>
      <c r="AA151" s="705" t="e">
        <f t="shared" si="206"/>
        <v>#VALUE!</v>
      </c>
      <c r="AB151" s="702">
        <f t="shared" si="168"/>
        <v>1</v>
      </c>
      <c r="AC151" s="703" t="e">
        <f t="shared" si="169"/>
        <v>#VALUE!</v>
      </c>
      <c r="AD151" s="704" t="e">
        <f t="shared" si="170"/>
        <v>#VALUE!</v>
      </c>
      <c r="AE151" s="769" t="e">
        <f t="shared" si="207"/>
        <v>#VALUE!</v>
      </c>
      <c r="AF151" s="705" t="e">
        <f t="shared" si="208"/>
        <v>#VALUE!</v>
      </c>
      <c r="AG151" s="702">
        <f t="shared" si="171"/>
        <v>1</v>
      </c>
      <c r="AH151" s="703" t="e">
        <f t="shared" si="172"/>
        <v>#VALUE!</v>
      </c>
      <c r="AI151" s="704" t="e">
        <f t="shared" si="173"/>
        <v>#VALUE!</v>
      </c>
      <c r="AJ151" s="769" t="e">
        <f t="shared" si="209"/>
        <v>#VALUE!</v>
      </c>
      <c r="AK151" s="705" t="e">
        <f t="shared" si="210"/>
        <v>#VALUE!</v>
      </c>
      <c r="AL151" s="702">
        <f t="shared" si="174"/>
        <v>1</v>
      </c>
      <c r="AM151" s="703" t="e">
        <f t="shared" si="175"/>
        <v>#VALUE!</v>
      </c>
      <c r="AN151" s="704" t="e">
        <f t="shared" si="176"/>
        <v>#VALUE!</v>
      </c>
      <c r="AO151" s="769" t="e">
        <f t="shared" si="211"/>
        <v>#VALUE!</v>
      </c>
      <c r="AP151" s="705" t="e">
        <f t="shared" si="212"/>
        <v>#VALUE!</v>
      </c>
      <c r="AQ151" s="702">
        <f t="shared" si="177"/>
        <v>1</v>
      </c>
      <c r="AR151" s="703" t="e">
        <f t="shared" si="178"/>
        <v>#VALUE!</v>
      </c>
      <c r="AS151" s="704" t="e">
        <f t="shared" si="179"/>
        <v>#VALUE!</v>
      </c>
      <c r="AT151" s="769" t="e">
        <f t="shared" si="213"/>
        <v>#VALUE!</v>
      </c>
      <c r="AU151" s="705" t="e">
        <f t="shared" si="214"/>
        <v>#VALUE!</v>
      </c>
      <c r="AV151" s="702">
        <f t="shared" si="180"/>
        <v>1</v>
      </c>
      <c r="AW151" s="703" t="e">
        <f t="shared" si="181"/>
        <v>#VALUE!</v>
      </c>
      <c r="AX151" s="704" t="e">
        <f t="shared" si="182"/>
        <v>#VALUE!</v>
      </c>
      <c r="AY151" s="769" t="e">
        <f t="shared" si="215"/>
        <v>#VALUE!</v>
      </c>
      <c r="AZ151" s="705" t="e">
        <f t="shared" si="216"/>
        <v>#VALUE!</v>
      </c>
      <c r="BA151" s="702">
        <f t="shared" si="183"/>
        <v>1</v>
      </c>
      <c r="BB151" s="703" t="e">
        <f t="shared" si="184"/>
        <v>#VALUE!</v>
      </c>
      <c r="BC151" s="704" t="e">
        <f t="shared" si="185"/>
        <v>#VALUE!</v>
      </c>
      <c r="BD151" s="769" t="e">
        <f t="shared" si="217"/>
        <v>#VALUE!</v>
      </c>
      <c r="BE151" s="705" t="e">
        <f t="shared" si="218"/>
        <v>#VALUE!</v>
      </c>
      <c r="BF151" s="702">
        <f t="shared" si="186"/>
        <v>1</v>
      </c>
      <c r="BG151" s="703" t="e">
        <f t="shared" si="187"/>
        <v>#VALUE!</v>
      </c>
      <c r="BH151" s="704" t="e">
        <f t="shared" si="188"/>
        <v>#VALUE!</v>
      </c>
      <c r="BI151" s="769" t="e">
        <f t="shared" si="219"/>
        <v>#VALUE!</v>
      </c>
      <c r="BJ151" s="705" t="e">
        <f t="shared" si="220"/>
        <v>#VALUE!</v>
      </c>
      <c r="BK151" s="702">
        <f t="shared" si="189"/>
        <v>1</v>
      </c>
      <c r="BL151" s="703" t="e">
        <f t="shared" si="190"/>
        <v>#VALUE!</v>
      </c>
      <c r="BM151" s="704" t="e">
        <f t="shared" si="191"/>
        <v>#VALUE!</v>
      </c>
      <c r="BN151" s="769" t="e">
        <f t="shared" si="221"/>
        <v>#VALUE!</v>
      </c>
      <c r="BO151" s="705" t="e">
        <f t="shared" si="222"/>
        <v>#VALUE!</v>
      </c>
      <c r="BP151" s="702">
        <f t="shared" si="192"/>
        <v>1</v>
      </c>
      <c r="BQ151" s="703" t="e">
        <f t="shared" si="193"/>
        <v>#VALUE!</v>
      </c>
      <c r="BR151" s="704" t="e">
        <f t="shared" si="194"/>
        <v>#VALUE!</v>
      </c>
      <c r="BS151" s="769" t="e">
        <f t="shared" si="223"/>
        <v>#VALUE!</v>
      </c>
      <c r="BT151" s="705" t="e">
        <f t="shared" si="224"/>
        <v>#VALUE!</v>
      </c>
      <c r="BU151" s="702">
        <f t="shared" si="195"/>
        <v>1</v>
      </c>
      <c r="BV151" s="703" t="e">
        <f t="shared" si="196"/>
        <v>#VALUE!</v>
      </c>
      <c r="BW151" s="704" t="e">
        <f t="shared" si="197"/>
        <v>#VALUE!</v>
      </c>
      <c r="BX151" s="769" t="e">
        <f t="shared" si="225"/>
        <v>#VALUE!</v>
      </c>
      <c r="BY151" s="705" t="e">
        <f t="shared" si="226"/>
        <v>#VALUE!</v>
      </c>
      <c r="BZ151" s="702">
        <f t="shared" si="198"/>
        <v>1</v>
      </c>
      <c r="CA151" s="703" t="e">
        <f t="shared" si="199"/>
        <v>#VALUE!</v>
      </c>
      <c r="CB151" s="704" t="e">
        <f t="shared" si="200"/>
        <v>#VALUE!</v>
      </c>
      <c r="CC151" s="769" t="e">
        <f t="shared" si="227"/>
        <v>#VALUE!</v>
      </c>
      <c r="CD151" s="705" t="e">
        <f t="shared" si="228"/>
        <v>#VALUE!</v>
      </c>
      <c r="CE151" s="770">
        <f t="shared" si="203"/>
        <v>12</v>
      </c>
      <c r="CF151" s="771" t="e">
        <f t="shared" si="204"/>
        <v>#VALUE!</v>
      </c>
      <c r="CG151" s="708"/>
      <c r="CH151" s="709"/>
      <c r="CK151" s="253"/>
      <c r="CL151" s="272"/>
      <c r="CM151" s="272"/>
      <c r="CN151" s="273"/>
      <c r="CO151" s="285" t="e">
        <f t="shared" si="159"/>
        <v>#VALUE!</v>
      </c>
      <c r="CP151" s="286" t="e">
        <f t="shared" si="160"/>
        <v>#VALUE!</v>
      </c>
      <c r="CQ151" s="275">
        <f t="shared" si="161"/>
        <v>0</v>
      </c>
      <c r="CR151" s="270" t="e">
        <f t="shared" si="201"/>
        <v>#VALUE!</v>
      </c>
      <c r="CS151" s="270" t="e">
        <f t="shared" si="201"/>
        <v>#VALUE!</v>
      </c>
      <c r="CT151" s="270" t="e">
        <f t="shared" si="163"/>
        <v>#VALUE!</v>
      </c>
      <c r="CU151" s="44"/>
    </row>
    <row r="152" spans="1:99" ht="16.5" customHeight="1">
      <c r="A152" s="23">
        <f t="shared" si="164"/>
        <v>148</v>
      </c>
      <c r="B152" s="142">
        <f>'2019-상시근로자'!B152</f>
        <v>0</v>
      </c>
      <c r="C152" s="632">
        <f>'2019-상시근로자'!C152</f>
        <v>0</v>
      </c>
      <c r="D152" s="637">
        <f>'2019-상시근로자'!D152</f>
        <v>0</v>
      </c>
      <c r="E152" s="156" t="e">
        <f t="shared" si="152"/>
        <v>#VALUE!</v>
      </c>
      <c r="F152" s="30" t="e">
        <f t="shared" si="153"/>
        <v>#VALUE!</v>
      </c>
      <c r="G152" s="31" t="e">
        <f t="shared" si="154"/>
        <v>#VALUE!</v>
      </c>
      <c r="H152" s="147" t="e">
        <f t="shared" si="155"/>
        <v>#VALUE!</v>
      </c>
      <c r="I152" s="633">
        <f>'2019-상시근로자'!E152</f>
        <v>0</v>
      </c>
      <c r="J152" s="633">
        <f>'2019-상시근로자'!G152</f>
        <v>0</v>
      </c>
      <c r="K152" s="33" t="e">
        <f t="shared" si="156"/>
        <v>#VALUE!</v>
      </c>
      <c r="L152" s="33">
        <f t="shared" si="202"/>
        <v>0</v>
      </c>
      <c r="M152" s="35" t="e">
        <f t="shared" si="157"/>
        <v>#VALUE!</v>
      </c>
      <c r="N152" s="108"/>
      <c r="O152" s="178"/>
      <c r="P152" s="179"/>
      <c r="Q152" s="106" t="s">
        <v>160</v>
      </c>
      <c r="R152" s="107" t="s">
        <v>160</v>
      </c>
      <c r="S152" s="43"/>
      <c r="T152" s="122" t="s">
        <v>160</v>
      </c>
      <c r="U152" s="122" t="s">
        <v>160</v>
      </c>
      <c r="V152" s="123" t="s">
        <v>160</v>
      </c>
      <c r="W152" s="702">
        <f t="shared" si="165"/>
        <v>1</v>
      </c>
      <c r="X152" s="703" t="e">
        <f t="shared" si="166"/>
        <v>#VALUE!</v>
      </c>
      <c r="Y152" s="768" t="e">
        <f t="shared" si="167"/>
        <v>#VALUE!</v>
      </c>
      <c r="Z152" s="769" t="e">
        <f t="shared" si="205"/>
        <v>#VALUE!</v>
      </c>
      <c r="AA152" s="705" t="e">
        <f t="shared" si="206"/>
        <v>#VALUE!</v>
      </c>
      <c r="AB152" s="702">
        <f t="shared" si="168"/>
        <v>1</v>
      </c>
      <c r="AC152" s="703" t="e">
        <f t="shared" si="169"/>
        <v>#VALUE!</v>
      </c>
      <c r="AD152" s="704" t="e">
        <f t="shared" si="170"/>
        <v>#VALUE!</v>
      </c>
      <c r="AE152" s="769" t="e">
        <f t="shared" si="207"/>
        <v>#VALUE!</v>
      </c>
      <c r="AF152" s="705" t="e">
        <f t="shared" si="208"/>
        <v>#VALUE!</v>
      </c>
      <c r="AG152" s="702">
        <f t="shared" si="171"/>
        <v>1</v>
      </c>
      <c r="AH152" s="703" t="e">
        <f t="shared" si="172"/>
        <v>#VALUE!</v>
      </c>
      <c r="AI152" s="704" t="e">
        <f t="shared" si="173"/>
        <v>#VALUE!</v>
      </c>
      <c r="AJ152" s="769" t="e">
        <f t="shared" si="209"/>
        <v>#VALUE!</v>
      </c>
      <c r="AK152" s="705" t="e">
        <f t="shared" si="210"/>
        <v>#VALUE!</v>
      </c>
      <c r="AL152" s="702">
        <f t="shared" si="174"/>
        <v>1</v>
      </c>
      <c r="AM152" s="703" t="e">
        <f t="shared" si="175"/>
        <v>#VALUE!</v>
      </c>
      <c r="AN152" s="704" t="e">
        <f t="shared" si="176"/>
        <v>#VALUE!</v>
      </c>
      <c r="AO152" s="769" t="e">
        <f t="shared" si="211"/>
        <v>#VALUE!</v>
      </c>
      <c r="AP152" s="705" t="e">
        <f t="shared" si="212"/>
        <v>#VALUE!</v>
      </c>
      <c r="AQ152" s="702">
        <f t="shared" si="177"/>
        <v>1</v>
      </c>
      <c r="AR152" s="703" t="e">
        <f t="shared" si="178"/>
        <v>#VALUE!</v>
      </c>
      <c r="AS152" s="704" t="e">
        <f t="shared" si="179"/>
        <v>#VALUE!</v>
      </c>
      <c r="AT152" s="769" t="e">
        <f t="shared" si="213"/>
        <v>#VALUE!</v>
      </c>
      <c r="AU152" s="705" t="e">
        <f t="shared" si="214"/>
        <v>#VALUE!</v>
      </c>
      <c r="AV152" s="702">
        <f t="shared" si="180"/>
        <v>1</v>
      </c>
      <c r="AW152" s="703" t="e">
        <f t="shared" si="181"/>
        <v>#VALUE!</v>
      </c>
      <c r="AX152" s="704" t="e">
        <f t="shared" si="182"/>
        <v>#VALUE!</v>
      </c>
      <c r="AY152" s="769" t="e">
        <f t="shared" si="215"/>
        <v>#VALUE!</v>
      </c>
      <c r="AZ152" s="705" t="e">
        <f t="shared" si="216"/>
        <v>#VALUE!</v>
      </c>
      <c r="BA152" s="702">
        <f t="shared" si="183"/>
        <v>1</v>
      </c>
      <c r="BB152" s="703" t="e">
        <f t="shared" si="184"/>
        <v>#VALUE!</v>
      </c>
      <c r="BC152" s="704" t="e">
        <f t="shared" si="185"/>
        <v>#VALUE!</v>
      </c>
      <c r="BD152" s="769" t="e">
        <f t="shared" si="217"/>
        <v>#VALUE!</v>
      </c>
      <c r="BE152" s="705" t="e">
        <f t="shared" si="218"/>
        <v>#VALUE!</v>
      </c>
      <c r="BF152" s="702">
        <f t="shared" si="186"/>
        <v>1</v>
      </c>
      <c r="BG152" s="703" t="e">
        <f t="shared" si="187"/>
        <v>#VALUE!</v>
      </c>
      <c r="BH152" s="704" t="e">
        <f t="shared" si="188"/>
        <v>#VALUE!</v>
      </c>
      <c r="BI152" s="769" t="e">
        <f t="shared" si="219"/>
        <v>#VALUE!</v>
      </c>
      <c r="BJ152" s="705" t="e">
        <f t="shared" si="220"/>
        <v>#VALUE!</v>
      </c>
      <c r="BK152" s="702">
        <f t="shared" si="189"/>
        <v>1</v>
      </c>
      <c r="BL152" s="703" t="e">
        <f t="shared" si="190"/>
        <v>#VALUE!</v>
      </c>
      <c r="BM152" s="704" t="e">
        <f t="shared" si="191"/>
        <v>#VALUE!</v>
      </c>
      <c r="BN152" s="769" t="e">
        <f t="shared" si="221"/>
        <v>#VALUE!</v>
      </c>
      <c r="BO152" s="705" t="e">
        <f t="shared" si="222"/>
        <v>#VALUE!</v>
      </c>
      <c r="BP152" s="702">
        <f t="shared" si="192"/>
        <v>1</v>
      </c>
      <c r="BQ152" s="703" t="e">
        <f t="shared" si="193"/>
        <v>#VALUE!</v>
      </c>
      <c r="BR152" s="704" t="e">
        <f t="shared" si="194"/>
        <v>#VALUE!</v>
      </c>
      <c r="BS152" s="769" t="e">
        <f t="shared" si="223"/>
        <v>#VALUE!</v>
      </c>
      <c r="BT152" s="705" t="e">
        <f t="shared" si="224"/>
        <v>#VALUE!</v>
      </c>
      <c r="BU152" s="702">
        <f t="shared" si="195"/>
        <v>1</v>
      </c>
      <c r="BV152" s="703" t="e">
        <f t="shared" si="196"/>
        <v>#VALUE!</v>
      </c>
      <c r="BW152" s="704" t="e">
        <f t="shared" si="197"/>
        <v>#VALUE!</v>
      </c>
      <c r="BX152" s="769" t="e">
        <f t="shared" si="225"/>
        <v>#VALUE!</v>
      </c>
      <c r="BY152" s="705" t="e">
        <f t="shared" si="226"/>
        <v>#VALUE!</v>
      </c>
      <c r="BZ152" s="702">
        <f t="shared" si="198"/>
        <v>1</v>
      </c>
      <c r="CA152" s="703" t="e">
        <f t="shared" si="199"/>
        <v>#VALUE!</v>
      </c>
      <c r="CB152" s="704" t="e">
        <f t="shared" si="200"/>
        <v>#VALUE!</v>
      </c>
      <c r="CC152" s="769" t="e">
        <f t="shared" si="227"/>
        <v>#VALUE!</v>
      </c>
      <c r="CD152" s="705" t="e">
        <f t="shared" si="228"/>
        <v>#VALUE!</v>
      </c>
      <c r="CE152" s="770">
        <f t="shared" si="203"/>
        <v>12</v>
      </c>
      <c r="CF152" s="771" t="e">
        <f t="shared" si="204"/>
        <v>#VALUE!</v>
      </c>
      <c r="CG152" s="708"/>
      <c r="CH152" s="709"/>
      <c r="CK152" s="253"/>
      <c r="CL152" s="272"/>
      <c r="CM152" s="272"/>
      <c r="CN152" s="273"/>
      <c r="CO152" s="285" t="e">
        <f t="shared" si="159"/>
        <v>#VALUE!</v>
      </c>
      <c r="CP152" s="286" t="e">
        <f t="shared" si="160"/>
        <v>#VALUE!</v>
      </c>
      <c r="CQ152" s="275">
        <f t="shared" si="161"/>
        <v>0</v>
      </c>
      <c r="CR152" s="270" t="e">
        <f t="shared" si="201"/>
        <v>#VALUE!</v>
      </c>
      <c r="CS152" s="270" t="e">
        <f t="shared" si="201"/>
        <v>#VALUE!</v>
      </c>
      <c r="CT152" s="270" t="e">
        <f t="shared" si="163"/>
        <v>#VALUE!</v>
      </c>
      <c r="CU152" s="44"/>
    </row>
    <row r="153" spans="1:99" ht="16.5" customHeight="1">
      <c r="A153" s="23">
        <f t="shared" si="164"/>
        <v>149</v>
      </c>
      <c r="B153" s="142">
        <f>'2019-상시근로자'!B153</f>
        <v>0</v>
      </c>
      <c r="C153" s="632">
        <f>'2019-상시근로자'!C153</f>
        <v>0</v>
      </c>
      <c r="D153" s="637">
        <f>'2019-상시근로자'!D153</f>
        <v>0</v>
      </c>
      <c r="E153" s="156" t="e">
        <f t="shared" si="152"/>
        <v>#VALUE!</v>
      </c>
      <c r="F153" s="30" t="e">
        <f t="shared" si="153"/>
        <v>#VALUE!</v>
      </c>
      <c r="G153" s="31" t="e">
        <f t="shared" si="154"/>
        <v>#VALUE!</v>
      </c>
      <c r="H153" s="147" t="e">
        <f t="shared" si="155"/>
        <v>#VALUE!</v>
      </c>
      <c r="I153" s="633">
        <f>'2019-상시근로자'!E153</f>
        <v>0</v>
      </c>
      <c r="J153" s="633">
        <f>'2019-상시근로자'!G153</f>
        <v>0</v>
      </c>
      <c r="K153" s="33" t="e">
        <f t="shared" si="156"/>
        <v>#VALUE!</v>
      </c>
      <c r="L153" s="33">
        <f t="shared" si="202"/>
        <v>0</v>
      </c>
      <c r="M153" s="35" t="e">
        <f t="shared" si="157"/>
        <v>#VALUE!</v>
      </c>
      <c r="N153" s="108"/>
      <c r="O153" s="178"/>
      <c r="P153" s="179"/>
      <c r="Q153" s="106" t="s">
        <v>160</v>
      </c>
      <c r="R153" s="107" t="s">
        <v>160</v>
      </c>
      <c r="S153" s="43"/>
      <c r="T153" s="122" t="s">
        <v>160</v>
      </c>
      <c r="U153" s="122" t="s">
        <v>160</v>
      </c>
      <c r="V153" s="123" t="s">
        <v>160</v>
      </c>
      <c r="W153" s="702">
        <f t="shared" si="165"/>
        <v>1</v>
      </c>
      <c r="X153" s="703" t="e">
        <f t="shared" si="166"/>
        <v>#VALUE!</v>
      </c>
      <c r="Y153" s="768" t="e">
        <f t="shared" si="167"/>
        <v>#VALUE!</v>
      </c>
      <c r="Z153" s="769" t="e">
        <f t="shared" si="205"/>
        <v>#VALUE!</v>
      </c>
      <c r="AA153" s="705" t="e">
        <f t="shared" si="206"/>
        <v>#VALUE!</v>
      </c>
      <c r="AB153" s="702">
        <f t="shared" si="168"/>
        <v>1</v>
      </c>
      <c r="AC153" s="703" t="e">
        <f t="shared" si="169"/>
        <v>#VALUE!</v>
      </c>
      <c r="AD153" s="704" t="e">
        <f t="shared" si="170"/>
        <v>#VALUE!</v>
      </c>
      <c r="AE153" s="769" t="e">
        <f t="shared" si="207"/>
        <v>#VALUE!</v>
      </c>
      <c r="AF153" s="705" t="e">
        <f t="shared" si="208"/>
        <v>#VALUE!</v>
      </c>
      <c r="AG153" s="702">
        <f t="shared" si="171"/>
        <v>1</v>
      </c>
      <c r="AH153" s="703" t="e">
        <f t="shared" si="172"/>
        <v>#VALUE!</v>
      </c>
      <c r="AI153" s="704" t="e">
        <f t="shared" si="173"/>
        <v>#VALUE!</v>
      </c>
      <c r="AJ153" s="769" t="e">
        <f t="shared" si="209"/>
        <v>#VALUE!</v>
      </c>
      <c r="AK153" s="705" t="e">
        <f t="shared" si="210"/>
        <v>#VALUE!</v>
      </c>
      <c r="AL153" s="702">
        <f t="shared" si="174"/>
        <v>1</v>
      </c>
      <c r="AM153" s="703" t="e">
        <f t="shared" si="175"/>
        <v>#VALUE!</v>
      </c>
      <c r="AN153" s="704" t="e">
        <f t="shared" si="176"/>
        <v>#VALUE!</v>
      </c>
      <c r="AO153" s="769" t="e">
        <f t="shared" si="211"/>
        <v>#VALUE!</v>
      </c>
      <c r="AP153" s="705" t="e">
        <f t="shared" si="212"/>
        <v>#VALUE!</v>
      </c>
      <c r="AQ153" s="702">
        <f t="shared" si="177"/>
        <v>1</v>
      </c>
      <c r="AR153" s="703" t="e">
        <f t="shared" si="178"/>
        <v>#VALUE!</v>
      </c>
      <c r="AS153" s="704" t="e">
        <f t="shared" si="179"/>
        <v>#VALUE!</v>
      </c>
      <c r="AT153" s="769" t="e">
        <f t="shared" si="213"/>
        <v>#VALUE!</v>
      </c>
      <c r="AU153" s="705" t="e">
        <f t="shared" si="214"/>
        <v>#VALUE!</v>
      </c>
      <c r="AV153" s="702">
        <f t="shared" si="180"/>
        <v>1</v>
      </c>
      <c r="AW153" s="703" t="e">
        <f t="shared" si="181"/>
        <v>#VALUE!</v>
      </c>
      <c r="AX153" s="704" t="e">
        <f t="shared" si="182"/>
        <v>#VALUE!</v>
      </c>
      <c r="AY153" s="769" t="e">
        <f t="shared" si="215"/>
        <v>#VALUE!</v>
      </c>
      <c r="AZ153" s="705" t="e">
        <f t="shared" si="216"/>
        <v>#VALUE!</v>
      </c>
      <c r="BA153" s="702">
        <f t="shared" si="183"/>
        <v>1</v>
      </c>
      <c r="BB153" s="703" t="e">
        <f t="shared" si="184"/>
        <v>#VALUE!</v>
      </c>
      <c r="BC153" s="704" t="e">
        <f t="shared" si="185"/>
        <v>#VALUE!</v>
      </c>
      <c r="BD153" s="769" t="e">
        <f t="shared" si="217"/>
        <v>#VALUE!</v>
      </c>
      <c r="BE153" s="705" t="e">
        <f t="shared" si="218"/>
        <v>#VALUE!</v>
      </c>
      <c r="BF153" s="702">
        <f t="shared" si="186"/>
        <v>1</v>
      </c>
      <c r="BG153" s="703" t="e">
        <f t="shared" si="187"/>
        <v>#VALUE!</v>
      </c>
      <c r="BH153" s="704" t="e">
        <f t="shared" si="188"/>
        <v>#VALUE!</v>
      </c>
      <c r="BI153" s="769" t="e">
        <f t="shared" si="219"/>
        <v>#VALUE!</v>
      </c>
      <c r="BJ153" s="705" t="e">
        <f t="shared" si="220"/>
        <v>#VALUE!</v>
      </c>
      <c r="BK153" s="702">
        <f t="shared" si="189"/>
        <v>1</v>
      </c>
      <c r="BL153" s="703" t="e">
        <f t="shared" si="190"/>
        <v>#VALUE!</v>
      </c>
      <c r="BM153" s="704" t="e">
        <f t="shared" si="191"/>
        <v>#VALUE!</v>
      </c>
      <c r="BN153" s="769" t="e">
        <f t="shared" si="221"/>
        <v>#VALUE!</v>
      </c>
      <c r="BO153" s="705" t="e">
        <f t="shared" si="222"/>
        <v>#VALUE!</v>
      </c>
      <c r="BP153" s="702">
        <f t="shared" si="192"/>
        <v>1</v>
      </c>
      <c r="BQ153" s="703" t="e">
        <f t="shared" si="193"/>
        <v>#VALUE!</v>
      </c>
      <c r="BR153" s="704" t="e">
        <f t="shared" si="194"/>
        <v>#VALUE!</v>
      </c>
      <c r="BS153" s="769" t="e">
        <f t="shared" si="223"/>
        <v>#VALUE!</v>
      </c>
      <c r="BT153" s="705" t="e">
        <f t="shared" si="224"/>
        <v>#VALUE!</v>
      </c>
      <c r="BU153" s="702">
        <f t="shared" si="195"/>
        <v>1</v>
      </c>
      <c r="BV153" s="703" t="e">
        <f t="shared" si="196"/>
        <v>#VALUE!</v>
      </c>
      <c r="BW153" s="704" t="e">
        <f t="shared" si="197"/>
        <v>#VALUE!</v>
      </c>
      <c r="BX153" s="769" t="e">
        <f t="shared" si="225"/>
        <v>#VALUE!</v>
      </c>
      <c r="BY153" s="705" t="e">
        <f t="shared" si="226"/>
        <v>#VALUE!</v>
      </c>
      <c r="BZ153" s="702">
        <f t="shared" si="198"/>
        <v>1</v>
      </c>
      <c r="CA153" s="703" t="e">
        <f t="shared" si="199"/>
        <v>#VALUE!</v>
      </c>
      <c r="CB153" s="704" t="e">
        <f t="shared" si="200"/>
        <v>#VALUE!</v>
      </c>
      <c r="CC153" s="769" t="e">
        <f t="shared" si="227"/>
        <v>#VALUE!</v>
      </c>
      <c r="CD153" s="705" t="e">
        <f t="shared" si="228"/>
        <v>#VALUE!</v>
      </c>
      <c r="CE153" s="770">
        <f t="shared" si="203"/>
        <v>12</v>
      </c>
      <c r="CF153" s="771" t="e">
        <f t="shared" si="204"/>
        <v>#VALUE!</v>
      </c>
      <c r="CG153" s="708"/>
      <c r="CH153" s="709"/>
      <c r="CK153" s="253"/>
      <c r="CL153" s="272"/>
      <c r="CM153" s="272"/>
      <c r="CN153" s="273"/>
      <c r="CO153" s="285" t="e">
        <f t="shared" si="159"/>
        <v>#VALUE!</v>
      </c>
      <c r="CP153" s="286" t="e">
        <f t="shared" si="160"/>
        <v>#VALUE!</v>
      </c>
      <c r="CQ153" s="275">
        <f t="shared" si="161"/>
        <v>0</v>
      </c>
      <c r="CR153" s="270" t="e">
        <f t="shared" si="201"/>
        <v>#VALUE!</v>
      </c>
      <c r="CS153" s="270" t="e">
        <f t="shared" si="201"/>
        <v>#VALUE!</v>
      </c>
      <c r="CT153" s="270" t="e">
        <f t="shared" si="163"/>
        <v>#VALUE!</v>
      </c>
      <c r="CU153" s="44"/>
    </row>
    <row r="154" spans="1:99" ht="16.5" customHeight="1" thickBot="1">
      <c r="A154" s="23">
        <f t="shared" si="164"/>
        <v>150</v>
      </c>
      <c r="B154" s="142">
        <f>'2019-상시근로자'!B154</f>
        <v>0</v>
      </c>
      <c r="C154" s="632">
        <f>'2019-상시근로자'!C154</f>
        <v>0</v>
      </c>
      <c r="D154" s="637">
        <f>'2019-상시근로자'!D154</f>
        <v>0</v>
      </c>
      <c r="E154" s="156" t="e">
        <f t="shared" si="152"/>
        <v>#VALUE!</v>
      </c>
      <c r="F154" s="30" t="e">
        <f t="shared" si="153"/>
        <v>#VALUE!</v>
      </c>
      <c r="G154" s="31" t="e">
        <f t="shared" si="154"/>
        <v>#VALUE!</v>
      </c>
      <c r="H154" s="147" t="e">
        <f t="shared" si="155"/>
        <v>#VALUE!</v>
      </c>
      <c r="I154" s="633">
        <f>'2019-상시근로자'!E154</f>
        <v>0</v>
      </c>
      <c r="J154" s="633">
        <f>'2019-상시근로자'!G154</f>
        <v>0</v>
      </c>
      <c r="K154" s="33" t="e">
        <f t="shared" si="156"/>
        <v>#VALUE!</v>
      </c>
      <c r="L154" s="33">
        <f t="shared" si="202"/>
        <v>0</v>
      </c>
      <c r="M154" s="35" t="e">
        <f t="shared" si="157"/>
        <v>#VALUE!</v>
      </c>
      <c r="N154" s="108"/>
      <c r="O154" s="180"/>
      <c r="P154" s="181"/>
      <c r="Q154" s="106" t="s">
        <v>160</v>
      </c>
      <c r="R154" s="107" t="s">
        <v>160</v>
      </c>
      <c r="S154" s="43"/>
      <c r="T154" s="122" t="s">
        <v>160</v>
      </c>
      <c r="U154" s="122" t="s">
        <v>160</v>
      </c>
      <c r="V154" s="123" t="s">
        <v>160</v>
      </c>
      <c r="W154" s="702">
        <f t="shared" si="165"/>
        <v>1</v>
      </c>
      <c r="X154" s="703" t="e">
        <f t="shared" si="166"/>
        <v>#VALUE!</v>
      </c>
      <c r="Y154" s="768" t="e">
        <f t="shared" si="167"/>
        <v>#VALUE!</v>
      </c>
      <c r="Z154" s="769" t="e">
        <f t="shared" si="205"/>
        <v>#VALUE!</v>
      </c>
      <c r="AA154" s="705" t="e">
        <f t="shared" si="206"/>
        <v>#VALUE!</v>
      </c>
      <c r="AB154" s="702">
        <f t="shared" si="168"/>
        <v>1</v>
      </c>
      <c r="AC154" s="703" t="e">
        <f t="shared" si="169"/>
        <v>#VALUE!</v>
      </c>
      <c r="AD154" s="704" t="e">
        <f t="shared" si="170"/>
        <v>#VALUE!</v>
      </c>
      <c r="AE154" s="769" t="e">
        <f t="shared" si="207"/>
        <v>#VALUE!</v>
      </c>
      <c r="AF154" s="705" t="e">
        <f t="shared" si="208"/>
        <v>#VALUE!</v>
      </c>
      <c r="AG154" s="702">
        <f t="shared" si="171"/>
        <v>1</v>
      </c>
      <c r="AH154" s="703" t="e">
        <f t="shared" si="172"/>
        <v>#VALUE!</v>
      </c>
      <c r="AI154" s="704" t="e">
        <f t="shared" si="173"/>
        <v>#VALUE!</v>
      </c>
      <c r="AJ154" s="769" t="e">
        <f t="shared" si="209"/>
        <v>#VALUE!</v>
      </c>
      <c r="AK154" s="705" t="e">
        <f t="shared" si="210"/>
        <v>#VALUE!</v>
      </c>
      <c r="AL154" s="702">
        <f t="shared" si="174"/>
        <v>1</v>
      </c>
      <c r="AM154" s="703" t="e">
        <f t="shared" si="175"/>
        <v>#VALUE!</v>
      </c>
      <c r="AN154" s="704" t="e">
        <f t="shared" si="176"/>
        <v>#VALUE!</v>
      </c>
      <c r="AO154" s="769" t="e">
        <f t="shared" si="211"/>
        <v>#VALUE!</v>
      </c>
      <c r="AP154" s="705" t="e">
        <f t="shared" si="212"/>
        <v>#VALUE!</v>
      </c>
      <c r="AQ154" s="702">
        <f t="shared" si="177"/>
        <v>1</v>
      </c>
      <c r="AR154" s="703" t="e">
        <f t="shared" si="178"/>
        <v>#VALUE!</v>
      </c>
      <c r="AS154" s="704" t="e">
        <f t="shared" si="179"/>
        <v>#VALUE!</v>
      </c>
      <c r="AT154" s="769" t="e">
        <f t="shared" si="213"/>
        <v>#VALUE!</v>
      </c>
      <c r="AU154" s="705" t="e">
        <f t="shared" si="214"/>
        <v>#VALUE!</v>
      </c>
      <c r="AV154" s="702">
        <f t="shared" si="180"/>
        <v>1</v>
      </c>
      <c r="AW154" s="703" t="e">
        <f t="shared" si="181"/>
        <v>#VALUE!</v>
      </c>
      <c r="AX154" s="704" t="e">
        <f t="shared" si="182"/>
        <v>#VALUE!</v>
      </c>
      <c r="AY154" s="769" t="e">
        <f t="shared" si="215"/>
        <v>#VALUE!</v>
      </c>
      <c r="AZ154" s="705" t="e">
        <f t="shared" si="216"/>
        <v>#VALUE!</v>
      </c>
      <c r="BA154" s="702">
        <f t="shared" si="183"/>
        <v>1</v>
      </c>
      <c r="BB154" s="703" t="e">
        <f t="shared" si="184"/>
        <v>#VALUE!</v>
      </c>
      <c r="BC154" s="704" t="e">
        <f t="shared" si="185"/>
        <v>#VALUE!</v>
      </c>
      <c r="BD154" s="769" t="e">
        <f t="shared" si="217"/>
        <v>#VALUE!</v>
      </c>
      <c r="BE154" s="705" t="e">
        <f t="shared" si="218"/>
        <v>#VALUE!</v>
      </c>
      <c r="BF154" s="702">
        <f t="shared" si="186"/>
        <v>1</v>
      </c>
      <c r="BG154" s="703" t="e">
        <f t="shared" si="187"/>
        <v>#VALUE!</v>
      </c>
      <c r="BH154" s="704" t="e">
        <f t="shared" si="188"/>
        <v>#VALUE!</v>
      </c>
      <c r="BI154" s="769" t="e">
        <f t="shared" si="219"/>
        <v>#VALUE!</v>
      </c>
      <c r="BJ154" s="705" t="e">
        <f t="shared" si="220"/>
        <v>#VALUE!</v>
      </c>
      <c r="BK154" s="702">
        <f t="shared" si="189"/>
        <v>1</v>
      </c>
      <c r="BL154" s="703" t="e">
        <f t="shared" si="190"/>
        <v>#VALUE!</v>
      </c>
      <c r="BM154" s="704" t="e">
        <f t="shared" si="191"/>
        <v>#VALUE!</v>
      </c>
      <c r="BN154" s="769" t="e">
        <f t="shared" si="221"/>
        <v>#VALUE!</v>
      </c>
      <c r="BO154" s="705" t="e">
        <f t="shared" si="222"/>
        <v>#VALUE!</v>
      </c>
      <c r="BP154" s="702">
        <f t="shared" si="192"/>
        <v>1</v>
      </c>
      <c r="BQ154" s="703" t="e">
        <f t="shared" si="193"/>
        <v>#VALUE!</v>
      </c>
      <c r="BR154" s="704" t="e">
        <f t="shared" si="194"/>
        <v>#VALUE!</v>
      </c>
      <c r="BS154" s="769" t="e">
        <f t="shared" si="223"/>
        <v>#VALUE!</v>
      </c>
      <c r="BT154" s="705" t="e">
        <f t="shared" si="224"/>
        <v>#VALUE!</v>
      </c>
      <c r="BU154" s="702">
        <f t="shared" si="195"/>
        <v>1</v>
      </c>
      <c r="BV154" s="703" t="e">
        <f t="shared" si="196"/>
        <v>#VALUE!</v>
      </c>
      <c r="BW154" s="704" t="e">
        <f t="shared" si="197"/>
        <v>#VALUE!</v>
      </c>
      <c r="BX154" s="769" t="e">
        <f t="shared" si="225"/>
        <v>#VALUE!</v>
      </c>
      <c r="BY154" s="705" t="e">
        <f t="shared" si="226"/>
        <v>#VALUE!</v>
      </c>
      <c r="BZ154" s="702">
        <f t="shared" si="198"/>
        <v>1</v>
      </c>
      <c r="CA154" s="703" t="e">
        <f t="shared" si="199"/>
        <v>#VALUE!</v>
      </c>
      <c r="CB154" s="704" t="e">
        <f t="shared" si="200"/>
        <v>#VALUE!</v>
      </c>
      <c r="CC154" s="769" t="e">
        <f t="shared" si="227"/>
        <v>#VALUE!</v>
      </c>
      <c r="CD154" s="705" t="e">
        <f t="shared" si="228"/>
        <v>#VALUE!</v>
      </c>
      <c r="CE154" s="770">
        <f t="shared" si="203"/>
        <v>12</v>
      </c>
      <c r="CF154" s="771" t="e">
        <f t="shared" si="204"/>
        <v>#VALUE!</v>
      </c>
      <c r="CG154" s="708"/>
      <c r="CH154" s="709"/>
      <c r="CK154" s="253"/>
      <c r="CL154" s="272"/>
      <c r="CM154" s="272"/>
      <c r="CN154" s="273"/>
      <c r="CO154" s="285" t="e">
        <f t="shared" si="159"/>
        <v>#VALUE!</v>
      </c>
      <c r="CP154" s="286" t="e">
        <f t="shared" si="160"/>
        <v>#VALUE!</v>
      </c>
      <c r="CQ154" s="275">
        <f t="shared" si="161"/>
        <v>0</v>
      </c>
      <c r="CR154" s="270" t="e">
        <f t="shared" si="201"/>
        <v>#VALUE!</v>
      </c>
      <c r="CS154" s="270" t="e">
        <f t="shared" si="201"/>
        <v>#VALUE!</v>
      </c>
      <c r="CT154" s="270" t="e">
        <f t="shared" si="163"/>
        <v>#VALUE!</v>
      </c>
      <c r="CU154" s="44"/>
    </row>
    <row r="155" spans="1:99" ht="16.5" customHeight="1">
      <c r="A155" s="23">
        <f t="shared" si="164"/>
        <v>151</v>
      </c>
      <c r="B155" s="142">
        <f>'2019-상시근로자'!B155</f>
        <v>0</v>
      </c>
      <c r="C155" s="632">
        <f>'2019-상시근로자'!C155</f>
        <v>0</v>
      </c>
      <c r="D155" s="637">
        <f>'2019-상시근로자'!D155</f>
        <v>0</v>
      </c>
      <c r="E155" s="156" t="e">
        <f t="shared" si="152"/>
        <v>#VALUE!</v>
      </c>
      <c r="F155" s="30" t="e">
        <f t="shared" si="153"/>
        <v>#VALUE!</v>
      </c>
      <c r="G155" s="31" t="e">
        <f t="shared" si="154"/>
        <v>#VALUE!</v>
      </c>
      <c r="H155" s="147" t="e">
        <f t="shared" si="155"/>
        <v>#VALUE!</v>
      </c>
      <c r="I155" s="633">
        <f>'2019-상시근로자'!E155</f>
        <v>0</v>
      </c>
      <c r="J155" s="633">
        <f>'2019-상시근로자'!G155</f>
        <v>0</v>
      </c>
      <c r="K155" s="33" t="e">
        <f t="shared" si="156"/>
        <v>#VALUE!</v>
      </c>
      <c r="L155" s="33">
        <f t="shared" si="202"/>
        <v>0</v>
      </c>
      <c r="M155" s="35" t="e">
        <f t="shared" si="157"/>
        <v>#VALUE!</v>
      </c>
      <c r="N155" s="108"/>
      <c r="O155" s="178"/>
      <c r="P155" s="179"/>
      <c r="Q155" s="106" t="s">
        <v>160</v>
      </c>
      <c r="R155" s="107" t="s">
        <v>160</v>
      </c>
      <c r="S155" s="43"/>
      <c r="T155" s="122" t="s">
        <v>160</v>
      </c>
      <c r="U155" s="122" t="s">
        <v>160</v>
      </c>
      <c r="V155" s="123" t="s">
        <v>160</v>
      </c>
      <c r="W155" s="702">
        <f t="shared" si="165"/>
        <v>1</v>
      </c>
      <c r="X155" s="703" t="e">
        <f t="shared" si="166"/>
        <v>#VALUE!</v>
      </c>
      <c r="Y155" s="768" t="e">
        <f t="shared" si="167"/>
        <v>#VALUE!</v>
      </c>
      <c r="Z155" s="769" t="e">
        <f t="shared" si="205"/>
        <v>#VALUE!</v>
      </c>
      <c r="AA155" s="705" t="e">
        <f t="shared" si="206"/>
        <v>#VALUE!</v>
      </c>
      <c r="AB155" s="702">
        <f t="shared" si="168"/>
        <v>1</v>
      </c>
      <c r="AC155" s="703" t="e">
        <f t="shared" si="169"/>
        <v>#VALUE!</v>
      </c>
      <c r="AD155" s="704" t="e">
        <f t="shared" si="170"/>
        <v>#VALUE!</v>
      </c>
      <c r="AE155" s="769" t="e">
        <f t="shared" si="207"/>
        <v>#VALUE!</v>
      </c>
      <c r="AF155" s="705" t="e">
        <f t="shared" si="208"/>
        <v>#VALUE!</v>
      </c>
      <c r="AG155" s="702">
        <f t="shared" si="171"/>
        <v>1</v>
      </c>
      <c r="AH155" s="703" t="e">
        <f t="shared" si="172"/>
        <v>#VALUE!</v>
      </c>
      <c r="AI155" s="704" t="e">
        <f t="shared" si="173"/>
        <v>#VALUE!</v>
      </c>
      <c r="AJ155" s="769" t="e">
        <f t="shared" si="209"/>
        <v>#VALUE!</v>
      </c>
      <c r="AK155" s="705" t="e">
        <f t="shared" si="210"/>
        <v>#VALUE!</v>
      </c>
      <c r="AL155" s="702">
        <f t="shared" si="174"/>
        <v>1</v>
      </c>
      <c r="AM155" s="703" t="e">
        <f t="shared" si="175"/>
        <v>#VALUE!</v>
      </c>
      <c r="AN155" s="704" t="e">
        <f t="shared" si="176"/>
        <v>#VALUE!</v>
      </c>
      <c r="AO155" s="769" t="e">
        <f t="shared" si="211"/>
        <v>#VALUE!</v>
      </c>
      <c r="AP155" s="705" t="e">
        <f t="shared" si="212"/>
        <v>#VALUE!</v>
      </c>
      <c r="AQ155" s="702">
        <f t="shared" si="177"/>
        <v>1</v>
      </c>
      <c r="AR155" s="703" t="e">
        <f t="shared" si="178"/>
        <v>#VALUE!</v>
      </c>
      <c r="AS155" s="704" t="e">
        <f t="shared" si="179"/>
        <v>#VALUE!</v>
      </c>
      <c r="AT155" s="769" t="e">
        <f t="shared" si="213"/>
        <v>#VALUE!</v>
      </c>
      <c r="AU155" s="705" t="e">
        <f t="shared" si="214"/>
        <v>#VALUE!</v>
      </c>
      <c r="AV155" s="702">
        <f t="shared" si="180"/>
        <v>1</v>
      </c>
      <c r="AW155" s="703" t="e">
        <f t="shared" si="181"/>
        <v>#VALUE!</v>
      </c>
      <c r="AX155" s="704" t="e">
        <f t="shared" si="182"/>
        <v>#VALUE!</v>
      </c>
      <c r="AY155" s="769" t="e">
        <f t="shared" si="215"/>
        <v>#VALUE!</v>
      </c>
      <c r="AZ155" s="705" t="e">
        <f t="shared" si="216"/>
        <v>#VALUE!</v>
      </c>
      <c r="BA155" s="702">
        <f t="shared" si="183"/>
        <v>1</v>
      </c>
      <c r="BB155" s="703" t="e">
        <f t="shared" si="184"/>
        <v>#VALUE!</v>
      </c>
      <c r="BC155" s="704" t="e">
        <f t="shared" si="185"/>
        <v>#VALUE!</v>
      </c>
      <c r="BD155" s="769" t="e">
        <f t="shared" si="217"/>
        <v>#VALUE!</v>
      </c>
      <c r="BE155" s="705" t="e">
        <f t="shared" si="218"/>
        <v>#VALUE!</v>
      </c>
      <c r="BF155" s="702">
        <f t="shared" si="186"/>
        <v>1</v>
      </c>
      <c r="BG155" s="703" t="e">
        <f t="shared" si="187"/>
        <v>#VALUE!</v>
      </c>
      <c r="BH155" s="704" t="e">
        <f t="shared" si="188"/>
        <v>#VALUE!</v>
      </c>
      <c r="BI155" s="769" t="e">
        <f t="shared" si="219"/>
        <v>#VALUE!</v>
      </c>
      <c r="BJ155" s="705" t="e">
        <f t="shared" si="220"/>
        <v>#VALUE!</v>
      </c>
      <c r="BK155" s="702">
        <f t="shared" si="189"/>
        <v>1</v>
      </c>
      <c r="BL155" s="703" t="e">
        <f t="shared" si="190"/>
        <v>#VALUE!</v>
      </c>
      <c r="BM155" s="704" t="e">
        <f t="shared" si="191"/>
        <v>#VALUE!</v>
      </c>
      <c r="BN155" s="769" t="e">
        <f t="shared" si="221"/>
        <v>#VALUE!</v>
      </c>
      <c r="BO155" s="705" t="e">
        <f t="shared" si="222"/>
        <v>#VALUE!</v>
      </c>
      <c r="BP155" s="702">
        <f t="shared" si="192"/>
        <v>1</v>
      </c>
      <c r="BQ155" s="703" t="e">
        <f t="shared" si="193"/>
        <v>#VALUE!</v>
      </c>
      <c r="BR155" s="704" t="e">
        <f t="shared" si="194"/>
        <v>#VALUE!</v>
      </c>
      <c r="BS155" s="769" t="e">
        <f t="shared" si="223"/>
        <v>#VALUE!</v>
      </c>
      <c r="BT155" s="705" t="e">
        <f t="shared" si="224"/>
        <v>#VALUE!</v>
      </c>
      <c r="BU155" s="702">
        <f t="shared" si="195"/>
        <v>1</v>
      </c>
      <c r="BV155" s="703" t="e">
        <f t="shared" si="196"/>
        <v>#VALUE!</v>
      </c>
      <c r="BW155" s="704" t="e">
        <f t="shared" si="197"/>
        <v>#VALUE!</v>
      </c>
      <c r="BX155" s="769" t="e">
        <f t="shared" si="225"/>
        <v>#VALUE!</v>
      </c>
      <c r="BY155" s="705" t="e">
        <f t="shared" si="226"/>
        <v>#VALUE!</v>
      </c>
      <c r="BZ155" s="702">
        <f t="shared" si="198"/>
        <v>1</v>
      </c>
      <c r="CA155" s="703" t="e">
        <f t="shared" si="199"/>
        <v>#VALUE!</v>
      </c>
      <c r="CB155" s="704" t="e">
        <f t="shared" si="200"/>
        <v>#VALUE!</v>
      </c>
      <c r="CC155" s="769" t="e">
        <f t="shared" si="227"/>
        <v>#VALUE!</v>
      </c>
      <c r="CD155" s="705" t="e">
        <f t="shared" si="228"/>
        <v>#VALUE!</v>
      </c>
      <c r="CE155" s="770">
        <f t="shared" si="203"/>
        <v>12</v>
      </c>
      <c r="CF155" s="771" t="e">
        <f t="shared" si="204"/>
        <v>#VALUE!</v>
      </c>
      <c r="CG155" s="708"/>
      <c r="CH155" s="709"/>
      <c r="CK155" s="253"/>
      <c r="CL155" s="272"/>
      <c r="CM155" s="272"/>
      <c r="CN155" s="273"/>
      <c r="CO155" s="285" t="e">
        <f t="shared" si="159"/>
        <v>#VALUE!</v>
      </c>
      <c r="CP155" s="286" t="e">
        <f t="shared" si="160"/>
        <v>#VALUE!</v>
      </c>
      <c r="CQ155" s="275">
        <f t="shared" si="161"/>
        <v>0</v>
      </c>
      <c r="CR155" s="270" t="e">
        <f t="shared" si="201"/>
        <v>#VALUE!</v>
      </c>
      <c r="CS155" s="270" t="e">
        <f t="shared" si="201"/>
        <v>#VALUE!</v>
      </c>
      <c r="CT155" s="270" t="e">
        <f t="shared" si="163"/>
        <v>#VALUE!</v>
      </c>
      <c r="CU155" s="44"/>
    </row>
    <row r="156" spans="1:99" ht="16.5" customHeight="1">
      <c r="A156" s="23">
        <f t="shared" si="164"/>
        <v>152</v>
      </c>
      <c r="B156" s="142">
        <f>'2019-상시근로자'!B156</f>
        <v>0</v>
      </c>
      <c r="C156" s="632">
        <f>'2019-상시근로자'!C156</f>
        <v>0</v>
      </c>
      <c r="D156" s="637">
        <f>'2019-상시근로자'!D156</f>
        <v>0</v>
      </c>
      <c r="E156" s="156" t="e">
        <f t="shared" si="152"/>
        <v>#VALUE!</v>
      </c>
      <c r="F156" s="30" t="e">
        <f t="shared" si="153"/>
        <v>#VALUE!</v>
      </c>
      <c r="G156" s="31" t="e">
        <f t="shared" si="154"/>
        <v>#VALUE!</v>
      </c>
      <c r="H156" s="147" t="e">
        <f t="shared" si="155"/>
        <v>#VALUE!</v>
      </c>
      <c r="I156" s="633">
        <f>'2019-상시근로자'!E156</f>
        <v>0</v>
      </c>
      <c r="J156" s="633">
        <f>'2019-상시근로자'!G156</f>
        <v>0</v>
      </c>
      <c r="K156" s="33" t="e">
        <f t="shared" si="156"/>
        <v>#VALUE!</v>
      </c>
      <c r="L156" s="33">
        <f t="shared" si="202"/>
        <v>0</v>
      </c>
      <c r="M156" s="35" t="e">
        <f t="shared" si="157"/>
        <v>#VALUE!</v>
      </c>
      <c r="N156" s="108"/>
      <c r="O156" s="178"/>
      <c r="P156" s="179"/>
      <c r="Q156" s="106" t="s">
        <v>160</v>
      </c>
      <c r="R156" s="107" t="s">
        <v>160</v>
      </c>
      <c r="S156" s="43"/>
      <c r="T156" s="122" t="s">
        <v>160</v>
      </c>
      <c r="U156" s="122" t="s">
        <v>160</v>
      </c>
      <c r="V156" s="123" t="s">
        <v>160</v>
      </c>
      <c r="W156" s="702">
        <f t="shared" si="165"/>
        <v>1</v>
      </c>
      <c r="X156" s="703" t="e">
        <f t="shared" si="166"/>
        <v>#VALUE!</v>
      </c>
      <c r="Y156" s="768" t="e">
        <f t="shared" si="167"/>
        <v>#VALUE!</v>
      </c>
      <c r="Z156" s="769" t="e">
        <f t="shared" si="205"/>
        <v>#VALUE!</v>
      </c>
      <c r="AA156" s="705" t="e">
        <f t="shared" si="206"/>
        <v>#VALUE!</v>
      </c>
      <c r="AB156" s="702">
        <f t="shared" si="168"/>
        <v>1</v>
      </c>
      <c r="AC156" s="703" t="e">
        <f t="shared" si="169"/>
        <v>#VALUE!</v>
      </c>
      <c r="AD156" s="704" t="e">
        <f t="shared" si="170"/>
        <v>#VALUE!</v>
      </c>
      <c r="AE156" s="769" t="e">
        <f t="shared" si="207"/>
        <v>#VALUE!</v>
      </c>
      <c r="AF156" s="705" t="e">
        <f t="shared" si="208"/>
        <v>#VALUE!</v>
      </c>
      <c r="AG156" s="702">
        <f t="shared" si="171"/>
        <v>1</v>
      </c>
      <c r="AH156" s="703" t="e">
        <f t="shared" si="172"/>
        <v>#VALUE!</v>
      </c>
      <c r="AI156" s="704" t="e">
        <f t="shared" si="173"/>
        <v>#VALUE!</v>
      </c>
      <c r="AJ156" s="769" t="e">
        <f t="shared" si="209"/>
        <v>#VALUE!</v>
      </c>
      <c r="AK156" s="705" t="e">
        <f t="shared" si="210"/>
        <v>#VALUE!</v>
      </c>
      <c r="AL156" s="702">
        <f t="shared" si="174"/>
        <v>1</v>
      </c>
      <c r="AM156" s="703" t="e">
        <f t="shared" si="175"/>
        <v>#VALUE!</v>
      </c>
      <c r="AN156" s="704" t="e">
        <f t="shared" si="176"/>
        <v>#VALUE!</v>
      </c>
      <c r="AO156" s="769" t="e">
        <f t="shared" si="211"/>
        <v>#VALUE!</v>
      </c>
      <c r="AP156" s="705" t="e">
        <f t="shared" si="212"/>
        <v>#VALUE!</v>
      </c>
      <c r="AQ156" s="702">
        <f t="shared" si="177"/>
        <v>1</v>
      </c>
      <c r="AR156" s="703" t="e">
        <f t="shared" si="178"/>
        <v>#VALUE!</v>
      </c>
      <c r="AS156" s="704" t="e">
        <f t="shared" si="179"/>
        <v>#VALUE!</v>
      </c>
      <c r="AT156" s="769" t="e">
        <f t="shared" si="213"/>
        <v>#VALUE!</v>
      </c>
      <c r="AU156" s="705" t="e">
        <f t="shared" si="214"/>
        <v>#VALUE!</v>
      </c>
      <c r="AV156" s="702">
        <f t="shared" si="180"/>
        <v>1</v>
      </c>
      <c r="AW156" s="703" t="e">
        <f t="shared" si="181"/>
        <v>#VALUE!</v>
      </c>
      <c r="AX156" s="704" t="e">
        <f t="shared" si="182"/>
        <v>#VALUE!</v>
      </c>
      <c r="AY156" s="769" t="e">
        <f t="shared" si="215"/>
        <v>#VALUE!</v>
      </c>
      <c r="AZ156" s="705" t="e">
        <f t="shared" si="216"/>
        <v>#VALUE!</v>
      </c>
      <c r="BA156" s="702">
        <f t="shared" si="183"/>
        <v>1</v>
      </c>
      <c r="BB156" s="703" t="e">
        <f t="shared" si="184"/>
        <v>#VALUE!</v>
      </c>
      <c r="BC156" s="704" t="e">
        <f t="shared" si="185"/>
        <v>#VALUE!</v>
      </c>
      <c r="BD156" s="769" t="e">
        <f t="shared" si="217"/>
        <v>#VALUE!</v>
      </c>
      <c r="BE156" s="705" t="e">
        <f t="shared" si="218"/>
        <v>#VALUE!</v>
      </c>
      <c r="BF156" s="702">
        <f t="shared" si="186"/>
        <v>1</v>
      </c>
      <c r="BG156" s="703" t="e">
        <f t="shared" si="187"/>
        <v>#VALUE!</v>
      </c>
      <c r="BH156" s="704" t="e">
        <f t="shared" si="188"/>
        <v>#VALUE!</v>
      </c>
      <c r="BI156" s="769" t="e">
        <f t="shared" si="219"/>
        <v>#VALUE!</v>
      </c>
      <c r="BJ156" s="705" t="e">
        <f t="shared" si="220"/>
        <v>#VALUE!</v>
      </c>
      <c r="BK156" s="702">
        <f t="shared" si="189"/>
        <v>1</v>
      </c>
      <c r="BL156" s="703" t="e">
        <f t="shared" si="190"/>
        <v>#VALUE!</v>
      </c>
      <c r="BM156" s="704" t="e">
        <f t="shared" si="191"/>
        <v>#VALUE!</v>
      </c>
      <c r="BN156" s="769" t="e">
        <f t="shared" si="221"/>
        <v>#VALUE!</v>
      </c>
      <c r="BO156" s="705" t="e">
        <f t="shared" si="222"/>
        <v>#VALUE!</v>
      </c>
      <c r="BP156" s="702">
        <f t="shared" si="192"/>
        <v>1</v>
      </c>
      <c r="BQ156" s="703" t="e">
        <f t="shared" si="193"/>
        <v>#VALUE!</v>
      </c>
      <c r="BR156" s="704" t="e">
        <f t="shared" si="194"/>
        <v>#VALUE!</v>
      </c>
      <c r="BS156" s="769" t="e">
        <f t="shared" si="223"/>
        <v>#VALUE!</v>
      </c>
      <c r="BT156" s="705" t="e">
        <f t="shared" si="224"/>
        <v>#VALUE!</v>
      </c>
      <c r="BU156" s="702">
        <f t="shared" si="195"/>
        <v>1</v>
      </c>
      <c r="BV156" s="703" t="e">
        <f t="shared" si="196"/>
        <v>#VALUE!</v>
      </c>
      <c r="BW156" s="704" t="e">
        <f t="shared" si="197"/>
        <v>#VALUE!</v>
      </c>
      <c r="BX156" s="769" t="e">
        <f t="shared" si="225"/>
        <v>#VALUE!</v>
      </c>
      <c r="BY156" s="705" t="e">
        <f t="shared" si="226"/>
        <v>#VALUE!</v>
      </c>
      <c r="BZ156" s="702">
        <f t="shared" si="198"/>
        <v>1</v>
      </c>
      <c r="CA156" s="703" t="e">
        <f t="shared" si="199"/>
        <v>#VALUE!</v>
      </c>
      <c r="CB156" s="704" t="e">
        <f t="shared" si="200"/>
        <v>#VALUE!</v>
      </c>
      <c r="CC156" s="769" t="e">
        <f t="shared" si="227"/>
        <v>#VALUE!</v>
      </c>
      <c r="CD156" s="705" t="e">
        <f t="shared" si="228"/>
        <v>#VALUE!</v>
      </c>
      <c r="CE156" s="770">
        <f t="shared" si="203"/>
        <v>12</v>
      </c>
      <c r="CF156" s="771" t="e">
        <f t="shared" si="204"/>
        <v>#VALUE!</v>
      </c>
      <c r="CG156" s="708"/>
      <c r="CH156" s="709"/>
      <c r="CK156" s="253"/>
      <c r="CL156" s="272"/>
      <c r="CM156" s="272"/>
      <c r="CN156" s="273"/>
      <c r="CO156" s="285" t="e">
        <f t="shared" si="159"/>
        <v>#VALUE!</v>
      </c>
      <c r="CP156" s="286" t="e">
        <f t="shared" si="160"/>
        <v>#VALUE!</v>
      </c>
      <c r="CQ156" s="275">
        <f t="shared" si="161"/>
        <v>0</v>
      </c>
      <c r="CR156" s="270" t="e">
        <f t="shared" si="201"/>
        <v>#VALUE!</v>
      </c>
      <c r="CS156" s="270" t="e">
        <f t="shared" si="201"/>
        <v>#VALUE!</v>
      </c>
      <c r="CT156" s="270" t="e">
        <f t="shared" si="163"/>
        <v>#VALUE!</v>
      </c>
      <c r="CU156" s="44"/>
    </row>
    <row r="157" spans="1:99" ht="16.5" customHeight="1">
      <c r="A157" s="23">
        <f t="shared" si="164"/>
        <v>153</v>
      </c>
      <c r="B157" s="142">
        <f>'2019-상시근로자'!B157</f>
        <v>0</v>
      </c>
      <c r="C157" s="632">
        <f>'2019-상시근로자'!C157</f>
        <v>0</v>
      </c>
      <c r="D157" s="637">
        <f>'2019-상시근로자'!D157</f>
        <v>0</v>
      </c>
      <c r="E157" s="156" t="e">
        <f t="shared" si="152"/>
        <v>#VALUE!</v>
      </c>
      <c r="F157" s="30" t="e">
        <f t="shared" si="153"/>
        <v>#VALUE!</v>
      </c>
      <c r="G157" s="31" t="e">
        <f t="shared" si="154"/>
        <v>#VALUE!</v>
      </c>
      <c r="H157" s="147" t="e">
        <f t="shared" si="155"/>
        <v>#VALUE!</v>
      </c>
      <c r="I157" s="633">
        <f>'2019-상시근로자'!E157</f>
        <v>0</v>
      </c>
      <c r="J157" s="633">
        <f>'2019-상시근로자'!G157</f>
        <v>0</v>
      </c>
      <c r="K157" s="33" t="e">
        <f t="shared" si="156"/>
        <v>#VALUE!</v>
      </c>
      <c r="L157" s="33">
        <f t="shared" si="202"/>
        <v>0</v>
      </c>
      <c r="M157" s="35" t="e">
        <f t="shared" si="157"/>
        <v>#VALUE!</v>
      </c>
      <c r="N157" s="108"/>
      <c r="O157" s="178"/>
      <c r="P157" s="179"/>
      <c r="Q157" s="106" t="s">
        <v>160</v>
      </c>
      <c r="R157" s="107" t="s">
        <v>160</v>
      </c>
      <c r="S157" s="43"/>
      <c r="T157" s="122" t="s">
        <v>160</v>
      </c>
      <c r="U157" s="122" t="s">
        <v>160</v>
      </c>
      <c r="V157" s="123" t="s">
        <v>160</v>
      </c>
      <c r="W157" s="702">
        <f t="shared" si="165"/>
        <v>1</v>
      </c>
      <c r="X157" s="703" t="e">
        <f t="shared" si="166"/>
        <v>#VALUE!</v>
      </c>
      <c r="Y157" s="768" t="e">
        <f t="shared" si="167"/>
        <v>#VALUE!</v>
      </c>
      <c r="Z157" s="769" t="e">
        <f t="shared" si="205"/>
        <v>#VALUE!</v>
      </c>
      <c r="AA157" s="705" t="e">
        <f t="shared" si="206"/>
        <v>#VALUE!</v>
      </c>
      <c r="AB157" s="702">
        <f t="shared" si="168"/>
        <v>1</v>
      </c>
      <c r="AC157" s="703" t="e">
        <f t="shared" si="169"/>
        <v>#VALUE!</v>
      </c>
      <c r="AD157" s="704" t="e">
        <f t="shared" si="170"/>
        <v>#VALUE!</v>
      </c>
      <c r="AE157" s="769" t="e">
        <f t="shared" si="207"/>
        <v>#VALUE!</v>
      </c>
      <c r="AF157" s="705" t="e">
        <f t="shared" si="208"/>
        <v>#VALUE!</v>
      </c>
      <c r="AG157" s="702">
        <f t="shared" si="171"/>
        <v>1</v>
      </c>
      <c r="AH157" s="703" t="e">
        <f t="shared" si="172"/>
        <v>#VALUE!</v>
      </c>
      <c r="AI157" s="704" t="e">
        <f t="shared" si="173"/>
        <v>#VALUE!</v>
      </c>
      <c r="AJ157" s="769" t="e">
        <f t="shared" si="209"/>
        <v>#VALUE!</v>
      </c>
      <c r="AK157" s="705" t="e">
        <f t="shared" si="210"/>
        <v>#VALUE!</v>
      </c>
      <c r="AL157" s="702">
        <f t="shared" si="174"/>
        <v>1</v>
      </c>
      <c r="AM157" s="703" t="e">
        <f t="shared" si="175"/>
        <v>#VALUE!</v>
      </c>
      <c r="AN157" s="704" t="e">
        <f t="shared" si="176"/>
        <v>#VALUE!</v>
      </c>
      <c r="AO157" s="769" t="e">
        <f t="shared" si="211"/>
        <v>#VALUE!</v>
      </c>
      <c r="AP157" s="705" t="e">
        <f t="shared" si="212"/>
        <v>#VALUE!</v>
      </c>
      <c r="AQ157" s="702">
        <f t="shared" si="177"/>
        <v>1</v>
      </c>
      <c r="AR157" s="703" t="e">
        <f t="shared" si="178"/>
        <v>#VALUE!</v>
      </c>
      <c r="AS157" s="704" t="e">
        <f t="shared" si="179"/>
        <v>#VALUE!</v>
      </c>
      <c r="AT157" s="769" t="e">
        <f t="shared" si="213"/>
        <v>#VALUE!</v>
      </c>
      <c r="AU157" s="705" t="e">
        <f t="shared" si="214"/>
        <v>#VALUE!</v>
      </c>
      <c r="AV157" s="702">
        <f t="shared" si="180"/>
        <v>1</v>
      </c>
      <c r="AW157" s="703" t="e">
        <f t="shared" si="181"/>
        <v>#VALUE!</v>
      </c>
      <c r="AX157" s="704" t="e">
        <f t="shared" si="182"/>
        <v>#VALUE!</v>
      </c>
      <c r="AY157" s="769" t="e">
        <f t="shared" si="215"/>
        <v>#VALUE!</v>
      </c>
      <c r="AZ157" s="705" t="e">
        <f t="shared" si="216"/>
        <v>#VALUE!</v>
      </c>
      <c r="BA157" s="702">
        <f t="shared" si="183"/>
        <v>1</v>
      </c>
      <c r="BB157" s="703" t="e">
        <f t="shared" si="184"/>
        <v>#VALUE!</v>
      </c>
      <c r="BC157" s="704" t="e">
        <f t="shared" si="185"/>
        <v>#VALUE!</v>
      </c>
      <c r="BD157" s="769" t="e">
        <f t="shared" si="217"/>
        <v>#VALUE!</v>
      </c>
      <c r="BE157" s="705" t="e">
        <f t="shared" si="218"/>
        <v>#VALUE!</v>
      </c>
      <c r="BF157" s="702">
        <f t="shared" si="186"/>
        <v>1</v>
      </c>
      <c r="BG157" s="703" t="e">
        <f t="shared" si="187"/>
        <v>#VALUE!</v>
      </c>
      <c r="BH157" s="704" t="e">
        <f t="shared" si="188"/>
        <v>#VALUE!</v>
      </c>
      <c r="BI157" s="769" t="e">
        <f t="shared" si="219"/>
        <v>#VALUE!</v>
      </c>
      <c r="BJ157" s="705" t="e">
        <f t="shared" si="220"/>
        <v>#VALUE!</v>
      </c>
      <c r="BK157" s="702">
        <f t="shared" si="189"/>
        <v>1</v>
      </c>
      <c r="BL157" s="703" t="e">
        <f t="shared" si="190"/>
        <v>#VALUE!</v>
      </c>
      <c r="BM157" s="704" t="e">
        <f t="shared" si="191"/>
        <v>#VALUE!</v>
      </c>
      <c r="BN157" s="769" t="e">
        <f t="shared" si="221"/>
        <v>#VALUE!</v>
      </c>
      <c r="BO157" s="705" t="e">
        <f t="shared" si="222"/>
        <v>#VALUE!</v>
      </c>
      <c r="BP157" s="702">
        <f t="shared" si="192"/>
        <v>1</v>
      </c>
      <c r="BQ157" s="703" t="e">
        <f t="shared" si="193"/>
        <v>#VALUE!</v>
      </c>
      <c r="BR157" s="704" t="e">
        <f t="shared" si="194"/>
        <v>#VALUE!</v>
      </c>
      <c r="BS157" s="769" t="e">
        <f t="shared" si="223"/>
        <v>#VALUE!</v>
      </c>
      <c r="BT157" s="705" t="e">
        <f t="shared" si="224"/>
        <v>#VALUE!</v>
      </c>
      <c r="BU157" s="702">
        <f t="shared" si="195"/>
        <v>1</v>
      </c>
      <c r="BV157" s="703" t="e">
        <f t="shared" si="196"/>
        <v>#VALUE!</v>
      </c>
      <c r="BW157" s="704" t="e">
        <f t="shared" si="197"/>
        <v>#VALUE!</v>
      </c>
      <c r="BX157" s="769" t="e">
        <f t="shared" si="225"/>
        <v>#VALUE!</v>
      </c>
      <c r="BY157" s="705" t="e">
        <f t="shared" si="226"/>
        <v>#VALUE!</v>
      </c>
      <c r="BZ157" s="702">
        <f t="shared" si="198"/>
        <v>1</v>
      </c>
      <c r="CA157" s="703" t="e">
        <f t="shared" si="199"/>
        <v>#VALUE!</v>
      </c>
      <c r="CB157" s="704" t="e">
        <f t="shared" si="200"/>
        <v>#VALUE!</v>
      </c>
      <c r="CC157" s="769" t="e">
        <f t="shared" si="227"/>
        <v>#VALUE!</v>
      </c>
      <c r="CD157" s="705" t="e">
        <f t="shared" si="228"/>
        <v>#VALUE!</v>
      </c>
      <c r="CE157" s="770">
        <f t="shared" si="203"/>
        <v>12</v>
      </c>
      <c r="CF157" s="771" t="e">
        <f t="shared" si="204"/>
        <v>#VALUE!</v>
      </c>
      <c r="CG157" s="708"/>
      <c r="CH157" s="709"/>
      <c r="CK157" s="253"/>
      <c r="CL157" s="272"/>
      <c r="CM157" s="272"/>
      <c r="CN157" s="273"/>
      <c r="CO157" s="285" t="e">
        <f t="shared" si="159"/>
        <v>#VALUE!</v>
      </c>
      <c r="CP157" s="286" t="e">
        <f t="shared" si="160"/>
        <v>#VALUE!</v>
      </c>
      <c r="CQ157" s="275">
        <f t="shared" si="161"/>
        <v>0</v>
      </c>
      <c r="CR157" s="270" t="e">
        <f t="shared" si="201"/>
        <v>#VALUE!</v>
      </c>
      <c r="CS157" s="270" t="e">
        <f t="shared" si="201"/>
        <v>#VALUE!</v>
      </c>
      <c r="CT157" s="270" t="e">
        <f t="shared" si="163"/>
        <v>#VALUE!</v>
      </c>
      <c r="CU157" s="44"/>
    </row>
    <row r="158" spans="1:99" ht="16.5" customHeight="1">
      <c r="A158" s="23">
        <f t="shared" si="164"/>
        <v>154</v>
      </c>
      <c r="B158" s="142">
        <f>'2019-상시근로자'!B158</f>
        <v>0</v>
      </c>
      <c r="C158" s="632">
        <f>'2019-상시근로자'!C158</f>
        <v>0</v>
      </c>
      <c r="D158" s="637">
        <f>'2019-상시근로자'!D158</f>
        <v>0</v>
      </c>
      <c r="E158" s="156" t="e">
        <f t="shared" si="152"/>
        <v>#VALUE!</v>
      </c>
      <c r="F158" s="30" t="e">
        <f t="shared" si="153"/>
        <v>#VALUE!</v>
      </c>
      <c r="G158" s="31" t="e">
        <f t="shared" si="154"/>
        <v>#VALUE!</v>
      </c>
      <c r="H158" s="147" t="e">
        <f t="shared" si="155"/>
        <v>#VALUE!</v>
      </c>
      <c r="I158" s="633">
        <f>'2019-상시근로자'!E158</f>
        <v>0</v>
      </c>
      <c r="J158" s="633">
        <f>'2019-상시근로자'!G158</f>
        <v>0</v>
      </c>
      <c r="K158" s="33" t="e">
        <f t="shared" si="156"/>
        <v>#VALUE!</v>
      </c>
      <c r="L158" s="33">
        <f t="shared" si="202"/>
        <v>0</v>
      </c>
      <c r="M158" s="35" t="e">
        <f t="shared" si="157"/>
        <v>#VALUE!</v>
      </c>
      <c r="N158" s="108"/>
      <c r="O158" s="178"/>
      <c r="P158" s="179"/>
      <c r="Q158" s="106" t="s">
        <v>160</v>
      </c>
      <c r="R158" s="107" t="s">
        <v>160</v>
      </c>
      <c r="S158" s="43"/>
      <c r="T158" s="122" t="s">
        <v>160</v>
      </c>
      <c r="U158" s="122" t="s">
        <v>160</v>
      </c>
      <c r="V158" s="123" t="s">
        <v>160</v>
      </c>
      <c r="W158" s="702">
        <f t="shared" si="165"/>
        <v>1</v>
      </c>
      <c r="X158" s="703" t="e">
        <f t="shared" si="166"/>
        <v>#VALUE!</v>
      </c>
      <c r="Y158" s="768" t="e">
        <f t="shared" si="167"/>
        <v>#VALUE!</v>
      </c>
      <c r="Z158" s="769" t="e">
        <f t="shared" si="205"/>
        <v>#VALUE!</v>
      </c>
      <c r="AA158" s="705" t="e">
        <f t="shared" si="206"/>
        <v>#VALUE!</v>
      </c>
      <c r="AB158" s="702">
        <f t="shared" si="168"/>
        <v>1</v>
      </c>
      <c r="AC158" s="703" t="e">
        <f t="shared" si="169"/>
        <v>#VALUE!</v>
      </c>
      <c r="AD158" s="704" t="e">
        <f t="shared" si="170"/>
        <v>#VALUE!</v>
      </c>
      <c r="AE158" s="769" t="e">
        <f t="shared" si="207"/>
        <v>#VALUE!</v>
      </c>
      <c r="AF158" s="705" t="e">
        <f t="shared" si="208"/>
        <v>#VALUE!</v>
      </c>
      <c r="AG158" s="702">
        <f t="shared" si="171"/>
        <v>1</v>
      </c>
      <c r="AH158" s="703" t="e">
        <f t="shared" si="172"/>
        <v>#VALUE!</v>
      </c>
      <c r="AI158" s="704" t="e">
        <f t="shared" si="173"/>
        <v>#VALUE!</v>
      </c>
      <c r="AJ158" s="769" t="e">
        <f t="shared" si="209"/>
        <v>#VALUE!</v>
      </c>
      <c r="AK158" s="705" t="e">
        <f t="shared" si="210"/>
        <v>#VALUE!</v>
      </c>
      <c r="AL158" s="702">
        <f t="shared" si="174"/>
        <v>1</v>
      </c>
      <c r="AM158" s="703" t="e">
        <f t="shared" si="175"/>
        <v>#VALUE!</v>
      </c>
      <c r="AN158" s="704" t="e">
        <f t="shared" si="176"/>
        <v>#VALUE!</v>
      </c>
      <c r="AO158" s="769" t="e">
        <f t="shared" si="211"/>
        <v>#VALUE!</v>
      </c>
      <c r="AP158" s="705" t="e">
        <f t="shared" si="212"/>
        <v>#VALUE!</v>
      </c>
      <c r="AQ158" s="702">
        <f t="shared" si="177"/>
        <v>1</v>
      </c>
      <c r="AR158" s="703" t="e">
        <f t="shared" si="178"/>
        <v>#VALUE!</v>
      </c>
      <c r="AS158" s="704" t="e">
        <f t="shared" si="179"/>
        <v>#VALUE!</v>
      </c>
      <c r="AT158" s="769" t="e">
        <f t="shared" si="213"/>
        <v>#VALUE!</v>
      </c>
      <c r="AU158" s="705" t="e">
        <f t="shared" si="214"/>
        <v>#VALUE!</v>
      </c>
      <c r="AV158" s="702">
        <f t="shared" si="180"/>
        <v>1</v>
      </c>
      <c r="AW158" s="703" t="e">
        <f t="shared" si="181"/>
        <v>#VALUE!</v>
      </c>
      <c r="AX158" s="704" t="e">
        <f t="shared" si="182"/>
        <v>#VALUE!</v>
      </c>
      <c r="AY158" s="769" t="e">
        <f t="shared" si="215"/>
        <v>#VALUE!</v>
      </c>
      <c r="AZ158" s="705" t="e">
        <f t="shared" si="216"/>
        <v>#VALUE!</v>
      </c>
      <c r="BA158" s="702">
        <f t="shared" si="183"/>
        <v>1</v>
      </c>
      <c r="BB158" s="703" t="e">
        <f t="shared" si="184"/>
        <v>#VALUE!</v>
      </c>
      <c r="BC158" s="704" t="e">
        <f t="shared" si="185"/>
        <v>#VALUE!</v>
      </c>
      <c r="BD158" s="769" t="e">
        <f t="shared" si="217"/>
        <v>#VALUE!</v>
      </c>
      <c r="BE158" s="705" t="e">
        <f t="shared" si="218"/>
        <v>#VALUE!</v>
      </c>
      <c r="BF158" s="702">
        <f t="shared" si="186"/>
        <v>1</v>
      </c>
      <c r="BG158" s="703" t="e">
        <f t="shared" si="187"/>
        <v>#VALUE!</v>
      </c>
      <c r="BH158" s="704" t="e">
        <f t="shared" si="188"/>
        <v>#VALUE!</v>
      </c>
      <c r="BI158" s="769" t="e">
        <f t="shared" si="219"/>
        <v>#VALUE!</v>
      </c>
      <c r="BJ158" s="705" t="e">
        <f t="shared" si="220"/>
        <v>#VALUE!</v>
      </c>
      <c r="BK158" s="702">
        <f t="shared" si="189"/>
        <v>1</v>
      </c>
      <c r="BL158" s="703" t="e">
        <f t="shared" si="190"/>
        <v>#VALUE!</v>
      </c>
      <c r="BM158" s="704" t="e">
        <f t="shared" si="191"/>
        <v>#VALUE!</v>
      </c>
      <c r="BN158" s="769" t="e">
        <f t="shared" si="221"/>
        <v>#VALUE!</v>
      </c>
      <c r="BO158" s="705" t="e">
        <f t="shared" si="222"/>
        <v>#VALUE!</v>
      </c>
      <c r="BP158" s="702">
        <f t="shared" si="192"/>
        <v>1</v>
      </c>
      <c r="BQ158" s="703" t="e">
        <f t="shared" si="193"/>
        <v>#VALUE!</v>
      </c>
      <c r="BR158" s="704" t="e">
        <f t="shared" si="194"/>
        <v>#VALUE!</v>
      </c>
      <c r="BS158" s="769" t="e">
        <f t="shared" si="223"/>
        <v>#VALUE!</v>
      </c>
      <c r="BT158" s="705" t="e">
        <f t="shared" si="224"/>
        <v>#VALUE!</v>
      </c>
      <c r="BU158" s="702">
        <f t="shared" si="195"/>
        <v>1</v>
      </c>
      <c r="BV158" s="703" t="e">
        <f t="shared" si="196"/>
        <v>#VALUE!</v>
      </c>
      <c r="BW158" s="704" t="e">
        <f t="shared" si="197"/>
        <v>#VALUE!</v>
      </c>
      <c r="BX158" s="769" t="e">
        <f t="shared" si="225"/>
        <v>#VALUE!</v>
      </c>
      <c r="BY158" s="705" t="e">
        <f t="shared" si="226"/>
        <v>#VALUE!</v>
      </c>
      <c r="BZ158" s="702">
        <f t="shared" si="198"/>
        <v>1</v>
      </c>
      <c r="CA158" s="703" t="e">
        <f t="shared" si="199"/>
        <v>#VALUE!</v>
      </c>
      <c r="CB158" s="704" t="e">
        <f t="shared" si="200"/>
        <v>#VALUE!</v>
      </c>
      <c r="CC158" s="769" t="e">
        <f t="shared" si="227"/>
        <v>#VALUE!</v>
      </c>
      <c r="CD158" s="705" t="e">
        <f t="shared" si="228"/>
        <v>#VALUE!</v>
      </c>
      <c r="CE158" s="770">
        <f t="shared" si="203"/>
        <v>12</v>
      </c>
      <c r="CF158" s="771" t="e">
        <f t="shared" si="204"/>
        <v>#VALUE!</v>
      </c>
      <c r="CG158" s="708"/>
      <c r="CH158" s="709"/>
      <c r="CK158" s="253"/>
      <c r="CL158" s="272"/>
      <c r="CM158" s="272"/>
      <c r="CN158" s="273"/>
      <c r="CO158" s="285" t="e">
        <f t="shared" si="159"/>
        <v>#VALUE!</v>
      </c>
      <c r="CP158" s="286" t="e">
        <f t="shared" si="160"/>
        <v>#VALUE!</v>
      </c>
      <c r="CQ158" s="275">
        <f t="shared" si="161"/>
        <v>0</v>
      </c>
      <c r="CR158" s="270" t="e">
        <f t="shared" si="201"/>
        <v>#VALUE!</v>
      </c>
      <c r="CS158" s="270" t="e">
        <f t="shared" si="201"/>
        <v>#VALUE!</v>
      </c>
      <c r="CT158" s="270" t="e">
        <f t="shared" si="163"/>
        <v>#VALUE!</v>
      </c>
      <c r="CU158" s="44"/>
    </row>
    <row r="159" spans="1:99" ht="16.5" customHeight="1">
      <c r="A159" s="23">
        <f t="shared" si="164"/>
        <v>155</v>
      </c>
      <c r="B159" s="142">
        <f>'2019-상시근로자'!B159</f>
        <v>0</v>
      </c>
      <c r="C159" s="632">
        <f>'2019-상시근로자'!C159</f>
        <v>0</v>
      </c>
      <c r="D159" s="637">
        <f>'2019-상시근로자'!D159</f>
        <v>0</v>
      </c>
      <c r="E159" s="156" t="e">
        <f t="shared" si="152"/>
        <v>#VALUE!</v>
      </c>
      <c r="F159" s="30" t="e">
        <f t="shared" si="153"/>
        <v>#VALUE!</v>
      </c>
      <c r="G159" s="31" t="e">
        <f t="shared" si="154"/>
        <v>#VALUE!</v>
      </c>
      <c r="H159" s="147" t="e">
        <f t="shared" si="155"/>
        <v>#VALUE!</v>
      </c>
      <c r="I159" s="633">
        <f>'2019-상시근로자'!E159</f>
        <v>0</v>
      </c>
      <c r="J159" s="633">
        <f>'2019-상시근로자'!G159</f>
        <v>0</v>
      </c>
      <c r="K159" s="33" t="e">
        <f t="shared" si="156"/>
        <v>#VALUE!</v>
      </c>
      <c r="L159" s="33">
        <f t="shared" si="202"/>
        <v>0</v>
      </c>
      <c r="M159" s="35" t="e">
        <f t="shared" si="157"/>
        <v>#VALUE!</v>
      </c>
      <c r="N159" s="108"/>
      <c r="O159" s="178"/>
      <c r="P159" s="179"/>
      <c r="Q159" s="106" t="s">
        <v>160</v>
      </c>
      <c r="R159" s="107" t="s">
        <v>160</v>
      </c>
      <c r="S159" s="43"/>
      <c r="T159" s="122" t="s">
        <v>160</v>
      </c>
      <c r="U159" s="122" t="s">
        <v>160</v>
      </c>
      <c r="V159" s="123" t="s">
        <v>160</v>
      </c>
      <c r="W159" s="702">
        <f t="shared" si="165"/>
        <v>1</v>
      </c>
      <c r="X159" s="703" t="e">
        <f t="shared" si="166"/>
        <v>#VALUE!</v>
      </c>
      <c r="Y159" s="768" t="e">
        <f t="shared" si="167"/>
        <v>#VALUE!</v>
      </c>
      <c r="Z159" s="769" t="e">
        <f t="shared" si="205"/>
        <v>#VALUE!</v>
      </c>
      <c r="AA159" s="705" t="e">
        <f t="shared" si="206"/>
        <v>#VALUE!</v>
      </c>
      <c r="AB159" s="702">
        <f t="shared" si="168"/>
        <v>1</v>
      </c>
      <c r="AC159" s="703" t="e">
        <f t="shared" si="169"/>
        <v>#VALUE!</v>
      </c>
      <c r="AD159" s="704" t="e">
        <f t="shared" si="170"/>
        <v>#VALUE!</v>
      </c>
      <c r="AE159" s="769" t="e">
        <f t="shared" si="207"/>
        <v>#VALUE!</v>
      </c>
      <c r="AF159" s="705" t="e">
        <f t="shared" si="208"/>
        <v>#VALUE!</v>
      </c>
      <c r="AG159" s="702">
        <f t="shared" si="171"/>
        <v>1</v>
      </c>
      <c r="AH159" s="703" t="e">
        <f t="shared" si="172"/>
        <v>#VALUE!</v>
      </c>
      <c r="AI159" s="704" t="e">
        <f t="shared" si="173"/>
        <v>#VALUE!</v>
      </c>
      <c r="AJ159" s="769" t="e">
        <f t="shared" si="209"/>
        <v>#VALUE!</v>
      </c>
      <c r="AK159" s="705" t="e">
        <f t="shared" si="210"/>
        <v>#VALUE!</v>
      </c>
      <c r="AL159" s="702">
        <f t="shared" si="174"/>
        <v>1</v>
      </c>
      <c r="AM159" s="703" t="e">
        <f t="shared" si="175"/>
        <v>#VALUE!</v>
      </c>
      <c r="AN159" s="704" t="e">
        <f t="shared" si="176"/>
        <v>#VALUE!</v>
      </c>
      <c r="AO159" s="769" t="e">
        <f t="shared" si="211"/>
        <v>#VALUE!</v>
      </c>
      <c r="AP159" s="705" t="e">
        <f t="shared" si="212"/>
        <v>#VALUE!</v>
      </c>
      <c r="AQ159" s="702">
        <f t="shared" si="177"/>
        <v>1</v>
      </c>
      <c r="AR159" s="703" t="e">
        <f t="shared" si="178"/>
        <v>#VALUE!</v>
      </c>
      <c r="AS159" s="704" t="e">
        <f t="shared" si="179"/>
        <v>#VALUE!</v>
      </c>
      <c r="AT159" s="769" t="e">
        <f t="shared" si="213"/>
        <v>#VALUE!</v>
      </c>
      <c r="AU159" s="705" t="e">
        <f t="shared" si="214"/>
        <v>#VALUE!</v>
      </c>
      <c r="AV159" s="702">
        <f t="shared" si="180"/>
        <v>1</v>
      </c>
      <c r="AW159" s="703" t="e">
        <f t="shared" si="181"/>
        <v>#VALUE!</v>
      </c>
      <c r="AX159" s="704" t="e">
        <f t="shared" si="182"/>
        <v>#VALUE!</v>
      </c>
      <c r="AY159" s="769" t="e">
        <f t="shared" si="215"/>
        <v>#VALUE!</v>
      </c>
      <c r="AZ159" s="705" t="e">
        <f t="shared" si="216"/>
        <v>#VALUE!</v>
      </c>
      <c r="BA159" s="702">
        <f t="shared" si="183"/>
        <v>1</v>
      </c>
      <c r="BB159" s="703" t="e">
        <f t="shared" si="184"/>
        <v>#VALUE!</v>
      </c>
      <c r="BC159" s="704" t="e">
        <f t="shared" si="185"/>
        <v>#VALUE!</v>
      </c>
      <c r="BD159" s="769" t="e">
        <f t="shared" si="217"/>
        <v>#VALUE!</v>
      </c>
      <c r="BE159" s="705" t="e">
        <f t="shared" si="218"/>
        <v>#VALUE!</v>
      </c>
      <c r="BF159" s="702">
        <f t="shared" si="186"/>
        <v>1</v>
      </c>
      <c r="BG159" s="703" t="e">
        <f t="shared" si="187"/>
        <v>#VALUE!</v>
      </c>
      <c r="BH159" s="704" t="e">
        <f t="shared" si="188"/>
        <v>#VALUE!</v>
      </c>
      <c r="BI159" s="769" t="e">
        <f t="shared" si="219"/>
        <v>#VALUE!</v>
      </c>
      <c r="BJ159" s="705" t="e">
        <f t="shared" si="220"/>
        <v>#VALUE!</v>
      </c>
      <c r="BK159" s="702">
        <f t="shared" si="189"/>
        <v>1</v>
      </c>
      <c r="BL159" s="703" t="e">
        <f t="shared" si="190"/>
        <v>#VALUE!</v>
      </c>
      <c r="BM159" s="704" t="e">
        <f t="shared" si="191"/>
        <v>#VALUE!</v>
      </c>
      <c r="BN159" s="769" t="e">
        <f t="shared" si="221"/>
        <v>#VALUE!</v>
      </c>
      <c r="BO159" s="705" t="e">
        <f t="shared" si="222"/>
        <v>#VALUE!</v>
      </c>
      <c r="BP159" s="702">
        <f t="shared" si="192"/>
        <v>1</v>
      </c>
      <c r="BQ159" s="703" t="e">
        <f t="shared" si="193"/>
        <v>#VALUE!</v>
      </c>
      <c r="BR159" s="704" t="e">
        <f t="shared" si="194"/>
        <v>#VALUE!</v>
      </c>
      <c r="BS159" s="769" t="e">
        <f t="shared" si="223"/>
        <v>#VALUE!</v>
      </c>
      <c r="BT159" s="705" t="e">
        <f t="shared" si="224"/>
        <v>#VALUE!</v>
      </c>
      <c r="BU159" s="702">
        <f t="shared" si="195"/>
        <v>1</v>
      </c>
      <c r="BV159" s="703" t="e">
        <f t="shared" si="196"/>
        <v>#VALUE!</v>
      </c>
      <c r="BW159" s="704" t="e">
        <f t="shared" si="197"/>
        <v>#VALUE!</v>
      </c>
      <c r="BX159" s="769" t="e">
        <f t="shared" si="225"/>
        <v>#VALUE!</v>
      </c>
      <c r="BY159" s="705" t="e">
        <f t="shared" si="226"/>
        <v>#VALUE!</v>
      </c>
      <c r="BZ159" s="702">
        <f t="shared" si="198"/>
        <v>1</v>
      </c>
      <c r="CA159" s="703" t="e">
        <f t="shared" si="199"/>
        <v>#VALUE!</v>
      </c>
      <c r="CB159" s="704" t="e">
        <f t="shared" si="200"/>
        <v>#VALUE!</v>
      </c>
      <c r="CC159" s="769" t="e">
        <f t="shared" si="227"/>
        <v>#VALUE!</v>
      </c>
      <c r="CD159" s="705" t="e">
        <f t="shared" si="228"/>
        <v>#VALUE!</v>
      </c>
      <c r="CE159" s="770">
        <f t="shared" si="203"/>
        <v>12</v>
      </c>
      <c r="CF159" s="771" t="e">
        <f t="shared" si="204"/>
        <v>#VALUE!</v>
      </c>
      <c r="CG159" s="708"/>
      <c r="CH159" s="709"/>
      <c r="CK159" s="253"/>
      <c r="CL159" s="272"/>
      <c r="CM159" s="272"/>
      <c r="CN159" s="273"/>
      <c r="CO159" s="285" t="e">
        <f t="shared" si="159"/>
        <v>#VALUE!</v>
      </c>
      <c r="CP159" s="286" t="e">
        <f t="shared" si="160"/>
        <v>#VALUE!</v>
      </c>
      <c r="CQ159" s="275">
        <f t="shared" si="161"/>
        <v>0</v>
      </c>
      <c r="CR159" s="270" t="e">
        <f t="shared" si="201"/>
        <v>#VALUE!</v>
      </c>
      <c r="CS159" s="270" t="e">
        <f t="shared" si="201"/>
        <v>#VALUE!</v>
      </c>
      <c r="CT159" s="270" t="e">
        <f t="shared" si="163"/>
        <v>#VALUE!</v>
      </c>
      <c r="CU159" s="44"/>
    </row>
    <row r="160" spans="1:99" ht="16.5" customHeight="1">
      <c r="A160" s="23">
        <f t="shared" si="164"/>
        <v>156</v>
      </c>
      <c r="B160" s="142">
        <f>'2019-상시근로자'!B160</f>
        <v>0</v>
      </c>
      <c r="C160" s="635">
        <f>'2019-상시근로자'!C160</f>
        <v>0</v>
      </c>
      <c r="D160" s="637">
        <f>'2019-상시근로자'!D160</f>
        <v>0</v>
      </c>
      <c r="E160" s="156" t="e">
        <f t="shared" si="152"/>
        <v>#VALUE!</v>
      </c>
      <c r="F160" s="30" t="e">
        <f t="shared" si="153"/>
        <v>#VALUE!</v>
      </c>
      <c r="G160" s="31" t="e">
        <f t="shared" si="154"/>
        <v>#VALUE!</v>
      </c>
      <c r="H160" s="147" t="e">
        <f t="shared" si="155"/>
        <v>#VALUE!</v>
      </c>
      <c r="I160" s="636">
        <f>'2019-상시근로자'!E160</f>
        <v>0</v>
      </c>
      <c r="J160" s="636">
        <f>'2019-상시근로자'!G160</f>
        <v>0</v>
      </c>
      <c r="K160" s="33" t="e">
        <f t="shared" si="156"/>
        <v>#VALUE!</v>
      </c>
      <c r="L160" s="33">
        <f t="shared" si="202"/>
        <v>0</v>
      </c>
      <c r="M160" s="35" t="e">
        <f t="shared" si="157"/>
        <v>#VALUE!</v>
      </c>
      <c r="N160" s="108"/>
      <c r="O160" s="178"/>
      <c r="P160" s="179"/>
      <c r="Q160" s="194" t="s">
        <v>160</v>
      </c>
      <c r="R160" s="107" t="s">
        <v>160</v>
      </c>
      <c r="S160" s="43"/>
      <c r="T160" s="122" t="s">
        <v>160</v>
      </c>
      <c r="U160" s="122" t="s">
        <v>160</v>
      </c>
      <c r="V160" s="195" t="s">
        <v>160</v>
      </c>
      <c r="W160" s="702">
        <f t="shared" si="165"/>
        <v>1</v>
      </c>
      <c r="X160" s="703" t="e">
        <f t="shared" si="166"/>
        <v>#VALUE!</v>
      </c>
      <c r="Y160" s="768" t="e">
        <f t="shared" si="167"/>
        <v>#VALUE!</v>
      </c>
      <c r="Z160" s="769" t="e">
        <f t="shared" si="205"/>
        <v>#VALUE!</v>
      </c>
      <c r="AA160" s="705" t="e">
        <f t="shared" si="206"/>
        <v>#VALUE!</v>
      </c>
      <c r="AB160" s="702">
        <f t="shared" si="168"/>
        <v>1</v>
      </c>
      <c r="AC160" s="703" t="e">
        <f t="shared" si="169"/>
        <v>#VALUE!</v>
      </c>
      <c r="AD160" s="704" t="e">
        <f t="shared" si="170"/>
        <v>#VALUE!</v>
      </c>
      <c r="AE160" s="769" t="e">
        <f t="shared" si="207"/>
        <v>#VALUE!</v>
      </c>
      <c r="AF160" s="705" t="e">
        <f t="shared" si="208"/>
        <v>#VALUE!</v>
      </c>
      <c r="AG160" s="702">
        <f t="shared" si="171"/>
        <v>1</v>
      </c>
      <c r="AH160" s="703" t="e">
        <f t="shared" si="172"/>
        <v>#VALUE!</v>
      </c>
      <c r="AI160" s="704" t="e">
        <f t="shared" si="173"/>
        <v>#VALUE!</v>
      </c>
      <c r="AJ160" s="769" t="e">
        <f t="shared" si="209"/>
        <v>#VALUE!</v>
      </c>
      <c r="AK160" s="705" t="e">
        <f t="shared" si="210"/>
        <v>#VALUE!</v>
      </c>
      <c r="AL160" s="702">
        <f t="shared" si="174"/>
        <v>1</v>
      </c>
      <c r="AM160" s="703" t="e">
        <f t="shared" si="175"/>
        <v>#VALUE!</v>
      </c>
      <c r="AN160" s="704" t="e">
        <f t="shared" si="176"/>
        <v>#VALUE!</v>
      </c>
      <c r="AO160" s="769" t="e">
        <f t="shared" si="211"/>
        <v>#VALUE!</v>
      </c>
      <c r="AP160" s="705" t="e">
        <f t="shared" si="212"/>
        <v>#VALUE!</v>
      </c>
      <c r="AQ160" s="702">
        <f t="shared" si="177"/>
        <v>1</v>
      </c>
      <c r="AR160" s="703" t="e">
        <f t="shared" si="178"/>
        <v>#VALUE!</v>
      </c>
      <c r="AS160" s="704" t="e">
        <f t="shared" si="179"/>
        <v>#VALUE!</v>
      </c>
      <c r="AT160" s="769" t="e">
        <f t="shared" si="213"/>
        <v>#VALUE!</v>
      </c>
      <c r="AU160" s="705" t="e">
        <f t="shared" si="214"/>
        <v>#VALUE!</v>
      </c>
      <c r="AV160" s="702">
        <f t="shared" si="180"/>
        <v>1</v>
      </c>
      <c r="AW160" s="703" t="e">
        <f t="shared" si="181"/>
        <v>#VALUE!</v>
      </c>
      <c r="AX160" s="704" t="e">
        <f t="shared" si="182"/>
        <v>#VALUE!</v>
      </c>
      <c r="AY160" s="769" t="e">
        <f t="shared" si="215"/>
        <v>#VALUE!</v>
      </c>
      <c r="AZ160" s="705" t="e">
        <f t="shared" si="216"/>
        <v>#VALUE!</v>
      </c>
      <c r="BA160" s="702">
        <f t="shared" si="183"/>
        <v>1</v>
      </c>
      <c r="BB160" s="703" t="e">
        <f t="shared" si="184"/>
        <v>#VALUE!</v>
      </c>
      <c r="BC160" s="704" t="e">
        <f t="shared" si="185"/>
        <v>#VALUE!</v>
      </c>
      <c r="BD160" s="769" t="e">
        <f t="shared" si="217"/>
        <v>#VALUE!</v>
      </c>
      <c r="BE160" s="705" t="e">
        <f t="shared" si="218"/>
        <v>#VALUE!</v>
      </c>
      <c r="BF160" s="702">
        <f t="shared" si="186"/>
        <v>1</v>
      </c>
      <c r="BG160" s="703" t="e">
        <f t="shared" si="187"/>
        <v>#VALUE!</v>
      </c>
      <c r="BH160" s="704" t="e">
        <f t="shared" si="188"/>
        <v>#VALUE!</v>
      </c>
      <c r="BI160" s="769" t="e">
        <f t="shared" si="219"/>
        <v>#VALUE!</v>
      </c>
      <c r="BJ160" s="705" t="e">
        <f t="shared" si="220"/>
        <v>#VALUE!</v>
      </c>
      <c r="BK160" s="702">
        <f t="shared" si="189"/>
        <v>1</v>
      </c>
      <c r="BL160" s="703" t="e">
        <f t="shared" si="190"/>
        <v>#VALUE!</v>
      </c>
      <c r="BM160" s="704" t="e">
        <f t="shared" si="191"/>
        <v>#VALUE!</v>
      </c>
      <c r="BN160" s="769" t="e">
        <f t="shared" si="221"/>
        <v>#VALUE!</v>
      </c>
      <c r="BO160" s="705" t="e">
        <f t="shared" si="222"/>
        <v>#VALUE!</v>
      </c>
      <c r="BP160" s="702">
        <f t="shared" si="192"/>
        <v>1</v>
      </c>
      <c r="BQ160" s="703" t="e">
        <f t="shared" si="193"/>
        <v>#VALUE!</v>
      </c>
      <c r="BR160" s="704" t="e">
        <f t="shared" si="194"/>
        <v>#VALUE!</v>
      </c>
      <c r="BS160" s="769" t="e">
        <f t="shared" si="223"/>
        <v>#VALUE!</v>
      </c>
      <c r="BT160" s="705" t="e">
        <f t="shared" si="224"/>
        <v>#VALUE!</v>
      </c>
      <c r="BU160" s="702">
        <f t="shared" si="195"/>
        <v>1</v>
      </c>
      <c r="BV160" s="703" t="e">
        <f t="shared" si="196"/>
        <v>#VALUE!</v>
      </c>
      <c r="BW160" s="704" t="e">
        <f t="shared" si="197"/>
        <v>#VALUE!</v>
      </c>
      <c r="BX160" s="769" t="e">
        <f t="shared" si="225"/>
        <v>#VALUE!</v>
      </c>
      <c r="BY160" s="705" t="e">
        <f t="shared" si="226"/>
        <v>#VALUE!</v>
      </c>
      <c r="BZ160" s="702">
        <f t="shared" si="198"/>
        <v>1</v>
      </c>
      <c r="CA160" s="703" t="e">
        <f t="shared" si="199"/>
        <v>#VALUE!</v>
      </c>
      <c r="CB160" s="704" t="e">
        <f t="shared" si="200"/>
        <v>#VALUE!</v>
      </c>
      <c r="CC160" s="769" t="e">
        <f t="shared" si="227"/>
        <v>#VALUE!</v>
      </c>
      <c r="CD160" s="705" t="e">
        <f t="shared" si="228"/>
        <v>#VALUE!</v>
      </c>
      <c r="CE160" s="770">
        <f t="shared" si="203"/>
        <v>12</v>
      </c>
      <c r="CF160" s="771" t="e">
        <f t="shared" si="204"/>
        <v>#VALUE!</v>
      </c>
      <c r="CG160" s="708"/>
      <c r="CH160" s="709"/>
      <c r="CK160" s="253"/>
      <c r="CL160" s="272"/>
      <c r="CM160" s="272"/>
      <c r="CN160" s="273"/>
      <c r="CO160" s="285" t="e">
        <f t="shared" si="159"/>
        <v>#VALUE!</v>
      </c>
      <c r="CP160" s="286" t="e">
        <f t="shared" si="160"/>
        <v>#VALUE!</v>
      </c>
      <c r="CQ160" s="275">
        <f t="shared" si="161"/>
        <v>0</v>
      </c>
      <c r="CR160" s="270" t="e">
        <f t="shared" ref="CR160:CS169" si="229">IF($CP160=CR$4,$CN160,0)</f>
        <v>#VALUE!</v>
      </c>
      <c r="CS160" s="270" t="e">
        <f t="shared" si="229"/>
        <v>#VALUE!</v>
      </c>
      <c r="CT160" s="270" t="e">
        <f t="shared" ref="CT160:CT169" si="230">SUM(CR160:CS160)</f>
        <v>#VALUE!</v>
      </c>
      <c r="CU160" s="44"/>
    </row>
    <row r="161" spans="1:99" ht="16.5" customHeight="1">
      <c r="A161" s="23">
        <f t="shared" si="164"/>
        <v>157</v>
      </c>
      <c r="B161" s="142">
        <f>'2019-상시근로자'!B161</f>
        <v>0</v>
      </c>
      <c r="C161" s="635">
        <f>'2019-상시근로자'!C161</f>
        <v>0</v>
      </c>
      <c r="D161" s="637">
        <f>'2019-상시근로자'!D161</f>
        <v>0</v>
      </c>
      <c r="E161" s="156" t="e">
        <f t="shared" si="152"/>
        <v>#VALUE!</v>
      </c>
      <c r="F161" s="30" t="e">
        <f t="shared" si="153"/>
        <v>#VALUE!</v>
      </c>
      <c r="G161" s="31" t="e">
        <f t="shared" si="154"/>
        <v>#VALUE!</v>
      </c>
      <c r="H161" s="147" t="e">
        <f t="shared" si="155"/>
        <v>#VALUE!</v>
      </c>
      <c r="I161" s="636">
        <f>'2019-상시근로자'!E161</f>
        <v>0</v>
      </c>
      <c r="J161" s="636">
        <f>'2019-상시근로자'!G161</f>
        <v>0</v>
      </c>
      <c r="K161" s="33" t="e">
        <f t="shared" si="156"/>
        <v>#VALUE!</v>
      </c>
      <c r="L161" s="33">
        <f t="shared" si="202"/>
        <v>0</v>
      </c>
      <c r="M161" s="35" t="e">
        <f t="shared" si="157"/>
        <v>#VALUE!</v>
      </c>
      <c r="N161" s="108"/>
      <c r="O161" s="178"/>
      <c r="P161" s="179"/>
      <c r="Q161" s="194" t="s">
        <v>160</v>
      </c>
      <c r="R161" s="107" t="s">
        <v>160</v>
      </c>
      <c r="S161" s="43"/>
      <c r="T161" s="122" t="s">
        <v>160</v>
      </c>
      <c r="U161" s="122" t="s">
        <v>160</v>
      </c>
      <c r="V161" s="195" t="s">
        <v>160</v>
      </c>
      <c r="W161" s="702">
        <f t="shared" si="165"/>
        <v>1</v>
      </c>
      <c r="X161" s="703" t="e">
        <f t="shared" si="166"/>
        <v>#VALUE!</v>
      </c>
      <c r="Y161" s="768" t="e">
        <f t="shared" si="167"/>
        <v>#VALUE!</v>
      </c>
      <c r="Z161" s="769" t="e">
        <f t="shared" si="205"/>
        <v>#VALUE!</v>
      </c>
      <c r="AA161" s="705" t="e">
        <f t="shared" si="206"/>
        <v>#VALUE!</v>
      </c>
      <c r="AB161" s="702">
        <f t="shared" si="168"/>
        <v>1</v>
      </c>
      <c r="AC161" s="703" t="e">
        <f t="shared" si="169"/>
        <v>#VALUE!</v>
      </c>
      <c r="AD161" s="704" t="e">
        <f t="shared" si="170"/>
        <v>#VALUE!</v>
      </c>
      <c r="AE161" s="769" t="e">
        <f t="shared" si="207"/>
        <v>#VALUE!</v>
      </c>
      <c r="AF161" s="705" t="e">
        <f t="shared" si="208"/>
        <v>#VALUE!</v>
      </c>
      <c r="AG161" s="702">
        <f t="shared" si="171"/>
        <v>1</v>
      </c>
      <c r="AH161" s="703" t="e">
        <f t="shared" si="172"/>
        <v>#VALUE!</v>
      </c>
      <c r="AI161" s="704" t="e">
        <f t="shared" si="173"/>
        <v>#VALUE!</v>
      </c>
      <c r="AJ161" s="769" t="e">
        <f t="shared" si="209"/>
        <v>#VALUE!</v>
      </c>
      <c r="AK161" s="705" t="e">
        <f t="shared" si="210"/>
        <v>#VALUE!</v>
      </c>
      <c r="AL161" s="702">
        <f t="shared" si="174"/>
        <v>1</v>
      </c>
      <c r="AM161" s="703" t="e">
        <f t="shared" si="175"/>
        <v>#VALUE!</v>
      </c>
      <c r="AN161" s="704" t="e">
        <f t="shared" si="176"/>
        <v>#VALUE!</v>
      </c>
      <c r="AO161" s="769" t="e">
        <f t="shared" si="211"/>
        <v>#VALUE!</v>
      </c>
      <c r="AP161" s="705" t="e">
        <f t="shared" si="212"/>
        <v>#VALUE!</v>
      </c>
      <c r="AQ161" s="702">
        <f t="shared" si="177"/>
        <v>1</v>
      </c>
      <c r="AR161" s="703" t="e">
        <f t="shared" si="178"/>
        <v>#VALUE!</v>
      </c>
      <c r="AS161" s="704" t="e">
        <f t="shared" si="179"/>
        <v>#VALUE!</v>
      </c>
      <c r="AT161" s="769" t="e">
        <f t="shared" si="213"/>
        <v>#VALUE!</v>
      </c>
      <c r="AU161" s="705" t="e">
        <f t="shared" si="214"/>
        <v>#VALUE!</v>
      </c>
      <c r="AV161" s="702">
        <f t="shared" si="180"/>
        <v>1</v>
      </c>
      <c r="AW161" s="703" t="e">
        <f t="shared" si="181"/>
        <v>#VALUE!</v>
      </c>
      <c r="AX161" s="704" t="e">
        <f t="shared" si="182"/>
        <v>#VALUE!</v>
      </c>
      <c r="AY161" s="769" t="e">
        <f t="shared" si="215"/>
        <v>#VALUE!</v>
      </c>
      <c r="AZ161" s="705" t="e">
        <f t="shared" si="216"/>
        <v>#VALUE!</v>
      </c>
      <c r="BA161" s="702">
        <f t="shared" si="183"/>
        <v>1</v>
      </c>
      <c r="BB161" s="703" t="e">
        <f t="shared" si="184"/>
        <v>#VALUE!</v>
      </c>
      <c r="BC161" s="704" t="e">
        <f t="shared" si="185"/>
        <v>#VALUE!</v>
      </c>
      <c r="BD161" s="769" t="e">
        <f t="shared" si="217"/>
        <v>#VALUE!</v>
      </c>
      <c r="BE161" s="705" t="e">
        <f t="shared" si="218"/>
        <v>#VALUE!</v>
      </c>
      <c r="BF161" s="702">
        <f t="shared" si="186"/>
        <v>1</v>
      </c>
      <c r="BG161" s="703" t="e">
        <f t="shared" si="187"/>
        <v>#VALUE!</v>
      </c>
      <c r="BH161" s="704" t="e">
        <f t="shared" si="188"/>
        <v>#VALUE!</v>
      </c>
      <c r="BI161" s="769" t="e">
        <f t="shared" si="219"/>
        <v>#VALUE!</v>
      </c>
      <c r="BJ161" s="705" t="e">
        <f t="shared" si="220"/>
        <v>#VALUE!</v>
      </c>
      <c r="BK161" s="702">
        <f t="shared" si="189"/>
        <v>1</v>
      </c>
      <c r="BL161" s="703" t="e">
        <f t="shared" si="190"/>
        <v>#VALUE!</v>
      </c>
      <c r="BM161" s="704" t="e">
        <f t="shared" si="191"/>
        <v>#VALUE!</v>
      </c>
      <c r="BN161" s="769" t="e">
        <f t="shared" si="221"/>
        <v>#VALUE!</v>
      </c>
      <c r="BO161" s="705" t="e">
        <f t="shared" si="222"/>
        <v>#VALUE!</v>
      </c>
      <c r="BP161" s="702">
        <f t="shared" si="192"/>
        <v>1</v>
      </c>
      <c r="BQ161" s="703" t="e">
        <f t="shared" si="193"/>
        <v>#VALUE!</v>
      </c>
      <c r="BR161" s="704" t="e">
        <f t="shared" si="194"/>
        <v>#VALUE!</v>
      </c>
      <c r="BS161" s="769" t="e">
        <f t="shared" si="223"/>
        <v>#VALUE!</v>
      </c>
      <c r="BT161" s="705" t="e">
        <f t="shared" si="224"/>
        <v>#VALUE!</v>
      </c>
      <c r="BU161" s="702">
        <f t="shared" si="195"/>
        <v>1</v>
      </c>
      <c r="BV161" s="703" t="e">
        <f t="shared" si="196"/>
        <v>#VALUE!</v>
      </c>
      <c r="BW161" s="704" t="e">
        <f t="shared" si="197"/>
        <v>#VALUE!</v>
      </c>
      <c r="BX161" s="769" t="e">
        <f t="shared" si="225"/>
        <v>#VALUE!</v>
      </c>
      <c r="BY161" s="705" t="e">
        <f t="shared" si="226"/>
        <v>#VALUE!</v>
      </c>
      <c r="BZ161" s="702">
        <f t="shared" si="198"/>
        <v>1</v>
      </c>
      <c r="CA161" s="703" t="e">
        <f t="shared" si="199"/>
        <v>#VALUE!</v>
      </c>
      <c r="CB161" s="704" t="e">
        <f t="shared" si="200"/>
        <v>#VALUE!</v>
      </c>
      <c r="CC161" s="769" t="e">
        <f t="shared" si="227"/>
        <v>#VALUE!</v>
      </c>
      <c r="CD161" s="705" t="e">
        <f t="shared" si="228"/>
        <v>#VALUE!</v>
      </c>
      <c r="CE161" s="770">
        <f t="shared" si="203"/>
        <v>12</v>
      </c>
      <c r="CF161" s="771" t="e">
        <f t="shared" si="204"/>
        <v>#VALUE!</v>
      </c>
      <c r="CG161" s="708"/>
      <c r="CH161" s="709"/>
      <c r="CK161" s="253"/>
      <c r="CL161" s="272"/>
      <c r="CM161" s="272"/>
      <c r="CN161" s="273"/>
      <c r="CO161" s="285" t="e">
        <f t="shared" si="159"/>
        <v>#VALUE!</v>
      </c>
      <c r="CP161" s="286" t="e">
        <f t="shared" si="160"/>
        <v>#VALUE!</v>
      </c>
      <c r="CQ161" s="275">
        <f t="shared" si="161"/>
        <v>0</v>
      </c>
      <c r="CR161" s="270" t="e">
        <f t="shared" si="229"/>
        <v>#VALUE!</v>
      </c>
      <c r="CS161" s="270" t="e">
        <f t="shared" si="229"/>
        <v>#VALUE!</v>
      </c>
      <c r="CT161" s="270" t="e">
        <f t="shared" si="230"/>
        <v>#VALUE!</v>
      </c>
      <c r="CU161" s="44"/>
    </row>
    <row r="162" spans="1:99" ht="16.5" customHeight="1" thickBot="1">
      <c r="A162" s="23">
        <f t="shared" si="164"/>
        <v>158</v>
      </c>
      <c r="B162" s="142">
        <f>'2019-상시근로자'!B162</f>
        <v>0</v>
      </c>
      <c r="C162" s="635">
        <f>'2019-상시근로자'!C162</f>
        <v>0</v>
      </c>
      <c r="D162" s="637">
        <f>'2019-상시근로자'!D162</f>
        <v>0</v>
      </c>
      <c r="E162" s="156" t="e">
        <f t="shared" si="152"/>
        <v>#VALUE!</v>
      </c>
      <c r="F162" s="30" t="e">
        <f t="shared" si="153"/>
        <v>#VALUE!</v>
      </c>
      <c r="G162" s="31" t="e">
        <f t="shared" si="154"/>
        <v>#VALUE!</v>
      </c>
      <c r="H162" s="147" t="e">
        <f t="shared" si="155"/>
        <v>#VALUE!</v>
      </c>
      <c r="I162" s="636">
        <f>'2019-상시근로자'!E162</f>
        <v>0</v>
      </c>
      <c r="J162" s="636">
        <f>'2019-상시근로자'!G162</f>
        <v>0</v>
      </c>
      <c r="K162" s="33" t="e">
        <f t="shared" si="156"/>
        <v>#VALUE!</v>
      </c>
      <c r="L162" s="33">
        <f t="shared" si="202"/>
        <v>0</v>
      </c>
      <c r="M162" s="35" t="e">
        <f t="shared" si="157"/>
        <v>#VALUE!</v>
      </c>
      <c r="N162" s="108"/>
      <c r="O162" s="180"/>
      <c r="P162" s="181"/>
      <c r="Q162" s="194" t="s">
        <v>160</v>
      </c>
      <c r="R162" s="107" t="s">
        <v>160</v>
      </c>
      <c r="S162" s="43"/>
      <c r="T162" s="122" t="s">
        <v>160</v>
      </c>
      <c r="U162" s="122" t="s">
        <v>160</v>
      </c>
      <c r="V162" s="195" t="s">
        <v>160</v>
      </c>
      <c r="W162" s="702">
        <f t="shared" si="165"/>
        <v>1</v>
      </c>
      <c r="X162" s="703" t="e">
        <f t="shared" si="166"/>
        <v>#VALUE!</v>
      </c>
      <c r="Y162" s="768" t="e">
        <f t="shared" si="167"/>
        <v>#VALUE!</v>
      </c>
      <c r="Z162" s="769" t="e">
        <f t="shared" si="205"/>
        <v>#VALUE!</v>
      </c>
      <c r="AA162" s="705" t="e">
        <f t="shared" si="206"/>
        <v>#VALUE!</v>
      </c>
      <c r="AB162" s="702">
        <f t="shared" si="168"/>
        <v>1</v>
      </c>
      <c r="AC162" s="703" t="e">
        <f t="shared" si="169"/>
        <v>#VALUE!</v>
      </c>
      <c r="AD162" s="704" t="e">
        <f t="shared" si="170"/>
        <v>#VALUE!</v>
      </c>
      <c r="AE162" s="769" t="e">
        <f t="shared" si="207"/>
        <v>#VALUE!</v>
      </c>
      <c r="AF162" s="705" t="e">
        <f t="shared" si="208"/>
        <v>#VALUE!</v>
      </c>
      <c r="AG162" s="702">
        <f t="shared" si="171"/>
        <v>1</v>
      </c>
      <c r="AH162" s="703" t="e">
        <f t="shared" si="172"/>
        <v>#VALUE!</v>
      </c>
      <c r="AI162" s="704" t="e">
        <f t="shared" si="173"/>
        <v>#VALUE!</v>
      </c>
      <c r="AJ162" s="769" t="e">
        <f t="shared" si="209"/>
        <v>#VALUE!</v>
      </c>
      <c r="AK162" s="705" t="e">
        <f t="shared" si="210"/>
        <v>#VALUE!</v>
      </c>
      <c r="AL162" s="702">
        <f t="shared" si="174"/>
        <v>1</v>
      </c>
      <c r="AM162" s="703" t="e">
        <f t="shared" si="175"/>
        <v>#VALUE!</v>
      </c>
      <c r="AN162" s="704" t="e">
        <f t="shared" si="176"/>
        <v>#VALUE!</v>
      </c>
      <c r="AO162" s="769" t="e">
        <f t="shared" si="211"/>
        <v>#VALUE!</v>
      </c>
      <c r="AP162" s="705" t="e">
        <f t="shared" si="212"/>
        <v>#VALUE!</v>
      </c>
      <c r="AQ162" s="702">
        <f t="shared" si="177"/>
        <v>1</v>
      </c>
      <c r="AR162" s="703" t="e">
        <f t="shared" si="178"/>
        <v>#VALUE!</v>
      </c>
      <c r="AS162" s="704" t="e">
        <f t="shared" si="179"/>
        <v>#VALUE!</v>
      </c>
      <c r="AT162" s="769" t="e">
        <f t="shared" si="213"/>
        <v>#VALUE!</v>
      </c>
      <c r="AU162" s="705" t="e">
        <f t="shared" si="214"/>
        <v>#VALUE!</v>
      </c>
      <c r="AV162" s="702">
        <f t="shared" si="180"/>
        <v>1</v>
      </c>
      <c r="AW162" s="703" t="e">
        <f t="shared" si="181"/>
        <v>#VALUE!</v>
      </c>
      <c r="AX162" s="704" t="e">
        <f t="shared" si="182"/>
        <v>#VALUE!</v>
      </c>
      <c r="AY162" s="769" t="e">
        <f t="shared" si="215"/>
        <v>#VALUE!</v>
      </c>
      <c r="AZ162" s="705" t="e">
        <f t="shared" si="216"/>
        <v>#VALUE!</v>
      </c>
      <c r="BA162" s="702">
        <f t="shared" si="183"/>
        <v>1</v>
      </c>
      <c r="BB162" s="703" t="e">
        <f t="shared" si="184"/>
        <v>#VALUE!</v>
      </c>
      <c r="BC162" s="704" t="e">
        <f t="shared" si="185"/>
        <v>#VALUE!</v>
      </c>
      <c r="BD162" s="769" t="e">
        <f t="shared" si="217"/>
        <v>#VALUE!</v>
      </c>
      <c r="BE162" s="705" t="e">
        <f t="shared" si="218"/>
        <v>#VALUE!</v>
      </c>
      <c r="BF162" s="702">
        <f t="shared" si="186"/>
        <v>1</v>
      </c>
      <c r="BG162" s="703" t="e">
        <f t="shared" si="187"/>
        <v>#VALUE!</v>
      </c>
      <c r="BH162" s="704" t="e">
        <f t="shared" si="188"/>
        <v>#VALUE!</v>
      </c>
      <c r="BI162" s="769" t="e">
        <f t="shared" si="219"/>
        <v>#VALUE!</v>
      </c>
      <c r="BJ162" s="705" t="e">
        <f t="shared" si="220"/>
        <v>#VALUE!</v>
      </c>
      <c r="BK162" s="702">
        <f t="shared" si="189"/>
        <v>1</v>
      </c>
      <c r="BL162" s="703" t="e">
        <f t="shared" si="190"/>
        <v>#VALUE!</v>
      </c>
      <c r="BM162" s="704" t="e">
        <f t="shared" si="191"/>
        <v>#VALUE!</v>
      </c>
      <c r="BN162" s="769" t="e">
        <f t="shared" si="221"/>
        <v>#VALUE!</v>
      </c>
      <c r="BO162" s="705" t="e">
        <f t="shared" si="222"/>
        <v>#VALUE!</v>
      </c>
      <c r="BP162" s="702">
        <f t="shared" si="192"/>
        <v>1</v>
      </c>
      <c r="BQ162" s="703" t="e">
        <f t="shared" si="193"/>
        <v>#VALUE!</v>
      </c>
      <c r="BR162" s="704" t="e">
        <f t="shared" si="194"/>
        <v>#VALUE!</v>
      </c>
      <c r="BS162" s="769" t="e">
        <f t="shared" si="223"/>
        <v>#VALUE!</v>
      </c>
      <c r="BT162" s="705" t="e">
        <f t="shared" si="224"/>
        <v>#VALUE!</v>
      </c>
      <c r="BU162" s="702">
        <f t="shared" si="195"/>
        <v>1</v>
      </c>
      <c r="BV162" s="703" t="e">
        <f t="shared" si="196"/>
        <v>#VALUE!</v>
      </c>
      <c r="BW162" s="704" t="e">
        <f t="shared" si="197"/>
        <v>#VALUE!</v>
      </c>
      <c r="BX162" s="769" t="e">
        <f t="shared" si="225"/>
        <v>#VALUE!</v>
      </c>
      <c r="BY162" s="705" t="e">
        <f t="shared" si="226"/>
        <v>#VALUE!</v>
      </c>
      <c r="BZ162" s="702">
        <f t="shared" si="198"/>
        <v>1</v>
      </c>
      <c r="CA162" s="703" t="e">
        <f t="shared" si="199"/>
        <v>#VALUE!</v>
      </c>
      <c r="CB162" s="704" t="e">
        <f t="shared" si="200"/>
        <v>#VALUE!</v>
      </c>
      <c r="CC162" s="769" t="e">
        <f t="shared" si="227"/>
        <v>#VALUE!</v>
      </c>
      <c r="CD162" s="705" t="e">
        <f t="shared" si="228"/>
        <v>#VALUE!</v>
      </c>
      <c r="CE162" s="770">
        <f t="shared" si="203"/>
        <v>12</v>
      </c>
      <c r="CF162" s="771" t="e">
        <f t="shared" si="204"/>
        <v>#VALUE!</v>
      </c>
      <c r="CG162" s="708"/>
      <c r="CH162" s="709"/>
      <c r="CK162" s="253"/>
      <c r="CL162" s="272"/>
      <c r="CM162" s="272"/>
      <c r="CN162" s="273"/>
      <c r="CO162" s="285" t="e">
        <f t="shared" si="159"/>
        <v>#VALUE!</v>
      </c>
      <c r="CP162" s="286" t="e">
        <f t="shared" si="160"/>
        <v>#VALUE!</v>
      </c>
      <c r="CQ162" s="275">
        <f t="shared" si="161"/>
        <v>0</v>
      </c>
      <c r="CR162" s="270" t="e">
        <f t="shared" si="229"/>
        <v>#VALUE!</v>
      </c>
      <c r="CS162" s="270" t="e">
        <f t="shared" si="229"/>
        <v>#VALUE!</v>
      </c>
      <c r="CT162" s="270" t="e">
        <f t="shared" si="230"/>
        <v>#VALUE!</v>
      </c>
      <c r="CU162" s="44"/>
    </row>
    <row r="163" spans="1:99" ht="16.5" customHeight="1">
      <c r="A163" s="23">
        <f t="shared" si="164"/>
        <v>159</v>
      </c>
      <c r="B163" s="142">
        <f>'2019-상시근로자'!B163</f>
        <v>0</v>
      </c>
      <c r="C163" s="635">
        <f>'2019-상시근로자'!C163</f>
        <v>0</v>
      </c>
      <c r="D163" s="637">
        <f>'2019-상시근로자'!D163</f>
        <v>0</v>
      </c>
      <c r="E163" s="156" t="e">
        <f t="shared" si="152"/>
        <v>#VALUE!</v>
      </c>
      <c r="F163" s="30" t="e">
        <f t="shared" si="153"/>
        <v>#VALUE!</v>
      </c>
      <c r="G163" s="31" t="e">
        <f t="shared" si="154"/>
        <v>#VALUE!</v>
      </c>
      <c r="H163" s="147" t="e">
        <f t="shared" si="155"/>
        <v>#VALUE!</v>
      </c>
      <c r="I163" s="636">
        <f>'2019-상시근로자'!E163</f>
        <v>0</v>
      </c>
      <c r="J163" s="636">
        <f>'2019-상시근로자'!G163</f>
        <v>0</v>
      </c>
      <c r="K163" s="33" t="e">
        <f t="shared" si="156"/>
        <v>#VALUE!</v>
      </c>
      <c r="L163" s="33">
        <f t="shared" si="202"/>
        <v>0</v>
      </c>
      <c r="M163" s="35" t="e">
        <f t="shared" si="157"/>
        <v>#VALUE!</v>
      </c>
      <c r="N163" s="108"/>
      <c r="O163" s="178"/>
      <c r="P163" s="179"/>
      <c r="Q163" s="194" t="s">
        <v>160</v>
      </c>
      <c r="R163" s="107" t="s">
        <v>160</v>
      </c>
      <c r="S163" s="43"/>
      <c r="T163" s="122" t="s">
        <v>160</v>
      </c>
      <c r="U163" s="122" t="s">
        <v>160</v>
      </c>
      <c r="V163" s="195" t="s">
        <v>160</v>
      </c>
      <c r="W163" s="702">
        <f t="shared" si="165"/>
        <v>1</v>
      </c>
      <c r="X163" s="703" t="e">
        <f t="shared" si="166"/>
        <v>#VALUE!</v>
      </c>
      <c r="Y163" s="768" t="e">
        <f t="shared" si="167"/>
        <v>#VALUE!</v>
      </c>
      <c r="Z163" s="769" t="e">
        <f t="shared" si="205"/>
        <v>#VALUE!</v>
      </c>
      <c r="AA163" s="705" t="e">
        <f t="shared" si="206"/>
        <v>#VALUE!</v>
      </c>
      <c r="AB163" s="702">
        <f t="shared" si="168"/>
        <v>1</v>
      </c>
      <c r="AC163" s="703" t="e">
        <f t="shared" si="169"/>
        <v>#VALUE!</v>
      </c>
      <c r="AD163" s="704" t="e">
        <f t="shared" si="170"/>
        <v>#VALUE!</v>
      </c>
      <c r="AE163" s="769" t="e">
        <f t="shared" si="207"/>
        <v>#VALUE!</v>
      </c>
      <c r="AF163" s="705" t="e">
        <f t="shared" si="208"/>
        <v>#VALUE!</v>
      </c>
      <c r="AG163" s="702">
        <f t="shared" si="171"/>
        <v>1</v>
      </c>
      <c r="AH163" s="703" t="e">
        <f t="shared" si="172"/>
        <v>#VALUE!</v>
      </c>
      <c r="AI163" s="704" t="e">
        <f t="shared" si="173"/>
        <v>#VALUE!</v>
      </c>
      <c r="AJ163" s="769" t="e">
        <f t="shared" si="209"/>
        <v>#VALUE!</v>
      </c>
      <c r="AK163" s="705" t="e">
        <f t="shared" si="210"/>
        <v>#VALUE!</v>
      </c>
      <c r="AL163" s="702">
        <f t="shared" si="174"/>
        <v>1</v>
      </c>
      <c r="AM163" s="703" t="e">
        <f t="shared" si="175"/>
        <v>#VALUE!</v>
      </c>
      <c r="AN163" s="704" t="e">
        <f t="shared" si="176"/>
        <v>#VALUE!</v>
      </c>
      <c r="AO163" s="769" t="e">
        <f t="shared" si="211"/>
        <v>#VALUE!</v>
      </c>
      <c r="AP163" s="705" t="e">
        <f t="shared" si="212"/>
        <v>#VALUE!</v>
      </c>
      <c r="AQ163" s="702">
        <f t="shared" si="177"/>
        <v>1</v>
      </c>
      <c r="AR163" s="703" t="e">
        <f t="shared" si="178"/>
        <v>#VALUE!</v>
      </c>
      <c r="AS163" s="704" t="e">
        <f t="shared" si="179"/>
        <v>#VALUE!</v>
      </c>
      <c r="AT163" s="769" t="e">
        <f t="shared" si="213"/>
        <v>#VALUE!</v>
      </c>
      <c r="AU163" s="705" t="e">
        <f t="shared" si="214"/>
        <v>#VALUE!</v>
      </c>
      <c r="AV163" s="702">
        <f t="shared" si="180"/>
        <v>1</v>
      </c>
      <c r="AW163" s="703" t="e">
        <f t="shared" si="181"/>
        <v>#VALUE!</v>
      </c>
      <c r="AX163" s="704" t="e">
        <f t="shared" si="182"/>
        <v>#VALUE!</v>
      </c>
      <c r="AY163" s="769" t="e">
        <f t="shared" si="215"/>
        <v>#VALUE!</v>
      </c>
      <c r="AZ163" s="705" t="e">
        <f t="shared" si="216"/>
        <v>#VALUE!</v>
      </c>
      <c r="BA163" s="702">
        <f t="shared" si="183"/>
        <v>1</v>
      </c>
      <c r="BB163" s="703" t="e">
        <f t="shared" si="184"/>
        <v>#VALUE!</v>
      </c>
      <c r="BC163" s="704" t="e">
        <f t="shared" si="185"/>
        <v>#VALUE!</v>
      </c>
      <c r="BD163" s="769" t="e">
        <f t="shared" si="217"/>
        <v>#VALUE!</v>
      </c>
      <c r="BE163" s="705" t="e">
        <f t="shared" si="218"/>
        <v>#VALUE!</v>
      </c>
      <c r="BF163" s="702">
        <f t="shared" si="186"/>
        <v>1</v>
      </c>
      <c r="BG163" s="703" t="e">
        <f t="shared" si="187"/>
        <v>#VALUE!</v>
      </c>
      <c r="BH163" s="704" t="e">
        <f t="shared" si="188"/>
        <v>#VALUE!</v>
      </c>
      <c r="BI163" s="769" t="e">
        <f t="shared" si="219"/>
        <v>#VALUE!</v>
      </c>
      <c r="BJ163" s="705" t="e">
        <f t="shared" si="220"/>
        <v>#VALUE!</v>
      </c>
      <c r="BK163" s="702">
        <f t="shared" si="189"/>
        <v>1</v>
      </c>
      <c r="BL163" s="703" t="e">
        <f t="shared" si="190"/>
        <v>#VALUE!</v>
      </c>
      <c r="BM163" s="704" t="e">
        <f t="shared" si="191"/>
        <v>#VALUE!</v>
      </c>
      <c r="BN163" s="769" t="e">
        <f t="shared" si="221"/>
        <v>#VALUE!</v>
      </c>
      <c r="BO163" s="705" t="e">
        <f t="shared" si="222"/>
        <v>#VALUE!</v>
      </c>
      <c r="BP163" s="702">
        <f t="shared" si="192"/>
        <v>1</v>
      </c>
      <c r="BQ163" s="703" t="e">
        <f t="shared" si="193"/>
        <v>#VALUE!</v>
      </c>
      <c r="BR163" s="704" t="e">
        <f t="shared" si="194"/>
        <v>#VALUE!</v>
      </c>
      <c r="BS163" s="769" t="e">
        <f t="shared" si="223"/>
        <v>#VALUE!</v>
      </c>
      <c r="BT163" s="705" t="e">
        <f t="shared" si="224"/>
        <v>#VALUE!</v>
      </c>
      <c r="BU163" s="702">
        <f t="shared" si="195"/>
        <v>1</v>
      </c>
      <c r="BV163" s="703" t="e">
        <f t="shared" si="196"/>
        <v>#VALUE!</v>
      </c>
      <c r="BW163" s="704" t="e">
        <f t="shared" si="197"/>
        <v>#VALUE!</v>
      </c>
      <c r="BX163" s="769" t="e">
        <f t="shared" si="225"/>
        <v>#VALUE!</v>
      </c>
      <c r="BY163" s="705" t="e">
        <f t="shared" si="226"/>
        <v>#VALUE!</v>
      </c>
      <c r="BZ163" s="702">
        <f t="shared" si="198"/>
        <v>1</v>
      </c>
      <c r="CA163" s="703" t="e">
        <f t="shared" si="199"/>
        <v>#VALUE!</v>
      </c>
      <c r="CB163" s="704" t="e">
        <f t="shared" si="200"/>
        <v>#VALUE!</v>
      </c>
      <c r="CC163" s="769" t="e">
        <f t="shared" si="227"/>
        <v>#VALUE!</v>
      </c>
      <c r="CD163" s="705" t="e">
        <f t="shared" si="228"/>
        <v>#VALUE!</v>
      </c>
      <c r="CE163" s="770">
        <f t="shared" si="203"/>
        <v>12</v>
      </c>
      <c r="CF163" s="771" t="e">
        <f t="shared" si="204"/>
        <v>#VALUE!</v>
      </c>
      <c r="CG163" s="708"/>
      <c r="CH163" s="709"/>
      <c r="CK163" s="253"/>
      <c r="CL163" s="272"/>
      <c r="CM163" s="272"/>
      <c r="CN163" s="273"/>
      <c r="CO163" s="285" t="e">
        <f t="shared" si="159"/>
        <v>#VALUE!</v>
      </c>
      <c r="CP163" s="286" t="e">
        <f t="shared" si="160"/>
        <v>#VALUE!</v>
      </c>
      <c r="CQ163" s="275">
        <f t="shared" si="161"/>
        <v>0</v>
      </c>
      <c r="CR163" s="270" t="e">
        <f t="shared" si="229"/>
        <v>#VALUE!</v>
      </c>
      <c r="CS163" s="270" t="e">
        <f t="shared" si="229"/>
        <v>#VALUE!</v>
      </c>
      <c r="CT163" s="270" t="e">
        <f t="shared" si="230"/>
        <v>#VALUE!</v>
      </c>
      <c r="CU163" s="44"/>
    </row>
    <row r="164" spans="1:99" ht="16.5" customHeight="1">
      <c r="A164" s="23">
        <f t="shared" si="164"/>
        <v>160</v>
      </c>
      <c r="B164" s="142">
        <f>'2019-상시근로자'!B164</f>
        <v>0</v>
      </c>
      <c r="C164" s="635">
        <f>'2019-상시근로자'!C164</f>
        <v>0</v>
      </c>
      <c r="D164" s="637">
        <f>'2019-상시근로자'!D164</f>
        <v>0</v>
      </c>
      <c r="E164" s="156" t="e">
        <f t="shared" si="152"/>
        <v>#VALUE!</v>
      </c>
      <c r="F164" s="30" t="e">
        <f t="shared" si="153"/>
        <v>#VALUE!</v>
      </c>
      <c r="G164" s="31" t="e">
        <f t="shared" si="154"/>
        <v>#VALUE!</v>
      </c>
      <c r="H164" s="147" t="e">
        <f t="shared" si="155"/>
        <v>#VALUE!</v>
      </c>
      <c r="I164" s="636">
        <f>'2019-상시근로자'!E164</f>
        <v>0</v>
      </c>
      <c r="J164" s="636">
        <f>'2019-상시근로자'!G164</f>
        <v>0</v>
      </c>
      <c r="K164" s="33" t="e">
        <f t="shared" si="156"/>
        <v>#VALUE!</v>
      </c>
      <c r="L164" s="33">
        <f t="shared" si="202"/>
        <v>0</v>
      </c>
      <c r="M164" s="35" t="e">
        <f t="shared" si="157"/>
        <v>#VALUE!</v>
      </c>
      <c r="N164" s="108"/>
      <c r="O164" s="178"/>
      <c r="P164" s="179"/>
      <c r="Q164" s="194" t="s">
        <v>160</v>
      </c>
      <c r="R164" s="107" t="s">
        <v>160</v>
      </c>
      <c r="S164" s="43"/>
      <c r="T164" s="122" t="s">
        <v>160</v>
      </c>
      <c r="U164" s="122" t="s">
        <v>160</v>
      </c>
      <c r="V164" s="195" t="s">
        <v>160</v>
      </c>
      <c r="W164" s="702">
        <f t="shared" si="165"/>
        <v>1</v>
      </c>
      <c r="X164" s="703" t="e">
        <f t="shared" si="166"/>
        <v>#VALUE!</v>
      </c>
      <c r="Y164" s="768" t="e">
        <f t="shared" si="167"/>
        <v>#VALUE!</v>
      </c>
      <c r="Z164" s="769" t="e">
        <f t="shared" si="205"/>
        <v>#VALUE!</v>
      </c>
      <c r="AA164" s="705" t="e">
        <f t="shared" si="206"/>
        <v>#VALUE!</v>
      </c>
      <c r="AB164" s="702">
        <f t="shared" si="168"/>
        <v>1</v>
      </c>
      <c r="AC164" s="703" t="e">
        <f t="shared" si="169"/>
        <v>#VALUE!</v>
      </c>
      <c r="AD164" s="704" t="e">
        <f t="shared" si="170"/>
        <v>#VALUE!</v>
      </c>
      <c r="AE164" s="769" t="e">
        <f t="shared" si="207"/>
        <v>#VALUE!</v>
      </c>
      <c r="AF164" s="705" t="e">
        <f t="shared" si="208"/>
        <v>#VALUE!</v>
      </c>
      <c r="AG164" s="702">
        <f t="shared" si="171"/>
        <v>1</v>
      </c>
      <c r="AH164" s="703" t="e">
        <f t="shared" si="172"/>
        <v>#VALUE!</v>
      </c>
      <c r="AI164" s="704" t="e">
        <f t="shared" si="173"/>
        <v>#VALUE!</v>
      </c>
      <c r="AJ164" s="769" t="e">
        <f t="shared" si="209"/>
        <v>#VALUE!</v>
      </c>
      <c r="AK164" s="705" t="e">
        <f t="shared" si="210"/>
        <v>#VALUE!</v>
      </c>
      <c r="AL164" s="702">
        <f t="shared" si="174"/>
        <v>1</v>
      </c>
      <c r="AM164" s="703" t="e">
        <f t="shared" si="175"/>
        <v>#VALUE!</v>
      </c>
      <c r="AN164" s="704" t="e">
        <f t="shared" si="176"/>
        <v>#VALUE!</v>
      </c>
      <c r="AO164" s="769" t="e">
        <f t="shared" si="211"/>
        <v>#VALUE!</v>
      </c>
      <c r="AP164" s="705" t="e">
        <f t="shared" si="212"/>
        <v>#VALUE!</v>
      </c>
      <c r="AQ164" s="702">
        <f t="shared" si="177"/>
        <v>1</v>
      </c>
      <c r="AR164" s="703" t="e">
        <f t="shared" si="178"/>
        <v>#VALUE!</v>
      </c>
      <c r="AS164" s="704" t="e">
        <f t="shared" si="179"/>
        <v>#VALUE!</v>
      </c>
      <c r="AT164" s="769" t="e">
        <f t="shared" si="213"/>
        <v>#VALUE!</v>
      </c>
      <c r="AU164" s="705" t="e">
        <f t="shared" si="214"/>
        <v>#VALUE!</v>
      </c>
      <c r="AV164" s="702">
        <f t="shared" si="180"/>
        <v>1</v>
      </c>
      <c r="AW164" s="703" t="e">
        <f t="shared" si="181"/>
        <v>#VALUE!</v>
      </c>
      <c r="AX164" s="704" t="e">
        <f t="shared" si="182"/>
        <v>#VALUE!</v>
      </c>
      <c r="AY164" s="769" t="e">
        <f t="shared" si="215"/>
        <v>#VALUE!</v>
      </c>
      <c r="AZ164" s="705" t="e">
        <f t="shared" si="216"/>
        <v>#VALUE!</v>
      </c>
      <c r="BA164" s="702">
        <f t="shared" si="183"/>
        <v>1</v>
      </c>
      <c r="BB164" s="703" t="e">
        <f t="shared" si="184"/>
        <v>#VALUE!</v>
      </c>
      <c r="BC164" s="704" t="e">
        <f t="shared" si="185"/>
        <v>#VALUE!</v>
      </c>
      <c r="BD164" s="769" t="e">
        <f t="shared" si="217"/>
        <v>#VALUE!</v>
      </c>
      <c r="BE164" s="705" t="e">
        <f t="shared" si="218"/>
        <v>#VALUE!</v>
      </c>
      <c r="BF164" s="702">
        <f t="shared" si="186"/>
        <v>1</v>
      </c>
      <c r="BG164" s="703" t="e">
        <f t="shared" si="187"/>
        <v>#VALUE!</v>
      </c>
      <c r="BH164" s="704" t="e">
        <f t="shared" si="188"/>
        <v>#VALUE!</v>
      </c>
      <c r="BI164" s="769" t="e">
        <f t="shared" si="219"/>
        <v>#VALUE!</v>
      </c>
      <c r="BJ164" s="705" t="e">
        <f t="shared" si="220"/>
        <v>#VALUE!</v>
      </c>
      <c r="BK164" s="702">
        <f t="shared" si="189"/>
        <v>1</v>
      </c>
      <c r="BL164" s="703" t="e">
        <f t="shared" si="190"/>
        <v>#VALUE!</v>
      </c>
      <c r="BM164" s="704" t="e">
        <f t="shared" si="191"/>
        <v>#VALUE!</v>
      </c>
      <c r="BN164" s="769" t="e">
        <f t="shared" si="221"/>
        <v>#VALUE!</v>
      </c>
      <c r="BO164" s="705" t="e">
        <f t="shared" si="222"/>
        <v>#VALUE!</v>
      </c>
      <c r="BP164" s="702">
        <f t="shared" si="192"/>
        <v>1</v>
      </c>
      <c r="BQ164" s="703" t="e">
        <f t="shared" si="193"/>
        <v>#VALUE!</v>
      </c>
      <c r="BR164" s="704" t="e">
        <f t="shared" si="194"/>
        <v>#VALUE!</v>
      </c>
      <c r="BS164" s="769" t="e">
        <f t="shared" si="223"/>
        <v>#VALUE!</v>
      </c>
      <c r="BT164" s="705" t="e">
        <f t="shared" si="224"/>
        <v>#VALUE!</v>
      </c>
      <c r="BU164" s="702">
        <f t="shared" si="195"/>
        <v>1</v>
      </c>
      <c r="BV164" s="703" t="e">
        <f t="shared" si="196"/>
        <v>#VALUE!</v>
      </c>
      <c r="BW164" s="704" t="e">
        <f t="shared" si="197"/>
        <v>#VALUE!</v>
      </c>
      <c r="BX164" s="769" t="e">
        <f t="shared" si="225"/>
        <v>#VALUE!</v>
      </c>
      <c r="BY164" s="705" t="e">
        <f t="shared" si="226"/>
        <v>#VALUE!</v>
      </c>
      <c r="BZ164" s="702">
        <f t="shared" si="198"/>
        <v>1</v>
      </c>
      <c r="CA164" s="703" t="e">
        <f t="shared" si="199"/>
        <v>#VALUE!</v>
      </c>
      <c r="CB164" s="704" t="e">
        <f t="shared" si="200"/>
        <v>#VALUE!</v>
      </c>
      <c r="CC164" s="769" t="e">
        <f t="shared" si="227"/>
        <v>#VALUE!</v>
      </c>
      <c r="CD164" s="705" t="e">
        <f t="shared" si="228"/>
        <v>#VALUE!</v>
      </c>
      <c r="CE164" s="770">
        <f t="shared" si="203"/>
        <v>12</v>
      </c>
      <c r="CF164" s="771" t="e">
        <f t="shared" si="204"/>
        <v>#VALUE!</v>
      </c>
      <c r="CG164" s="708"/>
      <c r="CH164" s="709"/>
      <c r="CK164" s="253"/>
      <c r="CL164" s="272"/>
      <c r="CM164" s="272"/>
      <c r="CN164" s="273"/>
      <c r="CO164" s="285" t="e">
        <f t="shared" si="159"/>
        <v>#VALUE!</v>
      </c>
      <c r="CP164" s="286" t="e">
        <f t="shared" si="160"/>
        <v>#VALUE!</v>
      </c>
      <c r="CQ164" s="275">
        <f t="shared" si="161"/>
        <v>0</v>
      </c>
      <c r="CR164" s="270" t="e">
        <f t="shared" si="229"/>
        <v>#VALUE!</v>
      </c>
      <c r="CS164" s="270" t="e">
        <f t="shared" si="229"/>
        <v>#VALUE!</v>
      </c>
      <c r="CT164" s="270" t="e">
        <f t="shared" si="230"/>
        <v>#VALUE!</v>
      </c>
      <c r="CU164" s="44"/>
    </row>
    <row r="165" spans="1:99" ht="16.5" customHeight="1">
      <c r="A165" s="23">
        <f t="shared" si="164"/>
        <v>161</v>
      </c>
      <c r="B165" s="142">
        <f>'2019-상시근로자'!B165</f>
        <v>0</v>
      </c>
      <c r="C165" s="635">
        <f>'2019-상시근로자'!C165</f>
        <v>0</v>
      </c>
      <c r="D165" s="637">
        <f>'2019-상시근로자'!D165</f>
        <v>0</v>
      </c>
      <c r="E165" s="156" t="e">
        <f t="shared" si="152"/>
        <v>#VALUE!</v>
      </c>
      <c r="F165" s="30" t="e">
        <f t="shared" si="153"/>
        <v>#VALUE!</v>
      </c>
      <c r="G165" s="31" t="e">
        <f t="shared" si="154"/>
        <v>#VALUE!</v>
      </c>
      <c r="H165" s="147" t="e">
        <f t="shared" si="155"/>
        <v>#VALUE!</v>
      </c>
      <c r="I165" s="636">
        <f>'2019-상시근로자'!E165</f>
        <v>0</v>
      </c>
      <c r="J165" s="636">
        <f>'2019-상시근로자'!G165</f>
        <v>0</v>
      </c>
      <c r="K165" s="33" t="e">
        <f t="shared" si="156"/>
        <v>#VALUE!</v>
      </c>
      <c r="L165" s="33">
        <f t="shared" si="202"/>
        <v>0</v>
      </c>
      <c r="M165" s="35" t="e">
        <f t="shared" si="157"/>
        <v>#VALUE!</v>
      </c>
      <c r="N165" s="108"/>
      <c r="O165" s="178"/>
      <c r="P165" s="179"/>
      <c r="Q165" s="194" t="s">
        <v>160</v>
      </c>
      <c r="R165" s="107" t="s">
        <v>160</v>
      </c>
      <c r="S165" s="43"/>
      <c r="T165" s="122" t="s">
        <v>160</v>
      </c>
      <c r="U165" s="122" t="s">
        <v>160</v>
      </c>
      <c r="V165" s="195" t="s">
        <v>160</v>
      </c>
      <c r="W165" s="702">
        <f t="shared" si="165"/>
        <v>1</v>
      </c>
      <c r="X165" s="703" t="e">
        <f t="shared" si="166"/>
        <v>#VALUE!</v>
      </c>
      <c r="Y165" s="768" t="e">
        <f t="shared" si="167"/>
        <v>#VALUE!</v>
      </c>
      <c r="Z165" s="769" t="e">
        <f t="shared" si="205"/>
        <v>#VALUE!</v>
      </c>
      <c r="AA165" s="705" t="e">
        <f t="shared" si="206"/>
        <v>#VALUE!</v>
      </c>
      <c r="AB165" s="702">
        <f t="shared" si="168"/>
        <v>1</v>
      </c>
      <c r="AC165" s="703" t="e">
        <f t="shared" si="169"/>
        <v>#VALUE!</v>
      </c>
      <c r="AD165" s="704" t="e">
        <f t="shared" si="170"/>
        <v>#VALUE!</v>
      </c>
      <c r="AE165" s="769" t="e">
        <f t="shared" si="207"/>
        <v>#VALUE!</v>
      </c>
      <c r="AF165" s="705" t="e">
        <f t="shared" si="208"/>
        <v>#VALUE!</v>
      </c>
      <c r="AG165" s="702">
        <f t="shared" si="171"/>
        <v>1</v>
      </c>
      <c r="AH165" s="703" t="e">
        <f t="shared" si="172"/>
        <v>#VALUE!</v>
      </c>
      <c r="AI165" s="704" t="e">
        <f t="shared" si="173"/>
        <v>#VALUE!</v>
      </c>
      <c r="AJ165" s="769" t="e">
        <f t="shared" si="209"/>
        <v>#VALUE!</v>
      </c>
      <c r="AK165" s="705" t="e">
        <f t="shared" si="210"/>
        <v>#VALUE!</v>
      </c>
      <c r="AL165" s="702">
        <f t="shared" si="174"/>
        <v>1</v>
      </c>
      <c r="AM165" s="703" t="e">
        <f t="shared" si="175"/>
        <v>#VALUE!</v>
      </c>
      <c r="AN165" s="704" t="e">
        <f t="shared" si="176"/>
        <v>#VALUE!</v>
      </c>
      <c r="AO165" s="769" t="e">
        <f t="shared" si="211"/>
        <v>#VALUE!</v>
      </c>
      <c r="AP165" s="705" t="e">
        <f t="shared" si="212"/>
        <v>#VALUE!</v>
      </c>
      <c r="AQ165" s="702">
        <f t="shared" si="177"/>
        <v>1</v>
      </c>
      <c r="AR165" s="703" t="e">
        <f t="shared" si="178"/>
        <v>#VALUE!</v>
      </c>
      <c r="AS165" s="704" t="e">
        <f t="shared" si="179"/>
        <v>#VALUE!</v>
      </c>
      <c r="AT165" s="769" t="e">
        <f t="shared" si="213"/>
        <v>#VALUE!</v>
      </c>
      <c r="AU165" s="705" t="e">
        <f t="shared" si="214"/>
        <v>#VALUE!</v>
      </c>
      <c r="AV165" s="702">
        <f t="shared" si="180"/>
        <v>1</v>
      </c>
      <c r="AW165" s="703" t="e">
        <f t="shared" si="181"/>
        <v>#VALUE!</v>
      </c>
      <c r="AX165" s="704" t="e">
        <f t="shared" si="182"/>
        <v>#VALUE!</v>
      </c>
      <c r="AY165" s="769" t="e">
        <f t="shared" si="215"/>
        <v>#VALUE!</v>
      </c>
      <c r="AZ165" s="705" t="e">
        <f t="shared" si="216"/>
        <v>#VALUE!</v>
      </c>
      <c r="BA165" s="702">
        <f t="shared" si="183"/>
        <v>1</v>
      </c>
      <c r="BB165" s="703" t="e">
        <f t="shared" si="184"/>
        <v>#VALUE!</v>
      </c>
      <c r="BC165" s="704" t="e">
        <f t="shared" si="185"/>
        <v>#VALUE!</v>
      </c>
      <c r="BD165" s="769" t="e">
        <f t="shared" si="217"/>
        <v>#VALUE!</v>
      </c>
      <c r="BE165" s="705" t="e">
        <f t="shared" si="218"/>
        <v>#VALUE!</v>
      </c>
      <c r="BF165" s="702">
        <f t="shared" si="186"/>
        <v>1</v>
      </c>
      <c r="BG165" s="703" t="e">
        <f t="shared" si="187"/>
        <v>#VALUE!</v>
      </c>
      <c r="BH165" s="704" t="e">
        <f t="shared" si="188"/>
        <v>#VALUE!</v>
      </c>
      <c r="BI165" s="769" t="e">
        <f t="shared" si="219"/>
        <v>#VALUE!</v>
      </c>
      <c r="BJ165" s="705" t="e">
        <f t="shared" si="220"/>
        <v>#VALUE!</v>
      </c>
      <c r="BK165" s="702">
        <f t="shared" si="189"/>
        <v>1</v>
      </c>
      <c r="BL165" s="703" t="e">
        <f t="shared" si="190"/>
        <v>#VALUE!</v>
      </c>
      <c r="BM165" s="704" t="e">
        <f t="shared" si="191"/>
        <v>#VALUE!</v>
      </c>
      <c r="BN165" s="769" t="e">
        <f t="shared" si="221"/>
        <v>#VALUE!</v>
      </c>
      <c r="BO165" s="705" t="e">
        <f t="shared" si="222"/>
        <v>#VALUE!</v>
      </c>
      <c r="BP165" s="702">
        <f t="shared" si="192"/>
        <v>1</v>
      </c>
      <c r="BQ165" s="703" t="e">
        <f t="shared" si="193"/>
        <v>#VALUE!</v>
      </c>
      <c r="BR165" s="704" t="e">
        <f t="shared" si="194"/>
        <v>#VALUE!</v>
      </c>
      <c r="BS165" s="769" t="e">
        <f t="shared" si="223"/>
        <v>#VALUE!</v>
      </c>
      <c r="BT165" s="705" t="e">
        <f t="shared" si="224"/>
        <v>#VALUE!</v>
      </c>
      <c r="BU165" s="702">
        <f t="shared" si="195"/>
        <v>1</v>
      </c>
      <c r="BV165" s="703" t="e">
        <f t="shared" si="196"/>
        <v>#VALUE!</v>
      </c>
      <c r="BW165" s="704" t="e">
        <f t="shared" si="197"/>
        <v>#VALUE!</v>
      </c>
      <c r="BX165" s="769" t="e">
        <f t="shared" si="225"/>
        <v>#VALUE!</v>
      </c>
      <c r="BY165" s="705" t="e">
        <f t="shared" si="226"/>
        <v>#VALUE!</v>
      </c>
      <c r="BZ165" s="702">
        <f t="shared" si="198"/>
        <v>1</v>
      </c>
      <c r="CA165" s="703" t="e">
        <f t="shared" si="199"/>
        <v>#VALUE!</v>
      </c>
      <c r="CB165" s="704" t="e">
        <f t="shared" si="200"/>
        <v>#VALUE!</v>
      </c>
      <c r="CC165" s="769" t="e">
        <f t="shared" si="227"/>
        <v>#VALUE!</v>
      </c>
      <c r="CD165" s="705" t="e">
        <f t="shared" si="228"/>
        <v>#VALUE!</v>
      </c>
      <c r="CE165" s="770">
        <f t="shared" si="203"/>
        <v>12</v>
      </c>
      <c r="CF165" s="771" t="e">
        <f t="shared" si="204"/>
        <v>#VALUE!</v>
      </c>
      <c r="CG165" s="708"/>
      <c r="CH165" s="709"/>
      <c r="CK165" s="253"/>
      <c r="CL165" s="272"/>
      <c r="CM165" s="272"/>
      <c r="CN165" s="273"/>
      <c r="CO165" s="285" t="e">
        <f t="shared" si="159"/>
        <v>#VALUE!</v>
      </c>
      <c r="CP165" s="286" t="e">
        <f t="shared" si="160"/>
        <v>#VALUE!</v>
      </c>
      <c r="CQ165" s="275">
        <f t="shared" si="161"/>
        <v>0</v>
      </c>
      <c r="CR165" s="270" t="e">
        <f t="shared" si="229"/>
        <v>#VALUE!</v>
      </c>
      <c r="CS165" s="270" t="e">
        <f t="shared" si="229"/>
        <v>#VALUE!</v>
      </c>
      <c r="CT165" s="270" t="e">
        <f t="shared" si="230"/>
        <v>#VALUE!</v>
      </c>
      <c r="CU165" s="44"/>
    </row>
    <row r="166" spans="1:99" ht="16.5" customHeight="1">
      <c r="A166" s="23">
        <f t="shared" si="164"/>
        <v>162</v>
      </c>
      <c r="B166" s="142">
        <f>'2019-상시근로자'!B166</f>
        <v>0</v>
      </c>
      <c r="C166" s="635">
        <f>'2019-상시근로자'!C166</f>
        <v>0</v>
      </c>
      <c r="D166" s="637">
        <f>'2019-상시근로자'!D166</f>
        <v>0</v>
      </c>
      <c r="E166" s="156" t="e">
        <f t="shared" si="152"/>
        <v>#VALUE!</v>
      </c>
      <c r="F166" s="30" t="e">
        <f t="shared" si="153"/>
        <v>#VALUE!</v>
      </c>
      <c r="G166" s="31" t="e">
        <f t="shared" si="154"/>
        <v>#VALUE!</v>
      </c>
      <c r="H166" s="147" t="e">
        <f t="shared" si="155"/>
        <v>#VALUE!</v>
      </c>
      <c r="I166" s="636">
        <f>'2019-상시근로자'!E166</f>
        <v>0</v>
      </c>
      <c r="J166" s="636">
        <f>'2019-상시근로자'!G166</f>
        <v>0</v>
      </c>
      <c r="K166" s="33" t="e">
        <f t="shared" si="156"/>
        <v>#VALUE!</v>
      </c>
      <c r="L166" s="33">
        <f t="shared" si="202"/>
        <v>0</v>
      </c>
      <c r="M166" s="35" t="e">
        <f t="shared" si="157"/>
        <v>#VALUE!</v>
      </c>
      <c r="N166" s="108"/>
      <c r="O166" s="178"/>
      <c r="P166" s="179"/>
      <c r="Q166" s="194" t="s">
        <v>160</v>
      </c>
      <c r="R166" s="107" t="s">
        <v>160</v>
      </c>
      <c r="S166" s="43"/>
      <c r="T166" s="122" t="s">
        <v>160</v>
      </c>
      <c r="U166" s="122" t="s">
        <v>160</v>
      </c>
      <c r="V166" s="195" t="s">
        <v>160</v>
      </c>
      <c r="W166" s="702">
        <f t="shared" si="165"/>
        <v>1</v>
      </c>
      <c r="X166" s="703" t="e">
        <f t="shared" si="166"/>
        <v>#VALUE!</v>
      </c>
      <c r="Y166" s="768" t="e">
        <f t="shared" si="167"/>
        <v>#VALUE!</v>
      </c>
      <c r="Z166" s="769" t="e">
        <f t="shared" si="205"/>
        <v>#VALUE!</v>
      </c>
      <c r="AA166" s="705" t="e">
        <f t="shared" si="206"/>
        <v>#VALUE!</v>
      </c>
      <c r="AB166" s="702">
        <f t="shared" si="168"/>
        <v>1</v>
      </c>
      <c r="AC166" s="703" t="e">
        <f t="shared" si="169"/>
        <v>#VALUE!</v>
      </c>
      <c r="AD166" s="704" t="e">
        <f t="shared" si="170"/>
        <v>#VALUE!</v>
      </c>
      <c r="AE166" s="769" t="e">
        <f t="shared" si="207"/>
        <v>#VALUE!</v>
      </c>
      <c r="AF166" s="705" t="e">
        <f t="shared" si="208"/>
        <v>#VALUE!</v>
      </c>
      <c r="AG166" s="702">
        <f t="shared" si="171"/>
        <v>1</v>
      </c>
      <c r="AH166" s="703" t="e">
        <f t="shared" si="172"/>
        <v>#VALUE!</v>
      </c>
      <c r="AI166" s="704" t="e">
        <f t="shared" si="173"/>
        <v>#VALUE!</v>
      </c>
      <c r="AJ166" s="769" t="e">
        <f t="shared" si="209"/>
        <v>#VALUE!</v>
      </c>
      <c r="AK166" s="705" t="e">
        <f t="shared" si="210"/>
        <v>#VALUE!</v>
      </c>
      <c r="AL166" s="702">
        <f t="shared" si="174"/>
        <v>1</v>
      </c>
      <c r="AM166" s="703" t="e">
        <f t="shared" si="175"/>
        <v>#VALUE!</v>
      </c>
      <c r="AN166" s="704" t="e">
        <f t="shared" si="176"/>
        <v>#VALUE!</v>
      </c>
      <c r="AO166" s="769" t="e">
        <f t="shared" si="211"/>
        <v>#VALUE!</v>
      </c>
      <c r="AP166" s="705" t="e">
        <f t="shared" si="212"/>
        <v>#VALUE!</v>
      </c>
      <c r="AQ166" s="702">
        <f t="shared" si="177"/>
        <v>1</v>
      </c>
      <c r="AR166" s="703" t="e">
        <f t="shared" si="178"/>
        <v>#VALUE!</v>
      </c>
      <c r="AS166" s="704" t="e">
        <f t="shared" si="179"/>
        <v>#VALUE!</v>
      </c>
      <c r="AT166" s="769" t="e">
        <f t="shared" si="213"/>
        <v>#VALUE!</v>
      </c>
      <c r="AU166" s="705" t="e">
        <f t="shared" si="214"/>
        <v>#VALUE!</v>
      </c>
      <c r="AV166" s="702">
        <f t="shared" si="180"/>
        <v>1</v>
      </c>
      <c r="AW166" s="703" t="e">
        <f t="shared" si="181"/>
        <v>#VALUE!</v>
      </c>
      <c r="AX166" s="704" t="e">
        <f t="shared" si="182"/>
        <v>#VALUE!</v>
      </c>
      <c r="AY166" s="769" t="e">
        <f t="shared" si="215"/>
        <v>#VALUE!</v>
      </c>
      <c r="AZ166" s="705" t="e">
        <f t="shared" si="216"/>
        <v>#VALUE!</v>
      </c>
      <c r="BA166" s="702">
        <f t="shared" si="183"/>
        <v>1</v>
      </c>
      <c r="BB166" s="703" t="e">
        <f t="shared" si="184"/>
        <v>#VALUE!</v>
      </c>
      <c r="BC166" s="704" t="e">
        <f t="shared" si="185"/>
        <v>#VALUE!</v>
      </c>
      <c r="BD166" s="769" t="e">
        <f t="shared" si="217"/>
        <v>#VALUE!</v>
      </c>
      <c r="BE166" s="705" t="e">
        <f t="shared" si="218"/>
        <v>#VALUE!</v>
      </c>
      <c r="BF166" s="702">
        <f t="shared" si="186"/>
        <v>1</v>
      </c>
      <c r="BG166" s="703" t="e">
        <f t="shared" si="187"/>
        <v>#VALUE!</v>
      </c>
      <c r="BH166" s="704" t="e">
        <f t="shared" si="188"/>
        <v>#VALUE!</v>
      </c>
      <c r="BI166" s="769" t="e">
        <f t="shared" si="219"/>
        <v>#VALUE!</v>
      </c>
      <c r="BJ166" s="705" t="e">
        <f t="shared" si="220"/>
        <v>#VALUE!</v>
      </c>
      <c r="BK166" s="702">
        <f t="shared" si="189"/>
        <v>1</v>
      </c>
      <c r="BL166" s="703" t="e">
        <f t="shared" si="190"/>
        <v>#VALUE!</v>
      </c>
      <c r="BM166" s="704" t="e">
        <f t="shared" si="191"/>
        <v>#VALUE!</v>
      </c>
      <c r="BN166" s="769" t="e">
        <f t="shared" si="221"/>
        <v>#VALUE!</v>
      </c>
      <c r="BO166" s="705" t="e">
        <f t="shared" si="222"/>
        <v>#VALUE!</v>
      </c>
      <c r="BP166" s="702">
        <f t="shared" si="192"/>
        <v>1</v>
      </c>
      <c r="BQ166" s="703" t="e">
        <f t="shared" si="193"/>
        <v>#VALUE!</v>
      </c>
      <c r="BR166" s="704" t="e">
        <f t="shared" si="194"/>
        <v>#VALUE!</v>
      </c>
      <c r="BS166" s="769" t="e">
        <f t="shared" si="223"/>
        <v>#VALUE!</v>
      </c>
      <c r="BT166" s="705" t="e">
        <f t="shared" si="224"/>
        <v>#VALUE!</v>
      </c>
      <c r="BU166" s="702">
        <f t="shared" si="195"/>
        <v>1</v>
      </c>
      <c r="BV166" s="703" t="e">
        <f t="shared" si="196"/>
        <v>#VALUE!</v>
      </c>
      <c r="BW166" s="704" t="e">
        <f t="shared" si="197"/>
        <v>#VALUE!</v>
      </c>
      <c r="BX166" s="769" t="e">
        <f t="shared" si="225"/>
        <v>#VALUE!</v>
      </c>
      <c r="BY166" s="705" t="e">
        <f t="shared" si="226"/>
        <v>#VALUE!</v>
      </c>
      <c r="BZ166" s="702">
        <f t="shared" si="198"/>
        <v>1</v>
      </c>
      <c r="CA166" s="703" t="e">
        <f t="shared" si="199"/>
        <v>#VALUE!</v>
      </c>
      <c r="CB166" s="704" t="e">
        <f t="shared" si="200"/>
        <v>#VALUE!</v>
      </c>
      <c r="CC166" s="769" t="e">
        <f t="shared" si="227"/>
        <v>#VALUE!</v>
      </c>
      <c r="CD166" s="705" t="e">
        <f t="shared" si="228"/>
        <v>#VALUE!</v>
      </c>
      <c r="CE166" s="770">
        <f t="shared" si="203"/>
        <v>12</v>
      </c>
      <c r="CF166" s="771" t="e">
        <f t="shared" si="204"/>
        <v>#VALUE!</v>
      </c>
      <c r="CG166" s="708"/>
      <c r="CH166" s="709"/>
      <c r="CK166" s="253"/>
      <c r="CL166" s="272"/>
      <c r="CM166" s="272"/>
      <c r="CN166" s="273"/>
      <c r="CO166" s="285" t="e">
        <f t="shared" si="159"/>
        <v>#VALUE!</v>
      </c>
      <c r="CP166" s="286" t="e">
        <f t="shared" si="160"/>
        <v>#VALUE!</v>
      </c>
      <c r="CQ166" s="275">
        <f t="shared" si="161"/>
        <v>0</v>
      </c>
      <c r="CR166" s="270" t="e">
        <f t="shared" si="229"/>
        <v>#VALUE!</v>
      </c>
      <c r="CS166" s="270" t="e">
        <f t="shared" si="229"/>
        <v>#VALUE!</v>
      </c>
      <c r="CT166" s="270" t="e">
        <f t="shared" si="230"/>
        <v>#VALUE!</v>
      </c>
      <c r="CU166" s="44"/>
    </row>
    <row r="167" spans="1:99" ht="16.5" customHeight="1">
      <c r="A167" s="23">
        <f t="shared" si="164"/>
        <v>163</v>
      </c>
      <c r="B167" s="142">
        <f>'2019-상시근로자'!B167</f>
        <v>0</v>
      </c>
      <c r="C167" s="635">
        <f>'2019-상시근로자'!C167</f>
        <v>0</v>
      </c>
      <c r="D167" s="637">
        <f>'2019-상시근로자'!D167</f>
        <v>0</v>
      </c>
      <c r="E167" s="156" t="e">
        <f t="shared" si="152"/>
        <v>#VALUE!</v>
      </c>
      <c r="F167" s="30" t="e">
        <f t="shared" si="153"/>
        <v>#VALUE!</v>
      </c>
      <c r="G167" s="31" t="e">
        <f t="shared" si="154"/>
        <v>#VALUE!</v>
      </c>
      <c r="H167" s="147" t="e">
        <f t="shared" si="155"/>
        <v>#VALUE!</v>
      </c>
      <c r="I167" s="636">
        <f>'2019-상시근로자'!E167</f>
        <v>0</v>
      </c>
      <c r="J167" s="636">
        <f>'2019-상시근로자'!G167</f>
        <v>0</v>
      </c>
      <c r="K167" s="33" t="e">
        <f t="shared" si="156"/>
        <v>#VALUE!</v>
      </c>
      <c r="L167" s="33">
        <f t="shared" si="202"/>
        <v>0</v>
      </c>
      <c r="M167" s="35" t="e">
        <f t="shared" si="157"/>
        <v>#VALUE!</v>
      </c>
      <c r="N167" s="108"/>
      <c r="O167" s="178"/>
      <c r="P167" s="179"/>
      <c r="Q167" s="194" t="s">
        <v>160</v>
      </c>
      <c r="R167" s="107" t="s">
        <v>160</v>
      </c>
      <c r="S167" s="43"/>
      <c r="T167" s="122" t="s">
        <v>160</v>
      </c>
      <c r="U167" s="122" t="s">
        <v>160</v>
      </c>
      <c r="V167" s="195" t="s">
        <v>160</v>
      </c>
      <c r="W167" s="702">
        <f t="shared" si="165"/>
        <v>1</v>
      </c>
      <c r="X167" s="703" t="e">
        <f t="shared" si="166"/>
        <v>#VALUE!</v>
      </c>
      <c r="Y167" s="768" t="e">
        <f t="shared" si="167"/>
        <v>#VALUE!</v>
      </c>
      <c r="Z167" s="769" t="e">
        <f t="shared" si="205"/>
        <v>#VALUE!</v>
      </c>
      <c r="AA167" s="705" t="e">
        <f t="shared" si="206"/>
        <v>#VALUE!</v>
      </c>
      <c r="AB167" s="702">
        <f t="shared" si="168"/>
        <v>1</v>
      </c>
      <c r="AC167" s="703" t="e">
        <f t="shared" si="169"/>
        <v>#VALUE!</v>
      </c>
      <c r="AD167" s="704" t="e">
        <f t="shared" si="170"/>
        <v>#VALUE!</v>
      </c>
      <c r="AE167" s="769" t="e">
        <f t="shared" si="207"/>
        <v>#VALUE!</v>
      </c>
      <c r="AF167" s="705" t="e">
        <f t="shared" si="208"/>
        <v>#VALUE!</v>
      </c>
      <c r="AG167" s="702">
        <f t="shared" si="171"/>
        <v>1</v>
      </c>
      <c r="AH167" s="703" t="e">
        <f t="shared" si="172"/>
        <v>#VALUE!</v>
      </c>
      <c r="AI167" s="704" t="e">
        <f t="shared" si="173"/>
        <v>#VALUE!</v>
      </c>
      <c r="AJ167" s="769" t="e">
        <f t="shared" si="209"/>
        <v>#VALUE!</v>
      </c>
      <c r="AK167" s="705" t="e">
        <f t="shared" si="210"/>
        <v>#VALUE!</v>
      </c>
      <c r="AL167" s="702">
        <f t="shared" si="174"/>
        <v>1</v>
      </c>
      <c r="AM167" s="703" t="e">
        <f t="shared" si="175"/>
        <v>#VALUE!</v>
      </c>
      <c r="AN167" s="704" t="e">
        <f t="shared" si="176"/>
        <v>#VALUE!</v>
      </c>
      <c r="AO167" s="769" t="e">
        <f t="shared" si="211"/>
        <v>#VALUE!</v>
      </c>
      <c r="AP167" s="705" t="e">
        <f t="shared" si="212"/>
        <v>#VALUE!</v>
      </c>
      <c r="AQ167" s="702">
        <f t="shared" si="177"/>
        <v>1</v>
      </c>
      <c r="AR167" s="703" t="e">
        <f t="shared" si="178"/>
        <v>#VALUE!</v>
      </c>
      <c r="AS167" s="704" t="e">
        <f t="shared" si="179"/>
        <v>#VALUE!</v>
      </c>
      <c r="AT167" s="769" t="e">
        <f t="shared" si="213"/>
        <v>#VALUE!</v>
      </c>
      <c r="AU167" s="705" t="e">
        <f t="shared" si="214"/>
        <v>#VALUE!</v>
      </c>
      <c r="AV167" s="702">
        <f t="shared" si="180"/>
        <v>1</v>
      </c>
      <c r="AW167" s="703" t="e">
        <f t="shared" si="181"/>
        <v>#VALUE!</v>
      </c>
      <c r="AX167" s="704" t="e">
        <f t="shared" si="182"/>
        <v>#VALUE!</v>
      </c>
      <c r="AY167" s="769" t="e">
        <f t="shared" si="215"/>
        <v>#VALUE!</v>
      </c>
      <c r="AZ167" s="705" t="e">
        <f t="shared" si="216"/>
        <v>#VALUE!</v>
      </c>
      <c r="BA167" s="702">
        <f t="shared" si="183"/>
        <v>1</v>
      </c>
      <c r="BB167" s="703" t="e">
        <f t="shared" si="184"/>
        <v>#VALUE!</v>
      </c>
      <c r="BC167" s="704" t="e">
        <f t="shared" si="185"/>
        <v>#VALUE!</v>
      </c>
      <c r="BD167" s="769" t="e">
        <f t="shared" si="217"/>
        <v>#VALUE!</v>
      </c>
      <c r="BE167" s="705" t="e">
        <f t="shared" si="218"/>
        <v>#VALUE!</v>
      </c>
      <c r="BF167" s="702">
        <f t="shared" si="186"/>
        <v>1</v>
      </c>
      <c r="BG167" s="703" t="e">
        <f t="shared" si="187"/>
        <v>#VALUE!</v>
      </c>
      <c r="BH167" s="704" t="e">
        <f t="shared" si="188"/>
        <v>#VALUE!</v>
      </c>
      <c r="BI167" s="769" t="e">
        <f t="shared" si="219"/>
        <v>#VALUE!</v>
      </c>
      <c r="BJ167" s="705" t="e">
        <f t="shared" si="220"/>
        <v>#VALUE!</v>
      </c>
      <c r="BK167" s="702">
        <f t="shared" si="189"/>
        <v>1</v>
      </c>
      <c r="BL167" s="703" t="e">
        <f t="shared" si="190"/>
        <v>#VALUE!</v>
      </c>
      <c r="BM167" s="704" t="e">
        <f t="shared" si="191"/>
        <v>#VALUE!</v>
      </c>
      <c r="BN167" s="769" t="e">
        <f t="shared" si="221"/>
        <v>#VALUE!</v>
      </c>
      <c r="BO167" s="705" t="e">
        <f t="shared" si="222"/>
        <v>#VALUE!</v>
      </c>
      <c r="BP167" s="702">
        <f t="shared" si="192"/>
        <v>1</v>
      </c>
      <c r="BQ167" s="703" t="e">
        <f t="shared" si="193"/>
        <v>#VALUE!</v>
      </c>
      <c r="BR167" s="704" t="e">
        <f t="shared" si="194"/>
        <v>#VALUE!</v>
      </c>
      <c r="BS167" s="769" t="e">
        <f t="shared" si="223"/>
        <v>#VALUE!</v>
      </c>
      <c r="BT167" s="705" t="e">
        <f t="shared" si="224"/>
        <v>#VALUE!</v>
      </c>
      <c r="BU167" s="702">
        <f t="shared" si="195"/>
        <v>1</v>
      </c>
      <c r="BV167" s="703" t="e">
        <f t="shared" si="196"/>
        <v>#VALUE!</v>
      </c>
      <c r="BW167" s="704" t="e">
        <f t="shared" si="197"/>
        <v>#VALUE!</v>
      </c>
      <c r="BX167" s="769" t="e">
        <f t="shared" si="225"/>
        <v>#VALUE!</v>
      </c>
      <c r="BY167" s="705" t="e">
        <f t="shared" si="226"/>
        <v>#VALUE!</v>
      </c>
      <c r="BZ167" s="702">
        <f t="shared" si="198"/>
        <v>1</v>
      </c>
      <c r="CA167" s="703" t="e">
        <f t="shared" si="199"/>
        <v>#VALUE!</v>
      </c>
      <c r="CB167" s="704" t="e">
        <f t="shared" si="200"/>
        <v>#VALUE!</v>
      </c>
      <c r="CC167" s="769" t="e">
        <f t="shared" si="227"/>
        <v>#VALUE!</v>
      </c>
      <c r="CD167" s="705" t="e">
        <f t="shared" si="228"/>
        <v>#VALUE!</v>
      </c>
      <c r="CE167" s="770">
        <f t="shared" si="203"/>
        <v>12</v>
      </c>
      <c r="CF167" s="771" t="e">
        <f t="shared" si="204"/>
        <v>#VALUE!</v>
      </c>
      <c r="CG167" s="708"/>
      <c r="CH167" s="709"/>
      <c r="CK167" s="253"/>
      <c r="CL167" s="272"/>
      <c r="CM167" s="272"/>
      <c r="CN167" s="273"/>
      <c r="CO167" s="285" t="e">
        <f t="shared" si="159"/>
        <v>#VALUE!</v>
      </c>
      <c r="CP167" s="286" t="e">
        <f t="shared" si="160"/>
        <v>#VALUE!</v>
      </c>
      <c r="CQ167" s="275">
        <f t="shared" si="161"/>
        <v>0</v>
      </c>
      <c r="CR167" s="270" t="e">
        <f t="shared" si="229"/>
        <v>#VALUE!</v>
      </c>
      <c r="CS167" s="270" t="e">
        <f t="shared" si="229"/>
        <v>#VALUE!</v>
      </c>
      <c r="CT167" s="270" t="e">
        <f t="shared" si="230"/>
        <v>#VALUE!</v>
      </c>
      <c r="CU167" s="44"/>
    </row>
    <row r="168" spans="1:99" ht="16.5" customHeight="1">
      <c r="A168" s="23">
        <f t="shared" si="164"/>
        <v>164</v>
      </c>
      <c r="B168" s="142">
        <f>'2019-상시근로자'!B168</f>
        <v>0</v>
      </c>
      <c r="C168" s="635">
        <f>'2019-상시근로자'!C168</f>
        <v>0</v>
      </c>
      <c r="D168" s="637">
        <f>'2019-상시근로자'!D168</f>
        <v>0</v>
      </c>
      <c r="E168" s="156" t="e">
        <f t="shared" si="152"/>
        <v>#VALUE!</v>
      </c>
      <c r="F168" s="30" t="e">
        <f t="shared" si="153"/>
        <v>#VALUE!</v>
      </c>
      <c r="G168" s="31" t="e">
        <f t="shared" si="154"/>
        <v>#VALUE!</v>
      </c>
      <c r="H168" s="147" t="e">
        <f t="shared" si="155"/>
        <v>#VALUE!</v>
      </c>
      <c r="I168" s="636">
        <f>'2019-상시근로자'!E168</f>
        <v>0</v>
      </c>
      <c r="J168" s="636">
        <f>'2019-상시근로자'!G168</f>
        <v>0</v>
      </c>
      <c r="K168" s="33" t="e">
        <f t="shared" si="156"/>
        <v>#VALUE!</v>
      </c>
      <c r="L168" s="33">
        <f t="shared" si="202"/>
        <v>0</v>
      </c>
      <c r="M168" s="35" t="e">
        <f t="shared" si="157"/>
        <v>#VALUE!</v>
      </c>
      <c r="N168" s="108"/>
      <c r="O168" s="178"/>
      <c r="P168" s="179"/>
      <c r="Q168" s="194" t="s">
        <v>160</v>
      </c>
      <c r="R168" s="107" t="s">
        <v>160</v>
      </c>
      <c r="S168" s="43"/>
      <c r="T168" s="122" t="s">
        <v>160</v>
      </c>
      <c r="U168" s="122" t="s">
        <v>160</v>
      </c>
      <c r="V168" s="195" t="s">
        <v>160</v>
      </c>
      <c r="W168" s="702">
        <f t="shared" si="165"/>
        <v>1</v>
      </c>
      <c r="X168" s="703" t="e">
        <f t="shared" si="166"/>
        <v>#VALUE!</v>
      </c>
      <c r="Y168" s="768" t="e">
        <f t="shared" si="167"/>
        <v>#VALUE!</v>
      </c>
      <c r="Z168" s="769" t="e">
        <f t="shared" si="205"/>
        <v>#VALUE!</v>
      </c>
      <c r="AA168" s="705" t="e">
        <f t="shared" si="206"/>
        <v>#VALUE!</v>
      </c>
      <c r="AB168" s="702">
        <f t="shared" si="168"/>
        <v>1</v>
      </c>
      <c r="AC168" s="703" t="e">
        <f t="shared" si="169"/>
        <v>#VALUE!</v>
      </c>
      <c r="AD168" s="704" t="e">
        <f t="shared" si="170"/>
        <v>#VALUE!</v>
      </c>
      <c r="AE168" s="769" t="e">
        <f t="shared" si="207"/>
        <v>#VALUE!</v>
      </c>
      <c r="AF168" s="705" t="e">
        <f t="shared" si="208"/>
        <v>#VALUE!</v>
      </c>
      <c r="AG168" s="702">
        <f t="shared" si="171"/>
        <v>1</v>
      </c>
      <c r="AH168" s="703" t="e">
        <f t="shared" si="172"/>
        <v>#VALUE!</v>
      </c>
      <c r="AI168" s="704" t="e">
        <f t="shared" si="173"/>
        <v>#VALUE!</v>
      </c>
      <c r="AJ168" s="769" t="e">
        <f t="shared" si="209"/>
        <v>#VALUE!</v>
      </c>
      <c r="AK168" s="705" t="e">
        <f t="shared" si="210"/>
        <v>#VALUE!</v>
      </c>
      <c r="AL168" s="702">
        <f t="shared" si="174"/>
        <v>1</v>
      </c>
      <c r="AM168" s="703" t="e">
        <f t="shared" si="175"/>
        <v>#VALUE!</v>
      </c>
      <c r="AN168" s="704" t="e">
        <f t="shared" si="176"/>
        <v>#VALUE!</v>
      </c>
      <c r="AO168" s="769" t="e">
        <f t="shared" si="211"/>
        <v>#VALUE!</v>
      </c>
      <c r="AP168" s="705" t="e">
        <f t="shared" si="212"/>
        <v>#VALUE!</v>
      </c>
      <c r="AQ168" s="702">
        <f t="shared" si="177"/>
        <v>1</v>
      </c>
      <c r="AR168" s="703" t="e">
        <f t="shared" si="178"/>
        <v>#VALUE!</v>
      </c>
      <c r="AS168" s="704" t="e">
        <f t="shared" si="179"/>
        <v>#VALUE!</v>
      </c>
      <c r="AT168" s="769" t="e">
        <f t="shared" si="213"/>
        <v>#VALUE!</v>
      </c>
      <c r="AU168" s="705" t="e">
        <f t="shared" si="214"/>
        <v>#VALUE!</v>
      </c>
      <c r="AV168" s="702">
        <f t="shared" si="180"/>
        <v>1</v>
      </c>
      <c r="AW168" s="703" t="e">
        <f t="shared" si="181"/>
        <v>#VALUE!</v>
      </c>
      <c r="AX168" s="704" t="e">
        <f t="shared" si="182"/>
        <v>#VALUE!</v>
      </c>
      <c r="AY168" s="769" t="e">
        <f t="shared" si="215"/>
        <v>#VALUE!</v>
      </c>
      <c r="AZ168" s="705" t="e">
        <f t="shared" si="216"/>
        <v>#VALUE!</v>
      </c>
      <c r="BA168" s="702">
        <f t="shared" si="183"/>
        <v>1</v>
      </c>
      <c r="BB168" s="703" t="e">
        <f t="shared" si="184"/>
        <v>#VALUE!</v>
      </c>
      <c r="BC168" s="704" t="e">
        <f t="shared" si="185"/>
        <v>#VALUE!</v>
      </c>
      <c r="BD168" s="769" t="e">
        <f t="shared" si="217"/>
        <v>#VALUE!</v>
      </c>
      <c r="BE168" s="705" t="e">
        <f t="shared" si="218"/>
        <v>#VALUE!</v>
      </c>
      <c r="BF168" s="702">
        <f t="shared" si="186"/>
        <v>1</v>
      </c>
      <c r="BG168" s="703" t="e">
        <f t="shared" si="187"/>
        <v>#VALUE!</v>
      </c>
      <c r="BH168" s="704" t="e">
        <f t="shared" si="188"/>
        <v>#VALUE!</v>
      </c>
      <c r="BI168" s="769" t="e">
        <f t="shared" si="219"/>
        <v>#VALUE!</v>
      </c>
      <c r="BJ168" s="705" t="e">
        <f t="shared" si="220"/>
        <v>#VALUE!</v>
      </c>
      <c r="BK168" s="702">
        <f t="shared" si="189"/>
        <v>1</v>
      </c>
      <c r="BL168" s="703" t="e">
        <f t="shared" si="190"/>
        <v>#VALUE!</v>
      </c>
      <c r="BM168" s="704" t="e">
        <f t="shared" si="191"/>
        <v>#VALUE!</v>
      </c>
      <c r="BN168" s="769" t="e">
        <f t="shared" si="221"/>
        <v>#VALUE!</v>
      </c>
      <c r="BO168" s="705" t="e">
        <f t="shared" si="222"/>
        <v>#VALUE!</v>
      </c>
      <c r="BP168" s="702">
        <f t="shared" si="192"/>
        <v>1</v>
      </c>
      <c r="BQ168" s="703" t="e">
        <f t="shared" si="193"/>
        <v>#VALUE!</v>
      </c>
      <c r="BR168" s="704" t="e">
        <f t="shared" si="194"/>
        <v>#VALUE!</v>
      </c>
      <c r="BS168" s="769" t="e">
        <f t="shared" si="223"/>
        <v>#VALUE!</v>
      </c>
      <c r="BT168" s="705" t="e">
        <f t="shared" si="224"/>
        <v>#VALUE!</v>
      </c>
      <c r="BU168" s="702">
        <f t="shared" si="195"/>
        <v>1</v>
      </c>
      <c r="BV168" s="703" t="e">
        <f t="shared" si="196"/>
        <v>#VALUE!</v>
      </c>
      <c r="BW168" s="704" t="e">
        <f t="shared" si="197"/>
        <v>#VALUE!</v>
      </c>
      <c r="BX168" s="769" t="e">
        <f t="shared" si="225"/>
        <v>#VALUE!</v>
      </c>
      <c r="BY168" s="705" t="e">
        <f t="shared" si="226"/>
        <v>#VALUE!</v>
      </c>
      <c r="BZ168" s="702">
        <f t="shared" si="198"/>
        <v>1</v>
      </c>
      <c r="CA168" s="703" t="e">
        <f t="shared" si="199"/>
        <v>#VALUE!</v>
      </c>
      <c r="CB168" s="704" t="e">
        <f t="shared" si="200"/>
        <v>#VALUE!</v>
      </c>
      <c r="CC168" s="769" t="e">
        <f t="shared" si="227"/>
        <v>#VALUE!</v>
      </c>
      <c r="CD168" s="705" t="e">
        <f t="shared" si="228"/>
        <v>#VALUE!</v>
      </c>
      <c r="CE168" s="770">
        <f t="shared" si="203"/>
        <v>12</v>
      </c>
      <c r="CF168" s="771" t="e">
        <f t="shared" si="204"/>
        <v>#VALUE!</v>
      </c>
      <c r="CG168" s="708"/>
      <c r="CH168" s="709"/>
      <c r="CK168" s="253"/>
      <c r="CL168" s="272"/>
      <c r="CM168" s="272"/>
      <c r="CN168" s="273"/>
      <c r="CO168" s="285" t="e">
        <f t="shared" si="159"/>
        <v>#VALUE!</v>
      </c>
      <c r="CP168" s="286" t="e">
        <f t="shared" si="160"/>
        <v>#VALUE!</v>
      </c>
      <c r="CQ168" s="275">
        <f t="shared" si="161"/>
        <v>0</v>
      </c>
      <c r="CR168" s="270" t="e">
        <f t="shared" si="229"/>
        <v>#VALUE!</v>
      </c>
      <c r="CS168" s="270" t="e">
        <f t="shared" si="229"/>
        <v>#VALUE!</v>
      </c>
      <c r="CT168" s="270" t="e">
        <f t="shared" si="230"/>
        <v>#VALUE!</v>
      </c>
      <c r="CU168" s="44"/>
    </row>
    <row r="169" spans="1:99" ht="16.5" customHeight="1" thickBot="1">
      <c r="A169" s="23">
        <f t="shared" si="164"/>
        <v>165</v>
      </c>
      <c r="B169" s="142">
        <f>'2019-상시근로자'!B169</f>
        <v>0</v>
      </c>
      <c r="C169" s="635">
        <f>'2019-상시근로자'!C169</f>
        <v>0</v>
      </c>
      <c r="D169" s="637">
        <f>'2019-상시근로자'!D169</f>
        <v>0</v>
      </c>
      <c r="E169" s="156" t="e">
        <f t="shared" si="152"/>
        <v>#VALUE!</v>
      </c>
      <c r="F169" s="30" t="e">
        <f t="shared" si="153"/>
        <v>#VALUE!</v>
      </c>
      <c r="G169" s="31" t="e">
        <f t="shared" si="154"/>
        <v>#VALUE!</v>
      </c>
      <c r="H169" s="147" t="e">
        <f t="shared" si="155"/>
        <v>#VALUE!</v>
      </c>
      <c r="I169" s="636">
        <f>'2019-상시근로자'!E169</f>
        <v>0</v>
      </c>
      <c r="J169" s="636">
        <f>'2019-상시근로자'!G169</f>
        <v>0</v>
      </c>
      <c r="K169" s="33" t="e">
        <f t="shared" si="156"/>
        <v>#VALUE!</v>
      </c>
      <c r="L169" s="33">
        <f t="shared" si="202"/>
        <v>0</v>
      </c>
      <c r="M169" s="35" t="e">
        <f t="shared" si="157"/>
        <v>#VALUE!</v>
      </c>
      <c r="N169" s="108"/>
      <c r="O169" s="182"/>
      <c r="P169" s="183"/>
      <c r="Q169" s="196" t="s">
        <v>160</v>
      </c>
      <c r="R169" s="197" t="s">
        <v>160</v>
      </c>
      <c r="S169" s="198"/>
      <c r="T169" s="199" t="s">
        <v>160</v>
      </c>
      <c r="U169" s="199" t="s">
        <v>160</v>
      </c>
      <c r="V169" s="200" t="s">
        <v>160</v>
      </c>
      <c r="W169" s="702">
        <f t="shared" si="165"/>
        <v>1</v>
      </c>
      <c r="X169" s="703" t="e">
        <f t="shared" si="166"/>
        <v>#VALUE!</v>
      </c>
      <c r="Y169" s="768" t="e">
        <f t="shared" si="167"/>
        <v>#VALUE!</v>
      </c>
      <c r="Z169" s="769" t="e">
        <f t="shared" si="205"/>
        <v>#VALUE!</v>
      </c>
      <c r="AA169" s="705" t="e">
        <f t="shared" si="206"/>
        <v>#VALUE!</v>
      </c>
      <c r="AB169" s="702">
        <f t="shared" si="168"/>
        <v>1</v>
      </c>
      <c r="AC169" s="703" t="e">
        <f t="shared" si="169"/>
        <v>#VALUE!</v>
      </c>
      <c r="AD169" s="704" t="e">
        <f t="shared" si="170"/>
        <v>#VALUE!</v>
      </c>
      <c r="AE169" s="769" t="e">
        <f t="shared" si="207"/>
        <v>#VALUE!</v>
      </c>
      <c r="AF169" s="705" t="e">
        <f t="shared" si="208"/>
        <v>#VALUE!</v>
      </c>
      <c r="AG169" s="702">
        <f t="shared" si="171"/>
        <v>1</v>
      </c>
      <c r="AH169" s="703" t="e">
        <f t="shared" si="172"/>
        <v>#VALUE!</v>
      </c>
      <c r="AI169" s="704" t="e">
        <f t="shared" si="173"/>
        <v>#VALUE!</v>
      </c>
      <c r="AJ169" s="769" t="e">
        <f t="shared" si="209"/>
        <v>#VALUE!</v>
      </c>
      <c r="AK169" s="705" t="e">
        <f t="shared" si="210"/>
        <v>#VALUE!</v>
      </c>
      <c r="AL169" s="702">
        <f t="shared" si="174"/>
        <v>1</v>
      </c>
      <c r="AM169" s="703" t="e">
        <f t="shared" si="175"/>
        <v>#VALUE!</v>
      </c>
      <c r="AN169" s="704" t="e">
        <f t="shared" si="176"/>
        <v>#VALUE!</v>
      </c>
      <c r="AO169" s="769" t="e">
        <f t="shared" si="211"/>
        <v>#VALUE!</v>
      </c>
      <c r="AP169" s="705" t="e">
        <f t="shared" si="212"/>
        <v>#VALUE!</v>
      </c>
      <c r="AQ169" s="702">
        <f t="shared" si="177"/>
        <v>1</v>
      </c>
      <c r="AR169" s="703" t="e">
        <f t="shared" si="178"/>
        <v>#VALUE!</v>
      </c>
      <c r="AS169" s="704" t="e">
        <f t="shared" si="179"/>
        <v>#VALUE!</v>
      </c>
      <c r="AT169" s="769" t="e">
        <f t="shared" si="213"/>
        <v>#VALUE!</v>
      </c>
      <c r="AU169" s="705" t="e">
        <f t="shared" si="214"/>
        <v>#VALUE!</v>
      </c>
      <c r="AV169" s="702">
        <f t="shared" si="180"/>
        <v>1</v>
      </c>
      <c r="AW169" s="703" t="e">
        <f t="shared" si="181"/>
        <v>#VALUE!</v>
      </c>
      <c r="AX169" s="704" t="e">
        <f t="shared" si="182"/>
        <v>#VALUE!</v>
      </c>
      <c r="AY169" s="769" t="e">
        <f t="shared" si="215"/>
        <v>#VALUE!</v>
      </c>
      <c r="AZ169" s="705" t="e">
        <f t="shared" si="216"/>
        <v>#VALUE!</v>
      </c>
      <c r="BA169" s="702">
        <f t="shared" si="183"/>
        <v>1</v>
      </c>
      <c r="BB169" s="703" t="e">
        <f t="shared" si="184"/>
        <v>#VALUE!</v>
      </c>
      <c r="BC169" s="704" t="e">
        <f t="shared" si="185"/>
        <v>#VALUE!</v>
      </c>
      <c r="BD169" s="769" t="e">
        <f t="shared" si="217"/>
        <v>#VALUE!</v>
      </c>
      <c r="BE169" s="705" t="e">
        <f t="shared" si="218"/>
        <v>#VALUE!</v>
      </c>
      <c r="BF169" s="702">
        <f t="shared" si="186"/>
        <v>1</v>
      </c>
      <c r="BG169" s="703" t="e">
        <f t="shared" si="187"/>
        <v>#VALUE!</v>
      </c>
      <c r="BH169" s="704" t="e">
        <f t="shared" si="188"/>
        <v>#VALUE!</v>
      </c>
      <c r="BI169" s="769" t="e">
        <f t="shared" si="219"/>
        <v>#VALUE!</v>
      </c>
      <c r="BJ169" s="705" t="e">
        <f t="shared" si="220"/>
        <v>#VALUE!</v>
      </c>
      <c r="BK169" s="702">
        <f t="shared" si="189"/>
        <v>1</v>
      </c>
      <c r="BL169" s="703" t="e">
        <f t="shared" si="190"/>
        <v>#VALUE!</v>
      </c>
      <c r="BM169" s="704" t="e">
        <f t="shared" si="191"/>
        <v>#VALUE!</v>
      </c>
      <c r="BN169" s="769" t="e">
        <f t="shared" si="221"/>
        <v>#VALUE!</v>
      </c>
      <c r="BO169" s="705" t="e">
        <f t="shared" si="222"/>
        <v>#VALUE!</v>
      </c>
      <c r="BP169" s="702">
        <f t="shared" si="192"/>
        <v>1</v>
      </c>
      <c r="BQ169" s="703" t="e">
        <f t="shared" si="193"/>
        <v>#VALUE!</v>
      </c>
      <c r="BR169" s="704" t="e">
        <f t="shared" si="194"/>
        <v>#VALUE!</v>
      </c>
      <c r="BS169" s="769" t="e">
        <f t="shared" si="223"/>
        <v>#VALUE!</v>
      </c>
      <c r="BT169" s="705" t="e">
        <f t="shared" si="224"/>
        <v>#VALUE!</v>
      </c>
      <c r="BU169" s="702">
        <f t="shared" si="195"/>
        <v>1</v>
      </c>
      <c r="BV169" s="703" t="e">
        <f t="shared" si="196"/>
        <v>#VALUE!</v>
      </c>
      <c r="BW169" s="704" t="e">
        <f t="shared" si="197"/>
        <v>#VALUE!</v>
      </c>
      <c r="BX169" s="769" t="e">
        <f t="shared" si="225"/>
        <v>#VALUE!</v>
      </c>
      <c r="BY169" s="705" t="e">
        <f t="shared" si="226"/>
        <v>#VALUE!</v>
      </c>
      <c r="BZ169" s="702">
        <f t="shared" si="198"/>
        <v>1</v>
      </c>
      <c r="CA169" s="703" t="e">
        <f t="shared" si="199"/>
        <v>#VALUE!</v>
      </c>
      <c r="CB169" s="704" t="e">
        <f t="shared" si="200"/>
        <v>#VALUE!</v>
      </c>
      <c r="CC169" s="769" t="e">
        <f t="shared" si="227"/>
        <v>#VALUE!</v>
      </c>
      <c r="CD169" s="705" t="e">
        <f t="shared" si="228"/>
        <v>#VALUE!</v>
      </c>
      <c r="CE169" s="770">
        <f t="shared" si="203"/>
        <v>12</v>
      </c>
      <c r="CF169" s="771" t="e">
        <f t="shared" si="204"/>
        <v>#VALUE!</v>
      </c>
      <c r="CG169" s="708"/>
      <c r="CH169" s="709"/>
      <c r="CI169" s="4" t="s">
        <v>454</v>
      </c>
      <c r="CK169" s="253"/>
      <c r="CL169" s="272"/>
      <c r="CM169" s="272"/>
      <c r="CN169" s="273"/>
      <c r="CO169" s="285" t="e">
        <f t="shared" si="159"/>
        <v>#VALUE!</v>
      </c>
      <c r="CP169" s="286" t="e">
        <f t="shared" si="160"/>
        <v>#VALUE!</v>
      </c>
      <c r="CQ169" s="275">
        <f t="shared" si="161"/>
        <v>0</v>
      </c>
      <c r="CR169" s="270" t="e">
        <f t="shared" si="229"/>
        <v>#VALUE!</v>
      </c>
      <c r="CS169" s="270" t="e">
        <f t="shared" si="229"/>
        <v>#VALUE!</v>
      </c>
      <c r="CT169" s="270" t="e">
        <f t="shared" si="230"/>
        <v>#VALUE!</v>
      </c>
      <c r="CU169" s="44"/>
    </row>
    <row r="170" spans="1:99" ht="16.5" customHeight="1">
      <c r="A170" s="23">
        <f>A169+1</f>
        <v>166</v>
      </c>
      <c r="B170" s="142">
        <f>'2019-상시근로자'!B170</f>
        <v>0</v>
      </c>
      <c r="C170" s="635">
        <f>'2019-상시근로자'!C170</f>
        <v>0</v>
      </c>
      <c r="D170" s="637">
        <f>'2019-상시근로자'!D170</f>
        <v>0</v>
      </c>
      <c r="E170" s="156" t="e">
        <f>IF($D170="","",IF(OR(MID(D170,LEN(CLEAN(D170))-6,1)&lt;="2",MID(D170,LEN(CLEAN(D170))-6,1)="5",MID(D170,LEN(CLEAN(D170))-6,1)="6"),DATE(MID(D170,1,2),MID(D170,3,2),MID(D170,5,2)),CHOOSE(14-LEN(CLEAN(D170)),DATE(MID(D170,1,2)+100,MID(D170,3,2),MID(D170,5,2)),DATE(MID(D170,1,1)+100,MID(D170,2,2),MID(D170,4,2)),DATE(2000,MID(D170,1,2),MID(D170,3,2)),DATE(2000,MID(D170,1,1),MID(D170,2,2)))))</f>
        <v>#VALUE!</v>
      </c>
      <c r="F170" s="30" t="e">
        <f>IF(D170="","",IF(LEN(CLEAN(D170))=10,IF(AND(VALUE(MID(D170,4,1))&gt;=1,VALUE(MID(D170,4,1))&lt;=4),MOD(11-MOD(0*2+0*3+0*4+MID(D170,1,1)*5+MID(D170,2,1)*6+MID(D170,3,1)*7+MID(D170,4,1)*8+MID(D170,5,1)*9+MID(D170,6,1)*2+MID(D170,7,1)*3+MID(D170,8,1)*4+MID(D170,9,1)*5,11),10),IF(AND(VALUE(MID(D170,4,1))&gt;=5,VALUE(MID(D170,4,1))&lt;=8),MOD(11-MOD(0*2+0*3+0*4+MID(D170,1,1)*5+MID(D170,2,1)*6+MID(D170,3,1)*7+MID(D170,4,1)*8+MID(D170,5,1)*9+MID(D170,6,1)*2+MID(D170,7,1)*3+MID(D170,8,1)*4+MID(D170,9,1)*5,11),10),"오류")),IF(LEN(CLEAN(D170))=11,IF(AND(VALUE(MID(D170,5,1))&gt;=1,VALUE(MID(D170,5,1))&lt;=4),MOD(11-MOD(0*2+0*3+MID(D170,1,1)*4+MID(D170,2,1)*5+MID(D170,3,1)*6+MID(D170,4,1)*7+MID(D170,5,1)*8+MID(D170,6,1)*9+MID(D170,7,1)*2+MID(D170,8,1)*3+MID(D170,9,1)*4+MID(D170,10,1)*5,11),10),IF(AND(VALUE(MID(D170,5,1))&gt;=5,VALUE(MID(D170,5,1))&lt;=8),MOD(11-MOD(0*2+0*3+MID(D170,1,1)*4+MID(D170,2,1)*5+MID(D170,3,1)*6+MID(D170,4,1)*7+MID(D170,5,1)*8+MID(D170,6,1)*9+MID(D170,7,1)*2+MID(D170,8,1)*3+MID(D170,9,1)*4+MID(D170,10,1)*5,11),10),"오류")),IF(LEN(CLEAN(D170))=12,IF(AND(VALUE(MID(D170,6,1))&gt;=1,VALUE(MID(D170,6,1))&lt;=4),MOD(11-MOD(0*2+MID(D170,1,1)*3+MID(D170,2,1)*4+MID(D170,3,1)*5+MID(D170,4,1)*6+MID(D170,5,1)*7+MID(D170,6,1)*8+MID(D170,7,1)*9+MID(D170,8,1)*2+MID(D170,9,1)*3+MID(D170,10,1)*4+MID(D170,11,1)*5,11),10),IF(AND(VALUE(MID(D170,7,1))&gt;=5,VALUE(MID(D170,7,1))&lt;=8),MOD(11-MOD(0*2+MID(D170,1,1)*3+MID(D170,2,1)*4+MID(D170,3,1)*5+MID(D170,4,1)*6+MID(D170,5,1)*7+MID(D170,6,1)*8+MID(D170,7,1)*9+MID(D170,8,1)*2+MID(D170,9,1)*3+MID(D170,10,1)*4+MID(D170,11,1)*5,11),10),"오류")),IF(AND(VALUE(MID(D170,7,1))&gt;=1,VALUE(MID(D170,7,1))&lt;=4),MOD(11-MOD(MID(D170,1,1)*2+MID(D170,2,1)*3+MID(D170,3,1)*4+MID(D170,4,1)*5+MID(D170,5,1)*6+MID(D170,6,1)*7+MID(D170,7,1)*8+MID(D170,8,1)*9+MID(D170,9,1)*2+MID(D170,10,1)*3+MID(D170,11,1)*4+MID(D170,12,1)*5,11),10),IF(AND(VALUE(MID(D170,7,1))&gt;=5,VALUE(MID(D170,7,1))&lt;=8),IF(LEN(CLEAN(D170))=12,MOD(MOD(11-MOD(0*2+MID(D170,1,1)*3+MID(D170,2,1)*4+MID(D170,3,1)*5+MID(D170,4,1)*6+MID(D170,5,1)*7+MID(D170,6,1)*8+MID(D170,7,1)*9+MID(D170,8,1)*2+MID(D170,9,1)*3+MID(D170,10,1)*4+MID(D170,11,1)*5,11),10)+2,10),MOD(MOD(11-MOD(MID(D170,1,1)*2+MID(D170,2,1)*3+MID(D170,3,1)*4+MID(D170,4,1)*5+MID(D170,5,1)*6+MID(D170,6,1)*7+MID(D170,7,1)*8+MID(D170,8,1)*9+MID(D170,9,1)*2+MID(D170,10,1)*3+MID(D170,11,1)*4+MID(D170,12,1)*5,11),10)+2,10))))))))</f>
        <v>#VALUE!</v>
      </c>
      <c r="G170" s="31" t="e">
        <f>IF(D170="","",IF(INT(RIGHT(D170,1))=F170,"OK","주민오류"))</f>
        <v>#VALUE!</v>
      </c>
      <c r="H170" s="147" t="e">
        <f>IF(D170="","",CHOOSE(14-LEN(CLEAN(D170)),CHOOSE(MID(D170,7,1),"남","여","남","여","남","여","남","여","남","여"),CHOOSE(MID(D170,6,1),"남","여","남","여","남","여","남","여","남","여"),CHOOSE(MID(D170,5,1),"남","여","남","여","남","여","남","여","남","여"),CHOOSE(MID(D170,4,1),"남","여","남","여","남","여","남","여","남","여"),CHOOSE(MID(D170,3,1),"남","여","남","여","남","여","남","여","남","여")))</f>
        <v>#VALUE!</v>
      </c>
      <c r="I170" s="636">
        <f>'2019-상시근로자'!E170</f>
        <v>0</v>
      </c>
      <c r="J170" s="636">
        <f>'2019-상시근로자'!G170</f>
        <v>0</v>
      </c>
      <c r="K170" s="33" t="e">
        <f>IF($D170="","",DATEDIF(IF(OR(MID(D170,LEN(CLEAN(D170))-6,1)&lt;="2",MID(D170,LEN(CLEAN(D170))-6,1)="5",MID(D170,LEN(CLEAN(D170))-6,1)="6"),DATE(MID(D170,1,2),MID(D170,3,2),MID(D170,5,2)),CHOOSE(14-LEN(CLEAN(D170)), DATE(MID(D170,1,2)+100,MID(D170,3,2),MID(D170,5,2)), DATE(MID(D170,1,1)+100,MID(D170,2,2),MID(D170,4,2)),DATE(2000,MID(D170,1,2),MID(D170,3,2)),DATE(2000,MID(D170,1,1),MID(D170,2,2)))),I170,"y"))</f>
        <v>#VALUE!</v>
      </c>
      <c r="L170" s="33">
        <f t="shared" si="202"/>
        <v>0</v>
      </c>
      <c r="M170" s="35" t="e">
        <f>IF(D170="","",TEXT(DATE(YEAR(I170-E170),MONTH(I170-E170),DAY(I170-E170))-DATE(YEAR(P170-O170),MONTH(P170-O170),DAY(P170-O170)),"yy년")&amp;VALUE(TEXT(DATE(YEAR(I170-E170),MONTH(I170-E170),DAY(I170-E170))-DATE(YEAR(P170-O170),MONTH(P170-O170),DAY(P170-O170)),"mm")-1)&amp;TEXT(DATE(YEAR(I170-E170),MONTH(I170-E170),DAY(I170-E170))-DATE(YEAR(P170-O170),MONTH(P170-O170),DAY(P170-O170)),"월dd일"))</f>
        <v>#VALUE!</v>
      </c>
      <c r="N170" s="108"/>
      <c r="O170" s="176"/>
      <c r="P170" s="177"/>
      <c r="Q170" s="201" t="s">
        <v>160</v>
      </c>
      <c r="R170" s="202" t="s">
        <v>160</v>
      </c>
      <c r="S170" s="203"/>
      <c r="T170" s="122" t="s">
        <v>160</v>
      </c>
      <c r="U170" s="204" t="s">
        <v>160</v>
      </c>
      <c r="V170" s="205" t="s">
        <v>160</v>
      </c>
      <c r="W170" s="702">
        <f>IF($D170="",0,IF(AND((W$3&gt;=$I170),OR((W$3&lt;=$J170),($J170=""),($J170=0)),$T170="부",$U170="부",$V170="부"),1,0))</f>
        <v>1</v>
      </c>
      <c r="X170" s="703" t="e">
        <f>IF($D170="",0,DATEDIF(IF(OR(MID($D170,LEN(CLEAN($D170))-6,1)&lt;="2",MID($D170,LEN(CLEAN($D170))-6,1)="5",MID($D170,LEN(CLEAN($D170))-6,1)="6"),DATE(MID($D170,1,2),MID($D170,3,2),MID($D170,5,2)),CHOOSE(14-LEN(CLEAN($D170)), DATE(MID($D170,1,2)+100,MID($D170,3,2),MID($D170,5,2)), DATE(MID($D170,1,1)+100,MID($D170,2,2),MID($D170,4,2)),DATE(2000,MID($D170,1,2),MID($D170,3,2)),DATE(2000,MID($D170,1,1),MID($D170,2,2)))),W$3,"y"))</f>
        <v>#VALUE!</v>
      </c>
      <c r="Y170" s="768" t="e">
        <f>IF($D170="","",TEXT(DATE(YEAR(W$3-$E170),MONTH(W$3-$E170),DAY(W$3-$E170))-DATE(YEAR($P170-$O170),MONTH($P170-$O170),DAY($P170-$O170)),"yy년")&amp;VALUE(TEXT(DATE(YEAR(W$3-$E170),MONTH(W$3-$E170),DAY(W$3-$E170))-DATE(YEAR($P170-$O170),MONTH($P170-$O170),DAY($P170-$O170)),"mm")-1)&amp;TEXT(DATE(YEAR(W$3-$E170),MONTH(W$3-$E170),DAY(W$3-$E170))-DATE(YEAR($P170-$O170),MONTH($P170-$O170),DAY($P170-$O170)),"월dd일"))</f>
        <v>#VALUE!</v>
      </c>
      <c r="Z170" s="769" t="e">
        <f t="shared" si="205"/>
        <v>#VALUE!</v>
      </c>
      <c r="AA170" s="705" t="e">
        <f t="shared" si="206"/>
        <v>#VALUE!</v>
      </c>
      <c r="AB170" s="702">
        <f>IF($D170="",0,IF(AND((AB$3&gt;=$I170),OR((AB$3&lt;=$J170),($J170=""),($J170=0)),$T170="부",$U170="부",$V170="부"),1,0))</f>
        <v>1</v>
      </c>
      <c r="AC170" s="703" t="e">
        <f>IF($D170="",0,DATEDIF(IF(OR(MID($D170,LEN(CLEAN($D170))-6,1)&lt;="2",MID($D170,LEN(CLEAN($D170))-6,1)="5",MID($D170,LEN(CLEAN($D170))-6,1)="6"),DATE(MID($D170,1,2),MID($D170,3,2),MID($D170,5,2)),CHOOSE(14-LEN(CLEAN($D170)), DATE(MID($D170,1,2)+100,MID($D170,3,2),MID($D170,5,2)), DATE(MID($D170,1,1)+100,MID($D170,2,2),MID($D170,4,2)),DATE(2000,MID($D170,1,2),MID($D170,3,2)),DATE(2000,MID($D170,1,1),MID($D170,2,2)))),AB$3,"y"))</f>
        <v>#VALUE!</v>
      </c>
      <c r="AD170" s="704" t="e">
        <f>IF($D170="","",TEXT(DATE(YEAR(AB$3-$E170),MONTH(AB$3-$E170),DAY(AB$3-$E170))-DATE(YEAR($P170-$O170),MONTH($P170-$O170),DAY($P170-$O170)),"yy년")&amp;VALUE(TEXT(DATE(YEAR(AB$3-$E170),MONTH(AB$3-$E170),DAY(AB$3-$E170))-DATE(YEAR($P170-$O170),MONTH($P170-$O170),DAY($P170-$O170)),"mm")-1)&amp;TEXT(DATE(YEAR(AB$3-$E170),MONTH(AB$3-$E170),DAY(AB$3-$E170))-DATE(YEAR($P170-$O170),MONTH($P170-$O170),DAY($P170-$O170)),"월dd일"))</f>
        <v>#VALUE!</v>
      </c>
      <c r="AE170" s="769" t="e">
        <f t="shared" si="207"/>
        <v>#VALUE!</v>
      </c>
      <c r="AF170" s="705" t="e">
        <f t="shared" si="208"/>
        <v>#VALUE!</v>
      </c>
      <c r="AG170" s="702">
        <f>IF($D170="",0,IF(AND((AG$3&gt;=$I170),OR((AG$3&lt;=$J170),($J170=""),($J170=0)),$T170="부",$U170="부",$V170="부"),1,0))</f>
        <v>1</v>
      </c>
      <c r="AH170" s="703" t="e">
        <f>IF($D170="",0,DATEDIF(IF(OR(MID($D170,LEN(CLEAN($D170))-6,1)&lt;="2",MID($D170,LEN(CLEAN($D170))-6,1)="5",MID($D170,LEN(CLEAN($D170))-6,1)="6"),DATE(MID($D170,1,2),MID($D170,3,2),MID($D170,5,2)),CHOOSE(14-LEN(CLEAN($D170)), DATE(MID($D170,1,2)+100,MID($D170,3,2),MID($D170,5,2)), DATE(MID($D170,1,1)+100,MID($D170,2,2),MID($D170,4,2)),DATE(2000,MID($D170,1,2),MID($D170,3,2)),DATE(2000,MID($D170,1,1),MID($D170,2,2)))),AG$3,"y"))</f>
        <v>#VALUE!</v>
      </c>
      <c r="AI170" s="704" t="e">
        <f>IF($D170="","",TEXT(DATE(YEAR(AG$3-$E170),MONTH(AG$3-$E170),DAY(AG$3-$E170))-DATE(YEAR($P170-$O170),MONTH($P170-$O170),DAY($P170-$O170)),"yy년")&amp;VALUE(TEXT(DATE(YEAR(AG$3-$E170),MONTH(AG$3-$E170),DAY(AG$3-$E170))-DATE(YEAR($P170-$O170),MONTH($P170-$O170),DAY($P170-$O170)),"mm")-1)&amp;TEXT(DATE(YEAR(AG$3-$E170),MONTH(AG$3-$E170),DAY(AG$3-$E170))-DATE(YEAR($P170-$O170),MONTH($P170-$O170),DAY($P170-$O170)),"월dd일"))</f>
        <v>#VALUE!</v>
      </c>
      <c r="AJ170" s="769" t="e">
        <f t="shared" si="209"/>
        <v>#VALUE!</v>
      </c>
      <c r="AK170" s="705" t="e">
        <f t="shared" si="210"/>
        <v>#VALUE!</v>
      </c>
      <c r="AL170" s="702">
        <f>IF($D170="",0,IF(AND((AL$3&gt;=$I170),OR((AL$3&lt;=$J170),($J170=""),($J170=0)),$T170="부",$U170="부",$V170="부"),1,0))</f>
        <v>1</v>
      </c>
      <c r="AM170" s="703" t="e">
        <f>IF($D170="",0,DATEDIF(IF(OR(MID($D170,LEN(CLEAN($D170))-6,1)&lt;="2",MID($D170,LEN(CLEAN($D170))-6,1)="5",MID($D170,LEN(CLEAN($D170))-6,1)="6"),DATE(MID($D170,1,2),MID($D170,3,2),MID($D170,5,2)),CHOOSE(14-LEN(CLEAN($D170)), DATE(MID($D170,1,2)+100,MID($D170,3,2),MID($D170,5,2)), DATE(MID($D170,1,1)+100,MID($D170,2,2),MID($D170,4,2)),DATE(2000,MID($D170,1,2),MID($D170,3,2)),DATE(2000,MID($D170,1,1),MID($D170,2,2)))),AL$3,"y"))</f>
        <v>#VALUE!</v>
      </c>
      <c r="AN170" s="704" t="e">
        <f>IF($D170="","",TEXT(DATE(YEAR(AL$3-$E170),MONTH(AL$3-$E170),DAY(AL$3-$E170))-DATE(YEAR($P170-$O170),MONTH($P170-$O170),DAY($P170-$O170)),"yy년")&amp;VALUE(TEXT(DATE(YEAR(AL$3-$E170),MONTH(AL$3-$E170),DAY(AL$3-$E170))-DATE(YEAR($P170-$O170),MONTH($P170-$O170),DAY($P170-$O170)),"mm")-1)&amp;TEXT(DATE(YEAR(AL$3-$E170),MONTH(AL$3-$E170),DAY(AL$3-$E170))-DATE(YEAR($P170-$O170),MONTH($P170-$O170),DAY($P170-$O170)),"월dd일"))</f>
        <v>#VALUE!</v>
      </c>
      <c r="AO170" s="769" t="e">
        <f t="shared" si="211"/>
        <v>#VALUE!</v>
      </c>
      <c r="AP170" s="705" t="e">
        <f t="shared" si="212"/>
        <v>#VALUE!</v>
      </c>
      <c r="AQ170" s="702">
        <f>IF($D170="",0,IF(AND((AQ$3&gt;=$I170),OR((AQ$3&lt;=$J170),($J170=""),($J170=0)),$T170="부",$U170="부",$V170="부"),1,0))</f>
        <v>1</v>
      </c>
      <c r="AR170" s="703" t="e">
        <f>IF($D170="",0,DATEDIF(IF(OR(MID($D170,LEN(CLEAN($D170))-6,1)&lt;="2",MID($D170,LEN(CLEAN($D170))-6,1)="5",MID($D170,LEN(CLEAN($D170))-6,1)="6"),DATE(MID($D170,1,2),MID($D170,3,2),MID($D170,5,2)),CHOOSE(14-LEN(CLEAN($D170)), DATE(MID($D170,1,2)+100,MID($D170,3,2),MID($D170,5,2)), DATE(MID($D170,1,1)+100,MID($D170,2,2),MID($D170,4,2)),DATE(2000,MID($D170,1,2),MID($D170,3,2)),DATE(2000,MID($D170,1,1),MID($D170,2,2)))),AQ$3,"y"))</f>
        <v>#VALUE!</v>
      </c>
      <c r="AS170" s="704" t="e">
        <f>IF($D170="","",TEXT(DATE(YEAR(AQ$3-$E170),MONTH(AQ$3-$E170),DAY(AQ$3-$E170))-DATE(YEAR($P170-$O170),MONTH($P170-$O170),DAY($P170-$O170)),"yy년")&amp;VALUE(TEXT(DATE(YEAR(AQ$3-$E170),MONTH(AQ$3-$E170),DAY(AQ$3-$E170))-DATE(YEAR($P170-$O170),MONTH($P170-$O170),DAY($P170-$O170)),"mm")-1)&amp;TEXT(DATE(YEAR(AQ$3-$E170),MONTH(AQ$3-$E170),DAY(AQ$3-$E170))-DATE(YEAR($P170-$O170),MONTH($P170-$O170),DAY($P170-$O170)),"월dd일"))</f>
        <v>#VALUE!</v>
      </c>
      <c r="AT170" s="769" t="e">
        <f t="shared" si="213"/>
        <v>#VALUE!</v>
      </c>
      <c r="AU170" s="705" t="e">
        <f t="shared" si="214"/>
        <v>#VALUE!</v>
      </c>
      <c r="AV170" s="702">
        <f>IF($D170="",0,IF(AND((AV$3&gt;=$I170),OR((AV$3&lt;=$J170),($J170=""),($J170=0)),$T170="부",$U170="부",$V170="부"),1,0))</f>
        <v>1</v>
      </c>
      <c r="AW170" s="703" t="e">
        <f>IF($D170="",0,DATEDIF(IF(OR(MID($D170,LEN(CLEAN($D170))-6,1)&lt;="2",MID($D170,LEN(CLEAN($D170))-6,1)="5",MID($D170,LEN(CLEAN($D170))-6,1)="6"),DATE(MID($D170,1,2),MID($D170,3,2),MID($D170,5,2)),CHOOSE(14-LEN(CLEAN($D170)), DATE(MID($D170,1,2)+100,MID($D170,3,2),MID($D170,5,2)), DATE(MID($D170,1,1)+100,MID($D170,2,2),MID($D170,4,2)),DATE(2000,MID($D170,1,2),MID($D170,3,2)),DATE(2000,MID($D170,1,1),MID($D170,2,2)))),AV$3,"y"))</f>
        <v>#VALUE!</v>
      </c>
      <c r="AX170" s="704" t="e">
        <f>IF($D170="","",TEXT(DATE(YEAR(AV$3-$E170),MONTH(AV$3-$E170),DAY(AV$3-$E170))-DATE(YEAR($P170-$O170),MONTH($P170-$O170),DAY($P170-$O170)),"yy년")&amp;VALUE(TEXT(DATE(YEAR(AV$3-$E170),MONTH(AV$3-$E170),DAY(AV$3-$E170))-DATE(YEAR($P170-$O170),MONTH($P170-$O170),DAY($P170-$O170)),"mm")-1)&amp;TEXT(DATE(YEAR(AV$3-$E170),MONTH(AV$3-$E170),DAY(AV$3-$E170))-DATE(YEAR($P170-$O170),MONTH($P170-$O170),DAY($P170-$O170)),"월dd일"))</f>
        <v>#VALUE!</v>
      </c>
      <c r="AY170" s="769" t="e">
        <f t="shared" si="215"/>
        <v>#VALUE!</v>
      </c>
      <c r="AZ170" s="705" t="e">
        <f t="shared" si="216"/>
        <v>#VALUE!</v>
      </c>
      <c r="BA170" s="702">
        <f>IF($D170="",0,IF(AND((BA$3&gt;=$I170),OR((BA$3&lt;=$J170),($J170=""),($J170=0)),$T170="부",$U170="부",$V170="부"),1,0))</f>
        <v>1</v>
      </c>
      <c r="BB170" s="703" t="e">
        <f>IF($D170="",0,DATEDIF(IF(OR(MID($D170,LEN(CLEAN($D170))-6,1)&lt;="2",MID($D170,LEN(CLEAN($D170))-6,1)="5",MID($D170,LEN(CLEAN($D170))-6,1)="6"),DATE(MID($D170,1,2),MID($D170,3,2),MID($D170,5,2)),CHOOSE(14-LEN(CLEAN($D170)), DATE(MID($D170,1,2)+100,MID($D170,3,2),MID($D170,5,2)), DATE(MID($D170,1,1)+100,MID($D170,2,2),MID($D170,4,2)),DATE(2000,MID($D170,1,2),MID($D170,3,2)),DATE(2000,MID($D170,1,1),MID($D170,2,2)))),BA$3,"y"))</f>
        <v>#VALUE!</v>
      </c>
      <c r="BC170" s="704" t="e">
        <f>IF($D170="","",TEXT(DATE(YEAR(BA$3-$E170),MONTH(BA$3-$E170),DAY(BA$3-$E170))-DATE(YEAR($P170-$O170),MONTH($P170-$O170),DAY($P170-$O170)),"yy년")&amp;VALUE(TEXT(DATE(YEAR(BA$3-$E170),MONTH(BA$3-$E170),DAY(BA$3-$E170))-DATE(YEAR($P170-$O170),MONTH($P170-$O170),DAY($P170-$O170)),"mm")-1)&amp;TEXT(DATE(YEAR(BA$3-$E170),MONTH(BA$3-$E170),DAY(BA$3-$E170))-DATE(YEAR($P170-$O170),MONTH($P170-$O170),DAY($P170-$O170)),"월dd일"))</f>
        <v>#VALUE!</v>
      </c>
      <c r="BD170" s="769" t="e">
        <f t="shared" si="217"/>
        <v>#VALUE!</v>
      </c>
      <c r="BE170" s="705" t="e">
        <f t="shared" si="218"/>
        <v>#VALUE!</v>
      </c>
      <c r="BF170" s="702">
        <f>IF($D170="",0,IF(AND((BF$3&gt;=$I170),OR((BF$3&lt;=$J170),($J170=""),($J170=0)),$T170="부",$U170="부",$V170="부"),1,0))</f>
        <v>1</v>
      </c>
      <c r="BG170" s="703" t="e">
        <f>IF($D170="",0,DATEDIF(IF(OR(MID($D170,LEN(CLEAN($D170))-6,1)&lt;="2",MID($D170,LEN(CLEAN($D170))-6,1)="5",MID($D170,LEN(CLEAN($D170))-6,1)="6"),DATE(MID($D170,1,2),MID($D170,3,2),MID($D170,5,2)),CHOOSE(14-LEN(CLEAN($D170)), DATE(MID($D170,1,2)+100,MID($D170,3,2),MID($D170,5,2)), DATE(MID($D170,1,1)+100,MID($D170,2,2),MID($D170,4,2)),DATE(2000,MID($D170,1,2),MID($D170,3,2)),DATE(2000,MID($D170,1,1),MID($D170,2,2)))),BF$3,"y"))</f>
        <v>#VALUE!</v>
      </c>
      <c r="BH170" s="704" t="e">
        <f>IF($D170="","",TEXT(DATE(YEAR(BF$3-$E170),MONTH(BF$3-$E170),DAY(BF$3-$E170))-DATE(YEAR($P170-$O170),MONTH($P170-$O170),DAY($P170-$O170)),"yy년")&amp;VALUE(TEXT(DATE(YEAR(BF$3-$E170),MONTH(BF$3-$E170),DAY(BF$3-$E170))-DATE(YEAR($P170-$O170),MONTH($P170-$O170),DAY($P170-$O170)),"mm")-1)&amp;TEXT(DATE(YEAR(BF$3-$E170),MONTH(BF$3-$E170),DAY(BF$3-$E170))-DATE(YEAR($P170-$O170),MONTH($P170-$O170),DAY($P170-$O170)),"월dd일"))</f>
        <v>#VALUE!</v>
      </c>
      <c r="BI170" s="769" t="e">
        <f t="shared" si="219"/>
        <v>#VALUE!</v>
      </c>
      <c r="BJ170" s="705" t="e">
        <f t="shared" si="220"/>
        <v>#VALUE!</v>
      </c>
      <c r="BK170" s="702">
        <f>IF($D170="",0,IF(AND((BK$3&gt;=$I170),OR((BK$3&lt;=$J170),($J170=""),($J170=0)),$T170="부",$U170="부",$V170="부"),1,0))</f>
        <v>1</v>
      </c>
      <c r="BL170" s="703" t="e">
        <f>IF($D170="",0,DATEDIF(IF(OR(MID($D170,LEN(CLEAN($D170))-6,1)&lt;="2",MID($D170,LEN(CLEAN($D170))-6,1)="5",MID($D170,LEN(CLEAN($D170))-6,1)="6"),DATE(MID($D170,1,2),MID($D170,3,2),MID($D170,5,2)),CHOOSE(14-LEN(CLEAN($D170)), DATE(MID($D170,1,2)+100,MID($D170,3,2),MID($D170,5,2)), DATE(MID($D170,1,1)+100,MID($D170,2,2),MID($D170,4,2)),DATE(2000,MID($D170,1,2),MID($D170,3,2)),DATE(2000,MID($D170,1,1),MID($D170,2,2)))),BK$3,"y"))</f>
        <v>#VALUE!</v>
      </c>
      <c r="BM170" s="704" t="e">
        <f>IF($D170="","",TEXT(DATE(YEAR(BK$3-$E170),MONTH(BK$3-$E170),DAY(BK$3-$E170))-DATE(YEAR($P170-$O170),MONTH($P170-$O170),DAY($P170-$O170)),"yy년")&amp;VALUE(TEXT(DATE(YEAR(BK$3-$E170),MONTH(BK$3-$E170),DAY(BK$3-$E170))-DATE(YEAR($P170-$O170),MONTH($P170-$O170),DAY($P170-$O170)),"mm")-1)&amp;TEXT(DATE(YEAR(BK$3-$E170),MONTH(BK$3-$E170),DAY(BK$3-$E170))-DATE(YEAR($P170-$O170),MONTH($P170-$O170),DAY($P170-$O170)),"월dd일"))</f>
        <v>#VALUE!</v>
      </c>
      <c r="BN170" s="769" t="e">
        <f t="shared" si="221"/>
        <v>#VALUE!</v>
      </c>
      <c r="BO170" s="705" t="e">
        <f t="shared" si="222"/>
        <v>#VALUE!</v>
      </c>
      <c r="BP170" s="702">
        <f>IF($D170="",0,IF(AND((BP$3&gt;=$I170),OR((BP$3&lt;=$J170),($J170=""),($J170=0)),$T170="부",$U170="부",$V170="부"),1,0))</f>
        <v>1</v>
      </c>
      <c r="BQ170" s="703" t="e">
        <f>IF($D170="",0,DATEDIF(IF(OR(MID($D170,LEN(CLEAN($D170))-6,1)&lt;="2",MID($D170,LEN(CLEAN($D170))-6,1)="5",MID($D170,LEN(CLEAN($D170))-6,1)="6"),DATE(MID($D170,1,2),MID($D170,3,2),MID($D170,5,2)),CHOOSE(14-LEN(CLEAN($D170)), DATE(MID($D170,1,2)+100,MID($D170,3,2),MID($D170,5,2)), DATE(MID($D170,1,1)+100,MID($D170,2,2),MID($D170,4,2)),DATE(2000,MID($D170,1,2),MID($D170,3,2)),DATE(2000,MID($D170,1,1),MID($D170,2,2)))),BP$3,"y"))</f>
        <v>#VALUE!</v>
      </c>
      <c r="BR170" s="704" t="e">
        <f>IF($D170="","",TEXT(DATE(YEAR(BP$3-$E170),MONTH(BP$3-$E170),DAY(BP$3-$E170))-DATE(YEAR($P170-$O170),MONTH($P170-$O170),DAY($P170-$O170)),"yy년")&amp;VALUE(TEXT(DATE(YEAR(BP$3-$E170),MONTH(BP$3-$E170),DAY(BP$3-$E170))-DATE(YEAR($P170-$O170),MONTH($P170-$O170),DAY($P170-$O170)),"mm")-1)&amp;TEXT(DATE(YEAR(BP$3-$E170),MONTH(BP$3-$E170),DAY(BP$3-$E170))-DATE(YEAR($P170-$O170),MONTH($P170-$O170),DAY($P170-$O170)),"월dd일"))</f>
        <v>#VALUE!</v>
      </c>
      <c r="BS170" s="769" t="e">
        <f t="shared" si="223"/>
        <v>#VALUE!</v>
      </c>
      <c r="BT170" s="705" t="e">
        <f t="shared" si="224"/>
        <v>#VALUE!</v>
      </c>
      <c r="BU170" s="702">
        <f>IF($D170="",0,IF(AND((BU$3&gt;=$I170),OR((BU$3&lt;=$J170),($J170=""),($J170=0)),$T170="부",$U170="부",$V170="부"),1,0))</f>
        <v>1</v>
      </c>
      <c r="BV170" s="703" t="e">
        <f>IF($D170="",0,DATEDIF(IF(OR(MID($D170,LEN(CLEAN($D170))-6,1)&lt;="2",MID($D170,LEN(CLEAN($D170))-6,1)="5",MID($D170,LEN(CLEAN($D170))-6,1)="6"),DATE(MID($D170,1,2),MID($D170,3,2),MID($D170,5,2)),CHOOSE(14-LEN(CLEAN($D170)), DATE(MID($D170,1,2)+100,MID($D170,3,2),MID($D170,5,2)), DATE(MID($D170,1,1)+100,MID($D170,2,2),MID($D170,4,2)),DATE(2000,MID($D170,1,2),MID($D170,3,2)),DATE(2000,MID($D170,1,1),MID($D170,2,2)))),BU$3,"y"))</f>
        <v>#VALUE!</v>
      </c>
      <c r="BW170" s="704" t="e">
        <f>IF($D170="","",TEXT(DATE(YEAR(BU$3-$E170),MONTH(BU$3-$E170),DAY(BU$3-$E170))-DATE(YEAR($P170-$O170),MONTH($P170-$O170),DAY($P170-$O170)),"yy년")&amp;VALUE(TEXT(DATE(YEAR(BU$3-$E170),MONTH(BU$3-$E170),DAY(BU$3-$E170))-DATE(YEAR($P170-$O170),MONTH($P170-$O170),DAY($P170-$O170)),"mm")-1)&amp;TEXT(DATE(YEAR(BU$3-$E170),MONTH(BU$3-$E170),DAY(BU$3-$E170))-DATE(YEAR($P170-$O170),MONTH($P170-$O170),DAY($P170-$O170)),"월dd일"))</f>
        <v>#VALUE!</v>
      </c>
      <c r="BX170" s="769" t="e">
        <f t="shared" si="225"/>
        <v>#VALUE!</v>
      </c>
      <c r="BY170" s="705" t="e">
        <f t="shared" si="226"/>
        <v>#VALUE!</v>
      </c>
      <c r="BZ170" s="702">
        <f>IF($D170="",0,IF(AND((BZ$3&gt;=$I170),OR((BZ$3&lt;=$J170),($J170=""),($J170=0)),$T170="부",$U170="부",$V170="부"),1,0))</f>
        <v>1</v>
      </c>
      <c r="CA170" s="703" t="e">
        <f>IF($D170="",0,DATEDIF(IF(OR(MID($D170,LEN(CLEAN($D170))-6,1)&lt;="2",MID($D170,LEN(CLEAN($D170))-6,1)="5",MID($D170,LEN(CLEAN($D170))-6,1)="6"),DATE(MID($D170,1,2),MID($D170,3,2),MID($D170,5,2)),CHOOSE(14-LEN(CLEAN($D170)), DATE(MID($D170,1,2)+100,MID($D170,3,2),MID($D170,5,2)), DATE(MID($D170,1,1)+100,MID($D170,2,2),MID($D170,4,2)),DATE(2000,MID($D170,1,2),MID($D170,3,2)),DATE(2000,MID($D170,1,1),MID($D170,2,2)))),BZ$3,"y"))</f>
        <v>#VALUE!</v>
      </c>
      <c r="CB170" s="704" t="e">
        <f>IF($D170="","",TEXT(DATE(YEAR(BZ$3-$E170),MONTH(BZ$3-$E170),DAY(BZ$3-$E170))-DATE(YEAR($P170-$O170),MONTH($P170-$O170),DAY($P170-$O170)),"yy년")&amp;VALUE(TEXT(DATE(YEAR(BZ$3-$E170),MONTH(BZ$3-$E170),DAY(BZ$3-$E170))-DATE(YEAR($P170-$O170),MONTH($P170-$O170),DAY($P170-$O170)),"mm")-1)&amp;TEXT(DATE(YEAR(BZ$3-$E170),MONTH(BZ$3-$E170),DAY(BZ$3-$E170))-DATE(YEAR($P170-$O170),MONTH($P170-$O170),DAY($P170-$O170)),"월dd일"))</f>
        <v>#VALUE!</v>
      </c>
      <c r="CC170" s="769" t="e">
        <f t="shared" si="227"/>
        <v>#VALUE!</v>
      </c>
      <c r="CD170" s="705" t="e">
        <f t="shared" si="228"/>
        <v>#VALUE!</v>
      </c>
      <c r="CE170" s="770">
        <f t="shared" si="203"/>
        <v>12</v>
      </c>
      <c r="CF170" s="771" t="e">
        <f t="shared" si="204"/>
        <v>#VALUE!</v>
      </c>
      <c r="CG170" s="708"/>
      <c r="CH170" s="709"/>
      <c r="CK170" s="253"/>
      <c r="CL170" s="272"/>
      <c r="CM170" s="272">
        <v>0</v>
      </c>
      <c r="CN170" s="273">
        <f>CL170-CM170</f>
        <v>0</v>
      </c>
      <c r="CO170" s="276" t="e">
        <f>IF(CE170=0,0,CF170/CE170)</f>
        <v>#VALUE!</v>
      </c>
      <c r="CP170" s="44" t="e">
        <f>IF(CO170=100%,"청년",IF(CO170=0%,"청년외","확인"))</f>
        <v>#VALUE!</v>
      </c>
      <c r="CQ170" s="275">
        <f>C170</f>
        <v>0</v>
      </c>
      <c r="CR170" s="270" t="e">
        <f>IF($CP170=CR$4,$CN170,0)</f>
        <v>#VALUE!</v>
      </c>
      <c r="CS170" s="270" t="e">
        <f>IF($CP170=CS$4,$CN170,0)</f>
        <v>#VALUE!</v>
      </c>
      <c r="CT170" s="270" t="e">
        <f>SUM(CR170:CS170)</f>
        <v>#VALUE!</v>
      </c>
      <c r="CU170" s="44"/>
    </row>
    <row r="171" spans="1:99" ht="16.5" customHeight="1">
      <c r="A171" s="23">
        <f>A170+1</f>
        <v>167</v>
      </c>
      <c r="B171" s="142">
        <f>'2019-상시근로자'!B171</f>
        <v>0</v>
      </c>
      <c r="C171" s="635">
        <f>'2019-상시근로자'!C171</f>
        <v>0</v>
      </c>
      <c r="D171" s="637">
        <f>'2019-상시근로자'!D171</f>
        <v>0</v>
      </c>
      <c r="E171" s="156" t="e">
        <f t="shared" ref="E171:E224" si="231">IF($D171="","",IF(OR(MID(D171,LEN(CLEAN(D171))-6,1)&lt;="2",MID(D171,LEN(CLEAN(D171))-6,1)="5",MID(D171,LEN(CLEAN(D171))-6,1)="6"),DATE(MID(D171,1,2),MID(D171,3,2),MID(D171,5,2)),CHOOSE(14-LEN(CLEAN(D171)),DATE(MID(D171,1,2)+100,MID(D171,3,2),MID(D171,5,2)),DATE(MID(D171,1,1)+100,MID(D171,2,2),MID(D171,4,2)),DATE(2000,MID(D171,1,2),MID(D171,3,2)),DATE(2000,MID(D171,1,1),MID(D171,2,2)))))</f>
        <v>#VALUE!</v>
      </c>
      <c r="F171" s="30" t="e">
        <f t="shared" ref="F171:F224" si="232">IF(D171="","",IF(LEN(CLEAN(D171))=10,IF(AND(VALUE(MID(D171,4,1))&gt;=1,VALUE(MID(D171,4,1))&lt;=4),MOD(11-MOD(0*2+0*3+0*4+MID(D171,1,1)*5+MID(D171,2,1)*6+MID(D171,3,1)*7+MID(D171,4,1)*8+MID(D171,5,1)*9+MID(D171,6,1)*2+MID(D171,7,1)*3+MID(D171,8,1)*4+MID(D171,9,1)*5,11),10),IF(AND(VALUE(MID(D171,4,1))&gt;=5,VALUE(MID(D171,4,1))&lt;=8),MOD(11-MOD(0*2+0*3+0*4+MID(D171,1,1)*5+MID(D171,2,1)*6+MID(D171,3,1)*7+MID(D171,4,1)*8+MID(D171,5,1)*9+MID(D171,6,1)*2+MID(D171,7,1)*3+MID(D171,8,1)*4+MID(D171,9,1)*5,11),10),"오류")),IF(LEN(CLEAN(D171))=11,IF(AND(VALUE(MID(D171,5,1))&gt;=1,VALUE(MID(D171,5,1))&lt;=4),MOD(11-MOD(0*2+0*3+MID(D171,1,1)*4+MID(D171,2,1)*5+MID(D171,3,1)*6+MID(D171,4,1)*7+MID(D171,5,1)*8+MID(D171,6,1)*9+MID(D171,7,1)*2+MID(D171,8,1)*3+MID(D171,9,1)*4+MID(D171,10,1)*5,11),10),IF(AND(VALUE(MID(D171,5,1))&gt;=5,VALUE(MID(D171,5,1))&lt;=8),MOD(11-MOD(0*2+0*3+MID(D171,1,1)*4+MID(D171,2,1)*5+MID(D171,3,1)*6+MID(D171,4,1)*7+MID(D171,5,1)*8+MID(D171,6,1)*9+MID(D171,7,1)*2+MID(D171,8,1)*3+MID(D171,9,1)*4+MID(D171,10,1)*5,11),10),"오류")),IF(LEN(CLEAN(D171))=12,IF(AND(VALUE(MID(D171,6,1))&gt;=1,VALUE(MID(D171,6,1))&lt;=4),MOD(11-MOD(0*2+MID(D171,1,1)*3+MID(D171,2,1)*4+MID(D171,3,1)*5+MID(D171,4,1)*6+MID(D171,5,1)*7+MID(D171,6,1)*8+MID(D171,7,1)*9+MID(D171,8,1)*2+MID(D171,9,1)*3+MID(D171,10,1)*4+MID(D171,11,1)*5,11),10),IF(AND(VALUE(MID(D171,7,1))&gt;=5,VALUE(MID(D171,7,1))&lt;=8),MOD(11-MOD(0*2+MID(D171,1,1)*3+MID(D171,2,1)*4+MID(D171,3,1)*5+MID(D171,4,1)*6+MID(D171,5,1)*7+MID(D171,6,1)*8+MID(D171,7,1)*9+MID(D171,8,1)*2+MID(D171,9,1)*3+MID(D171,10,1)*4+MID(D171,11,1)*5,11),10),"오류")),IF(AND(VALUE(MID(D171,7,1))&gt;=1,VALUE(MID(D171,7,1))&lt;=4),MOD(11-MOD(MID(D171,1,1)*2+MID(D171,2,1)*3+MID(D171,3,1)*4+MID(D171,4,1)*5+MID(D171,5,1)*6+MID(D171,6,1)*7+MID(D171,7,1)*8+MID(D171,8,1)*9+MID(D171,9,1)*2+MID(D171,10,1)*3+MID(D171,11,1)*4+MID(D171,12,1)*5,11),10),IF(AND(VALUE(MID(D171,7,1))&gt;=5,VALUE(MID(D171,7,1))&lt;=8),IF(LEN(CLEAN(D171))=12,MOD(MOD(11-MOD(0*2+MID(D171,1,1)*3+MID(D171,2,1)*4+MID(D171,3,1)*5+MID(D171,4,1)*6+MID(D171,5,1)*7+MID(D171,6,1)*8+MID(D171,7,1)*9+MID(D171,8,1)*2+MID(D171,9,1)*3+MID(D171,10,1)*4+MID(D171,11,1)*5,11),10)+2,10),MOD(MOD(11-MOD(MID(D171,1,1)*2+MID(D171,2,1)*3+MID(D171,3,1)*4+MID(D171,4,1)*5+MID(D171,5,1)*6+MID(D171,6,1)*7+MID(D171,7,1)*8+MID(D171,8,1)*9+MID(D171,9,1)*2+MID(D171,10,1)*3+MID(D171,11,1)*4+MID(D171,12,1)*5,11),10)+2,10))))))))</f>
        <v>#VALUE!</v>
      </c>
      <c r="G171" s="31" t="e">
        <f t="shared" ref="G171:G224" si="233">IF(D171="","",IF(INT(RIGHT(D171,1))=F171,"OK","주민오류"))</f>
        <v>#VALUE!</v>
      </c>
      <c r="H171" s="147" t="e">
        <f t="shared" ref="H171:H224" si="234">IF(D171="","",CHOOSE(14-LEN(CLEAN(D171)),CHOOSE(MID(D171,7,1),"남","여","남","여","남","여","남","여","남","여"),CHOOSE(MID(D171,6,1),"남","여","남","여","남","여","남","여","남","여"),CHOOSE(MID(D171,5,1),"남","여","남","여","남","여","남","여","남","여"),CHOOSE(MID(D171,4,1),"남","여","남","여","남","여","남","여","남","여"),CHOOSE(MID(D171,3,1),"남","여","남","여","남","여","남","여","남","여")))</f>
        <v>#VALUE!</v>
      </c>
      <c r="I171" s="636">
        <f>'2019-상시근로자'!E171</f>
        <v>0</v>
      </c>
      <c r="J171" s="636">
        <f>'2019-상시근로자'!G171</f>
        <v>0</v>
      </c>
      <c r="K171" s="33" t="e">
        <f t="shared" ref="K171:K224" si="235">IF($D171="","",DATEDIF(IF(OR(MID(D171,LEN(CLEAN(D171))-6,1)&lt;="2",MID(D171,LEN(CLEAN(D171))-6,1)="5",MID(D171,LEN(CLEAN(D171))-6,1)="6"),DATE(MID(D171,1,2),MID(D171,3,2),MID(D171,5,2)),CHOOSE(14-LEN(CLEAN(D171)), DATE(MID(D171,1,2)+100,MID(D171,3,2),MID(D171,5,2)), DATE(MID(D171,1,1)+100,MID(D171,2,2),MID(D171,4,2)),DATE(2000,MID(D171,1,2),MID(D171,3,2)),DATE(2000,MID(D171,1,1),MID(D171,2,2)))),I171,"y"))</f>
        <v>#VALUE!</v>
      </c>
      <c r="L171" s="33">
        <f t="shared" si="202"/>
        <v>0</v>
      </c>
      <c r="M171" s="35" t="e">
        <f t="shared" ref="M171:M224" si="236">IF(D171="","",TEXT(DATE(YEAR(I171-E171),MONTH(I171-E171),DAY(I171-E171))-DATE(YEAR(P171-O171),MONTH(P171-O171),DAY(P171-O171)),"yy년")&amp;VALUE(TEXT(DATE(YEAR(I171-E171),MONTH(I171-E171),DAY(I171-E171))-DATE(YEAR(P171-O171),MONTH(P171-O171),DAY(P171-O171)),"mm")-1)&amp;TEXT(DATE(YEAR(I171-E171),MONTH(I171-E171),DAY(I171-E171))-DATE(YEAR(P171-O171),MONTH(P171-O171),DAY(P171-O171)),"월dd일"))</f>
        <v>#VALUE!</v>
      </c>
      <c r="N171" s="108"/>
      <c r="O171" s="178"/>
      <c r="P171" s="179"/>
      <c r="Q171" s="106" t="s">
        <v>160</v>
      </c>
      <c r="R171" s="107" t="s">
        <v>160</v>
      </c>
      <c r="S171" s="43"/>
      <c r="T171" s="122" t="s">
        <v>160</v>
      </c>
      <c r="U171" s="122" t="s">
        <v>160</v>
      </c>
      <c r="V171" s="123" t="s">
        <v>160</v>
      </c>
      <c r="W171" s="702">
        <f>IF($D171="",0,IF(AND((W$3&gt;=$I171),OR((W$3&lt;=$J171),($J171=""),($J171=0)),$T171="부",$U171="부",$V171="부"),1,0))</f>
        <v>1</v>
      </c>
      <c r="X171" s="703" t="e">
        <f>IF($D171="",0,DATEDIF(IF(OR(MID($D171,LEN(CLEAN($D171))-6,1)&lt;="2",MID($D171,LEN(CLEAN($D171))-6,1)="5",MID($D171,LEN(CLEAN($D171))-6,1)="6"),DATE(MID($D171,1,2),MID($D171,3,2),MID($D171,5,2)),CHOOSE(14-LEN(CLEAN($D171)), DATE(MID($D171,1,2)+100,MID($D171,3,2),MID($D171,5,2)), DATE(MID($D171,1,1)+100,MID($D171,2,2),MID($D171,4,2)),DATE(2000,MID($D171,1,2),MID($D171,3,2)),DATE(2000,MID($D171,1,1),MID($D171,2,2)))),W$3,"y"))</f>
        <v>#VALUE!</v>
      </c>
      <c r="Y171" s="768" t="e">
        <f>IF($D171="","",TEXT(DATE(YEAR(W$3-$E171),MONTH(W$3-$E171),DAY(W$3-$E171))-DATE(YEAR($P171-$O171),MONTH($P171-$O171),DAY($P171-$O171)),"yy년")&amp;VALUE(TEXT(DATE(YEAR(W$3-$E171),MONTH(W$3-$E171),DAY(W$3-$E171))-DATE(YEAR($P171-$O171),MONTH($P171-$O171),DAY($P171-$O171)),"mm")-1)&amp;TEXT(DATE(YEAR(W$3-$E171),MONTH(W$3-$E171),DAY(W$3-$E171))-DATE(YEAR($P171-$O171),MONTH($P171-$O171),DAY($P171-$O171)),"월dd일"))</f>
        <v>#VALUE!</v>
      </c>
      <c r="Z171" s="769" t="e">
        <f t="shared" si="205"/>
        <v>#VALUE!</v>
      </c>
      <c r="AA171" s="705" t="e">
        <f t="shared" si="206"/>
        <v>#VALUE!</v>
      </c>
      <c r="AB171" s="702">
        <f>IF($D171="",0,IF(AND((AB$3&gt;=$I171),OR((AB$3&lt;=$J171),($J171=""),($J171=0)),$T171="부",$U171="부",$V171="부"),1,0))</f>
        <v>1</v>
      </c>
      <c r="AC171" s="703" t="e">
        <f>IF($D171="",0,DATEDIF(IF(OR(MID($D171,LEN(CLEAN($D171))-6,1)&lt;="2",MID($D171,LEN(CLEAN($D171))-6,1)="5",MID($D171,LEN(CLEAN($D171))-6,1)="6"),DATE(MID($D171,1,2),MID($D171,3,2),MID($D171,5,2)),CHOOSE(14-LEN(CLEAN($D171)), DATE(MID($D171,1,2)+100,MID($D171,3,2),MID($D171,5,2)), DATE(MID($D171,1,1)+100,MID($D171,2,2),MID($D171,4,2)),DATE(2000,MID($D171,1,2),MID($D171,3,2)),DATE(2000,MID($D171,1,1),MID($D171,2,2)))),AB$3,"y"))</f>
        <v>#VALUE!</v>
      </c>
      <c r="AD171" s="704" t="e">
        <f>IF($D171="","",TEXT(DATE(YEAR(AB$3-$E171),MONTH(AB$3-$E171),DAY(AB$3-$E171))-DATE(YEAR($P171-$O171),MONTH($P171-$O171),DAY($P171-$O171)),"yy년")&amp;VALUE(TEXT(DATE(YEAR(AB$3-$E171),MONTH(AB$3-$E171),DAY(AB$3-$E171))-DATE(YEAR($P171-$O171),MONTH($P171-$O171),DAY($P171-$O171)),"mm")-1)&amp;TEXT(DATE(YEAR(AB$3-$E171),MONTH(AB$3-$E171),DAY(AB$3-$E171))-DATE(YEAR($P171-$O171),MONTH($P171-$O171),DAY($P171-$O171)),"월dd일"))</f>
        <v>#VALUE!</v>
      </c>
      <c r="AE171" s="769" t="e">
        <f t="shared" si="207"/>
        <v>#VALUE!</v>
      </c>
      <c r="AF171" s="705" t="e">
        <f t="shared" si="208"/>
        <v>#VALUE!</v>
      </c>
      <c r="AG171" s="702">
        <f>IF($D171="",0,IF(AND((AG$3&gt;=$I171),OR((AG$3&lt;=$J171),($J171=""),($J171=0)),$T171="부",$U171="부",$V171="부"),1,0))</f>
        <v>1</v>
      </c>
      <c r="AH171" s="703" t="e">
        <f>IF($D171="",0,DATEDIF(IF(OR(MID($D171,LEN(CLEAN($D171))-6,1)&lt;="2",MID($D171,LEN(CLEAN($D171))-6,1)="5",MID($D171,LEN(CLEAN($D171))-6,1)="6"),DATE(MID($D171,1,2),MID($D171,3,2),MID($D171,5,2)),CHOOSE(14-LEN(CLEAN($D171)), DATE(MID($D171,1,2)+100,MID($D171,3,2),MID($D171,5,2)), DATE(MID($D171,1,1)+100,MID($D171,2,2),MID($D171,4,2)),DATE(2000,MID($D171,1,2),MID($D171,3,2)),DATE(2000,MID($D171,1,1),MID($D171,2,2)))),AG$3,"y"))</f>
        <v>#VALUE!</v>
      </c>
      <c r="AI171" s="704" t="e">
        <f>IF($D171="","",TEXT(DATE(YEAR(AG$3-$E171),MONTH(AG$3-$E171),DAY(AG$3-$E171))-DATE(YEAR($P171-$O171),MONTH($P171-$O171),DAY($P171-$O171)),"yy년")&amp;VALUE(TEXT(DATE(YEAR(AG$3-$E171),MONTH(AG$3-$E171),DAY(AG$3-$E171))-DATE(YEAR($P171-$O171),MONTH($P171-$O171),DAY($P171-$O171)),"mm")-1)&amp;TEXT(DATE(YEAR(AG$3-$E171),MONTH(AG$3-$E171),DAY(AG$3-$E171))-DATE(YEAR($P171-$O171),MONTH($P171-$O171),DAY($P171-$O171)),"월dd일"))</f>
        <v>#VALUE!</v>
      </c>
      <c r="AJ171" s="769" t="e">
        <f t="shared" si="209"/>
        <v>#VALUE!</v>
      </c>
      <c r="AK171" s="705" t="e">
        <f t="shared" si="210"/>
        <v>#VALUE!</v>
      </c>
      <c r="AL171" s="702">
        <f>IF($D171="",0,IF(AND((AL$3&gt;=$I171),OR((AL$3&lt;=$J171),($J171=""),($J171=0)),$T171="부",$U171="부",$V171="부"),1,0))</f>
        <v>1</v>
      </c>
      <c r="AM171" s="703" t="e">
        <f>IF($D171="",0,DATEDIF(IF(OR(MID($D171,LEN(CLEAN($D171))-6,1)&lt;="2",MID($D171,LEN(CLEAN($D171))-6,1)="5",MID($D171,LEN(CLEAN($D171))-6,1)="6"),DATE(MID($D171,1,2),MID($D171,3,2),MID($D171,5,2)),CHOOSE(14-LEN(CLEAN($D171)), DATE(MID($D171,1,2)+100,MID($D171,3,2),MID($D171,5,2)), DATE(MID($D171,1,1)+100,MID($D171,2,2),MID($D171,4,2)),DATE(2000,MID($D171,1,2),MID($D171,3,2)),DATE(2000,MID($D171,1,1),MID($D171,2,2)))),AL$3,"y"))</f>
        <v>#VALUE!</v>
      </c>
      <c r="AN171" s="704" t="e">
        <f>IF($D171="","",TEXT(DATE(YEAR(AL$3-$E171),MONTH(AL$3-$E171),DAY(AL$3-$E171))-DATE(YEAR($P171-$O171),MONTH($P171-$O171),DAY($P171-$O171)),"yy년")&amp;VALUE(TEXT(DATE(YEAR(AL$3-$E171),MONTH(AL$3-$E171),DAY(AL$3-$E171))-DATE(YEAR($P171-$O171),MONTH($P171-$O171),DAY($P171-$O171)),"mm")-1)&amp;TEXT(DATE(YEAR(AL$3-$E171),MONTH(AL$3-$E171),DAY(AL$3-$E171))-DATE(YEAR($P171-$O171),MONTH($P171-$O171),DAY($P171-$O171)),"월dd일"))</f>
        <v>#VALUE!</v>
      </c>
      <c r="AO171" s="769" t="e">
        <f t="shared" si="211"/>
        <v>#VALUE!</v>
      </c>
      <c r="AP171" s="705" t="e">
        <f t="shared" si="212"/>
        <v>#VALUE!</v>
      </c>
      <c r="AQ171" s="702">
        <f>IF($D171="",0,IF(AND((AQ$3&gt;=$I171),OR((AQ$3&lt;=$J171),($J171=""),($J171=0)),$T171="부",$U171="부",$V171="부"),1,0))</f>
        <v>1</v>
      </c>
      <c r="AR171" s="703" t="e">
        <f>IF($D171="",0,DATEDIF(IF(OR(MID($D171,LEN(CLEAN($D171))-6,1)&lt;="2",MID($D171,LEN(CLEAN($D171))-6,1)="5",MID($D171,LEN(CLEAN($D171))-6,1)="6"),DATE(MID($D171,1,2),MID($D171,3,2),MID($D171,5,2)),CHOOSE(14-LEN(CLEAN($D171)), DATE(MID($D171,1,2)+100,MID($D171,3,2),MID($D171,5,2)), DATE(MID($D171,1,1)+100,MID($D171,2,2),MID($D171,4,2)),DATE(2000,MID($D171,1,2),MID($D171,3,2)),DATE(2000,MID($D171,1,1),MID($D171,2,2)))),AQ$3,"y"))</f>
        <v>#VALUE!</v>
      </c>
      <c r="AS171" s="704" t="e">
        <f>IF($D171="","",TEXT(DATE(YEAR(AQ$3-$E171),MONTH(AQ$3-$E171),DAY(AQ$3-$E171))-DATE(YEAR($P171-$O171),MONTH($P171-$O171),DAY($P171-$O171)),"yy년")&amp;VALUE(TEXT(DATE(YEAR(AQ$3-$E171),MONTH(AQ$3-$E171),DAY(AQ$3-$E171))-DATE(YEAR($P171-$O171),MONTH($P171-$O171),DAY($P171-$O171)),"mm")-1)&amp;TEXT(DATE(YEAR(AQ$3-$E171),MONTH(AQ$3-$E171),DAY(AQ$3-$E171))-DATE(YEAR($P171-$O171),MONTH($P171-$O171),DAY($P171-$O171)),"월dd일"))</f>
        <v>#VALUE!</v>
      </c>
      <c r="AT171" s="769" t="e">
        <f t="shared" si="213"/>
        <v>#VALUE!</v>
      </c>
      <c r="AU171" s="705" t="e">
        <f t="shared" si="214"/>
        <v>#VALUE!</v>
      </c>
      <c r="AV171" s="702">
        <f>IF($D171="",0,IF(AND((AV$3&gt;=$I171),OR((AV$3&lt;=$J171),($J171=""),($J171=0)),$T171="부",$U171="부",$V171="부"),1,0))</f>
        <v>1</v>
      </c>
      <c r="AW171" s="703" t="e">
        <f>IF($D171="",0,DATEDIF(IF(OR(MID($D171,LEN(CLEAN($D171))-6,1)&lt;="2",MID($D171,LEN(CLEAN($D171))-6,1)="5",MID($D171,LEN(CLEAN($D171))-6,1)="6"),DATE(MID($D171,1,2),MID($D171,3,2),MID($D171,5,2)),CHOOSE(14-LEN(CLEAN($D171)), DATE(MID($D171,1,2)+100,MID($D171,3,2),MID($D171,5,2)), DATE(MID($D171,1,1)+100,MID($D171,2,2),MID($D171,4,2)),DATE(2000,MID($D171,1,2),MID($D171,3,2)),DATE(2000,MID($D171,1,1),MID($D171,2,2)))),AV$3,"y"))</f>
        <v>#VALUE!</v>
      </c>
      <c r="AX171" s="704" t="e">
        <f>IF($D171="","",TEXT(DATE(YEAR(AV$3-$E171),MONTH(AV$3-$E171),DAY(AV$3-$E171))-DATE(YEAR($P171-$O171),MONTH($P171-$O171),DAY($P171-$O171)),"yy년")&amp;VALUE(TEXT(DATE(YEAR(AV$3-$E171),MONTH(AV$3-$E171),DAY(AV$3-$E171))-DATE(YEAR($P171-$O171),MONTH($P171-$O171),DAY($P171-$O171)),"mm")-1)&amp;TEXT(DATE(YEAR(AV$3-$E171),MONTH(AV$3-$E171),DAY(AV$3-$E171))-DATE(YEAR($P171-$O171),MONTH($P171-$O171),DAY($P171-$O171)),"월dd일"))</f>
        <v>#VALUE!</v>
      </c>
      <c r="AY171" s="769" t="e">
        <f t="shared" si="215"/>
        <v>#VALUE!</v>
      </c>
      <c r="AZ171" s="705" t="e">
        <f t="shared" si="216"/>
        <v>#VALUE!</v>
      </c>
      <c r="BA171" s="702">
        <f>IF($D171="",0,IF(AND((BA$3&gt;=$I171),OR((BA$3&lt;=$J171),($J171=""),($J171=0)),$T171="부",$U171="부",$V171="부"),1,0))</f>
        <v>1</v>
      </c>
      <c r="BB171" s="703" t="e">
        <f>IF($D171="",0,DATEDIF(IF(OR(MID($D171,LEN(CLEAN($D171))-6,1)&lt;="2",MID($D171,LEN(CLEAN($D171))-6,1)="5",MID($D171,LEN(CLEAN($D171))-6,1)="6"),DATE(MID($D171,1,2),MID($D171,3,2),MID($D171,5,2)),CHOOSE(14-LEN(CLEAN($D171)), DATE(MID($D171,1,2)+100,MID($D171,3,2),MID($D171,5,2)), DATE(MID($D171,1,1)+100,MID($D171,2,2),MID($D171,4,2)),DATE(2000,MID($D171,1,2),MID($D171,3,2)),DATE(2000,MID($D171,1,1),MID($D171,2,2)))),BA$3,"y"))</f>
        <v>#VALUE!</v>
      </c>
      <c r="BC171" s="704" t="e">
        <f>IF($D171="","",TEXT(DATE(YEAR(BA$3-$E171),MONTH(BA$3-$E171),DAY(BA$3-$E171))-DATE(YEAR($P171-$O171),MONTH($P171-$O171),DAY($P171-$O171)),"yy년")&amp;VALUE(TEXT(DATE(YEAR(BA$3-$E171),MONTH(BA$3-$E171),DAY(BA$3-$E171))-DATE(YEAR($P171-$O171),MONTH($P171-$O171),DAY($P171-$O171)),"mm")-1)&amp;TEXT(DATE(YEAR(BA$3-$E171),MONTH(BA$3-$E171),DAY(BA$3-$E171))-DATE(YEAR($P171-$O171),MONTH($P171-$O171),DAY($P171-$O171)),"월dd일"))</f>
        <v>#VALUE!</v>
      </c>
      <c r="BD171" s="769" t="e">
        <f t="shared" si="217"/>
        <v>#VALUE!</v>
      </c>
      <c r="BE171" s="705" t="e">
        <f t="shared" si="218"/>
        <v>#VALUE!</v>
      </c>
      <c r="BF171" s="702">
        <f>IF($D171="",0,IF(AND((BF$3&gt;=$I171),OR((BF$3&lt;=$J171),($J171=""),($J171=0)),$T171="부",$U171="부",$V171="부"),1,0))</f>
        <v>1</v>
      </c>
      <c r="BG171" s="703" t="e">
        <f>IF($D171="",0,DATEDIF(IF(OR(MID($D171,LEN(CLEAN($D171))-6,1)&lt;="2",MID($D171,LEN(CLEAN($D171))-6,1)="5",MID($D171,LEN(CLEAN($D171))-6,1)="6"),DATE(MID($D171,1,2),MID($D171,3,2),MID($D171,5,2)),CHOOSE(14-LEN(CLEAN($D171)), DATE(MID($D171,1,2)+100,MID($D171,3,2),MID($D171,5,2)), DATE(MID($D171,1,1)+100,MID($D171,2,2),MID($D171,4,2)),DATE(2000,MID($D171,1,2),MID($D171,3,2)),DATE(2000,MID($D171,1,1),MID($D171,2,2)))),BF$3,"y"))</f>
        <v>#VALUE!</v>
      </c>
      <c r="BH171" s="704" t="e">
        <f>IF($D171="","",TEXT(DATE(YEAR(BF$3-$E171),MONTH(BF$3-$E171),DAY(BF$3-$E171))-DATE(YEAR($P171-$O171),MONTH($P171-$O171),DAY($P171-$O171)),"yy년")&amp;VALUE(TEXT(DATE(YEAR(BF$3-$E171),MONTH(BF$3-$E171),DAY(BF$3-$E171))-DATE(YEAR($P171-$O171),MONTH($P171-$O171),DAY($P171-$O171)),"mm")-1)&amp;TEXT(DATE(YEAR(BF$3-$E171),MONTH(BF$3-$E171),DAY(BF$3-$E171))-DATE(YEAR($P171-$O171),MONTH($P171-$O171),DAY($P171-$O171)),"월dd일"))</f>
        <v>#VALUE!</v>
      </c>
      <c r="BI171" s="769" t="e">
        <f t="shared" si="219"/>
        <v>#VALUE!</v>
      </c>
      <c r="BJ171" s="705" t="e">
        <f t="shared" si="220"/>
        <v>#VALUE!</v>
      </c>
      <c r="BK171" s="702">
        <f>IF($D171="",0,IF(AND((BK$3&gt;=$I171),OR((BK$3&lt;=$J171),($J171=""),($J171=0)),$T171="부",$U171="부",$V171="부"),1,0))</f>
        <v>1</v>
      </c>
      <c r="BL171" s="703" t="e">
        <f>IF($D171="",0,DATEDIF(IF(OR(MID($D171,LEN(CLEAN($D171))-6,1)&lt;="2",MID($D171,LEN(CLEAN($D171))-6,1)="5",MID($D171,LEN(CLEAN($D171))-6,1)="6"),DATE(MID($D171,1,2),MID($D171,3,2),MID($D171,5,2)),CHOOSE(14-LEN(CLEAN($D171)), DATE(MID($D171,1,2)+100,MID($D171,3,2),MID($D171,5,2)), DATE(MID($D171,1,1)+100,MID($D171,2,2),MID($D171,4,2)),DATE(2000,MID($D171,1,2),MID($D171,3,2)),DATE(2000,MID($D171,1,1),MID($D171,2,2)))),BK$3,"y"))</f>
        <v>#VALUE!</v>
      </c>
      <c r="BM171" s="704" t="e">
        <f>IF($D171="","",TEXT(DATE(YEAR(BK$3-$E171),MONTH(BK$3-$E171),DAY(BK$3-$E171))-DATE(YEAR($P171-$O171),MONTH($P171-$O171),DAY($P171-$O171)),"yy년")&amp;VALUE(TEXT(DATE(YEAR(BK$3-$E171),MONTH(BK$3-$E171),DAY(BK$3-$E171))-DATE(YEAR($P171-$O171),MONTH($P171-$O171),DAY($P171-$O171)),"mm")-1)&amp;TEXT(DATE(YEAR(BK$3-$E171),MONTH(BK$3-$E171),DAY(BK$3-$E171))-DATE(YEAR($P171-$O171),MONTH($P171-$O171),DAY($P171-$O171)),"월dd일"))</f>
        <v>#VALUE!</v>
      </c>
      <c r="BN171" s="769" t="e">
        <f t="shared" si="221"/>
        <v>#VALUE!</v>
      </c>
      <c r="BO171" s="705" t="e">
        <f t="shared" si="222"/>
        <v>#VALUE!</v>
      </c>
      <c r="BP171" s="702">
        <f>IF($D171="",0,IF(AND((BP$3&gt;=$I171),OR((BP$3&lt;=$J171),($J171=""),($J171=0)),$T171="부",$U171="부",$V171="부"),1,0))</f>
        <v>1</v>
      </c>
      <c r="BQ171" s="703" t="e">
        <f>IF($D171="",0,DATEDIF(IF(OR(MID($D171,LEN(CLEAN($D171))-6,1)&lt;="2",MID($D171,LEN(CLEAN($D171))-6,1)="5",MID($D171,LEN(CLEAN($D171))-6,1)="6"),DATE(MID($D171,1,2),MID($D171,3,2),MID($D171,5,2)),CHOOSE(14-LEN(CLEAN($D171)), DATE(MID($D171,1,2)+100,MID($D171,3,2),MID($D171,5,2)), DATE(MID($D171,1,1)+100,MID($D171,2,2),MID($D171,4,2)),DATE(2000,MID($D171,1,2),MID($D171,3,2)),DATE(2000,MID($D171,1,1),MID($D171,2,2)))),BP$3,"y"))</f>
        <v>#VALUE!</v>
      </c>
      <c r="BR171" s="704" t="e">
        <f>IF($D171="","",TEXT(DATE(YEAR(BP$3-$E171),MONTH(BP$3-$E171),DAY(BP$3-$E171))-DATE(YEAR($P171-$O171),MONTH($P171-$O171),DAY($P171-$O171)),"yy년")&amp;VALUE(TEXT(DATE(YEAR(BP$3-$E171),MONTH(BP$3-$E171),DAY(BP$3-$E171))-DATE(YEAR($P171-$O171),MONTH($P171-$O171),DAY($P171-$O171)),"mm")-1)&amp;TEXT(DATE(YEAR(BP$3-$E171),MONTH(BP$3-$E171),DAY(BP$3-$E171))-DATE(YEAR($P171-$O171),MONTH($P171-$O171),DAY($P171-$O171)),"월dd일"))</f>
        <v>#VALUE!</v>
      </c>
      <c r="BS171" s="769" t="e">
        <f t="shared" si="223"/>
        <v>#VALUE!</v>
      </c>
      <c r="BT171" s="705" t="e">
        <f t="shared" si="224"/>
        <v>#VALUE!</v>
      </c>
      <c r="BU171" s="702">
        <f>IF($D171="",0,IF(AND((BU$3&gt;=$I171),OR((BU$3&lt;=$J171),($J171=""),($J171=0)),$T171="부",$U171="부",$V171="부"),1,0))</f>
        <v>1</v>
      </c>
      <c r="BV171" s="703" t="e">
        <f>IF($D171="",0,DATEDIF(IF(OR(MID($D171,LEN(CLEAN($D171))-6,1)&lt;="2",MID($D171,LEN(CLEAN($D171))-6,1)="5",MID($D171,LEN(CLEAN($D171))-6,1)="6"),DATE(MID($D171,1,2),MID($D171,3,2),MID($D171,5,2)),CHOOSE(14-LEN(CLEAN($D171)), DATE(MID($D171,1,2)+100,MID($D171,3,2),MID($D171,5,2)), DATE(MID($D171,1,1)+100,MID($D171,2,2),MID($D171,4,2)),DATE(2000,MID($D171,1,2),MID($D171,3,2)),DATE(2000,MID($D171,1,1),MID($D171,2,2)))),BU$3,"y"))</f>
        <v>#VALUE!</v>
      </c>
      <c r="BW171" s="704" t="e">
        <f>IF($D171="","",TEXT(DATE(YEAR(BU$3-$E171),MONTH(BU$3-$E171),DAY(BU$3-$E171))-DATE(YEAR($P171-$O171),MONTH($P171-$O171),DAY($P171-$O171)),"yy년")&amp;VALUE(TEXT(DATE(YEAR(BU$3-$E171),MONTH(BU$3-$E171),DAY(BU$3-$E171))-DATE(YEAR($P171-$O171),MONTH($P171-$O171),DAY($P171-$O171)),"mm")-1)&amp;TEXT(DATE(YEAR(BU$3-$E171),MONTH(BU$3-$E171),DAY(BU$3-$E171))-DATE(YEAR($P171-$O171),MONTH($P171-$O171),DAY($P171-$O171)),"월dd일"))</f>
        <v>#VALUE!</v>
      </c>
      <c r="BX171" s="769" t="e">
        <f t="shared" si="225"/>
        <v>#VALUE!</v>
      </c>
      <c r="BY171" s="705" t="e">
        <f t="shared" si="226"/>
        <v>#VALUE!</v>
      </c>
      <c r="BZ171" s="702">
        <f>IF($D171="",0,IF(AND((BZ$3&gt;=$I171),OR((BZ$3&lt;=$J171),($J171=""),($J171=0)),$T171="부",$U171="부",$V171="부"),1,0))</f>
        <v>1</v>
      </c>
      <c r="CA171" s="703" t="e">
        <f>IF($D171="",0,DATEDIF(IF(OR(MID($D171,LEN(CLEAN($D171))-6,1)&lt;="2",MID($D171,LEN(CLEAN($D171))-6,1)="5",MID($D171,LEN(CLEAN($D171))-6,1)="6"),DATE(MID($D171,1,2),MID($D171,3,2),MID($D171,5,2)),CHOOSE(14-LEN(CLEAN($D171)), DATE(MID($D171,1,2)+100,MID($D171,3,2),MID($D171,5,2)), DATE(MID($D171,1,1)+100,MID($D171,2,2),MID($D171,4,2)),DATE(2000,MID($D171,1,2),MID($D171,3,2)),DATE(2000,MID($D171,1,1),MID($D171,2,2)))),BZ$3,"y"))</f>
        <v>#VALUE!</v>
      </c>
      <c r="CB171" s="704" t="e">
        <f>IF($D171="","",TEXT(DATE(YEAR(BZ$3-$E171),MONTH(BZ$3-$E171),DAY(BZ$3-$E171))-DATE(YEAR($P171-$O171),MONTH($P171-$O171),DAY($P171-$O171)),"yy년")&amp;VALUE(TEXT(DATE(YEAR(BZ$3-$E171),MONTH(BZ$3-$E171),DAY(BZ$3-$E171))-DATE(YEAR($P171-$O171),MONTH($P171-$O171),DAY($P171-$O171)),"mm")-1)&amp;TEXT(DATE(YEAR(BZ$3-$E171),MONTH(BZ$3-$E171),DAY(BZ$3-$E171))-DATE(YEAR($P171-$O171),MONTH($P171-$O171),DAY($P171-$O171)),"월dd일"))</f>
        <v>#VALUE!</v>
      </c>
      <c r="CC171" s="769" t="e">
        <f t="shared" si="227"/>
        <v>#VALUE!</v>
      </c>
      <c r="CD171" s="705" t="e">
        <f t="shared" si="228"/>
        <v>#VALUE!</v>
      </c>
      <c r="CE171" s="770">
        <f t="shared" si="203"/>
        <v>12</v>
      </c>
      <c r="CF171" s="771" t="e">
        <f t="shared" si="204"/>
        <v>#VALUE!</v>
      </c>
      <c r="CG171" s="708"/>
      <c r="CH171" s="709"/>
      <c r="CK171" s="253"/>
      <c r="CL171" s="272"/>
      <c r="CM171" s="272">
        <v>0</v>
      </c>
      <c r="CN171" s="273">
        <f t="shared" ref="CN171:CN179" si="237">CL171-CM171</f>
        <v>0</v>
      </c>
      <c r="CO171" s="276" t="e">
        <f t="shared" ref="CO171:CO224" si="238">IF(CE171=0,0,CF171/CE171)</f>
        <v>#VALUE!</v>
      </c>
      <c r="CP171" s="44" t="e">
        <f t="shared" ref="CP171:CP224" si="239">IF(CO171=100%,"청년",IF(CO171=0%,"청년외","확인"))</f>
        <v>#VALUE!</v>
      </c>
      <c r="CQ171" s="275">
        <f t="shared" ref="CQ171:CQ224" si="240">C171</f>
        <v>0</v>
      </c>
      <c r="CR171" s="270" t="e">
        <f t="shared" ref="CR171:CS186" si="241">IF($CP171=CR$4,$CN171,0)</f>
        <v>#VALUE!</v>
      </c>
      <c r="CS171" s="270" t="e">
        <f t="shared" si="241"/>
        <v>#VALUE!</v>
      </c>
      <c r="CT171" s="270" t="e">
        <f t="shared" ref="CT171:CT224" si="242">SUM(CR171:CS171)</f>
        <v>#VALUE!</v>
      </c>
      <c r="CU171" s="44"/>
    </row>
    <row r="172" spans="1:99" ht="16.5" customHeight="1">
      <c r="A172" s="23">
        <f t="shared" ref="A172:A224" si="243">A171+1</f>
        <v>168</v>
      </c>
      <c r="B172" s="142">
        <f>'2019-상시근로자'!B172</f>
        <v>0</v>
      </c>
      <c r="C172" s="635">
        <f>'2019-상시근로자'!C172</f>
        <v>0</v>
      </c>
      <c r="D172" s="637">
        <f>'2019-상시근로자'!D172</f>
        <v>0</v>
      </c>
      <c r="E172" s="156" t="e">
        <f t="shared" si="231"/>
        <v>#VALUE!</v>
      </c>
      <c r="F172" s="30" t="e">
        <f t="shared" si="232"/>
        <v>#VALUE!</v>
      </c>
      <c r="G172" s="31" t="e">
        <f t="shared" si="233"/>
        <v>#VALUE!</v>
      </c>
      <c r="H172" s="147" t="e">
        <f t="shared" si="234"/>
        <v>#VALUE!</v>
      </c>
      <c r="I172" s="636">
        <f>'2019-상시근로자'!E172</f>
        <v>0</v>
      </c>
      <c r="J172" s="636">
        <f>'2019-상시근로자'!G172</f>
        <v>0</v>
      </c>
      <c r="K172" s="33" t="e">
        <f t="shared" si="235"/>
        <v>#VALUE!</v>
      </c>
      <c r="L172" s="33">
        <f t="shared" si="202"/>
        <v>0</v>
      </c>
      <c r="M172" s="35" t="e">
        <f t="shared" si="236"/>
        <v>#VALUE!</v>
      </c>
      <c r="N172" s="108"/>
      <c r="O172" s="178"/>
      <c r="P172" s="179"/>
      <c r="Q172" s="106" t="s">
        <v>160</v>
      </c>
      <c r="R172" s="107" t="s">
        <v>160</v>
      </c>
      <c r="S172" s="43"/>
      <c r="T172" s="122" t="s">
        <v>160</v>
      </c>
      <c r="U172" s="122" t="s">
        <v>160</v>
      </c>
      <c r="V172" s="123" t="s">
        <v>160</v>
      </c>
      <c r="W172" s="702">
        <f t="shared" ref="W172:W224" si="244">IF($D172="",0,IF(AND((W$3&gt;=$I172),OR((W$3&lt;=$J172),($J172=""),($J172=0)),$T172="부",$U172="부",$V172="부"),1,0))</f>
        <v>1</v>
      </c>
      <c r="X172" s="703" t="e">
        <f t="shared" ref="X172:X224" si="245">IF($D172="",0,DATEDIF(IF(OR(MID($D172,LEN(CLEAN($D172))-6,1)&lt;="2",MID($D172,LEN(CLEAN($D172))-6,1)="5",MID($D172,LEN(CLEAN($D172))-6,1)="6"),DATE(MID($D172,1,2),MID($D172,3,2),MID($D172,5,2)),CHOOSE(14-LEN(CLEAN($D172)), DATE(MID($D172,1,2)+100,MID($D172,3,2),MID($D172,5,2)), DATE(MID($D172,1,1)+100,MID($D172,2,2),MID($D172,4,2)),DATE(2000,MID($D172,1,2),MID($D172,3,2)),DATE(2000,MID($D172,1,1),MID($D172,2,2)))),W$3,"y"))</f>
        <v>#VALUE!</v>
      </c>
      <c r="Y172" s="768" t="e">
        <f t="shared" ref="Y172:Y224" si="246">IF($D172="","",TEXT(DATE(YEAR(W$3-$E172),MONTH(W$3-$E172),DAY(W$3-$E172))-DATE(YEAR($P172-$O172),MONTH($P172-$O172),DAY($P172-$O172)),"yy년")&amp;VALUE(TEXT(DATE(YEAR(W$3-$E172),MONTH(W$3-$E172),DAY(W$3-$E172))-DATE(YEAR($P172-$O172),MONTH($P172-$O172),DAY($P172-$O172)),"mm")-1)&amp;TEXT(DATE(YEAR(W$3-$E172),MONTH(W$3-$E172),DAY(W$3-$E172))-DATE(YEAR($P172-$O172),MONTH($P172-$O172),DAY($P172-$O172)),"월dd일"))</f>
        <v>#VALUE!</v>
      </c>
      <c r="Z172" s="769" t="e">
        <f t="shared" si="205"/>
        <v>#VALUE!</v>
      </c>
      <c r="AA172" s="705" t="e">
        <f t="shared" si="206"/>
        <v>#VALUE!</v>
      </c>
      <c r="AB172" s="702">
        <f t="shared" ref="AB172:AB224" si="247">IF($D172="",0,IF(AND((AB$3&gt;=$I172),OR((AB$3&lt;=$J172),($J172=""),($J172=0)),$T172="부",$U172="부",$V172="부"),1,0))</f>
        <v>1</v>
      </c>
      <c r="AC172" s="703" t="e">
        <f t="shared" ref="AC172:AC224" si="248">IF($D172="",0,DATEDIF(IF(OR(MID($D172,LEN(CLEAN($D172))-6,1)&lt;="2",MID($D172,LEN(CLEAN($D172))-6,1)="5",MID($D172,LEN(CLEAN($D172))-6,1)="6"),DATE(MID($D172,1,2),MID($D172,3,2),MID($D172,5,2)),CHOOSE(14-LEN(CLEAN($D172)), DATE(MID($D172,1,2)+100,MID($D172,3,2),MID($D172,5,2)), DATE(MID($D172,1,1)+100,MID($D172,2,2),MID($D172,4,2)),DATE(2000,MID($D172,1,2),MID($D172,3,2)),DATE(2000,MID($D172,1,1),MID($D172,2,2)))),AB$3,"y"))</f>
        <v>#VALUE!</v>
      </c>
      <c r="AD172" s="704" t="e">
        <f t="shared" ref="AD172:AD224" si="249">IF($D172="","",TEXT(DATE(YEAR(AB$3-$E172),MONTH(AB$3-$E172),DAY(AB$3-$E172))-DATE(YEAR($P172-$O172),MONTH($P172-$O172),DAY($P172-$O172)),"yy년")&amp;VALUE(TEXT(DATE(YEAR(AB$3-$E172),MONTH(AB$3-$E172),DAY(AB$3-$E172))-DATE(YEAR($P172-$O172),MONTH($P172-$O172),DAY($P172-$O172)),"mm")-1)&amp;TEXT(DATE(YEAR(AB$3-$E172),MONTH(AB$3-$E172),DAY(AB$3-$E172))-DATE(YEAR($P172-$O172),MONTH($P172-$O172),DAY($P172-$O172)),"월dd일"))</f>
        <v>#VALUE!</v>
      </c>
      <c r="AE172" s="769" t="e">
        <f t="shared" si="207"/>
        <v>#VALUE!</v>
      </c>
      <c r="AF172" s="705" t="e">
        <f t="shared" si="208"/>
        <v>#VALUE!</v>
      </c>
      <c r="AG172" s="702">
        <f t="shared" ref="AG172:AG224" si="250">IF($D172="",0,IF(AND((AG$3&gt;=$I172),OR((AG$3&lt;=$J172),($J172=""),($J172=0)),$T172="부",$U172="부",$V172="부"),1,0))</f>
        <v>1</v>
      </c>
      <c r="AH172" s="703" t="e">
        <f t="shared" ref="AH172:AH224" si="251">IF($D172="",0,DATEDIF(IF(OR(MID($D172,LEN(CLEAN($D172))-6,1)&lt;="2",MID($D172,LEN(CLEAN($D172))-6,1)="5",MID($D172,LEN(CLEAN($D172))-6,1)="6"),DATE(MID($D172,1,2),MID($D172,3,2),MID($D172,5,2)),CHOOSE(14-LEN(CLEAN($D172)), DATE(MID($D172,1,2)+100,MID($D172,3,2),MID($D172,5,2)), DATE(MID($D172,1,1)+100,MID($D172,2,2),MID($D172,4,2)),DATE(2000,MID($D172,1,2),MID($D172,3,2)),DATE(2000,MID($D172,1,1),MID($D172,2,2)))),AG$3,"y"))</f>
        <v>#VALUE!</v>
      </c>
      <c r="AI172" s="704" t="e">
        <f t="shared" ref="AI172:AI224" si="252">IF($D172="","",TEXT(DATE(YEAR(AG$3-$E172),MONTH(AG$3-$E172),DAY(AG$3-$E172))-DATE(YEAR($P172-$O172),MONTH($P172-$O172),DAY($P172-$O172)),"yy년")&amp;VALUE(TEXT(DATE(YEAR(AG$3-$E172),MONTH(AG$3-$E172),DAY(AG$3-$E172))-DATE(YEAR($P172-$O172),MONTH($P172-$O172),DAY($P172-$O172)),"mm")-1)&amp;TEXT(DATE(YEAR(AG$3-$E172),MONTH(AG$3-$E172),DAY(AG$3-$E172))-DATE(YEAR($P172-$O172),MONTH($P172-$O172),DAY($P172-$O172)),"월dd일"))</f>
        <v>#VALUE!</v>
      </c>
      <c r="AJ172" s="769" t="e">
        <f t="shared" si="209"/>
        <v>#VALUE!</v>
      </c>
      <c r="AK172" s="705" t="e">
        <f t="shared" si="210"/>
        <v>#VALUE!</v>
      </c>
      <c r="AL172" s="702">
        <f t="shared" ref="AL172:AL224" si="253">IF($D172="",0,IF(AND((AL$3&gt;=$I172),OR((AL$3&lt;=$J172),($J172=""),($J172=0)),$T172="부",$U172="부",$V172="부"),1,0))</f>
        <v>1</v>
      </c>
      <c r="AM172" s="703" t="e">
        <f t="shared" ref="AM172:AM224" si="254">IF($D172="",0,DATEDIF(IF(OR(MID($D172,LEN(CLEAN($D172))-6,1)&lt;="2",MID($D172,LEN(CLEAN($D172))-6,1)="5",MID($D172,LEN(CLEAN($D172))-6,1)="6"),DATE(MID($D172,1,2),MID($D172,3,2),MID($D172,5,2)),CHOOSE(14-LEN(CLEAN($D172)), DATE(MID($D172,1,2)+100,MID($D172,3,2),MID($D172,5,2)), DATE(MID($D172,1,1)+100,MID($D172,2,2),MID($D172,4,2)),DATE(2000,MID($D172,1,2),MID($D172,3,2)),DATE(2000,MID($D172,1,1),MID($D172,2,2)))),AL$3,"y"))</f>
        <v>#VALUE!</v>
      </c>
      <c r="AN172" s="704" t="e">
        <f t="shared" ref="AN172:AN224" si="255">IF($D172="","",TEXT(DATE(YEAR(AL$3-$E172),MONTH(AL$3-$E172),DAY(AL$3-$E172))-DATE(YEAR($P172-$O172),MONTH($P172-$O172),DAY($P172-$O172)),"yy년")&amp;VALUE(TEXT(DATE(YEAR(AL$3-$E172),MONTH(AL$3-$E172),DAY(AL$3-$E172))-DATE(YEAR($P172-$O172),MONTH($P172-$O172),DAY($P172-$O172)),"mm")-1)&amp;TEXT(DATE(YEAR(AL$3-$E172),MONTH(AL$3-$E172),DAY(AL$3-$E172))-DATE(YEAR($P172-$O172),MONTH($P172-$O172),DAY($P172-$O172)),"월dd일"))</f>
        <v>#VALUE!</v>
      </c>
      <c r="AO172" s="769" t="e">
        <f t="shared" si="211"/>
        <v>#VALUE!</v>
      </c>
      <c r="AP172" s="705" t="e">
        <f t="shared" si="212"/>
        <v>#VALUE!</v>
      </c>
      <c r="AQ172" s="702">
        <f t="shared" ref="AQ172:AQ224" si="256">IF($D172="",0,IF(AND((AQ$3&gt;=$I172),OR((AQ$3&lt;=$J172),($J172=""),($J172=0)),$T172="부",$U172="부",$V172="부"),1,0))</f>
        <v>1</v>
      </c>
      <c r="AR172" s="703" t="e">
        <f t="shared" ref="AR172:AR224" si="257">IF($D172="",0,DATEDIF(IF(OR(MID($D172,LEN(CLEAN($D172))-6,1)&lt;="2",MID($D172,LEN(CLEAN($D172))-6,1)="5",MID($D172,LEN(CLEAN($D172))-6,1)="6"),DATE(MID($D172,1,2),MID($D172,3,2),MID($D172,5,2)),CHOOSE(14-LEN(CLEAN($D172)), DATE(MID($D172,1,2)+100,MID($D172,3,2),MID($D172,5,2)), DATE(MID($D172,1,1)+100,MID($D172,2,2),MID($D172,4,2)),DATE(2000,MID($D172,1,2),MID($D172,3,2)),DATE(2000,MID($D172,1,1),MID($D172,2,2)))),AQ$3,"y"))</f>
        <v>#VALUE!</v>
      </c>
      <c r="AS172" s="704" t="e">
        <f t="shared" ref="AS172:AS224" si="258">IF($D172="","",TEXT(DATE(YEAR(AQ$3-$E172),MONTH(AQ$3-$E172),DAY(AQ$3-$E172))-DATE(YEAR($P172-$O172),MONTH($P172-$O172),DAY($P172-$O172)),"yy년")&amp;VALUE(TEXT(DATE(YEAR(AQ$3-$E172),MONTH(AQ$3-$E172),DAY(AQ$3-$E172))-DATE(YEAR($P172-$O172),MONTH($P172-$O172),DAY($P172-$O172)),"mm")-1)&amp;TEXT(DATE(YEAR(AQ$3-$E172),MONTH(AQ$3-$E172),DAY(AQ$3-$E172))-DATE(YEAR($P172-$O172),MONTH($P172-$O172),DAY($P172-$O172)),"월dd일"))</f>
        <v>#VALUE!</v>
      </c>
      <c r="AT172" s="769" t="e">
        <f t="shared" si="213"/>
        <v>#VALUE!</v>
      </c>
      <c r="AU172" s="705" t="e">
        <f t="shared" si="214"/>
        <v>#VALUE!</v>
      </c>
      <c r="AV172" s="702">
        <f t="shared" ref="AV172:AV224" si="259">IF($D172="",0,IF(AND((AV$3&gt;=$I172),OR((AV$3&lt;=$J172),($J172=""),($J172=0)),$T172="부",$U172="부",$V172="부"),1,0))</f>
        <v>1</v>
      </c>
      <c r="AW172" s="703" t="e">
        <f t="shared" ref="AW172:AW224" si="260">IF($D172="",0,DATEDIF(IF(OR(MID($D172,LEN(CLEAN($D172))-6,1)&lt;="2",MID($D172,LEN(CLEAN($D172))-6,1)="5",MID($D172,LEN(CLEAN($D172))-6,1)="6"),DATE(MID($D172,1,2),MID($D172,3,2),MID($D172,5,2)),CHOOSE(14-LEN(CLEAN($D172)), DATE(MID($D172,1,2)+100,MID($D172,3,2),MID($D172,5,2)), DATE(MID($D172,1,1)+100,MID($D172,2,2),MID($D172,4,2)),DATE(2000,MID($D172,1,2),MID($D172,3,2)),DATE(2000,MID($D172,1,1),MID($D172,2,2)))),AV$3,"y"))</f>
        <v>#VALUE!</v>
      </c>
      <c r="AX172" s="704" t="e">
        <f t="shared" ref="AX172:AX224" si="261">IF($D172="","",TEXT(DATE(YEAR(AV$3-$E172),MONTH(AV$3-$E172),DAY(AV$3-$E172))-DATE(YEAR($P172-$O172),MONTH($P172-$O172),DAY($P172-$O172)),"yy년")&amp;VALUE(TEXT(DATE(YEAR(AV$3-$E172),MONTH(AV$3-$E172),DAY(AV$3-$E172))-DATE(YEAR($P172-$O172),MONTH($P172-$O172),DAY($P172-$O172)),"mm")-1)&amp;TEXT(DATE(YEAR(AV$3-$E172),MONTH(AV$3-$E172),DAY(AV$3-$E172))-DATE(YEAR($P172-$O172),MONTH($P172-$O172),DAY($P172-$O172)),"월dd일"))</f>
        <v>#VALUE!</v>
      </c>
      <c r="AY172" s="769" t="e">
        <f t="shared" si="215"/>
        <v>#VALUE!</v>
      </c>
      <c r="AZ172" s="705" t="e">
        <f t="shared" si="216"/>
        <v>#VALUE!</v>
      </c>
      <c r="BA172" s="702">
        <f t="shared" ref="BA172:BA224" si="262">IF($D172="",0,IF(AND((BA$3&gt;=$I172),OR((BA$3&lt;=$J172),($J172=""),($J172=0)),$T172="부",$U172="부",$V172="부"),1,0))</f>
        <v>1</v>
      </c>
      <c r="BB172" s="703" t="e">
        <f t="shared" ref="BB172:BB224" si="263">IF($D172="",0,DATEDIF(IF(OR(MID($D172,LEN(CLEAN($D172))-6,1)&lt;="2",MID($D172,LEN(CLEAN($D172))-6,1)="5",MID($D172,LEN(CLEAN($D172))-6,1)="6"),DATE(MID($D172,1,2),MID($D172,3,2),MID($D172,5,2)),CHOOSE(14-LEN(CLEAN($D172)), DATE(MID($D172,1,2)+100,MID($D172,3,2),MID($D172,5,2)), DATE(MID($D172,1,1)+100,MID($D172,2,2),MID($D172,4,2)),DATE(2000,MID($D172,1,2),MID($D172,3,2)),DATE(2000,MID($D172,1,1),MID($D172,2,2)))),BA$3,"y"))</f>
        <v>#VALUE!</v>
      </c>
      <c r="BC172" s="704" t="e">
        <f t="shared" ref="BC172:BC224" si="264">IF($D172="","",TEXT(DATE(YEAR(BA$3-$E172),MONTH(BA$3-$E172),DAY(BA$3-$E172))-DATE(YEAR($P172-$O172),MONTH($P172-$O172),DAY($P172-$O172)),"yy년")&amp;VALUE(TEXT(DATE(YEAR(BA$3-$E172),MONTH(BA$3-$E172),DAY(BA$3-$E172))-DATE(YEAR($P172-$O172),MONTH($P172-$O172),DAY($P172-$O172)),"mm")-1)&amp;TEXT(DATE(YEAR(BA$3-$E172),MONTH(BA$3-$E172),DAY(BA$3-$E172))-DATE(YEAR($P172-$O172),MONTH($P172-$O172),DAY($P172-$O172)),"월dd일"))</f>
        <v>#VALUE!</v>
      </c>
      <c r="BD172" s="769" t="e">
        <f t="shared" si="217"/>
        <v>#VALUE!</v>
      </c>
      <c r="BE172" s="705" t="e">
        <f t="shared" si="218"/>
        <v>#VALUE!</v>
      </c>
      <c r="BF172" s="702">
        <f t="shared" ref="BF172:BF224" si="265">IF($D172="",0,IF(AND((BF$3&gt;=$I172),OR((BF$3&lt;=$J172),($J172=""),($J172=0)),$T172="부",$U172="부",$V172="부"),1,0))</f>
        <v>1</v>
      </c>
      <c r="BG172" s="703" t="e">
        <f t="shared" ref="BG172:BG224" si="266">IF($D172="",0,DATEDIF(IF(OR(MID($D172,LEN(CLEAN($D172))-6,1)&lt;="2",MID($D172,LEN(CLEAN($D172))-6,1)="5",MID($D172,LEN(CLEAN($D172))-6,1)="6"),DATE(MID($D172,1,2),MID($D172,3,2),MID($D172,5,2)),CHOOSE(14-LEN(CLEAN($D172)), DATE(MID($D172,1,2)+100,MID($D172,3,2),MID($D172,5,2)), DATE(MID($D172,1,1)+100,MID($D172,2,2),MID($D172,4,2)),DATE(2000,MID($D172,1,2),MID($D172,3,2)),DATE(2000,MID($D172,1,1),MID($D172,2,2)))),BF$3,"y"))</f>
        <v>#VALUE!</v>
      </c>
      <c r="BH172" s="704" t="e">
        <f t="shared" ref="BH172:BH224" si="267">IF($D172="","",TEXT(DATE(YEAR(BF$3-$E172),MONTH(BF$3-$E172),DAY(BF$3-$E172))-DATE(YEAR($P172-$O172),MONTH($P172-$O172),DAY($P172-$O172)),"yy년")&amp;VALUE(TEXT(DATE(YEAR(BF$3-$E172),MONTH(BF$3-$E172),DAY(BF$3-$E172))-DATE(YEAR($P172-$O172),MONTH($P172-$O172),DAY($P172-$O172)),"mm")-1)&amp;TEXT(DATE(YEAR(BF$3-$E172),MONTH(BF$3-$E172),DAY(BF$3-$E172))-DATE(YEAR($P172-$O172),MONTH($P172-$O172),DAY($P172-$O172)),"월dd일"))</f>
        <v>#VALUE!</v>
      </c>
      <c r="BI172" s="769" t="e">
        <f t="shared" si="219"/>
        <v>#VALUE!</v>
      </c>
      <c r="BJ172" s="705" t="e">
        <f t="shared" si="220"/>
        <v>#VALUE!</v>
      </c>
      <c r="BK172" s="702">
        <f t="shared" ref="BK172:BK224" si="268">IF($D172="",0,IF(AND((BK$3&gt;=$I172),OR((BK$3&lt;=$J172),($J172=""),($J172=0)),$T172="부",$U172="부",$V172="부"),1,0))</f>
        <v>1</v>
      </c>
      <c r="BL172" s="703" t="e">
        <f t="shared" ref="BL172:BL224" si="269">IF($D172="",0,DATEDIF(IF(OR(MID($D172,LEN(CLEAN($D172))-6,1)&lt;="2",MID($D172,LEN(CLEAN($D172))-6,1)="5",MID($D172,LEN(CLEAN($D172))-6,1)="6"),DATE(MID($D172,1,2),MID($D172,3,2),MID($D172,5,2)),CHOOSE(14-LEN(CLEAN($D172)), DATE(MID($D172,1,2)+100,MID($D172,3,2),MID($D172,5,2)), DATE(MID($D172,1,1)+100,MID($D172,2,2),MID($D172,4,2)),DATE(2000,MID($D172,1,2),MID($D172,3,2)),DATE(2000,MID($D172,1,1),MID($D172,2,2)))),BK$3,"y"))</f>
        <v>#VALUE!</v>
      </c>
      <c r="BM172" s="704" t="e">
        <f t="shared" ref="BM172:BM224" si="270">IF($D172="","",TEXT(DATE(YEAR(BK$3-$E172),MONTH(BK$3-$E172),DAY(BK$3-$E172))-DATE(YEAR($P172-$O172),MONTH($P172-$O172),DAY($P172-$O172)),"yy년")&amp;VALUE(TEXT(DATE(YEAR(BK$3-$E172),MONTH(BK$3-$E172),DAY(BK$3-$E172))-DATE(YEAR($P172-$O172),MONTH($P172-$O172),DAY($P172-$O172)),"mm")-1)&amp;TEXT(DATE(YEAR(BK$3-$E172),MONTH(BK$3-$E172),DAY(BK$3-$E172))-DATE(YEAR($P172-$O172),MONTH($P172-$O172),DAY($P172-$O172)),"월dd일"))</f>
        <v>#VALUE!</v>
      </c>
      <c r="BN172" s="769" t="e">
        <f t="shared" si="221"/>
        <v>#VALUE!</v>
      </c>
      <c r="BO172" s="705" t="e">
        <f t="shared" si="222"/>
        <v>#VALUE!</v>
      </c>
      <c r="BP172" s="702">
        <f t="shared" ref="BP172:BP224" si="271">IF($D172="",0,IF(AND((BP$3&gt;=$I172),OR((BP$3&lt;=$J172),($J172=""),($J172=0)),$T172="부",$U172="부",$V172="부"),1,0))</f>
        <v>1</v>
      </c>
      <c r="BQ172" s="703" t="e">
        <f t="shared" ref="BQ172:BQ224" si="272">IF($D172="",0,DATEDIF(IF(OR(MID($D172,LEN(CLEAN($D172))-6,1)&lt;="2",MID($D172,LEN(CLEAN($D172))-6,1)="5",MID($D172,LEN(CLEAN($D172))-6,1)="6"),DATE(MID($D172,1,2),MID($D172,3,2),MID($D172,5,2)),CHOOSE(14-LEN(CLEAN($D172)), DATE(MID($D172,1,2)+100,MID($D172,3,2),MID($D172,5,2)), DATE(MID($D172,1,1)+100,MID($D172,2,2),MID($D172,4,2)),DATE(2000,MID($D172,1,2),MID($D172,3,2)),DATE(2000,MID($D172,1,1),MID($D172,2,2)))),BP$3,"y"))</f>
        <v>#VALUE!</v>
      </c>
      <c r="BR172" s="704" t="e">
        <f t="shared" ref="BR172:BR224" si="273">IF($D172="","",TEXT(DATE(YEAR(BP$3-$E172),MONTH(BP$3-$E172),DAY(BP$3-$E172))-DATE(YEAR($P172-$O172),MONTH($P172-$O172),DAY($P172-$O172)),"yy년")&amp;VALUE(TEXT(DATE(YEAR(BP$3-$E172),MONTH(BP$3-$E172),DAY(BP$3-$E172))-DATE(YEAR($P172-$O172),MONTH($P172-$O172),DAY($P172-$O172)),"mm")-1)&amp;TEXT(DATE(YEAR(BP$3-$E172),MONTH(BP$3-$E172),DAY(BP$3-$E172))-DATE(YEAR($P172-$O172),MONTH($P172-$O172),DAY($P172-$O172)),"월dd일"))</f>
        <v>#VALUE!</v>
      </c>
      <c r="BS172" s="769" t="e">
        <f t="shared" si="223"/>
        <v>#VALUE!</v>
      </c>
      <c r="BT172" s="705" t="e">
        <f t="shared" si="224"/>
        <v>#VALUE!</v>
      </c>
      <c r="BU172" s="702">
        <f t="shared" ref="BU172:BU224" si="274">IF($D172="",0,IF(AND((BU$3&gt;=$I172),OR((BU$3&lt;=$J172),($J172=""),($J172=0)),$T172="부",$U172="부",$V172="부"),1,0))</f>
        <v>1</v>
      </c>
      <c r="BV172" s="703" t="e">
        <f t="shared" ref="BV172:BV224" si="275">IF($D172="",0,DATEDIF(IF(OR(MID($D172,LEN(CLEAN($D172))-6,1)&lt;="2",MID($D172,LEN(CLEAN($D172))-6,1)="5",MID($D172,LEN(CLEAN($D172))-6,1)="6"),DATE(MID($D172,1,2),MID($D172,3,2),MID($D172,5,2)),CHOOSE(14-LEN(CLEAN($D172)), DATE(MID($D172,1,2)+100,MID($D172,3,2),MID($D172,5,2)), DATE(MID($D172,1,1)+100,MID($D172,2,2),MID($D172,4,2)),DATE(2000,MID($D172,1,2),MID($D172,3,2)),DATE(2000,MID($D172,1,1),MID($D172,2,2)))),BU$3,"y"))</f>
        <v>#VALUE!</v>
      </c>
      <c r="BW172" s="704" t="e">
        <f t="shared" ref="BW172:BW224" si="276">IF($D172="","",TEXT(DATE(YEAR(BU$3-$E172),MONTH(BU$3-$E172),DAY(BU$3-$E172))-DATE(YEAR($P172-$O172),MONTH($P172-$O172),DAY($P172-$O172)),"yy년")&amp;VALUE(TEXT(DATE(YEAR(BU$3-$E172),MONTH(BU$3-$E172),DAY(BU$3-$E172))-DATE(YEAR($P172-$O172),MONTH($P172-$O172),DAY($P172-$O172)),"mm")-1)&amp;TEXT(DATE(YEAR(BU$3-$E172),MONTH(BU$3-$E172),DAY(BU$3-$E172))-DATE(YEAR($P172-$O172),MONTH($P172-$O172),DAY($P172-$O172)),"월dd일"))</f>
        <v>#VALUE!</v>
      </c>
      <c r="BX172" s="769" t="e">
        <f t="shared" si="225"/>
        <v>#VALUE!</v>
      </c>
      <c r="BY172" s="705" t="e">
        <f t="shared" si="226"/>
        <v>#VALUE!</v>
      </c>
      <c r="BZ172" s="702">
        <f t="shared" ref="BZ172:BZ224" si="277">IF($D172="",0,IF(AND((BZ$3&gt;=$I172),OR((BZ$3&lt;=$J172),($J172=""),($J172=0)),$T172="부",$U172="부",$V172="부"),1,0))</f>
        <v>1</v>
      </c>
      <c r="CA172" s="703" t="e">
        <f t="shared" ref="CA172:CA224" si="278">IF($D172="",0,DATEDIF(IF(OR(MID($D172,LEN(CLEAN($D172))-6,1)&lt;="2",MID($D172,LEN(CLEAN($D172))-6,1)="5",MID($D172,LEN(CLEAN($D172))-6,1)="6"),DATE(MID($D172,1,2),MID($D172,3,2),MID($D172,5,2)),CHOOSE(14-LEN(CLEAN($D172)), DATE(MID($D172,1,2)+100,MID($D172,3,2),MID($D172,5,2)), DATE(MID($D172,1,1)+100,MID($D172,2,2),MID($D172,4,2)),DATE(2000,MID($D172,1,2),MID($D172,3,2)),DATE(2000,MID($D172,1,1),MID($D172,2,2)))),BZ$3,"y"))</f>
        <v>#VALUE!</v>
      </c>
      <c r="CB172" s="704" t="e">
        <f t="shared" ref="CB172:CB224" si="279">IF($D172="","",TEXT(DATE(YEAR(BZ$3-$E172),MONTH(BZ$3-$E172),DAY(BZ$3-$E172))-DATE(YEAR($P172-$O172),MONTH($P172-$O172),DAY($P172-$O172)),"yy년")&amp;VALUE(TEXT(DATE(YEAR(BZ$3-$E172),MONTH(BZ$3-$E172),DAY(BZ$3-$E172))-DATE(YEAR($P172-$O172),MONTH($P172-$O172),DAY($P172-$O172)),"mm")-1)&amp;TEXT(DATE(YEAR(BZ$3-$E172),MONTH(BZ$3-$E172),DAY(BZ$3-$E172))-DATE(YEAR($P172-$O172),MONTH($P172-$O172),DAY($P172-$O172)),"월dd일"))</f>
        <v>#VALUE!</v>
      </c>
      <c r="CC172" s="769" t="e">
        <f t="shared" si="227"/>
        <v>#VALUE!</v>
      </c>
      <c r="CD172" s="705" t="e">
        <f t="shared" si="228"/>
        <v>#VALUE!</v>
      </c>
      <c r="CE172" s="770">
        <f t="shared" si="203"/>
        <v>12</v>
      </c>
      <c r="CF172" s="771" t="e">
        <f t="shared" si="204"/>
        <v>#VALUE!</v>
      </c>
      <c r="CG172" s="708"/>
      <c r="CH172" s="709"/>
      <c r="CK172" s="253"/>
      <c r="CL172" s="272"/>
      <c r="CM172" s="272">
        <v>0</v>
      </c>
      <c r="CN172" s="273">
        <f t="shared" si="237"/>
        <v>0</v>
      </c>
      <c r="CO172" s="276" t="e">
        <f t="shared" si="238"/>
        <v>#VALUE!</v>
      </c>
      <c r="CP172" s="44" t="e">
        <f t="shared" si="239"/>
        <v>#VALUE!</v>
      </c>
      <c r="CQ172" s="275">
        <f t="shared" si="240"/>
        <v>0</v>
      </c>
      <c r="CR172" s="270" t="e">
        <f t="shared" si="241"/>
        <v>#VALUE!</v>
      </c>
      <c r="CS172" s="270" t="e">
        <f t="shared" si="241"/>
        <v>#VALUE!</v>
      </c>
      <c r="CT172" s="270" t="e">
        <f t="shared" si="242"/>
        <v>#VALUE!</v>
      </c>
      <c r="CU172" s="44"/>
    </row>
    <row r="173" spans="1:99" ht="16.5" customHeight="1">
      <c r="A173" s="23">
        <f t="shared" si="243"/>
        <v>169</v>
      </c>
      <c r="B173" s="142">
        <f>'2019-상시근로자'!B173</f>
        <v>0</v>
      </c>
      <c r="C173" s="635">
        <f>'2019-상시근로자'!C173</f>
        <v>0</v>
      </c>
      <c r="D173" s="637">
        <f>'2019-상시근로자'!D173</f>
        <v>0</v>
      </c>
      <c r="E173" s="156" t="e">
        <f t="shared" si="231"/>
        <v>#VALUE!</v>
      </c>
      <c r="F173" s="30" t="e">
        <f t="shared" si="232"/>
        <v>#VALUE!</v>
      </c>
      <c r="G173" s="31" t="e">
        <f t="shared" si="233"/>
        <v>#VALUE!</v>
      </c>
      <c r="H173" s="147" t="e">
        <f t="shared" si="234"/>
        <v>#VALUE!</v>
      </c>
      <c r="I173" s="636">
        <f>'2019-상시근로자'!E173</f>
        <v>0</v>
      </c>
      <c r="J173" s="636">
        <f>'2019-상시근로자'!G173</f>
        <v>0</v>
      </c>
      <c r="K173" s="33" t="e">
        <f t="shared" si="235"/>
        <v>#VALUE!</v>
      </c>
      <c r="L173" s="33">
        <f t="shared" si="202"/>
        <v>0</v>
      </c>
      <c r="M173" s="35" t="e">
        <f t="shared" si="236"/>
        <v>#VALUE!</v>
      </c>
      <c r="N173" s="108"/>
      <c r="O173" s="178"/>
      <c r="P173" s="179"/>
      <c r="Q173" s="106" t="s">
        <v>160</v>
      </c>
      <c r="R173" s="107" t="s">
        <v>160</v>
      </c>
      <c r="S173" s="43"/>
      <c r="T173" s="122" t="s">
        <v>160</v>
      </c>
      <c r="U173" s="122" t="s">
        <v>160</v>
      </c>
      <c r="V173" s="123" t="s">
        <v>160</v>
      </c>
      <c r="W173" s="702">
        <f t="shared" si="244"/>
        <v>1</v>
      </c>
      <c r="X173" s="703" t="e">
        <f t="shared" si="245"/>
        <v>#VALUE!</v>
      </c>
      <c r="Y173" s="768" t="e">
        <f t="shared" si="246"/>
        <v>#VALUE!</v>
      </c>
      <c r="Z173" s="769" t="e">
        <f t="shared" si="205"/>
        <v>#VALUE!</v>
      </c>
      <c r="AA173" s="705" t="e">
        <f t="shared" si="206"/>
        <v>#VALUE!</v>
      </c>
      <c r="AB173" s="702">
        <f t="shared" si="247"/>
        <v>1</v>
      </c>
      <c r="AC173" s="703" t="e">
        <f t="shared" si="248"/>
        <v>#VALUE!</v>
      </c>
      <c r="AD173" s="704" t="e">
        <f t="shared" si="249"/>
        <v>#VALUE!</v>
      </c>
      <c r="AE173" s="769" t="e">
        <f t="shared" si="207"/>
        <v>#VALUE!</v>
      </c>
      <c r="AF173" s="705" t="e">
        <f t="shared" si="208"/>
        <v>#VALUE!</v>
      </c>
      <c r="AG173" s="702">
        <f t="shared" si="250"/>
        <v>1</v>
      </c>
      <c r="AH173" s="703" t="e">
        <f t="shared" si="251"/>
        <v>#VALUE!</v>
      </c>
      <c r="AI173" s="704" t="e">
        <f t="shared" si="252"/>
        <v>#VALUE!</v>
      </c>
      <c r="AJ173" s="769" t="e">
        <f t="shared" si="209"/>
        <v>#VALUE!</v>
      </c>
      <c r="AK173" s="705" t="e">
        <f t="shared" si="210"/>
        <v>#VALUE!</v>
      </c>
      <c r="AL173" s="702">
        <f t="shared" si="253"/>
        <v>1</v>
      </c>
      <c r="AM173" s="703" t="e">
        <f t="shared" si="254"/>
        <v>#VALUE!</v>
      </c>
      <c r="AN173" s="704" t="e">
        <f t="shared" si="255"/>
        <v>#VALUE!</v>
      </c>
      <c r="AO173" s="769" t="e">
        <f t="shared" si="211"/>
        <v>#VALUE!</v>
      </c>
      <c r="AP173" s="705" t="e">
        <f t="shared" si="212"/>
        <v>#VALUE!</v>
      </c>
      <c r="AQ173" s="702">
        <f t="shared" si="256"/>
        <v>1</v>
      </c>
      <c r="AR173" s="703" t="e">
        <f t="shared" si="257"/>
        <v>#VALUE!</v>
      </c>
      <c r="AS173" s="704" t="e">
        <f t="shared" si="258"/>
        <v>#VALUE!</v>
      </c>
      <c r="AT173" s="769" t="e">
        <f t="shared" si="213"/>
        <v>#VALUE!</v>
      </c>
      <c r="AU173" s="705" t="e">
        <f t="shared" si="214"/>
        <v>#VALUE!</v>
      </c>
      <c r="AV173" s="702">
        <f t="shared" si="259"/>
        <v>1</v>
      </c>
      <c r="AW173" s="703" t="e">
        <f t="shared" si="260"/>
        <v>#VALUE!</v>
      </c>
      <c r="AX173" s="704" t="e">
        <f t="shared" si="261"/>
        <v>#VALUE!</v>
      </c>
      <c r="AY173" s="769" t="e">
        <f t="shared" si="215"/>
        <v>#VALUE!</v>
      </c>
      <c r="AZ173" s="705" t="e">
        <f t="shared" si="216"/>
        <v>#VALUE!</v>
      </c>
      <c r="BA173" s="702">
        <f t="shared" si="262"/>
        <v>1</v>
      </c>
      <c r="BB173" s="703" t="e">
        <f t="shared" si="263"/>
        <v>#VALUE!</v>
      </c>
      <c r="BC173" s="704" t="e">
        <f t="shared" si="264"/>
        <v>#VALUE!</v>
      </c>
      <c r="BD173" s="769" t="e">
        <f t="shared" si="217"/>
        <v>#VALUE!</v>
      </c>
      <c r="BE173" s="705" t="e">
        <f t="shared" si="218"/>
        <v>#VALUE!</v>
      </c>
      <c r="BF173" s="702">
        <f t="shared" si="265"/>
        <v>1</v>
      </c>
      <c r="BG173" s="703" t="e">
        <f t="shared" si="266"/>
        <v>#VALUE!</v>
      </c>
      <c r="BH173" s="704" t="e">
        <f t="shared" si="267"/>
        <v>#VALUE!</v>
      </c>
      <c r="BI173" s="769" t="e">
        <f t="shared" si="219"/>
        <v>#VALUE!</v>
      </c>
      <c r="BJ173" s="705" t="e">
        <f t="shared" si="220"/>
        <v>#VALUE!</v>
      </c>
      <c r="BK173" s="702">
        <f t="shared" si="268"/>
        <v>1</v>
      </c>
      <c r="BL173" s="703" t="e">
        <f t="shared" si="269"/>
        <v>#VALUE!</v>
      </c>
      <c r="BM173" s="704" t="e">
        <f t="shared" si="270"/>
        <v>#VALUE!</v>
      </c>
      <c r="BN173" s="769" t="e">
        <f t="shared" si="221"/>
        <v>#VALUE!</v>
      </c>
      <c r="BO173" s="705" t="e">
        <f t="shared" si="222"/>
        <v>#VALUE!</v>
      </c>
      <c r="BP173" s="702">
        <f t="shared" si="271"/>
        <v>1</v>
      </c>
      <c r="BQ173" s="703" t="e">
        <f t="shared" si="272"/>
        <v>#VALUE!</v>
      </c>
      <c r="BR173" s="704" t="e">
        <f t="shared" si="273"/>
        <v>#VALUE!</v>
      </c>
      <c r="BS173" s="769" t="e">
        <f t="shared" si="223"/>
        <v>#VALUE!</v>
      </c>
      <c r="BT173" s="705" t="e">
        <f t="shared" si="224"/>
        <v>#VALUE!</v>
      </c>
      <c r="BU173" s="702">
        <f t="shared" si="274"/>
        <v>1</v>
      </c>
      <c r="BV173" s="703" t="e">
        <f t="shared" si="275"/>
        <v>#VALUE!</v>
      </c>
      <c r="BW173" s="704" t="e">
        <f t="shared" si="276"/>
        <v>#VALUE!</v>
      </c>
      <c r="BX173" s="769" t="e">
        <f t="shared" si="225"/>
        <v>#VALUE!</v>
      </c>
      <c r="BY173" s="705" t="e">
        <f t="shared" si="226"/>
        <v>#VALUE!</v>
      </c>
      <c r="BZ173" s="702">
        <f t="shared" si="277"/>
        <v>1</v>
      </c>
      <c r="CA173" s="703" t="e">
        <f t="shared" si="278"/>
        <v>#VALUE!</v>
      </c>
      <c r="CB173" s="704" t="e">
        <f t="shared" si="279"/>
        <v>#VALUE!</v>
      </c>
      <c r="CC173" s="769" t="e">
        <f t="shared" si="227"/>
        <v>#VALUE!</v>
      </c>
      <c r="CD173" s="705" t="e">
        <f t="shared" si="228"/>
        <v>#VALUE!</v>
      </c>
      <c r="CE173" s="770">
        <f t="shared" si="203"/>
        <v>12</v>
      </c>
      <c r="CF173" s="771" t="e">
        <f t="shared" si="204"/>
        <v>#VALUE!</v>
      </c>
      <c r="CG173" s="708"/>
      <c r="CH173" s="709"/>
      <c r="CK173" s="253"/>
      <c r="CL173" s="272"/>
      <c r="CM173" s="272">
        <v>0</v>
      </c>
      <c r="CN173" s="273">
        <f t="shared" si="237"/>
        <v>0</v>
      </c>
      <c r="CO173" s="276" t="e">
        <f t="shared" si="238"/>
        <v>#VALUE!</v>
      </c>
      <c r="CP173" s="44" t="e">
        <f t="shared" si="239"/>
        <v>#VALUE!</v>
      </c>
      <c r="CQ173" s="275">
        <f t="shared" si="240"/>
        <v>0</v>
      </c>
      <c r="CR173" s="270" t="e">
        <f t="shared" si="241"/>
        <v>#VALUE!</v>
      </c>
      <c r="CS173" s="270" t="e">
        <f t="shared" si="241"/>
        <v>#VALUE!</v>
      </c>
      <c r="CT173" s="270" t="e">
        <f t="shared" si="242"/>
        <v>#VALUE!</v>
      </c>
      <c r="CU173" s="44"/>
    </row>
    <row r="174" spans="1:99" ht="16.5" customHeight="1">
      <c r="A174" s="23">
        <f t="shared" si="243"/>
        <v>170</v>
      </c>
      <c r="B174" s="142">
        <f>'2019-상시근로자'!B174</f>
        <v>0</v>
      </c>
      <c r="C174" s="635">
        <f>'2019-상시근로자'!C174</f>
        <v>0</v>
      </c>
      <c r="D174" s="637">
        <f>'2019-상시근로자'!D174</f>
        <v>0</v>
      </c>
      <c r="E174" s="156" t="e">
        <f t="shared" si="231"/>
        <v>#VALUE!</v>
      </c>
      <c r="F174" s="30" t="e">
        <f t="shared" si="232"/>
        <v>#VALUE!</v>
      </c>
      <c r="G174" s="31" t="e">
        <f t="shared" si="233"/>
        <v>#VALUE!</v>
      </c>
      <c r="H174" s="147" t="e">
        <f t="shared" si="234"/>
        <v>#VALUE!</v>
      </c>
      <c r="I174" s="636">
        <f>'2019-상시근로자'!E174</f>
        <v>0</v>
      </c>
      <c r="J174" s="636">
        <f>'2019-상시근로자'!G174</f>
        <v>0</v>
      </c>
      <c r="K174" s="33" t="e">
        <f t="shared" si="235"/>
        <v>#VALUE!</v>
      </c>
      <c r="L174" s="33">
        <f t="shared" si="202"/>
        <v>0</v>
      </c>
      <c r="M174" s="35" t="e">
        <f t="shared" si="236"/>
        <v>#VALUE!</v>
      </c>
      <c r="N174" s="108"/>
      <c r="O174" s="178"/>
      <c r="P174" s="179"/>
      <c r="Q174" s="106" t="s">
        <v>160</v>
      </c>
      <c r="R174" s="107" t="s">
        <v>160</v>
      </c>
      <c r="S174" s="43"/>
      <c r="T174" s="122" t="s">
        <v>160</v>
      </c>
      <c r="U174" s="122" t="s">
        <v>160</v>
      </c>
      <c r="V174" s="123" t="s">
        <v>160</v>
      </c>
      <c r="W174" s="702">
        <f t="shared" si="244"/>
        <v>1</v>
      </c>
      <c r="X174" s="703" t="e">
        <f t="shared" si="245"/>
        <v>#VALUE!</v>
      </c>
      <c r="Y174" s="768" t="e">
        <f t="shared" si="246"/>
        <v>#VALUE!</v>
      </c>
      <c r="Z174" s="769" t="e">
        <f t="shared" si="205"/>
        <v>#VALUE!</v>
      </c>
      <c r="AA174" s="705" t="e">
        <f t="shared" si="206"/>
        <v>#VALUE!</v>
      </c>
      <c r="AB174" s="702">
        <f t="shared" si="247"/>
        <v>1</v>
      </c>
      <c r="AC174" s="703" t="e">
        <f t="shared" si="248"/>
        <v>#VALUE!</v>
      </c>
      <c r="AD174" s="704" t="e">
        <f t="shared" si="249"/>
        <v>#VALUE!</v>
      </c>
      <c r="AE174" s="769" t="e">
        <f t="shared" si="207"/>
        <v>#VALUE!</v>
      </c>
      <c r="AF174" s="705" t="e">
        <f t="shared" si="208"/>
        <v>#VALUE!</v>
      </c>
      <c r="AG174" s="702">
        <f t="shared" si="250"/>
        <v>1</v>
      </c>
      <c r="AH174" s="703" t="e">
        <f t="shared" si="251"/>
        <v>#VALUE!</v>
      </c>
      <c r="AI174" s="704" t="e">
        <f t="shared" si="252"/>
        <v>#VALUE!</v>
      </c>
      <c r="AJ174" s="769" t="e">
        <f t="shared" si="209"/>
        <v>#VALUE!</v>
      </c>
      <c r="AK174" s="705" t="e">
        <f t="shared" si="210"/>
        <v>#VALUE!</v>
      </c>
      <c r="AL174" s="702">
        <f t="shared" si="253"/>
        <v>1</v>
      </c>
      <c r="AM174" s="703" t="e">
        <f t="shared" si="254"/>
        <v>#VALUE!</v>
      </c>
      <c r="AN174" s="704" t="e">
        <f t="shared" si="255"/>
        <v>#VALUE!</v>
      </c>
      <c r="AO174" s="769" t="e">
        <f t="shared" si="211"/>
        <v>#VALUE!</v>
      </c>
      <c r="AP174" s="705" t="e">
        <f t="shared" si="212"/>
        <v>#VALUE!</v>
      </c>
      <c r="AQ174" s="702">
        <f t="shared" si="256"/>
        <v>1</v>
      </c>
      <c r="AR174" s="703" t="e">
        <f t="shared" si="257"/>
        <v>#VALUE!</v>
      </c>
      <c r="AS174" s="704" t="e">
        <f t="shared" si="258"/>
        <v>#VALUE!</v>
      </c>
      <c r="AT174" s="769" t="e">
        <f t="shared" si="213"/>
        <v>#VALUE!</v>
      </c>
      <c r="AU174" s="705" t="e">
        <f t="shared" si="214"/>
        <v>#VALUE!</v>
      </c>
      <c r="AV174" s="702">
        <f t="shared" si="259"/>
        <v>1</v>
      </c>
      <c r="AW174" s="703" t="e">
        <f t="shared" si="260"/>
        <v>#VALUE!</v>
      </c>
      <c r="AX174" s="704" t="e">
        <f t="shared" si="261"/>
        <v>#VALUE!</v>
      </c>
      <c r="AY174" s="769" t="e">
        <f t="shared" si="215"/>
        <v>#VALUE!</v>
      </c>
      <c r="AZ174" s="705" t="e">
        <f t="shared" si="216"/>
        <v>#VALUE!</v>
      </c>
      <c r="BA174" s="702">
        <f t="shared" si="262"/>
        <v>1</v>
      </c>
      <c r="BB174" s="703" t="e">
        <f t="shared" si="263"/>
        <v>#VALUE!</v>
      </c>
      <c r="BC174" s="704" t="e">
        <f t="shared" si="264"/>
        <v>#VALUE!</v>
      </c>
      <c r="BD174" s="769" t="e">
        <f t="shared" si="217"/>
        <v>#VALUE!</v>
      </c>
      <c r="BE174" s="705" t="e">
        <f t="shared" si="218"/>
        <v>#VALUE!</v>
      </c>
      <c r="BF174" s="702">
        <f t="shared" si="265"/>
        <v>1</v>
      </c>
      <c r="BG174" s="703" t="e">
        <f t="shared" si="266"/>
        <v>#VALUE!</v>
      </c>
      <c r="BH174" s="704" t="e">
        <f t="shared" si="267"/>
        <v>#VALUE!</v>
      </c>
      <c r="BI174" s="769" t="e">
        <f t="shared" si="219"/>
        <v>#VALUE!</v>
      </c>
      <c r="BJ174" s="705" t="e">
        <f t="shared" si="220"/>
        <v>#VALUE!</v>
      </c>
      <c r="BK174" s="702">
        <f t="shared" si="268"/>
        <v>1</v>
      </c>
      <c r="BL174" s="703" t="e">
        <f t="shared" si="269"/>
        <v>#VALUE!</v>
      </c>
      <c r="BM174" s="704" t="e">
        <f t="shared" si="270"/>
        <v>#VALUE!</v>
      </c>
      <c r="BN174" s="769" t="e">
        <f t="shared" si="221"/>
        <v>#VALUE!</v>
      </c>
      <c r="BO174" s="705" t="e">
        <f t="shared" si="222"/>
        <v>#VALUE!</v>
      </c>
      <c r="BP174" s="702">
        <f t="shared" si="271"/>
        <v>1</v>
      </c>
      <c r="BQ174" s="703" t="e">
        <f t="shared" si="272"/>
        <v>#VALUE!</v>
      </c>
      <c r="BR174" s="704" t="e">
        <f t="shared" si="273"/>
        <v>#VALUE!</v>
      </c>
      <c r="BS174" s="769" t="e">
        <f t="shared" si="223"/>
        <v>#VALUE!</v>
      </c>
      <c r="BT174" s="705" t="e">
        <f t="shared" si="224"/>
        <v>#VALUE!</v>
      </c>
      <c r="BU174" s="702">
        <f t="shared" si="274"/>
        <v>1</v>
      </c>
      <c r="BV174" s="703" t="e">
        <f t="shared" si="275"/>
        <v>#VALUE!</v>
      </c>
      <c r="BW174" s="704" t="e">
        <f t="shared" si="276"/>
        <v>#VALUE!</v>
      </c>
      <c r="BX174" s="769" t="e">
        <f t="shared" si="225"/>
        <v>#VALUE!</v>
      </c>
      <c r="BY174" s="705" t="e">
        <f t="shared" si="226"/>
        <v>#VALUE!</v>
      </c>
      <c r="BZ174" s="702">
        <f t="shared" si="277"/>
        <v>1</v>
      </c>
      <c r="CA174" s="703" t="e">
        <f t="shared" si="278"/>
        <v>#VALUE!</v>
      </c>
      <c r="CB174" s="704" t="e">
        <f t="shared" si="279"/>
        <v>#VALUE!</v>
      </c>
      <c r="CC174" s="769" t="e">
        <f t="shared" si="227"/>
        <v>#VALUE!</v>
      </c>
      <c r="CD174" s="705" t="e">
        <f t="shared" si="228"/>
        <v>#VALUE!</v>
      </c>
      <c r="CE174" s="770">
        <f t="shared" si="203"/>
        <v>12</v>
      </c>
      <c r="CF174" s="771" t="e">
        <f t="shared" si="204"/>
        <v>#VALUE!</v>
      </c>
      <c r="CG174" s="708"/>
      <c r="CH174" s="709"/>
      <c r="CK174" s="253"/>
      <c r="CL174" s="272"/>
      <c r="CM174" s="272">
        <v>0</v>
      </c>
      <c r="CN174" s="273">
        <f t="shared" si="237"/>
        <v>0</v>
      </c>
      <c r="CO174" s="276" t="e">
        <f t="shared" si="238"/>
        <v>#VALUE!</v>
      </c>
      <c r="CP174" s="44" t="e">
        <f t="shared" si="239"/>
        <v>#VALUE!</v>
      </c>
      <c r="CQ174" s="275">
        <f t="shared" si="240"/>
        <v>0</v>
      </c>
      <c r="CR174" s="270" t="e">
        <f t="shared" si="241"/>
        <v>#VALUE!</v>
      </c>
      <c r="CS174" s="270" t="e">
        <f t="shared" si="241"/>
        <v>#VALUE!</v>
      </c>
      <c r="CT174" s="270" t="e">
        <f t="shared" si="242"/>
        <v>#VALUE!</v>
      </c>
      <c r="CU174" s="44"/>
    </row>
    <row r="175" spans="1:99" ht="16.5" customHeight="1">
      <c r="A175" s="23">
        <f t="shared" si="243"/>
        <v>171</v>
      </c>
      <c r="B175" s="142">
        <f>'2019-상시근로자'!B175</f>
        <v>0</v>
      </c>
      <c r="C175" s="635">
        <f>'2019-상시근로자'!C175</f>
        <v>0</v>
      </c>
      <c r="D175" s="637">
        <f>'2019-상시근로자'!D175</f>
        <v>0</v>
      </c>
      <c r="E175" s="156" t="e">
        <f t="shared" si="231"/>
        <v>#VALUE!</v>
      </c>
      <c r="F175" s="30" t="e">
        <f t="shared" si="232"/>
        <v>#VALUE!</v>
      </c>
      <c r="G175" s="31" t="e">
        <f t="shared" si="233"/>
        <v>#VALUE!</v>
      </c>
      <c r="H175" s="147" t="e">
        <f t="shared" si="234"/>
        <v>#VALUE!</v>
      </c>
      <c r="I175" s="636">
        <f>'2019-상시근로자'!E175</f>
        <v>0</v>
      </c>
      <c r="J175" s="636">
        <f>'2019-상시근로자'!G175</f>
        <v>0</v>
      </c>
      <c r="K175" s="33" t="e">
        <f t="shared" si="235"/>
        <v>#VALUE!</v>
      </c>
      <c r="L175" s="33">
        <f t="shared" si="202"/>
        <v>0</v>
      </c>
      <c r="M175" s="35" t="e">
        <f t="shared" si="236"/>
        <v>#VALUE!</v>
      </c>
      <c r="N175" s="108"/>
      <c r="O175" s="178"/>
      <c r="P175" s="179"/>
      <c r="Q175" s="106" t="s">
        <v>160</v>
      </c>
      <c r="R175" s="107" t="s">
        <v>160</v>
      </c>
      <c r="S175" s="43"/>
      <c r="T175" s="122" t="s">
        <v>160</v>
      </c>
      <c r="U175" s="122" t="s">
        <v>160</v>
      </c>
      <c r="V175" s="123" t="s">
        <v>160</v>
      </c>
      <c r="W175" s="702">
        <f t="shared" si="244"/>
        <v>1</v>
      </c>
      <c r="X175" s="703" t="e">
        <f t="shared" si="245"/>
        <v>#VALUE!</v>
      </c>
      <c r="Y175" s="768" t="e">
        <f t="shared" si="246"/>
        <v>#VALUE!</v>
      </c>
      <c r="Z175" s="769" t="e">
        <f t="shared" si="205"/>
        <v>#VALUE!</v>
      </c>
      <c r="AA175" s="705" t="e">
        <f t="shared" si="206"/>
        <v>#VALUE!</v>
      </c>
      <c r="AB175" s="702">
        <f t="shared" si="247"/>
        <v>1</v>
      </c>
      <c r="AC175" s="703" t="e">
        <f t="shared" si="248"/>
        <v>#VALUE!</v>
      </c>
      <c r="AD175" s="704" t="e">
        <f t="shared" si="249"/>
        <v>#VALUE!</v>
      </c>
      <c r="AE175" s="769" t="e">
        <f t="shared" si="207"/>
        <v>#VALUE!</v>
      </c>
      <c r="AF175" s="705" t="e">
        <f t="shared" si="208"/>
        <v>#VALUE!</v>
      </c>
      <c r="AG175" s="702">
        <f t="shared" si="250"/>
        <v>1</v>
      </c>
      <c r="AH175" s="703" t="e">
        <f t="shared" si="251"/>
        <v>#VALUE!</v>
      </c>
      <c r="AI175" s="704" t="e">
        <f t="shared" si="252"/>
        <v>#VALUE!</v>
      </c>
      <c r="AJ175" s="769" t="e">
        <f t="shared" si="209"/>
        <v>#VALUE!</v>
      </c>
      <c r="AK175" s="705" t="e">
        <f t="shared" si="210"/>
        <v>#VALUE!</v>
      </c>
      <c r="AL175" s="702">
        <f t="shared" si="253"/>
        <v>1</v>
      </c>
      <c r="AM175" s="703" t="e">
        <f t="shared" si="254"/>
        <v>#VALUE!</v>
      </c>
      <c r="AN175" s="704" t="e">
        <f t="shared" si="255"/>
        <v>#VALUE!</v>
      </c>
      <c r="AO175" s="769" t="e">
        <f t="shared" si="211"/>
        <v>#VALUE!</v>
      </c>
      <c r="AP175" s="705" t="e">
        <f t="shared" si="212"/>
        <v>#VALUE!</v>
      </c>
      <c r="AQ175" s="702">
        <f t="shared" si="256"/>
        <v>1</v>
      </c>
      <c r="AR175" s="703" t="e">
        <f t="shared" si="257"/>
        <v>#VALUE!</v>
      </c>
      <c r="AS175" s="704" t="e">
        <f t="shared" si="258"/>
        <v>#VALUE!</v>
      </c>
      <c r="AT175" s="769" t="e">
        <f t="shared" si="213"/>
        <v>#VALUE!</v>
      </c>
      <c r="AU175" s="705" t="e">
        <f t="shared" si="214"/>
        <v>#VALUE!</v>
      </c>
      <c r="AV175" s="702">
        <f t="shared" si="259"/>
        <v>1</v>
      </c>
      <c r="AW175" s="703" t="e">
        <f t="shared" si="260"/>
        <v>#VALUE!</v>
      </c>
      <c r="AX175" s="704" t="e">
        <f t="shared" si="261"/>
        <v>#VALUE!</v>
      </c>
      <c r="AY175" s="769" t="e">
        <f t="shared" si="215"/>
        <v>#VALUE!</v>
      </c>
      <c r="AZ175" s="705" t="e">
        <f t="shared" si="216"/>
        <v>#VALUE!</v>
      </c>
      <c r="BA175" s="702">
        <f t="shared" si="262"/>
        <v>1</v>
      </c>
      <c r="BB175" s="703" t="e">
        <f t="shared" si="263"/>
        <v>#VALUE!</v>
      </c>
      <c r="BC175" s="704" t="e">
        <f t="shared" si="264"/>
        <v>#VALUE!</v>
      </c>
      <c r="BD175" s="769" t="e">
        <f t="shared" si="217"/>
        <v>#VALUE!</v>
      </c>
      <c r="BE175" s="705" t="e">
        <f t="shared" si="218"/>
        <v>#VALUE!</v>
      </c>
      <c r="BF175" s="702">
        <f t="shared" si="265"/>
        <v>1</v>
      </c>
      <c r="BG175" s="703" t="e">
        <f t="shared" si="266"/>
        <v>#VALUE!</v>
      </c>
      <c r="BH175" s="704" t="e">
        <f t="shared" si="267"/>
        <v>#VALUE!</v>
      </c>
      <c r="BI175" s="769" t="e">
        <f t="shared" si="219"/>
        <v>#VALUE!</v>
      </c>
      <c r="BJ175" s="705" t="e">
        <f t="shared" si="220"/>
        <v>#VALUE!</v>
      </c>
      <c r="BK175" s="702">
        <f t="shared" si="268"/>
        <v>1</v>
      </c>
      <c r="BL175" s="703" t="e">
        <f t="shared" si="269"/>
        <v>#VALUE!</v>
      </c>
      <c r="BM175" s="704" t="e">
        <f t="shared" si="270"/>
        <v>#VALUE!</v>
      </c>
      <c r="BN175" s="769" t="e">
        <f t="shared" si="221"/>
        <v>#VALUE!</v>
      </c>
      <c r="BO175" s="705" t="e">
        <f t="shared" si="222"/>
        <v>#VALUE!</v>
      </c>
      <c r="BP175" s="702">
        <f t="shared" si="271"/>
        <v>1</v>
      </c>
      <c r="BQ175" s="703" t="e">
        <f t="shared" si="272"/>
        <v>#VALUE!</v>
      </c>
      <c r="BR175" s="704" t="e">
        <f t="shared" si="273"/>
        <v>#VALUE!</v>
      </c>
      <c r="BS175" s="769" t="e">
        <f t="shared" si="223"/>
        <v>#VALUE!</v>
      </c>
      <c r="BT175" s="705" t="e">
        <f t="shared" si="224"/>
        <v>#VALUE!</v>
      </c>
      <c r="BU175" s="702">
        <f t="shared" si="274"/>
        <v>1</v>
      </c>
      <c r="BV175" s="703" t="e">
        <f t="shared" si="275"/>
        <v>#VALUE!</v>
      </c>
      <c r="BW175" s="704" t="e">
        <f t="shared" si="276"/>
        <v>#VALUE!</v>
      </c>
      <c r="BX175" s="769" t="e">
        <f t="shared" si="225"/>
        <v>#VALUE!</v>
      </c>
      <c r="BY175" s="705" t="e">
        <f t="shared" si="226"/>
        <v>#VALUE!</v>
      </c>
      <c r="BZ175" s="702">
        <f t="shared" si="277"/>
        <v>1</v>
      </c>
      <c r="CA175" s="703" t="e">
        <f t="shared" si="278"/>
        <v>#VALUE!</v>
      </c>
      <c r="CB175" s="704" t="e">
        <f t="shared" si="279"/>
        <v>#VALUE!</v>
      </c>
      <c r="CC175" s="769" t="e">
        <f t="shared" si="227"/>
        <v>#VALUE!</v>
      </c>
      <c r="CD175" s="705" t="e">
        <f t="shared" si="228"/>
        <v>#VALUE!</v>
      </c>
      <c r="CE175" s="770">
        <f t="shared" si="203"/>
        <v>12</v>
      </c>
      <c r="CF175" s="771" t="e">
        <f t="shared" si="204"/>
        <v>#VALUE!</v>
      </c>
      <c r="CG175" s="708"/>
      <c r="CH175" s="709"/>
      <c r="CK175" s="253"/>
      <c r="CL175" s="272"/>
      <c r="CM175" s="272">
        <v>0</v>
      </c>
      <c r="CN175" s="273">
        <f t="shared" si="237"/>
        <v>0</v>
      </c>
      <c r="CO175" s="276" t="e">
        <f t="shared" si="238"/>
        <v>#VALUE!</v>
      </c>
      <c r="CP175" s="44" t="e">
        <f t="shared" si="239"/>
        <v>#VALUE!</v>
      </c>
      <c r="CQ175" s="275">
        <f t="shared" si="240"/>
        <v>0</v>
      </c>
      <c r="CR175" s="270" t="e">
        <f t="shared" si="241"/>
        <v>#VALUE!</v>
      </c>
      <c r="CS175" s="270" t="e">
        <f t="shared" si="241"/>
        <v>#VALUE!</v>
      </c>
      <c r="CT175" s="270" t="e">
        <f t="shared" si="242"/>
        <v>#VALUE!</v>
      </c>
      <c r="CU175" s="44"/>
    </row>
    <row r="176" spans="1:99" ht="16.5" customHeight="1">
      <c r="A176" s="23">
        <f t="shared" si="243"/>
        <v>172</v>
      </c>
      <c r="B176" s="142">
        <f>'2019-상시근로자'!B176</f>
        <v>0</v>
      </c>
      <c r="C176" s="635">
        <f>'2019-상시근로자'!C176</f>
        <v>0</v>
      </c>
      <c r="D176" s="637">
        <f>'2019-상시근로자'!D176</f>
        <v>0</v>
      </c>
      <c r="E176" s="156" t="e">
        <f t="shared" si="231"/>
        <v>#VALUE!</v>
      </c>
      <c r="F176" s="30" t="e">
        <f t="shared" si="232"/>
        <v>#VALUE!</v>
      </c>
      <c r="G176" s="31" t="e">
        <f t="shared" si="233"/>
        <v>#VALUE!</v>
      </c>
      <c r="H176" s="147" t="e">
        <f t="shared" si="234"/>
        <v>#VALUE!</v>
      </c>
      <c r="I176" s="636">
        <f>'2019-상시근로자'!E176</f>
        <v>0</v>
      </c>
      <c r="J176" s="636">
        <f>'2019-상시근로자'!G176</f>
        <v>0</v>
      </c>
      <c r="K176" s="33" t="e">
        <f t="shared" si="235"/>
        <v>#VALUE!</v>
      </c>
      <c r="L176" s="33">
        <f t="shared" si="202"/>
        <v>0</v>
      </c>
      <c r="M176" s="35" t="e">
        <f t="shared" si="236"/>
        <v>#VALUE!</v>
      </c>
      <c r="N176" s="108"/>
      <c r="O176" s="178"/>
      <c r="P176" s="179"/>
      <c r="Q176" s="106" t="s">
        <v>160</v>
      </c>
      <c r="R176" s="107" t="s">
        <v>160</v>
      </c>
      <c r="S176" s="43"/>
      <c r="T176" s="122" t="s">
        <v>160</v>
      </c>
      <c r="U176" s="122" t="s">
        <v>160</v>
      </c>
      <c r="V176" s="123" t="s">
        <v>160</v>
      </c>
      <c r="W176" s="702">
        <f t="shared" si="244"/>
        <v>1</v>
      </c>
      <c r="X176" s="703" t="e">
        <f t="shared" si="245"/>
        <v>#VALUE!</v>
      </c>
      <c r="Y176" s="768" t="e">
        <f t="shared" si="246"/>
        <v>#VALUE!</v>
      </c>
      <c r="Z176" s="769" t="e">
        <f t="shared" si="205"/>
        <v>#VALUE!</v>
      </c>
      <c r="AA176" s="705" t="e">
        <f t="shared" si="206"/>
        <v>#VALUE!</v>
      </c>
      <c r="AB176" s="702">
        <f t="shared" si="247"/>
        <v>1</v>
      </c>
      <c r="AC176" s="703" t="e">
        <f t="shared" si="248"/>
        <v>#VALUE!</v>
      </c>
      <c r="AD176" s="704" t="e">
        <f t="shared" si="249"/>
        <v>#VALUE!</v>
      </c>
      <c r="AE176" s="769" t="e">
        <f t="shared" si="207"/>
        <v>#VALUE!</v>
      </c>
      <c r="AF176" s="705" t="e">
        <f t="shared" si="208"/>
        <v>#VALUE!</v>
      </c>
      <c r="AG176" s="702">
        <f t="shared" si="250"/>
        <v>1</v>
      </c>
      <c r="AH176" s="703" t="e">
        <f t="shared" si="251"/>
        <v>#VALUE!</v>
      </c>
      <c r="AI176" s="704" t="e">
        <f t="shared" si="252"/>
        <v>#VALUE!</v>
      </c>
      <c r="AJ176" s="769" t="e">
        <f t="shared" si="209"/>
        <v>#VALUE!</v>
      </c>
      <c r="AK176" s="705" t="e">
        <f t="shared" si="210"/>
        <v>#VALUE!</v>
      </c>
      <c r="AL176" s="702">
        <f t="shared" si="253"/>
        <v>1</v>
      </c>
      <c r="AM176" s="703" t="e">
        <f t="shared" si="254"/>
        <v>#VALUE!</v>
      </c>
      <c r="AN176" s="704" t="e">
        <f t="shared" si="255"/>
        <v>#VALUE!</v>
      </c>
      <c r="AO176" s="769" t="e">
        <f t="shared" si="211"/>
        <v>#VALUE!</v>
      </c>
      <c r="AP176" s="705" t="e">
        <f t="shared" si="212"/>
        <v>#VALUE!</v>
      </c>
      <c r="AQ176" s="702">
        <f t="shared" si="256"/>
        <v>1</v>
      </c>
      <c r="AR176" s="703" t="e">
        <f t="shared" si="257"/>
        <v>#VALUE!</v>
      </c>
      <c r="AS176" s="704" t="e">
        <f t="shared" si="258"/>
        <v>#VALUE!</v>
      </c>
      <c r="AT176" s="769" t="e">
        <f t="shared" si="213"/>
        <v>#VALUE!</v>
      </c>
      <c r="AU176" s="705" t="e">
        <f t="shared" si="214"/>
        <v>#VALUE!</v>
      </c>
      <c r="AV176" s="702">
        <f t="shared" si="259"/>
        <v>1</v>
      </c>
      <c r="AW176" s="703" t="e">
        <f t="shared" si="260"/>
        <v>#VALUE!</v>
      </c>
      <c r="AX176" s="704" t="e">
        <f t="shared" si="261"/>
        <v>#VALUE!</v>
      </c>
      <c r="AY176" s="769" t="e">
        <f t="shared" si="215"/>
        <v>#VALUE!</v>
      </c>
      <c r="AZ176" s="705" t="e">
        <f t="shared" si="216"/>
        <v>#VALUE!</v>
      </c>
      <c r="BA176" s="702">
        <f t="shared" si="262"/>
        <v>1</v>
      </c>
      <c r="BB176" s="703" t="e">
        <f t="shared" si="263"/>
        <v>#VALUE!</v>
      </c>
      <c r="BC176" s="704" t="e">
        <f t="shared" si="264"/>
        <v>#VALUE!</v>
      </c>
      <c r="BD176" s="769" t="e">
        <f t="shared" si="217"/>
        <v>#VALUE!</v>
      </c>
      <c r="BE176" s="705" t="e">
        <f t="shared" si="218"/>
        <v>#VALUE!</v>
      </c>
      <c r="BF176" s="702">
        <f t="shared" si="265"/>
        <v>1</v>
      </c>
      <c r="BG176" s="703" t="e">
        <f t="shared" si="266"/>
        <v>#VALUE!</v>
      </c>
      <c r="BH176" s="704" t="e">
        <f t="shared" si="267"/>
        <v>#VALUE!</v>
      </c>
      <c r="BI176" s="769" t="e">
        <f t="shared" si="219"/>
        <v>#VALUE!</v>
      </c>
      <c r="BJ176" s="705" t="e">
        <f t="shared" si="220"/>
        <v>#VALUE!</v>
      </c>
      <c r="BK176" s="702">
        <f t="shared" si="268"/>
        <v>1</v>
      </c>
      <c r="BL176" s="703" t="e">
        <f t="shared" si="269"/>
        <v>#VALUE!</v>
      </c>
      <c r="BM176" s="704" t="e">
        <f t="shared" si="270"/>
        <v>#VALUE!</v>
      </c>
      <c r="BN176" s="769" t="e">
        <f t="shared" si="221"/>
        <v>#VALUE!</v>
      </c>
      <c r="BO176" s="705" t="e">
        <f t="shared" si="222"/>
        <v>#VALUE!</v>
      </c>
      <c r="BP176" s="702">
        <f t="shared" si="271"/>
        <v>1</v>
      </c>
      <c r="BQ176" s="703" t="e">
        <f t="shared" si="272"/>
        <v>#VALUE!</v>
      </c>
      <c r="BR176" s="704" t="e">
        <f t="shared" si="273"/>
        <v>#VALUE!</v>
      </c>
      <c r="BS176" s="769" t="e">
        <f t="shared" si="223"/>
        <v>#VALUE!</v>
      </c>
      <c r="BT176" s="705" t="e">
        <f t="shared" si="224"/>
        <v>#VALUE!</v>
      </c>
      <c r="BU176" s="702">
        <f t="shared" si="274"/>
        <v>1</v>
      </c>
      <c r="BV176" s="703" t="e">
        <f t="shared" si="275"/>
        <v>#VALUE!</v>
      </c>
      <c r="BW176" s="704" t="e">
        <f t="shared" si="276"/>
        <v>#VALUE!</v>
      </c>
      <c r="BX176" s="769" t="e">
        <f t="shared" si="225"/>
        <v>#VALUE!</v>
      </c>
      <c r="BY176" s="705" t="e">
        <f t="shared" si="226"/>
        <v>#VALUE!</v>
      </c>
      <c r="BZ176" s="702">
        <f t="shared" si="277"/>
        <v>1</v>
      </c>
      <c r="CA176" s="703" t="e">
        <f t="shared" si="278"/>
        <v>#VALUE!</v>
      </c>
      <c r="CB176" s="704" t="e">
        <f t="shared" si="279"/>
        <v>#VALUE!</v>
      </c>
      <c r="CC176" s="769" t="e">
        <f t="shared" si="227"/>
        <v>#VALUE!</v>
      </c>
      <c r="CD176" s="705" t="e">
        <f t="shared" si="228"/>
        <v>#VALUE!</v>
      </c>
      <c r="CE176" s="770">
        <f t="shared" si="203"/>
        <v>12</v>
      </c>
      <c r="CF176" s="771" t="e">
        <f t="shared" si="204"/>
        <v>#VALUE!</v>
      </c>
      <c r="CG176" s="708"/>
      <c r="CH176" s="709"/>
      <c r="CK176" s="253"/>
      <c r="CL176" s="272"/>
      <c r="CM176" s="272">
        <v>0</v>
      </c>
      <c r="CN176" s="273">
        <f t="shared" si="237"/>
        <v>0</v>
      </c>
      <c r="CO176" s="276" t="e">
        <f t="shared" si="238"/>
        <v>#VALUE!</v>
      </c>
      <c r="CP176" s="44" t="e">
        <f t="shared" si="239"/>
        <v>#VALUE!</v>
      </c>
      <c r="CQ176" s="275">
        <f t="shared" si="240"/>
        <v>0</v>
      </c>
      <c r="CR176" s="270" t="e">
        <f t="shared" si="241"/>
        <v>#VALUE!</v>
      </c>
      <c r="CS176" s="270" t="e">
        <f t="shared" si="241"/>
        <v>#VALUE!</v>
      </c>
      <c r="CT176" s="270" t="e">
        <f t="shared" si="242"/>
        <v>#VALUE!</v>
      </c>
      <c r="CU176" s="44"/>
    </row>
    <row r="177" spans="1:99" ht="16.5" customHeight="1" thickBot="1">
      <c r="A177" s="23">
        <f t="shared" si="243"/>
        <v>173</v>
      </c>
      <c r="B177" s="142">
        <f>'2019-상시근로자'!B177</f>
        <v>0</v>
      </c>
      <c r="C177" s="635">
        <f>'2019-상시근로자'!C177</f>
        <v>0</v>
      </c>
      <c r="D177" s="637">
        <f>'2019-상시근로자'!D177</f>
        <v>0</v>
      </c>
      <c r="E177" s="156" t="e">
        <f t="shared" si="231"/>
        <v>#VALUE!</v>
      </c>
      <c r="F177" s="30" t="e">
        <f t="shared" si="232"/>
        <v>#VALUE!</v>
      </c>
      <c r="G177" s="31" t="e">
        <f t="shared" si="233"/>
        <v>#VALUE!</v>
      </c>
      <c r="H177" s="147" t="e">
        <f t="shared" si="234"/>
        <v>#VALUE!</v>
      </c>
      <c r="I177" s="636">
        <f>'2019-상시근로자'!E177</f>
        <v>0</v>
      </c>
      <c r="J177" s="636">
        <f>'2019-상시근로자'!G177</f>
        <v>0</v>
      </c>
      <c r="K177" s="33" t="e">
        <f t="shared" si="235"/>
        <v>#VALUE!</v>
      </c>
      <c r="L177" s="33">
        <f t="shared" si="202"/>
        <v>0</v>
      </c>
      <c r="M177" s="35" t="e">
        <f t="shared" si="236"/>
        <v>#VALUE!</v>
      </c>
      <c r="N177" s="108"/>
      <c r="O177" s="180"/>
      <c r="P177" s="181"/>
      <c r="Q177" s="106" t="s">
        <v>160</v>
      </c>
      <c r="R177" s="107" t="s">
        <v>160</v>
      </c>
      <c r="S177" s="43"/>
      <c r="T177" s="122" t="s">
        <v>160</v>
      </c>
      <c r="U177" s="122" t="s">
        <v>160</v>
      </c>
      <c r="V177" s="123" t="s">
        <v>160</v>
      </c>
      <c r="W177" s="702">
        <f t="shared" si="244"/>
        <v>1</v>
      </c>
      <c r="X177" s="703" t="e">
        <f t="shared" si="245"/>
        <v>#VALUE!</v>
      </c>
      <c r="Y177" s="768" t="e">
        <f t="shared" si="246"/>
        <v>#VALUE!</v>
      </c>
      <c r="Z177" s="769" t="e">
        <f t="shared" si="205"/>
        <v>#VALUE!</v>
      </c>
      <c r="AA177" s="705" t="e">
        <f t="shared" si="206"/>
        <v>#VALUE!</v>
      </c>
      <c r="AB177" s="702">
        <f t="shared" si="247"/>
        <v>1</v>
      </c>
      <c r="AC177" s="703" t="e">
        <f t="shared" si="248"/>
        <v>#VALUE!</v>
      </c>
      <c r="AD177" s="704" t="e">
        <f t="shared" si="249"/>
        <v>#VALUE!</v>
      </c>
      <c r="AE177" s="769" t="e">
        <f t="shared" si="207"/>
        <v>#VALUE!</v>
      </c>
      <c r="AF177" s="705" t="e">
        <f t="shared" si="208"/>
        <v>#VALUE!</v>
      </c>
      <c r="AG177" s="702">
        <f t="shared" si="250"/>
        <v>1</v>
      </c>
      <c r="AH177" s="703" t="e">
        <f t="shared" si="251"/>
        <v>#VALUE!</v>
      </c>
      <c r="AI177" s="704" t="e">
        <f t="shared" si="252"/>
        <v>#VALUE!</v>
      </c>
      <c r="AJ177" s="769" t="e">
        <f t="shared" si="209"/>
        <v>#VALUE!</v>
      </c>
      <c r="AK177" s="705" t="e">
        <f t="shared" si="210"/>
        <v>#VALUE!</v>
      </c>
      <c r="AL177" s="702">
        <f t="shared" si="253"/>
        <v>1</v>
      </c>
      <c r="AM177" s="703" t="e">
        <f t="shared" si="254"/>
        <v>#VALUE!</v>
      </c>
      <c r="AN177" s="704" t="e">
        <f t="shared" si="255"/>
        <v>#VALUE!</v>
      </c>
      <c r="AO177" s="769" t="e">
        <f t="shared" si="211"/>
        <v>#VALUE!</v>
      </c>
      <c r="AP177" s="705" t="e">
        <f t="shared" si="212"/>
        <v>#VALUE!</v>
      </c>
      <c r="AQ177" s="702">
        <f t="shared" si="256"/>
        <v>1</v>
      </c>
      <c r="AR177" s="703" t="e">
        <f t="shared" si="257"/>
        <v>#VALUE!</v>
      </c>
      <c r="AS177" s="704" t="e">
        <f t="shared" si="258"/>
        <v>#VALUE!</v>
      </c>
      <c r="AT177" s="769" t="e">
        <f t="shared" si="213"/>
        <v>#VALUE!</v>
      </c>
      <c r="AU177" s="705" t="e">
        <f t="shared" si="214"/>
        <v>#VALUE!</v>
      </c>
      <c r="AV177" s="702">
        <f t="shared" si="259"/>
        <v>1</v>
      </c>
      <c r="AW177" s="703" t="e">
        <f t="shared" si="260"/>
        <v>#VALUE!</v>
      </c>
      <c r="AX177" s="704" t="e">
        <f t="shared" si="261"/>
        <v>#VALUE!</v>
      </c>
      <c r="AY177" s="769" t="e">
        <f t="shared" si="215"/>
        <v>#VALUE!</v>
      </c>
      <c r="AZ177" s="705" t="e">
        <f t="shared" si="216"/>
        <v>#VALUE!</v>
      </c>
      <c r="BA177" s="702">
        <f t="shared" si="262"/>
        <v>1</v>
      </c>
      <c r="BB177" s="703" t="e">
        <f t="shared" si="263"/>
        <v>#VALUE!</v>
      </c>
      <c r="BC177" s="704" t="e">
        <f t="shared" si="264"/>
        <v>#VALUE!</v>
      </c>
      <c r="BD177" s="769" t="e">
        <f t="shared" si="217"/>
        <v>#VALUE!</v>
      </c>
      <c r="BE177" s="705" t="e">
        <f t="shared" si="218"/>
        <v>#VALUE!</v>
      </c>
      <c r="BF177" s="702">
        <f t="shared" si="265"/>
        <v>1</v>
      </c>
      <c r="BG177" s="703" t="e">
        <f t="shared" si="266"/>
        <v>#VALUE!</v>
      </c>
      <c r="BH177" s="704" t="e">
        <f t="shared" si="267"/>
        <v>#VALUE!</v>
      </c>
      <c r="BI177" s="769" t="e">
        <f t="shared" si="219"/>
        <v>#VALUE!</v>
      </c>
      <c r="BJ177" s="705" t="e">
        <f t="shared" si="220"/>
        <v>#VALUE!</v>
      </c>
      <c r="BK177" s="702">
        <f t="shared" si="268"/>
        <v>1</v>
      </c>
      <c r="BL177" s="703" t="e">
        <f t="shared" si="269"/>
        <v>#VALUE!</v>
      </c>
      <c r="BM177" s="704" t="e">
        <f t="shared" si="270"/>
        <v>#VALUE!</v>
      </c>
      <c r="BN177" s="769" t="e">
        <f t="shared" si="221"/>
        <v>#VALUE!</v>
      </c>
      <c r="BO177" s="705" t="e">
        <f t="shared" si="222"/>
        <v>#VALUE!</v>
      </c>
      <c r="BP177" s="702">
        <f t="shared" si="271"/>
        <v>1</v>
      </c>
      <c r="BQ177" s="703" t="e">
        <f t="shared" si="272"/>
        <v>#VALUE!</v>
      </c>
      <c r="BR177" s="704" t="e">
        <f t="shared" si="273"/>
        <v>#VALUE!</v>
      </c>
      <c r="BS177" s="769" t="e">
        <f t="shared" si="223"/>
        <v>#VALUE!</v>
      </c>
      <c r="BT177" s="705" t="e">
        <f t="shared" si="224"/>
        <v>#VALUE!</v>
      </c>
      <c r="BU177" s="702">
        <f t="shared" si="274"/>
        <v>1</v>
      </c>
      <c r="BV177" s="703" t="e">
        <f t="shared" si="275"/>
        <v>#VALUE!</v>
      </c>
      <c r="BW177" s="704" t="e">
        <f t="shared" si="276"/>
        <v>#VALUE!</v>
      </c>
      <c r="BX177" s="769" t="e">
        <f t="shared" si="225"/>
        <v>#VALUE!</v>
      </c>
      <c r="BY177" s="705" t="e">
        <f t="shared" si="226"/>
        <v>#VALUE!</v>
      </c>
      <c r="BZ177" s="702">
        <f t="shared" si="277"/>
        <v>1</v>
      </c>
      <c r="CA177" s="703" t="e">
        <f t="shared" si="278"/>
        <v>#VALUE!</v>
      </c>
      <c r="CB177" s="704" t="e">
        <f t="shared" si="279"/>
        <v>#VALUE!</v>
      </c>
      <c r="CC177" s="769" t="e">
        <f t="shared" si="227"/>
        <v>#VALUE!</v>
      </c>
      <c r="CD177" s="705" t="e">
        <f t="shared" si="228"/>
        <v>#VALUE!</v>
      </c>
      <c r="CE177" s="770">
        <f t="shared" si="203"/>
        <v>12</v>
      </c>
      <c r="CF177" s="771" t="e">
        <f t="shared" si="204"/>
        <v>#VALUE!</v>
      </c>
      <c r="CG177" s="708"/>
      <c r="CH177" s="709"/>
      <c r="CK177" s="294" t="s">
        <v>651</v>
      </c>
      <c r="CL177" s="288"/>
      <c r="CM177" s="288">
        <v>0</v>
      </c>
      <c r="CN177" s="289">
        <f t="shared" si="237"/>
        <v>0</v>
      </c>
      <c r="CO177" s="290" t="e">
        <f t="shared" si="238"/>
        <v>#VALUE!</v>
      </c>
      <c r="CP177" s="291" t="e">
        <f t="shared" si="239"/>
        <v>#VALUE!</v>
      </c>
      <c r="CQ177" s="292">
        <f t="shared" si="240"/>
        <v>0</v>
      </c>
      <c r="CR177" s="293" t="e">
        <f t="shared" si="241"/>
        <v>#VALUE!</v>
      </c>
      <c r="CS177" s="293" t="e">
        <f t="shared" si="241"/>
        <v>#VALUE!</v>
      </c>
      <c r="CT177" s="293" t="e">
        <f t="shared" si="242"/>
        <v>#VALUE!</v>
      </c>
      <c r="CU177" s="291"/>
    </row>
    <row r="178" spans="1:99" ht="16.5" customHeight="1">
      <c r="A178" s="23">
        <f t="shared" si="243"/>
        <v>174</v>
      </c>
      <c r="B178" s="142">
        <f>'2019-상시근로자'!B178</f>
        <v>0</v>
      </c>
      <c r="C178" s="635">
        <f>'2019-상시근로자'!C178</f>
        <v>0</v>
      </c>
      <c r="D178" s="637">
        <f>'2019-상시근로자'!D178</f>
        <v>0</v>
      </c>
      <c r="E178" s="156" t="e">
        <f t="shared" si="231"/>
        <v>#VALUE!</v>
      </c>
      <c r="F178" s="30" t="e">
        <f t="shared" si="232"/>
        <v>#VALUE!</v>
      </c>
      <c r="G178" s="31" t="e">
        <f t="shared" si="233"/>
        <v>#VALUE!</v>
      </c>
      <c r="H178" s="147" t="e">
        <f t="shared" si="234"/>
        <v>#VALUE!</v>
      </c>
      <c r="I178" s="636">
        <f>'2019-상시근로자'!E178</f>
        <v>0</v>
      </c>
      <c r="J178" s="636">
        <f>'2019-상시근로자'!G178</f>
        <v>0</v>
      </c>
      <c r="K178" s="33" t="e">
        <f t="shared" si="235"/>
        <v>#VALUE!</v>
      </c>
      <c r="L178" s="33">
        <f t="shared" si="202"/>
        <v>0</v>
      </c>
      <c r="M178" s="35" t="e">
        <f t="shared" si="236"/>
        <v>#VALUE!</v>
      </c>
      <c r="N178" s="108"/>
      <c r="O178" s="178"/>
      <c r="P178" s="179"/>
      <c r="Q178" s="106" t="s">
        <v>160</v>
      </c>
      <c r="R178" s="107" t="s">
        <v>160</v>
      </c>
      <c r="S178" s="43"/>
      <c r="T178" s="122" t="s">
        <v>160</v>
      </c>
      <c r="U178" s="122" t="s">
        <v>160</v>
      </c>
      <c r="V178" s="123" t="s">
        <v>160</v>
      </c>
      <c r="W178" s="702">
        <f t="shared" si="244"/>
        <v>1</v>
      </c>
      <c r="X178" s="703" t="e">
        <f t="shared" si="245"/>
        <v>#VALUE!</v>
      </c>
      <c r="Y178" s="768" t="e">
        <f t="shared" si="246"/>
        <v>#VALUE!</v>
      </c>
      <c r="Z178" s="769" t="e">
        <f t="shared" si="205"/>
        <v>#VALUE!</v>
      </c>
      <c r="AA178" s="705" t="e">
        <f t="shared" si="206"/>
        <v>#VALUE!</v>
      </c>
      <c r="AB178" s="702">
        <f t="shared" si="247"/>
        <v>1</v>
      </c>
      <c r="AC178" s="703" t="e">
        <f t="shared" si="248"/>
        <v>#VALUE!</v>
      </c>
      <c r="AD178" s="704" t="e">
        <f t="shared" si="249"/>
        <v>#VALUE!</v>
      </c>
      <c r="AE178" s="769" t="e">
        <f t="shared" si="207"/>
        <v>#VALUE!</v>
      </c>
      <c r="AF178" s="705" t="e">
        <f t="shared" si="208"/>
        <v>#VALUE!</v>
      </c>
      <c r="AG178" s="702">
        <f t="shared" si="250"/>
        <v>1</v>
      </c>
      <c r="AH178" s="703" t="e">
        <f t="shared" si="251"/>
        <v>#VALUE!</v>
      </c>
      <c r="AI178" s="704" t="e">
        <f t="shared" si="252"/>
        <v>#VALUE!</v>
      </c>
      <c r="AJ178" s="769" t="e">
        <f t="shared" si="209"/>
        <v>#VALUE!</v>
      </c>
      <c r="AK178" s="705" t="e">
        <f t="shared" si="210"/>
        <v>#VALUE!</v>
      </c>
      <c r="AL178" s="702">
        <f t="shared" si="253"/>
        <v>1</v>
      </c>
      <c r="AM178" s="703" t="e">
        <f t="shared" si="254"/>
        <v>#VALUE!</v>
      </c>
      <c r="AN178" s="704" t="e">
        <f t="shared" si="255"/>
        <v>#VALUE!</v>
      </c>
      <c r="AO178" s="769" t="e">
        <f t="shared" si="211"/>
        <v>#VALUE!</v>
      </c>
      <c r="AP178" s="705" t="e">
        <f t="shared" si="212"/>
        <v>#VALUE!</v>
      </c>
      <c r="AQ178" s="702">
        <f t="shared" si="256"/>
        <v>1</v>
      </c>
      <c r="AR178" s="703" t="e">
        <f t="shared" si="257"/>
        <v>#VALUE!</v>
      </c>
      <c r="AS178" s="704" t="e">
        <f t="shared" si="258"/>
        <v>#VALUE!</v>
      </c>
      <c r="AT178" s="769" t="e">
        <f t="shared" si="213"/>
        <v>#VALUE!</v>
      </c>
      <c r="AU178" s="705" t="e">
        <f t="shared" si="214"/>
        <v>#VALUE!</v>
      </c>
      <c r="AV178" s="702">
        <f t="shared" si="259"/>
        <v>1</v>
      </c>
      <c r="AW178" s="703" t="e">
        <f t="shared" si="260"/>
        <v>#VALUE!</v>
      </c>
      <c r="AX178" s="704" t="e">
        <f t="shared" si="261"/>
        <v>#VALUE!</v>
      </c>
      <c r="AY178" s="769" t="e">
        <f t="shared" si="215"/>
        <v>#VALUE!</v>
      </c>
      <c r="AZ178" s="705" t="e">
        <f t="shared" si="216"/>
        <v>#VALUE!</v>
      </c>
      <c r="BA178" s="702">
        <f t="shared" si="262"/>
        <v>1</v>
      </c>
      <c r="BB178" s="703" t="e">
        <f t="shared" si="263"/>
        <v>#VALUE!</v>
      </c>
      <c r="BC178" s="704" t="e">
        <f t="shared" si="264"/>
        <v>#VALUE!</v>
      </c>
      <c r="BD178" s="769" t="e">
        <f t="shared" si="217"/>
        <v>#VALUE!</v>
      </c>
      <c r="BE178" s="705" t="e">
        <f t="shared" si="218"/>
        <v>#VALUE!</v>
      </c>
      <c r="BF178" s="702">
        <f t="shared" si="265"/>
        <v>1</v>
      </c>
      <c r="BG178" s="703" t="e">
        <f t="shared" si="266"/>
        <v>#VALUE!</v>
      </c>
      <c r="BH178" s="704" t="e">
        <f t="shared" si="267"/>
        <v>#VALUE!</v>
      </c>
      <c r="BI178" s="769" t="e">
        <f t="shared" si="219"/>
        <v>#VALUE!</v>
      </c>
      <c r="BJ178" s="705" t="e">
        <f t="shared" si="220"/>
        <v>#VALUE!</v>
      </c>
      <c r="BK178" s="702">
        <f t="shared" si="268"/>
        <v>1</v>
      </c>
      <c r="BL178" s="703" t="e">
        <f t="shared" si="269"/>
        <v>#VALUE!</v>
      </c>
      <c r="BM178" s="704" t="e">
        <f t="shared" si="270"/>
        <v>#VALUE!</v>
      </c>
      <c r="BN178" s="769" t="e">
        <f t="shared" si="221"/>
        <v>#VALUE!</v>
      </c>
      <c r="BO178" s="705" t="e">
        <f t="shared" si="222"/>
        <v>#VALUE!</v>
      </c>
      <c r="BP178" s="702">
        <f t="shared" si="271"/>
        <v>1</v>
      </c>
      <c r="BQ178" s="703" t="e">
        <f t="shared" si="272"/>
        <v>#VALUE!</v>
      </c>
      <c r="BR178" s="704" t="e">
        <f t="shared" si="273"/>
        <v>#VALUE!</v>
      </c>
      <c r="BS178" s="769" t="e">
        <f t="shared" si="223"/>
        <v>#VALUE!</v>
      </c>
      <c r="BT178" s="705" t="e">
        <f t="shared" si="224"/>
        <v>#VALUE!</v>
      </c>
      <c r="BU178" s="702">
        <f t="shared" si="274"/>
        <v>1</v>
      </c>
      <c r="BV178" s="703" t="e">
        <f t="shared" si="275"/>
        <v>#VALUE!</v>
      </c>
      <c r="BW178" s="704" t="e">
        <f t="shared" si="276"/>
        <v>#VALUE!</v>
      </c>
      <c r="BX178" s="769" t="e">
        <f t="shared" si="225"/>
        <v>#VALUE!</v>
      </c>
      <c r="BY178" s="705" t="e">
        <f t="shared" si="226"/>
        <v>#VALUE!</v>
      </c>
      <c r="BZ178" s="702">
        <f t="shared" si="277"/>
        <v>1</v>
      </c>
      <c r="CA178" s="703" t="e">
        <f t="shared" si="278"/>
        <v>#VALUE!</v>
      </c>
      <c r="CB178" s="704" t="e">
        <f t="shared" si="279"/>
        <v>#VALUE!</v>
      </c>
      <c r="CC178" s="769" t="e">
        <f t="shared" si="227"/>
        <v>#VALUE!</v>
      </c>
      <c r="CD178" s="705" t="e">
        <f t="shared" si="228"/>
        <v>#VALUE!</v>
      </c>
      <c r="CE178" s="770">
        <f t="shared" si="203"/>
        <v>12</v>
      </c>
      <c r="CF178" s="771" t="e">
        <f t="shared" si="204"/>
        <v>#VALUE!</v>
      </c>
      <c r="CG178" s="708"/>
      <c r="CH178" s="709"/>
      <c r="CK178" s="453"/>
      <c r="CL178" s="447"/>
      <c r="CM178" s="447">
        <v>0</v>
      </c>
      <c r="CN178" s="448">
        <f t="shared" si="237"/>
        <v>0</v>
      </c>
      <c r="CO178" s="449" t="e">
        <f t="shared" si="238"/>
        <v>#VALUE!</v>
      </c>
      <c r="CP178" s="450" t="e">
        <f t="shared" si="239"/>
        <v>#VALUE!</v>
      </c>
      <c r="CQ178" s="451">
        <f t="shared" si="240"/>
        <v>0</v>
      </c>
      <c r="CR178" s="452" t="e">
        <f t="shared" si="241"/>
        <v>#VALUE!</v>
      </c>
      <c r="CS178" s="452" t="e">
        <f t="shared" si="241"/>
        <v>#VALUE!</v>
      </c>
      <c r="CT178" s="452" t="e">
        <f t="shared" si="242"/>
        <v>#VALUE!</v>
      </c>
      <c r="CU178" s="450"/>
    </row>
    <row r="179" spans="1:99" ht="16.5" customHeight="1">
      <c r="A179" s="23">
        <f t="shared" si="243"/>
        <v>175</v>
      </c>
      <c r="B179" s="142">
        <f>'2019-상시근로자'!B179</f>
        <v>0</v>
      </c>
      <c r="C179" s="635">
        <f>'2019-상시근로자'!C179</f>
        <v>0</v>
      </c>
      <c r="D179" s="637">
        <f>'2019-상시근로자'!D179</f>
        <v>0</v>
      </c>
      <c r="E179" s="156" t="e">
        <f t="shared" si="231"/>
        <v>#VALUE!</v>
      </c>
      <c r="F179" s="30" t="e">
        <f t="shared" si="232"/>
        <v>#VALUE!</v>
      </c>
      <c r="G179" s="31" t="e">
        <f t="shared" si="233"/>
        <v>#VALUE!</v>
      </c>
      <c r="H179" s="147" t="e">
        <f t="shared" si="234"/>
        <v>#VALUE!</v>
      </c>
      <c r="I179" s="636">
        <f>'2019-상시근로자'!E179</f>
        <v>0</v>
      </c>
      <c r="J179" s="636">
        <f>'2019-상시근로자'!G179</f>
        <v>0</v>
      </c>
      <c r="K179" s="33" t="e">
        <f t="shared" si="235"/>
        <v>#VALUE!</v>
      </c>
      <c r="L179" s="33">
        <f t="shared" si="202"/>
        <v>0</v>
      </c>
      <c r="M179" s="35" t="e">
        <f t="shared" si="236"/>
        <v>#VALUE!</v>
      </c>
      <c r="N179" s="108"/>
      <c r="O179" s="178"/>
      <c r="P179" s="179"/>
      <c r="Q179" s="106" t="s">
        <v>160</v>
      </c>
      <c r="R179" s="107" t="s">
        <v>160</v>
      </c>
      <c r="S179" s="43"/>
      <c r="T179" s="122" t="s">
        <v>160</v>
      </c>
      <c r="U179" s="122" t="s">
        <v>160</v>
      </c>
      <c r="V179" s="123" t="s">
        <v>160</v>
      </c>
      <c r="W179" s="702">
        <f t="shared" si="244"/>
        <v>1</v>
      </c>
      <c r="X179" s="703" t="e">
        <f t="shared" si="245"/>
        <v>#VALUE!</v>
      </c>
      <c r="Y179" s="768" t="e">
        <f t="shared" si="246"/>
        <v>#VALUE!</v>
      </c>
      <c r="Z179" s="769" t="e">
        <f t="shared" si="205"/>
        <v>#VALUE!</v>
      </c>
      <c r="AA179" s="705" t="e">
        <f t="shared" si="206"/>
        <v>#VALUE!</v>
      </c>
      <c r="AB179" s="702">
        <f t="shared" si="247"/>
        <v>1</v>
      </c>
      <c r="AC179" s="703" t="e">
        <f t="shared" si="248"/>
        <v>#VALUE!</v>
      </c>
      <c r="AD179" s="704" t="e">
        <f t="shared" si="249"/>
        <v>#VALUE!</v>
      </c>
      <c r="AE179" s="769" t="e">
        <f t="shared" si="207"/>
        <v>#VALUE!</v>
      </c>
      <c r="AF179" s="705" t="e">
        <f t="shared" si="208"/>
        <v>#VALUE!</v>
      </c>
      <c r="AG179" s="702">
        <f t="shared" si="250"/>
        <v>1</v>
      </c>
      <c r="AH179" s="703" t="e">
        <f t="shared" si="251"/>
        <v>#VALUE!</v>
      </c>
      <c r="AI179" s="704" t="e">
        <f t="shared" si="252"/>
        <v>#VALUE!</v>
      </c>
      <c r="AJ179" s="769" t="e">
        <f t="shared" si="209"/>
        <v>#VALUE!</v>
      </c>
      <c r="AK179" s="705" t="e">
        <f t="shared" si="210"/>
        <v>#VALUE!</v>
      </c>
      <c r="AL179" s="702">
        <f t="shared" si="253"/>
        <v>1</v>
      </c>
      <c r="AM179" s="703" t="e">
        <f t="shared" si="254"/>
        <v>#VALUE!</v>
      </c>
      <c r="AN179" s="704" t="e">
        <f t="shared" si="255"/>
        <v>#VALUE!</v>
      </c>
      <c r="AO179" s="769" t="e">
        <f t="shared" si="211"/>
        <v>#VALUE!</v>
      </c>
      <c r="AP179" s="705" t="e">
        <f t="shared" si="212"/>
        <v>#VALUE!</v>
      </c>
      <c r="AQ179" s="702">
        <f t="shared" si="256"/>
        <v>1</v>
      </c>
      <c r="AR179" s="703" t="e">
        <f t="shared" si="257"/>
        <v>#VALUE!</v>
      </c>
      <c r="AS179" s="704" t="e">
        <f t="shared" si="258"/>
        <v>#VALUE!</v>
      </c>
      <c r="AT179" s="769" t="e">
        <f t="shared" si="213"/>
        <v>#VALUE!</v>
      </c>
      <c r="AU179" s="705" t="e">
        <f t="shared" si="214"/>
        <v>#VALUE!</v>
      </c>
      <c r="AV179" s="702">
        <f t="shared" si="259"/>
        <v>1</v>
      </c>
      <c r="AW179" s="703" t="e">
        <f t="shared" si="260"/>
        <v>#VALUE!</v>
      </c>
      <c r="AX179" s="704" t="e">
        <f t="shared" si="261"/>
        <v>#VALUE!</v>
      </c>
      <c r="AY179" s="769" t="e">
        <f t="shared" si="215"/>
        <v>#VALUE!</v>
      </c>
      <c r="AZ179" s="705" t="e">
        <f t="shared" si="216"/>
        <v>#VALUE!</v>
      </c>
      <c r="BA179" s="702">
        <f t="shared" si="262"/>
        <v>1</v>
      </c>
      <c r="BB179" s="703" t="e">
        <f t="shared" si="263"/>
        <v>#VALUE!</v>
      </c>
      <c r="BC179" s="704" t="e">
        <f t="shared" si="264"/>
        <v>#VALUE!</v>
      </c>
      <c r="BD179" s="769" t="e">
        <f t="shared" si="217"/>
        <v>#VALUE!</v>
      </c>
      <c r="BE179" s="705" t="e">
        <f t="shared" si="218"/>
        <v>#VALUE!</v>
      </c>
      <c r="BF179" s="702">
        <f t="shared" si="265"/>
        <v>1</v>
      </c>
      <c r="BG179" s="703" t="e">
        <f t="shared" si="266"/>
        <v>#VALUE!</v>
      </c>
      <c r="BH179" s="704" t="e">
        <f t="shared" si="267"/>
        <v>#VALUE!</v>
      </c>
      <c r="BI179" s="769" t="e">
        <f t="shared" si="219"/>
        <v>#VALUE!</v>
      </c>
      <c r="BJ179" s="705" t="e">
        <f t="shared" si="220"/>
        <v>#VALUE!</v>
      </c>
      <c r="BK179" s="702">
        <f t="shared" si="268"/>
        <v>1</v>
      </c>
      <c r="BL179" s="703" t="e">
        <f t="shared" si="269"/>
        <v>#VALUE!</v>
      </c>
      <c r="BM179" s="704" t="e">
        <f t="shared" si="270"/>
        <v>#VALUE!</v>
      </c>
      <c r="BN179" s="769" t="e">
        <f t="shared" si="221"/>
        <v>#VALUE!</v>
      </c>
      <c r="BO179" s="705" t="e">
        <f t="shared" si="222"/>
        <v>#VALUE!</v>
      </c>
      <c r="BP179" s="702">
        <f t="shared" si="271"/>
        <v>1</v>
      </c>
      <c r="BQ179" s="703" t="e">
        <f t="shared" si="272"/>
        <v>#VALUE!</v>
      </c>
      <c r="BR179" s="704" t="e">
        <f t="shared" si="273"/>
        <v>#VALUE!</v>
      </c>
      <c r="BS179" s="769" t="e">
        <f t="shared" si="223"/>
        <v>#VALUE!</v>
      </c>
      <c r="BT179" s="705" t="e">
        <f t="shared" si="224"/>
        <v>#VALUE!</v>
      </c>
      <c r="BU179" s="702">
        <f t="shared" si="274"/>
        <v>1</v>
      </c>
      <c r="BV179" s="703" t="e">
        <f t="shared" si="275"/>
        <v>#VALUE!</v>
      </c>
      <c r="BW179" s="704" t="e">
        <f t="shared" si="276"/>
        <v>#VALUE!</v>
      </c>
      <c r="BX179" s="769" t="e">
        <f t="shared" si="225"/>
        <v>#VALUE!</v>
      </c>
      <c r="BY179" s="705" t="e">
        <f t="shared" si="226"/>
        <v>#VALUE!</v>
      </c>
      <c r="BZ179" s="702">
        <f t="shared" si="277"/>
        <v>1</v>
      </c>
      <c r="CA179" s="703" t="e">
        <f t="shared" si="278"/>
        <v>#VALUE!</v>
      </c>
      <c r="CB179" s="704" t="e">
        <f t="shared" si="279"/>
        <v>#VALUE!</v>
      </c>
      <c r="CC179" s="769" t="e">
        <f t="shared" si="227"/>
        <v>#VALUE!</v>
      </c>
      <c r="CD179" s="705" t="e">
        <f t="shared" si="228"/>
        <v>#VALUE!</v>
      </c>
      <c r="CE179" s="770">
        <f t="shared" si="203"/>
        <v>12</v>
      </c>
      <c r="CF179" s="771" t="e">
        <f t="shared" si="204"/>
        <v>#VALUE!</v>
      </c>
      <c r="CG179" s="708"/>
      <c r="CH179" s="709"/>
      <c r="CK179" s="253"/>
      <c r="CL179" s="283"/>
      <c r="CM179" s="283">
        <v>0</v>
      </c>
      <c r="CN179" s="284">
        <f t="shared" si="237"/>
        <v>0</v>
      </c>
      <c r="CO179" s="285" t="e">
        <f t="shared" si="238"/>
        <v>#VALUE!</v>
      </c>
      <c r="CP179" s="286" t="e">
        <f t="shared" si="239"/>
        <v>#VALUE!</v>
      </c>
      <c r="CQ179" s="275">
        <f t="shared" si="240"/>
        <v>0</v>
      </c>
      <c r="CR179" s="287" t="e">
        <f t="shared" si="241"/>
        <v>#VALUE!</v>
      </c>
      <c r="CS179" s="287" t="e">
        <f t="shared" si="241"/>
        <v>#VALUE!</v>
      </c>
      <c r="CT179" s="287" t="e">
        <f t="shared" si="242"/>
        <v>#VALUE!</v>
      </c>
      <c r="CU179" s="286"/>
    </row>
    <row r="180" spans="1:99" ht="16.5" customHeight="1">
      <c r="A180" s="23">
        <f t="shared" si="243"/>
        <v>176</v>
      </c>
      <c r="B180" s="142">
        <f>'2019-상시근로자'!B180</f>
        <v>0</v>
      </c>
      <c r="C180" s="635">
        <f>'2019-상시근로자'!C180</f>
        <v>0</v>
      </c>
      <c r="D180" s="637">
        <f>'2019-상시근로자'!D180</f>
        <v>0</v>
      </c>
      <c r="E180" s="156" t="e">
        <f t="shared" si="231"/>
        <v>#VALUE!</v>
      </c>
      <c r="F180" s="30" t="e">
        <f t="shared" si="232"/>
        <v>#VALUE!</v>
      </c>
      <c r="G180" s="31" t="e">
        <f t="shared" si="233"/>
        <v>#VALUE!</v>
      </c>
      <c r="H180" s="147" t="e">
        <f t="shared" si="234"/>
        <v>#VALUE!</v>
      </c>
      <c r="I180" s="636">
        <f>'2019-상시근로자'!E180</f>
        <v>0</v>
      </c>
      <c r="J180" s="636">
        <f>'2019-상시근로자'!G180</f>
        <v>0</v>
      </c>
      <c r="K180" s="33" t="e">
        <f t="shared" si="235"/>
        <v>#VALUE!</v>
      </c>
      <c r="L180" s="33">
        <f t="shared" si="202"/>
        <v>0</v>
      </c>
      <c r="M180" s="35" t="e">
        <f t="shared" si="236"/>
        <v>#VALUE!</v>
      </c>
      <c r="N180" s="108"/>
      <c r="O180" s="178"/>
      <c r="P180" s="179"/>
      <c r="Q180" s="106" t="s">
        <v>160</v>
      </c>
      <c r="R180" s="107" t="s">
        <v>160</v>
      </c>
      <c r="S180" s="43"/>
      <c r="T180" s="122" t="s">
        <v>160</v>
      </c>
      <c r="U180" s="122" t="s">
        <v>160</v>
      </c>
      <c r="V180" s="123" t="s">
        <v>160</v>
      </c>
      <c r="W180" s="702">
        <f t="shared" si="244"/>
        <v>1</v>
      </c>
      <c r="X180" s="703" t="e">
        <f t="shared" si="245"/>
        <v>#VALUE!</v>
      </c>
      <c r="Y180" s="768" t="e">
        <f t="shared" si="246"/>
        <v>#VALUE!</v>
      </c>
      <c r="Z180" s="769" t="e">
        <f t="shared" si="205"/>
        <v>#VALUE!</v>
      </c>
      <c r="AA180" s="705" t="e">
        <f t="shared" si="206"/>
        <v>#VALUE!</v>
      </c>
      <c r="AB180" s="702">
        <f t="shared" si="247"/>
        <v>1</v>
      </c>
      <c r="AC180" s="703" t="e">
        <f t="shared" si="248"/>
        <v>#VALUE!</v>
      </c>
      <c r="AD180" s="704" t="e">
        <f t="shared" si="249"/>
        <v>#VALUE!</v>
      </c>
      <c r="AE180" s="769" t="e">
        <f t="shared" si="207"/>
        <v>#VALUE!</v>
      </c>
      <c r="AF180" s="705" t="e">
        <f t="shared" si="208"/>
        <v>#VALUE!</v>
      </c>
      <c r="AG180" s="702">
        <f t="shared" si="250"/>
        <v>1</v>
      </c>
      <c r="AH180" s="703" t="e">
        <f t="shared" si="251"/>
        <v>#VALUE!</v>
      </c>
      <c r="AI180" s="704" t="e">
        <f t="shared" si="252"/>
        <v>#VALUE!</v>
      </c>
      <c r="AJ180" s="769" t="e">
        <f t="shared" si="209"/>
        <v>#VALUE!</v>
      </c>
      <c r="AK180" s="705" t="e">
        <f t="shared" si="210"/>
        <v>#VALUE!</v>
      </c>
      <c r="AL180" s="702">
        <f t="shared" si="253"/>
        <v>1</v>
      </c>
      <c r="AM180" s="703" t="e">
        <f t="shared" si="254"/>
        <v>#VALUE!</v>
      </c>
      <c r="AN180" s="704" t="e">
        <f t="shared" si="255"/>
        <v>#VALUE!</v>
      </c>
      <c r="AO180" s="769" t="e">
        <f t="shared" si="211"/>
        <v>#VALUE!</v>
      </c>
      <c r="AP180" s="705" t="e">
        <f t="shared" si="212"/>
        <v>#VALUE!</v>
      </c>
      <c r="AQ180" s="702">
        <f t="shared" si="256"/>
        <v>1</v>
      </c>
      <c r="AR180" s="703" t="e">
        <f t="shared" si="257"/>
        <v>#VALUE!</v>
      </c>
      <c r="AS180" s="704" t="e">
        <f t="shared" si="258"/>
        <v>#VALUE!</v>
      </c>
      <c r="AT180" s="769" t="e">
        <f t="shared" si="213"/>
        <v>#VALUE!</v>
      </c>
      <c r="AU180" s="705" t="e">
        <f t="shared" si="214"/>
        <v>#VALUE!</v>
      </c>
      <c r="AV180" s="702">
        <f t="shared" si="259"/>
        <v>1</v>
      </c>
      <c r="AW180" s="703" t="e">
        <f t="shared" si="260"/>
        <v>#VALUE!</v>
      </c>
      <c r="AX180" s="704" t="e">
        <f t="shared" si="261"/>
        <v>#VALUE!</v>
      </c>
      <c r="AY180" s="769" t="e">
        <f t="shared" si="215"/>
        <v>#VALUE!</v>
      </c>
      <c r="AZ180" s="705" t="e">
        <f t="shared" si="216"/>
        <v>#VALUE!</v>
      </c>
      <c r="BA180" s="702">
        <f t="shared" si="262"/>
        <v>1</v>
      </c>
      <c r="BB180" s="703" t="e">
        <f t="shared" si="263"/>
        <v>#VALUE!</v>
      </c>
      <c r="BC180" s="704" t="e">
        <f t="shared" si="264"/>
        <v>#VALUE!</v>
      </c>
      <c r="BD180" s="769" t="e">
        <f t="shared" si="217"/>
        <v>#VALUE!</v>
      </c>
      <c r="BE180" s="705" t="e">
        <f t="shared" si="218"/>
        <v>#VALUE!</v>
      </c>
      <c r="BF180" s="702">
        <f t="shared" si="265"/>
        <v>1</v>
      </c>
      <c r="BG180" s="703" t="e">
        <f t="shared" si="266"/>
        <v>#VALUE!</v>
      </c>
      <c r="BH180" s="704" t="e">
        <f t="shared" si="267"/>
        <v>#VALUE!</v>
      </c>
      <c r="BI180" s="769" t="e">
        <f t="shared" si="219"/>
        <v>#VALUE!</v>
      </c>
      <c r="BJ180" s="705" t="e">
        <f t="shared" si="220"/>
        <v>#VALUE!</v>
      </c>
      <c r="BK180" s="702">
        <f t="shared" si="268"/>
        <v>1</v>
      </c>
      <c r="BL180" s="703" t="e">
        <f t="shared" si="269"/>
        <v>#VALUE!</v>
      </c>
      <c r="BM180" s="704" t="e">
        <f t="shared" si="270"/>
        <v>#VALUE!</v>
      </c>
      <c r="BN180" s="769" t="e">
        <f t="shared" si="221"/>
        <v>#VALUE!</v>
      </c>
      <c r="BO180" s="705" t="e">
        <f t="shared" si="222"/>
        <v>#VALUE!</v>
      </c>
      <c r="BP180" s="702">
        <f t="shared" si="271"/>
        <v>1</v>
      </c>
      <c r="BQ180" s="703" t="e">
        <f t="shared" si="272"/>
        <v>#VALUE!</v>
      </c>
      <c r="BR180" s="704" t="e">
        <f t="shared" si="273"/>
        <v>#VALUE!</v>
      </c>
      <c r="BS180" s="769" t="e">
        <f t="shared" si="223"/>
        <v>#VALUE!</v>
      </c>
      <c r="BT180" s="705" t="e">
        <f t="shared" si="224"/>
        <v>#VALUE!</v>
      </c>
      <c r="BU180" s="702">
        <f t="shared" si="274"/>
        <v>1</v>
      </c>
      <c r="BV180" s="703" t="e">
        <f t="shared" si="275"/>
        <v>#VALUE!</v>
      </c>
      <c r="BW180" s="704" t="e">
        <f t="shared" si="276"/>
        <v>#VALUE!</v>
      </c>
      <c r="BX180" s="769" t="e">
        <f t="shared" si="225"/>
        <v>#VALUE!</v>
      </c>
      <c r="BY180" s="705" t="e">
        <f t="shared" si="226"/>
        <v>#VALUE!</v>
      </c>
      <c r="BZ180" s="702">
        <f t="shared" si="277"/>
        <v>1</v>
      </c>
      <c r="CA180" s="703" t="e">
        <f t="shared" si="278"/>
        <v>#VALUE!</v>
      </c>
      <c r="CB180" s="704" t="e">
        <f t="shared" si="279"/>
        <v>#VALUE!</v>
      </c>
      <c r="CC180" s="769" t="e">
        <f t="shared" si="227"/>
        <v>#VALUE!</v>
      </c>
      <c r="CD180" s="705" t="e">
        <f t="shared" si="228"/>
        <v>#VALUE!</v>
      </c>
      <c r="CE180" s="770">
        <f t="shared" si="203"/>
        <v>12</v>
      </c>
      <c r="CF180" s="771" t="e">
        <f t="shared" si="204"/>
        <v>#VALUE!</v>
      </c>
      <c r="CG180" s="708"/>
      <c r="CH180" s="709"/>
      <c r="CK180" s="253"/>
      <c r="CL180" s="272"/>
      <c r="CM180" s="272"/>
      <c r="CN180" s="273"/>
      <c r="CO180" s="285" t="e">
        <f t="shared" si="238"/>
        <v>#VALUE!</v>
      </c>
      <c r="CP180" s="286" t="e">
        <f t="shared" si="239"/>
        <v>#VALUE!</v>
      </c>
      <c r="CQ180" s="275">
        <f t="shared" si="240"/>
        <v>0</v>
      </c>
      <c r="CR180" s="270" t="e">
        <f t="shared" si="241"/>
        <v>#VALUE!</v>
      </c>
      <c r="CS180" s="270" t="e">
        <f t="shared" si="241"/>
        <v>#VALUE!</v>
      </c>
      <c r="CT180" s="270" t="e">
        <f t="shared" si="242"/>
        <v>#VALUE!</v>
      </c>
      <c r="CU180" s="44"/>
    </row>
    <row r="181" spans="1:99" ht="16.5" customHeight="1">
      <c r="A181" s="23">
        <f t="shared" si="243"/>
        <v>177</v>
      </c>
      <c r="B181" s="142">
        <f>'2019-상시근로자'!B181</f>
        <v>0</v>
      </c>
      <c r="C181" s="635">
        <f>'2019-상시근로자'!C181</f>
        <v>0</v>
      </c>
      <c r="D181" s="637">
        <f>'2019-상시근로자'!D181</f>
        <v>0</v>
      </c>
      <c r="E181" s="156" t="e">
        <f t="shared" si="231"/>
        <v>#VALUE!</v>
      </c>
      <c r="F181" s="30" t="e">
        <f t="shared" si="232"/>
        <v>#VALUE!</v>
      </c>
      <c r="G181" s="31" t="e">
        <f t="shared" si="233"/>
        <v>#VALUE!</v>
      </c>
      <c r="H181" s="147" t="e">
        <f t="shared" si="234"/>
        <v>#VALUE!</v>
      </c>
      <c r="I181" s="636">
        <f>'2019-상시근로자'!E181</f>
        <v>0</v>
      </c>
      <c r="J181" s="636">
        <f>'2019-상시근로자'!G181</f>
        <v>0</v>
      </c>
      <c r="K181" s="33" t="e">
        <f t="shared" si="235"/>
        <v>#VALUE!</v>
      </c>
      <c r="L181" s="33">
        <f t="shared" si="202"/>
        <v>0</v>
      </c>
      <c r="M181" s="35" t="e">
        <f t="shared" si="236"/>
        <v>#VALUE!</v>
      </c>
      <c r="N181" s="108"/>
      <c r="O181" s="178"/>
      <c r="P181" s="179"/>
      <c r="Q181" s="106" t="s">
        <v>160</v>
      </c>
      <c r="R181" s="107" t="s">
        <v>160</v>
      </c>
      <c r="S181" s="43"/>
      <c r="T181" s="122" t="s">
        <v>160</v>
      </c>
      <c r="U181" s="122" t="s">
        <v>160</v>
      </c>
      <c r="V181" s="123" t="s">
        <v>160</v>
      </c>
      <c r="W181" s="702">
        <f t="shared" si="244"/>
        <v>1</v>
      </c>
      <c r="X181" s="703" t="e">
        <f t="shared" si="245"/>
        <v>#VALUE!</v>
      </c>
      <c r="Y181" s="768" t="e">
        <f t="shared" si="246"/>
        <v>#VALUE!</v>
      </c>
      <c r="Z181" s="769" t="e">
        <f t="shared" si="205"/>
        <v>#VALUE!</v>
      </c>
      <c r="AA181" s="705" t="e">
        <f t="shared" si="206"/>
        <v>#VALUE!</v>
      </c>
      <c r="AB181" s="702">
        <f t="shared" si="247"/>
        <v>1</v>
      </c>
      <c r="AC181" s="703" t="e">
        <f t="shared" si="248"/>
        <v>#VALUE!</v>
      </c>
      <c r="AD181" s="704" t="e">
        <f t="shared" si="249"/>
        <v>#VALUE!</v>
      </c>
      <c r="AE181" s="769" t="e">
        <f t="shared" si="207"/>
        <v>#VALUE!</v>
      </c>
      <c r="AF181" s="705" t="e">
        <f t="shared" si="208"/>
        <v>#VALUE!</v>
      </c>
      <c r="AG181" s="702">
        <f t="shared" si="250"/>
        <v>1</v>
      </c>
      <c r="AH181" s="703" t="e">
        <f t="shared" si="251"/>
        <v>#VALUE!</v>
      </c>
      <c r="AI181" s="704" t="e">
        <f t="shared" si="252"/>
        <v>#VALUE!</v>
      </c>
      <c r="AJ181" s="769" t="e">
        <f t="shared" si="209"/>
        <v>#VALUE!</v>
      </c>
      <c r="AK181" s="705" t="e">
        <f t="shared" si="210"/>
        <v>#VALUE!</v>
      </c>
      <c r="AL181" s="702">
        <f t="shared" si="253"/>
        <v>1</v>
      </c>
      <c r="AM181" s="703" t="e">
        <f t="shared" si="254"/>
        <v>#VALUE!</v>
      </c>
      <c r="AN181" s="704" t="e">
        <f t="shared" si="255"/>
        <v>#VALUE!</v>
      </c>
      <c r="AO181" s="769" t="e">
        <f t="shared" si="211"/>
        <v>#VALUE!</v>
      </c>
      <c r="AP181" s="705" t="e">
        <f t="shared" si="212"/>
        <v>#VALUE!</v>
      </c>
      <c r="AQ181" s="702">
        <f t="shared" si="256"/>
        <v>1</v>
      </c>
      <c r="AR181" s="703" t="e">
        <f t="shared" si="257"/>
        <v>#VALUE!</v>
      </c>
      <c r="AS181" s="704" t="e">
        <f t="shared" si="258"/>
        <v>#VALUE!</v>
      </c>
      <c r="AT181" s="769" t="e">
        <f t="shared" si="213"/>
        <v>#VALUE!</v>
      </c>
      <c r="AU181" s="705" t="e">
        <f t="shared" si="214"/>
        <v>#VALUE!</v>
      </c>
      <c r="AV181" s="702">
        <f t="shared" si="259"/>
        <v>1</v>
      </c>
      <c r="AW181" s="703" t="e">
        <f t="shared" si="260"/>
        <v>#VALUE!</v>
      </c>
      <c r="AX181" s="704" t="e">
        <f t="shared" si="261"/>
        <v>#VALUE!</v>
      </c>
      <c r="AY181" s="769" t="e">
        <f t="shared" si="215"/>
        <v>#VALUE!</v>
      </c>
      <c r="AZ181" s="705" t="e">
        <f t="shared" si="216"/>
        <v>#VALUE!</v>
      </c>
      <c r="BA181" s="702">
        <f t="shared" si="262"/>
        <v>1</v>
      </c>
      <c r="BB181" s="703" t="e">
        <f t="shared" si="263"/>
        <v>#VALUE!</v>
      </c>
      <c r="BC181" s="704" t="e">
        <f t="shared" si="264"/>
        <v>#VALUE!</v>
      </c>
      <c r="BD181" s="769" t="e">
        <f t="shared" si="217"/>
        <v>#VALUE!</v>
      </c>
      <c r="BE181" s="705" t="e">
        <f t="shared" si="218"/>
        <v>#VALUE!</v>
      </c>
      <c r="BF181" s="702">
        <f t="shared" si="265"/>
        <v>1</v>
      </c>
      <c r="BG181" s="703" t="e">
        <f t="shared" si="266"/>
        <v>#VALUE!</v>
      </c>
      <c r="BH181" s="704" t="e">
        <f t="shared" si="267"/>
        <v>#VALUE!</v>
      </c>
      <c r="BI181" s="769" t="e">
        <f t="shared" si="219"/>
        <v>#VALUE!</v>
      </c>
      <c r="BJ181" s="705" t="e">
        <f t="shared" si="220"/>
        <v>#VALUE!</v>
      </c>
      <c r="BK181" s="702">
        <f t="shared" si="268"/>
        <v>1</v>
      </c>
      <c r="BL181" s="703" t="e">
        <f t="shared" si="269"/>
        <v>#VALUE!</v>
      </c>
      <c r="BM181" s="704" t="e">
        <f t="shared" si="270"/>
        <v>#VALUE!</v>
      </c>
      <c r="BN181" s="769" t="e">
        <f t="shared" si="221"/>
        <v>#VALUE!</v>
      </c>
      <c r="BO181" s="705" t="e">
        <f t="shared" si="222"/>
        <v>#VALUE!</v>
      </c>
      <c r="BP181" s="702">
        <f t="shared" si="271"/>
        <v>1</v>
      </c>
      <c r="BQ181" s="703" t="e">
        <f t="shared" si="272"/>
        <v>#VALUE!</v>
      </c>
      <c r="BR181" s="704" t="e">
        <f t="shared" si="273"/>
        <v>#VALUE!</v>
      </c>
      <c r="BS181" s="769" t="e">
        <f t="shared" si="223"/>
        <v>#VALUE!</v>
      </c>
      <c r="BT181" s="705" t="e">
        <f t="shared" si="224"/>
        <v>#VALUE!</v>
      </c>
      <c r="BU181" s="702">
        <f t="shared" si="274"/>
        <v>1</v>
      </c>
      <c r="BV181" s="703" t="e">
        <f t="shared" si="275"/>
        <v>#VALUE!</v>
      </c>
      <c r="BW181" s="704" t="e">
        <f t="shared" si="276"/>
        <v>#VALUE!</v>
      </c>
      <c r="BX181" s="769" t="e">
        <f t="shared" si="225"/>
        <v>#VALUE!</v>
      </c>
      <c r="BY181" s="705" t="e">
        <f t="shared" si="226"/>
        <v>#VALUE!</v>
      </c>
      <c r="BZ181" s="702">
        <f t="shared" si="277"/>
        <v>1</v>
      </c>
      <c r="CA181" s="703" t="e">
        <f t="shared" si="278"/>
        <v>#VALUE!</v>
      </c>
      <c r="CB181" s="704" t="e">
        <f t="shared" si="279"/>
        <v>#VALUE!</v>
      </c>
      <c r="CC181" s="769" t="e">
        <f t="shared" si="227"/>
        <v>#VALUE!</v>
      </c>
      <c r="CD181" s="705" t="e">
        <f t="shared" si="228"/>
        <v>#VALUE!</v>
      </c>
      <c r="CE181" s="770">
        <f t="shared" si="203"/>
        <v>12</v>
      </c>
      <c r="CF181" s="771" t="e">
        <f t="shared" si="204"/>
        <v>#VALUE!</v>
      </c>
      <c r="CG181" s="708"/>
      <c r="CH181" s="709"/>
      <c r="CK181" s="253"/>
      <c r="CL181" s="272"/>
      <c r="CM181" s="272"/>
      <c r="CN181" s="273"/>
      <c r="CO181" s="285" t="e">
        <f t="shared" si="238"/>
        <v>#VALUE!</v>
      </c>
      <c r="CP181" s="286" t="e">
        <f t="shared" si="239"/>
        <v>#VALUE!</v>
      </c>
      <c r="CQ181" s="275">
        <f t="shared" si="240"/>
        <v>0</v>
      </c>
      <c r="CR181" s="270" t="e">
        <f t="shared" si="241"/>
        <v>#VALUE!</v>
      </c>
      <c r="CS181" s="270" t="e">
        <f t="shared" si="241"/>
        <v>#VALUE!</v>
      </c>
      <c r="CT181" s="270" t="e">
        <f t="shared" si="242"/>
        <v>#VALUE!</v>
      </c>
      <c r="CU181" s="44"/>
    </row>
    <row r="182" spans="1:99" ht="16.5" customHeight="1">
      <c r="A182" s="23">
        <f t="shared" si="243"/>
        <v>178</v>
      </c>
      <c r="B182" s="142">
        <f>'2019-상시근로자'!B182</f>
        <v>0</v>
      </c>
      <c r="C182" s="635">
        <f>'2019-상시근로자'!C182</f>
        <v>0</v>
      </c>
      <c r="D182" s="637">
        <f>'2019-상시근로자'!D182</f>
        <v>0</v>
      </c>
      <c r="E182" s="156" t="e">
        <f t="shared" si="231"/>
        <v>#VALUE!</v>
      </c>
      <c r="F182" s="30" t="e">
        <f t="shared" si="232"/>
        <v>#VALUE!</v>
      </c>
      <c r="G182" s="31" t="e">
        <f t="shared" si="233"/>
        <v>#VALUE!</v>
      </c>
      <c r="H182" s="147" t="e">
        <f t="shared" si="234"/>
        <v>#VALUE!</v>
      </c>
      <c r="I182" s="636">
        <f>'2019-상시근로자'!E182</f>
        <v>0</v>
      </c>
      <c r="J182" s="636">
        <f>'2019-상시근로자'!G182</f>
        <v>0</v>
      </c>
      <c r="K182" s="33" t="e">
        <f t="shared" si="235"/>
        <v>#VALUE!</v>
      </c>
      <c r="L182" s="33">
        <f t="shared" si="202"/>
        <v>0</v>
      </c>
      <c r="M182" s="35" t="e">
        <f t="shared" si="236"/>
        <v>#VALUE!</v>
      </c>
      <c r="N182" s="108"/>
      <c r="O182" s="178"/>
      <c r="P182" s="179"/>
      <c r="Q182" s="106" t="s">
        <v>160</v>
      </c>
      <c r="R182" s="107" t="s">
        <v>160</v>
      </c>
      <c r="S182" s="43"/>
      <c r="T182" s="122" t="s">
        <v>160</v>
      </c>
      <c r="U182" s="122" t="s">
        <v>160</v>
      </c>
      <c r="V182" s="123" t="s">
        <v>160</v>
      </c>
      <c r="W182" s="702">
        <f t="shared" si="244"/>
        <v>1</v>
      </c>
      <c r="X182" s="703" t="e">
        <f t="shared" si="245"/>
        <v>#VALUE!</v>
      </c>
      <c r="Y182" s="768" t="e">
        <f t="shared" si="246"/>
        <v>#VALUE!</v>
      </c>
      <c r="Z182" s="769" t="e">
        <f t="shared" si="205"/>
        <v>#VALUE!</v>
      </c>
      <c r="AA182" s="705" t="e">
        <f t="shared" si="206"/>
        <v>#VALUE!</v>
      </c>
      <c r="AB182" s="702">
        <f t="shared" si="247"/>
        <v>1</v>
      </c>
      <c r="AC182" s="703" t="e">
        <f t="shared" si="248"/>
        <v>#VALUE!</v>
      </c>
      <c r="AD182" s="704" t="e">
        <f t="shared" si="249"/>
        <v>#VALUE!</v>
      </c>
      <c r="AE182" s="769" t="e">
        <f t="shared" si="207"/>
        <v>#VALUE!</v>
      </c>
      <c r="AF182" s="705" t="e">
        <f t="shared" si="208"/>
        <v>#VALUE!</v>
      </c>
      <c r="AG182" s="702">
        <f t="shared" si="250"/>
        <v>1</v>
      </c>
      <c r="AH182" s="703" t="e">
        <f t="shared" si="251"/>
        <v>#VALUE!</v>
      </c>
      <c r="AI182" s="704" t="e">
        <f t="shared" si="252"/>
        <v>#VALUE!</v>
      </c>
      <c r="AJ182" s="769" t="e">
        <f t="shared" si="209"/>
        <v>#VALUE!</v>
      </c>
      <c r="AK182" s="705" t="e">
        <f t="shared" si="210"/>
        <v>#VALUE!</v>
      </c>
      <c r="AL182" s="702">
        <f t="shared" si="253"/>
        <v>1</v>
      </c>
      <c r="AM182" s="703" t="e">
        <f t="shared" si="254"/>
        <v>#VALUE!</v>
      </c>
      <c r="AN182" s="704" t="e">
        <f t="shared" si="255"/>
        <v>#VALUE!</v>
      </c>
      <c r="AO182" s="769" t="e">
        <f t="shared" si="211"/>
        <v>#VALUE!</v>
      </c>
      <c r="AP182" s="705" t="e">
        <f t="shared" si="212"/>
        <v>#VALUE!</v>
      </c>
      <c r="AQ182" s="702">
        <f t="shared" si="256"/>
        <v>1</v>
      </c>
      <c r="AR182" s="703" t="e">
        <f t="shared" si="257"/>
        <v>#VALUE!</v>
      </c>
      <c r="AS182" s="704" t="e">
        <f t="shared" si="258"/>
        <v>#VALUE!</v>
      </c>
      <c r="AT182" s="769" t="e">
        <f t="shared" si="213"/>
        <v>#VALUE!</v>
      </c>
      <c r="AU182" s="705" t="e">
        <f t="shared" si="214"/>
        <v>#VALUE!</v>
      </c>
      <c r="AV182" s="702">
        <f t="shared" si="259"/>
        <v>1</v>
      </c>
      <c r="AW182" s="703" t="e">
        <f t="shared" si="260"/>
        <v>#VALUE!</v>
      </c>
      <c r="AX182" s="704" t="e">
        <f t="shared" si="261"/>
        <v>#VALUE!</v>
      </c>
      <c r="AY182" s="769" t="e">
        <f t="shared" si="215"/>
        <v>#VALUE!</v>
      </c>
      <c r="AZ182" s="705" t="e">
        <f t="shared" si="216"/>
        <v>#VALUE!</v>
      </c>
      <c r="BA182" s="702">
        <f t="shared" si="262"/>
        <v>1</v>
      </c>
      <c r="BB182" s="703" t="e">
        <f t="shared" si="263"/>
        <v>#VALUE!</v>
      </c>
      <c r="BC182" s="704" t="e">
        <f t="shared" si="264"/>
        <v>#VALUE!</v>
      </c>
      <c r="BD182" s="769" t="e">
        <f t="shared" si="217"/>
        <v>#VALUE!</v>
      </c>
      <c r="BE182" s="705" t="e">
        <f t="shared" si="218"/>
        <v>#VALUE!</v>
      </c>
      <c r="BF182" s="702">
        <f t="shared" si="265"/>
        <v>1</v>
      </c>
      <c r="BG182" s="703" t="e">
        <f t="shared" si="266"/>
        <v>#VALUE!</v>
      </c>
      <c r="BH182" s="704" t="e">
        <f t="shared" si="267"/>
        <v>#VALUE!</v>
      </c>
      <c r="BI182" s="769" t="e">
        <f t="shared" si="219"/>
        <v>#VALUE!</v>
      </c>
      <c r="BJ182" s="705" t="e">
        <f t="shared" si="220"/>
        <v>#VALUE!</v>
      </c>
      <c r="BK182" s="702">
        <f t="shared" si="268"/>
        <v>1</v>
      </c>
      <c r="BL182" s="703" t="e">
        <f t="shared" si="269"/>
        <v>#VALUE!</v>
      </c>
      <c r="BM182" s="704" t="e">
        <f t="shared" si="270"/>
        <v>#VALUE!</v>
      </c>
      <c r="BN182" s="769" t="e">
        <f t="shared" si="221"/>
        <v>#VALUE!</v>
      </c>
      <c r="BO182" s="705" t="e">
        <f t="shared" si="222"/>
        <v>#VALUE!</v>
      </c>
      <c r="BP182" s="702">
        <f t="shared" si="271"/>
        <v>1</v>
      </c>
      <c r="BQ182" s="703" t="e">
        <f t="shared" si="272"/>
        <v>#VALUE!</v>
      </c>
      <c r="BR182" s="704" t="e">
        <f t="shared" si="273"/>
        <v>#VALUE!</v>
      </c>
      <c r="BS182" s="769" t="e">
        <f t="shared" si="223"/>
        <v>#VALUE!</v>
      </c>
      <c r="BT182" s="705" t="e">
        <f t="shared" si="224"/>
        <v>#VALUE!</v>
      </c>
      <c r="BU182" s="702">
        <f t="shared" si="274"/>
        <v>1</v>
      </c>
      <c r="BV182" s="703" t="e">
        <f t="shared" si="275"/>
        <v>#VALUE!</v>
      </c>
      <c r="BW182" s="704" t="e">
        <f t="shared" si="276"/>
        <v>#VALUE!</v>
      </c>
      <c r="BX182" s="769" t="e">
        <f t="shared" si="225"/>
        <v>#VALUE!</v>
      </c>
      <c r="BY182" s="705" t="e">
        <f t="shared" si="226"/>
        <v>#VALUE!</v>
      </c>
      <c r="BZ182" s="702">
        <f t="shared" si="277"/>
        <v>1</v>
      </c>
      <c r="CA182" s="703" t="e">
        <f t="shared" si="278"/>
        <v>#VALUE!</v>
      </c>
      <c r="CB182" s="704" t="e">
        <f t="shared" si="279"/>
        <v>#VALUE!</v>
      </c>
      <c r="CC182" s="769" t="e">
        <f t="shared" si="227"/>
        <v>#VALUE!</v>
      </c>
      <c r="CD182" s="705" t="e">
        <f t="shared" si="228"/>
        <v>#VALUE!</v>
      </c>
      <c r="CE182" s="770">
        <f t="shared" si="203"/>
        <v>12</v>
      </c>
      <c r="CF182" s="771" t="e">
        <f t="shared" si="204"/>
        <v>#VALUE!</v>
      </c>
      <c r="CG182" s="708"/>
      <c r="CH182" s="709"/>
      <c r="CK182" s="253"/>
      <c r="CL182" s="272"/>
      <c r="CM182" s="272"/>
      <c r="CN182" s="273"/>
      <c r="CO182" s="285" t="e">
        <f t="shared" si="238"/>
        <v>#VALUE!</v>
      </c>
      <c r="CP182" s="286" t="e">
        <f t="shared" si="239"/>
        <v>#VALUE!</v>
      </c>
      <c r="CQ182" s="275">
        <f t="shared" si="240"/>
        <v>0</v>
      </c>
      <c r="CR182" s="270" t="e">
        <f t="shared" si="241"/>
        <v>#VALUE!</v>
      </c>
      <c r="CS182" s="270" t="e">
        <f t="shared" si="241"/>
        <v>#VALUE!</v>
      </c>
      <c r="CT182" s="270" t="e">
        <f t="shared" si="242"/>
        <v>#VALUE!</v>
      </c>
      <c r="CU182" s="44"/>
    </row>
    <row r="183" spans="1:99" ht="16.5" customHeight="1">
      <c r="A183" s="23">
        <f t="shared" si="243"/>
        <v>179</v>
      </c>
      <c r="B183" s="142">
        <f>'2019-상시근로자'!B183</f>
        <v>0</v>
      </c>
      <c r="C183" s="635">
        <f>'2019-상시근로자'!C183</f>
        <v>0</v>
      </c>
      <c r="D183" s="637">
        <f>'2019-상시근로자'!D183</f>
        <v>0</v>
      </c>
      <c r="E183" s="156" t="e">
        <f t="shared" si="231"/>
        <v>#VALUE!</v>
      </c>
      <c r="F183" s="30" t="e">
        <f t="shared" si="232"/>
        <v>#VALUE!</v>
      </c>
      <c r="G183" s="31" t="e">
        <f t="shared" si="233"/>
        <v>#VALUE!</v>
      </c>
      <c r="H183" s="147" t="e">
        <f t="shared" si="234"/>
        <v>#VALUE!</v>
      </c>
      <c r="I183" s="636">
        <f>'2019-상시근로자'!E183</f>
        <v>0</v>
      </c>
      <c r="J183" s="636">
        <f>'2019-상시근로자'!G183</f>
        <v>0</v>
      </c>
      <c r="K183" s="33" t="e">
        <f t="shared" si="235"/>
        <v>#VALUE!</v>
      </c>
      <c r="L183" s="33">
        <f t="shared" si="202"/>
        <v>0</v>
      </c>
      <c r="M183" s="35" t="e">
        <f t="shared" si="236"/>
        <v>#VALUE!</v>
      </c>
      <c r="N183" s="108"/>
      <c r="O183" s="178"/>
      <c r="P183" s="179"/>
      <c r="Q183" s="106" t="s">
        <v>160</v>
      </c>
      <c r="R183" s="107" t="s">
        <v>160</v>
      </c>
      <c r="S183" s="43"/>
      <c r="T183" s="122" t="s">
        <v>160</v>
      </c>
      <c r="U183" s="122" t="s">
        <v>160</v>
      </c>
      <c r="V183" s="123" t="s">
        <v>160</v>
      </c>
      <c r="W183" s="702">
        <f t="shared" si="244"/>
        <v>1</v>
      </c>
      <c r="X183" s="703" t="e">
        <f t="shared" si="245"/>
        <v>#VALUE!</v>
      </c>
      <c r="Y183" s="768" t="e">
        <f t="shared" si="246"/>
        <v>#VALUE!</v>
      </c>
      <c r="Z183" s="769" t="e">
        <f t="shared" si="205"/>
        <v>#VALUE!</v>
      </c>
      <c r="AA183" s="705" t="e">
        <f t="shared" si="206"/>
        <v>#VALUE!</v>
      </c>
      <c r="AB183" s="702">
        <f t="shared" si="247"/>
        <v>1</v>
      </c>
      <c r="AC183" s="703" t="e">
        <f t="shared" si="248"/>
        <v>#VALUE!</v>
      </c>
      <c r="AD183" s="704" t="e">
        <f t="shared" si="249"/>
        <v>#VALUE!</v>
      </c>
      <c r="AE183" s="769" t="e">
        <f t="shared" si="207"/>
        <v>#VALUE!</v>
      </c>
      <c r="AF183" s="705" t="e">
        <f t="shared" si="208"/>
        <v>#VALUE!</v>
      </c>
      <c r="AG183" s="702">
        <f t="shared" si="250"/>
        <v>1</v>
      </c>
      <c r="AH183" s="703" t="e">
        <f t="shared" si="251"/>
        <v>#VALUE!</v>
      </c>
      <c r="AI183" s="704" t="e">
        <f t="shared" si="252"/>
        <v>#VALUE!</v>
      </c>
      <c r="AJ183" s="769" t="e">
        <f t="shared" si="209"/>
        <v>#VALUE!</v>
      </c>
      <c r="AK183" s="705" t="e">
        <f t="shared" si="210"/>
        <v>#VALUE!</v>
      </c>
      <c r="AL183" s="702">
        <f t="shared" si="253"/>
        <v>1</v>
      </c>
      <c r="AM183" s="703" t="e">
        <f t="shared" si="254"/>
        <v>#VALUE!</v>
      </c>
      <c r="AN183" s="704" t="e">
        <f t="shared" si="255"/>
        <v>#VALUE!</v>
      </c>
      <c r="AO183" s="769" t="e">
        <f t="shared" si="211"/>
        <v>#VALUE!</v>
      </c>
      <c r="AP183" s="705" t="e">
        <f t="shared" si="212"/>
        <v>#VALUE!</v>
      </c>
      <c r="AQ183" s="702">
        <f t="shared" si="256"/>
        <v>1</v>
      </c>
      <c r="AR183" s="703" t="e">
        <f t="shared" si="257"/>
        <v>#VALUE!</v>
      </c>
      <c r="AS183" s="704" t="e">
        <f t="shared" si="258"/>
        <v>#VALUE!</v>
      </c>
      <c r="AT183" s="769" t="e">
        <f t="shared" si="213"/>
        <v>#VALUE!</v>
      </c>
      <c r="AU183" s="705" t="e">
        <f t="shared" si="214"/>
        <v>#VALUE!</v>
      </c>
      <c r="AV183" s="702">
        <f t="shared" si="259"/>
        <v>1</v>
      </c>
      <c r="AW183" s="703" t="e">
        <f t="shared" si="260"/>
        <v>#VALUE!</v>
      </c>
      <c r="AX183" s="704" t="e">
        <f t="shared" si="261"/>
        <v>#VALUE!</v>
      </c>
      <c r="AY183" s="769" t="e">
        <f t="shared" si="215"/>
        <v>#VALUE!</v>
      </c>
      <c r="AZ183" s="705" t="e">
        <f t="shared" si="216"/>
        <v>#VALUE!</v>
      </c>
      <c r="BA183" s="702">
        <f t="shared" si="262"/>
        <v>1</v>
      </c>
      <c r="BB183" s="703" t="e">
        <f t="shared" si="263"/>
        <v>#VALUE!</v>
      </c>
      <c r="BC183" s="704" t="e">
        <f t="shared" si="264"/>
        <v>#VALUE!</v>
      </c>
      <c r="BD183" s="769" t="e">
        <f t="shared" si="217"/>
        <v>#VALUE!</v>
      </c>
      <c r="BE183" s="705" t="e">
        <f t="shared" si="218"/>
        <v>#VALUE!</v>
      </c>
      <c r="BF183" s="702">
        <f t="shared" si="265"/>
        <v>1</v>
      </c>
      <c r="BG183" s="703" t="e">
        <f t="shared" si="266"/>
        <v>#VALUE!</v>
      </c>
      <c r="BH183" s="704" t="e">
        <f t="shared" si="267"/>
        <v>#VALUE!</v>
      </c>
      <c r="BI183" s="769" t="e">
        <f t="shared" si="219"/>
        <v>#VALUE!</v>
      </c>
      <c r="BJ183" s="705" t="e">
        <f t="shared" si="220"/>
        <v>#VALUE!</v>
      </c>
      <c r="BK183" s="702">
        <f t="shared" si="268"/>
        <v>1</v>
      </c>
      <c r="BL183" s="703" t="e">
        <f t="shared" si="269"/>
        <v>#VALUE!</v>
      </c>
      <c r="BM183" s="704" t="e">
        <f t="shared" si="270"/>
        <v>#VALUE!</v>
      </c>
      <c r="BN183" s="769" t="e">
        <f t="shared" si="221"/>
        <v>#VALUE!</v>
      </c>
      <c r="BO183" s="705" t="e">
        <f t="shared" si="222"/>
        <v>#VALUE!</v>
      </c>
      <c r="BP183" s="702">
        <f t="shared" si="271"/>
        <v>1</v>
      </c>
      <c r="BQ183" s="703" t="e">
        <f t="shared" si="272"/>
        <v>#VALUE!</v>
      </c>
      <c r="BR183" s="704" t="e">
        <f t="shared" si="273"/>
        <v>#VALUE!</v>
      </c>
      <c r="BS183" s="769" t="e">
        <f t="shared" si="223"/>
        <v>#VALUE!</v>
      </c>
      <c r="BT183" s="705" t="e">
        <f t="shared" si="224"/>
        <v>#VALUE!</v>
      </c>
      <c r="BU183" s="702">
        <f t="shared" si="274"/>
        <v>1</v>
      </c>
      <c r="BV183" s="703" t="e">
        <f t="shared" si="275"/>
        <v>#VALUE!</v>
      </c>
      <c r="BW183" s="704" t="e">
        <f t="shared" si="276"/>
        <v>#VALUE!</v>
      </c>
      <c r="BX183" s="769" t="e">
        <f t="shared" si="225"/>
        <v>#VALUE!</v>
      </c>
      <c r="BY183" s="705" t="e">
        <f t="shared" si="226"/>
        <v>#VALUE!</v>
      </c>
      <c r="BZ183" s="702">
        <f t="shared" si="277"/>
        <v>1</v>
      </c>
      <c r="CA183" s="703" t="e">
        <f t="shared" si="278"/>
        <v>#VALUE!</v>
      </c>
      <c r="CB183" s="704" t="e">
        <f t="shared" si="279"/>
        <v>#VALUE!</v>
      </c>
      <c r="CC183" s="769" t="e">
        <f t="shared" si="227"/>
        <v>#VALUE!</v>
      </c>
      <c r="CD183" s="705" t="e">
        <f t="shared" si="228"/>
        <v>#VALUE!</v>
      </c>
      <c r="CE183" s="770">
        <f t="shared" si="203"/>
        <v>12</v>
      </c>
      <c r="CF183" s="771" t="e">
        <f t="shared" si="204"/>
        <v>#VALUE!</v>
      </c>
      <c r="CG183" s="708"/>
      <c r="CH183" s="709"/>
      <c r="CK183" s="253"/>
      <c r="CL183" s="272"/>
      <c r="CM183" s="272"/>
      <c r="CN183" s="273"/>
      <c r="CO183" s="285" t="e">
        <f t="shared" si="238"/>
        <v>#VALUE!</v>
      </c>
      <c r="CP183" s="286" t="e">
        <f t="shared" si="239"/>
        <v>#VALUE!</v>
      </c>
      <c r="CQ183" s="275">
        <f t="shared" si="240"/>
        <v>0</v>
      </c>
      <c r="CR183" s="270" t="e">
        <f t="shared" si="241"/>
        <v>#VALUE!</v>
      </c>
      <c r="CS183" s="270" t="e">
        <f t="shared" si="241"/>
        <v>#VALUE!</v>
      </c>
      <c r="CT183" s="270" t="e">
        <f t="shared" si="242"/>
        <v>#VALUE!</v>
      </c>
      <c r="CU183" s="44"/>
    </row>
    <row r="184" spans="1:99" ht="16.5" customHeight="1" thickBot="1">
      <c r="A184" s="23">
        <f t="shared" si="243"/>
        <v>180</v>
      </c>
      <c r="B184" s="142">
        <f>'2019-상시근로자'!B184</f>
        <v>0</v>
      </c>
      <c r="C184" s="635">
        <f>'2019-상시근로자'!C184</f>
        <v>0</v>
      </c>
      <c r="D184" s="637">
        <f>'2019-상시근로자'!D184</f>
        <v>0</v>
      </c>
      <c r="E184" s="156" t="e">
        <f t="shared" si="231"/>
        <v>#VALUE!</v>
      </c>
      <c r="F184" s="30" t="e">
        <f t="shared" si="232"/>
        <v>#VALUE!</v>
      </c>
      <c r="G184" s="31" t="e">
        <f t="shared" si="233"/>
        <v>#VALUE!</v>
      </c>
      <c r="H184" s="147" t="e">
        <f t="shared" si="234"/>
        <v>#VALUE!</v>
      </c>
      <c r="I184" s="636">
        <f>'2019-상시근로자'!E184</f>
        <v>0</v>
      </c>
      <c r="J184" s="636">
        <f>'2019-상시근로자'!G184</f>
        <v>0</v>
      </c>
      <c r="K184" s="33" t="e">
        <f t="shared" si="235"/>
        <v>#VALUE!</v>
      </c>
      <c r="L184" s="33">
        <f t="shared" si="202"/>
        <v>0</v>
      </c>
      <c r="M184" s="35" t="e">
        <f t="shared" si="236"/>
        <v>#VALUE!</v>
      </c>
      <c r="N184" s="108"/>
      <c r="O184" s="180"/>
      <c r="P184" s="181"/>
      <c r="Q184" s="106" t="s">
        <v>160</v>
      </c>
      <c r="R184" s="107" t="s">
        <v>160</v>
      </c>
      <c r="S184" s="43"/>
      <c r="T184" s="122" t="s">
        <v>160</v>
      </c>
      <c r="U184" s="122" t="s">
        <v>160</v>
      </c>
      <c r="V184" s="123" t="s">
        <v>160</v>
      </c>
      <c r="W184" s="702">
        <f t="shared" si="244"/>
        <v>1</v>
      </c>
      <c r="X184" s="703" t="e">
        <f t="shared" si="245"/>
        <v>#VALUE!</v>
      </c>
      <c r="Y184" s="768" t="e">
        <f t="shared" si="246"/>
        <v>#VALUE!</v>
      </c>
      <c r="Z184" s="769" t="e">
        <f t="shared" si="205"/>
        <v>#VALUE!</v>
      </c>
      <c r="AA184" s="705" t="e">
        <f t="shared" si="206"/>
        <v>#VALUE!</v>
      </c>
      <c r="AB184" s="702">
        <f t="shared" si="247"/>
        <v>1</v>
      </c>
      <c r="AC184" s="703" t="e">
        <f t="shared" si="248"/>
        <v>#VALUE!</v>
      </c>
      <c r="AD184" s="704" t="e">
        <f t="shared" si="249"/>
        <v>#VALUE!</v>
      </c>
      <c r="AE184" s="769" t="e">
        <f t="shared" si="207"/>
        <v>#VALUE!</v>
      </c>
      <c r="AF184" s="705" t="e">
        <f t="shared" si="208"/>
        <v>#VALUE!</v>
      </c>
      <c r="AG184" s="702">
        <f t="shared" si="250"/>
        <v>1</v>
      </c>
      <c r="AH184" s="703" t="e">
        <f t="shared" si="251"/>
        <v>#VALUE!</v>
      </c>
      <c r="AI184" s="704" t="e">
        <f t="shared" si="252"/>
        <v>#VALUE!</v>
      </c>
      <c r="AJ184" s="769" t="e">
        <f t="shared" si="209"/>
        <v>#VALUE!</v>
      </c>
      <c r="AK184" s="705" t="e">
        <f t="shared" si="210"/>
        <v>#VALUE!</v>
      </c>
      <c r="AL184" s="702">
        <f t="shared" si="253"/>
        <v>1</v>
      </c>
      <c r="AM184" s="703" t="e">
        <f t="shared" si="254"/>
        <v>#VALUE!</v>
      </c>
      <c r="AN184" s="704" t="e">
        <f t="shared" si="255"/>
        <v>#VALUE!</v>
      </c>
      <c r="AO184" s="769" t="e">
        <f t="shared" si="211"/>
        <v>#VALUE!</v>
      </c>
      <c r="AP184" s="705" t="e">
        <f t="shared" si="212"/>
        <v>#VALUE!</v>
      </c>
      <c r="AQ184" s="702">
        <f t="shared" si="256"/>
        <v>1</v>
      </c>
      <c r="AR184" s="703" t="e">
        <f t="shared" si="257"/>
        <v>#VALUE!</v>
      </c>
      <c r="AS184" s="704" t="e">
        <f t="shared" si="258"/>
        <v>#VALUE!</v>
      </c>
      <c r="AT184" s="769" t="e">
        <f t="shared" si="213"/>
        <v>#VALUE!</v>
      </c>
      <c r="AU184" s="705" t="e">
        <f t="shared" si="214"/>
        <v>#VALUE!</v>
      </c>
      <c r="AV184" s="702">
        <f t="shared" si="259"/>
        <v>1</v>
      </c>
      <c r="AW184" s="703" t="e">
        <f t="shared" si="260"/>
        <v>#VALUE!</v>
      </c>
      <c r="AX184" s="704" t="e">
        <f t="shared" si="261"/>
        <v>#VALUE!</v>
      </c>
      <c r="AY184" s="769" t="e">
        <f t="shared" si="215"/>
        <v>#VALUE!</v>
      </c>
      <c r="AZ184" s="705" t="e">
        <f t="shared" si="216"/>
        <v>#VALUE!</v>
      </c>
      <c r="BA184" s="702">
        <f t="shared" si="262"/>
        <v>1</v>
      </c>
      <c r="BB184" s="703" t="e">
        <f t="shared" si="263"/>
        <v>#VALUE!</v>
      </c>
      <c r="BC184" s="704" t="e">
        <f t="shared" si="264"/>
        <v>#VALUE!</v>
      </c>
      <c r="BD184" s="769" t="e">
        <f t="shared" si="217"/>
        <v>#VALUE!</v>
      </c>
      <c r="BE184" s="705" t="e">
        <f t="shared" si="218"/>
        <v>#VALUE!</v>
      </c>
      <c r="BF184" s="702">
        <f t="shared" si="265"/>
        <v>1</v>
      </c>
      <c r="BG184" s="703" t="e">
        <f t="shared" si="266"/>
        <v>#VALUE!</v>
      </c>
      <c r="BH184" s="704" t="e">
        <f t="shared" si="267"/>
        <v>#VALUE!</v>
      </c>
      <c r="BI184" s="769" t="e">
        <f t="shared" si="219"/>
        <v>#VALUE!</v>
      </c>
      <c r="BJ184" s="705" t="e">
        <f t="shared" si="220"/>
        <v>#VALUE!</v>
      </c>
      <c r="BK184" s="702">
        <f t="shared" si="268"/>
        <v>1</v>
      </c>
      <c r="BL184" s="703" t="e">
        <f t="shared" si="269"/>
        <v>#VALUE!</v>
      </c>
      <c r="BM184" s="704" t="e">
        <f t="shared" si="270"/>
        <v>#VALUE!</v>
      </c>
      <c r="BN184" s="769" t="e">
        <f t="shared" si="221"/>
        <v>#VALUE!</v>
      </c>
      <c r="BO184" s="705" t="e">
        <f t="shared" si="222"/>
        <v>#VALUE!</v>
      </c>
      <c r="BP184" s="702">
        <f t="shared" si="271"/>
        <v>1</v>
      </c>
      <c r="BQ184" s="703" t="e">
        <f t="shared" si="272"/>
        <v>#VALUE!</v>
      </c>
      <c r="BR184" s="704" t="e">
        <f t="shared" si="273"/>
        <v>#VALUE!</v>
      </c>
      <c r="BS184" s="769" t="e">
        <f t="shared" si="223"/>
        <v>#VALUE!</v>
      </c>
      <c r="BT184" s="705" t="e">
        <f t="shared" si="224"/>
        <v>#VALUE!</v>
      </c>
      <c r="BU184" s="702">
        <f t="shared" si="274"/>
        <v>1</v>
      </c>
      <c r="BV184" s="703" t="e">
        <f t="shared" si="275"/>
        <v>#VALUE!</v>
      </c>
      <c r="BW184" s="704" t="e">
        <f t="shared" si="276"/>
        <v>#VALUE!</v>
      </c>
      <c r="BX184" s="769" t="e">
        <f t="shared" si="225"/>
        <v>#VALUE!</v>
      </c>
      <c r="BY184" s="705" t="e">
        <f t="shared" si="226"/>
        <v>#VALUE!</v>
      </c>
      <c r="BZ184" s="702">
        <f t="shared" si="277"/>
        <v>1</v>
      </c>
      <c r="CA184" s="703" t="e">
        <f t="shared" si="278"/>
        <v>#VALUE!</v>
      </c>
      <c r="CB184" s="704" t="e">
        <f t="shared" si="279"/>
        <v>#VALUE!</v>
      </c>
      <c r="CC184" s="769" t="e">
        <f t="shared" si="227"/>
        <v>#VALUE!</v>
      </c>
      <c r="CD184" s="705" t="e">
        <f t="shared" si="228"/>
        <v>#VALUE!</v>
      </c>
      <c r="CE184" s="770">
        <f t="shared" si="203"/>
        <v>12</v>
      </c>
      <c r="CF184" s="771" t="e">
        <f t="shared" si="204"/>
        <v>#VALUE!</v>
      </c>
      <c r="CG184" s="708"/>
      <c r="CH184" s="709"/>
      <c r="CK184" s="253"/>
      <c r="CL184" s="272"/>
      <c r="CM184" s="272"/>
      <c r="CN184" s="273"/>
      <c r="CO184" s="285" t="e">
        <f t="shared" si="238"/>
        <v>#VALUE!</v>
      </c>
      <c r="CP184" s="286" t="e">
        <f t="shared" si="239"/>
        <v>#VALUE!</v>
      </c>
      <c r="CQ184" s="275">
        <f t="shared" si="240"/>
        <v>0</v>
      </c>
      <c r="CR184" s="270" t="e">
        <f t="shared" si="241"/>
        <v>#VALUE!</v>
      </c>
      <c r="CS184" s="270" t="e">
        <f t="shared" si="241"/>
        <v>#VALUE!</v>
      </c>
      <c r="CT184" s="270" t="e">
        <f t="shared" si="242"/>
        <v>#VALUE!</v>
      </c>
      <c r="CU184" s="44"/>
    </row>
    <row r="185" spans="1:99" ht="16.5" customHeight="1">
      <c r="A185" s="23">
        <f t="shared" si="243"/>
        <v>181</v>
      </c>
      <c r="B185" s="142">
        <f>'2019-상시근로자'!B185</f>
        <v>0</v>
      </c>
      <c r="C185" s="635">
        <f>'2019-상시근로자'!C185</f>
        <v>0</v>
      </c>
      <c r="D185" s="637">
        <f>'2019-상시근로자'!D185</f>
        <v>0</v>
      </c>
      <c r="E185" s="156" t="e">
        <f t="shared" si="231"/>
        <v>#VALUE!</v>
      </c>
      <c r="F185" s="30" t="e">
        <f t="shared" si="232"/>
        <v>#VALUE!</v>
      </c>
      <c r="G185" s="31" t="e">
        <f t="shared" si="233"/>
        <v>#VALUE!</v>
      </c>
      <c r="H185" s="147" t="e">
        <f t="shared" si="234"/>
        <v>#VALUE!</v>
      </c>
      <c r="I185" s="636">
        <f>'2019-상시근로자'!E185</f>
        <v>0</v>
      </c>
      <c r="J185" s="636">
        <f>'2019-상시근로자'!G185</f>
        <v>0</v>
      </c>
      <c r="K185" s="33" t="e">
        <f t="shared" si="235"/>
        <v>#VALUE!</v>
      </c>
      <c r="L185" s="33">
        <f t="shared" si="202"/>
        <v>0</v>
      </c>
      <c r="M185" s="35" t="e">
        <f t="shared" si="236"/>
        <v>#VALUE!</v>
      </c>
      <c r="N185" s="108"/>
      <c r="O185" s="178"/>
      <c r="P185" s="179"/>
      <c r="Q185" s="106" t="s">
        <v>160</v>
      </c>
      <c r="R185" s="107" t="s">
        <v>160</v>
      </c>
      <c r="S185" s="43"/>
      <c r="T185" s="122" t="s">
        <v>160</v>
      </c>
      <c r="U185" s="122" t="s">
        <v>160</v>
      </c>
      <c r="V185" s="123" t="s">
        <v>160</v>
      </c>
      <c r="W185" s="702">
        <f t="shared" si="244"/>
        <v>1</v>
      </c>
      <c r="X185" s="703" t="e">
        <f t="shared" si="245"/>
        <v>#VALUE!</v>
      </c>
      <c r="Y185" s="768" t="e">
        <f t="shared" si="246"/>
        <v>#VALUE!</v>
      </c>
      <c r="Z185" s="769" t="e">
        <f t="shared" si="205"/>
        <v>#VALUE!</v>
      </c>
      <c r="AA185" s="705" t="e">
        <f t="shared" si="206"/>
        <v>#VALUE!</v>
      </c>
      <c r="AB185" s="702">
        <f t="shared" si="247"/>
        <v>1</v>
      </c>
      <c r="AC185" s="703" t="e">
        <f t="shared" si="248"/>
        <v>#VALUE!</v>
      </c>
      <c r="AD185" s="704" t="e">
        <f t="shared" si="249"/>
        <v>#VALUE!</v>
      </c>
      <c r="AE185" s="769" t="e">
        <f t="shared" si="207"/>
        <v>#VALUE!</v>
      </c>
      <c r="AF185" s="705" t="e">
        <f t="shared" si="208"/>
        <v>#VALUE!</v>
      </c>
      <c r="AG185" s="702">
        <f t="shared" si="250"/>
        <v>1</v>
      </c>
      <c r="AH185" s="703" t="e">
        <f t="shared" si="251"/>
        <v>#VALUE!</v>
      </c>
      <c r="AI185" s="704" t="e">
        <f t="shared" si="252"/>
        <v>#VALUE!</v>
      </c>
      <c r="AJ185" s="769" t="e">
        <f t="shared" si="209"/>
        <v>#VALUE!</v>
      </c>
      <c r="AK185" s="705" t="e">
        <f t="shared" si="210"/>
        <v>#VALUE!</v>
      </c>
      <c r="AL185" s="702">
        <f t="shared" si="253"/>
        <v>1</v>
      </c>
      <c r="AM185" s="703" t="e">
        <f t="shared" si="254"/>
        <v>#VALUE!</v>
      </c>
      <c r="AN185" s="704" t="e">
        <f t="shared" si="255"/>
        <v>#VALUE!</v>
      </c>
      <c r="AO185" s="769" t="e">
        <f t="shared" si="211"/>
        <v>#VALUE!</v>
      </c>
      <c r="AP185" s="705" t="e">
        <f t="shared" si="212"/>
        <v>#VALUE!</v>
      </c>
      <c r="AQ185" s="702">
        <f t="shared" si="256"/>
        <v>1</v>
      </c>
      <c r="AR185" s="703" t="e">
        <f t="shared" si="257"/>
        <v>#VALUE!</v>
      </c>
      <c r="AS185" s="704" t="e">
        <f t="shared" si="258"/>
        <v>#VALUE!</v>
      </c>
      <c r="AT185" s="769" t="e">
        <f t="shared" si="213"/>
        <v>#VALUE!</v>
      </c>
      <c r="AU185" s="705" t="e">
        <f t="shared" si="214"/>
        <v>#VALUE!</v>
      </c>
      <c r="AV185" s="702">
        <f t="shared" si="259"/>
        <v>1</v>
      </c>
      <c r="AW185" s="703" t="e">
        <f t="shared" si="260"/>
        <v>#VALUE!</v>
      </c>
      <c r="AX185" s="704" t="e">
        <f t="shared" si="261"/>
        <v>#VALUE!</v>
      </c>
      <c r="AY185" s="769" t="e">
        <f t="shared" si="215"/>
        <v>#VALUE!</v>
      </c>
      <c r="AZ185" s="705" t="e">
        <f t="shared" si="216"/>
        <v>#VALUE!</v>
      </c>
      <c r="BA185" s="702">
        <f t="shared" si="262"/>
        <v>1</v>
      </c>
      <c r="BB185" s="703" t="e">
        <f t="shared" si="263"/>
        <v>#VALUE!</v>
      </c>
      <c r="BC185" s="704" t="e">
        <f t="shared" si="264"/>
        <v>#VALUE!</v>
      </c>
      <c r="BD185" s="769" t="e">
        <f t="shared" si="217"/>
        <v>#VALUE!</v>
      </c>
      <c r="BE185" s="705" t="e">
        <f t="shared" si="218"/>
        <v>#VALUE!</v>
      </c>
      <c r="BF185" s="702">
        <f t="shared" si="265"/>
        <v>1</v>
      </c>
      <c r="BG185" s="703" t="e">
        <f t="shared" si="266"/>
        <v>#VALUE!</v>
      </c>
      <c r="BH185" s="704" t="e">
        <f t="shared" si="267"/>
        <v>#VALUE!</v>
      </c>
      <c r="BI185" s="769" t="e">
        <f t="shared" si="219"/>
        <v>#VALUE!</v>
      </c>
      <c r="BJ185" s="705" t="e">
        <f t="shared" si="220"/>
        <v>#VALUE!</v>
      </c>
      <c r="BK185" s="702">
        <f t="shared" si="268"/>
        <v>1</v>
      </c>
      <c r="BL185" s="703" t="e">
        <f t="shared" si="269"/>
        <v>#VALUE!</v>
      </c>
      <c r="BM185" s="704" t="e">
        <f t="shared" si="270"/>
        <v>#VALUE!</v>
      </c>
      <c r="BN185" s="769" t="e">
        <f t="shared" si="221"/>
        <v>#VALUE!</v>
      </c>
      <c r="BO185" s="705" t="e">
        <f t="shared" si="222"/>
        <v>#VALUE!</v>
      </c>
      <c r="BP185" s="702">
        <f t="shared" si="271"/>
        <v>1</v>
      </c>
      <c r="BQ185" s="703" t="e">
        <f t="shared" si="272"/>
        <v>#VALUE!</v>
      </c>
      <c r="BR185" s="704" t="e">
        <f t="shared" si="273"/>
        <v>#VALUE!</v>
      </c>
      <c r="BS185" s="769" t="e">
        <f t="shared" si="223"/>
        <v>#VALUE!</v>
      </c>
      <c r="BT185" s="705" t="e">
        <f t="shared" si="224"/>
        <v>#VALUE!</v>
      </c>
      <c r="BU185" s="702">
        <f t="shared" si="274"/>
        <v>1</v>
      </c>
      <c r="BV185" s="703" t="e">
        <f t="shared" si="275"/>
        <v>#VALUE!</v>
      </c>
      <c r="BW185" s="704" t="e">
        <f t="shared" si="276"/>
        <v>#VALUE!</v>
      </c>
      <c r="BX185" s="769" t="e">
        <f t="shared" si="225"/>
        <v>#VALUE!</v>
      </c>
      <c r="BY185" s="705" t="e">
        <f t="shared" si="226"/>
        <v>#VALUE!</v>
      </c>
      <c r="BZ185" s="702">
        <f t="shared" si="277"/>
        <v>1</v>
      </c>
      <c r="CA185" s="703" t="e">
        <f t="shared" si="278"/>
        <v>#VALUE!</v>
      </c>
      <c r="CB185" s="704" t="e">
        <f t="shared" si="279"/>
        <v>#VALUE!</v>
      </c>
      <c r="CC185" s="769" t="e">
        <f t="shared" si="227"/>
        <v>#VALUE!</v>
      </c>
      <c r="CD185" s="705" t="e">
        <f t="shared" si="228"/>
        <v>#VALUE!</v>
      </c>
      <c r="CE185" s="770">
        <f t="shared" si="203"/>
        <v>12</v>
      </c>
      <c r="CF185" s="771" t="e">
        <f t="shared" si="204"/>
        <v>#VALUE!</v>
      </c>
      <c r="CG185" s="708"/>
      <c r="CH185" s="709"/>
      <c r="CK185" s="253"/>
      <c r="CL185" s="272"/>
      <c r="CM185" s="272"/>
      <c r="CN185" s="273"/>
      <c r="CO185" s="285" t="e">
        <f t="shared" si="238"/>
        <v>#VALUE!</v>
      </c>
      <c r="CP185" s="286" t="e">
        <f t="shared" si="239"/>
        <v>#VALUE!</v>
      </c>
      <c r="CQ185" s="275">
        <f t="shared" si="240"/>
        <v>0</v>
      </c>
      <c r="CR185" s="270" t="e">
        <f t="shared" si="241"/>
        <v>#VALUE!</v>
      </c>
      <c r="CS185" s="270" t="e">
        <f t="shared" si="241"/>
        <v>#VALUE!</v>
      </c>
      <c r="CT185" s="270" t="e">
        <f t="shared" si="242"/>
        <v>#VALUE!</v>
      </c>
      <c r="CU185" s="44"/>
    </row>
    <row r="186" spans="1:99" ht="16.5" customHeight="1">
      <c r="A186" s="23">
        <f t="shared" si="243"/>
        <v>182</v>
      </c>
      <c r="B186" s="142">
        <f>'2019-상시근로자'!B186</f>
        <v>0</v>
      </c>
      <c r="C186" s="635">
        <f>'2019-상시근로자'!C186</f>
        <v>0</v>
      </c>
      <c r="D186" s="637">
        <f>'2019-상시근로자'!D186</f>
        <v>0</v>
      </c>
      <c r="E186" s="156" t="e">
        <f t="shared" si="231"/>
        <v>#VALUE!</v>
      </c>
      <c r="F186" s="30" t="e">
        <f t="shared" si="232"/>
        <v>#VALUE!</v>
      </c>
      <c r="G186" s="31" t="e">
        <f t="shared" si="233"/>
        <v>#VALUE!</v>
      </c>
      <c r="H186" s="147" t="e">
        <f t="shared" si="234"/>
        <v>#VALUE!</v>
      </c>
      <c r="I186" s="636">
        <f>'2019-상시근로자'!E186</f>
        <v>0</v>
      </c>
      <c r="J186" s="636">
        <f>'2019-상시근로자'!G186</f>
        <v>0</v>
      </c>
      <c r="K186" s="33" t="e">
        <f t="shared" si="235"/>
        <v>#VALUE!</v>
      </c>
      <c r="L186" s="33">
        <f t="shared" si="202"/>
        <v>0</v>
      </c>
      <c r="M186" s="35" t="e">
        <f t="shared" si="236"/>
        <v>#VALUE!</v>
      </c>
      <c r="N186" s="108"/>
      <c r="O186" s="178"/>
      <c r="P186" s="179"/>
      <c r="Q186" s="106" t="s">
        <v>160</v>
      </c>
      <c r="R186" s="107" t="s">
        <v>160</v>
      </c>
      <c r="S186" s="43"/>
      <c r="T186" s="122" t="s">
        <v>160</v>
      </c>
      <c r="U186" s="122" t="s">
        <v>160</v>
      </c>
      <c r="V186" s="123" t="s">
        <v>160</v>
      </c>
      <c r="W186" s="702">
        <f t="shared" si="244"/>
        <v>1</v>
      </c>
      <c r="X186" s="703" t="e">
        <f t="shared" si="245"/>
        <v>#VALUE!</v>
      </c>
      <c r="Y186" s="768" t="e">
        <f t="shared" si="246"/>
        <v>#VALUE!</v>
      </c>
      <c r="Z186" s="769" t="e">
        <f t="shared" si="205"/>
        <v>#VALUE!</v>
      </c>
      <c r="AA186" s="705" t="e">
        <f t="shared" si="206"/>
        <v>#VALUE!</v>
      </c>
      <c r="AB186" s="702">
        <f t="shared" si="247"/>
        <v>1</v>
      </c>
      <c r="AC186" s="703" t="e">
        <f t="shared" si="248"/>
        <v>#VALUE!</v>
      </c>
      <c r="AD186" s="704" t="e">
        <f t="shared" si="249"/>
        <v>#VALUE!</v>
      </c>
      <c r="AE186" s="769" t="e">
        <f t="shared" si="207"/>
        <v>#VALUE!</v>
      </c>
      <c r="AF186" s="705" t="e">
        <f t="shared" si="208"/>
        <v>#VALUE!</v>
      </c>
      <c r="AG186" s="702">
        <f t="shared" si="250"/>
        <v>1</v>
      </c>
      <c r="AH186" s="703" t="e">
        <f t="shared" si="251"/>
        <v>#VALUE!</v>
      </c>
      <c r="AI186" s="704" t="e">
        <f t="shared" si="252"/>
        <v>#VALUE!</v>
      </c>
      <c r="AJ186" s="769" t="e">
        <f t="shared" si="209"/>
        <v>#VALUE!</v>
      </c>
      <c r="AK186" s="705" t="e">
        <f t="shared" si="210"/>
        <v>#VALUE!</v>
      </c>
      <c r="AL186" s="702">
        <f t="shared" si="253"/>
        <v>1</v>
      </c>
      <c r="AM186" s="703" t="e">
        <f t="shared" si="254"/>
        <v>#VALUE!</v>
      </c>
      <c r="AN186" s="704" t="e">
        <f t="shared" si="255"/>
        <v>#VALUE!</v>
      </c>
      <c r="AO186" s="769" t="e">
        <f t="shared" si="211"/>
        <v>#VALUE!</v>
      </c>
      <c r="AP186" s="705" t="e">
        <f t="shared" si="212"/>
        <v>#VALUE!</v>
      </c>
      <c r="AQ186" s="702">
        <f t="shared" si="256"/>
        <v>1</v>
      </c>
      <c r="AR186" s="703" t="e">
        <f t="shared" si="257"/>
        <v>#VALUE!</v>
      </c>
      <c r="AS186" s="704" t="e">
        <f t="shared" si="258"/>
        <v>#VALUE!</v>
      </c>
      <c r="AT186" s="769" t="e">
        <f t="shared" si="213"/>
        <v>#VALUE!</v>
      </c>
      <c r="AU186" s="705" t="e">
        <f t="shared" si="214"/>
        <v>#VALUE!</v>
      </c>
      <c r="AV186" s="702">
        <f t="shared" si="259"/>
        <v>1</v>
      </c>
      <c r="AW186" s="703" t="e">
        <f t="shared" si="260"/>
        <v>#VALUE!</v>
      </c>
      <c r="AX186" s="704" t="e">
        <f t="shared" si="261"/>
        <v>#VALUE!</v>
      </c>
      <c r="AY186" s="769" t="e">
        <f t="shared" si="215"/>
        <v>#VALUE!</v>
      </c>
      <c r="AZ186" s="705" t="e">
        <f t="shared" si="216"/>
        <v>#VALUE!</v>
      </c>
      <c r="BA186" s="702">
        <f t="shared" si="262"/>
        <v>1</v>
      </c>
      <c r="BB186" s="703" t="e">
        <f t="shared" si="263"/>
        <v>#VALUE!</v>
      </c>
      <c r="BC186" s="704" t="e">
        <f t="shared" si="264"/>
        <v>#VALUE!</v>
      </c>
      <c r="BD186" s="769" t="e">
        <f t="shared" si="217"/>
        <v>#VALUE!</v>
      </c>
      <c r="BE186" s="705" t="e">
        <f t="shared" si="218"/>
        <v>#VALUE!</v>
      </c>
      <c r="BF186" s="702">
        <f t="shared" si="265"/>
        <v>1</v>
      </c>
      <c r="BG186" s="703" t="e">
        <f t="shared" si="266"/>
        <v>#VALUE!</v>
      </c>
      <c r="BH186" s="704" t="e">
        <f t="shared" si="267"/>
        <v>#VALUE!</v>
      </c>
      <c r="BI186" s="769" t="e">
        <f t="shared" si="219"/>
        <v>#VALUE!</v>
      </c>
      <c r="BJ186" s="705" t="e">
        <f t="shared" si="220"/>
        <v>#VALUE!</v>
      </c>
      <c r="BK186" s="702">
        <f t="shared" si="268"/>
        <v>1</v>
      </c>
      <c r="BL186" s="703" t="e">
        <f t="shared" si="269"/>
        <v>#VALUE!</v>
      </c>
      <c r="BM186" s="704" t="e">
        <f t="shared" si="270"/>
        <v>#VALUE!</v>
      </c>
      <c r="BN186" s="769" t="e">
        <f t="shared" si="221"/>
        <v>#VALUE!</v>
      </c>
      <c r="BO186" s="705" t="e">
        <f t="shared" si="222"/>
        <v>#VALUE!</v>
      </c>
      <c r="BP186" s="702">
        <f t="shared" si="271"/>
        <v>1</v>
      </c>
      <c r="BQ186" s="703" t="e">
        <f t="shared" si="272"/>
        <v>#VALUE!</v>
      </c>
      <c r="BR186" s="704" t="e">
        <f t="shared" si="273"/>
        <v>#VALUE!</v>
      </c>
      <c r="BS186" s="769" t="e">
        <f t="shared" si="223"/>
        <v>#VALUE!</v>
      </c>
      <c r="BT186" s="705" t="e">
        <f t="shared" si="224"/>
        <v>#VALUE!</v>
      </c>
      <c r="BU186" s="702">
        <f t="shared" si="274"/>
        <v>1</v>
      </c>
      <c r="BV186" s="703" t="e">
        <f t="shared" si="275"/>
        <v>#VALUE!</v>
      </c>
      <c r="BW186" s="704" t="e">
        <f t="shared" si="276"/>
        <v>#VALUE!</v>
      </c>
      <c r="BX186" s="769" t="e">
        <f t="shared" si="225"/>
        <v>#VALUE!</v>
      </c>
      <c r="BY186" s="705" t="e">
        <f t="shared" si="226"/>
        <v>#VALUE!</v>
      </c>
      <c r="BZ186" s="702">
        <f t="shared" si="277"/>
        <v>1</v>
      </c>
      <c r="CA186" s="703" t="e">
        <f t="shared" si="278"/>
        <v>#VALUE!</v>
      </c>
      <c r="CB186" s="704" t="e">
        <f t="shared" si="279"/>
        <v>#VALUE!</v>
      </c>
      <c r="CC186" s="769" t="e">
        <f t="shared" si="227"/>
        <v>#VALUE!</v>
      </c>
      <c r="CD186" s="705" t="e">
        <f t="shared" si="228"/>
        <v>#VALUE!</v>
      </c>
      <c r="CE186" s="770">
        <f t="shared" si="203"/>
        <v>12</v>
      </c>
      <c r="CF186" s="771" t="e">
        <f t="shared" si="204"/>
        <v>#VALUE!</v>
      </c>
      <c r="CG186" s="708"/>
      <c r="CH186" s="709"/>
      <c r="CK186" s="253"/>
      <c r="CL186" s="272"/>
      <c r="CM186" s="272"/>
      <c r="CN186" s="273"/>
      <c r="CO186" s="285" t="e">
        <f t="shared" si="238"/>
        <v>#VALUE!</v>
      </c>
      <c r="CP186" s="286" t="e">
        <f t="shared" si="239"/>
        <v>#VALUE!</v>
      </c>
      <c r="CQ186" s="275">
        <f t="shared" si="240"/>
        <v>0</v>
      </c>
      <c r="CR186" s="270" t="e">
        <f t="shared" si="241"/>
        <v>#VALUE!</v>
      </c>
      <c r="CS186" s="270" t="e">
        <f t="shared" si="241"/>
        <v>#VALUE!</v>
      </c>
      <c r="CT186" s="270" t="e">
        <f t="shared" si="242"/>
        <v>#VALUE!</v>
      </c>
      <c r="CU186" s="44"/>
    </row>
    <row r="187" spans="1:99" ht="16.5" customHeight="1">
      <c r="A187" s="23">
        <f t="shared" si="243"/>
        <v>183</v>
      </c>
      <c r="B187" s="142">
        <f>'2019-상시근로자'!B187</f>
        <v>0</v>
      </c>
      <c r="C187" s="635">
        <f>'2019-상시근로자'!C187</f>
        <v>0</v>
      </c>
      <c r="D187" s="637">
        <f>'2019-상시근로자'!D187</f>
        <v>0</v>
      </c>
      <c r="E187" s="156" t="e">
        <f t="shared" si="231"/>
        <v>#VALUE!</v>
      </c>
      <c r="F187" s="30" t="e">
        <f t="shared" si="232"/>
        <v>#VALUE!</v>
      </c>
      <c r="G187" s="31" t="e">
        <f t="shared" si="233"/>
        <v>#VALUE!</v>
      </c>
      <c r="H187" s="147" t="e">
        <f t="shared" si="234"/>
        <v>#VALUE!</v>
      </c>
      <c r="I187" s="636">
        <f>'2019-상시근로자'!E187</f>
        <v>0</v>
      </c>
      <c r="J187" s="636">
        <f>'2019-상시근로자'!G187</f>
        <v>0</v>
      </c>
      <c r="K187" s="33" t="e">
        <f t="shared" si="235"/>
        <v>#VALUE!</v>
      </c>
      <c r="L187" s="33">
        <f t="shared" si="202"/>
        <v>0</v>
      </c>
      <c r="M187" s="35" t="e">
        <f t="shared" si="236"/>
        <v>#VALUE!</v>
      </c>
      <c r="N187" s="108"/>
      <c r="O187" s="178"/>
      <c r="P187" s="179"/>
      <c r="Q187" s="106" t="s">
        <v>160</v>
      </c>
      <c r="R187" s="107" t="s">
        <v>160</v>
      </c>
      <c r="S187" s="43"/>
      <c r="T187" s="122" t="s">
        <v>160</v>
      </c>
      <c r="U187" s="122" t="s">
        <v>160</v>
      </c>
      <c r="V187" s="123" t="s">
        <v>160</v>
      </c>
      <c r="W187" s="702">
        <f t="shared" si="244"/>
        <v>1</v>
      </c>
      <c r="X187" s="703" t="e">
        <f t="shared" si="245"/>
        <v>#VALUE!</v>
      </c>
      <c r="Y187" s="768" t="e">
        <f t="shared" si="246"/>
        <v>#VALUE!</v>
      </c>
      <c r="Z187" s="769" t="e">
        <f t="shared" si="205"/>
        <v>#VALUE!</v>
      </c>
      <c r="AA187" s="705" t="e">
        <f t="shared" si="206"/>
        <v>#VALUE!</v>
      </c>
      <c r="AB187" s="702">
        <f t="shared" si="247"/>
        <v>1</v>
      </c>
      <c r="AC187" s="703" t="e">
        <f t="shared" si="248"/>
        <v>#VALUE!</v>
      </c>
      <c r="AD187" s="704" t="e">
        <f t="shared" si="249"/>
        <v>#VALUE!</v>
      </c>
      <c r="AE187" s="769" t="e">
        <f t="shared" si="207"/>
        <v>#VALUE!</v>
      </c>
      <c r="AF187" s="705" t="e">
        <f t="shared" si="208"/>
        <v>#VALUE!</v>
      </c>
      <c r="AG187" s="702">
        <f t="shared" si="250"/>
        <v>1</v>
      </c>
      <c r="AH187" s="703" t="e">
        <f t="shared" si="251"/>
        <v>#VALUE!</v>
      </c>
      <c r="AI187" s="704" t="e">
        <f t="shared" si="252"/>
        <v>#VALUE!</v>
      </c>
      <c r="AJ187" s="769" t="e">
        <f t="shared" si="209"/>
        <v>#VALUE!</v>
      </c>
      <c r="AK187" s="705" t="e">
        <f t="shared" si="210"/>
        <v>#VALUE!</v>
      </c>
      <c r="AL187" s="702">
        <f t="shared" si="253"/>
        <v>1</v>
      </c>
      <c r="AM187" s="703" t="e">
        <f t="shared" si="254"/>
        <v>#VALUE!</v>
      </c>
      <c r="AN187" s="704" t="e">
        <f t="shared" si="255"/>
        <v>#VALUE!</v>
      </c>
      <c r="AO187" s="769" t="e">
        <f t="shared" si="211"/>
        <v>#VALUE!</v>
      </c>
      <c r="AP187" s="705" t="e">
        <f t="shared" si="212"/>
        <v>#VALUE!</v>
      </c>
      <c r="AQ187" s="702">
        <f t="shared" si="256"/>
        <v>1</v>
      </c>
      <c r="AR187" s="703" t="e">
        <f t="shared" si="257"/>
        <v>#VALUE!</v>
      </c>
      <c r="AS187" s="704" t="e">
        <f t="shared" si="258"/>
        <v>#VALUE!</v>
      </c>
      <c r="AT187" s="769" t="e">
        <f t="shared" si="213"/>
        <v>#VALUE!</v>
      </c>
      <c r="AU187" s="705" t="e">
        <f t="shared" si="214"/>
        <v>#VALUE!</v>
      </c>
      <c r="AV187" s="702">
        <f t="shared" si="259"/>
        <v>1</v>
      </c>
      <c r="AW187" s="703" t="e">
        <f t="shared" si="260"/>
        <v>#VALUE!</v>
      </c>
      <c r="AX187" s="704" t="e">
        <f t="shared" si="261"/>
        <v>#VALUE!</v>
      </c>
      <c r="AY187" s="769" t="e">
        <f t="shared" si="215"/>
        <v>#VALUE!</v>
      </c>
      <c r="AZ187" s="705" t="e">
        <f t="shared" si="216"/>
        <v>#VALUE!</v>
      </c>
      <c r="BA187" s="702">
        <f t="shared" si="262"/>
        <v>1</v>
      </c>
      <c r="BB187" s="703" t="e">
        <f t="shared" si="263"/>
        <v>#VALUE!</v>
      </c>
      <c r="BC187" s="704" t="e">
        <f t="shared" si="264"/>
        <v>#VALUE!</v>
      </c>
      <c r="BD187" s="769" t="e">
        <f t="shared" si="217"/>
        <v>#VALUE!</v>
      </c>
      <c r="BE187" s="705" t="e">
        <f t="shared" si="218"/>
        <v>#VALUE!</v>
      </c>
      <c r="BF187" s="702">
        <f t="shared" si="265"/>
        <v>1</v>
      </c>
      <c r="BG187" s="703" t="e">
        <f t="shared" si="266"/>
        <v>#VALUE!</v>
      </c>
      <c r="BH187" s="704" t="e">
        <f t="shared" si="267"/>
        <v>#VALUE!</v>
      </c>
      <c r="BI187" s="769" t="e">
        <f t="shared" si="219"/>
        <v>#VALUE!</v>
      </c>
      <c r="BJ187" s="705" t="e">
        <f t="shared" si="220"/>
        <v>#VALUE!</v>
      </c>
      <c r="BK187" s="702">
        <f t="shared" si="268"/>
        <v>1</v>
      </c>
      <c r="BL187" s="703" t="e">
        <f t="shared" si="269"/>
        <v>#VALUE!</v>
      </c>
      <c r="BM187" s="704" t="e">
        <f t="shared" si="270"/>
        <v>#VALUE!</v>
      </c>
      <c r="BN187" s="769" t="e">
        <f t="shared" si="221"/>
        <v>#VALUE!</v>
      </c>
      <c r="BO187" s="705" t="e">
        <f t="shared" si="222"/>
        <v>#VALUE!</v>
      </c>
      <c r="BP187" s="702">
        <f t="shared" si="271"/>
        <v>1</v>
      </c>
      <c r="BQ187" s="703" t="e">
        <f t="shared" si="272"/>
        <v>#VALUE!</v>
      </c>
      <c r="BR187" s="704" t="e">
        <f t="shared" si="273"/>
        <v>#VALUE!</v>
      </c>
      <c r="BS187" s="769" t="e">
        <f t="shared" si="223"/>
        <v>#VALUE!</v>
      </c>
      <c r="BT187" s="705" t="e">
        <f t="shared" si="224"/>
        <v>#VALUE!</v>
      </c>
      <c r="BU187" s="702">
        <f t="shared" si="274"/>
        <v>1</v>
      </c>
      <c r="BV187" s="703" t="e">
        <f t="shared" si="275"/>
        <v>#VALUE!</v>
      </c>
      <c r="BW187" s="704" t="e">
        <f t="shared" si="276"/>
        <v>#VALUE!</v>
      </c>
      <c r="BX187" s="769" t="e">
        <f t="shared" si="225"/>
        <v>#VALUE!</v>
      </c>
      <c r="BY187" s="705" t="e">
        <f t="shared" si="226"/>
        <v>#VALUE!</v>
      </c>
      <c r="BZ187" s="702">
        <f t="shared" si="277"/>
        <v>1</v>
      </c>
      <c r="CA187" s="703" t="e">
        <f t="shared" si="278"/>
        <v>#VALUE!</v>
      </c>
      <c r="CB187" s="704" t="e">
        <f t="shared" si="279"/>
        <v>#VALUE!</v>
      </c>
      <c r="CC187" s="769" t="e">
        <f t="shared" si="227"/>
        <v>#VALUE!</v>
      </c>
      <c r="CD187" s="705" t="e">
        <f t="shared" si="228"/>
        <v>#VALUE!</v>
      </c>
      <c r="CE187" s="770">
        <f t="shared" si="203"/>
        <v>12</v>
      </c>
      <c r="CF187" s="771" t="e">
        <f t="shared" si="204"/>
        <v>#VALUE!</v>
      </c>
      <c r="CG187" s="708"/>
      <c r="CH187" s="709"/>
      <c r="CK187" s="253"/>
      <c r="CL187" s="272"/>
      <c r="CM187" s="272"/>
      <c r="CN187" s="273"/>
      <c r="CO187" s="285" t="e">
        <f t="shared" si="238"/>
        <v>#VALUE!</v>
      </c>
      <c r="CP187" s="286" t="e">
        <f t="shared" si="239"/>
        <v>#VALUE!</v>
      </c>
      <c r="CQ187" s="275">
        <f t="shared" si="240"/>
        <v>0</v>
      </c>
      <c r="CR187" s="270" t="e">
        <f t="shared" ref="CR187:CS224" si="280">IF($CP187=CR$4,$CN187,0)</f>
        <v>#VALUE!</v>
      </c>
      <c r="CS187" s="270" t="e">
        <f t="shared" si="280"/>
        <v>#VALUE!</v>
      </c>
      <c r="CT187" s="270" t="e">
        <f t="shared" si="242"/>
        <v>#VALUE!</v>
      </c>
      <c r="CU187" s="44"/>
    </row>
    <row r="188" spans="1:99" ht="16.5" customHeight="1">
      <c r="A188" s="23">
        <f t="shared" si="243"/>
        <v>184</v>
      </c>
      <c r="B188" s="142">
        <f>'2019-상시근로자'!B188</f>
        <v>0</v>
      </c>
      <c r="C188" s="635">
        <f>'2019-상시근로자'!C188</f>
        <v>0</v>
      </c>
      <c r="D188" s="637">
        <f>'2019-상시근로자'!D188</f>
        <v>0</v>
      </c>
      <c r="E188" s="156" t="e">
        <f t="shared" si="231"/>
        <v>#VALUE!</v>
      </c>
      <c r="F188" s="30" t="e">
        <f t="shared" si="232"/>
        <v>#VALUE!</v>
      </c>
      <c r="G188" s="31" t="e">
        <f t="shared" si="233"/>
        <v>#VALUE!</v>
      </c>
      <c r="H188" s="147" t="e">
        <f t="shared" si="234"/>
        <v>#VALUE!</v>
      </c>
      <c r="I188" s="636">
        <f>'2019-상시근로자'!E188</f>
        <v>0</v>
      </c>
      <c r="J188" s="636">
        <f>'2019-상시근로자'!G188</f>
        <v>0</v>
      </c>
      <c r="K188" s="33" t="e">
        <f t="shared" si="235"/>
        <v>#VALUE!</v>
      </c>
      <c r="L188" s="33">
        <f t="shared" si="202"/>
        <v>0</v>
      </c>
      <c r="M188" s="35" t="e">
        <f t="shared" si="236"/>
        <v>#VALUE!</v>
      </c>
      <c r="N188" s="108"/>
      <c r="O188" s="178"/>
      <c r="P188" s="179"/>
      <c r="Q188" s="106" t="s">
        <v>160</v>
      </c>
      <c r="R188" s="107" t="s">
        <v>160</v>
      </c>
      <c r="S188" s="43"/>
      <c r="T188" s="122" t="s">
        <v>160</v>
      </c>
      <c r="U188" s="122" t="s">
        <v>160</v>
      </c>
      <c r="V188" s="123" t="s">
        <v>160</v>
      </c>
      <c r="W188" s="702">
        <f t="shared" si="244"/>
        <v>1</v>
      </c>
      <c r="X188" s="703" t="e">
        <f t="shared" si="245"/>
        <v>#VALUE!</v>
      </c>
      <c r="Y188" s="768" t="e">
        <f t="shared" si="246"/>
        <v>#VALUE!</v>
      </c>
      <c r="Z188" s="769" t="e">
        <f t="shared" si="205"/>
        <v>#VALUE!</v>
      </c>
      <c r="AA188" s="705" t="e">
        <f t="shared" si="206"/>
        <v>#VALUE!</v>
      </c>
      <c r="AB188" s="702">
        <f t="shared" si="247"/>
        <v>1</v>
      </c>
      <c r="AC188" s="703" t="e">
        <f t="shared" si="248"/>
        <v>#VALUE!</v>
      </c>
      <c r="AD188" s="704" t="e">
        <f t="shared" si="249"/>
        <v>#VALUE!</v>
      </c>
      <c r="AE188" s="769" t="e">
        <f t="shared" si="207"/>
        <v>#VALUE!</v>
      </c>
      <c r="AF188" s="705" t="e">
        <f t="shared" si="208"/>
        <v>#VALUE!</v>
      </c>
      <c r="AG188" s="702">
        <f t="shared" si="250"/>
        <v>1</v>
      </c>
      <c r="AH188" s="703" t="e">
        <f t="shared" si="251"/>
        <v>#VALUE!</v>
      </c>
      <c r="AI188" s="704" t="e">
        <f t="shared" si="252"/>
        <v>#VALUE!</v>
      </c>
      <c r="AJ188" s="769" t="e">
        <f t="shared" si="209"/>
        <v>#VALUE!</v>
      </c>
      <c r="AK188" s="705" t="e">
        <f t="shared" si="210"/>
        <v>#VALUE!</v>
      </c>
      <c r="AL188" s="702">
        <f t="shared" si="253"/>
        <v>1</v>
      </c>
      <c r="AM188" s="703" t="e">
        <f t="shared" si="254"/>
        <v>#VALUE!</v>
      </c>
      <c r="AN188" s="704" t="e">
        <f t="shared" si="255"/>
        <v>#VALUE!</v>
      </c>
      <c r="AO188" s="769" t="e">
        <f t="shared" si="211"/>
        <v>#VALUE!</v>
      </c>
      <c r="AP188" s="705" t="e">
        <f t="shared" si="212"/>
        <v>#VALUE!</v>
      </c>
      <c r="AQ188" s="702">
        <f t="shared" si="256"/>
        <v>1</v>
      </c>
      <c r="AR188" s="703" t="e">
        <f t="shared" si="257"/>
        <v>#VALUE!</v>
      </c>
      <c r="AS188" s="704" t="e">
        <f t="shared" si="258"/>
        <v>#VALUE!</v>
      </c>
      <c r="AT188" s="769" t="e">
        <f t="shared" si="213"/>
        <v>#VALUE!</v>
      </c>
      <c r="AU188" s="705" t="e">
        <f t="shared" si="214"/>
        <v>#VALUE!</v>
      </c>
      <c r="AV188" s="702">
        <f t="shared" si="259"/>
        <v>1</v>
      </c>
      <c r="AW188" s="703" t="e">
        <f t="shared" si="260"/>
        <v>#VALUE!</v>
      </c>
      <c r="AX188" s="704" t="e">
        <f t="shared" si="261"/>
        <v>#VALUE!</v>
      </c>
      <c r="AY188" s="769" t="e">
        <f t="shared" si="215"/>
        <v>#VALUE!</v>
      </c>
      <c r="AZ188" s="705" t="e">
        <f t="shared" si="216"/>
        <v>#VALUE!</v>
      </c>
      <c r="BA188" s="702">
        <f t="shared" si="262"/>
        <v>1</v>
      </c>
      <c r="BB188" s="703" t="e">
        <f t="shared" si="263"/>
        <v>#VALUE!</v>
      </c>
      <c r="BC188" s="704" t="e">
        <f t="shared" si="264"/>
        <v>#VALUE!</v>
      </c>
      <c r="BD188" s="769" t="e">
        <f t="shared" si="217"/>
        <v>#VALUE!</v>
      </c>
      <c r="BE188" s="705" t="e">
        <f t="shared" si="218"/>
        <v>#VALUE!</v>
      </c>
      <c r="BF188" s="702">
        <f t="shared" si="265"/>
        <v>1</v>
      </c>
      <c r="BG188" s="703" t="e">
        <f t="shared" si="266"/>
        <v>#VALUE!</v>
      </c>
      <c r="BH188" s="704" t="e">
        <f t="shared" si="267"/>
        <v>#VALUE!</v>
      </c>
      <c r="BI188" s="769" t="e">
        <f t="shared" si="219"/>
        <v>#VALUE!</v>
      </c>
      <c r="BJ188" s="705" t="e">
        <f t="shared" si="220"/>
        <v>#VALUE!</v>
      </c>
      <c r="BK188" s="702">
        <f t="shared" si="268"/>
        <v>1</v>
      </c>
      <c r="BL188" s="703" t="e">
        <f t="shared" si="269"/>
        <v>#VALUE!</v>
      </c>
      <c r="BM188" s="704" t="e">
        <f t="shared" si="270"/>
        <v>#VALUE!</v>
      </c>
      <c r="BN188" s="769" t="e">
        <f t="shared" si="221"/>
        <v>#VALUE!</v>
      </c>
      <c r="BO188" s="705" t="e">
        <f t="shared" si="222"/>
        <v>#VALUE!</v>
      </c>
      <c r="BP188" s="702">
        <f t="shared" si="271"/>
        <v>1</v>
      </c>
      <c r="BQ188" s="703" t="e">
        <f t="shared" si="272"/>
        <v>#VALUE!</v>
      </c>
      <c r="BR188" s="704" t="e">
        <f t="shared" si="273"/>
        <v>#VALUE!</v>
      </c>
      <c r="BS188" s="769" t="e">
        <f t="shared" si="223"/>
        <v>#VALUE!</v>
      </c>
      <c r="BT188" s="705" t="e">
        <f t="shared" si="224"/>
        <v>#VALUE!</v>
      </c>
      <c r="BU188" s="702">
        <f t="shared" si="274"/>
        <v>1</v>
      </c>
      <c r="BV188" s="703" t="e">
        <f t="shared" si="275"/>
        <v>#VALUE!</v>
      </c>
      <c r="BW188" s="704" t="e">
        <f t="shared" si="276"/>
        <v>#VALUE!</v>
      </c>
      <c r="BX188" s="769" t="e">
        <f t="shared" si="225"/>
        <v>#VALUE!</v>
      </c>
      <c r="BY188" s="705" t="e">
        <f t="shared" si="226"/>
        <v>#VALUE!</v>
      </c>
      <c r="BZ188" s="702">
        <f t="shared" si="277"/>
        <v>1</v>
      </c>
      <c r="CA188" s="703" t="e">
        <f t="shared" si="278"/>
        <v>#VALUE!</v>
      </c>
      <c r="CB188" s="704" t="e">
        <f t="shared" si="279"/>
        <v>#VALUE!</v>
      </c>
      <c r="CC188" s="769" t="e">
        <f t="shared" si="227"/>
        <v>#VALUE!</v>
      </c>
      <c r="CD188" s="705" t="e">
        <f t="shared" si="228"/>
        <v>#VALUE!</v>
      </c>
      <c r="CE188" s="770">
        <f t="shared" si="203"/>
        <v>12</v>
      </c>
      <c r="CF188" s="771" t="e">
        <f t="shared" si="204"/>
        <v>#VALUE!</v>
      </c>
      <c r="CG188" s="708"/>
      <c r="CH188" s="709"/>
      <c r="CK188" s="253"/>
      <c r="CL188" s="272"/>
      <c r="CM188" s="272"/>
      <c r="CN188" s="273"/>
      <c r="CO188" s="285" t="e">
        <f t="shared" si="238"/>
        <v>#VALUE!</v>
      </c>
      <c r="CP188" s="286" t="e">
        <f t="shared" si="239"/>
        <v>#VALUE!</v>
      </c>
      <c r="CQ188" s="275">
        <f t="shared" si="240"/>
        <v>0</v>
      </c>
      <c r="CR188" s="270" t="e">
        <f t="shared" si="280"/>
        <v>#VALUE!</v>
      </c>
      <c r="CS188" s="270" t="e">
        <f t="shared" si="280"/>
        <v>#VALUE!</v>
      </c>
      <c r="CT188" s="270" t="e">
        <f t="shared" si="242"/>
        <v>#VALUE!</v>
      </c>
      <c r="CU188" s="44"/>
    </row>
    <row r="189" spans="1:99" ht="16.5" customHeight="1">
      <c r="A189" s="23">
        <f t="shared" si="243"/>
        <v>185</v>
      </c>
      <c r="B189" s="142">
        <f>'2019-상시근로자'!B189</f>
        <v>0</v>
      </c>
      <c r="C189" s="635">
        <f>'2019-상시근로자'!C189</f>
        <v>0</v>
      </c>
      <c r="D189" s="637">
        <f>'2019-상시근로자'!D189</f>
        <v>0</v>
      </c>
      <c r="E189" s="156" t="e">
        <f t="shared" si="231"/>
        <v>#VALUE!</v>
      </c>
      <c r="F189" s="30" t="e">
        <f t="shared" si="232"/>
        <v>#VALUE!</v>
      </c>
      <c r="G189" s="31" t="e">
        <f t="shared" si="233"/>
        <v>#VALUE!</v>
      </c>
      <c r="H189" s="147" t="e">
        <f t="shared" si="234"/>
        <v>#VALUE!</v>
      </c>
      <c r="I189" s="636">
        <f>'2019-상시근로자'!E189</f>
        <v>0</v>
      </c>
      <c r="J189" s="636">
        <f>'2019-상시근로자'!G189</f>
        <v>0</v>
      </c>
      <c r="K189" s="33" t="e">
        <f t="shared" si="235"/>
        <v>#VALUE!</v>
      </c>
      <c r="L189" s="33">
        <f t="shared" si="202"/>
        <v>0</v>
      </c>
      <c r="M189" s="35" t="e">
        <f t="shared" si="236"/>
        <v>#VALUE!</v>
      </c>
      <c r="N189" s="108"/>
      <c r="O189" s="178"/>
      <c r="P189" s="179"/>
      <c r="Q189" s="106" t="s">
        <v>160</v>
      </c>
      <c r="R189" s="107" t="s">
        <v>160</v>
      </c>
      <c r="S189" s="43"/>
      <c r="T189" s="122" t="s">
        <v>160</v>
      </c>
      <c r="U189" s="122" t="s">
        <v>160</v>
      </c>
      <c r="V189" s="123" t="s">
        <v>160</v>
      </c>
      <c r="W189" s="702">
        <f t="shared" si="244"/>
        <v>1</v>
      </c>
      <c r="X189" s="703" t="e">
        <f t="shared" si="245"/>
        <v>#VALUE!</v>
      </c>
      <c r="Y189" s="768" t="e">
        <f t="shared" si="246"/>
        <v>#VALUE!</v>
      </c>
      <c r="Z189" s="769" t="e">
        <f t="shared" si="205"/>
        <v>#VALUE!</v>
      </c>
      <c r="AA189" s="705" t="e">
        <f t="shared" si="206"/>
        <v>#VALUE!</v>
      </c>
      <c r="AB189" s="702">
        <f t="shared" si="247"/>
        <v>1</v>
      </c>
      <c r="AC189" s="703" t="e">
        <f t="shared" si="248"/>
        <v>#VALUE!</v>
      </c>
      <c r="AD189" s="704" t="e">
        <f t="shared" si="249"/>
        <v>#VALUE!</v>
      </c>
      <c r="AE189" s="769" t="e">
        <f t="shared" si="207"/>
        <v>#VALUE!</v>
      </c>
      <c r="AF189" s="705" t="e">
        <f t="shared" si="208"/>
        <v>#VALUE!</v>
      </c>
      <c r="AG189" s="702">
        <f t="shared" si="250"/>
        <v>1</v>
      </c>
      <c r="AH189" s="703" t="e">
        <f t="shared" si="251"/>
        <v>#VALUE!</v>
      </c>
      <c r="AI189" s="704" t="e">
        <f t="shared" si="252"/>
        <v>#VALUE!</v>
      </c>
      <c r="AJ189" s="769" t="e">
        <f t="shared" si="209"/>
        <v>#VALUE!</v>
      </c>
      <c r="AK189" s="705" t="e">
        <f t="shared" si="210"/>
        <v>#VALUE!</v>
      </c>
      <c r="AL189" s="702">
        <f t="shared" si="253"/>
        <v>1</v>
      </c>
      <c r="AM189" s="703" t="e">
        <f t="shared" si="254"/>
        <v>#VALUE!</v>
      </c>
      <c r="AN189" s="704" t="e">
        <f t="shared" si="255"/>
        <v>#VALUE!</v>
      </c>
      <c r="AO189" s="769" t="e">
        <f t="shared" si="211"/>
        <v>#VALUE!</v>
      </c>
      <c r="AP189" s="705" t="e">
        <f t="shared" si="212"/>
        <v>#VALUE!</v>
      </c>
      <c r="AQ189" s="702">
        <f t="shared" si="256"/>
        <v>1</v>
      </c>
      <c r="AR189" s="703" t="e">
        <f t="shared" si="257"/>
        <v>#VALUE!</v>
      </c>
      <c r="AS189" s="704" t="e">
        <f t="shared" si="258"/>
        <v>#VALUE!</v>
      </c>
      <c r="AT189" s="769" t="e">
        <f t="shared" si="213"/>
        <v>#VALUE!</v>
      </c>
      <c r="AU189" s="705" t="e">
        <f t="shared" si="214"/>
        <v>#VALUE!</v>
      </c>
      <c r="AV189" s="702">
        <f t="shared" si="259"/>
        <v>1</v>
      </c>
      <c r="AW189" s="703" t="e">
        <f t="shared" si="260"/>
        <v>#VALUE!</v>
      </c>
      <c r="AX189" s="704" t="e">
        <f t="shared" si="261"/>
        <v>#VALUE!</v>
      </c>
      <c r="AY189" s="769" t="e">
        <f t="shared" si="215"/>
        <v>#VALUE!</v>
      </c>
      <c r="AZ189" s="705" t="e">
        <f t="shared" si="216"/>
        <v>#VALUE!</v>
      </c>
      <c r="BA189" s="702">
        <f t="shared" si="262"/>
        <v>1</v>
      </c>
      <c r="BB189" s="703" t="e">
        <f t="shared" si="263"/>
        <v>#VALUE!</v>
      </c>
      <c r="BC189" s="704" t="e">
        <f t="shared" si="264"/>
        <v>#VALUE!</v>
      </c>
      <c r="BD189" s="769" t="e">
        <f t="shared" si="217"/>
        <v>#VALUE!</v>
      </c>
      <c r="BE189" s="705" t="e">
        <f t="shared" si="218"/>
        <v>#VALUE!</v>
      </c>
      <c r="BF189" s="702">
        <f t="shared" si="265"/>
        <v>1</v>
      </c>
      <c r="BG189" s="703" t="e">
        <f t="shared" si="266"/>
        <v>#VALUE!</v>
      </c>
      <c r="BH189" s="704" t="e">
        <f t="shared" si="267"/>
        <v>#VALUE!</v>
      </c>
      <c r="BI189" s="769" t="e">
        <f t="shared" si="219"/>
        <v>#VALUE!</v>
      </c>
      <c r="BJ189" s="705" t="e">
        <f t="shared" si="220"/>
        <v>#VALUE!</v>
      </c>
      <c r="BK189" s="702">
        <f t="shared" si="268"/>
        <v>1</v>
      </c>
      <c r="BL189" s="703" t="e">
        <f t="shared" si="269"/>
        <v>#VALUE!</v>
      </c>
      <c r="BM189" s="704" t="e">
        <f t="shared" si="270"/>
        <v>#VALUE!</v>
      </c>
      <c r="BN189" s="769" t="e">
        <f t="shared" si="221"/>
        <v>#VALUE!</v>
      </c>
      <c r="BO189" s="705" t="e">
        <f t="shared" si="222"/>
        <v>#VALUE!</v>
      </c>
      <c r="BP189" s="702">
        <f t="shared" si="271"/>
        <v>1</v>
      </c>
      <c r="BQ189" s="703" t="e">
        <f t="shared" si="272"/>
        <v>#VALUE!</v>
      </c>
      <c r="BR189" s="704" t="e">
        <f t="shared" si="273"/>
        <v>#VALUE!</v>
      </c>
      <c r="BS189" s="769" t="e">
        <f t="shared" si="223"/>
        <v>#VALUE!</v>
      </c>
      <c r="BT189" s="705" t="e">
        <f t="shared" si="224"/>
        <v>#VALUE!</v>
      </c>
      <c r="BU189" s="702">
        <f t="shared" si="274"/>
        <v>1</v>
      </c>
      <c r="BV189" s="703" t="e">
        <f t="shared" si="275"/>
        <v>#VALUE!</v>
      </c>
      <c r="BW189" s="704" t="e">
        <f t="shared" si="276"/>
        <v>#VALUE!</v>
      </c>
      <c r="BX189" s="769" t="e">
        <f t="shared" si="225"/>
        <v>#VALUE!</v>
      </c>
      <c r="BY189" s="705" t="e">
        <f t="shared" si="226"/>
        <v>#VALUE!</v>
      </c>
      <c r="BZ189" s="702">
        <f t="shared" si="277"/>
        <v>1</v>
      </c>
      <c r="CA189" s="703" t="e">
        <f t="shared" si="278"/>
        <v>#VALUE!</v>
      </c>
      <c r="CB189" s="704" t="e">
        <f t="shared" si="279"/>
        <v>#VALUE!</v>
      </c>
      <c r="CC189" s="769" t="e">
        <f t="shared" si="227"/>
        <v>#VALUE!</v>
      </c>
      <c r="CD189" s="705" t="e">
        <f t="shared" si="228"/>
        <v>#VALUE!</v>
      </c>
      <c r="CE189" s="770">
        <f t="shared" si="203"/>
        <v>12</v>
      </c>
      <c r="CF189" s="771" t="e">
        <f t="shared" si="204"/>
        <v>#VALUE!</v>
      </c>
      <c r="CG189" s="708"/>
      <c r="CH189" s="709"/>
      <c r="CK189" s="253"/>
      <c r="CL189" s="272"/>
      <c r="CM189" s="272"/>
      <c r="CN189" s="273"/>
      <c r="CO189" s="285" t="e">
        <f t="shared" si="238"/>
        <v>#VALUE!</v>
      </c>
      <c r="CP189" s="286" t="e">
        <f t="shared" si="239"/>
        <v>#VALUE!</v>
      </c>
      <c r="CQ189" s="275">
        <f t="shared" si="240"/>
        <v>0</v>
      </c>
      <c r="CR189" s="270" t="e">
        <f t="shared" si="280"/>
        <v>#VALUE!</v>
      </c>
      <c r="CS189" s="270" t="e">
        <f t="shared" si="280"/>
        <v>#VALUE!</v>
      </c>
      <c r="CT189" s="270" t="e">
        <f t="shared" si="242"/>
        <v>#VALUE!</v>
      </c>
      <c r="CU189" s="44"/>
    </row>
    <row r="190" spans="1:99" ht="16.5" customHeight="1">
      <c r="A190" s="23">
        <f t="shared" si="243"/>
        <v>186</v>
      </c>
      <c r="B190" s="142">
        <f>'2019-상시근로자'!B190</f>
        <v>0</v>
      </c>
      <c r="C190" s="635">
        <f>'2019-상시근로자'!C190</f>
        <v>0</v>
      </c>
      <c r="D190" s="637">
        <f>'2019-상시근로자'!D190</f>
        <v>0</v>
      </c>
      <c r="E190" s="156" t="e">
        <f t="shared" si="231"/>
        <v>#VALUE!</v>
      </c>
      <c r="F190" s="30" t="e">
        <f t="shared" si="232"/>
        <v>#VALUE!</v>
      </c>
      <c r="G190" s="31" t="e">
        <f t="shared" si="233"/>
        <v>#VALUE!</v>
      </c>
      <c r="H190" s="147" t="e">
        <f t="shared" si="234"/>
        <v>#VALUE!</v>
      </c>
      <c r="I190" s="636">
        <f>'2019-상시근로자'!E190</f>
        <v>0</v>
      </c>
      <c r="J190" s="636">
        <f>'2019-상시근로자'!G190</f>
        <v>0</v>
      </c>
      <c r="K190" s="33" t="e">
        <f t="shared" si="235"/>
        <v>#VALUE!</v>
      </c>
      <c r="L190" s="33">
        <f t="shared" si="202"/>
        <v>0</v>
      </c>
      <c r="M190" s="35" t="e">
        <f t="shared" si="236"/>
        <v>#VALUE!</v>
      </c>
      <c r="N190" s="108"/>
      <c r="O190" s="178"/>
      <c r="P190" s="179"/>
      <c r="Q190" s="106" t="s">
        <v>160</v>
      </c>
      <c r="R190" s="107" t="s">
        <v>160</v>
      </c>
      <c r="S190" s="43"/>
      <c r="T190" s="122" t="s">
        <v>160</v>
      </c>
      <c r="U190" s="122" t="s">
        <v>160</v>
      </c>
      <c r="V190" s="123" t="s">
        <v>160</v>
      </c>
      <c r="W190" s="702">
        <f t="shared" si="244"/>
        <v>1</v>
      </c>
      <c r="X190" s="703" t="e">
        <f t="shared" si="245"/>
        <v>#VALUE!</v>
      </c>
      <c r="Y190" s="768" t="e">
        <f t="shared" si="246"/>
        <v>#VALUE!</v>
      </c>
      <c r="Z190" s="769" t="e">
        <f t="shared" si="205"/>
        <v>#VALUE!</v>
      </c>
      <c r="AA190" s="705" t="e">
        <f t="shared" si="206"/>
        <v>#VALUE!</v>
      </c>
      <c r="AB190" s="702">
        <f t="shared" si="247"/>
        <v>1</v>
      </c>
      <c r="AC190" s="703" t="e">
        <f t="shared" si="248"/>
        <v>#VALUE!</v>
      </c>
      <c r="AD190" s="704" t="e">
        <f t="shared" si="249"/>
        <v>#VALUE!</v>
      </c>
      <c r="AE190" s="769" t="e">
        <f t="shared" si="207"/>
        <v>#VALUE!</v>
      </c>
      <c r="AF190" s="705" t="e">
        <f t="shared" si="208"/>
        <v>#VALUE!</v>
      </c>
      <c r="AG190" s="702">
        <f t="shared" si="250"/>
        <v>1</v>
      </c>
      <c r="AH190" s="703" t="e">
        <f t="shared" si="251"/>
        <v>#VALUE!</v>
      </c>
      <c r="AI190" s="704" t="e">
        <f t="shared" si="252"/>
        <v>#VALUE!</v>
      </c>
      <c r="AJ190" s="769" t="e">
        <f t="shared" si="209"/>
        <v>#VALUE!</v>
      </c>
      <c r="AK190" s="705" t="e">
        <f t="shared" si="210"/>
        <v>#VALUE!</v>
      </c>
      <c r="AL190" s="702">
        <f t="shared" si="253"/>
        <v>1</v>
      </c>
      <c r="AM190" s="703" t="e">
        <f t="shared" si="254"/>
        <v>#VALUE!</v>
      </c>
      <c r="AN190" s="704" t="e">
        <f t="shared" si="255"/>
        <v>#VALUE!</v>
      </c>
      <c r="AO190" s="769" t="e">
        <f t="shared" si="211"/>
        <v>#VALUE!</v>
      </c>
      <c r="AP190" s="705" t="e">
        <f t="shared" si="212"/>
        <v>#VALUE!</v>
      </c>
      <c r="AQ190" s="702">
        <f t="shared" si="256"/>
        <v>1</v>
      </c>
      <c r="AR190" s="703" t="e">
        <f t="shared" si="257"/>
        <v>#VALUE!</v>
      </c>
      <c r="AS190" s="704" t="e">
        <f t="shared" si="258"/>
        <v>#VALUE!</v>
      </c>
      <c r="AT190" s="769" t="e">
        <f t="shared" si="213"/>
        <v>#VALUE!</v>
      </c>
      <c r="AU190" s="705" t="e">
        <f t="shared" si="214"/>
        <v>#VALUE!</v>
      </c>
      <c r="AV190" s="702">
        <f t="shared" si="259"/>
        <v>1</v>
      </c>
      <c r="AW190" s="703" t="e">
        <f t="shared" si="260"/>
        <v>#VALUE!</v>
      </c>
      <c r="AX190" s="704" t="e">
        <f t="shared" si="261"/>
        <v>#VALUE!</v>
      </c>
      <c r="AY190" s="769" t="e">
        <f t="shared" si="215"/>
        <v>#VALUE!</v>
      </c>
      <c r="AZ190" s="705" t="e">
        <f t="shared" si="216"/>
        <v>#VALUE!</v>
      </c>
      <c r="BA190" s="702">
        <f t="shared" si="262"/>
        <v>1</v>
      </c>
      <c r="BB190" s="703" t="e">
        <f t="shared" si="263"/>
        <v>#VALUE!</v>
      </c>
      <c r="BC190" s="704" t="e">
        <f t="shared" si="264"/>
        <v>#VALUE!</v>
      </c>
      <c r="BD190" s="769" t="e">
        <f t="shared" si="217"/>
        <v>#VALUE!</v>
      </c>
      <c r="BE190" s="705" t="e">
        <f t="shared" si="218"/>
        <v>#VALUE!</v>
      </c>
      <c r="BF190" s="702">
        <f t="shared" si="265"/>
        <v>1</v>
      </c>
      <c r="BG190" s="703" t="e">
        <f t="shared" si="266"/>
        <v>#VALUE!</v>
      </c>
      <c r="BH190" s="704" t="e">
        <f t="shared" si="267"/>
        <v>#VALUE!</v>
      </c>
      <c r="BI190" s="769" t="e">
        <f t="shared" si="219"/>
        <v>#VALUE!</v>
      </c>
      <c r="BJ190" s="705" t="e">
        <f t="shared" si="220"/>
        <v>#VALUE!</v>
      </c>
      <c r="BK190" s="702">
        <f t="shared" si="268"/>
        <v>1</v>
      </c>
      <c r="BL190" s="703" t="e">
        <f t="shared" si="269"/>
        <v>#VALUE!</v>
      </c>
      <c r="BM190" s="704" t="e">
        <f t="shared" si="270"/>
        <v>#VALUE!</v>
      </c>
      <c r="BN190" s="769" t="e">
        <f t="shared" si="221"/>
        <v>#VALUE!</v>
      </c>
      <c r="BO190" s="705" t="e">
        <f t="shared" si="222"/>
        <v>#VALUE!</v>
      </c>
      <c r="BP190" s="702">
        <f t="shared" si="271"/>
        <v>1</v>
      </c>
      <c r="BQ190" s="703" t="e">
        <f t="shared" si="272"/>
        <v>#VALUE!</v>
      </c>
      <c r="BR190" s="704" t="e">
        <f t="shared" si="273"/>
        <v>#VALUE!</v>
      </c>
      <c r="BS190" s="769" t="e">
        <f t="shared" si="223"/>
        <v>#VALUE!</v>
      </c>
      <c r="BT190" s="705" t="e">
        <f t="shared" si="224"/>
        <v>#VALUE!</v>
      </c>
      <c r="BU190" s="702">
        <f t="shared" si="274"/>
        <v>1</v>
      </c>
      <c r="BV190" s="703" t="e">
        <f t="shared" si="275"/>
        <v>#VALUE!</v>
      </c>
      <c r="BW190" s="704" t="e">
        <f t="shared" si="276"/>
        <v>#VALUE!</v>
      </c>
      <c r="BX190" s="769" t="e">
        <f t="shared" si="225"/>
        <v>#VALUE!</v>
      </c>
      <c r="BY190" s="705" t="e">
        <f t="shared" si="226"/>
        <v>#VALUE!</v>
      </c>
      <c r="BZ190" s="702">
        <f t="shared" si="277"/>
        <v>1</v>
      </c>
      <c r="CA190" s="703" t="e">
        <f t="shared" si="278"/>
        <v>#VALUE!</v>
      </c>
      <c r="CB190" s="704" t="e">
        <f t="shared" si="279"/>
        <v>#VALUE!</v>
      </c>
      <c r="CC190" s="769" t="e">
        <f t="shared" si="227"/>
        <v>#VALUE!</v>
      </c>
      <c r="CD190" s="705" t="e">
        <f t="shared" si="228"/>
        <v>#VALUE!</v>
      </c>
      <c r="CE190" s="770">
        <f t="shared" si="203"/>
        <v>12</v>
      </c>
      <c r="CF190" s="771" t="e">
        <f t="shared" si="204"/>
        <v>#VALUE!</v>
      </c>
      <c r="CG190" s="708"/>
      <c r="CH190" s="709"/>
      <c r="CK190" s="253"/>
      <c r="CL190" s="272"/>
      <c r="CM190" s="272"/>
      <c r="CN190" s="273"/>
      <c r="CO190" s="285" t="e">
        <f t="shared" si="238"/>
        <v>#VALUE!</v>
      </c>
      <c r="CP190" s="286" t="e">
        <f t="shared" si="239"/>
        <v>#VALUE!</v>
      </c>
      <c r="CQ190" s="275">
        <f t="shared" si="240"/>
        <v>0</v>
      </c>
      <c r="CR190" s="270" t="e">
        <f t="shared" si="280"/>
        <v>#VALUE!</v>
      </c>
      <c r="CS190" s="270" t="e">
        <f t="shared" si="280"/>
        <v>#VALUE!</v>
      </c>
      <c r="CT190" s="270" t="e">
        <f t="shared" si="242"/>
        <v>#VALUE!</v>
      </c>
      <c r="CU190" s="44"/>
    </row>
    <row r="191" spans="1:99" ht="16.5" customHeight="1" thickBot="1">
      <c r="A191" s="23">
        <f t="shared" si="243"/>
        <v>187</v>
      </c>
      <c r="B191" s="142">
        <f>'2019-상시근로자'!B191</f>
        <v>0</v>
      </c>
      <c r="C191" s="635">
        <f>'2019-상시근로자'!C191</f>
        <v>0</v>
      </c>
      <c r="D191" s="637">
        <f>'2019-상시근로자'!D191</f>
        <v>0</v>
      </c>
      <c r="E191" s="156" t="e">
        <f t="shared" si="231"/>
        <v>#VALUE!</v>
      </c>
      <c r="F191" s="30" t="e">
        <f t="shared" si="232"/>
        <v>#VALUE!</v>
      </c>
      <c r="G191" s="31" t="e">
        <f t="shared" si="233"/>
        <v>#VALUE!</v>
      </c>
      <c r="H191" s="147" t="e">
        <f t="shared" si="234"/>
        <v>#VALUE!</v>
      </c>
      <c r="I191" s="636">
        <f>'2019-상시근로자'!E191</f>
        <v>0</v>
      </c>
      <c r="J191" s="636">
        <f>'2019-상시근로자'!G191</f>
        <v>0</v>
      </c>
      <c r="K191" s="33" t="e">
        <f t="shared" si="235"/>
        <v>#VALUE!</v>
      </c>
      <c r="L191" s="33">
        <f t="shared" si="202"/>
        <v>0</v>
      </c>
      <c r="M191" s="35" t="e">
        <f t="shared" si="236"/>
        <v>#VALUE!</v>
      </c>
      <c r="N191" s="108"/>
      <c r="O191" s="180"/>
      <c r="P191" s="181"/>
      <c r="Q191" s="106" t="s">
        <v>160</v>
      </c>
      <c r="R191" s="107" t="s">
        <v>160</v>
      </c>
      <c r="S191" s="43"/>
      <c r="T191" s="122" t="s">
        <v>160</v>
      </c>
      <c r="U191" s="122" t="s">
        <v>160</v>
      </c>
      <c r="V191" s="123" t="s">
        <v>160</v>
      </c>
      <c r="W191" s="702">
        <f t="shared" si="244"/>
        <v>1</v>
      </c>
      <c r="X191" s="703" t="e">
        <f t="shared" si="245"/>
        <v>#VALUE!</v>
      </c>
      <c r="Y191" s="768" t="e">
        <f t="shared" si="246"/>
        <v>#VALUE!</v>
      </c>
      <c r="Z191" s="769" t="e">
        <f t="shared" si="205"/>
        <v>#VALUE!</v>
      </c>
      <c r="AA191" s="705" t="e">
        <f t="shared" si="206"/>
        <v>#VALUE!</v>
      </c>
      <c r="AB191" s="702">
        <f t="shared" si="247"/>
        <v>1</v>
      </c>
      <c r="AC191" s="703" t="e">
        <f t="shared" si="248"/>
        <v>#VALUE!</v>
      </c>
      <c r="AD191" s="704" t="e">
        <f t="shared" si="249"/>
        <v>#VALUE!</v>
      </c>
      <c r="AE191" s="769" t="e">
        <f t="shared" si="207"/>
        <v>#VALUE!</v>
      </c>
      <c r="AF191" s="705" t="e">
        <f t="shared" si="208"/>
        <v>#VALUE!</v>
      </c>
      <c r="AG191" s="702">
        <f t="shared" si="250"/>
        <v>1</v>
      </c>
      <c r="AH191" s="703" t="e">
        <f t="shared" si="251"/>
        <v>#VALUE!</v>
      </c>
      <c r="AI191" s="704" t="e">
        <f t="shared" si="252"/>
        <v>#VALUE!</v>
      </c>
      <c r="AJ191" s="769" t="e">
        <f t="shared" si="209"/>
        <v>#VALUE!</v>
      </c>
      <c r="AK191" s="705" t="e">
        <f t="shared" si="210"/>
        <v>#VALUE!</v>
      </c>
      <c r="AL191" s="702">
        <f t="shared" si="253"/>
        <v>1</v>
      </c>
      <c r="AM191" s="703" t="e">
        <f t="shared" si="254"/>
        <v>#VALUE!</v>
      </c>
      <c r="AN191" s="704" t="e">
        <f t="shared" si="255"/>
        <v>#VALUE!</v>
      </c>
      <c r="AO191" s="769" t="e">
        <f t="shared" si="211"/>
        <v>#VALUE!</v>
      </c>
      <c r="AP191" s="705" t="e">
        <f t="shared" si="212"/>
        <v>#VALUE!</v>
      </c>
      <c r="AQ191" s="702">
        <f t="shared" si="256"/>
        <v>1</v>
      </c>
      <c r="AR191" s="703" t="e">
        <f t="shared" si="257"/>
        <v>#VALUE!</v>
      </c>
      <c r="AS191" s="704" t="e">
        <f t="shared" si="258"/>
        <v>#VALUE!</v>
      </c>
      <c r="AT191" s="769" t="e">
        <f t="shared" si="213"/>
        <v>#VALUE!</v>
      </c>
      <c r="AU191" s="705" t="e">
        <f t="shared" si="214"/>
        <v>#VALUE!</v>
      </c>
      <c r="AV191" s="702">
        <f t="shared" si="259"/>
        <v>1</v>
      </c>
      <c r="AW191" s="703" t="e">
        <f t="shared" si="260"/>
        <v>#VALUE!</v>
      </c>
      <c r="AX191" s="704" t="e">
        <f t="shared" si="261"/>
        <v>#VALUE!</v>
      </c>
      <c r="AY191" s="769" t="e">
        <f t="shared" si="215"/>
        <v>#VALUE!</v>
      </c>
      <c r="AZ191" s="705" t="e">
        <f t="shared" si="216"/>
        <v>#VALUE!</v>
      </c>
      <c r="BA191" s="702">
        <f t="shared" si="262"/>
        <v>1</v>
      </c>
      <c r="BB191" s="703" t="e">
        <f t="shared" si="263"/>
        <v>#VALUE!</v>
      </c>
      <c r="BC191" s="704" t="e">
        <f t="shared" si="264"/>
        <v>#VALUE!</v>
      </c>
      <c r="BD191" s="769" t="e">
        <f t="shared" si="217"/>
        <v>#VALUE!</v>
      </c>
      <c r="BE191" s="705" t="e">
        <f t="shared" si="218"/>
        <v>#VALUE!</v>
      </c>
      <c r="BF191" s="702">
        <f t="shared" si="265"/>
        <v>1</v>
      </c>
      <c r="BG191" s="703" t="e">
        <f t="shared" si="266"/>
        <v>#VALUE!</v>
      </c>
      <c r="BH191" s="704" t="e">
        <f t="shared" si="267"/>
        <v>#VALUE!</v>
      </c>
      <c r="BI191" s="769" t="e">
        <f t="shared" si="219"/>
        <v>#VALUE!</v>
      </c>
      <c r="BJ191" s="705" t="e">
        <f t="shared" si="220"/>
        <v>#VALUE!</v>
      </c>
      <c r="BK191" s="702">
        <f t="shared" si="268"/>
        <v>1</v>
      </c>
      <c r="BL191" s="703" t="e">
        <f t="shared" si="269"/>
        <v>#VALUE!</v>
      </c>
      <c r="BM191" s="704" t="e">
        <f t="shared" si="270"/>
        <v>#VALUE!</v>
      </c>
      <c r="BN191" s="769" t="e">
        <f t="shared" si="221"/>
        <v>#VALUE!</v>
      </c>
      <c r="BO191" s="705" t="e">
        <f t="shared" si="222"/>
        <v>#VALUE!</v>
      </c>
      <c r="BP191" s="702">
        <f t="shared" si="271"/>
        <v>1</v>
      </c>
      <c r="BQ191" s="703" t="e">
        <f t="shared" si="272"/>
        <v>#VALUE!</v>
      </c>
      <c r="BR191" s="704" t="e">
        <f t="shared" si="273"/>
        <v>#VALUE!</v>
      </c>
      <c r="BS191" s="769" t="e">
        <f t="shared" si="223"/>
        <v>#VALUE!</v>
      </c>
      <c r="BT191" s="705" t="e">
        <f t="shared" si="224"/>
        <v>#VALUE!</v>
      </c>
      <c r="BU191" s="702">
        <f t="shared" si="274"/>
        <v>1</v>
      </c>
      <c r="BV191" s="703" t="e">
        <f t="shared" si="275"/>
        <v>#VALUE!</v>
      </c>
      <c r="BW191" s="704" t="e">
        <f t="shared" si="276"/>
        <v>#VALUE!</v>
      </c>
      <c r="BX191" s="769" t="e">
        <f t="shared" si="225"/>
        <v>#VALUE!</v>
      </c>
      <c r="BY191" s="705" t="e">
        <f t="shared" si="226"/>
        <v>#VALUE!</v>
      </c>
      <c r="BZ191" s="702">
        <f t="shared" si="277"/>
        <v>1</v>
      </c>
      <c r="CA191" s="703" t="e">
        <f t="shared" si="278"/>
        <v>#VALUE!</v>
      </c>
      <c r="CB191" s="704" t="e">
        <f t="shared" si="279"/>
        <v>#VALUE!</v>
      </c>
      <c r="CC191" s="769" t="e">
        <f t="shared" si="227"/>
        <v>#VALUE!</v>
      </c>
      <c r="CD191" s="705" t="e">
        <f t="shared" si="228"/>
        <v>#VALUE!</v>
      </c>
      <c r="CE191" s="770">
        <f t="shared" si="203"/>
        <v>12</v>
      </c>
      <c r="CF191" s="771" t="e">
        <f t="shared" si="204"/>
        <v>#VALUE!</v>
      </c>
      <c r="CG191" s="708"/>
      <c r="CH191" s="709"/>
      <c r="CK191" s="253"/>
      <c r="CL191" s="272"/>
      <c r="CM191" s="272"/>
      <c r="CN191" s="273"/>
      <c r="CO191" s="285" t="e">
        <f t="shared" si="238"/>
        <v>#VALUE!</v>
      </c>
      <c r="CP191" s="286" t="e">
        <f t="shared" si="239"/>
        <v>#VALUE!</v>
      </c>
      <c r="CQ191" s="275">
        <f t="shared" si="240"/>
        <v>0</v>
      </c>
      <c r="CR191" s="270" t="e">
        <f t="shared" si="280"/>
        <v>#VALUE!</v>
      </c>
      <c r="CS191" s="270" t="e">
        <f t="shared" si="280"/>
        <v>#VALUE!</v>
      </c>
      <c r="CT191" s="270" t="e">
        <f t="shared" si="242"/>
        <v>#VALUE!</v>
      </c>
      <c r="CU191" s="44"/>
    </row>
    <row r="192" spans="1:99" ht="16.5" customHeight="1">
      <c r="A192" s="23">
        <f t="shared" si="243"/>
        <v>188</v>
      </c>
      <c r="B192" s="142">
        <f>'2019-상시근로자'!B192</f>
        <v>0</v>
      </c>
      <c r="C192" s="635">
        <f>'2019-상시근로자'!C192</f>
        <v>0</v>
      </c>
      <c r="D192" s="637">
        <f>'2019-상시근로자'!D192</f>
        <v>0</v>
      </c>
      <c r="E192" s="156" t="e">
        <f t="shared" si="231"/>
        <v>#VALUE!</v>
      </c>
      <c r="F192" s="30" t="e">
        <f t="shared" si="232"/>
        <v>#VALUE!</v>
      </c>
      <c r="G192" s="31" t="e">
        <f t="shared" si="233"/>
        <v>#VALUE!</v>
      </c>
      <c r="H192" s="147" t="e">
        <f t="shared" si="234"/>
        <v>#VALUE!</v>
      </c>
      <c r="I192" s="636">
        <f>'2019-상시근로자'!E192</f>
        <v>0</v>
      </c>
      <c r="J192" s="636">
        <f>'2019-상시근로자'!G192</f>
        <v>0</v>
      </c>
      <c r="K192" s="33" t="e">
        <f t="shared" si="235"/>
        <v>#VALUE!</v>
      </c>
      <c r="L192" s="33">
        <f t="shared" si="202"/>
        <v>0</v>
      </c>
      <c r="M192" s="35" t="e">
        <f t="shared" si="236"/>
        <v>#VALUE!</v>
      </c>
      <c r="N192" s="108"/>
      <c r="O192" s="178"/>
      <c r="P192" s="179"/>
      <c r="Q192" s="106" t="s">
        <v>160</v>
      </c>
      <c r="R192" s="107" t="s">
        <v>160</v>
      </c>
      <c r="S192" s="43"/>
      <c r="T192" s="122" t="s">
        <v>160</v>
      </c>
      <c r="U192" s="122" t="s">
        <v>160</v>
      </c>
      <c r="V192" s="123" t="s">
        <v>160</v>
      </c>
      <c r="W192" s="702">
        <f t="shared" si="244"/>
        <v>1</v>
      </c>
      <c r="X192" s="703" t="e">
        <f t="shared" si="245"/>
        <v>#VALUE!</v>
      </c>
      <c r="Y192" s="768" t="e">
        <f t="shared" si="246"/>
        <v>#VALUE!</v>
      </c>
      <c r="Z192" s="769" t="e">
        <f t="shared" si="205"/>
        <v>#VALUE!</v>
      </c>
      <c r="AA192" s="705" t="e">
        <f t="shared" si="206"/>
        <v>#VALUE!</v>
      </c>
      <c r="AB192" s="702">
        <f t="shared" si="247"/>
        <v>1</v>
      </c>
      <c r="AC192" s="703" t="e">
        <f t="shared" si="248"/>
        <v>#VALUE!</v>
      </c>
      <c r="AD192" s="704" t="e">
        <f t="shared" si="249"/>
        <v>#VALUE!</v>
      </c>
      <c r="AE192" s="769" t="e">
        <f t="shared" si="207"/>
        <v>#VALUE!</v>
      </c>
      <c r="AF192" s="705" t="e">
        <f t="shared" si="208"/>
        <v>#VALUE!</v>
      </c>
      <c r="AG192" s="702">
        <f t="shared" si="250"/>
        <v>1</v>
      </c>
      <c r="AH192" s="703" t="e">
        <f t="shared" si="251"/>
        <v>#VALUE!</v>
      </c>
      <c r="AI192" s="704" t="e">
        <f t="shared" si="252"/>
        <v>#VALUE!</v>
      </c>
      <c r="AJ192" s="769" t="e">
        <f t="shared" si="209"/>
        <v>#VALUE!</v>
      </c>
      <c r="AK192" s="705" t="e">
        <f t="shared" si="210"/>
        <v>#VALUE!</v>
      </c>
      <c r="AL192" s="702">
        <f t="shared" si="253"/>
        <v>1</v>
      </c>
      <c r="AM192" s="703" t="e">
        <f t="shared" si="254"/>
        <v>#VALUE!</v>
      </c>
      <c r="AN192" s="704" t="e">
        <f t="shared" si="255"/>
        <v>#VALUE!</v>
      </c>
      <c r="AO192" s="769" t="e">
        <f t="shared" si="211"/>
        <v>#VALUE!</v>
      </c>
      <c r="AP192" s="705" t="e">
        <f t="shared" si="212"/>
        <v>#VALUE!</v>
      </c>
      <c r="AQ192" s="702">
        <f t="shared" si="256"/>
        <v>1</v>
      </c>
      <c r="AR192" s="703" t="e">
        <f t="shared" si="257"/>
        <v>#VALUE!</v>
      </c>
      <c r="AS192" s="704" t="e">
        <f t="shared" si="258"/>
        <v>#VALUE!</v>
      </c>
      <c r="AT192" s="769" t="e">
        <f t="shared" si="213"/>
        <v>#VALUE!</v>
      </c>
      <c r="AU192" s="705" t="e">
        <f t="shared" si="214"/>
        <v>#VALUE!</v>
      </c>
      <c r="AV192" s="702">
        <f t="shared" si="259"/>
        <v>1</v>
      </c>
      <c r="AW192" s="703" t="e">
        <f t="shared" si="260"/>
        <v>#VALUE!</v>
      </c>
      <c r="AX192" s="704" t="e">
        <f t="shared" si="261"/>
        <v>#VALUE!</v>
      </c>
      <c r="AY192" s="769" t="e">
        <f t="shared" si="215"/>
        <v>#VALUE!</v>
      </c>
      <c r="AZ192" s="705" t="e">
        <f t="shared" si="216"/>
        <v>#VALUE!</v>
      </c>
      <c r="BA192" s="702">
        <f t="shared" si="262"/>
        <v>1</v>
      </c>
      <c r="BB192" s="703" t="e">
        <f t="shared" si="263"/>
        <v>#VALUE!</v>
      </c>
      <c r="BC192" s="704" t="e">
        <f t="shared" si="264"/>
        <v>#VALUE!</v>
      </c>
      <c r="BD192" s="769" t="e">
        <f t="shared" si="217"/>
        <v>#VALUE!</v>
      </c>
      <c r="BE192" s="705" t="e">
        <f t="shared" si="218"/>
        <v>#VALUE!</v>
      </c>
      <c r="BF192" s="702">
        <f t="shared" si="265"/>
        <v>1</v>
      </c>
      <c r="BG192" s="703" t="e">
        <f t="shared" si="266"/>
        <v>#VALUE!</v>
      </c>
      <c r="BH192" s="704" t="e">
        <f t="shared" si="267"/>
        <v>#VALUE!</v>
      </c>
      <c r="BI192" s="769" t="e">
        <f t="shared" si="219"/>
        <v>#VALUE!</v>
      </c>
      <c r="BJ192" s="705" t="e">
        <f t="shared" si="220"/>
        <v>#VALUE!</v>
      </c>
      <c r="BK192" s="702">
        <f t="shared" si="268"/>
        <v>1</v>
      </c>
      <c r="BL192" s="703" t="e">
        <f t="shared" si="269"/>
        <v>#VALUE!</v>
      </c>
      <c r="BM192" s="704" t="e">
        <f t="shared" si="270"/>
        <v>#VALUE!</v>
      </c>
      <c r="BN192" s="769" t="e">
        <f t="shared" si="221"/>
        <v>#VALUE!</v>
      </c>
      <c r="BO192" s="705" t="e">
        <f t="shared" si="222"/>
        <v>#VALUE!</v>
      </c>
      <c r="BP192" s="702">
        <f t="shared" si="271"/>
        <v>1</v>
      </c>
      <c r="BQ192" s="703" t="e">
        <f t="shared" si="272"/>
        <v>#VALUE!</v>
      </c>
      <c r="BR192" s="704" t="e">
        <f t="shared" si="273"/>
        <v>#VALUE!</v>
      </c>
      <c r="BS192" s="769" t="e">
        <f t="shared" si="223"/>
        <v>#VALUE!</v>
      </c>
      <c r="BT192" s="705" t="e">
        <f t="shared" si="224"/>
        <v>#VALUE!</v>
      </c>
      <c r="BU192" s="702">
        <f t="shared" si="274"/>
        <v>1</v>
      </c>
      <c r="BV192" s="703" t="e">
        <f t="shared" si="275"/>
        <v>#VALUE!</v>
      </c>
      <c r="BW192" s="704" t="e">
        <f t="shared" si="276"/>
        <v>#VALUE!</v>
      </c>
      <c r="BX192" s="769" t="e">
        <f t="shared" si="225"/>
        <v>#VALUE!</v>
      </c>
      <c r="BY192" s="705" t="e">
        <f t="shared" si="226"/>
        <v>#VALUE!</v>
      </c>
      <c r="BZ192" s="702">
        <f t="shared" si="277"/>
        <v>1</v>
      </c>
      <c r="CA192" s="703" t="e">
        <f t="shared" si="278"/>
        <v>#VALUE!</v>
      </c>
      <c r="CB192" s="704" t="e">
        <f t="shared" si="279"/>
        <v>#VALUE!</v>
      </c>
      <c r="CC192" s="769" t="e">
        <f t="shared" si="227"/>
        <v>#VALUE!</v>
      </c>
      <c r="CD192" s="705" t="e">
        <f t="shared" si="228"/>
        <v>#VALUE!</v>
      </c>
      <c r="CE192" s="770">
        <f t="shared" si="203"/>
        <v>12</v>
      </c>
      <c r="CF192" s="771" t="e">
        <f t="shared" si="204"/>
        <v>#VALUE!</v>
      </c>
      <c r="CG192" s="708"/>
      <c r="CH192" s="709"/>
      <c r="CK192" s="253"/>
      <c r="CL192" s="272"/>
      <c r="CM192" s="272"/>
      <c r="CN192" s="273"/>
      <c r="CO192" s="285" t="e">
        <f t="shared" si="238"/>
        <v>#VALUE!</v>
      </c>
      <c r="CP192" s="286" t="e">
        <f t="shared" si="239"/>
        <v>#VALUE!</v>
      </c>
      <c r="CQ192" s="275">
        <f t="shared" si="240"/>
        <v>0</v>
      </c>
      <c r="CR192" s="270" t="e">
        <f t="shared" si="280"/>
        <v>#VALUE!</v>
      </c>
      <c r="CS192" s="270" t="e">
        <f t="shared" si="280"/>
        <v>#VALUE!</v>
      </c>
      <c r="CT192" s="270" t="e">
        <f t="shared" si="242"/>
        <v>#VALUE!</v>
      </c>
      <c r="CU192" s="44"/>
    </row>
    <row r="193" spans="1:99" ht="16.5" customHeight="1">
      <c r="A193" s="23">
        <f t="shared" si="243"/>
        <v>189</v>
      </c>
      <c r="B193" s="142">
        <f>'2019-상시근로자'!B193</f>
        <v>0</v>
      </c>
      <c r="C193" s="635">
        <f>'2019-상시근로자'!C193</f>
        <v>0</v>
      </c>
      <c r="D193" s="637">
        <f>'2019-상시근로자'!D193</f>
        <v>0</v>
      </c>
      <c r="E193" s="156" t="e">
        <f t="shared" si="231"/>
        <v>#VALUE!</v>
      </c>
      <c r="F193" s="30" t="e">
        <f t="shared" si="232"/>
        <v>#VALUE!</v>
      </c>
      <c r="G193" s="31" t="e">
        <f t="shared" si="233"/>
        <v>#VALUE!</v>
      </c>
      <c r="H193" s="147" t="e">
        <f t="shared" si="234"/>
        <v>#VALUE!</v>
      </c>
      <c r="I193" s="636">
        <f>'2019-상시근로자'!E193</f>
        <v>0</v>
      </c>
      <c r="J193" s="636">
        <f>'2019-상시근로자'!G193</f>
        <v>0</v>
      </c>
      <c r="K193" s="33" t="e">
        <f t="shared" si="235"/>
        <v>#VALUE!</v>
      </c>
      <c r="L193" s="33">
        <f t="shared" si="202"/>
        <v>0</v>
      </c>
      <c r="M193" s="35" t="e">
        <f t="shared" si="236"/>
        <v>#VALUE!</v>
      </c>
      <c r="N193" s="108"/>
      <c r="O193" s="178"/>
      <c r="P193" s="179"/>
      <c r="Q193" s="106" t="s">
        <v>160</v>
      </c>
      <c r="R193" s="107" t="s">
        <v>160</v>
      </c>
      <c r="S193" s="43"/>
      <c r="T193" s="122" t="s">
        <v>160</v>
      </c>
      <c r="U193" s="122" t="s">
        <v>160</v>
      </c>
      <c r="V193" s="123" t="s">
        <v>160</v>
      </c>
      <c r="W193" s="702">
        <f t="shared" si="244"/>
        <v>1</v>
      </c>
      <c r="X193" s="703" t="e">
        <f t="shared" si="245"/>
        <v>#VALUE!</v>
      </c>
      <c r="Y193" s="768" t="e">
        <f t="shared" si="246"/>
        <v>#VALUE!</v>
      </c>
      <c r="Z193" s="769" t="e">
        <f t="shared" si="205"/>
        <v>#VALUE!</v>
      </c>
      <c r="AA193" s="705" t="e">
        <f t="shared" si="206"/>
        <v>#VALUE!</v>
      </c>
      <c r="AB193" s="702">
        <f t="shared" si="247"/>
        <v>1</v>
      </c>
      <c r="AC193" s="703" t="e">
        <f t="shared" si="248"/>
        <v>#VALUE!</v>
      </c>
      <c r="AD193" s="704" t="e">
        <f t="shared" si="249"/>
        <v>#VALUE!</v>
      </c>
      <c r="AE193" s="769" t="e">
        <f t="shared" si="207"/>
        <v>#VALUE!</v>
      </c>
      <c r="AF193" s="705" t="e">
        <f t="shared" si="208"/>
        <v>#VALUE!</v>
      </c>
      <c r="AG193" s="702">
        <f t="shared" si="250"/>
        <v>1</v>
      </c>
      <c r="AH193" s="703" t="e">
        <f t="shared" si="251"/>
        <v>#VALUE!</v>
      </c>
      <c r="AI193" s="704" t="e">
        <f t="shared" si="252"/>
        <v>#VALUE!</v>
      </c>
      <c r="AJ193" s="769" t="e">
        <f t="shared" si="209"/>
        <v>#VALUE!</v>
      </c>
      <c r="AK193" s="705" t="e">
        <f t="shared" si="210"/>
        <v>#VALUE!</v>
      </c>
      <c r="AL193" s="702">
        <f t="shared" si="253"/>
        <v>1</v>
      </c>
      <c r="AM193" s="703" t="e">
        <f t="shared" si="254"/>
        <v>#VALUE!</v>
      </c>
      <c r="AN193" s="704" t="e">
        <f t="shared" si="255"/>
        <v>#VALUE!</v>
      </c>
      <c r="AO193" s="769" t="e">
        <f t="shared" si="211"/>
        <v>#VALUE!</v>
      </c>
      <c r="AP193" s="705" t="e">
        <f t="shared" si="212"/>
        <v>#VALUE!</v>
      </c>
      <c r="AQ193" s="702">
        <f t="shared" si="256"/>
        <v>1</v>
      </c>
      <c r="AR193" s="703" t="e">
        <f t="shared" si="257"/>
        <v>#VALUE!</v>
      </c>
      <c r="AS193" s="704" t="e">
        <f t="shared" si="258"/>
        <v>#VALUE!</v>
      </c>
      <c r="AT193" s="769" t="e">
        <f t="shared" si="213"/>
        <v>#VALUE!</v>
      </c>
      <c r="AU193" s="705" t="e">
        <f t="shared" si="214"/>
        <v>#VALUE!</v>
      </c>
      <c r="AV193" s="702">
        <f t="shared" si="259"/>
        <v>1</v>
      </c>
      <c r="AW193" s="703" t="e">
        <f t="shared" si="260"/>
        <v>#VALUE!</v>
      </c>
      <c r="AX193" s="704" t="e">
        <f t="shared" si="261"/>
        <v>#VALUE!</v>
      </c>
      <c r="AY193" s="769" t="e">
        <f t="shared" si="215"/>
        <v>#VALUE!</v>
      </c>
      <c r="AZ193" s="705" t="e">
        <f t="shared" si="216"/>
        <v>#VALUE!</v>
      </c>
      <c r="BA193" s="702">
        <f t="shared" si="262"/>
        <v>1</v>
      </c>
      <c r="BB193" s="703" t="e">
        <f t="shared" si="263"/>
        <v>#VALUE!</v>
      </c>
      <c r="BC193" s="704" t="e">
        <f t="shared" si="264"/>
        <v>#VALUE!</v>
      </c>
      <c r="BD193" s="769" t="e">
        <f t="shared" si="217"/>
        <v>#VALUE!</v>
      </c>
      <c r="BE193" s="705" t="e">
        <f t="shared" si="218"/>
        <v>#VALUE!</v>
      </c>
      <c r="BF193" s="702">
        <f t="shared" si="265"/>
        <v>1</v>
      </c>
      <c r="BG193" s="703" t="e">
        <f t="shared" si="266"/>
        <v>#VALUE!</v>
      </c>
      <c r="BH193" s="704" t="e">
        <f t="shared" si="267"/>
        <v>#VALUE!</v>
      </c>
      <c r="BI193" s="769" t="e">
        <f t="shared" si="219"/>
        <v>#VALUE!</v>
      </c>
      <c r="BJ193" s="705" t="e">
        <f t="shared" si="220"/>
        <v>#VALUE!</v>
      </c>
      <c r="BK193" s="702">
        <f t="shared" si="268"/>
        <v>1</v>
      </c>
      <c r="BL193" s="703" t="e">
        <f t="shared" si="269"/>
        <v>#VALUE!</v>
      </c>
      <c r="BM193" s="704" t="e">
        <f t="shared" si="270"/>
        <v>#VALUE!</v>
      </c>
      <c r="BN193" s="769" t="e">
        <f t="shared" si="221"/>
        <v>#VALUE!</v>
      </c>
      <c r="BO193" s="705" t="e">
        <f t="shared" si="222"/>
        <v>#VALUE!</v>
      </c>
      <c r="BP193" s="702">
        <f t="shared" si="271"/>
        <v>1</v>
      </c>
      <c r="BQ193" s="703" t="e">
        <f t="shared" si="272"/>
        <v>#VALUE!</v>
      </c>
      <c r="BR193" s="704" t="e">
        <f t="shared" si="273"/>
        <v>#VALUE!</v>
      </c>
      <c r="BS193" s="769" t="e">
        <f t="shared" si="223"/>
        <v>#VALUE!</v>
      </c>
      <c r="BT193" s="705" t="e">
        <f t="shared" si="224"/>
        <v>#VALUE!</v>
      </c>
      <c r="BU193" s="702">
        <f t="shared" si="274"/>
        <v>1</v>
      </c>
      <c r="BV193" s="703" t="e">
        <f t="shared" si="275"/>
        <v>#VALUE!</v>
      </c>
      <c r="BW193" s="704" t="e">
        <f t="shared" si="276"/>
        <v>#VALUE!</v>
      </c>
      <c r="BX193" s="769" t="e">
        <f t="shared" si="225"/>
        <v>#VALUE!</v>
      </c>
      <c r="BY193" s="705" t="e">
        <f t="shared" si="226"/>
        <v>#VALUE!</v>
      </c>
      <c r="BZ193" s="702">
        <f t="shared" si="277"/>
        <v>1</v>
      </c>
      <c r="CA193" s="703" t="e">
        <f t="shared" si="278"/>
        <v>#VALUE!</v>
      </c>
      <c r="CB193" s="704" t="e">
        <f t="shared" si="279"/>
        <v>#VALUE!</v>
      </c>
      <c r="CC193" s="769" t="e">
        <f t="shared" si="227"/>
        <v>#VALUE!</v>
      </c>
      <c r="CD193" s="705" t="e">
        <f t="shared" si="228"/>
        <v>#VALUE!</v>
      </c>
      <c r="CE193" s="770">
        <f t="shared" si="203"/>
        <v>12</v>
      </c>
      <c r="CF193" s="771" t="e">
        <f t="shared" si="204"/>
        <v>#VALUE!</v>
      </c>
      <c r="CG193" s="708"/>
      <c r="CH193" s="709"/>
      <c r="CK193" s="253"/>
      <c r="CL193" s="272"/>
      <c r="CM193" s="272"/>
      <c r="CN193" s="273"/>
      <c r="CO193" s="285" t="e">
        <f t="shared" si="238"/>
        <v>#VALUE!</v>
      </c>
      <c r="CP193" s="286" t="e">
        <f t="shared" si="239"/>
        <v>#VALUE!</v>
      </c>
      <c r="CQ193" s="275">
        <f t="shared" si="240"/>
        <v>0</v>
      </c>
      <c r="CR193" s="270" t="e">
        <f t="shared" si="280"/>
        <v>#VALUE!</v>
      </c>
      <c r="CS193" s="270" t="e">
        <f t="shared" si="280"/>
        <v>#VALUE!</v>
      </c>
      <c r="CT193" s="270" t="e">
        <f t="shared" si="242"/>
        <v>#VALUE!</v>
      </c>
      <c r="CU193" s="44"/>
    </row>
    <row r="194" spans="1:99" ht="16.5" customHeight="1">
      <c r="A194" s="23">
        <f t="shared" si="243"/>
        <v>190</v>
      </c>
      <c r="B194" s="142">
        <f>'2019-상시근로자'!B194</f>
        <v>0</v>
      </c>
      <c r="C194" s="635">
        <f>'2019-상시근로자'!C194</f>
        <v>0</v>
      </c>
      <c r="D194" s="637">
        <f>'2019-상시근로자'!D194</f>
        <v>0</v>
      </c>
      <c r="E194" s="156" t="e">
        <f t="shared" si="231"/>
        <v>#VALUE!</v>
      </c>
      <c r="F194" s="30" t="e">
        <f t="shared" si="232"/>
        <v>#VALUE!</v>
      </c>
      <c r="G194" s="31" t="e">
        <f t="shared" si="233"/>
        <v>#VALUE!</v>
      </c>
      <c r="H194" s="147" t="e">
        <f t="shared" si="234"/>
        <v>#VALUE!</v>
      </c>
      <c r="I194" s="636">
        <f>'2019-상시근로자'!E194</f>
        <v>0</v>
      </c>
      <c r="J194" s="636">
        <f>'2019-상시근로자'!G194</f>
        <v>0</v>
      </c>
      <c r="K194" s="33" t="e">
        <f t="shared" si="235"/>
        <v>#VALUE!</v>
      </c>
      <c r="L194" s="33">
        <f t="shared" si="202"/>
        <v>0</v>
      </c>
      <c r="M194" s="35" t="e">
        <f t="shared" si="236"/>
        <v>#VALUE!</v>
      </c>
      <c r="N194" s="108"/>
      <c r="O194" s="178"/>
      <c r="P194" s="179"/>
      <c r="Q194" s="106" t="s">
        <v>160</v>
      </c>
      <c r="R194" s="107" t="s">
        <v>160</v>
      </c>
      <c r="S194" s="43"/>
      <c r="T194" s="122" t="s">
        <v>160</v>
      </c>
      <c r="U194" s="122" t="s">
        <v>160</v>
      </c>
      <c r="V194" s="123" t="s">
        <v>160</v>
      </c>
      <c r="W194" s="702">
        <f t="shared" si="244"/>
        <v>1</v>
      </c>
      <c r="X194" s="703" t="e">
        <f t="shared" si="245"/>
        <v>#VALUE!</v>
      </c>
      <c r="Y194" s="768" t="e">
        <f t="shared" si="246"/>
        <v>#VALUE!</v>
      </c>
      <c r="Z194" s="769" t="e">
        <f t="shared" si="205"/>
        <v>#VALUE!</v>
      </c>
      <c r="AA194" s="705" t="e">
        <f t="shared" si="206"/>
        <v>#VALUE!</v>
      </c>
      <c r="AB194" s="702">
        <f t="shared" si="247"/>
        <v>1</v>
      </c>
      <c r="AC194" s="703" t="e">
        <f t="shared" si="248"/>
        <v>#VALUE!</v>
      </c>
      <c r="AD194" s="704" t="e">
        <f t="shared" si="249"/>
        <v>#VALUE!</v>
      </c>
      <c r="AE194" s="769" t="e">
        <f t="shared" si="207"/>
        <v>#VALUE!</v>
      </c>
      <c r="AF194" s="705" t="e">
        <f t="shared" si="208"/>
        <v>#VALUE!</v>
      </c>
      <c r="AG194" s="702">
        <f t="shared" si="250"/>
        <v>1</v>
      </c>
      <c r="AH194" s="703" t="e">
        <f t="shared" si="251"/>
        <v>#VALUE!</v>
      </c>
      <c r="AI194" s="704" t="e">
        <f t="shared" si="252"/>
        <v>#VALUE!</v>
      </c>
      <c r="AJ194" s="769" t="e">
        <f t="shared" si="209"/>
        <v>#VALUE!</v>
      </c>
      <c r="AK194" s="705" t="e">
        <f t="shared" si="210"/>
        <v>#VALUE!</v>
      </c>
      <c r="AL194" s="702">
        <f t="shared" si="253"/>
        <v>1</v>
      </c>
      <c r="AM194" s="703" t="e">
        <f t="shared" si="254"/>
        <v>#VALUE!</v>
      </c>
      <c r="AN194" s="704" t="e">
        <f t="shared" si="255"/>
        <v>#VALUE!</v>
      </c>
      <c r="AO194" s="769" t="e">
        <f t="shared" si="211"/>
        <v>#VALUE!</v>
      </c>
      <c r="AP194" s="705" t="e">
        <f t="shared" si="212"/>
        <v>#VALUE!</v>
      </c>
      <c r="AQ194" s="702">
        <f t="shared" si="256"/>
        <v>1</v>
      </c>
      <c r="AR194" s="703" t="e">
        <f t="shared" si="257"/>
        <v>#VALUE!</v>
      </c>
      <c r="AS194" s="704" t="e">
        <f t="shared" si="258"/>
        <v>#VALUE!</v>
      </c>
      <c r="AT194" s="769" t="e">
        <f t="shared" si="213"/>
        <v>#VALUE!</v>
      </c>
      <c r="AU194" s="705" t="e">
        <f t="shared" si="214"/>
        <v>#VALUE!</v>
      </c>
      <c r="AV194" s="702">
        <f t="shared" si="259"/>
        <v>1</v>
      </c>
      <c r="AW194" s="703" t="e">
        <f t="shared" si="260"/>
        <v>#VALUE!</v>
      </c>
      <c r="AX194" s="704" t="e">
        <f t="shared" si="261"/>
        <v>#VALUE!</v>
      </c>
      <c r="AY194" s="769" t="e">
        <f t="shared" si="215"/>
        <v>#VALUE!</v>
      </c>
      <c r="AZ194" s="705" t="e">
        <f t="shared" si="216"/>
        <v>#VALUE!</v>
      </c>
      <c r="BA194" s="702">
        <f t="shared" si="262"/>
        <v>1</v>
      </c>
      <c r="BB194" s="703" t="e">
        <f t="shared" si="263"/>
        <v>#VALUE!</v>
      </c>
      <c r="BC194" s="704" t="e">
        <f t="shared" si="264"/>
        <v>#VALUE!</v>
      </c>
      <c r="BD194" s="769" t="e">
        <f t="shared" si="217"/>
        <v>#VALUE!</v>
      </c>
      <c r="BE194" s="705" t="e">
        <f t="shared" si="218"/>
        <v>#VALUE!</v>
      </c>
      <c r="BF194" s="702">
        <f t="shared" si="265"/>
        <v>1</v>
      </c>
      <c r="BG194" s="703" t="e">
        <f t="shared" si="266"/>
        <v>#VALUE!</v>
      </c>
      <c r="BH194" s="704" t="e">
        <f t="shared" si="267"/>
        <v>#VALUE!</v>
      </c>
      <c r="BI194" s="769" t="e">
        <f t="shared" si="219"/>
        <v>#VALUE!</v>
      </c>
      <c r="BJ194" s="705" t="e">
        <f t="shared" si="220"/>
        <v>#VALUE!</v>
      </c>
      <c r="BK194" s="702">
        <f t="shared" si="268"/>
        <v>1</v>
      </c>
      <c r="BL194" s="703" t="e">
        <f t="shared" si="269"/>
        <v>#VALUE!</v>
      </c>
      <c r="BM194" s="704" t="e">
        <f t="shared" si="270"/>
        <v>#VALUE!</v>
      </c>
      <c r="BN194" s="769" t="e">
        <f t="shared" si="221"/>
        <v>#VALUE!</v>
      </c>
      <c r="BO194" s="705" t="e">
        <f t="shared" si="222"/>
        <v>#VALUE!</v>
      </c>
      <c r="BP194" s="702">
        <f t="shared" si="271"/>
        <v>1</v>
      </c>
      <c r="BQ194" s="703" t="e">
        <f t="shared" si="272"/>
        <v>#VALUE!</v>
      </c>
      <c r="BR194" s="704" t="e">
        <f t="shared" si="273"/>
        <v>#VALUE!</v>
      </c>
      <c r="BS194" s="769" t="e">
        <f t="shared" si="223"/>
        <v>#VALUE!</v>
      </c>
      <c r="BT194" s="705" t="e">
        <f t="shared" si="224"/>
        <v>#VALUE!</v>
      </c>
      <c r="BU194" s="702">
        <f t="shared" si="274"/>
        <v>1</v>
      </c>
      <c r="BV194" s="703" t="e">
        <f t="shared" si="275"/>
        <v>#VALUE!</v>
      </c>
      <c r="BW194" s="704" t="e">
        <f t="shared" si="276"/>
        <v>#VALUE!</v>
      </c>
      <c r="BX194" s="769" t="e">
        <f t="shared" si="225"/>
        <v>#VALUE!</v>
      </c>
      <c r="BY194" s="705" t="e">
        <f t="shared" si="226"/>
        <v>#VALUE!</v>
      </c>
      <c r="BZ194" s="702">
        <f t="shared" si="277"/>
        <v>1</v>
      </c>
      <c r="CA194" s="703" t="e">
        <f t="shared" si="278"/>
        <v>#VALUE!</v>
      </c>
      <c r="CB194" s="704" t="e">
        <f t="shared" si="279"/>
        <v>#VALUE!</v>
      </c>
      <c r="CC194" s="769" t="e">
        <f t="shared" si="227"/>
        <v>#VALUE!</v>
      </c>
      <c r="CD194" s="705" t="e">
        <f t="shared" si="228"/>
        <v>#VALUE!</v>
      </c>
      <c r="CE194" s="770">
        <f t="shared" si="203"/>
        <v>12</v>
      </c>
      <c r="CF194" s="771" t="e">
        <f t="shared" si="204"/>
        <v>#VALUE!</v>
      </c>
      <c r="CG194" s="708"/>
      <c r="CH194" s="709"/>
      <c r="CK194" s="253"/>
      <c r="CL194" s="272"/>
      <c r="CM194" s="272"/>
      <c r="CN194" s="273"/>
      <c r="CO194" s="285" t="e">
        <f t="shared" si="238"/>
        <v>#VALUE!</v>
      </c>
      <c r="CP194" s="286" t="e">
        <f t="shared" si="239"/>
        <v>#VALUE!</v>
      </c>
      <c r="CQ194" s="275">
        <f t="shared" si="240"/>
        <v>0</v>
      </c>
      <c r="CR194" s="270" t="e">
        <f t="shared" si="280"/>
        <v>#VALUE!</v>
      </c>
      <c r="CS194" s="270" t="e">
        <f t="shared" si="280"/>
        <v>#VALUE!</v>
      </c>
      <c r="CT194" s="270" t="e">
        <f t="shared" si="242"/>
        <v>#VALUE!</v>
      </c>
      <c r="CU194" s="44"/>
    </row>
    <row r="195" spans="1:99" ht="16.5" customHeight="1">
      <c r="A195" s="23">
        <f t="shared" si="243"/>
        <v>191</v>
      </c>
      <c r="B195" s="142">
        <f>'2019-상시근로자'!B195</f>
        <v>0</v>
      </c>
      <c r="C195" s="635">
        <f>'2019-상시근로자'!C195</f>
        <v>0</v>
      </c>
      <c r="D195" s="637">
        <f>'2019-상시근로자'!D195</f>
        <v>0</v>
      </c>
      <c r="E195" s="156" t="e">
        <f t="shared" si="231"/>
        <v>#VALUE!</v>
      </c>
      <c r="F195" s="30" t="e">
        <f t="shared" si="232"/>
        <v>#VALUE!</v>
      </c>
      <c r="G195" s="31" t="e">
        <f t="shared" si="233"/>
        <v>#VALUE!</v>
      </c>
      <c r="H195" s="147" t="e">
        <f t="shared" si="234"/>
        <v>#VALUE!</v>
      </c>
      <c r="I195" s="636">
        <f>'2019-상시근로자'!E195</f>
        <v>0</v>
      </c>
      <c r="J195" s="636">
        <f>'2019-상시근로자'!G195</f>
        <v>0</v>
      </c>
      <c r="K195" s="33" t="e">
        <f t="shared" si="235"/>
        <v>#VALUE!</v>
      </c>
      <c r="L195" s="33">
        <f t="shared" si="202"/>
        <v>0</v>
      </c>
      <c r="M195" s="35" t="e">
        <f t="shared" si="236"/>
        <v>#VALUE!</v>
      </c>
      <c r="N195" s="108"/>
      <c r="O195" s="178"/>
      <c r="P195" s="179"/>
      <c r="Q195" s="106" t="s">
        <v>160</v>
      </c>
      <c r="R195" s="107" t="s">
        <v>160</v>
      </c>
      <c r="S195" s="43"/>
      <c r="T195" s="122" t="s">
        <v>160</v>
      </c>
      <c r="U195" s="122" t="s">
        <v>160</v>
      </c>
      <c r="V195" s="123" t="s">
        <v>160</v>
      </c>
      <c r="W195" s="702">
        <f t="shared" si="244"/>
        <v>1</v>
      </c>
      <c r="X195" s="703" t="e">
        <f t="shared" si="245"/>
        <v>#VALUE!</v>
      </c>
      <c r="Y195" s="768" t="e">
        <f t="shared" si="246"/>
        <v>#VALUE!</v>
      </c>
      <c r="Z195" s="769" t="e">
        <f t="shared" si="205"/>
        <v>#VALUE!</v>
      </c>
      <c r="AA195" s="705" t="e">
        <f t="shared" si="206"/>
        <v>#VALUE!</v>
      </c>
      <c r="AB195" s="702">
        <f t="shared" si="247"/>
        <v>1</v>
      </c>
      <c r="AC195" s="703" t="e">
        <f t="shared" si="248"/>
        <v>#VALUE!</v>
      </c>
      <c r="AD195" s="704" t="e">
        <f t="shared" si="249"/>
        <v>#VALUE!</v>
      </c>
      <c r="AE195" s="769" t="e">
        <f t="shared" si="207"/>
        <v>#VALUE!</v>
      </c>
      <c r="AF195" s="705" t="e">
        <f t="shared" si="208"/>
        <v>#VALUE!</v>
      </c>
      <c r="AG195" s="702">
        <f t="shared" si="250"/>
        <v>1</v>
      </c>
      <c r="AH195" s="703" t="e">
        <f t="shared" si="251"/>
        <v>#VALUE!</v>
      </c>
      <c r="AI195" s="704" t="e">
        <f t="shared" si="252"/>
        <v>#VALUE!</v>
      </c>
      <c r="AJ195" s="769" t="e">
        <f t="shared" si="209"/>
        <v>#VALUE!</v>
      </c>
      <c r="AK195" s="705" t="e">
        <f t="shared" si="210"/>
        <v>#VALUE!</v>
      </c>
      <c r="AL195" s="702">
        <f t="shared" si="253"/>
        <v>1</v>
      </c>
      <c r="AM195" s="703" t="e">
        <f t="shared" si="254"/>
        <v>#VALUE!</v>
      </c>
      <c r="AN195" s="704" t="e">
        <f t="shared" si="255"/>
        <v>#VALUE!</v>
      </c>
      <c r="AO195" s="769" t="e">
        <f t="shared" si="211"/>
        <v>#VALUE!</v>
      </c>
      <c r="AP195" s="705" t="e">
        <f t="shared" si="212"/>
        <v>#VALUE!</v>
      </c>
      <c r="AQ195" s="702">
        <f t="shared" si="256"/>
        <v>1</v>
      </c>
      <c r="AR195" s="703" t="e">
        <f t="shared" si="257"/>
        <v>#VALUE!</v>
      </c>
      <c r="AS195" s="704" t="e">
        <f t="shared" si="258"/>
        <v>#VALUE!</v>
      </c>
      <c r="AT195" s="769" t="e">
        <f t="shared" si="213"/>
        <v>#VALUE!</v>
      </c>
      <c r="AU195" s="705" t="e">
        <f t="shared" si="214"/>
        <v>#VALUE!</v>
      </c>
      <c r="AV195" s="702">
        <f t="shared" si="259"/>
        <v>1</v>
      </c>
      <c r="AW195" s="703" t="e">
        <f t="shared" si="260"/>
        <v>#VALUE!</v>
      </c>
      <c r="AX195" s="704" t="e">
        <f t="shared" si="261"/>
        <v>#VALUE!</v>
      </c>
      <c r="AY195" s="769" t="e">
        <f t="shared" si="215"/>
        <v>#VALUE!</v>
      </c>
      <c r="AZ195" s="705" t="e">
        <f t="shared" si="216"/>
        <v>#VALUE!</v>
      </c>
      <c r="BA195" s="702">
        <f t="shared" si="262"/>
        <v>1</v>
      </c>
      <c r="BB195" s="703" t="e">
        <f t="shared" si="263"/>
        <v>#VALUE!</v>
      </c>
      <c r="BC195" s="704" t="e">
        <f t="shared" si="264"/>
        <v>#VALUE!</v>
      </c>
      <c r="BD195" s="769" t="e">
        <f t="shared" si="217"/>
        <v>#VALUE!</v>
      </c>
      <c r="BE195" s="705" t="e">
        <f t="shared" si="218"/>
        <v>#VALUE!</v>
      </c>
      <c r="BF195" s="702">
        <f t="shared" si="265"/>
        <v>1</v>
      </c>
      <c r="BG195" s="703" t="e">
        <f t="shared" si="266"/>
        <v>#VALUE!</v>
      </c>
      <c r="BH195" s="704" t="e">
        <f t="shared" si="267"/>
        <v>#VALUE!</v>
      </c>
      <c r="BI195" s="769" t="e">
        <f t="shared" si="219"/>
        <v>#VALUE!</v>
      </c>
      <c r="BJ195" s="705" t="e">
        <f t="shared" si="220"/>
        <v>#VALUE!</v>
      </c>
      <c r="BK195" s="702">
        <f t="shared" si="268"/>
        <v>1</v>
      </c>
      <c r="BL195" s="703" t="e">
        <f t="shared" si="269"/>
        <v>#VALUE!</v>
      </c>
      <c r="BM195" s="704" t="e">
        <f t="shared" si="270"/>
        <v>#VALUE!</v>
      </c>
      <c r="BN195" s="769" t="e">
        <f t="shared" si="221"/>
        <v>#VALUE!</v>
      </c>
      <c r="BO195" s="705" t="e">
        <f t="shared" si="222"/>
        <v>#VALUE!</v>
      </c>
      <c r="BP195" s="702">
        <f t="shared" si="271"/>
        <v>1</v>
      </c>
      <c r="BQ195" s="703" t="e">
        <f t="shared" si="272"/>
        <v>#VALUE!</v>
      </c>
      <c r="BR195" s="704" t="e">
        <f t="shared" si="273"/>
        <v>#VALUE!</v>
      </c>
      <c r="BS195" s="769" t="e">
        <f t="shared" si="223"/>
        <v>#VALUE!</v>
      </c>
      <c r="BT195" s="705" t="e">
        <f t="shared" si="224"/>
        <v>#VALUE!</v>
      </c>
      <c r="BU195" s="702">
        <f t="shared" si="274"/>
        <v>1</v>
      </c>
      <c r="BV195" s="703" t="e">
        <f t="shared" si="275"/>
        <v>#VALUE!</v>
      </c>
      <c r="BW195" s="704" t="e">
        <f t="shared" si="276"/>
        <v>#VALUE!</v>
      </c>
      <c r="BX195" s="769" t="e">
        <f t="shared" si="225"/>
        <v>#VALUE!</v>
      </c>
      <c r="BY195" s="705" t="e">
        <f t="shared" si="226"/>
        <v>#VALUE!</v>
      </c>
      <c r="BZ195" s="702">
        <f t="shared" si="277"/>
        <v>1</v>
      </c>
      <c r="CA195" s="703" t="e">
        <f t="shared" si="278"/>
        <v>#VALUE!</v>
      </c>
      <c r="CB195" s="704" t="e">
        <f t="shared" si="279"/>
        <v>#VALUE!</v>
      </c>
      <c r="CC195" s="769" t="e">
        <f t="shared" si="227"/>
        <v>#VALUE!</v>
      </c>
      <c r="CD195" s="705" t="e">
        <f t="shared" si="228"/>
        <v>#VALUE!</v>
      </c>
      <c r="CE195" s="770">
        <f t="shared" si="203"/>
        <v>12</v>
      </c>
      <c r="CF195" s="771" t="e">
        <f t="shared" si="204"/>
        <v>#VALUE!</v>
      </c>
      <c r="CG195" s="708"/>
      <c r="CH195" s="709"/>
      <c r="CK195" s="253"/>
      <c r="CL195" s="272"/>
      <c r="CM195" s="272"/>
      <c r="CN195" s="273"/>
      <c r="CO195" s="285" t="e">
        <f t="shared" si="238"/>
        <v>#VALUE!</v>
      </c>
      <c r="CP195" s="286" t="e">
        <f t="shared" si="239"/>
        <v>#VALUE!</v>
      </c>
      <c r="CQ195" s="275">
        <f t="shared" si="240"/>
        <v>0</v>
      </c>
      <c r="CR195" s="270" t="e">
        <f t="shared" si="280"/>
        <v>#VALUE!</v>
      </c>
      <c r="CS195" s="270" t="e">
        <f t="shared" si="280"/>
        <v>#VALUE!</v>
      </c>
      <c r="CT195" s="270" t="e">
        <f t="shared" si="242"/>
        <v>#VALUE!</v>
      </c>
      <c r="CU195" s="44"/>
    </row>
    <row r="196" spans="1:99" ht="16.5" customHeight="1">
      <c r="A196" s="23">
        <f t="shared" si="243"/>
        <v>192</v>
      </c>
      <c r="B196" s="142">
        <f>'2019-상시근로자'!B196</f>
        <v>0</v>
      </c>
      <c r="C196" s="635">
        <f>'2019-상시근로자'!C196</f>
        <v>0</v>
      </c>
      <c r="D196" s="637">
        <f>'2019-상시근로자'!D196</f>
        <v>0</v>
      </c>
      <c r="E196" s="156" t="e">
        <f t="shared" si="231"/>
        <v>#VALUE!</v>
      </c>
      <c r="F196" s="30" t="e">
        <f t="shared" si="232"/>
        <v>#VALUE!</v>
      </c>
      <c r="G196" s="31" t="e">
        <f t="shared" si="233"/>
        <v>#VALUE!</v>
      </c>
      <c r="H196" s="147" t="e">
        <f t="shared" si="234"/>
        <v>#VALUE!</v>
      </c>
      <c r="I196" s="636">
        <f>'2019-상시근로자'!E196</f>
        <v>0</v>
      </c>
      <c r="J196" s="636">
        <f>'2019-상시근로자'!G196</f>
        <v>0</v>
      </c>
      <c r="K196" s="33" t="e">
        <f t="shared" si="235"/>
        <v>#VALUE!</v>
      </c>
      <c r="L196" s="33">
        <f t="shared" si="202"/>
        <v>0</v>
      </c>
      <c r="M196" s="35" t="e">
        <f t="shared" si="236"/>
        <v>#VALUE!</v>
      </c>
      <c r="N196" s="108"/>
      <c r="O196" s="178"/>
      <c r="P196" s="179"/>
      <c r="Q196" s="106" t="s">
        <v>160</v>
      </c>
      <c r="R196" s="107" t="s">
        <v>160</v>
      </c>
      <c r="S196" s="43"/>
      <c r="T196" s="122" t="s">
        <v>160</v>
      </c>
      <c r="U196" s="122" t="s">
        <v>160</v>
      </c>
      <c r="V196" s="123" t="s">
        <v>160</v>
      </c>
      <c r="W196" s="702">
        <f t="shared" si="244"/>
        <v>1</v>
      </c>
      <c r="X196" s="703" t="e">
        <f t="shared" si="245"/>
        <v>#VALUE!</v>
      </c>
      <c r="Y196" s="768" t="e">
        <f t="shared" si="246"/>
        <v>#VALUE!</v>
      </c>
      <c r="Z196" s="769" t="e">
        <f t="shared" si="205"/>
        <v>#VALUE!</v>
      </c>
      <c r="AA196" s="705" t="e">
        <f t="shared" si="206"/>
        <v>#VALUE!</v>
      </c>
      <c r="AB196" s="702">
        <f t="shared" si="247"/>
        <v>1</v>
      </c>
      <c r="AC196" s="703" t="e">
        <f t="shared" si="248"/>
        <v>#VALUE!</v>
      </c>
      <c r="AD196" s="704" t="e">
        <f t="shared" si="249"/>
        <v>#VALUE!</v>
      </c>
      <c r="AE196" s="769" t="e">
        <f t="shared" si="207"/>
        <v>#VALUE!</v>
      </c>
      <c r="AF196" s="705" t="e">
        <f t="shared" si="208"/>
        <v>#VALUE!</v>
      </c>
      <c r="AG196" s="702">
        <f t="shared" si="250"/>
        <v>1</v>
      </c>
      <c r="AH196" s="703" t="e">
        <f t="shared" si="251"/>
        <v>#VALUE!</v>
      </c>
      <c r="AI196" s="704" t="e">
        <f t="shared" si="252"/>
        <v>#VALUE!</v>
      </c>
      <c r="AJ196" s="769" t="e">
        <f t="shared" si="209"/>
        <v>#VALUE!</v>
      </c>
      <c r="AK196" s="705" t="e">
        <f t="shared" si="210"/>
        <v>#VALUE!</v>
      </c>
      <c r="AL196" s="702">
        <f t="shared" si="253"/>
        <v>1</v>
      </c>
      <c r="AM196" s="703" t="e">
        <f t="shared" si="254"/>
        <v>#VALUE!</v>
      </c>
      <c r="AN196" s="704" t="e">
        <f t="shared" si="255"/>
        <v>#VALUE!</v>
      </c>
      <c r="AO196" s="769" t="e">
        <f t="shared" si="211"/>
        <v>#VALUE!</v>
      </c>
      <c r="AP196" s="705" t="e">
        <f t="shared" si="212"/>
        <v>#VALUE!</v>
      </c>
      <c r="AQ196" s="702">
        <f t="shared" si="256"/>
        <v>1</v>
      </c>
      <c r="AR196" s="703" t="e">
        <f t="shared" si="257"/>
        <v>#VALUE!</v>
      </c>
      <c r="AS196" s="704" t="e">
        <f t="shared" si="258"/>
        <v>#VALUE!</v>
      </c>
      <c r="AT196" s="769" t="e">
        <f t="shared" si="213"/>
        <v>#VALUE!</v>
      </c>
      <c r="AU196" s="705" t="e">
        <f t="shared" si="214"/>
        <v>#VALUE!</v>
      </c>
      <c r="AV196" s="702">
        <f t="shared" si="259"/>
        <v>1</v>
      </c>
      <c r="AW196" s="703" t="e">
        <f t="shared" si="260"/>
        <v>#VALUE!</v>
      </c>
      <c r="AX196" s="704" t="e">
        <f t="shared" si="261"/>
        <v>#VALUE!</v>
      </c>
      <c r="AY196" s="769" t="e">
        <f t="shared" si="215"/>
        <v>#VALUE!</v>
      </c>
      <c r="AZ196" s="705" t="e">
        <f t="shared" si="216"/>
        <v>#VALUE!</v>
      </c>
      <c r="BA196" s="702">
        <f t="shared" si="262"/>
        <v>1</v>
      </c>
      <c r="BB196" s="703" t="e">
        <f t="shared" si="263"/>
        <v>#VALUE!</v>
      </c>
      <c r="BC196" s="704" t="e">
        <f t="shared" si="264"/>
        <v>#VALUE!</v>
      </c>
      <c r="BD196" s="769" t="e">
        <f t="shared" si="217"/>
        <v>#VALUE!</v>
      </c>
      <c r="BE196" s="705" t="e">
        <f t="shared" si="218"/>
        <v>#VALUE!</v>
      </c>
      <c r="BF196" s="702">
        <f t="shared" si="265"/>
        <v>1</v>
      </c>
      <c r="BG196" s="703" t="e">
        <f t="shared" si="266"/>
        <v>#VALUE!</v>
      </c>
      <c r="BH196" s="704" t="e">
        <f t="shared" si="267"/>
        <v>#VALUE!</v>
      </c>
      <c r="BI196" s="769" t="e">
        <f t="shared" si="219"/>
        <v>#VALUE!</v>
      </c>
      <c r="BJ196" s="705" t="e">
        <f t="shared" si="220"/>
        <v>#VALUE!</v>
      </c>
      <c r="BK196" s="702">
        <f t="shared" si="268"/>
        <v>1</v>
      </c>
      <c r="BL196" s="703" t="e">
        <f t="shared" si="269"/>
        <v>#VALUE!</v>
      </c>
      <c r="BM196" s="704" t="e">
        <f t="shared" si="270"/>
        <v>#VALUE!</v>
      </c>
      <c r="BN196" s="769" t="e">
        <f t="shared" si="221"/>
        <v>#VALUE!</v>
      </c>
      <c r="BO196" s="705" t="e">
        <f t="shared" si="222"/>
        <v>#VALUE!</v>
      </c>
      <c r="BP196" s="702">
        <f t="shared" si="271"/>
        <v>1</v>
      </c>
      <c r="BQ196" s="703" t="e">
        <f t="shared" si="272"/>
        <v>#VALUE!</v>
      </c>
      <c r="BR196" s="704" t="e">
        <f t="shared" si="273"/>
        <v>#VALUE!</v>
      </c>
      <c r="BS196" s="769" t="e">
        <f t="shared" si="223"/>
        <v>#VALUE!</v>
      </c>
      <c r="BT196" s="705" t="e">
        <f t="shared" si="224"/>
        <v>#VALUE!</v>
      </c>
      <c r="BU196" s="702">
        <f t="shared" si="274"/>
        <v>1</v>
      </c>
      <c r="BV196" s="703" t="e">
        <f t="shared" si="275"/>
        <v>#VALUE!</v>
      </c>
      <c r="BW196" s="704" t="e">
        <f t="shared" si="276"/>
        <v>#VALUE!</v>
      </c>
      <c r="BX196" s="769" t="e">
        <f t="shared" si="225"/>
        <v>#VALUE!</v>
      </c>
      <c r="BY196" s="705" t="e">
        <f t="shared" si="226"/>
        <v>#VALUE!</v>
      </c>
      <c r="BZ196" s="702">
        <f t="shared" si="277"/>
        <v>1</v>
      </c>
      <c r="CA196" s="703" t="e">
        <f t="shared" si="278"/>
        <v>#VALUE!</v>
      </c>
      <c r="CB196" s="704" t="e">
        <f t="shared" si="279"/>
        <v>#VALUE!</v>
      </c>
      <c r="CC196" s="769" t="e">
        <f t="shared" si="227"/>
        <v>#VALUE!</v>
      </c>
      <c r="CD196" s="705" t="e">
        <f t="shared" si="228"/>
        <v>#VALUE!</v>
      </c>
      <c r="CE196" s="770">
        <f t="shared" si="203"/>
        <v>12</v>
      </c>
      <c r="CF196" s="771" t="e">
        <f t="shared" si="204"/>
        <v>#VALUE!</v>
      </c>
      <c r="CG196" s="708"/>
      <c r="CH196" s="709"/>
      <c r="CK196" s="253"/>
      <c r="CL196" s="272"/>
      <c r="CM196" s="272"/>
      <c r="CN196" s="273"/>
      <c r="CO196" s="285" t="e">
        <f t="shared" si="238"/>
        <v>#VALUE!</v>
      </c>
      <c r="CP196" s="286" t="e">
        <f t="shared" si="239"/>
        <v>#VALUE!</v>
      </c>
      <c r="CQ196" s="275">
        <f t="shared" si="240"/>
        <v>0</v>
      </c>
      <c r="CR196" s="270" t="e">
        <f t="shared" si="280"/>
        <v>#VALUE!</v>
      </c>
      <c r="CS196" s="270" t="e">
        <f t="shared" si="280"/>
        <v>#VALUE!</v>
      </c>
      <c r="CT196" s="270" t="e">
        <f t="shared" si="242"/>
        <v>#VALUE!</v>
      </c>
      <c r="CU196" s="44"/>
    </row>
    <row r="197" spans="1:99" ht="16.5" customHeight="1">
      <c r="A197" s="23">
        <f t="shared" si="243"/>
        <v>193</v>
      </c>
      <c r="B197" s="142">
        <f>'2019-상시근로자'!B197</f>
        <v>0</v>
      </c>
      <c r="C197" s="635">
        <f>'2019-상시근로자'!C197</f>
        <v>0</v>
      </c>
      <c r="D197" s="637">
        <f>'2019-상시근로자'!D197</f>
        <v>0</v>
      </c>
      <c r="E197" s="156" t="e">
        <f t="shared" si="231"/>
        <v>#VALUE!</v>
      </c>
      <c r="F197" s="30" t="e">
        <f t="shared" si="232"/>
        <v>#VALUE!</v>
      </c>
      <c r="G197" s="31" t="e">
        <f t="shared" si="233"/>
        <v>#VALUE!</v>
      </c>
      <c r="H197" s="147" t="e">
        <f t="shared" si="234"/>
        <v>#VALUE!</v>
      </c>
      <c r="I197" s="636">
        <f>'2019-상시근로자'!E197</f>
        <v>0</v>
      </c>
      <c r="J197" s="636">
        <f>'2019-상시근로자'!G197</f>
        <v>0</v>
      </c>
      <c r="K197" s="33" t="e">
        <f t="shared" si="235"/>
        <v>#VALUE!</v>
      </c>
      <c r="L197" s="33">
        <f t="shared" ref="L197:L251" si="281">IF(P197="",0,DATEDIF(O197,P197+1,"Y")&amp;"년 "&amp;DATEDIF(O197,P197+1,"YM")&amp;"월 "&amp;IF(OR(AND(TEXT(O197,"dd")="01",TEXT(EOMONTH(P197,0),"dd")=TEXT(P197,"dd")),TEXT(TEXT(P197,"dd")+1,"dd")=TEXT(O197,"dd")),"",DATEDIF(O197,P197,"MD")+1&amp;"일"))</f>
        <v>0</v>
      </c>
      <c r="M197" s="35" t="e">
        <f t="shared" si="236"/>
        <v>#VALUE!</v>
      </c>
      <c r="N197" s="108"/>
      <c r="O197" s="178"/>
      <c r="P197" s="179"/>
      <c r="Q197" s="106" t="s">
        <v>160</v>
      </c>
      <c r="R197" s="107" t="s">
        <v>160</v>
      </c>
      <c r="S197" s="43"/>
      <c r="T197" s="122" t="s">
        <v>160</v>
      </c>
      <c r="U197" s="122" t="s">
        <v>160</v>
      </c>
      <c r="V197" s="123" t="s">
        <v>160</v>
      </c>
      <c r="W197" s="702">
        <f t="shared" si="244"/>
        <v>1</v>
      </c>
      <c r="X197" s="703" t="e">
        <f t="shared" si="245"/>
        <v>#VALUE!</v>
      </c>
      <c r="Y197" s="768" t="e">
        <f t="shared" si="246"/>
        <v>#VALUE!</v>
      </c>
      <c r="Z197" s="769" t="e">
        <f t="shared" si="205"/>
        <v>#VALUE!</v>
      </c>
      <c r="AA197" s="705" t="e">
        <f t="shared" si="206"/>
        <v>#VALUE!</v>
      </c>
      <c r="AB197" s="702">
        <f t="shared" si="247"/>
        <v>1</v>
      </c>
      <c r="AC197" s="703" t="e">
        <f t="shared" si="248"/>
        <v>#VALUE!</v>
      </c>
      <c r="AD197" s="704" t="e">
        <f t="shared" si="249"/>
        <v>#VALUE!</v>
      </c>
      <c r="AE197" s="769" t="e">
        <f t="shared" si="207"/>
        <v>#VALUE!</v>
      </c>
      <c r="AF197" s="705" t="e">
        <f t="shared" si="208"/>
        <v>#VALUE!</v>
      </c>
      <c r="AG197" s="702">
        <f t="shared" si="250"/>
        <v>1</v>
      </c>
      <c r="AH197" s="703" t="e">
        <f t="shared" si="251"/>
        <v>#VALUE!</v>
      </c>
      <c r="AI197" s="704" t="e">
        <f t="shared" si="252"/>
        <v>#VALUE!</v>
      </c>
      <c r="AJ197" s="769" t="e">
        <f t="shared" si="209"/>
        <v>#VALUE!</v>
      </c>
      <c r="AK197" s="705" t="e">
        <f t="shared" si="210"/>
        <v>#VALUE!</v>
      </c>
      <c r="AL197" s="702">
        <f t="shared" si="253"/>
        <v>1</v>
      </c>
      <c r="AM197" s="703" t="e">
        <f t="shared" si="254"/>
        <v>#VALUE!</v>
      </c>
      <c r="AN197" s="704" t="e">
        <f t="shared" si="255"/>
        <v>#VALUE!</v>
      </c>
      <c r="AO197" s="769" t="e">
        <f t="shared" si="211"/>
        <v>#VALUE!</v>
      </c>
      <c r="AP197" s="705" t="e">
        <f t="shared" si="212"/>
        <v>#VALUE!</v>
      </c>
      <c r="AQ197" s="702">
        <f t="shared" si="256"/>
        <v>1</v>
      </c>
      <c r="AR197" s="703" t="e">
        <f t="shared" si="257"/>
        <v>#VALUE!</v>
      </c>
      <c r="AS197" s="704" t="e">
        <f t="shared" si="258"/>
        <v>#VALUE!</v>
      </c>
      <c r="AT197" s="769" t="e">
        <f t="shared" si="213"/>
        <v>#VALUE!</v>
      </c>
      <c r="AU197" s="705" t="e">
        <f t="shared" si="214"/>
        <v>#VALUE!</v>
      </c>
      <c r="AV197" s="702">
        <f t="shared" si="259"/>
        <v>1</v>
      </c>
      <c r="AW197" s="703" t="e">
        <f t="shared" si="260"/>
        <v>#VALUE!</v>
      </c>
      <c r="AX197" s="704" t="e">
        <f t="shared" si="261"/>
        <v>#VALUE!</v>
      </c>
      <c r="AY197" s="769" t="e">
        <f t="shared" si="215"/>
        <v>#VALUE!</v>
      </c>
      <c r="AZ197" s="705" t="e">
        <f t="shared" si="216"/>
        <v>#VALUE!</v>
      </c>
      <c r="BA197" s="702">
        <f t="shared" si="262"/>
        <v>1</v>
      </c>
      <c r="BB197" s="703" t="e">
        <f t="shared" si="263"/>
        <v>#VALUE!</v>
      </c>
      <c r="BC197" s="704" t="e">
        <f t="shared" si="264"/>
        <v>#VALUE!</v>
      </c>
      <c r="BD197" s="769" t="e">
        <f t="shared" si="217"/>
        <v>#VALUE!</v>
      </c>
      <c r="BE197" s="705" t="e">
        <f t="shared" si="218"/>
        <v>#VALUE!</v>
      </c>
      <c r="BF197" s="702">
        <f t="shared" si="265"/>
        <v>1</v>
      </c>
      <c r="BG197" s="703" t="e">
        <f t="shared" si="266"/>
        <v>#VALUE!</v>
      </c>
      <c r="BH197" s="704" t="e">
        <f t="shared" si="267"/>
        <v>#VALUE!</v>
      </c>
      <c r="BI197" s="769" t="e">
        <f t="shared" si="219"/>
        <v>#VALUE!</v>
      </c>
      <c r="BJ197" s="705" t="e">
        <f t="shared" si="220"/>
        <v>#VALUE!</v>
      </c>
      <c r="BK197" s="702">
        <f t="shared" si="268"/>
        <v>1</v>
      </c>
      <c r="BL197" s="703" t="e">
        <f t="shared" si="269"/>
        <v>#VALUE!</v>
      </c>
      <c r="BM197" s="704" t="e">
        <f t="shared" si="270"/>
        <v>#VALUE!</v>
      </c>
      <c r="BN197" s="769" t="e">
        <f t="shared" si="221"/>
        <v>#VALUE!</v>
      </c>
      <c r="BO197" s="705" t="e">
        <f t="shared" si="222"/>
        <v>#VALUE!</v>
      </c>
      <c r="BP197" s="702">
        <f t="shared" si="271"/>
        <v>1</v>
      </c>
      <c r="BQ197" s="703" t="e">
        <f t="shared" si="272"/>
        <v>#VALUE!</v>
      </c>
      <c r="BR197" s="704" t="e">
        <f t="shared" si="273"/>
        <v>#VALUE!</v>
      </c>
      <c r="BS197" s="769" t="e">
        <f t="shared" si="223"/>
        <v>#VALUE!</v>
      </c>
      <c r="BT197" s="705" t="e">
        <f t="shared" si="224"/>
        <v>#VALUE!</v>
      </c>
      <c r="BU197" s="702">
        <f t="shared" si="274"/>
        <v>1</v>
      </c>
      <c r="BV197" s="703" t="e">
        <f t="shared" si="275"/>
        <v>#VALUE!</v>
      </c>
      <c r="BW197" s="704" t="e">
        <f t="shared" si="276"/>
        <v>#VALUE!</v>
      </c>
      <c r="BX197" s="769" t="e">
        <f t="shared" si="225"/>
        <v>#VALUE!</v>
      </c>
      <c r="BY197" s="705" t="e">
        <f t="shared" si="226"/>
        <v>#VALUE!</v>
      </c>
      <c r="BZ197" s="702">
        <f t="shared" si="277"/>
        <v>1</v>
      </c>
      <c r="CA197" s="703" t="e">
        <f t="shared" si="278"/>
        <v>#VALUE!</v>
      </c>
      <c r="CB197" s="704" t="e">
        <f t="shared" si="279"/>
        <v>#VALUE!</v>
      </c>
      <c r="CC197" s="769" t="e">
        <f t="shared" si="227"/>
        <v>#VALUE!</v>
      </c>
      <c r="CD197" s="705" t="e">
        <f t="shared" si="228"/>
        <v>#VALUE!</v>
      </c>
      <c r="CE197" s="770">
        <f t="shared" ref="CE197:CE251" si="282">SUM(W197,AB197,AG197,AL197,AQ197,AV197,BA197,BF197,BK197,BP197,BU197,BZ197)</f>
        <v>12</v>
      </c>
      <c r="CF197" s="771" t="e">
        <f t="shared" ref="CF197:CF251" si="283">SUM(AA197,AF197,AK197,AP197,AU197,AZ197,BE197,BJ197,BO197,BT197,BY197,CD197)</f>
        <v>#VALUE!</v>
      </c>
      <c r="CG197" s="708"/>
      <c r="CH197" s="709"/>
      <c r="CK197" s="253"/>
      <c r="CL197" s="272"/>
      <c r="CM197" s="272"/>
      <c r="CN197" s="273"/>
      <c r="CO197" s="285" t="e">
        <f t="shared" si="238"/>
        <v>#VALUE!</v>
      </c>
      <c r="CP197" s="286" t="e">
        <f t="shared" si="239"/>
        <v>#VALUE!</v>
      </c>
      <c r="CQ197" s="275">
        <f t="shared" si="240"/>
        <v>0</v>
      </c>
      <c r="CR197" s="270" t="e">
        <f t="shared" si="280"/>
        <v>#VALUE!</v>
      </c>
      <c r="CS197" s="270" t="e">
        <f t="shared" si="280"/>
        <v>#VALUE!</v>
      </c>
      <c r="CT197" s="270" t="e">
        <f t="shared" si="242"/>
        <v>#VALUE!</v>
      </c>
      <c r="CU197" s="44"/>
    </row>
    <row r="198" spans="1:99" ht="16.5" customHeight="1" thickBot="1">
      <c r="A198" s="23">
        <f t="shared" si="243"/>
        <v>194</v>
      </c>
      <c r="B198" s="142">
        <f>'2019-상시근로자'!B198</f>
        <v>0</v>
      </c>
      <c r="C198" s="635">
        <f>'2019-상시근로자'!C198</f>
        <v>0</v>
      </c>
      <c r="D198" s="637">
        <f>'2019-상시근로자'!D198</f>
        <v>0</v>
      </c>
      <c r="E198" s="156" t="e">
        <f t="shared" si="231"/>
        <v>#VALUE!</v>
      </c>
      <c r="F198" s="30" t="e">
        <f t="shared" si="232"/>
        <v>#VALUE!</v>
      </c>
      <c r="G198" s="31" t="e">
        <f t="shared" si="233"/>
        <v>#VALUE!</v>
      </c>
      <c r="H198" s="147" t="e">
        <f t="shared" si="234"/>
        <v>#VALUE!</v>
      </c>
      <c r="I198" s="636">
        <f>'2019-상시근로자'!E198</f>
        <v>0</v>
      </c>
      <c r="J198" s="636">
        <f>'2019-상시근로자'!G198</f>
        <v>0</v>
      </c>
      <c r="K198" s="33" t="e">
        <f t="shared" si="235"/>
        <v>#VALUE!</v>
      </c>
      <c r="L198" s="33">
        <f t="shared" si="281"/>
        <v>0</v>
      </c>
      <c r="M198" s="35" t="e">
        <f t="shared" si="236"/>
        <v>#VALUE!</v>
      </c>
      <c r="N198" s="108"/>
      <c r="O198" s="180"/>
      <c r="P198" s="181"/>
      <c r="Q198" s="106" t="s">
        <v>160</v>
      </c>
      <c r="R198" s="107" t="s">
        <v>160</v>
      </c>
      <c r="S198" s="43"/>
      <c r="T198" s="122" t="s">
        <v>160</v>
      </c>
      <c r="U198" s="122" t="s">
        <v>160</v>
      </c>
      <c r="V198" s="123" t="s">
        <v>160</v>
      </c>
      <c r="W198" s="702">
        <f t="shared" si="244"/>
        <v>1</v>
      </c>
      <c r="X198" s="703" t="e">
        <f t="shared" si="245"/>
        <v>#VALUE!</v>
      </c>
      <c r="Y198" s="768" t="e">
        <f t="shared" si="246"/>
        <v>#VALUE!</v>
      </c>
      <c r="Z198" s="769" t="e">
        <f t="shared" ref="Z198:Z261" si="284">VALUE(MID(TEXT(Y198,"YY"),1,2))</f>
        <v>#VALUE!</v>
      </c>
      <c r="AA198" s="705" t="e">
        <f t="shared" ref="AA198:AA261" si="285">IF($D198="",0,IF(OR(AND(W198=1,OR($Q198="여",$R198="여")),AND(W198=1,AND(X198&gt;=15,Z198&lt;=29))),1,0))</f>
        <v>#VALUE!</v>
      </c>
      <c r="AB198" s="702">
        <f t="shared" si="247"/>
        <v>1</v>
      </c>
      <c r="AC198" s="703" t="e">
        <f t="shared" si="248"/>
        <v>#VALUE!</v>
      </c>
      <c r="AD198" s="704" t="e">
        <f t="shared" si="249"/>
        <v>#VALUE!</v>
      </c>
      <c r="AE198" s="769" t="e">
        <f t="shared" ref="AE198:AE261" si="286">VALUE(MID(TEXT(AD198,"YY"),1,2))</f>
        <v>#VALUE!</v>
      </c>
      <c r="AF198" s="705" t="e">
        <f t="shared" ref="AF198:AF261" si="287">IF($D198="",0,IF(OR(AND(AB198=1,OR($Q198="여",$R198="여")),AND(AB198=1,AND(AC198&gt;=15,AE198&lt;=29))),1,0))</f>
        <v>#VALUE!</v>
      </c>
      <c r="AG198" s="702">
        <f t="shared" si="250"/>
        <v>1</v>
      </c>
      <c r="AH198" s="703" t="e">
        <f t="shared" si="251"/>
        <v>#VALUE!</v>
      </c>
      <c r="AI198" s="704" t="e">
        <f t="shared" si="252"/>
        <v>#VALUE!</v>
      </c>
      <c r="AJ198" s="769" t="e">
        <f t="shared" ref="AJ198:AJ261" si="288">VALUE(MID(TEXT(AI198,"YY"),1,2))</f>
        <v>#VALUE!</v>
      </c>
      <c r="AK198" s="705" t="e">
        <f t="shared" ref="AK198:AK261" si="289">IF($D198="",0,IF(OR(AND(AG198=1,OR($Q198="여",$R198="여")),AND(AG198=1,AND(AH198&gt;=15,AJ198&lt;=29))),1,0))</f>
        <v>#VALUE!</v>
      </c>
      <c r="AL198" s="702">
        <f t="shared" si="253"/>
        <v>1</v>
      </c>
      <c r="AM198" s="703" t="e">
        <f t="shared" si="254"/>
        <v>#VALUE!</v>
      </c>
      <c r="AN198" s="704" t="e">
        <f t="shared" si="255"/>
        <v>#VALUE!</v>
      </c>
      <c r="AO198" s="769" t="e">
        <f t="shared" ref="AO198:AO261" si="290">VALUE(MID(TEXT(AN198,"YY"),1,2))</f>
        <v>#VALUE!</v>
      </c>
      <c r="AP198" s="705" t="e">
        <f t="shared" ref="AP198:AP261" si="291">IF($D198="",0,IF(OR(AND(AL198=1,OR($Q198="여",$R198="여")),AND(AL198=1,AND(AM198&gt;=15,AO198&lt;=29))),1,0))</f>
        <v>#VALUE!</v>
      </c>
      <c r="AQ198" s="702">
        <f t="shared" si="256"/>
        <v>1</v>
      </c>
      <c r="AR198" s="703" t="e">
        <f t="shared" si="257"/>
        <v>#VALUE!</v>
      </c>
      <c r="AS198" s="704" t="e">
        <f t="shared" si="258"/>
        <v>#VALUE!</v>
      </c>
      <c r="AT198" s="769" t="e">
        <f t="shared" ref="AT198:AT261" si="292">VALUE(MID(TEXT(AS198,"YY"),1,2))</f>
        <v>#VALUE!</v>
      </c>
      <c r="AU198" s="705" t="e">
        <f t="shared" ref="AU198:AU261" si="293">IF($D198="",0,IF(OR(AND(AQ198=1,OR($Q198="여",$R198="여")),AND(AQ198=1,AND(AR198&gt;=15,AT198&lt;=29))),1,0))</f>
        <v>#VALUE!</v>
      </c>
      <c r="AV198" s="702">
        <f t="shared" si="259"/>
        <v>1</v>
      </c>
      <c r="AW198" s="703" t="e">
        <f t="shared" si="260"/>
        <v>#VALUE!</v>
      </c>
      <c r="AX198" s="704" t="e">
        <f t="shared" si="261"/>
        <v>#VALUE!</v>
      </c>
      <c r="AY198" s="769" t="e">
        <f t="shared" ref="AY198:AY261" si="294">VALUE(MID(TEXT(AX198,"YY"),1,2))</f>
        <v>#VALUE!</v>
      </c>
      <c r="AZ198" s="705" t="e">
        <f t="shared" ref="AZ198:AZ261" si="295">IF($D198="",0,IF(OR(AND(AV198=1,OR($Q198="여",$R198="여")),AND(AV198=1,AND(AW198&gt;=15,AY198&lt;=29))),1,0))</f>
        <v>#VALUE!</v>
      </c>
      <c r="BA198" s="702">
        <f t="shared" si="262"/>
        <v>1</v>
      </c>
      <c r="BB198" s="703" t="e">
        <f t="shared" si="263"/>
        <v>#VALUE!</v>
      </c>
      <c r="BC198" s="704" t="e">
        <f t="shared" si="264"/>
        <v>#VALUE!</v>
      </c>
      <c r="BD198" s="769" t="e">
        <f t="shared" ref="BD198:BD261" si="296">VALUE(MID(TEXT(BC198,"YY"),1,2))</f>
        <v>#VALUE!</v>
      </c>
      <c r="BE198" s="705" t="e">
        <f t="shared" ref="BE198:BE261" si="297">IF($D198="",0,IF(OR(AND(BA198=1,OR($Q198="여",$R198="여")),AND(BA198=1,AND(BB198&gt;=15,BD198&lt;=29))),1,0))</f>
        <v>#VALUE!</v>
      </c>
      <c r="BF198" s="702">
        <f t="shared" si="265"/>
        <v>1</v>
      </c>
      <c r="BG198" s="703" t="e">
        <f t="shared" si="266"/>
        <v>#VALUE!</v>
      </c>
      <c r="BH198" s="704" t="e">
        <f t="shared" si="267"/>
        <v>#VALUE!</v>
      </c>
      <c r="BI198" s="769" t="e">
        <f t="shared" ref="BI198:BI261" si="298">VALUE(MID(TEXT(BH198,"YY"),1,2))</f>
        <v>#VALUE!</v>
      </c>
      <c r="BJ198" s="705" t="e">
        <f t="shared" ref="BJ198:BJ261" si="299">IF($D198="",0,IF(OR(AND(BF198=1,OR($Q198="여",$R198="여")),AND(BF198=1,AND(BG198&gt;=15,BI198&lt;=29))),1,0))</f>
        <v>#VALUE!</v>
      </c>
      <c r="BK198" s="702">
        <f t="shared" si="268"/>
        <v>1</v>
      </c>
      <c r="BL198" s="703" t="e">
        <f t="shared" si="269"/>
        <v>#VALUE!</v>
      </c>
      <c r="BM198" s="704" t="e">
        <f t="shared" si="270"/>
        <v>#VALUE!</v>
      </c>
      <c r="BN198" s="769" t="e">
        <f t="shared" ref="BN198:BN261" si="300">VALUE(MID(TEXT(BM198,"YY"),1,2))</f>
        <v>#VALUE!</v>
      </c>
      <c r="BO198" s="705" t="e">
        <f t="shared" ref="BO198:BO261" si="301">IF($D198="",0,IF(OR(AND(BK198=1,OR($Q198="여",$R198="여")),AND(BK198=1,AND(BL198&gt;=15,BN198&lt;=29))),1,0))</f>
        <v>#VALUE!</v>
      </c>
      <c r="BP198" s="702">
        <f t="shared" si="271"/>
        <v>1</v>
      </c>
      <c r="BQ198" s="703" t="e">
        <f t="shared" si="272"/>
        <v>#VALUE!</v>
      </c>
      <c r="BR198" s="704" t="e">
        <f t="shared" si="273"/>
        <v>#VALUE!</v>
      </c>
      <c r="BS198" s="769" t="e">
        <f t="shared" ref="BS198:BS261" si="302">VALUE(MID(TEXT(BR198,"YY"),1,2))</f>
        <v>#VALUE!</v>
      </c>
      <c r="BT198" s="705" t="e">
        <f t="shared" ref="BT198:BT261" si="303">IF($D198="",0,IF(OR(AND(BP198=1,OR($Q198="여",$R198="여")),AND(BP198=1,AND(BQ198&gt;=15,BS198&lt;=29))),1,0))</f>
        <v>#VALUE!</v>
      </c>
      <c r="BU198" s="702">
        <f t="shared" si="274"/>
        <v>1</v>
      </c>
      <c r="BV198" s="703" t="e">
        <f t="shared" si="275"/>
        <v>#VALUE!</v>
      </c>
      <c r="BW198" s="704" t="e">
        <f t="shared" si="276"/>
        <v>#VALUE!</v>
      </c>
      <c r="BX198" s="769" t="e">
        <f t="shared" ref="BX198:BX261" si="304">VALUE(MID(TEXT(BW198,"YY"),1,2))</f>
        <v>#VALUE!</v>
      </c>
      <c r="BY198" s="705" t="e">
        <f t="shared" ref="BY198:BY261" si="305">IF($D198="",0,IF(OR(AND(BU198=1,OR($Q198="여",$R198="여")),AND(BU198=1,AND(BV198&gt;=15,BX198&lt;=29))),1,0))</f>
        <v>#VALUE!</v>
      </c>
      <c r="BZ198" s="702">
        <f t="shared" si="277"/>
        <v>1</v>
      </c>
      <c r="CA198" s="703" t="e">
        <f t="shared" si="278"/>
        <v>#VALUE!</v>
      </c>
      <c r="CB198" s="704" t="e">
        <f t="shared" si="279"/>
        <v>#VALUE!</v>
      </c>
      <c r="CC198" s="769" t="e">
        <f t="shared" ref="CC198:CC261" si="306">VALUE(MID(TEXT(CB198,"YY"),1,2))</f>
        <v>#VALUE!</v>
      </c>
      <c r="CD198" s="705" t="e">
        <f t="shared" ref="CD198:CD261" si="307">IF($D198="",0,IF(OR(AND(BZ198=1,OR($Q198="여",$R198="여")),AND(BZ198=1,AND(CA198&gt;=15,CC198&lt;=29))),1,0))</f>
        <v>#VALUE!</v>
      </c>
      <c r="CE198" s="770">
        <f t="shared" si="282"/>
        <v>12</v>
      </c>
      <c r="CF198" s="771" t="e">
        <f t="shared" si="283"/>
        <v>#VALUE!</v>
      </c>
      <c r="CG198" s="708"/>
      <c r="CH198" s="709"/>
      <c r="CK198" s="253"/>
      <c r="CL198" s="272"/>
      <c r="CM198" s="272"/>
      <c r="CN198" s="273"/>
      <c r="CO198" s="285" t="e">
        <f t="shared" si="238"/>
        <v>#VALUE!</v>
      </c>
      <c r="CP198" s="286" t="e">
        <f t="shared" si="239"/>
        <v>#VALUE!</v>
      </c>
      <c r="CQ198" s="275">
        <f t="shared" si="240"/>
        <v>0</v>
      </c>
      <c r="CR198" s="270" t="e">
        <f t="shared" si="280"/>
        <v>#VALUE!</v>
      </c>
      <c r="CS198" s="270" t="e">
        <f t="shared" si="280"/>
        <v>#VALUE!</v>
      </c>
      <c r="CT198" s="270" t="e">
        <f t="shared" si="242"/>
        <v>#VALUE!</v>
      </c>
      <c r="CU198" s="44"/>
    </row>
    <row r="199" spans="1:99" ht="16.5" customHeight="1">
      <c r="A199" s="23">
        <f t="shared" si="243"/>
        <v>195</v>
      </c>
      <c r="B199" s="142">
        <f>'2019-상시근로자'!B199</f>
        <v>0</v>
      </c>
      <c r="C199" s="635">
        <f>'2019-상시근로자'!C199</f>
        <v>0</v>
      </c>
      <c r="D199" s="637">
        <f>'2019-상시근로자'!D199</f>
        <v>0</v>
      </c>
      <c r="E199" s="156" t="e">
        <f t="shared" si="231"/>
        <v>#VALUE!</v>
      </c>
      <c r="F199" s="30" t="e">
        <f t="shared" si="232"/>
        <v>#VALUE!</v>
      </c>
      <c r="G199" s="31" t="e">
        <f t="shared" si="233"/>
        <v>#VALUE!</v>
      </c>
      <c r="H199" s="147" t="e">
        <f t="shared" si="234"/>
        <v>#VALUE!</v>
      </c>
      <c r="I199" s="636">
        <f>'2019-상시근로자'!E199</f>
        <v>0</v>
      </c>
      <c r="J199" s="636">
        <f>'2019-상시근로자'!G199</f>
        <v>0</v>
      </c>
      <c r="K199" s="33" t="e">
        <f t="shared" si="235"/>
        <v>#VALUE!</v>
      </c>
      <c r="L199" s="33">
        <f t="shared" si="281"/>
        <v>0</v>
      </c>
      <c r="M199" s="35" t="e">
        <f t="shared" si="236"/>
        <v>#VALUE!</v>
      </c>
      <c r="N199" s="108"/>
      <c r="O199" s="178"/>
      <c r="P199" s="179"/>
      <c r="Q199" s="106" t="s">
        <v>160</v>
      </c>
      <c r="R199" s="107" t="s">
        <v>160</v>
      </c>
      <c r="S199" s="43"/>
      <c r="T199" s="122" t="s">
        <v>160</v>
      </c>
      <c r="U199" s="122" t="s">
        <v>160</v>
      </c>
      <c r="V199" s="123" t="s">
        <v>160</v>
      </c>
      <c r="W199" s="702">
        <f t="shared" si="244"/>
        <v>1</v>
      </c>
      <c r="X199" s="703" t="e">
        <f t="shared" si="245"/>
        <v>#VALUE!</v>
      </c>
      <c r="Y199" s="768" t="e">
        <f t="shared" si="246"/>
        <v>#VALUE!</v>
      </c>
      <c r="Z199" s="769" t="e">
        <f t="shared" si="284"/>
        <v>#VALUE!</v>
      </c>
      <c r="AA199" s="705" t="e">
        <f t="shared" si="285"/>
        <v>#VALUE!</v>
      </c>
      <c r="AB199" s="702">
        <f t="shared" si="247"/>
        <v>1</v>
      </c>
      <c r="AC199" s="703" t="e">
        <f t="shared" si="248"/>
        <v>#VALUE!</v>
      </c>
      <c r="AD199" s="704" t="e">
        <f t="shared" si="249"/>
        <v>#VALUE!</v>
      </c>
      <c r="AE199" s="769" t="e">
        <f t="shared" si="286"/>
        <v>#VALUE!</v>
      </c>
      <c r="AF199" s="705" t="e">
        <f t="shared" si="287"/>
        <v>#VALUE!</v>
      </c>
      <c r="AG199" s="702">
        <f t="shared" si="250"/>
        <v>1</v>
      </c>
      <c r="AH199" s="703" t="e">
        <f t="shared" si="251"/>
        <v>#VALUE!</v>
      </c>
      <c r="AI199" s="704" t="e">
        <f t="shared" si="252"/>
        <v>#VALUE!</v>
      </c>
      <c r="AJ199" s="769" t="e">
        <f t="shared" si="288"/>
        <v>#VALUE!</v>
      </c>
      <c r="AK199" s="705" t="e">
        <f t="shared" si="289"/>
        <v>#VALUE!</v>
      </c>
      <c r="AL199" s="702">
        <f t="shared" si="253"/>
        <v>1</v>
      </c>
      <c r="AM199" s="703" t="e">
        <f t="shared" si="254"/>
        <v>#VALUE!</v>
      </c>
      <c r="AN199" s="704" t="e">
        <f t="shared" si="255"/>
        <v>#VALUE!</v>
      </c>
      <c r="AO199" s="769" t="e">
        <f t="shared" si="290"/>
        <v>#VALUE!</v>
      </c>
      <c r="AP199" s="705" t="e">
        <f t="shared" si="291"/>
        <v>#VALUE!</v>
      </c>
      <c r="AQ199" s="702">
        <f t="shared" si="256"/>
        <v>1</v>
      </c>
      <c r="AR199" s="703" t="e">
        <f t="shared" si="257"/>
        <v>#VALUE!</v>
      </c>
      <c r="AS199" s="704" t="e">
        <f t="shared" si="258"/>
        <v>#VALUE!</v>
      </c>
      <c r="AT199" s="769" t="e">
        <f t="shared" si="292"/>
        <v>#VALUE!</v>
      </c>
      <c r="AU199" s="705" t="e">
        <f t="shared" si="293"/>
        <v>#VALUE!</v>
      </c>
      <c r="AV199" s="702">
        <f t="shared" si="259"/>
        <v>1</v>
      </c>
      <c r="AW199" s="703" t="e">
        <f t="shared" si="260"/>
        <v>#VALUE!</v>
      </c>
      <c r="AX199" s="704" t="e">
        <f t="shared" si="261"/>
        <v>#VALUE!</v>
      </c>
      <c r="AY199" s="769" t="e">
        <f t="shared" si="294"/>
        <v>#VALUE!</v>
      </c>
      <c r="AZ199" s="705" t="e">
        <f t="shared" si="295"/>
        <v>#VALUE!</v>
      </c>
      <c r="BA199" s="702">
        <f t="shared" si="262"/>
        <v>1</v>
      </c>
      <c r="BB199" s="703" t="e">
        <f t="shared" si="263"/>
        <v>#VALUE!</v>
      </c>
      <c r="BC199" s="704" t="e">
        <f t="shared" si="264"/>
        <v>#VALUE!</v>
      </c>
      <c r="BD199" s="769" t="e">
        <f t="shared" si="296"/>
        <v>#VALUE!</v>
      </c>
      <c r="BE199" s="705" t="e">
        <f t="shared" si="297"/>
        <v>#VALUE!</v>
      </c>
      <c r="BF199" s="702">
        <f t="shared" si="265"/>
        <v>1</v>
      </c>
      <c r="BG199" s="703" t="e">
        <f t="shared" si="266"/>
        <v>#VALUE!</v>
      </c>
      <c r="BH199" s="704" t="e">
        <f t="shared" si="267"/>
        <v>#VALUE!</v>
      </c>
      <c r="BI199" s="769" t="e">
        <f t="shared" si="298"/>
        <v>#VALUE!</v>
      </c>
      <c r="BJ199" s="705" t="e">
        <f t="shared" si="299"/>
        <v>#VALUE!</v>
      </c>
      <c r="BK199" s="702">
        <f t="shared" si="268"/>
        <v>1</v>
      </c>
      <c r="BL199" s="703" t="e">
        <f t="shared" si="269"/>
        <v>#VALUE!</v>
      </c>
      <c r="BM199" s="704" t="e">
        <f t="shared" si="270"/>
        <v>#VALUE!</v>
      </c>
      <c r="BN199" s="769" t="e">
        <f t="shared" si="300"/>
        <v>#VALUE!</v>
      </c>
      <c r="BO199" s="705" t="e">
        <f t="shared" si="301"/>
        <v>#VALUE!</v>
      </c>
      <c r="BP199" s="702">
        <f t="shared" si="271"/>
        <v>1</v>
      </c>
      <c r="BQ199" s="703" t="e">
        <f t="shared" si="272"/>
        <v>#VALUE!</v>
      </c>
      <c r="BR199" s="704" t="e">
        <f t="shared" si="273"/>
        <v>#VALUE!</v>
      </c>
      <c r="BS199" s="769" t="e">
        <f t="shared" si="302"/>
        <v>#VALUE!</v>
      </c>
      <c r="BT199" s="705" t="e">
        <f t="shared" si="303"/>
        <v>#VALUE!</v>
      </c>
      <c r="BU199" s="702">
        <f t="shared" si="274"/>
        <v>1</v>
      </c>
      <c r="BV199" s="703" t="e">
        <f t="shared" si="275"/>
        <v>#VALUE!</v>
      </c>
      <c r="BW199" s="704" t="e">
        <f t="shared" si="276"/>
        <v>#VALUE!</v>
      </c>
      <c r="BX199" s="769" t="e">
        <f t="shared" si="304"/>
        <v>#VALUE!</v>
      </c>
      <c r="BY199" s="705" t="e">
        <f t="shared" si="305"/>
        <v>#VALUE!</v>
      </c>
      <c r="BZ199" s="702">
        <f t="shared" si="277"/>
        <v>1</v>
      </c>
      <c r="CA199" s="703" t="e">
        <f t="shared" si="278"/>
        <v>#VALUE!</v>
      </c>
      <c r="CB199" s="704" t="e">
        <f t="shared" si="279"/>
        <v>#VALUE!</v>
      </c>
      <c r="CC199" s="769" t="e">
        <f t="shared" si="306"/>
        <v>#VALUE!</v>
      </c>
      <c r="CD199" s="705" t="e">
        <f t="shared" si="307"/>
        <v>#VALUE!</v>
      </c>
      <c r="CE199" s="770">
        <f t="shared" si="282"/>
        <v>12</v>
      </c>
      <c r="CF199" s="771" t="e">
        <f t="shared" si="283"/>
        <v>#VALUE!</v>
      </c>
      <c r="CG199" s="708"/>
      <c r="CH199" s="709"/>
      <c r="CK199" s="253"/>
      <c r="CL199" s="272"/>
      <c r="CM199" s="272"/>
      <c r="CN199" s="273"/>
      <c r="CO199" s="285" t="e">
        <f t="shared" si="238"/>
        <v>#VALUE!</v>
      </c>
      <c r="CP199" s="286" t="e">
        <f t="shared" si="239"/>
        <v>#VALUE!</v>
      </c>
      <c r="CQ199" s="275">
        <f t="shared" si="240"/>
        <v>0</v>
      </c>
      <c r="CR199" s="270" t="e">
        <f t="shared" si="280"/>
        <v>#VALUE!</v>
      </c>
      <c r="CS199" s="270" t="e">
        <f t="shared" si="280"/>
        <v>#VALUE!</v>
      </c>
      <c r="CT199" s="270" t="e">
        <f t="shared" si="242"/>
        <v>#VALUE!</v>
      </c>
      <c r="CU199" s="44"/>
    </row>
    <row r="200" spans="1:99" ht="16.5" customHeight="1">
      <c r="A200" s="23">
        <f t="shared" si="243"/>
        <v>196</v>
      </c>
      <c r="B200" s="142">
        <f>'2019-상시근로자'!B200</f>
        <v>0</v>
      </c>
      <c r="C200" s="635">
        <f>'2019-상시근로자'!C200</f>
        <v>0</v>
      </c>
      <c r="D200" s="637">
        <f>'2019-상시근로자'!D200</f>
        <v>0</v>
      </c>
      <c r="E200" s="156" t="e">
        <f t="shared" si="231"/>
        <v>#VALUE!</v>
      </c>
      <c r="F200" s="30" t="e">
        <f t="shared" si="232"/>
        <v>#VALUE!</v>
      </c>
      <c r="G200" s="31" t="e">
        <f t="shared" si="233"/>
        <v>#VALUE!</v>
      </c>
      <c r="H200" s="147" t="e">
        <f t="shared" si="234"/>
        <v>#VALUE!</v>
      </c>
      <c r="I200" s="636">
        <f>'2019-상시근로자'!E200</f>
        <v>0</v>
      </c>
      <c r="J200" s="636">
        <f>'2019-상시근로자'!G200</f>
        <v>0</v>
      </c>
      <c r="K200" s="33" t="e">
        <f t="shared" si="235"/>
        <v>#VALUE!</v>
      </c>
      <c r="L200" s="33">
        <f t="shared" si="281"/>
        <v>0</v>
      </c>
      <c r="M200" s="35" t="e">
        <f t="shared" si="236"/>
        <v>#VALUE!</v>
      </c>
      <c r="N200" s="108"/>
      <c r="O200" s="178"/>
      <c r="P200" s="179"/>
      <c r="Q200" s="106" t="s">
        <v>160</v>
      </c>
      <c r="R200" s="107" t="s">
        <v>160</v>
      </c>
      <c r="S200" s="43"/>
      <c r="T200" s="122" t="s">
        <v>160</v>
      </c>
      <c r="U200" s="122" t="s">
        <v>160</v>
      </c>
      <c r="V200" s="123" t="s">
        <v>160</v>
      </c>
      <c r="W200" s="702">
        <f t="shared" si="244"/>
        <v>1</v>
      </c>
      <c r="X200" s="703" t="e">
        <f t="shared" si="245"/>
        <v>#VALUE!</v>
      </c>
      <c r="Y200" s="768" t="e">
        <f t="shared" si="246"/>
        <v>#VALUE!</v>
      </c>
      <c r="Z200" s="769" t="e">
        <f t="shared" si="284"/>
        <v>#VALUE!</v>
      </c>
      <c r="AA200" s="705" t="e">
        <f t="shared" si="285"/>
        <v>#VALUE!</v>
      </c>
      <c r="AB200" s="702">
        <f t="shared" si="247"/>
        <v>1</v>
      </c>
      <c r="AC200" s="703" t="e">
        <f t="shared" si="248"/>
        <v>#VALUE!</v>
      </c>
      <c r="AD200" s="704" t="e">
        <f t="shared" si="249"/>
        <v>#VALUE!</v>
      </c>
      <c r="AE200" s="769" t="e">
        <f t="shared" si="286"/>
        <v>#VALUE!</v>
      </c>
      <c r="AF200" s="705" t="e">
        <f t="shared" si="287"/>
        <v>#VALUE!</v>
      </c>
      <c r="AG200" s="702">
        <f t="shared" si="250"/>
        <v>1</v>
      </c>
      <c r="AH200" s="703" t="e">
        <f t="shared" si="251"/>
        <v>#VALUE!</v>
      </c>
      <c r="AI200" s="704" t="e">
        <f t="shared" si="252"/>
        <v>#VALUE!</v>
      </c>
      <c r="AJ200" s="769" t="e">
        <f t="shared" si="288"/>
        <v>#VALUE!</v>
      </c>
      <c r="AK200" s="705" t="e">
        <f t="shared" si="289"/>
        <v>#VALUE!</v>
      </c>
      <c r="AL200" s="702">
        <f t="shared" si="253"/>
        <v>1</v>
      </c>
      <c r="AM200" s="703" t="e">
        <f t="shared" si="254"/>
        <v>#VALUE!</v>
      </c>
      <c r="AN200" s="704" t="e">
        <f t="shared" si="255"/>
        <v>#VALUE!</v>
      </c>
      <c r="AO200" s="769" t="e">
        <f t="shared" si="290"/>
        <v>#VALUE!</v>
      </c>
      <c r="AP200" s="705" t="e">
        <f t="shared" si="291"/>
        <v>#VALUE!</v>
      </c>
      <c r="AQ200" s="702">
        <f t="shared" si="256"/>
        <v>1</v>
      </c>
      <c r="AR200" s="703" t="e">
        <f t="shared" si="257"/>
        <v>#VALUE!</v>
      </c>
      <c r="AS200" s="704" t="e">
        <f t="shared" si="258"/>
        <v>#VALUE!</v>
      </c>
      <c r="AT200" s="769" t="e">
        <f t="shared" si="292"/>
        <v>#VALUE!</v>
      </c>
      <c r="AU200" s="705" t="e">
        <f t="shared" si="293"/>
        <v>#VALUE!</v>
      </c>
      <c r="AV200" s="702">
        <f t="shared" si="259"/>
        <v>1</v>
      </c>
      <c r="AW200" s="703" t="e">
        <f t="shared" si="260"/>
        <v>#VALUE!</v>
      </c>
      <c r="AX200" s="704" t="e">
        <f t="shared" si="261"/>
        <v>#VALUE!</v>
      </c>
      <c r="AY200" s="769" t="e">
        <f t="shared" si="294"/>
        <v>#VALUE!</v>
      </c>
      <c r="AZ200" s="705" t="e">
        <f t="shared" si="295"/>
        <v>#VALUE!</v>
      </c>
      <c r="BA200" s="702">
        <f t="shared" si="262"/>
        <v>1</v>
      </c>
      <c r="BB200" s="703" t="e">
        <f t="shared" si="263"/>
        <v>#VALUE!</v>
      </c>
      <c r="BC200" s="704" t="e">
        <f t="shared" si="264"/>
        <v>#VALUE!</v>
      </c>
      <c r="BD200" s="769" t="e">
        <f t="shared" si="296"/>
        <v>#VALUE!</v>
      </c>
      <c r="BE200" s="705" t="e">
        <f t="shared" si="297"/>
        <v>#VALUE!</v>
      </c>
      <c r="BF200" s="702">
        <f t="shared" si="265"/>
        <v>1</v>
      </c>
      <c r="BG200" s="703" t="e">
        <f t="shared" si="266"/>
        <v>#VALUE!</v>
      </c>
      <c r="BH200" s="704" t="e">
        <f t="shared" si="267"/>
        <v>#VALUE!</v>
      </c>
      <c r="BI200" s="769" t="e">
        <f t="shared" si="298"/>
        <v>#VALUE!</v>
      </c>
      <c r="BJ200" s="705" t="e">
        <f t="shared" si="299"/>
        <v>#VALUE!</v>
      </c>
      <c r="BK200" s="702">
        <f t="shared" si="268"/>
        <v>1</v>
      </c>
      <c r="BL200" s="703" t="e">
        <f t="shared" si="269"/>
        <v>#VALUE!</v>
      </c>
      <c r="BM200" s="704" t="e">
        <f t="shared" si="270"/>
        <v>#VALUE!</v>
      </c>
      <c r="BN200" s="769" t="e">
        <f t="shared" si="300"/>
        <v>#VALUE!</v>
      </c>
      <c r="BO200" s="705" t="e">
        <f t="shared" si="301"/>
        <v>#VALUE!</v>
      </c>
      <c r="BP200" s="702">
        <f t="shared" si="271"/>
        <v>1</v>
      </c>
      <c r="BQ200" s="703" t="e">
        <f t="shared" si="272"/>
        <v>#VALUE!</v>
      </c>
      <c r="BR200" s="704" t="e">
        <f t="shared" si="273"/>
        <v>#VALUE!</v>
      </c>
      <c r="BS200" s="769" t="e">
        <f t="shared" si="302"/>
        <v>#VALUE!</v>
      </c>
      <c r="BT200" s="705" t="e">
        <f t="shared" si="303"/>
        <v>#VALUE!</v>
      </c>
      <c r="BU200" s="702">
        <f t="shared" si="274"/>
        <v>1</v>
      </c>
      <c r="BV200" s="703" t="e">
        <f t="shared" si="275"/>
        <v>#VALUE!</v>
      </c>
      <c r="BW200" s="704" t="e">
        <f t="shared" si="276"/>
        <v>#VALUE!</v>
      </c>
      <c r="BX200" s="769" t="e">
        <f t="shared" si="304"/>
        <v>#VALUE!</v>
      </c>
      <c r="BY200" s="705" t="e">
        <f t="shared" si="305"/>
        <v>#VALUE!</v>
      </c>
      <c r="BZ200" s="702">
        <f t="shared" si="277"/>
        <v>1</v>
      </c>
      <c r="CA200" s="703" t="e">
        <f t="shared" si="278"/>
        <v>#VALUE!</v>
      </c>
      <c r="CB200" s="704" t="e">
        <f t="shared" si="279"/>
        <v>#VALUE!</v>
      </c>
      <c r="CC200" s="769" t="e">
        <f t="shared" si="306"/>
        <v>#VALUE!</v>
      </c>
      <c r="CD200" s="705" t="e">
        <f t="shared" si="307"/>
        <v>#VALUE!</v>
      </c>
      <c r="CE200" s="770">
        <f t="shared" si="282"/>
        <v>12</v>
      </c>
      <c r="CF200" s="771" t="e">
        <f t="shared" si="283"/>
        <v>#VALUE!</v>
      </c>
      <c r="CG200" s="708"/>
      <c r="CH200" s="709"/>
      <c r="CK200" s="253"/>
      <c r="CL200" s="272"/>
      <c r="CM200" s="272"/>
      <c r="CN200" s="273"/>
      <c r="CO200" s="285" t="e">
        <f t="shared" si="238"/>
        <v>#VALUE!</v>
      </c>
      <c r="CP200" s="286" t="e">
        <f t="shared" si="239"/>
        <v>#VALUE!</v>
      </c>
      <c r="CQ200" s="275">
        <f t="shared" si="240"/>
        <v>0</v>
      </c>
      <c r="CR200" s="270" t="e">
        <f t="shared" si="280"/>
        <v>#VALUE!</v>
      </c>
      <c r="CS200" s="270" t="e">
        <f t="shared" si="280"/>
        <v>#VALUE!</v>
      </c>
      <c r="CT200" s="270" t="e">
        <f t="shared" si="242"/>
        <v>#VALUE!</v>
      </c>
      <c r="CU200" s="44"/>
    </row>
    <row r="201" spans="1:99" ht="16.5" customHeight="1">
      <c r="A201" s="23">
        <f t="shared" si="243"/>
        <v>197</v>
      </c>
      <c r="B201" s="142">
        <f>'2019-상시근로자'!B201</f>
        <v>0</v>
      </c>
      <c r="C201" s="635">
        <f>'2019-상시근로자'!C201</f>
        <v>0</v>
      </c>
      <c r="D201" s="637">
        <f>'2019-상시근로자'!D201</f>
        <v>0</v>
      </c>
      <c r="E201" s="156" t="e">
        <f t="shared" si="231"/>
        <v>#VALUE!</v>
      </c>
      <c r="F201" s="30" t="e">
        <f t="shared" si="232"/>
        <v>#VALUE!</v>
      </c>
      <c r="G201" s="31" t="e">
        <f t="shared" si="233"/>
        <v>#VALUE!</v>
      </c>
      <c r="H201" s="147" t="e">
        <f t="shared" si="234"/>
        <v>#VALUE!</v>
      </c>
      <c r="I201" s="636">
        <f>'2019-상시근로자'!E201</f>
        <v>0</v>
      </c>
      <c r="J201" s="636">
        <f>'2019-상시근로자'!G201</f>
        <v>0</v>
      </c>
      <c r="K201" s="33" t="e">
        <f t="shared" si="235"/>
        <v>#VALUE!</v>
      </c>
      <c r="L201" s="33">
        <f t="shared" si="281"/>
        <v>0</v>
      </c>
      <c r="M201" s="35" t="e">
        <f t="shared" si="236"/>
        <v>#VALUE!</v>
      </c>
      <c r="N201" s="108"/>
      <c r="O201" s="178"/>
      <c r="P201" s="179"/>
      <c r="Q201" s="106" t="s">
        <v>160</v>
      </c>
      <c r="R201" s="107" t="s">
        <v>160</v>
      </c>
      <c r="S201" s="43"/>
      <c r="T201" s="122" t="s">
        <v>160</v>
      </c>
      <c r="U201" s="122" t="s">
        <v>160</v>
      </c>
      <c r="V201" s="123" t="s">
        <v>160</v>
      </c>
      <c r="W201" s="702">
        <f t="shared" si="244"/>
        <v>1</v>
      </c>
      <c r="X201" s="703" t="e">
        <f t="shared" si="245"/>
        <v>#VALUE!</v>
      </c>
      <c r="Y201" s="768" t="e">
        <f t="shared" si="246"/>
        <v>#VALUE!</v>
      </c>
      <c r="Z201" s="769" t="e">
        <f t="shared" si="284"/>
        <v>#VALUE!</v>
      </c>
      <c r="AA201" s="705" t="e">
        <f t="shared" si="285"/>
        <v>#VALUE!</v>
      </c>
      <c r="AB201" s="702">
        <f t="shared" si="247"/>
        <v>1</v>
      </c>
      <c r="AC201" s="703" t="e">
        <f t="shared" si="248"/>
        <v>#VALUE!</v>
      </c>
      <c r="AD201" s="704" t="e">
        <f t="shared" si="249"/>
        <v>#VALUE!</v>
      </c>
      <c r="AE201" s="769" t="e">
        <f t="shared" si="286"/>
        <v>#VALUE!</v>
      </c>
      <c r="AF201" s="705" t="e">
        <f t="shared" si="287"/>
        <v>#VALUE!</v>
      </c>
      <c r="AG201" s="702">
        <f t="shared" si="250"/>
        <v>1</v>
      </c>
      <c r="AH201" s="703" t="e">
        <f t="shared" si="251"/>
        <v>#VALUE!</v>
      </c>
      <c r="AI201" s="704" t="e">
        <f t="shared" si="252"/>
        <v>#VALUE!</v>
      </c>
      <c r="AJ201" s="769" t="e">
        <f t="shared" si="288"/>
        <v>#VALUE!</v>
      </c>
      <c r="AK201" s="705" t="e">
        <f t="shared" si="289"/>
        <v>#VALUE!</v>
      </c>
      <c r="AL201" s="702">
        <f t="shared" si="253"/>
        <v>1</v>
      </c>
      <c r="AM201" s="703" t="e">
        <f t="shared" si="254"/>
        <v>#VALUE!</v>
      </c>
      <c r="AN201" s="704" t="e">
        <f t="shared" si="255"/>
        <v>#VALUE!</v>
      </c>
      <c r="AO201" s="769" t="e">
        <f t="shared" si="290"/>
        <v>#VALUE!</v>
      </c>
      <c r="AP201" s="705" t="e">
        <f t="shared" si="291"/>
        <v>#VALUE!</v>
      </c>
      <c r="AQ201" s="702">
        <f t="shared" si="256"/>
        <v>1</v>
      </c>
      <c r="AR201" s="703" t="e">
        <f t="shared" si="257"/>
        <v>#VALUE!</v>
      </c>
      <c r="AS201" s="704" t="e">
        <f t="shared" si="258"/>
        <v>#VALUE!</v>
      </c>
      <c r="AT201" s="769" t="e">
        <f t="shared" si="292"/>
        <v>#VALUE!</v>
      </c>
      <c r="AU201" s="705" t="e">
        <f t="shared" si="293"/>
        <v>#VALUE!</v>
      </c>
      <c r="AV201" s="702">
        <f t="shared" si="259"/>
        <v>1</v>
      </c>
      <c r="AW201" s="703" t="e">
        <f t="shared" si="260"/>
        <v>#VALUE!</v>
      </c>
      <c r="AX201" s="704" t="e">
        <f t="shared" si="261"/>
        <v>#VALUE!</v>
      </c>
      <c r="AY201" s="769" t="e">
        <f t="shared" si="294"/>
        <v>#VALUE!</v>
      </c>
      <c r="AZ201" s="705" t="e">
        <f t="shared" si="295"/>
        <v>#VALUE!</v>
      </c>
      <c r="BA201" s="702">
        <f t="shared" si="262"/>
        <v>1</v>
      </c>
      <c r="BB201" s="703" t="e">
        <f t="shared" si="263"/>
        <v>#VALUE!</v>
      </c>
      <c r="BC201" s="704" t="e">
        <f t="shared" si="264"/>
        <v>#VALUE!</v>
      </c>
      <c r="BD201" s="769" t="e">
        <f t="shared" si="296"/>
        <v>#VALUE!</v>
      </c>
      <c r="BE201" s="705" t="e">
        <f t="shared" si="297"/>
        <v>#VALUE!</v>
      </c>
      <c r="BF201" s="702">
        <f t="shared" si="265"/>
        <v>1</v>
      </c>
      <c r="BG201" s="703" t="e">
        <f t="shared" si="266"/>
        <v>#VALUE!</v>
      </c>
      <c r="BH201" s="704" t="e">
        <f t="shared" si="267"/>
        <v>#VALUE!</v>
      </c>
      <c r="BI201" s="769" t="e">
        <f t="shared" si="298"/>
        <v>#VALUE!</v>
      </c>
      <c r="BJ201" s="705" t="e">
        <f t="shared" si="299"/>
        <v>#VALUE!</v>
      </c>
      <c r="BK201" s="702">
        <f t="shared" si="268"/>
        <v>1</v>
      </c>
      <c r="BL201" s="703" t="e">
        <f t="shared" si="269"/>
        <v>#VALUE!</v>
      </c>
      <c r="BM201" s="704" t="e">
        <f t="shared" si="270"/>
        <v>#VALUE!</v>
      </c>
      <c r="BN201" s="769" t="e">
        <f t="shared" si="300"/>
        <v>#VALUE!</v>
      </c>
      <c r="BO201" s="705" t="e">
        <f t="shared" si="301"/>
        <v>#VALUE!</v>
      </c>
      <c r="BP201" s="702">
        <f t="shared" si="271"/>
        <v>1</v>
      </c>
      <c r="BQ201" s="703" t="e">
        <f t="shared" si="272"/>
        <v>#VALUE!</v>
      </c>
      <c r="BR201" s="704" t="e">
        <f t="shared" si="273"/>
        <v>#VALUE!</v>
      </c>
      <c r="BS201" s="769" t="e">
        <f t="shared" si="302"/>
        <v>#VALUE!</v>
      </c>
      <c r="BT201" s="705" t="e">
        <f t="shared" si="303"/>
        <v>#VALUE!</v>
      </c>
      <c r="BU201" s="702">
        <f t="shared" si="274"/>
        <v>1</v>
      </c>
      <c r="BV201" s="703" t="e">
        <f t="shared" si="275"/>
        <v>#VALUE!</v>
      </c>
      <c r="BW201" s="704" t="e">
        <f t="shared" si="276"/>
        <v>#VALUE!</v>
      </c>
      <c r="BX201" s="769" t="e">
        <f t="shared" si="304"/>
        <v>#VALUE!</v>
      </c>
      <c r="BY201" s="705" t="e">
        <f t="shared" si="305"/>
        <v>#VALUE!</v>
      </c>
      <c r="BZ201" s="702">
        <f t="shared" si="277"/>
        <v>1</v>
      </c>
      <c r="CA201" s="703" t="e">
        <f t="shared" si="278"/>
        <v>#VALUE!</v>
      </c>
      <c r="CB201" s="704" t="e">
        <f t="shared" si="279"/>
        <v>#VALUE!</v>
      </c>
      <c r="CC201" s="769" t="e">
        <f t="shared" si="306"/>
        <v>#VALUE!</v>
      </c>
      <c r="CD201" s="705" t="e">
        <f t="shared" si="307"/>
        <v>#VALUE!</v>
      </c>
      <c r="CE201" s="770">
        <f t="shared" si="282"/>
        <v>12</v>
      </c>
      <c r="CF201" s="771" t="e">
        <f t="shared" si="283"/>
        <v>#VALUE!</v>
      </c>
      <c r="CG201" s="708"/>
      <c r="CH201" s="709"/>
      <c r="CK201" s="253"/>
      <c r="CL201" s="272"/>
      <c r="CM201" s="272"/>
      <c r="CN201" s="273"/>
      <c r="CO201" s="285" t="e">
        <f t="shared" si="238"/>
        <v>#VALUE!</v>
      </c>
      <c r="CP201" s="286" t="e">
        <f t="shared" si="239"/>
        <v>#VALUE!</v>
      </c>
      <c r="CQ201" s="275">
        <f t="shared" si="240"/>
        <v>0</v>
      </c>
      <c r="CR201" s="270" t="e">
        <f t="shared" si="280"/>
        <v>#VALUE!</v>
      </c>
      <c r="CS201" s="270" t="e">
        <f t="shared" si="280"/>
        <v>#VALUE!</v>
      </c>
      <c r="CT201" s="270" t="e">
        <f t="shared" si="242"/>
        <v>#VALUE!</v>
      </c>
      <c r="CU201" s="44"/>
    </row>
    <row r="202" spans="1:99" ht="16.5" customHeight="1">
      <c r="A202" s="23">
        <f t="shared" si="243"/>
        <v>198</v>
      </c>
      <c r="B202" s="142">
        <f>'2019-상시근로자'!B202</f>
        <v>0</v>
      </c>
      <c r="C202" s="635">
        <f>'2019-상시근로자'!C202</f>
        <v>0</v>
      </c>
      <c r="D202" s="637">
        <f>'2019-상시근로자'!D202</f>
        <v>0</v>
      </c>
      <c r="E202" s="156" t="e">
        <f t="shared" si="231"/>
        <v>#VALUE!</v>
      </c>
      <c r="F202" s="30" t="e">
        <f t="shared" si="232"/>
        <v>#VALUE!</v>
      </c>
      <c r="G202" s="31" t="e">
        <f t="shared" si="233"/>
        <v>#VALUE!</v>
      </c>
      <c r="H202" s="147" t="e">
        <f t="shared" si="234"/>
        <v>#VALUE!</v>
      </c>
      <c r="I202" s="636">
        <f>'2019-상시근로자'!E202</f>
        <v>0</v>
      </c>
      <c r="J202" s="636">
        <f>'2019-상시근로자'!G202</f>
        <v>0</v>
      </c>
      <c r="K202" s="33" t="e">
        <f t="shared" si="235"/>
        <v>#VALUE!</v>
      </c>
      <c r="L202" s="33">
        <f t="shared" si="281"/>
        <v>0</v>
      </c>
      <c r="M202" s="35" t="e">
        <f t="shared" si="236"/>
        <v>#VALUE!</v>
      </c>
      <c r="N202" s="108"/>
      <c r="O202" s="178"/>
      <c r="P202" s="179"/>
      <c r="Q202" s="106" t="s">
        <v>160</v>
      </c>
      <c r="R202" s="107" t="s">
        <v>160</v>
      </c>
      <c r="S202" s="43"/>
      <c r="T202" s="122" t="s">
        <v>160</v>
      </c>
      <c r="U202" s="122" t="s">
        <v>160</v>
      </c>
      <c r="V202" s="123" t="s">
        <v>160</v>
      </c>
      <c r="W202" s="702">
        <f t="shared" si="244"/>
        <v>1</v>
      </c>
      <c r="X202" s="703" t="e">
        <f t="shared" si="245"/>
        <v>#VALUE!</v>
      </c>
      <c r="Y202" s="768" t="e">
        <f t="shared" si="246"/>
        <v>#VALUE!</v>
      </c>
      <c r="Z202" s="769" t="e">
        <f t="shared" si="284"/>
        <v>#VALUE!</v>
      </c>
      <c r="AA202" s="705" t="e">
        <f t="shared" si="285"/>
        <v>#VALUE!</v>
      </c>
      <c r="AB202" s="702">
        <f t="shared" si="247"/>
        <v>1</v>
      </c>
      <c r="AC202" s="703" t="e">
        <f t="shared" si="248"/>
        <v>#VALUE!</v>
      </c>
      <c r="AD202" s="704" t="e">
        <f t="shared" si="249"/>
        <v>#VALUE!</v>
      </c>
      <c r="AE202" s="769" t="e">
        <f t="shared" si="286"/>
        <v>#VALUE!</v>
      </c>
      <c r="AF202" s="705" t="e">
        <f t="shared" si="287"/>
        <v>#VALUE!</v>
      </c>
      <c r="AG202" s="702">
        <f t="shared" si="250"/>
        <v>1</v>
      </c>
      <c r="AH202" s="703" t="e">
        <f t="shared" si="251"/>
        <v>#VALUE!</v>
      </c>
      <c r="AI202" s="704" t="e">
        <f t="shared" si="252"/>
        <v>#VALUE!</v>
      </c>
      <c r="AJ202" s="769" t="e">
        <f t="shared" si="288"/>
        <v>#VALUE!</v>
      </c>
      <c r="AK202" s="705" t="e">
        <f t="shared" si="289"/>
        <v>#VALUE!</v>
      </c>
      <c r="AL202" s="702">
        <f t="shared" si="253"/>
        <v>1</v>
      </c>
      <c r="AM202" s="703" t="e">
        <f t="shared" si="254"/>
        <v>#VALUE!</v>
      </c>
      <c r="AN202" s="704" t="e">
        <f t="shared" si="255"/>
        <v>#VALUE!</v>
      </c>
      <c r="AO202" s="769" t="e">
        <f t="shared" si="290"/>
        <v>#VALUE!</v>
      </c>
      <c r="AP202" s="705" t="e">
        <f t="shared" si="291"/>
        <v>#VALUE!</v>
      </c>
      <c r="AQ202" s="702">
        <f t="shared" si="256"/>
        <v>1</v>
      </c>
      <c r="AR202" s="703" t="e">
        <f t="shared" si="257"/>
        <v>#VALUE!</v>
      </c>
      <c r="AS202" s="704" t="e">
        <f t="shared" si="258"/>
        <v>#VALUE!</v>
      </c>
      <c r="AT202" s="769" t="e">
        <f t="shared" si="292"/>
        <v>#VALUE!</v>
      </c>
      <c r="AU202" s="705" t="e">
        <f t="shared" si="293"/>
        <v>#VALUE!</v>
      </c>
      <c r="AV202" s="702">
        <f t="shared" si="259"/>
        <v>1</v>
      </c>
      <c r="AW202" s="703" t="e">
        <f t="shared" si="260"/>
        <v>#VALUE!</v>
      </c>
      <c r="AX202" s="704" t="e">
        <f t="shared" si="261"/>
        <v>#VALUE!</v>
      </c>
      <c r="AY202" s="769" t="e">
        <f t="shared" si="294"/>
        <v>#VALUE!</v>
      </c>
      <c r="AZ202" s="705" t="e">
        <f t="shared" si="295"/>
        <v>#VALUE!</v>
      </c>
      <c r="BA202" s="702">
        <f t="shared" si="262"/>
        <v>1</v>
      </c>
      <c r="BB202" s="703" t="e">
        <f t="shared" si="263"/>
        <v>#VALUE!</v>
      </c>
      <c r="BC202" s="704" t="e">
        <f t="shared" si="264"/>
        <v>#VALUE!</v>
      </c>
      <c r="BD202" s="769" t="e">
        <f t="shared" si="296"/>
        <v>#VALUE!</v>
      </c>
      <c r="BE202" s="705" t="e">
        <f t="shared" si="297"/>
        <v>#VALUE!</v>
      </c>
      <c r="BF202" s="702">
        <f t="shared" si="265"/>
        <v>1</v>
      </c>
      <c r="BG202" s="703" t="e">
        <f t="shared" si="266"/>
        <v>#VALUE!</v>
      </c>
      <c r="BH202" s="704" t="e">
        <f t="shared" si="267"/>
        <v>#VALUE!</v>
      </c>
      <c r="BI202" s="769" t="e">
        <f t="shared" si="298"/>
        <v>#VALUE!</v>
      </c>
      <c r="BJ202" s="705" t="e">
        <f t="shared" si="299"/>
        <v>#VALUE!</v>
      </c>
      <c r="BK202" s="702">
        <f t="shared" si="268"/>
        <v>1</v>
      </c>
      <c r="BL202" s="703" t="e">
        <f t="shared" si="269"/>
        <v>#VALUE!</v>
      </c>
      <c r="BM202" s="704" t="e">
        <f t="shared" si="270"/>
        <v>#VALUE!</v>
      </c>
      <c r="BN202" s="769" t="e">
        <f t="shared" si="300"/>
        <v>#VALUE!</v>
      </c>
      <c r="BO202" s="705" t="e">
        <f t="shared" si="301"/>
        <v>#VALUE!</v>
      </c>
      <c r="BP202" s="702">
        <f t="shared" si="271"/>
        <v>1</v>
      </c>
      <c r="BQ202" s="703" t="e">
        <f t="shared" si="272"/>
        <v>#VALUE!</v>
      </c>
      <c r="BR202" s="704" t="e">
        <f t="shared" si="273"/>
        <v>#VALUE!</v>
      </c>
      <c r="BS202" s="769" t="e">
        <f t="shared" si="302"/>
        <v>#VALUE!</v>
      </c>
      <c r="BT202" s="705" t="e">
        <f t="shared" si="303"/>
        <v>#VALUE!</v>
      </c>
      <c r="BU202" s="702">
        <f t="shared" si="274"/>
        <v>1</v>
      </c>
      <c r="BV202" s="703" t="e">
        <f t="shared" si="275"/>
        <v>#VALUE!</v>
      </c>
      <c r="BW202" s="704" t="e">
        <f t="shared" si="276"/>
        <v>#VALUE!</v>
      </c>
      <c r="BX202" s="769" t="e">
        <f t="shared" si="304"/>
        <v>#VALUE!</v>
      </c>
      <c r="BY202" s="705" t="e">
        <f t="shared" si="305"/>
        <v>#VALUE!</v>
      </c>
      <c r="BZ202" s="702">
        <f t="shared" si="277"/>
        <v>1</v>
      </c>
      <c r="CA202" s="703" t="e">
        <f t="shared" si="278"/>
        <v>#VALUE!</v>
      </c>
      <c r="CB202" s="704" t="e">
        <f t="shared" si="279"/>
        <v>#VALUE!</v>
      </c>
      <c r="CC202" s="769" t="e">
        <f t="shared" si="306"/>
        <v>#VALUE!</v>
      </c>
      <c r="CD202" s="705" t="e">
        <f t="shared" si="307"/>
        <v>#VALUE!</v>
      </c>
      <c r="CE202" s="770">
        <f t="shared" si="282"/>
        <v>12</v>
      </c>
      <c r="CF202" s="771" t="e">
        <f t="shared" si="283"/>
        <v>#VALUE!</v>
      </c>
      <c r="CG202" s="708"/>
      <c r="CH202" s="709"/>
      <c r="CK202" s="253"/>
      <c r="CL202" s="272"/>
      <c r="CM202" s="272"/>
      <c r="CN202" s="273"/>
      <c r="CO202" s="285" t="e">
        <f t="shared" si="238"/>
        <v>#VALUE!</v>
      </c>
      <c r="CP202" s="286" t="e">
        <f t="shared" si="239"/>
        <v>#VALUE!</v>
      </c>
      <c r="CQ202" s="275">
        <f t="shared" si="240"/>
        <v>0</v>
      </c>
      <c r="CR202" s="270" t="e">
        <f t="shared" si="280"/>
        <v>#VALUE!</v>
      </c>
      <c r="CS202" s="270" t="e">
        <f t="shared" si="280"/>
        <v>#VALUE!</v>
      </c>
      <c r="CT202" s="270" t="e">
        <f t="shared" si="242"/>
        <v>#VALUE!</v>
      </c>
      <c r="CU202" s="44"/>
    </row>
    <row r="203" spans="1:99" ht="16.5" customHeight="1">
      <c r="A203" s="23">
        <f t="shared" si="243"/>
        <v>199</v>
      </c>
      <c r="B203" s="142">
        <f>'2019-상시근로자'!B203</f>
        <v>0</v>
      </c>
      <c r="C203" s="635">
        <f>'2019-상시근로자'!C203</f>
        <v>0</v>
      </c>
      <c r="D203" s="637">
        <f>'2019-상시근로자'!D203</f>
        <v>0</v>
      </c>
      <c r="E203" s="156" t="e">
        <f t="shared" si="231"/>
        <v>#VALUE!</v>
      </c>
      <c r="F203" s="30" t="e">
        <f t="shared" si="232"/>
        <v>#VALUE!</v>
      </c>
      <c r="G203" s="31" t="e">
        <f t="shared" si="233"/>
        <v>#VALUE!</v>
      </c>
      <c r="H203" s="147" t="e">
        <f t="shared" si="234"/>
        <v>#VALUE!</v>
      </c>
      <c r="I203" s="636">
        <f>'2019-상시근로자'!E203</f>
        <v>0</v>
      </c>
      <c r="J203" s="636">
        <f>'2019-상시근로자'!G203</f>
        <v>0</v>
      </c>
      <c r="K203" s="33" t="e">
        <f t="shared" si="235"/>
        <v>#VALUE!</v>
      </c>
      <c r="L203" s="33">
        <f t="shared" si="281"/>
        <v>0</v>
      </c>
      <c r="M203" s="35" t="e">
        <f t="shared" si="236"/>
        <v>#VALUE!</v>
      </c>
      <c r="N203" s="108"/>
      <c r="O203" s="178"/>
      <c r="P203" s="179"/>
      <c r="Q203" s="106" t="s">
        <v>160</v>
      </c>
      <c r="R203" s="107" t="s">
        <v>160</v>
      </c>
      <c r="S203" s="43"/>
      <c r="T203" s="122" t="s">
        <v>160</v>
      </c>
      <c r="U203" s="122" t="s">
        <v>160</v>
      </c>
      <c r="V203" s="123" t="s">
        <v>160</v>
      </c>
      <c r="W203" s="702">
        <f t="shared" si="244"/>
        <v>1</v>
      </c>
      <c r="X203" s="703" t="e">
        <f t="shared" si="245"/>
        <v>#VALUE!</v>
      </c>
      <c r="Y203" s="768" t="e">
        <f t="shared" si="246"/>
        <v>#VALUE!</v>
      </c>
      <c r="Z203" s="769" t="e">
        <f t="shared" si="284"/>
        <v>#VALUE!</v>
      </c>
      <c r="AA203" s="705" t="e">
        <f t="shared" si="285"/>
        <v>#VALUE!</v>
      </c>
      <c r="AB203" s="702">
        <f t="shared" si="247"/>
        <v>1</v>
      </c>
      <c r="AC203" s="703" t="e">
        <f t="shared" si="248"/>
        <v>#VALUE!</v>
      </c>
      <c r="AD203" s="704" t="e">
        <f t="shared" si="249"/>
        <v>#VALUE!</v>
      </c>
      <c r="AE203" s="769" t="e">
        <f t="shared" si="286"/>
        <v>#VALUE!</v>
      </c>
      <c r="AF203" s="705" t="e">
        <f t="shared" si="287"/>
        <v>#VALUE!</v>
      </c>
      <c r="AG203" s="702">
        <f t="shared" si="250"/>
        <v>1</v>
      </c>
      <c r="AH203" s="703" t="e">
        <f t="shared" si="251"/>
        <v>#VALUE!</v>
      </c>
      <c r="AI203" s="704" t="e">
        <f t="shared" si="252"/>
        <v>#VALUE!</v>
      </c>
      <c r="AJ203" s="769" t="e">
        <f t="shared" si="288"/>
        <v>#VALUE!</v>
      </c>
      <c r="AK203" s="705" t="e">
        <f t="shared" si="289"/>
        <v>#VALUE!</v>
      </c>
      <c r="AL203" s="702">
        <f t="shared" si="253"/>
        <v>1</v>
      </c>
      <c r="AM203" s="703" t="e">
        <f t="shared" si="254"/>
        <v>#VALUE!</v>
      </c>
      <c r="AN203" s="704" t="e">
        <f t="shared" si="255"/>
        <v>#VALUE!</v>
      </c>
      <c r="AO203" s="769" t="e">
        <f t="shared" si="290"/>
        <v>#VALUE!</v>
      </c>
      <c r="AP203" s="705" t="e">
        <f t="shared" si="291"/>
        <v>#VALUE!</v>
      </c>
      <c r="AQ203" s="702">
        <f t="shared" si="256"/>
        <v>1</v>
      </c>
      <c r="AR203" s="703" t="e">
        <f t="shared" si="257"/>
        <v>#VALUE!</v>
      </c>
      <c r="AS203" s="704" t="e">
        <f t="shared" si="258"/>
        <v>#VALUE!</v>
      </c>
      <c r="AT203" s="769" t="e">
        <f t="shared" si="292"/>
        <v>#VALUE!</v>
      </c>
      <c r="AU203" s="705" t="e">
        <f t="shared" si="293"/>
        <v>#VALUE!</v>
      </c>
      <c r="AV203" s="702">
        <f t="shared" si="259"/>
        <v>1</v>
      </c>
      <c r="AW203" s="703" t="e">
        <f t="shared" si="260"/>
        <v>#VALUE!</v>
      </c>
      <c r="AX203" s="704" t="e">
        <f t="shared" si="261"/>
        <v>#VALUE!</v>
      </c>
      <c r="AY203" s="769" t="e">
        <f t="shared" si="294"/>
        <v>#VALUE!</v>
      </c>
      <c r="AZ203" s="705" t="e">
        <f t="shared" si="295"/>
        <v>#VALUE!</v>
      </c>
      <c r="BA203" s="702">
        <f t="shared" si="262"/>
        <v>1</v>
      </c>
      <c r="BB203" s="703" t="e">
        <f t="shared" si="263"/>
        <v>#VALUE!</v>
      </c>
      <c r="BC203" s="704" t="e">
        <f t="shared" si="264"/>
        <v>#VALUE!</v>
      </c>
      <c r="BD203" s="769" t="e">
        <f t="shared" si="296"/>
        <v>#VALUE!</v>
      </c>
      <c r="BE203" s="705" t="e">
        <f t="shared" si="297"/>
        <v>#VALUE!</v>
      </c>
      <c r="BF203" s="702">
        <f t="shared" si="265"/>
        <v>1</v>
      </c>
      <c r="BG203" s="703" t="e">
        <f t="shared" si="266"/>
        <v>#VALUE!</v>
      </c>
      <c r="BH203" s="704" t="e">
        <f t="shared" si="267"/>
        <v>#VALUE!</v>
      </c>
      <c r="BI203" s="769" t="e">
        <f t="shared" si="298"/>
        <v>#VALUE!</v>
      </c>
      <c r="BJ203" s="705" t="e">
        <f t="shared" si="299"/>
        <v>#VALUE!</v>
      </c>
      <c r="BK203" s="702">
        <f t="shared" si="268"/>
        <v>1</v>
      </c>
      <c r="BL203" s="703" t="e">
        <f t="shared" si="269"/>
        <v>#VALUE!</v>
      </c>
      <c r="BM203" s="704" t="e">
        <f t="shared" si="270"/>
        <v>#VALUE!</v>
      </c>
      <c r="BN203" s="769" t="e">
        <f t="shared" si="300"/>
        <v>#VALUE!</v>
      </c>
      <c r="BO203" s="705" t="e">
        <f t="shared" si="301"/>
        <v>#VALUE!</v>
      </c>
      <c r="BP203" s="702">
        <f t="shared" si="271"/>
        <v>1</v>
      </c>
      <c r="BQ203" s="703" t="e">
        <f t="shared" si="272"/>
        <v>#VALUE!</v>
      </c>
      <c r="BR203" s="704" t="e">
        <f t="shared" si="273"/>
        <v>#VALUE!</v>
      </c>
      <c r="BS203" s="769" t="e">
        <f t="shared" si="302"/>
        <v>#VALUE!</v>
      </c>
      <c r="BT203" s="705" t="e">
        <f t="shared" si="303"/>
        <v>#VALUE!</v>
      </c>
      <c r="BU203" s="702">
        <f t="shared" si="274"/>
        <v>1</v>
      </c>
      <c r="BV203" s="703" t="e">
        <f t="shared" si="275"/>
        <v>#VALUE!</v>
      </c>
      <c r="BW203" s="704" t="e">
        <f t="shared" si="276"/>
        <v>#VALUE!</v>
      </c>
      <c r="BX203" s="769" t="e">
        <f t="shared" si="304"/>
        <v>#VALUE!</v>
      </c>
      <c r="BY203" s="705" t="e">
        <f t="shared" si="305"/>
        <v>#VALUE!</v>
      </c>
      <c r="BZ203" s="702">
        <f t="shared" si="277"/>
        <v>1</v>
      </c>
      <c r="CA203" s="703" t="e">
        <f t="shared" si="278"/>
        <v>#VALUE!</v>
      </c>
      <c r="CB203" s="704" t="e">
        <f t="shared" si="279"/>
        <v>#VALUE!</v>
      </c>
      <c r="CC203" s="769" t="e">
        <f t="shared" si="306"/>
        <v>#VALUE!</v>
      </c>
      <c r="CD203" s="705" t="e">
        <f t="shared" si="307"/>
        <v>#VALUE!</v>
      </c>
      <c r="CE203" s="770">
        <f t="shared" si="282"/>
        <v>12</v>
      </c>
      <c r="CF203" s="771" t="e">
        <f t="shared" si="283"/>
        <v>#VALUE!</v>
      </c>
      <c r="CG203" s="708"/>
      <c r="CH203" s="709"/>
      <c r="CK203" s="253"/>
      <c r="CL203" s="272"/>
      <c r="CM203" s="272"/>
      <c r="CN203" s="273"/>
      <c r="CO203" s="285" t="e">
        <f t="shared" si="238"/>
        <v>#VALUE!</v>
      </c>
      <c r="CP203" s="286" t="e">
        <f t="shared" si="239"/>
        <v>#VALUE!</v>
      </c>
      <c r="CQ203" s="275">
        <f t="shared" si="240"/>
        <v>0</v>
      </c>
      <c r="CR203" s="270" t="e">
        <f t="shared" si="280"/>
        <v>#VALUE!</v>
      </c>
      <c r="CS203" s="270" t="e">
        <f t="shared" si="280"/>
        <v>#VALUE!</v>
      </c>
      <c r="CT203" s="270" t="e">
        <f t="shared" si="242"/>
        <v>#VALUE!</v>
      </c>
      <c r="CU203" s="44"/>
    </row>
    <row r="204" spans="1:99" ht="16.5" customHeight="1">
      <c r="A204" s="23">
        <f t="shared" si="243"/>
        <v>200</v>
      </c>
      <c r="B204" s="142">
        <f>'2019-상시근로자'!B204</f>
        <v>0</v>
      </c>
      <c r="C204" s="635">
        <f>'2019-상시근로자'!C204</f>
        <v>0</v>
      </c>
      <c r="D204" s="637">
        <f>'2019-상시근로자'!D204</f>
        <v>0</v>
      </c>
      <c r="E204" s="156" t="e">
        <f t="shared" si="231"/>
        <v>#VALUE!</v>
      </c>
      <c r="F204" s="30" t="e">
        <f t="shared" si="232"/>
        <v>#VALUE!</v>
      </c>
      <c r="G204" s="31" t="e">
        <f t="shared" si="233"/>
        <v>#VALUE!</v>
      </c>
      <c r="H204" s="147" t="e">
        <f t="shared" si="234"/>
        <v>#VALUE!</v>
      </c>
      <c r="I204" s="636">
        <f>'2019-상시근로자'!E204</f>
        <v>0</v>
      </c>
      <c r="J204" s="636">
        <f>'2019-상시근로자'!G204</f>
        <v>0</v>
      </c>
      <c r="K204" s="33" t="e">
        <f t="shared" si="235"/>
        <v>#VALUE!</v>
      </c>
      <c r="L204" s="33">
        <f t="shared" si="281"/>
        <v>0</v>
      </c>
      <c r="M204" s="35" t="e">
        <f t="shared" si="236"/>
        <v>#VALUE!</v>
      </c>
      <c r="N204" s="108"/>
      <c r="O204" s="178"/>
      <c r="P204" s="179"/>
      <c r="Q204" s="106" t="s">
        <v>160</v>
      </c>
      <c r="R204" s="107" t="s">
        <v>160</v>
      </c>
      <c r="S204" s="43"/>
      <c r="T204" s="122" t="s">
        <v>160</v>
      </c>
      <c r="U204" s="122" t="s">
        <v>160</v>
      </c>
      <c r="V204" s="123" t="s">
        <v>160</v>
      </c>
      <c r="W204" s="702">
        <f t="shared" si="244"/>
        <v>1</v>
      </c>
      <c r="X204" s="703" t="e">
        <f t="shared" si="245"/>
        <v>#VALUE!</v>
      </c>
      <c r="Y204" s="768" t="e">
        <f t="shared" si="246"/>
        <v>#VALUE!</v>
      </c>
      <c r="Z204" s="769" t="e">
        <f t="shared" si="284"/>
        <v>#VALUE!</v>
      </c>
      <c r="AA204" s="705" t="e">
        <f t="shared" si="285"/>
        <v>#VALUE!</v>
      </c>
      <c r="AB204" s="702">
        <f t="shared" si="247"/>
        <v>1</v>
      </c>
      <c r="AC204" s="703" t="e">
        <f t="shared" si="248"/>
        <v>#VALUE!</v>
      </c>
      <c r="AD204" s="704" t="e">
        <f t="shared" si="249"/>
        <v>#VALUE!</v>
      </c>
      <c r="AE204" s="769" t="e">
        <f t="shared" si="286"/>
        <v>#VALUE!</v>
      </c>
      <c r="AF204" s="705" t="e">
        <f t="shared" si="287"/>
        <v>#VALUE!</v>
      </c>
      <c r="AG204" s="702">
        <f t="shared" si="250"/>
        <v>1</v>
      </c>
      <c r="AH204" s="703" t="e">
        <f t="shared" si="251"/>
        <v>#VALUE!</v>
      </c>
      <c r="AI204" s="704" t="e">
        <f t="shared" si="252"/>
        <v>#VALUE!</v>
      </c>
      <c r="AJ204" s="769" t="e">
        <f t="shared" si="288"/>
        <v>#VALUE!</v>
      </c>
      <c r="AK204" s="705" t="e">
        <f t="shared" si="289"/>
        <v>#VALUE!</v>
      </c>
      <c r="AL204" s="702">
        <f t="shared" si="253"/>
        <v>1</v>
      </c>
      <c r="AM204" s="703" t="e">
        <f t="shared" si="254"/>
        <v>#VALUE!</v>
      </c>
      <c r="AN204" s="704" t="e">
        <f t="shared" si="255"/>
        <v>#VALUE!</v>
      </c>
      <c r="AO204" s="769" t="e">
        <f t="shared" si="290"/>
        <v>#VALUE!</v>
      </c>
      <c r="AP204" s="705" t="e">
        <f t="shared" si="291"/>
        <v>#VALUE!</v>
      </c>
      <c r="AQ204" s="702">
        <f t="shared" si="256"/>
        <v>1</v>
      </c>
      <c r="AR204" s="703" t="e">
        <f t="shared" si="257"/>
        <v>#VALUE!</v>
      </c>
      <c r="AS204" s="704" t="e">
        <f t="shared" si="258"/>
        <v>#VALUE!</v>
      </c>
      <c r="AT204" s="769" t="e">
        <f t="shared" si="292"/>
        <v>#VALUE!</v>
      </c>
      <c r="AU204" s="705" t="e">
        <f t="shared" si="293"/>
        <v>#VALUE!</v>
      </c>
      <c r="AV204" s="702">
        <f t="shared" si="259"/>
        <v>1</v>
      </c>
      <c r="AW204" s="703" t="e">
        <f t="shared" si="260"/>
        <v>#VALUE!</v>
      </c>
      <c r="AX204" s="704" t="e">
        <f t="shared" si="261"/>
        <v>#VALUE!</v>
      </c>
      <c r="AY204" s="769" t="e">
        <f t="shared" si="294"/>
        <v>#VALUE!</v>
      </c>
      <c r="AZ204" s="705" t="e">
        <f t="shared" si="295"/>
        <v>#VALUE!</v>
      </c>
      <c r="BA204" s="702">
        <f t="shared" si="262"/>
        <v>1</v>
      </c>
      <c r="BB204" s="703" t="e">
        <f t="shared" si="263"/>
        <v>#VALUE!</v>
      </c>
      <c r="BC204" s="704" t="e">
        <f t="shared" si="264"/>
        <v>#VALUE!</v>
      </c>
      <c r="BD204" s="769" t="e">
        <f t="shared" si="296"/>
        <v>#VALUE!</v>
      </c>
      <c r="BE204" s="705" t="e">
        <f t="shared" si="297"/>
        <v>#VALUE!</v>
      </c>
      <c r="BF204" s="702">
        <f t="shared" si="265"/>
        <v>1</v>
      </c>
      <c r="BG204" s="703" t="e">
        <f t="shared" si="266"/>
        <v>#VALUE!</v>
      </c>
      <c r="BH204" s="704" t="e">
        <f t="shared" si="267"/>
        <v>#VALUE!</v>
      </c>
      <c r="BI204" s="769" t="e">
        <f t="shared" si="298"/>
        <v>#VALUE!</v>
      </c>
      <c r="BJ204" s="705" t="e">
        <f t="shared" si="299"/>
        <v>#VALUE!</v>
      </c>
      <c r="BK204" s="702">
        <f t="shared" si="268"/>
        <v>1</v>
      </c>
      <c r="BL204" s="703" t="e">
        <f t="shared" si="269"/>
        <v>#VALUE!</v>
      </c>
      <c r="BM204" s="704" t="e">
        <f t="shared" si="270"/>
        <v>#VALUE!</v>
      </c>
      <c r="BN204" s="769" t="e">
        <f t="shared" si="300"/>
        <v>#VALUE!</v>
      </c>
      <c r="BO204" s="705" t="e">
        <f t="shared" si="301"/>
        <v>#VALUE!</v>
      </c>
      <c r="BP204" s="702">
        <f t="shared" si="271"/>
        <v>1</v>
      </c>
      <c r="BQ204" s="703" t="e">
        <f t="shared" si="272"/>
        <v>#VALUE!</v>
      </c>
      <c r="BR204" s="704" t="e">
        <f t="shared" si="273"/>
        <v>#VALUE!</v>
      </c>
      <c r="BS204" s="769" t="e">
        <f t="shared" si="302"/>
        <v>#VALUE!</v>
      </c>
      <c r="BT204" s="705" t="e">
        <f t="shared" si="303"/>
        <v>#VALUE!</v>
      </c>
      <c r="BU204" s="702">
        <f t="shared" si="274"/>
        <v>1</v>
      </c>
      <c r="BV204" s="703" t="e">
        <f t="shared" si="275"/>
        <v>#VALUE!</v>
      </c>
      <c r="BW204" s="704" t="e">
        <f t="shared" si="276"/>
        <v>#VALUE!</v>
      </c>
      <c r="BX204" s="769" t="e">
        <f t="shared" si="304"/>
        <v>#VALUE!</v>
      </c>
      <c r="BY204" s="705" t="e">
        <f t="shared" si="305"/>
        <v>#VALUE!</v>
      </c>
      <c r="BZ204" s="702">
        <f t="shared" si="277"/>
        <v>1</v>
      </c>
      <c r="CA204" s="703" t="e">
        <f t="shared" si="278"/>
        <v>#VALUE!</v>
      </c>
      <c r="CB204" s="704" t="e">
        <f t="shared" si="279"/>
        <v>#VALUE!</v>
      </c>
      <c r="CC204" s="769" t="e">
        <f t="shared" si="306"/>
        <v>#VALUE!</v>
      </c>
      <c r="CD204" s="705" t="e">
        <f t="shared" si="307"/>
        <v>#VALUE!</v>
      </c>
      <c r="CE204" s="770">
        <f t="shared" si="282"/>
        <v>12</v>
      </c>
      <c r="CF204" s="771" t="e">
        <f t="shared" si="283"/>
        <v>#VALUE!</v>
      </c>
      <c r="CG204" s="708"/>
      <c r="CH204" s="709"/>
      <c r="CK204" s="253"/>
      <c r="CL204" s="272"/>
      <c r="CM204" s="272"/>
      <c r="CN204" s="273"/>
      <c r="CO204" s="285" t="e">
        <f t="shared" si="238"/>
        <v>#VALUE!</v>
      </c>
      <c r="CP204" s="286" t="e">
        <f t="shared" si="239"/>
        <v>#VALUE!</v>
      </c>
      <c r="CQ204" s="275">
        <f t="shared" si="240"/>
        <v>0</v>
      </c>
      <c r="CR204" s="270" t="e">
        <f t="shared" si="280"/>
        <v>#VALUE!</v>
      </c>
      <c r="CS204" s="270" t="e">
        <f t="shared" si="280"/>
        <v>#VALUE!</v>
      </c>
      <c r="CT204" s="270" t="e">
        <f t="shared" si="242"/>
        <v>#VALUE!</v>
      </c>
      <c r="CU204" s="44"/>
    </row>
    <row r="205" spans="1:99" ht="16.5" customHeight="1" thickBot="1">
      <c r="A205" s="23">
        <f t="shared" si="243"/>
        <v>201</v>
      </c>
      <c r="B205" s="142">
        <f>'2019-상시근로자'!B205</f>
        <v>0</v>
      </c>
      <c r="C205" s="635">
        <f>'2019-상시근로자'!C205</f>
        <v>0</v>
      </c>
      <c r="D205" s="637">
        <f>'2019-상시근로자'!D205</f>
        <v>0</v>
      </c>
      <c r="E205" s="156" t="e">
        <f t="shared" si="231"/>
        <v>#VALUE!</v>
      </c>
      <c r="F205" s="30" t="e">
        <f t="shared" si="232"/>
        <v>#VALUE!</v>
      </c>
      <c r="G205" s="31" t="e">
        <f t="shared" si="233"/>
        <v>#VALUE!</v>
      </c>
      <c r="H205" s="147" t="e">
        <f t="shared" si="234"/>
        <v>#VALUE!</v>
      </c>
      <c r="I205" s="636">
        <f>'2019-상시근로자'!E205</f>
        <v>0</v>
      </c>
      <c r="J205" s="636">
        <f>'2019-상시근로자'!G205</f>
        <v>0</v>
      </c>
      <c r="K205" s="33" t="e">
        <f t="shared" si="235"/>
        <v>#VALUE!</v>
      </c>
      <c r="L205" s="33">
        <f t="shared" si="281"/>
        <v>0</v>
      </c>
      <c r="M205" s="35" t="e">
        <f t="shared" si="236"/>
        <v>#VALUE!</v>
      </c>
      <c r="N205" s="108"/>
      <c r="O205" s="180"/>
      <c r="P205" s="181"/>
      <c r="Q205" s="106" t="s">
        <v>160</v>
      </c>
      <c r="R205" s="107" t="s">
        <v>160</v>
      </c>
      <c r="S205" s="43"/>
      <c r="T205" s="122" t="s">
        <v>160</v>
      </c>
      <c r="U205" s="122" t="s">
        <v>160</v>
      </c>
      <c r="V205" s="123" t="s">
        <v>160</v>
      </c>
      <c r="W205" s="702">
        <f t="shared" si="244"/>
        <v>1</v>
      </c>
      <c r="X205" s="703" t="e">
        <f t="shared" si="245"/>
        <v>#VALUE!</v>
      </c>
      <c r="Y205" s="768" t="e">
        <f t="shared" si="246"/>
        <v>#VALUE!</v>
      </c>
      <c r="Z205" s="769" t="e">
        <f t="shared" si="284"/>
        <v>#VALUE!</v>
      </c>
      <c r="AA205" s="705" t="e">
        <f t="shared" si="285"/>
        <v>#VALUE!</v>
      </c>
      <c r="AB205" s="702">
        <f t="shared" si="247"/>
        <v>1</v>
      </c>
      <c r="AC205" s="703" t="e">
        <f t="shared" si="248"/>
        <v>#VALUE!</v>
      </c>
      <c r="AD205" s="704" t="e">
        <f t="shared" si="249"/>
        <v>#VALUE!</v>
      </c>
      <c r="AE205" s="769" t="e">
        <f t="shared" si="286"/>
        <v>#VALUE!</v>
      </c>
      <c r="AF205" s="705" t="e">
        <f t="shared" si="287"/>
        <v>#VALUE!</v>
      </c>
      <c r="AG205" s="702">
        <f t="shared" si="250"/>
        <v>1</v>
      </c>
      <c r="AH205" s="703" t="e">
        <f t="shared" si="251"/>
        <v>#VALUE!</v>
      </c>
      <c r="AI205" s="704" t="e">
        <f t="shared" si="252"/>
        <v>#VALUE!</v>
      </c>
      <c r="AJ205" s="769" t="e">
        <f t="shared" si="288"/>
        <v>#VALUE!</v>
      </c>
      <c r="AK205" s="705" t="e">
        <f t="shared" si="289"/>
        <v>#VALUE!</v>
      </c>
      <c r="AL205" s="702">
        <f t="shared" si="253"/>
        <v>1</v>
      </c>
      <c r="AM205" s="703" t="e">
        <f t="shared" si="254"/>
        <v>#VALUE!</v>
      </c>
      <c r="AN205" s="704" t="e">
        <f t="shared" si="255"/>
        <v>#VALUE!</v>
      </c>
      <c r="AO205" s="769" t="e">
        <f t="shared" si="290"/>
        <v>#VALUE!</v>
      </c>
      <c r="AP205" s="705" t="e">
        <f t="shared" si="291"/>
        <v>#VALUE!</v>
      </c>
      <c r="AQ205" s="702">
        <f t="shared" si="256"/>
        <v>1</v>
      </c>
      <c r="AR205" s="703" t="e">
        <f t="shared" si="257"/>
        <v>#VALUE!</v>
      </c>
      <c r="AS205" s="704" t="e">
        <f t="shared" si="258"/>
        <v>#VALUE!</v>
      </c>
      <c r="AT205" s="769" t="e">
        <f t="shared" si="292"/>
        <v>#VALUE!</v>
      </c>
      <c r="AU205" s="705" t="e">
        <f t="shared" si="293"/>
        <v>#VALUE!</v>
      </c>
      <c r="AV205" s="702">
        <f t="shared" si="259"/>
        <v>1</v>
      </c>
      <c r="AW205" s="703" t="e">
        <f t="shared" si="260"/>
        <v>#VALUE!</v>
      </c>
      <c r="AX205" s="704" t="e">
        <f t="shared" si="261"/>
        <v>#VALUE!</v>
      </c>
      <c r="AY205" s="769" t="e">
        <f t="shared" si="294"/>
        <v>#VALUE!</v>
      </c>
      <c r="AZ205" s="705" t="e">
        <f t="shared" si="295"/>
        <v>#VALUE!</v>
      </c>
      <c r="BA205" s="702">
        <f t="shared" si="262"/>
        <v>1</v>
      </c>
      <c r="BB205" s="703" t="e">
        <f t="shared" si="263"/>
        <v>#VALUE!</v>
      </c>
      <c r="BC205" s="704" t="e">
        <f t="shared" si="264"/>
        <v>#VALUE!</v>
      </c>
      <c r="BD205" s="769" t="e">
        <f t="shared" si="296"/>
        <v>#VALUE!</v>
      </c>
      <c r="BE205" s="705" t="e">
        <f t="shared" si="297"/>
        <v>#VALUE!</v>
      </c>
      <c r="BF205" s="702">
        <f t="shared" si="265"/>
        <v>1</v>
      </c>
      <c r="BG205" s="703" t="e">
        <f t="shared" si="266"/>
        <v>#VALUE!</v>
      </c>
      <c r="BH205" s="704" t="e">
        <f t="shared" si="267"/>
        <v>#VALUE!</v>
      </c>
      <c r="BI205" s="769" t="e">
        <f t="shared" si="298"/>
        <v>#VALUE!</v>
      </c>
      <c r="BJ205" s="705" t="e">
        <f t="shared" si="299"/>
        <v>#VALUE!</v>
      </c>
      <c r="BK205" s="702">
        <f t="shared" si="268"/>
        <v>1</v>
      </c>
      <c r="BL205" s="703" t="e">
        <f t="shared" si="269"/>
        <v>#VALUE!</v>
      </c>
      <c r="BM205" s="704" t="e">
        <f t="shared" si="270"/>
        <v>#VALUE!</v>
      </c>
      <c r="BN205" s="769" t="e">
        <f t="shared" si="300"/>
        <v>#VALUE!</v>
      </c>
      <c r="BO205" s="705" t="e">
        <f t="shared" si="301"/>
        <v>#VALUE!</v>
      </c>
      <c r="BP205" s="702">
        <f t="shared" si="271"/>
        <v>1</v>
      </c>
      <c r="BQ205" s="703" t="e">
        <f t="shared" si="272"/>
        <v>#VALUE!</v>
      </c>
      <c r="BR205" s="704" t="e">
        <f t="shared" si="273"/>
        <v>#VALUE!</v>
      </c>
      <c r="BS205" s="769" t="e">
        <f t="shared" si="302"/>
        <v>#VALUE!</v>
      </c>
      <c r="BT205" s="705" t="e">
        <f t="shared" si="303"/>
        <v>#VALUE!</v>
      </c>
      <c r="BU205" s="702">
        <f t="shared" si="274"/>
        <v>1</v>
      </c>
      <c r="BV205" s="703" t="e">
        <f t="shared" si="275"/>
        <v>#VALUE!</v>
      </c>
      <c r="BW205" s="704" t="e">
        <f t="shared" si="276"/>
        <v>#VALUE!</v>
      </c>
      <c r="BX205" s="769" t="e">
        <f t="shared" si="304"/>
        <v>#VALUE!</v>
      </c>
      <c r="BY205" s="705" t="e">
        <f t="shared" si="305"/>
        <v>#VALUE!</v>
      </c>
      <c r="BZ205" s="702">
        <f t="shared" si="277"/>
        <v>1</v>
      </c>
      <c r="CA205" s="703" t="e">
        <f t="shared" si="278"/>
        <v>#VALUE!</v>
      </c>
      <c r="CB205" s="704" t="e">
        <f t="shared" si="279"/>
        <v>#VALUE!</v>
      </c>
      <c r="CC205" s="769" t="e">
        <f t="shared" si="306"/>
        <v>#VALUE!</v>
      </c>
      <c r="CD205" s="705" t="e">
        <f t="shared" si="307"/>
        <v>#VALUE!</v>
      </c>
      <c r="CE205" s="770">
        <f t="shared" si="282"/>
        <v>12</v>
      </c>
      <c r="CF205" s="771" t="e">
        <f t="shared" si="283"/>
        <v>#VALUE!</v>
      </c>
      <c r="CG205" s="708"/>
      <c r="CH205" s="709"/>
      <c r="CK205" s="253"/>
      <c r="CL205" s="272"/>
      <c r="CM205" s="272"/>
      <c r="CN205" s="273"/>
      <c r="CO205" s="285" t="e">
        <f t="shared" si="238"/>
        <v>#VALUE!</v>
      </c>
      <c r="CP205" s="286" t="e">
        <f t="shared" si="239"/>
        <v>#VALUE!</v>
      </c>
      <c r="CQ205" s="275">
        <f t="shared" si="240"/>
        <v>0</v>
      </c>
      <c r="CR205" s="270" t="e">
        <f t="shared" si="280"/>
        <v>#VALUE!</v>
      </c>
      <c r="CS205" s="270" t="e">
        <f t="shared" si="280"/>
        <v>#VALUE!</v>
      </c>
      <c r="CT205" s="270" t="e">
        <f t="shared" si="242"/>
        <v>#VALUE!</v>
      </c>
      <c r="CU205" s="44"/>
    </row>
    <row r="206" spans="1:99" ht="16.5" customHeight="1">
      <c r="A206" s="23">
        <f t="shared" si="243"/>
        <v>202</v>
      </c>
      <c r="B206" s="142">
        <f>'2019-상시근로자'!B206</f>
        <v>0</v>
      </c>
      <c r="C206" s="635">
        <f>'2019-상시근로자'!C206</f>
        <v>0</v>
      </c>
      <c r="D206" s="637">
        <f>'2019-상시근로자'!D206</f>
        <v>0</v>
      </c>
      <c r="E206" s="156" t="e">
        <f t="shared" si="231"/>
        <v>#VALUE!</v>
      </c>
      <c r="F206" s="30" t="e">
        <f t="shared" si="232"/>
        <v>#VALUE!</v>
      </c>
      <c r="G206" s="31" t="e">
        <f t="shared" si="233"/>
        <v>#VALUE!</v>
      </c>
      <c r="H206" s="147" t="e">
        <f t="shared" si="234"/>
        <v>#VALUE!</v>
      </c>
      <c r="I206" s="636">
        <f>'2019-상시근로자'!E206</f>
        <v>0</v>
      </c>
      <c r="J206" s="636">
        <f>'2019-상시근로자'!G206</f>
        <v>0</v>
      </c>
      <c r="K206" s="33" t="e">
        <f t="shared" si="235"/>
        <v>#VALUE!</v>
      </c>
      <c r="L206" s="33">
        <f t="shared" si="281"/>
        <v>0</v>
      </c>
      <c r="M206" s="35" t="e">
        <f t="shared" si="236"/>
        <v>#VALUE!</v>
      </c>
      <c r="N206" s="108"/>
      <c r="O206" s="178"/>
      <c r="P206" s="179"/>
      <c r="Q206" s="106" t="s">
        <v>160</v>
      </c>
      <c r="R206" s="107" t="s">
        <v>160</v>
      </c>
      <c r="S206" s="43"/>
      <c r="T206" s="122" t="s">
        <v>160</v>
      </c>
      <c r="U206" s="122" t="s">
        <v>160</v>
      </c>
      <c r="V206" s="123" t="s">
        <v>160</v>
      </c>
      <c r="W206" s="702">
        <f t="shared" si="244"/>
        <v>1</v>
      </c>
      <c r="X206" s="703" t="e">
        <f t="shared" si="245"/>
        <v>#VALUE!</v>
      </c>
      <c r="Y206" s="768" t="e">
        <f t="shared" si="246"/>
        <v>#VALUE!</v>
      </c>
      <c r="Z206" s="769" t="e">
        <f t="shared" si="284"/>
        <v>#VALUE!</v>
      </c>
      <c r="AA206" s="705" t="e">
        <f t="shared" si="285"/>
        <v>#VALUE!</v>
      </c>
      <c r="AB206" s="702">
        <f t="shared" si="247"/>
        <v>1</v>
      </c>
      <c r="AC206" s="703" t="e">
        <f t="shared" si="248"/>
        <v>#VALUE!</v>
      </c>
      <c r="AD206" s="704" t="e">
        <f t="shared" si="249"/>
        <v>#VALUE!</v>
      </c>
      <c r="AE206" s="769" t="e">
        <f t="shared" si="286"/>
        <v>#VALUE!</v>
      </c>
      <c r="AF206" s="705" t="e">
        <f t="shared" si="287"/>
        <v>#VALUE!</v>
      </c>
      <c r="AG206" s="702">
        <f t="shared" si="250"/>
        <v>1</v>
      </c>
      <c r="AH206" s="703" t="e">
        <f t="shared" si="251"/>
        <v>#VALUE!</v>
      </c>
      <c r="AI206" s="704" t="e">
        <f t="shared" si="252"/>
        <v>#VALUE!</v>
      </c>
      <c r="AJ206" s="769" t="e">
        <f t="shared" si="288"/>
        <v>#VALUE!</v>
      </c>
      <c r="AK206" s="705" t="e">
        <f t="shared" si="289"/>
        <v>#VALUE!</v>
      </c>
      <c r="AL206" s="702">
        <f t="shared" si="253"/>
        <v>1</v>
      </c>
      <c r="AM206" s="703" t="e">
        <f t="shared" si="254"/>
        <v>#VALUE!</v>
      </c>
      <c r="AN206" s="704" t="e">
        <f t="shared" si="255"/>
        <v>#VALUE!</v>
      </c>
      <c r="AO206" s="769" t="e">
        <f t="shared" si="290"/>
        <v>#VALUE!</v>
      </c>
      <c r="AP206" s="705" t="e">
        <f t="shared" si="291"/>
        <v>#VALUE!</v>
      </c>
      <c r="AQ206" s="702">
        <f t="shared" si="256"/>
        <v>1</v>
      </c>
      <c r="AR206" s="703" t="e">
        <f t="shared" si="257"/>
        <v>#VALUE!</v>
      </c>
      <c r="AS206" s="704" t="e">
        <f t="shared" si="258"/>
        <v>#VALUE!</v>
      </c>
      <c r="AT206" s="769" t="e">
        <f t="shared" si="292"/>
        <v>#VALUE!</v>
      </c>
      <c r="AU206" s="705" t="e">
        <f t="shared" si="293"/>
        <v>#VALUE!</v>
      </c>
      <c r="AV206" s="702">
        <f t="shared" si="259"/>
        <v>1</v>
      </c>
      <c r="AW206" s="703" t="e">
        <f t="shared" si="260"/>
        <v>#VALUE!</v>
      </c>
      <c r="AX206" s="704" t="e">
        <f t="shared" si="261"/>
        <v>#VALUE!</v>
      </c>
      <c r="AY206" s="769" t="e">
        <f t="shared" si="294"/>
        <v>#VALUE!</v>
      </c>
      <c r="AZ206" s="705" t="e">
        <f t="shared" si="295"/>
        <v>#VALUE!</v>
      </c>
      <c r="BA206" s="702">
        <f t="shared" si="262"/>
        <v>1</v>
      </c>
      <c r="BB206" s="703" t="e">
        <f t="shared" si="263"/>
        <v>#VALUE!</v>
      </c>
      <c r="BC206" s="704" t="e">
        <f t="shared" si="264"/>
        <v>#VALUE!</v>
      </c>
      <c r="BD206" s="769" t="e">
        <f t="shared" si="296"/>
        <v>#VALUE!</v>
      </c>
      <c r="BE206" s="705" t="e">
        <f t="shared" si="297"/>
        <v>#VALUE!</v>
      </c>
      <c r="BF206" s="702">
        <f t="shared" si="265"/>
        <v>1</v>
      </c>
      <c r="BG206" s="703" t="e">
        <f t="shared" si="266"/>
        <v>#VALUE!</v>
      </c>
      <c r="BH206" s="704" t="e">
        <f t="shared" si="267"/>
        <v>#VALUE!</v>
      </c>
      <c r="BI206" s="769" t="e">
        <f t="shared" si="298"/>
        <v>#VALUE!</v>
      </c>
      <c r="BJ206" s="705" t="e">
        <f t="shared" si="299"/>
        <v>#VALUE!</v>
      </c>
      <c r="BK206" s="702">
        <f t="shared" si="268"/>
        <v>1</v>
      </c>
      <c r="BL206" s="703" t="e">
        <f t="shared" si="269"/>
        <v>#VALUE!</v>
      </c>
      <c r="BM206" s="704" t="e">
        <f t="shared" si="270"/>
        <v>#VALUE!</v>
      </c>
      <c r="BN206" s="769" t="e">
        <f t="shared" si="300"/>
        <v>#VALUE!</v>
      </c>
      <c r="BO206" s="705" t="e">
        <f t="shared" si="301"/>
        <v>#VALUE!</v>
      </c>
      <c r="BP206" s="702">
        <f t="shared" si="271"/>
        <v>1</v>
      </c>
      <c r="BQ206" s="703" t="e">
        <f t="shared" si="272"/>
        <v>#VALUE!</v>
      </c>
      <c r="BR206" s="704" t="e">
        <f t="shared" si="273"/>
        <v>#VALUE!</v>
      </c>
      <c r="BS206" s="769" t="e">
        <f t="shared" si="302"/>
        <v>#VALUE!</v>
      </c>
      <c r="BT206" s="705" t="e">
        <f t="shared" si="303"/>
        <v>#VALUE!</v>
      </c>
      <c r="BU206" s="702">
        <f t="shared" si="274"/>
        <v>1</v>
      </c>
      <c r="BV206" s="703" t="e">
        <f t="shared" si="275"/>
        <v>#VALUE!</v>
      </c>
      <c r="BW206" s="704" t="e">
        <f t="shared" si="276"/>
        <v>#VALUE!</v>
      </c>
      <c r="BX206" s="769" t="e">
        <f t="shared" si="304"/>
        <v>#VALUE!</v>
      </c>
      <c r="BY206" s="705" t="e">
        <f t="shared" si="305"/>
        <v>#VALUE!</v>
      </c>
      <c r="BZ206" s="702">
        <f t="shared" si="277"/>
        <v>1</v>
      </c>
      <c r="CA206" s="703" t="e">
        <f t="shared" si="278"/>
        <v>#VALUE!</v>
      </c>
      <c r="CB206" s="704" t="e">
        <f t="shared" si="279"/>
        <v>#VALUE!</v>
      </c>
      <c r="CC206" s="769" t="e">
        <f t="shared" si="306"/>
        <v>#VALUE!</v>
      </c>
      <c r="CD206" s="705" t="e">
        <f t="shared" si="307"/>
        <v>#VALUE!</v>
      </c>
      <c r="CE206" s="770">
        <f t="shared" si="282"/>
        <v>12</v>
      </c>
      <c r="CF206" s="771" t="e">
        <f t="shared" si="283"/>
        <v>#VALUE!</v>
      </c>
      <c r="CG206" s="708"/>
      <c r="CH206" s="709"/>
      <c r="CK206" s="253"/>
      <c r="CL206" s="272"/>
      <c r="CM206" s="272"/>
      <c r="CN206" s="273"/>
      <c r="CO206" s="285" t="e">
        <f t="shared" si="238"/>
        <v>#VALUE!</v>
      </c>
      <c r="CP206" s="286" t="e">
        <f t="shared" si="239"/>
        <v>#VALUE!</v>
      </c>
      <c r="CQ206" s="275">
        <f t="shared" si="240"/>
        <v>0</v>
      </c>
      <c r="CR206" s="270" t="e">
        <f t="shared" si="280"/>
        <v>#VALUE!</v>
      </c>
      <c r="CS206" s="270" t="e">
        <f t="shared" si="280"/>
        <v>#VALUE!</v>
      </c>
      <c r="CT206" s="270" t="e">
        <f t="shared" si="242"/>
        <v>#VALUE!</v>
      </c>
      <c r="CU206" s="44"/>
    </row>
    <row r="207" spans="1:99" ht="16.5" customHeight="1">
      <c r="A207" s="23">
        <f t="shared" si="243"/>
        <v>203</v>
      </c>
      <c r="B207" s="142">
        <f>'2019-상시근로자'!B207</f>
        <v>0</v>
      </c>
      <c r="C207" s="635">
        <f>'2019-상시근로자'!C207</f>
        <v>0</v>
      </c>
      <c r="D207" s="637">
        <f>'2019-상시근로자'!D207</f>
        <v>0</v>
      </c>
      <c r="E207" s="156" t="e">
        <f t="shared" si="231"/>
        <v>#VALUE!</v>
      </c>
      <c r="F207" s="30" t="e">
        <f t="shared" si="232"/>
        <v>#VALUE!</v>
      </c>
      <c r="G207" s="31" t="e">
        <f t="shared" si="233"/>
        <v>#VALUE!</v>
      </c>
      <c r="H207" s="147" t="e">
        <f t="shared" si="234"/>
        <v>#VALUE!</v>
      </c>
      <c r="I207" s="636">
        <f>'2019-상시근로자'!E207</f>
        <v>0</v>
      </c>
      <c r="J207" s="636">
        <f>'2019-상시근로자'!G207</f>
        <v>0</v>
      </c>
      <c r="K207" s="33" t="e">
        <f t="shared" si="235"/>
        <v>#VALUE!</v>
      </c>
      <c r="L207" s="33">
        <f t="shared" si="281"/>
        <v>0</v>
      </c>
      <c r="M207" s="35" t="e">
        <f t="shared" si="236"/>
        <v>#VALUE!</v>
      </c>
      <c r="N207" s="108"/>
      <c r="O207" s="178"/>
      <c r="P207" s="179"/>
      <c r="Q207" s="106" t="s">
        <v>160</v>
      </c>
      <c r="R207" s="107" t="s">
        <v>160</v>
      </c>
      <c r="S207" s="43"/>
      <c r="T207" s="122" t="s">
        <v>160</v>
      </c>
      <c r="U207" s="122" t="s">
        <v>160</v>
      </c>
      <c r="V207" s="123" t="s">
        <v>160</v>
      </c>
      <c r="W207" s="702">
        <f t="shared" si="244"/>
        <v>1</v>
      </c>
      <c r="X207" s="703" t="e">
        <f t="shared" si="245"/>
        <v>#VALUE!</v>
      </c>
      <c r="Y207" s="768" t="e">
        <f t="shared" si="246"/>
        <v>#VALUE!</v>
      </c>
      <c r="Z207" s="769" t="e">
        <f t="shared" si="284"/>
        <v>#VALUE!</v>
      </c>
      <c r="AA207" s="705" t="e">
        <f t="shared" si="285"/>
        <v>#VALUE!</v>
      </c>
      <c r="AB207" s="702">
        <f t="shared" si="247"/>
        <v>1</v>
      </c>
      <c r="AC207" s="703" t="e">
        <f t="shared" si="248"/>
        <v>#VALUE!</v>
      </c>
      <c r="AD207" s="704" t="e">
        <f t="shared" si="249"/>
        <v>#VALUE!</v>
      </c>
      <c r="AE207" s="769" t="e">
        <f t="shared" si="286"/>
        <v>#VALUE!</v>
      </c>
      <c r="AF207" s="705" t="e">
        <f t="shared" si="287"/>
        <v>#VALUE!</v>
      </c>
      <c r="AG207" s="702">
        <f t="shared" si="250"/>
        <v>1</v>
      </c>
      <c r="AH207" s="703" t="e">
        <f t="shared" si="251"/>
        <v>#VALUE!</v>
      </c>
      <c r="AI207" s="704" t="e">
        <f t="shared" si="252"/>
        <v>#VALUE!</v>
      </c>
      <c r="AJ207" s="769" t="e">
        <f t="shared" si="288"/>
        <v>#VALUE!</v>
      </c>
      <c r="AK207" s="705" t="e">
        <f t="shared" si="289"/>
        <v>#VALUE!</v>
      </c>
      <c r="AL207" s="702">
        <f t="shared" si="253"/>
        <v>1</v>
      </c>
      <c r="AM207" s="703" t="e">
        <f t="shared" si="254"/>
        <v>#VALUE!</v>
      </c>
      <c r="AN207" s="704" t="e">
        <f t="shared" si="255"/>
        <v>#VALUE!</v>
      </c>
      <c r="AO207" s="769" t="e">
        <f t="shared" si="290"/>
        <v>#VALUE!</v>
      </c>
      <c r="AP207" s="705" t="e">
        <f t="shared" si="291"/>
        <v>#VALUE!</v>
      </c>
      <c r="AQ207" s="702">
        <f t="shared" si="256"/>
        <v>1</v>
      </c>
      <c r="AR207" s="703" t="e">
        <f t="shared" si="257"/>
        <v>#VALUE!</v>
      </c>
      <c r="AS207" s="704" t="e">
        <f t="shared" si="258"/>
        <v>#VALUE!</v>
      </c>
      <c r="AT207" s="769" t="e">
        <f t="shared" si="292"/>
        <v>#VALUE!</v>
      </c>
      <c r="AU207" s="705" t="e">
        <f t="shared" si="293"/>
        <v>#VALUE!</v>
      </c>
      <c r="AV207" s="702">
        <f t="shared" si="259"/>
        <v>1</v>
      </c>
      <c r="AW207" s="703" t="e">
        <f t="shared" si="260"/>
        <v>#VALUE!</v>
      </c>
      <c r="AX207" s="704" t="e">
        <f t="shared" si="261"/>
        <v>#VALUE!</v>
      </c>
      <c r="AY207" s="769" t="e">
        <f t="shared" si="294"/>
        <v>#VALUE!</v>
      </c>
      <c r="AZ207" s="705" t="e">
        <f t="shared" si="295"/>
        <v>#VALUE!</v>
      </c>
      <c r="BA207" s="702">
        <f t="shared" si="262"/>
        <v>1</v>
      </c>
      <c r="BB207" s="703" t="e">
        <f t="shared" si="263"/>
        <v>#VALUE!</v>
      </c>
      <c r="BC207" s="704" t="e">
        <f t="shared" si="264"/>
        <v>#VALUE!</v>
      </c>
      <c r="BD207" s="769" t="e">
        <f t="shared" si="296"/>
        <v>#VALUE!</v>
      </c>
      <c r="BE207" s="705" t="e">
        <f t="shared" si="297"/>
        <v>#VALUE!</v>
      </c>
      <c r="BF207" s="702">
        <f t="shared" si="265"/>
        <v>1</v>
      </c>
      <c r="BG207" s="703" t="e">
        <f t="shared" si="266"/>
        <v>#VALUE!</v>
      </c>
      <c r="BH207" s="704" t="e">
        <f t="shared" si="267"/>
        <v>#VALUE!</v>
      </c>
      <c r="BI207" s="769" t="e">
        <f t="shared" si="298"/>
        <v>#VALUE!</v>
      </c>
      <c r="BJ207" s="705" t="e">
        <f t="shared" si="299"/>
        <v>#VALUE!</v>
      </c>
      <c r="BK207" s="702">
        <f t="shared" si="268"/>
        <v>1</v>
      </c>
      <c r="BL207" s="703" t="e">
        <f t="shared" si="269"/>
        <v>#VALUE!</v>
      </c>
      <c r="BM207" s="704" t="e">
        <f t="shared" si="270"/>
        <v>#VALUE!</v>
      </c>
      <c r="BN207" s="769" t="e">
        <f t="shared" si="300"/>
        <v>#VALUE!</v>
      </c>
      <c r="BO207" s="705" t="e">
        <f t="shared" si="301"/>
        <v>#VALUE!</v>
      </c>
      <c r="BP207" s="702">
        <f t="shared" si="271"/>
        <v>1</v>
      </c>
      <c r="BQ207" s="703" t="e">
        <f t="shared" si="272"/>
        <v>#VALUE!</v>
      </c>
      <c r="BR207" s="704" t="e">
        <f t="shared" si="273"/>
        <v>#VALUE!</v>
      </c>
      <c r="BS207" s="769" t="e">
        <f t="shared" si="302"/>
        <v>#VALUE!</v>
      </c>
      <c r="BT207" s="705" t="e">
        <f t="shared" si="303"/>
        <v>#VALUE!</v>
      </c>
      <c r="BU207" s="702">
        <f t="shared" si="274"/>
        <v>1</v>
      </c>
      <c r="BV207" s="703" t="e">
        <f t="shared" si="275"/>
        <v>#VALUE!</v>
      </c>
      <c r="BW207" s="704" t="e">
        <f t="shared" si="276"/>
        <v>#VALUE!</v>
      </c>
      <c r="BX207" s="769" t="e">
        <f t="shared" si="304"/>
        <v>#VALUE!</v>
      </c>
      <c r="BY207" s="705" t="e">
        <f t="shared" si="305"/>
        <v>#VALUE!</v>
      </c>
      <c r="BZ207" s="702">
        <f t="shared" si="277"/>
        <v>1</v>
      </c>
      <c r="CA207" s="703" t="e">
        <f t="shared" si="278"/>
        <v>#VALUE!</v>
      </c>
      <c r="CB207" s="704" t="e">
        <f t="shared" si="279"/>
        <v>#VALUE!</v>
      </c>
      <c r="CC207" s="769" t="e">
        <f t="shared" si="306"/>
        <v>#VALUE!</v>
      </c>
      <c r="CD207" s="705" t="e">
        <f t="shared" si="307"/>
        <v>#VALUE!</v>
      </c>
      <c r="CE207" s="770">
        <f t="shared" si="282"/>
        <v>12</v>
      </c>
      <c r="CF207" s="771" t="e">
        <f t="shared" si="283"/>
        <v>#VALUE!</v>
      </c>
      <c r="CG207" s="708"/>
      <c r="CH207" s="709"/>
      <c r="CK207" s="253"/>
      <c r="CL207" s="272"/>
      <c r="CM207" s="272"/>
      <c r="CN207" s="273"/>
      <c r="CO207" s="285" t="e">
        <f t="shared" si="238"/>
        <v>#VALUE!</v>
      </c>
      <c r="CP207" s="286" t="e">
        <f t="shared" si="239"/>
        <v>#VALUE!</v>
      </c>
      <c r="CQ207" s="275">
        <f t="shared" si="240"/>
        <v>0</v>
      </c>
      <c r="CR207" s="270" t="e">
        <f t="shared" si="280"/>
        <v>#VALUE!</v>
      </c>
      <c r="CS207" s="270" t="e">
        <f t="shared" si="280"/>
        <v>#VALUE!</v>
      </c>
      <c r="CT207" s="270" t="e">
        <f t="shared" si="242"/>
        <v>#VALUE!</v>
      </c>
      <c r="CU207" s="44"/>
    </row>
    <row r="208" spans="1:99" ht="16.5" customHeight="1">
      <c r="A208" s="23">
        <f t="shared" si="243"/>
        <v>204</v>
      </c>
      <c r="B208" s="142">
        <f>'2019-상시근로자'!B208</f>
        <v>0</v>
      </c>
      <c r="C208" s="635">
        <f>'2019-상시근로자'!C208</f>
        <v>0</v>
      </c>
      <c r="D208" s="637">
        <f>'2019-상시근로자'!D208</f>
        <v>0</v>
      </c>
      <c r="E208" s="156" t="e">
        <f t="shared" si="231"/>
        <v>#VALUE!</v>
      </c>
      <c r="F208" s="30" t="e">
        <f t="shared" si="232"/>
        <v>#VALUE!</v>
      </c>
      <c r="G208" s="31" t="e">
        <f t="shared" si="233"/>
        <v>#VALUE!</v>
      </c>
      <c r="H208" s="147" t="e">
        <f t="shared" si="234"/>
        <v>#VALUE!</v>
      </c>
      <c r="I208" s="636">
        <f>'2019-상시근로자'!E208</f>
        <v>0</v>
      </c>
      <c r="J208" s="636">
        <f>'2019-상시근로자'!G208</f>
        <v>0</v>
      </c>
      <c r="K208" s="33" t="e">
        <f t="shared" si="235"/>
        <v>#VALUE!</v>
      </c>
      <c r="L208" s="33">
        <f t="shared" si="281"/>
        <v>0</v>
      </c>
      <c r="M208" s="35" t="e">
        <f t="shared" si="236"/>
        <v>#VALUE!</v>
      </c>
      <c r="N208" s="108"/>
      <c r="O208" s="178"/>
      <c r="P208" s="179"/>
      <c r="Q208" s="106" t="s">
        <v>160</v>
      </c>
      <c r="R208" s="107" t="s">
        <v>160</v>
      </c>
      <c r="S208" s="43"/>
      <c r="T208" s="122" t="s">
        <v>160</v>
      </c>
      <c r="U208" s="122" t="s">
        <v>160</v>
      </c>
      <c r="V208" s="123" t="s">
        <v>160</v>
      </c>
      <c r="W208" s="702">
        <f t="shared" si="244"/>
        <v>1</v>
      </c>
      <c r="X208" s="703" t="e">
        <f t="shared" si="245"/>
        <v>#VALUE!</v>
      </c>
      <c r="Y208" s="768" t="e">
        <f t="shared" si="246"/>
        <v>#VALUE!</v>
      </c>
      <c r="Z208" s="769" t="e">
        <f t="shared" si="284"/>
        <v>#VALUE!</v>
      </c>
      <c r="AA208" s="705" t="e">
        <f t="shared" si="285"/>
        <v>#VALUE!</v>
      </c>
      <c r="AB208" s="702">
        <f t="shared" si="247"/>
        <v>1</v>
      </c>
      <c r="AC208" s="703" t="e">
        <f t="shared" si="248"/>
        <v>#VALUE!</v>
      </c>
      <c r="AD208" s="704" t="e">
        <f t="shared" si="249"/>
        <v>#VALUE!</v>
      </c>
      <c r="AE208" s="769" t="e">
        <f t="shared" si="286"/>
        <v>#VALUE!</v>
      </c>
      <c r="AF208" s="705" t="e">
        <f t="shared" si="287"/>
        <v>#VALUE!</v>
      </c>
      <c r="AG208" s="702">
        <f t="shared" si="250"/>
        <v>1</v>
      </c>
      <c r="AH208" s="703" t="e">
        <f t="shared" si="251"/>
        <v>#VALUE!</v>
      </c>
      <c r="AI208" s="704" t="e">
        <f t="shared" si="252"/>
        <v>#VALUE!</v>
      </c>
      <c r="AJ208" s="769" t="e">
        <f t="shared" si="288"/>
        <v>#VALUE!</v>
      </c>
      <c r="AK208" s="705" t="e">
        <f t="shared" si="289"/>
        <v>#VALUE!</v>
      </c>
      <c r="AL208" s="702">
        <f t="shared" si="253"/>
        <v>1</v>
      </c>
      <c r="AM208" s="703" t="e">
        <f t="shared" si="254"/>
        <v>#VALUE!</v>
      </c>
      <c r="AN208" s="704" t="e">
        <f t="shared" si="255"/>
        <v>#VALUE!</v>
      </c>
      <c r="AO208" s="769" t="e">
        <f t="shared" si="290"/>
        <v>#VALUE!</v>
      </c>
      <c r="AP208" s="705" t="e">
        <f t="shared" si="291"/>
        <v>#VALUE!</v>
      </c>
      <c r="AQ208" s="702">
        <f t="shared" si="256"/>
        <v>1</v>
      </c>
      <c r="AR208" s="703" t="e">
        <f t="shared" si="257"/>
        <v>#VALUE!</v>
      </c>
      <c r="AS208" s="704" t="e">
        <f t="shared" si="258"/>
        <v>#VALUE!</v>
      </c>
      <c r="AT208" s="769" t="e">
        <f t="shared" si="292"/>
        <v>#VALUE!</v>
      </c>
      <c r="AU208" s="705" t="e">
        <f t="shared" si="293"/>
        <v>#VALUE!</v>
      </c>
      <c r="AV208" s="702">
        <f t="shared" si="259"/>
        <v>1</v>
      </c>
      <c r="AW208" s="703" t="e">
        <f t="shared" si="260"/>
        <v>#VALUE!</v>
      </c>
      <c r="AX208" s="704" t="e">
        <f t="shared" si="261"/>
        <v>#VALUE!</v>
      </c>
      <c r="AY208" s="769" t="e">
        <f t="shared" si="294"/>
        <v>#VALUE!</v>
      </c>
      <c r="AZ208" s="705" t="e">
        <f t="shared" si="295"/>
        <v>#VALUE!</v>
      </c>
      <c r="BA208" s="702">
        <f t="shared" si="262"/>
        <v>1</v>
      </c>
      <c r="BB208" s="703" t="e">
        <f t="shared" si="263"/>
        <v>#VALUE!</v>
      </c>
      <c r="BC208" s="704" t="e">
        <f t="shared" si="264"/>
        <v>#VALUE!</v>
      </c>
      <c r="BD208" s="769" t="e">
        <f t="shared" si="296"/>
        <v>#VALUE!</v>
      </c>
      <c r="BE208" s="705" t="e">
        <f t="shared" si="297"/>
        <v>#VALUE!</v>
      </c>
      <c r="BF208" s="702">
        <f t="shared" si="265"/>
        <v>1</v>
      </c>
      <c r="BG208" s="703" t="e">
        <f t="shared" si="266"/>
        <v>#VALUE!</v>
      </c>
      <c r="BH208" s="704" t="e">
        <f t="shared" si="267"/>
        <v>#VALUE!</v>
      </c>
      <c r="BI208" s="769" t="e">
        <f t="shared" si="298"/>
        <v>#VALUE!</v>
      </c>
      <c r="BJ208" s="705" t="e">
        <f t="shared" si="299"/>
        <v>#VALUE!</v>
      </c>
      <c r="BK208" s="702">
        <f t="shared" si="268"/>
        <v>1</v>
      </c>
      <c r="BL208" s="703" t="e">
        <f t="shared" si="269"/>
        <v>#VALUE!</v>
      </c>
      <c r="BM208" s="704" t="e">
        <f t="shared" si="270"/>
        <v>#VALUE!</v>
      </c>
      <c r="BN208" s="769" t="e">
        <f t="shared" si="300"/>
        <v>#VALUE!</v>
      </c>
      <c r="BO208" s="705" t="e">
        <f t="shared" si="301"/>
        <v>#VALUE!</v>
      </c>
      <c r="BP208" s="702">
        <f t="shared" si="271"/>
        <v>1</v>
      </c>
      <c r="BQ208" s="703" t="e">
        <f t="shared" si="272"/>
        <v>#VALUE!</v>
      </c>
      <c r="BR208" s="704" t="e">
        <f t="shared" si="273"/>
        <v>#VALUE!</v>
      </c>
      <c r="BS208" s="769" t="e">
        <f t="shared" si="302"/>
        <v>#VALUE!</v>
      </c>
      <c r="BT208" s="705" t="e">
        <f t="shared" si="303"/>
        <v>#VALUE!</v>
      </c>
      <c r="BU208" s="702">
        <f t="shared" si="274"/>
        <v>1</v>
      </c>
      <c r="BV208" s="703" t="e">
        <f t="shared" si="275"/>
        <v>#VALUE!</v>
      </c>
      <c r="BW208" s="704" t="e">
        <f t="shared" si="276"/>
        <v>#VALUE!</v>
      </c>
      <c r="BX208" s="769" t="e">
        <f t="shared" si="304"/>
        <v>#VALUE!</v>
      </c>
      <c r="BY208" s="705" t="e">
        <f t="shared" si="305"/>
        <v>#VALUE!</v>
      </c>
      <c r="BZ208" s="702">
        <f t="shared" si="277"/>
        <v>1</v>
      </c>
      <c r="CA208" s="703" t="e">
        <f t="shared" si="278"/>
        <v>#VALUE!</v>
      </c>
      <c r="CB208" s="704" t="e">
        <f t="shared" si="279"/>
        <v>#VALUE!</v>
      </c>
      <c r="CC208" s="769" t="e">
        <f t="shared" si="306"/>
        <v>#VALUE!</v>
      </c>
      <c r="CD208" s="705" t="e">
        <f t="shared" si="307"/>
        <v>#VALUE!</v>
      </c>
      <c r="CE208" s="770">
        <f t="shared" si="282"/>
        <v>12</v>
      </c>
      <c r="CF208" s="771" t="e">
        <f t="shared" si="283"/>
        <v>#VALUE!</v>
      </c>
      <c r="CG208" s="708"/>
      <c r="CH208" s="709"/>
      <c r="CK208" s="253"/>
      <c r="CL208" s="272"/>
      <c r="CM208" s="272"/>
      <c r="CN208" s="273"/>
      <c r="CO208" s="285" t="e">
        <f t="shared" si="238"/>
        <v>#VALUE!</v>
      </c>
      <c r="CP208" s="286" t="e">
        <f t="shared" si="239"/>
        <v>#VALUE!</v>
      </c>
      <c r="CQ208" s="275">
        <f t="shared" si="240"/>
        <v>0</v>
      </c>
      <c r="CR208" s="270" t="e">
        <f t="shared" si="280"/>
        <v>#VALUE!</v>
      </c>
      <c r="CS208" s="270" t="e">
        <f t="shared" si="280"/>
        <v>#VALUE!</v>
      </c>
      <c r="CT208" s="270" t="e">
        <f t="shared" si="242"/>
        <v>#VALUE!</v>
      </c>
      <c r="CU208" s="44"/>
    </row>
    <row r="209" spans="1:99" ht="16.5" customHeight="1">
      <c r="A209" s="23">
        <f t="shared" si="243"/>
        <v>205</v>
      </c>
      <c r="B209" s="142">
        <f>'2019-상시근로자'!B209</f>
        <v>0</v>
      </c>
      <c r="C209" s="635">
        <f>'2019-상시근로자'!C209</f>
        <v>0</v>
      </c>
      <c r="D209" s="637">
        <f>'2019-상시근로자'!D209</f>
        <v>0</v>
      </c>
      <c r="E209" s="156" t="e">
        <f t="shared" si="231"/>
        <v>#VALUE!</v>
      </c>
      <c r="F209" s="30" t="e">
        <f t="shared" si="232"/>
        <v>#VALUE!</v>
      </c>
      <c r="G209" s="31" t="e">
        <f t="shared" si="233"/>
        <v>#VALUE!</v>
      </c>
      <c r="H209" s="147" t="e">
        <f t="shared" si="234"/>
        <v>#VALUE!</v>
      </c>
      <c r="I209" s="636">
        <f>'2019-상시근로자'!E209</f>
        <v>0</v>
      </c>
      <c r="J209" s="636">
        <f>'2019-상시근로자'!G209</f>
        <v>0</v>
      </c>
      <c r="K209" s="33" t="e">
        <f t="shared" si="235"/>
        <v>#VALUE!</v>
      </c>
      <c r="L209" s="33">
        <f t="shared" si="281"/>
        <v>0</v>
      </c>
      <c r="M209" s="35" t="e">
        <f t="shared" si="236"/>
        <v>#VALUE!</v>
      </c>
      <c r="N209" s="108"/>
      <c r="O209" s="178"/>
      <c r="P209" s="179"/>
      <c r="Q209" s="106" t="s">
        <v>160</v>
      </c>
      <c r="R209" s="107" t="s">
        <v>160</v>
      </c>
      <c r="S209" s="43"/>
      <c r="T209" s="122" t="s">
        <v>160</v>
      </c>
      <c r="U209" s="122" t="s">
        <v>160</v>
      </c>
      <c r="V209" s="123" t="s">
        <v>160</v>
      </c>
      <c r="W209" s="702">
        <f t="shared" si="244"/>
        <v>1</v>
      </c>
      <c r="X209" s="703" t="e">
        <f t="shared" si="245"/>
        <v>#VALUE!</v>
      </c>
      <c r="Y209" s="768" t="e">
        <f t="shared" si="246"/>
        <v>#VALUE!</v>
      </c>
      <c r="Z209" s="769" t="e">
        <f t="shared" si="284"/>
        <v>#VALUE!</v>
      </c>
      <c r="AA209" s="705" t="e">
        <f t="shared" si="285"/>
        <v>#VALUE!</v>
      </c>
      <c r="AB209" s="702">
        <f t="shared" si="247"/>
        <v>1</v>
      </c>
      <c r="AC209" s="703" t="e">
        <f t="shared" si="248"/>
        <v>#VALUE!</v>
      </c>
      <c r="AD209" s="704" t="e">
        <f t="shared" si="249"/>
        <v>#VALUE!</v>
      </c>
      <c r="AE209" s="769" t="e">
        <f t="shared" si="286"/>
        <v>#VALUE!</v>
      </c>
      <c r="AF209" s="705" t="e">
        <f t="shared" si="287"/>
        <v>#VALUE!</v>
      </c>
      <c r="AG209" s="702">
        <f t="shared" si="250"/>
        <v>1</v>
      </c>
      <c r="AH209" s="703" t="e">
        <f t="shared" si="251"/>
        <v>#VALUE!</v>
      </c>
      <c r="AI209" s="704" t="e">
        <f t="shared" si="252"/>
        <v>#VALUE!</v>
      </c>
      <c r="AJ209" s="769" t="e">
        <f t="shared" si="288"/>
        <v>#VALUE!</v>
      </c>
      <c r="AK209" s="705" t="e">
        <f t="shared" si="289"/>
        <v>#VALUE!</v>
      </c>
      <c r="AL209" s="702">
        <f t="shared" si="253"/>
        <v>1</v>
      </c>
      <c r="AM209" s="703" t="e">
        <f t="shared" si="254"/>
        <v>#VALUE!</v>
      </c>
      <c r="AN209" s="704" t="e">
        <f t="shared" si="255"/>
        <v>#VALUE!</v>
      </c>
      <c r="AO209" s="769" t="e">
        <f t="shared" si="290"/>
        <v>#VALUE!</v>
      </c>
      <c r="AP209" s="705" t="e">
        <f t="shared" si="291"/>
        <v>#VALUE!</v>
      </c>
      <c r="AQ209" s="702">
        <f t="shared" si="256"/>
        <v>1</v>
      </c>
      <c r="AR209" s="703" t="e">
        <f t="shared" si="257"/>
        <v>#VALUE!</v>
      </c>
      <c r="AS209" s="704" t="e">
        <f t="shared" si="258"/>
        <v>#VALUE!</v>
      </c>
      <c r="AT209" s="769" t="e">
        <f t="shared" si="292"/>
        <v>#VALUE!</v>
      </c>
      <c r="AU209" s="705" t="e">
        <f t="shared" si="293"/>
        <v>#VALUE!</v>
      </c>
      <c r="AV209" s="702">
        <f t="shared" si="259"/>
        <v>1</v>
      </c>
      <c r="AW209" s="703" t="e">
        <f t="shared" si="260"/>
        <v>#VALUE!</v>
      </c>
      <c r="AX209" s="704" t="e">
        <f t="shared" si="261"/>
        <v>#VALUE!</v>
      </c>
      <c r="AY209" s="769" t="e">
        <f t="shared" si="294"/>
        <v>#VALUE!</v>
      </c>
      <c r="AZ209" s="705" t="e">
        <f t="shared" si="295"/>
        <v>#VALUE!</v>
      </c>
      <c r="BA209" s="702">
        <f t="shared" si="262"/>
        <v>1</v>
      </c>
      <c r="BB209" s="703" t="e">
        <f t="shared" si="263"/>
        <v>#VALUE!</v>
      </c>
      <c r="BC209" s="704" t="e">
        <f t="shared" si="264"/>
        <v>#VALUE!</v>
      </c>
      <c r="BD209" s="769" t="e">
        <f t="shared" si="296"/>
        <v>#VALUE!</v>
      </c>
      <c r="BE209" s="705" t="e">
        <f t="shared" si="297"/>
        <v>#VALUE!</v>
      </c>
      <c r="BF209" s="702">
        <f t="shared" si="265"/>
        <v>1</v>
      </c>
      <c r="BG209" s="703" t="e">
        <f t="shared" si="266"/>
        <v>#VALUE!</v>
      </c>
      <c r="BH209" s="704" t="e">
        <f t="shared" si="267"/>
        <v>#VALUE!</v>
      </c>
      <c r="BI209" s="769" t="e">
        <f t="shared" si="298"/>
        <v>#VALUE!</v>
      </c>
      <c r="BJ209" s="705" t="e">
        <f t="shared" si="299"/>
        <v>#VALUE!</v>
      </c>
      <c r="BK209" s="702">
        <f t="shared" si="268"/>
        <v>1</v>
      </c>
      <c r="BL209" s="703" t="e">
        <f t="shared" si="269"/>
        <v>#VALUE!</v>
      </c>
      <c r="BM209" s="704" t="e">
        <f t="shared" si="270"/>
        <v>#VALUE!</v>
      </c>
      <c r="BN209" s="769" t="e">
        <f t="shared" si="300"/>
        <v>#VALUE!</v>
      </c>
      <c r="BO209" s="705" t="e">
        <f t="shared" si="301"/>
        <v>#VALUE!</v>
      </c>
      <c r="BP209" s="702">
        <f t="shared" si="271"/>
        <v>1</v>
      </c>
      <c r="BQ209" s="703" t="e">
        <f t="shared" si="272"/>
        <v>#VALUE!</v>
      </c>
      <c r="BR209" s="704" t="e">
        <f t="shared" si="273"/>
        <v>#VALUE!</v>
      </c>
      <c r="BS209" s="769" t="e">
        <f t="shared" si="302"/>
        <v>#VALUE!</v>
      </c>
      <c r="BT209" s="705" t="e">
        <f t="shared" si="303"/>
        <v>#VALUE!</v>
      </c>
      <c r="BU209" s="702">
        <f t="shared" si="274"/>
        <v>1</v>
      </c>
      <c r="BV209" s="703" t="e">
        <f t="shared" si="275"/>
        <v>#VALUE!</v>
      </c>
      <c r="BW209" s="704" t="e">
        <f t="shared" si="276"/>
        <v>#VALUE!</v>
      </c>
      <c r="BX209" s="769" t="e">
        <f t="shared" si="304"/>
        <v>#VALUE!</v>
      </c>
      <c r="BY209" s="705" t="e">
        <f t="shared" si="305"/>
        <v>#VALUE!</v>
      </c>
      <c r="BZ209" s="702">
        <f t="shared" si="277"/>
        <v>1</v>
      </c>
      <c r="CA209" s="703" t="e">
        <f t="shared" si="278"/>
        <v>#VALUE!</v>
      </c>
      <c r="CB209" s="704" t="e">
        <f t="shared" si="279"/>
        <v>#VALUE!</v>
      </c>
      <c r="CC209" s="769" t="e">
        <f t="shared" si="306"/>
        <v>#VALUE!</v>
      </c>
      <c r="CD209" s="705" t="e">
        <f t="shared" si="307"/>
        <v>#VALUE!</v>
      </c>
      <c r="CE209" s="770">
        <f t="shared" si="282"/>
        <v>12</v>
      </c>
      <c r="CF209" s="771" t="e">
        <f t="shared" si="283"/>
        <v>#VALUE!</v>
      </c>
      <c r="CG209" s="708"/>
      <c r="CH209" s="709"/>
      <c r="CK209" s="253"/>
      <c r="CL209" s="272"/>
      <c r="CM209" s="272"/>
      <c r="CN209" s="273"/>
      <c r="CO209" s="285" t="e">
        <f t="shared" si="238"/>
        <v>#VALUE!</v>
      </c>
      <c r="CP209" s="286" t="e">
        <f t="shared" si="239"/>
        <v>#VALUE!</v>
      </c>
      <c r="CQ209" s="275">
        <f t="shared" si="240"/>
        <v>0</v>
      </c>
      <c r="CR209" s="270" t="e">
        <f t="shared" si="280"/>
        <v>#VALUE!</v>
      </c>
      <c r="CS209" s="270" t="e">
        <f t="shared" si="280"/>
        <v>#VALUE!</v>
      </c>
      <c r="CT209" s="270" t="e">
        <f t="shared" si="242"/>
        <v>#VALUE!</v>
      </c>
      <c r="CU209" s="44"/>
    </row>
    <row r="210" spans="1:99" ht="16.5" customHeight="1">
      <c r="A210" s="23">
        <f t="shared" si="243"/>
        <v>206</v>
      </c>
      <c r="B210" s="142">
        <f>'2019-상시근로자'!B210</f>
        <v>0</v>
      </c>
      <c r="C210" s="635">
        <f>'2019-상시근로자'!C210</f>
        <v>0</v>
      </c>
      <c r="D210" s="637">
        <f>'2019-상시근로자'!D210</f>
        <v>0</v>
      </c>
      <c r="E210" s="156" t="e">
        <f t="shared" si="231"/>
        <v>#VALUE!</v>
      </c>
      <c r="F210" s="30" t="e">
        <f t="shared" si="232"/>
        <v>#VALUE!</v>
      </c>
      <c r="G210" s="31" t="e">
        <f t="shared" si="233"/>
        <v>#VALUE!</v>
      </c>
      <c r="H210" s="147" t="e">
        <f t="shared" si="234"/>
        <v>#VALUE!</v>
      </c>
      <c r="I210" s="636">
        <f>'2019-상시근로자'!E210</f>
        <v>0</v>
      </c>
      <c r="J210" s="636">
        <f>'2019-상시근로자'!G210</f>
        <v>0</v>
      </c>
      <c r="K210" s="33" t="e">
        <f t="shared" si="235"/>
        <v>#VALUE!</v>
      </c>
      <c r="L210" s="33">
        <f t="shared" si="281"/>
        <v>0</v>
      </c>
      <c r="M210" s="35" t="e">
        <f t="shared" si="236"/>
        <v>#VALUE!</v>
      </c>
      <c r="N210" s="108"/>
      <c r="O210" s="178"/>
      <c r="P210" s="179"/>
      <c r="Q210" s="106" t="s">
        <v>160</v>
      </c>
      <c r="R210" s="107" t="s">
        <v>160</v>
      </c>
      <c r="S210" s="43"/>
      <c r="T210" s="122" t="s">
        <v>160</v>
      </c>
      <c r="U210" s="122" t="s">
        <v>160</v>
      </c>
      <c r="V210" s="123" t="s">
        <v>160</v>
      </c>
      <c r="W210" s="702">
        <f t="shared" si="244"/>
        <v>1</v>
      </c>
      <c r="X210" s="703" t="e">
        <f t="shared" si="245"/>
        <v>#VALUE!</v>
      </c>
      <c r="Y210" s="768" t="e">
        <f t="shared" si="246"/>
        <v>#VALUE!</v>
      </c>
      <c r="Z210" s="769" t="e">
        <f t="shared" si="284"/>
        <v>#VALUE!</v>
      </c>
      <c r="AA210" s="705" t="e">
        <f t="shared" si="285"/>
        <v>#VALUE!</v>
      </c>
      <c r="AB210" s="702">
        <f t="shared" si="247"/>
        <v>1</v>
      </c>
      <c r="AC210" s="703" t="e">
        <f t="shared" si="248"/>
        <v>#VALUE!</v>
      </c>
      <c r="AD210" s="704" t="e">
        <f t="shared" si="249"/>
        <v>#VALUE!</v>
      </c>
      <c r="AE210" s="769" t="e">
        <f t="shared" si="286"/>
        <v>#VALUE!</v>
      </c>
      <c r="AF210" s="705" t="e">
        <f t="shared" si="287"/>
        <v>#VALUE!</v>
      </c>
      <c r="AG210" s="702">
        <f t="shared" si="250"/>
        <v>1</v>
      </c>
      <c r="AH210" s="703" t="e">
        <f t="shared" si="251"/>
        <v>#VALUE!</v>
      </c>
      <c r="AI210" s="704" t="e">
        <f t="shared" si="252"/>
        <v>#VALUE!</v>
      </c>
      <c r="AJ210" s="769" t="e">
        <f t="shared" si="288"/>
        <v>#VALUE!</v>
      </c>
      <c r="AK210" s="705" t="e">
        <f t="shared" si="289"/>
        <v>#VALUE!</v>
      </c>
      <c r="AL210" s="702">
        <f t="shared" si="253"/>
        <v>1</v>
      </c>
      <c r="AM210" s="703" t="e">
        <f t="shared" si="254"/>
        <v>#VALUE!</v>
      </c>
      <c r="AN210" s="704" t="e">
        <f t="shared" si="255"/>
        <v>#VALUE!</v>
      </c>
      <c r="AO210" s="769" t="e">
        <f t="shared" si="290"/>
        <v>#VALUE!</v>
      </c>
      <c r="AP210" s="705" t="e">
        <f t="shared" si="291"/>
        <v>#VALUE!</v>
      </c>
      <c r="AQ210" s="702">
        <f t="shared" si="256"/>
        <v>1</v>
      </c>
      <c r="AR210" s="703" t="e">
        <f t="shared" si="257"/>
        <v>#VALUE!</v>
      </c>
      <c r="AS210" s="704" t="e">
        <f t="shared" si="258"/>
        <v>#VALUE!</v>
      </c>
      <c r="AT210" s="769" t="e">
        <f t="shared" si="292"/>
        <v>#VALUE!</v>
      </c>
      <c r="AU210" s="705" t="e">
        <f t="shared" si="293"/>
        <v>#VALUE!</v>
      </c>
      <c r="AV210" s="702">
        <f t="shared" si="259"/>
        <v>1</v>
      </c>
      <c r="AW210" s="703" t="e">
        <f t="shared" si="260"/>
        <v>#VALUE!</v>
      </c>
      <c r="AX210" s="704" t="e">
        <f t="shared" si="261"/>
        <v>#VALUE!</v>
      </c>
      <c r="AY210" s="769" t="e">
        <f t="shared" si="294"/>
        <v>#VALUE!</v>
      </c>
      <c r="AZ210" s="705" t="e">
        <f t="shared" si="295"/>
        <v>#VALUE!</v>
      </c>
      <c r="BA210" s="702">
        <f t="shared" si="262"/>
        <v>1</v>
      </c>
      <c r="BB210" s="703" t="e">
        <f t="shared" si="263"/>
        <v>#VALUE!</v>
      </c>
      <c r="BC210" s="704" t="e">
        <f t="shared" si="264"/>
        <v>#VALUE!</v>
      </c>
      <c r="BD210" s="769" t="e">
        <f t="shared" si="296"/>
        <v>#VALUE!</v>
      </c>
      <c r="BE210" s="705" t="e">
        <f t="shared" si="297"/>
        <v>#VALUE!</v>
      </c>
      <c r="BF210" s="702">
        <f t="shared" si="265"/>
        <v>1</v>
      </c>
      <c r="BG210" s="703" t="e">
        <f t="shared" si="266"/>
        <v>#VALUE!</v>
      </c>
      <c r="BH210" s="704" t="e">
        <f t="shared" si="267"/>
        <v>#VALUE!</v>
      </c>
      <c r="BI210" s="769" t="e">
        <f t="shared" si="298"/>
        <v>#VALUE!</v>
      </c>
      <c r="BJ210" s="705" t="e">
        <f t="shared" si="299"/>
        <v>#VALUE!</v>
      </c>
      <c r="BK210" s="702">
        <f t="shared" si="268"/>
        <v>1</v>
      </c>
      <c r="BL210" s="703" t="e">
        <f t="shared" si="269"/>
        <v>#VALUE!</v>
      </c>
      <c r="BM210" s="704" t="e">
        <f t="shared" si="270"/>
        <v>#VALUE!</v>
      </c>
      <c r="BN210" s="769" t="e">
        <f t="shared" si="300"/>
        <v>#VALUE!</v>
      </c>
      <c r="BO210" s="705" t="e">
        <f t="shared" si="301"/>
        <v>#VALUE!</v>
      </c>
      <c r="BP210" s="702">
        <f t="shared" si="271"/>
        <v>1</v>
      </c>
      <c r="BQ210" s="703" t="e">
        <f t="shared" si="272"/>
        <v>#VALUE!</v>
      </c>
      <c r="BR210" s="704" t="e">
        <f t="shared" si="273"/>
        <v>#VALUE!</v>
      </c>
      <c r="BS210" s="769" t="e">
        <f t="shared" si="302"/>
        <v>#VALUE!</v>
      </c>
      <c r="BT210" s="705" t="e">
        <f t="shared" si="303"/>
        <v>#VALUE!</v>
      </c>
      <c r="BU210" s="702">
        <f t="shared" si="274"/>
        <v>1</v>
      </c>
      <c r="BV210" s="703" t="e">
        <f t="shared" si="275"/>
        <v>#VALUE!</v>
      </c>
      <c r="BW210" s="704" t="e">
        <f t="shared" si="276"/>
        <v>#VALUE!</v>
      </c>
      <c r="BX210" s="769" t="e">
        <f t="shared" si="304"/>
        <v>#VALUE!</v>
      </c>
      <c r="BY210" s="705" t="e">
        <f t="shared" si="305"/>
        <v>#VALUE!</v>
      </c>
      <c r="BZ210" s="702">
        <f t="shared" si="277"/>
        <v>1</v>
      </c>
      <c r="CA210" s="703" t="e">
        <f t="shared" si="278"/>
        <v>#VALUE!</v>
      </c>
      <c r="CB210" s="704" t="e">
        <f t="shared" si="279"/>
        <v>#VALUE!</v>
      </c>
      <c r="CC210" s="769" t="e">
        <f t="shared" si="306"/>
        <v>#VALUE!</v>
      </c>
      <c r="CD210" s="705" t="e">
        <f t="shared" si="307"/>
        <v>#VALUE!</v>
      </c>
      <c r="CE210" s="770">
        <f t="shared" si="282"/>
        <v>12</v>
      </c>
      <c r="CF210" s="771" t="e">
        <f t="shared" si="283"/>
        <v>#VALUE!</v>
      </c>
      <c r="CG210" s="708"/>
      <c r="CH210" s="709"/>
      <c r="CK210" s="253"/>
      <c r="CL210" s="272"/>
      <c r="CM210" s="272"/>
      <c r="CN210" s="273"/>
      <c r="CO210" s="285" t="e">
        <f t="shared" si="238"/>
        <v>#VALUE!</v>
      </c>
      <c r="CP210" s="286" t="e">
        <f t="shared" si="239"/>
        <v>#VALUE!</v>
      </c>
      <c r="CQ210" s="275">
        <f t="shared" si="240"/>
        <v>0</v>
      </c>
      <c r="CR210" s="270" t="e">
        <f t="shared" si="280"/>
        <v>#VALUE!</v>
      </c>
      <c r="CS210" s="270" t="e">
        <f t="shared" si="280"/>
        <v>#VALUE!</v>
      </c>
      <c r="CT210" s="270" t="e">
        <f t="shared" si="242"/>
        <v>#VALUE!</v>
      </c>
      <c r="CU210" s="44"/>
    </row>
    <row r="211" spans="1:99" ht="16.5" customHeight="1">
      <c r="A211" s="23">
        <f t="shared" si="243"/>
        <v>207</v>
      </c>
      <c r="B211" s="142">
        <f>'2019-상시근로자'!B211</f>
        <v>0</v>
      </c>
      <c r="C211" s="635">
        <f>'2019-상시근로자'!C211</f>
        <v>0</v>
      </c>
      <c r="D211" s="637">
        <f>'2019-상시근로자'!D211</f>
        <v>0</v>
      </c>
      <c r="E211" s="156" t="e">
        <f t="shared" si="231"/>
        <v>#VALUE!</v>
      </c>
      <c r="F211" s="30" t="e">
        <f t="shared" si="232"/>
        <v>#VALUE!</v>
      </c>
      <c r="G211" s="31" t="e">
        <f t="shared" si="233"/>
        <v>#VALUE!</v>
      </c>
      <c r="H211" s="147" t="e">
        <f t="shared" si="234"/>
        <v>#VALUE!</v>
      </c>
      <c r="I211" s="636">
        <f>'2019-상시근로자'!E211</f>
        <v>0</v>
      </c>
      <c r="J211" s="636">
        <f>'2019-상시근로자'!G211</f>
        <v>0</v>
      </c>
      <c r="K211" s="33" t="e">
        <f t="shared" si="235"/>
        <v>#VALUE!</v>
      </c>
      <c r="L211" s="33">
        <f t="shared" si="281"/>
        <v>0</v>
      </c>
      <c r="M211" s="35" t="e">
        <f t="shared" si="236"/>
        <v>#VALUE!</v>
      </c>
      <c r="N211" s="108"/>
      <c r="O211" s="178"/>
      <c r="P211" s="179"/>
      <c r="Q211" s="106" t="s">
        <v>160</v>
      </c>
      <c r="R211" s="107" t="s">
        <v>160</v>
      </c>
      <c r="S211" s="43"/>
      <c r="T211" s="122" t="s">
        <v>160</v>
      </c>
      <c r="U211" s="122" t="s">
        <v>160</v>
      </c>
      <c r="V211" s="123" t="s">
        <v>160</v>
      </c>
      <c r="W211" s="702">
        <f t="shared" si="244"/>
        <v>1</v>
      </c>
      <c r="X211" s="703" t="e">
        <f t="shared" si="245"/>
        <v>#VALUE!</v>
      </c>
      <c r="Y211" s="768" t="e">
        <f t="shared" si="246"/>
        <v>#VALUE!</v>
      </c>
      <c r="Z211" s="769" t="e">
        <f t="shared" si="284"/>
        <v>#VALUE!</v>
      </c>
      <c r="AA211" s="705" t="e">
        <f t="shared" si="285"/>
        <v>#VALUE!</v>
      </c>
      <c r="AB211" s="702">
        <f t="shared" si="247"/>
        <v>1</v>
      </c>
      <c r="AC211" s="703" t="e">
        <f t="shared" si="248"/>
        <v>#VALUE!</v>
      </c>
      <c r="AD211" s="704" t="e">
        <f t="shared" si="249"/>
        <v>#VALUE!</v>
      </c>
      <c r="AE211" s="769" t="e">
        <f t="shared" si="286"/>
        <v>#VALUE!</v>
      </c>
      <c r="AF211" s="705" t="e">
        <f t="shared" si="287"/>
        <v>#VALUE!</v>
      </c>
      <c r="AG211" s="702">
        <f t="shared" si="250"/>
        <v>1</v>
      </c>
      <c r="AH211" s="703" t="e">
        <f t="shared" si="251"/>
        <v>#VALUE!</v>
      </c>
      <c r="AI211" s="704" t="e">
        <f t="shared" si="252"/>
        <v>#VALUE!</v>
      </c>
      <c r="AJ211" s="769" t="e">
        <f t="shared" si="288"/>
        <v>#VALUE!</v>
      </c>
      <c r="AK211" s="705" t="e">
        <f t="shared" si="289"/>
        <v>#VALUE!</v>
      </c>
      <c r="AL211" s="702">
        <f t="shared" si="253"/>
        <v>1</v>
      </c>
      <c r="AM211" s="703" t="e">
        <f t="shared" si="254"/>
        <v>#VALUE!</v>
      </c>
      <c r="AN211" s="704" t="e">
        <f t="shared" si="255"/>
        <v>#VALUE!</v>
      </c>
      <c r="AO211" s="769" t="e">
        <f t="shared" si="290"/>
        <v>#VALUE!</v>
      </c>
      <c r="AP211" s="705" t="e">
        <f t="shared" si="291"/>
        <v>#VALUE!</v>
      </c>
      <c r="AQ211" s="702">
        <f t="shared" si="256"/>
        <v>1</v>
      </c>
      <c r="AR211" s="703" t="e">
        <f t="shared" si="257"/>
        <v>#VALUE!</v>
      </c>
      <c r="AS211" s="704" t="e">
        <f t="shared" si="258"/>
        <v>#VALUE!</v>
      </c>
      <c r="AT211" s="769" t="e">
        <f t="shared" si="292"/>
        <v>#VALUE!</v>
      </c>
      <c r="AU211" s="705" t="e">
        <f t="shared" si="293"/>
        <v>#VALUE!</v>
      </c>
      <c r="AV211" s="702">
        <f t="shared" si="259"/>
        <v>1</v>
      </c>
      <c r="AW211" s="703" t="e">
        <f t="shared" si="260"/>
        <v>#VALUE!</v>
      </c>
      <c r="AX211" s="704" t="e">
        <f t="shared" si="261"/>
        <v>#VALUE!</v>
      </c>
      <c r="AY211" s="769" t="e">
        <f t="shared" si="294"/>
        <v>#VALUE!</v>
      </c>
      <c r="AZ211" s="705" t="e">
        <f t="shared" si="295"/>
        <v>#VALUE!</v>
      </c>
      <c r="BA211" s="702">
        <f t="shared" si="262"/>
        <v>1</v>
      </c>
      <c r="BB211" s="703" t="e">
        <f t="shared" si="263"/>
        <v>#VALUE!</v>
      </c>
      <c r="BC211" s="704" t="e">
        <f t="shared" si="264"/>
        <v>#VALUE!</v>
      </c>
      <c r="BD211" s="769" t="e">
        <f t="shared" si="296"/>
        <v>#VALUE!</v>
      </c>
      <c r="BE211" s="705" t="e">
        <f t="shared" si="297"/>
        <v>#VALUE!</v>
      </c>
      <c r="BF211" s="702">
        <f t="shared" si="265"/>
        <v>1</v>
      </c>
      <c r="BG211" s="703" t="e">
        <f t="shared" si="266"/>
        <v>#VALUE!</v>
      </c>
      <c r="BH211" s="704" t="e">
        <f t="shared" si="267"/>
        <v>#VALUE!</v>
      </c>
      <c r="BI211" s="769" t="e">
        <f t="shared" si="298"/>
        <v>#VALUE!</v>
      </c>
      <c r="BJ211" s="705" t="e">
        <f t="shared" si="299"/>
        <v>#VALUE!</v>
      </c>
      <c r="BK211" s="702">
        <f t="shared" si="268"/>
        <v>1</v>
      </c>
      <c r="BL211" s="703" t="e">
        <f t="shared" si="269"/>
        <v>#VALUE!</v>
      </c>
      <c r="BM211" s="704" t="e">
        <f t="shared" si="270"/>
        <v>#VALUE!</v>
      </c>
      <c r="BN211" s="769" t="e">
        <f t="shared" si="300"/>
        <v>#VALUE!</v>
      </c>
      <c r="BO211" s="705" t="e">
        <f t="shared" si="301"/>
        <v>#VALUE!</v>
      </c>
      <c r="BP211" s="702">
        <f t="shared" si="271"/>
        <v>1</v>
      </c>
      <c r="BQ211" s="703" t="e">
        <f t="shared" si="272"/>
        <v>#VALUE!</v>
      </c>
      <c r="BR211" s="704" t="e">
        <f t="shared" si="273"/>
        <v>#VALUE!</v>
      </c>
      <c r="BS211" s="769" t="e">
        <f t="shared" si="302"/>
        <v>#VALUE!</v>
      </c>
      <c r="BT211" s="705" t="e">
        <f t="shared" si="303"/>
        <v>#VALUE!</v>
      </c>
      <c r="BU211" s="702">
        <f t="shared" si="274"/>
        <v>1</v>
      </c>
      <c r="BV211" s="703" t="e">
        <f t="shared" si="275"/>
        <v>#VALUE!</v>
      </c>
      <c r="BW211" s="704" t="e">
        <f t="shared" si="276"/>
        <v>#VALUE!</v>
      </c>
      <c r="BX211" s="769" t="e">
        <f t="shared" si="304"/>
        <v>#VALUE!</v>
      </c>
      <c r="BY211" s="705" t="e">
        <f t="shared" si="305"/>
        <v>#VALUE!</v>
      </c>
      <c r="BZ211" s="702">
        <f t="shared" si="277"/>
        <v>1</v>
      </c>
      <c r="CA211" s="703" t="e">
        <f t="shared" si="278"/>
        <v>#VALUE!</v>
      </c>
      <c r="CB211" s="704" t="e">
        <f t="shared" si="279"/>
        <v>#VALUE!</v>
      </c>
      <c r="CC211" s="769" t="e">
        <f t="shared" si="306"/>
        <v>#VALUE!</v>
      </c>
      <c r="CD211" s="705" t="e">
        <f t="shared" si="307"/>
        <v>#VALUE!</v>
      </c>
      <c r="CE211" s="770">
        <f t="shared" si="282"/>
        <v>12</v>
      </c>
      <c r="CF211" s="771" t="e">
        <f t="shared" si="283"/>
        <v>#VALUE!</v>
      </c>
      <c r="CG211" s="708"/>
      <c r="CH211" s="709"/>
      <c r="CK211" s="253"/>
      <c r="CL211" s="272"/>
      <c r="CM211" s="272"/>
      <c r="CN211" s="273"/>
      <c r="CO211" s="285" t="e">
        <f t="shared" si="238"/>
        <v>#VALUE!</v>
      </c>
      <c r="CP211" s="286" t="e">
        <f t="shared" si="239"/>
        <v>#VALUE!</v>
      </c>
      <c r="CQ211" s="275">
        <f t="shared" si="240"/>
        <v>0</v>
      </c>
      <c r="CR211" s="270" t="e">
        <f t="shared" si="280"/>
        <v>#VALUE!</v>
      </c>
      <c r="CS211" s="270" t="e">
        <f t="shared" si="280"/>
        <v>#VALUE!</v>
      </c>
      <c r="CT211" s="270" t="e">
        <f t="shared" si="242"/>
        <v>#VALUE!</v>
      </c>
      <c r="CU211" s="44"/>
    </row>
    <row r="212" spans="1:99" ht="16.5" customHeight="1" thickBot="1">
      <c r="A212" s="23">
        <f t="shared" si="243"/>
        <v>208</v>
      </c>
      <c r="B212" s="142">
        <f>'2019-상시근로자'!B212</f>
        <v>0</v>
      </c>
      <c r="C212" s="635">
        <f>'2019-상시근로자'!C212</f>
        <v>0</v>
      </c>
      <c r="D212" s="637">
        <f>'2019-상시근로자'!D212</f>
        <v>0</v>
      </c>
      <c r="E212" s="156" t="e">
        <f t="shared" si="231"/>
        <v>#VALUE!</v>
      </c>
      <c r="F212" s="30" t="e">
        <f t="shared" si="232"/>
        <v>#VALUE!</v>
      </c>
      <c r="G212" s="31" t="e">
        <f t="shared" si="233"/>
        <v>#VALUE!</v>
      </c>
      <c r="H212" s="147" t="e">
        <f t="shared" si="234"/>
        <v>#VALUE!</v>
      </c>
      <c r="I212" s="636">
        <f>'2019-상시근로자'!E212</f>
        <v>0</v>
      </c>
      <c r="J212" s="636">
        <f>'2019-상시근로자'!G212</f>
        <v>0</v>
      </c>
      <c r="K212" s="33" t="e">
        <f t="shared" si="235"/>
        <v>#VALUE!</v>
      </c>
      <c r="L212" s="33">
        <f t="shared" si="281"/>
        <v>0</v>
      </c>
      <c r="M212" s="35" t="e">
        <f t="shared" si="236"/>
        <v>#VALUE!</v>
      </c>
      <c r="N212" s="108"/>
      <c r="O212" s="180"/>
      <c r="P212" s="181"/>
      <c r="Q212" s="106" t="s">
        <v>160</v>
      </c>
      <c r="R212" s="107" t="s">
        <v>160</v>
      </c>
      <c r="S212" s="43"/>
      <c r="T212" s="122" t="s">
        <v>160</v>
      </c>
      <c r="U212" s="122" t="s">
        <v>160</v>
      </c>
      <c r="V212" s="123" t="s">
        <v>160</v>
      </c>
      <c r="W212" s="702">
        <f t="shared" si="244"/>
        <v>1</v>
      </c>
      <c r="X212" s="703" t="e">
        <f t="shared" si="245"/>
        <v>#VALUE!</v>
      </c>
      <c r="Y212" s="768" t="e">
        <f t="shared" si="246"/>
        <v>#VALUE!</v>
      </c>
      <c r="Z212" s="769" t="e">
        <f t="shared" si="284"/>
        <v>#VALUE!</v>
      </c>
      <c r="AA212" s="705" t="e">
        <f t="shared" si="285"/>
        <v>#VALUE!</v>
      </c>
      <c r="AB212" s="702">
        <f t="shared" si="247"/>
        <v>1</v>
      </c>
      <c r="AC212" s="703" t="e">
        <f t="shared" si="248"/>
        <v>#VALUE!</v>
      </c>
      <c r="AD212" s="704" t="e">
        <f t="shared" si="249"/>
        <v>#VALUE!</v>
      </c>
      <c r="AE212" s="769" t="e">
        <f t="shared" si="286"/>
        <v>#VALUE!</v>
      </c>
      <c r="AF212" s="705" t="e">
        <f t="shared" si="287"/>
        <v>#VALUE!</v>
      </c>
      <c r="AG212" s="702">
        <f t="shared" si="250"/>
        <v>1</v>
      </c>
      <c r="AH212" s="703" t="e">
        <f t="shared" si="251"/>
        <v>#VALUE!</v>
      </c>
      <c r="AI212" s="704" t="e">
        <f t="shared" si="252"/>
        <v>#VALUE!</v>
      </c>
      <c r="AJ212" s="769" t="e">
        <f t="shared" si="288"/>
        <v>#VALUE!</v>
      </c>
      <c r="AK212" s="705" t="e">
        <f t="shared" si="289"/>
        <v>#VALUE!</v>
      </c>
      <c r="AL212" s="702">
        <f t="shared" si="253"/>
        <v>1</v>
      </c>
      <c r="AM212" s="703" t="e">
        <f t="shared" si="254"/>
        <v>#VALUE!</v>
      </c>
      <c r="AN212" s="704" t="e">
        <f t="shared" si="255"/>
        <v>#VALUE!</v>
      </c>
      <c r="AO212" s="769" t="e">
        <f t="shared" si="290"/>
        <v>#VALUE!</v>
      </c>
      <c r="AP212" s="705" t="e">
        <f t="shared" si="291"/>
        <v>#VALUE!</v>
      </c>
      <c r="AQ212" s="702">
        <f t="shared" si="256"/>
        <v>1</v>
      </c>
      <c r="AR212" s="703" t="e">
        <f t="shared" si="257"/>
        <v>#VALUE!</v>
      </c>
      <c r="AS212" s="704" t="e">
        <f t="shared" si="258"/>
        <v>#VALUE!</v>
      </c>
      <c r="AT212" s="769" t="e">
        <f t="shared" si="292"/>
        <v>#VALUE!</v>
      </c>
      <c r="AU212" s="705" t="e">
        <f t="shared" si="293"/>
        <v>#VALUE!</v>
      </c>
      <c r="AV212" s="702">
        <f t="shared" si="259"/>
        <v>1</v>
      </c>
      <c r="AW212" s="703" t="e">
        <f t="shared" si="260"/>
        <v>#VALUE!</v>
      </c>
      <c r="AX212" s="704" t="e">
        <f t="shared" si="261"/>
        <v>#VALUE!</v>
      </c>
      <c r="AY212" s="769" t="e">
        <f t="shared" si="294"/>
        <v>#VALUE!</v>
      </c>
      <c r="AZ212" s="705" t="e">
        <f t="shared" si="295"/>
        <v>#VALUE!</v>
      </c>
      <c r="BA212" s="702">
        <f t="shared" si="262"/>
        <v>1</v>
      </c>
      <c r="BB212" s="703" t="e">
        <f t="shared" si="263"/>
        <v>#VALUE!</v>
      </c>
      <c r="BC212" s="704" t="e">
        <f t="shared" si="264"/>
        <v>#VALUE!</v>
      </c>
      <c r="BD212" s="769" t="e">
        <f t="shared" si="296"/>
        <v>#VALUE!</v>
      </c>
      <c r="BE212" s="705" t="e">
        <f t="shared" si="297"/>
        <v>#VALUE!</v>
      </c>
      <c r="BF212" s="702">
        <f t="shared" si="265"/>
        <v>1</v>
      </c>
      <c r="BG212" s="703" t="e">
        <f t="shared" si="266"/>
        <v>#VALUE!</v>
      </c>
      <c r="BH212" s="704" t="e">
        <f t="shared" si="267"/>
        <v>#VALUE!</v>
      </c>
      <c r="BI212" s="769" t="e">
        <f t="shared" si="298"/>
        <v>#VALUE!</v>
      </c>
      <c r="BJ212" s="705" t="e">
        <f t="shared" si="299"/>
        <v>#VALUE!</v>
      </c>
      <c r="BK212" s="702">
        <f t="shared" si="268"/>
        <v>1</v>
      </c>
      <c r="BL212" s="703" t="e">
        <f t="shared" si="269"/>
        <v>#VALUE!</v>
      </c>
      <c r="BM212" s="704" t="e">
        <f t="shared" si="270"/>
        <v>#VALUE!</v>
      </c>
      <c r="BN212" s="769" t="e">
        <f t="shared" si="300"/>
        <v>#VALUE!</v>
      </c>
      <c r="BO212" s="705" t="e">
        <f t="shared" si="301"/>
        <v>#VALUE!</v>
      </c>
      <c r="BP212" s="702">
        <f t="shared" si="271"/>
        <v>1</v>
      </c>
      <c r="BQ212" s="703" t="e">
        <f t="shared" si="272"/>
        <v>#VALUE!</v>
      </c>
      <c r="BR212" s="704" t="e">
        <f t="shared" si="273"/>
        <v>#VALUE!</v>
      </c>
      <c r="BS212" s="769" t="e">
        <f t="shared" si="302"/>
        <v>#VALUE!</v>
      </c>
      <c r="BT212" s="705" t="e">
        <f t="shared" si="303"/>
        <v>#VALUE!</v>
      </c>
      <c r="BU212" s="702">
        <f t="shared" si="274"/>
        <v>1</v>
      </c>
      <c r="BV212" s="703" t="e">
        <f t="shared" si="275"/>
        <v>#VALUE!</v>
      </c>
      <c r="BW212" s="704" t="e">
        <f t="shared" si="276"/>
        <v>#VALUE!</v>
      </c>
      <c r="BX212" s="769" t="e">
        <f t="shared" si="304"/>
        <v>#VALUE!</v>
      </c>
      <c r="BY212" s="705" t="e">
        <f t="shared" si="305"/>
        <v>#VALUE!</v>
      </c>
      <c r="BZ212" s="702">
        <f t="shared" si="277"/>
        <v>1</v>
      </c>
      <c r="CA212" s="703" t="e">
        <f t="shared" si="278"/>
        <v>#VALUE!</v>
      </c>
      <c r="CB212" s="704" t="e">
        <f t="shared" si="279"/>
        <v>#VALUE!</v>
      </c>
      <c r="CC212" s="769" t="e">
        <f t="shared" si="306"/>
        <v>#VALUE!</v>
      </c>
      <c r="CD212" s="705" t="e">
        <f t="shared" si="307"/>
        <v>#VALUE!</v>
      </c>
      <c r="CE212" s="770">
        <f t="shared" si="282"/>
        <v>12</v>
      </c>
      <c r="CF212" s="771" t="e">
        <f t="shared" si="283"/>
        <v>#VALUE!</v>
      </c>
      <c r="CG212" s="708"/>
      <c r="CH212" s="709"/>
      <c r="CK212" s="253"/>
      <c r="CL212" s="272"/>
      <c r="CM212" s="272"/>
      <c r="CN212" s="273"/>
      <c r="CO212" s="285" t="e">
        <f t="shared" si="238"/>
        <v>#VALUE!</v>
      </c>
      <c r="CP212" s="286" t="e">
        <f t="shared" si="239"/>
        <v>#VALUE!</v>
      </c>
      <c r="CQ212" s="275">
        <f t="shared" si="240"/>
        <v>0</v>
      </c>
      <c r="CR212" s="270" t="e">
        <f t="shared" si="280"/>
        <v>#VALUE!</v>
      </c>
      <c r="CS212" s="270" t="e">
        <f t="shared" si="280"/>
        <v>#VALUE!</v>
      </c>
      <c r="CT212" s="270" t="e">
        <f t="shared" si="242"/>
        <v>#VALUE!</v>
      </c>
      <c r="CU212" s="44"/>
    </row>
    <row r="213" spans="1:99" ht="16.5" customHeight="1">
      <c r="A213" s="23">
        <f t="shared" si="243"/>
        <v>209</v>
      </c>
      <c r="B213" s="142">
        <f>'2019-상시근로자'!B213</f>
        <v>0</v>
      </c>
      <c r="C213" s="635">
        <f>'2019-상시근로자'!C213</f>
        <v>0</v>
      </c>
      <c r="D213" s="637">
        <f>'2019-상시근로자'!D213</f>
        <v>0</v>
      </c>
      <c r="E213" s="156" t="e">
        <f t="shared" si="231"/>
        <v>#VALUE!</v>
      </c>
      <c r="F213" s="30" t="e">
        <f t="shared" si="232"/>
        <v>#VALUE!</v>
      </c>
      <c r="G213" s="31" t="e">
        <f t="shared" si="233"/>
        <v>#VALUE!</v>
      </c>
      <c r="H213" s="147" t="e">
        <f t="shared" si="234"/>
        <v>#VALUE!</v>
      </c>
      <c r="I213" s="636">
        <f>'2019-상시근로자'!E213</f>
        <v>0</v>
      </c>
      <c r="J213" s="636">
        <f>'2019-상시근로자'!G213</f>
        <v>0</v>
      </c>
      <c r="K213" s="33" t="e">
        <f t="shared" si="235"/>
        <v>#VALUE!</v>
      </c>
      <c r="L213" s="33">
        <f t="shared" si="281"/>
        <v>0</v>
      </c>
      <c r="M213" s="35" t="e">
        <f t="shared" si="236"/>
        <v>#VALUE!</v>
      </c>
      <c r="N213" s="108"/>
      <c r="O213" s="178"/>
      <c r="P213" s="179"/>
      <c r="Q213" s="106" t="s">
        <v>160</v>
      </c>
      <c r="R213" s="107" t="s">
        <v>160</v>
      </c>
      <c r="S213" s="43"/>
      <c r="T213" s="122" t="s">
        <v>160</v>
      </c>
      <c r="U213" s="122" t="s">
        <v>160</v>
      </c>
      <c r="V213" s="123" t="s">
        <v>160</v>
      </c>
      <c r="W213" s="702">
        <f t="shared" si="244"/>
        <v>1</v>
      </c>
      <c r="X213" s="703" t="e">
        <f t="shared" si="245"/>
        <v>#VALUE!</v>
      </c>
      <c r="Y213" s="768" t="e">
        <f t="shared" si="246"/>
        <v>#VALUE!</v>
      </c>
      <c r="Z213" s="769" t="e">
        <f t="shared" si="284"/>
        <v>#VALUE!</v>
      </c>
      <c r="AA213" s="705" t="e">
        <f t="shared" si="285"/>
        <v>#VALUE!</v>
      </c>
      <c r="AB213" s="702">
        <f t="shared" si="247"/>
        <v>1</v>
      </c>
      <c r="AC213" s="703" t="e">
        <f t="shared" si="248"/>
        <v>#VALUE!</v>
      </c>
      <c r="AD213" s="704" t="e">
        <f t="shared" si="249"/>
        <v>#VALUE!</v>
      </c>
      <c r="AE213" s="769" t="e">
        <f t="shared" si="286"/>
        <v>#VALUE!</v>
      </c>
      <c r="AF213" s="705" t="e">
        <f t="shared" si="287"/>
        <v>#VALUE!</v>
      </c>
      <c r="AG213" s="702">
        <f t="shared" si="250"/>
        <v>1</v>
      </c>
      <c r="AH213" s="703" t="e">
        <f t="shared" si="251"/>
        <v>#VALUE!</v>
      </c>
      <c r="AI213" s="704" t="e">
        <f t="shared" si="252"/>
        <v>#VALUE!</v>
      </c>
      <c r="AJ213" s="769" t="e">
        <f t="shared" si="288"/>
        <v>#VALUE!</v>
      </c>
      <c r="AK213" s="705" t="e">
        <f t="shared" si="289"/>
        <v>#VALUE!</v>
      </c>
      <c r="AL213" s="702">
        <f t="shared" si="253"/>
        <v>1</v>
      </c>
      <c r="AM213" s="703" t="e">
        <f t="shared" si="254"/>
        <v>#VALUE!</v>
      </c>
      <c r="AN213" s="704" t="e">
        <f t="shared" si="255"/>
        <v>#VALUE!</v>
      </c>
      <c r="AO213" s="769" t="e">
        <f t="shared" si="290"/>
        <v>#VALUE!</v>
      </c>
      <c r="AP213" s="705" t="e">
        <f t="shared" si="291"/>
        <v>#VALUE!</v>
      </c>
      <c r="AQ213" s="702">
        <f t="shared" si="256"/>
        <v>1</v>
      </c>
      <c r="AR213" s="703" t="e">
        <f t="shared" si="257"/>
        <v>#VALUE!</v>
      </c>
      <c r="AS213" s="704" t="e">
        <f t="shared" si="258"/>
        <v>#VALUE!</v>
      </c>
      <c r="AT213" s="769" t="e">
        <f t="shared" si="292"/>
        <v>#VALUE!</v>
      </c>
      <c r="AU213" s="705" t="e">
        <f t="shared" si="293"/>
        <v>#VALUE!</v>
      </c>
      <c r="AV213" s="702">
        <f t="shared" si="259"/>
        <v>1</v>
      </c>
      <c r="AW213" s="703" t="e">
        <f t="shared" si="260"/>
        <v>#VALUE!</v>
      </c>
      <c r="AX213" s="704" t="e">
        <f t="shared" si="261"/>
        <v>#VALUE!</v>
      </c>
      <c r="AY213" s="769" t="e">
        <f t="shared" si="294"/>
        <v>#VALUE!</v>
      </c>
      <c r="AZ213" s="705" t="e">
        <f t="shared" si="295"/>
        <v>#VALUE!</v>
      </c>
      <c r="BA213" s="702">
        <f t="shared" si="262"/>
        <v>1</v>
      </c>
      <c r="BB213" s="703" t="e">
        <f t="shared" si="263"/>
        <v>#VALUE!</v>
      </c>
      <c r="BC213" s="704" t="e">
        <f t="shared" si="264"/>
        <v>#VALUE!</v>
      </c>
      <c r="BD213" s="769" t="e">
        <f t="shared" si="296"/>
        <v>#VALUE!</v>
      </c>
      <c r="BE213" s="705" t="e">
        <f t="shared" si="297"/>
        <v>#VALUE!</v>
      </c>
      <c r="BF213" s="702">
        <f t="shared" si="265"/>
        <v>1</v>
      </c>
      <c r="BG213" s="703" t="e">
        <f t="shared" si="266"/>
        <v>#VALUE!</v>
      </c>
      <c r="BH213" s="704" t="e">
        <f t="shared" si="267"/>
        <v>#VALUE!</v>
      </c>
      <c r="BI213" s="769" t="e">
        <f t="shared" si="298"/>
        <v>#VALUE!</v>
      </c>
      <c r="BJ213" s="705" t="e">
        <f t="shared" si="299"/>
        <v>#VALUE!</v>
      </c>
      <c r="BK213" s="702">
        <f t="shared" si="268"/>
        <v>1</v>
      </c>
      <c r="BL213" s="703" t="e">
        <f t="shared" si="269"/>
        <v>#VALUE!</v>
      </c>
      <c r="BM213" s="704" t="e">
        <f t="shared" si="270"/>
        <v>#VALUE!</v>
      </c>
      <c r="BN213" s="769" t="e">
        <f t="shared" si="300"/>
        <v>#VALUE!</v>
      </c>
      <c r="BO213" s="705" t="e">
        <f t="shared" si="301"/>
        <v>#VALUE!</v>
      </c>
      <c r="BP213" s="702">
        <f t="shared" si="271"/>
        <v>1</v>
      </c>
      <c r="BQ213" s="703" t="e">
        <f t="shared" si="272"/>
        <v>#VALUE!</v>
      </c>
      <c r="BR213" s="704" t="e">
        <f t="shared" si="273"/>
        <v>#VALUE!</v>
      </c>
      <c r="BS213" s="769" t="e">
        <f t="shared" si="302"/>
        <v>#VALUE!</v>
      </c>
      <c r="BT213" s="705" t="e">
        <f t="shared" si="303"/>
        <v>#VALUE!</v>
      </c>
      <c r="BU213" s="702">
        <f t="shared" si="274"/>
        <v>1</v>
      </c>
      <c r="BV213" s="703" t="e">
        <f t="shared" si="275"/>
        <v>#VALUE!</v>
      </c>
      <c r="BW213" s="704" t="e">
        <f t="shared" si="276"/>
        <v>#VALUE!</v>
      </c>
      <c r="BX213" s="769" t="e">
        <f t="shared" si="304"/>
        <v>#VALUE!</v>
      </c>
      <c r="BY213" s="705" t="e">
        <f t="shared" si="305"/>
        <v>#VALUE!</v>
      </c>
      <c r="BZ213" s="702">
        <f t="shared" si="277"/>
        <v>1</v>
      </c>
      <c r="CA213" s="703" t="e">
        <f t="shared" si="278"/>
        <v>#VALUE!</v>
      </c>
      <c r="CB213" s="704" t="e">
        <f t="shared" si="279"/>
        <v>#VALUE!</v>
      </c>
      <c r="CC213" s="769" t="e">
        <f t="shared" si="306"/>
        <v>#VALUE!</v>
      </c>
      <c r="CD213" s="705" t="e">
        <f t="shared" si="307"/>
        <v>#VALUE!</v>
      </c>
      <c r="CE213" s="770">
        <f t="shared" si="282"/>
        <v>12</v>
      </c>
      <c r="CF213" s="771" t="e">
        <f t="shared" si="283"/>
        <v>#VALUE!</v>
      </c>
      <c r="CG213" s="708"/>
      <c r="CH213" s="709"/>
      <c r="CK213" s="253"/>
      <c r="CL213" s="272"/>
      <c r="CM213" s="272"/>
      <c r="CN213" s="273"/>
      <c r="CO213" s="285" t="e">
        <f t="shared" si="238"/>
        <v>#VALUE!</v>
      </c>
      <c r="CP213" s="286" t="e">
        <f t="shared" si="239"/>
        <v>#VALUE!</v>
      </c>
      <c r="CQ213" s="275">
        <f t="shared" si="240"/>
        <v>0</v>
      </c>
      <c r="CR213" s="270" t="e">
        <f t="shared" si="280"/>
        <v>#VALUE!</v>
      </c>
      <c r="CS213" s="270" t="e">
        <f t="shared" si="280"/>
        <v>#VALUE!</v>
      </c>
      <c r="CT213" s="270" t="e">
        <f t="shared" si="242"/>
        <v>#VALUE!</v>
      </c>
      <c r="CU213" s="44"/>
    </row>
    <row r="214" spans="1:99" ht="16.5" customHeight="1">
      <c r="A214" s="23">
        <f t="shared" si="243"/>
        <v>210</v>
      </c>
      <c r="B214" s="142">
        <f>'2019-상시근로자'!B214</f>
        <v>0</v>
      </c>
      <c r="C214" s="635">
        <f>'2019-상시근로자'!C214</f>
        <v>0</v>
      </c>
      <c r="D214" s="637">
        <f>'2019-상시근로자'!D214</f>
        <v>0</v>
      </c>
      <c r="E214" s="156" t="e">
        <f t="shared" si="231"/>
        <v>#VALUE!</v>
      </c>
      <c r="F214" s="30" t="e">
        <f t="shared" si="232"/>
        <v>#VALUE!</v>
      </c>
      <c r="G214" s="31" t="e">
        <f t="shared" si="233"/>
        <v>#VALUE!</v>
      </c>
      <c r="H214" s="147" t="e">
        <f t="shared" si="234"/>
        <v>#VALUE!</v>
      </c>
      <c r="I214" s="636">
        <f>'2019-상시근로자'!E214</f>
        <v>0</v>
      </c>
      <c r="J214" s="636">
        <f>'2019-상시근로자'!G214</f>
        <v>0</v>
      </c>
      <c r="K214" s="33" t="e">
        <f t="shared" si="235"/>
        <v>#VALUE!</v>
      </c>
      <c r="L214" s="33">
        <f t="shared" si="281"/>
        <v>0</v>
      </c>
      <c r="M214" s="35" t="e">
        <f t="shared" si="236"/>
        <v>#VALUE!</v>
      </c>
      <c r="N214" s="108"/>
      <c r="O214" s="178"/>
      <c r="P214" s="179"/>
      <c r="Q214" s="106" t="s">
        <v>160</v>
      </c>
      <c r="R214" s="107" t="s">
        <v>160</v>
      </c>
      <c r="S214" s="43"/>
      <c r="T214" s="122" t="s">
        <v>160</v>
      </c>
      <c r="U214" s="122" t="s">
        <v>160</v>
      </c>
      <c r="V214" s="123" t="s">
        <v>160</v>
      </c>
      <c r="W214" s="702">
        <f t="shared" si="244"/>
        <v>1</v>
      </c>
      <c r="X214" s="703" t="e">
        <f t="shared" si="245"/>
        <v>#VALUE!</v>
      </c>
      <c r="Y214" s="768" t="e">
        <f t="shared" si="246"/>
        <v>#VALUE!</v>
      </c>
      <c r="Z214" s="769" t="e">
        <f t="shared" si="284"/>
        <v>#VALUE!</v>
      </c>
      <c r="AA214" s="705" t="e">
        <f t="shared" si="285"/>
        <v>#VALUE!</v>
      </c>
      <c r="AB214" s="702">
        <f t="shared" si="247"/>
        <v>1</v>
      </c>
      <c r="AC214" s="703" t="e">
        <f t="shared" si="248"/>
        <v>#VALUE!</v>
      </c>
      <c r="AD214" s="704" t="e">
        <f t="shared" si="249"/>
        <v>#VALUE!</v>
      </c>
      <c r="AE214" s="769" t="e">
        <f t="shared" si="286"/>
        <v>#VALUE!</v>
      </c>
      <c r="AF214" s="705" t="e">
        <f t="shared" si="287"/>
        <v>#VALUE!</v>
      </c>
      <c r="AG214" s="702">
        <f t="shared" si="250"/>
        <v>1</v>
      </c>
      <c r="AH214" s="703" t="e">
        <f t="shared" si="251"/>
        <v>#VALUE!</v>
      </c>
      <c r="AI214" s="704" t="e">
        <f t="shared" si="252"/>
        <v>#VALUE!</v>
      </c>
      <c r="AJ214" s="769" t="e">
        <f t="shared" si="288"/>
        <v>#VALUE!</v>
      </c>
      <c r="AK214" s="705" t="e">
        <f t="shared" si="289"/>
        <v>#VALUE!</v>
      </c>
      <c r="AL214" s="702">
        <f t="shared" si="253"/>
        <v>1</v>
      </c>
      <c r="AM214" s="703" t="e">
        <f t="shared" si="254"/>
        <v>#VALUE!</v>
      </c>
      <c r="AN214" s="704" t="e">
        <f t="shared" si="255"/>
        <v>#VALUE!</v>
      </c>
      <c r="AO214" s="769" t="e">
        <f t="shared" si="290"/>
        <v>#VALUE!</v>
      </c>
      <c r="AP214" s="705" t="e">
        <f t="shared" si="291"/>
        <v>#VALUE!</v>
      </c>
      <c r="AQ214" s="702">
        <f t="shared" si="256"/>
        <v>1</v>
      </c>
      <c r="AR214" s="703" t="e">
        <f t="shared" si="257"/>
        <v>#VALUE!</v>
      </c>
      <c r="AS214" s="704" t="e">
        <f t="shared" si="258"/>
        <v>#VALUE!</v>
      </c>
      <c r="AT214" s="769" t="e">
        <f t="shared" si="292"/>
        <v>#VALUE!</v>
      </c>
      <c r="AU214" s="705" t="e">
        <f t="shared" si="293"/>
        <v>#VALUE!</v>
      </c>
      <c r="AV214" s="702">
        <f t="shared" si="259"/>
        <v>1</v>
      </c>
      <c r="AW214" s="703" t="e">
        <f t="shared" si="260"/>
        <v>#VALUE!</v>
      </c>
      <c r="AX214" s="704" t="e">
        <f t="shared" si="261"/>
        <v>#VALUE!</v>
      </c>
      <c r="AY214" s="769" t="e">
        <f t="shared" si="294"/>
        <v>#VALUE!</v>
      </c>
      <c r="AZ214" s="705" t="e">
        <f t="shared" si="295"/>
        <v>#VALUE!</v>
      </c>
      <c r="BA214" s="702">
        <f t="shared" si="262"/>
        <v>1</v>
      </c>
      <c r="BB214" s="703" t="e">
        <f t="shared" si="263"/>
        <v>#VALUE!</v>
      </c>
      <c r="BC214" s="704" t="e">
        <f t="shared" si="264"/>
        <v>#VALUE!</v>
      </c>
      <c r="BD214" s="769" t="e">
        <f t="shared" si="296"/>
        <v>#VALUE!</v>
      </c>
      <c r="BE214" s="705" t="e">
        <f t="shared" si="297"/>
        <v>#VALUE!</v>
      </c>
      <c r="BF214" s="702">
        <f t="shared" si="265"/>
        <v>1</v>
      </c>
      <c r="BG214" s="703" t="e">
        <f t="shared" si="266"/>
        <v>#VALUE!</v>
      </c>
      <c r="BH214" s="704" t="e">
        <f t="shared" si="267"/>
        <v>#VALUE!</v>
      </c>
      <c r="BI214" s="769" t="e">
        <f t="shared" si="298"/>
        <v>#VALUE!</v>
      </c>
      <c r="BJ214" s="705" t="e">
        <f t="shared" si="299"/>
        <v>#VALUE!</v>
      </c>
      <c r="BK214" s="702">
        <f t="shared" si="268"/>
        <v>1</v>
      </c>
      <c r="BL214" s="703" t="e">
        <f t="shared" si="269"/>
        <v>#VALUE!</v>
      </c>
      <c r="BM214" s="704" t="e">
        <f t="shared" si="270"/>
        <v>#VALUE!</v>
      </c>
      <c r="BN214" s="769" t="e">
        <f t="shared" si="300"/>
        <v>#VALUE!</v>
      </c>
      <c r="BO214" s="705" t="e">
        <f t="shared" si="301"/>
        <v>#VALUE!</v>
      </c>
      <c r="BP214" s="702">
        <f t="shared" si="271"/>
        <v>1</v>
      </c>
      <c r="BQ214" s="703" t="e">
        <f t="shared" si="272"/>
        <v>#VALUE!</v>
      </c>
      <c r="BR214" s="704" t="e">
        <f t="shared" si="273"/>
        <v>#VALUE!</v>
      </c>
      <c r="BS214" s="769" t="e">
        <f t="shared" si="302"/>
        <v>#VALUE!</v>
      </c>
      <c r="BT214" s="705" t="e">
        <f t="shared" si="303"/>
        <v>#VALUE!</v>
      </c>
      <c r="BU214" s="702">
        <f t="shared" si="274"/>
        <v>1</v>
      </c>
      <c r="BV214" s="703" t="e">
        <f t="shared" si="275"/>
        <v>#VALUE!</v>
      </c>
      <c r="BW214" s="704" t="e">
        <f t="shared" si="276"/>
        <v>#VALUE!</v>
      </c>
      <c r="BX214" s="769" t="e">
        <f t="shared" si="304"/>
        <v>#VALUE!</v>
      </c>
      <c r="BY214" s="705" t="e">
        <f t="shared" si="305"/>
        <v>#VALUE!</v>
      </c>
      <c r="BZ214" s="702">
        <f t="shared" si="277"/>
        <v>1</v>
      </c>
      <c r="CA214" s="703" t="e">
        <f t="shared" si="278"/>
        <v>#VALUE!</v>
      </c>
      <c r="CB214" s="704" t="e">
        <f t="shared" si="279"/>
        <v>#VALUE!</v>
      </c>
      <c r="CC214" s="769" t="e">
        <f t="shared" si="306"/>
        <v>#VALUE!</v>
      </c>
      <c r="CD214" s="705" t="e">
        <f t="shared" si="307"/>
        <v>#VALUE!</v>
      </c>
      <c r="CE214" s="770">
        <f t="shared" si="282"/>
        <v>12</v>
      </c>
      <c r="CF214" s="771" t="e">
        <f t="shared" si="283"/>
        <v>#VALUE!</v>
      </c>
      <c r="CG214" s="708"/>
      <c r="CH214" s="709"/>
      <c r="CK214" s="253"/>
      <c r="CL214" s="272"/>
      <c r="CM214" s="272"/>
      <c r="CN214" s="273"/>
      <c r="CO214" s="285" t="e">
        <f t="shared" si="238"/>
        <v>#VALUE!</v>
      </c>
      <c r="CP214" s="286" t="e">
        <f t="shared" si="239"/>
        <v>#VALUE!</v>
      </c>
      <c r="CQ214" s="275">
        <f t="shared" si="240"/>
        <v>0</v>
      </c>
      <c r="CR214" s="270" t="e">
        <f t="shared" si="280"/>
        <v>#VALUE!</v>
      </c>
      <c r="CS214" s="270" t="e">
        <f t="shared" si="280"/>
        <v>#VALUE!</v>
      </c>
      <c r="CT214" s="270" t="e">
        <f t="shared" si="242"/>
        <v>#VALUE!</v>
      </c>
      <c r="CU214" s="44"/>
    </row>
    <row r="215" spans="1:99" ht="16.5" customHeight="1">
      <c r="A215" s="23">
        <f t="shared" si="243"/>
        <v>211</v>
      </c>
      <c r="B215" s="142">
        <f>'2019-상시근로자'!B215</f>
        <v>0</v>
      </c>
      <c r="C215" s="635">
        <f>'2019-상시근로자'!C215</f>
        <v>0</v>
      </c>
      <c r="D215" s="637">
        <f>'2019-상시근로자'!D215</f>
        <v>0</v>
      </c>
      <c r="E215" s="156" t="e">
        <f t="shared" si="231"/>
        <v>#VALUE!</v>
      </c>
      <c r="F215" s="30" t="e">
        <f t="shared" si="232"/>
        <v>#VALUE!</v>
      </c>
      <c r="G215" s="31" t="e">
        <f t="shared" si="233"/>
        <v>#VALUE!</v>
      </c>
      <c r="H215" s="147" t="e">
        <f t="shared" si="234"/>
        <v>#VALUE!</v>
      </c>
      <c r="I215" s="636">
        <f>'2019-상시근로자'!E215</f>
        <v>0</v>
      </c>
      <c r="J215" s="636">
        <f>'2019-상시근로자'!G215</f>
        <v>0</v>
      </c>
      <c r="K215" s="33" t="e">
        <f t="shared" si="235"/>
        <v>#VALUE!</v>
      </c>
      <c r="L215" s="33">
        <f t="shared" si="281"/>
        <v>0</v>
      </c>
      <c r="M215" s="35" t="e">
        <f t="shared" si="236"/>
        <v>#VALUE!</v>
      </c>
      <c r="N215" s="108"/>
      <c r="O215" s="178"/>
      <c r="P215" s="179"/>
      <c r="Q215" s="106" t="s">
        <v>160</v>
      </c>
      <c r="R215" s="107" t="s">
        <v>160</v>
      </c>
      <c r="S215" s="43"/>
      <c r="T215" s="122" t="s">
        <v>160</v>
      </c>
      <c r="U215" s="122" t="s">
        <v>160</v>
      </c>
      <c r="V215" s="123" t="s">
        <v>160</v>
      </c>
      <c r="W215" s="702">
        <f t="shared" si="244"/>
        <v>1</v>
      </c>
      <c r="X215" s="703" t="e">
        <f t="shared" si="245"/>
        <v>#VALUE!</v>
      </c>
      <c r="Y215" s="768" t="e">
        <f t="shared" si="246"/>
        <v>#VALUE!</v>
      </c>
      <c r="Z215" s="769" t="e">
        <f t="shared" si="284"/>
        <v>#VALUE!</v>
      </c>
      <c r="AA215" s="705" t="e">
        <f t="shared" si="285"/>
        <v>#VALUE!</v>
      </c>
      <c r="AB215" s="702">
        <f t="shared" si="247"/>
        <v>1</v>
      </c>
      <c r="AC215" s="703" t="e">
        <f t="shared" si="248"/>
        <v>#VALUE!</v>
      </c>
      <c r="AD215" s="704" t="e">
        <f t="shared" si="249"/>
        <v>#VALUE!</v>
      </c>
      <c r="AE215" s="769" t="e">
        <f t="shared" si="286"/>
        <v>#VALUE!</v>
      </c>
      <c r="AF215" s="705" t="e">
        <f t="shared" si="287"/>
        <v>#VALUE!</v>
      </c>
      <c r="AG215" s="702">
        <f t="shared" si="250"/>
        <v>1</v>
      </c>
      <c r="AH215" s="703" t="e">
        <f t="shared" si="251"/>
        <v>#VALUE!</v>
      </c>
      <c r="AI215" s="704" t="e">
        <f t="shared" si="252"/>
        <v>#VALUE!</v>
      </c>
      <c r="AJ215" s="769" t="e">
        <f t="shared" si="288"/>
        <v>#VALUE!</v>
      </c>
      <c r="AK215" s="705" t="e">
        <f t="shared" si="289"/>
        <v>#VALUE!</v>
      </c>
      <c r="AL215" s="702">
        <f t="shared" si="253"/>
        <v>1</v>
      </c>
      <c r="AM215" s="703" t="e">
        <f t="shared" si="254"/>
        <v>#VALUE!</v>
      </c>
      <c r="AN215" s="704" t="e">
        <f t="shared" si="255"/>
        <v>#VALUE!</v>
      </c>
      <c r="AO215" s="769" t="e">
        <f t="shared" si="290"/>
        <v>#VALUE!</v>
      </c>
      <c r="AP215" s="705" t="e">
        <f t="shared" si="291"/>
        <v>#VALUE!</v>
      </c>
      <c r="AQ215" s="702">
        <f t="shared" si="256"/>
        <v>1</v>
      </c>
      <c r="AR215" s="703" t="e">
        <f t="shared" si="257"/>
        <v>#VALUE!</v>
      </c>
      <c r="AS215" s="704" t="e">
        <f t="shared" si="258"/>
        <v>#VALUE!</v>
      </c>
      <c r="AT215" s="769" t="e">
        <f t="shared" si="292"/>
        <v>#VALUE!</v>
      </c>
      <c r="AU215" s="705" t="e">
        <f t="shared" si="293"/>
        <v>#VALUE!</v>
      </c>
      <c r="AV215" s="702">
        <f t="shared" si="259"/>
        <v>1</v>
      </c>
      <c r="AW215" s="703" t="e">
        <f t="shared" si="260"/>
        <v>#VALUE!</v>
      </c>
      <c r="AX215" s="704" t="e">
        <f t="shared" si="261"/>
        <v>#VALUE!</v>
      </c>
      <c r="AY215" s="769" t="e">
        <f t="shared" si="294"/>
        <v>#VALUE!</v>
      </c>
      <c r="AZ215" s="705" t="e">
        <f t="shared" si="295"/>
        <v>#VALUE!</v>
      </c>
      <c r="BA215" s="702">
        <f t="shared" si="262"/>
        <v>1</v>
      </c>
      <c r="BB215" s="703" t="e">
        <f t="shared" si="263"/>
        <v>#VALUE!</v>
      </c>
      <c r="BC215" s="704" t="e">
        <f t="shared" si="264"/>
        <v>#VALUE!</v>
      </c>
      <c r="BD215" s="769" t="e">
        <f t="shared" si="296"/>
        <v>#VALUE!</v>
      </c>
      <c r="BE215" s="705" t="e">
        <f t="shared" si="297"/>
        <v>#VALUE!</v>
      </c>
      <c r="BF215" s="702">
        <f t="shared" si="265"/>
        <v>1</v>
      </c>
      <c r="BG215" s="703" t="e">
        <f t="shared" si="266"/>
        <v>#VALUE!</v>
      </c>
      <c r="BH215" s="704" t="e">
        <f t="shared" si="267"/>
        <v>#VALUE!</v>
      </c>
      <c r="BI215" s="769" t="e">
        <f t="shared" si="298"/>
        <v>#VALUE!</v>
      </c>
      <c r="BJ215" s="705" t="e">
        <f t="shared" si="299"/>
        <v>#VALUE!</v>
      </c>
      <c r="BK215" s="702">
        <f t="shared" si="268"/>
        <v>1</v>
      </c>
      <c r="BL215" s="703" t="e">
        <f t="shared" si="269"/>
        <v>#VALUE!</v>
      </c>
      <c r="BM215" s="704" t="e">
        <f t="shared" si="270"/>
        <v>#VALUE!</v>
      </c>
      <c r="BN215" s="769" t="e">
        <f t="shared" si="300"/>
        <v>#VALUE!</v>
      </c>
      <c r="BO215" s="705" t="e">
        <f t="shared" si="301"/>
        <v>#VALUE!</v>
      </c>
      <c r="BP215" s="702">
        <f t="shared" si="271"/>
        <v>1</v>
      </c>
      <c r="BQ215" s="703" t="e">
        <f t="shared" si="272"/>
        <v>#VALUE!</v>
      </c>
      <c r="BR215" s="704" t="e">
        <f t="shared" si="273"/>
        <v>#VALUE!</v>
      </c>
      <c r="BS215" s="769" t="e">
        <f t="shared" si="302"/>
        <v>#VALUE!</v>
      </c>
      <c r="BT215" s="705" t="e">
        <f t="shared" si="303"/>
        <v>#VALUE!</v>
      </c>
      <c r="BU215" s="702">
        <f t="shared" si="274"/>
        <v>1</v>
      </c>
      <c r="BV215" s="703" t="e">
        <f t="shared" si="275"/>
        <v>#VALUE!</v>
      </c>
      <c r="BW215" s="704" t="e">
        <f t="shared" si="276"/>
        <v>#VALUE!</v>
      </c>
      <c r="BX215" s="769" t="e">
        <f t="shared" si="304"/>
        <v>#VALUE!</v>
      </c>
      <c r="BY215" s="705" t="e">
        <f t="shared" si="305"/>
        <v>#VALUE!</v>
      </c>
      <c r="BZ215" s="702">
        <f t="shared" si="277"/>
        <v>1</v>
      </c>
      <c r="CA215" s="703" t="e">
        <f t="shared" si="278"/>
        <v>#VALUE!</v>
      </c>
      <c r="CB215" s="704" t="e">
        <f t="shared" si="279"/>
        <v>#VALUE!</v>
      </c>
      <c r="CC215" s="769" t="e">
        <f t="shared" si="306"/>
        <v>#VALUE!</v>
      </c>
      <c r="CD215" s="705" t="e">
        <f t="shared" si="307"/>
        <v>#VALUE!</v>
      </c>
      <c r="CE215" s="770">
        <f t="shared" si="282"/>
        <v>12</v>
      </c>
      <c r="CF215" s="771" t="e">
        <f t="shared" si="283"/>
        <v>#VALUE!</v>
      </c>
      <c r="CG215" s="708"/>
      <c r="CH215" s="709"/>
      <c r="CK215" s="253"/>
      <c r="CL215" s="272"/>
      <c r="CM215" s="272"/>
      <c r="CN215" s="273"/>
      <c r="CO215" s="285" t="e">
        <f t="shared" si="238"/>
        <v>#VALUE!</v>
      </c>
      <c r="CP215" s="286" t="e">
        <f t="shared" si="239"/>
        <v>#VALUE!</v>
      </c>
      <c r="CQ215" s="275">
        <f t="shared" si="240"/>
        <v>0</v>
      </c>
      <c r="CR215" s="270" t="e">
        <f t="shared" si="280"/>
        <v>#VALUE!</v>
      </c>
      <c r="CS215" s="270" t="e">
        <f t="shared" si="280"/>
        <v>#VALUE!</v>
      </c>
      <c r="CT215" s="270" t="e">
        <f t="shared" si="242"/>
        <v>#VALUE!</v>
      </c>
      <c r="CU215" s="44"/>
    </row>
    <row r="216" spans="1:99" ht="16.5" customHeight="1">
      <c r="A216" s="23">
        <f t="shared" si="243"/>
        <v>212</v>
      </c>
      <c r="B216" s="142">
        <f>'2019-상시근로자'!B216</f>
        <v>0</v>
      </c>
      <c r="C216" s="635">
        <f>'2019-상시근로자'!C216</f>
        <v>0</v>
      </c>
      <c r="D216" s="637">
        <f>'2019-상시근로자'!D216</f>
        <v>0</v>
      </c>
      <c r="E216" s="156" t="e">
        <f t="shared" si="231"/>
        <v>#VALUE!</v>
      </c>
      <c r="F216" s="30" t="e">
        <f t="shared" si="232"/>
        <v>#VALUE!</v>
      </c>
      <c r="G216" s="31" t="e">
        <f t="shared" si="233"/>
        <v>#VALUE!</v>
      </c>
      <c r="H216" s="147" t="e">
        <f t="shared" si="234"/>
        <v>#VALUE!</v>
      </c>
      <c r="I216" s="636">
        <f>'2019-상시근로자'!E216</f>
        <v>0</v>
      </c>
      <c r="J216" s="636">
        <f>'2019-상시근로자'!G216</f>
        <v>0</v>
      </c>
      <c r="K216" s="33" t="e">
        <f t="shared" si="235"/>
        <v>#VALUE!</v>
      </c>
      <c r="L216" s="33">
        <f t="shared" si="281"/>
        <v>0</v>
      </c>
      <c r="M216" s="35" t="e">
        <f t="shared" si="236"/>
        <v>#VALUE!</v>
      </c>
      <c r="N216" s="108"/>
      <c r="O216" s="178"/>
      <c r="P216" s="179"/>
      <c r="Q216" s="106" t="s">
        <v>160</v>
      </c>
      <c r="R216" s="107" t="s">
        <v>160</v>
      </c>
      <c r="S216" s="43"/>
      <c r="T216" s="122" t="s">
        <v>160</v>
      </c>
      <c r="U216" s="122" t="s">
        <v>160</v>
      </c>
      <c r="V216" s="123" t="s">
        <v>160</v>
      </c>
      <c r="W216" s="702">
        <f t="shared" si="244"/>
        <v>1</v>
      </c>
      <c r="X216" s="703" t="e">
        <f t="shared" si="245"/>
        <v>#VALUE!</v>
      </c>
      <c r="Y216" s="768" t="e">
        <f t="shared" si="246"/>
        <v>#VALUE!</v>
      </c>
      <c r="Z216" s="769" t="e">
        <f t="shared" si="284"/>
        <v>#VALUE!</v>
      </c>
      <c r="AA216" s="705" t="e">
        <f t="shared" si="285"/>
        <v>#VALUE!</v>
      </c>
      <c r="AB216" s="702">
        <f t="shared" si="247"/>
        <v>1</v>
      </c>
      <c r="AC216" s="703" t="e">
        <f t="shared" si="248"/>
        <v>#VALUE!</v>
      </c>
      <c r="AD216" s="704" t="e">
        <f t="shared" si="249"/>
        <v>#VALUE!</v>
      </c>
      <c r="AE216" s="769" t="e">
        <f t="shared" si="286"/>
        <v>#VALUE!</v>
      </c>
      <c r="AF216" s="705" t="e">
        <f t="shared" si="287"/>
        <v>#VALUE!</v>
      </c>
      <c r="AG216" s="702">
        <f t="shared" si="250"/>
        <v>1</v>
      </c>
      <c r="AH216" s="703" t="e">
        <f t="shared" si="251"/>
        <v>#VALUE!</v>
      </c>
      <c r="AI216" s="704" t="e">
        <f t="shared" si="252"/>
        <v>#VALUE!</v>
      </c>
      <c r="AJ216" s="769" t="e">
        <f t="shared" si="288"/>
        <v>#VALUE!</v>
      </c>
      <c r="AK216" s="705" t="e">
        <f t="shared" si="289"/>
        <v>#VALUE!</v>
      </c>
      <c r="AL216" s="702">
        <f t="shared" si="253"/>
        <v>1</v>
      </c>
      <c r="AM216" s="703" t="e">
        <f t="shared" si="254"/>
        <v>#VALUE!</v>
      </c>
      <c r="AN216" s="704" t="e">
        <f t="shared" si="255"/>
        <v>#VALUE!</v>
      </c>
      <c r="AO216" s="769" t="e">
        <f t="shared" si="290"/>
        <v>#VALUE!</v>
      </c>
      <c r="AP216" s="705" t="e">
        <f t="shared" si="291"/>
        <v>#VALUE!</v>
      </c>
      <c r="AQ216" s="702">
        <f t="shared" si="256"/>
        <v>1</v>
      </c>
      <c r="AR216" s="703" t="e">
        <f t="shared" si="257"/>
        <v>#VALUE!</v>
      </c>
      <c r="AS216" s="704" t="e">
        <f t="shared" si="258"/>
        <v>#VALUE!</v>
      </c>
      <c r="AT216" s="769" t="e">
        <f t="shared" si="292"/>
        <v>#VALUE!</v>
      </c>
      <c r="AU216" s="705" t="e">
        <f t="shared" si="293"/>
        <v>#VALUE!</v>
      </c>
      <c r="AV216" s="702">
        <f t="shared" si="259"/>
        <v>1</v>
      </c>
      <c r="AW216" s="703" t="e">
        <f t="shared" si="260"/>
        <v>#VALUE!</v>
      </c>
      <c r="AX216" s="704" t="e">
        <f t="shared" si="261"/>
        <v>#VALUE!</v>
      </c>
      <c r="AY216" s="769" t="e">
        <f t="shared" si="294"/>
        <v>#VALUE!</v>
      </c>
      <c r="AZ216" s="705" t="e">
        <f t="shared" si="295"/>
        <v>#VALUE!</v>
      </c>
      <c r="BA216" s="702">
        <f t="shared" si="262"/>
        <v>1</v>
      </c>
      <c r="BB216" s="703" t="e">
        <f t="shared" si="263"/>
        <v>#VALUE!</v>
      </c>
      <c r="BC216" s="704" t="e">
        <f t="shared" si="264"/>
        <v>#VALUE!</v>
      </c>
      <c r="BD216" s="769" t="e">
        <f t="shared" si="296"/>
        <v>#VALUE!</v>
      </c>
      <c r="BE216" s="705" t="e">
        <f t="shared" si="297"/>
        <v>#VALUE!</v>
      </c>
      <c r="BF216" s="702">
        <f t="shared" si="265"/>
        <v>1</v>
      </c>
      <c r="BG216" s="703" t="e">
        <f t="shared" si="266"/>
        <v>#VALUE!</v>
      </c>
      <c r="BH216" s="704" t="e">
        <f t="shared" si="267"/>
        <v>#VALUE!</v>
      </c>
      <c r="BI216" s="769" t="e">
        <f t="shared" si="298"/>
        <v>#VALUE!</v>
      </c>
      <c r="BJ216" s="705" t="e">
        <f t="shared" si="299"/>
        <v>#VALUE!</v>
      </c>
      <c r="BK216" s="702">
        <f t="shared" si="268"/>
        <v>1</v>
      </c>
      <c r="BL216" s="703" t="e">
        <f t="shared" si="269"/>
        <v>#VALUE!</v>
      </c>
      <c r="BM216" s="704" t="e">
        <f t="shared" si="270"/>
        <v>#VALUE!</v>
      </c>
      <c r="BN216" s="769" t="e">
        <f t="shared" si="300"/>
        <v>#VALUE!</v>
      </c>
      <c r="BO216" s="705" t="e">
        <f t="shared" si="301"/>
        <v>#VALUE!</v>
      </c>
      <c r="BP216" s="702">
        <f t="shared" si="271"/>
        <v>1</v>
      </c>
      <c r="BQ216" s="703" t="e">
        <f t="shared" si="272"/>
        <v>#VALUE!</v>
      </c>
      <c r="BR216" s="704" t="e">
        <f t="shared" si="273"/>
        <v>#VALUE!</v>
      </c>
      <c r="BS216" s="769" t="e">
        <f t="shared" si="302"/>
        <v>#VALUE!</v>
      </c>
      <c r="BT216" s="705" t="e">
        <f t="shared" si="303"/>
        <v>#VALUE!</v>
      </c>
      <c r="BU216" s="702">
        <f t="shared" si="274"/>
        <v>1</v>
      </c>
      <c r="BV216" s="703" t="e">
        <f t="shared" si="275"/>
        <v>#VALUE!</v>
      </c>
      <c r="BW216" s="704" t="e">
        <f t="shared" si="276"/>
        <v>#VALUE!</v>
      </c>
      <c r="BX216" s="769" t="e">
        <f t="shared" si="304"/>
        <v>#VALUE!</v>
      </c>
      <c r="BY216" s="705" t="e">
        <f t="shared" si="305"/>
        <v>#VALUE!</v>
      </c>
      <c r="BZ216" s="702">
        <f t="shared" si="277"/>
        <v>1</v>
      </c>
      <c r="CA216" s="703" t="e">
        <f t="shared" si="278"/>
        <v>#VALUE!</v>
      </c>
      <c r="CB216" s="704" t="e">
        <f t="shared" si="279"/>
        <v>#VALUE!</v>
      </c>
      <c r="CC216" s="769" t="e">
        <f t="shared" si="306"/>
        <v>#VALUE!</v>
      </c>
      <c r="CD216" s="705" t="e">
        <f t="shared" si="307"/>
        <v>#VALUE!</v>
      </c>
      <c r="CE216" s="770">
        <f t="shared" si="282"/>
        <v>12</v>
      </c>
      <c r="CF216" s="771" t="e">
        <f t="shared" si="283"/>
        <v>#VALUE!</v>
      </c>
      <c r="CG216" s="708"/>
      <c r="CH216" s="709"/>
      <c r="CK216" s="253"/>
      <c r="CL216" s="272"/>
      <c r="CM216" s="272"/>
      <c r="CN216" s="273"/>
      <c r="CO216" s="285" t="e">
        <f t="shared" si="238"/>
        <v>#VALUE!</v>
      </c>
      <c r="CP216" s="286" t="e">
        <f t="shared" si="239"/>
        <v>#VALUE!</v>
      </c>
      <c r="CQ216" s="275">
        <f t="shared" si="240"/>
        <v>0</v>
      </c>
      <c r="CR216" s="270" t="e">
        <f t="shared" si="280"/>
        <v>#VALUE!</v>
      </c>
      <c r="CS216" s="270" t="e">
        <f t="shared" si="280"/>
        <v>#VALUE!</v>
      </c>
      <c r="CT216" s="270" t="e">
        <f t="shared" si="242"/>
        <v>#VALUE!</v>
      </c>
      <c r="CU216" s="44"/>
    </row>
    <row r="217" spans="1:99" ht="16.5" customHeight="1">
      <c r="A217" s="23">
        <f t="shared" si="243"/>
        <v>213</v>
      </c>
      <c r="B217" s="142">
        <f>'2019-상시근로자'!B217</f>
        <v>0</v>
      </c>
      <c r="C217" s="635">
        <f>'2019-상시근로자'!C217</f>
        <v>0</v>
      </c>
      <c r="D217" s="637">
        <f>'2019-상시근로자'!D217</f>
        <v>0</v>
      </c>
      <c r="E217" s="156" t="e">
        <f t="shared" si="231"/>
        <v>#VALUE!</v>
      </c>
      <c r="F217" s="30" t="e">
        <f t="shared" si="232"/>
        <v>#VALUE!</v>
      </c>
      <c r="G217" s="31" t="e">
        <f t="shared" si="233"/>
        <v>#VALUE!</v>
      </c>
      <c r="H217" s="147" t="e">
        <f t="shared" si="234"/>
        <v>#VALUE!</v>
      </c>
      <c r="I217" s="636">
        <f>'2019-상시근로자'!E217</f>
        <v>0</v>
      </c>
      <c r="J217" s="636">
        <f>'2019-상시근로자'!G217</f>
        <v>0</v>
      </c>
      <c r="K217" s="33" t="e">
        <f t="shared" si="235"/>
        <v>#VALUE!</v>
      </c>
      <c r="L217" s="33">
        <f t="shared" si="281"/>
        <v>0</v>
      </c>
      <c r="M217" s="35" t="e">
        <f t="shared" si="236"/>
        <v>#VALUE!</v>
      </c>
      <c r="N217" s="108"/>
      <c r="O217" s="178"/>
      <c r="P217" s="179"/>
      <c r="Q217" s="106" t="s">
        <v>160</v>
      </c>
      <c r="R217" s="107" t="s">
        <v>160</v>
      </c>
      <c r="S217" s="43"/>
      <c r="T217" s="122" t="s">
        <v>160</v>
      </c>
      <c r="U217" s="122" t="s">
        <v>160</v>
      </c>
      <c r="V217" s="123" t="s">
        <v>160</v>
      </c>
      <c r="W217" s="702">
        <f t="shared" si="244"/>
        <v>1</v>
      </c>
      <c r="X217" s="703" t="e">
        <f t="shared" si="245"/>
        <v>#VALUE!</v>
      </c>
      <c r="Y217" s="768" t="e">
        <f t="shared" si="246"/>
        <v>#VALUE!</v>
      </c>
      <c r="Z217" s="769" t="e">
        <f t="shared" si="284"/>
        <v>#VALUE!</v>
      </c>
      <c r="AA217" s="705" t="e">
        <f t="shared" si="285"/>
        <v>#VALUE!</v>
      </c>
      <c r="AB217" s="702">
        <f t="shared" si="247"/>
        <v>1</v>
      </c>
      <c r="AC217" s="703" t="e">
        <f t="shared" si="248"/>
        <v>#VALUE!</v>
      </c>
      <c r="AD217" s="704" t="e">
        <f t="shared" si="249"/>
        <v>#VALUE!</v>
      </c>
      <c r="AE217" s="769" t="e">
        <f t="shared" si="286"/>
        <v>#VALUE!</v>
      </c>
      <c r="AF217" s="705" t="e">
        <f t="shared" si="287"/>
        <v>#VALUE!</v>
      </c>
      <c r="AG217" s="702">
        <f t="shared" si="250"/>
        <v>1</v>
      </c>
      <c r="AH217" s="703" t="e">
        <f t="shared" si="251"/>
        <v>#VALUE!</v>
      </c>
      <c r="AI217" s="704" t="e">
        <f t="shared" si="252"/>
        <v>#VALUE!</v>
      </c>
      <c r="AJ217" s="769" t="e">
        <f t="shared" si="288"/>
        <v>#VALUE!</v>
      </c>
      <c r="AK217" s="705" t="e">
        <f t="shared" si="289"/>
        <v>#VALUE!</v>
      </c>
      <c r="AL217" s="702">
        <f t="shared" si="253"/>
        <v>1</v>
      </c>
      <c r="AM217" s="703" t="e">
        <f t="shared" si="254"/>
        <v>#VALUE!</v>
      </c>
      <c r="AN217" s="704" t="e">
        <f t="shared" si="255"/>
        <v>#VALUE!</v>
      </c>
      <c r="AO217" s="769" t="e">
        <f t="shared" si="290"/>
        <v>#VALUE!</v>
      </c>
      <c r="AP217" s="705" t="e">
        <f t="shared" si="291"/>
        <v>#VALUE!</v>
      </c>
      <c r="AQ217" s="702">
        <f t="shared" si="256"/>
        <v>1</v>
      </c>
      <c r="AR217" s="703" t="e">
        <f t="shared" si="257"/>
        <v>#VALUE!</v>
      </c>
      <c r="AS217" s="704" t="e">
        <f t="shared" si="258"/>
        <v>#VALUE!</v>
      </c>
      <c r="AT217" s="769" t="e">
        <f t="shared" si="292"/>
        <v>#VALUE!</v>
      </c>
      <c r="AU217" s="705" t="e">
        <f t="shared" si="293"/>
        <v>#VALUE!</v>
      </c>
      <c r="AV217" s="702">
        <f t="shared" si="259"/>
        <v>1</v>
      </c>
      <c r="AW217" s="703" t="e">
        <f t="shared" si="260"/>
        <v>#VALUE!</v>
      </c>
      <c r="AX217" s="704" t="e">
        <f t="shared" si="261"/>
        <v>#VALUE!</v>
      </c>
      <c r="AY217" s="769" t="e">
        <f t="shared" si="294"/>
        <v>#VALUE!</v>
      </c>
      <c r="AZ217" s="705" t="e">
        <f t="shared" si="295"/>
        <v>#VALUE!</v>
      </c>
      <c r="BA217" s="702">
        <f t="shared" si="262"/>
        <v>1</v>
      </c>
      <c r="BB217" s="703" t="e">
        <f t="shared" si="263"/>
        <v>#VALUE!</v>
      </c>
      <c r="BC217" s="704" t="e">
        <f t="shared" si="264"/>
        <v>#VALUE!</v>
      </c>
      <c r="BD217" s="769" t="e">
        <f t="shared" si="296"/>
        <v>#VALUE!</v>
      </c>
      <c r="BE217" s="705" t="e">
        <f t="shared" si="297"/>
        <v>#VALUE!</v>
      </c>
      <c r="BF217" s="702">
        <f t="shared" si="265"/>
        <v>1</v>
      </c>
      <c r="BG217" s="703" t="e">
        <f t="shared" si="266"/>
        <v>#VALUE!</v>
      </c>
      <c r="BH217" s="704" t="e">
        <f t="shared" si="267"/>
        <v>#VALUE!</v>
      </c>
      <c r="BI217" s="769" t="e">
        <f t="shared" si="298"/>
        <v>#VALUE!</v>
      </c>
      <c r="BJ217" s="705" t="e">
        <f t="shared" si="299"/>
        <v>#VALUE!</v>
      </c>
      <c r="BK217" s="702">
        <f t="shared" si="268"/>
        <v>1</v>
      </c>
      <c r="BL217" s="703" t="e">
        <f t="shared" si="269"/>
        <v>#VALUE!</v>
      </c>
      <c r="BM217" s="704" t="e">
        <f t="shared" si="270"/>
        <v>#VALUE!</v>
      </c>
      <c r="BN217" s="769" t="e">
        <f t="shared" si="300"/>
        <v>#VALUE!</v>
      </c>
      <c r="BO217" s="705" t="e">
        <f t="shared" si="301"/>
        <v>#VALUE!</v>
      </c>
      <c r="BP217" s="702">
        <f t="shared" si="271"/>
        <v>1</v>
      </c>
      <c r="BQ217" s="703" t="e">
        <f t="shared" si="272"/>
        <v>#VALUE!</v>
      </c>
      <c r="BR217" s="704" t="e">
        <f t="shared" si="273"/>
        <v>#VALUE!</v>
      </c>
      <c r="BS217" s="769" t="e">
        <f t="shared" si="302"/>
        <v>#VALUE!</v>
      </c>
      <c r="BT217" s="705" t="e">
        <f t="shared" si="303"/>
        <v>#VALUE!</v>
      </c>
      <c r="BU217" s="702">
        <f t="shared" si="274"/>
        <v>1</v>
      </c>
      <c r="BV217" s="703" t="e">
        <f t="shared" si="275"/>
        <v>#VALUE!</v>
      </c>
      <c r="BW217" s="704" t="e">
        <f t="shared" si="276"/>
        <v>#VALUE!</v>
      </c>
      <c r="BX217" s="769" t="e">
        <f t="shared" si="304"/>
        <v>#VALUE!</v>
      </c>
      <c r="BY217" s="705" t="e">
        <f t="shared" si="305"/>
        <v>#VALUE!</v>
      </c>
      <c r="BZ217" s="702">
        <f t="shared" si="277"/>
        <v>1</v>
      </c>
      <c r="CA217" s="703" t="e">
        <f t="shared" si="278"/>
        <v>#VALUE!</v>
      </c>
      <c r="CB217" s="704" t="e">
        <f t="shared" si="279"/>
        <v>#VALUE!</v>
      </c>
      <c r="CC217" s="769" t="e">
        <f t="shared" si="306"/>
        <v>#VALUE!</v>
      </c>
      <c r="CD217" s="705" t="e">
        <f t="shared" si="307"/>
        <v>#VALUE!</v>
      </c>
      <c r="CE217" s="770">
        <f t="shared" si="282"/>
        <v>12</v>
      </c>
      <c r="CF217" s="771" t="e">
        <f t="shared" si="283"/>
        <v>#VALUE!</v>
      </c>
      <c r="CG217" s="708"/>
      <c r="CH217" s="709"/>
      <c r="CK217" s="253"/>
      <c r="CL217" s="272"/>
      <c r="CM217" s="272"/>
      <c r="CN217" s="273"/>
      <c r="CO217" s="285" t="e">
        <f t="shared" si="238"/>
        <v>#VALUE!</v>
      </c>
      <c r="CP217" s="286" t="e">
        <f t="shared" si="239"/>
        <v>#VALUE!</v>
      </c>
      <c r="CQ217" s="275">
        <f t="shared" si="240"/>
        <v>0</v>
      </c>
      <c r="CR217" s="270" t="e">
        <f t="shared" si="280"/>
        <v>#VALUE!</v>
      </c>
      <c r="CS217" s="270" t="e">
        <f t="shared" si="280"/>
        <v>#VALUE!</v>
      </c>
      <c r="CT217" s="270" t="e">
        <f t="shared" si="242"/>
        <v>#VALUE!</v>
      </c>
      <c r="CU217" s="44"/>
    </row>
    <row r="218" spans="1:99" ht="16.5" customHeight="1">
      <c r="A218" s="23">
        <f t="shared" si="243"/>
        <v>214</v>
      </c>
      <c r="B218" s="142">
        <f>'2019-상시근로자'!B218</f>
        <v>0</v>
      </c>
      <c r="C218" s="635">
        <f>'2019-상시근로자'!C218</f>
        <v>0</v>
      </c>
      <c r="D218" s="637">
        <f>'2019-상시근로자'!D218</f>
        <v>0</v>
      </c>
      <c r="E218" s="156" t="e">
        <f t="shared" si="231"/>
        <v>#VALUE!</v>
      </c>
      <c r="F218" s="30" t="e">
        <f t="shared" si="232"/>
        <v>#VALUE!</v>
      </c>
      <c r="G218" s="31" t="e">
        <f t="shared" si="233"/>
        <v>#VALUE!</v>
      </c>
      <c r="H218" s="147" t="e">
        <f t="shared" si="234"/>
        <v>#VALUE!</v>
      </c>
      <c r="I218" s="636">
        <f>'2019-상시근로자'!E218</f>
        <v>0</v>
      </c>
      <c r="J218" s="636">
        <f>'2019-상시근로자'!G218</f>
        <v>0</v>
      </c>
      <c r="K218" s="33" t="e">
        <f t="shared" si="235"/>
        <v>#VALUE!</v>
      </c>
      <c r="L218" s="33">
        <f t="shared" si="281"/>
        <v>0</v>
      </c>
      <c r="M218" s="35" t="e">
        <f t="shared" si="236"/>
        <v>#VALUE!</v>
      </c>
      <c r="N218" s="108"/>
      <c r="O218" s="178"/>
      <c r="P218" s="179"/>
      <c r="Q218" s="106" t="s">
        <v>160</v>
      </c>
      <c r="R218" s="107" t="s">
        <v>160</v>
      </c>
      <c r="S218" s="43"/>
      <c r="T218" s="122" t="s">
        <v>160</v>
      </c>
      <c r="U218" s="122" t="s">
        <v>160</v>
      </c>
      <c r="V218" s="123" t="s">
        <v>160</v>
      </c>
      <c r="W218" s="702">
        <f t="shared" si="244"/>
        <v>1</v>
      </c>
      <c r="X218" s="703" t="e">
        <f t="shared" si="245"/>
        <v>#VALUE!</v>
      </c>
      <c r="Y218" s="768" t="e">
        <f t="shared" si="246"/>
        <v>#VALUE!</v>
      </c>
      <c r="Z218" s="769" t="e">
        <f t="shared" si="284"/>
        <v>#VALUE!</v>
      </c>
      <c r="AA218" s="705" t="e">
        <f t="shared" si="285"/>
        <v>#VALUE!</v>
      </c>
      <c r="AB218" s="702">
        <f t="shared" si="247"/>
        <v>1</v>
      </c>
      <c r="AC218" s="703" t="e">
        <f t="shared" si="248"/>
        <v>#VALUE!</v>
      </c>
      <c r="AD218" s="704" t="e">
        <f t="shared" si="249"/>
        <v>#VALUE!</v>
      </c>
      <c r="AE218" s="769" t="e">
        <f t="shared" si="286"/>
        <v>#VALUE!</v>
      </c>
      <c r="AF218" s="705" t="e">
        <f t="shared" si="287"/>
        <v>#VALUE!</v>
      </c>
      <c r="AG218" s="702">
        <f t="shared" si="250"/>
        <v>1</v>
      </c>
      <c r="AH218" s="703" t="e">
        <f t="shared" si="251"/>
        <v>#VALUE!</v>
      </c>
      <c r="AI218" s="704" t="e">
        <f t="shared" si="252"/>
        <v>#VALUE!</v>
      </c>
      <c r="AJ218" s="769" t="e">
        <f t="shared" si="288"/>
        <v>#VALUE!</v>
      </c>
      <c r="AK218" s="705" t="e">
        <f t="shared" si="289"/>
        <v>#VALUE!</v>
      </c>
      <c r="AL218" s="702">
        <f t="shared" si="253"/>
        <v>1</v>
      </c>
      <c r="AM218" s="703" t="e">
        <f t="shared" si="254"/>
        <v>#VALUE!</v>
      </c>
      <c r="AN218" s="704" t="e">
        <f t="shared" si="255"/>
        <v>#VALUE!</v>
      </c>
      <c r="AO218" s="769" t="e">
        <f t="shared" si="290"/>
        <v>#VALUE!</v>
      </c>
      <c r="AP218" s="705" t="e">
        <f t="shared" si="291"/>
        <v>#VALUE!</v>
      </c>
      <c r="AQ218" s="702">
        <f t="shared" si="256"/>
        <v>1</v>
      </c>
      <c r="AR218" s="703" t="e">
        <f t="shared" si="257"/>
        <v>#VALUE!</v>
      </c>
      <c r="AS218" s="704" t="e">
        <f t="shared" si="258"/>
        <v>#VALUE!</v>
      </c>
      <c r="AT218" s="769" t="e">
        <f t="shared" si="292"/>
        <v>#VALUE!</v>
      </c>
      <c r="AU218" s="705" t="e">
        <f t="shared" si="293"/>
        <v>#VALUE!</v>
      </c>
      <c r="AV218" s="702">
        <f t="shared" si="259"/>
        <v>1</v>
      </c>
      <c r="AW218" s="703" t="e">
        <f t="shared" si="260"/>
        <v>#VALUE!</v>
      </c>
      <c r="AX218" s="704" t="e">
        <f t="shared" si="261"/>
        <v>#VALUE!</v>
      </c>
      <c r="AY218" s="769" t="e">
        <f t="shared" si="294"/>
        <v>#VALUE!</v>
      </c>
      <c r="AZ218" s="705" t="e">
        <f t="shared" si="295"/>
        <v>#VALUE!</v>
      </c>
      <c r="BA218" s="702">
        <f t="shared" si="262"/>
        <v>1</v>
      </c>
      <c r="BB218" s="703" t="e">
        <f t="shared" si="263"/>
        <v>#VALUE!</v>
      </c>
      <c r="BC218" s="704" t="e">
        <f t="shared" si="264"/>
        <v>#VALUE!</v>
      </c>
      <c r="BD218" s="769" t="e">
        <f t="shared" si="296"/>
        <v>#VALUE!</v>
      </c>
      <c r="BE218" s="705" t="e">
        <f t="shared" si="297"/>
        <v>#VALUE!</v>
      </c>
      <c r="BF218" s="702">
        <f t="shared" si="265"/>
        <v>1</v>
      </c>
      <c r="BG218" s="703" t="e">
        <f t="shared" si="266"/>
        <v>#VALUE!</v>
      </c>
      <c r="BH218" s="704" t="e">
        <f t="shared" si="267"/>
        <v>#VALUE!</v>
      </c>
      <c r="BI218" s="769" t="e">
        <f t="shared" si="298"/>
        <v>#VALUE!</v>
      </c>
      <c r="BJ218" s="705" t="e">
        <f t="shared" si="299"/>
        <v>#VALUE!</v>
      </c>
      <c r="BK218" s="702">
        <f t="shared" si="268"/>
        <v>1</v>
      </c>
      <c r="BL218" s="703" t="e">
        <f t="shared" si="269"/>
        <v>#VALUE!</v>
      </c>
      <c r="BM218" s="704" t="e">
        <f t="shared" si="270"/>
        <v>#VALUE!</v>
      </c>
      <c r="BN218" s="769" t="e">
        <f t="shared" si="300"/>
        <v>#VALUE!</v>
      </c>
      <c r="BO218" s="705" t="e">
        <f t="shared" si="301"/>
        <v>#VALUE!</v>
      </c>
      <c r="BP218" s="702">
        <f t="shared" si="271"/>
        <v>1</v>
      </c>
      <c r="BQ218" s="703" t="e">
        <f t="shared" si="272"/>
        <v>#VALUE!</v>
      </c>
      <c r="BR218" s="704" t="e">
        <f t="shared" si="273"/>
        <v>#VALUE!</v>
      </c>
      <c r="BS218" s="769" t="e">
        <f t="shared" si="302"/>
        <v>#VALUE!</v>
      </c>
      <c r="BT218" s="705" t="e">
        <f t="shared" si="303"/>
        <v>#VALUE!</v>
      </c>
      <c r="BU218" s="702">
        <f t="shared" si="274"/>
        <v>1</v>
      </c>
      <c r="BV218" s="703" t="e">
        <f t="shared" si="275"/>
        <v>#VALUE!</v>
      </c>
      <c r="BW218" s="704" t="e">
        <f t="shared" si="276"/>
        <v>#VALUE!</v>
      </c>
      <c r="BX218" s="769" t="e">
        <f t="shared" si="304"/>
        <v>#VALUE!</v>
      </c>
      <c r="BY218" s="705" t="e">
        <f t="shared" si="305"/>
        <v>#VALUE!</v>
      </c>
      <c r="BZ218" s="702">
        <f t="shared" si="277"/>
        <v>1</v>
      </c>
      <c r="CA218" s="703" t="e">
        <f t="shared" si="278"/>
        <v>#VALUE!</v>
      </c>
      <c r="CB218" s="704" t="e">
        <f t="shared" si="279"/>
        <v>#VALUE!</v>
      </c>
      <c r="CC218" s="769" t="e">
        <f t="shared" si="306"/>
        <v>#VALUE!</v>
      </c>
      <c r="CD218" s="705" t="e">
        <f t="shared" si="307"/>
        <v>#VALUE!</v>
      </c>
      <c r="CE218" s="770">
        <f t="shared" si="282"/>
        <v>12</v>
      </c>
      <c r="CF218" s="771" t="e">
        <f t="shared" si="283"/>
        <v>#VALUE!</v>
      </c>
      <c r="CG218" s="708"/>
      <c r="CH218" s="709"/>
      <c r="CK218" s="253"/>
      <c r="CL218" s="272"/>
      <c r="CM218" s="272"/>
      <c r="CN218" s="273"/>
      <c r="CO218" s="285" t="e">
        <f t="shared" si="238"/>
        <v>#VALUE!</v>
      </c>
      <c r="CP218" s="286" t="e">
        <f t="shared" si="239"/>
        <v>#VALUE!</v>
      </c>
      <c r="CQ218" s="275">
        <f t="shared" si="240"/>
        <v>0</v>
      </c>
      <c r="CR218" s="270" t="e">
        <f t="shared" si="280"/>
        <v>#VALUE!</v>
      </c>
      <c r="CS218" s="270" t="e">
        <f t="shared" si="280"/>
        <v>#VALUE!</v>
      </c>
      <c r="CT218" s="270" t="e">
        <f t="shared" si="242"/>
        <v>#VALUE!</v>
      </c>
      <c r="CU218" s="44"/>
    </row>
    <row r="219" spans="1:99" ht="16.5" customHeight="1" thickBot="1">
      <c r="A219" s="23">
        <f t="shared" si="243"/>
        <v>215</v>
      </c>
      <c r="B219" s="142">
        <f>'2019-상시근로자'!B219</f>
        <v>0</v>
      </c>
      <c r="C219" s="635">
        <f>'2019-상시근로자'!C219</f>
        <v>0</v>
      </c>
      <c r="D219" s="637">
        <f>'2019-상시근로자'!D219</f>
        <v>0</v>
      </c>
      <c r="E219" s="156" t="e">
        <f t="shared" si="231"/>
        <v>#VALUE!</v>
      </c>
      <c r="F219" s="30" t="e">
        <f t="shared" si="232"/>
        <v>#VALUE!</v>
      </c>
      <c r="G219" s="31" t="e">
        <f t="shared" si="233"/>
        <v>#VALUE!</v>
      </c>
      <c r="H219" s="147" t="e">
        <f t="shared" si="234"/>
        <v>#VALUE!</v>
      </c>
      <c r="I219" s="636">
        <f>'2019-상시근로자'!E219</f>
        <v>0</v>
      </c>
      <c r="J219" s="636">
        <f>'2019-상시근로자'!G219</f>
        <v>0</v>
      </c>
      <c r="K219" s="33" t="e">
        <f t="shared" si="235"/>
        <v>#VALUE!</v>
      </c>
      <c r="L219" s="33">
        <f t="shared" si="281"/>
        <v>0</v>
      </c>
      <c r="M219" s="35" t="e">
        <f t="shared" si="236"/>
        <v>#VALUE!</v>
      </c>
      <c r="N219" s="108"/>
      <c r="O219" s="180"/>
      <c r="P219" s="181"/>
      <c r="Q219" s="106" t="s">
        <v>160</v>
      </c>
      <c r="R219" s="107" t="s">
        <v>160</v>
      </c>
      <c r="S219" s="43"/>
      <c r="T219" s="122" t="s">
        <v>160</v>
      </c>
      <c r="U219" s="122" t="s">
        <v>160</v>
      </c>
      <c r="V219" s="123" t="s">
        <v>160</v>
      </c>
      <c r="W219" s="702">
        <f t="shared" si="244"/>
        <v>1</v>
      </c>
      <c r="X219" s="703" t="e">
        <f t="shared" si="245"/>
        <v>#VALUE!</v>
      </c>
      <c r="Y219" s="768" t="e">
        <f t="shared" si="246"/>
        <v>#VALUE!</v>
      </c>
      <c r="Z219" s="769" t="e">
        <f t="shared" si="284"/>
        <v>#VALUE!</v>
      </c>
      <c r="AA219" s="705" t="e">
        <f t="shared" si="285"/>
        <v>#VALUE!</v>
      </c>
      <c r="AB219" s="702">
        <f t="shared" si="247"/>
        <v>1</v>
      </c>
      <c r="AC219" s="703" t="e">
        <f t="shared" si="248"/>
        <v>#VALUE!</v>
      </c>
      <c r="AD219" s="704" t="e">
        <f t="shared" si="249"/>
        <v>#VALUE!</v>
      </c>
      <c r="AE219" s="769" t="e">
        <f t="shared" si="286"/>
        <v>#VALUE!</v>
      </c>
      <c r="AF219" s="705" t="e">
        <f t="shared" si="287"/>
        <v>#VALUE!</v>
      </c>
      <c r="AG219" s="702">
        <f t="shared" si="250"/>
        <v>1</v>
      </c>
      <c r="AH219" s="703" t="e">
        <f t="shared" si="251"/>
        <v>#VALUE!</v>
      </c>
      <c r="AI219" s="704" t="e">
        <f t="shared" si="252"/>
        <v>#VALUE!</v>
      </c>
      <c r="AJ219" s="769" t="e">
        <f t="shared" si="288"/>
        <v>#VALUE!</v>
      </c>
      <c r="AK219" s="705" t="e">
        <f t="shared" si="289"/>
        <v>#VALUE!</v>
      </c>
      <c r="AL219" s="702">
        <f t="shared" si="253"/>
        <v>1</v>
      </c>
      <c r="AM219" s="703" t="e">
        <f t="shared" si="254"/>
        <v>#VALUE!</v>
      </c>
      <c r="AN219" s="704" t="e">
        <f t="shared" si="255"/>
        <v>#VALUE!</v>
      </c>
      <c r="AO219" s="769" t="e">
        <f t="shared" si="290"/>
        <v>#VALUE!</v>
      </c>
      <c r="AP219" s="705" t="e">
        <f t="shared" si="291"/>
        <v>#VALUE!</v>
      </c>
      <c r="AQ219" s="702">
        <f t="shared" si="256"/>
        <v>1</v>
      </c>
      <c r="AR219" s="703" t="e">
        <f t="shared" si="257"/>
        <v>#VALUE!</v>
      </c>
      <c r="AS219" s="704" t="e">
        <f t="shared" si="258"/>
        <v>#VALUE!</v>
      </c>
      <c r="AT219" s="769" t="e">
        <f t="shared" si="292"/>
        <v>#VALUE!</v>
      </c>
      <c r="AU219" s="705" t="e">
        <f t="shared" si="293"/>
        <v>#VALUE!</v>
      </c>
      <c r="AV219" s="702">
        <f t="shared" si="259"/>
        <v>1</v>
      </c>
      <c r="AW219" s="703" t="e">
        <f t="shared" si="260"/>
        <v>#VALUE!</v>
      </c>
      <c r="AX219" s="704" t="e">
        <f t="shared" si="261"/>
        <v>#VALUE!</v>
      </c>
      <c r="AY219" s="769" t="e">
        <f t="shared" si="294"/>
        <v>#VALUE!</v>
      </c>
      <c r="AZ219" s="705" t="e">
        <f t="shared" si="295"/>
        <v>#VALUE!</v>
      </c>
      <c r="BA219" s="702">
        <f t="shared" si="262"/>
        <v>1</v>
      </c>
      <c r="BB219" s="703" t="e">
        <f t="shared" si="263"/>
        <v>#VALUE!</v>
      </c>
      <c r="BC219" s="704" t="e">
        <f t="shared" si="264"/>
        <v>#VALUE!</v>
      </c>
      <c r="BD219" s="769" t="e">
        <f t="shared" si="296"/>
        <v>#VALUE!</v>
      </c>
      <c r="BE219" s="705" t="e">
        <f t="shared" si="297"/>
        <v>#VALUE!</v>
      </c>
      <c r="BF219" s="702">
        <f t="shared" si="265"/>
        <v>1</v>
      </c>
      <c r="BG219" s="703" t="e">
        <f t="shared" si="266"/>
        <v>#VALUE!</v>
      </c>
      <c r="BH219" s="704" t="e">
        <f t="shared" si="267"/>
        <v>#VALUE!</v>
      </c>
      <c r="BI219" s="769" t="e">
        <f t="shared" si="298"/>
        <v>#VALUE!</v>
      </c>
      <c r="BJ219" s="705" t="e">
        <f t="shared" si="299"/>
        <v>#VALUE!</v>
      </c>
      <c r="BK219" s="702">
        <f t="shared" si="268"/>
        <v>1</v>
      </c>
      <c r="BL219" s="703" t="e">
        <f t="shared" si="269"/>
        <v>#VALUE!</v>
      </c>
      <c r="BM219" s="704" t="e">
        <f t="shared" si="270"/>
        <v>#VALUE!</v>
      </c>
      <c r="BN219" s="769" t="e">
        <f t="shared" si="300"/>
        <v>#VALUE!</v>
      </c>
      <c r="BO219" s="705" t="e">
        <f t="shared" si="301"/>
        <v>#VALUE!</v>
      </c>
      <c r="BP219" s="702">
        <f t="shared" si="271"/>
        <v>1</v>
      </c>
      <c r="BQ219" s="703" t="e">
        <f t="shared" si="272"/>
        <v>#VALUE!</v>
      </c>
      <c r="BR219" s="704" t="e">
        <f t="shared" si="273"/>
        <v>#VALUE!</v>
      </c>
      <c r="BS219" s="769" t="e">
        <f t="shared" si="302"/>
        <v>#VALUE!</v>
      </c>
      <c r="BT219" s="705" t="e">
        <f t="shared" si="303"/>
        <v>#VALUE!</v>
      </c>
      <c r="BU219" s="702">
        <f t="shared" si="274"/>
        <v>1</v>
      </c>
      <c r="BV219" s="703" t="e">
        <f t="shared" si="275"/>
        <v>#VALUE!</v>
      </c>
      <c r="BW219" s="704" t="e">
        <f t="shared" si="276"/>
        <v>#VALUE!</v>
      </c>
      <c r="BX219" s="769" t="e">
        <f t="shared" si="304"/>
        <v>#VALUE!</v>
      </c>
      <c r="BY219" s="705" t="e">
        <f t="shared" si="305"/>
        <v>#VALUE!</v>
      </c>
      <c r="BZ219" s="702">
        <f t="shared" si="277"/>
        <v>1</v>
      </c>
      <c r="CA219" s="703" t="e">
        <f t="shared" si="278"/>
        <v>#VALUE!</v>
      </c>
      <c r="CB219" s="704" t="e">
        <f t="shared" si="279"/>
        <v>#VALUE!</v>
      </c>
      <c r="CC219" s="769" t="e">
        <f t="shared" si="306"/>
        <v>#VALUE!</v>
      </c>
      <c r="CD219" s="705" t="e">
        <f t="shared" si="307"/>
        <v>#VALUE!</v>
      </c>
      <c r="CE219" s="770">
        <f t="shared" si="282"/>
        <v>12</v>
      </c>
      <c r="CF219" s="771" t="e">
        <f t="shared" si="283"/>
        <v>#VALUE!</v>
      </c>
      <c r="CG219" s="708"/>
      <c r="CH219" s="709"/>
      <c r="CK219" s="253"/>
      <c r="CL219" s="272"/>
      <c r="CM219" s="272"/>
      <c r="CN219" s="273"/>
      <c r="CO219" s="285" t="e">
        <f t="shared" si="238"/>
        <v>#VALUE!</v>
      </c>
      <c r="CP219" s="286" t="e">
        <f t="shared" si="239"/>
        <v>#VALUE!</v>
      </c>
      <c r="CQ219" s="275">
        <f t="shared" si="240"/>
        <v>0</v>
      </c>
      <c r="CR219" s="270" t="e">
        <f t="shared" si="280"/>
        <v>#VALUE!</v>
      </c>
      <c r="CS219" s="270" t="e">
        <f t="shared" si="280"/>
        <v>#VALUE!</v>
      </c>
      <c r="CT219" s="270" t="e">
        <f t="shared" si="242"/>
        <v>#VALUE!</v>
      </c>
      <c r="CU219" s="44"/>
    </row>
    <row r="220" spans="1:99" ht="16.5" customHeight="1">
      <c r="A220" s="23">
        <f t="shared" si="243"/>
        <v>216</v>
      </c>
      <c r="B220" s="142">
        <f>'2019-상시근로자'!B220</f>
        <v>0</v>
      </c>
      <c r="C220" s="635">
        <f>'2019-상시근로자'!C220</f>
        <v>0</v>
      </c>
      <c r="D220" s="637">
        <f>'2019-상시근로자'!D220</f>
        <v>0</v>
      </c>
      <c r="E220" s="156" t="e">
        <f t="shared" si="231"/>
        <v>#VALUE!</v>
      </c>
      <c r="F220" s="30" t="e">
        <f t="shared" si="232"/>
        <v>#VALUE!</v>
      </c>
      <c r="G220" s="31" t="e">
        <f t="shared" si="233"/>
        <v>#VALUE!</v>
      </c>
      <c r="H220" s="147" t="e">
        <f t="shared" si="234"/>
        <v>#VALUE!</v>
      </c>
      <c r="I220" s="636">
        <f>'2019-상시근로자'!E220</f>
        <v>0</v>
      </c>
      <c r="J220" s="636">
        <f>'2019-상시근로자'!G220</f>
        <v>0</v>
      </c>
      <c r="K220" s="33" t="e">
        <f t="shared" si="235"/>
        <v>#VALUE!</v>
      </c>
      <c r="L220" s="33">
        <f t="shared" si="281"/>
        <v>0</v>
      </c>
      <c r="M220" s="35" t="e">
        <f t="shared" si="236"/>
        <v>#VALUE!</v>
      </c>
      <c r="N220" s="108"/>
      <c r="O220" s="178"/>
      <c r="P220" s="179"/>
      <c r="Q220" s="106" t="s">
        <v>160</v>
      </c>
      <c r="R220" s="107" t="s">
        <v>160</v>
      </c>
      <c r="S220" s="43"/>
      <c r="T220" s="122" t="s">
        <v>160</v>
      </c>
      <c r="U220" s="122" t="s">
        <v>160</v>
      </c>
      <c r="V220" s="123" t="s">
        <v>160</v>
      </c>
      <c r="W220" s="702">
        <f t="shared" si="244"/>
        <v>1</v>
      </c>
      <c r="X220" s="703" t="e">
        <f t="shared" si="245"/>
        <v>#VALUE!</v>
      </c>
      <c r="Y220" s="768" t="e">
        <f t="shared" si="246"/>
        <v>#VALUE!</v>
      </c>
      <c r="Z220" s="769" t="e">
        <f t="shared" si="284"/>
        <v>#VALUE!</v>
      </c>
      <c r="AA220" s="705" t="e">
        <f t="shared" si="285"/>
        <v>#VALUE!</v>
      </c>
      <c r="AB220" s="702">
        <f t="shared" si="247"/>
        <v>1</v>
      </c>
      <c r="AC220" s="703" t="e">
        <f t="shared" si="248"/>
        <v>#VALUE!</v>
      </c>
      <c r="AD220" s="704" t="e">
        <f t="shared" si="249"/>
        <v>#VALUE!</v>
      </c>
      <c r="AE220" s="769" t="e">
        <f t="shared" si="286"/>
        <v>#VALUE!</v>
      </c>
      <c r="AF220" s="705" t="e">
        <f t="shared" si="287"/>
        <v>#VALUE!</v>
      </c>
      <c r="AG220" s="702">
        <f t="shared" si="250"/>
        <v>1</v>
      </c>
      <c r="AH220" s="703" t="e">
        <f t="shared" si="251"/>
        <v>#VALUE!</v>
      </c>
      <c r="AI220" s="704" t="e">
        <f t="shared" si="252"/>
        <v>#VALUE!</v>
      </c>
      <c r="AJ220" s="769" t="e">
        <f t="shared" si="288"/>
        <v>#VALUE!</v>
      </c>
      <c r="AK220" s="705" t="e">
        <f t="shared" si="289"/>
        <v>#VALUE!</v>
      </c>
      <c r="AL220" s="702">
        <f t="shared" si="253"/>
        <v>1</v>
      </c>
      <c r="AM220" s="703" t="e">
        <f t="shared" si="254"/>
        <v>#VALUE!</v>
      </c>
      <c r="AN220" s="704" t="e">
        <f t="shared" si="255"/>
        <v>#VALUE!</v>
      </c>
      <c r="AO220" s="769" t="e">
        <f t="shared" si="290"/>
        <v>#VALUE!</v>
      </c>
      <c r="AP220" s="705" t="e">
        <f t="shared" si="291"/>
        <v>#VALUE!</v>
      </c>
      <c r="AQ220" s="702">
        <f t="shared" si="256"/>
        <v>1</v>
      </c>
      <c r="AR220" s="703" t="e">
        <f t="shared" si="257"/>
        <v>#VALUE!</v>
      </c>
      <c r="AS220" s="704" t="e">
        <f t="shared" si="258"/>
        <v>#VALUE!</v>
      </c>
      <c r="AT220" s="769" t="e">
        <f t="shared" si="292"/>
        <v>#VALUE!</v>
      </c>
      <c r="AU220" s="705" t="e">
        <f t="shared" si="293"/>
        <v>#VALUE!</v>
      </c>
      <c r="AV220" s="702">
        <f t="shared" si="259"/>
        <v>1</v>
      </c>
      <c r="AW220" s="703" t="e">
        <f t="shared" si="260"/>
        <v>#VALUE!</v>
      </c>
      <c r="AX220" s="704" t="e">
        <f t="shared" si="261"/>
        <v>#VALUE!</v>
      </c>
      <c r="AY220" s="769" t="e">
        <f t="shared" si="294"/>
        <v>#VALUE!</v>
      </c>
      <c r="AZ220" s="705" t="e">
        <f t="shared" si="295"/>
        <v>#VALUE!</v>
      </c>
      <c r="BA220" s="702">
        <f t="shared" si="262"/>
        <v>1</v>
      </c>
      <c r="BB220" s="703" t="e">
        <f t="shared" si="263"/>
        <v>#VALUE!</v>
      </c>
      <c r="BC220" s="704" t="e">
        <f t="shared" si="264"/>
        <v>#VALUE!</v>
      </c>
      <c r="BD220" s="769" t="e">
        <f t="shared" si="296"/>
        <v>#VALUE!</v>
      </c>
      <c r="BE220" s="705" t="e">
        <f t="shared" si="297"/>
        <v>#VALUE!</v>
      </c>
      <c r="BF220" s="702">
        <f t="shared" si="265"/>
        <v>1</v>
      </c>
      <c r="BG220" s="703" t="e">
        <f t="shared" si="266"/>
        <v>#VALUE!</v>
      </c>
      <c r="BH220" s="704" t="e">
        <f t="shared" si="267"/>
        <v>#VALUE!</v>
      </c>
      <c r="BI220" s="769" t="e">
        <f t="shared" si="298"/>
        <v>#VALUE!</v>
      </c>
      <c r="BJ220" s="705" t="e">
        <f t="shared" si="299"/>
        <v>#VALUE!</v>
      </c>
      <c r="BK220" s="702">
        <f t="shared" si="268"/>
        <v>1</v>
      </c>
      <c r="BL220" s="703" t="e">
        <f t="shared" si="269"/>
        <v>#VALUE!</v>
      </c>
      <c r="BM220" s="704" t="e">
        <f t="shared" si="270"/>
        <v>#VALUE!</v>
      </c>
      <c r="BN220" s="769" t="e">
        <f t="shared" si="300"/>
        <v>#VALUE!</v>
      </c>
      <c r="BO220" s="705" t="e">
        <f t="shared" si="301"/>
        <v>#VALUE!</v>
      </c>
      <c r="BP220" s="702">
        <f t="shared" si="271"/>
        <v>1</v>
      </c>
      <c r="BQ220" s="703" t="e">
        <f t="shared" si="272"/>
        <v>#VALUE!</v>
      </c>
      <c r="BR220" s="704" t="e">
        <f t="shared" si="273"/>
        <v>#VALUE!</v>
      </c>
      <c r="BS220" s="769" t="e">
        <f t="shared" si="302"/>
        <v>#VALUE!</v>
      </c>
      <c r="BT220" s="705" t="e">
        <f t="shared" si="303"/>
        <v>#VALUE!</v>
      </c>
      <c r="BU220" s="702">
        <f t="shared" si="274"/>
        <v>1</v>
      </c>
      <c r="BV220" s="703" t="e">
        <f t="shared" si="275"/>
        <v>#VALUE!</v>
      </c>
      <c r="BW220" s="704" t="e">
        <f t="shared" si="276"/>
        <v>#VALUE!</v>
      </c>
      <c r="BX220" s="769" t="e">
        <f t="shared" si="304"/>
        <v>#VALUE!</v>
      </c>
      <c r="BY220" s="705" t="e">
        <f t="shared" si="305"/>
        <v>#VALUE!</v>
      </c>
      <c r="BZ220" s="702">
        <f t="shared" si="277"/>
        <v>1</v>
      </c>
      <c r="CA220" s="703" t="e">
        <f t="shared" si="278"/>
        <v>#VALUE!</v>
      </c>
      <c r="CB220" s="704" t="e">
        <f t="shared" si="279"/>
        <v>#VALUE!</v>
      </c>
      <c r="CC220" s="769" t="e">
        <f t="shared" si="306"/>
        <v>#VALUE!</v>
      </c>
      <c r="CD220" s="705" t="e">
        <f t="shared" si="307"/>
        <v>#VALUE!</v>
      </c>
      <c r="CE220" s="770">
        <f t="shared" si="282"/>
        <v>12</v>
      </c>
      <c r="CF220" s="771" t="e">
        <f t="shared" si="283"/>
        <v>#VALUE!</v>
      </c>
      <c r="CG220" s="708"/>
      <c r="CH220" s="709"/>
      <c r="CK220" s="253"/>
      <c r="CL220" s="272"/>
      <c r="CM220" s="272"/>
      <c r="CN220" s="273"/>
      <c r="CO220" s="285" t="e">
        <f t="shared" si="238"/>
        <v>#VALUE!</v>
      </c>
      <c r="CP220" s="286" t="e">
        <f t="shared" si="239"/>
        <v>#VALUE!</v>
      </c>
      <c r="CQ220" s="275">
        <f t="shared" si="240"/>
        <v>0</v>
      </c>
      <c r="CR220" s="270" t="e">
        <f t="shared" si="280"/>
        <v>#VALUE!</v>
      </c>
      <c r="CS220" s="270" t="e">
        <f t="shared" si="280"/>
        <v>#VALUE!</v>
      </c>
      <c r="CT220" s="270" t="e">
        <f t="shared" si="242"/>
        <v>#VALUE!</v>
      </c>
      <c r="CU220" s="44"/>
    </row>
    <row r="221" spans="1:99" ht="16.5" customHeight="1">
      <c r="A221" s="23">
        <f t="shared" si="243"/>
        <v>217</v>
      </c>
      <c r="B221" s="142">
        <f>'2019-상시근로자'!B221</f>
        <v>0</v>
      </c>
      <c r="C221" s="635">
        <f>'2019-상시근로자'!C221</f>
        <v>0</v>
      </c>
      <c r="D221" s="637">
        <f>'2019-상시근로자'!D221</f>
        <v>0</v>
      </c>
      <c r="E221" s="156" t="e">
        <f t="shared" si="231"/>
        <v>#VALUE!</v>
      </c>
      <c r="F221" s="30" t="e">
        <f t="shared" si="232"/>
        <v>#VALUE!</v>
      </c>
      <c r="G221" s="31" t="e">
        <f t="shared" si="233"/>
        <v>#VALUE!</v>
      </c>
      <c r="H221" s="147" t="e">
        <f t="shared" si="234"/>
        <v>#VALUE!</v>
      </c>
      <c r="I221" s="636">
        <f>'2019-상시근로자'!E221</f>
        <v>0</v>
      </c>
      <c r="J221" s="636">
        <f>'2019-상시근로자'!G221</f>
        <v>0</v>
      </c>
      <c r="K221" s="33" t="e">
        <f t="shared" si="235"/>
        <v>#VALUE!</v>
      </c>
      <c r="L221" s="33">
        <f t="shared" si="281"/>
        <v>0</v>
      </c>
      <c r="M221" s="35" t="e">
        <f t="shared" si="236"/>
        <v>#VALUE!</v>
      </c>
      <c r="N221" s="108"/>
      <c r="O221" s="178"/>
      <c r="P221" s="179"/>
      <c r="Q221" s="106" t="s">
        <v>160</v>
      </c>
      <c r="R221" s="107" t="s">
        <v>160</v>
      </c>
      <c r="S221" s="43"/>
      <c r="T221" s="122" t="s">
        <v>160</v>
      </c>
      <c r="U221" s="122" t="s">
        <v>160</v>
      </c>
      <c r="V221" s="123" t="s">
        <v>160</v>
      </c>
      <c r="W221" s="702">
        <f t="shared" si="244"/>
        <v>1</v>
      </c>
      <c r="X221" s="703" t="e">
        <f t="shared" si="245"/>
        <v>#VALUE!</v>
      </c>
      <c r="Y221" s="768" t="e">
        <f t="shared" si="246"/>
        <v>#VALUE!</v>
      </c>
      <c r="Z221" s="769" t="e">
        <f t="shared" si="284"/>
        <v>#VALUE!</v>
      </c>
      <c r="AA221" s="705" t="e">
        <f t="shared" si="285"/>
        <v>#VALUE!</v>
      </c>
      <c r="AB221" s="702">
        <f t="shared" si="247"/>
        <v>1</v>
      </c>
      <c r="AC221" s="703" t="e">
        <f t="shared" si="248"/>
        <v>#VALUE!</v>
      </c>
      <c r="AD221" s="704" t="e">
        <f t="shared" si="249"/>
        <v>#VALUE!</v>
      </c>
      <c r="AE221" s="769" t="e">
        <f t="shared" si="286"/>
        <v>#VALUE!</v>
      </c>
      <c r="AF221" s="705" t="e">
        <f t="shared" si="287"/>
        <v>#VALUE!</v>
      </c>
      <c r="AG221" s="702">
        <f t="shared" si="250"/>
        <v>1</v>
      </c>
      <c r="AH221" s="703" t="e">
        <f t="shared" si="251"/>
        <v>#VALUE!</v>
      </c>
      <c r="AI221" s="704" t="e">
        <f t="shared" si="252"/>
        <v>#VALUE!</v>
      </c>
      <c r="AJ221" s="769" t="e">
        <f t="shared" si="288"/>
        <v>#VALUE!</v>
      </c>
      <c r="AK221" s="705" t="e">
        <f t="shared" si="289"/>
        <v>#VALUE!</v>
      </c>
      <c r="AL221" s="702">
        <f t="shared" si="253"/>
        <v>1</v>
      </c>
      <c r="AM221" s="703" t="e">
        <f t="shared" si="254"/>
        <v>#VALUE!</v>
      </c>
      <c r="AN221" s="704" t="e">
        <f t="shared" si="255"/>
        <v>#VALUE!</v>
      </c>
      <c r="AO221" s="769" t="e">
        <f t="shared" si="290"/>
        <v>#VALUE!</v>
      </c>
      <c r="AP221" s="705" t="e">
        <f t="shared" si="291"/>
        <v>#VALUE!</v>
      </c>
      <c r="AQ221" s="702">
        <f t="shared" si="256"/>
        <v>1</v>
      </c>
      <c r="AR221" s="703" t="e">
        <f t="shared" si="257"/>
        <v>#VALUE!</v>
      </c>
      <c r="AS221" s="704" t="e">
        <f t="shared" si="258"/>
        <v>#VALUE!</v>
      </c>
      <c r="AT221" s="769" t="e">
        <f t="shared" si="292"/>
        <v>#VALUE!</v>
      </c>
      <c r="AU221" s="705" t="e">
        <f t="shared" si="293"/>
        <v>#VALUE!</v>
      </c>
      <c r="AV221" s="702">
        <f t="shared" si="259"/>
        <v>1</v>
      </c>
      <c r="AW221" s="703" t="e">
        <f t="shared" si="260"/>
        <v>#VALUE!</v>
      </c>
      <c r="AX221" s="704" t="e">
        <f t="shared" si="261"/>
        <v>#VALUE!</v>
      </c>
      <c r="AY221" s="769" t="e">
        <f t="shared" si="294"/>
        <v>#VALUE!</v>
      </c>
      <c r="AZ221" s="705" t="e">
        <f t="shared" si="295"/>
        <v>#VALUE!</v>
      </c>
      <c r="BA221" s="702">
        <f t="shared" si="262"/>
        <v>1</v>
      </c>
      <c r="BB221" s="703" t="e">
        <f t="shared" si="263"/>
        <v>#VALUE!</v>
      </c>
      <c r="BC221" s="704" t="e">
        <f t="shared" si="264"/>
        <v>#VALUE!</v>
      </c>
      <c r="BD221" s="769" t="e">
        <f t="shared" si="296"/>
        <v>#VALUE!</v>
      </c>
      <c r="BE221" s="705" t="e">
        <f t="shared" si="297"/>
        <v>#VALUE!</v>
      </c>
      <c r="BF221" s="702">
        <f t="shared" si="265"/>
        <v>1</v>
      </c>
      <c r="BG221" s="703" t="e">
        <f t="shared" si="266"/>
        <v>#VALUE!</v>
      </c>
      <c r="BH221" s="704" t="e">
        <f t="shared" si="267"/>
        <v>#VALUE!</v>
      </c>
      <c r="BI221" s="769" t="e">
        <f t="shared" si="298"/>
        <v>#VALUE!</v>
      </c>
      <c r="BJ221" s="705" t="e">
        <f t="shared" si="299"/>
        <v>#VALUE!</v>
      </c>
      <c r="BK221" s="702">
        <f t="shared" si="268"/>
        <v>1</v>
      </c>
      <c r="BL221" s="703" t="e">
        <f t="shared" si="269"/>
        <v>#VALUE!</v>
      </c>
      <c r="BM221" s="704" t="e">
        <f t="shared" si="270"/>
        <v>#VALUE!</v>
      </c>
      <c r="BN221" s="769" t="e">
        <f t="shared" si="300"/>
        <v>#VALUE!</v>
      </c>
      <c r="BO221" s="705" t="e">
        <f t="shared" si="301"/>
        <v>#VALUE!</v>
      </c>
      <c r="BP221" s="702">
        <f t="shared" si="271"/>
        <v>1</v>
      </c>
      <c r="BQ221" s="703" t="e">
        <f t="shared" si="272"/>
        <v>#VALUE!</v>
      </c>
      <c r="BR221" s="704" t="e">
        <f t="shared" si="273"/>
        <v>#VALUE!</v>
      </c>
      <c r="BS221" s="769" t="e">
        <f t="shared" si="302"/>
        <v>#VALUE!</v>
      </c>
      <c r="BT221" s="705" t="e">
        <f t="shared" si="303"/>
        <v>#VALUE!</v>
      </c>
      <c r="BU221" s="702">
        <f t="shared" si="274"/>
        <v>1</v>
      </c>
      <c r="BV221" s="703" t="e">
        <f t="shared" si="275"/>
        <v>#VALUE!</v>
      </c>
      <c r="BW221" s="704" t="e">
        <f t="shared" si="276"/>
        <v>#VALUE!</v>
      </c>
      <c r="BX221" s="769" t="e">
        <f t="shared" si="304"/>
        <v>#VALUE!</v>
      </c>
      <c r="BY221" s="705" t="e">
        <f t="shared" si="305"/>
        <v>#VALUE!</v>
      </c>
      <c r="BZ221" s="702">
        <f t="shared" si="277"/>
        <v>1</v>
      </c>
      <c r="CA221" s="703" t="e">
        <f t="shared" si="278"/>
        <v>#VALUE!</v>
      </c>
      <c r="CB221" s="704" t="e">
        <f t="shared" si="279"/>
        <v>#VALUE!</v>
      </c>
      <c r="CC221" s="769" t="e">
        <f t="shared" si="306"/>
        <v>#VALUE!</v>
      </c>
      <c r="CD221" s="705" t="e">
        <f t="shared" si="307"/>
        <v>#VALUE!</v>
      </c>
      <c r="CE221" s="770">
        <f t="shared" si="282"/>
        <v>12</v>
      </c>
      <c r="CF221" s="771" t="e">
        <f t="shared" si="283"/>
        <v>#VALUE!</v>
      </c>
      <c r="CG221" s="708"/>
      <c r="CH221" s="709"/>
      <c r="CK221" s="253"/>
      <c r="CL221" s="272"/>
      <c r="CM221" s="272"/>
      <c r="CN221" s="273"/>
      <c r="CO221" s="285" t="e">
        <f t="shared" si="238"/>
        <v>#VALUE!</v>
      </c>
      <c r="CP221" s="286" t="e">
        <f t="shared" si="239"/>
        <v>#VALUE!</v>
      </c>
      <c r="CQ221" s="275">
        <f t="shared" si="240"/>
        <v>0</v>
      </c>
      <c r="CR221" s="270" t="e">
        <f t="shared" si="280"/>
        <v>#VALUE!</v>
      </c>
      <c r="CS221" s="270" t="e">
        <f t="shared" si="280"/>
        <v>#VALUE!</v>
      </c>
      <c r="CT221" s="270" t="e">
        <f t="shared" si="242"/>
        <v>#VALUE!</v>
      </c>
      <c r="CU221" s="44"/>
    </row>
    <row r="222" spans="1:99" ht="16.5" customHeight="1">
      <c r="A222" s="23">
        <f t="shared" si="243"/>
        <v>218</v>
      </c>
      <c r="B222" s="142">
        <f>'2019-상시근로자'!B222</f>
        <v>0</v>
      </c>
      <c r="C222" s="635">
        <f>'2019-상시근로자'!C222</f>
        <v>0</v>
      </c>
      <c r="D222" s="637">
        <f>'2019-상시근로자'!D222</f>
        <v>0</v>
      </c>
      <c r="E222" s="156" t="e">
        <f t="shared" si="231"/>
        <v>#VALUE!</v>
      </c>
      <c r="F222" s="30" t="e">
        <f t="shared" si="232"/>
        <v>#VALUE!</v>
      </c>
      <c r="G222" s="31" t="e">
        <f t="shared" si="233"/>
        <v>#VALUE!</v>
      </c>
      <c r="H222" s="147" t="e">
        <f t="shared" si="234"/>
        <v>#VALUE!</v>
      </c>
      <c r="I222" s="636">
        <f>'2019-상시근로자'!E222</f>
        <v>0</v>
      </c>
      <c r="J222" s="636">
        <f>'2019-상시근로자'!G222</f>
        <v>0</v>
      </c>
      <c r="K222" s="33" t="e">
        <f t="shared" si="235"/>
        <v>#VALUE!</v>
      </c>
      <c r="L222" s="33">
        <f t="shared" si="281"/>
        <v>0</v>
      </c>
      <c r="M222" s="35" t="e">
        <f t="shared" si="236"/>
        <v>#VALUE!</v>
      </c>
      <c r="N222" s="108"/>
      <c r="O222" s="178"/>
      <c r="P222" s="179"/>
      <c r="Q222" s="106" t="s">
        <v>160</v>
      </c>
      <c r="R222" s="107" t="s">
        <v>160</v>
      </c>
      <c r="S222" s="43"/>
      <c r="T222" s="122" t="s">
        <v>160</v>
      </c>
      <c r="U222" s="122" t="s">
        <v>160</v>
      </c>
      <c r="V222" s="123" t="s">
        <v>160</v>
      </c>
      <c r="W222" s="702">
        <f t="shared" si="244"/>
        <v>1</v>
      </c>
      <c r="X222" s="703" t="e">
        <f t="shared" si="245"/>
        <v>#VALUE!</v>
      </c>
      <c r="Y222" s="768" t="e">
        <f t="shared" si="246"/>
        <v>#VALUE!</v>
      </c>
      <c r="Z222" s="769" t="e">
        <f t="shared" si="284"/>
        <v>#VALUE!</v>
      </c>
      <c r="AA222" s="705" t="e">
        <f t="shared" si="285"/>
        <v>#VALUE!</v>
      </c>
      <c r="AB222" s="702">
        <f t="shared" si="247"/>
        <v>1</v>
      </c>
      <c r="AC222" s="703" t="e">
        <f t="shared" si="248"/>
        <v>#VALUE!</v>
      </c>
      <c r="AD222" s="704" t="e">
        <f t="shared" si="249"/>
        <v>#VALUE!</v>
      </c>
      <c r="AE222" s="769" t="e">
        <f t="shared" si="286"/>
        <v>#VALUE!</v>
      </c>
      <c r="AF222" s="705" t="e">
        <f t="shared" si="287"/>
        <v>#VALUE!</v>
      </c>
      <c r="AG222" s="702">
        <f t="shared" si="250"/>
        <v>1</v>
      </c>
      <c r="AH222" s="703" t="e">
        <f t="shared" si="251"/>
        <v>#VALUE!</v>
      </c>
      <c r="AI222" s="704" t="e">
        <f t="shared" si="252"/>
        <v>#VALUE!</v>
      </c>
      <c r="AJ222" s="769" t="e">
        <f t="shared" si="288"/>
        <v>#VALUE!</v>
      </c>
      <c r="AK222" s="705" t="e">
        <f t="shared" si="289"/>
        <v>#VALUE!</v>
      </c>
      <c r="AL222" s="702">
        <f t="shared" si="253"/>
        <v>1</v>
      </c>
      <c r="AM222" s="703" t="e">
        <f t="shared" si="254"/>
        <v>#VALUE!</v>
      </c>
      <c r="AN222" s="704" t="e">
        <f t="shared" si="255"/>
        <v>#VALUE!</v>
      </c>
      <c r="AO222" s="769" t="e">
        <f t="shared" si="290"/>
        <v>#VALUE!</v>
      </c>
      <c r="AP222" s="705" t="e">
        <f t="shared" si="291"/>
        <v>#VALUE!</v>
      </c>
      <c r="AQ222" s="702">
        <f t="shared" si="256"/>
        <v>1</v>
      </c>
      <c r="AR222" s="703" t="e">
        <f t="shared" si="257"/>
        <v>#VALUE!</v>
      </c>
      <c r="AS222" s="704" t="e">
        <f t="shared" si="258"/>
        <v>#VALUE!</v>
      </c>
      <c r="AT222" s="769" t="e">
        <f t="shared" si="292"/>
        <v>#VALUE!</v>
      </c>
      <c r="AU222" s="705" t="e">
        <f t="shared" si="293"/>
        <v>#VALUE!</v>
      </c>
      <c r="AV222" s="702">
        <f t="shared" si="259"/>
        <v>1</v>
      </c>
      <c r="AW222" s="703" t="e">
        <f t="shared" si="260"/>
        <v>#VALUE!</v>
      </c>
      <c r="AX222" s="704" t="e">
        <f t="shared" si="261"/>
        <v>#VALUE!</v>
      </c>
      <c r="AY222" s="769" t="e">
        <f t="shared" si="294"/>
        <v>#VALUE!</v>
      </c>
      <c r="AZ222" s="705" t="e">
        <f t="shared" si="295"/>
        <v>#VALUE!</v>
      </c>
      <c r="BA222" s="702">
        <f t="shared" si="262"/>
        <v>1</v>
      </c>
      <c r="BB222" s="703" t="e">
        <f t="shared" si="263"/>
        <v>#VALUE!</v>
      </c>
      <c r="BC222" s="704" t="e">
        <f t="shared" si="264"/>
        <v>#VALUE!</v>
      </c>
      <c r="BD222" s="769" t="e">
        <f t="shared" si="296"/>
        <v>#VALUE!</v>
      </c>
      <c r="BE222" s="705" t="e">
        <f t="shared" si="297"/>
        <v>#VALUE!</v>
      </c>
      <c r="BF222" s="702">
        <f t="shared" si="265"/>
        <v>1</v>
      </c>
      <c r="BG222" s="703" t="e">
        <f t="shared" si="266"/>
        <v>#VALUE!</v>
      </c>
      <c r="BH222" s="704" t="e">
        <f t="shared" si="267"/>
        <v>#VALUE!</v>
      </c>
      <c r="BI222" s="769" t="e">
        <f t="shared" si="298"/>
        <v>#VALUE!</v>
      </c>
      <c r="BJ222" s="705" t="e">
        <f t="shared" si="299"/>
        <v>#VALUE!</v>
      </c>
      <c r="BK222" s="702">
        <f t="shared" si="268"/>
        <v>1</v>
      </c>
      <c r="BL222" s="703" t="e">
        <f t="shared" si="269"/>
        <v>#VALUE!</v>
      </c>
      <c r="BM222" s="704" t="e">
        <f t="shared" si="270"/>
        <v>#VALUE!</v>
      </c>
      <c r="BN222" s="769" t="e">
        <f t="shared" si="300"/>
        <v>#VALUE!</v>
      </c>
      <c r="BO222" s="705" t="e">
        <f t="shared" si="301"/>
        <v>#VALUE!</v>
      </c>
      <c r="BP222" s="702">
        <f t="shared" si="271"/>
        <v>1</v>
      </c>
      <c r="BQ222" s="703" t="e">
        <f t="shared" si="272"/>
        <v>#VALUE!</v>
      </c>
      <c r="BR222" s="704" t="e">
        <f t="shared" si="273"/>
        <v>#VALUE!</v>
      </c>
      <c r="BS222" s="769" t="e">
        <f t="shared" si="302"/>
        <v>#VALUE!</v>
      </c>
      <c r="BT222" s="705" t="e">
        <f t="shared" si="303"/>
        <v>#VALUE!</v>
      </c>
      <c r="BU222" s="702">
        <f t="shared" si="274"/>
        <v>1</v>
      </c>
      <c r="BV222" s="703" t="e">
        <f t="shared" si="275"/>
        <v>#VALUE!</v>
      </c>
      <c r="BW222" s="704" t="e">
        <f t="shared" si="276"/>
        <v>#VALUE!</v>
      </c>
      <c r="BX222" s="769" t="e">
        <f t="shared" si="304"/>
        <v>#VALUE!</v>
      </c>
      <c r="BY222" s="705" t="e">
        <f t="shared" si="305"/>
        <v>#VALUE!</v>
      </c>
      <c r="BZ222" s="702">
        <f t="shared" si="277"/>
        <v>1</v>
      </c>
      <c r="CA222" s="703" t="e">
        <f t="shared" si="278"/>
        <v>#VALUE!</v>
      </c>
      <c r="CB222" s="704" t="e">
        <f t="shared" si="279"/>
        <v>#VALUE!</v>
      </c>
      <c r="CC222" s="769" t="e">
        <f t="shared" si="306"/>
        <v>#VALUE!</v>
      </c>
      <c r="CD222" s="705" t="e">
        <f t="shared" si="307"/>
        <v>#VALUE!</v>
      </c>
      <c r="CE222" s="770">
        <f t="shared" si="282"/>
        <v>12</v>
      </c>
      <c r="CF222" s="771" t="e">
        <f t="shared" si="283"/>
        <v>#VALUE!</v>
      </c>
      <c r="CG222" s="708"/>
      <c r="CH222" s="709"/>
      <c r="CK222" s="253"/>
      <c r="CL222" s="272"/>
      <c r="CM222" s="272"/>
      <c r="CN222" s="273"/>
      <c r="CO222" s="285" t="e">
        <f t="shared" si="238"/>
        <v>#VALUE!</v>
      </c>
      <c r="CP222" s="286" t="e">
        <f t="shared" si="239"/>
        <v>#VALUE!</v>
      </c>
      <c r="CQ222" s="275">
        <f t="shared" si="240"/>
        <v>0</v>
      </c>
      <c r="CR222" s="270" t="e">
        <f t="shared" si="280"/>
        <v>#VALUE!</v>
      </c>
      <c r="CS222" s="270" t="e">
        <f t="shared" si="280"/>
        <v>#VALUE!</v>
      </c>
      <c r="CT222" s="270" t="e">
        <f t="shared" si="242"/>
        <v>#VALUE!</v>
      </c>
      <c r="CU222" s="44"/>
    </row>
    <row r="223" spans="1:99" ht="16.5" customHeight="1">
      <c r="A223" s="23">
        <f t="shared" si="243"/>
        <v>219</v>
      </c>
      <c r="B223" s="142">
        <f>'2019-상시근로자'!B223</f>
        <v>0</v>
      </c>
      <c r="C223" s="635">
        <f>'2019-상시근로자'!C223</f>
        <v>0</v>
      </c>
      <c r="D223" s="637">
        <f>'2019-상시근로자'!D223</f>
        <v>0</v>
      </c>
      <c r="E223" s="156" t="e">
        <f t="shared" si="231"/>
        <v>#VALUE!</v>
      </c>
      <c r="F223" s="30" t="e">
        <f t="shared" si="232"/>
        <v>#VALUE!</v>
      </c>
      <c r="G223" s="31" t="e">
        <f t="shared" si="233"/>
        <v>#VALUE!</v>
      </c>
      <c r="H223" s="147" t="e">
        <f t="shared" si="234"/>
        <v>#VALUE!</v>
      </c>
      <c r="I223" s="636">
        <f>'2019-상시근로자'!E223</f>
        <v>0</v>
      </c>
      <c r="J223" s="636">
        <f>'2019-상시근로자'!G223</f>
        <v>0</v>
      </c>
      <c r="K223" s="33" t="e">
        <f t="shared" si="235"/>
        <v>#VALUE!</v>
      </c>
      <c r="L223" s="33">
        <f t="shared" si="281"/>
        <v>0</v>
      </c>
      <c r="M223" s="35" t="e">
        <f t="shared" si="236"/>
        <v>#VALUE!</v>
      </c>
      <c r="N223" s="108"/>
      <c r="O223" s="178"/>
      <c r="P223" s="179"/>
      <c r="Q223" s="106" t="s">
        <v>160</v>
      </c>
      <c r="R223" s="107" t="s">
        <v>160</v>
      </c>
      <c r="S223" s="43"/>
      <c r="T223" s="122" t="s">
        <v>160</v>
      </c>
      <c r="U223" s="122" t="s">
        <v>160</v>
      </c>
      <c r="V223" s="123" t="s">
        <v>160</v>
      </c>
      <c r="W223" s="702">
        <f t="shared" si="244"/>
        <v>1</v>
      </c>
      <c r="X223" s="703" t="e">
        <f t="shared" si="245"/>
        <v>#VALUE!</v>
      </c>
      <c r="Y223" s="768" t="e">
        <f t="shared" si="246"/>
        <v>#VALUE!</v>
      </c>
      <c r="Z223" s="769" t="e">
        <f t="shared" si="284"/>
        <v>#VALUE!</v>
      </c>
      <c r="AA223" s="705" t="e">
        <f t="shared" si="285"/>
        <v>#VALUE!</v>
      </c>
      <c r="AB223" s="702">
        <f t="shared" si="247"/>
        <v>1</v>
      </c>
      <c r="AC223" s="703" t="e">
        <f t="shared" si="248"/>
        <v>#VALUE!</v>
      </c>
      <c r="AD223" s="704" t="e">
        <f t="shared" si="249"/>
        <v>#VALUE!</v>
      </c>
      <c r="AE223" s="769" t="e">
        <f t="shared" si="286"/>
        <v>#VALUE!</v>
      </c>
      <c r="AF223" s="705" t="e">
        <f t="shared" si="287"/>
        <v>#VALUE!</v>
      </c>
      <c r="AG223" s="702">
        <f t="shared" si="250"/>
        <v>1</v>
      </c>
      <c r="AH223" s="703" t="e">
        <f t="shared" si="251"/>
        <v>#VALUE!</v>
      </c>
      <c r="AI223" s="704" t="e">
        <f t="shared" si="252"/>
        <v>#VALUE!</v>
      </c>
      <c r="AJ223" s="769" t="e">
        <f t="shared" si="288"/>
        <v>#VALUE!</v>
      </c>
      <c r="AK223" s="705" t="e">
        <f t="shared" si="289"/>
        <v>#VALUE!</v>
      </c>
      <c r="AL223" s="702">
        <f t="shared" si="253"/>
        <v>1</v>
      </c>
      <c r="AM223" s="703" t="e">
        <f t="shared" si="254"/>
        <v>#VALUE!</v>
      </c>
      <c r="AN223" s="704" t="e">
        <f t="shared" si="255"/>
        <v>#VALUE!</v>
      </c>
      <c r="AO223" s="769" t="e">
        <f t="shared" si="290"/>
        <v>#VALUE!</v>
      </c>
      <c r="AP223" s="705" t="e">
        <f t="shared" si="291"/>
        <v>#VALUE!</v>
      </c>
      <c r="AQ223" s="702">
        <f t="shared" si="256"/>
        <v>1</v>
      </c>
      <c r="AR223" s="703" t="e">
        <f t="shared" si="257"/>
        <v>#VALUE!</v>
      </c>
      <c r="AS223" s="704" t="e">
        <f t="shared" si="258"/>
        <v>#VALUE!</v>
      </c>
      <c r="AT223" s="769" t="e">
        <f t="shared" si="292"/>
        <v>#VALUE!</v>
      </c>
      <c r="AU223" s="705" t="e">
        <f t="shared" si="293"/>
        <v>#VALUE!</v>
      </c>
      <c r="AV223" s="702">
        <f t="shared" si="259"/>
        <v>1</v>
      </c>
      <c r="AW223" s="703" t="e">
        <f t="shared" si="260"/>
        <v>#VALUE!</v>
      </c>
      <c r="AX223" s="704" t="e">
        <f t="shared" si="261"/>
        <v>#VALUE!</v>
      </c>
      <c r="AY223" s="769" t="e">
        <f t="shared" si="294"/>
        <v>#VALUE!</v>
      </c>
      <c r="AZ223" s="705" t="e">
        <f t="shared" si="295"/>
        <v>#VALUE!</v>
      </c>
      <c r="BA223" s="702">
        <f t="shared" si="262"/>
        <v>1</v>
      </c>
      <c r="BB223" s="703" t="e">
        <f t="shared" si="263"/>
        <v>#VALUE!</v>
      </c>
      <c r="BC223" s="704" t="e">
        <f t="shared" si="264"/>
        <v>#VALUE!</v>
      </c>
      <c r="BD223" s="769" t="e">
        <f t="shared" si="296"/>
        <v>#VALUE!</v>
      </c>
      <c r="BE223" s="705" t="e">
        <f t="shared" si="297"/>
        <v>#VALUE!</v>
      </c>
      <c r="BF223" s="702">
        <f t="shared" si="265"/>
        <v>1</v>
      </c>
      <c r="BG223" s="703" t="e">
        <f t="shared" si="266"/>
        <v>#VALUE!</v>
      </c>
      <c r="BH223" s="704" t="e">
        <f t="shared" si="267"/>
        <v>#VALUE!</v>
      </c>
      <c r="BI223" s="769" t="e">
        <f t="shared" si="298"/>
        <v>#VALUE!</v>
      </c>
      <c r="BJ223" s="705" t="e">
        <f t="shared" si="299"/>
        <v>#VALUE!</v>
      </c>
      <c r="BK223" s="702">
        <f t="shared" si="268"/>
        <v>1</v>
      </c>
      <c r="BL223" s="703" t="e">
        <f t="shared" si="269"/>
        <v>#VALUE!</v>
      </c>
      <c r="BM223" s="704" t="e">
        <f t="shared" si="270"/>
        <v>#VALUE!</v>
      </c>
      <c r="BN223" s="769" t="e">
        <f t="shared" si="300"/>
        <v>#VALUE!</v>
      </c>
      <c r="BO223" s="705" t="e">
        <f t="shared" si="301"/>
        <v>#VALUE!</v>
      </c>
      <c r="BP223" s="702">
        <f t="shared" si="271"/>
        <v>1</v>
      </c>
      <c r="BQ223" s="703" t="e">
        <f t="shared" si="272"/>
        <v>#VALUE!</v>
      </c>
      <c r="BR223" s="704" t="e">
        <f t="shared" si="273"/>
        <v>#VALUE!</v>
      </c>
      <c r="BS223" s="769" t="e">
        <f t="shared" si="302"/>
        <v>#VALUE!</v>
      </c>
      <c r="BT223" s="705" t="e">
        <f t="shared" si="303"/>
        <v>#VALUE!</v>
      </c>
      <c r="BU223" s="702">
        <f t="shared" si="274"/>
        <v>1</v>
      </c>
      <c r="BV223" s="703" t="e">
        <f t="shared" si="275"/>
        <v>#VALUE!</v>
      </c>
      <c r="BW223" s="704" t="e">
        <f t="shared" si="276"/>
        <v>#VALUE!</v>
      </c>
      <c r="BX223" s="769" t="e">
        <f t="shared" si="304"/>
        <v>#VALUE!</v>
      </c>
      <c r="BY223" s="705" t="e">
        <f t="shared" si="305"/>
        <v>#VALUE!</v>
      </c>
      <c r="BZ223" s="702">
        <f t="shared" si="277"/>
        <v>1</v>
      </c>
      <c r="CA223" s="703" t="e">
        <f t="shared" si="278"/>
        <v>#VALUE!</v>
      </c>
      <c r="CB223" s="704" t="e">
        <f t="shared" si="279"/>
        <v>#VALUE!</v>
      </c>
      <c r="CC223" s="769" t="e">
        <f t="shared" si="306"/>
        <v>#VALUE!</v>
      </c>
      <c r="CD223" s="705" t="e">
        <f t="shared" si="307"/>
        <v>#VALUE!</v>
      </c>
      <c r="CE223" s="770">
        <f t="shared" si="282"/>
        <v>12</v>
      </c>
      <c r="CF223" s="771" t="e">
        <f t="shared" si="283"/>
        <v>#VALUE!</v>
      </c>
      <c r="CG223" s="708"/>
      <c r="CH223" s="709"/>
      <c r="CK223" s="253"/>
      <c r="CL223" s="272"/>
      <c r="CM223" s="272"/>
      <c r="CN223" s="273"/>
      <c r="CO223" s="285" t="e">
        <f t="shared" si="238"/>
        <v>#VALUE!</v>
      </c>
      <c r="CP223" s="286" t="e">
        <f t="shared" si="239"/>
        <v>#VALUE!</v>
      </c>
      <c r="CQ223" s="275">
        <f t="shared" si="240"/>
        <v>0</v>
      </c>
      <c r="CR223" s="270" t="e">
        <f t="shared" si="280"/>
        <v>#VALUE!</v>
      </c>
      <c r="CS223" s="270" t="e">
        <f t="shared" si="280"/>
        <v>#VALUE!</v>
      </c>
      <c r="CT223" s="270" t="e">
        <f t="shared" si="242"/>
        <v>#VALUE!</v>
      </c>
      <c r="CU223" s="44"/>
    </row>
    <row r="224" spans="1:99" ht="16.5" customHeight="1" thickBot="1">
      <c r="A224" s="23">
        <f t="shared" si="243"/>
        <v>220</v>
      </c>
      <c r="B224" s="142">
        <f>'2019-상시근로자'!B224</f>
        <v>0</v>
      </c>
      <c r="C224" s="635">
        <f>'2019-상시근로자'!C224</f>
        <v>0</v>
      </c>
      <c r="D224" s="637">
        <f>'2019-상시근로자'!D224</f>
        <v>0</v>
      </c>
      <c r="E224" s="156" t="e">
        <f t="shared" si="231"/>
        <v>#VALUE!</v>
      </c>
      <c r="F224" s="30" t="e">
        <f t="shared" si="232"/>
        <v>#VALUE!</v>
      </c>
      <c r="G224" s="31" t="e">
        <f t="shared" si="233"/>
        <v>#VALUE!</v>
      </c>
      <c r="H224" s="147" t="e">
        <f t="shared" si="234"/>
        <v>#VALUE!</v>
      </c>
      <c r="I224" s="636">
        <f>'2019-상시근로자'!E224</f>
        <v>0</v>
      </c>
      <c r="J224" s="636">
        <f>'2019-상시근로자'!G224</f>
        <v>0</v>
      </c>
      <c r="K224" s="33" t="e">
        <f t="shared" si="235"/>
        <v>#VALUE!</v>
      </c>
      <c r="L224" s="33">
        <f t="shared" si="281"/>
        <v>0</v>
      </c>
      <c r="M224" s="35" t="e">
        <f t="shared" si="236"/>
        <v>#VALUE!</v>
      </c>
      <c r="N224" s="108"/>
      <c r="O224" s="178"/>
      <c r="P224" s="179"/>
      <c r="Q224" s="106" t="s">
        <v>160</v>
      </c>
      <c r="R224" s="107" t="s">
        <v>160</v>
      </c>
      <c r="S224" s="43"/>
      <c r="T224" s="122" t="s">
        <v>160</v>
      </c>
      <c r="U224" s="122" t="s">
        <v>160</v>
      </c>
      <c r="V224" s="123" t="s">
        <v>160</v>
      </c>
      <c r="W224" s="702">
        <f t="shared" si="244"/>
        <v>1</v>
      </c>
      <c r="X224" s="703" t="e">
        <f t="shared" si="245"/>
        <v>#VALUE!</v>
      </c>
      <c r="Y224" s="768" t="e">
        <f t="shared" si="246"/>
        <v>#VALUE!</v>
      </c>
      <c r="Z224" s="769" t="e">
        <f t="shared" si="284"/>
        <v>#VALUE!</v>
      </c>
      <c r="AA224" s="705" t="e">
        <f t="shared" si="285"/>
        <v>#VALUE!</v>
      </c>
      <c r="AB224" s="702">
        <f t="shared" si="247"/>
        <v>1</v>
      </c>
      <c r="AC224" s="703" t="e">
        <f t="shared" si="248"/>
        <v>#VALUE!</v>
      </c>
      <c r="AD224" s="704" t="e">
        <f t="shared" si="249"/>
        <v>#VALUE!</v>
      </c>
      <c r="AE224" s="769" t="e">
        <f t="shared" si="286"/>
        <v>#VALUE!</v>
      </c>
      <c r="AF224" s="705" t="e">
        <f t="shared" si="287"/>
        <v>#VALUE!</v>
      </c>
      <c r="AG224" s="702">
        <f t="shared" si="250"/>
        <v>1</v>
      </c>
      <c r="AH224" s="703" t="e">
        <f t="shared" si="251"/>
        <v>#VALUE!</v>
      </c>
      <c r="AI224" s="704" t="e">
        <f t="shared" si="252"/>
        <v>#VALUE!</v>
      </c>
      <c r="AJ224" s="769" t="e">
        <f t="shared" si="288"/>
        <v>#VALUE!</v>
      </c>
      <c r="AK224" s="705" t="e">
        <f t="shared" si="289"/>
        <v>#VALUE!</v>
      </c>
      <c r="AL224" s="702">
        <f t="shared" si="253"/>
        <v>1</v>
      </c>
      <c r="AM224" s="703" t="e">
        <f t="shared" si="254"/>
        <v>#VALUE!</v>
      </c>
      <c r="AN224" s="704" t="e">
        <f t="shared" si="255"/>
        <v>#VALUE!</v>
      </c>
      <c r="AO224" s="769" t="e">
        <f t="shared" si="290"/>
        <v>#VALUE!</v>
      </c>
      <c r="AP224" s="705" t="e">
        <f t="shared" si="291"/>
        <v>#VALUE!</v>
      </c>
      <c r="AQ224" s="702">
        <f t="shared" si="256"/>
        <v>1</v>
      </c>
      <c r="AR224" s="703" t="e">
        <f t="shared" si="257"/>
        <v>#VALUE!</v>
      </c>
      <c r="AS224" s="704" t="e">
        <f t="shared" si="258"/>
        <v>#VALUE!</v>
      </c>
      <c r="AT224" s="769" t="e">
        <f t="shared" si="292"/>
        <v>#VALUE!</v>
      </c>
      <c r="AU224" s="705" t="e">
        <f t="shared" si="293"/>
        <v>#VALUE!</v>
      </c>
      <c r="AV224" s="702">
        <f t="shared" si="259"/>
        <v>1</v>
      </c>
      <c r="AW224" s="703" t="e">
        <f t="shared" si="260"/>
        <v>#VALUE!</v>
      </c>
      <c r="AX224" s="704" t="e">
        <f t="shared" si="261"/>
        <v>#VALUE!</v>
      </c>
      <c r="AY224" s="769" t="e">
        <f t="shared" si="294"/>
        <v>#VALUE!</v>
      </c>
      <c r="AZ224" s="705" t="e">
        <f t="shared" si="295"/>
        <v>#VALUE!</v>
      </c>
      <c r="BA224" s="702">
        <f t="shared" si="262"/>
        <v>1</v>
      </c>
      <c r="BB224" s="703" t="e">
        <f t="shared" si="263"/>
        <v>#VALUE!</v>
      </c>
      <c r="BC224" s="704" t="e">
        <f t="shared" si="264"/>
        <v>#VALUE!</v>
      </c>
      <c r="BD224" s="769" t="e">
        <f t="shared" si="296"/>
        <v>#VALUE!</v>
      </c>
      <c r="BE224" s="705" t="e">
        <f t="shared" si="297"/>
        <v>#VALUE!</v>
      </c>
      <c r="BF224" s="702">
        <f t="shared" si="265"/>
        <v>1</v>
      </c>
      <c r="BG224" s="703" t="e">
        <f t="shared" si="266"/>
        <v>#VALUE!</v>
      </c>
      <c r="BH224" s="704" t="e">
        <f t="shared" si="267"/>
        <v>#VALUE!</v>
      </c>
      <c r="BI224" s="769" t="e">
        <f t="shared" si="298"/>
        <v>#VALUE!</v>
      </c>
      <c r="BJ224" s="705" t="e">
        <f t="shared" si="299"/>
        <v>#VALUE!</v>
      </c>
      <c r="BK224" s="702">
        <f t="shared" si="268"/>
        <v>1</v>
      </c>
      <c r="BL224" s="703" t="e">
        <f t="shared" si="269"/>
        <v>#VALUE!</v>
      </c>
      <c r="BM224" s="704" t="e">
        <f t="shared" si="270"/>
        <v>#VALUE!</v>
      </c>
      <c r="BN224" s="769" t="e">
        <f t="shared" si="300"/>
        <v>#VALUE!</v>
      </c>
      <c r="BO224" s="705" t="e">
        <f t="shared" si="301"/>
        <v>#VALUE!</v>
      </c>
      <c r="BP224" s="702">
        <f t="shared" si="271"/>
        <v>1</v>
      </c>
      <c r="BQ224" s="703" t="e">
        <f t="shared" si="272"/>
        <v>#VALUE!</v>
      </c>
      <c r="BR224" s="704" t="e">
        <f t="shared" si="273"/>
        <v>#VALUE!</v>
      </c>
      <c r="BS224" s="769" t="e">
        <f t="shared" si="302"/>
        <v>#VALUE!</v>
      </c>
      <c r="BT224" s="705" t="e">
        <f t="shared" si="303"/>
        <v>#VALUE!</v>
      </c>
      <c r="BU224" s="702">
        <f t="shared" si="274"/>
        <v>1</v>
      </c>
      <c r="BV224" s="703" t="e">
        <f t="shared" si="275"/>
        <v>#VALUE!</v>
      </c>
      <c r="BW224" s="704" t="e">
        <f t="shared" si="276"/>
        <v>#VALUE!</v>
      </c>
      <c r="BX224" s="769" t="e">
        <f t="shared" si="304"/>
        <v>#VALUE!</v>
      </c>
      <c r="BY224" s="705" t="e">
        <f t="shared" si="305"/>
        <v>#VALUE!</v>
      </c>
      <c r="BZ224" s="702">
        <f t="shared" si="277"/>
        <v>1</v>
      </c>
      <c r="CA224" s="703" t="e">
        <f t="shared" si="278"/>
        <v>#VALUE!</v>
      </c>
      <c r="CB224" s="704" t="e">
        <f t="shared" si="279"/>
        <v>#VALUE!</v>
      </c>
      <c r="CC224" s="769" t="e">
        <f t="shared" si="306"/>
        <v>#VALUE!</v>
      </c>
      <c r="CD224" s="705" t="e">
        <f t="shared" si="307"/>
        <v>#VALUE!</v>
      </c>
      <c r="CE224" s="770">
        <f t="shared" si="282"/>
        <v>12</v>
      </c>
      <c r="CF224" s="771" t="e">
        <f t="shared" si="283"/>
        <v>#VALUE!</v>
      </c>
      <c r="CG224" s="708"/>
      <c r="CH224" s="709"/>
      <c r="CK224" s="253"/>
      <c r="CL224" s="272"/>
      <c r="CM224" s="272"/>
      <c r="CN224" s="273"/>
      <c r="CO224" s="285" t="e">
        <f t="shared" si="238"/>
        <v>#VALUE!</v>
      </c>
      <c r="CP224" s="286" t="e">
        <f t="shared" si="239"/>
        <v>#VALUE!</v>
      </c>
      <c r="CQ224" s="275">
        <f t="shared" si="240"/>
        <v>0</v>
      </c>
      <c r="CR224" s="270" t="e">
        <f t="shared" si="280"/>
        <v>#VALUE!</v>
      </c>
      <c r="CS224" s="270" t="e">
        <f t="shared" si="280"/>
        <v>#VALUE!</v>
      </c>
      <c r="CT224" s="270" t="e">
        <f t="shared" si="242"/>
        <v>#VALUE!</v>
      </c>
      <c r="CU224" s="44"/>
    </row>
    <row r="225" spans="1:99" ht="16.5" customHeight="1">
      <c r="A225" s="23">
        <f>A224+1</f>
        <v>221</v>
      </c>
      <c r="B225" s="142">
        <f>'2019-상시근로자'!B225</f>
        <v>0</v>
      </c>
      <c r="C225" s="635">
        <f>'2019-상시근로자'!C225</f>
        <v>0</v>
      </c>
      <c r="D225" s="637">
        <f>'2019-상시근로자'!D225</f>
        <v>0</v>
      </c>
      <c r="E225" s="156" t="e">
        <f>IF($D225="","",IF(OR(MID(D225,LEN(CLEAN(D225))-6,1)&lt;="2",MID(D225,LEN(CLEAN(D225))-6,1)="5",MID(D225,LEN(CLEAN(D225))-6,1)="6"),DATE(MID(D225,1,2),MID(D225,3,2),MID(D225,5,2)),CHOOSE(14-LEN(CLEAN(D225)),DATE(MID(D225,1,2)+100,MID(D225,3,2),MID(D225,5,2)),DATE(MID(D225,1,1)+100,MID(D225,2,2),MID(D225,4,2)),DATE(2000,MID(D225,1,2),MID(D225,3,2)),DATE(2000,MID(D225,1,1),MID(D225,2,2)))))</f>
        <v>#VALUE!</v>
      </c>
      <c r="F225" s="30" t="e">
        <f>IF(D225="","",IF(LEN(CLEAN(D225))=10,IF(AND(VALUE(MID(D225,4,1))&gt;=1,VALUE(MID(D225,4,1))&lt;=4),MOD(11-MOD(0*2+0*3+0*4+MID(D225,1,1)*5+MID(D225,2,1)*6+MID(D225,3,1)*7+MID(D225,4,1)*8+MID(D225,5,1)*9+MID(D225,6,1)*2+MID(D225,7,1)*3+MID(D225,8,1)*4+MID(D225,9,1)*5,11),10),IF(AND(VALUE(MID(D225,4,1))&gt;=5,VALUE(MID(D225,4,1))&lt;=8),MOD(11-MOD(0*2+0*3+0*4+MID(D225,1,1)*5+MID(D225,2,1)*6+MID(D225,3,1)*7+MID(D225,4,1)*8+MID(D225,5,1)*9+MID(D225,6,1)*2+MID(D225,7,1)*3+MID(D225,8,1)*4+MID(D225,9,1)*5,11),10),"오류")),IF(LEN(CLEAN(D225))=11,IF(AND(VALUE(MID(D225,5,1))&gt;=1,VALUE(MID(D225,5,1))&lt;=4),MOD(11-MOD(0*2+0*3+MID(D225,1,1)*4+MID(D225,2,1)*5+MID(D225,3,1)*6+MID(D225,4,1)*7+MID(D225,5,1)*8+MID(D225,6,1)*9+MID(D225,7,1)*2+MID(D225,8,1)*3+MID(D225,9,1)*4+MID(D225,10,1)*5,11),10),IF(AND(VALUE(MID(D225,5,1))&gt;=5,VALUE(MID(D225,5,1))&lt;=8),MOD(11-MOD(0*2+0*3+MID(D225,1,1)*4+MID(D225,2,1)*5+MID(D225,3,1)*6+MID(D225,4,1)*7+MID(D225,5,1)*8+MID(D225,6,1)*9+MID(D225,7,1)*2+MID(D225,8,1)*3+MID(D225,9,1)*4+MID(D225,10,1)*5,11),10),"오류")),IF(LEN(CLEAN(D225))=12,IF(AND(VALUE(MID(D225,6,1))&gt;=1,VALUE(MID(D225,6,1))&lt;=4),MOD(11-MOD(0*2+MID(D225,1,1)*3+MID(D225,2,1)*4+MID(D225,3,1)*5+MID(D225,4,1)*6+MID(D225,5,1)*7+MID(D225,6,1)*8+MID(D225,7,1)*9+MID(D225,8,1)*2+MID(D225,9,1)*3+MID(D225,10,1)*4+MID(D225,11,1)*5,11),10),IF(AND(VALUE(MID(D225,7,1))&gt;=5,VALUE(MID(D225,7,1))&lt;=8),MOD(11-MOD(0*2+MID(D225,1,1)*3+MID(D225,2,1)*4+MID(D225,3,1)*5+MID(D225,4,1)*6+MID(D225,5,1)*7+MID(D225,6,1)*8+MID(D225,7,1)*9+MID(D225,8,1)*2+MID(D225,9,1)*3+MID(D225,10,1)*4+MID(D225,11,1)*5,11),10),"오류")),IF(AND(VALUE(MID(D225,7,1))&gt;=1,VALUE(MID(D225,7,1))&lt;=4),MOD(11-MOD(MID(D225,1,1)*2+MID(D225,2,1)*3+MID(D225,3,1)*4+MID(D225,4,1)*5+MID(D225,5,1)*6+MID(D225,6,1)*7+MID(D225,7,1)*8+MID(D225,8,1)*9+MID(D225,9,1)*2+MID(D225,10,1)*3+MID(D225,11,1)*4+MID(D225,12,1)*5,11),10),IF(AND(VALUE(MID(D225,7,1))&gt;=5,VALUE(MID(D225,7,1))&lt;=8),IF(LEN(CLEAN(D225))=12,MOD(MOD(11-MOD(0*2+MID(D225,1,1)*3+MID(D225,2,1)*4+MID(D225,3,1)*5+MID(D225,4,1)*6+MID(D225,5,1)*7+MID(D225,6,1)*8+MID(D225,7,1)*9+MID(D225,8,1)*2+MID(D225,9,1)*3+MID(D225,10,1)*4+MID(D225,11,1)*5,11),10)+2,10),MOD(MOD(11-MOD(MID(D225,1,1)*2+MID(D225,2,1)*3+MID(D225,3,1)*4+MID(D225,4,1)*5+MID(D225,5,1)*6+MID(D225,6,1)*7+MID(D225,7,1)*8+MID(D225,8,1)*9+MID(D225,9,1)*2+MID(D225,10,1)*3+MID(D225,11,1)*4+MID(D225,12,1)*5,11),10)+2,10))))))))</f>
        <v>#VALUE!</v>
      </c>
      <c r="G225" s="31" t="e">
        <f>IF(D225="","",IF(INT(RIGHT(D225,1))=F225,"OK","주민오류"))</f>
        <v>#VALUE!</v>
      </c>
      <c r="H225" s="147" t="e">
        <f>IF(D225="","",CHOOSE(14-LEN(CLEAN(D225)),CHOOSE(MID(D225,7,1),"남","여","남","여","남","여","남","여","남","여"),CHOOSE(MID(D225,6,1),"남","여","남","여","남","여","남","여","남","여"),CHOOSE(MID(D225,5,1),"남","여","남","여","남","여","남","여","남","여"),CHOOSE(MID(D225,4,1),"남","여","남","여","남","여","남","여","남","여"),CHOOSE(MID(D225,3,1),"남","여","남","여","남","여","남","여","남","여")))</f>
        <v>#VALUE!</v>
      </c>
      <c r="I225" s="636">
        <f>'2019-상시근로자'!E225</f>
        <v>0</v>
      </c>
      <c r="J225" s="636">
        <f>'2019-상시근로자'!G225</f>
        <v>0</v>
      </c>
      <c r="K225" s="33" t="e">
        <f>IF($D225="","",DATEDIF(IF(OR(MID(D225,LEN(CLEAN(D225))-6,1)&lt;="2",MID(D225,LEN(CLEAN(D225))-6,1)="5",MID(D225,LEN(CLEAN(D225))-6,1)="6"),DATE(MID(D225,1,2),MID(D225,3,2),MID(D225,5,2)),CHOOSE(14-LEN(CLEAN(D225)), DATE(MID(D225,1,2)+100,MID(D225,3,2),MID(D225,5,2)), DATE(MID(D225,1,1)+100,MID(D225,2,2),MID(D225,4,2)),DATE(2000,MID(D225,1,2),MID(D225,3,2)),DATE(2000,MID(D225,1,1),MID(D225,2,2)))),I225,"y"))</f>
        <v>#VALUE!</v>
      </c>
      <c r="L225" s="33">
        <f t="shared" si="281"/>
        <v>0</v>
      </c>
      <c r="M225" s="35" t="e">
        <f>IF(D225="","",TEXT(DATE(YEAR(I225-E225),MONTH(I225-E225),DAY(I225-E225))-DATE(YEAR(P225-O225),MONTH(P225-O225),DAY(P225-O225)),"yy년")&amp;VALUE(TEXT(DATE(YEAR(I225-E225),MONTH(I225-E225),DAY(I225-E225))-DATE(YEAR(P225-O225),MONTH(P225-O225),DAY(P225-O225)),"mm")-1)&amp;TEXT(DATE(YEAR(I225-E225),MONTH(I225-E225),DAY(I225-E225))-DATE(YEAR(P225-O225),MONTH(P225-O225),DAY(P225-O225)),"월dd일"))</f>
        <v>#VALUE!</v>
      </c>
      <c r="N225" s="108"/>
      <c r="O225" s="176"/>
      <c r="P225" s="177"/>
      <c r="Q225" s="201" t="s">
        <v>160</v>
      </c>
      <c r="R225" s="202" t="s">
        <v>160</v>
      </c>
      <c r="S225" s="203"/>
      <c r="T225" s="122" t="s">
        <v>160</v>
      </c>
      <c r="U225" s="204" t="s">
        <v>160</v>
      </c>
      <c r="V225" s="205" t="s">
        <v>160</v>
      </c>
      <c r="W225" s="702">
        <f>IF($D225="",0,IF(AND((W$3&gt;=$I225),OR((W$3&lt;=$J225),($J225=""),($J225=0)),$T225="부",$U225="부",$V225="부"),1,0))</f>
        <v>1</v>
      </c>
      <c r="X225" s="703" t="e">
        <f>IF($D225="",0,DATEDIF(IF(OR(MID($D225,LEN(CLEAN($D225))-6,1)&lt;="2",MID($D225,LEN(CLEAN($D225))-6,1)="5",MID($D225,LEN(CLEAN($D225))-6,1)="6"),DATE(MID($D225,1,2),MID($D225,3,2),MID($D225,5,2)),CHOOSE(14-LEN(CLEAN($D225)), DATE(MID($D225,1,2)+100,MID($D225,3,2),MID($D225,5,2)), DATE(MID($D225,1,1)+100,MID($D225,2,2),MID($D225,4,2)),DATE(2000,MID($D225,1,2),MID($D225,3,2)),DATE(2000,MID($D225,1,1),MID($D225,2,2)))),W$3,"y"))</f>
        <v>#VALUE!</v>
      </c>
      <c r="Y225" s="768" t="e">
        <f>IF($D225="","",TEXT(DATE(YEAR(W$3-$E225),MONTH(W$3-$E225),DAY(W$3-$E225))-DATE(YEAR($P225-$O225),MONTH($P225-$O225),DAY($P225-$O225)),"yy년")&amp;VALUE(TEXT(DATE(YEAR(W$3-$E225),MONTH(W$3-$E225),DAY(W$3-$E225))-DATE(YEAR($P225-$O225),MONTH($P225-$O225),DAY($P225-$O225)),"mm")-1)&amp;TEXT(DATE(YEAR(W$3-$E225),MONTH(W$3-$E225),DAY(W$3-$E225))-DATE(YEAR($P225-$O225),MONTH($P225-$O225),DAY($P225-$O225)),"월dd일"))</f>
        <v>#VALUE!</v>
      </c>
      <c r="Z225" s="769" t="e">
        <f t="shared" si="284"/>
        <v>#VALUE!</v>
      </c>
      <c r="AA225" s="705" t="e">
        <f t="shared" si="285"/>
        <v>#VALUE!</v>
      </c>
      <c r="AB225" s="702">
        <f>IF($D225="",0,IF(AND((AB$3&gt;=$I225),OR((AB$3&lt;=$J225),($J225=""),($J225=0)),$T225="부",$U225="부",$V225="부"),1,0))</f>
        <v>1</v>
      </c>
      <c r="AC225" s="703" t="e">
        <f>IF($D225="",0,DATEDIF(IF(OR(MID($D225,LEN(CLEAN($D225))-6,1)&lt;="2",MID($D225,LEN(CLEAN($D225))-6,1)="5",MID($D225,LEN(CLEAN($D225))-6,1)="6"),DATE(MID($D225,1,2),MID($D225,3,2),MID($D225,5,2)),CHOOSE(14-LEN(CLEAN($D225)), DATE(MID($D225,1,2)+100,MID($D225,3,2),MID($D225,5,2)), DATE(MID($D225,1,1)+100,MID($D225,2,2),MID($D225,4,2)),DATE(2000,MID($D225,1,2),MID($D225,3,2)),DATE(2000,MID($D225,1,1),MID($D225,2,2)))),AB$3,"y"))</f>
        <v>#VALUE!</v>
      </c>
      <c r="AD225" s="704" t="e">
        <f>IF($D225="","",TEXT(DATE(YEAR(AB$3-$E225),MONTH(AB$3-$E225),DAY(AB$3-$E225))-DATE(YEAR($P225-$O225),MONTH($P225-$O225),DAY($P225-$O225)),"yy년")&amp;VALUE(TEXT(DATE(YEAR(AB$3-$E225),MONTH(AB$3-$E225),DAY(AB$3-$E225))-DATE(YEAR($P225-$O225),MONTH($P225-$O225),DAY($P225-$O225)),"mm")-1)&amp;TEXT(DATE(YEAR(AB$3-$E225),MONTH(AB$3-$E225),DAY(AB$3-$E225))-DATE(YEAR($P225-$O225),MONTH($P225-$O225),DAY($P225-$O225)),"월dd일"))</f>
        <v>#VALUE!</v>
      </c>
      <c r="AE225" s="769" t="e">
        <f t="shared" si="286"/>
        <v>#VALUE!</v>
      </c>
      <c r="AF225" s="705" t="e">
        <f t="shared" si="287"/>
        <v>#VALUE!</v>
      </c>
      <c r="AG225" s="702">
        <f>IF($D225="",0,IF(AND((AG$3&gt;=$I225),OR((AG$3&lt;=$J225),($J225=""),($J225=0)),$T225="부",$U225="부",$V225="부"),1,0))</f>
        <v>1</v>
      </c>
      <c r="AH225" s="703" t="e">
        <f>IF($D225="",0,DATEDIF(IF(OR(MID($D225,LEN(CLEAN($D225))-6,1)&lt;="2",MID($D225,LEN(CLEAN($D225))-6,1)="5",MID($D225,LEN(CLEAN($D225))-6,1)="6"),DATE(MID($D225,1,2),MID($D225,3,2),MID($D225,5,2)),CHOOSE(14-LEN(CLEAN($D225)), DATE(MID($D225,1,2)+100,MID($D225,3,2),MID($D225,5,2)), DATE(MID($D225,1,1)+100,MID($D225,2,2),MID($D225,4,2)),DATE(2000,MID($D225,1,2),MID($D225,3,2)),DATE(2000,MID($D225,1,1),MID($D225,2,2)))),AG$3,"y"))</f>
        <v>#VALUE!</v>
      </c>
      <c r="AI225" s="704" t="e">
        <f>IF($D225="","",TEXT(DATE(YEAR(AG$3-$E225),MONTH(AG$3-$E225),DAY(AG$3-$E225))-DATE(YEAR($P225-$O225),MONTH($P225-$O225),DAY($P225-$O225)),"yy년")&amp;VALUE(TEXT(DATE(YEAR(AG$3-$E225),MONTH(AG$3-$E225),DAY(AG$3-$E225))-DATE(YEAR($P225-$O225),MONTH($P225-$O225),DAY($P225-$O225)),"mm")-1)&amp;TEXT(DATE(YEAR(AG$3-$E225),MONTH(AG$3-$E225),DAY(AG$3-$E225))-DATE(YEAR($P225-$O225),MONTH($P225-$O225),DAY($P225-$O225)),"월dd일"))</f>
        <v>#VALUE!</v>
      </c>
      <c r="AJ225" s="769" t="e">
        <f t="shared" si="288"/>
        <v>#VALUE!</v>
      </c>
      <c r="AK225" s="705" t="e">
        <f t="shared" si="289"/>
        <v>#VALUE!</v>
      </c>
      <c r="AL225" s="702">
        <f>IF($D225="",0,IF(AND((AL$3&gt;=$I225),OR((AL$3&lt;=$J225),($J225=""),($J225=0)),$T225="부",$U225="부",$V225="부"),1,0))</f>
        <v>1</v>
      </c>
      <c r="AM225" s="703" t="e">
        <f>IF($D225="",0,DATEDIF(IF(OR(MID($D225,LEN(CLEAN($D225))-6,1)&lt;="2",MID($D225,LEN(CLEAN($D225))-6,1)="5",MID($D225,LEN(CLEAN($D225))-6,1)="6"),DATE(MID($D225,1,2),MID($D225,3,2),MID($D225,5,2)),CHOOSE(14-LEN(CLEAN($D225)), DATE(MID($D225,1,2)+100,MID($D225,3,2),MID($D225,5,2)), DATE(MID($D225,1,1)+100,MID($D225,2,2),MID($D225,4,2)),DATE(2000,MID($D225,1,2),MID($D225,3,2)),DATE(2000,MID($D225,1,1),MID($D225,2,2)))),AL$3,"y"))</f>
        <v>#VALUE!</v>
      </c>
      <c r="AN225" s="704" t="e">
        <f>IF($D225="","",TEXT(DATE(YEAR(AL$3-$E225),MONTH(AL$3-$E225),DAY(AL$3-$E225))-DATE(YEAR($P225-$O225),MONTH($P225-$O225),DAY($P225-$O225)),"yy년")&amp;VALUE(TEXT(DATE(YEAR(AL$3-$E225),MONTH(AL$3-$E225),DAY(AL$3-$E225))-DATE(YEAR($P225-$O225),MONTH($P225-$O225),DAY($P225-$O225)),"mm")-1)&amp;TEXT(DATE(YEAR(AL$3-$E225),MONTH(AL$3-$E225),DAY(AL$3-$E225))-DATE(YEAR($P225-$O225),MONTH($P225-$O225),DAY($P225-$O225)),"월dd일"))</f>
        <v>#VALUE!</v>
      </c>
      <c r="AO225" s="769" t="e">
        <f t="shared" si="290"/>
        <v>#VALUE!</v>
      </c>
      <c r="AP225" s="705" t="e">
        <f t="shared" si="291"/>
        <v>#VALUE!</v>
      </c>
      <c r="AQ225" s="702">
        <f>IF($D225="",0,IF(AND((AQ$3&gt;=$I225),OR((AQ$3&lt;=$J225),($J225=""),($J225=0)),$T225="부",$U225="부",$V225="부"),1,0))</f>
        <v>1</v>
      </c>
      <c r="AR225" s="703" t="e">
        <f>IF($D225="",0,DATEDIF(IF(OR(MID($D225,LEN(CLEAN($D225))-6,1)&lt;="2",MID($D225,LEN(CLEAN($D225))-6,1)="5",MID($D225,LEN(CLEAN($D225))-6,1)="6"),DATE(MID($D225,1,2),MID($D225,3,2),MID($D225,5,2)),CHOOSE(14-LEN(CLEAN($D225)), DATE(MID($D225,1,2)+100,MID($D225,3,2),MID($D225,5,2)), DATE(MID($D225,1,1)+100,MID($D225,2,2),MID($D225,4,2)),DATE(2000,MID($D225,1,2),MID($D225,3,2)),DATE(2000,MID($D225,1,1),MID($D225,2,2)))),AQ$3,"y"))</f>
        <v>#VALUE!</v>
      </c>
      <c r="AS225" s="704" t="e">
        <f>IF($D225="","",TEXT(DATE(YEAR(AQ$3-$E225),MONTH(AQ$3-$E225),DAY(AQ$3-$E225))-DATE(YEAR($P225-$O225),MONTH($P225-$O225),DAY($P225-$O225)),"yy년")&amp;VALUE(TEXT(DATE(YEAR(AQ$3-$E225),MONTH(AQ$3-$E225),DAY(AQ$3-$E225))-DATE(YEAR($P225-$O225),MONTH($P225-$O225),DAY($P225-$O225)),"mm")-1)&amp;TEXT(DATE(YEAR(AQ$3-$E225),MONTH(AQ$3-$E225),DAY(AQ$3-$E225))-DATE(YEAR($P225-$O225),MONTH($P225-$O225),DAY($P225-$O225)),"월dd일"))</f>
        <v>#VALUE!</v>
      </c>
      <c r="AT225" s="769" t="e">
        <f t="shared" si="292"/>
        <v>#VALUE!</v>
      </c>
      <c r="AU225" s="705" t="e">
        <f t="shared" si="293"/>
        <v>#VALUE!</v>
      </c>
      <c r="AV225" s="702">
        <f>IF($D225="",0,IF(AND((AV$3&gt;=$I225),OR((AV$3&lt;=$J225),($J225=""),($J225=0)),$T225="부",$U225="부",$V225="부"),1,0))</f>
        <v>1</v>
      </c>
      <c r="AW225" s="703" t="e">
        <f>IF($D225="",0,DATEDIF(IF(OR(MID($D225,LEN(CLEAN($D225))-6,1)&lt;="2",MID($D225,LEN(CLEAN($D225))-6,1)="5",MID($D225,LEN(CLEAN($D225))-6,1)="6"),DATE(MID($D225,1,2),MID($D225,3,2),MID($D225,5,2)),CHOOSE(14-LEN(CLEAN($D225)), DATE(MID($D225,1,2)+100,MID($D225,3,2),MID($D225,5,2)), DATE(MID($D225,1,1)+100,MID($D225,2,2),MID($D225,4,2)),DATE(2000,MID($D225,1,2),MID($D225,3,2)),DATE(2000,MID($D225,1,1),MID($D225,2,2)))),AV$3,"y"))</f>
        <v>#VALUE!</v>
      </c>
      <c r="AX225" s="704" t="e">
        <f>IF($D225="","",TEXT(DATE(YEAR(AV$3-$E225),MONTH(AV$3-$E225),DAY(AV$3-$E225))-DATE(YEAR($P225-$O225),MONTH($P225-$O225),DAY($P225-$O225)),"yy년")&amp;VALUE(TEXT(DATE(YEAR(AV$3-$E225),MONTH(AV$3-$E225),DAY(AV$3-$E225))-DATE(YEAR($P225-$O225),MONTH($P225-$O225),DAY($P225-$O225)),"mm")-1)&amp;TEXT(DATE(YEAR(AV$3-$E225),MONTH(AV$3-$E225),DAY(AV$3-$E225))-DATE(YEAR($P225-$O225),MONTH($P225-$O225),DAY($P225-$O225)),"월dd일"))</f>
        <v>#VALUE!</v>
      </c>
      <c r="AY225" s="769" t="e">
        <f t="shared" si="294"/>
        <v>#VALUE!</v>
      </c>
      <c r="AZ225" s="705" t="e">
        <f t="shared" si="295"/>
        <v>#VALUE!</v>
      </c>
      <c r="BA225" s="702">
        <f>IF($D225="",0,IF(AND((BA$3&gt;=$I225),OR((BA$3&lt;=$J225),($J225=""),($J225=0)),$T225="부",$U225="부",$V225="부"),1,0))</f>
        <v>1</v>
      </c>
      <c r="BB225" s="703" t="e">
        <f>IF($D225="",0,DATEDIF(IF(OR(MID($D225,LEN(CLEAN($D225))-6,1)&lt;="2",MID($D225,LEN(CLEAN($D225))-6,1)="5",MID($D225,LEN(CLEAN($D225))-6,1)="6"),DATE(MID($D225,1,2),MID($D225,3,2),MID($D225,5,2)),CHOOSE(14-LEN(CLEAN($D225)), DATE(MID($D225,1,2)+100,MID($D225,3,2),MID($D225,5,2)), DATE(MID($D225,1,1)+100,MID($D225,2,2),MID($D225,4,2)),DATE(2000,MID($D225,1,2),MID($D225,3,2)),DATE(2000,MID($D225,1,1),MID($D225,2,2)))),BA$3,"y"))</f>
        <v>#VALUE!</v>
      </c>
      <c r="BC225" s="704" t="e">
        <f>IF($D225="","",TEXT(DATE(YEAR(BA$3-$E225),MONTH(BA$3-$E225),DAY(BA$3-$E225))-DATE(YEAR($P225-$O225),MONTH($P225-$O225),DAY($P225-$O225)),"yy년")&amp;VALUE(TEXT(DATE(YEAR(BA$3-$E225),MONTH(BA$3-$E225),DAY(BA$3-$E225))-DATE(YEAR($P225-$O225),MONTH($P225-$O225),DAY($P225-$O225)),"mm")-1)&amp;TEXT(DATE(YEAR(BA$3-$E225),MONTH(BA$3-$E225),DAY(BA$3-$E225))-DATE(YEAR($P225-$O225),MONTH($P225-$O225),DAY($P225-$O225)),"월dd일"))</f>
        <v>#VALUE!</v>
      </c>
      <c r="BD225" s="769" t="e">
        <f t="shared" si="296"/>
        <v>#VALUE!</v>
      </c>
      <c r="BE225" s="705" t="e">
        <f t="shared" si="297"/>
        <v>#VALUE!</v>
      </c>
      <c r="BF225" s="702">
        <f>IF($D225="",0,IF(AND((BF$3&gt;=$I225),OR((BF$3&lt;=$J225),($J225=""),($J225=0)),$T225="부",$U225="부",$V225="부"),1,0))</f>
        <v>1</v>
      </c>
      <c r="BG225" s="703" t="e">
        <f>IF($D225="",0,DATEDIF(IF(OR(MID($D225,LEN(CLEAN($D225))-6,1)&lt;="2",MID($D225,LEN(CLEAN($D225))-6,1)="5",MID($D225,LEN(CLEAN($D225))-6,1)="6"),DATE(MID($D225,1,2),MID($D225,3,2),MID($D225,5,2)),CHOOSE(14-LEN(CLEAN($D225)), DATE(MID($D225,1,2)+100,MID($D225,3,2),MID($D225,5,2)), DATE(MID($D225,1,1)+100,MID($D225,2,2),MID($D225,4,2)),DATE(2000,MID($D225,1,2),MID($D225,3,2)),DATE(2000,MID($D225,1,1),MID($D225,2,2)))),BF$3,"y"))</f>
        <v>#VALUE!</v>
      </c>
      <c r="BH225" s="704" t="e">
        <f>IF($D225="","",TEXT(DATE(YEAR(BF$3-$E225),MONTH(BF$3-$E225),DAY(BF$3-$E225))-DATE(YEAR($P225-$O225),MONTH($P225-$O225),DAY($P225-$O225)),"yy년")&amp;VALUE(TEXT(DATE(YEAR(BF$3-$E225),MONTH(BF$3-$E225),DAY(BF$3-$E225))-DATE(YEAR($P225-$O225),MONTH($P225-$O225),DAY($P225-$O225)),"mm")-1)&amp;TEXT(DATE(YEAR(BF$3-$E225),MONTH(BF$3-$E225),DAY(BF$3-$E225))-DATE(YEAR($P225-$O225),MONTH($P225-$O225),DAY($P225-$O225)),"월dd일"))</f>
        <v>#VALUE!</v>
      </c>
      <c r="BI225" s="769" t="e">
        <f t="shared" si="298"/>
        <v>#VALUE!</v>
      </c>
      <c r="BJ225" s="705" t="e">
        <f t="shared" si="299"/>
        <v>#VALUE!</v>
      </c>
      <c r="BK225" s="702">
        <f>IF($D225="",0,IF(AND((BK$3&gt;=$I225),OR((BK$3&lt;=$J225),($J225=""),($J225=0)),$T225="부",$U225="부",$V225="부"),1,0))</f>
        <v>1</v>
      </c>
      <c r="BL225" s="703" t="e">
        <f>IF($D225="",0,DATEDIF(IF(OR(MID($D225,LEN(CLEAN($D225))-6,1)&lt;="2",MID($D225,LEN(CLEAN($D225))-6,1)="5",MID($D225,LEN(CLEAN($D225))-6,1)="6"),DATE(MID($D225,1,2),MID($D225,3,2),MID($D225,5,2)),CHOOSE(14-LEN(CLEAN($D225)), DATE(MID($D225,1,2)+100,MID($D225,3,2),MID($D225,5,2)), DATE(MID($D225,1,1)+100,MID($D225,2,2),MID($D225,4,2)),DATE(2000,MID($D225,1,2),MID($D225,3,2)),DATE(2000,MID($D225,1,1),MID($D225,2,2)))),BK$3,"y"))</f>
        <v>#VALUE!</v>
      </c>
      <c r="BM225" s="704" t="e">
        <f>IF($D225="","",TEXT(DATE(YEAR(BK$3-$E225),MONTH(BK$3-$E225),DAY(BK$3-$E225))-DATE(YEAR($P225-$O225),MONTH($P225-$O225),DAY($P225-$O225)),"yy년")&amp;VALUE(TEXT(DATE(YEAR(BK$3-$E225),MONTH(BK$3-$E225),DAY(BK$3-$E225))-DATE(YEAR($P225-$O225),MONTH($P225-$O225),DAY($P225-$O225)),"mm")-1)&amp;TEXT(DATE(YEAR(BK$3-$E225),MONTH(BK$3-$E225),DAY(BK$3-$E225))-DATE(YEAR($P225-$O225),MONTH($P225-$O225),DAY($P225-$O225)),"월dd일"))</f>
        <v>#VALUE!</v>
      </c>
      <c r="BN225" s="769" t="e">
        <f t="shared" si="300"/>
        <v>#VALUE!</v>
      </c>
      <c r="BO225" s="705" t="e">
        <f t="shared" si="301"/>
        <v>#VALUE!</v>
      </c>
      <c r="BP225" s="702">
        <f>IF($D225="",0,IF(AND((BP$3&gt;=$I225),OR((BP$3&lt;=$J225),($J225=""),($J225=0)),$T225="부",$U225="부",$V225="부"),1,0))</f>
        <v>1</v>
      </c>
      <c r="BQ225" s="703" t="e">
        <f>IF($D225="",0,DATEDIF(IF(OR(MID($D225,LEN(CLEAN($D225))-6,1)&lt;="2",MID($D225,LEN(CLEAN($D225))-6,1)="5",MID($D225,LEN(CLEAN($D225))-6,1)="6"),DATE(MID($D225,1,2),MID($D225,3,2),MID($D225,5,2)),CHOOSE(14-LEN(CLEAN($D225)), DATE(MID($D225,1,2)+100,MID($D225,3,2),MID($D225,5,2)), DATE(MID($D225,1,1)+100,MID($D225,2,2),MID($D225,4,2)),DATE(2000,MID($D225,1,2),MID($D225,3,2)),DATE(2000,MID($D225,1,1),MID($D225,2,2)))),BP$3,"y"))</f>
        <v>#VALUE!</v>
      </c>
      <c r="BR225" s="704" t="e">
        <f>IF($D225="","",TEXT(DATE(YEAR(BP$3-$E225),MONTH(BP$3-$E225),DAY(BP$3-$E225))-DATE(YEAR($P225-$O225),MONTH($P225-$O225),DAY($P225-$O225)),"yy년")&amp;VALUE(TEXT(DATE(YEAR(BP$3-$E225),MONTH(BP$3-$E225),DAY(BP$3-$E225))-DATE(YEAR($P225-$O225),MONTH($P225-$O225),DAY($P225-$O225)),"mm")-1)&amp;TEXT(DATE(YEAR(BP$3-$E225),MONTH(BP$3-$E225),DAY(BP$3-$E225))-DATE(YEAR($P225-$O225),MONTH($P225-$O225),DAY($P225-$O225)),"월dd일"))</f>
        <v>#VALUE!</v>
      </c>
      <c r="BS225" s="769" t="e">
        <f t="shared" si="302"/>
        <v>#VALUE!</v>
      </c>
      <c r="BT225" s="705" t="e">
        <f t="shared" si="303"/>
        <v>#VALUE!</v>
      </c>
      <c r="BU225" s="702">
        <f>IF($D225="",0,IF(AND((BU$3&gt;=$I225),OR((BU$3&lt;=$J225),($J225=""),($J225=0)),$T225="부",$U225="부",$V225="부"),1,0))</f>
        <v>1</v>
      </c>
      <c r="BV225" s="703" t="e">
        <f>IF($D225="",0,DATEDIF(IF(OR(MID($D225,LEN(CLEAN($D225))-6,1)&lt;="2",MID($D225,LEN(CLEAN($D225))-6,1)="5",MID($D225,LEN(CLEAN($D225))-6,1)="6"),DATE(MID($D225,1,2),MID($D225,3,2),MID($D225,5,2)),CHOOSE(14-LEN(CLEAN($D225)), DATE(MID($D225,1,2)+100,MID($D225,3,2),MID($D225,5,2)), DATE(MID($D225,1,1)+100,MID($D225,2,2),MID($D225,4,2)),DATE(2000,MID($D225,1,2),MID($D225,3,2)),DATE(2000,MID($D225,1,1),MID($D225,2,2)))),BU$3,"y"))</f>
        <v>#VALUE!</v>
      </c>
      <c r="BW225" s="704" t="e">
        <f>IF($D225="","",TEXT(DATE(YEAR(BU$3-$E225),MONTH(BU$3-$E225),DAY(BU$3-$E225))-DATE(YEAR($P225-$O225),MONTH($P225-$O225),DAY($P225-$O225)),"yy년")&amp;VALUE(TEXT(DATE(YEAR(BU$3-$E225),MONTH(BU$3-$E225),DAY(BU$3-$E225))-DATE(YEAR($P225-$O225),MONTH($P225-$O225),DAY($P225-$O225)),"mm")-1)&amp;TEXT(DATE(YEAR(BU$3-$E225),MONTH(BU$3-$E225),DAY(BU$3-$E225))-DATE(YEAR($P225-$O225),MONTH($P225-$O225),DAY($P225-$O225)),"월dd일"))</f>
        <v>#VALUE!</v>
      </c>
      <c r="BX225" s="769" t="e">
        <f t="shared" si="304"/>
        <v>#VALUE!</v>
      </c>
      <c r="BY225" s="705" t="e">
        <f t="shared" si="305"/>
        <v>#VALUE!</v>
      </c>
      <c r="BZ225" s="702">
        <f>IF($D225="",0,IF(AND((BZ$3&gt;=$I225),OR((BZ$3&lt;=$J225),($J225=""),($J225=0)),$T225="부",$U225="부",$V225="부"),1,0))</f>
        <v>1</v>
      </c>
      <c r="CA225" s="703" t="e">
        <f>IF($D225="",0,DATEDIF(IF(OR(MID($D225,LEN(CLEAN($D225))-6,1)&lt;="2",MID($D225,LEN(CLEAN($D225))-6,1)="5",MID($D225,LEN(CLEAN($D225))-6,1)="6"),DATE(MID($D225,1,2),MID($D225,3,2),MID($D225,5,2)),CHOOSE(14-LEN(CLEAN($D225)), DATE(MID($D225,1,2)+100,MID($D225,3,2),MID($D225,5,2)), DATE(MID($D225,1,1)+100,MID($D225,2,2),MID($D225,4,2)),DATE(2000,MID($D225,1,2),MID($D225,3,2)),DATE(2000,MID($D225,1,1),MID($D225,2,2)))),BZ$3,"y"))</f>
        <v>#VALUE!</v>
      </c>
      <c r="CB225" s="704" t="e">
        <f>IF($D225="","",TEXT(DATE(YEAR(BZ$3-$E225),MONTH(BZ$3-$E225),DAY(BZ$3-$E225))-DATE(YEAR($P225-$O225),MONTH($P225-$O225),DAY($P225-$O225)),"yy년")&amp;VALUE(TEXT(DATE(YEAR(BZ$3-$E225),MONTH(BZ$3-$E225),DAY(BZ$3-$E225))-DATE(YEAR($P225-$O225),MONTH($P225-$O225),DAY($P225-$O225)),"mm")-1)&amp;TEXT(DATE(YEAR(BZ$3-$E225),MONTH(BZ$3-$E225),DAY(BZ$3-$E225))-DATE(YEAR($P225-$O225),MONTH($P225-$O225),DAY($P225-$O225)),"월dd일"))</f>
        <v>#VALUE!</v>
      </c>
      <c r="CC225" s="769" t="e">
        <f t="shared" si="306"/>
        <v>#VALUE!</v>
      </c>
      <c r="CD225" s="705" t="e">
        <f t="shared" si="307"/>
        <v>#VALUE!</v>
      </c>
      <c r="CE225" s="770">
        <f t="shared" si="282"/>
        <v>12</v>
      </c>
      <c r="CF225" s="771" t="e">
        <f t="shared" si="283"/>
        <v>#VALUE!</v>
      </c>
      <c r="CG225" s="708"/>
      <c r="CH225" s="709"/>
      <c r="CK225" s="253"/>
      <c r="CL225" s="272"/>
      <c r="CM225" s="272">
        <v>0</v>
      </c>
      <c r="CN225" s="273">
        <f>CL225-CM225</f>
        <v>0</v>
      </c>
      <c r="CO225" s="276" t="e">
        <f>IF(CE225=0,0,CF225/CE225)</f>
        <v>#VALUE!</v>
      </c>
      <c r="CP225" s="44" t="e">
        <f>IF(CO225=100%,"청년",IF(CO225=0%,"청년외","확인"))</f>
        <v>#VALUE!</v>
      </c>
      <c r="CQ225" s="275">
        <f>C225</f>
        <v>0</v>
      </c>
      <c r="CR225" s="270" t="e">
        <f>IF($CP225=CR$4,$CN225,0)</f>
        <v>#VALUE!</v>
      </c>
      <c r="CS225" s="270" t="e">
        <f>IF($CP225=CS$4,$CN225,0)</f>
        <v>#VALUE!</v>
      </c>
      <c r="CT225" s="270" t="e">
        <f>SUM(CR225:CS225)</f>
        <v>#VALUE!</v>
      </c>
      <c r="CU225" s="44"/>
    </row>
    <row r="226" spans="1:99" ht="16.5" customHeight="1">
      <c r="A226" s="23">
        <f>A225+1</f>
        <v>222</v>
      </c>
      <c r="B226" s="142">
        <f>'2019-상시근로자'!B226</f>
        <v>0</v>
      </c>
      <c r="C226" s="635">
        <f>'2019-상시근로자'!C226</f>
        <v>0</v>
      </c>
      <c r="D226" s="637">
        <f>'2019-상시근로자'!D226</f>
        <v>0</v>
      </c>
      <c r="E226" s="156" t="e">
        <f t="shared" ref="E226:E289" si="308">IF($D226="","",IF(OR(MID(D226,LEN(CLEAN(D226))-6,1)&lt;="2",MID(D226,LEN(CLEAN(D226))-6,1)="5",MID(D226,LEN(CLEAN(D226))-6,1)="6"),DATE(MID(D226,1,2),MID(D226,3,2),MID(D226,5,2)),CHOOSE(14-LEN(CLEAN(D226)),DATE(MID(D226,1,2)+100,MID(D226,3,2),MID(D226,5,2)),DATE(MID(D226,1,1)+100,MID(D226,2,2),MID(D226,4,2)),DATE(2000,MID(D226,1,2),MID(D226,3,2)),DATE(2000,MID(D226,1,1),MID(D226,2,2)))))</f>
        <v>#VALUE!</v>
      </c>
      <c r="F226" s="30" t="e">
        <f t="shared" ref="F226:F289" si="309">IF(D226="","",IF(LEN(CLEAN(D226))=10,IF(AND(VALUE(MID(D226,4,1))&gt;=1,VALUE(MID(D226,4,1))&lt;=4),MOD(11-MOD(0*2+0*3+0*4+MID(D226,1,1)*5+MID(D226,2,1)*6+MID(D226,3,1)*7+MID(D226,4,1)*8+MID(D226,5,1)*9+MID(D226,6,1)*2+MID(D226,7,1)*3+MID(D226,8,1)*4+MID(D226,9,1)*5,11),10),IF(AND(VALUE(MID(D226,4,1))&gt;=5,VALUE(MID(D226,4,1))&lt;=8),MOD(11-MOD(0*2+0*3+0*4+MID(D226,1,1)*5+MID(D226,2,1)*6+MID(D226,3,1)*7+MID(D226,4,1)*8+MID(D226,5,1)*9+MID(D226,6,1)*2+MID(D226,7,1)*3+MID(D226,8,1)*4+MID(D226,9,1)*5,11),10),"오류")),IF(LEN(CLEAN(D226))=11,IF(AND(VALUE(MID(D226,5,1))&gt;=1,VALUE(MID(D226,5,1))&lt;=4),MOD(11-MOD(0*2+0*3+MID(D226,1,1)*4+MID(D226,2,1)*5+MID(D226,3,1)*6+MID(D226,4,1)*7+MID(D226,5,1)*8+MID(D226,6,1)*9+MID(D226,7,1)*2+MID(D226,8,1)*3+MID(D226,9,1)*4+MID(D226,10,1)*5,11),10),IF(AND(VALUE(MID(D226,5,1))&gt;=5,VALUE(MID(D226,5,1))&lt;=8),MOD(11-MOD(0*2+0*3+MID(D226,1,1)*4+MID(D226,2,1)*5+MID(D226,3,1)*6+MID(D226,4,1)*7+MID(D226,5,1)*8+MID(D226,6,1)*9+MID(D226,7,1)*2+MID(D226,8,1)*3+MID(D226,9,1)*4+MID(D226,10,1)*5,11),10),"오류")),IF(LEN(CLEAN(D226))=12,IF(AND(VALUE(MID(D226,6,1))&gt;=1,VALUE(MID(D226,6,1))&lt;=4),MOD(11-MOD(0*2+MID(D226,1,1)*3+MID(D226,2,1)*4+MID(D226,3,1)*5+MID(D226,4,1)*6+MID(D226,5,1)*7+MID(D226,6,1)*8+MID(D226,7,1)*9+MID(D226,8,1)*2+MID(D226,9,1)*3+MID(D226,10,1)*4+MID(D226,11,1)*5,11),10),IF(AND(VALUE(MID(D226,7,1))&gt;=5,VALUE(MID(D226,7,1))&lt;=8),MOD(11-MOD(0*2+MID(D226,1,1)*3+MID(D226,2,1)*4+MID(D226,3,1)*5+MID(D226,4,1)*6+MID(D226,5,1)*7+MID(D226,6,1)*8+MID(D226,7,1)*9+MID(D226,8,1)*2+MID(D226,9,1)*3+MID(D226,10,1)*4+MID(D226,11,1)*5,11),10),"오류")),IF(AND(VALUE(MID(D226,7,1))&gt;=1,VALUE(MID(D226,7,1))&lt;=4),MOD(11-MOD(MID(D226,1,1)*2+MID(D226,2,1)*3+MID(D226,3,1)*4+MID(D226,4,1)*5+MID(D226,5,1)*6+MID(D226,6,1)*7+MID(D226,7,1)*8+MID(D226,8,1)*9+MID(D226,9,1)*2+MID(D226,10,1)*3+MID(D226,11,1)*4+MID(D226,12,1)*5,11),10),IF(AND(VALUE(MID(D226,7,1))&gt;=5,VALUE(MID(D226,7,1))&lt;=8),IF(LEN(CLEAN(D226))=12,MOD(MOD(11-MOD(0*2+MID(D226,1,1)*3+MID(D226,2,1)*4+MID(D226,3,1)*5+MID(D226,4,1)*6+MID(D226,5,1)*7+MID(D226,6,1)*8+MID(D226,7,1)*9+MID(D226,8,1)*2+MID(D226,9,1)*3+MID(D226,10,1)*4+MID(D226,11,1)*5,11),10)+2,10),MOD(MOD(11-MOD(MID(D226,1,1)*2+MID(D226,2,1)*3+MID(D226,3,1)*4+MID(D226,4,1)*5+MID(D226,5,1)*6+MID(D226,6,1)*7+MID(D226,7,1)*8+MID(D226,8,1)*9+MID(D226,9,1)*2+MID(D226,10,1)*3+MID(D226,11,1)*4+MID(D226,12,1)*5,11),10)+2,10))))))))</f>
        <v>#VALUE!</v>
      </c>
      <c r="G226" s="31" t="e">
        <f t="shared" ref="G226:G289" si="310">IF(D226="","",IF(INT(RIGHT(D226,1))=F226,"OK","주민오류"))</f>
        <v>#VALUE!</v>
      </c>
      <c r="H226" s="147" t="e">
        <f t="shared" ref="H226:H289" si="311">IF(D226="","",CHOOSE(14-LEN(CLEAN(D226)),CHOOSE(MID(D226,7,1),"남","여","남","여","남","여","남","여","남","여"),CHOOSE(MID(D226,6,1),"남","여","남","여","남","여","남","여","남","여"),CHOOSE(MID(D226,5,1),"남","여","남","여","남","여","남","여","남","여"),CHOOSE(MID(D226,4,1),"남","여","남","여","남","여","남","여","남","여"),CHOOSE(MID(D226,3,1),"남","여","남","여","남","여","남","여","남","여")))</f>
        <v>#VALUE!</v>
      </c>
      <c r="I226" s="636">
        <f>'2019-상시근로자'!E226</f>
        <v>0</v>
      </c>
      <c r="J226" s="636">
        <f>'2019-상시근로자'!G226</f>
        <v>0</v>
      </c>
      <c r="K226" s="33" t="e">
        <f t="shared" ref="K226:K289" si="312">IF($D226="","",DATEDIF(IF(OR(MID(D226,LEN(CLEAN(D226))-6,1)&lt;="2",MID(D226,LEN(CLEAN(D226))-6,1)="5",MID(D226,LEN(CLEAN(D226))-6,1)="6"),DATE(MID(D226,1,2),MID(D226,3,2),MID(D226,5,2)),CHOOSE(14-LEN(CLEAN(D226)), DATE(MID(D226,1,2)+100,MID(D226,3,2),MID(D226,5,2)), DATE(MID(D226,1,1)+100,MID(D226,2,2),MID(D226,4,2)),DATE(2000,MID(D226,1,2),MID(D226,3,2)),DATE(2000,MID(D226,1,1),MID(D226,2,2)))),I226,"y"))</f>
        <v>#VALUE!</v>
      </c>
      <c r="L226" s="33">
        <f t="shared" si="281"/>
        <v>0</v>
      </c>
      <c r="M226" s="35" t="e">
        <f t="shared" ref="M226:M289" si="313">IF(D226="","",TEXT(DATE(YEAR(I226-E226),MONTH(I226-E226),DAY(I226-E226))-DATE(YEAR(P226-O226),MONTH(P226-O226),DAY(P226-O226)),"yy년")&amp;VALUE(TEXT(DATE(YEAR(I226-E226),MONTH(I226-E226),DAY(I226-E226))-DATE(YEAR(P226-O226),MONTH(P226-O226),DAY(P226-O226)),"mm")-1)&amp;TEXT(DATE(YEAR(I226-E226),MONTH(I226-E226),DAY(I226-E226))-DATE(YEAR(P226-O226),MONTH(P226-O226),DAY(P226-O226)),"월dd일"))</f>
        <v>#VALUE!</v>
      </c>
      <c r="N226" s="108"/>
      <c r="O226" s="178"/>
      <c r="P226" s="179"/>
      <c r="Q226" s="106" t="s">
        <v>160</v>
      </c>
      <c r="R226" s="107" t="s">
        <v>160</v>
      </c>
      <c r="S226" s="43"/>
      <c r="T226" s="122" t="s">
        <v>160</v>
      </c>
      <c r="U226" s="122" t="s">
        <v>160</v>
      </c>
      <c r="V226" s="123" t="s">
        <v>160</v>
      </c>
      <c r="W226" s="702">
        <f>IF($D226="",0,IF(AND((W$3&gt;=$I226),OR((W$3&lt;=$J226),($J226=""),($J226=0)),$T226="부",$U226="부",$V226="부"),1,0))</f>
        <v>1</v>
      </c>
      <c r="X226" s="703" t="e">
        <f>IF($D226="",0,DATEDIF(IF(OR(MID($D226,LEN(CLEAN($D226))-6,1)&lt;="2",MID($D226,LEN(CLEAN($D226))-6,1)="5",MID($D226,LEN(CLEAN($D226))-6,1)="6"),DATE(MID($D226,1,2),MID($D226,3,2),MID($D226,5,2)),CHOOSE(14-LEN(CLEAN($D226)), DATE(MID($D226,1,2)+100,MID($D226,3,2),MID($D226,5,2)), DATE(MID($D226,1,1)+100,MID($D226,2,2),MID($D226,4,2)),DATE(2000,MID($D226,1,2),MID($D226,3,2)),DATE(2000,MID($D226,1,1),MID($D226,2,2)))),W$3,"y"))</f>
        <v>#VALUE!</v>
      </c>
      <c r="Y226" s="768" t="e">
        <f>IF($D226="","",TEXT(DATE(YEAR(W$3-$E226),MONTH(W$3-$E226),DAY(W$3-$E226))-DATE(YEAR($P226-$O226),MONTH($P226-$O226),DAY($P226-$O226)),"yy년")&amp;VALUE(TEXT(DATE(YEAR(W$3-$E226),MONTH(W$3-$E226),DAY(W$3-$E226))-DATE(YEAR($P226-$O226),MONTH($P226-$O226),DAY($P226-$O226)),"mm")-1)&amp;TEXT(DATE(YEAR(W$3-$E226),MONTH(W$3-$E226),DAY(W$3-$E226))-DATE(YEAR($P226-$O226),MONTH($P226-$O226),DAY($P226-$O226)),"월dd일"))</f>
        <v>#VALUE!</v>
      </c>
      <c r="Z226" s="769" t="e">
        <f t="shared" si="284"/>
        <v>#VALUE!</v>
      </c>
      <c r="AA226" s="705" t="e">
        <f t="shared" si="285"/>
        <v>#VALUE!</v>
      </c>
      <c r="AB226" s="702">
        <f>IF($D226="",0,IF(AND((AB$3&gt;=$I226),OR((AB$3&lt;=$J226),($J226=""),($J226=0)),$T226="부",$U226="부",$V226="부"),1,0))</f>
        <v>1</v>
      </c>
      <c r="AC226" s="703" t="e">
        <f>IF($D226="",0,DATEDIF(IF(OR(MID($D226,LEN(CLEAN($D226))-6,1)&lt;="2",MID($D226,LEN(CLEAN($D226))-6,1)="5",MID($D226,LEN(CLEAN($D226))-6,1)="6"),DATE(MID($D226,1,2),MID($D226,3,2),MID($D226,5,2)),CHOOSE(14-LEN(CLEAN($D226)), DATE(MID($D226,1,2)+100,MID($D226,3,2),MID($D226,5,2)), DATE(MID($D226,1,1)+100,MID($D226,2,2),MID($D226,4,2)),DATE(2000,MID($D226,1,2),MID($D226,3,2)),DATE(2000,MID($D226,1,1),MID($D226,2,2)))),AB$3,"y"))</f>
        <v>#VALUE!</v>
      </c>
      <c r="AD226" s="704" t="e">
        <f>IF($D226="","",TEXT(DATE(YEAR(AB$3-$E226),MONTH(AB$3-$E226),DAY(AB$3-$E226))-DATE(YEAR($P226-$O226),MONTH($P226-$O226),DAY($P226-$O226)),"yy년")&amp;VALUE(TEXT(DATE(YEAR(AB$3-$E226),MONTH(AB$3-$E226),DAY(AB$3-$E226))-DATE(YEAR($P226-$O226),MONTH($P226-$O226),DAY($P226-$O226)),"mm")-1)&amp;TEXT(DATE(YEAR(AB$3-$E226),MONTH(AB$3-$E226),DAY(AB$3-$E226))-DATE(YEAR($P226-$O226),MONTH($P226-$O226),DAY($P226-$O226)),"월dd일"))</f>
        <v>#VALUE!</v>
      </c>
      <c r="AE226" s="769" t="e">
        <f t="shared" si="286"/>
        <v>#VALUE!</v>
      </c>
      <c r="AF226" s="705" t="e">
        <f t="shared" si="287"/>
        <v>#VALUE!</v>
      </c>
      <c r="AG226" s="702">
        <f>IF($D226="",0,IF(AND((AG$3&gt;=$I226),OR((AG$3&lt;=$J226),($J226=""),($J226=0)),$T226="부",$U226="부",$V226="부"),1,0))</f>
        <v>1</v>
      </c>
      <c r="AH226" s="703" t="e">
        <f>IF($D226="",0,DATEDIF(IF(OR(MID($D226,LEN(CLEAN($D226))-6,1)&lt;="2",MID($D226,LEN(CLEAN($D226))-6,1)="5",MID($D226,LEN(CLEAN($D226))-6,1)="6"),DATE(MID($D226,1,2),MID($D226,3,2),MID($D226,5,2)),CHOOSE(14-LEN(CLEAN($D226)), DATE(MID($D226,1,2)+100,MID($D226,3,2),MID($D226,5,2)), DATE(MID($D226,1,1)+100,MID($D226,2,2),MID($D226,4,2)),DATE(2000,MID($D226,1,2),MID($D226,3,2)),DATE(2000,MID($D226,1,1),MID($D226,2,2)))),AG$3,"y"))</f>
        <v>#VALUE!</v>
      </c>
      <c r="AI226" s="704" t="e">
        <f>IF($D226="","",TEXT(DATE(YEAR(AG$3-$E226),MONTH(AG$3-$E226),DAY(AG$3-$E226))-DATE(YEAR($P226-$O226),MONTH($P226-$O226),DAY($P226-$O226)),"yy년")&amp;VALUE(TEXT(DATE(YEAR(AG$3-$E226),MONTH(AG$3-$E226),DAY(AG$3-$E226))-DATE(YEAR($P226-$O226),MONTH($P226-$O226),DAY($P226-$O226)),"mm")-1)&amp;TEXT(DATE(YEAR(AG$3-$E226),MONTH(AG$3-$E226),DAY(AG$3-$E226))-DATE(YEAR($P226-$O226),MONTH($P226-$O226),DAY($P226-$O226)),"월dd일"))</f>
        <v>#VALUE!</v>
      </c>
      <c r="AJ226" s="769" t="e">
        <f t="shared" si="288"/>
        <v>#VALUE!</v>
      </c>
      <c r="AK226" s="705" t="e">
        <f t="shared" si="289"/>
        <v>#VALUE!</v>
      </c>
      <c r="AL226" s="702">
        <f>IF($D226="",0,IF(AND((AL$3&gt;=$I226),OR((AL$3&lt;=$J226),($J226=""),($J226=0)),$T226="부",$U226="부",$V226="부"),1,0))</f>
        <v>1</v>
      </c>
      <c r="AM226" s="703" t="e">
        <f>IF($D226="",0,DATEDIF(IF(OR(MID($D226,LEN(CLEAN($D226))-6,1)&lt;="2",MID($D226,LEN(CLEAN($D226))-6,1)="5",MID($D226,LEN(CLEAN($D226))-6,1)="6"),DATE(MID($D226,1,2),MID($D226,3,2),MID($D226,5,2)),CHOOSE(14-LEN(CLEAN($D226)), DATE(MID($D226,1,2)+100,MID($D226,3,2),MID($D226,5,2)), DATE(MID($D226,1,1)+100,MID($D226,2,2),MID($D226,4,2)),DATE(2000,MID($D226,1,2),MID($D226,3,2)),DATE(2000,MID($D226,1,1),MID($D226,2,2)))),AL$3,"y"))</f>
        <v>#VALUE!</v>
      </c>
      <c r="AN226" s="704" t="e">
        <f>IF($D226="","",TEXT(DATE(YEAR(AL$3-$E226),MONTH(AL$3-$E226),DAY(AL$3-$E226))-DATE(YEAR($P226-$O226),MONTH($P226-$O226),DAY($P226-$O226)),"yy년")&amp;VALUE(TEXT(DATE(YEAR(AL$3-$E226),MONTH(AL$3-$E226),DAY(AL$3-$E226))-DATE(YEAR($P226-$O226),MONTH($P226-$O226),DAY($P226-$O226)),"mm")-1)&amp;TEXT(DATE(YEAR(AL$3-$E226),MONTH(AL$3-$E226),DAY(AL$3-$E226))-DATE(YEAR($P226-$O226),MONTH($P226-$O226),DAY($P226-$O226)),"월dd일"))</f>
        <v>#VALUE!</v>
      </c>
      <c r="AO226" s="769" t="e">
        <f t="shared" si="290"/>
        <v>#VALUE!</v>
      </c>
      <c r="AP226" s="705" t="e">
        <f t="shared" si="291"/>
        <v>#VALUE!</v>
      </c>
      <c r="AQ226" s="702">
        <f>IF($D226="",0,IF(AND((AQ$3&gt;=$I226),OR((AQ$3&lt;=$J226),($J226=""),($J226=0)),$T226="부",$U226="부",$V226="부"),1,0))</f>
        <v>1</v>
      </c>
      <c r="AR226" s="703" t="e">
        <f>IF($D226="",0,DATEDIF(IF(OR(MID($D226,LEN(CLEAN($D226))-6,1)&lt;="2",MID($D226,LEN(CLEAN($D226))-6,1)="5",MID($D226,LEN(CLEAN($D226))-6,1)="6"),DATE(MID($D226,1,2),MID($D226,3,2),MID($D226,5,2)),CHOOSE(14-LEN(CLEAN($D226)), DATE(MID($D226,1,2)+100,MID($D226,3,2),MID($D226,5,2)), DATE(MID($D226,1,1)+100,MID($D226,2,2),MID($D226,4,2)),DATE(2000,MID($D226,1,2),MID($D226,3,2)),DATE(2000,MID($D226,1,1),MID($D226,2,2)))),AQ$3,"y"))</f>
        <v>#VALUE!</v>
      </c>
      <c r="AS226" s="704" t="e">
        <f>IF($D226="","",TEXT(DATE(YEAR(AQ$3-$E226),MONTH(AQ$3-$E226),DAY(AQ$3-$E226))-DATE(YEAR($P226-$O226),MONTH($P226-$O226),DAY($P226-$O226)),"yy년")&amp;VALUE(TEXT(DATE(YEAR(AQ$3-$E226),MONTH(AQ$3-$E226),DAY(AQ$3-$E226))-DATE(YEAR($P226-$O226),MONTH($P226-$O226),DAY($P226-$O226)),"mm")-1)&amp;TEXT(DATE(YEAR(AQ$3-$E226),MONTH(AQ$3-$E226),DAY(AQ$3-$E226))-DATE(YEAR($P226-$O226),MONTH($P226-$O226),DAY($P226-$O226)),"월dd일"))</f>
        <v>#VALUE!</v>
      </c>
      <c r="AT226" s="769" t="e">
        <f t="shared" si="292"/>
        <v>#VALUE!</v>
      </c>
      <c r="AU226" s="705" t="e">
        <f t="shared" si="293"/>
        <v>#VALUE!</v>
      </c>
      <c r="AV226" s="702">
        <f>IF($D226="",0,IF(AND((AV$3&gt;=$I226),OR((AV$3&lt;=$J226),($J226=""),($J226=0)),$T226="부",$U226="부",$V226="부"),1,0))</f>
        <v>1</v>
      </c>
      <c r="AW226" s="703" t="e">
        <f>IF($D226="",0,DATEDIF(IF(OR(MID($D226,LEN(CLEAN($D226))-6,1)&lt;="2",MID($D226,LEN(CLEAN($D226))-6,1)="5",MID($D226,LEN(CLEAN($D226))-6,1)="6"),DATE(MID($D226,1,2),MID($D226,3,2),MID($D226,5,2)),CHOOSE(14-LEN(CLEAN($D226)), DATE(MID($D226,1,2)+100,MID($D226,3,2),MID($D226,5,2)), DATE(MID($D226,1,1)+100,MID($D226,2,2),MID($D226,4,2)),DATE(2000,MID($D226,1,2),MID($D226,3,2)),DATE(2000,MID($D226,1,1),MID($D226,2,2)))),AV$3,"y"))</f>
        <v>#VALUE!</v>
      </c>
      <c r="AX226" s="704" t="e">
        <f>IF($D226="","",TEXT(DATE(YEAR(AV$3-$E226),MONTH(AV$3-$E226),DAY(AV$3-$E226))-DATE(YEAR($P226-$O226),MONTH($P226-$O226),DAY($P226-$O226)),"yy년")&amp;VALUE(TEXT(DATE(YEAR(AV$3-$E226),MONTH(AV$3-$E226),DAY(AV$3-$E226))-DATE(YEAR($P226-$O226),MONTH($P226-$O226),DAY($P226-$O226)),"mm")-1)&amp;TEXT(DATE(YEAR(AV$3-$E226),MONTH(AV$3-$E226),DAY(AV$3-$E226))-DATE(YEAR($P226-$O226),MONTH($P226-$O226),DAY($P226-$O226)),"월dd일"))</f>
        <v>#VALUE!</v>
      </c>
      <c r="AY226" s="769" t="e">
        <f t="shared" si="294"/>
        <v>#VALUE!</v>
      </c>
      <c r="AZ226" s="705" t="e">
        <f t="shared" si="295"/>
        <v>#VALUE!</v>
      </c>
      <c r="BA226" s="702">
        <f>IF($D226="",0,IF(AND((BA$3&gt;=$I226),OR((BA$3&lt;=$J226),($J226=""),($J226=0)),$T226="부",$U226="부",$V226="부"),1,0))</f>
        <v>1</v>
      </c>
      <c r="BB226" s="703" t="e">
        <f>IF($D226="",0,DATEDIF(IF(OR(MID($D226,LEN(CLEAN($D226))-6,1)&lt;="2",MID($D226,LEN(CLEAN($D226))-6,1)="5",MID($D226,LEN(CLEAN($D226))-6,1)="6"),DATE(MID($D226,1,2),MID($D226,3,2),MID($D226,5,2)),CHOOSE(14-LEN(CLEAN($D226)), DATE(MID($D226,1,2)+100,MID($D226,3,2),MID($D226,5,2)), DATE(MID($D226,1,1)+100,MID($D226,2,2),MID($D226,4,2)),DATE(2000,MID($D226,1,2),MID($D226,3,2)),DATE(2000,MID($D226,1,1),MID($D226,2,2)))),BA$3,"y"))</f>
        <v>#VALUE!</v>
      </c>
      <c r="BC226" s="704" t="e">
        <f>IF($D226="","",TEXT(DATE(YEAR(BA$3-$E226),MONTH(BA$3-$E226),DAY(BA$3-$E226))-DATE(YEAR($P226-$O226),MONTH($P226-$O226),DAY($P226-$O226)),"yy년")&amp;VALUE(TEXT(DATE(YEAR(BA$3-$E226),MONTH(BA$3-$E226),DAY(BA$3-$E226))-DATE(YEAR($P226-$O226),MONTH($P226-$O226),DAY($P226-$O226)),"mm")-1)&amp;TEXT(DATE(YEAR(BA$3-$E226),MONTH(BA$3-$E226),DAY(BA$3-$E226))-DATE(YEAR($P226-$O226),MONTH($P226-$O226),DAY($P226-$O226)),"월dd일"))</f>
        <v>#VALUE!</v>
      </c>
      <c r="BD226" s="769" t="e">
        <f t="shared" si="296"/>
        <v>#VALUE!</v>
      </c>
      <c r="BE226" s="705" t="e">
        <f t="shared" si="297"/>
        <v>#VALUE!</v>
      </c>
      <c r="BF226" s="702">
        <f>IF($D226="",0,IF(AND((BF$3&gt;=$I226),OR((BF$3&lt;=$J226),($J226=""),($J226=0)),$T226="부",$U226="부",$V226="부"),1,0))</f>
        <v>1</v>
      </c>
      <c r="BG226" s="703" t="e">
        <f>IF($D226="",0,DATEDIF(IF(OR(MID($D226,LEN(CLEAN($D226))-6,1)&lt;="2",MID($D226,LEN(CLEAN($D226))-6,1)="5",MID($D226,LEN(CLEAN($D226))-6,1)="6"),DATE(MID($D226,1,2),MID($D226,3,2),MID($D226,5,2)),CHOOSE(14-LEN(CLEAN($D226)), DATE(MID($D226,1,2)+100,MID($D226,3,2),MID($D226,5,2)), DATE(MID($D226,1,1)+100,MID($D226,2,2),MID($D226,4,2)),DATE(2000,MID($D226,1,2),MID($D226,3,2)),DATE(2000,MID($D226,1,1),MID($D226,2,2)))),BF$3,"y"))</f>
        <v>#VALUE!</v>
      </c>
      <c r="BH226" s="704" t="e">
        <f>IF($D226="","",TEXT(DATE(YEAR(BF$3-$E226),MONTH(BF$3-$E226),DAY(BF$3-$E226))-DATE(YEAR($P226-$O226),MONTH($P226-$O226),DAY($P226-$O226)),"yy년")&amp;VALUE(TEXT(DATE(YEAR(BF$3-$E226),MONTH(BF$3-$E226),DAY(BF$3-$E226))-DATE(YEAR($P226-$O226),MONTH($P226-$O226),DAY($P226-$O226)),"mm")-1)&amp;TEXT(DATE(YEAR(BF$3-$E226),MONTH(BF$3-$E226),DAY(BF$3-$E226))-DATE(YEAR($P226-$O226),MONTH($P226-$O226),DAY($P226-$O226)),"월dd일"))</f>
        <v>#VALUE!</v>
      </c>
      <c r="BI226" s="769" t="e">
        <f t="shared" si="298"/>
        <v>#VALUE!</v>
      </c>
      <c r="BJ226" s="705" t="e">
        <f t="shared" si="299"/>
        <v>#VALUE!</v>
      </c>
      <c r="BK226" s="702">
        <f>IF($D226="",0,IF(AND((BK$3&gt;=$I226),OR((BK$3&lt;=$J226),($J226=""),($J226=0)),$T226="부",$U226="부",$V226="부"),1,0))</f>
        <v>1</v>
      </c>
      <c r="BL226" s="703" t="e">
        <f>IF($D226="",0,DATEDIF(IF(OR(MID($D226,LEN(CLEAN($D226))-6,1)&lt;="2",MID($D226,LEN(CLEAN($D226))-6,1)="5",MID($D226,LEN(CLEAN($D226))-6,1)="6"),DATE(MID($D226,1,2),MID($D226,3,2),MID($D226,5,2)),CHOOSE(14-LEN(CLEAN($D226)), DATE(MID($D226,1,2)+100,MID($D226,3,2),MID($D226,5,2)), DATE(MID($D226,1,1)+100,MID($D226,2,2),MID($D226,4,2)),DATE(2000,MID($D226,1,2),MID($D226,3,2)),DATE(2000,MID($D226,1,1),MID($D226,2,2)))),BK$3,"y"))</f>
        <v>#VALUE!</v>
      </c>
      <c r="BM226" s="704" t="e">
        <f>IF($D226="","",TEXT(DATE(YEAR(BK$3-$E226),MONTH(BK$3-$E226),DAY(BK$3-$E226))-DATE(YEAR($P226-$O226),MONTH($P226-$O226),DAY($P226-$O226)),"yy년")&amp;VALUE(TEXT(DATE(YEAR(BK$3-$E226),MONTH(BK$3-$E226),DAY(BK$3-$E226))-DATE(YEAR($P226-$O226),MONTH($P226-$O226),DAY($P226-$O226)),"mm")-1)&amp;TEXT(DATE(YEAR(BK$3-$E226),MONTH(BK$3-$E226),DAY(BK$3-$E226))-DATE(YEAR($P226-$O226),MONTH($P226-$O226),DAY($P226-$O226)),"월dd일"))</f>
        <v>#VALUE!</v>
      </c>
      <c r="BN226" s="769" t="e">
        <f t="shared" si="300"/>
        <v>#VALUE!</v>
      </c>
      <c r="BO226" s="705" t="e">
        <f t="shared" si="301"/>
        <v>#VALUE!</v>
      </c>
      <c r="BP226" s="702">
        <f>IF($D226="",0,IF(AND((BP$3&gt;=$I226),OR((BP$3&lt;=$J226),($J226=""),($J226=0)),$T226="부",$U226="부",$V226="부"),1,0))</f>
        <v>1</v>
      </c>
      <c r="BQ226" s="703" t="e">
        <f>IF($D226="",0,DATEDIF(IF(OR(MID($D226,LEN(CLEAN($D226))-6,1)&lt;="2",MID($D226,LEN(CLEAN($D226))-6,1)="5",MID($D226,LEN(CLEAN($D226))-6,1)="6"),DATE(MID($D226,1,2),MID($D226,3,2),MID($D226,5,2)),CHOOSE(14-LEN(CLEAN($D226)), DATE(MID($D226,1,2)+100,MID($D226,3,2),MID($D226,5,2)), DATE(MID($D226,1,1)+100,MID($D226,2,2),MID($D226,4,2)),DATE(2000,MID($D226,1,2),MID($D226,3,2)),DATE(2000,MID($D226,1,1),MID($D226,2,2)))),BP$3,"y"))</f>
        <v>#VALUE!</v>
      </c>
      <c r="BR226" s="704" t="e">
        <f>IF($D226="","",TEXT(DATE(YEAR(BP$3-$E226),MONTH(BP$3-$E226),DAY(BP$3-$E226))-DATE(YEAR($P226-$O226),MONTH($P226-$O226),DAY($P226-$O226)),"yy년")&amp;VALUE(TEXT(DATE(YEAR(BP$3-$E226),MONTH(BP$3-$E226),DAY(BP$3-$E226))-DATE(YEAR($P226-$O226),MONTH($P226-$O226),DAY($P226-$O226)),"mm")-1)&amp;TEXT(DATE(YEAR(BP$3-$E226),MONTH(BP$3-$E226),DAY(BP$3-$E226))-DATE(YEAR($P226-$O226),MONTH($P226-$O226),DAY($P226-$O226)),"월dd일"))</f>
        <v>#VALUE!</v>
      </c>
      <c r="BS226" s="769" t="e">
        <f t="shared" si="302"/>
        <v>#VALUE!</v>
      </c>
      <c r="BT226" s="705" t="e">
        <f t="shared" si="303"/>
        <v>#VALUE!</v>
      </c>
      <c r="BU226" s="702">
        <f>IF($D226="",0,IF(AND((BU$3&gt;=$I226),OR((BU$3&lt;=$J226),($J226=""),($J226=0)),$T226="부",$U226="부",$V226="부"),1,0))</f>
        <v>1</v>
      </c>
      <c r="BV226" s="703" t="e">
        <f>IF($D226="",0,DATEDIF(IF(OR(MID($D226,LEN(CLEAN($D226))-6,1)&lt;="2",MID($D226,LEN(CLEAN($D226))-6,1)="5",MID($D226,LEN(CLEAN($D226))-6,1)="6"),DATE(MID($D226,1,2),MID($D226,3,2),MID($D226,5,2)),CHOOSE(14-LEN(CLEAN($D226)), DATE(MID($D226,1,2)+100,MID($D226,3,2),MID($D226,5,2)), DATE(MID($D226,1,1)+100,MID($D226,2,2),MID($D226,4,2)),DATE(2000,MID($D226,1,2),MID($D226,3,2)),DATE(2000,MID($D226,1,1),MID($D226,2,2)))),BU$3,"y"))</f>
        <v>#VALUE!</v>
      </c>
      <c r="BW226" s="704" t="e">
        <f>IF($D226="","",TEXT(DATE(YEAR(BU$3-$E226),MONTH(BU$3-$E226),DAY(BU$3-$E226))-DATE(YEAR($P226-$O226),MONTH($P226-$O226),DAY($P226-$O226)),"yy년")&amp;VALUE(TEXT(DATE(YEAR(BU$3-$E226),MONTH(BU$3-$E226),DAY(BU$3-$E226))-DATE(YEAR($P226-$O226),MONTH($P226-$O226),DAY($P226-$O226)),"mm")-1)&amp;TEXT(DATE(YEAR(BU$3-$E226),MONTH(BU$3-$E226),DAY(BU$3-$E226))-DATE(YEAR($P226-$O226),MONTH($P226-$O226),DAY($P226-$O226)),"월dd일"))</f>
        <v>#VALUE!</v>
      </c>
      <c r="BX226" s="769" t="e">
        <f t="shared" si="304"/>
        <v>#VALUE!</v>
      </c>
      <c r="BY226" s="705" t="e">
        <f t="shared" si="305"/>
        <v>#VALUE!</v>
      </c>
      <c r="BZ226" s="702">
        <f>IF($D226="",0,IF(AND((BZ$3&gt;=$I226),OR((BZ$3&lt;=$J226),($J226=""),($J226=0)),$T226="부",$U226="부",$V226="부"),1,0))</f>
        <v>1</v>
      </c>
      <c r="CA226" s="703" t="e">
        <f>IF($D226="",0,DATEDIF(IF(OR(MID($D226,LEN(CLEAN($D226))-6,1)&lt;="2",MID($D226,LEN(CLEAN($D226))-6,1)="5",MID($D226,LEN(CLEAN($D226))-6,1)="6"),DATE(MID($D226,1,2),MID($D226,3,2),MID($D226,5,2)),CHOOSE(14-LEN(CLEAN($D226)), DATE(MID($D226,1,2)+100,MID($D226,3,2),MID($D226,5,2)), DATE(MID($D226,1,1)+100,MID($D226,2,2),MID($D226,4,2)),DATE(2000,MID($D226,1,2),MID($D226,3,2)),DATE(2000,MID($D226,1,1),MID($D226,2,2)))),BZ$3,"y"))</f>
        <v>#VALUE!</v>
      </c>
      <c r="CB226" s="704" t="e">
        <f>IF($D226="","",TEXT(DATE(YEAR(BZ$3-$E226),MONTH(BZ$3-$E226),DAY(BZ$3-$E226))-DATE(YEAR($P226-$O226),MONTH($P226-$O226),DAY($P226-$O226)),"yy년")&amp;VALUE(TEXT(DATE(YEAR(BZ$3-$E226),MONTH(BZ$3-$E226),DAY(BZ$3-$E226))-DATE(YEAR($P226-$O226),MONTH($P226-$O226),DAY($P226-$O226)),"mm")-1)&amp;TEXT(DATE(YEAR(BZ$3-$E226),MONTH(BZ$3-$E226),DAY(BZ$3-$E226))-DATE(YEAR($P226-$O226),MONTH($P226-$O226),DAY($P226-$O226)),"월dd일"))</f>
        <v>#VALUE!</v>
      </c>
      <c r="CC226" s="769" t="e">
        <f t="shared" si="306"/>
        <v>#VALUE!</v>
      </c>
      <c r="CD226" s="705" t="e">
        <f t="shared" si="307"/>
        <v>#VALUE!</v>
      </c>
      <c r="CE226" s="770">
        <f t="shared" si="282"/>
        <v>12</v>
      </c>
      <c r="CF226" s="771" t="e">
        <f t="shared" si="283"/>
        <v>#VALUE!</v>
      </c>
      <c r="CG226" s="708"/>
      <c r="CH226" s="709"/>
      <c r="CK226" s="253"/>
      <c r="CL226" s="272"/>
      <c r="CM226" s="272">
        <v>0</v>
      </c>
      <c r="CN226" s="273">
        <f t="shared" ref="CN226:CN234" si="314">CL226-CM226</f>
        <v>0</v>
      </c>
      <c r="CO226" s="276" t="e">
        <f t="shared" ref="CO226:CO289" si="315">IF(CE226=0,0,CF226/CE226)</f>
        <v>#VALUE!</v>
      </c>
      <c r="CP226" s="44" t="e">
        <f t="shared" ref="CP226:CP289" si="316">IF(CO226=100%,"청년",IF(CO226=0%,"청년외","확인"))</f>
        <v>#VALUE!</v>
      </c>
      <c r="CQ226" s="275">
        <f t="shared" ref="CQ226:CQ289" si="317">C226</f>
        <v>0</v>
      </c>
      <c r="CR226" s="270" t="e">
        <f t="shared" ref="CR226:CS241" si="318">IF($CP226=CR$4,$CN226,0)</f>
        <v>#VALUE!</v>
      </c>
      <c r="CS226" s="270" t="e">
        <f t="shared" si="318"/>
        <v>#VALUE!</v>
      </c>
      <c r="CT226" s="270" t="e">
        <f t="shared" ref="CT226:CT289" si="319">SUM(CR226:CS226)</f>
        <v>#VALUE!</v>
      </c>
      <c r="CU226" s="44"/>
    </row>
    <row r="227" spans="1:99" ht="16.5" customHeight="1">
      <c r="A227" s="23">
        <f t="shared" ref="A227:A290" si="320">A226+1</f>
        <v>223</v>
      </c>
      <c r="B227" s="142">
        <f>'2019-상시근로자'!B227</f>
        <v>0</v>
      </c>
      <c r="C227" s="635">
        <f>'2019-상시근로자'!C227</f>
        <v>0</v>
      </c>
      <c r="D227" s="637">
        <f>'2019-상시근로자'!D227</f>
        <v>0</v>
      </c>
      <c r="E227" s="156" t="e">
        <f t="shared" si="308"/>
        <v>#VALUE!</v>
      </c>
      <c r="F227" s="30" t="e">
        <f t="shared" si="309"/>
        <v>#VALUE!</v>
      </c>
      <c r="G227" s="31" t="e">
        <f t="shared" si="310"/>
        <v>#VALUE!</v>
      </c>
      <c r="H227" s="147" t="e">
        <f t="shared" si="311"/>
        <v>#VALUE!</v>
      </c>
      <c r="I227" s="636">
        <f>'2019-상시근로자'!E227</f>
        <v>0</v>
      </c>
      <c r="J227" s="636">
        <f>'2019-상시근로자'!G227</f>
        <v>0</v>
      </c>
      <c r="K227" s="33" t="e">
        <f t="shared" si="312"/>
        <v>#VALUE!</v>
      </c>
      <c r="L227" s="33">
        <f t="shared" si="281"/>
        <v>0</v>
      </c>
      <c r="M227" s="35" t="e">
        <f t="shared" si="313"/>
        <v>#VALUE!</v>
      </c>
      <c r="N227" s="108"/>
      <c r="O227" s="178"/>
      <c r="P227" s="179"/>
      <c r="Q227" s="106" t="s">
        <v>160</v>
      </c>
      <c r="R227" s="107" t="s">
        <v>160</v>
      </c>
      <c r="S227" s="43"/>
      <c r="T227" s="122" t="s">
        <v>160</v>
      </c>
      <c r="U227" s="122" t="s">
        <v>160</v>
      </c>
      <c r="V227" s="123" t="s">
        <v>160</v>
      </c>
      <c r="W227" s="702">
        <f t="shared" ref="W227:W290" si="321">IF($D227="",0,IF(AND((W$3&gt;=$I227),OR((W$3&lt;=$J227),($J227=""),($J227=0)),$T227="부",$U227="부",$V227="부"),1,0))</f>
        <v>1</v>
      </c>
      <c r="X227" s="703" t="e">
        <f t="shared" ref="X227:X290" si="322">IF($D227="",0,DATEDIF(IF(OR(MID($D227,LEN(CLEAN($D227))-6,1)&lt;="2",MID($D227,LEN(CLEAN($D227))-6,1)="5",MID($D227,LEN(CLEAN($D227))-6,1)="6"),DATE(MID($D227,1,2),MID($D227,3,2),MID($D227,5,2)),CHOOSE(14-LEN(CLEAN($D227)), DATE(MID($D227,1,2)+100,MID($D227,3,2),MID($D227,5,2)), DATE(MID($D227,1,1)+100,MID($D227,2,2),MID($D227,4,2)),DATE(2000,MID($D227,1,2),MID($D227,3,2)),DATE(2000,MID($D227,1,1),MID($D227,2,2)))),W$3,"y"))</f>
        <v>#VALUE!</v>
      </c>
      <c r="Y227" s="768" t="e">
        <f t="shared" ref="Y227:Y290" si="323">IF($D227="","",TEXT(DATE(YEAR(W$3-$E227),MONTH(W$3-$E227),DAY(W$3-$E227))-DATE(YEAR($P227-$O227),MONTH($P227-$O227),DAY($P227-$O227)),"yy년")&amp;VALUE(TEXT(DATE(YEAR(W$3-$E227),MONTH(W$3-$E227),DAY(W$3-$E227))-DATE(YEAR($P227-$O227),MONTH($P227-$O227),DAY($P227-$O227)),"mm")-1)&amp;TEXT(DATE(YEAR(W$3-$E227),MONTH(W$3-$E227),DAY(W$3-$E227))-DATE(YEAR($P227-$O227),MONTH($P227-$O227),DAY($P227-$O227)),"월dd일"))</f>
        <v>#VALUE!</v>
      </c>
      <c r="Z227" s="769" t="e">
        <f t="shared" si="284"/>
        <v>#VALUE!</v>
      </c>
      <c r="AA227" s="705" t="e">
        <f t="shared" si="285"/>
        <v>#VALUE!</v>
      </c>
      <c r="AB227" s="702">
        <f t="shared" ref="AB227:AB290" si="324">IF($D227="",0,IF(AND((AB$3&gt;=$I227),OR((AB$3&lt;=$J227),($J227=""),($J227=0)),$T227="부",$U227="부",$V227="부"),1,0))</f>
        <v>1</v>
      </c>
      <c r="AC227" s="703" t="e">
        <f t="shared" ref="AC227:AC290" si="325">IF($D227="",0,DATEDIF(IF(OR(MID($D227,LEN(CLEAN($D227))-6,1)&lt;="2",MID($D227,LEN(CLEAN($D227))-6,1)="5",MID($D227,LEN(CLEAN($D227))-6,1)="6"),DATE(MID($D227,1,2),MID($D227,3,2),MID($D227,5,2)),CHOOSE(14-LEN(CLEAN($D227)), DATE(MID($D227,1,2)+100,MID($D227,3,2),MID($D227,5,2)), DATE(MID($D227,1,1)+100,MID($D227,2,2),MID($D227,4,2)),DATE(2000,MID($D227,1,2),MID($D227,3,2)),DATE(2000,MID($D227,1,1),MID($D227,2,2)))),AB$3,"y"))</f>
        <v>#VALUE!</v>
      </c>
      <c r="AD227" s="704" t="e">
        <f t="shared" ref="AD227:AD290" si="326">IF($D227="","",TEXT(DATE(YEAR(AB$3-$E227),MONTH(AB$3-$E227),DAY(AB$3-$E227))-DATE(YEAR($P227-$O227),MONTH($P227-$O227),DAY($P227-$O227)),"yy년")&amp;VALUE(TEXT(DATE(YEAR(AB$3-$E227),MONTH(AB$3-$E227),DAY(AB$3-$E227))-DATE(YEAR($P227-$O227),MONTH($P227-$O227),DAY($P227-$O227)),"mm")-1)&amp;TEXT(DATE(YEAR(AB$3-$E227),MONTH(AB$3-$E227),DAY(AB$3-$E227))-DATE(YEAR($P227-$O227),MONTH($P227-$O227),DAY($P227-$O227)),"월dd일"))</f>
        <v>#VALUE!</v>
      </c>
      <c r="AE227" s="769" t="e">
        <f t="shared" si="286"/>
        <v>#VALUE!</v>
      </c>
      <c r="AF227" s="705" t="e">
        <f t="shared" si="287"/>
        <v>#VALUE!</v>
      </c>
      <c r="AG227" s="702">
        <f t="shared" ref="AG227:AG290" si="327">IF($D227="",0,IF(AND((AG$3&gt;=$I227),OR((AG$3&lt;=$J227),($J227=""),($J227=0)),$T227="부",$U227="부",$V227="부"),1,0))</f>
        <v>1</v>
      </c>
      <c r="AH227" s="703" t="e">
        <f t="shared" ref="AH227:AH290" si="328">IF($D227="",0,DATEDIF(IF(OR(MID($D227,LEN(CLEAN($D227))-6,1)&lt;="2",MID($D227,LEN(CLEAN($D227))-6,1)="5",MID($D227,LEN(CLEAN($D227))-6,1)="6"),DATE(MID($D227,1,2),MID($D227,3,2),MID($D227,5,2)),CHOOSE(14-LEN(CLEAN($D227)), DATE(MID($D227,1,2)+100,MID($D227,3,2),MID($D227,5,2)), DATE(MID($D227,1,1)+100,MID($D227,2,2),MID($D227,4,2)),DATE(2000,MID($D227,1,2),MID($D227,3,2)),DATE(2000,MID($D227,1,1),MID($D227,2,2)))),AG$3,"y"))</f>
        <v>#VALUE!</v>
      </c>
      <c r="AI227" s="704" t="e">
        <f t="shared" ref="AI227:AI290" si="329">IF($D227="","",TEXT(DATE(YEAR(AG$3-$E227),MONTH(AG$3-$E227),DAY(AG$3-$E227))-DATE(YEAR($P227-$O227),MONTH($P227-$O227),DAY($P227-$O227)),"yy년")&amp;VALUE(TEXT(DATE(YEAR(AG$3-$E227),MONTH(AG$3-$E227),DAY(AG$3-$E227))-DATE(YEAR($P227-$O227),MONTH($P227-$O227),DAY($P227-$O227)),"mm")-1)&amp;TEXT(DATE(YEAR(AG$3-$E227),MONTH(AG$3-$E227),DAY(AG$3-$E227))-DATE(YEAR($P227-$O227),MONTH($P227-$O227),DAY($P227-$O227)),"월dd일"))</f>
        <v>#VALUE!</v>
      </c>
      <c r="AJ227" s="769" t="e">
        <f t="shared" si="288"/>
        <v>#VALUE!</v>
      </c>
      <c r="AK227" s="705" t="e">
        <f t="shared" si="289"/>
        <v>#VALUE!</v>
      </c>
      <c r="AL227" s="702">
        <f t="shared" ref="AL227:AL290" si="330">IF($D227="",0,IF(AND((AL$3&gt;=$I227),OR((AL$3&lt;=$J227),($J227=""),($J227=0)),$T227="부",$U227="부",$V227="부"),1,0))</f>
        <v>1</v>
      </c>
      <c r="AM227" s="703" t="e">
        <f t="shared" ref="AM227:AM290" si="331">IF($D227="",0,DATEDIF(IF(OR(MID($D227,LEN(CLEAN($D227))-6,1)&lt;="2",MID($D227,LEN(CLEAN($D227))-6,1)="5",MID($D227,LEN(CLEAN($D227))-6,1)="6"),DATE(MID($D227,1,2),MID($D227,3,2),MID($D227,5,2)),CHOOSE(14-LEN(CLEAN($D227)), DATE(MID($D227,1,2)+100,MID($D227,3,2),MID($D227,5,2)), DATE(MID($D227,1,1)+100,MID($D227,2,2),MID($D227,4,2)),DATE(2000,MID($D227,1,2),MID($D227,3,2)),DATE(2000,MID($D227,1,1),MID($D227,2,2)))),AL$3,"y"))</f>
        <v>#VALUE!</v>
      </c>
      <c r="AN227" s="704" t="e">
        <f t="shared" ref="AN227:AN290" si="332">IF($D227="","",TEXT(DATE(YEAR(AL$3-$E227),MONTH(AL$3-$E227),DAY(AL$3-$E227))-DATE(YEAR($P227-$O227),MONTH($P227-$O227),DAY($P227-$O227)),"yy년")&amp;VALUE(TEXT(DATE(YEAR(AL$3-$E227),MONTH(AL$3-$E227),DAY(AL$3-$E227))-DATE(YEAR($P227-$O227),MONTH($P227-$O227),DAY($P227-$O227)),"mm")-1)&amp;TEXT(DATE(YEAR(AL$3-$E227),MONTH(AL$3-$E227),DAY(AL$3-$E227))-DATE(YEAR($P227-$O227),MONTH($P227-$O227),DAY($P227-$O227)),"월dd일"))</f>
        <v>#VALUE!</v>
      </c>
      <c r="AO227" s="769" t="e">
        <f t="shared" si="290"/>
        <v>#VALUE!</v>
      </c>
      <c r="AP227" s="705" t="e">
        <f t="shared" si="291"/>
        <v>#VALUE!</v>
      </c>
      <c r="AQ227" s="702">
        <f t="shared" ref="AQ227:AQ290" si="333">IF($D227="",0,IF(AND((AQ$3&gt;=$I227),OR((AQ$3&lt;=$J227),($J227=""),($J227=0)),$T227="부",$U227="부",$V227="부"),1,0))</f>
        <v>1</v>
      </c>
      <c r="AR227" s="703" t="e">
        <f t="shared" ref="AR227:AR290" si="334">IF($D227="",0,DATEDIF(IF(OR(MID($D227,LEN(CLEAN($D227))-6,1)&lt;="2",MID($D227,LEN(CLEAN($D227))-6,1)="5",MID($D227,LEN(CLEAN($D227))-6,1)="6"),DATE(MID($D227,1,2),MID($D227,3,2),MID($D227,5,2)),CHOOSE(14-LEN(CLEAN($D227)), DATE(MID($D227,1,2)+100,MID($D227,3,2),MID($D227,5,2)), DATE(MID($D227,1,1)+100,MID($D227,2,2),MID($D227,4,2)),DATE(2000,MID($D227,1,2),MID($D227,3,2)),DATE(2000,MID($D227,1,1),MID($D227,2,2)))),AQ$3,"y"))</f>
        <v>#VALUE!</v>
      </c>
      <c r="AS227" s="704" t="e">
        <f t="shared" ref="AS227:AS290" si="335">IF($D227="","",TEXT(DATE(YEAR(AQ$3-$E227),MONTH(AQ$3-$E227),DAY(AQ$3-$E227))-DATE(YEAR($P227-$O227),MONTH($P227-$O227),DAY($P227-$O227)),"yy년")&amp;VALUE(TEXT(DATE(YEAR(AQ$3-$E227),MONTH(AQ$3-$E227),DAY(AQ$3-$E227))-DATE(YEAR($P227-$O227),MONTH($P227-$O227),DAY($P227-$O227)),"mm")-1)&amp;TEXT(DATE(YEAR(AQ$3-$E227),MONTH(AQ$3-$E227),DAY(AQ$3-$E227))-DATE(YEAR($P227-$O227),MONTH($P227-$O227),DAY($P227-$O227)),"월dd일"))</f>
        <v>#VALUE!</v>
      </c>
      <c r="AT227" s="769" t="e">
        <f t="shared" si="292"/>
        <v>#VALUE!</v>
      </c>
      <c r="AU227" s="705" t="e">
        <f t="shared" si="293"/>
        <v>#VALUE!</v>
      </c>
      <c r="AV227" s="702">
        <f t="shared" ref="AV227:AV290" si="336">IF($D227="",0,IF(AND((AV$3&gt;=$I227),OR((AV$3&lt;=$J227),($J227=""),($J227=0)),$T227="부",$U227="부",$V227="부"),1,0))</f>
        <v>1</v>
      </c>
      <c r="AW227" s="703" t="e">
        <f t="shared" ref="AW227:AW290" si="337">IF($D227="",0,DATEDIF(IF(OR(MID($D227,LEN(CLEAN($D227))-6,1)&lt;="2",MID($D227,LEN(CLEAN($D227))-6,1)="5",MID($D227,LEN(CLEAN($D227))-6,1)="6"),DATE(MID($D227,1,2),MID($D227,3,2),MID($D227,5,2)),CHOOSE(14-LEN(CLEAN($D227)), DATE(MID($D227,1,2)+100,MID($D227,3,2),MID($D227,5,2)), DATE(MID($D227,1,1)+100,MID($D227,2,2),MID($D227,4,2)),DATE(2000,MID($D227,1,2),MID($D227,3,2)),DATE(2000,MID($D227,1,1),MID($D227,2,2)))),AV$3,"y"))</f>
        <v>#VALUE!</v>
      </c>
      <c r="AX227" s="704" t="e">
        <f t="shared" ref="AX227:AX290" si="338">IF($D227="","",TEXT(DATE(YEAR(AV$3-$E227),MONTH(AV$3-$E227),DAY(AV$3-$E227))-DATE(YEAR($P227-$O227),MONTH($P227-$O227),DAY($P227-$O227)),"yy년")&amp;VALUE(TEXT(DATE(YEAR(AV$3-$E227),MONTH(AV$3-$E227),DAY(AV$3-$E227))-DATE(YEAR($P227-$O227),MONTH($P227-$O227),DAY($P227-$O227)),"mm")-1)&amp;TEXT(DATE(YEAR(AV$3-$E227),MONTH(AV$3-$E227),DAY(AV$3-$E227))-DATE(YEAR($P227-$O227),MONTH($P227-$O227),DAY($P227-$O227)),"월dd일"))</f>
        <v>#VALUE!</v>
      </c>
      <c r="AY227" s="769" t="e">
        <f t="shared" si="294"/>
        <v>#VALUE!</v>
      </c>
      <c r="AZ227" s="705" t="e">
        <f t="shared" si="295"/>
        <v>#VALUE!</v>
      </c>
      <c r="BA227" s="702">
        <f t="shared" ref="BA227:BA290" si="339">IF($D227="",0,IF(AND((BA$3&gt;=$I227),OR((BA$3&lt;=$J227),($J227=""),($J227=0)),$T227="부",$U227="부",$V227="부"),1,0))</f>
        <v>1</v>
      </c>
      <c r="BB227" s="703" t="e">
        <f t="shared" ref="BB227:BB290" si="340">IF($D227="",0,DATEDIF(IF(OR(MID($D227,LEN(CLEAN($D227))-6,1)&lt;="2",MID($D227,LEN(CLEAN($D227))-6,1)="5",MID($D227,LEN(CLEAN($D227))-6,1)="6"),DATE(MID($D227,1,2),MID($D227,3,2),MID($D227,5,2)),CHOOSE(14-LEN(CLEAN($D227)), DATE(MID($D227,1,2)+100,MID($D227,3,2),MID($D227,5,2)), DATE(MID($D227,1,1)+100,MID($D227,2,2),MID($D227,4,2)),DATE(2000,MID($D227,1,2),MID($D227,3,2)),DATE(2000,MID($D227,1,1),MID($D227,2,2)))),BA$3,"y"))</f>
        <v>#VALUE!</v>
      </c>
      <c r="BC227" s="704" t="e">
        <f t="shared" ref="BC227:BC290" si="341">IF($D227="","",TEXT(DATE(YEAR(BA$3-$E227),MONTH(BA$3-$E227),DAY(BA$3-$E227))-DATE(YEAR($P227-$O227),MONTH($P227-$O227),DAY($P227-$O227)),"yy년")&amp;VALUE(TEXT(DATE(YEAR(BA$3-$E227),MONTH(BA$3-$E227),DAY(BA$3-$E227))-DATE(YEAR($P227-$O227),MONTH($P227-$O227),DAY($P227-$O227)),"mm")-1)&amp;TEXT(DATE(YEAR(BA$3-$E227),MONTH(BA$3-$E227),DAY(BA$3-$E227))-DATE(YEAR($P227-$O227),MONTH($P227-$O227),DAY($P227-$O227)),"월dd일"))</f>
        <v>#VALUE!</v>
      </c>
      <c r="BD227" s="769" t="e">
        <f t="shared" si="296"/>
        <v>#VALUE!</v>
      </c>
      <c r="BE227" s="705" t="e">
        <f t="shared" si="297"/>
        <v>#VALUE!</v>
      </c>
      <c r="BF227" s="702">
        <f t="shared" ref="BF227:BF290" si="342">IF($D227="",0,IF(AND((BF$3&gt;=$I227),OR((BF$3&lt;=$J227),($J227=""),($J227=0)),$T227="부",$U227="부",$V227="부"),1,0))</f>
        <v>1</v>
      </c>
      <c r="BG227" s="703" t="e">
        <f t="shared" ref="BG227:BG290" si="343">IF($D227="",0,DATEDIF(IF(OR(MID($D227,LEN(CLEAN($D227))-6,1)&lt;="2",MID($D227,LEN(CLEAN($D227))-6,1)="5",MID($D227,LEN(CLEAN($D227))-6,1)="6"),DATE(MID($D227,1,2),MID($D227,3,2),MID($D227,5,2)),CHOOSE(14-LEN(CLEAN($D227)), DATE(MID($D227,1,2)+100,MID($D227,3,2),MID($D227,5,2)), DATE(MID($D227,1,1)+100,MID($D227,2,2),MID($D227,4,2)),DATE(2000,MID($D227,1,2),MID($D227,3,2)),DATE(2000,MID($D227,1,1),MID($D227,2,2)))),BF$3,"y"))</f>
        <v>#VALUE!</v>
      </c>
      <c r="BH227" s="704" t="e">
        <f t="shared" ref="BH227:BH290" si="344">IF($D227="","",TEXT(DATE(YEAR(BF$3-$E227),MONTH(BF$3-$E227),DAY(BF$3-$E227))-DATE(YEAR($P227-$O227),MONTH($P227-$O227),DAY($P227-$O227)),"yy년")&amp;VALUE(TEXT(DATE(YEAR(BF$3-$E227),MONTH(BF$3-$E227),DAY(BF$3-$E227))-DATE(YEAR($P227-$O227),MONTH($P227-$O227),DAY($P227-$O227)),"mm")-1)&amp;TEXT(DATE(YEAR(BF$3-$E227),MONTH(BF$3-$E227),DAY(BF$3-$E227))-DATE(YEAR($P227-$O227),MONTH($P227-$O227),DAY($P227-$O227)),"월dd일"))</f>
        <v>#VALUE!</v>
      </c>
      <c r="BI227" s="769" t="e">
        <f t="shared" si="298"/>
        <v>#VALUE!</v>
      </c>
      <c r="BJ227" s="705" t="e">
        <f t="shared" si="299"/>
        <v>#VALUE!</v>
      </c>
      <c r="BK227" s="702">
        <f t="shared" ref="BK227:BK290" si="345">IF($D227="",0,IF(AND((BK$3&gt;=$I227),OR((BK$3&lt;=$J227),($J227=""),($J227=0)),$T227="부",$U227="부",$V227="부"),1,0))</f>
        <v>1</v>
      </c>
      <c r="BL227" s="703" t="e">
        <f t="shared" ref="BL227:BL290" si="346">IF($D227="",0,DATEDIF(IF(OR(MID($D227,LEN(CLEAN($D227))-6,1)&lt;="2",MID($D227,LEN(CLEAN($D227))-6,1)="5",MID($D227,LEN(CLEAN($D227))-6,1)="6"),DATE(MID($D227,1,2),MID($D227,3,2),MID($D227,5,2)),CHOOSE(14-LEN(CLEAN($D227)), DATE(MID($D227,1,2)+100,MID($D227,3,2),MID($D227,5,2)), DATE(MID($D227,1,1)+100,MID($D227,2,2),MID($D227,4,2)),DATE(2000,MID($D227,1,2),MID($D227,3,2)),DATE(2000,MID($D227,1,1),MID($D227,2,2)))),BK$3,"y"))</f>
        <v>#VALUE!</v>
      </c>
      <c r="BM227" s="704" t="e">
        <f t="shared" ref="BM227:BM290" si="347">IF($D227="","",TEXT(DATE(YEAR(BK$3-$E227),MONTH(BK$3-$E227),DAY(BK$3-$E227))-DATE(YEAR($P227-$O227),MONTH($P227-$O227),DAY($P227-$O227)),"yy년")&amp;VALUE(TEXT(DATE(YEAR(BK$3-$E227),MONTH(BK$3-$E227),DAY(BK$3-$E227))-DATE(YEAR($P227-$O227),MONTH($P227-$O227),DAY($P227-$O227)),"mm")-1)&amp;TEXT(DATE(YEAR(BK$3-$E227),MONTH(BK$3-$E227),DAY(BK$3-$E227))-DATE(YEAR($P227-$O227),MONTH($P227-$O227),DAY($P227-$O227)),"월dd일"))</f>
        <v>#VALUE!</v>
      </c>
      <c r="BN227" s="769" t="e">
        <f t="shared" si="300"/>
        <v>#VALUE!</v>
      </c>
      <c r="BO227" s="705" t="e">
        <f t="shared" si="301"/>
        <v>#VALUE!</v>
      </c>
      <c r="BP227" s="702">
        <f t="shared" ref="BP227:BP290" si="348">IF($D227="",0,IF(AND((BP$3&gt;=$I227),OR((BP$3&lt;=$J227),($J227=""),($J227=0)),$T227="부",$U227="부",$V227="부"),1,0))</f>
        <v>1</v>
      </c>
      <c r="BQ227" s="703" t="e">
        <f t="shared" ref="BQ227:BQ290" si="349">IF($D227="",0,DATEDIF(IF(OR(MID($D227,LEN(CLEAN($D227))-6,1)&lt;="2",MID($D227,LEN(CLEAN($D227))-6,1)="5",MID($D227,LEN(CLEAN($D227))-6,1)="6"),DATE(MID($D227,1,2),MID($D227,3,2),MID($D227,5,2)),CHOOSE(14-LEN(CLEAN($D227)), DATE(MID($D227,1,2)+100,MID($D227,3,2),MID($D227,5,2)), DATE(MID($D227,1,1)+100,MID($D227,2,2),MID($D227,4,2)),DATE(2000,MID($D227,1,2),MID($D227,3,2)),DATE(2000,MID($D227,1,1),MID($D227,2,2)))),BP$3,"y"))</f>
        <v>#VALUE!</v>
      </c>
      <c r="BR227" s="704" t="e">
        <f t="shared" ref="BR227:BR290" si="350">IF($D227="","",TEXT(DATE(YEAR(BP$3-$E227),MONTH(BP$3-$E227),DAY(BP$3-$E227))-DATE(YEAR($P227-$O227),MONTH($P227-$O227),DAY($P227-$O227)),"yy년")&amp;VALUE(TEXT(DATE(YEAR(BP$3-$E227),MONTH(BP$3-$E227),DAY(BP$3-$E227))-DATE(YEAR($P227-$O227),MONTH($P227-$O227),DAY($P227-$O227)),"mm")-1)&amp;TEXT(DATE(YEAR(BP$3-$E227),MONTH(BP$3-$E227),DAY(BP$3-$E227))-DATE(YEAR($P227-$O227),MONTH($P227-$O227),DAY($P227-$O227)),"월dd일"))</f>
        <v>#VALUE!</v>
      </c>
      <c r="BS227" s="769" t="e">
        <f t="shared" si="302"/>
        <v>#VALUE!</v>
      </c>
      <c r="BT227" s="705" t="e">
        <f t="shared" si="303"/>
        <v>#VALUE!</v>
      </c>
      <c r="BU227" s="702">
        <f t="shared" ref="BU227:BU290" si="351">IF($D227="",0,IF(AND((BU$3&gt;=$I227),OR((BU$3&lt;=$J227),($J227=""),($J227=0)),$T227="부",$U227="부",$V227="부"),1,0))</f>
        <v>1</v>
      </c>
      <c r="BV227" s="703" t="e">
        <f t="shared" ref="BV227:BV290" si="352">IF($D227="",0,DATEDIF(IF(OR(MID($D227,LEN(CLEAN($D227))-6,1)&lt;="2",MID($D227,LEN(CLEAN($D227))-6,1)="5",MID($D227,LEN(CLEAN($D227))-6,1)="6"),DATE(MID($D227,1,2),MID($D227,3,2),MID($D227,5,2)),CHOOSE(14-LEN(CLEAN($D227)), DATE(MID($D227,1,2)+100,MID($D227,3,2),MID($D227,5,2)), DATE(MID($D227,1,1)+100,MID($D227,2,2),MID($D227,4,2)),DATE(2000,MID($D227,1,2),MID($D227,3,2)),DATE(2000,MID($D227,1,1),MID($D227,2,2)))),BU$3,"y"))</f>
        <v>#VALUE!</v>
      </c>
      <c r="BW227" s="704" t="e">
        <f t="shared" ref="BW227:BW290" si="353">IF($D227="","",TEXT(DATE(YEAR(BU$3-$E227),MONTH(BU$3-$E227),DAY(BU$3-$E227))-DATE(YEAR($P227-$O227),MONTH($P227-$O227),DAY($P227-$O227)),"yy년")&amp;VALUE(TEXT(DATE(YEAR(BU$3-$E227),MONTH(BU$3-$E227),DAY(BU$3-$E227))-DATE(YEAR($P227-$O227),MONTH($P227-$O227),DAY($P227-$O227)),"mm")-1)&amp;TEXT(DATE(YEAR(BU$3-$E227),MONTH(BU$3-$E227),DAY(BU$3-$E227))-DATE(YEAR($P227-$O227),MONTH($P227-$O227),DAY($P227-$O227)),"월dd일"))</f>
        <v>#VALUE!</v>
      </c>
      <c r="BX227" s="769" t="e">
        <f t="shared" si="304"/>
        <v>#VALUE!</v>
      </c>
      <c r="BY227" s="705" t="e">
        <f t="shared" si="305"/>
        <v>#VALUE!</v>
      </c>
      <c r="BZ227" s="702">
        <f t="shared" ref="BZ227:BZ290" si="354">IF($D227="",0,IF(AND((BZ$3&gt;=$I227),OR((BZ$3&lt;=$J227),($J227=""),($J227=0)),$T227="부",$U227="부",$V227="부"),1,0))</f>
        <v>1</v>
      </c>
      <c r="CA227" s="703" t="e">
        <f t="shared" ref="CA227:CA290" si="355">IF($D227="",0,DATEDIF(IF(OR(MID($D227,LEN(CLEAN($D227))-6,1)&lt;="2",MID($D227,LEN(CLEAN($D227))-6,1)="5",MID($D227,LEN(CLEAN($D227))-6,1)="6"),DATE(MID($D227,1,2),MID($D227,3,2),MID($D227,5,2)),CHOOSE(14-LEN(CLEAN($D227)), DATE(MID($D227,1,2)+100,MID($D227,3,2),MID($D227,5,2)), DATE(MID($D227,1,1)+100,MID($D227,2,2),MID($D227,4,2)),DATE(2000,MID($D227,1,2),MID($D227,3,2)),DATE(2000,MID($D227,1,1),MID($D227,2,2)))),BZ$3,"y"))</f>
        <v>#VALUE!</v>
      </c>
      <c r="CB227" s="704" t="e">
        <f t="shared" ref="CB227:CB290" si="356">IF($D227="","",TEXT(DATE(YEAR(BZ$3-$E227),MONTH(BZ$3-$E227),DAY(BZ$3-$E227))-DATE(YEAR($P227-$O227),MONTH($P227-$O227),DAY($P227-$O227)),"yy년")&amp;VALUE(TEXT(DATE(YEAR(BZ$3-$E227),MONTH(BZ$3-$E227),DAY(BZ$3-$E227))-DATE(YEAR($P227-$O227),MONTH($P227-$O227),DAY($P227-$O227)),"mm")-1)&amp;TEXT(DATE(YEAR(BZ$3-$E227),MONTH(BZ$3-$E227),DAY(BZ$3-$E227))-DATE(YEAR($P227-$O227),MONTH($P227-$O227),DAY($P227-$O227)),"월dd일"))</f>
        <v>#VALUE!</v>
      </c>
      <c r="CC227" s="769" t="e">
        <f t="shared" si="306"/>
        <v>#VALUE!</v>
      </c>
      <c r="CD227" s="705" t="e">
        <f t="shared" si="307"/>
        <v>#VALUE!</v>
      </c>
      <c r="CE227" s="770">
        <f t="shared" si="282"/>
        <v>12</v>
      </c>
      <c r="CF227" s="771" t="e">
        <f t="shared" si="283"/>
        <v>#VALUE!</v>
      </c>
      <c r="CG227" s="708"/>
      <c r="CH227" s="709"/>
      <c r="CK227" s="253"/>
      <c r="CL227" s="272"/>
      <c r="CM227" s="272">
        <v>0</v>
      </c>
      <c r="CN227" s="273">
        <f t="shared" si="314"/>
        <v>0</v>
      </c>
      <c r="CO227" s="276" t="e">
        <f t="shared" si="315"/>
        <v>#VALUE!</v>
      </c>
      <c r="CP227" s="44" t="e">
        <f t="shared" si="316"/>
        <v>#VALUE!</v>
      </c>
      <c r="CQ227" s="275">
        <f t="shared" si="317"/>
        <v>0</v>
      </c>
      <c r="CR227" s="270" t="e">
        <f t="shared" si="318"/>
        <v>#VALUE!</v>
      </c>
      <c r="CS227" s="270" t="e">
        <f t="shared" si="318"/>
        <v>#VALUE!</v>
      </c>
      <c r="CT227" s="270" t="e">
        <f t="shared" si="319"/>
        <v>#VALUE!</v>
      </c>
      <c r="CU227" s="44"/>
    </row>
    <row r="228" spans="1:99" ht="16.5" customHeight="1">
      <c r="A228" s="23">
        <f t="shared" si="320"/>
        <v>224</v>
      </c>
      <c r="B228" s="142">
        <f>'2019-상시근로자'!B228</f>
        <v>0</v>
      </c>
      <c r="C228" s="635">
        <f>'2019-상시근로자'!C228</f>
        <v>0</v>
      </c>
      <c r="D228" s="637">
        <f>'2019-상시근로자'!D228</f>
        <v>0</v>
      </c>
      <c r="E228" s="156" t="e">
        <f t="shared" si="308"/>
        <v>#VALUE!</v>
      </c>
      <c r="F228" s="30" t="e">
        <f t="shared" si="309"/>
        <v>#VALUE!</v>
      </c>
      <c r="G228" s="31" t="e">
        <f t="shared" si="310"/>
        <v>#VALUE!</v>
      </c>
      <c r="H228" s="147" t="e">
        <f t="shared" si="311"/>
        <v>#VALUE!</v>
      </c>
      <c r="I228" s="636">
        <f>'2019-상시근로자'!E228</f>
        <v>0</v>
      </c>
      <c r="J228" s="636">
        <f>'2019-상시근로자'!G228</f>
        <v>0</v>
      </c>
      <c r="K228" s="33" t="e">
        <f t="shared" si="312"/>
        <v>#VALUE!</v>
      </c>
      <c r="L228" s="33">
        <f t="shared" si="281"/>
        <v>0</v>
      </c>
      <c r="M228" s="35" t="e">
        <f t="shared" si="313"/>
        <v>#VALUE!</v>
      </c>
      <c r="N228" s="108"/>
      <c r="O228" s="178"/>
      <c r="P228" s="179"/>
      <c r="Q228" s="106" t="s">
        <v>160</v>
      </c>
      <c r="R228" s="107" t="s">
        <v>160</v>
      </c>
      <c r="S228" s="43"/>
      <c r="T228" s="122" t="s">
        <v>160</v>
      </c>
      <c r="U228" s="122" t="s">
        <v>160</v>
      </c>
      <c r="V228" s="123" t="s">
        <v>160</v>
      </c>
      <c r="W228" s="702">
        <f t="shared" si="321"/>
        <v>1</v>
      </c>
      <c r="X228" s="703" t="e">
        <f t="shared" si="322"/>
        <v>#VALUE!</v>
      </c>
      <c r="Y228" s="768" t="e">
        <f t="shared" si="323"/>
        <v>#VALUE!</v>
      </c>
      <c r="Z228" s="769" t="e">
        <f t="shared" si="284"/>
        <v>#VALUE!</v>
      </c>
      <c r="AA228" s="705" t="e">
        <f t="shared" si="285"/>
        <v>#VALUE!</v>
      </c>
      <c r="AB228" s="702">
        <f t="shared" si="324"/>
        <v>1</v>
      </c>
      <c r="AC228" s="703" t="e">
        <f t="shared" si="325"/>
        <v>#VALUE!</v>
      </c>
      <c r="AD228" s="704" t="e">
        <f t="shared" si="326"/>
        <v>#VALUE!</v>
      </c>
      <c r="AE228" s="769" t="e">
        <f t="shared" si="286"/>
        <v>#VALUE!</v>
      </c>
      <c r="AF228" s="705" t="e">
        <f t="shared" si="287"/>
        <v>#VALUE!</v>
      </c>
      <c r="AG228" s="702">
        <f t="shared" si="327"/>
        <v>1</v>
      </c>
      <c r="AH228" s="703" t="e">
        <f t="shared" si="328"/>
        <v>#VALUE!</v>
      </c>
      <c r="AI228" s="704" t="e">
        <f t="shared" si="329"/>
        <v>#VALUE!</v>
      </c>
      <c r="AJ228" s="769" t="e">
        <f t="shared" si="288"/>
        <v>#VALUE!</v>
      </c>
      <c r="AK228" s="705" t="e">
        <f t="shared" si="289"/>
        <v>#VALUE!</v>
      </c>
      <c r="AL228" s="702">
        <f t="shared" si="330"/>
        <v>1</v>
      </c>
      <c r="AM228" s="703" t="e">
        <f t="shared" si="331"/>
        <v>#VALUE!</v>
      </c>
      <c r="AN228" s="704" t="e">
        <f t="shared" si="332"/>
        <v>#VALUE!</v>
      </c>
      <c r="AO228" s="769" t="e">
        <f t="shared" si="290"/>
        <v>#VALUE!</v>
      </c>
      <c r="AP228" s="705" t="e">
        <f t="shared" si="291"/>
        <v>#VALUE!</v>
      </c>
      <c r="AQ228" s="702">
        <f t="shared" si="333"/>
        <v>1</v>
      </c>
      <c r="AR228" s="703" t="e">
        <f t="shared" si="334"/>
        <v>#VALUE!</v>
      </c>
      <c r="AS228" s="704" t="e">
        <f t="shared" si="335"/>
        <v>#VALUE!</v>
      </c>
      <c r="AT228" s="769" t="e">
        <f t="shared" si="292"/>
        <v>#VALUE!</v>
      </c>
      <c r="AU228" s="705" t="e">
        <f t="shared" si="293"/>
        <v>#VALUE!</v>
      </c>
      <c r="AV228" s="702">
        <f t="shared" si="336"/>
        <v>1</v>
      </c>
      <c r="AW228" s="703" t="e">
        <f t="shared" si="337"/>
        <v>#VALUE!</v>
      </c>
      <c r="AX228" s="704" t="e">
        <f t="shared" si="338"/>
        <v>#VALUE!</v>
      </c>
      <c r="AY228" s="769" t="e">
        <f t="shared" si="294"/>
        <v>#VALUE!</v>
      </c>
      <c r="AZ228" s="705" t="e">
        <f t="shared" si="295"/>
        <v>#VALUE!</v>
      </c>
      <c r="BA228" s="702">
        <f t="shared" si="339"/>
        <v>1</v>
      </c>
      <c r="BB228" s="703" t="e">
        <f t="shared" si="340"/>
        <v>#VALUE!</v>
      </c>
      <c r="BC228" s="704" t="e">
        <f t="shared" si="341"/>
        <v>#VALUE!</v>
      </c>
      <c r="BD228" s="769" t="e">
        <f t="shared" si="296"/>
        <v>#VALUE!</v>
      </c>
      <c r="BE228" s="705" t="e">
        <f t="shared" si="297"/>
        <v>#VALUE!</v>
      </c>
      <c r="BF228" s="702">
        <f t="shared" si="342"/>
        <v>1</v>
      </c>
      <c r="BG228" s="703" t="e">
        <f t="shared" si="343"/>
        <v>#VALUE!</v>
      </c>
      <c r="BH228" s="704" t="e">
        <f t="shared" si="344"/>
        <v>#VALUE!</v>
      </c>
      <c r="BI228" s="769" t="e">
        <f t="shared" si="298"/>
        <v>#VALUE!</v>
      </c>
      <c r="BJ228" s="705" t="e">
        <f t="shared" si="299"/>
        <v>#VALUE!</v>
      </c>
      <c r="BK228" s="702">
        <f t="shared" si="345"/>
        <v>1</v>
      </c>
      <c r="BL228" s="703" t="e">
        <f t="shared" si="346"/>
        <v>#VALUE!</v>
      </c>
      <c r="BM228" s="704" t="e">
        <f t="shared" si="347"/>
        <v>#VALUE!</v>
      </c>
      <c r="BN228" s="769" t="e">
        <f t="shared" si="300"/>
        <v>#VALUE!</v>
      </c>
      <c r="BO228" s="705" t="e">
        <f t="shared" si="301"/>
        <v>#VALUE!</v>
      </c>
      <c r="BP228" s="702">
        <f t="shared" si="348"/>
        <v>1</v>
      </c>
      <c r="BQ228" s="703" t="e">
        <f t="shared" si="349"/>
        <v>#VALUE!</v>
      </c>
      <c r="BR228" s="704" t="e">
        <f t="shared" si="350"/>
        <v>#VALUE!</v>
      </c>
      <c r="BS228" s="769" t="e">
        <f t="shared" si="302"/>
        <v>#VALUE!</v>
      </c>
      <c r="BT228" s="705" t="e">
        <f t="shared" si="303"/>
        <v>#VALUE!</v>
      </c>
      <c r="BU228" s="702">
        <f t="shared" si="351"/>
        <v>1</v>
      </c>
      <c r="BV228" s="703" t="e">
        <f t="shared" si="352"/>
        <v>#VALUE!</v>
      </c>
      <c r="BW228" s="704" t="e">
        <f t="shared" si="353"/>
        <v>#VALUE!</v>
      </c>
      <c r="BX228" s="769" t="e">
        <f t="shared" si="304"/>
        <v>#VALUE!</v>
      </c>
      <c r="BY228" s="705" t="e">
        <f t="shared" si="305"/>
        <v>#VALUE!</v>
      </c>
      <c r="BZ228" s="702">
        <f t="shared" si="354"/>
        <v>1</v>
      </c>
      <c r="CA228" s="703" t="e">
        <f t="shared" si="355"/>
        <v>#VALUE!</v>
      </c>
      <c r="CB228" s="704" t="e">
        <f t="shared" si="356"/>
        <v>#VALUE!</v>
      </c>
      <c r="CC228" s="769" t="e">
        <f t="shared" si="306"/>
        <v>#VALUE!</v>
      </c>
      <c r="CD228" s="705" t="e">
        <f t="shared" si="307"/>
        <v>#VALUE!</v>
      </c>
      <c r="CE228" s="770">
        <f t="shared" si="282"/>
        <v>12</v>
      </c>
      <c r="CF228" s="771" t="e">
        <f t="shared" si="283"/>
        <v>#VALUE!</v>
      </c>
      <c r="CG228" s="708"/>
      <c r="CH228" s="709"/>
      <c r="CK228" s="253"/>
      <c r="CL228" s="272"/>
      <c r="CM228" s="272">
        <v>0</v>
      </c>
      <c r="CN228" s="273">
        <f t="shared" si="314"/>
        <v>0</v>
      </c>
      <c r="CO228" s="276" t="e">
        <f t="shared" si="315"/>
        <v>#VALUE!</v>
      </c>
      <c r="CP228" s="44" t="e">
        <f t="shared" si="316"/>
        <v>#VALUE!</v>
      </c>
      <c r="CQ228" s="275">
        <f t="shared" si="317"/>
        <v>0</v>
      </c>
      <c r="CR228" s="270" t="e">
        <f t="shared" si="318"/>
        <v>#VALUE!</v>
      </c>
      <c r="CS228" s="270" t="e">
        <f t="shared" si="318"/>
        <v>#VALUE!</v>
      </c>
      <c r="CT228" s="270" t="e">
        <f t="shared" si="319"/>
        <v>#VALUE!</v>
      </c>
      <c r="CU228" s="44"/>
    </row>
    <row r="229" spans="1:99" ht="16.5" customHeight="1">
      <c r="A229" s="23">
        <f t="shared" si="320"/>
        <v>225</v>
      </c>
      <c r="B229" s="142">
        <f>'2019-상시근로자'!B229</f>
        <v>0</v>
      </c>
      <c r="C229" s="635">
        <f>'2019-상시근로자'!C229</f>
        <v>0</v>
      </c>
      <c r="D229" s="637">
        <f>'2019-상시근로자'!D229</f>
        <v>0</v>
      </c>
      <c r="E229" s="156" t="e">
        <f t="shared" si="308"/>
        <v>#VALUE!</v>
      </c>
      <c r="F229" s="30" t="e">
        <f t="shared" si="309"/>
        <v>#VALUE!</v>
      </c>
      <c r="G229" s="31" t="e">
        <f t="shared" si="310"/>
        <v>#VALUE!</v>
      </c>
      <c r="H229" s="147" t="e">
        <f t="shared" si="311"/>
        <v>#VALUE!</v>
      </c>
      <c r="I229" s="636">
        <f>'2019-상시근로자'!E229</f>
        <v>0</v>
      </c>
      <c r="J229" s="636">
        <f>'2019-상시근로자'!G229</f>
        <v>0</v>
      </c>
      <c r="K229" s="33" t="e">
        <f t="shared" si="312"/>
        <v>#VALUE!</v>
      </c>
      <c r="L229" s="33">
        <f t="shared" si="281"/>
        <v>0</v>
      </c>
      <c r="M229" s="35" t="e">
        <f t="shared" si="313"/>
        <v>#VALUE!</v>
      </c>
      <c r="N229" s="108"/>
      <c r="O229" s="178"/>
      <c r="P229" s="179"/>
      <c r="Q229" s="106" t="s">
        <v>160</v>
      </c>
      <c r="R229" s="107" t="s">
        <v>160</v>
      </c>
      <c r="S229" s="43"/>
      <c r="T229" s="122" t="s">
        <v>160</v>
      </c>
      <c r="U229" s="122" t="s">
        <v>160</v>
      </c>
      <c r="V229" s="123" t="s">
        <v>160</v>
      </c>
      <c r="W229" s="702">
        <f t="shared" si="321"/>
        <v>1</v>
      </c>
      <c r="X229" s="703" t="e">
        <f t="shared" si="322"/>
        <v>#VALUE!</v>
      </c>
      <c r="Y229" s="768" t="e">
        <f t="shared" si="323"/>
        <v>#VALUE!</v>
      </c>
      <c r="Z229" s="769" t="e">
        <f t="shared" si="284"/>
        <v>#VALUE!</v>
      </c>
      <c r="AA229" s="705" t="e">
        <f t="shared" si="285"/>
        <v>#VALUE!</v>
      </c>
      <c r="AB229" s="702">
        <f t="shared" si="324"/>
        <v>1</v>
      </c>
      <c r="AC229" s="703" t="e">
        <f t="shared" si="325"/>
        <v>#VALUE!</v>
      </c>
      <c r="AD229" s="704" t="e">
        <f t="shared" si="326"/>
        <v>#VALUE!</v>
      </c>
      <c r="AE229" s="769" t="e">
        <f t="shared" si="286"/>
        <v>#VALUE!</v>
      </c>
      <c r="AF229" s="705" t="e">
        <f t="shared" si="287"/>
        <v>#VALUE!</v>
      </c>
      <c r="AG229" s="702">
        <f t="shared" si="327"/>
        <v>1</v>
      </c>
      <c r="AH229" s="703" t="e">
        <f t="shared" si="328"/>
        <v>#VALUE!</v>
      </c>
      <c r="AI229" s="704" t="e">
        <f t="shared" si="329"/>
        <v>#VALUE!</v>
      </c>
      <c r="AJ229" s="769" t="e">
        <f t="shared" si="288"/>
        <v>#VALUE!</v>
      </c>
      <c r="AK229" s="705" t="e">
        <f t="shared" si="289"/>
        <v>#VALUE!</v>
      </c>
      <c r="AL229" s="702">
        <f t="shared" si="330"/>
        <v>1</v>
      </c>
      <c r="AM229" s="703" t="e">
        <f t="shared" si="331"/>
        <v>#VALUE!</v>
      </c>
      <c r="AN229" s="704" t="e">
        <f t="shared" si="332"/>
        <v>#VALUE!</v>
      </c>
      <c r="AO229" s="769" t="e">
        <f t="shared" si="290"/>
        <v>#VALUE!</v>
      </c>
      <c r="AP229" s="705" t="e">
        <f t="shared" si="291"/>
        <v>#VALUE!</v>
      </c>
      <c r="AQ229" s="702">
        <f t="shared" si="333"/>
        <v>1</v>
      </c>
      <c r="AR229" s="703" t="e">
        <f t="shared" si="334"/>
        <v>#VALUE!</v>
      </c>
      <c r="AS229" s="704" t="e">
        <f t="shared" si="335"/>
        <v>#VALUE!</v>
      </c>
      <c r="AT229" s="769" t="e">
        <f t="shared" si="292"/>
        <v>#VALUE!</v>
      </c>
      <c r="AU229" s="705" t="e">
        <f t="shared" si="293"/>
        <v>#VALUE!</v>
      </c>
      <c r="AV229" s="702">
        <f t="shared" si="336"/>
        <v>1</v>
      </c>
      <c r="AW229" s="703" t="e">
        <f t="shared" si="337"/>
        <v>#VALUE!</v>
      </c>
      <c r="AX229" s="704" t="e">
        <f t="shared" si="338"/>
        <v>#VALUE!</v>
      </c>
      <c r="AY229" s="769" t="e">
        <f t="shared" si="294"/>
        <v>#VALUE!</v>
      </c>
      <c r="AZ229" s="705" t="e">
        <f t="shared" si="295"/>
        <v>#VALUE!</v>
      </c>
      <c r="BA229" s="702">
        <f t="shared" si="339"/>
        <v>1</v>
      </c>
      <c r="BB229" s="703" t="e">
        <f t="shared" si="340"/>
        <v>#VALUE!</v>
      </c>
      <c r="BC229" s="704" t="e">
        <f t="shared" si="341"/>
        <v>#VALUE!</v>
      </c>
      <c r="BD229" s="769" t="e">
        <f t="shared" si="296"/>
        <v>#VALUE!</v>
      </c>
      <c r="BE229" s="705" t="e">
        <f t="shared" si="297"/>
        <v>#VALUE!</v>
      </c>
      <c r="BF229" s="702">
        <f t="shared" si="342"/>
        <v>1</v>
      </c>
      <c r="BG229" s="703" t="e">
        <f t="shared" si="343"/>
        <v>#VALUE!</v>
      </c>
      <c r="BH229" s="704" t="e">
        <f t="shared" si="344"/>
        <v>#VALUE!</v>
      </c>
      <c r="BI229" s="769" t="e">
        <f t="shared" si="298"/>
        <v>#VALUE!</v>
      </c>
      <c r="BJ229" s="705" t="e">
        <f t="shared" si="299"/>
        <v>#VALUE!</v>
      </c>
      <c r="BK229" s="702">
        <f t="shared" si="345"/>
        <v>1</v>
      </c>
      <c r="BL229" s="703" t="e">
        <f t="shared" si="346"/>
        <v>#VALUE!</v>
      </c>
      <c r="BM229" s="704" t="e">
        <f t="shared" si="347"/>
        <v>#VALUE!</v>
      </c>
      <c r="BN229" s="769" t="e">
        <f t="shared" si="300"/>
        <v>#VALUE!</v>
      </c>
      <c r="BO229" s="705" t="e">
        <f t="shared" si="301"/>
        <v>#VALUE!</v>
      </c>
      <c r="BP229" s="702">
        <f t="shared" si="348"/>
        <v>1</v>
      </c>
      <c r="BQ229" s="703" t="e">
        <f t="shared" si="349"/>
        <v>#VALUE!</v>
      </c>
      <c r="BR229" s="704" t="e">
        <f t="shared" si="350"/>
        <v>#VALUE!</v>
      </c>
      <c r="BS229" s="769" t="e">
        <f t="shared" si="302"/>
        <v>#VALUE!</v>
      </c>
      <c r="BT229" s="705" t="e">
        <f t="shared" si="303"/>
        <v>#VALUE!</v>
      </c>
      <c r="BU229" s="702">
        <f t="shared" si="351"/>
        <v>1</v>
      </c>
      <c r="BV229" s="703" t="e">
        <f t="shared" si="352"/>
        <v>#VALUE!</v>
      </c>
      <c r="BW229" s="704" t="e">
        <f t="shared" si="353"/>
        <v>#VALUE!</v>
      </c>
      <c r="BX229" s="769" t="e">
        <f t="shared" si="304"/>
        <v>#VALUE!</v>
      </c>
      <c r="BY229" s="705" t="e">
        <f t="shared" si="305"/>
        <v>#VALUE!</v>
      </c>
      <c r="BZ229" s="702">
        <f t="shared" si="354"/>
        <v>1</v>
      </c>
      <c r="CA229" s="703" t="e">
        <f t="shared" si="355"/>
        <v>#VALUE!</v>
      </c>
      <c r="CB229" s="704" t="e">
        <f t="shared" si="356"/>
        <v>#VALUE!</v>
      </c>
      <c r="CC229" s="769" t="e">
        <f t="shared" si="306"/>
        <v>#VALUE!</v>
      </c>
      <c r="CD229" s="705" t="e">
        <f t="shared" si="307"/>
        <v>#VALUE!</v>
      </c>
      <c r="CE229" s="770">
        <f t="shared" si="282"/>
        <v>12</v>
      </c>
      <c r="CF229" s="771" t="e">
        <f t="shared" si="283"/>
        <v>#VALUE!</v>
      </c>
      <c r="CG229" s="708"/>
      <c r="CH229" s="709"/>
      <c r="CK229" s="253"/>
      <c r="CL229" s="272"/>
      <c r="CM229" s="272">
        <v>0</v>
      </c>
      <c r="CN229" s="273">
        <f t="shared" si="314"/>
        <v>0</v>
      </c>
      <c r="CO229" s="276" t="e">
        <f t="shared" si="315"/>
        <v>#VALUE!</v>
      </c>
      <c r="CP229" s="44" t="e">
        <f t="shared" si="316"/>
        <v>#VALUE!</v>
      </c>
      <c r="CQ229" s="275">
        <f t="shared" si="317"/>
        <v>0</v>
      </c>
      <c r="CR229" s="270" t="e">
        <f t="shared" si="318"/>
        <v>#VALUE!</v>
      </c>
      <c r="CS229" s="270" t="e">
        <f t="shared" si="318"/>
        <v>#VALUE!</v>
      </c>
      <c r="CT229" s="270" t="e">
        <f t="shared" si="319"/>
        <v>#VALUE!</v>
      </c>
      <c r="CU229" s="44"/>
    </row>
    <row r="230" spans="1:99" ht="16.5" customHeight="1">
      <c r="A230" s="23">
        <f t="shared" si="320"/>
        <v>226</v>
      </c>
      <c r="B230" s="142">
        <f>'2019-상시근로자'!B230</f>
        <v>0</v>
      </c>
      <c r="C230" s="635">
        <f>'2019-상시근로자'!C230</f>
        <v>0</v>
      </c>
      <c r="D230" s="637">
        <f>'2019-상시근로자'!D230</f>
        <v>0</v>
      </c>
      <c r="E230" s="156" t="e">
        <f t="shared" si="308"/>
        <v>#VALUE!</v>
      </c>
      <c r="F230" s="30" t="e">
        <f t="shared" si="309"/>
        <v>#VALUE!</v>
      </c>
      <c r="G230" s="31" t="e">
        <f t="shared" si="310"/>
        <v>#VALUE!</v>
      </c>
      <c r="H230" s="147" t="e">
        <f t="shared" si="311"/>
        <v>#VALUE!</v>
      </c>
      <c r="I230" s="636">
        <f>'2019-상시근로자'!E230</f>
        <v>0</v>
      </c>
      <c r="J230" s="636">
        <f>'2019-상시근로자'!G230</f>
        <v>0</v>
      </c>
      <c r="K230" s="33" t="e">
        <f t="shared" si="312"/>
        <v>#VALUE!</v>
      </c>
      <c r="L230" s="33">
        <f t="shared" si="281"/>
        <v>0</v>
      </c>
      <c r="M230" s="35" t="e">
        <f t="shared" si="313"/>
        <v>#VALUE!</v>
      </c>
      <c r="N230" s="108"/>
      <c r="O230" s="178"/>
      <c r="P230" s="179"/>
      <c r="Q230" s="106" t="s">
        <v>160</v>
      </c>
      <c r="R230" s="107" t="s">
        <v>160</v>
      </c>
      <c r="S230" s="43"/>
      <c r="T230" s="122" t="s">
        <v>160</v>
      </c>
      <c r="U230" s="122" t="s">
        <v>160</v>
      </c>
      <c r="V230" s="123" t="s">
        <v>160</v>
      </c>
      <c r="W230" s="702">
        <f t="shared" si="321"/>
        <v>1</v>
      </c>
      <c r="X230" s="703" t="e">
        <f t="shared" si="322"/>
        <v>#VALUE!</v>
      </c>
      <c r="Y230" s="768" t="e">
        <f t="shared" si="323"/>
        <v>#VALUE!</v>
      </c>
      <c r="Z230" s="769" t="e">
        <f t="shared" si="284"/>
        <v>#VALUE!</v>
      </c>
      <c r="AA230" s="705" t="e">
        <f t="shared" si="285"/>
        <v>#VALUE!</v>
      </c>
      <c r="AB230" s="702">
        <f t="shared" si="324"/>
        <v>1</v>
      </c>
      <c r="AC230" s="703" t="e">
        <f t="shared" si="325"/>
        <v>#VALUE!</v>
      </c>
      <c r="AD230" s="704" t="e">
        <f t="shared" si="326"/>
        <v>#VALUE!</v>
      </c>
      <c r="AE230" s="769" t="e">
        <f t="shared" si="286"/>
        <v>#VALUE!</v>
      </c>
      <c r="AF230" s="705" t="e">
        <f t="shared" si="287"/>
        <v>#VALUE!</v>
      </c>
      <c r="AG230" s="702">
        <f t="shared" si="327"/>
        <v>1</v>
      </c>
      <c r="AH230" s="703" t="e">
        <f t="shared" si="328"/>
        <v>#VALUE!</v>
      </c>
      <c r="AI230" s="704" t="e">
        <f t="shared" si="329"/>
        <v>#VALUE!</v>
      </c>
      <c r="AJ230" s="769" t="e">
        <f t="shared" si="288"/>
        <v>#VALUE!</v>
      </c>
      <c r="AK230" s="705" t="e">
        <f t="shared" si="289"/>
        <v>#VALUE!</v>
      </c>
      <c r="AL230" s="702">
        <f t="shared" si="330"/>
        <v>1</v>
      </c>
      <c r="AM230" s="703" t="e">
        <f t="shared" si="331"/>
        <v>#VALUE!</v>
      </c>
      <c r="AN230" s="704" t="e">
        <f t="shared" si="332"/>
        <v>#VALUE!</v>
      </c>
      <c r="AO230" s="769" t="e">
        <f t="shared" si="290"/>
        <v>#VALUE!</v>
      </c>
      <c r="AP230" s="705" t="e">
        <f t="shared" si="291"/>
        <v>#VALUE!</v>
      </c>
      <c r="AQ230" s="702">
        <f t="shared" si="333"/>
        <v>1</v>
      </c>
      <c r="AR230" s="703" t="e">
        <f t="shared" si="334"/>
        <v>#VALUE!</v>
      </c>
      <c r="AS230" s="704" t="e">
        <f t="shared" si="335"/>
        <v>#VALUE!</v>
      </c>
      <c r="AT230" s="769" t="e">
        <f t="shared" si="292"/>
        <v>#VALUE!</v>
      </c>
      <c r="AU230" s="705" t="e">
        <f t="shared" si="293"/>
        <v>#VALUE!</v>
      </c>
      <c r="AV230" s="702">
        <f t="shared" si="336"/>
        <v>1</v>
      </c>
      <c r="AW230" s="703" t="e">
        <f t="shared" si="337"/>
        <v>#VALUE!</v>
      </c>
      <c r="AX230" s="704" t="e">
        <f t="shared" si="338"/>
        <v>#VALUE!</v>
      </c>
      <c r="AY230" s="769" t="e">
        <f t="shared" si="294"/>
        <v>#VALUE!</v>
      </c>
      <c r="AZ230" s="705" t="e">
        <f t="shared" si="295"/>
        <v>#VALUE!</v>
      </c>
      <c r="BA230" s="702">
        <f t="shared" si="339"/>
        <v>1</v>
      </c>
      <c r="BB230" s="703" t="e">
        <f t="shared" si="340"/>
        <v>#VALUE!</v>
      </c>
      <c r="BC230" s="704" t="e">
        <f t="shared" si="341"/>
        <v>#VALUE!</v>
      </c>
      <c r="BD230" s="769" t="e">
        <f t="shared" si="296"/>
        <v>#VALUE!</v>
      </c>
      <c r="BE230" s="705" t="e">
        <f t="shared" si="297"/>
        <v>#VALUE!</v>
      </c>
      <c r="BF230" s="702">
        <f t="shared" si="342"/>
        <v>1</v>
      </c>
      <c r="BG230" s="703" t="e">
        <f t="shared" si="343"/>
        <v>#VALUE!</v>
      </c>
      <c r="BH230" s="704" t="e">
        <f t="shared" si="344"/>
        <v>#VALUE!</v>
      </c>
      <c r="BI230" s="769" t="e">
        <f t="shared" si="298"/>
        <v>#VALUE!</v>
      </c>
      <c r="BJ230" s="705" t="e">
        <f t="shared" si="299"/>
        <v>#VALUE!</v>
      </c>
      <c r="BK230" s="702">
        <f t="shared" si="345"/>
        <v>1</v>
      </c>
      <c r="BL230" s="703" t="e">
        <f t="shared" si="346"/>
        <v>#VALUE!</v>
      </c>
      <c r="BM230" s="704" t="e">
        <f t="shared" si="347"/>
        <v>#VALUE!</v>
      </c>
      <c r="BN230" s="769" t="e">
        <f t="shared" si="300"/>
        <v>#VALUE!</v>
      </c>
      <c r="BO230" s="705" t="e">
        <f t="shared" si="301"/>
        <v>#VALUE!</v>
      </c>
      <c r="BP230" s="702">
        <f t="shared" si="348"/>
        <v>1</v>
      </c>
      <c r="BQ230" s="703" t="e">
        <f t="shared" si="349"/>
        <v>#VALUE!</v>
      </c>
      <c r="BR230" s="704" t="e">
        <f t="shared" si="350"/>
        <v>#VALUE!</v>
      </c>
      <c r="BS230" s="769" t="e">
        <f t="shared" si="302"/>
        <v>#VALUE!</v>
      </c>
      <c r="BT230" s="705" t="e">
        <f t="shared" si="303"/>
        <v>#VALUE!</v>
      </c>
      <c r="BU230" s="702">
        <f t="shared" si="351"/>
        <v>1</v>
      </c>
      <c r="BV230" s="703" t="e">
        <f t="shared" si="352"/>
        <v>#VALUE!</v>
      </c>
      <c r="BW230" s="704" t="e">
        <f t="shared" si="353"/>
        <v>#VALUE!</v>
      </c>
      <c r="BX230" s="769" t="e">
        <f t="shared" si="304"/>
        <v>#VALUE!</v>
      </c>
      <c r="BY230" s="705" t="e">
        <f t="shared" si="305"/>
        <v>#VALUE!</v>
      </c>
      <c r="BZ230" s="702">
        <f t="shared" si="354"/>
        <v>1</v>
      </c>
      <c r="CA230" s="703" t="e">
        <f t="shared" si="355"/>
        <v>#VALUE!</v>
      </c>
      <c r="CB230" s="704" t="e">
        <f t="shared" si="356"/>
        <v>#VALUE!</v>
      </c>
      <c r="CC230" s="769" t="e">
        <f t="shared" si="306"/>
        <v>#VALUE!</v>
      </c>
      <c r="CD230" s="705" t="e">
        <f t="shared" si="307"/>
        <v>#VALUE!</v>
      </c>
      <c r="CE230" s="770">
        <f t="shared" si="282"/>
        <v>12</v>
      </c>
      <c r="CF230" s="771" t="e">
        <f t="shared" si="283"/>
        <v>#VALUE!</v>
      </c>
      <c r="CG230" s="708"/>
      <c r="CH230" s="709"/>
      <c r="CK230" s="253"/>
      <c r="CL230" s="272"/>
      <c r="CM230" s="272">
        <v>0</v>
      </c>
      <c r="CN230" s="273">
        <f t="shared" si="314"/>
        <v>0</v>
      </c>
      <c r="CO230" s="276" t="e">
        <f t="shared" si="315"/>
        <v>#VALUE!</v>
      </c>
      <c r="CP230" s="44" t="e">
        <f t="shared" si="316"/>
        <v>#VALUE!</v>
      </c>
      <c r="CQ230" s="275">
        <f t="shared" si="317"/>
        <v>0</v>
      </c>
      <c r="CR230" s="270" t="e">
        <f t="shared" si="318"/>
        <v>#VALUE!</v>
      </c>
      <c r="CS230" s="270" t="e">
        <f t="shared" si="318"/>
        <v>#VALUE!</v>
      </c>
      <c r="CT230" s="270" t="e">
        <f t="shared" si="319"/>
        <v>#VALUE!</v>
      </c>
      <c r="CU230" s="44"/>
    </row>
    <row r="231" spans="1:99" ht="16.5" customHeight="1">
      <c r="A231" s="23">
        <f t="shared" si="320"/>
        <v>227</v>
      </c>
      <c r="B231" s="142">
        <f>'2019-상시근로자'!B231</f>
        <v>0</v>
      </c>
      <c r="C231" s="635">
        <f>'2019-상시근로자'!C231</f>
        <v>0</v>
      </c>
      <c r="D231" s="637">
        <f>'2019-상시근로자'!D231</f>
        <v>0</v>
      </c>
      <c r="E231" s="156" t="e">
        <f t="shared" si="308"/>
        <v>#VALUE!</v>
      </c>
      <c r="F231" s="30" t="e">
        <f t="shared" si="309"/>
        <v>#VALUE!</v>
      </c>
      <c r="G231" s="31" t="e">
        <f t="shared" si="310"/>
        <v>#VALUE!</v>
      </c>
      <c r="H231" s="147" t="e">
        <f t="shared" si="311"/>
        <v>#VALUE!</v>
      </c>
      <c r="I231" s="636">
        <f>'2019-상시근로자'!E231</f>
        <v>0</v>
      </c>
      <c r="J231" s="636">
        <f>'2019-상시근로자'!G231</f>
        <v>0</v>
      </c>
      <c r="K231" s="33" t="e">
        <f t="shared" si="312"/>
        <v>#VALUE!</v>
      </c>
      <c r="L231" s="33">
        <f t="shared" si="281"/>
        <v>0</v>
      </c>
      <c r="M231" s="35" t="e">
        <f t="shared" si="313"/>
        <v>#VALUE!</v>
      </c>
      <c r="N231" s="108"/>
      <c r="O231" s="178"/>
      <c r="P231" s="179"/>
      <c r="Q231" s="106" t="s">
        <v>160</v>
      </c>
      <c r="R231" s="107" t="s">
        <v>160</v>
      </c>
      <c r="S231" s="43"/>
      <c r="T231" s="122" t="s">
        <v>160</v>
      </c>
      <c r="U231" s="122" t="s">
        <v>160</v>
      </c>
      <c r="V231" s="123" t="s">
        <v>160</v>
      </c>
      <c r="W231" s="702">
        <f t="shared" si="321"/>
        <v>1</v>
      </c>
      <c r="X231" s="703" t="e">
        <f t="shared" si="322"/>
        <v>#VALUE!</v>
      </c>
      <c r="Y231" s="768" t="e">
        <f t="shared" si="323"/>
        <v>#VALUE!</v>
      </c>
      <c r="Z231" s="769" t="e">
        <f t="shared" si="284"/>
        <v>#VALUE!</v>
      </c>
      <c r="AA231" s="705" t="e">
        <f t="shared" si="285"/>
        <v>#VALUE!</v>
      </c>
      <c r="AB231" s="702">
        <f t="shared" si="324"/>
        <v>1</v>
      </c>
      <c r="AC231" s="703" t="e">
        <f t="shared" si="325"/>
        <v>#VALUE!</v>
      </c>
      <c r="AD231" s="704" t="e">
        <f t="shared" si="326"/>
        <v>#VALUE!</v>
      </c>
      <c r="AE231" s="769" t="e">
        <f t="shared" si="286"/>
        <v>#VALUE!</v>
      </c>
      <c r="AF231" s="705" t="e">
        <f t="shared" si="287"/>
        <v>#VALUE!</v>
      </c>
      <c r="AG231" s="702">
        <f t="shared" si="327"/>
        <v>1</v>
      </c>
      <c r="AH231" s="703" t="e">
        <f t="shared" si="328"/>
        <v>#VALUE!</v>
      </c>
      <c r="AI231" s="704" t="e">
        <f t="shared" si="329"/>
        <v>#VALUE!</v>
      </c>
      <c r="AJ231" s="769" t="e">
        <f t="shared" si="288"/>
        <v>#VALUE!</v>
      </c>
      <c r="AK231" s="705" t="e">
        <f t="shared" si="289"/>
        <v>#VALUE!</v>
      </c>
      <c r="AL231" s="702">
        <f t="shared" si="330"/>
        <v>1</v>
      </c>
      <c r="AM231" s="703" t="e">
        <f t="shared" si="331"/>
        <v>#VALUE!</v>
      </c>
      <c r="AN231" s="704" t="e">
        <f t="shared" si="332"/>
        <v>#VALUE!</v>
      </c>
      <c r="AO231" s="769" t="e">
        <f t="shared" si="290"/>
        <v>#VALUE!</v>
      </c>
      <c r="AP231" s="705" t="e">
        <f t="shared" si="291"/>
        <v>#VALUE!</v>
      </c>
      <c r="AQ231" s="702">
        <f t="shared" si="333"/>
        <v>1</v>
      </c>
      <c r="AR231" s="703" t="e">
        <f t="shared" si="334"/>
        <v>#VALUE!</v>
      </c>
      <c r="AS231" s="704" t="e">
        <f t="shared" si="335"/>
        <v>#VALUE!</v>
      </c>
      <c r="AT231" s="769" t="e">
        <f t="shared" si="292"/>
        <v>#VALUE!</v>
      </c>
      <c r="AU231" s="705" t="e">
        <f t="shared" si="293"/>
        <v>#VALUE!</v>
      </c>
      <c r="AV231" s="702">
        <f t="shared" si="336"/>
        <v>1</v>
      </c>
      <c r="AW231" s="703" t="e">
        <f t="shared" si="337"/>
        <v>#VALUE!</v>
      </c>
      <c r="AX231" s="704" t="e">
        <f t="shared" si="338"/>
        <v>#VALUE!</v>
      </c>
      <c r="AY231" s="769" t="e">
        <f t="shared" si="294"/>
        <v>#VALUE!</v>
      </c>
      <c r="AZ231" s="705" t="e">
        <f t="shared" si="295"/>
        <v>#VALUE!</v>
      </c>
      <c r="BA231" s="702">
        <f t="shared" si="339"/>
        <v>1</v>
      </c>
      <c r="BB231" s="703" t="e">
        <f t="shared" si="340"/>
        <v>#VALUE!</v>
      </c>
      <c r="BC231" s="704" t="e">
        <f t="shared" si="341"/>
        <v>#VALUE!</v>
      </c>
      <c r="BD231" s="769" t="e">
        <f t="shared" si="296"/>
        <v>#VALUE!</v>
      </c>
      <c r="BE231" s="705" t="e">
        <f t="shared" si="297"/>
        <v>#VALUE!</v>
      </c>
      <c r="BF231" s="702">
        <f t="shared" si="342"/>
        <v>1</v>
      </c>
      <c r="BG231" s="703" t="e">
        <f t="shared" si="343"/>
        <v>#VALUE!</v>
      </c>
      <c r="BH231" s="704" t="e">
        <f t="shared" si="344"/>
        <v>#VALUE!</v>
      </c>
      <c r="BI231" s="769" t="e">
        <f t="shared" si="298"/>
        <v>#VALUE!</v>
      </c>
      <c r="BJ231" s="705" t="e">
        <f t="shared" si="299"/>
        <v>#VALUE!</v>
      </c>
      <c r="BK231" s="702">
        <f t="shared" si="345"/>
        <v>1</v>
      </c>
      <c r="BL231" s="703" t="e">
        <f t="shared" si="346"/>
        <v>#VALUE!</v>
      </c>
      <c r="BM231" s="704" t="e">
        <f t="shared" si="347"/>
        <v>#VALUE!</v>
      </c>
      <c r="BN231" s="769" t="e">
        <f t="shared" si="300"/>
        <v>#VALUE!</v>
      </c>
      <c r="BO231" s="705" t="e">
        <f t="shared" si="301"/>
        <v>#VALUE!</v>
      </c>
      <c r="BP231" s="702">
        <f t="shared" si="348"/>
        <v>1</v>
      </c>
      <c r="BQ231" s="703" t="e">
        <f t="shared" si="349"/>
        <v>#VALUE!</v>
      </c>
      <c r="BR231" s="704" t="e">
        <f t="shared" si="350"/>
        <v>#VALUE!</v>
      </c>
      <c r="BS231" s="769" t="e">
        <f t="shared" si="302"/>
        <v>#VALUE!</v>
      </c>
      <c r="BT231" s="705" t="e">
        <f t="shared" si="303"/>
        <v>#VALUE!</v>
      </c>
      <c r="BU231" s="702">
        <f t="shared" si="351"/>
        <v>1</v>
      </c>
      <c r="BV231" s="703" t="e">
        <f t="shared" si="352"/>
        <v>#VALUE!</v>
      </c>
      <c r="BW231" s="704" t="e">
        <f t="shared" si="353"/>
        <v>#VALUE!</v>
      </c>
      <c r="BX231" s="769" t="e">
        <f t="shared" si="304"/>
        <v>#VALUE!</v>
      </c>
      <c r="BY231" s="705" t="e">
        <f t="shared" si="305"/>
        <v>#VALUE!</v>
      </c>
      <c r="BZ231" s="702">
        <f t="shared" si="354"/>
        <v>1</v>
      </c>
      <c r="CA231" s="703" t="e">
        <f t="shared" si="355"/>
        <v>#VALUE!</v>
      </c>
      <c r="CB231" s="704" t="e">
        <f t="shared" si="356"/>
        <v>#VALUE!</v>
      </c>
      <c r="CC231" s="769" t="e">
        <f t="shared" si="306"/>
        <v>#VALUE!</v>
      </c>
      <c r="CD231" s="705" t="e">
        <f t="shared" si="307"/>
        <v>#VALUE!</v>
      </c>
      <c r="CE231" s="770">
        <f t="shared" si="282"/>
        <v>12</v>
      </c>
      <c r="CF231" s="771" t="e">
        <f t="shared" si="283"/>
        <v>#VALUE!</v>
      </c>
      <c r="CG231" s="708"/>
      <c r="CH231" s="709"/>
      <c r="CK231" s="253"/>
      <c r="CL231" s="272"/>
      <c r="CM231" s="272">
        <v>0</v>
      </c>
      <c r="CN231" s="273">
        <f t="shared" si="314"/>
        <v>0</v>
      </c>
      <c r="CO231" s="276" t="e">
        <f t="shared" si="315"/>
        <v>#VALUE!</v>
      </c>
      <c r="CP231" s="44" t="e">
        <f t="shared" si="316"/>
        <v>#VALUE!</v>
      </c>
      <c r="CQ231" s="275">
        <f t="shared" si="317"/>
        <v>0</v>
      </c>
      <c r="CR231" s="270" t="e">
        <f t="shared" si="318"/>
        <v>#VALUE!</v>
      </c>
      <c r="CS231" s="270" t="e">
        <f t="shared" si="318"/>
        <v>#VALUE!</v>
      </c>
      <c r="CT231" s="270" t="e">
        <f t="shared" si="319"/>
        <v>#VALUE!</v>
      </c>
      <c r="CU231" s="44"/>
    </row>
    <row r="232" spans="1:99" ht="16.5" customHeight="1" thickBot="1">
      <c r="A232" s="23">
        <f t="shared" si="320"/>
        <v>228</v>
      </c>
      <c r="B232" s="142">
        <f>'2019-상시근로자'!B232</f>
        <v>0</v>
      </c>
      <c r="C232" s="635">
        <f>'2019-상시근로자'!C232</f>
        <v>0</v>
      </c>
      <c r="D232" s="637">
        <f>'2019-상시근로자'!D232</f>
        <v>0</v>
      </c>
      <c r="E232" s="156" t="e">
        <f t="shared" si="308"/>
        <v>#VALUE!</v>
      </c>
      <c r="F232" s="30" t="e">
        <f t="shared" si="309"/>
        <v>#VALUE!</v>
      </c>
      <c r="G232" s="31" t="e">
        <f t="shared" si="310"/>
        <v>#VALUE!</v>
      </c>
      <c r="H232" s="147" t="e">
        <f t="shared" si="311"/>
        <v>#VALUE!</v>
      </c>
      <c r="I232" s="636">
        <f>'2019-상시근로자'!E232</f>
        <v>0</v>
      </c>
      <c r="J232" s="636">
        <f>'2019-상시근로자'!G232</f>
        <v>0</v>
      </c>
      <c r="K232" s="33" t="e">
        <f t="shared" si="312"/>
        <v>#VALUE!</v>
      </c>
      <c r="L232" s="33">
        <f t="shared" si="281"/>
        <v>0</v>
      </c>
      <c r="M232" s="35" t="e">
        <f t="shared" si="313"/>
        <v>#VALUE!</v>
      </c>
      <c r="N232" s="108"/>
      <c r="O232" s="180"/>
      <c r="P232" s="181"/>
      <c r="Q232" s="106" t="s">
        <v>160</v>
      </c>
      <c r="R232" s="107" t="s">
        <v>160</v>
      </c>
      <c r="S232" s="43"/>
      <c r="T232" s="122" t="s">
        <v>160</v>
      </c>
      <c r="U232" s="122" t="s">
        <v>160</v>
      </c>
      <c r="V232" s="123" t="s">
        <v>160</v>
      </c>
      <c r="W232" s="702">
        <f t="shared" si="321"/>
        <v>1</v>
      </c>
      <c r="X232" s="703" t="e">
        <f t="shared" si="322"/>
        <v>#VALUE!</v>
      </c>
      <c r="Y232" s="768" t="e">
        <f t="shared" si="323"/>
        <v>#VALUE!</v>
      </c>
      <c r="Z232" s="769" t="e">
        <f t="shared" si="284"/>
        <v>#VALUE!</v>
      </c>
      <c r="AA232" s="705" t="e">
        <f t="shared" si="285"/>
        <v>#VALUE!</v>
      </c>
      <c r="AB232" s="702">
        <f t="shared" si="324"/>
        <v>1</v>
      </c>
      <c r="AC232" s="703" t="e">
        <f t="shared" si="325"/>
        <v>#VALUE!</v>
      </c>
      <c r="AD232" s="704" t="e">
        <f t="shared" si="326"/>
        <v>#VALUE!</v>
      </c>
      <c r="AE232" s="769" t="e">
        <f t="shared" si="286"/>
        <v>#VALUE!</v>
      </c>
      <c r="AF232" s="705" t="e">
        <f t="shared" si="287"/>
        <v>#VALUE!</v>
      </c>
      <c r="AG232" s="702">
        <f t="shared" si="327"/>
        <v>1</v>
      </c>
      <c r="AH232" s="703" t="e">
        <f t="shared" si="328"/>
        <v>#VALUE!</v>
      </c>
      <c r="AI232" s="704" t="e">
        <f t="shared" si="329"/>
        <v>#VALUE!</v>
      </c>
      <c r="AJ232" s="769" t="e">
        <f t="shared" si="288"/>
        <v>#VALUE!</v>
      </c>
      <c r="AK232" s="705" t="e">
        <f t="shared" si="289"/>
        <v>#VALUE!</v>
      </c>
      <c r="AL232" s="702">
        <f t="shared" si="330"/>
        <v>1</v>
      </c>
      <c r="AM232" s="703" t="e">
        <f t="shared" si="331"/>
        <v>#VALUE!</v>
      </c>
      <c r="AN232" s="704" t="e">
        <f t="shared" si="332"/>
        <v>#VALUE!</v>
      </c>
      <c r="AO232" s="769" t="e">
        <f t="shared" si="290"/>
        <v>#VALUE!</v>
      </c>
      <c r="AP232" s="705" t="e">
        <f t="shared" si="291"/>
        <v>#VALUE!</v>
      </c>
      <c r="AQ232" s="702">
        <f t="shared" si="333"/>
        <v>1</v>
      </c>
      <c r="AR232" s="703" t="e">
        <f t="shared" si="334"/>
        <v>#VALUE!</v>
      </c>
      <c r="AS232" s="704" t="e">
        <f t="shared" si="335"/>
        <v>#VALUE!</v>
      </c>
      <c r="AT232" s="769" t="e">
        <f t="shared" si="292"/>
        <v>#VALUE!</v>
      </c>
      <c r="AU232" s="705" t="e">
        <f t="shared" si="293"/>
        <v>#VALUE!</v>
      </c>
      <c r="AV232" s="702">
        <f t="shared" si="336"/>
        <v>1</v>
      </c>
      <c r="AW232" s="703" t="e">
        <f t="shared" si="337"/>
        <v>#VALUE!</v>
      </c>
      <c r="AX232" s="704" t="e">
        <f t="shared" si="338"/>
        <v>#VALUE!</v>
      </c>
      <c r="AY232" s="769" t="e">
        <f t="shared" si="294"/>
        <v>#VALUE!</v>
      </c>
      <c r="AZ232" s="705" t="e">
        <f t="shared" si="295"/>
        <v>#VALUE!</v>
      </c>
      <c r="BA232" s="702">
        <f t="shared" si="339"/>
        <v>1</v>
      </c>
      <c r="BB232" s="703" t="e">
        <f t="shared" si="340"/>
        <v>#VALUE!</v>
      </c>
      <c r="BC232" s="704" t="e">
        <f t="shared" si="341"/>
        <v>#VALUE!</v>
      </c>
      <c r="BD232" s="769" t="e">
        <f t="shared" si="296"/>
        <v>#VALUE!</v>
      </c>
      <c r="BE232" s="705" t="e">
        <f t="shared" si="297"/>
        <v>#VALUE!</v>
      </c>
      <c r="BF232" s="702">
        <f t="shared" si="342"/>
        <v>1</v>
      </c>
      <c r="BG232" s="703" t="e">
        <f t="shared" si="343"/>
        <v>#VALUE!</v>
      </c>
      <c r="BH232" s="704" t="e">
        <f t="shared" si="344"/>
        <v>#VALUE!</v>
      </c>
      <c r="BI232" s="769" t="e">
        <f t="shared" si="298"/>
        <v>#VALUE!</v>
      </c>
      <c r="BJ232" s="705" t="e">
        <f t="shared" si="299"/>
        <v>#VALUE!</v>
      </c>
      <c r="BK232" s="702">
        <f t="shared" si="345"/>
        <v>1</v>
      </c>
      <c r="BL232" s="703" t="e">
        <f t="shared" si="346"/>
        <v>#VALUE!</v>
      </c>
      <c r="BM232" s="704" t="e">
        <f t="shared" si="347"/>
        <v>#VALUE!</v>
      </c>
      <c r="BN232" s="769" t="e">
        <f t="shared" si="300"/>
        <v>#VALUE!</v>
      </c>
      <c r="BO232" s="705" t="e">
        <f t="shared" si="301"/>
        <v>#VALUE!</v>
      </c>
      <c r="BP232" s="702">
        <f t="shared" si="348"/>
        <v>1</v>
      </c>
      <c r="BQ232" s="703" t="e">
        <f t="shared" si="349"/>
        <v>#VALUE!</v>
      </c>
      <c r="BR232" s="704" t="e">
        <f t="shared" si="350"/>
        <v>#VALUE!</v>
      </c>
      <c r="BS232" s="769" t="e">
        <f t="shared" si="302"/>
        <v>#VALUE!</v>
      </c>
      <c r="BT232" s="705" t="e">
        <f t="shared" si="303"/>
        <v>#VALUE!</v>
      </c>
      <c r="BU232" s="702">
        <f t="shared" si="351"/>
        <v>1</v>
      </c>
      <c r="BV232" s="703" t="e">
        <f t="shared" si="352"/>
        <v>#VALUE!</v>
      </c>
      <c r="BW232" s="704" t="e">
        <f t="shared" si="353"/>
        <v>#VALUE!</v>
      </c>
      <c r="BX232" s="769" t="e">
        <f t="shared" si="304"/>
        <v>#VALUE!</v>
      </c>
      <c r="BY232" s="705" t="e">
        <f t="shared" si="305"/>
        <v>#VALUE!</v>
      </c>
      <c r="BZ232" s="702">
        <f t="shared" si="354"/>
        <v>1</v>
      </c>
      <c r="CA232" s="703" t="e">
        <f t="shared" si="355"/>
        <v>#VALUE!</v>
      </c>
      <c r="CB232" s="704" t="e">
        <f t="shared" si="356"/>
        <v>#VALUE!</v>
      </c>
      <c r="CC232" s="769" t="e">
        <f t="shared" si="306"/>
        <v>#VALUE!</v>
      </c>
      <c r="CD232" s="705" t="e">
        <f t="shared" si="307"/>
        <v>#VALUE!</v>
      </c>
      <c r="CE232" s="770">
        <f t="shared" si="282"/>
        <v>12</v>
      </c>
      <c r="CF232" s="771" t="e">
        <f t="shared" si="283"/>
        <v>#VALUE!</v>
      </c>
      <c r="CG232" s="708"/>
      <c r="CH232" s="709"/>
      <c r="CK232" s="294" t="s">
        <v>651</v>
      </c>
      <c r="CL232" s="288"/>
      <c r="CM232" s="288">
        <v>0</v>
      </c>
      <c r="CN232" s="289">
        <f t="shared" si="314"/>
        <v>0</v>
      </c>
      <c r="CO232" s="290" t="e">
        <f t="shared" si="315"/>
        <v>#VALUE!</v>
      </c>
      <c r="CP232" s="291" t="e">
        <f t="shared" si="316"/>
        <v>#VALUE!</v>
      </c>
      <c r="CQ232" s="292">
        <f t="shared" si="317"/>
        <v>0</v>
      </c>
      <c r="CR232" s="293" t="e">
        <f t="shared" si="318"/>
        <v>#VALUE!</v>
      </c>
      <c r="CS232" s="293" t="e">
        <f t="shared" si="318"/>
        <v>#VALUE!</v>
      </c>
      <c r="CT232" s="293" t="e">
        <f t="shared" si="319"/>
        <v>#VALUE!</v>
      </c>
      <c r="CU232" s="291"/>
    </row>
    <row r="233" spans="1:99" ht="16.5" customHeight="1">
      <c r="A233" s="23">
        <f t="shared" si="320"/>
        <v>229</v>
      </c>
      <c r="B233" s="142">
        <f>'2019-상시근로자'!B233</f>
        <v>0</v>
      </c>
      <c r="C233" s="635">
        <f>'2019-상시근로자'!C233</f>
        <v>0</v>
      </c>
      <c r="D233" s="637">
        <f>'2019-상시근로자'!D233</f>
        <v>0</v>
      </c>
      <c r="E233" s="156" t="e">
        <f t="shared" si="308"/>
        <v>#VALUE!</v>
      </c>
      <c r="F233" s="30" t="e">
        <f t="shared" si="309"/>
        <v>#VALUE!</v>
      </c>
      <c r="G233" s="31" t="e">
        <f t="shared" si="310"/>
        <v>#VALUE!</v>
      </c>
      <c r="H233" s="147" t="e">
        <f t="shared" si="311"/>
        <v>#VALUE!</v>
      </c>
      <c r="I233" s="636">
        <f>'2019-상시근로자'!E233</f>
        <v>0</v>
      </c>
      <c r="J233" s="636">
        <f>'2019-상시근로자'!G233</f>
        <v>0</v>
      </c>
      <c r="K233" s="33" t="e">
        <f t="shared" si="312"/>
        <v>#VALUE!</v>
      </c>
      <c r="L233" s="33">
        <f t="shared" si="281"/>
        <v>0</v>
      </c>
      <c r="M233" s="35" t="e">
        <f t="shared" si="313"/>
        <v>#VALUE!</v>
      </c>
      <c r="N233" s="108"/>
      <c r="O233" s="178"/>
      <c r="P233" s="179"/>
      <c r="Q233" s="106" t="s">
        <v>160</v>
      </c>
      <c r="R233" s="107" t="s">
        <v>160</v>
      </c>
      <c r="S233" s="43"/>
      <c r="T233" s="122" t="s">
        <v>160</v>
      </c>
      <c r="U233" s="122" t="s">
        <v>160</v>
      </c>
      <c r="V233" s="123" t="s">
        <v>160</v>
      </c>
      <c r="W233" s="702">
        <f t="shared" si="321"/>
        <v>1</v>
      </c>
      <c r="X233" s="703" t="e">
        <f t="shared" si="322"/>
        <v>#VALUE!</v>
      </c>
      <c r="Y233" s="768" t="e">
        <f t="shared" si="323"/>
        <v>#VALUE!</v>
      </c>
      <c r="Z233" s="769" t="e">
        <f t="shared" si="284"/>
        <v>#VALUE!</v>
      </c>
      <c r="AA233" s="705" t="e">
        <f t="shared" si="285"/>
        <v>#VALUE!</v>
      </c>
      <c r="AB233" s="702">
        <f t="shared" si="324"/>
        <v>1</v>
      </c>
      <c r="AC233" s="703" t="e">
        <f t="shared" si="325"/>
        <v>#VALUE!</v>
      </c>
      <c r="AD233" s="704" t="e">
        <f t="shared" si="326"/>
        <v>#VALUE!</v>
      </c>
      <c r="AE233" s="769" t="e">
        <f t="shared" si="286"/>
        <v>#VALUE!</v>
      </c>
      <c r="AF233" s="705" t="e">
        <f t="shared" si="287"/>
        <v>#VALUE!</v>
      </c>
      <c r="AG233" s="702">
        <f t="shared" si="327"/>
        <v>1</v>
      </c>
      <c r="AH233" s="703" t="e">
        <f t="shared" si="328"/>
        <v>#VALUE!</v>
      </c>
      <c r="AI233" s="704" t="e">
        <f t="shared" si="329"/>
        <v>#VALUE!</v>
      </c>
      <c r="AJ233" s="769" t="e">
        <f t="shared" si="288"/>
        <v>#VALUE!</v>
      </c>
      <c r="AK233" s="705" t="e">
        <f t="shared" si="289"/>
        <v>#VALUE!</v>
      </c>
      <c r="AL233" s="702">
        <f t="shared" si="330"/>
        <v>1</v>
      </c>
      <c r="AM233" s="703" t="e">
        <f t="shared" si="331"/>
        <v>#VALUE!</v>
      </c>
      <c r="AN233" s="704" t="e">
        <f t="shared" si="332"/>
        <v>#VALUE!</v>
      </c>
      <c r="AO233" s="769" t="e">
        <f t="shared" si="290"/>
        <v>#VALUE!</v>
      </c>
      <c r="AP233" s="705" t="e">
        <f t="shared" si="291"/>
        <v>#VALUE!</v>
      </c>
      <c r="AQ233" s="702">
        <f t="shared" si="333"/>
        <v>1</v>
      </c>
      <c r="AR233" s="703" t="e">
        <f t="shared" si="334"/>
        <v>#VALUE!</v>
      </c>
      <c r="AS233" s="704" t="e">
        <f t="shared" si="335"/>
        <v>#VALUE!</v>
      </c>
      <c r="AT233" s="769" t="e">
        <f t="shared" si="292"/>
        <v>#VALUE!</v>
      </c>
      <c r="AU233" s="705" t="e">
        <f t="shared" si="293"/>
        <v>#VALUE!</v>
      </c>
      <c r="AV233" s="702">
        <f t="shared" si="336"/>
        <v>1</v>
      </c>
      <c r="AW233" s="703" t="e">
        <f t="shared" si="337"/>
        <v>#VALUE!</v>
      </c>
      <c r="AX233" s="704" t="e">
        <f t="shared" si="338"/>
        <v>#VALUE!</v>
      </c>
      <c r="AY233" s="769" t="e">
        <f t="shared" si="294"/>
        <v>#VALUE!</v>
      </c>
      <c r="AZ233" s="705" t="e">
        <f t="shared" si="295"/>
        <v>#VALUE!</v>
      </c>
      <c r="BA233" s="702">
        <f t="shared" si="339"/>
        <v>1</v>
      </c>
      <c r="BB233" s="703" t="e">
        <f t="shared" si="340"/>
        <v>#VALUE!</v>
      </c>
      <c r="BC233" s="704" t="e">
        <f t="shared" si="341"/>
        <v>#VALUE!</v>
      </c>
      <c r="BD233" s="769" t="e">
        <f t="shared" si="296"/>
        <v>#VALUE!</v>
      </c>
      <c r="BE233" s="705" t="e">
        <f t="shared" si="297"/>
        <v>#VALUE!</v>
      </c>
      <c r="BF233" s="702">
        <f t="shared" si="342"/>
        <v>1</v>
      </c>
      <c r="BG233" s="703" t="e">
        <f t="shared" si="343"/>
        <v>#VALUE!</v>
      </c>
      <c r="BH233" s="704" t="e">
        <f t="shared" si="344"/>
        <v>#VALUE!</v>
      </c>
      <c r="BI233" s="769" t="e">
        <f t="shared" si="298"/>
        <v>#VALUE!</v>
      </c>
      <c r="BJ233" s="705" t="e">
        <f t="shared" si="299"/>
        <v>#VALUE!</v>
      </c>
      <c r="BK233" s="702">
        <f t="shared" si="345"/>
        <v>1</v>
      </c>
      <c r="BL233" s="703" t="e">
        <f t="shared" si="346"/>
        <v>#VALUE!</v>
      </c>
      <c r="BM233" s="704" t="e">
        <f t="shared" si="347"/>
        <v>#VALUE!</v>
      </c>
      <c r="BN233" s="769" t="e">
        <f t="shared" si="300"/>
        <v>#VALUE!</v>
      </c>
      <c r="BO233" s="705" t="e">
        <f t="shared" si="301"/>
        <v>#VALUE!</v>
      </c>
      <c r="BP233" s="702">
        <f t="shared" si="348"/>
        <v>1</v>
      </c>
      <c r="BQ233" s="703" t="e">
        <f t="shared" si="349"/>
        <v>#VALUE!</v>
      </c>
      <c r="BR233" s="704" t="e">
        <f t="shared" si="350"/>
        <v>#VALUE!</v>
      </c>
      <c r="BS233" s="769" t="e">
        <f t="shared" si="302"/>
        <v>#VALUE!</v>
      </c>
      <c r="BT233" s="705" t="e">
        <f t="shared" si="303"/>
        <v>#VALUE!</v>
      </c>
      <c r="BU233" s="702">
        <f t="shared" si="351"/>
        <v>1</v>
      </c>
      <c r="BV233" s="703" t="e">
        <f t="shared" si="352"/>
        <v>#VALUE!</v>
      </c>
      <c r="BW233" s="704" t="e">
        <f t="shared" si="353"/>
        <v>#VALUE!</v>
      </c>
      <c r="BX233" s="769" t="e">
        <f t="shared" si="304"/>
        <v>#VALUE!</v>
      </c>
      <c r="BY233" s="705" t="e">
        <f t="shared" si="305"/>
        <v>#VALUE!</v>
      </c>
      <c r="BZ233" s="702">
        <f t="shared" si="354"/>
        <v>1</v>
      </c>
      <c r="CA233" s="703" t="e">
        <f t="shared" si="355"/>
        <v>#VALUE!</v>
      </c>
      <c r="CB233" s="704" t="e">
        <f t="shared" si="356"/>
        <v>#VALUE!</v>
      </c>
      <c r="CC233" s="769" t="e">
        <f t="shared" si="306"/>
        <v>#VALUE!</v>
      </c>
      <c r="CD233" s="705" t="e">
        <f t="shared" si="307"/>
        <v>#VALUE!</v>
      </c>
      <c r="CE233" s="770">
        <f t="shared" si="282"/>
        <v>12</v>
      </c>
      <c r="CF233" s="771" t="e">
        <f t="shared" si="283"/>
        <v>#VALUE!</v>
      </c>
      <c r="CG233" s="708"/>
      <c r="CH233" s="709"/>
      <c r="CK233" s="453"/>
      <c r="CL233" s="447"/>
      <c r="CM233" s="447">
        <v>0</v>
      </c>
      <c r="CN233" s="448">
        <f t="shared" si="314"/>
        <v>0</v>
      </c>
      <c r="CO233" s="449" t="e">
        <f t="shared" si="315"/>
        <v>#VALUE!</v>
      </c>
      <c r="CP233" s="450" t="e">
        <f t="shared" si="316"/>
        <v>#VALUE!</v>
      </c>
      <c r="CQ233" s="451">
        <f t="shared" si="317"/>
        <v>0</v>
      </c>
      <c r="CR233" s="452" t="e">
        <f t="shared" si="318"/>
        <v>#VALUE!</v>
      </c>
      <c r="CS233" s="452" t="e">
        <f t="shared" si="318"/>
        <v>#VALUE!</v>
      </c>
      <c r="CT233" s="452" t="e">
        <f t="shared" si="319"/>
        <v>#VALUE!</v>
      </c>
      <c r="CU233" s="450"/>
    </row>
    <row r="234" spans="1:99" ht="16.5" customHeight="1">
      <c r="A234" s="23">
        <f t="shared" si="320"/>
        <v>230</v>
      </c>
      <c r="B234" s="142">
        <f>'2019-상시근로자'!B234</f>
        <v>0</v>
      </c>
      <c r="C234" s="635">
        <f>'2019-상시근로자'!C234</f>
        <v>0</v>
      </c>
      <c r="D234" s="637">
        <f>'2019-상시근로자'!D234</f>
        <v>0</v>
      </c>
      <c r="E234" s="156" t="e">
        <f t="shared" si="308"/>
        <v>#VALUE!</v>
      </c>
      <c r="F234" s="30" t="e">
        <f t="shared" si="309"/>
        <v>#VALUE!</v>
      </c>
      <c r="G234" s="31" t="e">
        <f t="shared" si="310"/>
        <v>#VALUE!</v>
      </c>
      <c r="H234" s="147" t="e">
        <f t="shared" si="311"/>
        <v>#VALUE!</v>
      </c>
      <c r="I234" s="636">
        <f>'2019-상시근로자'!E234</f>
        <v>0</v>
      </c>
      <c r="J234" s="636">
        <f>'2019-상시근로자'!G234</f>
        <v>0</v>
      </c>
      <c r="K234" s="33" t="e">
        <f t="shared" si="312"/>
        <v>#VALUE!</v>
      </c>
      <c r="L234" s="33">
        <f t="shared" si="281"/>
        <v>0</v>
      </c>
      <c r="M234" s="35" t="e">
        <f t="shared" si="313"/>
        <v>#VALUE!</v>
      </c>
      <c r="N234" s="108"/>
      <c r="O234" s="178"/>
      <c r="P234" s="179"/>
      <c r="Q234" s="106" t="s">
        <v>160</v>
      </c>
      <c r="R234" s="107" t="s">
        <v>160</v>
      </c>
      <c r="S234" s="43"/>
      <c r="T234" s="122" t="s">
        <v>160</v>
      </c>
      <c r="U234" s="122" t="s">
        <v>160</v>
      </c>
      <c r="V234" s="123" t="s">
        <v>160</v>
      </c>
      <c r="W234" s="702">
        <f t="shared" si="321"/>
        <v>1</v>
      </c>
      <c r="X234" s="703" t="e">
        <f t="shared" si="322"/>
        <v>#VALUE!</v>
      </c>
      <c r="Y234" s="768" t="e">
        <f t="shared" si="323"/>
        <v>#VALUE!</v>
      </c>
      <c r="Z234" s="769" t="e">
        <f t="shared" si="284"/>
        <v>#VALUE!</v>
      </c>
      <c r="AA234" s="705" t="e">
        <f t="shared" si="285"/>
        <v>#VALUE!</v>
      </c>
      <c r="AB234" s="702">
        <f t="shared" si="324"/>
        <v>1</v>
      </c>
      <c r="AC234" s="703" t="e">
        <f t="shared" si="325"/>
        <v>#VALUE!</v>
      </c>
      <c r="AD234" s="704" t="e">
        <f t="shared" si="326"/>
        <v>#VALUE!</v>
      </c>
      <c r="AE234" s="769" t="e">
        <f t="shared" si="286"/>
        <v>#VALUE!</v>
      </c>
      <c r="AF234" s="705" t="e">
        <f t="shared" si="287"/>
        <v>#VALUE!</v>
      </c>
      <c r="AG234" s="702">
        <f t="shared" si="327"/>
        <v>1</v>
      </c>
      <c r="AH234" s="703" t="e">
        <f t="shared" si="328"/>
        <v>#VALUE!</v>
      </c>
      <c r="AI234" s="704" t="e">
        <f t="shared" si="329"/>
        <v>#VALUE!</v>
      </c>
      <c r="AJ234" s="769" t="e">
        <f t="shared" si="288"/>
        <v>#VALUE!</v>
      </c>
      <c r="AK234" s="705" t="e">
        <f t="shared" si="289"/>
        <v>#VALUE!</v>
      </c>
      <c r="AL234" s="702">
        <f t="shared" si="330"/>
        <v>1</v>
      </c>
      <c r="AM234" s="703" t="e">
        <f t="shared" si="331"/>
        <v>#VALUE!</v>
      </c>
      <c r="AN234" s="704" t="e">
        <f t="shared" si="332"/>
        <v>#VALUE!</v>
      </c>
      <c r="AO234" s="769" t="e">
        <f t="shared" si="290"/>
        <v>#VALUE!</v>
      </c>
      <c r="AP234" s="705" t="e">
        <f t="shared" si="291"/>
        <v>#VALUE!</v>
      </c>
      <c r="AQ234" s="702">
        <f t="shared" si="333"/>
        <v>1</v>
      </c>
      <c r="AR234" s="703" t="e">
        <f t="shared" si="334"/>
        <v>#VALUE!</v>
      </c>
      <c r="AS234" s="704" t="e">
        <f t="shared" si="335"/>
        <v>#VALUE!</v>
      </c>
      <c r="AT234" s="769" t="e">
        <f t="shared" si="292"/>
        <v>#VALUE!</v>
      </c>
      <c r="AU234" s="705" t="e">
        <f t="shared" si="293"/>
        <v>#VALUE!</v>
      </c>
      <c r="AV234" s="702">
        <f t="shared" si="336"/>
        <v>1</v>
      </c>
      <c r="AW234" s="703" t="e">
        <f t="shared" si="337"/>
        <v>#VALUE!</v>
      </c>
      <c r="AX234" s="704" t="e">
        <f t="shared" si="338"/>
        <v>#VALUE!</v>
      </c>
      <c r="AY234" s="769" t="e">
        <f t="shared" si="294"/>
        <v>#VALUE!</v>
      </c>
      <c r="AZ234" s="705" t="e">
        <f t="shared" si="295"/>
        <v>#VALUE!</v>
      </c>
      <c r="BA234" s="702">
        <f t="shared" si="339"/>
        <v>1</v>
      </c>
      <c r="BB234" s="703" t="e">
        <f t="shared" si="340"/>
        <v>#VALUE!</v>
      </c>
      <c r="BC234" s="704" t="e">
        <f t="shared" si="341"/>
        <v>#VALUE!</v>
      </c>
      <c r="BD234" s="769" t="e">
        <f t="shared" si="296"/>
        <v>#VALUE!</v>
      </c>
      <c r="BE234" s="705" t="e">
        <f t="shared" si="297"/>
        <v>#VALUE!</v>
      </c>
      <c r="BF234" s="702">
        <f t="shared" si="342"/>
        <v>1</v>
      </c>
      <c r="BG234" s="703" t="e">
        <f t="shared" si="343"/>
        <v>#VALUE!</v>
      </c>
      <c r="BH234" s="704" t="e">
        <f t="shared" si="344"/>
        <v>#VALUE!</v>
      </c>
      <c r="BI234" s="769" t="e">
        <f t="shared" si="298"/>
        <v>#VALUE!</v>
      </c>
      <c r="BJ234" s="705" t="e">
        <f t="shared" si="299"/>
        <v>#VALUE!</v>
      </c>
      <c r="BK234" s="702">
        <f t="shared" si="345"/>
        <v>1</v>
      </c>
      <c r="BL234" s="703" t="e">
        <f t="shared" si="346"/>
        <v>#VALUE!</v>
      </c>
      <c r="BM234" s="704" t="e">
        <f t="shared" si="347"/>
        <v>#VALUE!</v>
      </c>
      <c r="BN234" s="769" t="e">
        <f t="shared" si="300"/>
        <v>#VALUE!</v>
      </c>
      <c r="BO234" s="705" t="e">
        <f t="shared" si="301"/>
        <v>#VALUE!</v>
      </c>
      <c r="BP234" s="702">
        <f t="shared" si="348"/>
        <v>1</v>
      </c>
      <c r="BQ234" s="703" t="e">
        <f t="shared" si="349"/>
        <v>#VALUE!</v>
      </c>
      <c r="BR234" s="704" t="e">
        <f t="shared" si="350"/>
        <v>#VALUE!</v>
      </c>
      <c r="BS234" s="769" t="e">
        <f t="shared" si="302"/>
        <v>#VALUE!</v>
      </c>
      <c r="BT234" s="705" t="e">
        <f t="shared" si="303"/>
        <v>#VALUE!</v>
      </c>
      <c r="BU234" s="702">
        <f t="shared" si="351"/>
        <v>1</v>
      </c>
      <c r="BV234" s="703" t="e">
        <f t="shared" si="352"/>
        <v>#VALUE!</v>
      </c>
      <c r="BW234" s="704" t="e">
        <f t="shared" si="353"/>
        <v>#VALUE!</v>
      </c>
      <c r="BX234" s="769" t="e">
        <f t="shared" si="304"/>
        <v>#VALUE!</v>
      </c>
      <c r="BY234" s="705" t="e">
        <f t="shared" si="305"/>
        <v>#VALUE!</v>
      </c>
      <c r="BZ234" s="702">
        <f t="shared" si="354"/>
        <v>1</v>
      </c>
      <c r="CA234" s="703" t="e">
        <f t="shared" si="355"/>
        <v>#VALUE!</v>
      </c>
      <c r="CB234" s="704" t="e">
        <f t="shared" si="356"/>
        <v>#VALUE!</v>
      </c>
      <c r="CC234" s="769" t="e">
        <f t="shared" si="306"/>
        <v>#VALUE!</v>
      </c>
      <c r="CD234" s="705" t="e">
        <f t="shared" si="307"/>
        <v>#VALUE!</v>
      </c>
      <c r="CE234" s="770">
        <f t="shared" si="282"/>
        <v>12</v>
      </c>
      <c r="CF234" s="771" t="e">
        <f t="shared" si="283"/>
        <v>#VALUE!</v>
      </c>
      <c r="CG234" s="708"/>
      <c r="CH234" s="709"/>
      <c r="CK234" s="253"/>
      <c r="CL234" s="283"/>
      <c r="CM234" s="283">
        <v>0</v>
      </c>
      <c r="CN234" s="284">
        <f t="shared" si="314"/>
        <v>0</v>
      </c>
      <c r="CO234" s="285" t="e">
        <f t="shared" si="315"/>
        <v>#VALUE!</v>
      </c>
      <c r="CP234" s="286" t="e">
        <f t="shared" si="316"/>
        <v>#VALUE!</v>
      </c>
      <c r="CQ234" s="275">
        <f t="shared" si="317"/>
        <v>0</v>
      </c>
      <c r="CR234" s="287" t="e">
        <f t="shared" si="318"/>
        <v>#VALUE!</v>
      </c>
      <c r="CS234" s="287" t="e">
        <f t="shared" si="318"/>
        <v>#VALUE!</v>
      </c>
      <c r="CT234" s="287" t="e">
        <f t="shared" si="319"/>
        <v>#VALUE!</v>
      </c>
      <c r="CU234" s="286"/>
    </row>
    <row r="235" spans="1:99" ht="16.5" customHeight="1">
      <c r="A235" s="23">
        <f t="shared" si="320"/>
        <v>231</v>
      </c>
      <c r="B235" s="142">
        <f>'2019-상시근로자'!B235</f>
        <v>0</v>
      </c>
      <c r="C235" s="635">
        <f>'2019-상시근로자'!C235</f>
        <v>0</v>
      </c>
      <c r="D235" s="637">
        <f>'2019-상시근로자'!D235</f>
        <v>0</v>
      </c>
      <c r="E235" s="156" t="e">
        <f t="shared" si="308"/>
        <v>#VALUE!</v>
      </c>
      <c r="F235" s="30" t="e">
        <f t="shared" si="309"/>
        <v>#VALUE!</v>
      </c>
      <c r="G235" s="31" t="e">
        <f t="shared" si="310"/>
        <v>#VALUE!</v>
      </c>
      <c r="H235" s="147" t="e">
        <f t="shared" si="311"/>
        <v>#VALUE!</v>
      </c>
      <c r="I235" s="636">
        <f>'2019-상시근로자'!E235</f>
        <v>0</v>
      </c>
      <c r="J235" s="636">
        <f>'2019-상시근로자'!G235</f>
        <v>0</v>
      </c>
      <c r="K235" s="33" t="e">
        <f t="shared" si="312"/>
        <v>#VALUE!</v>
      </c>
      <c r="L235" s="33">
        <f t="shared" si="281"/>
        <v>0</v>
      </c>
      <c r="M235" s="35" t="e">
        <f t="shared" si="313"/>
        <v>#VALUE!</v>
      </c>
      <c r="N235" s="108"/>
      <c r="O235" s="178"/>
      <c r="P235" s="179"/>
      <c r="Q235" s="106" t="s">
        <v>160</v>
      </c>
      <c r="R235" s="107" t="s">
        <v>160</v>
      </c>
      <c r="S235" s="43"/>
      <c r="T235" s="122" t="s">
        <v>160</v>
      </c>
      <c r="U235" s="122" t="s">
        <v>160</v>
      </c>
      <c r="V235" s="123" t="s">
        <v>160</v>
      </c>
      <c r="W235" s="702">
        <f t="shared" si="321"/>
        <v>1</v>
      </c>
      <c r="X235" s="703" t="e">
        <f t="shared" si="322"/>
        <v>#VALUE!</v>
      </c>
      <c r="Y235" s="768" t="e">
        <f t="shared" si="323"/>
        <v>#VALUE!</v>
      </c>
      <c r="Z235" s="769" t="e">
        <f t="shared" si="284"/>
        <v>#VALUE!</v>
      </c>
      <c r="AA235" s="705" t="e">
        <f t="shared" si="285"/>
        <v>#VALUE!</v>
      </c>
      <c r="AB235" s="702">
        <f t="shared" si="324"/>
        <v>1</v>
      </c>
      <c r="AC235" s="703" t="e">
        <f t="shared" si="325"/>
        <v>#VALUE!</v>
      </c>
      <c r="AD235" s="704" t="e">
        <f t="shared" si="326"/>
        <v>#VALUE!</v>
      </c>
      <c r="AE235" s="769" t="e">
        <f t="shared" si="286"/>
        <v>#VALUE!</v>
      </c>
      <c r="AF235" s="705" t="e">
        <f t="shared" si="287"/>
        <v>#VALUE!</v>
      </c>
      <c r="AG235" s="702">
        <f t="shared" si="327"/>
        <v>1</v>
      </c>
      <c r="AH235" s="703" t="e">
        <f t="shared" si="328"/>
        <v>#VALUE!</v>
      </c>
      <c r="AI235" s="704" t="e">
        <f t="shared" si="329"/>
        <v>#VALUE!</v>
      </c>
      <c r="AJ235" s="769" t="e">
        <f t="shared" si="288"/>
        <v>#VALUE!</v>
      </c>
      <c r="AK235" s="705" t="e">
        <f t="shared" si="289"/>
        <v>#VALUE!</v>
      </c>
      <c r="AL235" s="702">
        <f t="shared" si="330"/>
        <v>1</v>
      </c>
      <c r="AM235" s="703" t="e">
        <f t="shared" si="331"/>
        <v>#VALUE!</v>
      </c>
      <c r="AN235" s="704" t="e">
        <f t="shared" si="332"/>
        <v>#VALUE!</v>
      </c>
      <c r="AO235" s="769" t="e">
        <f t="shared" si="290"/>
        <v>#VALUE!</v>
      </c>
      <c r="AP235" s="705" t="e">
        <f t="shared" si="291"/>
        <v>#VALUE!</v>
      </c>
      <c r="AQ235" s="702">
        <f t="shared" si="333"/>
        <v>1</v>
      </c>
      <c r="AR235" s="703" t="e">
        <f t="shared" si="334"/>
        <v>#VALUE!</v>
      </c>
      <c r="AS235" s="704" t="e">
        <f t="shared" si="335"/>
        <v>#VALUE!</v>
      </c>
      <c r="AT235" s="769" t="e">
        <f t="shared" si="292"/>
        <v>#VALUE!</v>
      </c>
      <c r="AU235" s="705" t="e">
        <f t="shared" si="293"/>
        <v>#VALUE!</v>
      </c>
      <c r="AV235" s="702">
        <f t="shared" si="336"/>
        <v>1</v>
      </c>
      <c r="AW235" s="703" t="e">
        <f t="shared" si="337"/>
        <v>#VALUE!</v>
      </c>
      <c r="AX235" s="704" t="e">
        <f t="shared" si="338"/>
        <v>#VALUE!</v>
      </c>
      <c r="AY235" s="769" t="e">
        <f t="shared" si="294"/>
        <v>#VALUE!</v>
      </c>
      <c r="AZ235" s="705" t="e">
        <f t="shared" si="295"/>
        <v>#VALUE!</v>
      </c>
      <c r="BA235" s="702">
        <f t="shared" si="339"/>
        <v>1</v>
      </c>
      <c r="BB235" s="703" t="e">
        <f t="shared" si="340"/>
        <v>#VALUE!</v>
      </c>
      <c r="BC235" s="704" t="e">
        <f t="shared" si="341"/>
        <v>#VALUE!</v>
      </c>
      <c r="BD235" s="769" t="e">
        <f t="shared" si="296"/>
        <v>#VALUE!</v>
      </c>
      <c r="BE235" s="705" t="e">
        <f t="shared" si="297"/>
        <v>#VALUE!</v>
      </c>
      <c r="BF235" s="702">
        <f t="shared" si="342"/>
        <v>1</v>
      </c>
      <c r="BG235" s="703" t="e">
        <f t="shared" si="343"/>
        <v>#VALUE!</v>
      </c>
      <c r="BH235" s="704" t="e">
        <f t="shared" si="344"/>
        <v>#VALUE!</v>
      </c>
      <c r="BI235" s="769" t="e">
        <f t="shared" si="298"/>
        <v>#VALUE!</v>
      </c>
      <c r="BJ235" s="705" t="e">
        <f t="shared" si="299"/>
        <v>#VALUE!</v>
      </c>
      <c r="BK235" s="702">
        <f t="shared" si="345"/>
        <v>1</v>
      </c>
      <c r="BL235" s="703" t="e">
        <f t="shared" si="346"/>
        <v>#VALUE!</v>
      </c>
      <c r="BM235" s="704" t="e">
        <f t="shared" si="347"/>
        <v>#VALUE!</v>
      </c>
      <c r="BN235" s="769" t="e">
        <f t="shared" si="300"/>
        <v>#VALUE!</v>
      </c>
      <c r="BO235" s="705" t="e">
        <f t="shared" si="301"/>
        <v>#VALUE!</v>
      </c>
      <c r="BP235" s="702">
        <f t="shared" si="348"/>
        <v>1</v>
      </c>
      <c r="BQ235" s="703" t="e">
        <f t="shared" si="349"/>
        <v>#VALUE!</v>
      </c>
      <c r="BR235" s="704" t="e">
        <f t="shared" si="350"/>
        <v>#VALUE!</v>
      </c>
      <c r="BS235" s="769" t="e">
        <f t="shared" si="302"/>
        <v>#VALUE!</v>
      </c>
      <c r="BT235" s="705" t="e">
        <f t="shared" si="303"/>
        <v>#VALUE!</v>
      </c>
      <c r="BU235" s="702">
        <f t="shared" si="351"/>
        <v>1</v>
      </c>
      <c r="BV235" s="703" t="e">
        <f t="shared" si="352"/>
        <v>#VALUE!</v>
      </c>
      <c r="BW235" s="704" t="e">
        <f t="shared" si="353"/>
        <v>#VALUE!</v>
      </c>
      <c r="BX235" s="769" t="e">
        <f t="shared" si="304"/>
        <v>#VALUE!</v>
      </c>
      <c r="BY235" s="705" t="e">
        <f t="shared" si="305"/>
        <v>#VALUE!</v>
      </c>
      <c r="BZ235" s="702">
        <f t="shared" si="354"/>
        <v>1</v>
      </c>
      <c r="CA235" s="703" t="e">
        <f t="shared" si="355"/>
        <v>#VALUE!</v>
      </c>
      <c r="CB235" s="704" t="e">
        <f t="shared" si="356"/>
        <v>#VALUE!</v>
      </c>
      <c r="CC235" s="769" t="e">
        <f t="shared" si="306"/>
        <v>#VALUE!</v>
      </c>
      <c r="CD235" s="705" t="e">
        <f t="shared" si="307"/>
        <v>#VALUE!</v>
      </c>
      <c r="CE235" s="770">
        <f t="shared" si="282"/>
        <v>12</v>
      </c>
      <c r="CF235" s="771" t="e">
        <f t="shared" si="283"/>
        <v>#VALUE!</v>
      </c>
      <c r="CG235" s="708"/>
      <c r="CH235" s="709"/>
      <c r="CK235" s="253"/>
      <c r="CL235" s="272"/>
      <c r="CM235" s="272"/>
      <c r="CN235" s="273"/>
      <c r="CO235" s="285" t="e">
        <f t="shared" si="315"/>
        <v>#VALUE!</v>
      </c>
      <c r="CP235" s="286" t="e">
        <f t="shared" si="316"/>
        <v>#VALUE!</v>
      </c>
      <c r="CQ235" s="275">
        <f t="shared" si="317"/>
        <v>0</v>
      </c>
      <c r="CR235" s="270" t="e">
        <f t="shared" si="318"/>
        <v>#VALUE!</v>
      </c>
      <c r="CS235" s="270" t="e">
        <f t="shared" si="318"/>
        <v>#VALUE!</v>
      </c>
      <c r="CT235" s="270" t="e">
        <f t="shared" si="319"/>
        <v>#VALUE!</v>
      </c>
      <c r="CU235" s="44"/>
    </row>
    <row r="236" spans="1:99" ht="16.5" customHeight="1">
      <c r="A236" s="23">
        <f t="shared" si="320"/>
        <v>232</v>
      </c>
      <c r="B236" s="142">
        <f>'2019-상시근로자'!B236</f>
        <v>0</v>
      </c>
      <c r="C236" s="635">
        <f>'2019-상시근로자'!C236</f>
        <v>0</v>
      </c>
      <c r="D236" s="637">
        <f>'2019-상시근로자'!D236</f>
        <v>0</v>
      </c>
      <c r="E236" s="156" t="e">
        <f t="shared" si="308"/>
        <v>#VALUE!</v>
      </c>
      <c r="F236" s="30" t="e">
        <f t="shared" si="309"/>
        <v>#VALUE!</v>
      </c>
      <c r="G236" s="31" t="e">
        <f t="shared" si="310"/>
        <v>#VALUE!</v>
      </c>
      <c r="H236" s="147" t="e">
        <f t="shared" si="311"/>
        <v>#VALUE!</v>
      </c>
      <c r="I236" s="636">
        <f>'2019-상시근로자'!E236</f>
        <v>0</v>
      </c>
      <c r="J236" s="636">
        <f>'2019-상시근로자'!G236</f>
        <v>0</v>
      </c>
      <c r="K236" s="33" t="e">
        <f t="shared" si="312"/>
        <v>#VALUE!</v>
      </c>
      <c r="L236" s="33">
        <f t="shared" si="281"/>
        <v>0</v>
      </c>
      <c r="M236" s="35" t="e">
        <f t="shared" si="313"/>
        <v>#VALUE!</v>
      </c>
      <c r="N236" s="108"/>
      <c r="O236" s="178"/>
      <c r="P236" s="179"/>
      <c r="Q236" s="106" t="s">
        <v>160</v>
      </c>
      <c r="R236" s="107" t="s">
        <v>160</v>
      </c>
      <c r="S236" s="43"/>
      <c r="T236" s="122" t="s">
        <v>160</v>
      </c>
      <c r="U236" s="122" t="s">
        <v>160</v>
      </c>
      <c r="V236" s="123" t="s">
        <v>160</v>
      </c>
      <c r="W236" s="702">
        <f t="shared" si="321"/>
        <v>1</v>
      </c>
      <c r="X236" s="703" t="e">
        <f t="shared" si="322"/>
        <v>#VALUE!</v>
      </c>
      <c r="Y236" s="768" t="e">
        <f t="shared" si="323"/>
        <v>#VALUE!</v>
      </c>
      <c r="Z236" s="769" t="e">
        <f t="shared" si="284"/>
        <v>#VALUE!</v>
      </c>
      <c r="AA236" s="705" t="e">
        <f t="shared" si="285"/>
        <v>#VALUE!</v>
      </c>
      <c r="AB236" s="702">
        <f t="shared" si="324"/>
        <v>1</v>
      </c>
      <c r="AC236" s="703" t="e">
        <f t="shared" si="325"/>
        <v>#VALUE!</v>
      </c>
      <c r="AD236" s="704" t="e">
        <f t="shared" si="326"/>
        <v>#VALUE!</v>
      </c>
      <c r="AE236" s="769" t="e">
        <f t="shared" si="286"/>
        <v>#VALUE!</v>
      </c>
      <c r="AF236" s="705" t="e">
        <f t="shared" si="287"/>
        <v>#VALUE!</v>
      </c>
      <c r="AG236" s="702">
        <f t="shared" si="327"/>
        <v>1</v>
      </c>
      <c r="AH236" s="703" t="e">
        <f t="shared" si="328"/>
        <v>#VALUE!</v>
      </c>
      <c r="AI236" s="704" t="e">
        <f t="shared" si="329"/>
        <v>#VALUE!</v>
      </c>
      <c r="AJ236" s="769" t="e">
        <f t="shared" si="288"/>
        <v>#VALUE!</v>
      </c>
      <c r="AK236" s="705" t="e">
        <f t="shared" si="289"/>
        <v>#VALUE!</v>
      </c>
      <c r="AL236" s="702">
        <f t="shared" si="330"/>
        <v>1</v>
      </c>
      <c r="AM236" s="703" t="e">
        <f t="shared" si="331"/>
        <v>#VALUE!</v>
      </c>
      <c r="AN236" s="704" t="e">
        <f t="shared" si="332"/>
        <v>#VALUE!</v>
      </c>
      <c r="AO236" s="769" t="e">
        <f t="shared" si="290"/>
        <v>#VALUE!</v>
      </c>
      <c r="AP236" s="705" t="e">
        <f t="shared" si="291"/>
        <v>#VALUE!</v>
      </c>
      <c r="AQ236" s="702">
        <f t="shared" si="333"/>
        <v>1</v>
      </c>
      <c r="AR236" s="703" t="e">
        <f t="shared" si="334"/>
        <v>#VALUE!</v>
      </c>
      <c r="AS236" s="704" t="e">
        <f t="shared" si="335"/>
        <v>#VALUE!</v>
      </c>
      <c r="AT236" s="769" t="e">
        <f t="shared" si="292"/>
        <v>#VALUE!</v>
      </c>
      <c r="AU236" s="705" t="e">
        <f t="shared" si="293"/>
        <v>#VALUE!</v>
      </c>
      <c r="AV236" s="702">
        <f t="shared" si="336"/>
        <v>1</v>
      </c>
      <c r="AW236" s="703" t="e">
        <f t="shared" si="337"/>
        <v>#VALUE!</v>
      </c>
      <c r="AX236" s="704" t="e">
        <f t="shared" si="338"/>
        <v>#VALUE!</v>
      </c>
      <c r="AY236" s="769" t="e">
        <f t="shared" si="294"/>
        <v>#VALUE!</v>
      </c>
      <c r="AZ236" s="705" t="e">
        <f t="shared" si="295"/>
        <v>#VALUE!</v>
      </c>
      <c r="BA236" s="702">
        <f t="shared" si="339"/>
        <v>1</v>
      </c>
      <c r="BB236" s="703" t="e">
        <f t="shared" si="340"/>
        <v>#VALUE!</v>
      </c>
      <c r="BC236" s="704" t="e">
        <f t="shared" si="341"/>
        <v>#VALUE!</v>
      </c>
      <c r="BD236" s="769" t="e">
        <f t="shared" si="296"/>
        <v>#VALUE!</v>
      </c>
      <c r="BE236" s="705" t="e">
        <f t="shared" si="297"/>
        <v>#VALUE!</v>
      </c>
      <c r="BF236" s="702">
        <f t="shared" si="342"/>
        <v>1</v>
      </c>
      <c r="BG236" s="703" t="e">
        <f t="shared" si="343"/>
        <v>#VALUE!</v>
      </c>
      <c r="BH236" s="704" t="e">
        <f t="shared" si="344"/>
        <v>#VALUE!</v>
      </c>
      <c r="BI236" s="769" t="e">
        <f t="shared" si="298"/>
        <v>#VALUE!</v>
      </c>
      <c r="BJ236" s="705" t="e">
        <f t="shared" si="299"/>
        <v>#VALUE!</v>
      </c>
      <c r="BK236" s="702">
        <f t="shared" si="345"/>
        <v>1</v>
      </c>
      <c r="BL236" s="703" t="e">
        <f t="shared" si="346"/>
        <v>#VALUE!</v>
      </c>
      <c r="BM236" s="704" t="e">
        <f t="shared" si="347"/>
        <v>#VALUE!</v>
      </c>
      <c r="BN236" s="769" t="e">
        <f t="shared" si="300"/>
        <v>#VALUE!</v>
      </c>
      <c r="BO236" s="705" t="e">
        <f t="shared" si="301"/>
        <v>#VALUE!</v>
      </c>
      <c r="BP236" s="702">
        <f t="shared" si="348"/>
        <v>1</v>
      </c>
      <c r="BQ236" s="703" t="e">
        <f t="shared" si="349"/>
        <v>#VALUE!</v>
      </c>
      <c r="BR236" s="704" t="e">
        <f t="shared" si="350"/>
        <v>#VALUE!</v>
      </c>
      <c r="BS236" s="769" t="e">
        <f t="shared" si="302"/>
        <v>#VALUE!</v>
      </c>
      <c r="BT236" s="705" t="e">
        <f t="shared" si="303"/>
        <v>#VALUE!</v>
      </c>
      <c r="BU236" s="702">
        <f t="shared" si="351"/>
        <v>1</v>
      </c>
      <c r="BV236" s="703" t="e">
        <f t="shared" si="352"/>
        <v>#VALUE!</v>
      </c>
      <c r="BW236" s="704" t="e">
        <f t="shared" si="353"/>
        <v>#VALUE!</v>
      </c>
      <c r="BX236" s="769" t="e">
        <f t="shared" si="304"/>
        <v>#VALUE!</v>
      </c>
      <c r="BY236" s="705" t="e">
        <f t="shared" si="305"/>
        <v>#VALUE!</v>
      </c>
      <c r="BZ236" s="702">
        <f t="shared" si="354"/>
        <v>1</v>
      </c>
      <c r="CA236" s="703" t="e">
        <f t="shared" si="355"/>
        <v>#VALUE!</v>
      </c>
      <c r="CB236" s="704" t="e">
        <f t="shared" si="356"/>
        <v>#VALUE!</v>
      </c>
      <c r="CC236" s="769" t="e">
        <f t="shared" si="306"/>
        <v>#VALUE!</v>
      </c>
      <c r="CD236" s="705" t="e">
        <f t="shared" si="307"/>
        <v>#VALUE!</v>
      </c>
      <c r="CE236" s="770">
        <f t="shared" si="282"/>
        <v>12</v>
      </c>
      <c r="CF236" s="771" t="e">
        <f t="shared" si="283"/>
        <v>#VALUE!</v>
      </c>
      <c r="CG236" s="708"/>
      <c r="CH236" s="709"/>
      <c r="CK236" s="253"/>
      <c r="CL236" s="272"/>
      <c r="CM236" s="272"/>
      <c r="CN236" s="273"/>
      <c r="CO236" s="285" t="e">
        <f t="shared" si="315"/>
        <v>#VALUE!</v>
      </c>
      <c r="CP236" s="286" t="e">
        <f t="shared" si="316"/>
        <v>#VALUE!</v>
      </c>
      <c r="CQ236" s="275">
        <f t="shared" si="317"/>
        <v>0</v>
      </c>
      <c r="CR236" s="270" t="e">
        <f t="shared" si="318"/>
        <v>#VALUE!</v>
      </c>
      <c r="CS236" s="270" t="e">
        <f t="shared" si="318"/>
        <v>#VALUE!</v>
      </c>
      <c r="CT236" s="270" t="e">
        <f t="shared" si="319"/>
        <v>#VALUE!</v>
      </c>
      <c r="CU236" s="44"/>
    </row>
    <row r="237" spans="1:99" ht="16.5" customHeight="1">
      <c r="A237" s="23">
        <f t="shared" si="320"/>
        <v>233</v>
      </c>
      <c r="B237" s="142">
        <f>'2019-상시근로자'!B237</f>
        <v>0</v>
      </c>
      <c r="C237" s="635">
        <f>'2019-상시근로자'!C237</f>
        <v>0</v>
      </c>
      <c r="D237" s="637">
        <f>'2019-상시근로자'!D237</f>
        <v>0</v>
      </c>
      <c r="E237" s="156" t="e">
        <f t="shared" si="308"/>
        <v>#VALUE!</v>
      </c>
      <c r="F237" s="30" t="e">
        <f t="shared" si="309"/>
        <v>#VALUE!</v>
      </c>
      <c r="G237" s="31" t="e">
        <f t="shared" si="310"/>
        <v>#VALUE!</v>
      </c>
      <c r="H237" s="147" t="e">
        <f t="shared" si="311"/>
        <v>#VALUE!</v>
      </c>
      <c r="I237" s="636">
        <f>'2019-상시근로자'!E237</f>
        <v>0</v>
      </c>
      <c r="J237" s="636">
        <f>'2019-상시근로자'!G237</f>
        <v>0</v>
      </c>
      <c r="K237" s="33" t="e">
        <f t="shared" si="312"/>
        <v>#VALUE!</v>
      </c>
      <c r="L237" s="33">
        <f t="shared" si="281"/>
        <v>0</v>
      </c>
      <c r="M237" s="35" t="e">
        <f t="shared" si="313"/>
        <v>#VALUE!</v>
      </c>
      <c r="N237" s="108"/>
      <c r="O237" s="178"/>
      <c r="P237" s="179"/>
      <c r="Q237" s="106" t="s">
        <v>160</v>
      </c>
      <c r="R237" s="107" t="s">
        <v>160</v>
      </c>
      <c r="S237" s="43"/>
      <c r="T237" s="122" t="s">
        <v>160</v>
      </c>
      <c r="U237" s="122" t="s">
        <v>160</v>
      </c>
      <c r="V237" s="123" t="s">
        <v>160</v>
      </c>
      <c r="W237" s="702">
        <f t="shared" si="321"/>
        <v>1</v>
      </c>
      <c r="X237" s="703" t="e">
        <f t="shared" si="322"/>
        <v>#VALUE!</v>
      </c>
      <c r="Y237" s="768" t="e">
        <f t="shared" si="323"/>
        <v>#VALUE!</v>
      </c>
      <c r="Z237" s="769" t="e">
        <f t="shared" si="284"/>
        <v>#VALUE!</v>
      </c>
      <c r="AA237" s="705" t="e">
        <f t="shared" si="285"/>
        <v>#VALUE!</v>
      </c>
      <c r="AB237" s="702">
        <f t="shared" si="324"/>
        <v>1</v>
      </c>
      <c r="AC237" s="703" t="e">
        <f t="shared" si="325"/>
        <v>#VALUE!</v>
      </c>
      <c r="AD237" s="704" t="e">
        <f t="shared" si="326"/>
        <v>#VALUE!</v>
      </c>
      <c r="AE237" s="769" t="e">
        <f t="shared" si="286"/>
        <v>#VALUE!</v>
      </c>
      <c r="AF237" s="705" t="e">
        <f t="shared" si="287"/>
        <v>#VALUE!</v>
      </c>
      <c r="AG237" s="702">
        <f t="shared" si="327"/>
        <v>1</v>
      </c>
      <c r="AH237" s="703" t="e">
        <f t="shared" si="328"/>
        <v>#VALUE!</v>
      </c>
      <c r="AI237" s="704" t="e">
        <f t="shared" si="329"/>
        <v>#VALUE!</v>
      </c>
      <c r="AJ237" s="769" t="e">
        <f t="shared" si="288"/>
        <v>#VALUE!</v>
      </c>
      <c r="AK237" s="705" t="e">
        <f t="shared" si="289"/>
        <v>#VALUE!</v>
      </c>
      <c r="AL237" s="702">
        <f t="shared" si="330"/>
        <v>1</v>
      </c>
      <c r="AM237" s="703" t="e">
        <f t="shared" si="331"/>
        <v>#VALUE!</v>
      </c>
      <c r="AN237" s="704" t="e">
        <f t="shared" si="332"/>
        <v>#VALUE!</v>
      </c>
      <c r="AO237" s="769" t="e">
        <f t="shared" si="290"/>
        <v>#VALUE!</v>
      </c>
      <c r="AP237" s="705" t="e">
        <f t="shared" si="291"/>
        <v>#VALUE!</v>
      </c>
      <c r="AQ237" s="702">
        <f t="shared" si="333"/>
        <v>1</v>
      </c>
      <c r="AR237" s="703" t="e">
        <f t="shared" si="334"/>
        <v>#VALUE!</v>
      </c>
      <c r="AS237" s="704" t="e">
        <f t="shared" si="335"/>
        <v>#VALUE!</v>
      </c>
      <c r="AT237" s="769" t="e">
        <f t="shared" si="292"/>
        <v>#VALUE!</v>
      </c>
      <c r="AU237" s="705" t="e">
        <f t="shared" si="293"/>
        <v>#VALUE!</v>
      </c>
      <c r="AV237" s="702">
        <f t="shared" si="336"/>
        <v>1</v>
      </c>
      <c r="AW237" s="703" t="e">
        <f t="shared" si="337"/>
        <v>#VALUE!</v>
      </c>
      <c r="AX237" s="704" t="e">
        <f t="shared" si="338"/>
        <v>#VALUE!</v>
      </c>
      <c r="AY237" s="769" t="e">
        <f t="shared" si="294"/>
        <v>#VALUE!</v>
      </c>
      <c r="AZ237" s="705" t="e">
        <f t="shared" si="295"/>
        <v>#VALUE!</v>
      </c>
      <c r="BA237" s="702">
        <f t="shared" si="339"/>
        <v>1</v>
      </c>
      <c r="BB237" s="703" t="e">
        <f t="shared" si="340"/>
        <v>#VALUE!</v>
      </c>
      <c r="BC237" s="704" t="e">
        <f t="shared" si="341"/>
        <v>#VALUE!</v>
      </c>
      <c r="BD237" s="769" t="e">
        <f t="shared" si="296"/>
        <v>#VALUE!</v>
      </c>
      <c r="BE237" s="705" t="e">
        <f t="shared" si="297"/>
        <v>#VALUE!</v>
      </c>
      <c r="BF237" s="702">
        <f t="shared" si="342"/>
        <v>1</v>
      </c>
      <c r="BG237" s="703" t="e">
        <f t="shared" si="343"/>
        <v>#VALUE!</v>
      </c>
      <c r="BH237" s="704" t="e">
        <f t="shared" si="344"/>
        <v>#VALUE!</v>
      </c>
      <c r="BI237" s="769" t="e">
        <f t="shared" si="298"/>
        <v>#VALUE!</v>
      </c>
      <c r="BJ237" s="705" t="e">
        <f t="shared" si="299"/>
        <v>#VALUE!</v>
      </c>
      <c r="BK237" s="702">
        <f t="shared" si="345"/>
        <v>1</v>
      </c>
      <c r="BL237" s="703" t="e">
        <f t="shared" si="346"/>
        <v>#VALUE!</v>
      </c>
      <c r="BM237" s="704" t="e">
        <f t="shared" si="347"/>
        <v>#VALUE!</v>
      </c>
      <c r="BN237" s="769" t="e">
        <f t="shared" si="300"/>
        <v>#VALUE!</v>
      </c>
      <c r="BO237" s="705" t="e">
        <f t="shared" si="301"/>
        <v>#VALUE!</v>
      </c>
      <c r="BP237" s="702">
        <f t="shared" si="348"/>
        <v>1</v>
      </c>
      <c r="BQ237" s="703" t="e">
        <f t="shared" si="349"/>
        <v>#VALUE!</v>
      </c>
      <c r="BR237" s="704" t="e">
        <f t="shared" si="350"/>
        <v>#VALUE!</v>
      </c>
      <c r="BS237" s="769" t="e">
        <f t="shared" si="302"/>
        <v>#VALUE!</v>
      </c>
      <c r="BT237" s="705" t="e">
        <f t="shared" si="303"/>
        <v>#VALUE!</v>
      </c>
      <c r="BU237" s="702">
        <f t="shared" si="351"/>
        <v>1</v>
      </c>
      <c r="BV237" s="703" t="e">
        <f t="shared" si="352"/>
        <v>#VALUE!</v>
      </c>
      <c r="BW237" s="704" t="e">
        <f t="shared" si="353"/>
        <v>#VALUE!</v>
      </c>
      <c r="BX237" s="769" t="e">
        <f t="shared" si="304"/>
        <v>#VALUE!</v>
      </c>
      <c r="BY237" s="705" t="e">
        <f t="shared" si="305"/>
        <v>#VALUE!</v>
      </c>
      <c r="BZ237" s="702">
        <f t="shared" si="354"/>
        <v>1</v>
      </c>
      <c r="CA237" s="703" t="e">
        <f t="shared" si="355"/>
        <v>#VALUE!</v>
      </c>
      <c r="CB237" s="704" t="e">
        <f t="shared" si="356"/>
        <v>#VALUE!</v>
      </c>
      <c r="CC237" s="769" t="e">
        <f t="shared" si="306"/>
        <v>#VALUE!</v>
      </c>
      <c r="CD237" s="705" t="e">
        <f t="shared" si="307"/>
        <v>#VALUE!</v>
      </c>
      <c r="CE237" s="770">
        <f t="shared" si="282"/>
        <v>12</v>
      </c>
      <c r="CF237" s="771" t="e">
        <f t="shared" si="283"/>
        <v>#VALUE!</v>
      </c>
      <c r="CG237" s="708"/>
      <c r="CH237" s="709"/>
      <c r="CK237" s="253"/>
      <c r="CL237" s="272"/>
      <c r="CM237" s="272"/>
      <c r="CN237" s="273"/>
      <c r="CO237" s="285" t="e">
        <f t="shared" si="315"/>
        <v>#VALUE!</v>
      </c>
      <c r="CP237" s="286" t="e">
        <f t="shared" si="316"/>
        <v>#VALUE!</v>
      </c>
      <c r="CQ237" s="275">
        <f t="shared" si="317"/>
        <v>0</v>
      </c>
      <c r="CR237" s="270" t="e">
        <f t="shared" si="318"/>
        <v>#VALUE!</v>
      </c>
      <c r="CS237" s="270" t="e">
        <f t="shared" si="318"/>
        <v>#VALUE!</v>
      </c>
      <c r="CT237" s="270" t="e">
        <f t="shared" si="319"/>
        <v>#VALUE!</v>
      </c>
      <c r="CU237" s="44"/>
    </row>
    <row r="238" spans="1:99" ht="16.5" customHeight="1">
      <c r="A238" s="23">
        <f t="shared" si="320"/>
        <v>234</v>
      </c>
      <c r="B238" s="142">
        <f>'2019-상시근로자'!B238</f>
        <v>0</v>
      </c>
      <c r="C238" s="635">
        <f>'2019-상시근로자'!C238</f>
        <v>0</v>
      </c>
      <c r="D238" s="637">
        <f>'2019-상시근로자'!D238</f>
        <v>0</v>
      </c>
      <c r="E238" s="156" t="e">
        <f t="shared" si="308"/>
        <v>#VALUE!</v>
      </c>
      <c r="F238" s="30" t="e">
        <f t="shared" si="309"/>
        <v>#VALUE!</v>
      </c>
      <c r="G238" s="31" t="e">
        <f t="shared" si="310"/>
        <v>#VALUE!</v>
      </c>
      <c r="H238" s="147" t="e">
        <f t="shared" si="311"/>
        <v>#VALUE!</v>
      </c>
      <c r="I238" s="636">
        <f>'2019-상시근로자'!E238</f>
        <v>0</v>
      </c>
      <c r="J238" s="636">
        <f>'2019-상시근로자'!G238</f>
        <v>0</v>
      </c>
      <c r="K238" s="33" t="e">
        <f t="shared" si="312"/>
        <v>#VALUE!</v>
      </c>
      <c r="L238" s="33">
        <f t="shared" si="281"/>
        <v>0</v>
      </c>
      <c r="M238" s="35" t="e">
        <f t="shared" si="313"/>
        <v>#VALUE!</v>
      </c>
      <c r="N238" s="108"/>
      <c r="O238" s="178"/>
      <c r="P238" s="179"/>
      <c r="Q238" s="106" t="s">
        <v>160</v>
      </c>
      <c r="R238" s="107" t="s">
        <v>160</v>
      </c>
      <c r="S238" s="43"/>
      <c r="T238" s="122" t="s">
        <v>160</v>
      </c>
      <c r="U238" s="122" t="s">
        <v>160</v>
      </c>
      <c r="V238" s="123" t="s">
        <v>160</v>
      </c>
      <c r="W238" s="702">
        <f t="shared" si="321"/>
        <v>1</v>
      </c>
      <c r="X238" s="703" t="e">
        <f t="shared" si="322"/>
        <v>#VALUE!</v>
      </c>
      <c r="Y238" s="768" t="e">
        <f t="shared" si="323"/>
        <v>#VALUE!</v>
      </c>
      <c r="Z238" s="769" t="e">
        <f t="shared" si="284"/>
        <v>#VALUE!</v>
      </c>
      <c r="AA238" s="705" t="e">
        <f t="shared" si="285"/>
        <v>#VALUE!</v>
      </c>
      <c r="AB238" s="702">
        <f t="shared" si="324"/>
        <v>1</v>
      </c>
      <c r="AC238" s="703" t="e">
        <f t="shared" si="325"/>
        <v>#VALUE!</v>
      </c>
      <c r="AD238" s="704" t="e">
        <f t="shared" si="326"/>
        <v>#VALUE!</v>
      </c>
      <c r="AE238" s="769" t="e">
        <f t="shared" si="286"/>
        <v>#VALUE!</v>
      </c>
      <c r="AF238" s="705" t="e">
        <f t="shared" si="287"/>
        <v>#VALUE!</v>
      </c>
      <c r="AG238" s="702">
        <f t="shared" si="327"/>
        <v>1</v>
      </c>
      <c r="AH238" s="703" t="e">
        <f t="shared" si="328"/>
        <v>#VALUE!</v>
      </c>
      <c r="AI238" s="704" t="e">
        <f t="shared" si="329"/>
        <v>#VALUE!</v>
      </c>
      <c r="AJ238" s="769" t="e">
        <f t="shared" si="288"/>
        <v>#VALUE!</v>
      </c>
      <c r="AK238" s="705" t="e">
        <f t="shared" si="289"/>
        <v>#VALUE!</v>
      </c>
      <c r="AL238" s="702">
        <f t="shared" si="330"/>
        <v>1</v>
      </c>
      <c r="AM238" s="703" t="e">
        <f t="shared" si="331"/>
        <v>#VALUE!</v>
      </c>
      <c r="AN238" s="704" t="e">
        <f t="shared" si="332"/>
        <v>#VALUE!</v>
      </c>
      <c r="AO238" s="769" t="e">
        <f t="shared" si="290"/>
        <v>#VALUE!</v>
      </c>
      <c r="AP238" s="705" t="e">
        <f t="shared" si="291"/>
        <v>#VALUE!</v>
      </c>
      <c r="AQ238" s="702">
        <f t="shared" si="333"/>
        <v>1</v>
      </c>
      <c r="AR238" s="703" t="e">
        <f t="shared" si="334"/>
        <v>#VALUE!</v>
      </c>
      <c r="AS238" s="704" t="e">
        <f t="shared" si="335"/>
        <v>#VALUE!</v>
      </c>
      <c r="AT238" s="769" t="e">
        <f t="shared" si="292"/>
        <v>#VALUE!</v>
      </c>
      <c r="AU238" s="705" t="e">
        <f t="shared" si="293"/>
        <v>#VALUE!</v>
      </c>
      <c r="AV238" s="702">
        <f t="shared" si="336"/>
        <v>1</v>
      </c>
      <c r="AW238" s="703" t="e">
        <f t="shared" si="337"/>
        <v>#VALUE!</v>
      </c>
      <c r="AX238" s="704" t="e">
        <f t="shared" si="338"/>
        <v>#VALUE!</v>
      </c>
      <c r="AY238" s="769" t="e">
        <f t="shared" si="294"/>
        <v>#VALUE!</v>
      </c>
      <c r="AZ238" s="705" t="e">
        <f t="shared" si="295"/>
        <v>#VALUE!</v>
      </c>
      <c r="BA238" s="702">
        <f t="shared" si="339"/>
        <v>1</v>
      </c>
      <c r="BB238" s="703" t="e">
        <f t="shared" si="340"/>
        <v>#VALUE!</v>
      </c>
      <c r="BC238" s="704" t="e">
        <f t="shared" si="341"/>
        <v>#VALUE!</v>
      </c>
      <c r="BD238" s="769" t="e">
        <f t="shared" si="296"/>
        <v>#VALUE!</v>
      </c>
      <c r="BE238" s="705" t="e">
        <f t="shared" si="297"/>
        <v>#VALUE!</v>
      </c>
      <c r="BF238" s="702">
        <f t="shared" si="342"/>
        <v>1</v>
      </c>
      <c r="BG238" s="703" t="e">
        <f t="shared" si="343"/>
        <v>#VALUE!</v>
      </c>
      <c r="BH238" s="704" t="e">
        <f t="shared" si="344"/>
        <v>#VALUE!</v>
      </c>
      <c r="BI238" s="769" t="e">
        <f t="shared" si="298"/>
        <v>#VALUE!</v>
      </c>
      <c r="BJ238" s="705" t="e">
        <f t="shared" si="299"/>
        <v>#VALUE!</v>
      </c>
      <c r="BK238" s="702">
        <f t="shared" si="345"/>
        <v>1</v>
      </c>
      <c r="BL238" s="703" t="e">
        <f t="shared" si="346"/>
        <v>#VALUE!</v>
      </c>
      <c r="BM238" s="704" t="e">
        <f t="shared" si="347"/>
        <v>#VALUE!</v>
      </c>
      <c r="BN238" s="769" t="e">
        <f t="shared" si="300"/>
        <v>#VALUE!</v>
      </c>
      <c r="BO238" s="705" t="e">
        <f t="shared" si="301"/>
        <v>#VALUE!</v>
      </c>
      <c r="BP238" s="702">
        <f t="shared" si="348"/>
        <v>1</v>
      </c>
      <c r="BQ238" s="703" t="e">
        <f t="shared" si="349"/>
        <v>#VALUE!</v>
      </c>
      <c r="BR238" s="704" t="e">
        <f t="shared" si="350"/>
        <v>#VALUE!</v>
      </c>
      <c r="BS238" s="769" t="e">
        <f t="shared" si="302"/>
        <v>#VALUE!</v>
      </c>
      <c r="BT238" s="705" t="e">
        <f t="shared" si="303"/>
        <v>#VALUE!</v>
      </c>
      <c r="BU238" s="702">
        <f t="shared" si="351"/>
        <v>1</v>
      </c>
      <c r="BV238" s="703" t="e">
        <f t="shared" si="352"/>
        <v>#VALUE!</v>
      </c>
      <c r="BW238" s="704" t="e">
        <f t="shared" si="353"/>
        <v>#VALUE!</v>
      </c>
      <c r="BX238" s="769" t="e">
        <f t="shared" si="304"/>
        <v>#VALUE!</v>
      </c>
      <c r="BY238" s="705" t="e">
        <f t="shared" si="305"/>
        <v>#VALUE!</v>
      </c>
      <c r="BZ238" s="702">
        <f t="shared" si="354"/>
        <v>1</v>
      </c>
      <c r="CA238" s="703" t="e">
        <f t="shared" si="355"/>
        <v>#VALUE!</v>
      </c>
      <c r="CB238" s="704" t="e">
        <f t="shared" si="356"/>
        <v>#VALUE!</v>
      </c>
      <c r="CC238" s="769" t="e">
        <f t="shared" si="306"/>
        <v>#VALUE!</v>
      </c>
      <c r="CD238" s="705" t="e">
        <f t="shared" si="307"/>
        <v>#VALUE!</v>
      </c>
      <c r="CE238" s="770">
        <f t="shared" si="282"/>
        <v>12</v>
      </c>
      <c r="CF238" s="771" t="e">
        <f t="shared" si="283"/>
        <v>#VALUE!</v>
      </c>
      <c r="CG238" s="708"/>
      <c r="CH238" s="709"/>
      <c r="CK238" s="253"/>
      <c r="CL238" s="272"/>
      <c r="CM238" s="272"/>
      <c r="CN238" s="273"/>
      <c r="CO238" s="285" t="e">
        <f t="shared" si="315"/>
        <v>#VALUE!</v>
      </c>
      <c r="CP238" s="286" t="e">
        <f t="shared" si="316"/>
        <v>#VALUE!</v>
      </c>
      <c r="CQ238" s="275">
        <f t="shared" si="317"/>
        <v>0</v>
      </c>
      <c r="CR238" s="270" t="e">
        <f t="shared" si="318"/>
        <v>#VALUE!</v>
      </c>
      <c r="CS238" s="270" t="e">
        <f t="shared" si="318"/>
        <v>#VALUE!</v>
      </c>
      <c r="CT238" s="270" t="e">
        <f t="shared" si="319"/>
        <v>#VALUE!</v>
      </c>
      <c r="CU238" s="44"/>
    </row>
    <row r="239" spans="1:99" ht="16.5" customHeight="1" thickBot="1">
      <c r="A239" s="23">
        <f t="shared" si="320"/>
        <v>235</v>
      </c>
      <c r="B239" s="142">
        <f>'2019-상시근로자'!B239</f>
        <v>0</v>
      </c>
      <c r="C239" s="635">
        <f>'2019-상시근로자'!C239</f>
        <v>0</v>
      </c>
      <c r="D239" s="637">
        <f>'2019-상시근로자'!D239</f>
        <v>0</v>
      </c>
      <c r="E239" s="156" t="e">
        <f t="shared" si="308"/>
        <v>#VALUE!</v>
      </c>
      <c r="F239" s="30" t="e">
        <f t="shared" si="309"/>
        <v>#VALUE!</v>
      </c>
      <c r="G239" s="31" t="e">
        <f t="shared" si="310"/>
        <v>#VALUE!</v>
      </c>
      <c r="H239" s="147" t="e">
        <f t="shared" si="311"/>
        <v>#VALUE!</v>
      </c>
      <c r="I239" s="636">
        <f>'2019-상시근로자'!E239</f>
        <v>0</v>
      </c>
      <c r="J239" s="636">
        <f>'2019-상시근로자'!G239</f>
        <v>0</v>
      </c>
      <c r="K239" s="33" t="e">
        <f t="shared" si="312"/>
        <v>#VALUE!</v>
      </c>
      <c r="L239" s="33">
        <f t="shared" si="281"/>
        <v>0</v>
      </c>
      <c r="M239" s="35" t="e">
        <f t="shared" si="313"/>
        <v>#VALUE!</v>
      </c>
      <c r="N239" s="108"/>
      <c r="O239" s="180"/>
      <c r="P239" s="181"/>
      <c r="Q239" s="106" t="s">
        <v>160</v>
      </c>
      <c r="R239" s="107" t="s">
        <v>160</v>
      </c>
      <c r="S239" s="43"/>
      <c r="T239" s="122" t="s">
        <v>160</v>
      </c>
      <c r="U239" s="122" t="s">
        <v>160</v>
      </c>
      <c r="V239" s="123" t="s">
        <v>160</v>
      </c>
      <c r="W239" s="702">
        <f t="shared" si="321"/>
        <v>1</v>
      </c>
      <c r="X239" s="703" t="e">
        <f t="shared" si="322"/>
        <v>#VALUE!</v>
      </c>
      <c r="Y239" s="768" t="e">
        <f t="shared" si="323"/>
        <v>#VALUE!</v>
      </c>
      <c r="Z239" s="769" t="e">
        <f t="shared" si="284"/>
        <v>#VALUE!</v>
      </c>
      <c r="AA239" s="705" t="e">
        <f t="shared" si="285"/>
        <v>#VALUE!</v>
      </c>
      <c r="AB239" s="702">
        <f t="shared" si="324"/>
        <v>1</v>
      </c>
      <c r="AC239" s="703" t="e">
        <f t="shared" si="325"/>
        <v>#VALUE!</v>
      </c>
      <c r="AD239" s="704" t="e">
        <f t="shared" si="326"/>
        <v>#VALUE!</v>
      </c>
      <c r="AE239" s="769" t="e">
        <f t="shared" si="286"/>
        <v>#VALUE!</v>
      </c>
      <c r="AF239" s="705" t="e">
        <f t="shared" si="287"/>
        <v>#VALUE!</v>
      </c>
      <c r="AG239" s="702">
        <f t="shared" si="327"/>
        <v>1</v>
      </c>
      <c r="AH239" s="703" t="e">
        <f t="shared" si="328"/>
        <v>#VALUE!</v>
      </c>
      <c r="AI239" s="704" t="e">
        <f t="shared" si="329"/>
        <v>#VALUE!</v>
      </c>
      <c r="AJ239" s="769" t="e">
        <f t="shared" si="288"/>
        <v>#VALUE!</v>
      </c>
      <c r="AK239" s="705" t="e">
        <f t="shared" si="289"/>
        <v>#VALUE!</v>
      </c>
      <c r="AL239" s="702">
        <f t="shared" si="330"/>
        <v>1</v>
      </c>
      <c r="AM239" s="703" t="e">
        <f t="shared" si="331"/>
        <v>#VALUE!</v>
      </c>
      <c r="AN239" s="704" t="e">
        <f t="shared" si="332"/>
        <v>#VALUE!</v>
      </c>
      <c r="AO239" s="769" t="e">
        <f t="shared" si="290"/>
        <v>#VALUE!</v>
      </c>
      <c r="AP239" s="705" t="e">
        <f t="shared" si="291"/>
        <v>#VALUE!</v>
      </c>
      <c r="AQ239" s="702">
        <f t="shared" si="333"/>
        <v>1</v>
      </c>
      <c r="AR239" s="703" t="e">
        <f t="shared" si="334"/>
        <v>#VALUE!</v>
      </c>
      <c r="AS239" s="704" t="e">
        <f t="shared" si="335"/>
        <v>#VALUE!</v>
      </c>
      <c r="AT239" s="769" t="e">
        <f t="shared" si="292"/>
        <v>#VALUE!</v>
      </c>
      <c r="AU239" s="705" t="e">
        <f t="shared" si="293"/>
        <v>#VALUE!</v>
      </c>
      <c r="AV239" s="702">
        <f t="shared" si="336"/>
        <v>1</v>
      </c>
      <c r="AW239" s="703" t="e">
        <f t="shared" si="337"/>
        <v>#VALUE!</v>
      </c>
      <c r="AX239" s="704" t="e">
        <f t="shared" si="338"/>
        <v>#VALUE!</v>
      </c>
      <c r="AY239" s="769" t="e">
        <f t="shared" si="294"/>
        <v>#VALUE!</v>
      </c>
      <c r="AZ239" s="705" t="e">
        <f t="shared" si="295"/>
        <v>#VALUE!</v>
      </c>
      <c r="BA239" s="702">
        <f t="shared" si="339"/>
        <v>1</v>
      </c>
      <c r="BB239" s="703" t="e">
        <f t="shared" si="340"/>
        <v>#VALUE!</v>
      </c>
      <c r="BC239" s="704" t="e">
        <f t="shared" si="341"/>
        <v>#VALUE!</v>
      </c>
      <c r="BD239" s="769" t="e">
        <f t="shared" si="296"/>
        <v>#VALUE!</v>
      </c>
      <c r="BE239" s="705" t="e">
        <f t="shared" si="297"/>
        <v>#VALUE!</v>
      </c>
      <c r="BF239" s="702">
        <f t="shared" si="342"/>
        <v>1</v>
      </c>
      <c r="BG239" s="703" t="e">
        <f t="shared" si="343"/>
        <v>#VALUE!</v>
      </c>
      <c r="BH239" s="704" t="e">
        <f t="shared" si="344"/>
        <v>#VALUE!</v>
      </c>
      <c r="BI239" s="769" t="e">
        <f t="shared" si="298"/>
        <v>#VALUE!</v>
      </c>
      <c r="BJ239" s="705" t="e">
        <f t="shared" si="299"/>
        <v>#VALUE!</v>
      </c>
      <c r="BK239" s="702">
        <f t="shared" si="345"/>
        <v>1</v>
      </c>
      <c r="BL239" s="703" t="e">
        <f t="shared" si="346"/>
        <v>#VALUE!</v>
      </c>
      <c r="BM239" s="704" t="e">
        <f t="shared" si="347"/>
        <v>#VALUE!</v>
      </c>
      <c r="BN239" s="769" t="e">
        <f t="shared" si="300"/>
        <v>#VALUE!</v>
      </c>
      <c r="BO239" s="705" t="e">
        <f t="shared" si="301"/>
        <v>#VALUE!</v>
      </c>
      <c r="BP239" s="702">
        <f t="shared" si="348"/>
        <v>1</v>
      </c>
      <c r="BQ239" s="703" t="e">
        <f t="shared" si="349"/>
        <v>#VALUE!</v>
      </c>
      <c r="BR239" s="704" t="e">
        <f t="shared" si="350"/>
        <v>#VALUE!</v>
      </c>
      <c r="BS239" s="769" t="e">
        <f t="shared" si="302"/>
        <v>#VALUE!</v>
      </c>
      <c r="BT239" s="705" t="e">
        <f t="shared" si="303"/>
        <v>#VALUE!</v>
      </c>
      <c r="BU239" s="702">
        <f t="shared" si="351"/>
        <v>1</v>
      </c>
      <c r="BV239" s="703" t="e">
        <f t="shared" si="352"/>
        <v>#VALUE!</v>
      </c>
      <c r="BW239" s="704" t="e">
        <f t="shared" si="353"/>
        <v>#VALUE!</v>
      </c>
      <c r="BX239" s="769" t="e">
        <f t="shared" si="304"/>
        <v>#VALUE!</v>
      </c>
      <c r="BY239" s="705" t="e">
        <f t="shared" si="305"/>
        <v>#VALUE!</v>
      </c>
      <c r="BZ239" s="702">
        <f t="shared" si="354"/>
        <v>1</v>
      </c>
      <c r="CA239" s="703" t="e">
        <f t="shared" si="355"/>
        <v>#VALUE!</v>
      </c>
      <c r="CB239" s="704" t="e">
        <f t="shared" si="356"/>
        <v>#VALUE!</v>
      </c>
      <c r="CC239" s="769" t="e">
        <f t="shared" si="306"/>
        <v>#VALUE!</v>
      </c>
      <c r="CD239" s="705" t="e">
        <f t="shared" si="307"/>
        <v>#VALUE!</v>
      </c>
      <c r="CE239" s="770">
        <f t="shared" si="282"/>
        <v>12</v>
      </c>
      <c r="CF239" s="771" t="e">
        <f t="shared" si="283"/>
        <v>#VALUE!</v>
      </c>
      <c r="CG239" s="708"/>
      <c r="CH239" s="709"/>
      <c r="CK239" s="253"/>
      <c r="CL239" s="272"/>
      <c r="CM239" s="272"/>
      <c r="CN239" s="273"/>
      <c r="CO239" s="285" t="e">
        <f t="shared" si="315"/>
        <v>#VALUE!</v>
      </c>
      <c r="CP239" s="286" t="e">
        <f t="shared" si="316"/>
        <v>#VALUE!</v>
      </c>
      <c r="CQ239" s="275">
        <f t="shared" si="317"/>
        <v>0</v>
      </c>
      <c r="CR239" s="270" t="e">
        <f t="shared" si="318"/>
        <v>#VALUE!</v>
      </c>
      <c r="CS239" s="270" t="e">
        <f t="shared" si="318"/>
        <v>#VALUE!</v>
      </c>
      <c r="CT239" s="270" t="e">
        <f t="shared" si="319"/>
        <v>#VALUE!</v>
      </c>
      <c r="CU239" s="44"/>
    </row>
    <row r="240" spans="1:99" ht="16.5" customHeight="1">
      <c r="A240" s="23">
        <f t="shared" si="320"/>
        <v>236</v>
      </c>
      <c r="B240" s="142">
        <f>'2019-상시근로자'!B240</f>
        <v>0</v>
      </c>
      <c r="C240" s="635">
        <f>'2019-상시근로자'!C240</f>
        <v>0</v>
      </c>
      <c r="D240" s="637">
        <f>'2019-상시근로자'!D240</f>
        <v>0</v>
      </c>
      <c r="E240" s="156" t="e">
        <f t="shared" si="308"/>
        <v>#VALUE!</v>
      </c>
      <c r="F240" s="30" t="e">
        <f t="shared" si="309"/>
        <v>#VALUE!</v>
      </c>
      <c r="G240" s="31" t="e">
        <f t="shared" si="310"/>
        <v>#VALUE!</v>
      </c>
      <c r="H240" s="147" t="e">
        <f t="shared" si="311"/>
        <v>#VALUE!</v>
      </c>
      <c r="I240" s="636">
        <f>'2019-상시근로자'!E240</f>
        <v>0</v>
      </c>
      <c r="J240" s="636">
        <f>'2019-상시근로자'!G240</f>
        <v>0</v>
      </c>
      <c r="K240" s="33" t="e">
        <f t="shared" si="312"/>
        <v>#VALUE!</v>
      </c>
      <c r="L240" s="33">
        <f t="shared" si="281"/>
        <v>0</v>
      </c>
      <c r="M240" s="35" t="e">
        <f t="shared" si="313"/>
        <v>#VALUE!</v>
      </c>
      <c r="N240" s="108"/>
      <c r="O240" s="178"/>
      <c r="P240" s="179"/>
      <c r="Q240" s="106" t="s">
        <v>160</v>
      </c>
      <c r="R240" s="107" t="s">
        <v>160</v>
      </c>
      <c r="S240" s="43"/>
      <c r="T240" s="122" t="s">
        <v>160</v>
      </c>
      <c r="U240" s="122" t="s">
        <v>160</v>
      </c>
      <c r="V240" s="123" t="s">
        <v>160</v>
      </c>
      <c r="W240" s="702">
        <f t="shared" si="321"/>
        <v>1</v>
      </c>
      <c r="X240" s="703" t="e">
        <f t="shared" si="322"/>
        <v>#VALUE!</v>
      </c>
      <c r="Y240" s="768" t="e">
        <f t="shared" si="323"/>
        <v>#VALUE!</v>
      </c>
      <c r="Z240" s="769" t="e">
        <f t="shared" si="284"/>
        <v>#VALUE!</v>
      </c>
      <c r="AA240" s="705" t="e">
        <f t="shared" si="285"/>
        <v>#VALUE!</v>
      </c>
      <c r="AB240" s="702">
        <f t="shared" si="324"/>
        <v>1</v>
      </c>
      <c r="AC240" s="703" t="e">
        <f t="shared" si="325"/>
        <v>#VALUE!</v>
      </c>
      <c r="AD240" s="704" t="e">
        <f t="shared" si="326"/>
        <v>#VALUE!</v>
      </c>
      <c r="AE240" s="769" t="e">
        <f t="shared" si="286"/>
        <v>#VALUE!</v>
      </c>
      <c r="AF240" s="705" t="e">
        <f t="shared" si="287"/>
        <v>#VALUE!</v>
      </c>
      <c r="AG240" s="702">
        <f t="shared" si="327"/>
        <v>1</v>
      </c>
      <c r="AH240" s="703" t="e">
        <f t="shared" si="328"/>
        <v>#VALUE!</v>
      </c>
      <c r="AI240" s="704" t="e">
        <f t="shared" si="329"/>
        <v>#VALUE!</v>
      </c>
      <c r="AJ240" s="769" t="e">
        <f t="shared" si="288"/>
        <v>#VALUE!</v>
      </c>
      <c r="AK240" s="705" t="e">
        <f t="shared" si="289"/>
        <v>#VALUE!</v>
      </c>
      <c r="AL240" s="702">
        <f t="shared" si="330"/>
        <v>1</v>
      </c>
      <c r="AM240" s="703" t="e">
        <f t="shared" si="331"/>
        <v>#VALUE!</v>
      </c>
      <c r="AN240" s="704" t="e">
        <f t="shared" si="332"/>
        <v>#VALUE!</v>
      </c>
      <c r="AO240" s="769" t="e">
        <f t="shared" si="290"/>
        <v>#VALUE!</v>
      </c>
      <c r="AP240" s="705" t="e">
        <f t="shared" si="291"/>
        <v>#VALUE!</v>
      </c>
      <c r="AQ240" s="702">
        <f t="shared" si="333"/>
        <v>1</v>
      </c>
      <c r="AR240" s="703" t="e">
        <f t="shared" si="334"/>
        <v>#VALUE!</v>
      </c>
      <c r="AS240" s="704" t="e">
        <f t="shared" si="335"/>
        <v>#VALUE!</v>
      </c>
      <c r="AT240" s="769" t="e">
        <f t="shared" si="292"/>
        <v>#VALUE!</v>
      </c>
      <c r="AU240" s="705" t="e">
        <f t="shared" si="293"/>
        <v>#VALUE!</v>
      </c>
      <c r="AV240" s="702">
        <f t="shared" si="336"/>
        <v>1</v>
      </c>
      <c r="AW240" s="703" t="e">
        <f t="shared" si="337"/>
        <v>#VALUE!</v>
      </c>
      <c r="AX240" s="704" t="e">
        <f t="shared" si="338"/>
        <v>#VALUE!</v>
      </c>
      <c r="AY240" s="769" t="e">
        <f t="shared" si="294"/>
        <v>#VALUE!</v>
      </c>
      <c r="AZ240" s="705" t="e">
        <f t="shared" si="295"/>
        <v>#VALUE!</v>
      </c>
      <c r="BA240" s="702">
        <f t="shared" si="339"/>
        <v>1</v>
      </c>
      <c r="BB240" s="703" t="e">
        <f t="shared" si="340"/>
        <v>#VALUE!</v>
      </c>
      <c r="BC240" s="704" t="e">
        <f t="shared" si="341"/>
        <v>#VALUE!</v>
      </c>
      <c r="BD240" s="769" t="e">
        <f t="shared" si="296"/>
        <v>#VALUE!</v>
      </c>
      <c r="BE240" s="705" t="e">
        <f t="shared" si="297"/>
        <v>#VALUE!</v>
      </c>
      <c r="BF240" s="702">
        <f t="shared" si="342"/>
        <v>1</v>
      </c>
      <c r="BG240" s="703" t="e">
        <f t="shared" si="343"/>
        <v>#VALUE!</v>
      </c>
      <c r="BH240" s="704" t="e">
        <f t="shared" si="344"/>
        <v>#VALUE!</v>
      </c>
      <c r="BI240" s="769" t="e">
        <f t="shared" si="298"/>
        <v>#VALUE!</v>
      </c>
      <c r="BJ240" s="705" t="e">
        <f t="shared" si="299"/>
        <v>#VALUE!</v>
      </c>
      <c r="BK240" s="702">
        <f t="shared" si="345"/>
        <v>1</v>
      </c>
      <c r="BL240" s="703" t="e">
        <f t="shared" si="346"/>
        <v>#VALUE!</v>
      </c>
      <c r="BM240" s="704" t="e">
        <f t="shared" si="347"/>
        <v>#VALUE!</v>
      </c>
      <c r="BN240" s="769" t="e">
        <f t="shared" si="300"/>
        <v>#VALUE!</v>
      </c>
      <c r="BO240" s="705" t="e">
        <f t="shared" si="301"/>
        <v>#VALUE!</v>
      </c>
      <c r="BP240" s="702">
        <f t="shared" si="348"/>
        <v>1</v>
      </c>
      <c r="BQ240" s="703" t="e">
        <f t="shared" si="349"/>
        <v>#VALUE!</v>
      </c>
      <c r="BR240" s="704" t="e">
        <f t="shared" si="350"/>
        <v>#VALUE!</v>
      </c>
      <c r="BS240" s="769" t="e">
        <f t="shared" si="302"/>
        <v>#VALUE!</v>
      </c>
      <c r="BT240" s="705" t="e">
        <f t="shared" si="303"/>
        <v>#VALUE!</v>
      </c>
      <c r="BU240" s="702">
        <f t="shared" si="351"/>
        <v>1</v>
      </c>
      <c r="BV240" s="703" t="e">
        <f t="shared" si="352"/>
        <v>#VALUE!</v>
      </c>
      <c r="BW240" s="704" t="e">
        <f t="shared" si="353"/>
        <v>#VALUE!</v>
      </c>
      <c r="BX240" s="769" t="e">
        <f t="shared" si="304"/>
        <v>#VALUE!</v>
      </c>
      <c r="BY240" s="705" t="e">
        <f t="shared" si="305"/>
        <v>#VALUE!</v>
      </c>
      <c r="BZ240" s="702">
        <f t="shared" si="354"/>
        <v>1</v>
      </c>
      <c r="CA240" s="703" t="e">
        <f t="shared" si="355"/>
        <v>#VALUE!</v>
      </c>
      <c r="CB240" s="704" t="e">
        <f t="shared" si="356"/>
        <v>#VALUE!</v>
      </c>
      <c r="CC240" s="769" t="e">
        <f t="shared" si="306"/>
        <v>#VALUE!</v>
      </c>
      <c r="CD240" s="705" t="e">
        <f t="shared" si="307"/>
        <v>#VALUE!</v>
      </c>
      <c r="CE240" s="770">
        <f t="shared" si="282"/>
        <v>12</v>
      </c>
      <c r="CF240" s="771" t="e">
        <f t="shared" si="283"/>
        <v>#VALUE!</v>
      </c>
      <c r="CG240" s="708"/>
      <c r="CH240" s="709"/>
      <c r="CK240" s="253"/>
      <c r="CL240" s="272"/>
      <c r="CM240" s="272"/>
      <c r="CN240" s="273"/>
      <c r="CO240" s="285" t="e">
        <f t="shared" si="315"/>
        <v>#VALUE!</v>
      </c>
      <c r="CP240" s="286" t="e">
        <f t="shared" si="316"/>
        <v>#VALUE!</v>
      </c>
      <c r="CQ240" s="275">
        <f t="shared" si="317"/>
        <v>0</v>
      </c>
      <c r="CR240" s="270" t="e">
        <f t="shared" si="318"/>
        <v>#VALUE!</v>
      </c>
      <c r="CS240" s="270" t="e">
        <f t="shared" si="318"/>
        <v>#VALUE!</v>
      </c>
      <c r="CT240" s="270" t="e">
        <f t="shared" si="319"/>
        <v>#VALUE!</v>
      </c>
      <c r="CU240" s="44"/>
    </row>
    <row r="241" spans="1:99" ht="16.5" customHeight="1">
      <c r="A241" s="23">
        <f t="shared" si="320"/>
        <v>237</v>
      </c>
      <c r="B241" s="142">
        <f>'2019-상시근로자'!B241</f>
        <v>0</v>
      </c>
      <c r="C241" s="635">
        <f>'2019-상시근로자'!C241</f>
        <v>0</v>
      </c>
      <c r="D241" s="637">
        <f>'2019-상시근로자'!D241</f>
        <v>0</v>
      </c>
      <c r="E241" s="156" t="e">
        <f t="shared" si="308"/>
        <v>#VALUE!</v>
      </c>
      <c r="F241" s="30" t="e">
        <f t="shared" si="309"/>
        <v>#VALUE!</v>
      </c>
      <c r="G241" s="31" t="e">
        <f t="shared" si="310"/>
        <v>#VALUE!</v>
      </c>
      <c r="H241" s="147" t="e">
        <f t="shared" si="311"/>
        <v>#VALUE!</v>
      </c>
      <c r="I241" s="636">
        <f>'2019-상시근로자'!E241</f>
        <v>0</v>
      </c>
      <c r="J241" s="636">
        <f>'2019-상시근로자'!G241</f>
        <v>0</v>
      </c>
      <c r="K241" s="33" t="e">
        <f t="shared" si="312"/>
        <v>#VALUE!</v>
      </c>
      <c r="L241" s="33">
        <f t="shared" si="281"/>
        <v>0</v>
      </c>
      <c r="M241" s="35" t="e">
        <f t="shared" si="313"/>
        <v>#VALUE!</v>
      </c>
      <c r="N241" s="108"/>
      <c r="O241" s="178"/>
      <c r="P241" s="179"/>
      <c r="Q241" s="106" t="s">
        <v>160</v>
      </c>
      <c r="R241" s="107" t="s">
        <v>160</v>
      </c>
      <c r="S241" s="43"/>
      <c r="T241" s="122" t="s">
        <v>160</v>
      </c>
      <c r="U241" s="122" t="s">
        <v>160</v>
      </c>
      <c r="V241" s="123" t="s">
        <v>160</v>
      </c>
      <c r="W241" s="702">
        <f t="shared" si="321"/>
        <v>1</v>
      </c>
      <c r="X241" s="703" t="e">
        <f t="shared" si="322"/>
        <v>#VALUE!</v>
      </c>
      <c r="Y241" s="768" t="e">
        <f t="shared" si="323"/>
        <v>#VALUE!</v>
      </c>
      <c r="Z241" s="769" t="e">
        <f t="shared" si="284"/>
        <v>#VALUE!</v>
      </c>
      <c r="AA241" s="705" t="e">
        <f t="shared" si="285"/>
        <v>#VALUE!</v>
      </c>
      <c r="AB241" s="702">
        <f t="shared" si="324"/>
        <v>1</v>
      </c>
      <c r="AC241" s="703" t="e">
        <f t="shared" si="325"/>
        <v>#VALUE!</v>
      </c>
      <c r="AD241" s="704" t="e">
        <f t="shared" si="326"/>
        <v>#VALUE!</v>
      </c>
      <c r="AE241" s="769" t="e">
        <f t="shared" si="286"/>
        <v>#VALUE!</v>
      </c>
      <c r="AF241" s="705" t="e">
        <f t="shared" si="287"/>
        <v>#VALUE!</v>
      </c>
      <c r="AG241" s="702">
        <f t="shared" si="327"/>
        <v>1</v>
      </c>
      <c r="AH241" s="703" t="e">
        <f t="shared" si="328"/>
        <v>#VALUE!</v>
      </c>
      <c r="AI241" s="704" t="e">
        <f t="shared" si="329"/>
        <v>#VALUE!</v>
      </c>
      <c r="AJ241" s="769" t="e">
        <f t="shared" si="288"/>
        <v>#VALUE!</v>
      </c>
      <c r="AK241" s="705" t="e">
        <f t="shared" si="289"/>
        <v>#VALUE!</v>
      </c>
      <c r="AL241" s="702">
        <f t="shared" si="330"/>
        <v>1</v>
      </c>
      <c r="AM241" s="703" t="e">
        <f t="shared" si="331"/>
        <v>#VALUE!</v>
      </c>
      <c r="AN241" s="704" t="e">
        <f t="shared" si="332"/>
        <v>#VALUE!</v>
      </c>
      <c r="AO241" s="769" t="e">
        <f t="shared" si="290"/>
        <v>#VALUE!</v>
      </c>
      <c r="AP241" s="705" t="e">
        <f t="shared" si="291"/>
        <v>#VALUE!</v>
      </c>
      <c r="AQ241" s="702">
        <f t="shared" si="333"/>
        <v>1</v>
      </c>
      <c r="AR241" s="703" t="e">
        <f t="shared" si="334"/>
        <v>#VALUE!</v>
      </c>
      <c r="AS241" s="704" t="e">
        <f t="shared" si="335"/>
        <v>#VALUE!</v>
      </c>
      <c r="AT241" s="769" t="e">
        <f t="shared" si="292"/>
        <v>#VALUE!</v>
      </c>
      <c r="AU241" s="705" t="e">
        <f t="shared" si="293"/>
        <v>#VALUE!</v>
      </c>
      <c r="AV241" s="702">
        <f t="shared" si="336"/>
        <v>1</v>
      </c>
      <c r="AW241" s="703" t="e">
        <f t="shared" si="337"/>
        <v>#VALUE!</v>
      </c>
      <c r="AX241" s="704" t="e">
        <f t="shared" si="338"/>
        <v>#VALUE!</v>
      </c>
      <c r="AY241" s="769" t="e">
        <f t="shared" si="294"/>
        <v>#VALUE!</v>
      </c>
      <c r="AZ241" s="705" t="e">
        <f t="shared" si="295"/>
        <v>#VALUE!</v>
      </c>
      <c r="BA241" s="702">
        <f t="shared" si="339"/>
        <v>1</v>
      </c>
      <c r="BB241" s="703" t="e">
        <f t="shared" si="340"/>
        <v>#VALUE!</v>
      </c>
      <c r="BC241" s="704" t="e">
        <f t="shared" si="341"/>
        <v>#VALUE!</v>
      </c>
      <c r="BD241" s="769" t="e">
        <f t="shared" si="296"/>
        <v>#VALUE!</v>
      </c>
      <c r="BE241" s="705" t="e">
        <f t="shared" si="297"/>
        <v>#VALUE!</v>
      </c>
      <c r="BF241" s="702">
        <f t="shared" si="342"/>
        <v>1</v>
      </c>
      <c r="BG241" s="703" t="e">
        <f t="shared" si="343"/>
        <v>#VALUE!</v>
      </c>
      <c r="BH241" s="704" t="e">
        <f t="shared" si="344"/>
        <v>#VALUE!</v>
      </c>
      <c r="BI241" s="769" t="e">
        <f t="shared" si="298"/>
        <v>#VALUE!</v>
      </c>
      <c r="BJ241" s="705" t="e">
        <f t="shared" si="299"/>
        <v>#VALUE!</v>
      </c>
      <c r="BK241" s="702">
        <f t="shared" si="345"/>
        <v>1</v>
      </c>
      <c r="BL241" s="703" t="e">
        <f t="shared" si="346"/>
        <v>#VALUE!</v>
      </c>
      <c r="BM241" s="704" t="e">
        <f t="shared" si="347"/>
        <v>#VALUE!</v>
      </c>
      <c r="BN241" s="769" t="e">
        <f t="shared" si="300"/>
        <v>#VALUE!</v>
      </c>
      <c r="BO241" s="705" t="e">
        <f t="shared" si="301"/>
        <v>#VALUE!</v>
      </c>
      <c r="BP241" s="702">
        <f t="shared" si="348"/>
        <v>1</v>
      </c>
      <c r="BQ241" s="703" t="e">
        <f t="shared" si="349"/>
        <v>#VALUE!</v>
      </c>
      <c r="BR241" s="704" t="e">
        <f t="shared" si="350"/>
        <v>#VALUE!</v>
      </c>
      <c r="BS241" s="769" t="e">
        <f t="shared" si="302"/>
        <v>#VALUE!</v>
      </c>
      <c r="BT241" s="705" t="e">
        <f t="shared" si="303"/>
        <v>#VALUE!</v>
      </c>
      <c r="BU241" s="702">
        <f t="shared" si="351"/>
        <v>1</v>
      </c>
      <c r="BV241" s="703" t="e">
        <f t="shared" si="352"/>
        <v>#VALUE!</v>
      </c>
      <c r="BW241" s="704" t="e">
        <f t="shared" si="353"/>
        <v>#VALUE!</v>
      </c>
      <c r="BX241" s="769" t="e">
        <f t="shared" si="304"/>
        <v>#VALUE!</v>
      </c>
      <c r="BY241" s="705" t="e">
        <f t="shared" si="305"/>
        <v>#VALUE!</v>
      </c>
      <c r="BZ241" s="702">
        <f t="shared" si="354"/>
        <v>1</v>
      </c>
      <c r="CA241" s="703" t="e">
        <f t="shared" si="355"/>
        <v>#VALUE!</v>
      </c>
      <c r="CB241" s="704" t="e">
        <f t="shared" si="356"/>
        <v>#VALUE!</v>
      </c>
      <c r="CC241" s="769" t="e">
        <f t="shared" si="306"/>
        <v>#VALUE!</v>
      </c>
      <c r="CD241" s="705" t="e">
        <f t="shared" si="307"/>
        <v>#VALUE!</v>
      </c>
      <c r="CE241" s="770">
        <f t="shared" si="282"/>
        <v>12</v>
      </c>
      <c r="CF241" s="771" t="e">
        <f t="shared" si="283"/>
        <v>#VALUE!</v>
      </c>
      <c r="CG241" s="708"/>
      <c r="CH241" s="709"/>
      <c r="CK241" s="253"/>
      <c r="CL241" s="272"/>
      <c r="CM241" s="272"/>
      <c r="CN241" s="273"/>
      <c r="CO241" s="285" t="e">
        <f t="shared" si="315"/>
        <v>#VALUE!</v>
      </c>
      <c r="CP241" s="286" t="e">
        <f t="shared" si="316"/>
        <v>#VALUE!</v>
      </c>
      <c r="CQ241" s="275">
        <f t="shared" si="317"/>
        <v>0</v>
      </c>
      <c r="CR241" s="270" t="e">
        <f t="shared" si="318"/>
        <v>#VALUE!</v>
      </c>
      <c r="CS241" s="270" t="e">
        <f t="shared" si="318"/>
        <v>#VALUE!</v>
      </c>
      <c r="CT241" s="270" t="e">
        <f t="shared" si="319"/>
        <v>#VALUE!</v>
      </c>
      <c r="CU241" s="44"/>
    </row>
    <row r="242" spans="1:99" ht="16.5" customHeight="1">
      <c r="A242" s="23">
        <f t="shared" si="320"/>
        <v>238</v>
      </c>
      <c r="B242" s="142">
        <f>'2019-상시근로자'!B242</f>
        <v>0</v>
      </c>
      <c r="C242" s="635">
        <f>'2019-상시근로자'!C242</f>
        <v>0</v>
      </c>
      <c r="D242" s="637">
        <f>'2019-상시근로자'!D242</f>
        <v>0</v>
      </c>
      <c r="E242" s="156" t="e">
        <f t="shared" si="308"/>
        <v>#VALUE!</v>
      </c>
      <c r="F242" s="30" t="e">
        <f t="shared" si="309"/>
        <v>#VALUE!</v>
      </c>
      <c r="G242" s="31" t="e">
        <f t="shared" si="310"/>
        <v>#VALUE!</v>
      </c>
      <c r="H242" s="147" t="e">
        <f t="shared" si="311"/>
        <v>#VALUE!</v>
      </c>
      <c r="I242" s="636">
        <f>'2019-상시근로자'!E242</f>
        <v>0</v>
      </c>
      <c r="J242" s="636">
        <f>'2019-상시근로자'!G242</f>
        <v>0</v>
      </c>
      <c r="K242" s="33" t="e">
        <f t="shared" si="312"/>
        <v>#VALUE!</v>
      </c>
      <c r="L242" s="33">
        <f t="shared" si="281"/>
        <v>0</v>
      </c>
      <c r="M242" s="35" t="e">
        <f t="shared" si="313"/>
        <v>#VALUE!</v>
      </c>
      <c r="N242" s="108"/>
      <c r="O242" s="178"/>
      <c r="P242" s="179"/>
      <c r="Q242" s="106" t="s">
        <v>160</v>
      </c>
      <c r="R242" s="107" t="s">
        <v>160</v>
      </c>
      <c r="S242" s="43"/>
      <c r="T242" s="122" t="s">
        <v>160</v>
      </c>
      <c r="U242" s="122" t="s">
        <v>160</v>
      </c>
      <c r="V242" s="123" t="s">
        <v>160</v>
      </c>
      <c r="W242" s="702">
        <f t="shared" si="321"/>
        <v>1</v>
      </c>
      <c r="X242" s="703" t="e">
        <f t="shared" si="322"/>
        <v>#VALUE!</v>
      </c>
      <c r="Y242" s="768" t="e">
        <f t="shared" si="323"/>
        <v>#VALUE!</v>
      </c>
      <c r="Z242" s="769" t="e">
        <f t="shared" si="284"/>
        <v>#VALUE!</v>
      </c>
      <c r="AA242" s="705" t="e">
        <f t="shared" si="285"/>
        <v>#VALUE!</v>
      </c>
      <c r="AB242" s="702">
        <f t="shared" si="324"/>
        <v>1</v>
      </c>
      <c r="AC242" s="703" t="e">
        <f t="shared" si="325"/>
        <v>#VALUE!</v>
      </c>
      <c r="AD242" s="704" t="e">
        <f t="shared" si="326"/>
        <v>#VALUE!</v>
      </c>
      <c r="AE242" s="769" t="e">
        <f t="shared" si="286"/>
        <v>#VALUE!</v>
      </c>
      <c r="AF242" s="705" t="e">
        <f t="shared" si="287"/>
        <v>#VALUE!</v>
      </c>
      <c r="AG242" s="702">
        <f t="shared" si="327"/>
        <v>1</v>
      </c>
      <c r="AH242" s="703" t="e">
        <f t="shared" si="328"/>
        <v>#VALUE!</v>
      </c>
      <c r="AI242" s="704" t="e">
        <f t="shared" si="329"/>
        <v>#VALUE!</v>
      </c>
      <c r="AJ242" s="769" t="e">
        <f t="shared" si="288"/>
        <v>#VALUE!</v>
      </c>
      <c r="AK242" s="705" t="e">
        <f t="shared" si="289"/>
        <v>#VALUE!</v>
      </c>
      <c r="AL242" s="702">
        <f t="shared" si="330"/>
        <v>1</v>
      </c>
      <c r="AM242" s="703" t="e">
        <f t="shared" si="331"/>
        <v>#VALUE!</v>
      </c>
      <c r="AN242" s="704" t="e">
        <f t="shared" si="332"/>
        <v>#VALUE!</v>
      </c>
      <c r="AO242" s="769" t="e">
        <f t="shared" si="290"/>
        <v>#VALUE!</v>
      </c>
      <c r="AP242" s="705" t="e">
        <f t="shared" si="291"/>
        <v>#VALUE!</v>
      </c>
      <c r="AQ242" s="702">
        <f t="shared" si="333"/>
        <v>1</v>
      </c>
      <c r="AR242" s="703" t="e">
        <f t="shared" si="334"/>
        <v>#VALUE!</v>
      </c>
      <c r="AS242" s="704" t="e">
        <f t="shared" si="335"/>
        <v>#VALUE!</v>
      </c>
      <c r="AT242" s="769" t="e">
        <f t="shared" si="292"/>
        <v>#VALUE!</v>
      </c>
      <c r="AU242" s="705" t="e">
        <f t="shared" si="293"/>
        <v>#VALUE!</v>
      </c>
      <c r="AV242" s="702">
        <f t="shared" si="336"/>
        <v>1</v>
      </c>
      <c r="AW242" s="703" t="e">
        <f t="shared" si="337"/>
        <v>#VALUE!</v>
      </c>
      <c r="AX242" s="704" t="e">
        <f t="shared" si="338"/>
        <v>#VALUE!</v>
      </c>
      <c r="AY242" s="769" t="e">
        <f t="shared" si="294"/>
        <v>#VALUE!</v>
      </c>
      <c r="AZ242" s="705" t="e">
        <f t="shared" si="295"/>
        <v>#VALUE!</v>
      </c>
      <c r="BA242" s="702">
        <f t="shared" si="339"/>
        <v>1</v>
      </c>
      <c r="BB242" s="703" t="e">
        <f t="shared" si="340"/>
        <v>#VALUE!</v>
      </c>
      <c r="BC242" s="704" t="e">
        <f t="shared" si="341"/>
        <v>#VALUE!</v>
      </c>
      <c r="BD242" s="769" t="e">
        <f t="shared" si="296"/>
        <v>#VALUE!</v>
      </c>
      <c r="BE242" s="705" t="e">
        <f t="shared" si="297"/>
        <v>#VALUE!</v>
      </c>
      <c r="BF242" s="702">
        <f t="shared" si="342"/>
        <v>1</v>
      </c>
      <c r="BG242" s="703" t="e">
        <f t="shared" si="343"/>
        <v>#VALUE!</v>
      </c>
      <c r="BH242" s="704" t="e">
        <f t="shared" si="344"/>
        <v>#VALUE!</v>
      </c>
      <c r="BI242" s="769" t="e">
        <f t="shared" si="298"/>
        <v>#VALUE!</v>
      </c>
      <c r="BJ242" s="705" t="e">
        <f t="shared" si="299"/>
        <v>#VALUE!</v>
      </c>
      <c r="BK242" s="702">
        <f t="shared" si="345"/>
        <v>1</v>
      </c>
      <c r="BL242" s="703" t="e">
        <f t="shared" si="346"/>
        <v>#VALUE!</v>
      </c>
      <c r="BM242" s="704" t="e">
        <f t="shared" si="347"/>
        <v>#VALUE!</v>
      </c>
      <c r="BN242" s="769" t="e">
        <f t="shared" si="300"/>
        <v>#VALUE!</v>
      </c>
      <c r="BO242" s="705" t="e">
        <f t="shared" si="301"/>
        <v>#VALUE!</v>
      </c>
      <c r="BP242" s="702">
        <f t="shared" si="348"/>
        <v>1</v>
      </c>
      <c r="BQ242" s="703" t="e">
        <f t="shared" si="349"/>
        <v>#VALUE!</v>
      </c>
      <c r="BR242" s="704" t="e">
        <f t="shared" si="350"/>
        <v>#VALUE!</v>
      </c>
      <c r="BS242" s="769" t="e">
        <f t="shared" si="302"/>
        <v>#VALUE!</v>
      </c>
      <c r="BT242" s="705" t="e">
        <f t="shared" si="303"/>
        <v>#VALUE!</v>
      </c>
      <c r="BU242" s="702">
        <f t="shared" si="351"/>
        <v>1</v>
      </c>
      <c r="BV242" s="703" t="e">
        <f t="shared" si="352"/>
        <v>#VALUE!</v>
      </c>
      <c r="BW242" s="704" t="e">
        <f t="shared" si="353"/>
        <v>#VALUE!</v>
      </c>
      <c r="BX242" s="769" t="e">
        <f t="shared" si="304"/>
        <v>#VALUE!</v>
      </c>
      <c r="BY242" s="705" t="e">
        <f t="shared" si="305"/>
        <v>#VALUE!</v>
      </c>
      <c r="BZ242" s="702">
        <f t="shared" si="354"/>
        <v>1</v>
      </c>
      <c r="CA242" s="703" t="e">
        <f t="shared" si="355"/>
        <v>#VALUE!</v>
      </c>
      <c r="CB242" s="704" t="e">
        <f t="shared" si="356"/>
        <v>#VALUE!</v>
      </c>
      <c r="CC242" s="769" t="e">
        <f t="shared" si="306"/>
        <v>#VALUE!</v>
      </c>
      <c r="CD242" s="705" t="e">
        <f t="shared" si="307"/>
        <v>#VALUE!</v>
      </c>
      <c r="CE242" s="770">
        <f t="shared" si="282"/>
        <v>12</v>
      </c>
      <c r="CF242" s="771" t="e">
        <f t="shared" si="283"/>
        <v>#VALUE!</v>
      </c>
      <c r="CG242" s="708"/>
      <c r="CH242" s="709"/>
      <c r="CK242" s="253"/>
      <c r="CL242" s="272"/>
      <c r="CM242" s="272"/>
      <c r="CN242" s="273"/>
      <c r="CO242" s="285" t="e">
        <f t="shared" si="315"/>
        <v>#VALUE!</v>
      </c>
      <c r="CP242" s="286" t="e">
        <f t="shared" si="316"/>
        <v>#VALUE!</v>
      </c>
      <c r="CQ242" s="275">
        <f t="shared" si="317"/>
        <v>0</v>
      </c>
      <c r="CR242" s="270" t="e">
        <f t="shared" ref="CR242:CS279" si="357">IF($CP242=CR$4,$CN242,0)</f>
        <v>#VALUE!</v>
      </c>
      <c r="CS242" s="270" t="e">
        <f t="shared" si="357"/>
        <v>#VALUE!</v>
      </c>
      <c r="CT242" s="270" t="e">
        <f t="shared" si="319"/>
        <v>#VALUE!</v>
      </c>
      <c r="CU242" s="44"/>
    </row>
    <row r="243" spans="1:99" ht="16.5" customHeight="1">
      <c r="A243" s="23">
        <f t="shared" si="320"/>
        <v>239</v>
      </c>
      <c r="B243" s="142">
        <f>'2019-상시근로자'!B243</f>
        <v>0</v>
      </c>
      <c r="C243" s="635">
        <f>'2019-상시근로자'!C243</f>
        <v>0</v>
      </c>
      <c r="D243" s="637">
        <f>'2019-상시근로자'!D243</f>
        <v>0</v>
      </c>
      <c r="E243" s="156" t="e">
        <f t="shared" si="308"/>
        <v>#VALUE!</v>
      </c>
      <c r="F243" s="30" t="e">
        <f t="shared" si="309"/>
        <v>#VALUE!</v>
      </c>
      <c r="G243" s="31" t="e">
        <f t="shared" si="310"/>
        <v>#VALUE!</v>
      </c>
      <c r="H243" s="147" t="e">
        <f t="shared" si="311"/>
        <v>#VALUE!</v>
      </c>
      <c r="I243" s="636">
        <f>'2019-상시근로자'!E243</f>
        <v>0</v>
      </c>
      <c r="J243" s="636">
        <f>'2019-상시근로자'!G243</f>
        <v>0</v>
      </c>
      <c r="K243" s="33" t="e">
        <f t="shared" si="312"/>
        <v>#VALUE!</v>
      </c>
      <c r="L243" s="33">
        <f t="shared" si="281"/>
        <v>0</v>
      </c>
      <c r="M243" s="35" t="e">
        <f t="shared" si="313"/>
        <v>#VALUE!</v>
      </c>
      <c r="N243" s="108"/>
      <c r="O243" s="178"/>
      <c r="P243" s="179"/>
      <c r="Q243" s="106" t="s">
        <v>160</v>
      </c>
      <c r="R243" s="107" t="s">
        <v>160</v>
      </c>
      <c r="S243" s="43"/>
      <c r="T243" s="122" t="s">
        <v>160</v>
      </c>
      <c r="U243" s="122" t="s">
        <v>160</v>
      </c>
      <c r="V243" s="123" t="s">
        <v>160</v>
      </c>
      <c r="W243" s="702">
        <f t="shared" si="321"/>
        <v>1</v>
      </c>
      <c r="X243" s="703" t="e">
        <f t="shared" si="322"/>
        <v>#VALUE!</v>
      </c>
      <c r="Y243" s="768" t="e">
        <f t="shared" si="323"/>
        <v>#VALUE!</v>
      </c>
      <c r="Z243" s="769" t="e">
        <f t="shared" si="284"/>
        <v>#VALUE!</v>
      </c>
      <c r="AA243" s="705" t="e">
        <f t="shared" si="285"/>
        <v>#VALUE!</v>
      </c>
      <c r="AB243" s="702">
        <f t="shared" si="324"/>
        <v>1</v>
      </c>
      <c r="AC243" s="703" t="e">
        <f t="shared" si="325"/>
        <v>#VALUE!</v>
      </c>
      <c r="AD243" s="704" t="e">
        <f t="shared" si="326"/>
        <v>#VALUE!</v>
      </c>
      <c r="AE243" s="769" t="e">
        <f t="shared" si="286"/>
        <v>#VALUE!</v>
      </c>
      <c r="AF243" s="705" t="e">
        <f t="shared" si="287"/>
        <v>#VALUE!</v>
      </c>
      <c r="AG243" s="702">
        <f t="shared" si="327"/>
        <v>1</v>
      </c>
      <c r="AH243" s="703" t="e">
        <f t="shared" si="328"/>
        <v>#VALUE!</v>
      </c>
      <c r="AI243" s="704" t="e">
        <f t="shared" si="329"/>
        <v>#VALUE!</v>
      </c>
      <c r="AJ243" s="769" t="e">
        <f t="shared" si="288"/>
        <v>#VALUE!</v>
      </c>
      <c r="AK243" s="705" t="e">
        <f t="shared" si="289"/>
        <v>#VALUE!</v>
      </c>
      <c r="AL243" s="702">
        <f t="shared" si="330"/>
        <v>1</v>
      </c>
      <c r="AM243" s="703" t="e">
        <f t="shared" si="331"/>
        <v>#VALUE!</v>
      </c>
      <c r="AN243" s="704" t="e">
        <f t="shared" si="332"/>
        <v>#VALUE!</v>
      </c>
      <c r="AO243" s="769" t="e">
        <f t="shared" si="290"/>
        <v>#VALUE!</v>
      </c>
      <c r="AP243" s="705" t="e">
        <f t="shared" si="291"/>
        <v>#VALUE!</v>
      </c>
      <c r="AQ243" s="702">
        <f t="shared" si="333"/>
        <v>1</v>
      </c>
      <c r="AR243" s="703" t="e">
        <f t="shared" si="334"/>
        <v>#VALUE!</v>
      </c>
      <c r="AS243" s="704" t="e">
        <f t="shared" si="335"/>
        <v>#VALUE!</v>
      </c>
      <c r="AT243" s="769" t="e">
        <f t="shared" si="292"/>
        <v>#VALUE!</v>
      </c>
      <c r="AU243" s="705" t="e">
        <f t="shared" si="293"/>
        <v>#VALUE!</v>
      </c>
      <c r="AV243" s="702">
        <f t="shared" si="336"/>
        <v>1</v>
      </c>
      <c r="AW243" s="703" t="e">
        <f t="shared" si="337"/>
        <v>#VALUE!</v>
      </c>
      <c r="AX243" s="704" t="e">
        <f t="shared" si="338"/>
        <v>#VALUE!</v>
      </c>
      <c r="AY243" s="769" t="e">
        <f t="shared" si="294"/>
        <v>#VALUE!</v>
      </c>
      <c r="AZ243" s="705" t="e">
        <f t="shared" si="295"/>
        <v>#VALUE!</v>
      </c>
      <c r="BA243" s="702">
        <f t="shared" si="339"/>
        <v>1</v>
      </c>
      <c r="BB243" s="703" t="e">
        <f t="shared" si="340"/>
        <v>#VALUE!</v>
      </c>
      <c r="BC243" s="704" t="e">
        <f t="shared" si="341"/>
        <v>#VALUE!</v>
      </c>
      <c r="BD243" s="769" t="e">
        <f t="shared" si="296"/>
        <v>#VALUE!</v>
      </c>
      <c r="BE243" s="705" t="e">
        <f t="shared" si="297"/>
        <v>#VALUE!</v>
      </c>
      <c r="BF243" s="702">
        <f t="shared" si="342"/>
        <v>1</v>
      </c>
      <c r="BG243" s="703" t="e">
        <f t="shared" si="343"/>
        <v>#VALUE!</v>
      </c>
      <c r="BH243" s="704" t="e">
        <f t="shared" si="344"/>
        <v>#VALUE!</v>
      </c>
      <c r="BI243" s="769" t="e">
        <f t="shared" si="298"/>
        <v>#VALUE!</v>
      </c>
      <c r="BJ243" s="705" t="e">
        <f t="shared" si="299"/>
        <v>#VALUE!</v>
      </c>
      <c r="BK243" s="702">
        <f t="shared" si="345"/>
        <v>1</v>
      </c>
      <c r="BL243" s="703" t="e">
        <f t="shared" si="346"/>
        <v>#VALUE!</v>
      </c>
      <c r="BM243" s="704" t="e">
        <f t="shared" si="347"/>
        <v>#VALUE!</v>
      </c>
      <c r="BN243" s="769" t="e">
        <f t="shared" si="300"/>
        <v>#VALUE!</v>
      </c>
      <c r="BO243" s="705" t="e">
        <f t="shared" si="301"/>
        <v>#VALUE!</v>
      </c>
      <c r="BP243" s="702">
        <f t="shared" si="348"/>
        <v>1</v>
      </c>
      <c r="BQ243" s="703" t="e">
        <f t="shared" si="349"/>
        <v>#VALUE!</v>
      </c>
      <c r="BR243" s="704" t="e">
        <f t="shared" si="350"/>
        <v>#VALUE!</v>
      </c>
      <c r="BS243" s="769" t="e">
        <f t="shared" si="302"/>
        <v>#VALUE!</v>
      </c>
      <c r="BT243" s="705" t="e">
        <f t="shared" si="303"/>
        <v>#VALUE!</v>
      </c>
      <c r="BU243" s="702">
        <f t="shared" si="351"/>
        <v>1</v>
      </c>
      <c r="BV243" s="703" t="e">
        <f t="shared" si="352"/>
        <v>#VALUE!</v>
      </c>
      <c r="BW243" s="704" t="e">
        <f t="shared" si="353"/>
        <v>#VALUE!</v>
      </c>
      <c r="BX243" s="769" t="e">
        <f t="shared" si="304"/>
        <v>#VALUE!</v>
      </c>
      <c r="BY243" s="705" t="e">
        <f t="shared" si="305"/>
        <v>#VALUE!</v>
      </c>
      <c r="BZ243" s="702">
        <f t="shared" si="354"/>
        <v>1</v>
      </c>
      <c r="CA243" s="703" t="e">
        <f t="shared" si="355"/>
        <v>#VALUE!</v>
      </c>
      <c r="CB243" s="704" t="e">
        <f t="shared" si="356"/>
        <v>#VALUE!</v>
      </c>
      <c r="CC243" s="769" t="e">
        <f t="shared" si="306"/>
        <v>#VALUE!</v>
      </c>
      <c r="CD243" s="705" t="e">
        <f t="shared" si="307"/>
        <v>#VALUE!</v>
      </c>
      <c r="CE243" s="770">
        <f t="shared" si="282"/>
        <v>12</v>
      </c>
      <c r="CF243" s="771" t="e">
        <f t="shared" si="283"/>
        <v>#VALUE!</v>
      </c>
      <c r="CG243" s="708"/>
      <c r="CH243" s="709"/>
      <c r="CK243" s="253"/>
      <c r="CL243" s="272"/>
      <c r="CM243" s="272"/>
      <c r="CN243" s="273"/>
      <c r="CO243" s="285" t="e">
        <f t="shared" si="315"/>
        <v>#VALUE!</v>
      </c>
      <c r="CP243" s="286" t="e">
        <f t="shared" si="316"/>
        <v>#VALUE!</v>
      </c>
      <c r="CQ243" s="275">
        <f t="shared" si="317"/>
        <v>0</v>
      </c>
      <c r="CR243" s="270" t="e">
        <f t="shared" si="357"/>
        <v>#VALUE!</v>
      </c>
      <c r="CS243" s="270" t="e">
        <f t="shared" si="357"/>
        <v>#VALUE!</v>
      </c>
      <c r="CT243" s="270" t="e">
        <f t="shared" si="319"/>
        <v>#VALUE!</v>
      </c>
      <c r="CU243" s="44"/>
    </row>
    <row r="244" spans="1:99" ht="16.5" customHeight="1">
      <c r="A244" s="23">
        <f t="shared" si="320"/>
        <v>240</v>
      </c>
      <c r="B244" s="142">
        <f>'2019-상시근로자'!B244</f>
        <v>0</v>
      </c>
      <c r="C244" s="635">
        <f>'2019-상시근로자'!C244</f>
        <v>0</v>
      </c>
      <c r="D244" s="637">
        <f>'2019-상시근로자'!D244</f>
        <v>0</v>
      </c>
      <c r="E244" s="156" t="e">
        <f t="shared" si="308"/>
        <v>#VALUE!</v>
      </c>
      <c r="F244" s="30" t="e">
        <f t="shared" si="309"/>
        <v>#VALUE!</v>
      </c>
      <c r="G244" s="31" t="e">
        <f t="shared" si="310"/>
        <v>#VALUE!</v>
      </c>
      <c r="H244" s="147" t="e">
        <f t="shared" si="311"/>
        <v>#VALUE!</v>
      </c>
      <c r="I244" s="636">
        <f>'2019-상시근로자'!E244</f>
        <v>0</v>
      </c>
      <c r="J244" s="636">
        <f>'2019-상시근로자'!G244</f>
        <v>0</v>
      </c>
      <c r="K244" s="33" t="e">
        <f t="shared" si="312"/>
        <v>#VALUE!</v>
      </c>
      <c r="L244" s="33">
        <f t="shared" si="281"/>
        <v>0</v>
      </c>
      <c r="M244" s="35" t="e">
        <f t="shared" si="313"/>
        <v>#VALUE!</v>
      </c>
      <c r="N244" s="108"/>
      <c r="O244" s="178"/>
      <c r="P244" s="179"/>
      <c r="Q244" s="106" t="s">
        <v>160</v>
      </c>
      <c r="R244" s="107" t="s">
        <v>160</v>
      </c>
      <c r="S244" s="43"/>
      <c r="T244" s="122" t="s">
        <v>160</v>
      </c>
      <c r="U244" s="122" t="s">
        <v>160</v>
      </c>
      <c r="V244" s="123" t="s">
        <v>160</v>
      </c>
      <c r="W244" s="702">
        <f t="shared" si="321"/>
        <v>1</v>
      </c>
      <c r="X244" s="703" t="e">
        <f t="shared" si="322"/>
        <v>#VALUE!</v>
      </c>
      <c r="Y244" s="768" t="e">
        <f t="shared" si="323"/>
        <v>#VALUE!</v>
      </c>
      <c r="Z244" s="769" t="e">
        <f t="shared" si="284"/>
        <v>#VALUE!</v>
      </c>
      <c r="AA244" s="705" t="e">
        <f t="shared" si="285"/>
        <v>#VALUE!</v>
      </c>
      <c r="AB244" s="702">
        <f t="shared" si="324"/>
        <v>1</v>
      </c>
      <c r="AC244" s="703" t="e">
        <f t="shared" si="325"/>
        <v>#VALUE!</v>
      </c>
      <c r="AD244" s="704" t="e">
        <f t="shared" si="326"/>
        <v>#VALUE!</v>
      </c>
      <c r="AE244" s="769" t="e">
        <f t="shared" si="286"/>
        <v>#VALUE!</v>
      </c>
      <c r="AF244" s="705" t="e">
        <f t="shared" si="287"/>
        <v>#VALUE!</v>
      </c>
      <c r="AG244" s="702">
        <f t="shared" si="327"/>
        <v>1</v>
      </c>
      <c r="AH244" s="703" t="e">
        <f t="shared" si="328"/>
        <v>#VALUE!</v>
      </c>
      <c r="AI244" s="704" t="e">
        <f t="shared" si="329"/>
        <v>#VALUE!</v>
      </c>
      <c r="AJ244" s="769" t="e">
        <f t="shared" si="288"/>
        <v>#VALUE!</v>
      </c>
      <c r="AK244" s="705" t="e">
        <f t="shared" si="289"/>
        <v>#VALUE!</v>
      </c>
      <c r="AL244" s="702">
        <f t="shared" si="330"/>
        <v>1</v>
      </c>
      <c r="AM244" s="703" t="e">
        <f t="shared" si="331"/>
        <v>#VALUE!</v>
      </c>
      <c r="AN244" s="704" t="e">
        <f t="shared" si="332"/>
        <v>#VALUE!</v>
      </c>
      <c r="AO244" s="769" t="e">
        <f t="shared" si="290"/>
        <v>#VALUE!</v>
      </c>
      <c r="AP244" s="705" t="e">
        <f t="shared" si="291"/>
        <v>#VALUE!</v>
      </c>
      <c r="AQ244" s="702">
        <f t="shared" si="333"/>
        <v>1</v>
      </c>
      <c r="AR244" s="703" t="e">
        <f t="shared" si="334"/>
        <v>#VALUE!</v>
      </c>
      <c r="AS244" s="704" t="e">
        <f t="shared" si="335"/>
        <v>#VALUE!</v>
      </c>
      <c r="AT244" s="769" t="e">
        <f t="shared" si="292"/>
        <v>#VALUE!</v>
      </c>
      <c r="AU244" s="705" t="e">
        <f t="shared" si="293"/>
        <v>#VALUE!</v>
      </c>
      <c r="AV244" s="702">
        <f t="shared" si="336"/>
        <v>1</v>
      </c>
      <c r="AW244" s="703" t="e">
        <f t="shared" si="337"/>
        <v>#VALUE!</v>
      </c>
      <c r="AX244" s="704" t="e">
        <f t="shared" si="338"/>
        <v>#VALUE!</v>
      </c>
      <c r="AY244" s="769" t="e">
        <f t="shared" si="294"/>
        <v>#VALUE!</v>
      </c>
      <c r="AZ244" s="705" t="e">
        <f t="shared" si="295"/>
        <v>#VALUE!</v>
      </c>
      <c r="BA244" s="702">
        <f t="shared" si="339"/>
        <v>1</v>
      </c>
      <c r="BB244" s="703" t="e">
        <f t="shared" si="340"/>
        <v>#VALUE!</v>
      </c>
      <c r="BC244" s="704" t="e">
        <f t="shared" si="341"/>
        <v>#VALUE!</v>
      </c>
      <c r="BD244" s="769" t="e">
        <f t="shared" si="296"/>
        <v>#VALUE!</v>
      </c>
      <c r="BE244" s="705" t="e">
        <f t="shared" si="297"/>
        <v>#VALUE!</v>
      </c>
      <c r="BF244" s="702">
        <f t="shared" si="342"/>
        <v>1</v>
      </c>
      <c r="BG244" s="703" t="e">
        <f t="shared" si="343"/>
        <v>#VALUE!</v>
      </c>
      <c r="BH244" s="704" t="e">
        <f t="shared" si="344"/>
        <v>#VALUE!</v>
      </c>
      <c r="BI244" s="769" t="e">
        <f t="shared" si="298"/>
        <v>#VALUE!</v>
      </c>
      <c r="BJ244" s="705" t="e">
        <f t="shared" si="299"/>
        <v>#VALUE!</v>
      </c>
      <c r="BK244" s="702">
        <f t="shared" si="345"/>
        <v>1</v>
      </c>
      <c r="BL244" s="703" t="e">
        <f t="shared" si="346"/>
        <v>#VALUE!</v>
      </c>
      <c r="BM244" s="704" t="e">
        <f t="shared" si="347"/>
        <v>#VALUE!</v>
      </c>
      <c r="BN244" s="769" t="e">
        <f t="shared" si="300"/>
        <v>#VALUE!</v>
      </c>
      <c r="BO244" s="705" t="e">
        <f t="shared" si="301"/>
        <v>#VALUE!</v>
      </c>
      <c r="BP244" s="702">
        <f t="shared" si="348"/>
        <v>1</v>
      </c>
      <c r="BQ244" s="703" t="e">
        <f t="shared" si="349"/>
        <v>#VALUE!</v>
      </c>
      <c r="BR244" s="704" t="e">
        <f t="shared" si="350"/>
        <v>#VALUE!</v>
      </c>
      <c r="BS244" s="769" t="e">
        <f t="shared" si="302"/>
        <v>#VALUE!</v>
      </c>
      <c r="BT244" s="705" t="e">
        <f t="shared" si="303"/>
        <v>#VALUE!</v>
      </c>
      <c r="BU244" s="702">
        <f t="shared" si="351"/>
        <v>1</v>
      </c>
      <c r="BV244" s="703" t="e">
        <f t="shared" si="352"/>
        <v>#VALUE!</v>
      </c>
      <c r="BW244" s="704" t="e">
        <f t="shared" si="353"/>
        <v>#VALUE!</v>
      </c>
      <c r="BX244" s="769" t="e">
        <f t="shared" si="304"/>
        <v>#VALUE!</v>
      </c>
      <c r="BY244" s="705" t="e">
        <f t="shared" si="305"/>
        <v>#VALUE!</v>
      </c>
      <c r="BZ244" s="702">
        <f t="shared" si="354"/>
        <v>1</v>
      </c>
      <c r="CA244" s="703" t="e">
        <f t="shared" si="355"/>
        <v>#VALUE!</v>
      </c>
      <c r="CB244" s="704" t="e">
        <f t="shared" si="356"/>
        <v>#VALUE!</v>
      </c>
      <c r="CC244" s="769" t="e">
        <f t="shared" si="306"/>
        <v>#VALUE!</v>
      </c>
      <c r="CD244" s="705" t="e">
        <f t="shared" si="307"/>
        <v>#VALUE!</v>
      </c>
      <c r="CE244" s="770">
        <f t="shared" si="282"/>
        <v>12</v>
      </c>
      <c r="CF244" s="771" t="e">
        <f t="shared" si="283"/>
        <v>#VALUE!</v>
      </c>
      <c r="CG244" s="708"/>
      <c r="CH244" s="709"/>
      <c r="CK244" s="253"/>
      <c r="CL244" s="272"/>
      <c r="CM244" s="272"/>
      <c r="CN244" s="273"/>
      <c r="CO244" s="285" t="e">
        <f t="shared" si="315"/>
        <v>#VALUE!</v>
      </c>
      <c r="CP244" s="286" t="e">
        <f t="shared" si="316"/>
        <v>#VALUE!</v>
      </c>
      <c r="CQ244" s="275">
        <f t="shared" si="317"/>
        <v>0</v>
      </c>
      <c r="CR244" s="270" t="e">
        <f t="shared" si="357"/>
        <v>#VALUE!</v>
      </c>
      <c r="CS244" s="270" t="e">
        <f t="shared" si="357"/>
        <v>#VALUE!</v>
      </c>
      <c r="CT244" s="270" t="e">
        <f t="shared" si="319"/>
        <v>#VALUE!</v>
      </c>
      <c r="CU244" s="44"/>
    </row>
    <row r="245" spans="1:99" ht="16.5" customHeight="1">
      <c r="A245" s="23">
        <f t="shared" si="320"/>
        <v>241</v>
      </c>
      <c r="B245" s="142">
        <f>'2019-상시근로자'!B245</f>
        <v>0</v>
      </c>
      <c r="C245" s="635">
        <f>'2019-상시근로자'!C245</f>
        <v>0</v>
      </c>
      <c r="D245" s="637">
        <f>'2019-상시근로자'!D245</f>
        <v>0</v>
      </c>
      <c r="E245" s="156" t="e">
        <f t="shared" si="308"/>
        <v>#VALUE!</v>
      </c>
      <c r="F245" s="30" t="e">
        <f t="shared" si="309"/>
        <v>#VALUE!</v>
      </c>
      <c r="G245" s="31" t="e">
        <f t="shared" si="310"/>
        <v>#VALUE!</v>
      </c>
      <c r="H245" s="147" t="e">
        <f t="shared" si="311"/>
        <v>#VALUE!</v>
      </c>
      <c r="I245" s="636">
        <f>'2019-상시근로자'!E245</f>
        <v>0</v>
      </c>
      <c r="J245" s="636">
        <f>'2019-상시근로자'!G245</f>
        <v>0</v>
      </c>
      <c r="K245" s="33" t="e">
        <f t="shared" si="312"/>
        <v>#VALUE!</v>
      </c>
      <c r="L245" s="33">
        <f t="shared" si="281"/>
        <v>0</v>
      </c>
      <c r="M245" s="35" t="e">
        <f t="shared" si="313"/>
        <v>#VALUE!</v>
      </c>
      <c r="N245" s="108"/>
      <c r="O245" s="178"/>
      <c r="P245" s="179"/>
      <c r="Q245" s="106" t="s">
        <v>160</v>
      </c>
      <c r="R245" s="107" t="s">
        <v>160</v>
      </c>
      <c r="S245" s="43"/>
      <c r="T245" s="122" t="s">
        <v>160</v>
      </c>
      <c r="U245" s="122" t="s">
        <v>160</v>
      </c>
      <c r="V245" s="123" t="s">
        <v>160</v>
      </c>
      <c r="W245" s="702">
        <f t="shared" si="321"/>
        <v>1</v>
      </c>
      <c r="X245" s="703" t="e">
        <f t="shared" si="322"/>
        <v>#VALUE!</v>
      </c>
      <c r="Y245" s="768" t="e">
        <f t="shared" si="323"/>
        <v>#VALUE!</v>
      </c>
      <c r="Z245" s="769" t="e">
        <f t="shared" si="284"/>
        <v>#VALUE!</v>
      </c>
      <c r="AA245" s="705" t="e">
        <f t="shared" si="285"/>
        <v>#VALUE!</v>
      </c>
      <c r="AB245" s="702">
        <f t="shared" si="324"/>
        <v>1</v>
      </c>
      <c r="AC245" s="703" t="e">
        <f t="shared" si="325"/>
        <v>#VALUE!</v>
      </c>
      <c r="AD245" s="704" t="e">
        <f t="shared" si="326"/>
        <v>#VALUE!</v>
      </c>
      <c r="AE245" s="769" t="e">
        <f t="shared" si="286"/>
        <v>#VALUE!</v>
      </c>
      <c r="AF245" s="705" t="e">
        <f t="shared" si="287"/>
        <v>#VALUE!</v>
      </c>
      <c r="AG245" s="702">
        <f t="shared" si="327"/>
        <v>1</v>
      </c>
      <c r="AH245" s="703" t="e">
        <f t="shared" si="328"/>
        <v>#VALUE!</v>
      </c>
      <c r="AI245" s="704" t="e">
        <f t="shared" si="329"/>
        <v>#VALUE!</v>
      </c>
      <c r="AJ245" s="769" t="e">
        <f t="shared" si="288"/>
        <v>#VALUE!</v>
      </c>
      <c r="AK245" s="705" t="e">
        <f t="shared" si="289"/>
        <v>#VALUE!</v>
      </c>
      <c r="AL245" s="702">
        <f t="shared" si="330"/>
        <v>1</v>
      </c>
      <c r="AM245" s="703" t="e">
        <f t="shared" si="331"/>
        <v>#VALUE!</v>
      </c>
      <c r="AN245" s="704" t="e">
        <f t="shared" si="332"/>
        <v>#VALUE!</v>
      </c>
      <c r="AO245" s="769" t="e">
        <f t="shared" si="290"/>
        <v>#VALUE!</v>
      </c>
      <c r="AP245" s="705" t="e">
        <f t="shared" si="291"/>
        <v>#VALUE!</v>
      </c>
      <c r="AQ245" s="702">
        <f t="shared" si="333"/>
        <v>1</v>
      </c>
      <c r="AR245" s="703" t="e">
        <f t="shared" si="334"/>
        <v>#VALUE!</v>
      </c>
      <c r="AS245" s="704" t="e">
        <f t="shared" si="335"/>
        <v>#VALUE!</v>
      </c>
      <c r="AT245" s="769" t="e">
        <f t="shared" si="292"/>
        <v>#VALUE!</v>
      </c>
      <c r="AU245" s="705" t="e">
        <f t="shared" si="293"/>
        <v>#VALUE!</v>
      </c>
      <c r="AV245" s="702">
        <f t="shared" si="336"/>
        <v>1</v>
      </c>
      <c r="AW245" s="703" t="e">
        <f t="shared" si="337"/>
        <v>#VALUE!</v>
      </c>
      <c r="AX245" s="704" t="e">
        <f t="shared" si="338"/>
        <v>#VALUE!</v>
      </c>
      <c r="AY245" s="769" t="e">
        <f t="shared" si="294"/>
        <v>#VALUE!</v>
      </c>
      <c r="AZ245" s="705" t="e">
        <f t="shared" si="295"/>
        <v>#VALUE!</v>
      </c>
      <c r="BA245" s="702">
        <f t="shared" si="339"/>
        <v>1</v>
      </c>
      <c r="BB245" s="703" t="e">
        <f t="shared" si="340"/>
        <v>#VALUE!</v>
      </c>
      <c r="BC245" s="704" t="e">
        <f t="shared" si="341"/>
        <v>#VALUE!</v>
      </c>
      <c r="BD245" s="769" t="e">
        <f t="shared" si="296"/>
        <v>#VALUE!</v>
      </c>
      <c r="BE245" s="705" t="e">
        <f t="shared" si="297"/>
        <v>#VALUE!</v>
      </c>
      <c r="BF245" s="702">
        <f t="shared" si="342"/>
        <v>1</v>
      </c>
      <c r="BG245" s="703" t="e">
        <f t="shared" si="343"/>
        <v>#VALUE!</v>
      </c>
      <c r="BH245" s="704" t="e">
        <f t="shared" si="344"/>
        <v>#VALUE!</v>
      </c>
      <c r="BI245" s="769" t="e">
        <f t="shared" si="298"/>
        <v>#VALUE!</v>
      </c>
      <c r="BJ245" s="705" t="e">
        <f t="shared" si="299"/>
        <v>#VALUE!</v>
      </c>
      <c r="BK245" s="702">
        <f t="shared" si="345"/>
        <v>1</v>
      </c>
      <c r="BL245" s="703" t="e">
        <f t="shared" si="346"/>
        <v>#VALUE!</v>
      </c>
      <c r="BM245" s="704" t="e">
        <f t="shared" si="347"/>
        <v>#VALUE!</v>
      </c>
      <c r="BN245" s="769" t="e">
        <f t="shared" si="300"/>
        <v>#VALUE!</v>
      </c>
      <c r="BO245" s="705" t="e">
        <f t="shared" si="301"/>
        <v>#VALUE!</v>
      </c>
      <c r="BP245" s="702">
        <f t="shared" si="348"/>
        <v>1</v>
      </c>
      <c r="BQ245" s="703" t="e">
        <f t="shared" si="349"/>
        <v>#VALUE!</v>
      </c>
      <c r="BR245" s="704" t="e">
        <f t="shared" si="350"/>
        <v>#VALUE!</v>
      </c>
      <c r="BS245" s="769" t="e">
        <f t="shared" si="302"/>
        <v>#VALUE!</v>
      </c>
      <c r="BT245" s="705" t="e">
        <f t="shared" si="303"/>
        <v>#VALUE!</v>
      </c>
      <c r="BU245" s="702">
        <f t="shared" si="351"/>
        <v>1</v>
      </c>
      <c r="BV245" s="703" t="e">
        <f t="shared" si="352"/>
        <v>#VALUE!</v>
      </c>
      <c r="BW245" s="704" t="e">
        <f t="shared" si="353"/>
        <v>#VALUE!</v>
      </c>
      <c r="BX245" s="769" t="e">
        <f t="shared" si="304"/>
        <v>#VALUE!</v>
      </c>
      <c r="BY245" s="705" t="e">
        <f t="shared" si="305"/>
        <v>#VALUE!</v>
      </c>
      <c r="BZ245" s="702">
        <f t="shared" si="354"/>
        <v>1</v>
      </c>
      <c r="CA245" s="703" t="e">
        <f t="shared" si="355"/>
        <v>#VALUE!</v>
      </c>
      <c r="CB245" s="704" t="e">
        <f t="shared" si="356"/>
        <v>#VALUE!</v>
      </c>
      <c r="CC245" s="769" t="e">
        <f t="shared" si="306"/>
        <v>#VALUE!</v>
      </c>
      <c r="CD245" s="705" t="e">
        <f t="shared" si="307"/>
        <v>#VALUE!</v>
      </c>
      <c r="CE245" s="770">
        <f t="shared" si="282"/>
        <v>12</v>
      </c>
      <c r="CF245" s="771" t="e">
        <f t="shared" si="283"/>
        <v>#VALUE!</v>
      </c>
      <c r="CG245" s="708"/>
      <c r="CH245" s="709"/>
      <c r="CK245" s="253"/>
      <c r="CL245" s="272"/>
      <c r="CM245" s="272"/>
      <c r="CN245" s="273"/>
      <c r="CO245" s="285" t="e">
        <f t="shared" si="315"/>
        <v>#VALUE!</v>
      </c>
      <c r="CP245" s="286" t="e">
        <f t="shared" si="316"/>
        <v>#VALUE!</v>
      </c>
      <c r="CQ245" s="275">
        <f t="shared" si="317"/>
        <v>0</v>
      </c>
      <c r="CR245" s="270" t="e">
        <f t="shared" si="357"/>
        <v>#VALUE!</v>
      </c>
      <c r="CS245" s="270" t="e">
        <f t="shared" si="357"/>
        <v>#VALUE!</v>
      </c>
      <c r="CT245" s="270" t="e">
        <f t="shared" si="319"/>
        <v>#VALUE!</v>
      </c>
      <c r="CU245" s="44"/>
    </row>
    <row r="246" spans="1:99" ht="16.5" customHeight="1" thickBot="1">
      <c r="A246" s="23">
        <f t="shared" si="320"/>
        <v>242</v>
      </c>
      <c r="B246" s="142">
        <f>'2019-상시근로자'!B246</f>
        <v>0</v>
      </c>
      <c r="C246" s="635">
        <f>'2019-상시근로자'!C246</f>
        <v>0</v>
      </c>
      <c r="D246" s="637">
        <f>'2019-상시근로자'!D246</f>
        <v>0</v>
      </c>
      <c r="E246" s="156" t="e">
        <f t="shared" si="308"/>
        <v>#VALUE!</v>
      </c>
      <c r="F246" s="30" t="e">
        <f t="shared" si="309"/>
        <v>#VALUE!</v>
      </c>
      <c r="G246" s="31" t="e">
        <f t="shared" si="310"/>
        <v>#VALUE!</v>
      </c>
      <c r="H246" s="147" t="e">
        <f t="shared" si="311"/>
        <v>#VALUE!</v>
      </c>
      <c r="I246" s="636">
        <f>'2019-상시근로자'!E246</f>
        <v>0</v>
      </c>
      <c r="J246" s="636">
        <f>'2019-상시근로자'!G246</f>
        <v>0</v>
      </c>
      <c r="K246" s="33" t="e">
        <f t="shared" si="312"/>
        <v>#VALUE!</v>
      </c>
      <c r="L246" s="33">
        <f t="shared" si="281"/>
        <v>0</v>
      </c>
      <c r="M246" s="35" t="e">
        <f t="shared" si="313"/>
        <v>#VALUE!</v>
      </c>
      <c r="N246" s="108"/>
      <c r="O246" s="180"/>
      <c r="P246" s="181"/>
      <c r="Q246" s="106" t="s">
        <v>160</v>
      </c>
      <c r="R246" s="107" t="s">
        <v>160</v>
      </c>
      <c r="S246" s="43"/>
      <c r="T246" s="122" t="s">
        <v>160</v>
      </c>
      <c r="U246" s="122" t="s">
        <v>160</v>
      </c>
      <c r="V246" s="123" t="s">
        <v>160</v>
      </c>
      <c r="W246" s="702">
        <f t="shared" si="321"/>
        <v>1</v>
      </c>
      <c r="X246" s="703" t="e">
        <f t="shared" si="322"/>
        <v>#VALUE!</v>
      </c>
      <c r="Y246" s="768" t="e">
        <f t="shared" si="323"/>
        <v>#VALUE!</v>
      </c>
      <c r="Z246" s="769" t="e">
        <f t="shared" si="284"/>
        <v>#VALUE!</v>
      </c>
      <c r="AA246" s="705" t="e">
        <f t="shared" si="285"/>
        <v>#VALUE!</v>
      </c>
      <c r="AB246" s="702">
        <f t="shared" si="324"/>
        <v>1</v>
      </c>
      <c r="AC246" s="703" t="e">
        <f t="shared" si="325"/>
        <v>#VALUE!</v>
      </c>
      <c r="AD246" s="704" t="e">
        <f t="shared" si="326"/>
        <v>#VALUE!</v>
      </c>
      <c r="AE246" s="769" t="e">
        <f t="shared" si="286"/>
        <v>#VALUE!</v>
      </c>
      <c r="AF246" s="705" t="e">
        <f t="shared" si="287"/>
        <v>#VALUE!</v>
      </c>
      <c r="AG246" s="702">
        <f t="shared" si="327"/>
        <v>1</v>
      </c>
      <c r="AH246" s="703" t="e">
        <f t="shared" si="328"/>
        <v>#VALUE!</v>
      </c>
      <c r="AI246" s="704" t="e">
        <f t="shared" si="329"/>
        <v>#VALUE!</v>
      </c>
      <c r="AJ246" s="769" t="e">
        <f t="shared" si="288"/>
        <v>#VALUE!</v>
      </c>
      <c r="AK246" s="705" t="e">
        <f t="shared" si="289"/>
        <v>#VALUE!</v>
      </c>
      <c r="AL246" s="702">
        <f t="shared" si="330"/>
        <v>1</v>
      </c>
      <c r="AM246" s="703" t="e">
        <f t="shared" si="331"/>
        <v>#VALUE!</v>
      </c>
      <c r="AN246" s="704" t="e">
        <f t="shared" si="332"/>
        <v>#VALUE!</v>
      </c>
      <c r="AO246" s="769" t="e">
        <f t="shared" si="290"/>
        <v>#VALUE!</v>
      </c>
      <c r="AP246" s="705" t="e">
        <f t="shared" si="291"/>
        <v>#VALUE!</v>
      </c>
      <c r="AQ246" s="702">
        <f t="shared" si="333"/>
        <v>1</v>
      </c>
      <c r="AR246" s="703" t="e">
        <f t="shared" si="334"/>
        <v>#VALUE!</v>
      </c>
      <c r="AS246" s="704" t="e">
        <f t="shared" si="335"/>
        <v>#VALUE!</v>
      </c>
      <c r="AT246" s="769" t="e">
        <f t="shared" si="292"/>
        <v>#VALUE!</v>
      </c>
      <c r="AU246" s="705" t="e">
        <f t="shared" si="293"/>
        <v>#VALUE!</v>
      </c>
      <c r="AV246" s="702">
        <f t="shared" si="336"/>
        <v>1</v>
      </c>
      <c r="AW246" s="703" t="e">
        <f t="shared" si="337"/>
        <v>#VALUE!</v>
      </c>
      <c r="AX246" s="704" t="e">
        <f t="shared" si="338"/>
        <v>#VALUE!</v>
      </c>
      <c r="AY246" s="769" t="e">
        <f t="shared" si="294"/>
        <v>#VALUE!</v>
      </c>
      <c r="AZ246" s="705" t="e">
        <f t="shared" si="295"/>
        <v>#VALUE!</v>
      </c>
      <c r="BA246" s="702">
        <f t="shared" si="339"/>
        <v>1</v>
      </c>
      <c r="BB246" s="703" t="e">
        <f t="shared" si="340"/>
        <v>#VALUE!</v>
      </c>
      <c r="BC246" s="704" t="e">
        <f t="shared" si="341"/>
        <v>#VALUE!</v>
      </c>
      <c r="BD246" s="769" t="e">
        <f t="shared" si="296"/>
        <v>#VALUE!</v>
      </c>
      <c r="BE246" s="705" t="e">
        <f t="shared" si="297"/>
        <v>#VALUE!</v>
      </c>
      <c r="BF246" s="702">
        <f t="shared" si="342"/>
        <v>1</v>
      </c>
      <c r="BG246" s="703" t="e">
        <f t="shared" si="343"/>
        <v>#VALUE!</v>
      </c>
      <c r="BH246" s="704" t="e">
        <f t="shared" si="344"/>
        <v>#VALUE!</v>
      </c>
      <c r="BI246" s="769" t="e">
        <f t="shared" si="298"/>
        <v>#VALUE!</v>
      </c>
      <c r="BJ246" s="705" t="e">
        <f t="shared" si="299"/>
        <v>#VALUE!</v>
      </c>
      <c r="BK246" s="702">
        <f t="shared" si="345"/>
        <v>1</v>
      </c>
      <c r="BL246" s="703" t="e">
        <f t="shared" si="346"/>
        <v>#VALUE!</v>
      </c>
      <c r="BM246" s="704" t="e">
        <f t="shared" si="347"/>
        <v>#VALUE!</v>
      </c>
      <c r="BN246" s="769" t="e">
        <f t="shared" si="300"/>
        <v>#VALUE!</v>
      </c>
      <c r="BO246" s="705" t="e">
        <f t="shared" si="301"/>
        <v>#VALUE!</v>
      </c>
      <c r="BP246" s="702">
        <f t="shared" si="348"/>
        <v>1</v>
      </c>
      <c r="BQ246" s="703" t="e">
        <f t="shared" si="349"/>
        <v>#VALUE!</v>
      </c>
      <c r="BR246" s="704" t="e">
        <f t="shared" si="350"/>
        <v>#VALUE!</v>
      </c>
      <c r="BS246" s="769" t="e">
        <f t="shared" si="302"/>
        <v>#VALUE!</v>
      </c>
      <c r="BT246" s="705" t="e">
        <f t="shared" si="303"/>
        <v>#VALUE!</v>
      </c>
      <c r="BU246" s="702">
        <f t="shared" si="351"/>
        <v>1</v>
      </c>
      <c r="BV246" s="703" t="e">
        <f t="shared" si="352"/>
        <v>#VALUE!</v>
      </c>
      <c r="BW246" s="704" t="e">
        <f t="shared" si="353"/>
        <v>#VALUE!</v>
      </c>
      <c r="BX246" s="769" t="e">
        <f t="shared" si="304"/>
        <v>#VALUE!</v>
      </c>
      <c r="BY246" s="705" t="e">
        <f t="shared" si="305"/>
        <v>#VALUE!</v>
      </c>
      <c r="BZ246" s="702">
        <f t="shared" si="354"/>
        <v>1</v>
      </c>
      <c r="CA246" s="703" t="e">
        <f t="shared" si="355"/>
        <v>#VALUE!</v>
      </c>
      <c r="CB246" s="704" t="e">
        <f t="shared" si="356"/>
        <v>#VALUE!</v>
      </c>
      <c r="CC246" s="769" t="e">
        <f t="shared" si="306"/>
        <v>#VALUE!</v>
      </c>
      <c r="CD246" s="705" t="e">
        <f t="shared" si="307"/>
        <v>#VALUE!</v>
      </c>
      <c r="CE246" s="770">
        <f t="shared" si="282"/>
        <v>12</v>
      </c>
      <c r="CF246" s="771" t="e">
        <f t="shared" si="283"/>
        <v>#VALUE!</v>
      </c>
      <c r="CG246" s="708"/>
      <c r="CH246" s="709"/>
      <c r="CK246" s="253"/>
      <c r="CL246" s="272"/>
      <c r="CM246" s="272"/>
      <c r="CN246" s="273"/>
      <c r="CO246" s="285" t="e">
        <f t="shared" si="315"/>
        <v>#VALUE!</v>
      </c>
      <c r="CP246" s="286" t="e">
        <f t="shared" si="316"/>
        <v>#VALUE!</v>
      </c>
      <c r="CQ246" s="275">
        <f t="shared" si="317"/>
        <v>0</v>
      </c>
      <c r="CR246" s="270" t="e">
        <f t="shared" si="357"/>
        <v>#VALUE!</v>
      </c>
      <c r="CS246" s="270" t="e">
        <f t="shared" si="357"/>
        <v>#VALUE!</v>
      </c>
      <c r="CT246" s="270" t="e">
        <f t="shared" si="319"/>
        <v>#VALUE!</v>
      </c>
      <c r="CU246" s="44"/>
    </row>
    <row r="247" spans="1:99" ht="16.5" customHeight="1">
      <c r="A247" s="23">
        <f t="shared" si="320"/>
        <v>243</v>
      </c>
      <c r="B247" s="142">
        <f>'2019-상시근로자'!B247</f>
        <v>0</v>
      </c>
      <c r="C247" s="635">
        <f>'2019-상시근로자'!C247</f>
        <v>0</v>
      </c>
      <c r="D247" s="637">
        <f>'2019-상시근로자'!D247</f>
        <v>0</v>
      </c>
      <c r="E247" s="156" t="e">
        <f t="shared" si="308"/>
        <v>#VALUE!</v>
      </c>
      <c r="F247" s="30" t="e">
        <f t="shared" si="309"/>
        <v>#VALUE!</v>
      </c>
      <c r="G247" s="31" t="e">
        <f t="shared" si="310"/>
        <v>#VALUE!</v>
      </c>
      <c r="H247" s="147" t="e">
        <f t="shared" si="311"/>
        <v>#VALUE!</v>
      </c>
      <c r="I247" s="636">
        <f>'2019-상시근로자'!E247</f>
        <v>0</v>
      </c>
      <c r="J247" s="636">
        <f>'2019-상시근로자'!G247</f>
        <v>0</v>
      </c>
      <c r="K247" s="33" t="e">
        <f t="shared" si="312"/>
        <v>#VALUE!</v>
      </c>
      <c r="L247" s="33">
        <f t="shared" si="281"/>
        <v>0</v>
      </c>
      <c r="M247" s="35" t="e">
        <f t="shared" si="313"/>
        <v>#VALUE!</v>
      </c>
      <c r="N247" s="108"/>
      <c r="O247" s="178"/>
      <c r="P247" s="179"/>
      <c r="Q247" s="106" t="s">
        <v>160</v>
      </c>
      <c r="R247" s="107" t="s">
        <v>160</v>
      </c>
      <c r="S247" s="43"/>
      <c r="T247" s="122" t="s">
        <v>160</v>
      </c>
      <c r="U247" s="122" t="s">
        <v>160</v>
      </c>
      <c r="V247" s="123" t="s">
        <v>160</v>
      </c>
      <c r="W247" s="702">
        <f t="shared" si="321"/>
        <v>1</v>
      </c>
      <c r="X247" s="703" t="e">
        <f t="shared" si="322"/>
        <v>#VALUE!</v>
      </c>
      <c r="Y247" s="768" t="e">
        <f t="shared" si="323"/>
        <v>#VALUE!</v>
      </c>
      <c r="Z247" s="769" t="e">
        <f t="shared" si="284"/>
        <v>#VALUE!</v>
      </c>
      <c r="AA247" s="705" t="e">
        <f t="shared" si="285"/>
        <v>#VALUE!</v>
      </c>
      <c r="AB247" s="702">
        <f t="shared" si="324"/>
        <v>1</v>
      </c>
      <c r="AC247" s="703" t="e">
        <f t="shared" si="325"/>
        <v>#VALUE!</v>
      </c>
      <c r="AD247" s="704" t="e">
        <f t="shared" si="326"/>
        <v>#VALUE!</v>
      </c>
      <c r="AE247" s="769" t="e">
        <f t="shared" si="286"/>
        <v>#VALUE!</v>
      </c>
      <c r="AF247" s="705" t="e">
        <f t="shared" si="287"/>
        <v>#VALUE!</v>
      </c>
      <c r="AG247" s="702">
        <f t="shared" si="327"/>
        <v>1</v>
      </c>
      <c r="AH247" s="703" t="e">
        <f t="shared" si="328"/>
        <v>#VALUE!</v>
      </c>
      <c r="AI247" s="704" t="e">
        <f t="shared" si="329"/>
        <v>#VALUE!</v>
      </c>
      <c r="AJ247" s="769" t="e">
        <f t="shared" si="288"/>
        <v>#VALUE!</v>
      </c>
      <c r="AK247" s="705" t="e">
        <f t="shared" si="289"/>
        <v>#VALUE!</v>
      </c>
      <c r="AL247" s="702">
        <f t="shared" si="330"/>
        <v>1</v>
      </c>
      <c r="AM247" s="703" t="e">
        <f t="shared" si="331"/>
        <v>#VALUE!</v>
      </c>
      <c r="AN247" s="704" t="e">
        <f t="shared" si="332"/>
        <v>#VALUE!</v>
      </c>
      <c r="AO247" s="769" t="e">
        <f t="shared" si="290"/>
        <v>#VALUE!</v>
      </c>
      <c r="AP247" s="705" t="e">
        <f t="shared" si="291"/>
        <v>#VALUE!</v>
      </c>
      <c r="AQ247" s="702">
        <f t="shared" si="333"/>
        <v>1</v>
      </c>
      <c r="AR247" s="703" t="e">
        <f t="shared" si="334"/>
        <v>#VALUE!</v>
      </c>
      <c r="AS247" s="704" t="e">
        <f t="shared" si="335"/>
        <v>#VALUE!</v>
      </c>
      <c r="AT247" s="769" t="e">
        <f t="shared" si="292"/>
        <v>#VALUE!</v>
      </c>
      <c r="AU247" s="705" t="e">
        <f t="shared" si="293"/>
        <v>#VALUE!</v>
      </c>
      <c r="AV247" s="702">
        <f t="shared" si="336"/>
        <v>1</v>
      </c>
      <c r="AW247" s="703" t="e">
        <f t="shared" si="337"/>
        <v>#VALUE!</v>
      </c>
      <c r="AX247" s="704" t="e">
        <f t="shared" si="338"/>
        <v>#VALUE!</v>
      </c>
      <c r="AY247" s="769" t="e">
        <f t="shared" si="294"/>
        <v>#VALUE!</v>
      </c>
      <c r="AZ247" s="705" t="e">
        <f t="shared" si="295"/>
        <v>#VALUE!</v>
      </c>
      <c r="BA247" s="702">
        <f t="shared" si="339"/>
        <v>1</v>
      </c>
      <c r="BB247" s="703" t="e">
        <f t="shared" si="340"/>
        <v>#VALUE!</v>
      </c>
      <c r="BC247" s="704" t="e">
        <f t="shared" si="341"/>
        <v>#VALUE!</v>
      </c>
      <c r="BD247" s="769" t="e">
        <f t="shared" si="296"/>
        <v>#VALUE!</v>
      </c>
      <c r="BE247" s="705" t="e">
        <f t="shared" si="297"/>
        <v>#VALUE!</v>
      </c>
      <c r="BF247" s="702">
        <f t="shared" si="342"/>
        <v>1</v>
      </c>
      <c r="BG247" s="703" t="e">
        <f t="shared" si="343"/>
        <v>#VALUE!</v>
      </c>
      <c r="BH247" s="704" t="e">
        <f t="shared" si="344"/>
        <v>#VALUE!</v>
      </c>
      <c r="BI247" s="769" t="e">
        <f t="shared" si="298"/>
        <v>#VALUE!</v>
      </c>
      <c r="BJ247" s="705" t="e">
        <f t="shared" si="299"/>
        <v>#VALUE!</v>
      </c>
      <c r="BK247" s="702">
        <f t="shared" si="345"/>
        <v>1</v>
      </c>
      <c r="BL247" s="703" t="e">
        <f t="shared" si="346"/>
        <v>#VALUE!</v>
      </c>
      <c r="BM247" s="704" t="e">
        <f t="shared" si="347"/>
        <v>#VALUE!</v>
      </c>
      <c r="BN247" s="769" t="e">
        <f t="shared" si="300"/>
        <v>#VALUE!</v>
      </c>
      <c r="BO247" s="705" t="e">
        <f t="shared" si="301"/>
        <v>#VALUE!</v>
      </c>
      <c r="BP247" s="702">
        <f t="shared" si="348"/>
        <v>1</v>
      </c>
      <c r="BQ247" s="703" t="e">
        <f t="shared" si="349"/>
        <v>#VALUE!</v>
      </c>
      <c r="BR247" s="704" t="e">
        <f t="shared" si="350"/>
        <v>#VALUE!</v>
      </c>
      <c r="BS247" s="769" t="e">
        <f t="shared" si="302"/>
        <v>#VALUE!</v>
      </c>
      <c r="BT247" s="705" t="e">
        <f t="shared" si="303"/>
        <v>#VALUE!</v>
      </c>
      <c r="BU247" s="702">
        <f t="shared" si="351"/>
        <v>1</v>
      </c>
      <c r="BV247" s="703" t="e">
        <f t="shared" si="352"/>
        <v>#VALUE!</v>
      </c>
      <c r="BW247" s="704" t="e">
        <f t="shared" si="353"/>
        <v>#VALUE!</v>
      </c>
      <c r="BX247" s="769" t="e">
        <f t="shared" si="304"/>
        <v>#VALUE!</v>
      </c>
      <c r="BY247" s="705" t="e">
        <f t="shared" si="305"/>
        <v>#VALUE!</v>
      </c>
      <c r="BZ247" s="702">
        <f t="shared" si="354"/>
        <v>1</v>
      </c>
      <c r="CA247" s="703" t="e">
        <f t="shared" si="355"/>
        <v>#VALUE!</v>
      </c>
      <c r="CB247" s="704" t="e">
        <f t="shared" si="356"/>
        <v>#VALUE!</v>
      </c>
      <c r="CC247" s="769" t="e">
        <f t="shared" si="306"/>
        <v>#VALUE!</v>
      </c>
      <c r="CD247" s="705" t="e">
        <f t="shared" si="307"/>
        <v>#VALUE!</v>
      </c>
      <c r="CE247" s="770">
        <f t="shared" si="282"/>
        <v>12</v>
      </c>
      <c r="CF247" s="771" t="e">
        <f t="shared" si="283"/>
        <v>#VALUE!</v>
      </c>
      <c r="CG247" s="708"/>
      <c r="CH247" s="709"/>
      <c r="CK247" s="253"/>
      <c r="CL247" s="272"/>
      <c r="CM247" s="272"/>
      <c r="CN247" s="273"/>
      <c r="CO247" s="285" t="e">
        <f t="shared" si="315"/>
        <v>#VALUE!</v>
      </c>
      <c r="CP247" s="286" t="e">
        <f t="shared" si="316"/>
        <v>#VALUE!</v>
      </c>
      <c r="CQ247" s="275">
        <f t="shared" si="317"/>
        <v>0</v>
      </c>
      <c r="CR247" s="270" t="e">
        <f t="shared" si="357"/>
        <v>#VALUE!</v>
      </c>
      <c r="CS247" s="270" t="e">
        <f t="shared" si="357"/>
        <v>#VALUE!</v>
      </c>
      <c r="CT247" s="270" t="e">
        <f t="shared" si="319"/>
        <v>#VALUE!</v>
      </c>
      <c r="CU247" s="44"/>
    </row>
    <row r="248" spans="1:99" ht="16.5" customHeight="1">
      <c r="A248" s="23">
        <f t="shared" si="320"/>
        <v>244</v>
      </c>
      <c r="B248" s="142">
        <f>'2019-상시근로자'!B248</f>
        <v>0</v>
      </c>
      <c r="C248" s="635">
        <f>'2019-상시근로자'!C248</f>
        <v>0</v>
      </c>
      <c r="D248" s="637">
        <f>'2019-상시근로자'!D248</f>
        <v>0</v>
      </c>
      <c r="E248" s="156" t="e">
        <f t="shared" si="308"/>
        <v>#VALUE!</v>
      </c>
      <c r="F248" s="30" t="e">
        <f t="shared" si="309"/>
        <v>#VALUE!</v>
      </c>
      <c r="G248" s="31" t="e">
        <f t="shared" si="310"/>
        <v>#VALUE!</v>
      </c>
      <c r="H248" s="147" t="e">
        <f t="shared" si="311"/>
        <v>#VALUE!</v>
      </c>
      <c r="I248" s="636">
        <f>'2019-상시근로자'!E248</f>
        <v>0</v>
      </c>
      <c r="J248" s="636">
        <f>'2019-상시근로자'!G248</f>
        <v>0</v>
      </c>
      <c r="K248" s="33" t="e">
        <f t="shared" si="312"/>
        <v>#VALUE!</v>
      </c>
      <c r="L248" s="33">
        <f t="shared" si="281"/>
        <v>0</v>
      </c>
      <c r="M248" s="35" t="e">
        <f t="shared" si="313"/>
        <v>#VALUE!</v>
      </c>
      <c r="N248" s="108"/>
      <c r="O248" s="178"/>
      <c r="P248" s="179"/>
      <c r="Q248" s="106" t="s">
        <v>160</v>
      </c>
      <c r="R248" s="107" t="s">
        <v>160</v>
      </c>
      <c r="S248" s="43"/>
      <c r="T248" s="122" t="s">
        <v>160</v>
      </c>
      <c r="U248" s="122" t="s">
        <v>160</v>
      </c>
      <c r="V248" s="123" t="s">
        <v>160</v>
      </c>
      <c r="W248" s="702">
        <f t="shared" si="321"/>
        <v>1</v>
      </c>
      <c r="X248" s="703" t="e">
        <f t="shared" si="322"/>
        <v>#VALUE!</v>
      </c>
      <c r="Y248" s="768" t="e">
        <f t="shared" si="323"/>
        <v>#VALUE!</v>
      </c>
      <c r="Z248" s="769" t="e">
        <f t="shared" si="284"/>
        <v>#VALUE!</v>
      </c>
      <c r="AA248" s="705" t="e">
        <f t="shared" si="285"/>
        <v>#VALUE!</v>
      </c>
      <c r="AB248" s="702">
        <f t="shared" si="324"/>
        <v>1</v>
      </c>
      <c r="AC248" s="703" t="e">
        <f t="shared" si="325"/>
        <v>#VALUE!</v>
      </c>
      <c r="AD248" s="704" t="e">
        <f t="shared" si="326"/>
        <v>#VALUE!</v>
      </c>
      <c r="AE248" s="769" t="e">
        <f t="shared" si="286"/>
        <v>#VALUE!</v>
      </c>
      <c r="AF248" s="705" t="e">
        <f t="shared" si="287"/>
        <v>#VALUE!</v>
      </c>
      <c r="AG248" s="702">
        <f t="shared" si="327"/>
        <v>1</v>
      </c>
      <c r="AH248" s="703" t="e">
        <f t="shared" si="328"/>
        <v>#VALUE!</v>
      </c>
      <c r="AI248" s="704" t="e">
        <f t="shared" si="329"/>
        <v>#VALUE!</v>
      </c>
      <c r="AJ248" s="769" t="e">
        <f t="shared" si="288"/>
        <v>#VALUE!</v>
      </c>
      <c r="AK248" s="705" t="e">
        <f t="shared" si="289"/>
        <v>#VALUE!</v>
      </c>
      <c r="AL248" s="702">
        <f t="shared" si="330"/>
        <v>1</v>
      </c>
      <c r="AM248" s="703" t="e">
        <f t="shared" si="331"/>
        <v>#VALUE!</v>
      </c>
      <c r="AN248" s="704" t="e">
        <f t="shared" si="332"/>
        <v>#VALUE!</v>
      </c>
      <c r="AO248" s="769" t="e">
        <f t="shared" si="290"/>
        <v>#VALUE!</v>
      </c>
      <c r="AP248" s="705" t="e">
        <f t="shared" si="291"/>
        <v>#VALUE!</v>
      </c>
      <c r="AQ248" s="702">
        <f t="shared" si="333"/>
        <v>1</v>
      </c>
      <c r="AR248" s="703" t="e">
        <f t="shared" si="334"/>
        <v>#VALUE!</v>
      </c>
      <c r="AS248" s="704" t="e">
        <f t="shared" si="335"/>
        <v>#VALUE!</v>
      </c>
      <c r="AT248" s="769" t="e">
        <f t="shared" si="292"/>
        <v>#VALUE!</v>
      </c>
      <c r="AU248" s="705" t="e">
        <f t="shared" si="293"/>
        <v>#VALUE!</v>
      </c>
      <c r="AV248" s="702">
        <f t="shared" si="336"/>
        <v>1</v>
      </c>
      <c r="AW248" s="703" t="e">
        <f t="shared" si="337"/>
        <v>#VALUE!</v>
      </c>
      <c r="AX248" s="704" t="e">
        <f t="shared" si="338"/>
        <v>#VALUE!</v>
      </c>
      <c r="AY248" s="769" t="e">
        <f t="shared" si="294"/>
        <v>#VALUE!</v>
      </c>
      <c r="AZ248" s="705" t="e">
        <f t="shared" si="295"/>
        <v>#VALUE!</v>
      </c>
      <c r="BA248" s="702">
        <f t="shared" si="339"/>
        <v>1</v>
      </c>
      <c r="BB248" s="703" t="e">
        <f t="shared" si="340"/>
        <v>#VALUE!</v>
      </c>
      <c r="BC248" s="704" t="e">
        <f t="shared" si="341"/>
        <v>#VALUE!</v>
      </c>
      <c r="BD248" s="769" t="e">
        <f t="shared" si="296"/>
        <v>#VALUE!</v>
      </c>
      <c r="BE248" s="705" t="e">
        <f t="shared" si="297"/>
        <v>#VALUE!</v>
      </c>
      <c r="BF248" s="702">
        <f t="shared" si="342"/>
        <v>1</v>
      </c>
      <c r="BG248" s="703" t="e">
        <f t="shared" si="343"/>
        <v>#VALUE!</v>
      </c>
      <c r="BH248" s="704" t="e">
        <f t="shared" si="344"/>
        <v>#VALUE!</v>
      </c>
      <c r="BI248" s="769" t="e">
        <f t="shared" si="298"/>
        <v>#VALUE!</v>
      </c>
      <c r="BJ248" s="705" t="e">
        <f t="shared" si="299"/>
        <v>#VALUE!</v>
      </c>
      <c r="BK248" s="702">
        <f t="shared" si="345"/>
        <v>1</v>
      </c>
      <c r="BL248" s="703" t="e">
        <f t="shared" si="346"/>
        <v>#VALUE!</v>
      </c>
      <c r="BM248" s="704" t="e">
        <f t="shared" si="347"/>
        <v>#VALUE!</v>
      </c>
      <c r="BN248" s="769" t="e">
        <f t="shared" si="300"/>
        <v>#VALUE!</v>
      </c>
      <c r="BO248" s="705" t="e">
        <f t="shared" si="301"/>
        <v>#VALUE!</v>
      </c>
      <c r="BP248" s="702">
        <f t="shared" si="348"/>
        <v>1</v>
      </c>
      <c r="BQ248" s="703" t="e">
        <f t="shared" si="349"/>
        <v>#VALUE!</v>
      </c>
      <c r="BR248" s="704" t="e">
        <f t="shared" si="350"/>
        <v>#VALUE!</v>
      </c>
      <c r="BS248" s="769" t="e">
        <f t="shared" si="302"/>
        <v>#VALUE!</v>
      </c>
      <c r="BT248" s="705" t="e">
        <f t="shared" si="303"/>
        <v>#VALUE!</v>
      </c>
      <c r="BU248" s="702">
        <f t="shared" si="351"/>
        <v>1</v>
      </c>
      <c r="BV248" s="703" t="e">
        <f t="shared" si="352"/>
        <v>#VALUE!</v>
      </c>
      <c r="BW248" s="704" t="e">
        <f t="shared" si="353"/>
        <v>#VALUE!</v>
      </c>
      <c r="BX248" s="769" t="e">
        <f t="shared" si="304"/>
        <v>#VALUE!</v>
      </c>
      <c r="BY248" s="705" t="e">
        <f t="shared" si="305"/>
        <v>#VALUE!</v>
      </c>
      <c r="BZ248" s="702">
        <f t="shared" si="354"/>
        <v>1</v>
      </c>
      <c r="CA248" s="703" t="e">
        <f t="shared" si="355"/>
        <v>#VALUE!</v>
      </c>
      <c r="CB248" s="704" t="e">
        <f t="shared" si="356"/>
        <v>#VALUE!</v>
      </c>
      <c r="CC248" s="769" t="e">
        <f t="shared" si="306"/>
        <v>#VALUE!</v>
      </c>
      <c r="CD248" s="705" t="e">
        <f t="shared" si="307"/>
        <v>#VALUE!</v>
      </c>
      <c r="CE248" s="770">
        <f t="shared" si="282"/>
        <v>12</v>
      </c>
      <c r="CF248" s="771" t="e">
        <f t="shared" si="283"/>
        <v>#VALUE!</v>
      </c>
      <c r="CG248" s="708"/>
      <c r="CH248" s="709"/>
      <c r="CK248" s="253"/>
      <c r="CL248" s="272"/>
      <c r="CM248" s="272"/>
      <c r="CN248" s="273"/>
      <c r="CO248" s="285" t="e">
        <f t="shared" si="315"/>
        <v>#VALUE!</v>
      </c>
      <c r="CP248" s="286" t="e">
        <f t="shared" si="316"/>
        <v>#VALUE!</v>
      </c>
      <c r="CQ248" s="275">
        <f t="shared" si="317"/>
        <v>0</v>
      </c>
      <c r="CR248" s="270" t="e">
        <f t="shared" si="357"/>
        <v>#VALUE!</v>
      </c>
      <c r="CS248" s="270" t="e">
        <f t="shared" si="357"/>
        <v>#VALUE!</v>
      </c>
      <c r="CT248" s="270" t="e">
        <f t="shared" si="319"/>
        <v>#VALUE!</v>
      </c>
      <c r="CU248" s="44"/>
    </row>
    <row r="249" spans="1:99" ht="16.5" customHeight="1">
      <c r="A249" s="23">
        <f t="shared" si="320"/>
        <v>245</v>
      </c>
      <c r="B249" s="142">
        <f>'2019-상시근로자'!B249</f>
        <v>0</v>
      </c>
      <c r="C249" s="635">
        <f>'2019-상시근로자'!C249</f>
        <v>0</v>
      </c>
      <c r="D249" s="637">
        <f>'2019-상시근로자'!D249</f>
        <v>0</v>
      </c>
      <c r="E249" s="156" t="e">
        <f t="shared" si="308"/>
        <v>#VALUE!</v>
      </c>
      <c r="F249" s="30" t="e">
        <f t="shared" si="309"/>
        <v>#VALUE!</v>
      </c>
      <c r="G249" s="31" t="e">
        <f t="shared" si="310"/>
        <v>#VALUE!</v>
      </c>
      <c r="H249" s="147" t="e">
        <f t="shared" si="311"/>
        <v>#VALUE!</v>
      </c>
      <c r="I249" s="636">
        <f>'2019-상시근로자'!E249</f>
        <v>0</v>
      </c>
      <c r="J249" s="636">
        <f>'2019-상시근로자'!G249</f>
        <v>0</v>
      </c>
      <c r="K249" s="33" t="e">
        <f t="shared" si="312"/>
        <v>#VALUE!</v>
      </c>
      <c r="L249" s="33">
        <f t="shared" si="281"/>
        <v>0</v>
      </c>
      <c r="M249" s="35" t="e">
        <f t="shared" si="313"/>
        <v>#VALUE!</v>
      </c>
      <c r="N249" s="108"/>
      <c r="O249" s="178"/>
      <c r="P249" s="179"/>
      <c r="Q249" s="106" t="s">
        <v>160</v>
      </c>
      <c r="R249" s="107" t="s">
        <v>160</v>
      </c>
      <c r="S249" s="43"/>
      <c r="T249" s="122" t="s">
        <v>160</v>
      </c>
      <c r="U249" s="122" t="s">
        <v>160</v>
      </c>
      <c r="V249" s="123" t="s">
        <v>160</v>
      </c>
      <c r="W249" s="702">
        <f t="shared" si="321"/>
        <v>1</v>
      </c>
      <c r="X249" s="703" t="e">
        <f t="shared" si="322"/>
        <v>#VALUE!</v>
      </c>
      <c r="Y249" s="768" t="e">
        <f t="shared" si="323"/>
        <v>#VALUE!</v>
      </c>
      <c r="Z249" s="769" t="e">
        <f t="shared" si="284"/>
        <v>#VALUE!</v>
      </c>
      <c r="AA249" s="705" t="e">
        <f t="shared" si="285"/>
        <v>#VALUE!</v>
      </c>
      <c r="AB249" s="702">
        <f t="shared" si="324"/>
        <v>1</v>
      </c>
      <c r="AC249" s="703" t="e">
        <f t="shared" si="325"/>
        <v>#VALUE!</v>
      </c>
      <c r="AD249" s="704" t="e">
        <f t="shared" si="326"/>
        <v>#VALUE!</v>
      </c>
      <c r="AE249" s="769" t="e">
        <f t="shared" si="286"/>
        <v>#VALUE!</v>
      </c>
      <c r="AF249" s="705" t="e">
        <f t="shared" si="287"/>
        <v>#VALUE!</v>
      </c>
      <c r="AG249" s="702">
        <f t="shared" si="327"/>
        <v>1</v>
      </c>
      <c r="AH249" s="703" t="e">
        <f t="shared" si="328"/>
        <v>#VALUE!</v>
      </c>
      <c r="AI249" s="704" t="e">
        <f t="shared" si="329"/>
        <v>#VALUE!</v>
      </c>
      <c r="AJ249" s="769" t="e">
        <f t="shared" si="288"/>
        <v>#VALUE!</v>
      </c>
      <c r="AK249" s="705" t="e">
        <f t="shared" si="289"/>
        <v>#VALUE!</v>
      </c>
      <c r="AL249" s="702">
        <f t="shared" si="330"/>
        <v>1</v>
      </c>
      <c r="AM249" s="703" t="e">
        <f t="shared" si="331"/>
        <v>#VALUE!</v>
      </c>
      <c r="AN249" s="704" t="e">
        <f t="shared" si="332"/>
        <v>#VALUE!</v>
      </c>
      <c r="AO249" s="769" t="e">
        <f t="shared" si="290"/>
        <v>#VALUE!</v>
      </c>
      <c r="AP249" s="705" t="e">
        <f t="shared" si="291"/>
        <v>#VALUE!</v>
      </c>
      <c r="AQ249" s="702">
        <f t="shared" si="333"/>
        <v>1</v>
      </c>
      <c r="AR249" s="703" t="e">
        <f t="shared" si="334"/>
        <v>#VALUE!</v>
      </c>
      <c r="AS249" s="704" t="e">
        <f t="shared" si="335"/>
        <v>#VALUE!</v>
      </c>
      <c r="AT249" s="769" t="e">
        <f t="shared" si="292"/>
        <v>#VALUE!</v>
      </c>
      <c r="AU249" s="705" t="e">
        <f t="shared" si="293"/>
        <v>#VALUE!</v>
      </c>
      <c r="AV249" s="702">
        <f t="shared" si="336"/>
        <v>1</v>
      </c>
      <c r="AW249" s="703" t="e">
        <f t="shared" si="337"/>
        <v>#VALUE!</v>
      </c>
      <c r="AX249" s="704" t="e">
        <f t="shared" si="338"/>
        <v>#VALUE!</v>
      </c>
      <c r="AY249" s="769" t="e">
        <f t="shared" si="294"/>
        <v>#VALUE!</v>
      </c>
      <c r="AZ249" s="705" t="e">
        <f t="shared" si="295"/>
        <v>#VALUE!</v>
      </c>
      <c r="BA249" s="702">
        <f t="shared" si="339"/>
        <v>1</v>
      </c>
      <c r="BB249" s="703" t="e">
        <f t="shared" si="340"/>
        <v>#VALUE!</v>
      </c>
      <c r="BC249" s="704" t="e">
        <f t="shared" si="341"/>
        <v>#VALUE!</v>
      </c>
      <c r="BD249" s="769" t="e">
        <f t="shared" si="296"/>
        <v>#VALUE!</v>
      </c>
      <c r="BE249" s="705" t="e">
        <f t="shared" si="297"/>
        <v>#VALUE!</v>
      </c>
      <c r="BF249" s="702">
        <f t="shared" si="342"/>
        <v>1</v>
      </c>
      <c r="BG249" s="703" t="e">
        <f t="shared" si="343"/>
        <v>#VALUE!</v>
      </c>
      <c r="BH249" s="704" t="e">
        <f t="shared" si="344"/>
        <v>#VALUE!</v>
      </c>
      <c r="BI249" s="769" t="e">
        <f t="shared" si="298"/>
        <v>#VALUE!</v>
      </c>
      <c r="BJ249" s="705" t="e">
        <f t="shared" si="299"/>
        <v>#VALUE!</v>
      </c>
      <c r="BK249" s="702">
        <f t="shared" si="345"/>
        <v>1</v>
      </c>
      <c r="BL249" s="703" t="e">
        <f t="shared" si="346"/>
        <v>#VALUE!</v>
      </c>
      <c r="BM249" s="704" t="e">
        <f t="shared" si="347"/>
        <v>#VALUE!</v>
      </c>
      <c r="BN249" s="769" t="e">
        <f t="shared" si="300"/>
        <v>#VALUE!</v>
      </c>
      <c r="BO249" s="705" t="e">
        <f t="shared" si="301"/>
        <v>#VALUE!</v>
      </c>
      <c r="BP249" s="702">
        <f t="shared" si="348"/>
        <v>1</v>
      </c>
      <c r="BQ249" s="703" t="e">
        <f t="shared" si="349"/>
        <v>#VALUE!</v>
      </c>
      <c r="BR249" s="704" t="e">
        <f t="shared" si="350"/>
        <v>#VALUE!</v>
      </c>
      <c r="BS249" s="769" t="e">
        <f t="shared" si="302"/>
        <v>#VALUE!</v>
      </c>
      <c r="BT249" s="705" t="e">
        <f t="shared" si="303"/>
        <v>#VALUE!</v>
      </c>
      <c r="BU249" s="702">
        <f t="shared" si="351"/>
        <v>1</v>
      </c>
      <c r="BV249" s="703" t="e">
        <f t="shared" si="352"/>
        <v>#VALUE!</v>
      </c>
      <c r="BW249" s="704" t="e">
        <f t="shared" si="353"/>
        <v>#VALUE!</v>
      </c>
      <c r="BX249" s="769" t="e">
        <f t="shared" si="304"/>
        <v>#VALUE!</v>
      </c>
      <c r="BY249" s="705" t="e">
        <f t="shared" si="305"/>
        <v>#VALUE!</v>
      </c>
      <c r="BZ249" s="702">
        <f t="shared" si="354"/>
        <v>1</v>
      </c>
      <c r="CA249" s="703" t="e">
        <f t="shared" si="355"/>
        <v>#VALUE!</v>
      </c>
      <c r="CB249" s="704" t="e">
        <f t="shared" si="356"/>
        <v>#VALUE!</v>
      </c>
      <c r="CC249" s="769" t="e">
        <f t="shared" si="306"/>
        <v>#VALUE!</v>
      </c>
      <c r="CD249" s="705" t="e">
        <f t="shared" si="307"/>
        <v>#VALUE!</v>
      </c>
      <c r="CE249" s="770">
        <f t="shared" si="282"/>
        <v>12</v>
      </c>
      <c r="CF249" s="771" t="e">
        <f t="shared" si="283"/>
        <v>#VALUE!</v>
      </c>
      <c r="CG249" s="708"/>
      <c r="CH249" s="709"/>
      <c r="CK249" s="253"/>
      <c r="CL249" s="272"/>
      <c r="CM249" s="272"/>
      <c r="CN249" s="273"/>
      <c r="CO249" s="285" t="e">
        <f t="shared" si="315"/>
        <v>#VALUE!</v>
      </c>
      <c r="CP249" s="286" t="e">
        <f t="shared" si="316"/>
        <v>#VALUE!</v>
      </c>
      <c r="CQ249" s="275">
        <f t="shared" si="317"/>
        <v>0</v>
      </c>
      <c r="CR249" s="270" t="e">
        <f t="shared" si="357"/>
        <v>#VALUE!</v>
      </c>
      <c r="CS249" s="270" t="e">
        <f t="shared" si="357"/>
        <v>#VALUE!</v>
      </c>
      <c r="CT249" s="270" t="e">
        <f t="shared" si="319"/>
        <v>#VALUE!</v>
      </c>
      <c r="CU249" s="44"/>
    </row>
    <row r="250" spans="1:99" ht="16.5" customHeight="1">
      <c r="A250" s="23">
        <f t="shared" si="320"/>
        <v>246</v>
      </c>
      <c r="B250" s="142">
        <f>'2019-상시근로자'!B250</f>
        <v>0</v>
      </c>
      <c r="C250" s="635">
        <f>'2019-상시근로자'!C250</f>
        <v>0</v>
      </c>
      <c r="D250" s="637">
        <f>'2019-상시근로자'!D250</f>
        <v>0</v>
      </c>
      <c r="E250" s="156" t="e">
        <f t="shared" si="308"/>
        <v>#VALUE!</v>
      </c>
      <c r="F250" s="30" t="e">
        <f t="shared" si="309"/>
        <v>#VALUE!</v>
      </c>
      <c r="G250" s="31" t="e">
        <f t="shared" si="310"/>
        <v>#VALUE!</v>
      </c>
      <c r="H250" s="147" t="e">
        <f t="shared" si="311"/>
        <v>#VALUE!</v>
      </c>
      <c r="I250" s="636">
        <f>'2019-상시근로자'!E250</f>
        <v>0</v>
      </c>
      <c r="J250" s="636">
        <f>'2019-상시근로자'!G250</f>
        <v>0</v>
      </c>
      <c r="K250" s="33" t="e">
        <f t="shared" si="312"/>
        <v>#VALUE!</v>
      </c>
      <c r="L250" s="33">
        <f t="shared" si="281"/>
        <v>0</v>
      </c>
      <c r="M250" s="35" t="e">
        <f t="shared" si="313"/>
        <v>#VALUE!</v>
      </c>
      <c r="N250" s="108"/>
      <c r="O250" s="178"/>
      <c r="P250" s="179"/>
      <c r="Q250" s="106" t="s">
        <v>160</v>
      </c>
      <c r="R250" s="107" t="s">
        <v>160</v>
      </c>
      <c r="S250" s="43"/>
      <c r="T250" s="122" t="s">
        <v>160</v>
      </c>
      <c r="U250" s="122" t="s">
        <v>160</v>
      </c>
      <c r="V250" s="123" t="s">
        <v>160</v>
      </c>
      <c r="W250" s="702">
        <f t="shared" si="321"/>
        <v>1</v>
      </c>
      <c r="X250" s="703" t="e">
        <f t="shared" si="322"/>
        <v>#VALUE!</v>
      </c>
      <c r="Y250" s="768" t="e">
        <f t="shared" si="323"/>
        <v>#VALUE!</v>
      </c>
      <c r="Z250" s="769" t="e">
        <f t="shared" si="284"/>
        <v>#VALUE!</v>
      </c>
      <c r="AA250" s="705" t="e">
        <f t="shared" si="285"/>
        <v>#VALUE!</v>
      </c>
      <c r="AB250" s="702">
        <f t="shared" si="324"/>
        <v>1</v>
      </c>
      <c r="AC250" s="703" t="e">
        <f t="shared" si="325"/>
        <v>#VALUE!</v>
      </c>
      <c r="AD250" s="704" t="e">
        <f t="shared" si="326"/>
        <v>#VALUE!</v>
      </c>
      <c r="AE250" s="769" t="e">
        <f t="shared" si="286"/>
        <v>#VALUE!</v>
      </c>
      <c r="AF250" s="705" t="e">
        <f t="shared" si="287"/>
        <v>#VALUE!</v>
      </c>
      <c r="AG250" s="702">
        <f t="shared" si="327"/>
        <v>1</v>
      </c>
      <c r="AH250" s="703" t="e">
        <f t="shared" si="328"/>
        <v>#VALUE!</v>
      </c>
      <c r="AI250" s="704" t="e">
        <f t="shared" si="329"/>
        <v>#VALUE!</v>
      </c>
      <c r="AJ250" s="769" t="e">
        <f t="shared" si="288"/>
        <v>#VALUE!</v>
      </c>
      <c r="AK250" s="705" t="e">
        <f t="shared" si="289"/>
        <v>#VALUE!</v>
      </c>
      <c r="AL250" s="702">
        <f t="shared" si="330"/>
        <v>1</v>
      </c>
      <c r="AM250" s="703" t="e">
        <f t="shared" si="331"/>
        <v>#VALUE!</v>
      </c>
      <c r="AN250" s="704" t="e">
        <f t="shared" si="332"/>
        <v>#VALUE!</v>
      </c>
      <c r="AO250" s="769" t="e">
        <f t="shared" si="290"/>
        <v>#VALUE!</v>
      </c>
      <c r="AP250" s="705" t="e">
        <f t="shared" si="291"/>
        <v>#VALUE!</v>
      </c>
      <c r="AQ250" s="702">
        <f t="shared" si="333"/>
        <v>1</v>
      </c>
      <c r="AR250" s="703" t="e">
        <f t="shared" si="334"/>
        <v>#VALUE!</v>
      </c>
      <c r="AS250" s="704" t="e">
        <f t="shared" si="335"/>
        <v>#VALUE!</v>
      </c>
      <c r="AT250" s="769" t="e">
        <f t="shared" si="292"/>
        <v>#VALUE!</v>
      </c>
      <c r="AU250" s="705" t="e">
        <f t="shared" si="293"/>
        <v>#VALUE!</v>
      </c>
      <c r="AV250" s="702">
        <f t="shared" si="336"/>
        <v>1</v>
      </c>
      <c r="AW250" s="703" t="e">
        <f t="shared" si="337"/>
        <v>#VALUE!</v>
      </c>
      <c r="AX250" s="704" t="e">
        <f t="shared" si="338"/>
        <v>#VALUE!</v>
      </c>
      <c r="AY250" s="769" t="e">
        <f t="shared" si="294"/>
        <v>#VALUE!</v>
      </c>
      <c r="AZ250" s="705" t="e">
        <f t="shared" si="295"/>
        <v>#VALUE!</v>
      </c>
      <c r="BA250" s="702">
        <f t="shared" si="339"/>
        <v>1</v>
      </c>
      <c r="BB250" s="703" t="e">
        <f t="shared" si="340"/>
        <v>#VALUE!</v>
      </c>
      <c r="BC250" s="704" t="e">
        <f t="shared" si="341"/>
        <v>#VALUE!</v>
      </c>
      <c r="BD250" s="769" t="e">
        <f t="shared" si="296"/>
        <v>#VALUE!</v>
      </c>
      <c r="BE250" s="705" t="e">
        <f t="shared" si="297"/>
        <v>#VALUE!</v>
      </c>
      <c r="BF250" s="702">
        <f t="shared" si="342"/>
        <v>1</v>
      </c>
      <c r="BG250" s="703" t="e">
        <f t="shared" si="343"/>
        <v>#VALUE!</v>
      </c>
      <c r="BH250" s="704" t="e">
        <f t="shared" si="344"/>
        <v>#VALUE!</v>
      </c>
      <c r="BI250" s="769" t="e">
        <f t="shared" si="298"/>
        <v>#VALUE!</v>
      </c>
      <c r="BJ250" s="705" t="e">
        <f t="shared" si="299"/>
        <v>#VALUE!</v>
      </c>
      <c r="BK250" s="702">
        <f t="shared" si="345"/>
        <v>1</v>
      </c>
      <c r="BL250" s="703" t="e">
        <f t="shared" si="346"/>
        <v>#VALUE!</v>
      </c>
      <c r="BM250" s="704" t="e">
        <f t="shared" si="347"/>
        <v>#VALUE!</v>
      </c>
      <c r="BN250" s="769" t="e">
        <f t="shared" si="300"/>
        <v>#VALUE!</v>
      </c>
      <c r="BO250" s="705" t="e">
        <f t="shared" si="301"/>
        <v>#VALUE!</v>
      </c>
      <c r="BP250" s="702">
        <f t="shared" si="348"/>
        <v>1</v>
      </c>
      <c r="BQ250" s="703" t="e">
        <f t="shared" si="349"/>
        <v>#VALUE!</v>
      </c>
      <c r="BR250" s="704" t="e">
        <f t="shared" si="350"/>
        <v>#VALUE!</v>
      </c>
      <c r="BS250" s="769" t="e">
        <f t="shared" si="302"/>
        <v>#VALUE!</v>
      </c>
      <c r="BT250" s="705" t="e">
        <f t="shared" si="303"/>
        <v>#VALUE!</v>
      </c>
      <c r="BU250" s="702">
        <f t="shared" si="351"/>
        <v>1</v>
      </c>
      <c r="BV250" s="703" t="e">
        <f t="shared" si="352"/>
        <v>#VALUE!</v>
      </c>
      <c r="BW250" s="704" t="e">
        <f t="shared" si="353"/>
        <v>#VALUE!</v>
      </c>
      <c r="BX250" s="769" t="e">
        <f t="shared" si="304"/>
        <v>#VALUE!</v>
      </c>
      <c r="BY250" s="705" t="e">
        <f t="shared" si="305"/>
        <v>#VALUE!</v>
      </c>
      <c r="BZ250" s="702">
        <f t="shared" si="354"/>
        <v>1</v>
      </c>
      <c r="CA250" s="703" t="e">
        <f t="shared" si="355"/>
        <v>#VALUE!</v>
      </c>
      <c r="CB250" s="704" t="e">
        <f t="shared" si="356"/>
        <v>#VALUE!</v>
      </c>
      <c r="CC250" s="769" t="e">
        <f t="shared" si="306"/>
        <v>#VALUE!</v>
      </c>
      <c r="CD250" s="705" t="e">
        <f t="shared" si="307"/>
        <v>#VALUE!</v>
      </c>
      <c r="CE250" s="770">
        <f t="shared" si="282"/>
        <v>12</v>
      </c>
      <c r="CF250" s="771" t="e">
        <f t="shared" si="283"/>
        <v>#VALUE!</v>
      </c>
      <c r="CG250" s="708"/>
      <c r="CH250" s="709"/>
      <c r="CK250" s="253"/>
      <c r="CL250" s="272"/>
      <c r="CM250" s="272"/>
      <c r="CN250" s="273"/>
      <c r="CO250" s="285" t="e">
        <f t="shared" si="315"/>
        <v>#VALUE!</v>
      </c>
      <c r="CP250" s="286" t="e">
        <f t="shared" si="316"/>
        <v>#VALUE!</v>
      </c>
      <c r="CQ250" s="275">
        <f t="shared" si="317"/>
        <v>0</v>
      </c>
      <c r="CR250" s="270" t="e">
        <f t="shared" si="357"/>
        <v>#VALUE!</v>
      </c>
      <c r="CS250" s="270" t="e">
        <f t="shared" si="357"/>
        <v>#VALUE!</v>
      </c>
      <c r="CT250" s="270" t="e">
        <f t="shared" si="319"/>
        <v>#VALUE!</v>
      </c>
      <c r="CU250" s="44"/>
    </row>
    <row r="251" spans="1:99" ht="16.5" customHeight="1">
      <c r="A251" s="23">
        <f t="shared" si="320"/>
        <v>247</v>
      </c>
      <c r="B251" s="142">
        <f>'2019-상시근로자'!B251</f>
        <v>0</v>
      </c>
      <c r="C251" s="635">
        <f>'2019-상시근로자'!C251</f>
        <v>0</v>
      </c>
      <c r="D251" s="637">
        <f>'2019-상시근로자'!D251</f>
        <v>0</v>
      </c>
      <c r="E251" s="156" t="e">
        <f t="shared" si="308"/>
        <v>#VALUE!</v>
      </c>
      <c r="F251" s="30" t="e">
        <f t="shared" si="309"/>
        <v>#VALUE!</v>
      </c>
      <c r="G251" s="31" t="e">
        <f t="shared" si="310"/>
        <v>#VALUE!</v>
      </c>
      <c r="H251" s="147" t="e">
        <f t="shared" si="311"/>
        <v>#VALUE!</v>
      </c>
      <c r="I251" s="636">
        <f>'2019-상시근로자'!E251</f>
        <v>0</v>
      </c>
      <c r="J251" s="636">
        <f>'2019-상시근로자'!G251</f>
        <v>0</v>
      </c>
      <c r="K251" s="33" t="e">
        <f t="shared" si="312"/>
        <v>#VALUE!</v>
      </c>
      <c r="L251" s="33">
        <f t="shared" si="281"/>
        <v>0</v>
      </c>
      <c r="M251" s="35" t="e">
        <f t="shared" si="313"/>
        <v>#VALUE!</v>
      </c>
      <c r="N251" s="108"/>
      <c r="O251" s="178"/>
      <c r="P251" s="179"/>
      <c r="Q251" s="106" t="s">
        <v>160</v>
      </c>
      <c r="R251" s="107" t="s">
        <v>160</v>
      </c>
      <c r="S251" s="43"/>
      <c r="T251" s="122" t="s">
        <v>160</v>
      </c>
      <c r="U251" s="122" t="s">
        <v>160</v>
      </c>
      <c r="V251" s="123" t="s">
        <v>160</v>
      </c>
      <c r="W251" s="702">
        <f t="shared" si="321"/>
        <v>1</v>
      </c>
      <c r="X251" s="703" t="e">
        <f t="shared" si="322"/>
        <v>#VALUE!</v>
      </c>
      <c r="Y251" s="768" t="e">
        <f t="shared" si="323"/>
        <v>#VALUE!</v>
      </c>
      <c r="Z251" s="769" t="e">
        <f t="shared" si="284"/>
        <v>#VALUE!</v>
      </c>
      <c r="AA251" s="705" t="e">
        <f t="shared" si="285"/>
        <v>#VALUE!</v>
      </c>
      <c r="AB251" s="702">
        <f t="shared" si="324"/>
        <v>1</v>
      </c>
      <c r="AC251" s="703" t="e">
        <f t="shared" si="325"/>
        <v>#VALUE!</v>
      </c>
      <c r="AD251" s="704" t="e">
        <f t="shared" si="326"/>
        <v>#VALUE!</v>
      </c>
      <c r="AE251" s="769" t="e">
        <f t="shared" si="286"/>
        <v>#VALUE!</v>
      </c>
      <c r="AF251" s="705" t="e">
        <f t="shared" si="287"/>
        <v>#VALUE!</v>
      </c>
      <c r="AG251" s="702">
        <f t="shared" si="327"/>
        <v>1</v>
      </c>
      <c r="AH251" s="703" t="e">
        <f t="shared" si="328"/>
        <v>#VALUE!</v>
      </c>
      <c r="AI251" s="704" t="e">
        <f t="shared" si="329"/>
        <v>#VALUE!</v>
      </c>
      <c r="AJ251" s="769" t="e">
        <f t="shared" si="288"/>
        <v>#VALUE!</v>
      </c>
      <c r="AK251" s="705" t="e">
        <f t="shared" si="289"/>
        <v>#VALUE!</v>
      </c>
      <c r="AL251" s="702">
        <f t="shared" si="330"/>
        <v>1</v>
      </c>
      <c r="AM251" s="703" t="e">
        <f t="shared" si="331"/>
        <v>#VALUE!</v>
      </c>
      <c r="AN251" s="704" t="e">
        <f t="shared" si="332"/>
        <v>#VALUE!</v>
      </c>
      <c r="AO251" s="769" t="e">
        <f t="shared" si="290"/>
        <v>#VALUE!</v>
      </c>
      <c r="AP251" s="705" t="e">
        <f t="shared" si="291"/>
        <v>#VALUE!</v>
      </c>
      <c r="AQ251" s="702">
        <f t="shared" si="333"/>
        <v>1</v>
      </c>
      <c r="AR251" s="703" t="e">
        <f t="shared" si="334"/>
        <v>#VALUE!</v>
      </c>
      <c r="AS251" s="704" t="e">
        <f t="shared" si="335"/>
        <v>#VALUE!</v>
      </c>
      <c r="AT251" s="769" t="e">
        <f t="shared" si="292"/>
        <v>#VALUE!</v>
      </c>
      <c r="AU251" s="705" t="e">
        <f t="shared" si="293"/>
        <v>#VALUE!</v>
      </c>
      <c r="AV251" s="702">
        <f t="shared" si="336"/>
        <v>1</v>
      </c>
      <c r="AW251" s="703" t="e">
        <f t="shared" si="337"/>
        <v>#VALUE!</v>
      </c>
      <c r="AX251" s="704" t="e">
        <f t="shared" si="338"/>
        <v>#VALUE!</v>
      </c>
      <c r="AY251" s="769" t="e">
        <f t="shared" si="294"/>
        <v>#VALUE!</v>
      </c>
      <c r="AZ251" s="705" t="e">
        <f t="shared" si="295"/>
        <v>#VALUE!</v>
      </c>
      <c r="BA251" s="702">
        <f t="shared" si="339"/>
        <v>1</v>
      </c>
      <c r="BB251" s="703" t="e">
        <f t="shared" si="340"/>
        <v>#VALUE!</v>
      </c>
      <c r="BC251" s="704" t="e">
        <f t="shared" si="341"/>
        <v>#VALUE!</v>
      </c>
      <c r="BD251" s="769" t="e">
        <f t="shared" si="296"/>
        <v>#VALUE!</v>
      </c>
      <c r="BE251" s="705" t="e">
        <f t="shared" si="297"/>
        <v>#VALUE!</v>
      </c>
      <c r="BF251" s="702">
        <f t="shared" si="342"/>
        <v>1</v>
      </c>
      <c r="BG251" s="703" t="e">
        <f t="shared" si="343"/>
        <v>#VALUE!</v>
      </c>
      <c r="BH251" s="704" t="e">
        <f t="shared" si="344"/>
        <v>#VALUE!</v>
      </c>
      <c r="BI251" s="769" t="e">
        <f t="shared" si="298"/>
        <v>#VALUE!</v>
      </c>
      <c r="BJ251" s="705" t="e">
        <f t="shared" si="299"/>
        <v>#VALUE!</v>
      </c>
      <c r="BK251" s="702">
        <f t="shared" si="345"/>
        <v>1</v>
      </c>
      <c r="BL251" s="703" t="e">
        <f t="shared" si="346"/>
        <v>#VALUE!</v>
      </c>
      <c r="BM251" s="704" t="e">
        <f t="shared" si="347"/>
        <v>#VALUE!</v>
      </c>
      <c r="BN251" s="769" t="e">
        <f t="shared" si="300"/>
        <v>#VALUE!</v>
      </c>
      <c r="BO251" s="705" t="e">
        <f t="shared" si="301"/>
        <v>#VALUE!</v>
      </c>
      <c r="BP251" s="702">
        <f t="shared" si="348"/>
        <v>1</v>
      </c>
      <c r="BQ251" s="703" t="e">
        <f t="shared" si="349"/>
        <v>#VALUE!</v>
      </c>
      <c r="BR251" s="704" t="e">
        <f t="shared" si="350"/>
        <v>#VALUE!</v>
      </c>
      <c r="BS251" s="769" t="e">
        <f t="shared" si="302"/>
        <v>#VALUE!</v>
      </c>
      <c r="BT251" s="705" t="e">
        <f t="shared" si="303"/>
        <v>#VALUE!</v>
      </c>
      <c r="BU251" s="702">
        <f t="shared" si="351"/>
        <v>1</v>
      </c>
      <c r="BV251" s="703" t="e">
        <f t="shared" si="352"/>
        <v>#VALUE!</v>
      </c>
      <c r="BW251" s="704" t="e">
        <f t="shared" si="353"/>
        <v>#VALUE!</v>
      </c>
      <c r="BX251" s="769" t="e">
        <f t="shared" si="304"/>
        <v>#VALUE!</v>
      </c>
      <c r="BY251" s="705" t="e">
        <f t="shared" si="305"/>
        <v>#VALUE!</v>
      </c>
      <c r="BZ251" s="702">
        <f t="shared" si="354"/>
        <v>1</v>
      </c>
      <c r="CA251" s="703" t="e">
        <f t="shared" si="355"/>
        <v>#VALUE!</v>
      </c>
      <c r="CB251" s="704" t="e">
        <f t="shared" si="356"/>
        <v>#VALUE!</v>
      </c>
      <c r="CC251" s="769" t="e">
        <f t="shared" si="306"/>
        <v>#VALUE!</v>
      </c>
      <c r="CD251" s="705" t="e">
        <f t="shared" si="307"/>
        <v>#VALUE!</v>
      </c>
      <c r="CE251" s="770">
        <f t="shared" si="282"/>
        <v>12</v>
      </c>
      <c r="CF251" s="771" t="e">
        <f t="shared" si="283"/>
        <v>#VALUE!</v>
      </c>
      <c r="CG251" s="708"/>
      <c r="CH251" s="709"/>
      <c r="CK251" s="253"/>
      <c r="CL251" s="272"/>
      <c r="CM251" s="272"/>
      <c r="CN251" s="273"/>
      <c r="CO251" s="285" t="e">
        <f t="shared" si="315"/>
        <v>#VALUE!</v>
      </c>
      <c r="CP251" s="286" t="e">
        <f t="shared" si="316"/>
        <v>#VALUE!</v>
      </c>
      <c r="CQ251" s="275">
        <f t="shared" si="317"/>
        <v>0</v>
      </c>
      <c r="CR251" s="270" t="e">
        <f t="shared" si="357"/>
        <v>#VALUE!</v>
      </c>
      <c r="CS251" s="270" t="e">
        <f t="shared" si="357"/>
        <v>#VALUE!</v>
      </c>
      <c r="CT251" s="270" t="e">
        <f t="shared" si="319"/>
        <v>#VALUE!</v>
      </c>
      <c r="CU251" s="44"/>
    </row>
    <row r="252" spans="1:99" ht="16.5" customHeight="1">
      <c r="A252" s="23">
        <f t="shared" si="320"/>
        <v>248</v>
      </c>
      <c r="B252" s="142">
        <f>'2019-상시근로자'!B252</f>
        <v>0</v>
      </c>
      <c r="C252" s="635">
        <f>'2019-상시근로자'!C252</f>
        <v>0</v>
      </c>
      <c r="D252" s="637">
        <f>'2019-상시근로자'!D252</f>
        <v>0</v>
      </c>
      <c r="E252" s="156" t="e">
        <f t="shared" si="308"/>
        <v>#VALUE!</v>
      </c>
      <c r="F252" s="30" t="e">
        <f t="shared" si="309"/>
        <v>#VALUE!</v>
      </c>
      <c r="G252" s="31" t="e">
        <f t="shared" si="310"/>
        <v>#VALUE!</v>
      </c>
      <c r="H252" s="147" t="e">
        <f t="shared" si="311"/>
        <v>#VALUE!</v>
      </c>
      <c r="I252" s="636">
        <f>'2019-상시근로자'!E252</f>
        <v>0</v>
      </c>
      <c r="J252" s="636">
        <f>'2019-상시근로자'!G252</f>
        <v>0</v>
      </c>
      <c r="K252" s="33" t="e">
        <f t="shared" si="312"/>
        <v>#VALUE!</v>
      </c>
      <c r="L252" s="33">
        <f t="shared" ref="L252:L296" si="358">IF(P252="",0,DATEDIF(O252,P252+1,"Y")&amp;"년 "&amp;DATEDIF(O252,P252+1,"YM")&amp;"월 "&amp;IF(OR(AND(TEXT(O252,"dd")="01",TEXT(EOMONTH(P252,0),"dd")=TEXT(P252,"dd")),TEXT(TEXT(P252,"dd")+1,"dd")=TEXT(O252,"dd")),"",DATEDIF(O252,P252,"MD")+1&amp;"일"))</f>
        <v>0</v>
      </c>
      <c r="M252" s="35" t="e">
        <f t="shared" si="313"/>
        <v>#VALUE!</v>
      </c>
      <c r="N252" s="108"/>
      <c r="O252" s="178"/>
      <c r="P252" s="179"/>
      <c r="Q252" s="106" t="s">
        <v>160</v>
      </c>
      <c r="R252" s="107" t="s">
        <v>160</v>
      </c>
      <c r="S252" s="43"/>
      <c r="T252" s="122" t="s">
        <v>160</v>
      </c>
      <c r="U252" s="122" t="s">
        <v>160</v>
      </c>
      <c r="V252" s="123" t="s">
        <v>160</v>
      </c>
      <c r="W252" s="702">
        <f t="shared" si="321"/>
        <v>1</v>
      </c>
      <c r="X252" s="703" t="e">
        <f t="shared" si="322"/>
        <v>#VALUE!</v>
      </c>
      <c r="Y252" s="768" t="e">
        <f t="shared" si="323"/>
        <v>#VALUE!</v>
      </c>
      <c r="Z252" s="769" t="e">
        <f t="shared" si="284"/>
        <v>#VALUE!</v>
      </c>
      <c r="AA252" s="705" t="e">
        <f t="shared" si="285"/>
        <v>#VALUE!</v>
      </c>
      <c r="AB252" s="702">
        <f t="shared" si="324"/>
        <v>1</v>
      </c>
      <c r="AC252" s="703" t="e">
        <f t="shared" si="325"/>
        <v>#VALUE!</v>
      </c>
      <c r="AD252" s="704" t="e">
        <f t="shared" si="326"/>
        <v>#VALUE!</v>
      </c>
      <c r="AE252" s="769" t="e">
        <f t="shared" si="286"/>
        <v>#VALUE!</v>
      </c>
      <c r="AF252" s="705" t="e">
        <f t="shared" si="287"/>
        <v>#VALUE!</v>
      </c>
      <c r="AG252" s="702">
        <f t="shared" si="327"/>
        <v>1</v>
      </c>
      <c r="AH252" s="703" t="e">
        <f t="shared" si="328"/>
        <v>#VALUE!</v>
      </c>
      <c r="AI252" s="704" t="e">
        <f t="shared" si="329"/>
        <v>#VALUE!</v>
      </c>
      <c r="AJ252" s="769" t="e">
        <f t="shared" si="288"/>
        <v>#VALUE!</v>
      </c>
      <c r="AK252" s="705" t="e">
        <f t="shared" si="289"/>
        <v>#VALUE!</v>
      </c>
      <c r="AL252" s="702">
        <f t="shared" si="330"/>
        <v>1</v>
      </c>
      <c r="AM252" s="703" t="e">
        <f t="shared" si="331"/>
        <v>#VALUE!</v>
      </c>
      <c r="AN252" s="704" t="e">
        <f t="shared" si="332"/>
        <v>#VALUE!</v>
      </c>
      <c r="AO252" s="769" t="e">
        <f t="shared" si="290"/>
        <v>#VALUE!</v>
      </c>
      <c r="AP252" s="705" t="e">
        <f t="shared" si="291"/>
        <v>#VALUE!</v>
      </c>
      <c r="AQ252" s="702">
        <f t="shared" si="333"/>
        <v>1</v>
      </c>
      <c r="AR252" s="703" t="e">
        <f t="shared" si="334"/>
        <v>#VALUE!</v>
      </c>
      <c r="AS252" s="704" t="e">
        <f t="shared" si="335"/>
        <v>#VALUE!</v>
      </c>
      <c r="AT252" s="769" t="e">
        <f t="shared" si="292"/>
        <v>#VALUE!</v>
      </c>
      <c r="AU252" s="705" t="e">
        <f t="shared" si="293"/>
        <v>#VALUE!</v>
      </c>
      <c r="AV252" s="702">
        <f t="shared" si="336"/>
        <v>1</v>
      </c>
      <c r="AW252" s="703" t="e">
        <f t="shared" si="337"/>
        <v>#VALUE!</v>
      </c>
      <c r="AX252" s="704" t="e">
        <f t="shared" si="338"/>
        <v>#VALUE!</v>
      </c>
      <c r="AY252" s="769" t="e">
        <f t="shared" si="294"/>
        <v>#VALUE!</v>
      </c>
      <c r="AZ252" s="705" t="e">
        <f t="shared" si="295"/>
        <v>#VALUE!</v>
      </c>
      <c r="BA252" s="702">
        <f t="shared" si="339"/>
        <v>1</v>
      </c>
      <c r="BB252" s="703" t="e">
        <f t="shared" si="340"/>
        <v>#VALUE!</v>
      </c>
      <c r="BC252" s="704" t="e">
        <f t="shared" si="341"/>
        <v>#VALUE!</v>
      </c>
      <c r="BD252" s="769" t="e">
        <f t="shared" si="296"/>
        <v>#VALUE!</v>
      </c>
      <c r="BE252" s="705" t="e">
        <f t="shared" si="297"/>
        <v>#VALUE!</v>
      </c>
      <c r="BF252" s="702">
        <f t="shared" si="342"/>
        <v>1</v>
      </c>
      <c r="BG252" s="703" t="e">
        <f t="shared" si="343"/>
        <v>#VALUE!</v>
      </c>
      <c r="BH252" s="704" t="e">
        <f t="shared" si="344"/>
        <v>#VALUE!</v>
      </c>
      <c r="BI252" s="769" t="e">
        <f t="shared" si="298"/>
        <v>#VALUE!</v>
      </c>
      <c r="BJ252" s="705" t="e">
        <f t="shared" si="299"/>
        <v>#VALUE!</v>
      </c>
      <c r="BK252" s="702">
        <f t="shared" si="345"/>
        <v>1</v>
      </c>
      <c r="BL252" s="703" t="e">
        <f t="shared" si="346"/>
        <v>#VALUE!</v>
      </c>
      <c r="BM252" s="704" t="e">
        <f t="shared" si="347"/>
        <v>#VALUE!</v>
      </c>
      <c r="BN252" s="769" t="e">
        <f t="shared" si="300"/>
        <v>#VALUE!</v>
      </c>
      <c r="BO252" s="705" t="e">
        <f t="shared" si="301"/>
        <v>#VALUE!</v>
      </c>
      <c r="BP252" s="702">
        <f t="shared" si="348"/>
        <v>1</v>
      </c>
      <c r="BQ252" s="703" t="e">
        <f t="shared" si="349"/>
        <v>#VALUE!</v>
      </c>
      <c r="BR252" s="704" t="e">
        <f t="shared" si="350"/>
        <v>#VALUE!</v>
      </c>
      <c r="BS252" s="769" t="e">
        <f t="shared" si="302"/>
        <v>#VALUE!</v>
      </c>
      <c r="BT252" s="705" t="e">
        <f t="shared" si="303"/>
        <v>#VALUE!</v>
      </c>
      <c r="BU252" s="702">
        <f t="shared" si="351"/>
        <v>1</v>
      </c>
      <c r="BV252" s="703" t="e">
        <f t="shared" si="352"/>
        <v>#VALUE!</v>
      </c>
      <c r="BW252" s="704" t="e">
        <f t="shared" si="353"/>
        <v>#VALUE!</v>
      </c>
      <c r="BX252" s="769" t="e">
        <f t="shared" si="304"/>
        <v>#VALUE!</v>
      </c>
      <c r="BY252" s="705" t="e">
        <f t="shared" si="305"/>
        <v>#VALUE!</v>
      </c>
      <c r="BZ252" s="702">
        <f t="shared" si="354"/>
        <v>1</v>
      </c>
      <c r="CA252" s="703" t="e">
        <f t="shared" si="355"/>
        <v>#VALUE!</v>
      </c>
      <c r="CB252" s="704" t="e">
        <f t="shared" si="356"/>
        <v>#VALUE!</v>
      </c>
      <c r="CC252" s="769" t="e">
        <f t="shared" si="306"/>
        <v>#VALUE!</v>
      </c>
      <c r="CD252" s="705" t="e">
        <f t="shared" si="307"/>
        <v>#VALUE!</v>
      </c>
      <c r="CE252" s="770">
        <f t="shared" ref="CE252:CE296" si="359">SUM(W252,AB252,AG252,AL252,AQ252,AV252,BA252,BF252,BK252,BP252,BU252,BZ252)</f>
        <v>12</v>
      </c>
      <c r="CF252" s="771" t="e">
        <f t="shared" ref="CF252:CF296" si="360">SUM(AA252,AF252,AK252,AP252,AU252,AZ252,BE252,BJ252,BO252,BT252,BY252,CD252)</f>
        <v>#VALUE!</v>
      </c>
      <c r="CG252" s="708"/>
      <c r="CH252" s="709"/>
      <c r="CK252" s="253"/>
      <c r="CL252" s="272"/>
      <c r="CM252" s="272"/>
      <c r="CN252" s="273"/>
      <c r="CO252" s="285" t="e">
        <f t="shared" si="315"/>
        <v>#VALUE!</v>
      </c>
      <c r="CP252" s="286" t="e">
        <f t="shared" si="316"/>
        <v>#VALUE!</v>
      </c>
      <c r="CQ252" s="275">
        <f t="shared" si="317"/>
        <v>0</v>
      </c>
      <c r="CR252" s="270" t="e">
        <f t="shared" si="357"/>
        <v>#VALUE!</v>
      </c>
      <c r="CS252" s="270" t="e">
        <f t="shared" si="357"/>
        <v>#VALUE!</v>
      </c>
      <c r="CT252" s="270" t="e">
        <f t="shared" si="319"/>
        <v>#VALUE!</v>
      </c>
      <c r="CU252" s="44"/>
    </row>
    <row r="253" spans="1:99" ht="16.5" customHeight="1" thickBot="1">
      <c r="A253" s="23">
        <f t="shared" si="320"/>
        <v>249</v>
      </c>
      <c r="B253" s="142">
        <f>'2019-상시근로자'!B253</f>
        <v>0</v>
      </c>
      <c r="C253" s="635">
        <f>'2019-상시근로자'!C253</f>
        <v>0</v>
      </c>
      <c r="D253" s="637">
        <f>'2019-상시근로자'!D253</f>
        <v>0</v>
      </c>
      <c r="E253" s="156" t="e">
        <f t="shared" si="308"/>
        <v>#VALUE!</v>
      </c>
      <c r="F253" s="30" t="e">
        <f t="shared" si="309"/>
        <v>#VALUE!</v>
      </c>
      <c r="G253" s="31" t="e">
        <f t="shared" si="310"/>
        <v>#VALUE!</v>
      </c>
      <c r="H253" s="147" t="e">
        <f t="shared" si="311"/>
        <v>#VALUE!</v>
      </c>
      <c r="I253" s="636">
        <f>'2019-상시근로자'!E253</f>
        <v>0</v>
      </c>
      <c r="J253" s="636">
        <f>'2019-상시근로자'!G253</f>
        <v>0</v>
      </c>
      <c r="K253" s="33" t="e">
        <f t="shared" si="312"/>
        <v>#VALUE!</v>
      </c>
      <c r="L253" s="33">
        <f t="shared" si="358"/>
        <v>0</v>
      </c>
      <c r="M253" s="35" t="e">
        <f t="shared" si="313"/>
        <v>#VALUE!</v>
      </c>
      <c r="N253" s="108"/>
      <c r="O253" s="180"/>
      <c r="P253" s="181"/>
      <c r="Q253" s="106" t="s">
        <v>160</v>
      </c>
      <c r="R253" s="107" t="s">
        <v>160</v>
      </c>
      <c r="S253" s="43"/>
      <c r="T253" s="122" t="s">
        <v>160</v>
      </c>
      <c r="U253" s="122" t="s">
        <v>160</v>
      </c>
      <c r="V253" s="123" t="s">
        <v>160</v>
      </c>
      <c r="W253" s="702">
        <f t="shared" si="321"/>
        <v>1</v>
      </c>
      <c r="X253" s="703" t="e">
        <f t="shared" si="322"/>
        <v>#VALUE!</v>
      </c>
      <c r="Y253" s="768" t="e">
        <f t="shared" si="323"/>
        <v>#VALUE!</v>
      </c>
      <c r="Z253" s="769" t="e">
        <f t="shared" si="284"/>
        <v>#VALUE!</v>
      </c>
      <c r="AA253" s="705" t="e">
        <f t="shared" si="285"/>
        <v>#VALUE!</v>
      </c>
      <c r="AB253" s="702">
        <f t="shared" si="324"/>
        <v>1</v>
      </c>
      <c r="AC253" s="703" t="e">
        <f t="shared" si="325"/>
        <v>#VALUE!</v>
      </c>
      <c r="AD253" s="704" t="e">
        <f t="shared" si="326"/>
        <v>#VALUE!</v>
      </c>
      <c r="AE253" s="769" t="e">
        <f t="shared" si="286"/>
        <v>#VALUE!</v>
      </c>
      <c r="AF253" s="705" t="e">
        <f t="shared" si="287"/>
        <v>#VALUE!</v>
      </c>
      <c r="AG253" s="702">
        <f t="shared" si="327"/>
        <v>1</v>
      </c>
      <c r="AH253" s="703" t="e">
        <f t="shared" si="328"/>
        <v>#VALUE!</v>
      </c>
      <c r="AI253" s="704" t="e">
        <f t="shared" si="329"/>
        <v>#VALUE!</v>
      </c>
      <c r="AJ253" s="769" t="e">
        <f t="shared" si="288"/>
        <v>#VALUE!</v>
      </c>
      <c r="AK253" s="705" t="e">
        <f t="shared" si="289"/>
        <v>#VALUE!</v>
      </c>
      <c r="AL253" s="702">
        <f t="shared" si="330"/>
        <v>1</v>
      </c>
      <c r="AM253" s="703" t="e">
        <f t="shared" si="331"/>
        <v>#VALUE!</v>
      </c>
      <c r="AN253" s="704" t="e">
        <f t="shared" si="332"/>
        <v>#VALUE!</v>
      </c>
      <c r="AO253" s="769" t="e">
        <f t="shared" si="290"/>
        <v>#VALUE!</v>
      </c>
      <c r="AP253" s="705" t="e">
        <f t="shared" si="291"/>
        <v>#VALUE!</v>
      </c>
      <c r="AQ253" s="702">
        <f t="shared" si="333"/>
        <v>1</v>
      </c>
      <c r="AR253" s="703" t="e">
        <f t="shared" si="334"/>
        <v>#VALUE!</v>
      </c>
      <c r="AS253" s="704" t="e">
        <f t="shared" si="335"/>
        <v>#VALUE!</v>
      </c>
      <c r="AT253" s="769" t="e">
        <f t="shared" si="292"/>
        <v>#VALUE!</v>
      </c>
      <c r="AU253" s="705" t="e">
        <f t="shared" si="293"/>
        <v>#VALUE!</v>
      </c>
      <c r="AV253" s="702">
        <f t="shared" si="336"/>
        <v>1</v>
      </c>
      <c r="AW253" s="703" t="e">
        <f t="shared" si="337"/>
        <v>#VALUE!</v>
      </c>
      <c r="AX253" s="704" t="e">
        <f t="shared" si="338"/>
        <v>#VALUE!</v>
      </c>
      <c r="AY253" s="769" t="e">
        <f t="shared" si="294"/>
        <v>#VALUE!</v>
      </c>
      <c r="AZ253" s="705" t="e">
        <f t="shared" si="295"/>
        <v>#VALUE!</v>
      </c>
      <c r="BA253" s="702">
        <f t="shared" si="339"/>
        <v>1</v>
      </c>
      <c r="BB253" s="703" t="e">
        <f t="shared" si="340"/>
        <v>#VALUE!</v>
      </c>
      <c r="BC253" s="704" t="e">
        <f t="shared" si="341"/>
        <v>#VALUE!</v>
      </c>
      <c r="BD253" s="769" t="e">
        <f t="shared" si="296"/>
        <v>#VALUE!</v>
      </c>
      <c r="BE253" s="705" t="e">
        <f t="shared" si="297"/>
        <v>#VALUE!</v>
      </c>
      <c r="BF253" s="702">
        <f t="shared" si="342"/>
        <v>1</v>
      </c>
      <c r="BG253" s="703" t="e">
        <f t="shared" si="343"/>
        <v>#VALUE!</v>
      </c>
      <c r="BH253" s="704" t="e">
        <f t="shared" si="344"/>
        <v>#VALUE!</v>
      </c>
      <c r="BI253" s="769" t="e">
        <f t="shared" si="298"/>
        <v>#VALUE!</v>
      </c>
      <c r="BJ253" s="705" t="e">
        <f t="shared" si="299"/>
        <v>#VALUE!</v>
      </c>
      <c r="BK253" s="702">
        <f t="shared" si="345"/>
        <v>1</v>
      </c>
      <c r="BL253" s="703" t="e">
        <f t="shared" si="346"/>
        <v>#VALUE!</v>
      </c>
      <c r="BM253" s="704" t="e">
        <f t="shared" si="347"/>
        <v>#VALUE!</v>
      </c>
      <c r="BN253" s="769" t="e">
        <f t="shared" si="300"/>
        <v>#VALUE!</v>
      </c>
      <c r="BO253" s="705" t="e">
        <f t="shared" si="301"/>
        <v>#VALUE!</v>
      </c>
      <c r="BP253" s="702">
        <f t="shared" si="348"/>
        <v>1</v>
      </c>
      <c r="BQ253" s="703" t="e">
        <f t="shared" si="349"/>
        <v>#VALUE!</v>
      </c>
      <c r="BR253" s="704" t="e">
        <f t="shared" si="350"/>
        <v>#VALUE!</v>
      </c>
      <c r="BS253" s="769" t="e">
        <f t="shared" si="302"/>
        <v>#VALUE!</v>
      </c>
      <c r="BT253" s="705" t="e">
        <f t="shared" si="303"/>
        <v>#VALUE!</v>
      </c>
      <c r="BU253" s="702">
        <f t="shared" si="351"/>
        <v>1</v>
      </c>
      <c r="BV253" s="703" t="e">
        <f t="shared" si="352"/>
        <v>#VALUE!</v>
      </c>
      <c r="BW253" s="704" t="e">
        <f t="shared" si="353"/>
        <v>#VALUE!</v>
      </c>
      <c r="BX253" s="769" t="e">
        <f t="shared" si="304"/>
        <v>#VALUE!</v>
      </c>
      <c r="BY253" s="705" t="e">
        <f t="shared" si="305"/>
        <v>#VALUE!</v>
      </c>
      <c r="BZ253" s="702">
        <f t="shared" si="354"/>
        <v>1</v>
      </c>
      <c r="CA253" s="703" t="e">
        <f t="shared" si="355"/>
        <v>#VALUE!</v>
      </c>
      <c r="CB253" s="704" t="e">
        <f t="shared" si="356"/>
        <v>#VALUE!</v>
      </c>
      <c r="CC253" s="769" t="e">
        <f t="shared" si="306"/>
        <v>#VALUE!</v>
      </c>
      <c r="CD253" s="705" t="e">
        <f t="shared" si="307"/>
        <v>#VALUE!</v>
      </c>
      <c r="CE253" s="770">
        <f t="shared" si="359"/>
        <v>12</v>
      </c>
      <c r="CF253" s="771" t="e">
        <f t="shared" si="360"/>
        <v>#VALUE!</v>
      </c>
      <c r="CG253" s="708"/>
      <c r="CH253" s="709"/>
      <c r="CK253" s="253"/>
      <c r="CL253" s="272"/>
      <c r="CM253" s="272"/>
      <c r="CN253" s="273"/>
      <c r="CO253" s="285" t="e">
        <f t="shared" si="315"/>
        <v>#VALUE!</v>
      </c>
      <c r="CP253" s="286" t="e">
        <f t="shared" si="316"/>
        <v>#VALUE!</v>
      </c>
      <c r="CQ253" s="275">
        <f t="shared" si="317"/>
        <v>0</v>
      </c>
      <c r="CR253" s="270" t="e">
        <f t="shared" si="357"/>
        <v>#VALUE!</v>
      </c>
      <c r="CS253" s="270" t="e">
        <f t="shared" si="357"/>
        <v>#VALUE!</v>
      </c>
      <c r="CT253" s="270" t="e">
        <f t="shared" si="319"/>
        <v>#VALUE!</v>
      </c>
      <c r="CU253" s="44"/>
    </row>
    <row r="254" spans="1:99" ht="16.5" customHeight="1">
      <c r="A254" s="23">
        <f t="shared" si="320"/>
        <v>250</v>
      </c>
      <c r="B254" s="142">
        <f>'2019-상시근로자'!B254</f>
        <v>0</v>
      </c>
      <c r="C254" s="635">
        <f>'2019-상시근로자'!C254</f>
        <v>0</v>
      </c>
      <c r="D254" s="637">
        <f>'2019-상시근로자'!D254</f>
        <v>0</v>
      </c>
      <c r="E254" s="156" t="e">
        <f t="shared" si="308"/>
        <v>#VALUE!</v>
      </c>
      <c r="F254" s="30" t="e">
        <f t="shared" si="309"/>
        <v>#VALUE!</v>
      </c>
      <c r="G254" s="31" t="e">
        <f t="shared" si="310"/>
        <v>#VALUE!</v>
      </c>
      <c r="H254" s="147" t="e">
        <f t="shared" si="311"/>
        <v>#VALUE!</v>
      </c>
      <c r="I254" s="636">
        <f>'2019-상시근로자'!E254</f>
        <v>0</v>
      </c>
      <c r="J254" s="636">
        <f>'2019-상시근로자'!G254</f>
        <v>0</v>
      </c>
      <c r="K254" s="33" t="e">
        <f t="shared" si="312"/>
        <v>#VALUE!</v>
      </c>
      <c r="L254" s="33">
        <f t="shared" si="358"/>
        <v>0</v>
      </c>
      <c r="M254" s="35" t="e">
        <f t="shared" si="313"/>
        <v>#VALUE!</v>
      </c>
      <c r="N254" s="108"/>
      <c r="O254" s="178"/>
      <c r="P254" s="179"/>
      <c r="Q254" s="106" t="s">
        <v>160</v>
      </c>
      <c r="R254" s="107" t="s">
        <v>160</v>
      </c>
      <c r="S254" s="43"/>
      <c r="T254" s="122" t="s">
        <v>160</v>
      </c>
      <c r="U254" s="122" t="s">
        <v>160</v>
      </c>
      <c r="V254" s="123" t="s">
        <v>160</v>
      </c>
      <c r="W254" s="702">
        <f t="shared" si="321"/>
        <v>1</v>
      </c>
      <c r="X254" s="703" t="e">
        <f t="shared" si="322"/>
        <v>#VALUE!</v>
      </c>
      <c r="Y254" s="768" t="e">
        <f t="shared" si="323"/>
        <v>#VALUE!</v>
      </c>
      <c r="Z254" s="769" t="e">
        <f t="shared" si="284"/>
        <v>#VALUE!</v>
      </c>
      <c r="AA254" s="705" t="e">
        <f t="shared" si="285"/>
        <v>#VALUE!</v>
      </c>
      <c r="AB254" s="702">
        <f t="shared" si="324"/>
        <v>1</v>
      </c>
      <c r="AC254" s="703" t="e">
        <f t="shared" si="325"/>
        <v>#VALUE!</v>
      </c>
      <c r="AD254" s="704" t="e">
        <f t="shared" si="326"/>
        <v>#VALUE!</v>
      </c>
      <c r="AE254" s="769" t="e">
        <f t="shared" si="286"/>
        <v>#VALUE!</v>
      </c>
      <c r="AF254" s="705" t="e">
        <f t="shared" si="287"/>
        <v>#VALUE!</v>
      </c>
      <c r="AG254" s="702">
        <f t="shared" si="327"/>
        <v>1</v>
      </c>
      <c r="AH254" s="703" t="e">
        <f t="shared" si="328"/>
        <v>#VALUE!</v>
      </c>
      <c r="AI254" s="704" t="e">
        <f t="shared" si="329"/>
        <v>#VALUE!</v>
      </c>
      <c r="AJ254" s="769" t="e">
        <f t="shared" si="288"/>
        <v>#VALUE!</v>
      </c>
      <c r="AK254" s="705" t="e">
        <f t="shared" si="289"/>
        <v>#VALUE!</v>
      </c>
      <c r="AL254" s="702">
        <f t="shared" si="330"/>
        <v>1</v>
      </c>
      <c r="AM254" s="703" t="e">
        <f t="shared" si="331"/>
        <v>#VALUE!</v>
      </c>
      <c r="AN254" s="704" t="e">
        <f t="shared" si="332"/>
        <v>#VALUE!</v>
      </c>
      <c r="AO254" s="769" t="e">
        <f t="shared" si="290"/>
        <v>#VALUE!</v>
      </c>
      <c r="AP254" s="705" t="e">
        <f t="shared" si="291"/>
        <v>#VALUE!</v>
      </c>
      <c r="AQ254" s="702">
        <f t="shared" si="333"/>
        <v>1</v>
      </c>
      <c r="AR254" s="703" t="e">
        <f t="shared" si="334"/>
        <v>#VALUE!</v>
      </c>
      <c r="AS254" s="704" t="e">
        <f t="shared" si="335"/>
        <v>#VALUE!</v>
      </c>
      <c r="AT254" s="769" t="e">
        <f t="shared" si="292"/>
        <v>#VALUE!</v>
      </c>
      <c r="AU254" s="705" t="e">
        <f t="shared" si="293"/>
        <v>#VALUE!</v>
      </c>
      <c r="AV254" s="702">
        <f t="shared" si="336"/>
        <v>1</v>
      </c>
      <c r="AW254" s="703" t="e">
        <f t="shared" si="337"/>
        <v>#VALUE!</v>
      </c>
      <c r="AX254" s="704" t="e">
        <f t="shared" si="338"/>
        <v>#VALUE!</v>
      </c>
      <c r="AY254" s="769" t="e">
        <f t="shared" si="294"/>
        <v>#VALUE!</v>
      </c>
      <c r="AZ254" s="705" t="e">
        <f t="shared" si="295"/>
        <v>#VALUE!</v>
      </c>
      <c r="BA254" s="702">
        <f t="shared" si="339"/>
        <v>1</v>
      </c>
      <c r="BB254" s="703" t="e">
        <f t="shared" si="340"/>
        <v>#VALUE!</v>
      </c>
      <c r="BC254" s="704" t="e">
        <f t="shared" si="341"/>
        <v>#VALUE!</v>
      </c>
      <c r="BD254" s="769" t="e">
        <f t="shared" si="296"/>
        <v>#VALUE!</v>
      </c>
      <c r="BE254" s="705" t="e">
        <f t="shared" si="297"/>
        <v>#VALUE!</v>
      </c>
      <c r="BF254" s="702">
        <f t="shared" si="342"/>
        <v>1</v>
      </c>
      <c r="BG254" s="703" t="e">
        <f t="shared" si="343"/>
        <v>#VALUE!</v>
      </c>
      <c r="BH254" s="704" t="e">
        <f t="shared" si="344"/>
        <v>#VALUE!</v>
      </c>
      <c r="BI254" s="769" t="e">
        <f t="shared" si="298"/>
        <v>#VALUE!</v>
      </c>
      <c r="BJ254" s="705" t="e">
        <f t="shared" si="299"/>
        <v>#VALUE!</v>
      </c>
      <c r="BK254" s="702">
        <f t="shared" si="345"/>
        <v>1</v>
      </c>
      <c r="BL254" s="703" t="e">
        <f t="shared" si="346"/>
        <v>#VALUE!</v>
      </c>
      <c r="BM254" s="704" t="e">
        <f t="shared" si="347"/>
        <v>#VALUE!</v>
      </c>
      <c r="BN254" s="769" t="e">
        <f t="shared" si="300"/>
        <v>#VALUE!</v>
      </c>
      <c r="BO254" s="705" t="e">
        <f t="shared" si="301"/>
        <v>#VALUE!</v>
      </c>
      <c r="BP254" s="702">
        <f t="shared" si="348"/>
        <v>1</v>
      </c>
      <c r="BQ254" s="703" t="e">
        <f t="shared" si="349"/>
        <v>#VALUE!</v>
      </c>
      <c r="BR254" s="704" t="e">
        <f t="shared" si="350"/>
        <v>#VALUE!</v>
      </c>
      <c r="BS254" s="769" t="e">
        <f t="shared" si="302"/>
        <v>#VALUE!</v>
      </c>
      <c r="BT254" s="705" t="e">
        <f t="shared" si="303"/>
        <v>#VALUE!</v>
      </c>
      <c r="BU254" s="702">
        <f t="shared" si="351"/>
        <v>1</v>
      </c>
      <c r="BV254" s="703" t="e">
        <f t="shared" si="352"/>
        <v>#VALUE!</v>
      </c>
      <c r="BW254" s="704" t="e">
        <f t="shared" si="353"/>
        <v>#VALUE!</v>
      </c>
      <c r="BX254" s="769" t="e">
        <f t="shared" si="304"/>
        <v>#VALUE!</v>
      </c>
      <c r="BY254" s="705" t="e">
        <f t="shared" si="305"/>
        <v>#VALUE!</v>
      </c>
      <c r="BZ254" s="702">
        <f t="shared" si="354"/>
        <v>1</v>
      </c>
      <c r="CA254" s="703" t="e">
        <f t="shared" si="355"/>
        <v>#VALUE!</v>
      </c>
      <c r="CB254" s="704" t="e">
        <f t="shared" si="356"/>
        <v>#VALUE!</v>
      </c>
      <c r="CC254" s="769" t="e">
        <f t="shared" si="306"/>
        <v>#VALUE!</v>
      </c>
      <c r="CD254" s="705" t="e">
        <f t="shared" si="307"/>
        <v>#VALUE!</v>
      </c>
      <c r="CE254" s="770">
        <f t="shared" si="359"/>
        <v>12</v>
      </c>
      <c r="CF254" s="771" t="e">
        <f t="shared" si="360"/>
        <v>#VALUE!</v>
      </c>
      <c r="CG254" s="708"/>
      <c r="CH254" s="709"/>
      <c r="CK254" s="253"/>
      <c r="CL254" s="272"/>
      <c r="CM254" s="272"/>
      <c r="CN254" s="273"/>
      <c r="CO254" s="285" t="e">
        <f t="shared" si="315"/>
        <v>#VALUE!</v>
      </c>
      <c r="CP254" s="286" t="e">
        <f t="shared" si="316"/>
        <v>#VALUE!</v>
      </c>
      <c r="CQ254" s="275">
        <f t="shared" si="317"/>
        <v>0</v>
      </c>
      <c r="CR254" s="270" t="e">
        <f t="shared" si="357"/>
        <v>#VALUE!</v>
      </c>
      <c r="CS254" s="270" t="e">
        <f t="shared" si="357"/>
        <v>#VALUE!</v>
      </c>
      <c r="CT254" s="270" t="e">
        <f t="shared" si="319"/>
        <v>#VALUE!</v>
      </c>
      <c r="CU254" s="44"/>
    </row>
    <row r="255" spans="1:99" ht="16.5" customHeight="1">
      <c r="A255" s="23">
        <f t="shared" si="320"/>
        <v>251</v>
      </c>
      <c r="B255" s="142">
        <f>'2019-상시근로자'!B255</f>
        <v>0</v>
      </c>
      <c r="C255" s="635">
        <f>'2019-상시근로자'!C255</f>
        <v>0</v>
      </c>
      <c r="D255" s="637">
        <f>'2019-상시근로자'!D255</f>
        <v>0</v>
      </c>
      <c r="E255" s="156" t="e">
        <f t="shared" si="308"/>
        <v>#VALUE!</v>
      </c>
      <c r="F255" s="30" t="e">
        <f t="shared" si="309"/>
        <v>#VALUE!</v>
      </c>
      <c r="G255" s="31" t="e">
        <f t="shared" si="310"/>
        <v>#VALUE!</v>
      </c>
      <c r="H255" s="147" t="e">
        <f t="shared" si="311"/>
        <v>#VALUE!</v>
      </c>
      <c r="I255" s="636">
        <f>'2019-상시근로자'!E255</f>
        <v>0</v>
      </c>
      <c r="J255" s="636">
        <f>'2019-상시근로자'!G255</f>
        <v>0</v>
      </c>
      <c r="K255" s="33" t="e">
        <f t="shared" si="312"/>
        <v>#VALUE!</v>
      </c>
      <c r="L255" s="33">
        <f t="shared" si="358"/>
        <v>0</v>
      </c>
      <c r="M255" s="35" t="e">
        <f t="shared" si="313"/>
        <v>#VALUE!</v>
      </c>
      <c r="N255" s="108"/>
      <c r="O255" s="178"/>
      <c r="P255" s="179"/>
      <c r="Q255" s="106" t="s">
        <v>160</v>
      </c>
      <c r="R255" s="107" t="s">
        <v>160</v>
      </c>
      <c r="S255" s="43"/>
      <c r="T255" s="122" t="s">
        <v>160</v>
      </c>
      <c r="U255" s="122" t="s">
        <v>160</v>
      </c>
      <c r="V255" s="123" t="s">
        <v>160</v>
      </c>
      <c r="W255" s="702">
        <f t="shared" si="321"/>
        <v>1</v>
      </c>
      <c r="X255" s="703" t="e">
        <f t="shared" si="322"/>
        <v>#VALUE!</v>
      </c>
      <c r="Y255" s="768" t="e">
        <f t="shared" si="323"/>
        <v>#VALUE!</v>
      </c>
      <c r="Z255" s="769" t="e">
        <f t="shared" si="284"/>
        <v>#VALUE!</v>
      </c>
      <c r="AA255" s="705" t="e">
        <f t="shared" si="285"/>
        <v>#VALUE!</v>
      </c>
      <c r="AB255" s="702">
        <f t="shared" si="324"/>
        <v>1</v>
      </c>
      <c r="AC255" s="703" t="e">
        <f t="shared" si="325"/>
        <v>#VALUE!</v>
      </c>
      <c r="AD255" s="704" t="e">
        <f t="shared" si="326"/>
        <v>#VALUE!</v>
      </c>
      <c r="AE255" s="769" t="e">
        <f t="shared" si="286"/>
        <v>#VALUE!</v>
      </c>
      <c r="AF255" s="705" t="e">
        <f t="shared" si="287"/>
        <v>#VALUE!</v>
      </c>
      <c r="AG255" s="702">
        <f t="shared" si="327"/>
        <v>1</v>
      </c>
      <c r="AH255" s="703" t="e">
        <f t="shared" si="328"/>
        <v>#VALUE!</v>
      </c>
      <c r="AI255" s="704" t="e">
        <f t="shared" si="329"/>
        <v>#VALUE!</v>
      </c>
      <c r="AJ255" s="769" t="e">
        <f t="shared" si="288"/>
        <v>#VALUE!</v>
      </c>
      <c r="AK255" s="705" t="e">
        <f t="shared" si="289"/>
        <v>#VALUE!</v>
      </c>
      <c r="AL255" s="702">
        <f t="shared" si="330"/>
        <v>1</v>
      </c>
      <c r="AM255" s="703" t="e">
        <f t="shared" si="331"/>
        <v>#VALUE!</v>
      </c>
      <c r="AN255" s="704" t="e">
        <f t="shared" si="332"/>
        <v>#VALUE!</v>
      </c>
      <c r="AO255" s="769" t="e">
        <f t="shared" si="290"/>
        <v>#VALUE!</v>
      </c>
      <c r="AP255" s="705" t="e">
        <f t="shared" si="291"/>
        <v>#VALUE!</v>
      </c>
      <c r="AQ255" s="702">
        <f t="shared" si="333"/>
        <v>1</v>
      </c>
      <c r="AR255" s="703" t="e">
        <f t="shared" si="334"/>
        <v>#VALUE!</v>
      </c>
      <c r="AS255" s="704" t="e">
        <f t="shared" si="335"/>
        <v>#VALUE!</v>
      </c>
      <c r="AT255" s="769" t="e">
        <f t="shared" si="292"/>
        <v>#VALUE!</v>
      </c>
      <c r="AU255" s="705" t="e">
        <f t="shared" si="293"/>
        <v>#VALUE!</v>
      </c>
      <c r="AV255" s="702">
        <f t="shared" si="336"/>
        <v>1</v>
      </c>
      <c r="AW255" s="703" t="e">
        <f t="shared" si="337"/>
        <v>#VALUE!</v>
      </c>
      <c r="AX255" s="704" t="e">
        <f t="shared" si="338"/>
        <v>#VALUE!</v>
      </c>
      <c r="AY255" s="769" t="e">
        <f t="shared" si="294"/>
        <v>#VALUE!</v>
      </c>
      <c r="AZ255" s="705" t="e">
        <f t="shared" si="295"/>
        <v>#VALUE!</v>
      </c>
      <c r="BA255" s="702">
        <f t="shared" si="339"/>
        <v>1</v>
      </c>
      <c r="BB255" s="703" t="e">
        <f t="shared" si="340"/>
        <v>#VALUE!</v>
      </c>
      <c r="BC255" s="704" t="e">
        <f t="shared" si="341"/>
        <v>#VALUE!</v>
      </c>
      <c r="BD255" s="769" t="e">
        <f t="shared" si="296"/>
        <v>#VALUE!</v>
      </c>
      <c r="BE255" s="705" t="e">
        <f t="shared" si="297"/>
        <v>#VALUE!</v>
      </c>
      <c r="BF255" s="702">
        <f t="shared" si="342"/>
        <v>1</v>
      </c>
      <c r="BG255" s="703" t="e">
        <f t="shared" si="343"/>
        <v>#VALUE!</v>
      </c>
      <c r="BH255" s="704" t="e">
        <f t="shared" si="344"/>
        <v>#VALUE!</v>
      </c>
      <c r="BI255" s="769" t="e">
        <f t="shared" si="298"/>
        <v>#VALUE!</v>
      </c>
      <c r="BJ255" s="705" t="e">
        <f t="shared" si="299"/>
        <v>#VALUE!</v>
      </c>
      <c r="BK255" s="702">
        <f t="shared" si="345"/>
        <v>1</v>
      </c>
      <c r="BL255" s="703" t="e">
        <f t="shared" si="346"/>
        <v>#VALUE!</v>
      </c>
      <c r="BM255" s="704" t="e">
        <f t="shared" si="347"/>
        <v>#VALUE!</v>
      </c>
      <c r="BN255" s="769" t="e">
        <f t="shared" si="300"/>
        <v>#VALUE!</v>
      </c>
      <c r="BO255" s="705" t="e">
        <f t="shared" si="301"/>
        <v>#VALUE!</v>
      </c>
      <c r="BP255" s="702">
        <f t="shared" si="348"/>
        <v>1</v>
      </c>
      <c r="BQ255" s="703" t="e">
        <f t="shared" si="349"/>
        <v>#VALUE!</v>
      </c>
      <c r="BR255" s="704" t="e">
        <f t="shared" si="350"/>
        <v>#VALUE!</v>
      </c>
      <c r="BS255" s="769" t="e">
        <f t="shared" si="302"/>
        <v>#VALUE!</v>
      </c>
      <c r="BT255" s="705" t="e">
        <f t="shared" si="303"/>
        <v>#VALUE!</v>
      </c>
      <c r="BU255" s="702">
        <f t="shared" si="351"/>
        <v>1</v>
      </c>
      <c r="BV255" s="703" t="e">
        <f t="shared" si="352"/>
        <v>#VALUE!</v>
      </c>
      <c r="BW255" s="704" t="e">
        <f t="shared" si="353"/>
        <v>#VALUE!</v>
      </c>
      <c r="BX255" s="769" t="e">
        <f t="shared" si="304"/>
        <v>#VALUE!</v>
      </c>
      <c r="BY255" s="705" t="e">
        <f t="shared" si="305"/>
        <v>#VALUE!</v>
      </c>
      <c r="BZ255" s="702">
        <f t="shared" si="354"/>
        <v>1</v>
      </c>
      <c r="CA255" s="703" t="e">
        <f t="shared" si="355"/>
        <v>#VALUE!</v>
      </c>
      <c r="CB255" s="704" t="e">
        <f t="shared" si="356"/>
        <v>#VALUE!</v>
      </c>
      <c r="CC255" s="769" t="e">
        <f t="shared" si="306"/>
        <v>#VALUE!</v>
      </c>
      <c r="CD255" s="705" t="e">
        <f t="shared" si="307"/>
        <v>#VALUE!</v>
      </c>
      <c r="CE255" s="770">
        <f t="shared" si="359"/>
        <v>12</v>
      </c>
      <c r="CF255" s="771" t="e">
        <f t="shared" si="360"/>
        <v>#VALUE!</v>
      </c>
      <c r="CG255" s="708"/>
      <c r="CH255" s="709"/>
      <c r="CK255" s="253"/>
      <c r="CL255" s="272"/>
      <c r="CM255" s="272"/>
      <c r="CN255" s="273"/>
      <c r="CO255" s="285" t="e">
        <f t="shared" si="315"/>
        <v>#VALUE!</v>
      </c>
      <c r="CP255" s="286" t="e">
        <f t="shared" si="316"/>
        <v>#VALUE!</v>
      </c>
      <c r="CQ255" s="275">
        <f t="shared" si="317"/>
        <v>0</v>
      </c>
      <c r="CR255" s="270" t="e">
        <f t="shared" si="357"/>
        <v>#VALUE!</v>
      </c>
      <c r="CS255" s="270" t="e">
        <f t="shared" si="357"/>
        <v>#VALUE!</v>
      </c>
      <c r="CT255" s="270" t="e">
        <f t="shared" si="319"/>
        <v>#VALUE!</v>
      </c>
      <c r="CU255" s="44"/>
    </row>
    <row r="256" spans="1:99" ht="16.5" customHeight="1">
      <c r="A256" s="23">
        <f t="shared" si="320"/>
        <v>252</v>
      </c>
      <c r="B256" s="142">
        <f>'2019-상시근로자'!B256</f>
        <v>0</v>
      </c>
      <c r="C256" s="635">
        <f>'2019-상시근로자'!C256</f>
        <v>0</v>
      </c>
      <c r="D256" s="637">
        <f>'2019-상시근로자'!D256</f>
        <v>0</v>
      </c>
      <c r="E256" s="156" t="e">
        <f t="shared" si="308"/>
        <v>#VALUE!</v>
      </c>
      <c r="F256" s="30" t="e">
        <f t="shared" si="309"/>
        <v>#VALUE!</v>
      </c>
      <c r="G256" s="31" t="e">
        <f t="shared" si="310"/>
        <v>#VALUE!</v>
      </c>
      <c r="H256" s="147" t="e">
        <f t="shared" si="311"/>
        <v>#VALUE!</v>
      </c>
      <c r="I256" s="636">
        <f>'2019-상시근로자'!E256</f>
        <v>0</v>
      </c>
      <c r="J256" s="636">
        <f>'2019-상시근로자'!G256</f>
        <v>0</v>
      </c>
      <c r="K256" s="33" t="e">
        <f t="shared" si="312"/>
        <v>#VALUE!</v>
      </c>
      <c r="L256" s="33">
        <f t="shared" si="358"/>
        <v>0</v>
      </c>
      <c r="M256" s="35" t="e">
        <f t="shared" si="313"/>
        <v>#VALUE!</v>
      </c>
      <c r="N256" s="108"/>
      <c r="O256" s="178"/>
      <c r="P256" s="179"/>
      <c r="Q256" s="106" t="s">
        <v>160</v>
      </c>
      <c r="R256" s="107" t="s">
        <v>160</v>
      </c>
      <c r="S256" s="43"/>
      <c r="T256" s="122" t="s">
        <v>160</v>
      </c>
      <c r="U256" s="122" t="s">
        <v>160</v>
      </c>
      <c r="V256" s="123" t="s">
        <v>160</v>
      </c>
      <c r="W256" s="702">
        <f t="shared" si="321"/>
        <v>1</v>
      </c>
      <c r="X256" s="703" t="e">
        <f t="shared" si="322"/>
        <v>#VALUE!</v>
      </c>
      <c r="Y256" s="768" t="e">
        <f t="shared" si="323"/>
        <v>#VALUE!</v>
      </c>
      <c r="Z256" s="769" t="e">
        <f t="shared" si="284"/>
        <v>#VALUE!</v>
      </c>
      <c r="AA256" s="705" t="e">
        <f t="shared" si="285"/>
        <v>#VALUE!</v>
      </c>
      <c r="AB256" s="702">
        <f t="shared" si="324"/>
        <v>1</v>
      </c>
      <c r="AC256" s="703" t="e">
        <f t="shared" si="325"/>
        <v>#VALUE!</v>
      </c>
      <c r="AD256" s="704" t="e">
        <f t="shared" si="326"/>
        <v>#VALUE!</v>
      </c>
      <c r="AE256" s="769" t="e">
        <f t="shared" si="286"/>
        <v>#VALUE!</v>
      </c>
      <c r="AF256" s="705" t="e">
        <f t="shared" si="287"/>
        <v>#VALUE!</v>
      </c>
      <c r="AG256" s="702">
        <f t="shared" si="327"/>
        <v>1</v>
      </c>
      <c r="AH256" s="703" t="e">
        <f t="shared" si="328"/>
        <v>#VALUE!</v>
      </c>
      <c r="AI256" s="704" t="e">
        <f t="shared" si="329"/>
        <v>#VALUE!</v>
      </c>
      <c r="AJ256" s="769" t="e">
        <f t="shared" si="288"/>
        <v>#VALUE!</v>
      </c>
      <c r="AK256" s="705" t="e">
        <f t="shared" si="289"/>
        <v>#VALUE!</v>
      </c>
      <c r="AL256" s="702">
        <f t="shared" si="330"/>
        <v>1</v>
      </c>
      <c r="AM256" s="703" t="e">
        <f t="shared" si="331"/>
        <v>#VALUE!</v>
      </c>
      <c r="AN256" s="704" t="e">
        <f t="shared" si="332"/>
        <v>#VALUE!</v>
      </c>
      <c r="AO256" s="769" t="e">
        <f t="shared" si="290"/>
        <v>#VALUE!</v>
      </c>
      <c r="AP256" s="705" t="e">
        <f t="shared" si="291"/>
        <v>#VALUE!</v>
      </c>
      <c r="AQ256" s="702">
        <f t="shared" si="333"/>
        <v>1</v>
      </c>
      <c r="AR256" s="703" t="e">
        <f t="shared" si="334"/>
        <v>#VALUE!</v>
      </c>
      <c r="AS256" s="704" t="e">
        <f t="shared" si="335"/>
        <v>#VALUE!</v>
      </c>
      <c r="AT256" s="769" t="e">
        <f t="shared" si="292"/>
        <v>#VALUE!</v>
      </c>
      <c r="AU256" s="705" t="e">
        <f t="shared" si="293"/>
        <v>#VALUE!</v>
      </c>
      <c r="AV256" s="702">
        <f t="shared" si="336"/>
        <v>1</v>
      </c>
      <c r="AW256" s="703" t="e">
        <f t="shared" si="337"/>
        <v>#VALUE!</v>
      </c>
      <c r="AX256" s="704" t="e">
        <f t="shared" si="338"/>
        <v>#VALUE!</v>
      </c>
      <c r="AY256" s="769" t="e">
        <f t="shared" si="294"/>
        <v>#VALUE!</v>
      </c>
      <c r="AZ256" s="705" t="e">
        <f t="shared" si="295"/>
        <v>#VALUE!</v>
      </c>
      <c r="BA256" s="702">
        <f t="shared" si="339"/>
        <v>1</v>
      </c>
      <c r="BB256" s="703" t="e">
        <f t="shared" si="340"/>
        <v>#VALUE!</v>
      </c>
      <c r="BC256" s="704" t="e">
        <f t="shared" si="341"/>
        <v>#VALUE!</v>
      </c>
      <c r="BD256" s="769" t="e">
        <f t="shared" si="296"/>
        <v>#VALUE!</v>
      </c>
      <c r="BE256" s="705" t="e">
        <f t="shared" si="297"/>
        <v>#VALUE!</v>
      </c>
      <c r="BF256" s="702">
        <f t="shared" si="342"/>
        <v>1</v>
      </c>
      <c r="BG256" s="703" t="e">
        <f t="shared" si="343"/>
        <v>#VALUE!</v>
      </c>
      <c r="BH256" s="704" t="e">
        <f t="shared" si="344"/>
        <v>#VALUE!</v>
      </c>
      <c r="BI256" s="769" t="e">
        <f t="shared" si="298"/>
        <v>#VALUE!</v>
      </c>
      <c r="BJ256" s="705" t="e">
        <f t="shared" si="299"/>
        <v>#VALUE!</v>
      </c>
      <c r="BK256" s="702">
        <f t="shared" si="345"/>
        <v>1</v>
      </c>
      <c r="BL256" s="703" t="e">
        <f t="shared" si="346"/>
        <v>#VALUE!</v>
      </c>
      <c r="BM256" s="704" t="e">
        <f t="shared" si="347"/>
        <v>#VALUE!</v>
      </c>
      <c r="BN256" s="769" t="e">
        <f t="shared" si="300"/>
        <v>#VALUE!</v>
      </c>
      <c r="BO256" s="705" t="e">
        <f t="shared" si="301"/>
        <v>#VALUE!</v>
      </c>
      <c r="BP256" s="702">
        <f t="shared" si="348"/>
        <v>1</v>
      </c>
      <c r="BQ256" s="703" t="e">
        <f t="shared" si="349"/>
        <v>#VALUE!</v>
      </c>
      <c r="BR256" s="704" t="e">
        <f t="shared" si="350"/>
        <v>#VALUE!</v>
      </c>
      <c r="BS256" s="769" t="e">
        <f t="shared" si="302"/>
        <v>#VALUE!</v>
      </c>
      <c r="BT256" s="705" t="e">
        <f t="shared" si="303"/>
        <v>#VALUE!</v>
      </c>
      <c r="BU256" s="702">
        <f t="shared" si="351"/>
        <v>1</v>
      </c>
      <c r="BV256" s="703" t="e">
        <f t="shared" si="352"/>
        <v>#VALUE!</v>
      </c>
      <c r="BW256" s="704" t="e">
        <f t="shared" si="353"/>
        <v>#VALUE!</v>
      </c>
      <c r="BX256" s="769" t="e">
        <f t="shared" si="304"/>
        <v>#VALUE!</v>
      </c>
      <c r="BY256" s="705" t="e">
        <f t="shared" si="305"/>
        <v>#VALUE!</v>
      </c>
      <c r="BZ256" s="702">
        <f t="shared" si="354"/>
        <v>1</v>
      </c>
      <c r="CA256" s="703" t="e">
        <f t="shared" si="355"/>
        <v>#VALUE!</v>
      </c>
      <c r="CB256" s="704" t="e">
        <f t="shared" si="356"/>
        <v>#VALUE!</v>
      </c>
      <c r="CC256" s="769" t="e">
        <f t="shared" si="306"/>
        <v>#VALUE!</v>
      </c>
      <c r="CD256" s="705" t="e">
        <f t="shared" si="307"/>
        <v>#VALUE!</v>
      </c>
      <c r="CE256" s="770">
        <f t="shared" si="359"/>
        <v>12</v>
      </c>
      <c r="CF256" s="771" t="e">
        <f t="shared" si="360"/>
        <v>#VALUE!</v>
      </c>
      <c r="CG256" s="708"/>
      <c r="CH256" s="709"/>
      <c r="CK256" s="253"/>
      <c r="CL256" s="272"/>
      <c r="CM256" s="272"/>
      <c r="CN256" s="273"/>
      <c r="CO256" s="285" t="e">
        <f t="shared" si="315"/>
        <v>#VALUE!</v>
      </c>
      <c r="CP256" s="286" t="e">
        <f t="shared" si="316"/>
        <v>#VALUE!</v>
      </c>
      <c r="CQ256" s="275">
        <f t="shared" si="317"/>
        <v>0</v>
      </c>
      <c r="CR256" s="270" t="e">
        <f t="shared" si="357"/>
        <v>#VALUE!</v>
      </c>
      <c r="CS256" s="270" t="e">
        <f t="shared" si="357"/>
        <v>#VALUE!</v>
      </c>
      <c r="CT256" s="270" t="e">
        <f t="shared" si="319"/>
        <v>#VALUE!</v>
      </c>
      <c r="CU256" s="44"/>
    </row>
    <row r="257" spans="1:99" ht="16.5" customHeight="1">
      <c r="A257" s="23">
        <f t="shared" si="320"/>
        <v>253</v>
      </c>
      <c r="B257" s="142">
        <f>'2019-상시근로자'!B257</f>
        <v>0</v>
      </c>
      <c r="C257" s="635">
        <f>'2019-상시근로자'!C257</f>
        <v>0</v>
      </c>
      <c r="D257" s="637">
        <f>'2019-상시근로자'!D257</f>
        <v>0</v>
      </c>
      <c r="E257" s="156" t="e">
        <f t="shared" si="308"/>
        <v>#VALUE!</v>
      </c>
      <c r="F257" s="30" t="e">
        <f t="shared" si="309"/>
        <v>#VALUE!</v>
      </c>
      <c r="G257" s="31" t="e">
        <f t="shared" si="310"/>
        <v>#VALUE!</v>
      </c>
      <c r="H257" s="147" t="e">
        <f t="shared" si="311"/>
        <v>#VALUE!</v>
      </c>
      <c r="I257" s="636">
        <f>'2019-상시근로자'!E257</f>
        <v>0</v>
      </c>
      <c r="J257" s="636">
        <f>'2019-상시근로자'!G257</f>
        <v>0</v>
      </c>
      <c r="K257" s="33" t="e">
        <f t="shared" si="312"/>
        <v>#VALUE!</v>
      </c>
      <c r="L257" s="33">
        <f t="shared" si="358"/>
        <v>0</v>
      </c>
      <c r="M257" s="35" t="e">
        <f t="shared" si="313"/>
        <v>#VALUE!</v>
      </c>
      <c r="N257" s="108"/>
      <c r="O257" s="178"/>
      <c r="P257" s="179"/>
      <c r="Q257" s="106" t="s">
        <v>160</v>
      </c>
      <c r="R257" s="107" t="s">
        <v>160</v>
      </c>
      <c r="S257" s="43"/>
      <c r="T257" s="122" t="s">
        <v>160</v>
      </c>
      <c r="U257" s="122" t="s">
        <v>160</v>
      </c>
      <c r="V257" s="123" t="s">
        <v>160</v>
      </c>
      <c r="W257" s="702">
        <f t="shared" si="321"/>
        <v>1</v>
      </c>
      <c r="X257" s="703" t="e">
        <f t="shared" si="322"/>
        <v>#VALUE!</v>
      </c>
      <c r="Y257" s="768" t="e">
        <f t="shared" si="323"/>
        <v>#VALUE!</v>
      </c>
      <c r="Z257" s="769" t="e">
        <f t="shared" si="284"/>
        <v>#VALUE!</v>
      </c>
      <c r="AA257" s="705" t="e">
        <f t="shared" si="285"/>
        <v>#VALUE!</v>
      </c>
      <c r="AB257" s="702">
        <f t="shared" si="324"/>
        <v>1</v>
      </c>
      <c r="AC257" s="703" t="e">
        <f t="shared" si="325"/>
        <v>#VALUE!</v>
      </c>
      <c r="AD257" s="704" t="e">
        <f t="shared" si="326"/>
        <v>#VALUE!</v>
      </c>
      <c r="AE257" s="769" t="e">
        <f t="shared" si="286"/>
        <v>#VALUE!</v>
      </c>
      <c r="AF257" s="705" t="e">
        <f t="shared" si="287"/>
        <v>#VALUE!</v>
      </c>
      <c r="AG257" s="702">
        <f t="shared" si="327"/>
        <v>1</v>
      </c>
      <c r="AH257" s="703" t="e">
        <f t="shared" si="328"/>
        <v>#VALUE!</v>
      </c>
      <c r="AI257" s="704" t="e">
        <f t="shared" si="329"/>
        <v>#VALUE!</v>
      </c>
      <c r="AJ257" s="769" t="e">
        <f t="shared" si="288"/>
        <v>#VALUE!</v>
      </c>
      <c r="AK257" s="705" t="e">
        <f t="shared" si="289"/>
        <v>#VALUE!</v>
      </c>
      <c r="AL257" s="702">
        <f t="shared" si="330"/>
        <v>1</v>
      </c>
      <c r="AM257" s="703" t="e">
        <f t="shared" si="331"/>
        <v>#VALUE!</v>
      </c>
      <c r="AN257" s="704" t="e">
        <f t="shared" si="332"/>
        <v>#VALUE!</v>
      </c>
      <c r="AO257" s="769" t="e">
        <f t="shared" si="290"/>
        <v>#VALUE!</v>
      </c>
      <c r="AP257" s="705" t="e">
        <f t="shared" si="291"/>
        <v>#VALUE!</v>
      </c>
      <c r="AQ257" s="702">
        <f t="shared" si="333"/>
        <v>1</v>
      </c>
      <c r="AR257" s="703" t="e">
        <f t="shared" si="334"/>
        <v>#VALUE!</v>
      </c>
      <c r="AS257" s="704" t="e">
        <f t="shared" si="335"/>
        <v>#VALUE!</v>
      </c>
      <c r="AT257" s="769" t="e">
        <f t="shared" si="292"/>
        <v>#VALUE!</v>
      </c>
      <c r="AU257" s="705" t="e">
        <f t="shared" si="293"/>
        <v>#VALUE!</v>
      </c>
      <c r="AV257" s="702">
        <f t="shared" si="336"/>
        <v>1</v>
      </c>
      <c r="AW257" s="703" t="e">
        <f t="shared" si="337"/>
        <v>#VALUE!</v>
      </c>
      <c r="AX257" s="704" t="e">
        <f t="shared" si="338"/>
        <v>#VALUE!</v>
      </c>
      <c r="AY257" s="769" t="e">
        <f t="shared" si="294"/>
        <v>#VALUE!</v>
      </c>
      <c r="AZ257" s="705" t="e">
        <f t="shared" si="295"/>
        <v>#VALUE!</v>
      </c>
      <c r="BA257" s="702">
        <f t="shared" si="339"/>
        <v>1</v>
      </c>
      <c r="BB257" s="703" t="e">
        <f t="shared" si="340"/>
        <v>#VALUE!</v>
      </c>
      <c r="BC257" s="704" t="e">
        <f t="shared" si="341"/>
        <v>#VALUE!</v>
      </c>
      <c r="BD257" s="769" t="e">
        <f t="shared" si="296"/>
        <v>#VALUE!</v>
      </c>
      <c r="BE257" s="705" t="e">
        <f t="shared" si="297"/>
        <v>#VALUE!</v>
      </c>
      <c r="BF257" s="702">
        <f t="shared" si="342"/>
        <v>1</v>
      </c>
      <c r="BG257" s="703" t="e">
        <f t="shared" si="343"/>
        <v>#VALUE!</v>
      </c>
      <c r="BH257" s="704" t="e">
        <f t="shared" si="344"/>
        <v>#VALUE!</v>
      </c>
      <c r="BI257" s="769" t="e">
        <f t="shared" si="298"/>
        <v>#VALUE!</v>
      </c>
      <c r="BJ257" s="705" t="e">
        <f t="shared" si="299"/>
        <v>#VALUE!</v>
      </c>
      <c r="BK257" s="702">
        <f t="shared" si="345"/>
        <v>1</v>
      </c>
      <c r="BL257" s="703" t="e">
        <f t="shared" si="346"/>
        <v>#VALUE!</v>
      </c>
      <c r="BM257" s="704" t="e">
        <f t="shared" si="347"/>
        <v>#VALUE!</v>
      </c>
      <c r="BN257" s="769" t="e">
        <f t="shared" si="300"/>
        <v>#VALUE!</v>
      </c>
      <c r="BO257" s="705" t="e">
        <f t="shared" si="301"/>
        <v>#VALUE!</v>
      </c>
      <c r="BP257" s="702">
        <f t="shared" si="348"/>
        <v>1</v>
      </c>
      <c r="BQ257" s="703" t="e">
        <f t="shared" si="349"/>
        <v>#VALUE!</v>
      </c>
      <c r="BR257" s="704" t="e">
        <f t="shared" si="350"/>
        <v>#VALUE!</v>
      </c>
      <c r="BS257" s="769" t="e">
        <f t="shared" si="302"/>
        <v>#VALUE!</v>
      </c>
      <c r="BT257" s="705" t="e">
        <f t="shared" si="303"/>
        <v>#VALUE!</v>
      </c>
      <c r="BU257" s="702">
        <f t="shared" si="351"/>
        <v>1</v>
      </c>
      <c r="BV257" s="703" t="e">
        <f t="shared" si="352"/>
        <v>#VALUE!</v>
      </c>
      <c r="BW257" s="704" t="e">
        <f t="shared" si="353"/>
        <v>#VALUE!</v>
      </c>
      <c r="BX257" s="769" t="e">
        <f t="shared" si="304"/>
        <v>#VALUE!</v>
      </c>
      <c r="BY257" s="705" t="e">
        <f t="shared" si="305"/>
        <v>#VALUE!</v>
      </c>
      <c r="BZ257" s="702">
        <f t="shared" si="354"/>
        <v>1</v>
      </c>
      <c r="CA257" s="703" t="e">
        <f t="shared" si="355"/>
        <v>#VALUE!</v>
      </c>
      <c r="CB257" s="704" t="e">
        <f t="shared" si="356"/>
        <v>#VALUE!</v>
      </c>
      <c r="CC257" s="769" t="e">
        <f t="shared" si="306"/>
        <v>#VALUE!</v>
      </c>
      <c r="CD257" s="705" t="e">
        <f t="shared" si="307"/>
        <v>#VALUE!</v>
      </c>
      <c r="CE257" s="770">
        <f t="shared" si="359"/>
        <v>12</v>
      </c>
      <c r="CF257" s="771" t="e">
        <f t="shared" si="360"/>
        <v>#VALUE!</v>
      </c>
      <c r="CG257" s="708"/>
      <c r="CH257" s="709"/>
      <c r="CK257" s="253"/>
      <c r="CL257" s="272"/>
      <c r="CM257" s="272"/>
      <c r="CN257" s="273"/>
      <c r="CO257" s="285" t="e">
        <f t="shared" si="315"/>
        <v>#VALUE!</v>
      </c>
      <c r="CP257" s="286" t="e">
        <f t="shared" si="316"/>
        <v>#VALUE!</v>
      </c>
      <c r="CQ257" s="275">
        <f t="shared" si="317"/>
        <v>0</v>
      </c>
      <c r="CR257" s="270" t="e">
        <f t="shared" si="357"/>
        <v>#VALUE!</v>
      </c>
      <c r="CS257" s="270" t="e">
        <f t="shared" si="357"/>
        <v>#VALUE!</v>
      </c>
      <c r="CT257" s="270" t="e">
        <f t="shared" si="319"/>
        <v>#VALUE!</v>
      </c>
      <c r="CU257" s="44"/>
    </row>
    <row r="258" spans="1:99" ht="16.5" customHeight="1">
      <c r="A258" s="23">
        <f t="shared" si="320"/>
        <v>254</v>
      </c>
      <c r="B258" s="142">
        <f>'2019-상시근로자'!B258</f>
        <v>0</v>
      </c>
      <c r="C258" s="635">
        <f>'2019-상시근로자'!C258</f>
        <v>0</v>
      </c>
      <c r="D258" s="637">
        <f>'2019-상시근로자'!D258</f>
        <v>0</v>
      </c>
      <c r="E258" s="156" t="e">
        <f t="shared" si="308"/>
        <v>#VALUE!</v>
      </c>
      <c r="F258" s="30" t="e">
        <f t="shared" si="309"/>
        <v>#VALUE!</v>
      </c>
      <c r="G258" s="31" t="e">
        <f t="shared" si="310"/>
        <v>#VALUE!</v>
      </c>
      <c r="H258" s="147" t="e">
        <f t="shared" si="311"/>
        <v>#VALUE!</v>
      </c>
      <c r="I258" s="636">
        <f>'2019-상시근로자'!E258</f>
        <v>0</v>
      </c>
      <c r="J258" s="636">
        <f>'2019-상시근로자'!G258</f>
        <v>0</v>
      </c>
      <c r="K258" s="33" t="e">
        <f t="shared" si="312"/>
        <v>#VALUE!</v>
      </c>
      <c r="L258" s="33">
        <f t="shared" si="358"/>
        <v>0</v>
      </c>
      <c r="M258" s="35" t="e">
        <f t="shared" si="313"/>
        <v>#VALUE!</v>
      </c>
      <c r="N258" s="108"/>
      <c r="O258" s="178"/>
      <c r="P258" s="179"/>
      <c r="Q258" s="106" t="s">
        <v>160</v>
      </c>
      <c r="R258" s="107" t="s">
        <v>160</v>
      </c>
      <c r="S258" s="43"/>
      <c r="T258" s="122" t="s">
        <v>160</v>
      </c>
      <c r="U258" s="122" t="s">
        <v>160</v>
      </c>
      <c r="V258" s="123" t="s">
        <v>160</v>
      </c>
      <c r="W258" s="702">
        <f t="shared" si="321"/>
        <v>1</v>
      </c>
      <c r="X258" s="703" t="e">
        <f t="shared" si="322"/>
        <v>#VALUE!</v>
      </c>
      <c r="Y258" s="768" t="e">
        <f t="shared" si="323"/>
        <v>#VALUE!</v>
      </c>
      <c r="Z258" s="769" t="e">
        <f t="shared" si="284"/>
        <v>#VALUE!</v>
      </c>
      <c r="AA258" s="705" t="e">
        <f t="shared" si="285"/>
        <v>#VALUE!</v>
      </c>
      <c r="AB258" s="702">
        <f t="shared" si="324"/>
        <v>1</v>
      </c>
      <c r="AC258" s="703" t="e">
        <f t="shared" si="325"/>
        <v>#VALUE!</v>
      </c>
      <c r="AD258" s="704" t="e">
        <f t="shared" si="326"/>
        <v>#VALUE!</v>
      </c>
      <c r="AE258" s="769" t="e">
        <f t="shared" si="286"/>
        <v>#VALUE!</v>
      </c>
      <c r="AF258" s="705" t="e">
        <f t="shared" si="287"/>
        <v>#VALUE!</v>
      </c>
      <c r="AG258" s="702">
        <f t="shared" si="327"/>
        <v>1</v>
      </c>
      <c r="AH258" s="703" t="e">
        <f t="shared" si="328"/>
        <v>#VALUE!</v>
      </c>
      <c r="AI258" s="704" t="e">
        <f t="shared" si="329"/>
        <v>#VALUE!</v>
      </c>
      <c r="AJ258" s="769" t="e">
        <f t="shared" si="288"/>
        <v>#VALUE!</v>
      </c>
      <c r="AK258" s="705" t="e">
        <f t="shared" si="289"/>
        <v>#VALUE!</v>
      </c>
      <c r="AL258" s="702">
        <f t="shared" si="330"/>
        <v>1</v>
      </c>
      <c r="AM258" s="703" t="e">
        <f t="shared" si="331"/>
        <v>#VALUE!</v>
      </c>
      <c r="AN258" s="704" t="e">
        <f t="shared" si="332"/>
        <v>#VALUE!</v>
      </c>
      <c r="AO258" s="769" t="e">
        <f t="shared" si="290"/>
        <v>#VALUE!</v>
      </c>
      <c r="AP258" s="705" t="e">
        <f t="shared" si="291"/>
        <v>#VALUE!</v>
      </c>
      <c r="AQ258" s="702">
        <f t="shared" si="333"/>
        <v>1</v>
      </c>
      <c r="AR258" s="703" t="e">
        <f t="shared" si="334"/>
        <v>#VALUE!</v>
      </c>
      <c r="AS258" s="704" t="e">
        <f t="shared" si="335"/>
        <v>#VALUE!</v>
      </c>
      <c r="AT258" s="769" t="e">
        <f t="shared" si="292"/>
        <v>#VALUE!</v>
      </c>
      <c r="AU258" s="705" t="e">
        <f t="shared" si="293"/>
        <v>#VALUE!</v>
      </c>
      <c r="AV258" s="702">
        <f t="shared" si="336"/>
        <v>1</v>
      </c>
      <c r="AW258" s="703" t="e">
        <f t="shared" si="337"/>
        <v>#VALUE!</v>
      </c>
      <c r="AX258" s="704" t="e">
        <f t="shared" si="338"/>
        <v>#VALUE!</v>
      </c>
      <c r="AY258" s="769" t="e">
        <f t="shared" si="294"/>
        <v>#VALUE!</v>
      </c>
      <c r="AZ258" s="705" t="e">
        <f t="shared" si="295"/>
        <v>#VALUE!</v>
      </c>
      <c r="BA258" s="702">
        <f t="shared" si="339"/>
        <v>1</v>
      </c>
      <c r="BB258" s="703" t="e">
        <f t="shared" si="340"/>
        <v>#VALUE!</v>
      </c>
      <c r="BC258" s="704" t="e">
        <f t="shared" si="341"/>
        <v>#VALUE!</v>
      </c>
      <c r="BD258" s="769" t="e">
        <f t="shared" si="296"/>
        <v>#VALUE!</v>
      </c>
      <c r="BE258" s="705" t="e">
        <f t="shared" si="297"/>
        <v>#VALUE!</v>
      </c>
      <c r="BF258" s="702">
        <f t="shared" si="342"/>
        <v>1</v>
      </c>
      <c r="BG258" s="703" t="e">
        <f t="shared" si="343"/>
        <v>#VALUE!</v>
      </c>
      <c r="BH258" s="704" t="e">
        <f t="shared" si="344"/>
        <v>#VALUE!</v>
      </c>
      <c r="BI258" s="769" t="e">
        <f t="shared" si="298"/>
        <v>#VALUE!</v>
      </c>
      <c r="BJ258" s="705" t="e">
        <f t="shared" si="299"/>
        <v>#VALUE!</v>
      </c>
      <c r="BK258" s="702">
        <f t="shared" si="345"/>
        <v>1</v>
      </c>
      <c r="BL258" s="703" t="e">
        <f t="shared" si="346"/>
        <v>#VALUE!</v>
      </c>
      <c r="BM258" s="704" t="e">
        <f t="shared" si="347"/>
        <v>#VALUE!</v>
      </c>
      <c r="BN258" s="769" t="e">
        <f t="shared" si="300"/>
        <v>#VALUE!</v>
      </c>
      <c r="BO258" s="705" t="e">
        <f t="shared" si="301"/>
        <v>#VALUE!</v>
      </c>
      <c r="BP258" s="702">
        <f t="shared" si="348"/>
        <v>1</v>
      </c>
      <c r="BQ258" s="703" t="e">
        <f t="shared" si="349"/>
        <v>#VALUE!</v>
      </c>
      <c r="BR258" s="704" t="e">
        <f t="shared" si="350"/>
        <v>#VALUE!</v>
      </c>
      <c r="BS258" s="769" t="e">
        <f t="shared" si="302"/>
        <v>#VALUE!</v>
      </c>
      <c r="BT258" s="705" t="e">
        <f t="shared" si="303"/>
        <v>#VALUE!</v>
      </c>
      <c r="BU258" s="702">
        <f t="shared" si="351"/>
        <v>1</v>
      </c>
      <c r="BV258" s="703" t="e">
        <f t="shared" si="352"/>
        <v>#VALUE!</v>
      </c>
      <c r="BW258" s="704" t="e">
        <f t="shared" si="353"/>
        <v>#VALUE!</v>
      </c>
      <c r="BX258" s="769" t="e">
        <f t="shared" si="304"/>
        <v>#VALUE!</v>
      </c>
      <c r="BY258" s="705" t="e">
        <f t="shared" si="305"/>
        <v>#VALUE!</v>
      </c>
      <c r="BZ258" s="702">
        <f t="shared" si="354"/>
        <v>1</v>
      </c>
      <c r="CA258" s="703" t="e">
        <f t="shared" si="355"/>
        <v>#VALUE!</v>
      </c>
      <c r="CB258" s="704" t="e">
        <f t="shared" si="356"/>
        <v>#VALUE!</v>
      </c>
      <c r="CC258" s="769" t="e">
        <f t="shared" si="306"/>
        <v>#VALUE!</v>
      </c>
      <c r="CD258" s="705" t="e">
        <f t="shared" si="307"/>
        <v>#VALUE!</v>
      </c>
      <c r="CE258" s="770">
        <f t="shared" si="359"/>
        <v>12</v>
      </c>
      <c r="CF258" s="771" t="e">
        <f t="shared" si="360"/>
        <v>#VALUE!</v>
      </c>
      <c r="CG258" s="708"/>
      <c r="CH258" s="709"/>
      <c r="CK258" s="253"/>
      <c r="CL258" s="272"/>
      <c r="CM258" s="272"/>
      <c r="CN258" s="273"/>
      <c r="CO258" s="285" t="e">
        <f t="shared" si="315"/>
        <v>#VALUE!</v>
      </c>
      <c r="CP258" s="286" t="e">
        <f t="shared" si="316"/>
        <v>#VALUE!</v>
      </c>
      <c r="CQ258" s="275">
        <f t="shared" si="317"/>
        <v>0</v>
      </c>
      <c r="CR258" s="270" t="e">
        <f t="shared" si="357"/>
        <v>#VALUE!</v>
      </c>
      <c r="CS258" s="270" t="e">
        <f t="shared" si="357"/>
        <v>#VALUE!</v>
      </c>
      <c r="CT258" s="270" t="e">
        <f t="shared" si="319"/>
        <v>#VALUE!</v>
      </c>
      <c r="CU258" s="44"/>
    </row>
    <row r="259" spans="1:99" ht="16.5" customHeight="1">
      <c r="A259" s="23">
        <f t="shared" si="320"/>
        <v>255</v>
      </c>
      <c r="B259" s="142">
        <f>'2019-상시근로자'!B259</f>
        <v>0</v>
      </c>
      <c r="C259" s="635">
        <f>'2019-상시근로자'!C259</f>
        <v>0</v>
      </c>
      <c r="D259" s="637">
        <f>'2019-상시근로자'!D259</f>
        <v>0</v>
      </c>
      <c r="E259" s="156" t="e">
        <f t="shared" si="308"/>
        <v>#VALUE!</v>
      </c>
      <c r="F259" s="30" t="e">
        <f t="shared" si="309"/>
        <v>#VALUE!</v>
      </c>
      <c r="G259" s="31" t="e">
        <f t="shared" si="310"/>
        <v>#VALUE!</v>
      </c>
      <c r="H259" s="147" t="e">
        <f t="shared" si="311"/>
        <v>#VALUE!</v>
      </c>
      <c r="I259" s="636">
        <f>'2019-상시근로자'!E259</f>
        <v>0</v>
      </c>
      <c r="J259" s="636">
        <f>'2019-상시근로자'!G259</f>
        <v>0</v>
      </c>
      <c r="K259" s="33" t="e">
        <f t="shared" si="312"/>
        <v>#VALUE!</v>
      </c>
      <c r="L259" s="33">
        <f t="shared" si="358"/>
        <v>0</v>
      </c>
      <c r="M259" s="35" t="e">
        <f t="shared" si="313"/>
        <v>#VALUE!</v>
      </c>
      <c r="N259" s="108"/>
      <c r="O259" s="178"/>
      <c r="P259" s="179"/>
      <c r="Q259" s="106" t="s">
        <v>160</v>
      </c>
      <c r="R259" s="107" t="s">
        <v>160</v>
      </c>
      <c r="S259" s="43"/>
      <c r="T259" s="122" t="s">
        <v>160</v>
      </c>
      <c r="U259" s="122" t="s">
        <v>160</v>
      </c>
      <c r="V259" s="123" t="s">
        <v>160</v>
      </c>
      <c r="W259" s="702">
        <f t="shared" si="321"/>
        <v>1</v>
      </c>
      <c r="X259" s="703" t="e">
        <f t="shared" si="322"/>
        <v>#VALUE!</v>
      </c>
      <c r="Y259" s="768" t="e">
        <f t="shared" si="323"/>
        <v>#VALUE!</v>
      </c>
      <c r="Z259" s="769" t="e">
        <f t="shared" si="284"/>
        <v>#VALUE!</v>
      </c>
      <c r="AA259" s="705" t="e">
        <f t="shared" si="285"/>
        <v>#VALUE!</v>
      </c>
      <c r="AB259" s="702">
        <f t="shared" si="324"/>
        <v>1</v>
      </c>
      <c r="AC259" s="703" t="e">
        <f t="shared" si="325"/>
        <v>#VALUE!</v>
      </c>
      <c r="AD259" s="704" t="e">
        <f t="shared" si="326"/>
        <v>#VALUE!</v>
      </c>
      <c r="AE259" s="769" t="e">
        <f t="shared" si="286"/>
        <v>#VALUE!</v>
      </c>
      <c r="AF259" s="705" t="e">
        <f t="shared" si="287"/>
        <v>#VALUE!</v>
      </c>
      <c r="AG259" s="702">
        <f t="shared" si="327"/>
        <v>1</v>
      </c>
      <c r="AH259" s="703" t="e">
        <f t="shared" si="328"/>
        <v>#VALUE!</v>
      </c>
      <c r="AI259" s="704" t="e">
        <f t="shared" si="329"/>
        <v>#VALUE!</v>
      </c>
      <c r="AJ259" s="769" t="e">
        <f t="shared" si="288"/>
        <v>#VALUE!</v>
      </c>
      <c r="AK259" s="705" t="e">
        <f t="shared" si="289"/>
        <v>#VALUE!</v>
      </c>
      <c r="AL259" s="702">
        <f t="shared" si="330"/>
        <v>1</v>
      </c>
      <c r="AM259" s="703" t="e">
        <f t="shared" si="331"/>
        <v>#VALUE!</v>
      </c>
      <c r="AN259" s="704" t="e">
        <f t="shared" si="332"/>
        <v>#VALUE!</v>
      </c>
      <c r="AO259" s="769" t="e">
        <f t="shared" si="290"/>
        <v>#VALUE!</v>
      </c>
      <c r="AP259" s="705" t="e">
        <f t="shared" si="291"/>
        <v>#VALUE!</v>
      </c>
      <c r="AQ259" s="702">
        <f t="shared" si="333"/>
        <v>1</v>
      </c>
      <c r="AR259" s="703" t="e">
        <f t="shared" si="334"/>
        <v>#VALUE!</v>
      </c>
      <c r="AS259" s="704" t="e">
        <f t="shared" si="335"/>
        <v>#VALUE!</v>
      </c>
      <c r="AT259" s="769" t="e">
        <f t="shared" si="292"/>
        <v>#VALUE!</v>
      </c>
      <c r="AU259" s="705" t="e">
        <f t="shared" si="293"/>
        <v>#VALUE!</v>
      </c>
      <c r="AV259" s="702">
        <f t="shared" si="336"/>
        <v>1</v>
      </c>
      <c r="AW259" s="703" t="e">
        <f t="shared" si="337"/>
        <v>#VALUE!</v>
      </c>
      <c r="AX259" s="704" t="e">
        <f t="shared" si="338"/>
        <v>#VALUE!</v>
      </c>
      <c r="AY259" s="769" t="e">
        <f t="shared" si="294"/>
        <v>#VALUE!</v>
      </c>
      <c r="AZ259" s="705" t="e">
        <f t="shared" si="295"/>
        <v>#VALUE!</v>
      </c>
      <c r="BA259" s="702">
        <f t="shared" si="339"/>
        <v>1</v>
      </c>
      <c r="BB259" s="703" t="e">
        <f t="shared" si="340"/>
        <v>#VALUE!</v>
      </c>
      <c r="BC259" s="704" t="e">
        <f t="shared" si="341"/>
        <v>#VALUE!</v>
      </c>
      <c r="BD259" s="769" t="e">
        <f t="shared" si="296"/>
        <v>#VALUE!</v>
      </c>
      <c r="BE259" s="705" t="e">
        <f t="shared" si="297"/>
        <v>#VALUE!</v>
      </c>
      <c r="BF259" s="702">
        <f t="shared" si="342"/>
        <v>1</v>
      </c>
      <c r="BG259" s="703" t="e">
        <f t="shared" si="343"/>
        <v>#VALUE!</v>
      </c>
      <c r="BH259" s="704" t="e">
        <f t="shared" si="344"/>
        <v>#VALUE!</v>
      </c>
      <c r="BI259" s="769" t="e">
        <f t="shared" si="298"/>
        <v>#VALUE!</v>
      </c>
      <c r="BJ259" s="705" t="e">
        <f t="shared" si="299"/>
        <v>#VALUE!</v>
      </c>
      <c r="BK259" s="702">
        <f t="shared" si="345"/>
        <v>1</v>
      </c>
      <c r="BL259" s="703" t="e">
        <f t="shared" si="346"/>
        <v>#VALUE!</v>
      </c>
      <c r="BM259" s="704" t="e">
        <f t="shared" si="347"/>
        <v>#VALUE!</v>
      </c>
      <c r="BN259" s="769" t="e">
        <f t="shared" si="300"/>
        <v>#VALUE!</v>
      </c>
      <c r="BO259" s="705" t="e">
        <f t="shared" si="301"/>
        <v>#VALUE!</v>
      </c>
      <c r="BP259" s="702">
        <f t="shared" si="348"/>
        <v>1</v>
      </c>
      <c r="BQ259" s="703" t="e">
        <f t="shared" si="349"/>
        <v>#VALUE!</v>
      </c>
      <c r="BR259" s="704" t="e">
        <f t="shared" si="350"/>
        <v>#VALUE!</v>
      </c>
      <c r="BS259" s="769" t="e">
        <f t="shared" si="302"/>
        <v>#VALUE!</v>
      </c>
      <c r="BT259" s="705" t="e">
        <f t="shared" si="303"/>
        <v>#VALUE!</v>
      </c>
      <c r="BU259" s="702">
        <f t="shared" si="351"/>
        <v>1</v>
      </c>
      <c r="BV259" s="703" t="e">
        <f t="shared" si="352"/>
        <v>#VALUE!</v>
      </c>
      <c r="BW259" s="704" t="e">
        <f t="shared" si="353"/>
        <v>#VALUE!</v>
      </c>
      <c r="BX259" s="769" t="e">
        <f t="shared" si="304"/>
        <v>#VALUE!</v>
      </c>
      <c r="BY259" s="705" t="e">
        <f t="shared" si="305"/>
        <v>#VALUE!</v>
      </c>
      <c r="BZ259" s="702">
        <f t="shared" si="354"/>
        <v>1</v>
      </c>
      <c r="CA259" s="703" t="e">
        <f t="shared" si="355"/>
        <v>#VALUE!</v>
      </c>
      <c r="CB259" s="704" t="e">
        <f t="shared" si="356"/>
        <v>#VALUE!</v>
      </c>
      <c r="CC259" s="769" t="e">
        <f t="shared" si="306"/>
        <v>#VALUE!</v>
      </c>
      <c r="CD259" s="705" t="e">
        <f t="shared" si="307"/>
        <v>#VALUE!</v>
      </c>
      <c r="CE259" s="770">
        <f t="shared" si="359"/>
        <v>12</v>
      </c>
      <c r="CF259" s="771" t="e">
        <f t="shared" si="360"/>
        <v>#VALUE!</v>
      </c>
      <c r="CG259" s="708"/>
      <c r="CH259" s="709"/>
      <c r="CK259" s="253"/>
      <c r="CL259" s="272"/>
      <c r="CM259" s="272"/>
      <c r="CN259" s="273"/>
      <c r="CO259" s="285" t="e">
        <f t="shared" si="315"/>
        <v>#VALUE!</v>
      </c>
      <c r="CP259" s="286" t="e">
        <f t="shared" si="316"/>
        <v>#VALUE!</v>
      </c>
      <c r="CQ259" s="275">
        <f t="shared" si="317"/>
        <v>0</v>
      </c>
      <c r="CR259" s="270" t="e">
        <f t="shared" si="357"/>
        <v>#VALUE!</v>
      </c>
      <c r="CS259" s="270" t="e">
        <f t="shared" si="357"/>
        <v>#VALUE!</v>
      </c>
      <c r="CT259" s="270" t="e">
        <f t="shared" si="319"/>
        <v>#VALUE!</v>
      </c>
      <c r="CU259" s="44"/>
    </row>
    <row r="260" spans="1:99" ht="16.5" customHeight="1" thickBot="1">
      <c r="A260" s="23">
        <f t="shared" si="320"/>
        <v>256</v>
      </c>
      <c r="B260" s="142">
        <f>'2019-상시근로자'!B260</f>
        <v>0</v>
      </c>
      <c r="C260" s="635">
        <f>'2019-상시근로자'!C260</f>
        <v>0</v>
      </c>
      <c r="D260" s="637">
        <f>'2019-상시근로자'!D260</f>
        <v>0</v>
      </c>
      <c r="E260" s="156" t="e">
        <f t="shared" si="308"/>
        <v>#VALUE!</v>
      </c>
      <c r="F260" s="30" t="e">
        <f t="shared" si="309"/>
        <v>#VALUE!</v>
      </c>
      <c r="G260" s="31" t="e">
        <f t="shared" si="310"/>
        <v>#VALUE!</v>
      </c>
      <c r="H260" s="147" t="e">
        <f t="shared" si="311"/>
        <v>#VALUE!</v>
      </c>
      <c r="I260" s="636">
        <f>'2019-상시근로자'!E260</f>
        <v>0</v>
      </c>
      <c r="J260" s="636">
        <f>'2019-상시근로자'!G260</f>
        <v>0</v>
      </c>
      <c r="K260" s="33" t="e">
        <f t="shared" si="312"/>
        <v>#VALUE!</v>
      </c>
      <c r="L260" s="33">
        <f t="shared" si="358"/>
        <v>0</v>
      </c>
      <c r="M260" s="35" t="e">
        <f t="shared" si="313"/>
        <v>#VALUE!</v>
      </c>
      <c r="N260" s="108"/>
      <c r="O260" s="180"/>
      <c r="P260" s="181"/>
      <c r="Q260" s="106" t="s">
        <v>160</v>
      </c>
      <c r="R260" s="107" t="s">
        <v>160</v>
      </c>
      <c r="S260" s="43"/>
      <c r="T260" s="122" t="s">
        <v>160</v>
      </c>
      <c r="U260" s="122" t="s">
        <v>160</v>
      </c>
      <c r="V260" s="123" t="s">
        <v>160</v>
      </c>
      <c r="W260" s="702">
        <f t="shared" si="321"/>
        <v>1</v>
      </c>
      <c r="X260" s="703" t="e">
        <f t="shared" si="322"/>
        <v>#VALUE!</v>
      </c>
      <c r="Y260" s="768" t="e">
        <f t="shared" si="323"/>
        <v>#VALUE!</v>
      </c>
      <c r="Z260" s="769" t="e">
        <f t="shared" si="284"/>
        <v>#VALUE!</v>
      </c>
      <c r="AA260" s="705" t="e">
        <f t="shared" si="285"/>
        <v>#VALUE!</v>
      </c>
      <c r="AB260" s="702">
        <f t="shared" si="324"/>
        <v>1</v>
      </c>
      <c r="AC260" s="703" t="e">
        <f t="shared" si="325"/>
        <v>#VALUE!</v>
      </c>
      <c r="AD260" s="704" t="e">
        <f t="shared" si="326"/>
        <v>#VALUE!</v>
      </c>
      <c r="AE260" s="769" t="e">
        <f t="shared" si="286"/>
        <v>#VALUE!</v>
      </c>
      <c r="AF260" s="705" t="e">
        <f t="shared" si="287"/>
        <v>#VALUE!</v>
      </c>
      <c r="AG260" s="702">
        <f t="shared" si="327"/>
        <v>1</v>
      </c>
      <c r="AH260" s="703" t="e">
        <f t="shared" si="328"/>
        <v>#VALUE!</v>
      </c>
      <c r="AI260" s="704" t="e">
        <f t="shared" si="329"/>
        <v>#VALUE!</v>
      </c>
      <c r="AJ260" s="769" t="e">
        <f t="shared" si="288"/>
        <v>#VALUE!</v>
      </c>
      <c r="AK260" s="705" t="e">
        <f t="shared" si="289"/>
        <v>#VALUE!</v>
      </c>
      <c r="AL260" s="702">
        <f t="shared" si="330"/>
        <v>1</v>
      </c>
      <c r="AM260" s="703" t="e">
        <f t="shared" si="331"/>
        <v>#VALUE!</v>
      </c>
      <c r="AN260" s="704" t="e">
        <f t="shared" si="332"/>
        <v>#VALUE!</v>
      </c>
      <c r="AO260" s="769" t="e">
        <f t="shared" si="290"/>
        <v>#VALUE!</v>
      </c>
      <c r="AP260" s="705" t="e">
        <f t="shared" si="291"/>
        <v>#VALUE!</v>
      </c>
      <c r="AQ260" s="702">
        <f t="shared" si="333"/>
        <v>1</v>
      </c>
      <c r="AR260" s="703" t="e">
        <f t="shared" si="334"/>
        <v>#VALUE!</v>
      </c>
      <c r="AS260" s="704" t="e">
        <f t="shared" si="335"/>
        <v>#VALUE!</v>
      </c>
      <c r="AT260" s="769" t="e">
        <f t="shared" si="292"/>
        <v>#VALUE!</v>
      </c>
      <c r="AU260" s="705" t="e">
        <f t="shared" si="293"/>
        <v>#VALUE!</v>
      </c>
      <c r="AV260" s="702">
        <f t="shared" si="336"/>
        <v>1</v>
      </c>
      <c r="AW260" s="703" t="e">
        <f t="shared" si="337"/>
        <v>#VALUE!</v>
      </c>
      <c r="AX260" s="704" t="e">
        <f t="shared" si="338"/>
        <v>#VALUE!</v>
      </c>
      <c r="AY260" s="769" t="e">
        <f t="shared" si="294"/>
        <v>#VALUE!</v>
      </c>
      <c r="AZ260" s="705" t="e">
        <f t="shared" si="295"/>
        <v>#VALUE!</v>
      </c>
      <c r="BA260" s="702">
        <f t="shared" si="339"/>
        <v>1</v>
      </c>
      <c r="BB260" s="703" t="e">
        <f t="shared" si="340"/>
        <v>#VALUE!</v>
      </c>
      <c r="BC260" s="704" t="e">
        <f t="shared" si="341"/>
        <v>#VALUE!</v>
      </c>
      <c r="BD260" s="769" t="e">
        <f t="shared" si="296"/>
        <v>#VALUE!</v>
      </c>
      <c r="BE260" s="705" t="e">
        <f t="shared" si="297"/>
        <v>#VALUE!</v>
      </c>
      <c r="BF260" s="702">
        <f t="shared" si="342"/>
        <v>1</v>
      </c>
      <c r="BG260" s="703" t="e">
        <f t="shared" si="343"/>
        <v>#VALUE!</v>
      </c>
      <c r="BH260" s="704" t="e">
        <f t="shared" si="344"/>
        <v>#VALUE!</v>
      </c>
      <c r="BI260" s="769" t="e">
        <f t="shared" si="298"/>
        <v>#VALUE!</v>
      </c>
      <c r="BJ260" s="705" t="e">
        <f t="shared" si="299"/>
        <v>#VALUE!</v>
      </c>
      <c r="BK260" s="702">
        <f t="shared" si="345"/>
        <v>1</v>
      </c>
      <c r="BL260" s="703" t="e">
        <f t="shared" si="346"/>
        <v>#VALUE!</v>
      </c>
      <c r="BM260" s="704" t="e">
        <f t="shared" si="347"/>
        <v>#VALUE!</v>
      </c>
      <c r="BN260" s="769" t="e">
        <f t="shared" si="300"/>
        <v>#VALUE!</v>
      </c>
      <c r="BO260" s="705" t="e">
        <f t="shared" si="301"/>
        <v>#VALUE!</v>
      </c>
      <c r="BP260" s="702">
        <f t="shared" si="348"/>
        <v>1</v>
      </c>
      <c r="BQ260" s="703" t="e">
        <f t="shared" si="349"/>
        <v>#VALUE!</v>
      </c>
      <c r="BR260" s="704" t="e">
        <f t="shared" si="350"/>
        <v>#VALUE!</v>
      </c>
      <c r="BS260" s="769" t="e">
        <f t="shared" si="302"/>
        <v>#VALUE!</v>
      </c>
      <c r="BT260" s="705" t="e">
        <f t="shared" si="303"/>
        <v>#VALUE!</v>
      </c>
      <c r="BU260" s="702">
        <f t="shared" si="351"/>
        <v>1</v>
      </c>
      <c r="BV260" s="703" t="e">
        <f t="shared" si="352"/>
        <v>#VALUE!</v>
      </c>
      <c r="BW260" s="704" t="e">
        <f t="shared" si="353"/>
        <v>#VALUE!</v>
      </c>
      <c r="BX260" s="769" t="e">
        <f t="shared" si="304"/>
        <v>#VALUE!</v>
      </c>
      <c r="BY260" s="705" t="e">
        <f t="shared" si="305"/>
        <v>#VALUE!</v>
      </c>
      <c r="BZ260" s="702">
        <f t="shared" si="354"/>
        <v>1</v>
      </c>
      <c r="CA260" s="703" t="e">
        <f t="shared" si="355"/>
        <v>#VALUE!</v>
      </c>
      <c r="CB260" s="704" t="e">
        <f t="shared" si="356"/>
        <v>#VALUE!</v>
      </c>
      <c r="CC260" s="769" t="e">
        <f t="shared" si="306"/>
        <v>#VALUE!</v>
      </c>
      <c r="CD260" s="705" t="e">
        <f t="shared" si="307"/>
        <v>#VALUE!</v>
      </c>
      <c r="CE260" s="770">
        <f t="shared" si="359"/>
        <v>12</v>
      </c>
      <c r="CF260" s="771" t="e">
        <f t="shared" si="360"/>
        <v>#VALUE!</v>
      </c>
      <c r="CG260" s="708"/>
      <c r="CH260" s="709"/>
      <c r="CK260" s="253"/>
      <c r="CL260" s="272"/>
      <c r="CM260" s="272"/>
      <c r="CN260" s="273"/>
      <c r="CO260" s="285" t="e">
        <f t="shared" si="315"/>
        <v>#VALUE!</v>
      </c>
      <c r="CP260" s="286" t="e">
        <f t="shared" si="316"/>
        <v>#VALUE!</v>
      </c>
      <c r="CQ260" s="275">
        <f t="shared" si="317"/>
        <v>0</v>
      </c>
      <c r="CR260" s="270" t="e">
        <f t="shared" si="357"/>
        <v>#VALUE!</v>
      </c>
      <c r="CS260" s="270" t="e">
        <f t="shared" si="357"/>
        <v>#VALUE!</v>
      </c>
      <c r="CT260" s="270" t="e">
        <f t="shared" si="319"/>
        <v>#VALUE!</v>
      </c>
      <c r="CU260" s="44"/>
    </row>
    <row r="261" spans="1:99" ht="16.5" customHeight="1">
      <c r="A261" s="23">
        <f t="shared" si="320"/>
        <v>257</v>
      </c>
      <c r="B261" s="142">
        <f>'2019-상시근로자'!B261</f>
        <v>0</v>
      </c>
      <c r="C261" s="635">
        <f>'2019-상시근로자'!C261</f>
        <v>0</v>
      </c>
      <c r="D261" s="637">
        <f>'2019-상시근로자'!D261</f>
        <v>0</v>
      </c>
      <c r="E261" s="156" t="e">
        <f t="shared" si="308"/>
        <v>#VALUE!</v>
      </c>
      <c r="F261" s="30" t="e">
        <f t="shared" si="309"/>
        <v>#VALUE!</v>
      </c>
      <c r="G261" s="31" t="e">
        <f t="shared" si="310"/>
        <v>#VALUE!</v>
      </c>
      <c r="H261" s="147" t="e">
        <f t="shared" si="311"/>
        <v>#VALUE!</v>
      </c>
      <c r="I261" s="636">
        <f>'2019-상시근로자'!E261</f>
        <v>0</v>
      </c>
      <c r="J261" s="636">
        <f>'2019-상시근로자'!G261</f>
        <v>0</v>
      </c>
      <c r="K261" s="33" t="e">
        <f t="shared" si="312"/>
        <v>#VALUE!</v>
      </c>
      <c r="L261" s="33">
        <f t="shared" si="358"/>
        <v>0</v>
      </c>
      <c r="M261" s="35" t="e">
        <f t="shared" si="313"/>
        <v>#VALUE!</v>
      </c>
      <c r="N261" s="108"/>
      <c r="O261" s="178"/>
      <c r="P261" s="179"/>
      <c r="Q261" s="106" t="s">
        <v>160</v>
      </c>
      <c r="R261" s="107" t="s">
        <v>160</v>
      </c>
      <c r="S261" s="43"/>
      <c r="T261" s="122" t="s">
        <v>160</v>
      </c>
      <c r="U261" s="122" t="s">
        <v>160</v>
      </c>
      <c r="V261" s="123" t="s">
        <v>160</v>
      </c>
      <c r="W261" s="702">
        <f t="shared" si="321"/>
        <v>1</v>
      </c>
      <c r="X261" s="703" t="e">
        <f t="shared" si="322"/>
        <v>#VALUE!</v>
      </c>
      <c r="Y261" s="768" t="e">
        <f t="shared" si="323"/>
        <v>#VALUE!</v>
      </c>
      <c r="Z261" s="769" t="e">
        <f t="shared" si="284"/>
        <v>#VALUE!</v>
      </c>
      <c r="AA261" s="705" t="e">
        <f t="shared" si="285"/>
        <v>#VALUE!</v>
      </c>
      <c r="AB261" s="702">
        <f t="shared" si="324"/>
        <v>1</v>
      </c>
      <c r="AC261" s="703" t="e">
        <f t="shared" si="325"/>
        <v>#VALUE!</v>
      </c>
      <c r="AD261" s="704" t="e">
        <f t="shared" si="326"/>
        <v>#VALUE!</v>
      </c>
      <c r="AE261" s="769" t="e">
        <f t="shared" si="286"/>
        <v>#VALUE!</v>
      </c>
      <c r="AF261" s="705" t="e">
        <f t="shared" si="287"/>
        <v>#VALUE!</v>
      </c>
      <c r="AG261" s="702">
        <f t="shared" si="327"/>
        <v>1</v>
      </c>
      <c r="AH261" s="703" t="e">
        <f t="shared" si="328"/>
        <v>#VALUE!</v>
      </c>
      <c r="AI261" s="704" t="e">
        <f t="shared" si="329"/>
        <v>#VALUE!</v>
      </c>
      <c r="AJ261" s="769" t="e">
        <f t="shared" si="288"/>
        <v>#VALUE!</v>
      </c>
      <c r="AK261" s="705" t="e">
        <f t="shared" si="289"/>
        <v>#VALUE!</v>
      </c>
      <c r="AL261" s="702">
        <f t="shared" si="330"/>
        <v>1</v>
      </c>
      <c r="AM261" s="703" t="e">
        <f t="shared" si="331"/>
        <v>#VALUE!</v>
      </c>
      <c r="AN261" s="704" t="e">
        <f t="shared" si="332"/>
        <v>#VALUE!</v>
      </c>
      <c r="AO261" s="769" t="e">
        <f t="shared" si="290"/>
        <v>#VALUE!</v>
      </c>
      <c r="AP261" s="705" t="e">
        <f t="shared" si="291"/>
        <v>#VALUE!</v>
      </c>
      <c r="AQ261" s="702">
        <f t="shared" si="333"/>
        <v>1</v>
      </c>
      <c r="AR261" s="703" t="e">
        <f t="shared" si="334"/>
        <v>#VALUE!</v>
      </c>
      <c r="AS261" s="704" t="e">
        <f t="shared" si="335"/>
        <v>#VALUE!</v>
      </c>
      <c r="AT261" s="769" t="e">
        <f t="shared" si="292"/>
        <v>#VALUE!</v>
      </c>
      <c r="AU261" s="705" t="e">
        <f t="shared" si="293"/>
        <v>#VALUE!</v>
      </c>
      <c r="AV261" s="702">
        <f t="shared" si="336"/>
        <v>1</v>
      </c>
      <c r="AW261" s="703" t="e">
        <f t="shared" si="337"/>
        <v>#VALUE!</v>
      </c>
      <c r="AX261" s="704" t="e">
        <f t="shared" si="338"/>
        <v>#VALUE!</v>
      </c>
      <c r="AY261" s="769" t="e">
        <f t="shared" si="294"/>
        <v>#VALUE!</v>
      </c>
      <c r="AZ261" s="705" t="e">
        <f t="shared" si="295"/>
        <v>#VALUE!</v>
      </c>
      <c r="BA261" s="702">
        <f t="shared" si="339"/>
        <v>1</v>
      </c>
      <c r="BB261" s="703" t="e">
        <f t="shared" si="340"/>
        <v>#VALUE!</v>
      </c>
      <c r="BC261" s="704" t="e">
        <f t="shared" si="341"/>
        <v>#VALUE!</v>
      </c>
      <c r="BD261" s="769" t="e">
        <f t="shared" si="296"/>
        <v>#VALUE!</v>
      </c>
      <c r="BE261" s="705" t="e">
        <f t="shared" si="297"/>
        <v>#VALUE!</v>
      </c>
      <c r="BF261" s="702">
        <f t="shared" si="342"/>
        <v>1</v>
      </c>
      <c r="BG261" s="703" t="e">
        <f t="shared" si="343"/>
        <v>#VALUE!</v>
      </c>
      <c r="BH261" s="704" t="e">
        <f t="shared" si="344"/>
        <v>#VALUE!</v>
      </c>
      <c r="BI261" s="769" t="e">
        <f t="shared" si="298"/>
        <v>#VALUE!</v>
      </c>
      <c r="BJ261" s="705" t="e">
        <f t="shared" si="299"/>
        <v>#VALUE!</v>
      </c>
      <c r="BK261" s="702">
        <f t="shared" si="345"/>
        <v>1</v>
      </c>
      <c r="BL261" s="703" t="e">
        <f t="shared" si="346"/>
        <v>#VALUE!</v>
      </c>
      <c r="BM261" s="704" t="e">
        <f t="shared" si="347"/>
        <v>#VALUE!</v>
      </c>
      <c r="BN261" s="769" t="e">
        <f t="shared" si="300"/>
        <v>#VALUE!</v>
      </c>
      <c r="BO261" s="705" t="e">
        <f t="shared" si="301"/>
        <v>#VALUE!</v>
      </c>
      <c r="BP261" s="702">
        <f t="shared" si="348"/>
        <v>1</v>
      </c>
      <c r="BQ261" s="703" t="e">
        <f t="shared" si="349"/>
        <v>#VALUE!</v>
      </c>
      <c r="BR261" s="704" t="e">
        <f t="shared" si="350"/>
        <v>#VALUE!</v>
      </c>
      <c r="BS261" s="769" t="e">
        <f t="shared" si="302"/>
        <v>#VALUE!</v>
      </c>
      <c r="BT261" s="705" t="e">
        <f t="shared" si="303"/>
        <v>#VALUE!</v>
      </c>
      <c r="BU261" s="702">
        <f t="shared" si="351"/>
        <v>1</v>
      </c>
      <c r="BV261" s="703" t="e">
        <f t="shared" si="352"/>
        <v>#VALUE!</v>
      </c>
      <c r="BW261" s="704" t="e">
        <f t="shared" si="353"/>
        <v>#VALUE!</v>
      </c>
      <c r="BX261" s="769" t="e">
        <f t="shared" si="304"/>
        <v>#VALUE!</v>
      </c>
      <c r="BY261" s="705" t="e">
        <f t="shared" si="305"/>
        <v>#VALUE!</v>
      </c>
      <c r="BZ261" s="702">
        <f t="shared" si="354"/>
        <v>1</v>
      </c>
      <c r="CA261" s="703" t="e">
        <f t="shared" si="355"/>
        <v>#VALUE!</v>
      </c>
      <c r="CB261" s="704" t="e">
        <f t="shared" si="356"/>
        <v>#VALUE!</v>
      </c>
      <c r="CC261" s="769" t="e">
        <f t="shared" si="306"/>
        <v>#VALUE!</v>
      </c>
      <c r="CD261" s="705" t="e">
        <f t="shared" si="307"/>
        <v>#VALUE!</v>
      </c>
      <c r="CE261" s="770">
        <f t="shared" si="359"/>
        <v>12</v>
      </c>
      <c r="CF261" s="771" t="e">
        <f t="shared" si="360"/>
        <v>#VALUE!</v>
      </c>
      <c r="CG261" s="708"/>
      <c r="CH261" s="709"/>
      <c r="CK261" s="253"/>
      <c r="CL261" s="272"/>
      <c r="CM261" s="272"/>
      <c r="CN261" s="273"/>
      <c r="CO261" s="285" t="e">
        <f t="shared" si="315"/>
        <v>#VALUE!</v>
      </c>
      <c r="CP261" s="286" t="e">
        <f t="shared" si="316"/>
        <v>#VALUE!</v>
      </c>
      <c r="CQ261" s="275">
        <f t="shared" si="317"/>
        <v>0</v>
      </c>
      <c r="CR261" s="270" t="e">
        <f t="shared" si="357"/>
        <v>#VALUE!</v>
      </c>
      <c r="CS261" s="270" t="e">
        <f t="shared" si="357"/>
        <v>#VALUE!</v>
      </c>
      <c r="CT261" s="270" t="e">
        <f t="shared" si="319"/>
        <v>#VALUE!</v>
      </c>
      <c r="CU261" s="44"/>
    </row>
    <row r="262" spans="1:99" ht="16.5" customHeight="1">
      <c r="A262" s="23">
        <f t="shared" si="320"/>
        <v>258</v>
      </c>
      <c r="B262" s="142">
        <f>'2019-상시근로자'!B262</f>
        <v>0</v>
      </c>
      <c r="C262" s="635">
        <f>'2019-상시근로자'!C262</f>
        <v>0</v>
      </c>
      <c r="D262" s="637">
        <f>'2019-상시근로자'!D262</f>
        <v>0</v>
      </c>
      <c r="E262" s="156" t="e">
        <f t="shared" si="308"/>
        <v>#VALUE!</v>
      </c>
      <c r="F262" s="30" t="e">
        <f t="shared" si="309"/>
        <v>#VALUE!</v>
      </c>
      <c r="G262" s="31" t="e">
        <f t="shared" si="310"/>
        <v>#VALUE!</v>
      </c>
      <c r="H262" s="147" t="e">
        <f t="shared" si="311"/>
        <v>#VALUE!</v>
      </c>
      <c r="I262" s="636">
        <f>'2019-상시근로자'!E262</f>
        <v>0</v>
      </c>
      <c r="J262" s="636">
        <f>'2019-상시근로자'!G262</f>
        <v>0</v>
      </c>
      <c r="K262" s="33" t="e">
        <f t="shared" si="312"/>
        <v>#VALUE!</v>
      </c>
      <c r="L262" s="33">
        <f t="shared" si="358"/>
        <v>0</v>
      </c>
      <c r="M262" s="35" t="e">
        <f t="shared" si="313"/>
        <v>#VALUE!</v>
      </c>
      <c r="N262" s="108"/>
      <c r="O262" s="178"/>
      <c r="P262" s="179"/>
      <c r="Q262" s="106" t="s">
        <v>160</v>
      </c>
      <c r="R262" s="107" t="s">
        <v>160</v>
      </c>
      <c r="S262" s="43"/>
      <c r="T262" s="122" t="s">
        <v>160</v>
      </c>
      <c r="U262" s="122" t="s">
        <v>160</v>
      </c>
      <c r="V262" s="123" t="s">
        <v>160</v>
      </c>
      <c r="W262" s="702">
        <f t="shared" si="321"/>
        <v>1</v>
      </c>
      <c r="X262" s="703" t="e">
        <f t="shared" si="322"/>
        <v>#VALUE!</v>
      </c>
      <c r="Y262" s="768" t="e">
        <f t="shared" si="323"/>
        <v>#VALUE!</v>
      </c>
      <c r="Z262" s="769" t="e">
        <f t="shared" ref="Z262:Z304" si="361">VALUE(MID(TEXT(Y262,"YY"),1,2))</f>
        <v>#VALUE!</v>
      </c>
      <c r="AA262" s="705" t="e">
        <f t="shared" ref="AA262:AA304" si="362">IF($D262="",0,IF(OR(AND(W262=1,OR($Q262="여",$R262="여")),AND(W262=1,AND(X262&gt;=15,Z262&lt;=29))),1,0))</f>
        <v>#VALUE!</v>
      </c>
      <c r="AB262" s="702">
        <f t="shared" si="324"/>
        <v>1</v>
      </c>
      <c r="AC262" s="703" t="e">
        <f t="shared" si="325"/>
        <v>#VALUE!</v>
      </c>
      <c r="AD262" s="704" t="e">
        <f t="shared" si="326"/>
        <v>#VALUE!</v>
      </c>
      <c r="AE262" s="769" t="e">
        <f t="shared" ref="AE262:AE304" si="363">VALUE(MID(TEXT(AD262,"YY"),1,2))</f>
        <v>#VALUE!</v>
      </c>
      <c r="AF262" s="705" t="e">
        <f t="shared" ref="AF262:AF304" si="364">IF($D262="",0,IF(OR(AND(AB262=1,OR($Q262="여",$R262="여")),AND(AB262=1,AND(AC262&gt;=15,AE262&lt;=29))),1,0))</f>
        <v>#VALUE!</v>
      </c>
      <c r="AG262" s="702">
        <f t="shared" si="327"/>
        <v>1</v>
      </c>
      <c r="AH262" s="703" t="e">
        <f t="shared" si="328"/>
        <v>#VALUE!</v>
      </c>
      <c r="AI262" s="704" t="e">
        <f t="shared" si="329"/>
        <v>#VALUE!</v>
      </c>
      <c r="AJ262" s="769" t="e">
        <f t="shared" ref="AJ262:AJ304" si="365">VALUE(MID(TEXT(AI262,"YY"),1,2))</f>
        <v>#VALUE!</v>
      </c>
      <c r="AK262" s="705" t="e">
        <f t="shared" ref="AK262:AK304" si="366">IF($D262="",0,IF(OR(AND(AG262=1,OR($Q262="여",$R262="여")),AND(AG262=1,AND(AH262&gt;=15,AJ262&lt;=29))),1,0))</f>
        <v>#VALUE!</v>
      </c>
      <c r="AL262" s="702">
        <f t="shared" si="330"/>
        <v>1</v>
      </c>
      <c r="AM262" s="703" t="e">
        <f t="shared" si="331"/>
        <v>#VALUE!</v>
      </c>
      <c r="AN262" s="704" t="e">
        <f t="shared" si="332"/>
        <v>#VALUE!</v>
      </c>
      <c r="AO262" s="769" t="e">
        <f t="shared" ref="AO262:AO304" si="367">VALUE(MID(TEXT(AN262,"YY"),1,2))</f>
        <v>#VALUE!</v>
      </c>
      <c r="AP262" s="705" t="e">
        <f t="shared" ref="AP262:AP304" si="368">IF($D262="",0,IF(OR(AND(AL262=1,OR($Q262="여",$R262="여")),AND(AL262=1,AND(AM262&gt;=15,AO262&lt;=29))),1,0))</f>
        <v>#VALUE!</v>
      </c>
      <c r="AQ262" s="702">
        <f t="shared" si="333"/>
        <v>1</v>
      </c>
      <c r="AR262" s="703" t="e">
        <f t="shared" si="334"/>
        <v>#VALUE!</v>
      </c>
      <c r="AS262" s="704" t="e">
        <f t="shared" si="335"/>
        <v>#VALUE!</v>
      </c>
      <c r="AT262" s="769" t="e">
        <f t="shared" ref="AT262:AT304" si="369">VALUE(MID(TEXT(AS262,"YY"),1,2))</f>
        <v>#VALUE!</v>
      </c>
      <c r="AU262" s="705" t="e">
        <f t="shared" ref="AU262:AU304" si="370">IF($D262="",0,IF(OR(AND(AQ262=1,OR($Q262="여",$R262="여")),AND(AQ262=1,AND(AR262&gt;=15,AT262&lt;=29))),1,0))</f>
        <v>#VALUE!</v>
      </c>
      <c r="AV262" s="702">
        <f t="shared" si="336"/>
        <v>1</v>
      </c>
      <c r="AW262" s="703" t="e">
        <f t="shared" si="337"/>
        <v>#VALUE!</v>
      </c>
      <c r="AX262" s="704" t="e">
        <f t="shared" si="338"/>
        <v>#VALUE!</v>
      </c>
      <c r="AY262" s="769" t="e">
        <f t="shared" ref="AY262:AY304" si="371">VALUE(MID(TEXT(AX262,"YY"),1,2))</f>
        <v>#VALUE!</v>
      </c>
      <c r="AZ262" s="705" t="e">
        <f t="shared" ref="AZ262:AZ304" si="372">IF($D262="",0,IF(OR(AND(AV262=1,OR($Q262="여",$R262="여")),AND(AV262=1,AND(AW262&gt;=15,AY262&lt;=29))),1,0))</f>
        <v>#VALUE!</v>
      </c>
      <c r="BA262" s="702">
        <f t="shared" si="339"/>
        <v>1</v>
      </c>
      <c r="BB262" s="703" t="e">
        <f t="shared" si="340"/>
        <v>#VALUE!</v>
      </c>
      <c r="BC262" s="704" t="e">
        <f t="shared" si="341"/>
        <v>#VALUE!</v>
      </c>
      <c r="BD262" s="769" t="e">
        <f t="shared" ref="BD262:BD304" si="373">VALUE(MID(TEXT(BC262,"YY"),1,2))</f>
        <v>#VALUE!</v>
      </c>
      <c r="BE262" s="705" t="e">
        <f t="shared" ref="BE262:BE304" si="374">IF($D262="",0,IF(OR(AND(BA262=1,OR($Q262="여",$R262="여")),AND(BA262=1,AND(BB262&gt;=15,BD262&lt;=29))),1,0))</f>
        <v>#VALUE!</v>
      </c>
      <c r="BF262" s="702">
        <f t="shared" si="342"/>
        <v>1</v>
      </c>
      <c r="BG262" s="703" t="e">
        <f t="shared" si="343"/>
        <v>#VALUE!</v>
      </c>
      <c r="BH262" s="704" t="e">
        <f t="shared" si="344"/>
        <v>#VALUE!</v>
      </c>
      <c r="BI262" s="769" t="e">
        <f t="shared" ref="BI262:BI304" si="375">VALUE(MID(TEXT(BH262,"YY"),1,2))</f>
        <v>#VALUE!</v>
      </c>
      <c r="BJ262" s="705" t="e">
        <f t="shared" ref="BJ262:BJ304" si="376">IF($D262="",0,IF(OR(AND(BF262=1,OR($Q262="여",$R262="여")),AND(BF262=1,AND(BG262&gt;=15,BI262&lt;=29))),1,0))</f>
        <v>#VALUE!</v>
      </c>
      <c r="BK262" s="702">
        <f t="shared" si="345"/>
        <v>1</v>
      </c>
      <c r="BL262" s="703" t="e">
        <f t="shared" si="346"/>
        <v>#VALUE!</v>
      </c>
      <c r="BM262" s="704" t="e">
        <f t="shared" si="347"/>
        <v>#VALUE!</v>
      </c>
      <c r="BN262" s="769" t="e">
        <f t="shared" ref="BN262:BN304" si="377">VALUE(MID(TEXT(BM262,"YY"),1,2))</f>
        <v>#VALUE!</v>
      </c>
      <c r="BO262" s="705" t="e">
        <f t="shared" ref="BO262:BO303" si="378">IF($D262="",0,IF(OR(AND(BK262=1,OR($Q262="여",$R262="여")),AND(BK262=1,AND(BL262&gt;=15,BN262&lt;=29))),1,0))</f>
        <v>#VALUE!</v>
      </c>
      <c r="BP262" s="702">
        <f t="shared" si="348"/>
        <v>1</v>
      </c>
      <c r="BQ262" s="703" t="e">
        <f t="shared" si="349"/>
        <v>#VALUE!</v>
      </c>
      <c r="BR262" s="704" t="e">
        <f t="shared" si="350"/>
        <v>#VALUE!</v>
      </c>
      <c r="BS262" s="769" t="e">
        <f t="shared" ref="BS262:BS304" si="379">VALUE(MID(TEXT(BR262,"YY"),1,2))</f>
        <v>#VALUE!</v>
      </c>
      <c r="BT262" s="705" t="e">
        <f t="shared" ref="BT262:BT303" si="380">IF($D262="",0,IF(OR(AND(BP262=1,OR($Q262="여",$R262="여")),AND(BP262=1,AND(BQ262&gt;=15,BS262&lt;=29))),1,0))</f>
        <v>#VALUE!</v>
      </c>
      <c r="BU262" s="702">
        <f t="shared" si="351"/>
        <v>1</v>
      </c>
      <c r="BV262" s="703" t="e">
        <f t="shared" si="352"/>
        <v>#VALUE!</v>
      </c>
      <c r="BW262" s="704" t="e">
        <f t="shared" si="353"/>
        <v>#VALUE!</v>
      </c>
      <c r="BX262" s="769" t="e">
        <f t="shared" ref="BX262:BX304" si="381">VALUE(MID(TEXT(BW262,"YY"),1,2))</f>
        <v>#VALUE!</v>
      </c>
      <c r="BY262" s="705" t="e">
        <f t="shared" ref="BY262:BY304" si="382">IF($D262="",0,IF(OR(AND(BU262=1,OR($Q262="여",$R262="여")),AND(BU262=1,AND(BV262&gt;=15,BX262&lt;=29))),1,0))</f>
        <v>#VALUE!</v>
      </c>
      <c r="BZ262" s="702">
        <f t="shared" si="354"/>
        <v>1</v>
      </c>
      <c r="CA262" s="703" t="e">
        <f t="shared" si="355"/>
        <v>#VALUE!</v>
      </c>
      <c r="CB262" s="704" t="e">
        <f t="shared" si="356"/>
        <v>#VALUE!</v>
      </c>
      <c r="CC262" s="769" t="e">
        <f t="shared" ref="CC262:CC304" si="383">VALUE(MID(TEXT(CB262,"YY"),1,2))</f>
        <v>#VALUE!</v>
      </c>
      <c r="CD262" s="705" t="e">
        <f t="shared" ref="CD262:CD304" si="384">IF($D262="",0,IF(OR(AND(BZ262=1,OR($Q262="여",$R262="여")),AND(BZ262=1,AND(CA262&gt;=15,CC262&lt;=29))),1,0))</f>
        <v>#VALUE!</v>
      </c>
      <c r="CE262" s="770">
        <f t="shared" si="359"/>
        <v>12</v>
      </c>
      <c r="CF262" s="771" t="e">
        <f t="shared" si="360"/>
        <v>#VALUE!</v>
      </c>
      <c r="CG262" s="708"/>
      <c r="CH262" s="709"/>
      <c r="CK262" s="253"/>
      <c r="CL262" s="272"/>
      <c r="CM262" s="272"/>
      <c r="CN262" s="273"/>
      <c r="CO262" s="285" t="e">
        <f t="shared" si="315"/>
        <v>#VALUE!</v>
      </c>
      <c r="CP262" s="286" t="e">
        <f t="shared" si="316"/>
        <v>#VALUE!</v>
      </c>
      <c r="CQ262" s="275">
        <f t="shared" si="317"/>
        <v>0</v>
      </c>
      <c r="CR262" s="270" t="e">
        <f t="shared" si="357"/>
        <v>#VALUE!</v>
      </c>
      <c r="CS262" s="270" t="e">
        <f t="shared" si="357"/>
        <v>#VALUE!</v>
      </c>
      <c r="CT262" s="270" t="e">
        <f t="shared" si="319"/>
        <v>#VALUE!</v>
      </c>
      <c r="CU262" s="44"/>
    </row>
    <row r="263" spans="1:99" ht="16.5" customHeight="1">
      <c r="A263" s="23">
        <f t="shared" si="320"/>
        <v>259</v>
      </c>
      <c r="B263" s="142">
        <f>'2019-상시근로자'!B263</f>
        <v>0</v>
      </c>
      <c r="C263" s="635">
        <f>'2019-상시근로자'!C263</f>
        <v>0</v>
      </c>
      <c r="D263" s="637">
        <f>'2019-상시근로자'!D263</f>
        <v>0</v>
      </c>
      <c r="E263" s="156" t="e">
        <f t="shared" si="308"/>
        <v>#VALUE!</v>
      </c>
      <c r="F263" s="30" t="e">
        <f t="shared" si="309"/>
        <v>#VALUE!</v>
      </c>
      <c r="G263" s="31" t="e">
        <f t="shared" si="310"/>
        <v>#VALUE!</v>
      </c>
      <c r="H263" s="147" t="e">
        <f t="shared" si="311"/>
        <v>#VALUE!</v>
      </c>
      <c r="I263" s="636">
        <f>'2019-상시근로자'!E263</f>
        <v>0</v>
      </c>
      <c r="J263" s="636">
        <f>'2019-상시근로자'!G263</f>
        <v>0</v>
      </c>
      <c r="K263" s="33" t="e">
        <f t="shared" si="312"/>
        <v>#VALUE!</v>
      </c>
      <c r="L263" s="33">
        <f t="shared" si="358"/>
        <v>0</v>
      </c>
      <c r="M263" s="35" t="e">
        <f t="shared" si="313"/>
        <v>#VALUE!</v>
      </c>
      <c r="N263" s="108"/>
      <c r="O263" s="178"/>
      <c r="P263" s="179"/>
      <c r="Q263" s="106" t="s">
        <v>160</v>
      </c>
      <c r="R263" s="107" t="s">
        <v>160</v>
      </c>
      <c r="S263" s="43"/>
      <c r="T263" s="122" t="s">
        <v>160</v>
      </c>
      <c r="U263" s="122" t="s">
        <v>160</v>
      </c>
      <c r="V263" s="123" t="s">
        <v>160</v>
      </c>
      <c r="W263" s="702">
        <f t="shared" si="321"/>
        <v>1</v>
      </c>
      <c r="X263" s="703" t="e">
        <f t="shared" si="322"/>
        <v>#VALUE!</v>
      </c>
      <c r="Y263" s="768" t="e">
        <f t="shared" si="323"/>
        <v>#VALUE!</v>
      </c>
      <c r="Z263" s="769" t="e">
        <f t="shared" si="361"/>
        <v>#VALUE!</v>
      </c>
      <c r="AA263" s="705" t="e">
        <f t="shared" si="362"/>
        <v>#VALUE!</v>
      </c>
      <c r="AB263" s="702">
        <f t="shared" si="324"/>
        <v>1</v>
      </c>
      <c r="AC263" s="703" t="e">
        <f t="shared" si="325"/>
        <v>#VALUE!</v>
      </c>
      <c r="AD263" s="704" t="e">
        <f t="shared" si="326"/>
        <v>#VALUE!</v>
      </c>
      <c r="AE263" s="769" t="e">
        <f t="shared" si="363"/>
        <v>#VALUE!</v>
      </c>
      <c r="AF263" s="705" t="e">
        <f t="shared" si="364"/>
        <v>#VALUE!</v>
      </c>
      <c r="AG263" s="702">
        <f t="shared" si="327"/>
        <v>1</v>
      </c>
      <c r="AH263" s="703" t="e">
        <f t="shared" si="328"/>
        <v>#VALUE!</v>
      </c>
      <c r="AI263" s="704" t="e">
        <f t="shared" si="329"/>
        <v>#VALUE!</v>
      </c>
      <c r="AJ263" s="769" t="e">
        <f t="shared" si="365"/>
        <v>#VALUE!</v>
      </c>
      <c r="AK263" s="705" t="e">
        <f t="shared" si="366"/>
        <v>#VALUE!</v>
      </c>
      <c r="AL263" s="702">
        <f t="shared" si="330"/>
        <v>1</v>
      </c>
      <c r="AM263" s="703" t="e">
        <f t="shared" si="331"/>
        <v>#VALUE!</v>
      </c>
      <c r="AN263" s="704" t="e">
        <f t="shared" si="332"/>
        <v>#VALUE!</v>
      </c>
      <c r="AO263" s="769" t="e">
        <f t="shared" si="367"/>
        <v>#VALUE!</v>
      </c>
      <c r="AP263" s="705" t="e">
        <f t="shared" si="368"/>
        <v>#VALUE!</v>
      </c>
      <c r="AQ263" s="702">
        <f t="shared" si="333"/>
        <v>1</v>
      </c>
      <c r="AR263" s="703" t="e">
        <f t="shared" si="334"/>
        <v>#VALUE!</v>
      </c>
      <c r="AS263" s="704" t="e">
        <f t="shared" si="335"/>
        <v>#VALUE!</v>
      </c>
      <c r="AT263" s="769" t="e">
        <f t="shared" si="369"/>
        <v>#VALUE!</v>
      </c>
      <c r="AU263" s="705" t="e">
        <f t="shared" si="370"/>
        <v>#VALUE!</v>
      </c>
      <c r="AV263" s="702">
        <f t="shared" si="336"/>
        <v>1</v>
      </c>
      <c r="AW263" s="703" t="e">
        <f t="shared" si="337"/>
        <v>#VALUE!</v>
      </c>
      <c r="AX263" s="704" t="e">
        <f t="shared" si="338"/>
        <v>#VALUE!</v>
      </c>
      <c r="AY263" s="769" t="e">
        <f t="shared" si="371"/>
        <v>#VALUE!</v>
      </c>
      <c r="AZ263" s="705" t="e">
        <f t="shared" si="372"/>
        <v>#VALUE!</v>
      </c>
      <c r="BA263" s="702">
        <f t="shared" si="339"/>
        <v>1</v>
      </c>
      <c r="BB263" s="703" t="e">
        <f t="shared" si="340"/>
        <v>#VALUE!</v>
      </c>
      <c r="BC263" s="704" t="e">
        <f t="shared" si="341"/>
        <v>#VALUE!</v>
      </c>
      <c r="BD263" s="769" t="e">
        <f t="shared" si="373"/>
        <v>#VALUE!</v>
      </c>
      <c r="BE263" s="705" t="e">
        <f t="shared" si="374"/>
        <v>#VALUE!</v>
      </c>
      <c r="BF263" s="702">
        <f t="shared" si="342"/>
        <v>1</v>
      </c>
      <c r="BG263" s="703" t="e">
        <f t="shared" si="343"/>
        <v>#VALUE!</v>
      </c>
      <c r="BH263" s="704" t="e">
        <f t="shared" si="344"/>
        <v>#VALUE!</v>
      </c>
      <c r="BI263" s="769" t="e">
        <f t="shared" si="375"/>
        <v>#VALUE!</v>
      </c>
      <c r="BJ263" s="705" t="e">
        <f t="shared" si="376"/>
        <v>#VALUE!</v>
      </c>
      <c r="BK263" s="702">
        <f t="shared" si="345"/>
        <v>1</v>
      </c>
      <c r="BL263" s="703" t="e">
        <f t="shared" si="346"/>
        <v>#VALUE!</v>
      </c>
      <c r="BM263" s="704" t="e">
        <f t="shared" si="347"/>
        <v>#VALUE!</v>
      </c>
      <c r="BN263" s="769" t="e">
        <f t="shared" si="377"/>
        <v>#VALUE!</v>
      </c>
      <c r="BO263" s="705" t="e">
        <f t="shared" si="378"/>
        <v>#VALUE!</v>
      </c>
      <c r="BP263" s="702">
        <f t="shared" si="348"/>
        <v>1</v>
      </c>
      <c r="BQ263" s="703" t="e">
        <f t="shared" si="349"/>
        <v>#VALUE!</v>
      </c>
      <c r="BR263" s="704" t="e">
        <f t="shared" si="350"/>
        <v>#VALUE!</v>
      </c>
      <c r="BS263" s="769" t="e">
        <f t="shared" si="379"/>
        <v>#VALUE!</v>
      </c>
      <c r="BT263" s="705" t="e">
        <f t="shared" si="380"/>
        <v>#VALUE!</v>
      </c>
      <c r="BU263" s="702">
        <f t="shared" si="351"/>
        <v>1</v>
      </c>
      <c r="BV263" s="703" t="e">
        <f t="shared" si="352"/>
        <v>#VALUE!</v>
      </c>
      <c r="BW263" s="704" t="e">
        <f t="shared" si="353"/>
        <v>#VALUE!</v>
      </c>
      <c r="BX263" s="769" t="e">
        <f t="shared" si="381"/>
        <v>#VALUE!</v>
      </c>
      <c r="BY263" s="705" t="e">
        <f t="shared" si="382"/>
        <v>#VALUE!</v>
      </c>
      <c r="BZ263" s="702">
        <f t="shared" si="354"/>
        <v>1</v>
      </c>
      <c r="CA263" s="703" t="e">
        <f t="shared" si="355"/>
        <v>#VALUE!</v>
      </c>
      <c r="CB263" s="704" t="e">
        <f t="shared" si="356"/>
        <v>#VALUE!</v>
      </c>
      <c r="CC263" s="769" t="e">
        <f t="shared" si="383"/>
        <v>#VALUE!</v>
      </c>
      <c r="CD263" s="705" t="e">
        <f t="shared" si="384"/>
        <v>#VALUE!</v>
      </c>
      <c r="CE263" s="770">
        <f t="shared" si="359"/>
        <v>12</v>
      </c>
      <c r="CF263" s="771" t="e">
        <f t="shared" si="360"/>
        <v>#VALUE!</v>
      </c>
      <c r="CG263" s="708"/>
      <c r="CH263" s="709"/>
      <c r="CK263" s="253"/>
      <c r="CL263" s="272"/>
      <c r="CM263" s="272"/>
      <c r="CN263" s="273"/>
      <c r="CO263" s="285" t="e">
        <f t="shared" si="315"/>
        <v>#VALUE!</v>
      </c>
      <c r="CP263" s="286" t="e">
        <f t="shared" si="316"/>
        <v>#VALUE!</v>
      </c>
      <c r="CQ263" s="275">
        <f t="shared" si="317"/>
        <v>0</v>
      </c>
      <c r="CR263" s="270" t="e">
        <f t="shared" si="357"/>
        <v>#VALUE!</v>
      </c>
      <c r="CS263" s="270" t="e">
        <f t="shared" si="357"/>
        <v>#VALUE!</v>
      </c>
      <c r="CT263" s="270" t="e">
        <f t="shared" si="319"/>
        <v>#VALUE!</v>
      </c>
      <c r="CU263" s="44"/>
    </row>
    <row r="264" spans="1:99" ht="16.5" customHeight="1">
      <c r="A264" s="23">
        <f t="shared" si="320"/>
        <v>260</v>
      </c>
      <c r="B264" s="142">
        <f>'2019-상시근로자'!B264</f>
        <v>0</v>
      </c>
      <c r="C264" s="635">
        <f>'2019-상시근로자'!C264</f>
        <v>0</v>
      </c>
      <c r="D264" s="637">
        <f>'2019-상시근로자'!D264</f>
        <v>0</v>
      </c>
      <c r="E264" s="156" t="e">
        <f t="shared" si="308"/>
        <v>#VALUE!</v>
      </c>
      <c r="F264" s="30" t="e">
        <f t="shared" si="309"/>
        <v>#VALUE!</v>
      </c>
      <c r="G264" s="31" t="e">
        <f t="shared" si="310"/>
        <v>#VALUE!</v>
      </c>
      <c r="H264" s="147" t="e">
        <f t="shared" si="311"/>
        <v>#VALUE!</v>
      </c>
      <c r="I264" s="636">
        <f>'2019-상시근로자'!E264</f>
        <v>0</v>
      </c>
      <c r="J264" s="636">
        <f>'2019-상시근로자'!G264</f>
        <v>0</v>
      </c>
      <c r="K264" s="33" t="e">
        <f t="shared" si="312"/>
        <v>#VALUE!</v>
      </c>
      <c r="L264" s="33">
        <f t="shared" si="358"/>
        <v>0</v>
      </c>
      <c r="M264" s="35" t="e">
        <f t="shared" si="313"/>
        <v>#VALUE!</v>
      </c>
      <c r="N264" s="108"/>
      <c r="O264" s="178"/>
      <c r="P264" s="179"/>
      <c r="Q264" s="106" t="s">
        <v>160</v>
      </c>
      <c r="R264" s="107" t="s">
        <v>160</v>
      </c>
      <c r="S264" s="43"/>
      <c r="T264" s="122" t="s">
        <v>160</v>
      </c>
      <c r="U264" s="122" t="s">
        <v>160</v>
      </c>
      <c r="V264" s="123" t="s">
        <v>160</v>
      </c>
      <c r="W264" s="702">
        <f t="shared" si="321"/>
        <v>1</v>
      </c>
      <c r="X264" s="703" t="e">
        <f t="shared" si="322"/>
        <v>#VALUE!</v>
      </c>
      <c r="Y264" s="768" t="e">
        <f t="shared" si="323"/>
        <v>#VALUE!</v>
      </c>
      <c r="Z264" s="769" t="e">
        <f t="shared" si="361"/>
        <v>#VALUE!</v>
      </c>
      <c r="AA264" s="705" t="e">
        <f t="shared" si="362"/>
        <v>#VALUE!</v>
      </c>
      <c r="AB264" s="702">
        <f t="shared" si="324"/>
        <v>1</v>
      </c>
      <c r="AC264" s="703" t="e">
        <f t="shared" si="325"/>
        <v>#VALUE!</v>
      </c>
      <c r="AD264" s="704" t="e">
        <f t="shared" si="326"/>
        <v>#VALUE!</v>
      </c>
      <c r="AE264" s="769" t="e">
        <f t="shared" si="363"/>
        <v>#VALUE!</v>
      </c>
      <c r="AF264" s="705" t="e">
        <f t="shared" si="364"/>
        <v>#VALUE!</v>
      </c>
      <c r="AG264" s="702">
        <f t="shared" si="327"/>
        <v>1</v>
      </c>
      <c r="AH264" s="703" t="e">
        <f t="shared" si="328"/>
        <v>#VALUE!</v>
      </c>
      <c r="AI264" s="704" t="e">
        <f t="shared" si="329"/>
        <v>#VALUE!</v>
      </c>
      <c r="AJ264" s="769" t="e">
        <f t="shared" si="365"/>
        <v>#VALUE!</v>
      </c>
      <c r="AK264" s="705" t="e">
        <f t="shared" si="366"/>
        <v>#VALUE!</v>
      </c>
      <c r="AL264" s="702">
        <f t="shared" si="330"/>
        <v>1</v>
      </c>
      <c r="AM264" s="703" t="e">
        <f t="shared" si="331"/>
        <v>#VALUE!</v>
      </c>
      <c r="AN264" s="704" t="e">
        <f t="shared" si="332"/>
        <v>#VALUE!</v>
      </c>
      <c r="AO264" s="769" t="e">
        <f t="shared" si="367"/>
        <v>#VALUE!</v>
      </c>
      <c r="AP264" s="705" t="e">
        <f t="shared" si="368"/>
        <v>#VALUE!</v>
      </c>
      <c r="AQ264" s="702">
        <f t="shared" si="333"/>
        <v>1</v>
      </c>
      <c r="AR264" s="703" t="e">
        <f t="shared" si="334"/>
        <v>#VALUE!</v>
      </c>
      <c r="AS264" s="704" t="e">
        <f t="shared" si="335"/>
        <v>#VALUE!</v>
      </c>
      <c r="AT264" s="769" t="e">
        <f t="shared" si="369"/>
        <v>#VALUE!</v>
      </c>
      <c r="AU264" s="705" t="e">
        <f t="shared" si="370"/>
        <v>#VALUE!</v>
      </c>
      <c r="AV264" s="702">
        <f t="shared" si="336"/>
        <v>1</v>
      </c>
      <c r="AW264" s="703" t="e">
        <f t="shared" si="337"/>
        <v>#VALUE!</v>
      </c>
      <c r="AX264" s="704" t="e">
        <f t="shared" si="338"/>
        <v>#VALUE!</v>
      </c>
      <c r="AY264" s="769" t="e">
        <f t="shared" si="371"/>
        <v>#VALUE!</v>
      </c>
      <c r="AZ264" s="705" t="e">
        <f t="shared" si="372"/>
        <v>#VALUE!</v>
      </c>
      <c r="BA264" s="702">
        <f t="shared" si="339"/>
        <v>1</v>
      </c>
      <c r="BB264" s="703" t="e">
        <f t="shared" si="340"/>
        <v>#VALUE!</v>
      </c>
      <c r="BC264" s="704" t="e">
        <f t="shared" si="341"/>
        <v>#VALUE!</v>
      </c>
      <c r="BD264" s="769" t="e">
        <f t="shared" si="373"/>
        <v>#VALUE!</v>
      </c>
      <c r="BE264" s="705" t="e">
        <f t="shared" si="374"/>
        <v>#VALUE!</v>
      </c>
      <c r="BF264" s="702">
        <f t="shared" si="342"/>
        <v>1</v>
      </c>
      <c r="BG264" s="703" t="e">
        <f t="shared" si="343"/>
        <v>#VALUE!</v>
      </c>
      <c r="BH264" s="704" t="e">
        <f t="shared" si="344"/>
        <v>#VALUE!</v>
      </c>
      <c r="BI264" s="769" t="e">
        <f t="shared" si="375"/>
        <v>#VALUE!</v>
      </c>
      <c r="BJ264" s="705" t="e">
        <f t="shared" si="376"/>
        <v>#VALUE!</v>
      </c>
      <c r="BK264" s="702">
        <f t="shared" si="345"/>
        <v>1</v>
      </c>
      <c r="BL264" s="703" t="e">
        <f t="shared" si="346"/>
        <v>#VALUE!</v>
      </c>
      <c r="BM264" s="704" t="e">
        <f t="shared" si="347"/>
        <v>#VALUE!</v>
      </c>
      <c r="BN264" s="769" t="e">
        <f t="shared" si="377"/>
        <v>#VALUE!</v>
      </c>
      <c r="BO264" s="705" t="e">
        <f t="shared" si="378"/>
        <v>#VALUE!</v>
      </c>
      <c r="BP264" s="702">
        <f t="shared" si="348"/>
        <v>1</v>
      </c>
      <c r="BQ264" s="703" t="e">
        <f t="shared" si="349"/>
        <v>#VALUE!</v>
      </c>
      <c r="BR264" s="704" t="e">
        <f t="shared" si="350"/>
        <v>#VALUE!</v>
      </c>
      <c r="BS264" s="769" t="e">
        <f t="shared" si="379"/>
        <v>#VALUE!</v>
      </c>
      <c r="BT264" s="705" t="e">
        <f t="shared" si="380"/>
        <v>#VALUE!</v>
      </c>
      <c r="BU264" s="702">
        <f t="shared" si="351"/>
        <v>1</v>
      </c>
      <c r="BV264" s="703" t="e">
        <f t="shared" si="352"/>
        <v>#VALUE!</v>
      </c>
      <c r="BW264" s="704" t="e">
        <f t="shared" si="353"/>
        <v>#VALUE!</v>
      </c>
      <c r="BX264" s="769" t="e">
        <f t="shared" si="381"/>
        <v>#VALUE!</v>
      </c>
      <c r="BY264" s="705" t="e">
        <f t="shared" si="382"/>
        <v>#VALUE!</v>
      </c>
      <c r="BZ264" s="702">
        <f t="shared" si="354"/>
        <v>1</v>
      </c>
      <c r="CA264" s="703" t="e">
        <f t="shared" si="355"/>
        <v>#VALUE!</v>
      </c>
      <c r="CB264" s="704" t="e">
        <f t="shared" si="356"/>
        <v>#VALUE!</v>
      </c>
      <c r="CC264" s="769" t="e">
        <f t="shared" si="383"/>
        <v>#VALUE!</v>
      </c>
      <c r="CD264" s="705" t="e">
        <f t="shared" si="384"/>
        <v>#VALUE!</v>
      </c>
      <c r="CE264" s="770">
        <f t="shared" si="359"/>
        <v>12</v>
      </c>
      <c r="CF264" s="771" t="e">
        <f t="shared" si="360"/>
        <v>#VALUE!</v>
      </c>
      <c r="CG264" s="708"/>
      <c r="CH264" s="709"/>
      <c r="CK264" s="253"/>
      <c r="CL264" s="272"/>
      <c r="CM264" s="272"/>
      <c r="CN264" s="273"/>
      <c r="CO264" s="285" t="e">
        <f t="shared" si="315"/>
        <v>#VALUE!</v>
      </c>
      <c r="CP264" s="286" t="e">
        <f t="shared" si="316"/>
        <v>#VALUE!</v>
      </c>
      <c r="CQ264" s="275">
        <f t="shared" si="317"/>
        <v>0</v>
      </c>
      <c r="CR264" s="270" t="e">
        <f t="shared" si="357"/>
        <v>#VALUE!</v>
      </c>
      <c r="CS264" s="270" t="e">
        <f t="shared" si="357"/>
        <v>#VALUE!</v>
      </c>
      <c r="CT264" s="270" t="e">
        <f t="shared" si="319"/>
        <v>#VALUE!</v>
      </c>
      <c r="CU264" s="44"/>
    </row>
    <row r="265" spans="1:99" ht="16.5" customHeight="1">
      <c r="A265" s="23">
        <f t="shared" si="320"/>
        <v>261</v>
      </c>
      <c r="B265" s="142">
        <f>'2019-상시근로자'!B265</f>
        <v>0</v>
      </c>
      <c r="C265" s="635">
        <f>'2019-상시근로자'!C265</f>
        <v>0</v>
      </c>
      <c r="D265" s="637">
        <f>'2019-상시근로자'!D265</f>
        <v>0</v>
      </c>
      <c r="E265" s="156" t="e">
        <f t="shared" si="308"/>
        <v>#VALUE!</v>
      </c>
      <c r="F265" s="30" t="e">
        <f t="shared" si="309"/>
        <v>#VALUE!</v>
      </c>
      <c r="G265" s="31" t="e">
        <f t="shared" si="310"/>
        <v>#VALUE!</v>
      </c>
      <c r="H265" s="147" t="e">
        <f t="shared" si="311"/>
        <v>#VALUE!</v>
      </c>
      <c r="I265" s="636">
        <f>'2019-상시근로자'!E265</f>
        <v>0</v>
      </c>
      <c r="J265" s="636">
        <f>'2019-상시근로자'!G265</f>
        <v>0</v>
      </c>
      <c r="K265" s="33" t="e">
        <f t="shared" si="312"/>
        <v>#VALUE!</v>
      </c>
      <c r="L265" s="33">
        <f t="shared" si="358"/>
        <v>0</v>
      </c>
      <c r="M265" s="35" t="e">
        <f t="shared" si="313"/>
        <v>#VALUE!</v>
      </c>
      <c r="N265" s="108"/>
      <c r="O265" s="178"/>
      <c r="P265" s="179"/>
      <c r="Q265" s="106" t="s">
        <v>160</v>
      </c>
      <c r="R265" s="107" t="s">
        <v>160</v>
      </c>
      <c r="S265" s="43"/>
      <c r="T265" s="122" t="s">
        <v>160</v>
      </c>
      <c r="U265" s="122" t="s">
        <v>160</v>
      </c>
      <c r="V265" s="123" t="s">
        <v>160</v>
      </c>
      <c r="W265" s="702">
        <f t="shared" si="321"/>
        <v>1</v>
      </c>
      <c r="X265" s="703" t="e">
        <f t="shared" si="322"/>
        <v>#VALUE!</v>
      </c>
      <c r="Y265" s="768" t="e">
        <f t="shared" si="323"/>
        <v>#VALUE!</v>
      </c>
      <c r="Z265" s="769" t="e">
        <f t="shared" si="361"/>
        <v>#VALUE!</v>
      </c>
      <c r="AA265" s="705" t="e">
        <f t="shared" si="362"/>
        <v>#VALUE!</v>
      </c>
      <c r="AB265" s="702">
        <f t="shared" si="324"/>
        <v>1</v>
      </c>
      <c r="AC265" s="703" t="e">
        <f t="shared" si="325"/>
        <v>#VALUE!</v>
      </c>
      <c r="AD265" s="704" t="e">
        <f t="shared" si="326"/>
        <v>#VALUE!</v>
      </c>
      <c r="AE265" s="769" t="e">
        <f t="shared" si="363"/>
        <v>#VALUE!</v>
      </c>
      <c r="AF265" s="705" t="e">
        <f t="shared" si="364"/>
        <v>#VALUE!</v>
      </c>
      <c r="AG265" s="702">
        <f t="shared" si="327"/>
        <v>1</v>
      </c>
      <c r="AH265" s="703" t="e">
        <f t="shared" si="328"/>
        <v>#VALUE!</v>
      </c>
      <c r="AI265" s="704" t="e">
        <f t="shared" si="329"/>
        <v>#VALUE!</v>
      </c>
      <c r="AJ265" s="769" t="e">
        <f t="shared" si="365"/>
        <v>#VALUE!</v>
      </c>
      <c r="AK265" s="705" t="e">
        <f t="shared" si="366"/>
        <v>#VALUE!</v>
      </c>
      <c r="AL265" s="702">
        <f t="shared" si="330"/>
        <v>1</v>
      </c>
      <c r="AM265" s="703" t="e">
        <f t="shared" si="331"/>
        <v>#VALUE!</v>
      </c>
      <c r="AN265" s="704" t="e">
        <f t="shared" si="332"/>
        <v>#VALUE!</v>
      </c>
      <c r="AO265" s="769" t="e">
        <f t="shared" si="367"/>
        <v>#VALUE!</v>
      </c>
      <c r="AP265" s="705" t="e">
        <f t="shared" si="368"/>
        <v>#VALUE!</v>
      </c>
      <c r="AQ265" s="702">
        <f t="shared" si="333"/>
        <v>1</v>
      </c>
      <c r="AR265" s="703" t="e">
        <f t="shared" si="334"/>
        <v>#VALUE!</v>
      </c>
      <c r="AS265" s="704" t="e">
        <f t="shared" si="335"/>
        <v>#VALUE!</v>
      </c>
      <c r="AT265" s="769" t="e">
        <f t="shared" si="369"/>
        <v>#VALUE!</v>
      </c>
      <c r="AU265" s="705" t="e">
        <f t="shared" si="370"/>
        <v>#VALUE!</v>
      </c>
      <c r="AV265" s="702">
        <f t="shared" si="336"/>
        <v>1</v>
      </c>
      <c r="AW265" s="703" t="e">
        <f t="shared" si="337"/>
        <v>#VALUE!</v>
      </c>
      <c r="AX265" s="704" t="e">
        <f t="shared" si="338"/>
        <v>#VALUE!</v>
      </c>
      <c r="AY265" s="769" t="e">
        <f t="shared" si="371"/>
        <v>#VALUE!</v>
      </c>
      <c r="AZ265" s="705" t="e">
        <f t="shared" si="372"/>
        <v>#VALUE!</v>
      </c>
      <c r="BA265" s="702">
        <f t="shared" si="339"/>
        <v>1</v>
      </c>
      <c r="BB265" s="703" t="e">
        <f t="shared" si="340"/>
        <v>#VALUE!</v>
      </c>
      <c r="BC265" s="704" t="e">
        <f t="shared" si="341"/>
        <v>#VALUE!</v>
      </c>
      <c r="BD265" s="769" t="e">
        <f t="shared" si="373"/>
        <v>#VALUE!</v>
      </c>
      <c r="BE265" s="705" t="e">
        <f t="shared" si="374"/>
        <v>#VALUE!</v>
      </c>
      <c r="BF265" s="702">
        <f t="shared" si="342"/>
        <v>1</v>
      </c>
      <c r="BG265" s="703" t="e">
        <f t="shared" si="343"/>
        <v>#VALUE!</v>
      </c>
      <c r="BH265" s="704" t="e">
        <f t="shared" si="344"/>
        <v>#VALUE!</v>
      </c>
      <c r="BI265" s="769" t="e">
        <f t="shared" si="375"/>
        <v>#VALUE!</v>
      </c>
      <c r="BJ265" s="705" t="e">
        <f t="shared" si="376"/>
        <v>#VALUE!</v>
      </c>
      <c r="BK265" s="702">
        <f t="shared" si="345"/>
        <v>1</v>
      </c>
      <c r="BL265" s="703" t="e">
        <f t="shared" si="346"/>
        <v>#VALUE!</v>
      </c>
      <c r="BM265" s="704" t="e">
        <f t="shared" si="347"/>
        <v>#VALUE!</v>
      </c>
      <c r="BN265" s="769" t="e">
        <f t="shared" si="377"/>
        <v>#VALUE!</v>
      </c>
      <c r="BO265" s="705" t="e">
        <f t="shared" si="378"/>
        <v>#VALUE!</v>
      </c>
      <c r="BP265" s="702">
        <f t="shared" si="348"/>
        <v>1</v>
      </c>
      <c r="BQ265" s="703" t="e">
        <f t="shared" si="349"/>
        <v>#VALUE!</v>
      </c>
      <c r="BR265" s="704" t="e">
        <f t="shared" si="350"/>
        <v>#VALUE!</v>
      </c>
      <c r="BS265" s="769" t="e">
        <f t="shared" si="379"/>
        <v>#VALUE!</v>
      </c>
      <c r="BT265" s="705" t="e">
        <f t="shared" si="380"/>
        <v>#VALUE!</v>
      </c>
      <c r="BU265" s="702">
        <f t="shared" si="351"/>
        <v>1</v>
      </c>
      <c r="BV265" s="703" t="e">
        <f t="shared" si="352"/>
        <v>#VALUE!</v>
      </c>
      <c r="BW265" s="704" t="e">
        <f t="shared" si="353"/>
        <v>#VALUE!</v>
      </c>
      <c r="BX265" s="769" t="e">
        <f t="shared" si="381"/>
        <v>#VALUE!</v>
      </c>
      <c r="BY265" s="705" t="e">
        <f t="shared" si="382"/>
        <v>#VALUE!</v>
      </c>
      <c r="BZ265" s="702">
        <f t="shared" si="354"/>
        <v>1</v>
      </c>
      <c r="CA265" s="703" t="e">
        <f t="shared" si="355"/>
        <v>#VALUE!</v>
      </c>
      <c r="CB265" s="704" t="e">
        <f t="shared" si="356"/>
        <v>#VALUE!</v>
      </c>
      <c r="CC265" s="769" t="e">
        <f t="shared" si="383"/>
        <v>#VALUE!</v>
      </c>
      <c r="CD265" s="705" t="e">
        <f t="shared" si="384"/>
        <v>#VALUE!</v>
      </c>
      <c r="CE265" s="770">
        <f t="shared" si="359"/>
        <v>12</v>
      </c>
      <c r="CF265" s="771" t="e">
        <f t="shared" si="360"/>
        <v>#VALUE!</v>
      </c>
      <c r="CG265" s="708"/>
      <c r="CH265" s="709"/>
      <c r="CK265" s="253"/>
      <c r="CL265" s="272"/>
      <c r="CM265" s="272"/>
      <c r="CN265" s="273"/>
      <c r="CO265" s="285" t="e">
        <f t="shared" si="315"/>
        <v>#VALUE!</v>
      </c>
      <c r="CP265" s="286" t="e">
        <f t="shared" si="316"/>
        <v>#VALUE!</v>
      </c>
      <c r="CQ265" s="275">
        <f t="shared" si="317"/>
        <v>0</v>
      </c>
      <c r="CR265" s="270" t="e">
        <f t="shared" si="357"/>
        <v>#VALUE!</v>
      </c>
      <c r="CS265" s="270" t="e">
        <f t="shared" si="357"/>
        <v>#VALUE!</v>
      </c>
      <c r="CT265" s="270" t="e">
        <f t="shared" si="319"/>
        <v>#VALUE!</v>
      </c>
      <c r="CU265" s="44"/>
    </row>
    <row r="266" spans="1:99" ht="16.5" customHeight="1">
      <c r="A266" s="23">
        <f t="shared" si="320"/>
        <v>262</v>
      </c>
      <c r="B266" s="142">
        <f>'2019-상시근로자'!B266</f>
        <v>0</v>
      </c>
      <c r="C266" s="635">
        <f>'2019-상시근로자'!C266</f>
        <v>0</v>
      </c>
      <c r="D266" s="637">
        <f>'2019-상시근로자'!D266</f>
        <v>0</v>
      </c>
      <c r="E266" s="156" t="e">
        <f t="shared" si="308"/>
        <v>#VALUE!</v>
      </c>
      <c r="F266" s="30" t="e">
        <f t="shared" si="309"/>
        <v>#VALUE!</v>
      </c>
      <c r="G266" s="31" t="e">
        <f t="shared" si="310"/>
        <v>#VALUE!</v>
      </c>
      <c r="H266" s="147" t="e">
        <f t="shared" si="311"/>
        <v>#VALUE!</v>
      </c>
      <c r="I266" s="636">
        <f>'2019-상시근로자'!E266</f>
        <v>0</v>
      </c>
      <c r="J266" s="636">
        <f>'2019-상시근로자'!G266</f>
        <v>0</v>
      </c>
      <c r="K266" s="33" t="e">
        <f t="shared" si="312"/>
        <v>#VALUE!</v>
      </c>
      <c r="L266" s="33">
        <f t="shared" si="358"/>
        <v>0</v>
      </c>
      <c r="M266" s="35" t="e">
        <f t="shared" si="313"/>
        <v>#VALUE!</v>
      </c>
      <c r="N266" s="108"/>
      <c r="O266" s="178"/>
      <c r="P266" s="179"/>
      <c r="Q266" s="106" t="s">
        <v>160</v>
      </c>
      <c r="R266" s="107" t="s">
        <v>160</v>
      </c>
      <c r="S266" s="43"/>
      <c r="T266" s="122" t="s">
        <v>160</v>
      </c>
      <c r="U266" s="122" t="s">
        <v>160</v>
      </c>
      <c r="V266" s="123" t="s">
        <v>160</v>
      </c>
      <c r="W266" s="702">
        <f t="shared" si="321"/>
        <v>1</v>
      </c>
      <c r="X266" s="703" t="e">
        <f t="shared" si="322"/>
        <v>#VALUE!</v>
      </c>
      <c r="Y266" s="768" t="e">
        <f t="shared" si="323"/>
        <v>#VALUE!</v>
      </c>
      <c r="Z266" s="769" t="e">
        <f t="shared" si="361"/>
        <v>#VALUE!</v>
      </c>
      <c r="AA266" s="705" t="e">
        <f t="shared" si="362"/>
        <v>#VALUE!</v>
      </c>
      <c r="AB266" s="702">
        <f t="shared" si="324"/>
        <v>1</v>
      </c>
      <c r="AC266" s="703" t="e">
        <f t="shared" si="325"/>
        <v>#VALUE!</v>
      </c>
      <c r="AD266" s="704" t="e">
        <f t="shared" si="326"/>
        <v>#VALUE!</v>
      </c>
      <c r="AE266" s="769" t="e">
        <f t="shared" si="363"/>
        <v>#VALUE!</v>
      </c>
      <c r="AF266" s="705" t="e">
        <f t="shared" si="364"/>
        <v>#VALUE!</v>
      </c>
      <c r="AG266" s="702">
        <f t="shared" si="327"/>
        <v>1</v>
      </c>
      <c r="AH266" s="703" t="e">
        <f t="shared" si="328"/>
        <v>#VALUE!</v>
      </c>
      <c r="AI266" s="704" t="e">
        <f t="shared" si="329"/>
        <v>#VALUE!</v>
      </c>
      <c r="AJ266" s="769" t="e">
        <f t="shared" si="365"/>
        <v>#VALUE!</v>
      </c>
      <c r="AK266" s="705" t="e">
        <f t="shared" si="366"/>
        <v>#VALUE!</v>
      </c>
      <c r="AL266" s="702">
        <f t="shared" si="330"/>
        <v>1</v>
      </c>
      <c r="AM266" s="703" t="e">
        <f t="shared" si="331"/>
        <v>#VALUE!</v>
      </c>
      <c r="AN266" s="704" t="e">
        <f t="shared" si="332"/>
        <v>#VALUE!</v>
      </c>
      <c r="AO266" s="769" t="e">
        <f t="shared" si="367"/>
        <v>#VALUE!</v>
      </c>
      <c r="AP266" s="705" t="e">
        <f t="shared" si="368"/>
        <v>#VALUE!</v>
      </c>
      <c r="AQ266" s="702">
        <f t="shared" si="333"/>
        <v>1</v>
      </c>
      <c r="AR266" s="703" t="e">
        <f t="shared" si="334"/>
        <v>#VALUE!</v>
      </c>
      <c r="AS266" s="704" t="e">
        <f t="shared" si="335"/>
        <v>#VALUE!</v>
      </c>
      <c r="AT266" s="769" t="e">
        <f t="shared" si="369"/>
        <v>#VALUE!</v>
      </c>
      <c r="AU266" s="705" t="e">
        <f t="shared" si="370"/>
        <v>#VALUE!</v>
      </c>
      <c r="AV266" s="702">
        <f t="shared" si="336"/>
        <v>1</v>
      </c>
      <c r="AW266" s="703" t="e">
        <f t="shared" si="337"/>
        <v>#VALUE!</v>
      </c>
      <c r="AX266" s="704" t="e">
        <f t="shared" si="338"/>
        <v>#VALUE!</v>
      </c>
      <c r="AY266" s="769" t="e">
        <f t="shared" si="371"/>
        <v>#VALUE!</v>
      </c>
      <c r="AZ266" s="705" t="e">
        <f t="shared" si="372"/>
        <v>#VALUE!</v>
      </c>
      <c r="BA266" s="702">
        <f t="shared" si="339"/>
        <v>1</v>
      </c>
      <c r="BB266" s="703" t="e">
        <f t="shared" si="340"/>
        <v>#VALUE!</v>
      </c>
      <c r="BC266" s="704" t="e">
        <f t="shared" si="341"/>
        <v>#VALUE!</v>
      </c>
      <c r="BD266" s="769" t="e">
        <f t="shared" si="373"/>
        <v>#VALUE!</v>
      </c>
      <c r="BE266" s="705" t="e">
        <f t="shared" si="374"/>
        <v>#VALUE!</v>
      </c>
      <c r="BF266" s="702">
        <f t="shared" si="342"/>
        <v>1</v>
      </c>
      <c r="BG266" s="703" t="e">
        <f t="shared" si="343"/>
        <v>#VALUE!</v>
      </c>
      <c r="BH266" s="704" t="e">
        <f t="shared" si="344"/>
        <v>#VALUE!</v>
      </c>
      <c r="BI266" s="769" t="e">
        <f t="shared" si="375"/>
        <v>#VALUE!</v>
      </c>
      <c r="BJ266" s="705" t="e">
        <f t="shared" si="376"/>
        <v>#VALUE!</v>
      </c>
      <c r="BK266" s="702">
        <f t="shared" si="345"/>
        <v>1</v>
      </c>
      <c r="BL266" s="703" t="e">
        <f t="shared" si="346"/>
        <v>#VALUE!</v>
      </c>
      <c r="BM266" s="704" t="e">
        <f t="shared" si="347"/>
        <v>#VALUE!</v>
      </c>
      <c r="BN266" s="769" t="e">
        <f t="shared" si="377"/>
        <v>#VALUE!</v>
      </c>
      <c r="BO266" s="705" t="e">
        <f t="shared" si="378"/>
        <v>#VALUE!</v>
      </c>
      <c r="BP266" s="702">
        <f t="shared" si="348"/>
        <v>1</v>
      </c>
      <c r="BQ266" s="703" t="e">
        <f t="shared" si="349"/>
        <v>#VALUE!</v>
      </c>
      <c r="BR266" s="704" t="e">
        <f t="shared" si="350"/>
        <v>#VALUE!</v>
      </c>
      <c r="BS266" s="769" t="e">
        <f t="shared" si="379"/>
        <v>#VALUE!</v>
      </c>
      <c r="BT266" s="705" t="e">
        <f t="shared" si="380"/>
        <v>#VALUE!</v>
      </c>
      <c r="BU266" s="702">
        <f t="shared" si="351"/>
        <v>1</v>
      </c>
      <c r="BV266" s="703" t="e">
        <f t="shared" si="352"/>
        <v>#VALUE!</v>
      </c>
      <c r="BW266" s="704" t="e">
        <f t="shared" si="353"/>
        <v>#VALUE!</v>
      </c>
      <c r="BX266" s="769" t="e">
        <f t="shared" si="381"/>
        <v>#VALUE!</v>
      </c>
      <c r="BY266" s="705" t="e">
        <f t="shared" si="382"/>
        <v>#VALUE!</v>
      </c>
      <c r="BZ266" s="702">
        <f t="shared" si="354"/>
        <v>1</v>
      </c>
      <c r="CA266" s="703" t="e">
        <f t="shared" si="355"/>
        <v>#VALUE!</v>
      </c>
      <c r="CB266" s="704" t="e">
        <f t="shared" si="356"/>
        <v>#VALUE!</v>
      </c>
      <c r="CC266" s="769" t="e">
        <f t="shared" si="383"/>
        <v>#VALUE!</v>
      </c>
      <c r="CD266" s="705" t="e">
        <f t="shared" si="384"/>
        <v>#VALUE!</v>
      </c>
      <c r="CE266" s="770">
        <f t="shared" si="359"/>
        <v>12</v>
      </c>
      <c r="CF266" s="771" t="e">
        <f t="shared" si="360"/>
        <v>#VALUE!</v>
      </c>
      <c r="CG266" s="708"/>
      <c r="CH266" s="709"/>
      <c r="CK266" s="253"/>
      <c r="CL266" s="272"/>
      <c r="CM266" s="272"/>
      <c r="CN266" s="273"/>
      <c r="CO266" s="285" t="e">
        <f t="shared" si="315"/>
        <v>#VALUE!</v>
      </c>
      <c r="CP266" s="286" t="e">
        <f t="shared" si="316"/>
        <v>#VALUE!</v>
      </c>
      <c r="CQ266" s="275">
        <f t="shared" si="317"/>
        <v>0</v>
      </c>
      <c r="CR266" s="270" t="e">
        <f t="shared" si="357"/>
        <v>#VALUE!</v>
      </c>
      <c r="CS266" s="270" t="e">
        <f t="shared" si="357"/>
        <v>#VALUE!</v>
      </c>
      <c r="CT266" s="270" t="e">
        <f t="shared" si="319"/>
        <v>#VALUE!</v>
      </c>
      <c r="CU266" s="44"/>
    </row>
    <row r="267" spans="1:99" ht="16.5" customHeight="1" thickBot="1">
      <c r="A267" s="23">
        <f t="shared" si="320"/>
        <v>263</v>
      </c>
      <c r="B267" s="142">
        <f>'2019-상시근로자'!B267</f>
        <v>0</v>
      </c>
      <c r="C267" s="635">
        <f>'2019-상시근로자'!C267</f>
        <v>0</v>
      </c>
      <c r="D267" s="637">
        <f>'2019-상시근로자'!D267</f>
        <v>0</v>
      </c>
      <c r="E267" s="156" t="e">
        <f t="shared" si="308"/>
        <v>#VALUE!</v>
      </c>
      <c r="F267" s="30" t="e">
        <f t="shared" si="309"/>
        <v>#VALUE!</v>
      </c>
      <c r="G267" s="31" t="e">
        <f t="shared" si="310"/>
        <v>#VALUE!</v>
      </c>
      <c r="H267" s="147" t="e">
        <f t="shared" si="311"/>
        <v>#VALUE!</v>
      </c>
      <c r="I267" s="636">
        <f>'2019-상시근로자'!E267</f>
        <v>0</v>
      </c>
      <c r="J267" s="636">
        <f>'2019-상시근로자'!G267</f>
        <v>0</v>
      </c>
      <c r="K267" s="33" t="e">
        <f t="shared" si="312"/>
        <v>#VALUE!</v>
      </c>
      <c r="L267" s="33">
        <f t="shared" si="358"/>
        <v>0</v>
      </c>
      <c r="M267" s="35" t="e">
        <f t="shared" si="313"/>
        <v>#VALUE!</v>
      </c>
      <c r="N267" s="108"/>
      <c r="O267" s="180"/>
      <c r="P267" s="181"/>
      <c r="Q267" s="106" t="s">
        <v>160</v>
      </c>
      <c r="R267" s="107" t="s">
        <v>160</v>
      </c>
      <c r="S267" s="43"/>
      <c r="T267" s="122" t="s">
        <v>160</v>
      </c>
      <c r="U267" s="122" t="s">
        <v>160</v>
      </c>
      <c r="V267" s="123" t="s">
        <v>160</v>
      </c>
      <c r="W267" s="702">
        <f t="shared" si="321"/>
        <v>1</v>
      </c>
      <c r="X267" s="703" t="e">
        <f t="shared" si="322"/>
        <v>#VALUE!</v>
      </c>
      <c r="Y267" s="768" t="e">
        <f t="shared" si="323"/>
        <v>#VALUE!</v>
      </c>
      <c r="Z267" s="769" t="e">
        <f t="shared" si="361"/>
        <v>#VALUE!</v>
      </c>
      <c r="AA267" s="705" t="e">
        <f t="shared" si="362"/>
        <v>#VALUE!</v>
      </c>
      <c r="AB267" s="702">
        <f t="shared" si="324"/>
        <v>1</v>
      </c>
      <c r="AC267" s="703" t="e">
        <f t="shared" si="325"/>
        <v>#VALUE!</v>
      </c>
      <c r="AD267" s="704" t="e">
        <f t="shared" si="326"/>
        <v>#VALUE!</v>
      </c>
      <c r="AE267" s="769" t="e">
        <f t="shared" si="363"/>
        <v>#VALUE!</v>
      </c>
      <c r="AF267" s="705" t="e">
        <f t="shared" si="364"/>
        <v>#VALUE!</v>
      </c>
      <c r="AG267" s="702">
        <f t="shared" si="327"/>
        <v>1</v>
      </c>
      <c r="AH267" s="703" t="e">
        <f t="shared" si="328"/>
        <v>#VALUE!</v>
      </c>
      <c r="AI267" s="704" t="e">
        <f t="shared" si="329"/>
        <v>#VALUE!</v>
      </c>
      <c r="AJ267" s="769" t="e">
        <f t="shared" si="365"/>
        <v>#VALUE!</v>
      </c>
      <c r="AK267" s="705" t="e">
        <f t="shared" si="366"/>
        <v>#VALUE!</v>
      </c>
      <c r="AL267" s="702">
        <f t="shared" si="330"/>
        <v>1</v>
      </c>
      <c r="AM267" s="703" t="e">
        <f t="shared" si="331"/>
        <v>#VALUE!</v>
      </c>
      <c r="AN267" s="704" t="e">
        <f t="shared" si="332"/>
        <v>#VALUE!</v>
      </c>
      <c r="AO267" s="769" t="e">
        <f t="shared" si="367"/>
        <v>#VALUE!</v>
      </c>
      <c r="AP267" s="705" t="e">
        <f t="shared" si="368"/>
        <v>#VALUE!</v>
      </c>
      <c r="AQ267" s="702">
        <f t="shared" si="333"/>
        <v>1</v>
      </c>
      <c r="AR267" s="703" t="e">
        <f t="shared" si="334"/>
        <v>#VALUE!</v>
      </c>
      <c r="AS267" s="704" t="e">
        <f t="shared" si="335"/>
        <v>#VALUE!</v>
      </c>
      <c r="AT267" s="769" t="e">
        <f t="shared" si="369"/>
        <v>#VALUE!</v>
      </c>
      <c r="AU267" s="705" t="e">
        <f t="shared" si="370"/>
        <v>#VALUE!</v>
      </c>
      <c r="AV267" s="702">
        <f t="shared" si="336"/>
        <v>1</v>
      </c>
      <c r="AW267" s="703" t="e">
        <f t="shared" si="337"/>
        <v>#VALUE!</v>
      </c>
      <c r="AX267" s="704" t="e">
        <f t="shared" si="338"/>
        <v>#VALUE!</v>
      </c>
      <c r="AY267" s="769" t="e">
        <f t="shared" si="371"/>
        <v>#VALUE!</v>
      </c>
      <c r="AZ267" s="705" t="e">
        <f t="shared" si="372"/>
        <v>#VALUE!</v>
      </c>
      <c r="BA267" s="702">
        <f t="shared" si="339"/>
        <v>1</v>
      </c>
      <c r="BB267" s="703" t="e">
        <f t="shared" si="340"/>
        <v>#VALUE!</v>
      </c>
      <c r="BC267" s="704" t="e">
        <f t="shared" si="341"/>
        <v>#VALUE!</v>
      </c>
      <c r="BD267" s="769" t="e">
        <f t="shared" si="373"/>
        <v>#VALUE!</v>
      </c>
      <c r="BE267" s="705" t="e">
        <f t="shared" si="374"/>
        <v>#VALUE!</v>
      </c>
      <c r="BF267" s="702">
        <f t="shared" si="342"/>
        <v>1</v>
      </c>
      <c r="BG267" s="703" t="e">
        <f t="shared" si="343"/>
        <v>#VALUE!</v>
      </c>
      <c r="BH267" s="704" t="e">
        <f t="shared" si="344"/>
        <v>#VALUE!</v>
      </c>
      <c r="BI267" s="769" t="e">
        <f t="shared" si="375"/>
        <v>#VALUE!</v>
      </c>
      <c r="BJ267" s="705" t="e">
        <f t="shared" si="376"/>
        <v>#VALUE!</v>
      </c>
      <c r="BK267" s="702">
        <f t="shared" si="345"/>
        <v>1</v>
      </c>
      <c r="BL267" s="703" t="e">
        <f t="shared" si="346"/>
        <v>#VALUE!</v>
      </c>
      <c r="BM267" s="704" t="e">
        <f t="shared" si="347"/>
        <v>#VALUE!</v>
      </c>
      <c r="BN267" s="769" t="e">
        <f t="shared" si="377"/>
        <v>#VALUE!</v>
      </c>
      <c r="BO267" s="705" t="e">
        <f t="shared" si="378"/>
        <v>#VALUE!</v>
      </c>
      <c r="BP267" s="702">
        <f t="shared" si="348"/>
        <v>1</v>
      </c>
      <c r="BQ267" s="703" t="e">
        <f t="shared" si="349"/>
        <v>#VALUE!</v>
      </c>
      <c r="BR267" s="704" t="e">
        <f t="shared" si="350"/>
        <v>#VALUE!</v>
      </c>
      <c r="BS267" s="769" t="e">
        <f t="shared" si="379"/>
        <v>#VALUE!</v>
      </c>
      <c r="BT267" s="705" t="e">
        <f t="shared" si="380"/>
        <v>#VALUE!</v>
      </c>
      <c r="BU267" s="702">
        <f t="shared" si="351"/>
        <v>1</v>
      </c>
      <c r="BV267" s="703" t="e">
        <f t="shared" si="352"/>
        <v>#VALUE!</v>
      </c>
      <c r="BW267" s="704" t="e">
        <f t="shared" si="353"/>
        <v>#VALUE!</v>
      </c>
      <c r="BX267" s="769" t="e">
        <f t="shared" si="381"/>
        <v>#VALUE!</v>
      </c>
      <c r="BY267" s="705" t="e">
        <f t="shared" si="382"/>
        <v>#VALUE!</v>
      </c>
      <c r="BZ267" s="702">
        <f t="shared" si="354"/>
        <v>1</v>
      </c>
      <c r="CA267" s="703" t="e">
        <f t="shared" si="355"/>
        <v>#VALUE!</v>
      </c>
      <c r="CB267" s="704" t="e">
        <f t="shared" si="356"/>
        <v>#VALUE!</v>
      </c>
      <c r="CC267" s="769" t="e">
        <f t="shared" si="383"/>
        <v>#VALUE!</v>
      </c>
      <c r="CD267" s="705" t="e">
        <f t="shared" si="384"/>
        <v>#VALUE!</v>
      </c>
      <c r="CE267" s="770">
        <f t="shared" si="359"/>
        <v>12</v>
      </c>
      <c r="CF267" s="771" t="e">
        <f t="shared" si="360"/>
        <v>#VALUE!</v>
      </c>
      <c r="CG267" s="708"/>
      <c r="CH267" s="709"/>
      <c r="CK267" s="253"/>
      <c r="CL267" s="272"/>
      <c r="CM267" s="272"/>
      <c r="CN267" s="273"/>
      <c r="CO267" s="285" t="e">
        <f t="shared" si="315"/>
        <v>#VALUE!</v>
      </c>
      <c r="CP267" s="286" t="e">
        <f t="shared" si="316"/>
        <v>#VALUE!</v>
      </c>
      <c r="CQ267" s="275">
        <f t="shared" si="317"/>
        <v>0</v>
      </c>
      <c r="CR267" s="270" t="e">
        <f t="shared" si="357"/>
        <v>#VALUE!</v>
      </c>
      <c r="CS267" s="270" t="e">
        <f t="shared" si="357"/>
        <v>#VALUE!</v>
      </c>
      <c r="CT267" s="270" t="e">
        <f t="shared" si="319"/>
        <v>#VALUE!</v>
      </c>
      <c r="CU267" s="44"/>
    </row>
    <row r="268" spans="1:99" ht="16.5" customHeight="1">
      <c r="A268" s="23">
        <f t="shared" si="320"/>
        <v>264</v>
      </c>
      <c r="B268" s="142">
        <f>'2019-상시근로자'!B268</f>
        <v>0</v>
      </c>
      <c r="C268" s="635">
        <f>'2019-상시근로자'!C268</f>
        <v>0</v>
      </c>
      <c r="D268" s="637">
        <f>'2019-상시근로자'!D268</f>
        <v>0</v>
      </c>
      <c r="E268" s="156" t="e">
        <f t="shared" si="308"/>
        <v>#VALUE!</v>
      </c>
      <c r="F268" s="30" t="e">
        <f t="shared" si="309"/>
        <v>#VALUE!</v>
      </c>
      <c r="G268" s="31" t="e">
        <f t="shared" si="310"/>
        <v>#VALUE!</v>
      </c>
      <c r="H268" s="147" t="e">
        <f t="shared" si="311"/>
        <v>#VALUE!</v>
      </c>
      <c r="I268" s="636">
        <f>'2019-상시근로자'!E268</f>
        <v>0</v>
      </c>
      <c r="J268" s="636">
        <f>'2019-상시근로자'!G268</f>
        <v>0</v>
      </c>
      <c r="K268" s="33" t="e">
        <f t="shared" si="312"/>
        <v>#VALUE!</v>
      </c>
      <c r="L268" s="33">
        <f t="shared" si="358"/>
        <v>0</v>
      </c>
      <c r="M268" s="35" t="e">
        <f t="shared" si="313"/>
        <v>#VALUE!</v>
      </c>
      <c r="N268" s="108"/>
      <c r="O268" s="178"/>
      <c r="P268" s="179"/>
      <c r="Q268" s="106" t="s">
        <v>160</v>
      </c>
      <c r="R268" s="107" t="s">
        <v>160</v>
      </c>
      <c r="S268" s="43"/>
      <c r="T268" s="122" t="s">
        <v>160</v>
      </c>
      <c r="U268" s="122" t="s">
        <v>160</v>
      </c>
      <c r="V268" s="123" t="s">
        <v>160</v>
      </c>
      <c r="W268" s="702">
        <f t="shared" si="321"/>
        <v>1</v>
      </c>
      <c r="X268" s="703" t="e">
        <f t="shared" si="322"/>
        <v>#VALUE!</v>
      </c>
      <c r="Y268" s="768" t="e">
        <f t="shared" si="323"/>
        <v>#VALUE!</v>
      </c>
      <c r="Z268" s="769" t="e">
        <f t="shared" si="361"/>
        <v>#VALUE!</v>
      </c>
      <c r="AA268" s="705" t="e">
        <f t="shared" si="362"/>
        <v>#VALUE!</v>
      </c>
      <c r="AB268" s="702">
        <f t="shared" si="324"/>
        <v>1</v>
      </c>
      <c r="AC268" s="703" t="e">
        <f t="shared" si="325"/>
        <v>#VALUE!</v>
      </c>
      <c r="AD268" s="704" t="e">
        <f t="shared" si="326"/>
        <v>#VALUE!</v>
      </c>
      <c r="AE268" s="769" t="e">
        <f t="shared" si="363"/>
        <v>#VALUE!</v>
      </c>
      <c r="AF268" s="705" t="e">
        <f t="shared" si="364"/>
        <v>#VALUE!</v>
      </c>
      <c r="AG268" s="702">
        <f t="shared" si="327"/>
        <v>1</v>
      </c>
      <c r="AH268" s="703" t="e">
        <f t="shared" si="328"/>
        <v>#VALUE!</v>
      </c>
      <c r="AI268" s="704" t="e">
        <f t="shared" si="329"/>
        <v>#VALUE!</v>
      </c>
      <c r="AJ268" s="769" t="e">
        <f t="shared" si="365"/>
        <v>#VALUE!</v>
      </c>
      <c r="AK268" s="705" t="e">
        <f t="shared" si="366"/>
        <v>#VALUE!</v>
      </c>
      <c r="AL268" s="702">
        <f t="shared" si="330"/>
        <v>1</v>
      </c>
      <c r="AM268" s="703" t="e">
        <f t="shared" si="331"/>
        <v>#VALUE!</v>
      </c>
      <c r="AN268" s="704" t="e">
        <f t="shared" si="332"/>
        <v>#VALUE!</v>
      </c>
      <c r="AO268" s="769" t="e">
        <f t="shared" si="367"/>
        <v>#VALUE!</v>
      </c>
      <c r="AP268" s="705" t="e">
        <f t="shared" si="368"/>
        <v>#VALUE!</v>
      </c>
      <c r="AQ268" s="702">
        <f t="shared" si="333"/>
        <v>1</v>
      </c>
      <c r="AR268" s="703" t="e">
        <f t="shared" si="334"/>
        <v>#VALUE!</v>
      </c>
      <c r="AS268" s="704" t="e">
        <f t="shared" si="335"/>
        <v>#VALUE!</v>
      </c>
      <c r="AT268" s="769" t="e">
        <f t="shared" si="369"/>
        <v>#VALUE!</v>
      </c>
      <c r="AU268" s="705" t="e">
        <f t="shared" si="370"/>
        <v>#VALUE!</v>
      </c>
      <c r="AV268" s="702">
        <f t="shared" si="336"/>
        <v>1</v>
      </c>
      <c r="AW268" s="703" t="e">
        <f t="shared" si="337"/>
        <v>#VALUE!</v>
      </c>
      <c r="AX268" s="704" t="e">
        <f t="shared" si="338"/>
        <v>#VALUE!</v>
      </c>
      <c r="AY268" s="769" t="e">
        <f t="shared" si="371"/>
        <v>#VALUE!</v>
      </c>
      <c r="AZ268" s="705" t="e">
        <f t="shared" si="372"/>
        <v>#VALUE!</v>
      </c>
      <c r="BA268" s="702">
        <f t="shared" si="339"/>
        <v>1</v>
      </c>
      <c r="BB268" s="703" t="e">
        <f t="shared" si="340"/>
        <v>#VALUE!</v>
      </c>
      <c r="BC268" s="704" t="e">
        <f t="shared" si="341"/>
        <v>#VALUE!</v>
      </c>
      <c r="BD268" s="769" t="e">
        <f t="shared" si="373"/>
        <v>#VALUE!</v>
      </c>
      <c r="BE268" s="705" t="e">
        <f t="shared" si="374"/>
        <v>#VALUE!</v>
      </c>
      <c r="BF268" s="702">
        <f t="shared" si="342"/>
        <v>1</v>
      </c>
      <c r="BG268" s="703" t="e">
        <f t="shared" si="343"/>
        <v>#VALUE!</v>
      </c>
      <c r="BH268" s="704" t="e">
        <f t="shared" si="344"/>
        <v>#VALUE!</v>
      </c>
      <c r="BI268" s="769" t="e">
        <f t="shared" si="375"/>
        <v>#VALUE!</v>
      </c>
      <c r="BJ268" s="705" t="e">
        <f t="shared" si="376"/>
        <v>#VALUE!</v>
      </c>
      <c r="BK268" s="702">
        <f t="shared" si="345"/>
        <v>1</v>
      </c>
      <c r="BL268" s="703" t="e">
        <f t="shared" si="346"/>
        <v>#VALUE!</v>
      </c>
      <c r="BM268" s="704" t="e">
        <f t="shared" si="347"/>
        <v>#VALUE!</v>
      </c>
      <c r="BN268" s="769" t="e">
        <f t="shared" si="377"/>
        <v>#VALUE!</v>
      </c>
      <c r="BO268" s="705" t="e">
        <f t="shared" si="378"/>
        <v>#VALUE!</v>
      </c>
      <c r="BP268" s="702">
        <f t="shared" si="348"/>
        <v>1</v>
      </c>
      <c r="BQ268" s="703" t="e">
        <f t="shared" si="349"/>
        <v>#VALUE!</v>
      </c>
      <c r="BR268" s="704" t="e">
        <f t="shared" si="350"/>
        <v>#VALUE!</v>
      </c>
      <c r="BS268" s="769" t="e">
        <f t="shared" si="379"/>
        <v>#VALUE!</v>
      </c>
      <c r="BT268" s="705" t="e">
        <f t="shared" si="380"/>
        <v>#VALUE!</v>
      </c>
      <c r="BU268" s="702">
        <f t="shared" si="351"/>
        <v>1</v>
      </c>
      <c r="BV268" s="703" t="e">
        <f t="shared" si="352"/>
        <v>#VALUE!</v>
      </c>
      <c r="BW268" s="704" t="e">
        <f t="shared" si="353"/>
        <v>#VALUE!</v>
      </c>
      <c r="BX268" s="769" t="e">
        <f t="shared" si="381"/>
        <v>#VALUE!</v>
      </c>
      <c r="BY268" s="705" t="e">
        <f t="shared" si="382"/>
        <v>#VALUE!</v>
      </c>
      <c r="BZ268" s="702">
        <f t="shared" si="354"/>
        <v>1</v>
      </c>
      <c r="CA268" s="703" t="e">
        <f t="shared" si="355"/>
        <v>#VALUE!</v>
      </c>
      <c r="CB268" s="704" t="e">
        <f t="shared" si="356"/>
        <v>#VALUE!</v>
      </c>
      <c r="CC268" s="769" t="e">
        <f t="shared" si="383"/>
        <v>#VALUE!</v>
      </c>
      <c r="CD268" s="705" t="e">
        <f t="shared" si="384"/>
        <v>#VALUE!</v>
      </c>
      <c r="CE268" s="770">
        <f t="shared" si="359"/>
        <v>12</v>
      </c>
      <c r="CF268" s="771" t="e">
        <f t="shared" si="360"/>
        <v>#VALUE!</v>
      </c>
      <c r="CG268" s="708"/>
      <c r="CH268" s="709"/>
      <c r="CK268" s="253"/>
      <c r="CL268" s="272"/>
      <c r="CM268" s="272"/>
      <c r="CN268" s="273"/>
      <c r="CO268" s="285" t="e">
        <f t="shared" si="315"/>
        <v>#VALUE!</v>
      </c>
      <c r="CP268" s="286" t="e">
        <f t="shared" si="316"/>
        <v>#VALUE!</v>
      </c>
      <c r="CQ268" s="275">
        <f t="shared" si="317"/>
        <v>0</v>
      </c>
      <c r="CR268" s="270" t="e">
        <f t="shared" si="357"/>
        <v>#VALUE!</v>
      </c>
      <c r="CS268" s="270" t="e">
        <f t="shared" si="357"/>
        <v>#VALUE!</v>
      </c>
      <c r="CT268" s="270" t="e">
        <f t="shared" si="319"/>
        <v>#VALUE!</v>
      </c>
      <c r="CU268" s="44"/>
    </row>
    <row r="269" spans="1:99" ht="16.5" customHeight="1">
      <c r="A269" s="23">
        <f t="shared" si="320"/>
        <v>265</v>
      </c>
      <c r="B269" s="142">
        <f>'2019-상시근로자'!B269</f>
        <v>0</v>
      </c>
      <c r="C269" s="635">
        <f>'2019-상시근로자'!C269</f>
        <v>0</v>
      </c>
      <c r="D269" s="637">
        <f>'2019-상시근로자'!D269</f>
        <v>0</v>
      </c>
      <c r="E269" s="156" t="e">
        <f t="shared" si="308"/>
        <v>#VALUE!</v>
      </c>
      <c r="F269" s="30" t="e">
        <f t="shared" si="309"/>
        <v>#VALUE!</v>
      </c>
      <c r="G269" s="31" t="e">
        <f t="shared" si="310"/>
        <v>#VALUE!</v>
      </c>
      <c r="H269" s="147" t="e">
        <f t="shared" si="311"/>
        <v>#VALUE!</v>
      </c>
      <c r="I269" s="636">
        <f>'2019-상시근로자'!E269</f>
        <v>0</v>
      </c>
      <c r="J269" s="636">
        <f>'2019-상시근로자'!G269</f>
        <v>0</v>
      </c>
      <c r="K269" s="33" t="e">
        <f t="shared" si="312"/>
        <v>#VALUE!</v>
      </c>
      <c r="L269" s="33">
        <f t="shared" si="358"/>
        <v>0</v>
      </c>
      <c r="M269" s="35" t="e">
        <f t="shared" si="313"/>
        <v>#VALUE!</v>
      </c>
      <c r="N269" s="108"/>
      <c r="O269" s="178"/>
      <c r="P269" s="179"/>
      <c r="Q269" s="106" t="s">
        <v>160</v>
      </c>
      <c r="R269" s="107" t="s">
        <v>160</v>
      </c>
      <c r="S269" s="43"/>
      <c r="T269" s="122" t="s">
        <v>160</v>
      </c>
      <c r="U269" s="122" t="s">
        <v>160</v>
      </c>
      <c r="V269" s="123" t="s">
        <v>160</v>
      </c>
      <c r="W269" s="702">
        <f t="shared" si="321"/>
        <v>1</v>
      </c>
      <c r="X269" s="703" t="e">
        <f t="shared" si="322"/>
        <v>#VALUE!</v>
      </c>
      <c r="Y269" s="768" t="e">
        <f t="shared" si="323"/>
        <v>#VALUE!</v>
      </c>
      <c r="Z269" s="769" t="e">
        <f t="shared" si="361"/>
        <v>#VALUE!</v>
      </c>
      <c r="AA269" s="705" t="e">
        <f t="shared" si="362"/>
        <v>#VALUE!</v>
      </c>
      <c r="AB269" s="702">
        <f t="shared" si="324"/>
        <v>1</v>
      </c>
      <c r="AC269" s="703" t="e">
        <f t="shared" si="325"/>
        <v>#VALUE!</v>
      </c>
      <c r="AD269" s="704" t="e">
        <f t="shared" si="326"/>
        <v>#VALUE!</v>
      </c>
      <c r="AE269" s="769" t="e">
        <f t="shared" si="363"/>
        <v>#VALUE!</v>
      </c>
      <c r="AF269" s="705" t="e">
        <f t="shared" si="364"/>
        <v>#VALUE!</v>
      </c>
      <c r="AG269" s="702">
        <f t="shared" si="327"/>
        <v>1</v>
      </c>
      <c r="AH269" s="703" t="e">
        <f t="shared" si="328"/>
        <v>#VALUE!</v>
      </c>
      <c r="AI269" s="704" t="e">
        <f t="shared" si="329"/>
        <v>#VALUE!</v>
      </c>
      <c r="AJ269" s="769" t="e">
        <f t="shared" si="365"/>
        <v>#VALUE!</v>
      </c>
      <c r="AK269" s="705" t="e">
        <f t="shared" si="366"/>
        <v>#VALUE!</v>
      </c>
      <c r="AL269" s="702">
        <f t="shared" si="330"/>
        <v>1</v>
      </c>
      <c r="AM269" s="703" t="e">
        <f t="shared" si="331"/>
        <v>#VALUE!</v>
      </c>
      <c r="AN269" s="704" t="e">
        <f t="shared" si="332"/>
        <v>#VALUE!</v>
      </c>
      <c r="AO269" s="769" t="e">
        <f t="shared" si="367"/>
        <v>#VALUE!</v>
      </c>
      <c r="AP269" s="705" t="e">
        <f t="shared" si="368"/>
        <v>#VALUE!</v>
      </c>
      <c r="AQ269" s="702">
        <f t="shared" si="333"/>
        <v>1</v>
      </c>
      <c r="AR269" s="703" t="e">
        <f t="shared" si="334"/>
        <v>#VALUE!</v>
      </c>
      <c r="AS269" s="704" t="e">
        <f t="shared" si="335"/>
        <v>#VALUE!</v>
      </c>
      <c r="AT269" s="769" t="e">
        <f t="shared" si="369"/>
        <v>#VALUE!</v>
      </c>
      <c r="AU269" s="705" t="e">
        <f t="shared" si="370"/>
        <v>#VALUE!</v>
      </c>
      <c r="AV269" s="702">
        <f t="shared" si="336"/>
        <v>1</v>
      </c>
      <c r="AW269" s="703" t="e">
        <f t="shared" si="337"/>
        <v>#VALUE!</v>
      </c>
      <c r="AX269" s="704" t="e">
        <f t="shared" si="338"/>
        <v>#VALUE!</v>
      </c>
      <c r="AY269" s="769" t="e">
        <f t="shared" si="371"/>
        <v>#VALUE!</v>
      </c>
      <c r="AZ269" s="705" t="e">
        <f t="shared" si="372"/>
        <v>#VALUE!</v>
      </c>
      <c r="BA269" s="702">
        <f t="shared" si="339"/>
        <v>1</v>
      </c>
      <c r="BB269" s="703" t="e">
        <f t="shared" si="340"/>
        <v>#VALUE!</v>
      </c>
      <c r="BC269" s="704" t="e">
        <f t="shared" si="341"/>
        <v>#VALUE!</v>
      </c>
      <c r="BD269" s="769" t="e">
        <f t="shared" si="373"/>
        <v>#VALUE!</v>
      </c>
      <c r="BE269" s="705" t="e">
        <f t="shared" si="374"/>
        <v>#VALUE!</v>
      </c>
      <c r="BF269" s="702">
        <f t="shared" si="342"/>
        <v>1</v>
      </c>
      <c r="BG269" s="703" t="e">
        <f t="shared" si="343"/>
        <v>#VALUE!</v>
      </c>
      <c r="BH269" s="704" t="e">
        <f t="shared" si="344"/>
        <v>#VALUE!</v>
      </c>
      <c r="BI269" s="769" t="e">
        <f t="shared" si="375"/>
        <v>#VALUE!</v>
      </c>
      <c r="BJ269" s="705" t="e">
        <f t="shared" si="376"/>
        <v>#VALUE!</v>
      </c>
      <c r="BK269" s="702">
        <f t="shared" si="345"/>
        <v>1</v>
      </c>
      <c r="BL269" s="703" t="e">
        <f t="shared" si="346"/>
        <v>#VALUE!</v>
      </c>
      <c r="BM269" s="704" t="e">
        <f t="shared" si="347"/>
        <v>#VALUE!</v>
      </c>
      <c r="BN269" s="769" t="e">
        <f t="shared" si="377"/>
        <v>#VALUE!</v>
      </c>
      <c r="BO269" s="705" t="e">
        <f t="shared" si="378"/>
        <v>#VALUE!</v>
      </c>
      <c r="BP269" s="702">
        <f t="shared" si="348"/>
        <v>1</v>
      </c>
      <c r="BQ269" s="703" t="e">
        <f t="shared" si="349"/>
        <v>#VALUE!</v>
      </c>
      <c r="BR269" s="704" t="e">
        <f t="shared" si="350"/>
        <v>#VALUE!</v>
      </c>
      <c r="BS269" s="769" t="e">
        <f t="shared" si="379"/>
        <v>#VALUE!</v>
      </c>
      <c r="BT269" s="705" t="e">
        <f t="shared" si="380"/>
        <v>#VALUE!</v>
      </c>
      <c r="BU269" s="702">
        <f t="shared" si="351"/>
        <v>1</v>
      </c>
      <c r="BV269" s="703" t="e">
        <f t="shared" si="352"/>
        <v>#VALUE!</v>
      </c>
      <c r="BW269" s="704" t="e">
        <f t="shared" si="353"/>
        <v>#VALUE!</v>
      </c>
      <c r="BX269" s="769" t="e">
        <f t="shared" si="381"/>
        <v>#VALUE!</v>
      </c>
      <c r="BY269" s="705" t="e">
        <f t="shared" si="382"/>
        <v>#VALUE!</v>
      </c>
      <c r="BZ269" s="702">
        <f t="shared" si="354"/>
        <v>1</v>
      </c>
      <c r="CA269" s="703" t="e">
        <f t="shared" si="355"/>
        <v>#VALUE!</v>
      </c>
      <c r="CB269" s="704" t="e">
        <f t="shared" si="356"/>
        <v>#VALUE!</v>
      </c>
      <c r="CC269" s="769" t="e">
        <f t="shared" si="383"/>
        <v>#VALUE!</v>
      </c>
      <c r="CD269" s="705" t="e">
        <f t="shared" si="384"/>
        <v>#VALUE!</v>
      </c>
      <c r="CE269" s="770">
        <f t="shared" si="359"/>
        <v>12</v>
      </c>
      <c r="CF269" s="771" t="e">
        <f t="shared" si="360"/>
        <v>#VALUE!</v>
      </c>
      <c r="CG269" s="708"/>
      <c r="CH269" s="709"/>
      <c r="CK269" s="253"/>
      <c r="CL269" s="272"/>
      <c r="CM269" s="272"/>
      <c r="CN269" s="273"/>
      <c r="CO269" s="285" t="e">
        <f t="shared" si="315"/>
        <v>#VALUE!</v>
      </c>
      <c r="CP269" s="286" t="e">
        <f t="shared" si="316"/>
        <v>#VALUE!</v>
      </c>
      <c r="CQ269" s="275">
        <f t="shared" si="317"/>
        <v>0</v>
      </c>
      <c r="CR269" s="270" t="e">
        <f t="shared" si="357"/>
        <v>#VALUE!</v>
      </c>
      <c r="CS269" s="270" t="e">
        <f t="shared" si="357"/>
        <v>#VALUE!</v>
      </c>
      <c r="CT269" s="270" t="e">
        <f t="shared" si="319"/>
        <v>#VALUE!</v>
      </c>
      <c r="CU269" s="44"/>
    </row>
    <row r="270" spans="1:99" ht="16.5" customHeight="1">
      <c r="A270" s="23">
        <f t="shared" si="320"/>
        <v>266</v>
      </c>
      <c r="B270" s="142">
        <f>'2019-상시근로자'!B270</f>
        <v>0</v>
      </c>
      <c r="C270" s="635">
        <f>'2019-상시근로자'!C270</f>
        <v>0</v>
      </c>
      <c r="D270" s="637">
        <f>'2019-상시근로자'!D270</f>
        <v>0</v>
      </c>
      <c r="E270" s="156" t="e">
        <f t="shared" si="308"/>
        <v>#VALUE!</v>
      </c>
      <c r="F270" s="30" t="e">
        <f t="shared" si="309"/>
        <v>#VALUE!</v>
      </c>
      <c r="G270" s="31" t="e">
        <f t="shared" si="310"/>
        <v>#VALUE!</v>
      </c>
      <c r="H270" s="147" t="e">
        <f t="shared" si="311"/>
        <v>#VALUE!</v>
      </c>
      <c r="I270" s="636">
        <f>'2019-상시근로자'!E270</f>
        <v>0</v>
      </c>
      <c r="J270" s="636">
        <f>'2019-상시근로자'!G270</f>
        <v>0</v>
      </c>
      <c r="K270" s="33" t="e">
        <f t="shared" si="312"/>
        <v>#VALUE!</v>
      </c>
      <c r="L270" s="33">
        <f t="shared" si="358"/>
        <v>0</v>
      </c>
      <c r="M270" s="35" t="e">
        <f t="shared" si="313"/>
        <v>#VALUE!</v>
      </c>
      <c r="N270" s="108"/>
      <c r="O270" s="178"/>
      <c r="P270" s="179"/>
      <c r="Q270" s="106" t="s">
        <v>160</v>
      </c>
      <c r="R270" s="107" t="s">
        <v>160</v>
      </c>
      <c r="S270" s="43"/>
      <c r="T270" s="122" t="s">
        <v>160</v>
      </c>
      <c r="U270" s="122" t="s">
        <v>160</v>
      </c>
      <c r="V270" s="123" t="s">
        <v>160</v>
      </c>
      <c r="W270" s="702">
        <f t="shared" si="321"/>
        <v>1</v>
      </c>
      <c r="X270" s="703" t="e">
        <f t="shared" si="322"/>
        <v>#VALUE!</v>
      </c>
      <c r="Y270" s="768" t="e">
        <f t="shared" si="323"/>
        <v>#VALUE!</v>
      </c>
      <c r="Z270" s="769" t="e">
        <f t="shared" si="361"/>
        <v>#VALUE!</v>
      </c>
      <c r="AA270" s="705" t="e">
        <f t="shared" si="362"/>
        <v>#VALUE!</v>
      </c>
      <c r="AB270" s="702">
        <f t="shared" si="324"/>
        <v>1</v>
      </c>
      <c r="AC270" s="703" t="e">
        <f t="shared" si="325"/>
        <v>#VALUE!</v>
      </c>
      <c r="AD270" s="704" t="e">
        <f t="shared" si="326"/>
        <v>#VALUE!</v>
      </c>
      <c r="AE270" s="769" t="e">
        <f t="shared" si="363"/>
        <v>#VALUE!</v>
      </c>
      <c r="AF270" s="705" t="e">
        <f t="shared" si="364"/>
        <v>#VALUE!</v>
      </c>
      <c r="AG270" s="702">
        <f t="shared" si="327"/>
        <v>1</v>
      </c>
      <c r="AH270" s="703" t="e">
        <f t="shared" si="328"/>
        <v>#VALUE!</v>
      </c>
      <c r="AI270" s="704" t="e">
        <f t="shared" si="329"/>
        <v>#VALUE!</v>
      </c>
      <c r="AJ270" s="769" t="e">
        <f t="shared" si="365"/>
        <v>#VALUE!</v>
      </c>
      <c r="AK270" s="705" t="e">
        <f t="shared" si="366"/>
        <v>#VALUE!</v>
      </c>
      <c r="AL270" s="702">
        <f t="shared" si="330"/>
        <v>1</v>
      </c>
      <c r="AM270" s="703" t="e">
        <f t="shared" si="331"/>
        <v>#VALUE!</v>
      </c>
      <c r="AN270" s="704" t="e">
        <f t="shared" si="332"/>
        <v>#VALUE!</v>
      </c>
      <c r="AO270" s="769" t="e">
        <f t="shared" si="367"/>
        <v>#VALUE!</v>
      </c>
      <c r="AP270" s="705" t="e">
        <f t="shared" si="368"/>
        <v>#VALUE!</v>
      </c>
      <c r="AQ270" s="702">
        <f t="shared" si="333"/>
        <v>1</v>
      </c>
      <c r="AR270" s="703" t="e">
        <f t="shared" si="334"/>
        <v>#VALUE!</v>
      </c>
      <c r="AS270" s="704" t="e">
        <f t="shared" si="335"/>
        <v>#VALUE!</v>
      </c>
      <c r="AT270" s="769" t="e">
        <f t="shared" si="369"/>
        <v>#VALUE!</v>
      </c>
      <c r="AU270" s="705" t="e">
        <f t="shared" si="370"/>
        <v>#VALUE!</v>
      </c>
      <c r="AV270" s="702">
        <f t="shared" si="336"/>
        <v>1</v>
      </c>
      <c r="AW270" s="703" t="e">
        <f t="shared" si="337"/>
        <v>#VALUE!</v>
      </c>
      <c r="AX270" s="704" t="e">
        <f t="shared" si="338"/>
        <v>#VALUE!</v>
      </c>
      <c r="AY270" s="769" t="e">
        <f t="shared" si="371"/>
        <v>#VALUE!</v>
      </c>
      <c r="AZ270" s="705" t="e">
        <f t="shared" si="372"/>
        <v>#VALUE!</v>
      </c>
      <c r="BA270" s="702">
        <f t="shared" si="339"/>
        <v>1</v>
      </c>
      <c r="BB270" s="703" t="e">
        <f t="shared" si="340"/>
        <v>#VALUE!</v>
      </c>
      <c r="BC270" s="704" t="e">
        <f t="shared" si="341"/>
        <v>#VALUE!</v>
      </c>
      <c r="BD270" s="769" t="e">
        <f t="shared" si="373"/>
        <v>#VALUE!</v>
      </c>
      <c r="BE270" s="705" t="e">
        <f t="shared" si="374"/>
        <v>#VALUE!</v>
      </c>
      <c r="BF270" s="702">
        <f t="shared" si="342"/>
        <v>1</v>
      </c>
      <c r="BG270" s="703" t="e">
        <f t="shared" si="343"/>
        <v>#VALUE!</v>
      </c>
      <c r="BH270" s="704" t="e">
        <f t="shared" si="344"/>
        <v>#VALUE!</v>
      </c>
      <c r="BI270" s="769" t="e">
        <f t="shared" si="375"/>
        <v>#VALUE!</v>
      </c>
      <c r="BJ270" s="705" t="e">
        <f t="shared" si="376"/>
        <v>#VALUE!</v>
      </c>
      <c r="BK270" s="702">
        <f t="shared" si="345"/>
        <v>1</v>
      </c>
      <c r="BL270" s="703" t="e">
        <f t="shared" si="346"/>
        <v>#VALUE!</v>
      </c>
      <c r="BM270" s="704" t="e">
        <f t="shared" si="347"/>
        <v>#VALUE!</v>
      </c>
      <c r="BN270" s="769" t="e">
        <f t="shared" si="377"/>
        <v>#VALUE!</v>
      </c>
      <c r="BO270" s="705" t="e">
        <f t="shared" si="378"/>
        <v>#VALUE!</v>
      </c>
      <c r="BP270" s="702">
        <f t="shared" si="348"/>
        <v>1</v>
      </c>
      <c r="BQ270" s="703" t="e">
        <f t="shared" si="349"/>
        <v>#VALUE!</v>
      </c>
      <c r="BR270" s="704" t="e">
        <f t="shared" si="350"/>
        <v>#VALUE!</v>
      </c>
      <c r="BS270" s="769" t="e">
        <f t="shared" si="379"/>
        <v>#VALUE!</v>
      </c>
      <c r="BT270" s="705" t="e">
        <f t="shared" si="380"/>
        <v>#VALUE!</v>
      </c>
      <c r="BU270" s="702">
        <f t="shared" si="351"/>
        <v>1</v>
      </c>
      <c r="BV270" s="703" t="e">
        <f t="shared" si="352"/>
        <v>#VALUE!</v>
      </c>
      <c r="BW270" s="704" t="e">
        <f t="shared" si="353"/>
        <v>#VALUE!</v>
      </c>
      <c r="BX270" s="769" t="e">
        <f t="shared" si="381"/>
        <v>#VALUE!</v>
      </c>
      <c r="BY270" s="705" t="e">
        <f t="shared" si="382"/>
        <v>#VALUE!</v>
      </c>
      <c r="BZ270" s="702">
        <f t="shared" si="354"/>
        <v>1</v>
      </c>
      <c r="CA270" s="703" t="e">
        <f t="shared" si="355"/>
        <v>#VALUE!</v>
      </c>
      <c r="CB270" s="704" t="e">
        <f t="shared" si="356"/>
        <v>#VALUE!</v>
      </c>
      <c r="CC270" s="769" t="e">
        <f t="shared" si="383"/>
        <v>#VALUE!</v>
      </c>
      <c r="CD270" s="705" t="e">
        <f t="shared" si="384"/>
        <v>#VALUE!</v>
      </c>
      <c r="CE270" s="770">
        <f t="shared" si="359"/>
        <v>12</v>
      </c>
      <c r="CF270" s="771" t="e">
        <f t="shared" si="360"/>
        <v>#VALUE!</v>
      </c>
      <c r="CG270" s="708"/>
      <c r="CH270" s="709"/>
      <c r="CK270" s="253"/>
      <c r="CL270" s="272"/>
      <c r="CM270" s="272"/>
      <c r="CN270" s="273"/>
      <c r="CO270" s="285" t="e">
        <f t="shared" si="315"/>
        <v>#VALUE!</v>
      </c>
      <c r="CP270" s="286" t="e">
        <f t="shared" si="316"/>
        <v>#VALUE!</v>
      </c>
      <c r="CQ270" s="275">
        <f t="shared" si="317"/>
        <v>0</v>
      </c>
      <c r="CR270" s="270" t="e">
        <f t="shared" si="357"/>
        <v>#VALUE!</v>
      </c>
      <c r="CS270" s="270" t="e">
        <f t="shared" si="357"/>
        <v>#VALUE!</v>
      </c>
      <c r="CT270" s="270" t="e">
        <f t="shared" si="319"/>
        <v>#VALUE!</v>
      </c>
      <c r="CU270" s="44"/>
    </row>
    <row r="271" spans="1:99" ht="16.5" customHeight="1">
      <c r="A271" s="23">
        <f t="shared" si="320"/>
        <v>267</v>
      </c>
      <c r="B271" s="142">
        <f>'2019-상시근로자'!B271</f>
        <v>0</v>
      </c>
      <c r="C271" s="635">
        <f>'2019-상시근로자'!C271</f>
        <v>0</v>
      </c>
      <c r="D271" s="637">
        <f>'2019-상시근로자'!D271</f>
        <v>0</v>
      </c>
      <c r="E271" s="156" t="e">
        <f t="shared" si="308"/>
        <v>#VALUE!</v>
      </c>
      <c r="F271" s="30" t="e">
        <f t="shared" si="309"/>
        <v>#VALUE!</v>
      </c>
      <c r="G271" s="31" t="e">
        <f t="shared" si="310"/>
        <v>#VALUE!</v>
      </c>
      <c r="H271" s="147" t="e">
        <f t="shared" si="311"/>
        <v>#VALUE!</v>
      </c>
      <c r="I271" s="636">
        <f>'2019-상시근로자'!E271</f>
        <v>0</v>
      </c>
      <c r="J271" s="636">
        <f>'2019-상시근로자'!G271</f>
        <v>0</v>
      </c>
      <c r="K271" s="33" t="e">
        <f t="shared" si="312"/>
        <v>#VALUE!</v>
      </c>
      <c r="L271" s="33">
        <f t="shared" si="358"/>
        <v>0</v>
      </c>
      <c r="M271" s="35" t="e">
        <f t="shared" si="313"/>
        <v>#VALUE!</v>
      </c>
      <c r="N271" s="108"/>
      <c r="O271" s="178"/>
      <c r="P271" s="179"/>
      <c r="Q271" s="106" t="s">
        <v>160</v>
      </c>
      <c r="R271" s="107" t="s">
        <v>160</v>
      </c>
      <c r="S271" s="43"/>
      <c r="T271" s="122" t="s">
        <v>160</v>
      </c>
      <c r="U271" s="122" t="s">
        <v>160</v>
      </c>
      <c r="V271" s="123" t="s">
        <v>160</v>
      </c>
      <c r="W271" s="702">
        <f t="shared" si="321"/>
        <v>1</v>
      </c>
      <c r="X271" s="703" t="e">
        <f t="shared" si="322"/>
        <v>#VALUE!</v>
      </c>
      <c r="Y271" s="768" t="e">
        <f t="shared" si="323"/>
        <v>#VALUE!</v>
      </c>
      <c r="Z271" s="769" t="e">
        <f t="shared" si="361"/>
        <v>#VALUE!</v>
      </c>
      <c r="AA271" s="705" t="e">
        <f t="shared" si="362"/>
        <v>#VALUE!</v>
      </c>
      <c r="AB271" s="702">
        <f t="shared" si="324"/>
        <v>1</v>
      </c>
      <c r="AC271" s="703" t="e">
        <f t="shared" si="325"/>
        <v>#VALUE!</v>
      </c>
      <c r="AD271" s="704" t="e">
        <f t="shared" si="326"/>
        <v>#VALUE!</v>
      </c>
      <c r="AE271" s="769" t="e">
        <f t="shared" si="363"/>
        <v>#VALUE!</v>
      </c>
      <c r="AF271" s="705" t="e">
        <f t="shared" si="364"/>
        <v>#VALUE!</v>
      </c>
      <c r="AG271" s="702">
        <f t="shared" si="327"/>
        <v>1</v>
      </c>
      <c r="AH271" s="703" t="e">
        <f t="shared" si="328"/>
        <v>#VALUE!</v>
      </c>
      <c r="AI271" s="704" t="e">
        <f t="shared" si="329"/>
        <v>#VALUE!</v>
      </c>
      <c r="AJ271" s="769" t="e">
        <f t="shared" si="365"/>
        <v>#VALUE!</v>
      </c>
      <c r="AK271" s="705" t="e">
        <f t="shared" si="366"/>
        <v>#VALUE!</v>
      </c>
      <c r="AL271" s="702">
        <f t="shared" si="330"/>
        <v>1</v>
      </c>
      <c r="AM271" s="703" t="e">
        <f t="shared" si="331"/>
        <v>#VALUE!</v>
      </c>
      <c r="AN271" s="704" t="e">
        <f t="shared" si="332"/>
        <v>#VALUE!</v>
      </c>
      <c r="AO271" s="769" t="e">
        <f t="shared" si="367"/>
        <v>#VALUE!</v>
      </c>
      <c r="AP271" s="705" t="e">
        <f t="shared" si="368"/>
        <v>#VALUE!</v>
      </c>
      <c r="AQ271" s="702">
        <f t="shared" si="333"/>
        <v>1</v>
      </c>
      <c r="AR271" s="703" t="e">
        <f t="shared" si="334"/>
        <v>#VALUE!</v>
      </c>
      <c r="AS271" s="704" t="e">
        <f t="shared" si="335"/>
        <v>#VALUE!</v>
      </c>
      <c r="AT271" s="769" t="e">
        <f t="shared" si="369"/>
        <v>#VALUE!</v>
      </c>
      <c r="AU271" s="705" t="e">
        <f t="shared" si="370"/>
        <v>#VALUE!</v>
      </c>
      <c r="AV271" s="702">
        <f t="shared" si="336"/>
        <v>1</v>
      </c>
      <c r="AW271" s="703" t="e">
        <f t="shared" si="337"/>
        <v>#VALUE!</v>
      </c>
      <c r="AX271" s="704" t="e">
        <f t="shared" si="338"/>
        <v>#VALUE!</v>
      </c>
      <c r="AY271" s="769" t="e">
        <f t="shared" si="371"/>
        <v>#VALUE!</v>
      </c>
      <c r="AZ271" s="705" t="e">
        <f t="shared" si="372"/>
        <v>#VALUE!</v>
      </c>
      <c r="BA271" s="702">
        <f t="shared" si="339"/>
        <v>1</v>
      </c>
      <c r="BB271" s="703" t="e">
        <f t="shared" si="340"/>
        <v>#VALUE!</v>
      </c>
      <c r="BC271" s="704" t="e">
        <f t="shared" si="341"/>
        <v>#VALUE!</v>
      </c>
      <c r="BD271" s="769" t="e">
        <f t="shared" si="373"/>
        <v>#VALUE!</v>
      </c>
      <c r="BE271" s="705" t="e">
        <f t="shared" si="374"/>
        <v>#VALUE!</v>
      </c>
      <c r="BF271" s="702">
        <f t="shared" si="342"/>
        <v>1</v>
      </c>
      <c r="BG271" s="703" t="e">
        <f t="shared" si="343"/>
        <v>#VALUE!</v>
      </c>
      <c r="BH271" s="704" t="e">
        <f t="shared" si="344"/>
        <v>#VALUE!</v>
      </c>
      <c r="BI271" s="769" t="e">
        <f t="shared" si="375"/>
        <v>#VALUE!</v>
      </c>
      <c r="BJ271" s="705" t="e">
        <f t="shared" si="376"/>
        <v>#VALUE!</v>
      </c>
      <c r="BK271" s="702">
        <f t="shared" si="345"/>
        <v>1</v>
      </c>
      <c r="BL271" s="703" t="e">
        <f t="shared" si="346"/>
        <v>#VALUE!</v>
      </c>
      <c r="BM271" s="704" t="e">
        <f t="shared" si="347"/>
        <v>#VALUE!</v>
      </c>
      <c r="BN271" s="769" t="e">
        <f t="shared" si="377"/>
        <v>#VALUE!</v>
      </c>
      <c r="BO271" s="705" t="e">
        <f t="shared" si="378"/>
        <v>#VALUE!</v>
      </c>
      <c r="BP271" s="702">
        <f t="shared" si="348"/>
        <v>1</v>
      </c>
      <c r="BQ271" s="703" t="e">
        <f t="shared" si="349"/>
        <v>#VALUE!</v>
      </c>
      <c r="BR271" s="704" t="e">
        <f t="shared" si="350"/>
        <v>#VALUE!</v>
      </c>
      <c r="BS271" s="769" t="e">
        <f t="shared" si="379"/>
        <v>#VALUE!</v>
      </c>
      <c r="BT271" s="705" t="e">
        <f t="shared" si="380"/>
        <v>#VALUE!</v>
      </c>
      <c r="BU271" s="702">
        <f t="shared" si="351"/>
        <v>1</v>
      </c>
      <c r="BV271" s="703" t="e">
        <f t="shared" si="352"/>
        <v>#VALUE!</v>
      </c>
      <c r="BW271" s="704" t="e">
        <f t="shared" si="353"/>
        <v>#VALUE!</v>
      </c>
      <c r="BX271" s="769" t="e">
        <f t="shared" si="381"/>
        <v>#VALUE!</v>
      </c>
      <c r="BY271" s="705" t="e">
        <f t="shared" si="382"/>
        <v>#VALUE!</v>
      </c>
      <c r="BZ271" s="702">
        <f t="shared" si="354"/>
        <v>1</v>
      </c>
      <c r="CA271" s="703" t="e">
        <f t="shared" si="355"/>
        <v>#VALUE!</v>
      </c>
      <c r="CB271" s="704" t="e">
        <f t="shared" si="356"/>
        <v>#VALUE!</v>
      </c>
      <c r="CC271" s="769" t="e">
        <f t="shared" si="383"/>
        <v>#VALUE!</v>
      </c>
      <c r="CD271" s="705" t="e">
        <f t="shared" si="384"/>
        <v>#VALUE!</v>
      </c>
      <c r="CE271" s="770">
        <f t="shared" si="359"/>
        <v>12</v>
      </c>
      <c r="CF271" s="771" t="e">
        <f t="shared" si="360"/>
        <v>#VALUE!</v>
      </c>
      <c r="CG271" s="708"/>
      <c r="CH271" s="709"/>
      <c r="CK271" s="253"/>
      <c r="CL271" s="272"/>
      <c r="CM271" s="272"/>
      <c r="CN271" s="273"/>
      <c r="CO271" s="285" t="e">
        <f t="shared" si="315"/>
        <v>#VALUE!</v>
      </c>
      <c r="CP271" s="286" t="e">
        <f t="shared" si="316"/>
        <v>#VALUE!</v>
      </c>
      <c r="CQ271" s="275">
        <f t="shared" si="317"/>
        <v>0</v>
      </c>
      <c r="CR271" s="270" t="e">
        <f t="shared" si="357"/>
        <v>#VALUE!</v>
      </c>
      <c r="CS271" s="270" t="e">
        <f t="shared" si="357"/>
        <v>#VALUE!</v>
      </c>
      <c r="CT271" s="270" t="e">
        <f t="shared" si="319"/>
        <v>#VALUE!</v>
      </c>
      <c r="CU271" s="44"/>
    </row>
    <row r="272" spans="1:99" ht="16.5" customHeight="1">
      <c r="A272" s="23">
        <f t="shared" si="320"/>
        <v>268</v>
      </c>
      <c r="B272" s="142">
        <f>'2019-상시근로자'!B272</f>
        <v>0</v>
      </c>
      <c r="C272" s="635">
        <f>'2019-상시근로자'!C272</f>
        <v>0</v>
      </c>
      <c r="D272" s="637">
        <f>'2019-상시근로자'!D272</f>
        <v>0</v>
      </c>
      <c r="E272" s="156" t="e">
        <f t="shared" si="308"/>
        <v>#VALUE!</v>
      </c>
      <c r="F272" s="30" t="e">
        <f t="shared" si="309"/>
        <v>#VALUE!</v>
      </c>
      <c r="G272" s="31" t="e">
        <f t="shared" si="310"/>
        <v>#VALUE!</v>
      </c>
      <c r="H272" s="147" t="e">
        <f t="shared" si="311"/>
        <v>#VALUE!</v>
      </c>
      <c r="I272" s="636">
        <f>'2019-상시근로자'!E272</f>
        <v>0</v>
      </c>
      <c r="J272" s="636">
        <f>'2019-상시근로자'!G272</f>
        <v>0</v>
      </c>
      <c r="K272" s="33" t="e">
        <f t="shared" si="312"/>
        <v>#VALUE!</v>
      </c>
      <c r="L272" s="33">
        <f t="shared" si="358"/>
        <v>0</v>
      </c>
      <c r="M272" s="35" t="e">
        <f t="shared" si="313"/>
        <v>#VALUE!</v>
      </c>
      <c r="N272" s="108"/>
      <c r="O272" s="178"/>
      <c r="P272" s="179"/>
      <c r="Q272" s="106" t="s">
        <v>160</v>
      </c>
      <c r="R272" s="107" t="s">
        <v>160</v>
      </c>
      <c r="S272" s="43"/>
      <c r="T272" s="122" t="s">
        <v>160</v>
      </c>
      <c r="U272" s="122" t="s">
        <v>160</v>
      </c>
      <c r="V272" s="123" t="s">
        <v>160</v>
      </c>
      <c r="W272" s="702">
        <f t="shared" si="321"/>
        <v>1</v>
      </c>
      <c r="X272" s="703" t="e">
        <f t="shared" si="322"/>
        <v>#VALUE!</v>
      </c>
      <c r="Y272" s="768" t="e">
        <f t="shared" si="323"/>
        <v>#VALUE!</v>
      </c>
      <c r="Z272" s="769" t="e">
        <f t="shared" si="361"/>
        <v>#VALUE!</v>
      </c>
      <c r="AA272" s="705" t="e">
        <f t="shared" si="362"/>
        <v>#VALUE!</v>
      </c>
      <c r="AB272" s="702">
        <f t="shared" si="324"/>
        <v>1</v>
      </c>
      <c r="AC272" s="703" t="e">
        <f t="shared" si="325"/>
        <v>#VALUE!</v>
      </c>
      <c r="AD272" s="704" t="e">
        <f t="shared" si="326"/>
        <v>#VALUE!</v>
      </c>
      <c r="AE272" s="769" t="e">
        <f t="shared" si="363"/>
        <v>#VALUE!</v>
      </c>
      <c r="AF272" s="705" t="e">
        <f t="shared" si="364"/>
        <v>#VALUE!</v>
      </c>
      <c r="AG272" s="702">
        <f t="shared" si="327"/>
        <v>1</v>
      </c>
      <c r="AH272" s="703" t="e">
        <f t="shared" si="328"/>
        <v>#VALUE!</v>
      </c>
      <c r="AI272" s="704" t="e">
        <f t="shared" si="329"/>
        <v>#VALUE!</v>
      </c>
      <c r="AJ272" s="769" t="e">
        <f t="shared" si="365"/>
        <v>#VALUE!</v>
      </c>
      <c r="AK272" s="705" t="e">
        <f t="shared" si="366"/>
        <v>#VALUE!</v>
      </c>
      <c r="AL272" s="702">
        <f t="shared" si="330"/>
        <v>1</v>
      </c>
      <c r="AM272" s="703" t="e">
        <f t="shared" si="331"/>
        <v>#VALUE!</v>
      </c>
      <c r="AN272" s="704" t="e">
        <f t="shared" si="332"/>
        <v>#VALUE!</v>
      </c>
      <c r="AO272" s="769" t="e">
        <f t="shared" si="367"/>
        <v>#VALUE!</v>
      </c>
      <c r="AP272" s="705" t="e">
        <f t="shared" si="368"/>
        <v>#VALUE!</v>
      </c>
      <c r="AQ272" s="702">
        <f t="shared" si="333"/>
        <v>1</v>
      </c>
      <c r="AR272" s="703" t="e">
        <f t="shared" si="334"/>
        <v>#VALUE!</v>
      </c>
      <c r="AS272" s="704" t="e">
        <f t="shared" si="335"/>
        <v>#VALUE!</v>
      </c>
      <c r="AT272" s="769" t="e">
        <f t="shared" si="369"/>
        <v>#VALUE!</v>
      </c>
      <c r="AU272" s="705" t="e">
        <f t="shared" si="370"/>
        <v>#VALUE!</v>
      </c>
      <c r="AV272" s="702">
        <f t="shared" si="336"/>
        <v>1</v>
      </c>
      <c r="AW272" s="703" t="e">
        <f t="shared" si="337"/>
        <v>#VALUE!</v>
      </c>
      <c r="AX272" s="704" t="e">
        <f t="shared" si="338"/>
        <v>#VALUE!</v>
      </c>
      <c r="AY272" s="769" t="e">
        <f t="shared" si="371"/>
        <v>#VALUE!</v>
      </c>
      <c r="AZ272" s="705" t="e">
        <f t="shared" si="372"/>
        <v>#VALUE!</v>
      </c>
      <c r="BA272" s="702">
        <f t="shared" si="339"/>
        <v>1</v>
      </c>
      <c r="BB272" s="703" t="e">
        <f t="shared" si="340"/>
        <v>#VALUE!</v>
      </c>
      <c r="BC272" s="704" t="e">
        <f t="shared" si="341"/>
        <v>#VALUE!</v>
      </c>
      <c r="BD272" s="769" t="e">
        <f t="shared" si="373"/>
        <v>#VALUE!</v>
      </c>
      <c r="BE272" s="705" t="e">
        <f t="shared" si="374"/>
        <v>#VALUE!</v>
      </c>
      <c r="BF272" s="702">
        <f t="shared" si="342"/>
        <v>1</v>
      </c>
      <c r="BG272" s="703" t="e">
        <f t="shared" si="343"/>
        <v>#VALUE!</v>
      </c>
      <c r="BH272" s="704" t="e">
        <f t="shared" si="344"/>
        <v>#VALUE!</v>
      </c>
      <c r="BI272" s="769" t="e">
        <f t="shared" si="375"/>
        <v>#VALUE!</v>
      </c>
      <c r="BJ272" s="705" t="e">
        <f t="shared" si="376"/>
        <v>#VALUE!</v>
      </c>
      <c r="BK272" s="702">
        <f t="shared" si="345"/>
        <v>1</v>
      </c>
      <c r="BL272" s="703" t="e">
        <f t="shared" si="346"/>
        <v>#VALUE!</v>
      </c>
      <c r="BM272" s="704" t="e">
        <f t="shared" si="347"/>
        <v>#VALUE!</v>
      </c>
      <c r="BN272" s="769" t="e">
        <f t="shared" si="377"/>
        <v>#VALUE!</v>
      </c>
      <c r="BO272" s="705" t="e">
        <f t="shared" si="378"/>
        <v>#VALUE!</v>
      </c>
      <c r="BP272" s="702">
        <f t="shared" si="348"/>
        <v>1</v>
      </c>
      <c r="BQ272" s="703" t="e">
        <f t="shared" si="349"/>
        <v>#VALUE!</v>
      </c>
      <c r="BR272" s="704" t="e">
        <f t="shared" si="350"/>
        <v>#VALUE!</v>
      </c>
      <c r="BS272" s="769" t="e">
        <f t="shared" si="379"/>
        <v>#VALUE!</v>
      </c>
      <c r="BT272" s="705" t="e">
        <f t="shared" si="380"/>
        <v>#VALUE!</v>
      </c>
      <c r="BU272" s="702">
        <f t="shared" si="351"/>
        <v>1</v>
      </c>
      <c r="BV272" s="703" t="e">
        <f t="shared" si="352"/>
        <v>#VALUE!</v>
      </c>
      <c r="BW272" s="704" t="e">
        <f t="shared" si="353"/>
        <v>#VALUE!</v>
      </c>
      <c r="BX272" s="769" t="e">
        <f t="shared" si="381"/>
        <v>#VALUE!</v>
      </c>
      <c r="BY272" s="705" t="e">
        <f t="shared" si="382"/>
        <v>#VALUE!</v>
      </c>
      <c r="BZ272" s="702">
        <f t="shared" si="354"/>
        <v>1</v>
      </c>
      <c r="CA272" s="703" t="e">
        <f t="shared" si="355"/>
        <v>#VALUE!</v>
      </c>
      <c r="CB272" s="704" t="e">
        <f t="shared" si="356"/>
        <v>#VALUE!</v>
      </c>
      <c r="CC272" s="769" t="e">
        <f t="shared" si="383"/>
        <v>#VALUE!</v>
      </c>
      <c r="CD272" s="705" t="e">
        <f t="shared" si="384"/>
        <v>#VALUE!</v>
      </c>
      <c r="CE272" s="770">
        <f t="shared" si="359"/>
        <v>12</v>
      </c>
      <c r="CF272" s="771" t="e">
        <f t="shared" si="360"/>
        <v>#VALUE!</v>
      </c>
      <c r="CG272" s="708"/>
      <c r="CH272" s="709"/>
      <c r="CK272" s="253"/>
      <c r="CL272" s="272"/>
      <c r="CM272" s="272"/>
      <c r="CN272" s="273"/>
      <c r="CO272" s="285" t="e">
        <f t="shared" si="315"/>
        <v>#VALUE!</v>
      </c>
      <c r="CP272" s="286" t="e">
        <f t="shared" si="316"/>
        <v>#VALUE!</v>
      </c>
      <c r="CQ272" s="275">
        <f t="shared" si="317"/>
        <v>0</v>
      </c>
      <c r="CR272" s="270" t="e">
        <f t="shared" si="357"/>
        <v>#VALUE!</v>
      </c>
      <c r="CS272" s="270" t="e">
        <f t="shared" si="357"/>
        <v>#VALUE!</v>
      </c>
      <c r="CT272" s="270" t="e">
        <f t="shared" si="319"/>
        <v>#VALUE!</v>
      </c>
      <c r="CU272" s="44"/>
    </row>
    <row r="273" spans="1:99" ht="16.5" customHeight="1">
      <c r="A273" s="23">
        <f t="shared" si="320"/>
        <v>269</v>
      </c>
      <c r="B273" s="142">
        <f>'2019-상시근로자'!B273</f>
        <v>0</v>
      </c>
      <c r="C273" s="635">
        <f>'2019-상시근로자'!C273</f>
        <v>0</v>
      </c>
      <c r="D273" s="637">
        <f>'2019-상시근로자'!D273</f>
        <v>0</v>
      </c>
      <c r="E273" s="156" t="e">
        <f t="shared" si="308"/>
        <v>#VALUE!</v>
      </c>
      <c r="F273" s="30" t="e">
        <f t="shared" si="309"/>
        <v>#VALUE!</v>
      </c>
      <c r="G273" s="31" t="e">
        <f t="shared" si="310"/>
        <v>#VALUE!</v>
      </c>
      <c r="H273" s="147" t="e">
        <f t="shared" si="311"/>
        <v>#VALUE!</v>
      </c>
      <c r="I273" s="636">
        <f>'2019-상시근로자'!E273</f>
        <v>0</v>
      </c>
      <c r="J273" s="636">
        <f>'2019-상시근로자'!G273</f>
        <v>0</v>
      </c>
      <c r="K273" s="33" t="e">
        <f t="shared" si="312"/>
        <v>#VALUE!</v>
      </c>
      <c r="L273" s="33">
        <f t="shared" si="358"/>
        <v>0</v>
      </c>
      <c r="M273" s="35" t="e">
        <f t="shared" si="313"/>
        <v>#VALUE!</v>
      </c>
      <c r="N273" s="108"/>
      <c r="O273" s="178"/>
      <c r="P273" s="179"/>
      <c r="Q273" s="106" t="s">
        <v>160</v>
      </c>
      <c r="R273" s="107" t="s">
        <v>160</v>
      </c>
      <c r="S273" s="43"/>
      <c r="T273" s="122" t="s">
        <v>160</v>
      </c>
      <c r="U273" s="122" t="s">
        <v>160</v>
      </c>
      <c r="V273" s="123" t="s">
        <v>160</v>
      </c>
      <c r="W273" s="702">
        <f t="shared" si="321"/>
        <v>1</v>
      </c>
      <c r="X273" s="703" t="e">
        <f t="shared" si="322"/>
        <v>#VALUE!</v>
      </c>
      <c r="Y273" s="768" t="e">
        <f t="shared" si="323"/>
        <v>#VALUE!</v>
      </c>
      <c r="Z273" s="769" t="e">
        <f t="shared" si="361"/>
        <v>#VALUE!</v>
      </c>
      <c r="AA273" s="705" t="e">
        <f t="shared" si="362"/>
        <v>#VALUE!</v>
      </c>
      <c r="AB273" s="702">
        <f t="shared" si="324"/>
        <v>1</v>
      </c>
      <c r="AC273" s="703" t="e">
        <f t="shared" si="325"/>
        <v>#VALUE!</v>
      </c>
      <c r="AD273" s="704" t="e">
        <f t="shared" si="326"/>
        <v>#VALUE!</v>
      </c>
      <c r="AE273" s="769" t="e">
        <f t="shared" si="363"/>
        <v>#VALUE!</v>
      </c>
      <c r="AF273" s="705" t="e">
        <f t="shared" si="364"/>
        <v>#VALUE!</v>
      </c>
      <c r="AG273" s="702">
        <f t="shared" si="327"/>
        <v>1</v>
      </c>
      <c r="AH273" s="703" t="e">
        <f t="shared" si="328"/>
        <v>#VALUE!</v>
      </c>
      <c r="AI273" s="704" t="e">
        <f t="shared" si="329"/>
        <v>#VALUE!</v>
      </c>
      <c r="AJ273" s="769" t="e">
        <f t="shared" si="365"/>
        <v>#VALUE!</v>
      </c>
      <c r="AK273" s="705" t="e">
        <f t="shared" si="366"/>
        <v>#VALUE!</v>
      </c>
      <c r="AL273" s="702">
        <f t="shared" si="330"/>
        <v>1</v>
      </c>
      <c r="AM273" s="703" t="e">
        <f t="shared" si="331"/>
        <v>#VALUE!</v>
      </c>
      <c r="AN273" s="704" t="e">
        <f t="shared" si="332"/>
        <v>#VALUE!</v>
      </c>
      <c r="AO273" s="769" t="e">
        <f t="shared" si="367"/>
        <v>#VALUE!</v>
      </c>
      <c r="AP273" s="705" t="e">
        <f t="shared" si="368"/>
        <v>#VALUE!</v>
      </c>
      <c r="AQ273" s="702">
        <f t="shared" si="333"/>
        <v>1</v>
      </c>
      <c r="AR273" s="703" t="e">
        <f t="shared" si="334"/>
        <v>#VALUE!</v>
      </c>
      <c r="AS273" s="704" t="e">
        <f t="shared" si="335"/>
        <v>#VALUE!</v>
      </c>
      <c r="AT273" s="769" t="e">
        <f t="shared" si="369"/>
        <v>#VALUE!</v>
      </c>
      <c r="AU273" s="705" t="e">
        <f t="shared" si="370"/>
        <v>#VALUE!</v>
      </c>
      <c r="AV273" s="702">
        <f t="shared" si="336"/>
        <v>1</v>
      </c>
      <c r="AW273" s="703" t="e">
        <f t="shared" si="337"/>
        <v>#VALUE!</v>
      </c>
      <c r="AX273" s="704" t="e">
        <f t="shared" si="338"/>
        <v>#VALUE!</v>
      </c>
      <c r="AY273" s="769" t="e">
        <f t="shared" si="371"/>
        <v>#VALUE!</v>
      </c>
      <c r="AZ273" s="705" t="e">
        <f t="shared" si="372"/>
        <v>#VALUE!</v>
      </c>
      <c r="BA273" s="702">
        <f t="shared" si="339"/>
        <v>1</v>
      </c>
      <c r="BB273" s="703" t="e">
        <f t="shared" si="340"/>
        <v>#VALUE!</v>
      </c>
      <c r="BC273" s="704" t="e">
        <f t="shared" si="341"/>
        <v>#VALUE!</v>
      </c>
      <c r="BD273" s="769" t="e">
        <f t="shared" si="373"/>
        <v>#VALUE!</v>
      </c>
      <c r="BE273" s="705" t="e">
        <f t="shared" si="374"/>
        <v>#VALUE!</v>
      </c>
      <c r="BF273" s="702">
        <f t="shared" si="342"/>
        <v>1</v>
      </c>
      <c r="BG273" s="703" t="e">
        <f t="shared" si="343"/>
        <v>#VALUE!</v>
      </c>
      <c r="BH273" s="704" t="e">
        <f t="shared" si="344"/>
        <v>#VALUE!</v>
      </c>
      <c r="BI273" s="769" t="e">
        <f t="shared" si="375"/>
        <v>#VALUE!</v>
      </c>
      <c r="BJ273" s="705" t="e">
        <f t="shared" si="376"/>
        <v>#VALUE!</v>
      </c>
      <c r="BK273" s="702">
        <f t="shared" si="345"/>
        <v>1</v>
      </c>
      <c r="BL273" s="703" t="e">
        <f t="shared" si="346"/>
        <v>#VALUE!</v>
      </c>
      <c r="BM273" s="704" t="e">
        <f t="shared" si="347"/>
        <v>#VALUE!</v>
      </c>
      <c r="BN273" s="769" t="e">
        <f t="shared" si="377"/>
        <v>#VALUE!</v>
      </c>
      <c r="BO273" s="705" t="e">
        <f t="shared" si="378"/>
        <v>#VALUE!</v>
      </c>
      <c r="BP273" s="702">
        <f t="shared" si="348"/>
        <v>1</v>
      </c>
      <c r="BQ273" s="703" t="e">
        <f t="shared" si="349"/>
        <v>#VALUE!</v>
      </c>
      <c r="BR273" s="704" t="e">
        <f t="shared" si="350"/>
        <v>#VALUE!</v>
      </c>
      <c r="BS273" s="769" t="e">
        <f t="shared" si="379"/>
        <v>#VALUE!</v>
      </c>
      <c r="BT273" s="705" t="e">
        <f t="shared" si="380"/>
        <v>#VALUE!</v>
      </c>
      <c r="BU273" s="702">
        <f t="shared" si="351"/>
        <v>1</v>
      </c>
      <c r="BV273" s="703" t="e">
        <f t="shared" si="352"/>
        <v>#VALUE!</v>
      </c>
      <c r="BW273" s="704" t="e">
        <f t="shared" si="353"/>
        <v>#VALUE!</v>
      </c>
      <c r="BX273" s="769" t="e">
        <f t="shared" si="381"/>
        <v>#VALUE!</v>
      </c>
      <c r="BY273" s="705" t="e">
        <f t="shared" si="382"/>
        <v>#VALUE!</v>
      </c>
      <c r="BZ273" s="702">
        <f t="shared" si="354"/>
        <v>1</v>
      </c>
      <c r="CA273" s="703" t="e">
        <f t="shared" si="355"/>
        <v>#VALUE!</v>
      </c>
      <c r="CB273" s="704" t="e">
        <f t="shared" si="356"/>
        <v>#VALUE!</v>
      </c>
      <c r="CC273" s="769" t="e">
        <f t="shared" si="383"/>
        <v>#VALUE!</v>
      </c>
      <c r="CD273" s="705" t="e">
        <f t="shared" si="384"/>
        <v>#VALUE!</v>
      </c>
      <c r="CE273" s="770">
        <f t="shared" si="359"/>
        <v>12</v>
      </c>
      <c r="CF273" s="771" t="e">
        <f t="shared" si="360"/>
        <v>#VALUE!</v>
      </c>
      <c r="CG273" s="708"/>
      <c r="CH273" s="709"/>
      <c r="CK273" s="253"/>
      <c r="CL273" s="272"/>
      <c r="CM273" s="272"/>
      <c r="CN273" s="273"/>
      <c r="CO273" s="285" t="e">
        <f t="shared" si="315"/>
        <v>#VALUE!</v>
      </c>
      <c r="CP273" s="286" t="e">
        <f t="shared" si="316"/>
        <v>#VALUE!</v>
      </c>
      <c r="CQ273" s="275">
        <f t="shared" si="317"/>
        <v>0</v>
      </c>
      <c r="CR273" s="270" t="e">
        <f t="shared" si="357"/>
        <v>#VALUE!</v>
      </c>
      <c r="CS273" s="270" t="e">
        <f t="shared" si="357"/>
        <v>#VALUE!</v>
      </c>
      <c r="CT273" s="270" t="e">
        <f t="shared" si="319"/>
        <v>#VALUE!</v>
      </c>
      <c r="CU273" s="44"/>
    </row>
    <row r="274" spans="1:99" ht="16.5" customHeight="1" thickBot="1">
      <c r="A274" s="23">
        <f t="shared" si="320"/>
        <v>270</v>
      </c>
      <c r="B274" s="142">
        <f>'2019-상시근로자'!B274</f>
        <v>0</v>
      </c>
      <c r="C274" s="635">
        <f>'2019-상시근로자'!C274</f>
        <v>0</v>
      </c>
      <c r="D274" s="637">
        <f>'2019-상시근로자'!D274</f>
        <v>0</v>
      </c>
      <c r="E274" s="156" t="e">
        <f t="shared" si="308"/>
        <v>#VALUE!</v>
      </c>
      <c r="F274" s="30" t="e">
        <f t="shared" si="309"/>
        <v>#VALUE!</v>
      </c>
      <c r="G274" s="31" t="e">
        <f t="shared" si="310"/>
        <v>#VALUE!</v>
      </c>
      <c r="H274" s="147" t="e">
        <f t="shared" si="311"/>
        <v>#VALUE!</v>
      </c>
      <c r="I274" s="636">
        <f>'2019-상시근로자'!E274</f>
        <v>0</v>
      </c>
      <c r="J274" s="636">
        <f>'2019-상시근로자'!G274</f>
        <v>0</v>
      </c>
      <c r="K274" s="33" t="e">
        <f t="shared" si="312"/>
        <v>#VALUE!</v>
      </c>
      <c r="L274" s="33">
        <f t="shared" si="358"/>
        <v>0</v>
      </c>
      <c r="M274" s="35" t="e">
        <f t="shared" si="313"/>
        <v>#VALUE!</v>
      </c>
      <c r="N274" s="108"/>
      <c r="O274" s="180"/>
      <c r="P274" s="181"/>
      <c r="Q274" s="106" t="s">
        <v>160</v>
      </c>
      <c r="R274" s="107" t="s">
        <v>160</v>
      </c>
      <c r="S274" s="43"/>
      <c r="T274" s="122" t="s">
        <v>160</v>
      </c>
      <c r="U274" s="122" t="s">
        <v>160</v>
      </c>
      <c r="V274" s="123" t="s">
        <v>160</v>
      </c>
      <c r="W274" s="702">
        <f t="shared" si="321"/>
        <v>1</v>
      </c>
      <c r="X274" s="703" t="e">
        <f t="shared" si="322"/>
        <v>#VALUE!</v>
      </c>
      <c r="Y274" s="768" t="e">
        <f t="shared" si="323"/>
        <v>#VALUE!</v>
      </c>
      <c r="Z274" s="769" t="e">
        <f t="shared" si="361"/>
        <v>#VALUE!</v>
      </c>
      <c r="AA274" s="705" t="e">
        <f t="shared" si="362"/>
        <v>#VALUE!</v>
      </c>
      <c r="AB274" s="702">
        <f t="shared" si="324"/>
        <v>1</v>
      </c>
      <c r="AC274" s="703" t="e">
        <f t="shared" si="325"/>
        <v>#VALUE!</v>
      </c>
      <c r="AD274" s="704" t="e">
        <f t="shared" si="326"/>
        <v>#VALUE!</v>
      </c>
      <c r="AE274" s="769" t="e">
        <f t="shared" si="363"/>
        <v>#VALUE!</v>
      </c>
      <c r="AF274" s="705" t="e">
        <f t="shared" si="364"/>
        <v>#VALUE!</v>
      </c>
      <c r="AG274" s="702">
        <f t="shared" si="327"/>
        <v>1</v>
      </c>
      <c r="AH274" s="703" t="e">
        <f t="shared" si="328"/>
        <v>#VALUE!</v>
      </c>
      <c r="AI274" s="704" t="e">
        <f t="shared" si="329"/>
        <v>#VALUE!</v>
      </c>
      <c r="AJ274" s="769" t="e">
        <f t="shared" si="365"/>
        <v>#VALUE!</v>
      </c>
      <c r="AK274" s="705" t="e">
        <f t="shared" si="366"/>
        <v>#VALUE!</v>
      </c>
      <c r="AL274" s="702">
        <f t="shared" si="330"/>
        <v>1</v>
      </c>
      <c r="AM274" s="703" t="e">
        <f t="shared" si="331"/>
        <v>#VALUE!</v>
      </c>
      <c r="AN274" s="704" t="e">
        <f t="shared" si="332"/>
        <v>#VALUE!</v>
      </c>
      <c r="AO274" s="769" t="e">
        <f t="shared" si="367"/>
        <v>#VALUE!</v>
      </c>
      <c r="AP274" s="705" t="e">
        <f t="shared" si="368"/>
        <v>#VALUE!</v>
      </c>
      <c r="AQ274" s="702">
        <f t="shared" si="333"/>
        <v>1</v>
      </c>
      <c r="AR274" s="703" t="e">
        <f t="shared" si="334"/>
        <v>#VALUE!</v>
      </c>
      <c r="AS274" s="704" t="e">
        <f t="shared" si="335"/>
        <v>#VALUE!</v>
      </c>
      <c r="AT274" s="769" t="e">
        <f t="shared" si="369"/>
        <v>#VALUE!</v>
      </c>
      <c r="AU274" s="705" t="e">
        <f t="shared" si="370"/>
        <v>#VALUE!</v>
      </c>
      <c r="AV274" s="702">
        <f t="shared" si="336"/>
        <v>1</v>
      </c>
      <c r="AW274" s="703" t="e">
        <f t="shared" si="337"/>
        <v>#VALUE!</v>
      </c>
      <c r="AX274" s="704" t="e">
        <f t="shared" si="338"/>
        <v>#VALUE!</v>
      </c>
      <c r="AY274" s="769" t="e">
        <f t="shared" si="371"/>
        <v>#VALUE!</v>
      </c>
      <c r="AZ274" s="705" t="e">
        <f t="shared" si="372"/>
        <v>#VALUE!</v>
      </c>
      <c r="BA274" s="702">
        <f t="shared" si="339"/>
        <v>1</v>
      </c>
      <c r="BB274" s="703" t="e">
        <f t="shared" si="340"/>
        <v>#VALUE!</v>
      </c>
      <c r="BC274" s="704" t="e">
        <f t="shared" si="341"/>
        <v>#VALUE!</v>
      </c>
      <c r="BD274" s="769" t="e">
        <f t="shared" si="373"/>
        <v>#VALUE!</v>
      </c>
      <c r="BE274" s="705" t="e">
        <f t="shared" si="374"/>
        <v>#VALUE!</v>
      </c>
      <c r="BF274" s="702">
        <f t="shared" si="342"/>
        <v>1</v>
      </c>
      <c r="BG274" s="703" t="e">
        <f t="shared" si="343"/>
        <v>#VALUE!</v>
      </c>
      <c r="BH274" s="704" t="e">
        <f t="shared" si="344"/>
        <v>#VALUE!</v>
      </c>
      <c r="BI274" s="769" t="e">
        <f t="shared" si="375"/>
        <v>#VALUE!</v>
      </c>
      <c r="BJ274" s="705" t="e">
        <f t="shared" si="376"/>
        <v>#VALUE!</v>
      </c>
      <c r="BK274" s="702">
        <f t="shared" si="345"/>
        <v>1</v>
      </c>
      <c r="BL274" s="703" t="e">
        <f t="shared" si="346"/>
        <v>#VALUE!</v>
      </c>
      <c r="BM274" s="704" t="e">
        <f t="shared" si="347"/>
        <v>#VALUE!</v>
      </c>
      <c r="BN274" s="769" t="e">
        <f t="shared" si="377"/>
        <v>#VALUE!</v>
      </c>
      <c r="BO274" s="705" t="e">
        <f t="shared" si="378"/>
        <v>#VALUE!</v>
      </c>
      <c r="BP274" s="702">
        <f t="shared" si="348"/>
        <v>1</v>
      </c>
      <c r="BQ274" s="703" t="e">
        <f t="shared" si="349"/>
        <v>#VALUE!</v>
      </c>
      <c r="BR274" s="704" t="e">
        <f t="shared" si="350"/>
        <v>#VALUE!</v>
      </c>
      <c r="BS274" s="769" t="e">
        <f t="shared" si="379"/>
        <v>#VALUE!</v>
      </c>
      <c r="BT274" s="705" t="e">
        <f t="shared" si="380"/>
        <v>#VALUE!</v>
      </c>
      <c r="BU274" s="702">
        <f t="shared" si="351"/>
        <v>1</v>
      </c>
      <c r="BV274" s="703" t="e">
        <f t="shared" si="352"/>
        <v>#VALUE!</v>
      </c>
      <c r="BW274" s="704" t="e">
        <f t="shared" si="353"/>
        <v>#VALUE!</v>
      </c>
      <c r="BX274" s="769" t="e">
        <f t="shared" si="381"/>
        <v>#VALUE!</v>
      </c>
      <c r="BY274" s="705" t="e">
        <f t="shared" si="382"/>
        <v>#VALUE!</v>
      </c>
      <c r="BZ274" s="702">
        <f t="shared" si="354"/>
        <v>1</v>
      </c>
      <c r="CA274" s="703" t="e">
        <f t="shared" si="355"/>
        <v>#VALUE!</v>
      </c>
      <c r="CB274" s="704" t="e">
        <f t="shared" si="356"/>
        <v>#VALUE!</v>
      </c>
      <c r="CC274" s="769" t="e">
        <f t="shared" si="383"/>
        <v>#VALUE!</v>
      </c>
      <c r="CD274" s="705" t="e">
        <f t="shared" si="384"/>
        <v>#VALUE!</v>
      </c>
      <c r="CE274" s="770">
        <f t="shared" si="359"/>
        <v>12</v>
      </c>
      <c r="CF274" s="771" t="e">
        <f t="shared" si="360"/>
        <v>#VALUE!</v>
      </c>
      <c r="CG274" s="708"/>
      <c r="CH274" s="709"/>
      <c r="CK274" s="253"/>
      <c r="CL274" s="272"/>
      <c r="CM274" s="272"/>
      <c r="CN274" s="273"/>
      <c r="CO274" s="285" t="e">
        <f t="shared" si="315"/>
        <v>#VALUE!</v>
      </c>
      <c r="CP274" s="286" t="e">
        <f t="shared" si="316"/>
        <v>#VALUE!</v>
      </c>
      <c r="CQ274" s="275">
        <f t="shared" si="317"/>
        <v>0</v>
      </c>
      <c r="CR274" s="270" t="e">
        <f t="shared" si="357"/>
        <v>#VALUE!</v>
      </c>
      <c r="CS274" s="270" t="e">
        <f t="shared" si="357"/>
        <v>#VALUE!</v>
      </c>
      <c r="CT274" s="270" t="e">
        <f t="shared" si="319"/>
        <v>#VALUE!</v>
      </c>
      <c r="CU274" s="44"/>
    </row>
    <row r="275" spans="1:99" ht="16.5" customHeight="1">
      <c r="A275" s="23">
        <f t="shared" si="320"/>
        <v>271</v>
      </c>
      <c r="B275" s="142">
        <f>'2019-상시근로자'!B275</f>
        <v>0</v>
      </c>
      <c r="C275" s="635">
        <f>'2019-상시근로자'!C275</f>
        <v>0</v>
      </c>
      <c r="D275" s="637">
        <f>'2019-상시근로자'!D275</f>
        <v>0</v>
      </c>
      <c r="E275" s="156" t="e">
        <f t="shared" si="308"/>
        <v>#VALUE!</v>
      </c>
      <c r="F275" s="30" t="e">
        <f t="shared" si="309"/>
        <v>#VALUE!</v>
      </c>
      <c r="G275" s="31" t="e">
        <f t="shared" si="310"/>
        <v>#VALUE!</v>
      </c>
      <c r="H275" s="147" t="e">
        <f t="shared" si="311"/>
        <v>#VALUE!</v>
      </c>
      <c r="I275" s="636">
        <f>'2019-상시근로자'!E275</f>
        <v>0</v>
      </c>
      <c r="J275" s="636">
        <f>'2019-상시근로자'!G275</f>
        <v>0</v>
      </c>
      <c r="K275" s="33" t="e">
        <f t="shared" si="312"/>
        <v>#VALUE!</v>
      </c>
      <c r="L275" s="33">
        <f t="shared" si="358"/>
        <v>0</v>
      </c>
      <c r="M275" s="35" t="e">
        <f t="shared" si="313"/>
        <v>#VALUE!</v>
      </c>
      <c r="N275" s="108"/>
      <c r="O275" s="178"/>
      <c r="P275" s="179"/>
      <c r="Q275" s="106" t="s">
        <v>160</v>
      </c>
      <c r="R275" s="107" t="s">
        <v>160</v>
      </c>
      <c r="S275" s="43"/>
      <c r="T275" s="122" t="s">
        <v>160</v>
      </c>
      <c r="U275" s="122" t="s">
        <v>160</v>
      </c>
      <c r="V275" s="123" t="s">
        <v>160</v>
      </c>
      <c r="W275" s="702">
        <f t="shared" si="321"/>
        <v>1</v>
      </c>
      <c r="X275" s="703" t="e">
        <f t="shared" si="322"/>
        <v>#VALUE!</v>
      </c>
      <c r="Y275" s="768" t="e">
        <f t="shared" si="323"/>
        <v>#VALUE!</v>
      </c>
      <c r="Z275" s="769" t="e">
        <f t="shared" si="361"/>
        <v>#VALUE!</v>
      </c>
      <c r="AA275" s="705" t="e">
        <f t="shared" si="362"/>
        <v>#VALUE!</v>
      </c>
      <c r="AB275" s="702">
        <f t="shared" si="324"/>
        <v>1</v>
      </c>
      <c r="AC275" s="703" t="e">
        <f t="shared" si="325"/>
        <v>#VALUE!</v>
      </c>
      <c r="AD275" s="704" t="e">
        <f t="shared" si="326"/>
        <v>#VALUE!</v>
      </c>
      <c r="AE275" s="769" t="e">
        <f t="shared" si="363"/>
        <v>#VALUE!</v>
      </c>
      <c r="AF275" s="705" t="e">
        <f t="shared" si="364"/>
        <v>#VALUE!</v>
      </c>
      <c r="AG275" s="702">
        <f t="shared" si="327"/>
        <v>1</v>
      </c>
      <c r="AH275" s="703" t="e">
        <f t="shared" si="328"/>
        <v>#VALUE!</v>
      </c>
      <c r="AI275" s="704" t="e">
        <f t="shared" si="329"/>
        <v>#VALUE!</v>
      </c>
      <c r="AJ275" s="769" t="e">
        <f t="shared" si="365"/>
        <v>#VALUE!</v>
      </c>
      <c r="AK275" s="705" t="e">
        <f t="shared" si="366"/>
        <v>#VALUE!</v>
      </c>
      <c r="AL275" s="702">
        <f t="shared" si="330"/>
        <v>1</v>
      </c>
      <c r="AM275" s="703" t="e">
        <f t="shared" si="331"/>
        <v>#VALUE!</v>
      </c>
      <c r="AN275" s="704" t="e">
        <f t="shared" si="332"/>
        <v>#VALUE!</v>
      </c>
      <c r="AO275" s="769" t="e">
        <f t="shared" si="367"/>
        <v>#VALUE!</v>
      </c>
      <c r="AP275" s="705" t="e">
        <f t="shared" si="368"/>
        <v>#VALUE!</v>
      </c>
      <c r="AQ275" s="702">
        <f t="shared" si="333"/>
        <v>1</v>
      </c>
      <c r="AR275" s="703" t="e">
        <f t="shared" si="334"/>
        <v>#VALUE!</v>
      </c>
      <c r="AS275" s="704" t="e">
        <f t="shared" si="335"/>
        <v>#VALUE!</v>
      </c>
      <c r="AT275" s="769" t="e">
        <f t="shared" si="369"/>
        <v>#VALUE!</v>
      </c>
      <c r="AU275" s="705" t="e">
        <f t="shared" si="370"/>
        <v>#VALUE!</v>
      </c>
      <c r="AV275" s="702">
        <f t="shared" si="336"/>
        <v>1</v>
      </c>
      <c r="AW275" s="703" t="e">
        <f t="shared" si="337"/>
        <v>#VALUE!</v>
      </c>
      <c r="AX275" s="704" t="e">
        <f t="shared" si="338"/>
        <v>#VALUE!</v>
      </c>
      <c r="AY275" s="769" t="e">
        <f t="shared" si="371"/>
        <v>#VALUE!</v>
      </c>
      <c r="AZ275" s="705" t="e">
        <f t="shared" si="372"/>
        <v>#VALUE!</v>
      </c>
      <c r="BA275" s="702">
        <f t="shared" si="339"/>
        <v>1</v>
      </c>
      <c r="BB275" s="703" t="e">
        <f t="shared" si="340"/>
        <v>#VALUE!</v>
      </c>
      <c r="BC275" s="704" t="e">
        <f t="shared" si="341"/>
        <v>#VALUE!</v>
      </c>
      <c r="BD275" s="769" t="e">
        <f t="shared" si="373"/>
        <v>#VALUE!</v>
      </c>
      <c r="BE275" s="705" t="e">
        <f t="shared" si="374"/>
        <v>#VALUE!</v>
      </c>
      <c r="BF275" s="702">
        <f t="shared" si="342"/>
        <v>1</v>
      </c>
      <c r="BG275" s="703" t="e">
        <f t="shared" si="343"/>
        <v>#VALUE!</v>
      </c>
      <c r="BH275" s="704" t="e">
        <f t="shared" si="344"/>
        <v>#VALUE!</v>
      </c>
      <c r="BI275" s="769" t="e">
        <f t="shared" si="375"/>
        <v>#VALUE!</v>
      </c>
      <c r="BJ275" s="705" t="e">
        <f t="shared" si="376"/>
        <v>#VALUE!</v>
      </c>
      <c r="BK275" s="702">
        <f t="shared" si="345"/>
        <v>1</v>
      </c>
      <c r="BL275" s="703" t="e">
        <f t="shared" si="346"/>
        <v>#VALUE!</v>
      </c>
      <c r="BM275" s="704" t="e">
        <f t="shared" si="347"/>
        <v>#VALUE!</v>
      </c>
      <c r="BN275" s="769" t="e">
        <f t="shared" si="377"/>
        <v>#VALUE!</v>
      </c>
      <c r="BO275" s="705" t="e">
        <f t="shared" si="378"/>
        <v>#VALUE!</v>
      </c>
      <c r="BP275" s="702">
        <f t="shared" si="348"/>
        <v>1</v>
      </c>
      <c r="BQ275" s="703" t="e">
        <f t="shared" si="349"/>
        <v>#VALUE!</v>
      </c>
      <c r="BR275" s="704" t="e">
        <f t="shared" si="350"/>
        <v>#VALUE!</v>
      </c>
      <c r="BS275" s="769" t="e">
        <f t="shared" si="379"/>
        <v>#VALUE!</v>
      </c>
      <c r="BT275" s="705" t="e">
        <f t="shared" si="380"/>
        <v>#VALUE!</v>
      </c>
      <c r="BU275" s="702">
        <f t="shared" si="351"/>
        <v>1</v>
      </c>
      <c r="BV275" s="703" t="e">
        <f t="shared" si="352"/>
        <v>#VALUE!</v>
      </c>
      <c r="BW275" s="704" t="e">
        <f t="shared" si="353"/>
        <v>#VALUE!</v>
      </c>
      <c r="BX275" s="769" t="e">
        <f t="shared" si="381"/>
        <v>#VALUE!</v>
      </c>
      <c r="BY275" s="705" t="e">
        <f t="shared" si="382"/>
        <v>#VALUE!</v>
      </c>
      <c r="BZ275" s="702">
        <f t="shared" si="354"/>
        <v>1</v>
      </c>
      <c r="CA275" s="703" t="e">
        <f t="shared" si="355"/>
        <v>#VALUE!</v>
      </c>
      <c r="CB275" s="704" t="e">
        <f t="shared" si="356"/>
        <v>#VALUE!</v>
      </c>
      <c r="CC275" s="769" t="e">
        <f t="shared" si="383"/>
        <v>#VALUE!</v>
      </c>
      <c r="CD275" s="705" t="e">
        <f t="shared" si="384"/>
        <v>#VALUE!</v>
      </c>
      <c r="CE275" s="770">
        <f t="shared" si="359"/>
        <v>12</v>
      </c>
      <c r="CF275" s="771" t="e">
        <f t="shared" si="360"/>
        <v>#VALUE!</v>
      </c>
      <c r="CG275" s="708"/>
      <c r="CH275" s="709"/>
      <c r="CK275" s="253"/>
      <c r="CL275" s="272"/>
      <c r="CM275" s="272"/>
      <c r="CN275" s="273"/>
      <c r="CO275" s="285" t="e">
        <f t="shared" si="315"/>
        <v>#VALUE!</v>
      </c>
      <c r="CP275" s="286" t="e">
        <f t="shared" si="316"/>
        <v>#VALUE!</v>
      </c>
      <c r="CQ275" s="275">
        <f t="shared" si="317"/>
        <v>0</v>
      </c>
      <c r="CR275" s="270" t="e">
        <f t="shared" si="357"/>
        <v>#VALUE!</v>
      </c>
      <c r="CS275" s="270" t="e">
        <f t="shared" si="357"/>
        <v>#VALUE!</v>
      </c>
      <c r="CT275" s="270" t="e">
        <f t="shared" si="319"/>
        <v>#VALUE!</v>
      </c>
      <c r="CU275" s="44"/>
    </row>
    <row r="276" spans="1:99" ht="16.5" customHeight="1">
      <c r="A276" s="23">
        <f t="shared" si="320"/>
        <v>272</v>
      </c>
      <c r="B276" s="142">
        <f>'2019-상시근로자'!B276</f>
        <v>0</v>
      </c>
      <c r="C276" s="635">
        <f>'2019-상시근로자'!C276</f>
        <v>0</v>
      </c>
      <c r="D276" s="637">
        <f>'2019-상시근로자'!D276</f>
        <v>0</v>
      </c>
      <c r="E276" s="156" t="e">
        <f t="shared" si="308"/>
        <v>#VALUE!</v>
      </c>
      <c r="F276" s="30" t="e">
        <f t="shared" si="309"/>
        <v>#VALUE!</v>
      </c>
      <c r="G276" s="31" t="e">
        <f t="shared" si="310"/>
        <v>#VALUE!</v>
      </c>
      <c r="H276" s="147" t="e">
        <f t="shared" si="311"/>
        <v>#VALUE!</v>
      </c>
      <c r="I276" s="636">
        <f>'2019-상시근로자'!E276</f>
        <v>0</v>
      </c>
      <c r="J276" s="636">
        <f>'2019-상시근로자'!G276</f>
        <v>0</v>
      </c>
      <c r="K276" s="33" t="e">
        <f t="shared" si="312"/>
        <v>#VALUE!</v>
      </c>
      <c r="L276" s="33">
        <f t="shared" si="358"/>
        <v>0</v>
      </c>
      <c r="M276" s="35" t="e">
        <f t="shared" si="313"/>
        <v>#VALUE!</v>
      </c>
      <c r="N276" s="108"/>
      <c r="O276" s="178"/>
      <c r="P276" s="179"/>
      <c r="Q276" s="106" t="s">
        <v>160</v>
      </c>
      <c r="R276" s="107" t="s">
        <v>160</v>
      </c>
      <c r="S276" s="43"/>
      <c r="T276" s="122" t="s">
        <v>160</v>
      </c>
      <c r="U276" s="122" t="s">
        <v>160</v>
      </c>
      <c r="V276" s="123" t="s">
        <v>160</v>
      </c>
      <c r="W276" s="702">
        <f t="shared" si="321"/>
        <v>1</v>
      </c>
      <c r="X276" s="703" t="e">
        <f t="shared" si="322"/>
        <v>#VALUE!</v>
      </c>
      <c r="Y276" s="768" t="e">
        <f t="shared" si="323"/>
        <v>#VALUE!</v>
      </c>
      <c r="Z276" s="769" t="e">
        <f t="shared" si="361"/>
        <v>#VALUE!</v>
      </c>
      <c r="AA276" s="705" t="e">
        <f t="shared" si="362"/>
        <v>#VALUE!</v>
      </c>
      <c r="AB276" s="702">
        <f t="shared" si="324"/>
        <v>1</v>
      </c>
      <c r="AC276" s="703" t="e">
        <f t="shared" si="325"/>
        <v>#VALUE!</v>
      </c>
      <c r="AD276" s="704" t="e">
        <f t="shared" si="326"/>
        <v>#VALUE!</v>
      </c>
      <c r="AE276" s="769" t="e">
        <f t="shared" si="363"/>
        <v>#VALUE!</v>
      </c>
      <c r="AF276" s="705" t="e">
        <f t="shared" si="364"/>
        <v>#VALUE!</v>
      </c>
      <c r="AG276" s="702">
        <f t="shared" si="327"/>
        <v>1</v>
      </c>
      <c r="AH276" s="703" t="e">
        <f t="shared" si="328"/>
        <v>#VALUE!</v>
      </c>
      <c r="AI276" s="704" t="e">
        <f t="shared" si="329"/>
        <v>#VALUE!</v>
      </c>
      <c r="AJ276" s="769" t="e">
        <f t="shared" si="365"/>
        <v>#VALUE!</v>
      </c>
      <c r="AK276" s="705" t="e">
        <f t="shared" si="366"/>
        <v>#VALUE!</v>
      </c>
      <c r="AL276" s="702">
        <f t="shared" si="330"/>
        <v>1</v>
      </c>
      <c r="AM276" s="703" t="e">
        <f t="shared" si="331"/>
        <v>#VALUE!</v>
      </c>
      <c r="AN276" s="704" t="e">
        <f t="shared" si="332"/>
        <v>#VALUE!</v>
      </c>
      <c r="AO276" s="769" t="e">
        <f t="shared" si="367"/>
        <v>#VALUE!</v>
      </c>
      <c r="AP276" s="705" t="e">
        <f t="shared" si="368"/>
        <v>#VALUE!</v>
      </c>
      <c r="AQ276" s="702">
        <f t="shared" si="333"/>
        <v>1</v>
      </c>
      <c r="AR276" s="703" t="e">
        <f t="shared" si="334"/>
        <v>#VALUE!</v>
      </c>
      <c r="AS276" s="704" t="e">
        <f t="shared" si="335"/>
        <v>#VALUE!</v>
      </c>
      <c r="AT276" s="769" t="e">
        <f t="shared" si="369"/>
        <v>#VALUE!</v>
      </c>
      <c r="AU276" s="705" t="e">
        <f t="shared" si="370"/>
        <v>#VALUE!</v>
      </c>
      <c r="AV276" s="702">
        <f t="shared" si="336"/>
        <v>1</v>
      </c>
      <c r="AW276" s="703" t="e">
        <f t="shared" si="337"/>
        <v>#VALUE!</v>
      </c>
      <c r="AX276" s="704" t="e">
        <f t="shared" si="338"/>
        <v>#VALUE!</v>
      </c>
      <c r="AY276" s="769" t="e">
        <f t="shared" si="371"/>
        <v>#VALUE!</v>
      </c>
      <c r="AZ276" s="705" t="e">
        <f t="shared" si="372"/>
        <v>#VALUE!</v>
      </c>
      <c r="BA276" s="702">
        <f t="shared" si="339"/>
        <v>1</v>
      </c>
      <c r="BB276" s="703" t="e">
        <f t="shared" si="340"/>
        <v>#VALUE!</v>
      </c>
      <c r="BC276" s="704" t="e">
        <f t="shared" si="341"/>
        <v>#VALUE!</v>
      </c>
      <c r="BD276" s="769" t="e">
        <f t="shared" si="373"/>
        <v>#VALUE!</v>
      </c>
      <c r="BE276" s="705" t="e">
        <f t="shared" si="374"/>
        <v>#VALUE!</v>
      </c>
      <c r="BF276" s="702">
        <f t="shared" si="342"/>
        <v>1</v>
      </c>
      <c r="BG276" s="703" t="e">
        <f t="shared" si="343"/>
        <v>#VALUE!</v>
      </c>
      <c r="BH276" s="704" t="e">
        <f t="shared" si="344"/>
        <v>#VALUE!</v>
      </c>
      <c r="BI276" s="769" t="e">
        <f t="shared" si="375"/>
        <v>#VALUE!</v>
      </c>
      <c r="BJ276" s="705" t="e">
        <f t="shared" si="376"/>
        <v>#VALUE!</v>
      </c>
      <c r="BK276" s="702">
        <f t="shared" si="345"/>
        <v>1</v>
      </c>
      <c r="BL276" s="703" t="e">
        <f t="shared" si="346"/>
        <v>#VALUE!</v>
      </c>
      <c r="BM276" s="704" t="e">
        <f t="shared" si="347"/>
        <v>#VALUE!</v>
      </c>
      <c r="BN276" s="769" t="e">
        <f t="shared" si="377"/>
        <v>#VALUE!</v>
      </c>
      <c r="BO276" s="705" t="e">
        <f t="shared" si="378"/>
        <v>#VALUE!</v>
      </c>
      <c r="BP276" s="702">
        <f t="shared" si="348"/>
        <v>1</v>
      </c>
      <c r="BQ276" s="703" t="e">
        <f t="shared" si="349"/>
        <v>#VALUE!</v>
      </c>
      <c r="BR276" s="704" t="e">
        <f t="shared" si="350"/>
        <v>#VALUE!</v>
      </c>
      <c r="BS276" s="769" t="e">
        <f t="shared" si="379"/>
        <v>#VALUE!</v>
      </c>
      <c r="BT276" s="705" t="e">
        <f t="shared" si="380"/>
        <v>#VALUE!</v>
      </c>
      <c r="BU276" s="702">
        <f t="shared" si="351"/>
        <v>1</v>
      </c>
      <c r="BV276" s="703" t="e">
        <f t="shared" si="352"/>
        <v>#VALUE!</v>
      </c>
      <c r="BW276" s="704" t="e">
        <f t="shared" si="353"/>
        <v>#VALUE!</v>
      </c>
      <c r="BX276" s="769" t="e">
        <f t="shared" si="381"/>
        <v>#VALUE!</v>
      </c>
      <c r="BY276" s="705" t="e">
        <f t="shared" si="382"/>
        <v>#VALUE!</v>
      </c>
      <c r="BZ276" s="702">
        <f t="shared" si="354"/>
        <v>1</v>
      </c>
      <c r="CA276" s="703" t="e">
        <f t="shared" si="355"/>
        <v>#VALUE!</v>
      </c>
      <c r="CB276" s="704" t="e">
        <f t="shared" si="356"/>
        <v>#VALUE!</v>
      </c>
      <c r="CC276" s="769" t="e">
        <f t="shared" si="383"/>
        <v>#VALUE!</v>
      </c>
      <c r="CD276" s="705" t="e">
        <f t="shared" si="384"/>
        <v>#VALUE!</v>
      </c>
      <c r="CE276" s="770">
        <f t="shared" si="359"/>
        <v>12</v>
      </c>
      <c r="CF276" s="771" t="e">
        <f t="shared" si="360"/>
        <v>#VALUE!</v>
      </c>
      <c r="CG276" s="708"/>
      <c r="CH276" s="709"/>
      <c r="CK276" s="253"/>
      <c r="CL276" s="272"/>
      <c r="CM276" s="272"/>
      <c r="CN276" s="273"/>
      <c r="CO276" s="285" t="e">
        <f t="shared" si="315"/>
        <v>#VALUE!</v>
      </c>
      <c r="CP276" s="286" t="e">
        <f t="shared" si="316"/>
        <v>#VALUE!</v>
      </c>
      <c r="CQ276" s="275">
        <f t="shared" si="317"/>
        <v>0</v>
      </c>
      <c r="CR276" s="270" t="e">
        <f t="shared" si="357"/>
        <v>#VALUE!</v>
      </c>
      <c r="CS276" s="270" t="e">
        <f t="shared" si="357"/>
        <v>#VALUE!</v>
      </c>
      <c r="CT276" s="270" t="e">
        <f t="shared" si="319"/>
        <v>#VALUE!</v>
      </c>
      <c r="CU276" s="44"/>
    </row>
    <row r="277" spans="1:99" ht="16.5" customHeight="1">
      <c r="A277" s="23">
        <f t="shared" si="320"/>
        <v>273</v>
      </c>
      <c r="B277" s="142">
        <f>'2019-상시근로자'!B277</f>
        <v>0</v>
      </c>
      <c r="C277" s="635">
        <f>'2019-상시근로자'!C277</f>
        <v>0</v>
      </c>
      <c r="D277" s="637">
        <f>'2019-상시근로자'!D277</f>
        <v>0</v>
      </c>
      <c r="E277" s="156" t="e">
        <f t="shared" si="308"/>
        <v>#VALUE!</v>
      </c>
      <c r="F277" s="30" t="e">
        <f t="shared" si="309"/>
        <v>#VALUE!</v>
      </c>
      <c r="G277" s="31" t="e">
        <f t="shared" si="310"/>
        <v>#VALUE!</v>
      </c>
      <c r="H277" s="147" t="e">
        <f t="shared" si="311"/>
        <v>#VALUE!</v>
      </c>
      <c r="I277" s="636">
        <f>'2019-상시근로자'!E277</f>
        <v>0</v>
      </c>
      <c r="J277" s="636">
        <f>'2019-상시근로자'!G277</f>
        <v>0</v>
      </c>
      <c r="K277" s="33" t="e">
        <f t="shared" si="312"/>
        <v>#VALUE!</v>
      </c>
      <c r="L277" s="33">
        <f t="shared" si="358"/>
        <v>0</v>
      </c>
      <c r="M277" s="35" t="e">
        <f t="shared" si="313"/>
        <v>#VALUE!</v>
      </c>
      <c r="N277" s="108"/>
      <c r="O277" s="178"/>
      <c r="P277" s="179"/>
      <c r="Q277" s="106" t="s">
        <v>160</v>
      </c>
      <c r="R277" s="107" t="s">
        <v>160</v>
      </c>
      <c r="S277" s="43"/>
      <c r="T277" s="122" t="s">
        <v>160</v>
      </c>
      <c r="U277" s="122" t="s">
        <v>160</v>
      </c>
      <c r="V277" s="123" t="s">
        <v>160</v>
      </c>
      <c r="W277" s="702">
        <f t="shared" si="321"/>
        <v>1</v>
      </c>
      <c r="X277" s="703" t="e">
        <f t="shared" si="322"/>
        <v>#VALUE!</v>
      </c>
      <c r="Y277" s="768" t="e">
        <f t="shared" si="323"/>
        <v>#VALUE!</v>
      </c>
      <c r="Z277" s="769" t="e">
        <f t="shared" si="361"/>
        <v>#VALUE!</v>
      </c>
      <c r="AA277" s="705" t="e">
        <f t="shared" si="362"/>
        <v>#VALUE!</v>
      </c>
      <c r="AB277" s="702">
        <f t="shared" si="324"/>
        <v>1</v>
      </c>
      <c r="AC277" s="703" t="e">
        <f t="shared" si="325"/>
        <v>#VALUE!</v>
      </c>
      <c r="AD277" s="704" t="e">
        <f t="shared" si="326"/>
        <v>#VALUE!</v>
      </c>
      <c r="AE277" s="769" t="e">
        <f t="shared" si="363"/>
        <v>#VALUE!</v>
      </c>
      <c r="AF277" s="705" t="e">
        <f t="shared" si="364"/>
        <v>#VALUE!</v>
      </c>
      <c r="AG277" s="702">
        <f t="shared" si="327"/>
        <v>1</v>
      </c>
      <c r="AH277" s="703" t="e">
        <f t="shared" si="328"/>
        <v>#VALUE!</v>
      </c>
      <c r="AI277" s="704" t="e">
        <f t="shared" si="329"/>
        <v>#VALUE!</v>
      </c>
      <c r="AJ277" s="769" t="e">
        <f t="shared" si="365"/>
        <v>#VALUE!</v>
      </c>
      <c r="AK277" s="705" t="e">
        <f t="shared" si="366"/>
        <v>#VALUE!</v>
      </c>
      <c r="AL277" s="702">
        <f t="shared" si="330"/>
        <v>1</v>
      </c>
      <c r="AM277" s="703" t="e">
        <f t="shared" si="331"/>
        <v>#VALUE!</v>
      </c>
      <c r="AN277" s="704" t="e">
        <f t="shared" si="332"/>
        <v>#VALUE!</v>
      </c>
      <c r="AO277" s="769" t="e">
        <f t="shared" si="367"/>
        <v>#VALUE!</v>
      </c>
      <c r="AP277" s="705" t="e">
        <f t="shared" si="368"/>
        <v>#VALUE!</v>
      </c>
      <c r="AQ277" s="702">
        <f t="shared" si="333"/>
        <v>1</v>
      </c>
      <c r="AR277" s="703" t="e">
        <f t="shared" si="334"/>
        <v>#VALUE!</v>
      </c>
      <c r="AS277" s="704" t="e">
        <f t="shared" si="335"/>
        <v>#VALUE!</v>
      </c>
      <c r="AT277" s="769" t="e">
        <f t="shared" si="369"/>
        <v>#VALUE!</v>
      </c>
      <c r="AU277" s="705" t="e">
        <f t="shared" si="370"/>
        <v>#VALUE!</v>
      </c>
      <c r="AV277" s="702">
        <f t="shared" si="336"/>
        <v>1</v>
      </c>
      <c r="AW277" s="703" t="e">
        <f t="shared" si="337"/>
        <v>#VALUE!</v>
      </c>
      <c r="AX277" s="704" t="e">
        <f t="shared" si="338"/>
        <v>#VALUE!</v>
      </c>
      <c r="AY277" s="769" t="e">
        <f t="shared" si="371"/>
        <v>#VALUE!</v>
      </c>
      <c r="AZ277" s="705" t="e">
        <f t="shared" si="372"/>
        <v>#VALUE!</v>
      </c>
      <c r="BA277" s="702">
        <f t="shared" si="339"/>
        <v>1</v>
      </c>
      <c r="BB277" s="703" t="e">
        <f t="shared" si="340"/>
        <v>#VALUE!</v>
      </c>
      <c r="BC277" s="704" t="e">
        <f t="shared" si="341"/>
        <v>#VALUE!</v>
      </c>
      <c r="BD277" s="769" t="e">
        <f t="shared" si="373"/>
        <v>#VALUE!</v>
      </c>
      <c r="BE277" s="705" t="e">
        <f t="shared" si="374"/>
        <v>#VALUE!</v>
      </c>
      <c r="BF277" s="702">
        <f t="shared" si="342"/>
        <v>1</v>
      </c>
      <c r="BG277" s="703" t="e">
        <f t="shared" si="343"/>
        <v>#VALUE!</v>
      </c>
      <c r="BH277" s="704" t="e">
        <f t="shared" si="344"/>
        <v>#VALUE!</v>
      </c>
      <c r="BI277" s="769" t="e">
        <f t="shared" si="375"/>
        <v>#VALUE!</v>
      </c>
      <c r="BJ277" s="705" t="e">
        <f t="shared" si="376"/>
        <v>#VALUE!</v>
      </c>
      <c r="BK277" s="702">
        <f t="shared" si="345"/>
        <v>1</v>
      </c>
      <c r="BL277" s="703" t="e">
        <f t="shared" si="346"/>
        <v>#VALUE!</v>
      </c>
      <c r="BM277" s="704" t="e">
        <f t="shared" si="347"/>
        <v>#VALUE!</v>
      </c>
      <c r="BN277" s="769" t="e">
        <f t="shared" si="377"/>
        <v>#VALUE!</v>
      </c>
      <c r="BO277" s="705" t="e">
        <f t="shared" si="378"/>
        <v>#VALUE!</v>
      </c>
      <c r="BP277" s="702">
        <f t="shared" si="348"/>
        <v>1</v>
      </c>
      <c r="BQ277" s="703" t="e">
        <f t="shared" si="349"/>
        <v>#VALUE!</v>
      </c>
      <c r="BR277" s="704" t="e">
        <f t="shared" si="350"/>
        <v>#VALUE!</v>
      </c>
      <c r="BS277" s="769" t="e">
        <f t="shared" si="379"/>
        <v>#VALUE!</v>
      </c>
      <c r="BT277" s="705" t="e">
        <f t="shared" si="380"/>
        <v>#VALUE!</v>
      </c>
      <c r="BU277" s="702">
        <f t="shared" si="351"/>
        <v>1</v>
      </c>
      <c r="BV277" s="703" t="e">
        <f t="shared" si="352"/>
        <v>#VALUE!</v>
      </c>
      <c r="BW277" s="704" t="e">
        <f t="shared" si="353"/>
        <v>#VALUE!</v>
      </c>
      <c r="BX277" s="769" t="e">
        <f t="shared" si="381"/>
        <v>#VALUE!</v>
      </c>
      <c r="BY277" s="705" t="e">
        <f t="shared" si="382"/>
        <v>#VALUE!</v>
      </c>
      <c r="BZ277" s="702">
        <f t="shared" si="354"/>
        <v>1</v>
      </c>
      <c r="CA277" s="703" t="e">
        <f t="shared" si="355"/>
        <v>#VALUE!</v>
      </c>
      <c r="CB277" s="704" t="e">
        <f t="shared" si="356"/>
        <v>#VALUE!</v>
      </c>
      <c r="CC277" s="769" t="e">
        <f t="shared" si="383"/>
        <v>#VALUE!</v>
      </c>
      <c r="CD277" s="705" t="e">
        <f t="shared" si="384"/>
        <v>#VALUE!</v>
      </c>
      <c r="CE277" s="770">
        <f t="shared" si="359"/>
        <v>12</v>
      </c>
      <c r="CF277" s="771" t="e">
        <f t="shared" si="360"/>
        <v>#VALUE!</v>
      </c>
      <c r="CG277" s="708"/>
      <c r="CH277" s="709"/>
      <c r="CK277" s="253"/>
      <c r="CL277" s="272"/>
      <c r="CM277" s="272"/>
      <c r="CN277" s="273"/>
      <c r="CO277" s="285" t="e">
        <f t="shared" si="315"/>
        <v>#VALUE!</v>
      </c>
      <c r="CP277" s="286" t="e">
        <f t="shared" si="316"/>
        <v>#VALUE!</v>
      </c>
      <c r="CQ277" s="275">
        <f t="shared" si="317"/>
        <v>0</v>
      </c>
      <c r="CR277" s="270" t="e">
        <f t="shared" si="357"/>
        <v>#VALUE!</v>
      </c>
      <c r="CS277" s="270" t="e">
        <f t="shared" si="357"/>
        <v>#VALUE!</v>
      </c>
      <c r="CT277" s="270" t="e">
        <f t="shared" si="319"/>
        <v>#VALUE!</v>
      </c>
      <c r="CU277" s="44"/>
    </row>
    <row r="278" spans="1:99" ht="16.5" customHeight="1">
      <c r="A278" s="23">
        <f t="shared" si="320"/>
        <v>274</v>
      </c>
      <c r="B278" s="142">
        <f>'2019-상시근로자'!B278</f>
        <v>0</v>
      </c>
      <c r="C278" s="635">
        <f>'2019-상시근로자'!C278</f>
        <v>0</v>
      </c>
      <c r="D278" s="637">
        <f>'2019-상시근로자'!D278</f>
        <v>0</v>
      </c>
      <c r="E278" s="156" t="e">
        <f t="shared" si="308"/>
        <v>#VALUE!</v>
      </c>
      <c r="F278" s="30" t="e">
        <f t="shared" si="309"/>
        <v>#VALUE!</v>
      </c>
      <c r="G278" s="31" t="e">
        <f t="shared" si="310"/>
        <v>#VALUE!</v>
      </c>
      <c r="H278" s="147" t="e">
        <f t="shared" si="311"/>
        <v>#VALUE!</v>
      </c>
      <c r="I278" s="636">
        <f>'2019-상시근로자'!E278</f>
        <v>0</v>
      </c>
      <c r="J278" s="636">
        <f>'2019-상시근로자'!G278</f>
        <v>0</v>
      </c>
      <c r="K278" s="33" t="e">
        <f t="shared" si="312"/>
        <v>#VALUE!</v>
      </c>
      <c r="L278" s="33">
        <f t="shared" si="358"/>
        <v>0</v>
      </c>
      <c r="M278" s="35" t="e">
        <f t="shared" si="313"/>
        <v>#VALUE!</v>
      </c>
      <c r="N278" s="108"/>
      <c r="O278" s="178"/>
      <c r="P278" s="179"/>
      <c r="Q278" s="106" t="s">
        <v>160</v>
      </c>
      <c r="R278" s="107" t="s">
        <v>160</v>
      </c>
      <c r="S278" s="43"/>
      <c r="T278" s="122" t="s">
        <v>160</v>
      </c>
      <c r="U278" s="122" t="s">
        <v>160</v>
      </c>
      <c r="V278" s="123" t="s">
        <v>160</v>
      </c>
      <c r="W278" s="702">
        <f t="shared" si="321"/>
        <v>1</v>
      </c>
      <c r="X278" s="703" t="e">
        <f t="shared" si="322"/>
        <v>#VALUE!</v>
      </c>
      <c r="Y278" s="768" t="e">
        <f t="shared" si="323"/>
        <v>#VALUE!</v>
      </c>
      <c r="Z278" s="769" t="e">
        <f t="shared" si="361"/>
        <v>#VALUE!</v>
      </c>
      <c r="AA278" s="705" t="e">
        <f t="shared" si="362"/>
        <v>#VALUE!</v>
      </c>
      <c r="AB278" s="702">
        <f t="shared" si="324"/>
        <v>1</v>
      </c>
      <c r="AC278" s="703" t="e">
        <f t="shared" si="325"/>
        <v>#VALUE!</v>
      </c>
      <c r="AD278" s="704" t="e">
        <f t="shared" si="326"/>
        <v>#VALUE!</v>
      </c>
      <c r="AE278" s="769" t="e">
        <f t="shared" si="363"/>
        <v>#VALUE!</v>
      </c>
      <c r="AF278" s="705" t="e">
        <f t="shared" si="364"/>
        <v>#VALUE!</v>
      </c>
      <c r="AG278" s="702">
        <f t="shared" si="327"/>
        <v>1</v>
      </c>
      <c r="AH278" s="703" t="e">
        <f t="shared" si="328"/>
        <v>#VALUE!</v>
      </c>
      <c r="AI278" s="704" t="e">
        <f t="shared" si="329"/>
        <v>#VALUE!</v>
      </c>
      <c r="AJ278" s="769" t="e">
        <f t="shared" si="365"/>
        <v>#VALUE!</v>
      </c>
      <c r="AK278" s="705" t="e">
        <f t="shared" si="366"/>
        <v>#VALUE!</v>
      </c>
      <c r="AL278" s="702">
        <f t="shared" si="330"/>
        <v>1</v>
      </c>
      <c r="AM278" s="703" t="e">
        <f t="shared" si="331"/>
        <v>#VALUE!</v>
      </c>
      <c r="AN278" s="704" t="e">
        <f t="shared" si="332"/>
        <v>#VALUE!</v>
      </c>
      <c r="AO278" s="769" t="e">
        <f t="shared" si="367"/>
        <v>#VALUE!</v>
      </c>
      <c r="AP278" s="705" t="e">
        <f t="shared" si="368"/>
        <v>#VALUE!</v>
      </c>
      <c r="AQ278" s="702">
        <f t="shared" si="333"/>
        <v>1</v>
      </c>
      <c r="AR278" s="703" t="e">
        <f t="shared" si="334"/>
        <v>#VALUE!</v>
      </c>
      <c r="AS278" s="704" t="e">
        <f t="shared" si="335"/>
        <v>#VALUE!</v>
      </c>
      <c r="AT278" s="769" t="e">
        <f t="shared" si="369"/>
        <v>#VALUE!</v>
      </c>
      <c r="AU278" s="705" t="e">
        <f t="shared" si="370"/>
        <v>#VALUE!</v>
      </c>
      <c r="AV278" s="702">
        <f t="shared" si="336"/>
        <v>1</v>
      </c>
      <c r="AW278" s="703" t="e">
        <f t="shared" si="337"/>
        <v>#VALUE!</v>
      </c>
      <c r="AX278" s="704" t="e">
        <f t="shared" si="338"/>
        <v>#VALUE!</v>
      </c>
      <c r="AY278" s="769" t="e">
        <f t="shared" si="371"/>
        <v>#VALUE!</v>
      </c>
      <c r="AZ278" s="705" t="e">
        <f t="shared" si="372"/>
        <v>#VALUE!</v>
      </c>
      <c r="BA278" s="702">
        <f t="shared" si="339"/>
        <v>1</v>
      </c>
      <c r="BB278" s="703" t="e">
        <f t="shared" si="340"/>
        <v>#VALUE!</v>
      </c>
      <c r="BC278" s="704" t="e">
        <f t="shared" si="341"/>
        <v>#VALUE!</v>
      </c>
      <c r="BD278" s="769" t="e">
        <f t="shared" si="373"/>
        <v>#VALUE!</v>
      </c>
      <c r="BE278" s="705" t="e">
        <f t="shared" si="374"/>
        <v>#VALUE!</v>
      </c>
      <c r="BF278" s="702">
        <f t="shared" si="342"/>
        <v>1</v>
      </c>
      <c r="BG278" s="703" t="e">
        <f t="shared" si="343"/>
        <v>#VALUE!</v>
      </c>
      <c r="BH278" s="704" t="e">
        <f t="shared" si="344"/>
        <v>#VALUE!</v>
      </c>
      <c r="BI278" s="769" t="e">
        <f t="shared" si="375"/>
        <v>#VALUE!</v>
      </c>
      <c r="BJ278" s="705" t="e">
        <f t="shared" si="376"/>
        <v>#VALUE!</v>
      </c>
      <c r="BK278" s="702">
        <f t="shared" si="345"/>
        <v>1</v>
      </c>
      <c r="BL278" s="703" t="e">
        <f t="shared" si="346"/>
        <v>#VALUE!</v>
      </c>
      <c r="BM278" s="704" t="e">
        <f t="shared" si="347"/>
        <v>#VALUE!</v>
      </c>
      <c r="BN278" s="769" t="e">
        <f t="shared" si="377"/>
        <v>#VALUE!</v>
      </c>
      <c r="BO278" s="705" t="e">
        <f t="shared" si="378"/>
        <v>#VALUE!</v>
      </c>
      <c r="BP278" s="702">
        <f t="shared" si="348"/>
        <v>1</v>
      </c>
      <c r="BQ278" s="703" t="e">
        <f t="shared" si="349"/>
        <v>#VALUE!</v>
      </c>
      <c r="BR278" s="704" t="e">
        <f t="shared" si="350"/>
        <v>#VALUE!</v>
      </c>
      <c r="BS278" s="769" t="e">
        <f t="shared" si="379"/>
        <v>#VALUE!</v>
      </c>
      <c r="BT278" s="705" t="e">
        <f t="shared" si="380"/>
        <v>#VALUE!</v>
      </c>
      <c r="BU278" s="702">
        <f t="shared" si="351"/>
        <v>1</v>
      </c>
      <c r="BV278" s="703" t="e">
        <f t="shared" si="352"/>
        <v>#VALUE!</v>
      </c>
      <c r="BW278" s="704" t="e">
        <f t="shared" si="353"/>
        <v>#VALUE!</v>
      </c>
      <c r="BX278" s="769" t="e">
        <f t="shared" si="381"/>
        <v>#VALUE!</v>
      </c>
      <c r="BY278" s="705" t="e">
        <f t="shared" si="382"/>
        <v>#VALUE!</v>
      </c>
      <c r="BZ278" s="702">
        <f t="shared" si="354"/>
        <v>1</v>
      </c>
      <c r="CA278" s="703" t="e">
        <f t="shared" si="355"/>
        <v>#VALUE!</v>
      </c>
      <c r="CB278" s="704" t="e">
        <f t="shared" si="356"/>
        <v>#VALUE!</v>
      </c>
      <c r="CC278" s="769" t="e">
        <f t="shared" si="383"/>
        <v>#VALUE!</v>
      </c>
      <c r="CD278" s="705" t="e">
        <f t="shared" si="384"/>
        <v>#VALUE!</v>
      </c>
      <c r="CE278" s="770">
        <f t="shared" si="359"/>
        <v>12</v>
      </c>
      <c r="CF278" s="771" t="e">
        <f t="shared" si="360"/>
        <v>#VALUE!</v>
      </c>
      <c r="CG278" s="708"/>
      <c r="CH278" s="709"/>
      <c r="CK278" s="253"/>
      <c r="CL278" s="272"/>
      <c r="CM278" s="272"/>
      <c r="CN278" s="273"/>
      <c r="CO278" s="285" t="e">
        <f t="shared" si="315"/>
        <v>#VALUE!</v>
      </c>
      <c r="CP278" s="286" t="e">
        <f t="shared" si="316"/>
        <v>#VALUE!</v>
      </c>
      <c r="CQ278" s="275">
        <f t="shared" si="317"/>
        <v>0</v>
      </c>
      <c r="CR278" s="270" t="e">
        <f t="shared" si="357"/>
        <v>#VALUE!</v>
      </c>
      <c r="CS278" s="270" t="e">
        <f t="shared" si="357"/>
        <v>#VALUE!</v>
      </c>
      <c r="CT278" s="270" t="e">
        <f t="shared" si="319"/>
        <v>#VALUE!</v>
      </c>
      <c r="CU278" s="44"/>
    </row>
    <row r="279" spans="1:99" ht="16.5" customHeight="1">
      <c r="A279" s="23">
        <f t="shared" si="320"/>
        <v>275</v>
      </c>
      <c r="B279" s="142">
        <f>'2019-상시근로자'!B279</f>
        <v>0</v>
      </c>
      <c r="C279" s="635">
        <f>'2019-상시근로자'!C279</f>
        <v>0</v>
      </c>
      <c r="D279" s="637">
        <f>'2019-상시근로자'!D279</f>
        <v>0</v>
      </c>
      <c r="E279" s="156" t="e">
        <f t="shared" si="308"/>
        <v>#VALUE!</v>
      </c>
      <c r="F279" s="30" t="e">
        <f t="shared" si="309"/>
        <v>#VALUE!</v>
      </c>
      <c r="G279" s="31" t="e">
        <f t="shared" si="310"/>
        <v>#VALUE!</v>
      </c>
      <c r="H279" s="147" t="e">
        <f t="shared" si="311"/>
        <v>#VALUE!</v>
      </c>
      <c r="I279" s="636">
        <f>'2019-상시근로자'!E279</f>
        <v>0</v>
      </c>
      <c r="J279" s="636">
        <f>'2019-상시근로자'!G279</f>
        <v>0</v>
      </c>
      <c r="K279" s="33" t="e">
        <f t="shared" si="312"/>
        <v>#VALUE!</v>
      </c>
      <c r="L279" s="33">
        <f t="shared" si="358"/>
        <v>0</v>
      </c>
      <c r="M279" s="35" t="e">
        <f t="shared" si="313"/>
        <v>#VALUE!</v>
      </c>
      <c r="N279" s="108"/>
      <c r="O279" s="178"/>
      <c r="P279" s="179"/>
      <c r="Q279" s="106" t="s">
        <v>160</v>
      </c>
      <c r="R279" s="107" t="s">
        <v>160</v>
      </c>
      <c r="S279" s="43"/>
      <c r="T279" s="122" t="s">
        <v>160</v>
      </c>
      <c r="U279" s="122" t="s">
        <v>160</v>
      </c>
      <c r="V279" s="123" t="s">
        <v>160</v>
      </c>
      <c r="W279" s="702">
        <f t="shared" si="321"/>
        <v>1</v>
      </c>
      <c r="X279" s="703" t="e">
        <f t="shared" si="322"/>
        <v>#VALUE!</v>
      </c>
      <c r="Y279" s="768" t="e">
        <f t="shared" si="323"/>
        <v>#VALUE!</v>
      </c>
      <c r="Z279" s="769" t="e">
        <f t="shared" si="361"/>
        <v>#VALUE!</v>
      </c>
      <c r="AA279" s="705" t="e">
        <f t="shared" si="362"/>
        <v>#VALUE!</v>
      </c>
      <c r="AB279" s="702">
        <f t="shared" si="324"/>
        <v>1</v>
      </c>
      <c r="AC279" s="703" t="e">
        <f t="shared" si="325"/>
        <v>#VALUE!</v>
      </c>
      <c r="AD279" s="704" t="e">
        <f t="shared" si="326"/>
        <v>#VALUE!</v>
      </c>
      <c r="AE279" s="769" t="e">
        <f t="shared" si="363"/>
        <v>#VALUE!</v>
      </c>
      <c r="AF279" s="705" t="e">
        <f t="shared" si="364"/>
        <v>#VALUE!</v>
      </c>
      <c r="AG279" s="702">
        <f t="shared" si="327"/>
        <v>1</v>
      </c>
      <c r="AH279" s="703" t="e">
        <f t="shared" si="328"/>
        <v>#VALUE!</v>
      </c>
      <c r="AI279" s="704" t="e">
        <f t="shared" si="329"/>
        <v>#VALUE!</v>
      </c>
      <c r="AJ279" s="769" t="e">
        <f t="shared" si="365"/>
        <v>#VALUE!</v>
      </c>
      <c r="AK279" s="705" t="e">
        <f t="shared" si="366"/>
        <v>#VALUE!</v>
      </c>
      <c r="AL279" s="702">
        <f t="shared" si="330"/>
        <v>1</v>
      </c>
      <c r="AM279" s="703" t="e">
        <f t="shared" si="331"/>
        <v>#VALUE!</v>
      </c>
      <c r="AN279" s="704" t="e">
        <f t="shared" si="332"/>
        <v>#VALUE!</v>
      </c>
      <c r="AO279" s="769" t="e">
        <f t="shared" si="367"/>
        <v>#VALUE!</v>
      </c>
      <c r="AP279" s="705" t="e">
        <f t="shared" si="368"/>
        <v>#VALUE!</v>
      </c>
      <c r="AQ279" s="702">
        <f t="shared" si="333"/>
        <v>1</v>
      </c>
      <c r="AR279" s="703" t="e">
        <f t="shared" si="334"/>
        <v>#VALUE!</v>
      </c>
      <c r="AS279" s="704" t="e">
        <f t="shared" si="335"/>
        <v>#VALUE!</v>
      </c>
      <c r="AT279" s="769" t="e">
        <f t="shared" si="369"/>
        <v>#VALUE!</v>
      </c>
      <c r="AU279" s="705" t="e">
        <f t="shared" si="370"/>
        <v>#VALUE!</v>
      </c>
      <c r="AV279" s="702">
        <f t="shared" si="336"/>
        <v>1</v>
      </c>
      <c r="AW279" s="703" t="e">
        <f t="shared" si="337"/>
        <v>#VALUE!</v>
      </c>
      <c r="AX279" s="704" t="e">
        <f t="shared" si="338"/>
        <v>#VALUE!</v>
      </c>
      <c r="AY279" s="769" t="e">
        <f t="shared" si="371"/>
        <v>#VALUE!</v>
      </c>
      <c r="AZ279" s="705" t="e">
        <f t="shared" si="372"/>
        <v>#VALUE!</v>
      </c>
      <c r="BA279" s="702">
        <f t="shared" si="339"/>
        <v>1</v>
      </c>
      <c r="BB279" s="703" t="e">
        <f t="shared" si="340"/>
        <v>#VALUE!</v>
      </c>
      <c r="BC279" s="704" t="e">
        <f t="shared" si="341"/>
        <v>#VALUE!</v>
      </c>
      <c r="BD279" s="769" t="e">
        <f t="shared" si="373"/>
        <v>#VALUE!</v>
      </c>
      <c r="BE279" s="705" t="e">
        <f t="shared" si="374"/>
        <v>#VALUE!</v>
      </c>
      <c r="BF279" s="702">
        <f t="shared" si="342"/>
        <v>1</v>
      </c>
      <c r="BG279" s="703" t="e">
        <f t="shared" si="343"/>
        <v>#VALUE!</v>
      </c>
      <c r="BH279" s="704" t="e">
        <f t="shared" si="344"/>
        <v>#VALUE!</v>
      </c>
      <c r="BI279" s="769" t="e">
        <f t="shared" si="375"/>
        <v>#VALUE!</v>
      </c>
      <c r="BJ279" s="705" t="e">
        <f t="shared" si="376"/>
        <v>#VALUE!</v>
      </c>
      <c r="BK279" s="702">
        <f t="shared" si="345"/>
        <v>1</v>
      </c>
      <c r="BL279" s="703" t="e">
        <f t="shared" si="346"/>
        <v>#VALUE!</v>
      </c>
      <c r="BM279" s="704" t="e">
        <f t="shared" si="347"/>
        <v>#VALUE!</v>
      </c>
      <c r="BN279" s="769" t="e">
        <f t="shared" si="377"/>
        <v>#VALUE!</v>
      </c>
      <c r="BO279" s="705" t="e">
        <f t="shared" si="378"/>
        <v>#VALUE!</v>
      </c>
      <c r="BP279" s="702">
        <f t="shared" si="348"/>
        <v>1</v>
      </c>
      <c r="BQ279" s="703" t="e">
        <f t="shared" si="349"/>
        <v>#VALUE!</v>
      </c>
      <c r="BR279" s="704" t="e">
        <f t="shared" si="350"/>
        <v>#VALUE!</v>
      </c>
      <c r="BS279" s="769" t="e">
        <f t="shared" si="379"/>
        <v>#VALUE!</v>
      </c>
      <c r="BT279" s="705" t="e">
        <f t="shared" si="380"/>
        <v>#VALUE!</v>
      </c>
      <c r="BU279" s="702">
        <f t="shared" si="351"/>
        <v>1</v>
      </c>
      <c r="BV279" s="703" t="e">
        <f t="shared" si="352"/>
        <v>#VALUE!</v>
      </c>
      <c r="BW279" s="704" t="e">
        <f t="shared" si="353"/>
        <v>#VALUE!</v>
      </c>
      <c r="BX279" s="769" t="e">
        <f t="shared" si="381"/>
        <v>#VALUE!</v>
      </c>
      <c r="BY279" s="705" t="e">
        <f t="shared" si="382"/>
        <v>#VALUE!</v>
      </c>
      <c r="BZ279" s="702">
        <f t="shared" si="354"/>
        <v>1</v>
      </c>
      <c r="CA279" s="703" t="e">
        <f t="shared" si="355"/>
        <v>#VALUE!</v>
      </c>
      <c r="CB279" s="704" t="e">
        <f t="shared" si="356"/>
        <v>#VALUE!</v>
      </c>
      <c r="CC279" s="769" t="e">
        <f t="shared" si="383"/>
        <v>#VALUE!</v>
      </c>
      <c r="CD279" s="705" t="e">
        <f t="shared" si="384"/>
        <v>#VALUE!</v>
      </c>
      <c r="CE279" s="770">
        <f t="shared" si="359"/>
        <v>12</v>
      </c>
      <c r="CF279" s="771" t="e">
        <f t="shared" si="360"/>
        <v>#VALUE!</v>
      </c>
      <c r="CG279" s="708"/>
      <c r="CH279" s="709"/>
      <c r="CK279" s="253"/>
      <c r="CL279" s="272"/>
      <c r="CM279" s="272"/>
      <c r="CN279" s="273"/>
      <c r="CO279" s="285" t="e">
        <f t="shared" si="315"/>
        <v>#VALUE!</v>
      </c>
      <c r="CP279" s="286" t="e">
        <f t="shared" si="316"/>
        <v>#VALUE!</v>
      </c>
      <c r="CQ279" s="275">
        <f t="shared" si="317"/>
        <v>0</v>
      </c>
      <c r="CR279" s="270" t="e">
        <f t="shared" si="357"/>
        <v>#VALUE!</v>
      </c>
      <c r="CS279" s="270" t="e">
        <f t="shared" si="357"/>
        <v>#VALUE!</v>
      </c>
      <c r="CT279" s="270" t="e">
        <f t="shared" si="319"/>
        <v>#VALUE!</v>
      </c>
      <c r="CU279" s="44"/>
    </row>
    <row r="280" spans="1:99" ht="16.5" customHeight="1">
      <c r="A280" s="23">
        <f t="shared" si="320"/>
        <v>276</v>
      </c>
      <c r="B280" s="142">
        <f>'2019-상시근로자'!B280</f>
        <v>0</v>
      </c>
      <c r="C280" s="635">
        <f>'2019-상시근로자'!C280</f>
        <v>0</v>
      </c>
      <c r="D280" s="637">
        <f>'2019-상시근로자'!D280</f>
        <v>0</v>
      </c>
      <c r="E280" s="156" t="e">
        <f t="shared" si="308"/>
        <v>#VALUE!</v>
      </c>
      <c r="F280" s="30" t="e">
        <f t="shared" si="309"/>
        <v>#VALUE!</v>
      </c>
      <c r="G280" s="31" t="e">
        <f t="shared" si="310"/>
        <v>#VALUE!</v>
      </c>
      <c r="H280" s="147" t="e">
        <f t="shared" si="311"/>
        <v>#VALUE!</v>
      </c>
      <c r="I280" s="636">
        <f>'2019-상시근로자'!E280</f>
        <v>0</v>
      </c>
      <c r="J280" s="636">
        <f>'2019-상시근로자'!G280</f>
        <v>0</v>
      </c>
      <c r="K280" s="33" t="e">
        <f t="shared" si="312"/>
        <v>#VALUE!</v>
      </c>
      <c r="L280" s="33">
        <f t="shared" si="358"/>
        <v>0</v>
      </c>
      <c r="M280" s="35" t="e">
        <f t="shared" si="313"/>
        <v>#VALUE!</v>
      </c>
      <c r="N280" s="108"/>
      <c r="O280" s="178"/>
      <c r="P280" s="179"/>
      <c r="Q280" s="106" t="s">
        <v>160</v>
      </c>
      <c r="R280" s="107" t="s">
        <v>160</v>
      </c>
      <c r="S280" s="43"/>
      <c r="T280" s="122" t="s">
        <v>160</v>
      </c>
      <c r="U280" s="122" t="s">
        <v>160</v>
      </c>
      <c r="V280" s="123" t="s">
        <v>160</v>
      </c>
      <c r="W280" s="702">
        <f t="shared" si="321"/>
        <v>1</v>
      </c>
      <c r="X280" s="703" t="e">
        <f t="shared" si="322"/>
        <v>#VALUE!</v>
      </c>
      <c r="Y280" s="768" t="e">
        <f t="shared" si="323"/>
        <v>#VALUE!</v>
      </c>
      <c r="Z280" s="769" t="e">
        <f t="shared" si="361"/>
        <v>#VALUE!</v>
      </c>
      <c r="AA280" s="705" t="e">
        <f t="shared" si="362"/>
        <v>#VALUE!</v>
      </c>
      <c r="AB280" s="702">
        <f t="shared" si="324"/>
        <v>1</v>
      </c>
      <c r="AC280" s="703" t="e">
        <f t="shared" si="325"/>
        <v>#VALUE!</v>
      </c>
      <c r="AD280" s="704" t="e">
        <f t="shared" si="326"/>
        <v>#VALUE!</v>
      </c>
      <c r="AE280" s="769" t="e">
        <f t="shared" si="363"/>
        <v>#VALUE!</v>
      </c>
      <c r="AF280" s="705" t="e">
        <f t="shared" si="364"/>
        <v>#VALUE!</v>
      </c>
      <c r="AG280" s="702">
        <f t="shared" si="327"/>
        <v>1</v>
      </c>
      <c r="AH280" s="703" t="e">
        <f t="shared" si="328"/>
        <v>#VALUE!</v>
      </c>
      <c r="AI280" s="704" t="e">
        <f t="shared" si="329"/>
        <v>#VALUE!</v>
      </c>
      <c r="AJ280" s="769" t="e">
        <f t="shared" si="365"/>
        <v>#VALUE!</v>
      </c>
      <c r="AK280" s="705" t="e">
        <f t="shared" si="366"/>
        <v>#VALUE!</v>
      </c>
      <c r="AL280" s="702">
        <f t="shared" si="330"/>
        <v>1</v>
      </c>
      <c r="AM280" s="703" t="e">
        <f t="shared" si="331"/>
        <v>#VALUE!</v>
      </c>
      <c r="AN280" s="704" t="e">
        <f t="shared" si="332"/>
        <v>#VALUE!</v>
      </c>
      <c r="AO280" s="769" t="e">
        <f t="shared" si="367"/>
        <v>#VALUE!</v>
      </c>
      <c r="AP280" s="705" t="e">
        <f t="shared" si="368"/>
        <v>#VALUE!</v>
      </c>
      <c r="AQ280" s="702">
        <f t="shared" si="333"/>
        <v>1</v>
      </c>
      <c r="AR280" s="703" t="e">
        <f t="shared" si="334"/>
        <v>#VALUE!</v>
      </c>
      <c r="AS280" s="704" t="e">
        <f t="shared" si="335"/>
        <v>#VALUE!</v>
      </c>
      <c r="AT280" s="769" t="e">
        <f t="shared" si="369"/>
        <v>#VALUE!</v>
      </c>
      <c r="AU280" s="705" t="e">
        <f t="shared" si="370"/>
        <v>#VALUE!</v>
      </c>
      <c r="AV280" s="702">
        <f t="shared" si="336"/>
        <v>1</v>
      </c>
      <c r="AW280" s="703" t="e">
        <f t="shared" si="337"/>
        <v>#VALUE!</v>
      </c>
      <c r="AX280" s="704" t="e">
        <f t="shared" si="338"/>
        <v>#VALUE!</v>
      </c>
      <c r="AY280" s="769" t="e">
        <f t="shared" si="371"/>
        <v>#VALUE!</v>
      </c>
      <c r="AZ280" s="705" t="e">
        <f t="shared" si="372"/>
        <v>#VALUE!</v>
      </c>
      <c r="BA280" s="702">
        <f t="shared" si="339"/>
        <v>1</v>
      </c>
      <c r="BB280" s="703" t="e">
        <f t="shared" si="340"/>
        <v>#VALUE!</v>
      </c>
      <c r="BC280" s="704" t="e">
        <f t="shared" si="341"/>
        <v>#VALUE!</v>
      </c>
      <c r="BD280" s="769" t="e">
        <f t="shared" si="373"/>
        <v>#VALUE!</v>
      </c>
      <c r="BE280" s="705" t="e">
        <f t="shared" si="374"/>
        <v>#VALUE!</v>
      </c>
      <c r="BF280" s="702">
        <f t="shared" si="342"/>
        <v>1</v>
      </c>
      <c r="BG280" s="703" t="e">
        <f t="shared" si="343"/>
        <v>#VALUE!</v>
      </c>
      <c r="BH280" s="704" t="e">
        <f t="shared" si="344"/>
        <v>#VALUE!</v>
      </c>
      <c r="BI280" s="769" t="e">
        <f t="shared" si="375"/>
        <v>#VALUE!</v>
      </c>
      <c r="BJ280" s="705" t="e">
        <f t="shared" si="376"/>
        <v>#VALUE!</v>
      </c>
      <c r="BK280" s="702">
        <f t="shared" si="345"/>
        <v>1</v>
      </c>
      <c r="BL280" s="703" t="e">
        <f t="shared" si="346"/>
        <v>#VALUE!</v>
      </c>
      <c r="BM280" s="704" t="e">
        <f t="shared" si="347"/>
        <v>#VALUE!</v>
      </c>
      <c r="BN280" s="769" t="e">
        <f t="shared" si="377"/>
        <v>#VALUE!</v>
      </c>
      <c r="BO280" s="705" t="e">
        <f t="shared" si="378"/>
        <v>#VALUE!</v>
      </c>
      <c r="BP280" s="702">
        <f t="shared" si="348"/>
        <v>1</v>
      </c>
      <c r="BQ280" s="703" t="e">
        <f t="shared" si="349"/>
        <v>#VALUE!</v>
      </c>
      <c r="BR280" s="704" t="e">
        <f t="shared" si="350"/>
        <v>#VALUE!</v>
      </c>
      <c r="BS280" s="769" t="e">
        <f t="shared" si="379"/>
        <v>#VALUE!</v>
      </c>
      <c r="BT280" s="705" t="e">
        <f t="shared" si="380"/>
        <v>#VALUE!</v>
      </c>
      <c r="BU280" s="702">
        <f t="shared" si="351"/>
        <v>1</v>
      </c>
      <c r="BV280" s="703" t="e">
        <f t="shared" si="352"/>
        <v>#VALUE!</v>
      </c>
      <c r="BW280" s="704" t="e">
        <f t="shared" si="353"/>
        <v>#VALUE!</v>
      </c>
      <c r="BX280" s="769" t="e">
        <f t="shared" si="381"/>
        <v>#VALUE!</v>
      </c>
      <c r="BY280" s="705" t="e">
        <f t="shared" si="382"/>
        <v>#VALUE!</v>
      </c>
      <c r="BZ280" s="702">
        <f t="shared" si="354"/>
        <v>1</v>
      </c>
      <c r="CA280" s="703" t="e">
        <f t="shared" si="355"/>
        <v>#VALUE!</v>
      </c>
      <c r="CB280" s="704" t="e">
        <f t="shared" si="356"/>
        <v>#VALUE!</v>
      </c>
      <c r="CC280" s="769" t="e">
        <f t="shared" si="383"/>
        <v>#VALUE!</v>
      </c>
      <c r="CD280" s="705" t="e">
        <f t="shared" si="384"/>
        <v>#VALUE!</v>
      </c>
      <c r="CE280" s="770">
        <f t="shared" si="359"/>
        <v>12</v>
      </c>
      <c r="CF280" s="771" t="e">
        <f t="shared" si="360"/>
        <v>#VALUE!</v>
      </c>
      <c r="CG280" s="708"/>
      <c r="CH280" s="709"/>
      <c r="CK280" s="253"/>
      <c r="CL280" s="272"/>
      <c r="CM280" s="272"/>
      <c r="CN280" s="273"/>
      <c r="CO280" s="285" t="e">
        <f t="shared" si="315"/>
        <v>#VALUE!</v>
      </c>
      <c r="CP280" s="286" t="e">
        <f t="shared" si="316"/>
        <v>#VALUE!</v>
      </c>
      <c r="CQ280" s="275">
        <f t="shared" si="317"/>
        <v>0</v>
      </c>
      <c r="CR280" s="270" t="e">
        <f t="shared" ref="CR280:CS297" si="385">IF($CP280=CR$4,$CN280,0)</f>
        <v>#VALUE!</v>
      </c>
      <c r="CS280" s="270" t="e">
        <f t="shared" si="385"/>
        <v>#VALUE!</v>
      </c>
      <c r="CT280" s="270" t="e">
        <f t="shared" si="319"/>
        <v>#VALUE!</v>
      </c>
      <c r="CU280" s="44"/>
    </row>
    <row r="281" spans="1:99" ht="16.5" customHeight="1">
      <c r="A281" s="23">
        <f t="shared" si="320"/>
        <v>277</v>
      </c>
      <c r="B281" s="142">
        <f>'2019-상시근로자'!B281</f>
        <v>0</v>
      </c>
      <c r="C281" s="635">
        <f>'2019-상시근로자'!C281</f>
        <v>0</v>
      </c>
      <c r="D281" s="637">
        <f>'2019-상시근로자'!D281</f>
        <v>0</v>
      </c>
      <c r="E281" s="156" t="e">
        <f t="shared" si="308"/>
        <v>#VALUE!</v>
      </c>
      <c r="F281" s="30" t="e">
        <f t="shared" si="309"/>
        <v>#VALUE!</v>
      </c>
      <c r="G281" s="31" t="e">
        <f t="shared" si="310"/>
        <v>#VALUE!</v>
      </c>
      <c r="H281" s="147" t="e">
        <f t="shared" si="311"/>
        <v>#VALUE!</v>
      </c>
      <c r="I281" s="636">
        <f>'2019-상시근로자'!E281</f>
        <v>0</v>
      </c>
      <c r="J281" s="636">
        <f>'2019-상시근로자'!G281</f>
        <v>0</v>
      </c>
      <c r="K281" s="33" t="e">
        <f t="shared" si="312"/>
        <v>#VALUE!</v>
      </c>
      <c r="L281" s="33">
        <f t="shared" si="358"/>
        <v>0</v>
      </c>
      <c r="M281" s="35" t="e">
        <f t="shared" si="313"/>
        <v>#VALUE!</v>
      </c>
      <c r="N281" s="108"/>
      <c r="O281" s="178"/>
      <c r="P281" s="179"/>
      <c r="Q281" s="106" t="s">
        <v>160</v>
      </c>
      <c r="R281" s="107" t="s">
        <v>160</v>
      </c>
      <c r="S281" s="43"/>
      <c r="T281" s="122" t="s">
        <v>160</v>
      </c>
      <c r="U281" s="122" t="s">
        <v>160</v>
      </c>
      <c r="V281" s="123" t="s">
        <v>160</v>
      </c>
      <c r="W281" s="702">
        <f t="shared" si="321"/>
        <v>1</v>
      </c>
      <c r="X281" s="703" t="e">
        <f t="shared" si="322"/>
        <v>#VALUE!</v>
      </c>
      <c r="Y281" s="768" t="e">
        <f t="shared" si="323"/>
        <v>#VALUE!</v>
      </c>
      <c r="Z281" s="769" t="e">
        <f t="shared" si="361"/>
        <v>#VALUE!</v>
      </c>
      <c r="AA281" s="705" t="e">
        <f t="shared" si="362"/>
        <v>#VALUE!</v>
      </c>
      <c r="AB281" s="702">
        <f t="shared" si="324"/>
        <v>1</v>
      </c>
      <c r="AC281" s="703" t="e">
        <f t="shared" si="325"/>
        <v>#VALUE!</v>
      </c>
      <c r="AD281" s="704" t="e">
        <f t="shared" si="326"/>
        <v>#VALUE!</v>
      </c>
      <c r="AE281" s="769" t="e">
        <f t="shared" si="363"/>
        <v>#VALUE!</v>
      </c>
      <c r="AF281" s="705" t="e">
        <f t="shared" si="364"/>
        <v>#VALUE!</v>
      </c>
      <c r="AG281" s="702">
        <f t="shared" si="327"/>
        <v>1</v>
      </c>
      <c r="AH281" s="703" t="e">
        <f t="shared" si="328"/>
        <v>#VALUE!</v>
      </c>
      <c r="AI281" s="704" t="e">
        <f t="shared" si="329"/>
        <v>#VALUE!</v>
      </c>
      <c r="AJ281" s="769" t="e">
        <f t="shared" si="365"/>
        <v>#VALUE!</v>
      </c>
      <c r="AK281" s="705" t="e">
        <f t="shared" si="366"/>
        <v>#VALUE!</v>
      </c>
      <c r="AL281" s="702">
        <f t="shared" si="330"/>
        <v>1</v>
      </c>
      <c r="AM281" s="703" t="e">
        <f t="shared" si="331"/>
        <v>#VALUE!</v>
      </c>
      <c r="AN281" s="704" t="e">
        <f t="shared" si="332"/>
        <v>#VALUE!</v>
      </c>
      <c r="AO281" s="769" t="e">
        <f t="shared" si="367"/>
        <v>#VALUE!</v>
      </c>
      <c r="AP281" s="705" t="e">
        <f t="shared" si="368"/>
        <v>#VALUE!</v>
      </c>
      <c r="AQ281" s="702">
        <f t="shared" si="333"/>
        <v>1</v>
      </c>
      <c r="AR281" s="703" t="e">
        <f t="shared" si="334"/>
        <v>#VALUE!</v>
      </c>
      <c r="AS281" s="704" t="e">
        <f t="shared" si="335"/>
        <v>#VALUE!</v>
      </c>
      <c r="AT281" s="769" t="e">
        <f t="shared" si="369"/>
        <v>#VALUE!</v>
      </c>
      <c r="AU281" s="705" t="e">
        <f t="shared" si="370"/>
        <v>#VALUE!</v>
      </c>
      <c r="AV281" s="702">
        <f t="shared" si="336"/>
        <v>1</v>
      </c>
      <c r="AW281" s="703" t="e">
        <f t="shared" si="337"/>
        <v>#VALUE!</v>
      </c>
      <c r="AX281" s="704" t="e">
        <f t="shared" si="338"/>
        <v>#VALUE!</v>
      </c>
      <c r="AY281" s="769" t="e">
        <f t="shared" si="371"/>
        <v>#VALUE!</v>
      </c>
      <c r="AZ281" s="705" t="e">
        <f t="shared" si="372"/>
        <v>#VALUE!</v>
      </c>
      <c r="BA281" s="702">
        <f t="shared" si="339"/>
        <v>1</v>
      </c>
      <c r="BB281" s="703" t="e">
        <f t="shared" si="340"/>
        <v>#VALUE!</v>
      </c>
      <c r="BC281" s="704" t="e">
        <f t="shared" si="341"/>
        <v>#VALUE!</v>
      </c>
      <c r="BD281" s="769" t="e">
        <f t="shared" si="373"/>
        <v>#VALUE!</v>
      </c>
      <c r="BE281" s="705" t="e">
        <f t="shared" si="374"/>
        <v>#VALUE!</v>
      </c>
      <c r="BF281" s="702">
        <f t="shared" si="342"/>
        <v>1</v>
      </c>
      <c r="BG281" s="703" t="e">
        <f t="shared" si="343"/>
        <v>#VALUE!</v>
      </c>
      <c r="BH281" s="704" t="e">
        <f t="shared" si="344"/>
        <v>#VALUE!</v>
      </c>
      <c r="BI281" s="769" t="e">
        <f t="shared" si="375"/>
        <v>#VALUE!</v>
      </c>
      <c r="BJ281" s="705" t="e">
        <f t="shared" si="376"/>
        <v>#VALUE!</v>
      </c>
      <c r="BK281" s="702">
        <f t="shared" si="345"/>
        <v>1</v>
      </c>
      <c r="BL281" s="703" t="e">
        <f t="shared" si="346"/>
        <v>#VALUE!</v>
      </c>
      <c r="BM281" s="704" t="e">
        <f t="shared" si="347"/>
        <v>#VALUE!</v>
      </c>
      <c r="BN281" s="769" t="e">
        <f t="shared" si="377"/>
        <v>#VALUE!</v>
      </c>
      <c r="BO281" s="705" t="e">
        <f t="shared" si="378"/>
        <v>#VALUE!</v>
      </c>
      <c r="BP281" s="702">
        <f t="shared" si="348"/>
        <v>1</v>
      </c>
      <c r="BQ281" s="703" t="e">
        <f t="shared" si="349"/>
        <v>#VALUE!</v>
      </c>
      <c r="BR281" s="704" t="e">
        <f t="shared" si="350"/>
        <v>#VALUE!</v>
      </c>
      <c r="BS281" s="769" t="e">
        <f t="shared" si="379"/>
        <v>#VALUE!</v>
      </c>
      <c r="BT281" s="705" t="e">
        <f t="shared" si="380"/>
        <v>#VALUE!</v>
      </c>
      <c r="BU281" s="702">
        <f t="shared" si="351"/>
        <v>1</v>
      </c>
      <c r="BV281" s="703" t="e">
        <f t="shared" si="352"/>
        <v>#VALUE!</v>
      </c>
      <c r="BW281" s="704" t="e">
        <f t="shared" si="353"/>
        <v>#VALUE!</v>
      </c>
      <c r="BX281" s="769" t="e">
        <f t="shared" si="381"/>
        <v>#VALUE!</v>
      </c>
      <c r="BY281" s="705" t="e">
        <f t="shared" si="382"/>
        <v>#VALUE!</v>
      </c>
      <c r="BZ281" s="702">
        <f t="shared" si="354"/>
        <v>1</v>
      </c>
      <c r="CA281" s="703" t="e">
        <f t="shared" si="355"/>
        <v>#VALUE!</v>
      </c>
      <c r="CB281" s="704" t="e">
        <f t="shared" si="356"/>
        <v>#VALUE!</v>
      </c>
      <c r="CC281" s="769" t="e">
        <f t="shared" si="383"/>
        <v>#VALUE!</v>
      </c>
      <c r="CD281" s="705" t="e">
        <f t="shared" si="384"/>
        <v>#VALUE!</v>
      </c>
      <c r="CE281" s="770">
        <f t="shared" si="359"/>
        <v>12</v>
      </c>
      <c r="CF281" s="771" t="e">
        <f t="shared" si="360"/>
        <v>#VALUE!</v>
      </c>
      <c r="CG281" s="708"/>
      <c r="CH281" s="709"/>
      <c r="CK281" s="253"/>
      <c r="CL281" s="272"/>
      <c r="CM281" s="272"/>
      <c r="CN281" s="273"/>
      <c r="CO281" s="285" t="e">
        <f t="shared" si="315"/>
        <v>#VALUE!</v>
      </c>
      <c r="CP281" s="286" t="e">
        <f t="shared" si="316"/>
        <v>#VALUE!</v>
      </c>
      <c r="CQ281" s="275">
        <f t="shared" si="317"/>
        <v>0</v>
      </c>
      <c r="CR281" s="270" t="e">
        <f t="shared" si="385"/>
        <v>#VALUE!</v>
      </c>
      <c r="CS281" s="270" t="e">
        <f t="shared" si="385"/>
        <v>#VALUE!</v>
      </c>
      <c r="CT281" s="270" t="e">
        <f t="shared" si="319"/>
        <v>#VALUE!</v>
      </c>
      <c r="CU281" s="44"/>
    </row>
    <row r="282" spans="1:99" ht="16.5" customHeight="1">
      <c r="A282" s="23">
        <f t="shared" si="320"/>
        <v>278</v>
      </c>
      <c r="B282" s="142">
        <f>'2019-상시근로자'!B282</f>
        <v>0</v>
      </c>
      <c r="C282" s="635">
        <f>'2019-상시근로자'!C282</f>
        <v>0</v>
      </c>
      <c r="D282" s="637">
        <f>'2019-상시근로자'!D282</f>
        <v>0</v>
      </c>
      <c r="E282" s="156" t="e">
        <f t="shared" si="308"/>
        <v>#VALUE!</v>
      </c>
      <c r="F282" s="30" t="e">
        <f t="shared" si="309"/>
        <v>#VALUE!</v>
      </c>
      <c r="G282" s="31" t="e">
        <f t="shared" si="310"/>
        <v>#VALUE!</v>
      </c>
      <c r="H282" s="147" t="e">
        <f t="shared" si="311"/>
        <v>#VALUE!</v>
      </c>
      <c r="I282" s="636">
        <f>'2019-상시근로자'!E282</f>
        <v>0</v>
      </c>
      <c r="J282" s="636">
        <f>'2019-상시근로자'!G282</f>
        <v>0</v>
      </c>
      <c r="K282" s="33" t="e">
        <f t="shared" si="312"/>
        <v>#VALUE!</v>
      </c>
      <c r="L282" s="33">
        <f t="shared" si="358"/>
        <v>0</v>
      </c>
      <c r="M282" s="35" t="e">
        <f t="shared" si="313"/>
        <v>#VALUE!</v>
      </c>
      <c r="N282" s="108"/>
      <c r="O282" s="178"/>
      <c r="P282" s="179"/>
      <c r="Q282" s="106" t="s">
        <v>160</v>
      </c>
      <c r="R282" s="107" t="s">
        <v>160</v>
      </c>
      <c r="S282" s="43"/>
      <c r="T282" s="122" t="s">
        <v>160</v>
      </c>
      <c r="U282" s="122" t="s">
        <v>160</v>
      </c>
      <c r="V282" s="123" t="s">
        <v>160</v>
      </c>
      <c r="W282" s="702">
        <f t="shared" si="321"/>
        <v>1</v>
      </c>
      <c r="X282" s="703" t="e">
        <f t="shared" si="322"/>
        <v>#VALUE!</v>
      </c>
      <c r="Y282" s="768" t="e">
        <f t="shared" si="323"/>
        <v>#VALUE!</v>
      </c>
      <c r="Z282" s="769" t="e">
        <f t="shared" si="361"/>
        <v>#VALUE!</v>
      </c>
      <c r="AA282" s="705" t="e">
        <f t="shared" si="362"/>
        <v>#VALUE!</v>
      </c>
      <c r="AB282" s="702">
        <f t="shared" si="324"/>
        <v>1</v>
      </c>
      <c r="AC282" s="703" t="e">
        <f t="shared" si="325"/>
        <v>#VALUE!</v>
      </c>
      <c r="AD282" s="704" t="e">
        <f t="shared" si="326"/>
        <v>#VALUE!</v>
      </c>
      <c r="AE282" s="769" t="e">
        <f t="shared" si="363"/>
        <v>#VALUE!</v>
      </c>
      <c r="AF282" s="705" t="e">
        <f t="shared" si="364"/>
        <v>#VALUE!</v>
      </c>
      <c r="AG282" s="702">
        <f t="shared" si="327"/>
        <v>1</v>
      </c>
      <c r="AH282" s="703" t="e">
        <f t="shared" si="328"/>
        <v>#VALUE!</v>
      </c>
      <c r="AI282" s="704" t="e">
        <f t="shared" si="329"/>
        <v>#VALUE!</v>
      </c>
      <c r="AJ282" s="769" t="e">
        <f t="shared" si="365"/>
        <v>#VALUE!</v>
      </c>
      <c r="AK282" s="705" t="e">
        <f t="shared" si="366"/>
        <v>#VALUE!</v>
      </c>
      <c r="AL282" s="702">
        <f t="shared" si="330"/>
        <v>1</v>
      </c>
      <c r="AM282" s="703" t="e">
        <f t="shared" si="331"/>
        <v>#VALUE!</v>
      </c>
      <c r="AN282" s="704" t="e">
        <f t="shared" si="332"/>
        <v>#VALUE!</v>
      </c>
      <c r="AO282" s="769" t="e">
        <f t="shared" si="367"/>
        <v>#VALUE!</v>
      </c>
      <c r="AP282" s="705" t="e">
        <f t="shared" si="368"/>
        <v>#VALUE!</v>
      </c>
      <c r="AQ282" s="702">
        <f t="shared" si="333"/>
        <v>1</v>
      </c>
      <c r="AR282" s="703" t="e">
        <f t="shared" si="334"/>
        <v>#VALUE!</v>
      </c>
      <c r="AS282" s="704" t="e">
        <f t="shared" si="335"/>
        <v>#VALUE!</v>
      </c>
      <c r="AT282" s="769" t="e">
        <f t="shared" si="369"/>
        <v>#VALUE!</v>
      </c>
      <c r="AU282" s="705" t="e">
        <f t="shared" si="370"/>
        <v>#VALUE!</v>
      </c>
      <c r="AV282" s="702">
        <f t="shared" si="336"/>
        <v>1</v>
      </c>
      <c r="AW282" s="703" t="e">
        <f t="shared" si="337"/>
        <v>#VALUE!</v>
      </c>
      <c r="AX282" s="704" t="e">
        <f t="shared" si="338"/>
        <v>#VALUE!</v>
      </c>
      <c r="AY282" s="769" t="e">
        <f t="shared" si="371"/>
        <v>#VALUE!</v>
      </c>
      <c r="AZ282" s="705" t="e">
        <f t="shared" si="372"/>
        <v>#VALUE!</v>
      </c>
      <c r="BA282" s="702">
        <f t="shared" si="339"/>
        <v>1</v>
      </c>
      <c r="BB282" s="703" t="e">
        <f t="shared" si="340"/>
        <v>#VALUE!</v>
      </c>
      <c r="BC282" s="704" t="e">
        <f t="shared" si="341"/>
        <v>#VALUE!</v>
      </c>
      <c r="BD282" s="769" t="e">
        <f t="shared" si="373"/>
        <v>#VALUE!</v>
      </c>
      <c r="BE282" s="705" t="e">
        <f t="shared" si="374"/>
        <v>#VALUE!</v>
      </c>
      <c r="BF282" s="702">
        <f t="shared" si="342"/>
        <v>1</v>
      </c>
      <c r="BG282" s="703" t="e">
        <f t="shared" si="343"/>
        <v>#VALUE!</v>
      </c>
      <c r="BH282" s="704" t="e">
        <f t="shared" si="344"/>
        <v>#VALUE!</v>
      </c>
      <c r="BI282" s="769" t="e">
        <f t="shared" si="375"/>
        <v>#VALUE!</v>
      </c>
      <c r="BJ282" s="705" t="e">
        <f t="shared" si="376"/>
        <v>#VALUE!</v>
      </c>
      <c r="BK282" s="702">
        <f t="shared" si="345"/>
        <v>1</v>
      </c>
      <c r="BL282" s="703" t="e">
        <f t="shared" si="346"/>
        <v>#VALUE!</v>
      </c>
      <c r="BM282" s="704" t="e">
        <f t="shared" si="347"/>
        <v>#VALUE!</v>
      </c>
      <c r="BN282" s="769" t="e">
        <f t="shared" si="377"/>
        <v>#VALUE!</v>
      </c>
      <c r="BO282" s="705" t="e">
        <f t="shared" si="378"/>
        <v>#VALUE!</v>
      </c>
      <c r="BP282" s="702">
        <f t="shared" si="348"/>
        <v>1</v>
      </c>
      <c r="BQ282" s="703" t="e">
        <f t="shared" si="349"/>
        <v>#VALUE!</v>
      </c>
      <c r="BR282" s="704" t="e">
        <f t="shared" si="350"/>
        <v>#VALUE!</v>
      </c>
      <c r="BS282" s="769" t="e">
        <f t="shared" si="379"/>
        <v>#VALUE!</v>
      </c>
      <c r="BT282" s="705" t="e">
        <f t="shared" si="380"/>
        <v>#VALUE!</v>
      </c>
      <c r="BU282" s="702">
        <f t="shared" si="351"/>
        <v>1</v>
      </c>
      <c r="BV282" s="703" t="e">
        <f t="shared" si="352"/>
        <v>#VALUE!</v>
      </c>
      <c r="BW282" s="704" t="e">
        <f t="shared" si="353"/>
        <v>#VALUE!</v>
      </c>
      <c r="BX282" s="769" t="e">
        <f t="shared" si="381"/>
        <v>#VALUE!</v>
      </c>
      <c r="BY282" s="705" t="e">
        <f t="shared" si="382"/>
        <v>#VALUE!</v>
      </c>
      <c r="BZ282" s="702">
        <f t="shared" si="354"/>
        <v>1</v>
      </c>
      <c r="CA282" s="703" t="e">
        <f t="shared" si="355"/>
        <v>#VALUE!</v>
      </c>
      <c r="CB282" s="704" t="e">
        <f t="shared" si="356"/>
        <v>#VALUE!</v>
      </c>
      <c r="CC282" s="769" t="e">
        <f t="shared" si="383"/>
        <v>#VALUE!</v>
      </c>
      <c r="CD282" s="705" t="e">
        <f t="shared" si="384"/>
        <v>#VALUE!</v>
      </c>
      <c r="CE282" s="770">
        <f t="shared" si="359"/>
        <v>12</v>
      </c>
      <c r="CF282" s="771" t="e">
        <f t="shared" si="360"/>
        <v>#VALUE!</v>
      </c>
      <c r="CG282" s="708"/>
      <c r="CH282" s="709"/>
      <c r="CK282" s="253"/>
      <c r="CL282" s="272"/>
      <c r="CM282" s="272"/>
      <c r="CN282" s="273"/>
      <c r="CO282" s="285" t="e">
        <f t="shared" si="315"/>
        <v>#VALUE!</v>
      </c>
      <c r="CP282" s="286" t="e">
        <f t="shared" si="316"/>
        <v>#VALUE!</v>
      </c>
      <c r="CQ282" s="275">
        <f t="shared" si="317"/>
        <v>0</v>
      </c>
      <c r="CR282" s="270" t="e">
        <f t="shared" si="385"/>
        <v>#VALUE!</v>
      </c>
      <c r="CS282" s="270" t="e">
        <f t="shared" si="385"/>
        <v>#VALUE!</v>
      </c>
      <c r="CT282" s="270" t="e">
        <f t="shared" si="319"/>
        <v>#VALUE!</v>
      </c>
      <c r="CU282" s="44"/>
    </row>
    <row r="283" spans="1:99" ht="16.5" customHeight="1">
      <c r="A283" s="23">
        <f t="shared" si="320"/>
        <v>279</v>
      </c>
      <c r="B283" s="142">
        <f>'2019-상시근로자'!B283</f>
        <v>0</v>
      </c>
      <c r="C283" s="635">
        <f>'2019-상시근로자'!C283</f>
        <v>0</v>
      </c>
      <c r="D283" s="637">
        <f>'2019-상시근로자'!D283</f>
        <v>0</v>
      </c>
      <c r="E283" s="156" t="e">
        <f t="shared" si="308"/>
        <v>#VALUE!</v>
      </c>
      <c r="F283" s="30" t="e">
        <f t="shared" si="309"/>
        <v>#VALUE!</v>
      </c>
      <c r="G283" s="31" t="e">
        <f t="shared" si="310"/>
        <v>#VALUE!</v>
      </c>
      <c r="H283" s="147" t="e">
        <f t="shared" si="311"/>
        <v>#VALUE!</v>
      </c>
      <c r="I283" s="636">
        <f>'2019-상시근로자'!E283</f>
        <v>0</v>
      </c>
      <c r="J283" s="636">
        <f>'2019-상시근로자'!G283</f>
        <v>0</v>
      </c>
      <c r="K283" s="33" t="e">
        <f t="shared" si="312"/>
        <v>#VALUE!</v>
      </c>
      <c r="L283" s="33">
        <f t="shared" si="358"/>
        <v>0</v>
      </c>
      <c r="M283" s="35" t="e">
        <f t="shared" si="313"/>
        <v>#VALUE!</v>
      </c>
      <c r="N283" s="108"/>
      <c r="O283" s="178"/>
      <c r="P283" s="179"/>
      <c r="Q283" s="106" t="s">
        <v>160</v>
      </c>
      <c r="R283" s="107" t="s">
        <v>160</v>
      </c>
      <c r="S283" s="43"/>
      <c r="T283" s="122" t="s">
        <v>160</v>
      </c>
      <c r="U283" s="122" t="s">
        <v>160</v>
      </c>
      <c r="V283" s="123" t="s">
        <v>160</v>
      </c>
      <c r="W283" s="702">
        <f t="shared" si="321"/>
        <v>1</v>
      </c>
      <c r="X283" s="703" t="e">
        <f t="shared" si="322"/>
        <v>#VALUE!</v>
      </c>
      <c r="Y283" s="768" t="e">
        <f t="shared" si="323"/>
        <v>#VALUE!</v>
      </c>
      <c r="Z283" s="769" t="e">
        <f t="shared" si="361"/>
        <v>#VALUE!</v>
      </c>
      <c r="AA283" s="705" t="e">
        <f t="shared" si="362"/>
        <v>#VALUE!</v>
      </c>
      <c r="AB283" s="702">
        <f t="shared" si="324"/>
        <v>1</v>
      </c>
      <c r="AC283" s="703" t="e">
        <f t="shared" si="325"/>
        <v>#VALUE!</v>
      </c>
      <c r="AD283" s="704" t="e">
        <f t="shared" si="326"/>
        <v>#VALUE!</v>
      </c>
      <c r="AE283" s="769" t="e">
        <f t="shared" si="363"/>
        <v>#VALUE!</v>
      </c>
      <c r="AF283" s="705" t="e">
        <f t="shared" si="364"/>
        <v>#VALUE!</v>
      </c>
      <c r="AG283" s="702">
        <f t="shared" si="327"/>
        <v>1</v>
      </c>
      <c r="AH283" s="703" t="e">
        <f t="shared" si="328"/>
        <v>#VALUE!</v>
      </c>
      <c r="AI283" s="704" t="e">
        <f t="shared" si="329"/>
        <v>#VALUE!</v>
      </c>
      <c r="AJ283" s="769" t="e">
        <f t="shared" si="365"/>
        <v>#VALUE!</v>
      </c>
      <c r="AK283" s="705" t="e">
        <f t="shared" si="366"/>
        <v>#VALUE!</v>
      </c>
      <c r="AL283" s="702">
        <f t="shared" si="330"/>
        <v>1</v>
      </c>
      <c r="AM283" s="703" t="e">
        <f t="shared" si="331"/>
        <v>#VALUE!</v>
      </c>
      <c r="AN283" s="704" t="e">
        <f t="shared" si="332"/>
        <v>#VALUE!</v>
      </c>
      <c r="AO283" s="769" t="e">
        <f t="shared" si="367"/>
        <v>#VALUE!</v>
      </c>
      <c r="AP283" s="705" t="e">
        <f t="shared" si="368"/>
        <v>#VALUE!</v>
      </c>
      <c r="AQ283" s="702">
        <f t="shared" si="333"/>
        <v>1</v>
      </c>
      <c r="AR283" s="703" t="e">
        <f t="shared" si="334"/>
        <v>#VALUE!</v>
      </c>
      <c r="AS283" s="704" t="e">
        <f t="shared" si="335"/>
        <v>#VALUE!</v>
      </c>
      <c r="AT283" s="769" t="e">
        <f t="shared" si="369"/>
        <v>#VALUE!</v>
      </c>
      <c r="AU283" s="705" t="e">
        <f t="shared" si="370"/>
        <v>#VALUE!</v>
      </c>
      <c r="AV283" s="702">
        <f t="shared" si="336"/>
        <v>1</v>
      </c>
      <c r="AW283" s="703" t="e">
        <f t="shared" si="337"/>
        <v>#VALUE!</v>
      </c>
      <c r="AX283" s="704" t="e">
        <f t="shared" si="338"/>
        <v>#VALUE!</v>
      </c>
      <c r="AY283" s="769" t="e">
        <f t="shared" si="371"/>
        <v>#VALUE!</v>
      </c>
      <c r="AZ283" s="705" t="e">
        <f t="shared" si="372"/>
        <v>#VALUE!</v>
      </c>
      <c r="BA283" s="702">
        <f t="shared" si="339"/>
        <v>1</v>
      </c>
      <c r="BB283" s="703" t="e">
        <f t="shared" si="340"/>
        <v>#VALUE!</v>
      </c>
      <c r="BC283" s="704" t="e">
        <f t="shared" si="341"/>
        <v>#VALUE!</v>
      </c>
      <c r="BD283" s="769" t="e">
        <f t="shared" si="373"/>
        <v>#VALUE!</v>
      </c>
      <c r="BE283" s="705" t="e">
        <f t="shared" si="374"/>
        <v>#VALUE!</v>
      </c>
      <c r="BF283" s="702">
        <f t="shared" si="342"/>
        <v>1</v>
      </c>
      <c r="BG283" s="703" t="e">
        <f t="shared" si="343"/>
        <v>#VALUE!</v>
      </c>
      <c r="BH283" s="704" t="e">
        <f t="shared" si="344"/>
        <v>#VALUE!</v>
      </c>
      <c r="BI283" s="769" t="e">
        <f t="shared" si="375"/>
        <v>#VALUE!</v>
      </c>
      <c r="BJ283" s="705" t="e">
        <f t="shared" si="376"/>
        <v>#VALUE!</v>
      </c>
      <c r="BK283" s="702">
        <f t="shared" si="345"/>
        <v>1</v>
      </c>
      <c r="BL283" s="703" t="e">
        <f t="shared" si="346"/>
        <v>#VALUE!</v>
      </c>
      <c r="BM283" s="704" t="e">
        <f t="shared" si="347"/>
        <v>#VALUE!</v>
      </c>
      <c r="BN283" s="769" t="e">
        <f t="shared" si="377"/>
        <v>#VALUE!</v>
      </c>
      <c r="BO283" s="705" t="e">
        <f t="shared" si="378"/>
        <v>#VALUE!</v>
      </c>
      <c r="BP283" s="702">
        <f t="shared" si="348"/>
        <v>1</v>
      </c>
      <c r="BQ283" s="703" t="e">
        <f t="shared" si="349"/>
        <v>#VALUE!</v>
      </c>
      <c r="BR283" s="704" t="e">
        <f t="shared" si="350"/>
        <v>#VALUE!</v>
      </c>
      <c r="BS283" s="769" t="e">
        <f t="shared" si="379"/>
        <v>#VALUE!</v>
      </c>
      <c r="BT283" s="705" t="e">
        <f t="shared" si="380"/>
        <v>#VALUE!</v>
      </c>
      <c r="BU283" s="702">
        <f t="shared" si="351"/>
        <v>1</v>
      </c>
      <c r="BV283" s="703" t="e">
        <f t="shared" si="352"/>
        <v>#VALUE!</v>
      </c>
      <c r="BW283" s="704" t="e">
        <f t="shared" si="353"/>
        <v>#VALUE!</v>
      </c>
      <c r="BX283" s="769" t="e">
        <f t="shared" si="381"/>
        <v>#VALUE!</v>
      </c>
      <c r="BY283" s="705" t="e">
        <f t="shared" si="382"/>
        <v>#VALUE!</v>
      </c>
      <c r="BZ283" s="702">
        <f t="shared" si="354"/>
        <v>1</v>
      </c>
      <c r="CA283" s="703" t="e">
        <f t="shared" si="355"/>
        <v>#VALUE!</v>
      </c>
      <c r="CB283" s="704" t="e">
        <f t="shared" si="356"/>
        <v>#VALUE!</v>
      </c>
      <c r="CC283" s="769" t="e">
        <f t="shared" si="383"/>
        <v>#VALUE!</v>
      </c>
      <c r="CD283" s="705" t="e">
        <f t="shared" si="384"/>
        <v>#VALUE!</v>
      </c>
      <c r="CE283" s="770">
        <f t="shared" si="359"/>
        <v>12</v>
      </c>
      <c r="CF283" s="771" t="e">
        <f t="shared" si="360"/>
        <v>#VALUE!</v>
      </c>
      <c r="CG283" s="708"/>
      <c r="CH283" s="709"/>
      <c r="CK283" s="253"/>
      <c r="CL283" s="272"/>
      <c r="CM283" s="272"/>
      <c r="CN283" s="273"/>
      <c r="CO283" s="285" t="e">
        <f t="shared" si="315"/>
        <v>#VALUE!</v>
      </c>
      <c r="CP283" s="286" t="e">
        <f t="shared" si="316"/>
        <v>#VALUE!</v>
      </c>
      <c r="CQ283" s="275">
        <f t="shared" si="317"/>
        <v>0</v>
      </c>
      <c r="CR283" s="270" t="e">
        <f t="shared" si="385"/>
        <v>#VALUE!</v>
      </c>
      <c r="CS283" s="270" t="e">
        <f t="shared" si="385"/>
        <v>#VALUE!</v>
      </c>
      <c r="CT283" s="270" t="e">
        <f t="shared" si="319"/>
        <v>#VALUE!</v>
      </c>
      <c r="CU283" s="44"/>
    </row>
    <row r="284" spans="1:99" ht="16.5" customHeight="1" thickBot="1">
      <c r="A284" s="23">
        <f t="shared" si="320"/>
        <v>280</v>
      </c>
      <c r="B284" s="142">
        <f>'2019-상시근로자'!B284</f>
        <v>0</v>
      </c>
      <c r="C284" s="635">
        <f>'2019-상시근로자'!C284</f>
        <v>0</v>
      </c>
      <c r="D284" s="637">
        <f>'2019-상시근로자'!D284</f>
        <v>0</v>
      </c>
      <c r="E284" s="156" t="e">
        <f t="shared" si="308"/>
        <v>#VALUE!</v>
      </c>
      <c r="F284" s="30" t="e">
        <f t="shared" si="309"/>
        <v>#VALUE!</v>
      </c>
      <c r="G284" s="31" t="e">
        <f t="shared" si="310"/>
        <v>#VALUE!</v>
      </c>
      <c r="H284" s="147" t="e">
        <f t="shared" si="311"/>
        <v>#VALUE!</v>
      </c>
      <c r="I284" s="636">
        <f>'2019-상시근로자'!E284</f>
        <v>0</v>
      </c>
      <c r="J284" s="636">
        <f>'2019-상시근로자'!G284</f>
        <v>0</v>
      </c>
      <c r="K284" s="33" t="e">
        <f t="shared" si="312"/>
        <v>#VALUE!</v>
      </c>
      <c r="L284" s="33">
        <f t="shared" si="358"/>
        <v>0</v>
      </c>
      <c r="M284" s="35" t="e">
        <f t="shared" si="313"/>
        <v>#VALUE!</v>
      </c>
      <c r="N284" s="108"/>
      <c r="O284" s="180"/>
      <c r="P284" s="181"/>
      <c r="Q284" s="106" t="s">
        <v>160</v>
      </c>
      <c r="R284" s="107" t="s">
        <v>160</v>
      </c>
      <c r="S284" s="43"/>
      <c r="T284" s="122" t="s">
        <v>160</v>
      </c>
      <c r="U284" s="122" t="s">
        <v>160</v>
      </c>
      <c r="V284" s="123" t="s">
        <v>160</v>
      </c>
      <c r="W284" s="702">
        <f t="shared" si="321"/>
        <v>1</v>
      </c>
      <c r="X284" s="703" t="e">
        <f t="shared" si="322"/>
        <v>#VALUE!</v>
      </c>
      <c r="Y284" s="768" t="e">
        <f t="shared" si="323"/>
        <v>#VALUE!</v>
      </c>
      <c r="Z284" s="769" t="e">
        <f t="shared" si="361"/>
        <v>#VALUE!</v>
      </c>
      <c r="AA284" s="705" t="e">
        <f t="shared" si="362"/>
        <v>#VALUE!</v>
      </c>
      <c r="AB284" s="702">
        <f t="shared" si="324"/>
        <v>1</v>
      </c>
      <c r="AC284" s="703" t="e">
        <f t="shared" si="325"/>
        <v>#VALUE!</v>
      </c>
      <c r="AD284" s="704" t="e">
        <f t="shared" si="326"/>
        <v>#VALUE!</v>
      </c>
      <c r="AE284" s="769" t="e">
        <f t="shared" si="363"/>
        <v>#VALUE!</v>
      </c>
      <c r="AF284" s="705" t="e">
        <f t="shared" si="364"/>
        <v>#VALUE!</v>
      </c>
      <c r="AG284" s="702">
        <f t="shared" si="327"/>
        <v>1</v>
      </c>
      <c r="AH284" s="703" t="e">
        <f t="shared" si="328"/>
        <v>#VALUE!</v>
      </c>
      <c r="AI284" s="704" t="e">
        <f t="shared" si="329"/>
        <v>#VALUE!</v>
      </c>
      <c r="AJ284" s="769" t="e">
        <f t="shared" si="365"/>
        <v>#VALUE!</v>
      </c>
      <c r="AK284" s="705" t="e">
        <f t="shared" si="366"/>
        <v>#VALUE!</v>
      </c>
      <c r="AL284" s="702">
        <f t="shared" si="330"/>
        <v>1</v>
      </c>
      <c r="AM284" s="703" t="e">
        <f t="shared" si="331"/>
        <v>#VALUE!</v>
      </c>
      <c r="AN284" s="704" t="e">
        <f t="shared" si="332"/>
        <v>#VALUE!</v>
      </c>
      <c r="AO284" s="769" t="e">
        <f t="shared" si="367"/>
        <v>#VALUE!</v>
      </c>
      <c r="AP284" s="705" t="e">
        <f t="shared" si="368"/>
        <v>#VALUE!</v>
      </c>
      <c r="AQ284" s="702">
        <f t="shared" si="333"/>
        <v>1</v>
      </c>
      <c r="AR284" s="703" t="e">
        <f t="shared" si="334"/>
        <v>#VALUE!</v>
      </c>
      <c r="AS284" s="704" t="e">
        <f t="shared" si="335"/>
        <v>#VALUE!</v>
      </c>
      <c r="AT284" s="769" t="e">
        <f t="shared" si="369"/>
        <v>#VALUE!</v>
      </c>
      <c r="AU284" s="705" t="e">
        <f t="shared" si="370"/>
        <v>#VALUE!</v>
      </c>
      <c r="AV284" s="702">
        <f t="shared" si="336"/>
        <v>1</v>
      </c>
      <c r="AW284" s="703" t="e">
        <f t="shared" si="337"/>
        <v>#VALUE!</v>
      </c>
      <c r="AX284" s="704" t="e">
        <f t="shared" si="338"/>
        <v>#VALUE!</v>
      </c>
      <c r="AY284" s="769" t="e">
        <f t="shared" si="371"/>
        <v>#VALUE!</v>
      </c>
      <c r="AZ284" s="705" t="e">
        <f t="shared" si="372"/>
        <v>#VALUE!</v>
      </c>
      <c r="BA284" s="702">
        <f t="shared" si="339"/>
        <v>1</v>
      </c>
      <c r="BB284" s="703" t="e">
        <f t="shared" si="340"/>
        <v>#VALUE!</v>
      </c>
      <c r="BC284" s="704" t="e">
        <f t="shared" si="341"/>
        <v>#VALUE!</v>
      </c>
      <c r="BD284" s="769" t="e">
        <f t="shared" si="373"/>
        <v>#VALUE!</v>
      </c>
      <c r="BE284" s="705" t="e">
        <f t="shared" si="374"/>
        <v>#VALUE!</v>
      </c>
      <c r="BF284" s="702">
        <f t="shared" si="342"/>
        <v>1</v>
      </c>
      <c r="BG284" s="703" t="e">
        <f t="shared" si="343"/>
        <v>#VALUE!</v>
      </c>
      <c r="BH284" s="704" t="e">
        <f t="shared" si="344"/>
        <v>#VALUE!</v>
      </c>
      <c r="BI284" s="769" t="e">
        <f t="shared" si="375"/>
        <v>#VALUE!</v>
      </c>
      <c r="BJ284" s="705" t="e">
        <f t="shared" si="376"/>
        <v>#VALUE!</v>
      </c>
      <c r="BK284" s="702">
        <f t="shared" si="345"/>
        <v>1</v>
      </c>
      <c r="BL284" s="703" t="e">
        <f t="shared" si="346"/>
        <v>#VALUE!</v>
      </c>
      <c r="BM284" s="704" t="e">
        <f t="shared" si="347"/>
        <v>#VALUE!</v>
      </c>
      <c r="BN284" s="769" t="e">
        <f t="shared" si="377"/>
        <v>#VALUE!</v>
      </c>
      <c r="BO284" s="705" t="e">
        <f t="shared" si="378"/>
        <v>#VALUE!</v>
      </c>
      <c r="BP284" s="702">
        <f t="shared" si="348"/>
        <v>1</v>
      </c>
      <c r="BQ284" s="703" t="e">
        <f t="shared" si="349"/>
        <v>#VALUE!</v>
      </c>
      <c r="BR284" s="704" t="e">
        <f t="shared" si="350"/>
        <v>#VALUE!</v>
      </c>
      <c r="BS284" s="769" t="e">
        <f t="shared" si="379"/>
        <v>#VALUE!</v>
      </c>
      <c r="BT284" s="705" t="e">
        <f t="shared" si="380"/>
        <v>#VALUE!</v>
      </c>
      <c r="BU284" s="702">
        <f t="shared" si="351"/>
        <v>1</v>
      </c>
      <c r="BV284" s="703" t="e">
        <f t="shared" si="352"/>
        <v>#VALUE!</v>
      </c>
      <c r="BW284" s="704" t="e">
        <f t="shared" si="353"/>
        <v>#VALUE!</v>
      </c>
      <c r="BX284" s="769" t="e">
        <f t="shared" si="381"/>
        <v>#VALUE!</v>
      </c>
      <c r="BY284" s="705" t="e">
        <f t="shared" si="382"/>
        <v>#VALUE!</v>
      </c>
      <c r="BZ284" s="702">
        <f t="shared" si="354"/>
        <v>1</v>
      </c>
      <c r="CA284" s="703" t="e">
        <f t="shared" si="355"/>
        <v>#VALUE!</v>
      </c>
      <c r="CB284" s="704" t="e">
        <f t="shared" si="356"/>
        <v>#VALUE!</v>
      </c>
      <c r="CC284" s="769" t="e">
        <f t="shared" si="383"/>
        <v>#VALUE!</v>
      </c>
      <c r="CD284" s="705" t="e">
        <f t="shared" si="384"/>
        <v>#VALUE!</v>
      </c>
      <c r="CE284" s="770">
        <f t="shared" si="359"/>
        <v>12</v>
      </c>
      <c r="CF284" s="771" t="e">
        <f t="shared" si="360"/>
        <v>#VALUE!</v>
      </c>
      <c r="CG284" s="708"/>
      <c r="CH284" s="709"/>
      <c r="CK284" s="253"/>
      <c r="CL284" s="272"/>
      <c r="CM284" s="272"/>
      <c r="CN284" s="273"/>
      <c r="CO284" s="285" t="e">
        <f t="shared" si="315"/>
        <v>#VALUE!</v>
      </c>
      <c r="CP284" s="286" t="e">
        <f t="shared" si="316"/>
        <v>#VALUE!</v>
      </c>
      <c r="CQ284" s="275">
        <f t="shared" si="317"/>
        <v>0</v>
      </c>
      <c r="CR284" s="270" t="e">
        <f t="shared" si="385"/>
        <v>#VALUE!</v>
      </c>
      <c r="CS284" s="270" t="e">
        <f t="shared" si="385"/>
        <v>#VALUE!</v>
      </c>
      <c r="CT284" s="270" t="e">
        <f t="shared" si="319"/>
        <v>#VALUE!</v>
      </c>
      <c r="CU284" s="44"/>
    </row>
    <row r="285" spans="1:99" ht="16.5" customHeight="1">
      <c r="A285" s="23">
        <f t="shared" si="320"/>
        <v>281</v>
      </c>
      <c r="B285" s="142">
        <f>'2019-상시근로자'!B285</f>
        <v>0</v>
      </c>
      <c r="C285" s="635">
        <f>'2019-상시근로자'!C285</f>
        <v>0</v>
      </c>
      <c r="D285" s="637">
        <f>'2019-상시근로자'!D285</f>
        <v>0</v>
      </c>
      <c r="E285" s="156" t="e">
        <f t="shared" si="308"/>
        <v>#VALUE!</v>
      </c>
      <c r="F285" s="30" t="e">
        <f t="shared" si="309"/>
        <v>#VALUE!</v>
      </c>
      <c r="G285" s="31" t="e">
        <f t="shared" si="310"/>
        <v>#VALUE!</v>
      </c>
      <c r="H285" s="147" t="e">
        <f t="shared" si="311"/>
        <v>#VALUE!</v>
      </c>
      <c r="I285" s="636">
        <f>'2019-상시근로자'!E285</f>
        <v>0</v>
      </c>
      <c r="J285" s="636">
        <f>'2019-상시근로자'!G285</f>
        <v>0</v>
      </c>
      <c r="K285" s="33" t="e">
        <f t="shared" si="312"/>
        <v>#VALUE!</v>
      </c>
      <c r="L285" s="33">
        <f t="shared" si="358"/>
        <v>0</v>
      </c>
      <c r="M285" s="35" t="e">
        <f t="shared" si="313"/>
        <v>#VALUE!</v>
      </c>
      <c r="N285" s="108"/>
      <c r="O285" s="178"/>
      <c r="P285" s="179"/>
      <c r="Q285" s="106" t="s">
        <v>160</v>
      </c>
      <c r="R285" s="107" t="s">
        <v>160</v>
      </c>
      <c r="S285" s="43"/>
      <c r="T285" s="122" t="s">
        <v>160</v>
      </c>
      <c r="U285" s="122" t="s">
        <v>160</v>
      </c>
      <c r="V285" s="123" t="s">
        <v>160</v>
      </c>
      <c r="W285" s="702">
        <f t="shared" si="321"/>
        <v>1</v>
      </c>
      <c r="X285" s="703" t="e">
        <f t="shared" si="322"/>
        <v>#VALUE!</v>
      </c>
      <c r="Y285" s="768" t="e">
        <f t="shared" si="323"/>
        <v>#VALUE!</v>
      </c>
      <c r="Z285" s="769" t="e">
        <f t="shared" si="361"/>
        <v>#VALUE!</v>
      </c>
      <c r="AA285" s="705" t="e">
        <f t="shared" si="362"/>
        <v>#VALUE!</v>
      </c>
      <c r="AB285" s="702">
        <f t="shared" si="324"/>
        <v>1</v>
      </c>
      <c r="AC285" s="703" t="e">
        <f t="shared" si="325"/>
        <v>#VALUE!</v>
      </c>
      <c r="AD285" s="704" t="e">
        <f t="shared" si="326"/>
        <v>#VALUE!</v>
      </c>
      <c r="AE285" s="769" t="e">
        <f t="shared" si="363"/>
        <v>#VALUE!</v>
      </c>
      <c r="AF285" s="705" t="e">
        <f t="shared" si="364"/>
        <v>#VALUE!</v>
      </c>
      <c r="AG285" s="702">
        <f t="shared" si="327"/>
        <v>1</v>
      </c>
      <c r="AH285" s="703" t="e">
        <f t="shared" si="328"/>
        <v>#VALUE!</v>
      </c>
      <c r="AI285" s="704" t="e">
        <f t="shared" si="329"/>
        <v>#VALUE!</v>
      </c>
      <c r="AJ285" s="769" t="e">
        <f t="shared" si="365"/>
        <v>#VALUE!</v>
      </c>
      <c r="AK285" s="705" t="e">
        <f t="shared" si="366"/>
        <v>#VALUE!</v>
      </c>
      <c r="AL285" s="702">
        <f t="shared" si="330"/>
        <v>1</v>
      </c>
      <c r="AM285" s="703" t="e">
        <f t="shared" si="331"/>
        <v>#VALUE!</v>
      </c>
      <c r="AN285" s="704" t="e">
        <f t="shared" si="332"/>
        <v>#VALUE!</v>
      </c>
      <c r="AO285" s="769" t="e">
        <f t="shared" si="367"/>
        <v>#VALUE!</v>
      </c>
      <c r="AP285" s="705" t="e">
        <f t="shared" si="368"/>
        <v>#VALUE!</v>
      </c>
      <c r="AQ285" s="702">
        <f t="shared" si="333"/>
        <v>1</v>
      </c>
      <c r="AR285" s="703" t="e">
        <f t="shared" si="334"/>
        <v>#VALUE!</v>
      </c>
      <c r="AS285" s="704" t="e">
        <f t="shared" si="335"/>
        <v>#VALUE!</v>
      </c>
      <c r="AT285" s="769" t="e">
        <f t="shared" si="369"/>
        <v>#VALUE!</v>
      </c>
      <c r="AU285" s="705" t="e">
        <f t="shared" si="370"/>
        <v>#VALUE!</v>
      </c>
      <c r="AV285" s="702">
        <f t="shared" si="336"/>
        <v>1</v>
      </c>
      <c r="AW285" s="703" t="e">
        <f t="shared" si="337"/>
        <v>#VALUE!</v>
      </c>
      <c r="AX285" s="704" t="e">
        <f t="shared" si="338"/>
        <v>#VALUE!</v>
      </c>
      <c r="AY285" s="769" t="e">
        <f t="shared" si="371"/>
        <v>#VALUE!</v>
      </c>
      <c r="AZ285" s="705" t="e">
        <f t="shared" si="372"/>
        <v>#VALUE!</v>
      </c>
      <c r="BA285" s="702">
        <f t="shared" si="339"/>
        <v>1</v>
      </c>
      <c r="BB285" s="703" t="e">
        <f t="shared" si="340"/>
        <v>#VALUE!</v>
      </c>
      <c r="BC285" s="704" t="e">
        <f t="shared" si="341"/>
        <v>#VALUE!</v>
      </c>
      <c r="BD285" s="769" t="e">
        <f t="shared" si="373"/>
        <v>#VALUE!</v>
      </c>
      <c r="BE285" s="705" t="e">
        <f t="shared" si="374"/>
        <v>#VALUE!</v>
      </c>
      <c r="BF285" s="702">
        <f t="shared" si="342"/>
        <v>1</v>
      </c>
      <c r="BG285" s="703" t="e">
        <f t="shared" si="343"/>
        <v>#VALUE!</v>
      </c>
      <c r="BH285" s="704" t="e">
        <f t="shared" si="344"/>
        <v>#VALUE!</v>
      </c>
      <c r="BI285" s="769" t="e">
        <f t="shared" si="375"/>
        <v>#VALUE!</v>
      </c>
      <c r="BJ285" s="705" t="e">
        <f t="shared" si="376"/>
        <v>#VALUE!</v>
      </c>
      <c r="BK285" s="702">
        <f t="shared" si="345"/>
        <v>1</v>
      </c>
      <c r="BL285" s="703" t="e">
        <f t="shared" si="346"/>
        <v>#VALUE!</v>
      </c>
      <c r="BM285" s="704" t="e">
        <f t="shared" si="347"/>
        <v>#VALUE!</v>
      </c>
      <c r="BN285" s="769" t="e">
        <f t="shared" si="377"/>
        <v>#VALUE!</v>
      </c>
      <c r="BO285" s="705" t="e">
        <f t="shared" si="378"/>
        <v>#VALUE!</v>
      </c>
      <c r="BP285" s="702">
        <f t="shared" si="348"/>
        <v>1</v>
      </c>
      <c r="BQ285" s="703" t="e">
        <f t="shared" si="349"/>
        <v>#VALUE!</v>
      </c>
      <c r="BR285" s="704" t="e">
        <f t="shared" si="350"/>
        <v>#VALUE!</v>
      </c>
      <c r="BS285" s="769" t="e">
        <f t="shared" si="379"/>
        <v>#VALUE!</v>
      </c>
      <c r="BT285" s="705" t="e">
        <f t="shared" si="380"/>
        <v>#VALUE!</v>
      </c>
      <c r="BU285" s="702">
        <f t="shared" si="351"/>
        <v>1</v>
      </c>
      <c r="BV285" s="703" t="e">
        <f t="shared" si="352"/>
        <v>#VALUE!</v>
      </c>
      <c r="BW285" s="704" t="e">
        <f t="shared" si="353"/>
        <v>#VALUE!</v>
      </c>
      <c r="BX285" s="769" t="e">
        <f t="shared" si="381"/>
        <v>#VALUE!</v>
      </c>
      <c r="BY285" s="705" t="e">
        <f t="shared" si="382"/>
        <v>#VALUE!</v>
      </c>
      <c r="BZ285" s="702">
        <f t="shared" si="354"/>
        <v>1</v>
      </c>
      <c r="CA285" s="703" t="e">
        <f t="shared" si="355"/>
        <v>#VALUE!</v>
      </c>
      <c r="CB285" s="704" t="e">
        <f t="shared" si="356"/>
        <v>#VALUE!</v>
      </c>
      <c r="CC285" s="769" t="e">
        <f t="shared" si="383"/>
        <v>#VALUE!</v>
      </c>
      <c r="CD285" s="705" t="e">
        <f t="shared" si="384"/>
        <v>#VALUE!</v>
      </c>
      <c r="CE285" s="770">
        <f t="shared" si="359"/>
        <v>12</v>
      </c>
      <c r="CF285" s="771" t="e">
        <f t="shared" si="360"/>
        <v>#VALUE!</v>
      </c>
      <c r="CG285" s="708"/>
      <c r="CH285" s="709"/>
      <c r="CK285" s="253"/>
      <c r="CL285" s="272"/>
      <c r="CM285" s="272"/>
      <c r="CN285" s="273"/>
      <c r="CO285" s="285" t="e">
        <f t="shared" si="315"/>
        <v>#VALUE!</v>
      </c>
      <c r="CP285" s="286" t="e">
        <f t="shared" si="316"/>
        <v>#VALUE!</v>
      </c>
      <c r="CQ285" s="275">
        <f t="shared" si="317"/>
        <v>0</v>
      </c>
      <c r="CR285" s="270" t="e">
        <f t="shared" si="385"/>
        <v>#VALUE!</v>
      </c>
      <c r="CS285" s="270" t="e">
        <f t="shared" si="385"/>
        <v>#VALUE!</v>
      </c>
      <c r="CT285" s="270" t="e">
        <f t="shared" si="319"/>
        <v>#VALUE!</v>
      </c>
      <c r="CU285" s="44"/>
    </row>
    <row r="286" spans="1:99" ht="16.5" customHeight="1">
      <c r="A286" s="23">
        <f t="shared" si="320"/>
        <v>282</v>
      </c>
      <c r="B286" s="142">
        <f>'2019-상시근로자'!B286</f>
        <v>0</v>
      </c>
      <c r="C286" s="635">
        <f>'2019-상시근로자'!C286</f>
        <v>0</v>
      </c>
      <c r="D286" s="637">
        <f>'2019-상시근로자'!D286</f>
        <v>0</v>
      </c>
      <c r="E286" s="156" t="e">
        <f t="shared" si="308"/>
        <v>#VALUE!</v>
      </c>
      <c r="F286" s="30" t="e">
        <f t="shared" si="309"/>
        <v>#VALUE!</v>
      </c>
      <c r="G286" s="31" t="e">
        <f t="shared" si="310"/>
        <v>#VALUE!</v>
      </c>
      <c r="H286" s="147" t="e">
        <f t="shared" si="311"/>
        <v>#VALUE!</v>
      </c>
      <c r="I286" s="636">
        <f>'2019-상시근로자'!E286</f>
        <v>0</v>
      </c>
      <c r="J286" s="636">
        <f>'2019-상시근로자'!G286</f>
        <v>0</v>
      </c>
      <c r="K286" s="33" t="e">
        <f t="shared" si="312"/>
        <v>#VALUE!</v>
      </c>
      <c r="L286" s="33">
        <f t="shared" si="358"/>
        <v>0</v>
      </c>
      <c r="M286" s="35" t="e">
        <f t="shared" si="313"/>
        <v>#VALUE!</v>
      </c>
      <c r="N286" s="108"/>
      <c r="O286" s="178"/>
      <c r="P286" s="179"/>
      <c r="Q286" s="106" t="s">
        <v>160</v>
      </c>
      <c r="R286" s="107" t="s">
        <v>160</v>
      </c>
      <c r="S286" s="43"/>
      <c r="T286" s="122" t="s">
        <v>160</v>
      </c>
      <c r="U286" s="122" t="s">
        <v>160</v>
      </c>
      <c r="V286" s="123" t="s">
        <v>160</v>
      </c>
      <c r="W286" s="702">
        <f t="shared" si="321"/>
        <v>1</v>
      </c>
      <c r="X286" s="703" t="e">
        <f t="shared" si="322"/>
        <v>#VALUE!</v>
      </c>
      <c r="Y286" s="768" t="e">
        <f t="shared" si="323"/>
        <v>#VALUE!</v>
      </c>
      <c r="Z286" s="769" t="e">
        <f t="shared" si="361"/>
        <v>#VALUE!</v>
      </c>
      <c r="AA286" s="705" t="e">
        <f t="shared" si="362"/>
        <v>#VALUE!</v>
      </c>
      <c r="AB286" s="702">
        <f t="shared" si="324"/>
        <v>1</v>
      </c>
      <c r="AC286" s="703" t="e">
        <f t="shared" si="325"/>
        <v>#VALUE!</v>
      </c>
      <c r="AD286" s="704" t="e">
        <f t="shared" si="326"/>
        <v>#VALUE!</v>
      </c>
      <c r="AE286" s="769" t="e">
        <f t="shared" si="363"/>
        <v>#VALUE!</v>
      </c>
      <c r="AF286" s="705" t="e">
        <f t="shared" si="364"/>
        <v>#VALUE!</v>
      </c>
      <c r="AG286" s="702">
        <f t="shared" si="327"/>
        <v>1</v>
      </c>
      <c r="AH286" s="703" t="e">
        <f t="shared" si="328"/>
        <v>#VALUE!</v>
      </c>
      <c r="AI286" s="704" t="e">
        <f t="shared" si="329"/>
        <v>#VALUE!</v>
      </c>
      <c r="AJ286" s="769" t="e">
        <f t="shared" si="365"/>
        <v>#VALUE!</v>
      </c>
      <c r="AK286" s="705" t="e">
        <f t="shared" si="366"/>
        <v>#VALUE!</v>
      </c>
      <c r="AL286" s="702">
        <f t="shared" si="330"/>
        <v>1</v>
      </c>
      <c r="AM286" s="703" t="e">
        <f t="shared" si="331"/>
        <v>#VALUE!</v>
      </c>
      <c r="AN286" s="704" t="e">
        <f t="shared" si="332"/>
        <v>#VALUE!</v>
      </c>
      <c r="AO286" s="769" t="e">
        <f t="shared" si="367"/>
        <v>#VALUE!</v>
      </c>
      <c r="AP286" s="705" t="e">
        <f t="shared" si="368"/>
        <v>#VALUE!</v>
      </c>
      <c r="AQ286" s="702">
        <f t="shared" si="333"/>
        <v>1</v>
      </c>
      <c r="AR286" s="703" t="e">
        <f t="shared" si="334"/>
        <v>#VALUE!</v>
      </c>
      <c r="AS286" s="704" t="e">
        <f t="shared" si="335"/>
        <v>#VALUE!</v>
      </c>
      <c r="AT286" s="769" t="e">
        <f t="shared" si="369"/>
        <v>#VALUE!</v>
      </c>
      <c r="AU286" s="705" t="e">
        <f t="shared" si="370"/>
        <v>#VALUE!</v>
      </c>
      <c r="AV286" s="702">
        <f t="shared" si="336"/>
        <v>1</v>
      </c>
      <c r="AW286" s="703" t="e">
        <f t="shared" si="337"/>
        <v>#VALUE!</v>
      </c>
      <c r="AX286" s="704" t="e">
        <f t="shared" si="338"/>
        <v>#VALUE!</v>
      </c>
      <c r="AY286" s="769" t="e">
        <f t="shared" si="371"/>
        <v>#VALUE!</v>
      </c>
      <c r="AZ286" s="705" t="e">
        <f t="shared" si="372"/>
        <v>#VALUE!</v>
      </c>
      <c r="BA286" s="702">
        <f t="shared" si="339"/>
        <v>1</v>
      </c>
      <c r="BB286" s="703" t="e">
        <f t="shared" si="340"/>
        <v>#VALUE!</v>
      </c>
      <c r="BC286" s="704" t="e">
        <f t="shared" si="341"/>
        <v>#VALUE!</v>
      </c>
      <c r="BD286" s="769" t="e">
        <f t="shared" si="373"/>
        <v>#VALUE!</v>
      </c>
      <c r="BE286" s="705" t="e">
        <f t="shared" si="374"/>
        <v>#VALUE!</v>
      </c>
      <c r="BF286" s="702">
        <f t="shared" si="342"/>
        <v>1</v>
      </c>
      <c r="BG286" s="703" t="e">
        <f t="shared" si="343"/>
        <v>#VALUE!</v>
      </c>
      <c r="BH286" s="704" t="e">
        <f t="shared" si="344"/>
        <v>#VALUE!</v>
      </c>
      <c r="BI286" s="769" t="e">
        <f t="shared" si="375"/>
        <v>#VALUE!</v>
      </c>
      <c r="BJ286" s="705" t="e">
        <f t="shared" si="376"/>
        <v>#VALUE!</v>
      </c>
      <c r="BK286" s="702">
        <f t="shared" si="345"/>
        <v>1</v>
      </c>
      <c r="BL286" s="703" t="e">
        <f t="shared" si="346"/>
        <v>#VALUE!</v>
      </c>
      <c r="BM286" s="704" t="e">
        <f t="shared" si="347"/>
        <v>#VALUE!</v>
      </c>
      <c r="BN286" s="769" t="e">
        <f t="shared" si="377"/>
        <v>#VALUE!</v>
      </c>
      <c r="BO286" s="705" t="e">
        <f t="shared" si="378"/>
        <v>#VALUE!</v>
      </c>
      <c r="BP286" s="702">
        <f t="shared" si="348"/>
        <v>1</v>
      </c>
      <c r="BQ286" s="703" t="e">
        <f t="shared" si="349"/>
        <v>#VALUE!</v>
      </c>
      <c r="BR286" s="704" t="e">
        <f t="shared" si="350"/>
        <v>#VALUE!</v>
      </c>
      <c r="BS286" s="769" t="e">
        <f t="shared" si="379"/>
        <v>#VALUE!</v>
      </c>
      <c r="BT286" s="705" t="e">
        <f t="shared" si="380"/>
        <v>#VALUE!</v>
      </c>
      <c r="BU286" s="702">
        <f t="shared" si="351"/>
        <v>1</v>
      </c>
      <c r="BV286" s="703" t="e">
        <f t="shared" si="352"/>
        <v>#VALUE!</v>
      </c>
      <c r="BW286" s="704" t="e">
        <f t="shared" si="353"/>
        <v>#VALUE!</v>
      </c>
      <c r="BX286" s="769" t="e">
        <f t="shared" si="381"/>
        <v>#VALUE!</v>
      </c>
      <c r="BY286" s="705" t="e">
        <f t="shared" si="382"/>
        <v>#VALUE!</v>
      </c>
      <c r="BZ286" s="702">
        <f t="shared" si="354"/>
        <v>1</v>
      </c>
      <c r="CA286" s="703" t="e">
        <f t="shared" si="355"/>
        <v>#VALUE!</v>
      </c>
      <c r="CB286" s="704" t="e">
        <f t="shared" si="356"/>
        <v>#VALUE!</v>
      </c>
      <c r="CC286" s="769" t="e">
        <f t="shared" si="383"/>
        <v>#VALUE!</v>
      </c>
      <c r="CD286" s="705" t="e">
        <f t="shared" si="384"/>
        <v>#VALUE!</v>
      </c>
      <c r="CE286" s="770">
        <f t="shared" si="359"/>
        <v>12</v>
      </c>
      <c r="CF286" s="771" t="e">
        <f t="shared" si="360"/>
        <v>#VALUE!</v>
      </c>
      <c r="CG286" s="708"/>
      <c r="CH286" s="709"/>
      <c r="CK286" s="253"/>
      <c r="CL286" s="272"/>
      <c r="CM286" s="272"/>
      <c r="CN286" s="273"/>
      <c r="CO286" s="285" t="e">
        <f t="shared" si="315"/>
        <v>#VALUE!</v>
      </c>
      <c r="CP286" s="286" t="e">
        <f t="shared" si="316"/>
        <v>#VALUE!</v>
      </c>
      <c r="CQ286" s="275">
        <f t="shared" si="317"/>
        <v>0</v>
      </c>
      <c r="CR286" s="270" t="e">
        <f t="shared" si="385"/>
        <v>#VALUE!</v>
      </c>
      <c r="CS286" s="270" t="e">
        <f t="shared" si="385"/>
        <v>#VALUE!</v>
      </c>
      <c r="CT286" s="270" t="e">
        <f t="shared" si="319"/>
        <v>#VALUE!</v>
      </c>
      <c r="CU286" s="44"/>
    </row>
    <row r="287" spans="1:99" ht="16.5" customHeight="1">
      <c r="A287" s="23">
        <f t="shared" si="320"/>
        <v>283</v>
      </c>
      <c r="B287" s="142">
        <f>'2019-상시근로자'!B287</f>
        <v>0</v>
      </c>
      <c r="C287" s="635">
        <f>'2019-상시근로자'!C287</f>
        <v>0</v>
      </c>
      <c r="D287" s="637">
        <f>'2019-상시근로자'!D287</f>
        <v>0</v>
      </c>
      <c r="E287" s="156" t="e">
        <f t="shared" si="308"/>
        <v>#VALUE!</v>
      </c>
      <c r="F287" s="30" t="e">
        <f t="shared" si="309"/>
        <v>#VALUE!</v>
      </c>
      <c r="G287" s="31" t="e">
        <f t="shared" si="310"/>
        <v>#VALUE!</v>
      </c>
      <c r="H287" s="147" t="e">
        <f t="shared" si="311"/>
        <v>#VALUE!</v>
      </c>
      <c r="I287" s="636">
        <f>'2019-상시근로자'!E287</f>
        <v>0</v>
      </c>
      <c r="J287" s="636">
        <f>'2019-상시근로자'!G287</f>
        <v>0</v>
      </c>
      <c r="K287" s="33" t="e">
        <f t="shared" si="312"/>
        <v>#VALUE!</v>
      </c>
      <c r="L287" s="33">
        <f t="shared" si="358"/>
        <v>0</v>
      </c>
      <c r="M287" s="35" t="e">
        <f t="shared" si="313"/>
        <v>#VALUE!</v>
      </c>
      <c r="N287" s="108"/>
      <c r="O287" s="178"/>
      <c r="P287" s="179"/>
      <c r="Q287" s="106" t="s">
        <v>160</v>
      </c>
      <c r="R287" s="107" t="s">
        <v>160</v>
      </c>
      <c r="S287" s="43"/>
      <c r="T287" s="122" t="s">
        <v>160</v>
      </c>
      <c r="U287" s="122" t="s">
        <v>160</v>
      </c>
      <c r="V287" s="123" t="s">
        <v>160</v>
      </c>
      <c r="W287" s="702">
        <f t="shared" si="321"/>
        <v>1</v>
      </c>
      <c r="X287" s="703" t="e">
        <f t="shared" si="322"/>
        <v>#VALUE!</v>
      </c>
      <c r="Y287" s="768" t="e">
        <f t="shared" si="323"/>
        <v>#VALUE!</v>
      </c>
      <c r="Z287" s="769" t="e">
        <f t="shared" si="361"/>
        <v>#VALUE!</v>
      </c>
      <c r="AA287" s="705" t="e">
        <f t="shared" si="362"/>
        <v>#VALUE!</v>
      </c>
      <c r="AB287" s="702">
        <f t="shared" si="324"/>
        <v>1</v>
      </c>
      <c r="AC287" s="703" t="e">
        <f t="shared" si="325"/>
        <v>#VALUE!</v>
      </c>
      <c r="AD287" s="704" t="e">
        <f t="shared" si="326"/>
        <v>#VALUE!</v>
      </c>
      <c r="AE287" s="769" t="e">
        <f t="shared" si="363"/>
        <v>#VALUE!</v>
      </c>
      <c r="AF287" s="705" t="e">
        <f t="shared" si="364"/>
        <v>#VALUE!</v>
      </c>
      <c r="AG287" s="702">
        <f t="shared" si="327"/>
        <v>1</v>
      </c>
      <c r="AH287" s="703" t="e">
        <f t="shared" si="328"/>
        <v>#VALUE!</v>
      </c>
      <c r="AI287" s="704" t="e">
        <f t="shared" si="329"/>
        <v>#VALUE!</v>
      </c>
      <c r="AJ287" s="769" t="e">
        <f t="shared" si="365"/>
        <v>#VALUE!</v>
      </c>
      <c r="AK287" s="705" t="e">
        <f t="shared" si="366"/>
        <v>#VALUE!</v>
      </c>
      <c r="AL287" s="702">
        <f t="shared" si="330"/>
        <v>1</v>
      </c>
      <c r="AM287" s="703" t="e">
        <f t="shared" si="331"/>
        <v>#VALUE!</v>
      </c>
      <c r="AN287" s="704" t="e">
        <f t="shared" si="332"/>
        <v>#VALUE!</v>
      </c>
      <c r="AO287" s="769" t="e">
        <f t="shared" si="367"/>
        <v>#VALUE!</v>
      </c>
      <c r="AP287" s="705" t="e">
        <f t="shared" si="368"/>
        <v>#VALUE!</v>
      </c>
      <c r="AQ287" s="702">
        <f t="shared" si="333"/>
        <v>1</v>
      </c>
      <c r="AR287" s="703" t="e">
        <f t="shared" si="334"/>
        <v>#VALUE!</v>
      </c>
      <c r="AS287" s="704" t="e">
        <f t="shared" si="335"/>
        <v>#VALUE!</v>
      </c>
      <c r="AT287" s="769" t="e">
        <f t="shared" si="369"/>
        <v>#VALUE!</v>
      </c>
      <c r="AU287" s="705" t="e">
        <f t="shared" si="370"/>
        <v>#VALUE!</v>
      </c>
      <c r="AV287" s="702">
        <f t="shared" si="336"/>
        <v>1</v>
      </c>
      <c r="AW287" s="703" t="e">
        <f t="shared" si="337"/>
        <v>#VALUE!</v>
      </c>
      <c r="AX287" s="704" t="e">
        <f t="shared" si="338"/>
        <v>#VALUE!</v>
      </c>
      <c r="AY287" s="769" t="e">
        <f t="shared" si="371"/>
        <v>#VALUE!</v>
      </c>
      <c r="AZ287" s="705" t="e">
        <f t="shared" si="372"/>
        <v>#VALUE!</v>
      </c>
      <c r="BA287" s="702">
        <f t="shared" si="339"/>
        <v>1</v>
      </c>
      <c r="BB287" s="703" t="e">
        <f t="shared" si="340"/>
        <v>#VALUE!</v>
      </c>
      <c r="BC287" s="704" t="e">
        <f t="shared" si="341"/>
        <v>#VALUE!</v>
      </c>
      <c r="BD287" s="769" t="e">
        <f t="shared" si="373"/>
        <v>#VALUE!</v>
      </c>
      <c r="BE287" s="705" t="e">
        <f t="shared" si="374"/>
        <v>#VALUE!</v>
      </c>
      <c r="BF287" s="702">
        <f t="shared" si="342"/>
        <v>1</v>
      </c>
      <c r="BG287" s="703" t="e">
        <f t="shared" si="343"/>
        <v>#VALUE!</v>
      </c>
      <c r="BH287" s="704" t="e">
        <f t="shared" si="344"/>
        <v>#VALUE!</v>
      </c>
      <c r="BI287" s="769" t="e">
        <f t="shared" si="375"/>
        <v>#VALUE!</v>
      </c>
      <c r="BJ287" s="705" t="e">
        <f t="shared" si="376"/>
        <v>#VALUE!</v>
      </c>
      <c r="BK287" s="702">
        <f t="shared" si="345"/>
        <v>1</v>
      </c>
      <c r="BL287" s="703" t="e">
        <f t="shared" si="346"/>
        <v>#VALUE!</v>
      </c>
      <c r="BM287" s="704" t="e">
        <f t="shared" si="347"/>
        <v>#VALUE!</v>
      </c>
      <c r="BN287" s="769" t="e">
        <f t="shared" si="377"/>
        <v>#VALUE!</v>
      </c>
      <c r="BO287" s="705" t="e">
        <f t="shared" si="378"/>
        <v>#VALUE!</v>
      </c>
      <c r="BP287" s="702">
        <f t="shared" si="348"/>
        <v>1</v>
      </c>
      <c r="BQ287" s="703" t="e">
        <f t="shared" si="349"/>
        <v>#VALUE!</v>
      </c>
      <c r="BR287" s="704" t="e">
        <f t="shared" si="350"/>
        <v>#VALUE!</v>
      </c>
      <c r="BS287" s="769" t="e">
        <f t="shared" si="379"/>
        <v>#VALUE!</v>
      </c>
      <c r="BT287" s="705" t="e">
        <f t="shared" si="380"/>
        <v>#VALUE!</v>
      </c>
      <c r="BU287" s="702">
        <f t="shared" si="351"/>
        <v>1</v>
      </c>
      <c r="BV287" s="703" t="e">
        <f t="shared" si="352"/>
        <v>#VALUE!</v>
      </c>
      <c r="BW287" s="704" t="e">
        <f t="shared" si="353"/>
        <v>#VALUE!</v>
      </c>
      <c r="BX287" s="769" t="e">
        <f t="shared" si="381"/>
        <v>#VALUE!</v>
      </c>
      <c r="BY287" s="705" t="e">
        <f t="shared" si="382"/>
        <v>#VALUE!</v>
      </c>
      <c r="BZ287" s="702">
        <f t="shared" si="354"/>
        <v>1</v>
      </c>
      <c r="CA287" s="703" t="e">
        <f t="shared" si="355"/>
        <v>#VALUE!</v>
      </c>
      <c r="CB287" s="704" t="e">
        <f t="shared" si="356"/>
        <v>#VALUE!</v>
      </c>
      <c r="CC287" s="769" t="e">
        <f t="shared" si="383"/>
        <v>#VALUE!</v>
      </c>
      <c r="CD287" s="705" t="e">
        <f t="shared" si="384"/>
        <v>#VALUE!</v>
      </c>
      <c r="CE287" s="770">
        <f t="shared" si="359"/>
        <v>12</v>
      </c>
      <c r="CF287" s="771" t="e">
        <f t="shared" si="360"/>
        <v>#VALUE!</v>
      </c>
      <c r="CG287" s="708"/>
      <c r="CH287" s="709"/>
      <c r="CK287" s="253"/>
      <c r="CL287" s="272"/>
      <c r="CM287" s="272"/>
      <c r="CN287" s="273"/>
      <c r="CO287" s="285" t="e">
        <f t="shared" si="315"/>
        <v>#VALUE!</v>
      </c>
      <c r="CP287" s="286" t="e">
        <f t="shared" si="316"/>
        <v>#VALUE!</v>
      </c>
      <c r="CQ287" s="275">
        <f t="shared" si="317"/>
        <v>0</v>
      </c>
      <c r="CR287" s="270" t="e">
        <f t="shared" si="385"/>
        <v>#VALUE!</v>
      </c>
      <c r="CS287" s="270" t="e">
        <f t="shared" si="385"/>
        <v>#VALUE!</v>
      </c>
      <c r="CT287" s="270" t="e">
        <f t="shared" si="319"/>
        <v>#VALUE!</v>
      </c>
      <c r="CU287" s="44"/>
    </row>
    <row r="288" spans="1:99" ht="16.5" customHeight="1">
      <c r="A288" s="23">
        <f t="shared" si="320"/>
        <v>284</v>
      </c>
      <c r="B288" s="142">
        <f>'2019-상시근로자'!B288</f>
        <v>0</v>
      </c>
      <c r="C288" s="635">
        <f>'2019-상시근로자'!C288</f>
        <v>0</v>
      </c>
      <c r="D288" s="637">
        <f>'2019-상시근로자'!D288</f>
        <v>0</v>
      </c>
      <c r="E288" s="156" t="e">
        <f t="shared" si="308"/>
        <v>#VALUE!</v>
      </c>
      <c r="F288" s="30" t="e">
        <f t="shared" si="309"/>
        <v>#VALUE!</v>
      </c>
      <c r="G288" s="31" t="e">
        <f t="shared" si="310"/>
        <v>#VALUE!</v>
      </c>
      <c r="H288" s="147" t="e">
        <f t="shared" si="311"/>
        <v>#VALUE!</v>
      </c>
      <c r="I288" s="636">
        <f>'2019-상시근로자'!E288</f>
        <v>0</v>
      </c>
      <c r="J288" s="636">
        <f>'2019-상시근로자'!G288</f>
        <v>0</v>
      </c>
      <c r="K288" s="33" t="e">
        <f t="shared" si="312"/>
        <v>#VALUE!</v>
      </c>
      <c r="L288" s="33">
        <f t="shared" si="358"/>
        <v>0</v>
      </c>
      <c r="M288" s="35" t="e">
        <f t="shared" si="313"/>
        <v>#VALUE!</v>
      </c>
      <c r="N288" s="108"/>
      <c r="O288" s="178"/>
      <c r="P288" s="179"/>
      <c r="Q288" s="106" t="s">
        <v>160</v>
      </c>
      <c r="R288" s="107" t="s">
        <v>160</v>
      </c>
      <c r="S288" s="43"/>
      <c r="T288" s="122" t="s">
        <v>160</v>
      </c>
      <c r="U288" s="122" t="s">
        <v>160</v>
      </c>
      <c r="V288" s="123" t="s">
        <v>160</v>
      </c>
      <c r="W288" s="702">
        <f t="shared" si="321"/>
        <v>1</v>
      </c>
      <c r="X288" s="703" t="e">
        <f t="shared" si="322"/>
        <v>#VALUE!</v>
      </c>
      <c r="Y288" s="768" t="e">
        <f t="shared" si="323"/>
        <v>#VALUE!</v>
      </c>
      <c r="Z288" s="769" t="e">
        <f t="shared" si="361"/>
        <v>#VALUE!</v>
      </c>
      <c r="AA288" s="705" t="e">
        <f t="shared" si="362"/>
        <v>#VALUE!</v>
      </c>
      <c r="AB288" s="702">
        <f t="shared" si="324"/>
        <v>1</v>
      </c>
      <c r="AC288" s="703" t="e">
        <f t="shared" si="325"/>
        <v>#VALUE!</v>
      </c>
      <c r="AD288" s="704" t="e">
        <f t="shared" si="326"/>
        <v>#VALUE!</v>
      </c>
      <c r="AE288" s="769" t="e">
        <f t="shared" si="363"/>
        <v>#VALUE!</v>
      </c>
      <c r="AF288" s="705" t="e">
        <f t="shared" si="364"/>
        <v>#VALUE!</v>
      </c>
      <c r="AG288" s="702">
        <f t="shared" si="327"/>
        <v>1</v>
      </c>
      <c r="AH288" s="703" t="e">
        <f t="shared" si="328"/>
        <v>#VALUE!</v>
      </c>
      <c r="AI288" s="704" t="e">
        <f t="shared" si="329"/>
        <v>#VALUE!</v>
      </c>
      <c r="AJ288" s="769" t="e">
        <f t="shared" si="365"/>
        <v>#VALUE!</v>
      </c>
      <c r="AK288" s="705" t="e">
        <f t="shared" si="366"/>
        <v>#VALUE!</v>
      </c>
      <c r="AL288" s="702">
        <f t="shared" si="330"/>
        <v>1</v>
      </c>
      <c r="AM288" s="703" t="e">
        <f t="shared" si="331"/>
        <v>#VALUE!</v>
      </c>
      <c r="AN288" s="704" t="e">
        <f t="shared" si="332"/>
        <v>#VALUE!</v>
      </c>
      <c r="AO288" s="769" t="e">
        <f t="shared" si="367"/>
        <v>#VALUE!</v>
      </c>
      <c r="AP288" s="705" t="e">
        <f t="shared" si="368"/>
        <v>#VALUE!</v>
      </c>
      <c r="AQ288" s="702">
        <f t="shared" si="333"/>
        <v>1</v>
      </c>
      <c r="AR288" s="703" t="e">
        <f t="shared" si="334"/>
        <v>#VALUE!</v>
      </c>
      <c r="AS288" s="704" t="e">
        <f t="shared" si="335"/>
        <v>#VALUE!</v>
      </c>
      <c r="AT288" s="769" t="e">
        <f t="shared" si="369"/>
        <v>#VALUE!</v>
      </c>
      <c r="AU288" s="705" t="e">
        <f t="shared" si="370"/>
        <v>#VALUE!</v>
      </c>
      <c r="AV288" s="702">
        <f t="shared" si="336"/>
        <v>1</v>
      </c>
      <c r="AW288" s="703" t="e">
        <f t="shared" si="337"/>
        <v>#VALUE!</v>
      </c>
      <c r="AX288" s="704" t="e">
        <f t="shared" si="338"/>
        <v>#VALUE!</v>
      </c>
      <c r="AY288" s="769" t="e">
        <f t="shared" si="371"/>
        <v>#VALUE!</v>
      </c>
      <c r="AZ288" s="705" t="e">
        <f t="shared" si="372"/>
        <v>#VALUE!</v>
      </c>
      <c r="BA288" s="702">
        <f t="shared" si="339"/>
        <v>1</v>
      </c>
      <c r="BB288" s="703" t="e">
        <f t="shared" si="340"/>
        <v>#VALUE!</v>
      </c>
      <c r="BC288" s="704" t="e">
        <f t="shared" si="341"/>
        <v>#VALUE!</v>
      </c>
      <c r="BD288" s="769" t="e">
        <f t="shared" si="373"/>
        <v>#VALUE!</v>
      </c>
      <c r="BE288" s="705" t="e">
        <f t="shared" si="374"/>
        <v>#VALUE!</v>
      </c>
      <c r="BF288" s="702">
        <f t="shared" si="342"/>
        <v>1</v>
      </c>
      <c r="BG288" s="703" t="e">
        <f t="shared" si="343"/>
        <v>#VALUE!</v>
      </c>
      <c r="BH288" s="704" t="e">
        <f t="shared" si="344"/>
        <v>#VALUE!</v>
      </c>
      <c r="BI288" s="769" t="e">
        <f t="shared" si="375"/>
        <v>#VALUE!</v>
      </c>
      <c r="BJ288" s="705" t="e">
        <f t="shared" si="376"/>
        <v>#VALUE!</v>
      </c>
      <c r="BK288" s="702">
        <f t="shared" si="345"/>
        <v>1</v>
      </c>
      <c r="BL288" s="703" t="e">
        <f t="shared" si="346"/>
        <v>#VALUE!</v>
      </c>
      <c r="BM288" s="704" t="e">
        <f t="shared" si="347"/>
        <v>#VALUE!</v>
      </c>
      <c r="BN288" s="769" t="e">
        <f t="shared" si="377"/>
        <v>#VALUE!</v>
      </c>
      <c r="BO288" s="705" t="e">
        <f t="shared" si="378"/>
        <v>#VALUE!</v>
      </c>
      <c r="BP288" s="702">
        <f t="shared" si="348"/>
        <v>1</v>
      </c>
      <c r="BQ288" s="703" t="e">
        <f t="shared" si="349"/>
        <v>#VALUE!</v>
      </c>
      <c r="BR288" s="704" t="e">
        <f t="shared" si="350"/>
        <v>#VALUE!</v>
      </c>
      <c r="BS288" s="769" t="e">
        <f t="shared" si="379"/>
        <v>#VALUE!</v>
      </c>
      <c r="BT288" s="705" t="e">
        <f t="shared" si="380"/>
        <v>#VALUE!</v>
      </c>
      <c r="BU288" s="702">
        <f t="shared" si="351"/>
        <v>1</v>
      </c>
      <c r="BV288" s="703" t="e">
        <f t="shared" si="352"/>
        <v>#VALUE!</v>
      </c>
      <c r="BW288" s="704" t="e">
        <f t="shared" si="353"/>
        <v>#VALUE!</v>
      </c>
      <c r="BX288" s="769" t="e">
        <f t="shared" si="381"/>
        <v>#VALUE!</v>
      </c>
      <c r="BY288" s="705" t="e">
        <f t="shared" si="382"/>
        <v>#VALUE!</v>
      </c>
      <c r="BZ288" s="702">
        <f t="shared" si="354"/>
        <v>1</v>
      </c>
      <c r="CA288" s="703" t="e">
        <f t="shared" si="355"/>
        <v>#VALUE!</v>
      </c>
      <c r="CB288" s="704" t="e">
        <f t="shared" si="356"/>
        <v>#VALUE!</v>
      </c>
      <c r="CC288" s="769" t="e">
        <f t="shared" si="383"/>
        <v>#VALUE!</v>
      </c>
      <c r="CD288" s="705" t="e">
        <f t="shared" si="384"/>
        <v>#VALUE!</v>
      </c>
      <c r="CE288" s="770">
        <f t="shared" si="359"/>
        <v>12</v>
      </c>
      <c r="CF288" s="771" t="e">
        <f t="shared" si="360"/>
        <v>#VALUE!</v>
      </c>
      <c r="CG288" s="708"/>
      <c r="CH288" s="709"/>
      <c r="CK288" s="253"/>
      <c r="CL288" s="272"/>
      <c r="CM288" s="272"/>
      <c r="CN288" s="273"/>
      <c r="CO288" s="285" t="e">
        <f t="shared" si="315"/>
        <v>#VALUE!</v>
      </c>
      <c r="CP288" s="286" t="e">
        <f t="shared" si="316"/>
        <v>#VALUE!</v>
      </c>
      <c r="CQ288" s="275">
        <f t="shared" si="317"/>
        <v>0</v>
      </c>
      <c r="CR288" s="270" t="e">
        <f t="shared" si="385"/>
        <v>#VALUE!</v>
      </c>
      <c r="CS288" s="270" t="e">
        <f t="shared" si="385"/>
        <v>#VALUE!</v>
      </c>
      <c r="CT288" s="270" t="e">
        <f t="shared" si="319"/>
        <v>#VALUE!</v>
      </c>
      <c r="CU288" s="44"/>
    </row>
    <row r="289" spans="1:99" ht="16.5" customHeight="1">
      <c r="A289" s="23">
        <f t="shared" si="320"/>
        <v>285</v>
      </c>
      <c r="B289" s="142">
        <f>'2019-상시근로자'!B289</f>
        <v>0</v>
      </c>
      <c r="C289" s="635">
        <f>'2019-상시근로자'!C289</f>
        <v>0</v>
      </c>
      <c r="D289" s="637">
        <f>'2019-상시근로자'!D289</f>
        <v>0</v>
      </c>
      <c r="E289" s="156" t="e">
        <f t="shared" si="308"/>
        <v>#VALUE!</v>
      </c>
      <c r="F289" s="30" t="e">
        <f t="shared" si="309"/>
        <v>#VALUE!</v>
      </c>
      <c r="G289" s="31" t="e">
        <f t="shared" si="310"/>
        <v>#VALUE!</v>
      </c>
      <c r="H289" s="147" t="e">
        <f t="shared" si="311"/>
        <v>#VALUE!</v>
      </c>
      <c r="I289" s="636">
        <f>'2019-상시근로자'!E289</f>
        <v>0</v>
      </c>
      <c r="J289" s="636">
        <f>'2019-상시근로자'!G289</f>
        <v>0</v>
      </c>
      <c r="K289" s="33" t="e">
        <f t="shared" si="312"/>
        <v>#VALUE!</v>
      </c>
      <c r="L289" s="33">
        <f t="shared" si="358"/>
        <v>0</v>
      </c>
      <c r="M289" s="35" t="e">
        <f t="shared" si="313"/>
        <v>#VALUE!</v>
      </c>
      <c r="N289" s="108"/>
      <c r="O289" s="178"/>
      <c r="P289" s="179"/>
      <c r="Q289" s="106" t="s">
        <v>160</v>
      </c>
      <c r="R289" s="107" t="s">
        <v>160</v>
      </c>
      <c r="S289" s="43"/>
      <c r="T289" s="122" t="s">
        <v>160</v>
      </c>
      <c r="U289" s="122" t="s">
        <v>160</v>
      </c>
      <c r="V289" s="123" t="s">
        <v>160</v>
      </c>
      <c r="W289" s="702">
        <f t="shared" si="321"/>
        <v>1</v>
      </c>
      <c r="X289" s="703" t="e">
        <f t="shared" si="322"/>
        <v>#VALUE!</v>
      </c>
      <c r="Y289" s="768" t="e">
        <f t="shared" si="323"/>
        <v>#VALUE!</v>
      </c>
      <c r="Z289" s="769" t="e">
        <f t="shared" si="361"/>
        <v>#VALUE!</v>
      </c>
      <c r="AA289" s="705" t="e">
        <f t="shared" si="362"/>
        <v>#VALUE!</v>
      </c>
      <c r="AB289" s="702">
        <f t="shared" si="324"/>
        <v>1</v>
      </c>
      <c r="AC289" s="703" t="e">
        <f t="shared" si="325"/>
        <v>#VALUE!</v>
      </c>
      <c r="AD289" s="704" t="e">
        <f t="shared" si="326"/>
        <v>#VALUE!</v>
      </c>
      <c r="AE289" s="769" t="e">
        <f t="shared" si="363"/>
        <v>#VALUE!</v>
      </c>
      <c r="AF289" s="705" t="e">
        <f t="shared" si="364"/>
        <v>#VALUE!</v>
      </c>
      <c r="AG289" s="702">
        <f t="shared" si="327"/>
        <v>1</v>
      </c>
      <c r="AH289" s="703" t="e">
        <f t="shared" si="328"/>
        <v>#VALUE!</v>
      </c>
      <c r="AI289" s="704" t="e">
        <f t="shared" si="329"/>
        <v>#VALUE!</v>
      </c>
      <c r="AJ289" s="769" t="e">
        <f t="shared" si="365"/>
        <v>#VALUE!</v>
      </c>
      <c r="AK289" s="705" t="e">
        <f t="shared" si="366"/>
        <v>#VALUE!</v>
      </c>
      <c r="AL289" s="702">
        <f t="shared" si="330"/>
        <v>1</v>
      </c>
      <c r="AM289" s="703" t="e">
        <f t="shared" si="331"/>
        <v>#VALUE!</v>
      </c>
      <c r="AN289" s="704" t="e">
        <f t="shared" si="332"/>
        <v>#VALUE!</v>
      </c>
      <c r="AO289" s="769" t="e">
        <f t="shared" si="367"/>
        <v>#VALUE!</v>
      </c>
      <c r="AP289" s="705" t="e">
        <f t="shared" si="368"/>
        <v>#VALUE!</v>
      </c>
      <c r="AQ289" s="702">
        <f t="shared" si="333"/>
        <v>1</v>
      </c>
      <c r="AR289" s="703" t="e">
        <f t="shared" si="334"/>
        <v>#VALUE!</v>
      </c>
      <c r="AS289" s="704" t="e">
        <f t="shared" si="335"/>
        <v>#VALUE!</v>
      </c>
      <c r="AT289" s="769" t="e">
        <f t="shared" si="369"/>
        <v>#VALUE!</v>
      </c>
      <c r="AU289" s="705" t="e">
        <f t="shared" si="370"/>
        <v>#VALUE!</v>
      </c>
      <c r="AV289" s="702">
        <f t="shared" si="336"/>
        <v>1</v>
      </c>
      <c r="AW289" s="703" t="e">
        <f t="shared" si="337"/>
        <v>#VALUE!</v>
      </c>
      <c r="AX289" s="704" t="e">
        <f t="shared" si="338"/>
        <v>#VALUE!</v>
      </c>
      <c r="AY289" s="769" t="e">
        <f t="shared" si="371"/>
        <v>#VALUE!</v>
      </c>
      <c r="AZ289" s="705" t="e">
        <f t="shared" si="372"/>
        <v>#VALUE!</v>
      </c>
      <c r="BA289" s="702">
        <f t="shared" si="339"/>
        <v>1</v>
      </c>
      <c r="BB289" s="703" t="e">
        <f t="shared" si="340"/>
        <v>#VALUE!</v>
      </c>
      <c r="BC289" s="704" t="e">
        <f t="shared" si="341"/>
        <v>#VALUE!</v>
      </c>
      <c r="BD289" s="769" t="e">
        <f t="shared" si="373"/>
        <v>#VALUE!</v>
      </c>
      <c r="BE289" s="705" t="e">
        <f t="shared" si="374"/>
        <v>#VALUE!</v>
      </c>
      <c r="BF289" s="702">
        <f t="shared" si="342"/>
        <v>1</v>
      </c>
      <c r="BG289" s="703" t="e">
        <f t="shared" si="343"/>
        <v>#VALUE!</v>
      </c>
      <c r="BH289" s="704" t="e">
        <f t="shared" si="344"/>
        <v>#VALUE!</v>
      </c>
      <c r="BI289" s="769" t="e">
        <f t="shared" si="375"/>
        <v>#VALUE!</v>
      </c>
      <c r="BJ289" s="705" t="e">
        <f t="shared" si="376"/>
        <v>#VALUE!</v>
      </c>
      <c r="BK289" s="702">
        <f t="shared" si="345"/>
        <v>1</v>
      </c>
      <c r="BL289" s="703" t="e">
        <f t="shared" si="346"/>
        <v>#VALUE!</v>
      </c>
      <c r="BM289" s="704" t="e">
        <f t="shared" si="347"/>
        <v>#VALUE!</v>
      </c>
      <c r="BN289" s="769" t="e">
        <f t="shared" si="377"/>
        <v>#VALUE!</v>
      </c>
      <c r="BO289" s="705" t="e">
        <f t="shared" si="378"/>
        <v>#VALUE!</v>
      </c>
      <c r="BP289" s="702">
        <f t="shared" si="348"/>
        <v>1</v>
      </c>
      <c r="BQ289" s="703" t="e">
        <f t="shared" si="349"/>
        <v>#VALUE!</v>
      </c>
      <c r="BR289" s="704" t="e">
        <f t="shared" si="350"/>
        <v>#VALUE!</v>
      </c>
      <c r="BS289" s="769" t="e">
        <f t="shared" si="379"/>
        <v>#VALUE!</v>
      </c>
      <c r="BT289" s="705" t="e">
        <f t="shared" si="380"/>
        <v>#VALUE!</v>
      </c>
      <c r="BU289" s="702">
        <f t="shared" si="351"/>
        <v>1</v>
      </c>
      <c r="BV289" s="703" t="e">
        <f t="shared" si="352"/>
        <v>#VALUE!</v>
      </c>
      <c r="BW289" s="704" t="e">
        <f t="shared" si="353"/>
        <v>#VALUE!</v>
      </c>
      <c r="BX289" s="769" t="e">
        <f t="shared" si="381"/>
        <v>#VALUE!</v>
      </c>
      <c r="BY289" s="705" t="e">
        <f t="shared" si="382"/>
        <v>#VALUE!</v>
      </c>
      <c r="BZ289" s="702">
        <f t="shared" si="354"/>
        <v>1</v>
      </c>
      <c r="CA289" s="703" t="e">
        <f t="shared" si="355"/>
        <v>#VALUE!</v>
      </c>
      <c r="CB289" s="704" t="e">
        <f t="shared" si="356"/>
        <v>#VALUE!</v>
      </c>
      <c r="CC289" s="769" t="e">
        <f t="shared" si="383"/>
        <v>#VALUE!</v>
      </c>
      <c r="CD289" s="705" t="e">
        <f t="shared" si="384"/>
        <v>#VALUE!</v>
      </c>
      <c r="CE289" s="770">
        <f t="shared" si="359"/>
        <v>12</v>
      </c>
      <c r="CF289" s="771" t="e">
        <f t="shared" si="360"/>
        <v>#VALUE!</v>
      </c>
      <c r="CG289" s="708"/>
      <c r="CH289" s="709"/>
      <c r="CK289" s="253"/>
      <c r="CL289" s="272"/>
      <c r="CM289" s="272"/>
      <c r="CN289" s="273"/>
      <c r="CO289" s="285" t="e">
        <f t="shared" si="315"/>
        <v>#VALUE!</v>
      </c>
      <c r="CP289" s="286" t="e">
        <f t="shared" si="316"/>
        <v>#VALUE!</v>
      </c>
      <c r="CQ289" s="275">
        <f t="shared" si="317"/>
        <v>0</v>
      </c>
      <c r="CR289" s="270" t="e">
        <f t="shared" si="385"/>
        <v>#VALUE!</v>
      </c>
      <c r="CS289" s="270" t="e">
        <f t="shared" si="385"/>
        <v>#VALUE!</v>
      </c>
      <c r="CT289" s="270" t="e">
        <f t="shared" si="319"/>
        <v>#VALUE!</v>
      </c>
      <c r="CU289" s="44"/>
    </row>
    <row r="290" spans="1:99" ht="16.5" customHeight="1">
      <c r="A290" s="23">
        <f t="shared" si="320"/>
        <v>286</v>
      </c>
      <c r="B290" s="142">
        <f>'2019-상시근로자'!B290</f>
        <v>0</v>
      </c>
      <c r="C290" s="635">
        <f>'2019-상시근로자'!C290</f>
        <v>0</v>
      </c>
      <c r="D290" s="637">
        <f>'2019-상시근로자'!D290</f>
        <v>0</v>
      </c>
      <c r="E290" s="156" t="e">
        <f t="shared" ref="E290:E299" si="386">IF($D290="","",IF(OR(MID(D290,LEN(CLEAN(D290))-6,1)&lt;="2",MID(D290,LEN(CLEAN(D290))-6,1)="5",MID(D290,LEN(CLEAN(D290))-6,1)="6"),DATE(MID(D290,1,2),MID(D290,3,2),MID(D290,5,2)),CHOOSE(14-LEN(CLEAN(D290)),DATE(MID(D290,1,2)+100,MID(D290,3,2),MID(D290,5,2)),DATE(MID(D290,1,1)+100,MID(D290,2,2),MID(D290,4,2)),DATE(2000,MID(D290,1,2),MID(D290,3,2)),DATE(2000,MID(D290,1,1),MID(D290,2,2)))))</f>
        <v>#VALUE!</v>
      </c>
      <c r="F290" s="30" t="e">
        <f t="shared" ref="F290:F299" si="387">IF(D290="","",IF(LEN(CLEAN(D290))=10,IF(AND(VALUE(MID(D290,4,1))&gt;=1,VALUE(MID(D290,4,1))&lt;=4),MOD(11-MOD(0*2+0*3+0*4+MID(D290,1,1)*5+MID(D290,2,1)*6+MID(D290,3,1)*7+MID(D290,4,1)*8+MID(D290,5,1)*9+MID(D290,6,1)*2+MID(D290,7,1)*3+MID(D290,8,1)*4+MID(D290,9,1)*5,11),10),IF(AND(VALUE(MID(D290,4,1))&gt;=5,VALUE(MID(D290,4,1))&lt;=8),MOD(11-MOD(0*2+0*3+0*4+MID(D290,1,1)*5+MID(D290,2,1)*6+MID(D290,3,1)*7+MID(D290,4,1)*8+MID(D290,5,1)*9+MID(D290,6,1)*2+MID(D290,7,1)*3+MID(D290,8,1)*4+MID(D290,9,1)*5,11),10),"오류")),IF(LEN(CLEAN(D290))=11,IF(AND(VALUE(MID(D290,5,1))&gt;=1,VALUE(MID(D290,5,1))&lt;=4),MOD(11-MOD(0*2+0*3+MID(D290,1,1)*4+MID(D290,2,1)*5+MID(D290,3,1)*6+MID(D290,4,1)*7+MID(D290,5,1)*8+MID(D290,6,1)*9+MID(D290,7,1)*2+MID(D290,8,1)*3+MID(D290,9,1)*4+MID(D290,10,1)*5,11),10),IF(AND(VALUE(MID(D290,5,1))&gt;=5,VALUE(MID(D290,5,1))&lt;=8),MOD(11-MOD(0*2+0*3+MID(D290,1,1)*4+MID(D290,2,1)*5+MID(D290,3,1)*6+MID(D290,4,1)*7+MID(D290,5,1)*8+MID(D290,6,1)*9+MID(D290,7,1)*2+MID(D290,8,1)*3+MID(D290,9,1)*4+MID(D290,10,1)*5,11),10),"오류")),IF(LEN(CLEAN(D290))=12,IF(AND(VALUE(MID(D290,6,1))&gt;=1,VALUE(MID(D290,6,1))&lt;=4),MOD(11-MOD(0*2+MID(D290,1,1)*3+MID(D290,2,1)*4+MID(D290,3,1)*5+MID(D290,4,1)*6+MID(D290,5,1)*7+MID(D290,6,1)*8+MID(D290,7,1)*9+MID(D290,8,1)*2+MID(D290,9,1)*3+MID(D290,10,1)*4+MID(D290,11,1)*5,11),10),IF(AND(VALUE(MID(D290,7,1))&gt;=5,VALUE(MID(D290,7,1))&lt;=8),MOD(11-MOD(0*2+MID(D290,1,1)*3+MID(D290,2,1)*4+MID(D290,3,1)*5+MID(D290,4,1)*6+MID(D290,5,1)*7+MID(D290,6,1)*8+MID(D290,7,1)*9+MID(D290,8,1)*2+MID(D290,9,1)*3+MID(D290,10,1)*4+MID(D290,11,1)*5,11),10),"오류")),IF(AND(VALUE(MID(D290,7,1))&gt;=1,VALUE(MID(D290,7,1))&lt;=4),MOD(11-MOD(MID(D290,1,1)*2+MID(D290,2,1)*3+MID(D290,3,1)*4+MID(D290,4,1)*5+MID(D290,5,1)*6+MID(D290,6,1)*7+MID(D290,7,1)*8+MID(D290,8,1)*9+MID(D290,9,1)*2+MID(D290,10,1)*3+MID(D290,11,1)*4+MID(D290,12,1)*5,11),10),IF(AND(VALUE(MID(D290,7,1))&gt;=5,VALUE(MID(D290,7,1))&lt;=8),IF(LEN(CLEAN(D290))=12,MOD(MOD(11-MOD(0*2+MID(D290,1,1)*3+MID(D290,2,1)*4+MID(D290,3,1)*5+MID(D290,4,1)*6+MID(D290,5,1)*7+MID(D290,6,1)*8+MID(D290,7,1)*9+MID(D290,8,1)*2+MID(D290,9,1)*3+MID(D290,10,1)*4+MID(D290,11,1)*5,11),10)+2,10),MOD(MOD(11-MOD(MID(D290,1,1)*2+MID(D290,2,1)*3+MID(D290,3,1)*4+MID(D290,4,1)*5+MID(D290,5,1)*6+MID(D290,6,1)*7+MID(D290,7,1)*8+MID(D290,8,1)*9+MID(D290,9,1)*2+MID(D290,10,1)*3+MID(D290,11,1)*4+MID(D290,12,1)*5,11),10)+2,10))))))))</f>
        <v>#VALUE!</v>
      </c>
      <c r="G290" s="31" t="e">
        <f t="shared" ref="G290:G299" si="388">IF(D290="","",IF(INT(RIGHT(D290,1))=F290,"OK","주민오류"))</f>
        <v>#VALUE!</v>
      </c>
      <c r="H290" s="147" t="e">
        <f t="shared" ref="H290:H299" si="389">IF(D290="","",CHOOSE(14-LEN(CLEAN(D290)),CHOOSE(MID(D290,7,1),"남","여","남","여","남","여","남","여","남","여"),CHOOSE(MID(D290,6,1),"남","여","남","여","남","여","남","여","남","여"),CHOOSE(MID(D290,5,1),"남","여","남","여","남","여","남","여","남","여"),CHOOSE(MID(D290,4,1),"남","여","남","여","남","여","남","여","남","여"),CHOOSE(MID(D290,3,1),"남","여","남","여","남","여","남","여","남","여")))</f>
        <v>#VALUE!</v>
      </c>
      <c r="I290" s="636">
        <f>'2019-상시근로자'!E290</f>
        <v>0</v>
      </c>
      <c r="J290" s="636">
        <f>'2019-상시근로자'!G290</f>
        <v>0</v>
      </c>
      <c r="K290" s="33" t="e">
        <f t="shared" ref="K290:K299" si="390">IF($D290="","",DATEDIF(IF(OR(MID(D290,LEN(CLEAN(D290))-6,1)&lt;="2",MID(D290,LEN(CLEAN(D290))-6,1)="5",MID(D290,LEN(CLEAN(D290))-6,1)="6"),DATE(MID(D290,1,2),MID(D290,3,2),MID(D290,5,2)),CHOOSE(14-LEN(CLEAN(D290)), DATE(MID(D290,1,2)+100,MID(D290,3,2),MID(D290,5,2)), DATE(MID(D290,1,1)+100,MID(D290,2,2),MID(D290,4,2)),DATE(2000,MID(D290,1,2),MID(D290,3,2)),DATE(2000,MID(D290,1,1),MID(D290,2,2)))),I290,"y"))</f>
        <v>#VALUE!</v>
      </c>
      <c r="L290" s="33">
        <f t="shared" si="358"/>
        <v>0</v>
      </c>
      <c r="M290" s="35" t="e">
        <f t="shared" ref="M290:M299" si="391">IF(D290="","",TEXT(DATE(YEAR(I290-E290),MONTH(I290-E290),DAY(I290-E290))-DATE(YEAR(P290-O290),MONTH(P290-O290),DAY(P290-O290)),"yy년")&amp;VALUE(TEXT(DATE(YEAR(I290-E290),MONTH(I290-E290),DAY(I290-E290))-DATE(YEAR(P290-O290),MONTH(P290-O290),DAY(P290-O290)),"mm")-1)&amp;TEXT(DATE(YEAR(I290-E290),MONTH(I290-E290),DAY(I290-E290))-DATE(YEAR(P290-O290),MONTH(P290-O290),DAY(P290-O290)),"월dd일"))</f>
        <v>#VALUE!</v>
      </c>
      <c r="N290" s="108"/>
      <c r="O290" s="178"/>
      <c r="P290" s="179"/>
      <c r="Q290" s="106" t="s">
        <v>160</v>
      </c>
      <c r="R290" s="107" t="s">
        <v>160</v>
      </c>
      <c r="S290" s="43"/>
      <c r="T290" s="122" t="s">
        <v>160</v>
      </c>
      <c r="U290" s="122" t="s">
        <v>160</v>
      </c>
      <c r="V290" s="123" t="s">
        <v>160</v>
      </c>
      <c r="W290" s="702">
        <f t="shared" si="321"/>
        <v>1</v>
      </c>
      <c r="X290" s="703" t="e">
        <f t="shared" si="322"/>
        <v>#VALUE!</v>
      </c>
      <c r="Y290" s="768" t="e">
        <f t="shared" si="323"/>
        <v>#VALUE!</v>
      </c>
      <c r="Z290" s="769" t="e">
        <f t="shared" si="361"/>
        <v>#VALUE!</v>
      </c>
      <c r="AA290" s="705" t="e">
        <f t="shared" si="362"/>
        <v>#VALUE!</v>
      </c>
      <c r="AB290" s="702">
        <f t="shared" si="324"/>
        <v>1</v>
      </c>
      <c r="AC290" s="703" t="e">
        <f t="shared" si="325"/>
        <v>#VALUE!</v>
      </c>
      <c r="AD290" s="704" t="e">
        <f t="shared" si="326"/>
        <v>#VALUE!</v>
      </c>
      <c r="AE290" s="769" t="e">
        <f t="shared" si="363"/>
        <v>#VALUE!</v>
      </c>
      <c r="AF290" s="705" t="e">
        <f t="shared" si="364"/>
        <v>#VALUE!</v>
      </c>
      <c r="AG290" s="702">
        <f t="shared" si="327"/>
        <v>1</v>
      </c>
      <c r="AH290" s="703" t="e">
        <f t="shared" si="328"/>
        <v>#VALUE!</v>
      </c>
      <c r="AI290" s="704" t="e">
        <f t="shared" si="329"/>
        <v>#VALUE!</v>
      </c>
      <c r="AJ290" s="769" t="e">
        <f t="shared" si="365"/>
        <v>#VALUE!</v>
      </c>
      <c r="AK290" s="705" t="e">
        <f t="shared" si="366"/>
        <v>#VALUE!</v>
      </c>
      <c r="AL290" s="702">
        <f t="shared" si="330"/>
        <v>1</v>
      </c>
      <c r="AM290" s="703" t="e">
        <f t="shared" si="331"/>
        <v>#VALUE!</v>
      </c>
      <c r="AN290" s="704" t="e">
        <f t="shared" si="332"/>
        <v>#VALUE!</v>
      </c>
      <c r="AO290" s="769" t="e">
        <f t="shared" si="367"/>
        <v>#VALUE!</v>
      </c>
      <c r="AP290" s="705" t="e">
        <f t="shared" si="368"/>
        <v>#VALUE!</v>
      </c>
      <c r="AQ290" s="702">
        <f t="shared" si="333"/>
        <v>1</v>
      </c>
      <c r="AR290" s="703" t="e">
        <f t="shared" si="334"/>
        <v>#VALUE!</v>
      </c>
      <c r="AS290" s="704" t="e">
        <f t="shared" si="335"/>
        <v>#VALUE!</v>
      </c>
      <c r="AT290" s="769" t="e">
        <f t="shared" si="369"/>
        <v>#VALUE!</v>
      </c>
      <c r="AU290" s="705" t="e">
        <f t="shared" si="370"/>
        <v>#VALUE!</v>
      </c>
      <c r="AV290" s="702">
        <f t="shared" si="336"/>
        <v>1</v>
      </c>
      <c r="AW290" s="703" t="e">
        <f t="shared" si="337"/>
        <v>#VALUE!</v>
      </c>
      <c r="AX290" s="704" t="e">
        <f t="shared" si="338"/>
        <v>#VALUE!</v>
      </c>
      <c r="AY290" s="769" t="e">
        <f t="shared" si="371"/>
        <v>#VALUE!</v>
      </c>
      <c r="AZ290" s="705" t="e">
        <f t="shared" si="372"/>
        <v>#VALUE!</v>
      </c>
      <c r="BA290" s="702">
        <f t="shared" si="339"/>
        <v>1</v>
      </c>
      <c r="BB290" s="703" t="e">
        <f t="shared" si="340"/>
        <v>#VALUE!</v>
      </c>
      <c r="BC290" s="704" t="e">
        <f t="shared" si="341"/>
        <v>#VALUE!</v>
      </c>
      <c r="BD290" s="769" t="e">
        <f t="shared" si="373"/>
        <v>#VALUE!</v>
      </c>
      <c r="BE290" s="705" t="e">
        <f t="shared" si="374"/>
        <v>#VALUE!</v>
      </c>
      <c r="BF290" s="702">
        <f t="shared" si="342"/>
        <v>1</v>
      </c>
      <c r="BG290" s="703" t="e">
        <f t="shared" si="343"/>
        <v>#VALUE!</v>
      </c>
      <c r="BH290" s="704" t="e">
        <f t="shared" si="344"/>
        <v>#VALUE!</v>
      </c>
      <c r="BI290" s="769" t="e">
        <f t="shared" si="375"/>
        <v>#VALUE!</v>
      </c>
      <c r="BJ290" s="705" t="e">
        <f t="shared" si="376"/>
        <v>#VALUE!</v>
      </c>
      <c r="BK290" s="702">
        <f t="shared" si="345"/>
        <v>1</v>
      </c>
      <c r="BL290" s="703" t="e">
        <f t="shared" si="346"/>
        <v>#VALUE!</v>
      </c>
      <c r="BM290" s="704" t="e">
        <f t="shared" si="347"/>
        <v>#VALUE!</v>
      </c>
      <c r="BN290" s="769" t="e">
        <f t="shared" si="377"/>
        <v>#VALUE!</v>
      </c>
      <c r="BO290" s="705" t="e">
        <f t="shared" si="378"/>
        <v>#VALUE!</v>
      </c>
      <c r="BP290" s="702">
        <f t="shared" si="348"/>
        <v>1</v>
      </c>
      <c r="BQ290" s="703" t="e">
        <f t="shared" si="349"/>
        <v>#VALUE!</v>
      </c>
      <c r="BR290" s="704" t="e">
        <f t="shared" si="350"/>
        <v>#VALUE!</v>
      </c>
      <c r="BS290" s="769" t="e">
        <f t="shared" si="379"/>
        <v>#VALUE!</v>
      </c>
      <c r="BT290" s="705" t="e">
        <f t="shared" si="380"/>
        <v>#VALUE!</v>
      </c>
      <c r="BU290" s="702">
        <f t="shared" si="351"/>
        <v>1</v>
      </c>
      <c r="BV290" s="703" t="e">
        <f t="shared" si="352"/>
        <v>#VALUE!</v>
      </c>
      <c r="BW290" s="704" t="e">
        <f t="shared" si="353"/>
        <v>#VALUE!</v>
      </c>
      <c r="BX290" s="769" t="e">
        <f t="shared" si="381"/>
        <v>#VALUE!</v>
      </c>
      <c r="BY290" s="705" t="e">
        <f t="shared" si="382"/>
        <v>#VALUE!</v>
      </c>
      <c r="BZ290" s="702">
        <f t="shared" si="354"/>
        <v>1</v>
      </c>
      <c r="CA290" s="703" t="e">
        <f t="shared" si="355"/>
        <v>#VALUE!</v>
      </c>
      <c r="CB290" s="704" t="e">
        <f t="shared" si="356"/>
        <v>#VALUE!</v>
      </c>
      <c r="CC290" s="769" t="e">
        <f t="shared" si="383"/>
        <v>#VALUE!</v>
      </c>
      <c r="CD290" s="705" t="e">
        <f t="shared" si="384"/>
        <v>#VALUE!</v>
      </c>
      <c r="CE290" s="770">
        <f t="shared" si="359"/>
        <v>12</v>
      </c>
      <c r="CF290" s="771" t="e">
        <f t="shared" si="360"/>
        <v>#VALUE!</v>
      </c>
      <c r="CG290" s="708"/>
      <c r="CH290" s="709"/>
      <c r="CK290" s="253"/>
      <c r="CL290" s="272"/>
      <c r="CM290" s="272"/>
      <c r="CN290" s="273"/>
      <c r="CO290" s="285" t="e">
        <f t="shared" ref="CO290:CO299" si="392">IF(CE290=0,0,CF290/CE290)</f>
        <v>#VALUE!</v>
      </c>
      <c r="CP290" s="286" t="e">
        <f t="shared" ref="CP290:CP299" si="393">IF(CO290=100%,"청년",IF(CO290=0%,"청년외","확인"))</f>
        <v>#VALUE!</v>
      </c>
      <c r="CQ290" s="275">
        <f t="shared" ref="CQ290:CQ299" si="394">C290</f>
        <v>0</v>
      </c>
      <c r="CR290" s="270" t="e">
        <f t="shared" si="385"/>
        <v>#VALUE!</v>
      </c>
      <c r="CS290" s="270" t="e">
        <f t="shared" si="385"/>
        <v>#VALUE!</v>
      </c>
      <c r="CT290" s="270" t="e">
        <f t="shared" ref="CT290:CT296" si="395">SUM(CR290:CS290)</f>
        <v>#VALUE!</v>
      </c>
      <c r="CU290" s="44"/>
    </row>
    <row r="291" spans="1:99" ht="16.5" customHeight="1" thickBot="1">
      <c r="A291" s="23">
        <f t="shared" ref="A291:A304" si="396">A290+1</f>
        <v>287</v>
      </c>
      <c r="B291" s="142">
        <f>'2019-상시근로자'!B291</f>
        <v>0</v>
      </c>
      <c r="C291" s="635">
        <f>'2019-상시근로자'!C291</f>
        <v>0</v>
      </c>
      <c r="D291" s="637">
        <f>'2019-상시근로자'!D291</f>
        <v>0</v>
      </c>
      <c r="E291" s="156" t="e">
        <f t="shared" si="386"/>
        <v>#VALUE!</v>
      </c>
      <c r="F291" s="30" t="e">
        <f t="shared" si="387"/>
        <v>#VALUE!</v>
      </c>
      <c r="G291" s="31" t="e">
        <f t="shared" si="388"/>
        <v>#VALUE!</v>
      </c>
      <c r="H291" s="147" t="e">
        <f t="shared" si="389"/>
        <v>#VALUE!</v>
      </c>
      <c r="I291" s="636">
        <f>'2019-상시근로자'!E291</f>
        <v>0</v>
      </c>
      <c r="J291" s="636">
        <f>'2019-상시근로자'!G291</f>
        <v>0</v>
      </c>
      <c r="K291" s="33" t="e">
        <f t="shared" si="390"/>
        <v>#VALUE!</v>
      </c>
      <c r="L291" s="33">
        <f t="shared" si="358"/>
        <v>0</v>
      </c>
      <c r="M291" s="35" t="e">
        <f t="shared" si="391"/>
        <v>#VALUE!</v>
      </c>
      <c r="N291" s="108"/>
      <c r="O291" s="180"/>
      <c r="P291" s="181"/>
      <c r="Q291" s="106" t="s">
        <v>160</v>
      </c>
      <c r="R291" s="107" t="s">
        <v>160</v>
      </c>
      <c r="S291" s="43"/>
      <c r="T291" s="122" t="s">
        <v>160</v>
      </c>
      <c r="U291" s="122" t="s">
        <v>160</v>
      </c>
      <c r="V291" s="123" t="s">
        <v>160</v>
      </c>
      <c r="W291" s="702">
        <f t="shared" ref="W291:W304" si="397">IF($D291="",0,IF(AND((W$3&gt;=$I291),OR((W$3&lt;=$J291),($J291=""),($J291=0)),$T291="부",$U291="부",$V291="부"),1,0))</f>
        <v>1</v>
      </c>
      <c r="X291" s="703" t="e">
        <f t="shared" ref="X291:X300" si="398">IF($D291="",0,DATEDIF(IF(OR(MID($D291,LEN(CLEAN($D291))-6,1)&lt;="2",MID($D291,LEN(CLEAN($D291))-6,1)="5",MID($D291,LEN(CLEAN($D291))-6,1)="6"),DATE(MID($D291,1,2),MID($D291,3,2),MID($D291,5,2)),CHOOSE(14-LEN(CLEAN($D291)), DATE(MID($D291,1,2)+100,MID($D291,3,2),MID($D291,5,2)), DATE(MID($D291,1,1)+100,MID($D291,2,2),MID($D291,4,2)),DATE(2000,MID($D291,1,2),MID($D291,3,2)),DATE(2000,MID($D291,1,1),MID($D291,2,2)))),W$3,"y"))</f>
        <v>#VALUE!</v>
      </c>
      <c r="Y291" s="768" t="e">
        <f t="shared" ref="Y291:Y300" si="399">IF($D291="","",TEXT(DATE(YEAR(W$3-$E291),MONTH(W$3-$E291),DAY(W$3-$E291))-DATE(YEAR($P291-$O291),MONTH($P291-$O291),DAY($P291-$O291)),"yy년")&amp;VALUE(TEXT(DATE(YEAR(W$3-$E291),MONTH(W$3-$E291),DAY(W$3-$E291))-DATE(YEAR($P291-$O291),MONTH($P291-$O291),DAY($P291-$O291)),"mm")-1)&amp;TEXT(DATE(YEAR(W$3-$E291),MONTH(W$3-$E291),DAY(W$3-$E291))-DATE(YEAR($P291-$O291),MONTH($P291-$O291),DAY($P291-$O291)),"월dd일"))</f>
        <v>#VALUE!</v>
      </c>
      <c r="Z291" s="769" t="e">
        <f t="shared" si="361"/>
        <v>#VALUE!</v>
      </c>
      <c r="AA291" s="705" t="e">
        <f t="shared" si="362"/>
        <v>#VALUE!</v>
      </c>
      <c r="AB291" s="702">
        <f t="shared" ref="AB291:AB304" si="400">IF($D291="",0,IF(AND((AB$3&gt;=$I291),OR((AB$3&lt;=$J291),($J291=""),($J291=0)),$T291="부",$U291="부",$V291="부"),1,0))</f>
        <v>1</v>
      </c>
      <c r="AC291" s="703" t="e">
        <f t="shared" ref="AC291:AC300" si="401">IF($D291="",0,DATEDIF(IF(OR(MID($D291,LEN(CLEAN($D291))-6,1)&lt;="2",MID($D291,LEN(CLEAN($D291))-6,1)="5",MID($D291,LEN(CLEAN($D291))-6,1)="6"),DATE(MID($D291,1,2),MID($D291,3,2),MID($D291,5,2)),CHOOSE(14-LEN(CLEAN($D291)), DATE(MID($D291,1,2)+100,MID($D291,3,2),MID($D291,5,2)), DATE(MID($D291,1,1)+100,MID($D291,2,2),MID($D291,4,2)),DATE(2000,MID($D291,1,2),MID($D291,3,2)),DATE(2000,MID($D291,1,1),MID($D291,2,2)))),AB$3,"y"))</f>
        <v>#VALUE!</v>
      </c>
      <c r="AD291" s="704" t="e">
        <f t="shared" ref="AD291:AD300" si="402">IF($D291="","",TEXT(DATE(YEAR(AB$3-$E291),MONTH(AB$3-$E291),DAY(AB$3-$E291))-DATE(YEAR($P291-$O291),MONTH($P291-$O291),DAY($P291-$O291)),"yy년")&amp;VALUE(TEXT(DATE(YEAR(AB$3-$E291),MONTH(AB$3-$E291),DAY(AB$3-$E291))-DATE(YEAR($P291-$O291),MONTH($P291-$O291),DAY($P291-$O291)),"mm")-1)&amp;TEXT(DATE(YEAR(AB$3-$E291),MONTH(AB$3-$E291),DAY(AB$3-$E291))-DATE(YEAR($P291-$O291),MONTH($P291-$O291),DAY($P291-$O291)),"월dd일"))</f>
        <v>#VALUE!</v>
      </c>
      <c r="AE291" s="769" t="e">
        <f t="shared" si="363"/>
        <v>#VALUE!</v>
      </c>
      <c r="AF291" s="705" t="e">
        <f t="shared" si="364"/>
        <v>#VALUE!</v>
      </c>
      <c r="AG291" s="702">
        <f t="shared" ref="AG291:AG304" si="403">IF($D291="",0,IF(AND((AG$3&gt;=$I291),OR((AG$3&lt;=$J291),($J291=""),($J291=0)),$T291="부",$U291="부",$V291="부"),1,0))</f>
        <v>1</v>
      </c>
      <c r="AH291" s="703" t="e">
        <f t="shared" ref="AH291:AH300" si="404">IF($D291="",0,DATEDIF(IF(OR(MID($D291,LEN(CLEAN($D291))-6,1)&lt;="2",MID($D291,LEN(CLEAN($D291))-6,1)="5",MID($D291,LEN(CLEAN($D291))-6,1)="6"),DATE(MID($D291,1,2),MID($D291,3,2),MID($D291,5,2)),CHOOSE(14-LEN(CLEAN($D291)), DATE(MID($D291,1,2)+100,MID($D291,3,2),MID($D291,5,2)), DATE(MID($D291,1,1)+100,MID($D291,2,2),MID($D291,4,2)),DATE(2000,MID($D291,1,2),MID($D291,3,2)),DATE(2000,MID($D291,1,1),MID($D291,2,2)))),AG$3,"y"))</f>
        <v>#VALUE!</v>
      </c>
      <c r="AI291" s="704" t="e">
        <f t="shared" ref="AI291:AI300" si="405">IF($D291="","",TEXT(DATE(YEAR(AG$3-$E291),MONTH(AG$3-$E291),DAY(AG$3-$E291))-DATE(YEAR($P291-$O291),MONTH($P291-$O291),DAY($P291-$O291)),"yy년")&amp;VALUE(TEXT(DATE(YEAR(AG$3-$E291),MONTH(AG$3-$E291),DAY(AG$3-$E291))-DATE(YEAR($P291-$O291),MONTH($P291-$O291),DAY($P291-$O291)),"mm")-1)&amp;TEXT(DATE(YEAR(AG$3-$E291),MONTH(AG$3-$E291),DAY(AG$3-$E291))-DATE(YEAR($P291-$O291),MONTH($P291-$O291),DAY($P291-$O291)),"월dd일"))</f>
        <v>#VALUE!</v>
      </c>
      <c r="AJ291" s="769" t="e">
        <f t="shared" si="365"/>
        <v>#VALUE!</v>
      </c>
      <c r="AK291" s="705" t="e">
        <f t="shared" si="366"/>
        <v>#VALUE!</v>
      </c>
      <c r="AL291" s="702">
        <f t="shared" ref="AL291:AL304" si="406">IF($D291="",0,IF(AND((AL$3&gt;=$I291),OR((AL$3&lt;=$J291),($J291=""),($J291=0)),$T291="부",$U291="부",$V291="부"),1,0))</f>
        <v>1</v>
      </c>
      <c r="AM291" s="703" t="e">
        <f t="shared" ref="AM291:AM300" si="407">IF($D291="",0,DATEDIF(IF(OR(MID($D291,LEN(CLEAN($D291))-6,1)&lt;="2",MID($D291,LEN(CLEAN($D291))-6,1)="5",MID($D291,LEN(CLEAN($D291))-6,1)="6"),DATE(MID($D291,1,2),MID($D291,3,2),MID($D291,5,2)),CHOOSE(14-LEN(CLEAN($D291)), DATE(MID($D291,1,2)+100,MID($D291,3,2),MID($D291,5,2)), DATE(MID($D291,1,1)+100,MID($D291,2,2),MID($D291,4,2)),DATE(2000,MID($D291,1,2),MID($D291,3,2)),DATE(2000,MID($D291,1,1),MID($D291,2,2)))),AL$3,"y"))</f>
        <v>#VALUE!</v>
      </c>
      <c r="AN291" s="704" t="e">
        <f t="shared" ref="AN291:AN300" si="408">IF($D291="","",TEXT(DATE(YEAR(AL$3-$E291),MONTH(AL$3-$E291),DAY(AL$3-$E291))-DATE(YEAR($P291-$O291),MONTH($P291-$O291),DAY($P291-$O291)),"yy년")&amp;VALUE(TEXT(DATE(YEAR(AL$3-$E291),MONTH(AL$3-$E291),DAY(AL$3-$E291))-DATE(YEAR($P291-$O291),MONTH($P291-$O291),DAY($P291-$O291)),"mm")-1)&amp;TEXT(DATE(YEAR(AL$3-$E291),MONTH(AL$3-$E291),DAY(AL$3-$E291))-DATE(YEAR($P291-$O291),MONTH($P291-$O291),DAY($P291-$O291)),"월dd일"))</f>
        <v>#VALUE!</v>
      </c>
      <c r="AO291" s="769" t="e">
        <f t="shared" si="367"/>
        <v>#VALUE!</v>
      </c>
      <c r="AP291" s="705" t="e">
        <f t="shared" si="368"/>
        <v>#VALUE!</v>
      </c>
      <c r="AQ291" s="702">
        <f t="shared" ref="AQ291:AQ304" si="409">IF($D291="",0,IF(AND((AQ$3&gt;=$I291),OR((AQ$3&lt;=$J291),($J291=""),($J291=0)),$T291="부",$U291="부",$V291="부"),1,0))</f>
        <v>1</v>
      </c>
      <c r="AR291" s="703" t="e">
        <f t="shared" ref="AR291:AR300" si="410">IF($D291="",0,DATEDIF(IF(OR(MID($D291,LEN(CLEAN($D291))-6,1)&lt;="2",MID($D291,LEN(CLEAN($D291))-6,1)="5",MID($D291,LEN(CLEAN($D291))-6,1)="6"),DATE(MID($D291,1,2),MID($D291,3,2),MID($D291,5,2)),CHOOSE(14-LEN(CLEAN($D291)), DATE(MID($D291,1,2)+100,MID($D291,3,2),MID($D291,5,2)), DATE(MID($D291,1,1)+100,MID($D291,2,2),MID($D291,4,2)),DATE(2000,MID($D291,1,2),MID($D291,3,2)),DATE(2000,MID($D291,1,1),MID($D291,2,2)))),AQ$3,"y"))</f>
        <v>#VALUE!</v>
      </c>
      <c r="AS291" s="704" t="e">
        <f t="shared" ref="AS291:AS300" si="411">IF($D291="","",TEXT(DATE(YEAR(AQ$3-$E291),MONTH(AQ$3-$E291),DAY(AQ$3-$E291))-DATE(YEAR($P291-$O291),MONTH($P291-$O291),DAY($P291-$O291)),"yy년")&amp;VALUE(TEXT(DATE(YEAR(AQ$3-$E291),MONTH(AQ$3-$E291),DAY(AQ$3-$E291))-DATE(YEAR($P291-$O291),MONTH($P291-$O291),DAY($P291-$O291)),"mm")-1)&amp;TEXT(DATE(YEAR(AQ$3-$E291),MONTH(AQ$3-$E291),DAY(AQ$3-$E291))-DATE(YEAR($P291-$O291),MONTH($P291-$O291),DAY($P291-$O291)),"월dd일"))</f>
        <v>#VALUE!</v>
      </c>
      <c r="AT291" s="769" t="e">
        <f t="shared" si="369"/>
        <v>#VALUE!</v>
      </c>
      <c r="AU291" s="705" t="e">
        <f t="shared" si="370"/>
        <v>#VALUE!</v>
      </c>
      <c r="AV291" s="702">
        <f t="shared" ref="AV291:AV304" si="412">IF($D291="",0,IF(AND((AV$3&gt;=$I291),OR((AV$3&lt;=$J291),($J291=""),($J291=0)),$T291="부",$U291="부",$V291="부"),1,0))</f>
        <v>1</v>
      </c>
      <c r="AW291" s="703" t="e">
        <f t="shared" ref="AW291:AW300" si="413">IF($D291="",0,DATEDIF(IF(OR(MID($D291,LEN(CLEAN($D291))-6,1)&lt;="2",MID($D291,LEN(CLEAN($D291))-6,1)="5",MID($D291,LEN(CLEAN($D291))-6,1)="6"),DATE(MID($D291,1,2),MID($D291,3,2),MID($D291,5,2)),CHOOSE(14-LEN(CLEAN($D291)), DATE(MID($D291,1,2)+100,MID($D291,3,2),MID($D291,5,2)), DATE(MID($D291,1,1)+100,MID($D291,2,2),MID($D291,4,2)),DATE(2000,MID($D291,1,2),MID($D291,3,2)),DATE(2000,MID($D291,1,1),MID($D291,2,2)))),AV$3,"y"))</f>
        <v>#VALUE!</v>
      </c>
      <c r="AX291" s="704" t="e">
        <f t="shared" ref="AX291:AX300" si="414">IF($D291="","",TEXT(DATE(YEAR(AV$3-$E291),MONTH(AV$3-$E291),DAY(AV$3-$E291))-DATE(YEAR($P291-$O291),MONTH($P291-$O291),DAY($P291-$O291)),"yy년")&amp;VALUE(TEXT(DATE(YEAR(AV$3-$E291),MONTH(AV$3-$E291),DAY(AV$3-$E291))-DATE(YEAR($P291-$O291),MONTH($P291-$O291),DAY($P291-$O291)),"mm")-1)&amp;TEXT(DATE(YEAR(AV$3-$E291),MONTH(AV$3-$E291),DAY(AV$3-$E291))-DATE(YEAR($P291-$O291),MONTH($P291-$O291),DAY($P291-$O291)),"월dd일"))</f>
        <v>#VALUE!</v>
      </c>
      <c r="AY291" s="769" t="e">
        <f t="shared" si="371"/>
        <v>#VALUE!</v>
      </c>
      <c r="AZ291" s="705" t="e">
        <f t="shared" si="372"/>
        <v>#VALUE!</v>
      </c>
      <c r="BA291" s="702">
        <f t="shared" ref="BA291:BA304" si="415">IF($D291="",0,IF(AND((BA$3&gt;=$I291),OR((BA$3&lt;=$J291),($J291=""),($J291=0)),$T291="부",$U291="부",$V291="부"),1,0))</f>
        <v>1</v>
      </c>
      <c r="BB291" s="703" t="e">
        <f t="shared" ref="BB291:BB300" si="416">IF($D291="",0,DATEDIF(IF(OR(MID($D291,LEN(CLEAN($D291))-6,1)&lt;="2",MID($D291,LEN(CLEAN($D291))-6,1)="5",MID($D291,LEN(CLEAN($D291))-6,1)="6"),DATE(MID($D291,1,2),MID($D291,3,2),MID($D291,5,2)),CHOOSE(14-LEN(CLEAN($D291)), DATE(MID($D291,1,2)+100,MID($D291,3,2),MID($D291,5,2)), DATE(MID($D291,1,1)+100,MID($D291,2,2),MID($D291,4,2)),DATE(2000,MID($D291,1,2),MID($D291,3,2)),DATE(2000,MID($D291,1,1),MID($D291,2,2)))),BA$3,"y"))</f>
        <v>#VALUE!</v>
      </c>
      <c r="BC291" s="704" t="e">
        <f t="shared" ref="BC291:BC300" si="417">IF($D291="","",TEXT(DATE(YEAR(BA$3-$E291),MONTH(BA$3-$E291),DAY(BA$3-$E291))-DATE(YEAR($P291-$O291),MONTH($P291-$O291),DAY($P291-$O291)),"yy년")&amp;VALUE(TEXT(DATE(YEAR(BA$3-$E291),MONTH(BA$3-$E291),DAY(BA$3-$E291))-DATE(YEAR($P291-$O291),MONTH($P291-$O291),DAY($P291-$O291)),"mm")-1)&amp;TEXT(DATE(YEAR(BA$3-$E291),MONTH(BA$3-$E291),DAY(BA$3-$E291))-DATE(YEAR($P291-$O291),MONTH($P291-$O291),DAY($P291-$O291)),"월dd일"))</f>
        <v>#VALUE!</v>
      </c>
      <c r="BD291" s="769" t="e">
        <f t="shared" si="373"/>
        <v>#VALUE!</v>
      </c>
      <c r="BE291" s="705" t="e">
        <f t="shared" si="374"/>
        <v>#VALUE!</v>
      </c>
      <c r="BF291" s="702">
        <f t="shared" ref="BF291:BF304" si="418">IF($D291="",0,IF(AND((BF$3&gt;=$I291),OR((BF$3&lt;=$J291),($J291=""),($J291=0)),$T291="부",$U291="부",$V291="부"),1,0))</f>
        <v>1</v>
      </c>
      <c r="BG291" s="703" t="e">
        <f t="shared" ref="BG291:BG300" si="419">IF($D291="",0,DATEDIF(IF(OR(MID($D291,LEN(CLEAN($D291))-6,1)&lt;="2",MID($D291,LEN(CLEAN($D291))-6,1)="5",MID($D291,LEN(CLEAN($D291))-6,1)="6"),DATE(MID($D291,1,2),MID($D291,3,2),MID($D291,5,2)),CHOOSE(14-LEN(CLEAN($D291)), DATE(MID($D291,1,2)+100,MID($D291,3,2),MID($D291,5,2)), DATE(MID($D291,1,1)+100,MID($D291,2,2),MID($D291,4,2)),DATE(2000,MID($D291,1,2),MID($D291,3,2)),DATE(2000,MID($D291,1,1),MID($D291,2,2)))),BF$3,"y"))</f>
        <v>#VALUE!</v>
      </c>
      <c r="BH291" s="704" t="e">
        <f t="shared" ref="BH291:BH300" si="420">IF($D291="","",TEXT(DATE(YEAR(BF$3-$E291),MONTH(BF$3-$E291),DAY(BF$3-$E291))-DATE(YEAR($P291-$O291),MONTH($P291-$O291),DAY($P291-$O291)),"yy년")&amp;VALUE(TEXT(DATE(YEAR(BF$3-$E291),MONTH(BF$3-$E291),DAY(BF$3-$E291))-DATE(YEAR($P291-$O291),MONTH($P291-$O291),DAY($P291-$O291)),"mm")-1)&amp;TEXT(DATE(YEAR(BF$3-$E291),MONTH(BF$3-$E291),DAY(BF$3-$E291))-DATE(YEAR($P291-$O291),MONTH($P291-$O291),DAY($P291-$O291)),"월dd일"))</f>
        <v>#VALUE!</v>
      </c>
      <c r="BI291" s="769" t="e">
        <f t="shared" si="375"/>
        <v>#VALUE!</v>
      </c>
      <c r="BJ291" s="705" t="e">
        <f t="shared" si="376"/>
        <v>#VALUE!</v>
      </c>
      <c r="BK291" s="702">
        <f t="shared" ref="BK291:BK304" si="421">IF($D291="",0,IF(AND((BK$3&gt;=$I291),OR((BK$3&lt;=$J291),($J291=""),($J291=0)),$T291="부",$U291="부",$V291="부"),1,0))</f>
        <v>1</v>
      </c>
      <c r="BL291" s="703" t="e">
        <f t="shared" ref="BL291:BL300" si="422">IF($D291="",0,DATEDIF(IF(OR(MID($D291,LEN(CLEAN($D291))-6,1)&lt;="2",MID($D291,LEN(CLEAN($D291))-6,1)="5",MID($D291,LEN(CLEAN($D291))-6,1)="6"),DATE(MID($D291,1,2),MID($D291,3,2),MID($D291,5,2)),CHOOSE(14-LEN(CLEAN($D291)), DATE(MID($D291,1,2)+100,MID($D291,3,2),MID($D291,5,2)), DATE(MID($D291,1,1)+100,MID($D291,2,2),MID($D291,4,2)),DATE(2000,MID($D291,1,2),MID($D291,3,2)),DATE(2000,MID($D291,1,1),MID($D291,2,2)))),BK$3,"y"))</f>
        <v>#VALUE!</v>
      </c>
      <c r="BM291" s="704" t="e">
        <f t="shared" ref="BM291:BM300" si="423">IF($D291="","",TEXT(DATE(YEAR(BK$3-$E291),MONTH(BK$3-$E291),DAY(BK$3-$E291))-DATE(YEAR($P291-$O291),MONTH($P291-$O291),DAY($P291-$O291)),"yy년")&amp;VALUE(TEXT(DATE(YEAR(BK$3-$E291),MONTH(BK$3-$E291),DAY(BK$3-$E291))-DATE(YEAR($P291-$O291),MONTH($P291-$O291),DAY($P291-$O291)),"mm")-1)&amp;TEXT(DATE(YEAR(BK$3-$E291),MONTH(BK$3-$E291),DAY(BK$3-$E291))-DATE(YEAR($P291-$O291),MONTH($P291-$O291),DAY($P291-$O291)),"월dd일"))</f>
        <v>#VALUE!</v>
      </c>
      <c r="BN291" s="769" t="e">
        <f t="shared" si="377"/>
        <v>#VALUE!</v>
      </c>
      <c r="BO291" s="705" t="e">
        <f t="shared" si="378"/>
        <v>#VALUE!</v>
      </c>
      <c r="BP291" s="702">
        <f t="shared" ref="BP291:BP304" si="424">IF($D291="",0,IF(AND((BP$3&gt;=$I291),OR((BP$3&lt;=$J291),($J291=""),($J291=0)),$T291="부",$U291="부",$V291="부"),1,0))</f>
        <v>1</v>
      </c>
      <c r="BQ291" s="703" t="e">
        <f t="shared" ref="BQ291:BQ300" si="425">IF($D291="",0,DATEDIF(IF(OR(MID($D291,LEN(CLEAN($D291))-6,1)&lt;="2",MID($D291,LEN(CLEAN($D291))-6,1)="5",MID($D291,LEN(CLEAN($D291))-6,1)="6"),DATE(MID($D291,1,2),MID($D291,3,2),MID($D291,5,2)),CHOOSE(14-LEN(CLEAN($D291)), DATE(MID($D291,1,2)+100,MID($D291,3,2),MID($D291,5,2)), DATE(MID($D291,1,1)+100,MID($D291,2,2),MID($D291,4,2)),DATE(2000,MID($D291,1,2),MID($D291,3,2)),DATE(2000,MID($D291,1,1),MID($D291,2,2)))),BP$3,"y"))</f>
        <v>#VALUE!</v>
      </c>
      <c r="BR291" s="704" t="e">
        <f t="shared" ref="BR291:BR300" si="426">IF($D291="","",TEXT(DATE(YEAR(BP$3-$E291),MONTH(BP$3-$E291),DAY(BP$3-$E291))-DATE(YEAR($P291-$O291),MONTH($P291-$O291),DAY($P291-$O291)),"yy년")&amp;VALUE(TEXT(DATE(YEAR(BP$3-$E291),MONTH(BP$3-$E291),DAY(BP$3-$E291))-DATE(YEAR($P291-$O291),MONTH($P291-$O291),DAY($P291-$O291)),"mm")-1)&amp;TEXT(DATE(YEAR(BP$3-$E291),MONTH(BP$3-$E291),DAY(BP$3-$E291))-DATE(YEAR($P291-$O291),MONTH($P291-$O291),DAY($P291-$O291)),"월dd일"))</f>
        <v>#VALUE!</v>
      </c>
      <c r="BS291" s="769" t="e">
        <f t="shared" si="379"/>
        <v>#VALUE!</v>
      </c>
      <c r="BT291" s="705" t="e">
        <f t="shared" si="380"/>
        <v>#VALUE!</v>
      </c>
      <c r="BU291" s="702">
        <f t="shared" ref="BU291:BU304" si="427">IF($D291="",0,IF(AND((BU$3&gt;=$I291),OR((BU$3&lt;=$J291),($J291=""),($J291=0)),$T291="부",$U291="부",$V291="부"),1,0))</f>
        <v>1</v>
      </c>
      <c r="BV291" s="703" t="e">
        <f t="shared" ref="BV291:BV300" si="428">IF($D291="",0,DATEDIF(IF(OR(MID($D291,LEN(CLEAN($D291))-6,1)&lt;="2",MID($D291,LEN(CLEAN($D291))-6,1)="5",MID($D291,LEN(CLEAN($D291))-6,1)="6"),DATE(MID($D291,1,2),MID($D291,3,2),MID($D291,5,2)),CHOOSE(14-LEN(CLEAN($D291)), DATE(MID($D291,1,2)+100,MID($D291,3,2),MID($D291,5,2)), DATE(MID($D291,1,1)+100,MID($D291,2,2),MID($D291,4,2)),DATE(2000,MID($D291,1,2),MID($D291,3,2)),DATE(2000,MID($D291,1,1),MID($D291,2,2)))),BU$3,"y"))</f>
        <v>#VALUE!</v>
      </c>
      <c r="BW291" s="704" t="e">
        <f t="shared" ref="BW291:BW300" si="429">IF($D291="","",TEXT(DATE(YEAR(BU$3-$E291),MONTH(BU$3-$E291),DAY(BU$3-$E291))-DATE(YEAR($P291-$O291),MONTH($P291-$O291),DAY($P291-$O291)),"yy년")&amp;VALUE(TEXT(DATE(YEAR(BU$3-$E291),MONTH(BU$3-$E291),DAY(BU$3-$E291))-DATE(YEAR($P291-$O291),MONTH($P291-$O291),DAY($P291-$O291)),"mm")-1)&amp;TEXT(DATE(YEAR(BU$3-$E291),MONTH(BU$3-$E291),DAY(BU$3-$E291))-DATE(YEAR($P291-$O291),MONTH($P291-$O291),DAY($P291-$O291)),"월dd일"))</f>
        <v>#VALUE!</v>
      </c>
      <c r="BX291" s="769" t="e">
        <f t="shared" si="381"/>
        <v>#VALUE!</v>
      </c>
      <c r="BY291" s="705" t="e">
        <f t="shared" si="382"/>
        <v>#VALUE!</v>
      </c>
      <c r="BZ291" s="702">
        <f t="shared" ref="BZ291:BZ304" si="430">IF($D291="",0,IF(AND((BZ$3&gt;=$I291),OR((BZ$3&lt;=$J291),($J291=""),($J291=0)),$T291="부",$U291="부",$V291="부"),1,0))</f>
        <v>1</v>
      </c>
      <c r="CA291" s="703" t="e">
        <f t="shared" ref="CA291:CA300" si="431">IF($D291="",0,DATEDIF(IF(OR(MID($D291,LEN(CLEAN($D291))-6,1)&lt;="2",MID($D291,LEN(CLEAN($D291))-6,1)="5",MID($D291,LEN(CLEAN($D291))-6,1)="6"),DATE(MID($D291,1,2),MID($D291,3,2),MID($D291,5,2)),CHOOSE(14-LEN(CLEAN($D291)), DATE(MID($D291,1,2)+100,MID($D291,3,2),MID($D291,5,2)), DATE(MID($D291,1,1)+100,MID($D291,2,2),MID($D291,4,2)),DATE(2000,MID($D291,1,2),MID($D291,3,2)),DATE(2000,MID($D291,1,1),MID($D291,2,2)))),BZ$3,"y"))</f>
        <v>#VALUE!</v>
      </c>
      <c r="CB291" s="704" t="e">
        <f t="shared" ref="CB291:CB300" si="432">IF($D291="","",TEXT(DATE(YEAR(BZ$3-$E291),MONTH(BZ$3-$E291),DAY(BZ$3-$E291))-DATE(YEAR($P291-$O291),MONTH($P291-$O291),DAY($P291-$O291)),"yy년")&amp;VALUE(TEXT(DATE(YEAR(BZ$3-$E291),MONTH(BZ$3-$E291),DAY(BZ$3-$E291))-DATE(YEAR($P291-$O291),MONTH($P291-$O291),DAY($P291-$O291)),"mm")-1)&amp;TEXT(DATE(YEAR(BZ$3-$E291),MONTH(BZ$3-$E291),DAY(BZ$3-$E291))-DATE(YEAR($P291-$O291),MONTH($P291-$O291),DAY($P291-$O291)),"월dd일"))</f>
        <v>#VALUE!</v>
      </c>
      <c r="CC291" s="769" t="e">
        <f t="shared" si="383"/>
        <v>#VALUE!</v>
      </c>
      <c r="CD291" s="705" t="e">
        <f t="shared" si="384"/>
        <v>#VALUE!</v>
      </c>
      <c r="CE291" s="770">
        <f t="shared" si="359"/>
        <v>12</v>
      </c>
      <c r="CF291" s="771" t="e">
        <f t="shared" si="360"/>
        <v>#VALUE!</v>
      </c>
      <c r="CG291" s="708"/>
      <c r="CH291" s="709"/>
      <c r="CK291" s="253"/>
      <c r="CL291" s="272"/>
      <c r="CM291" s="272"/>
      <c r="CN291" s="273"/>
      <c r="CO291" s="285" t="e">
        <f t="shared" si="392"/>
        <v>#VALUE!</v>
      </c>
      <c r="CP291" s="286" t="e">
        <f t="shared" si="393"/>
        <v>#VALUE!</v>
      </c>
      <c r="CQ291" s="275">
        <f t="shared" si="394"/>
        <v>0</v>
      </c>
      <c r="CR291" s="270" t="e">
        <f t="shared" si="385"/>
        <v>#VALUE!</v>
      </c>
      <c r="CS291" s="270" t="e">
        <f t="shared" si="385"/>
        <v>#VALUE!</v>
      </c>
      <c r="CT291" s="270" t="e">
        <f t="shared" si="395"/>
        <v>#VALUE!</v>
      </c>
      <c r="CU291" s="44"/>
    </row>
    <row r="292" spans="1:99" ht="16.5" customHeight="1">
      <c r="A292" s="23">
        <f t="shared" si="396"/>
        <v>288</v>
      </c>
      <c r="B292" s="142">
        <f>'2019-상시근로자'!B292</f>
        <v>0</v>
      </c>
      <c r="C292" s="635">
        <f>'2019-상시근로자'!C292</f>
        <v>0</v>
      </c>
      <c r="D292" s="637">
        <f>'2019-상시근로자'!D292</f>
        <v>0</v>
      </c>
      <c r="E292" s="156" t="e">
        <f t="shared" si="386"/>
        <v>#VALUE!</v>
      </c>
      <c r="F292" s="30" t="e">
        <f t="shared" si="387"/>
        <v>#VALUE!</v>
      </c>
      <c r="G292" s="31" t="e">
        <f t="shared" si="388"/>
        <v>#VALUE!</v>
      </c>
      <c r="H292" s="147" t="e">
        <f t="shared" si="389"/>
        <v>#VALUE!</v>
      </c>
      <c r="I292" s="636">
        <f>'2019-상시근로자'!E292</f>
        <v>0</v>
      </c>
      <c r="J292" s="636">
        <f>'2019-상시근로자'!G292</f>
        <v>0</v>
      </c>
      <c r="K292" s="33" t="e">
        <f t="shared" si="390"/>
        <v>#VALUE!</v>
      </c>
      <c r="L292" s="33">
        <f t="shared" si="358"/>
        <v>0</v>
      </c>
      <c r="M292" s="35" t="e">
        <f t="shared" si="391"/>
        <v>#VALUE!</v>
      </c>
      <c r="N292" s="108"/>
      <c r="O292" s="178"/>
      <c r="P292" s="179"/>
      <c r="Q292" s="106" t="s">
        <v>160</v>
      </c>
      <c r="R292" s="107" t="s">
        <v>160</v>
      </c>
      <c r="S292" s="43"/>
      <c r="T292" s="122" t="s">
        <v>160</v>
      </c>
      <c r="U292" s="122" t="s">
        <v>160</v>
      </c>
      <c r="V292" s="123" t="s">
        <v>160</v>
      </c>
      <c r="W292" s="702">
        <f t="shared" si="397"/>
        <v>1</v>
      </c>
      <c r="X292" s="703" t="e">
        <f t="shared" si="398"/>
        <v>#VALUE!</v>
      </c>
      <c r="Y292" s="768" t="e">
        <f t="shared" si="399"/>
        <v>#VALUE!</v>
      </c>
      <c r="Z292" s="769" t="e">
        <f t="shared" si="361"/>
        <v>#VALUE!</v>
      </c>
      <c r="AA292" s="705" t="e">
        <f t="shared" si="362"/>
        <v>#VALUE!</v>
      </c>
      <c r="AB292" s="702">
        <f t="shared" si="400"/>
        <v>1</v>
      </c>
      <c r="AC292" s="703" t="e">
        <f t="shared" si="401"/>
        <v>#VALUE!</v>
      </c>
      <c r="AD292" s="704" t="e">
        <f t="shared" si="402"/>
        <v>#VALUE!</v>
      </c>
      <c r="AE292" s="769" t="e">
        <f t="shared" si="363"/>
        <v>#VALUE!</v>
      </c>
      <c r="AF292" s="705" t="e">
        <f t="shared" si="364"/>
        <v>#VALUE!</v>
      </c>
      <c r="AG292" s="702">
        <f t="shared" si="403"/>
        <v>1</v>
      </c>
      <c r="AH292" s="703" t="e">
        <f t="shared" si="404"/>
        <v>#VALUE!</v>
      </c>
      <c r="AI292" s="704" t="e">
        <f t="shared" si="405"/>
        <v>#VALUE!</v>
      </c>
      <c r="AJ292" s="769" t="e">
        <f t="shared" si="365"/>
        <v>#VALUE!</v>
      </c>
      <c r="AK292" s="705" t="e">
        <f t="shared" si="366"/>
        <v>#VALUE!</v>
      </c>
      <c r="AL292" s="702">
        <f t="shared" si="406"/>
        <v>1</v>
      </c>
      <c r="AM292" s="703" t="e">
        <f t="shared" si="407"/>
        <v>#VALUE!</v>
      </c>
      <c r="AN292" s="704" t="e">
        <f t="shared" si="408"/>
        <v>#VALUE!</v>
      </c>
      <c r="AO292" s="769" t="e">
        <f t="shared" si="367"/>
        <v>#VALUE!</v>
      </c>
      <c r="AP292" s="705" t="e">
        <f t="shared" si="368"/>
        <v>#VALUE!</v>
      </c>
      <c r="AQ292" s="702">
        <f t="shared" si="409"/>
        <v>1</v>
      </c>
      <c r="AR292" s="703" t="e">
        <f t="shared" si="410"/>
        <v>#VALUE!</v>
      </c>
      <c r="AS292" s="704" t="e">
        <f t="shared" si="411"/>
        <v>#VALUE!</v>
      </c>
      <c r="AT292" s="769" t="e">
        <f t="shared" si="369"/>
        <v>#VALUE!</v>
      </c>
      <c r="AU292" s="705" t="e">
        <f t="shared" si="370"/>
        <v>#VALUE!</v>
      </c>
      <c r="AV292" s="702">
        <f t="shared" si="412"/>
        <v>1</v>
      </c>
      <c r="AW292" s="703" t="e">
        <f t="shared" si="413"/>
        <v>#VALUE!</v>
      </c>
      <c r="AX292" s="704" t="e">
        <f t="shared" si="414"/>
        <v>#VALUE!</v>
      </c>
      <c r="AY292" s="769" t="e">
        <f t="shared" si="371"/>
        <v>#VALUE!</v>
      </c>
      <c r="AZ292" s="705" t="e">
        <f t="shared" si="372"/>
        <v>#VALUE!</v>
      </c>
      <c r="BA292" s="702">
        <f t="shared" si="415"/>
        <v>1</v>
      </c>
      <c r="BB292" s="703" t="e">
        <f t="shared" si="416"/>
        <v>#VALUE!</v>
      </c>
      <c r="BC292" s="704" t="e">
        <f t="shared" si="417"/>
        <v>#VALUE!</v>
      </c>
      <c r="BD292" s="769" t="e">
        <f t="shared" si="373"/>
        <v>#VALUE!</v>
      </c>
      <c r="BE292" s="705" t="e">
        <f t="shared" si="374"/>
        <v>#VALUE!</v>
      </c>
      <c r="BF292" s="702">
        <f t="shared" si="418"/>
        <v>1</v>
      </c>
      <c r="BG292" s="703" t="e">
        <f t="shared" si="419"/>
        <v>#VALUE!</v>
      </c>
      <c r="BH292" s="704" t="e">
        <f t="shared" si="420"/>
        <v>#VALUE!</v>
      </c>
      <c r="BI292" s="769" t="e">
        <f t="shared" si="375"/>
        <v>#VALUE!</v>
      </c>
      <c r="BJ292" s="705" t="e">
        <f t="shared" si="376"/>
        <v>#VALUE!</v>
      </c>
      <c r="BK292" s="702">
        <f t="shared" si="421"/>
        <v>1</v>
      </c>
      <c r="BL292" s="703" t="e">
        <f t="shared" si="422"/>
        <v>#VALUE!</v>
      </c>
      <c r="BM292" s="704" t="e">
        <f t="shared" si="423"/>
        <v>#VALUE!</v>
      </c>
      <c r="BN292" s="769" t="e">
        <f t="shared" si="377"/>
        <v>#VALUE!</v>
      </c>
      <c r="BO292" s="705" t="e">
        <f t="shared" si="378"/>
        <v>#VALUE!</v>
      </c>
      <c r="BP292" s="702">
        <f t="shared" si="424"/>
        <v>1</v>
      </c>
      <c r="BQ292" s="703" t="e">
        <f t="shared" si="425"/>
        <v>#VALUE!</v>
      </c>
      <c r="BR292" s="704" t="e">
        <f t="shared" si="426"/>
        <v>#VALUE!</v>
      </c>
      <c r="BS292" s="769" t="e">
        <f t="shared" si="379"/>
        <v>#VALUE!</v>
      </c>
      <c r="BT292" s="705" t="e">
        <f t="shared" si="380"/>
        <v>#VALUE!</v>
      </c>
      <c r="BU292" s="702">
        <f t="shared" si="427"/>
        <v>1</v>
      </c>
      <c r="BV292" s="703" t="e">
        <f t="shared" si="428"/>
        <v>#VALUE!</v>
      </c>
      <c r="BW292" s="704" t="e">
        <f t="shared" si="429"/>
        <v>#VALUE!</v>
      </c>
      <c r="BX292" s="769" t="e">
        <f t="shared" si="381"/>
        <v>#VALUE!</v>
      </c>
      <c r="BY292" s="705" t="e">
        <f t="shared" si="382"/>
        <v>#VALUE!</v>
      </c>
      <c r="BZ292" s="702">
        <f t="shared" si="430"/>
        <v>1</v>
      </c>
      <c r="CA292" s="703" t="e">
        <f t="shared" si="431"/>
        <v>#VALUE!</v>
      </c>
      <c r="CB292" s="704" t="e">
        <f t="shared" si="432"/>
        <v>#VALUE!</v>
      </c>
      <c r="CC292" s="769" t="e">
        <f t="shared" si="383"/>
        <v>#VALUE!</v>
      </c>
      <c r="CD292" s="705" t="e">
        <f t="shared" si="384"/>
        <v>#VALUE!</v>
      </c>
      <c r="CE292" s="770">
        <f t="shared" si="359"/>
        <v>12</v>
      </c>
      <c r="CF292" s="771" t="e">
        <f t="shared" si="360"/>
        <v>#VALUE!</v>
      </c>
      <c r="CG292" s="708"/>
      <c r="CH292" s="709"/>
      <c r="CK292" s="253"/>
      <c r="CL292" s="272"/>
      <c r="CM292" s="272"/>
      <c r="CN292" s="273"/>
      <c r="CO292" s="285" t="e">
        <f t="shared" si="392"/>
        <v>#VALUE!</v>
      </c>
      <c r="CP292" s="286" t="e">
        <f t="shared" si="393"/>
        <v>#VALUE!</v>
      </c>
      <c r="CQ292" s="275">
        <f t="shared" si="394"/>
        <v>0</v>
      </c>
      <c r="CR292" s="270" t="e">
        <f t="shared" si="385"/>
        <v>#VALUE!</v>
      </c>
      <c r="CS292" s="270" t="e">
        <f t="shared" si="385"/>
        <v>#VALUE!</v>
      </c>
      <c r="CT292" s="270" t="e">
        <f t="shared" si="395"/>
        <v>#VALUE!</v>
      </c>
      <c r="CU292" s="44"/>
    </row>
    <row r="293" spans="1:99" ht="16.5" customHeight="1">
      <c r="A293" s="23">
        <f t="shared" si="396"/>
        <v>289</v>
      </c>
      <c r="B293" s="142">
        <f>'2019-상시근로자'!B293</f>
        <v>0</v>
      </c>
      <c r="C293" s="635">
        <f>'2019-상시근로자'!C293</f>
        <v>0</v>
      </c>
      <c r="D293" s="637">
        <f>'2019-상시근로자'!D293</f>
        <v>0</v>
      </c>
      <c r="E293" s="156" t="e">
        <f t="shared" si="386"/>
        <v>#VALUE!</v>
      </c>
      <c r="F293" s="30" t="e">
        <f t="shared" si="387"/>
        <v>#VALUE!</v>
      </c>
      <c r="G293" s="31" t="e">
        <f t="shared" si="388"/>
        <v>#VALUE!</v>
      </c>
      <c r="H293" s="147" t="e">
        <f t="shared" si="389"/>
        <v>#VALUE!</v>
      </c>
      <c r="I293" s="636">
        <f>'2019-상시근로자'!E293</f>
        <v>0</v>
      </c>
      <c r="J293" s="636">
        <f>'2019-상시근로자'!G293</f>
        <v>0</v>
      </c>
      <c r="K293" s="33" t="e">
        <f t="shared" si="390"/>
        <v>#VALUE!</v>
      </c>
      <c r="L293" s="33">
        <f t="shared" si="358"/>
        <v>0</v>
      </c>
      <c r="M293" s="35" t="e">
        <f t="shared" si="391"/>
        <v>#VALUE!</v>
      </c>
      <c r="N293" s="108"/>
      <c r="O293" s="178"/>
      <c r="P293" s="179"/>
      <c r="Q293" s="106" t="s">
        <v>160</v>
      </c>
      <c r="R293" s="107" t="s">
        <v>160</v>
      </c>
      <c r="S293" s="43"/>
      <c r="T293" s="122" t="s">
        <v>160</v>
      </c>
      <c r="U293" s="122" t="s">
        <v>160</v>
      </c>
      <c r="V293" s="123" t="s">
        <v>160</v>
      </c>
      <c r="W293" s="702">
        <f t="shared" si="397"/>
        <v>1</v>
      </c>
      <c r="X293" s="703" t="e">
        <f t="shared" si="398"/>
        <v>#VALUE!</v>
      </c>
      <c r="Y293" s="768" t="e">
        <f t="shared" si="399"/>
        <v>#VALUE!</v>
      </c>
      <c r="Z293" s="769" t="e">
        <f t="shared" si="361"/>
        <v>#VALUE!</v>
      </c>
      <c r="AA293" s="705" t="e">
        <f t="shared" si="362"/>
        <v>#VALUE!</v>
      </c>
      <c r="AB293" s="702">
        <f t="shared" si="400"/>
        <v>1</v>
      </c>
      <c r="AC293" s="703" t="e">
        <f t="shared" si="401"/>
        <v>#VALUE!</v>
      </c>
      <c r="AD293" s="704" t="e">
        <f t="shared" si="402"/>
        <v>#VALUE!</v>
      </c>
      <c r="AE293" s="769" t="e">
        <f t="shared" si="363"/>
        <v>#VALUE!</v>
      </c>
      <c r="AF293" s="705" t="e">
        <f t="shared" si="364"/>
        <v>#VALUE!</v>
      </c>
      <c r="AG293" s="702">
        <f t="shared" si="403"/>
        <v>1</v>
      </c>
      <c r="AH293" s="703" t="e">
        <f t="shared" si="404"/>
        <v>#VALUE!</v>
      </c>
      <c r="AI293" s="704" t="e">
        <f t="shared" si="405"/>
        <v>#VALUE!</v>
      </c>
      <c r="AJ293" s="769" t="e">
        <f t="shared" si="365"/>
        <v>#VALUE!</v>
      </c>
      <c r="AK293" s="705" t="e">
        <f t="shared" si="366"/>
        <v>#VALUE!</v>
      </c>
      <c r="AL293" s="702">
        <f t="shared" si="406"/>
        <v>1</v>
      </c>
      <c r="AM293" s="703" t="e">
        <f t="shared" si="407"/>
        <v>#VALUE!</v>
      </c>
      <c r="AN293" s="704" t="e">
        <f t="shared" si="408"/>
        <v>#VALUE!</v>
      </c>
      <c r="AO293" s="769" t="e">
        <f t="shared" si="367"/>
        <v>#VALUE!</v>
      </c>
      <c r="AP293" s="705" t="e">
        <f t="shared" si="368"/>
        <v>#VALUE!</v>
      </c>
      <c r="AQ293" s="702">
        <f t="shared" si="409"/>
        <v>1</v>
      </c>
      <c r="AR293" s="703" t="e">
        <f t="shared" si="410"/>
        <v>#VALUE!</v>
      </c>
      <c r="AS293" s="704" t="e">
        <f t="shared" si="411"/>
        <v>#VALUE!</v>
      </c>
      <c r="AT293" s="769" t="e">
        <f t="shared" si="369"/>
        <v>#VALUE!</v>
      </c>
      <c r="AU293" s="705" t="e">
        <f t="shared" si="370"/>
        <v>#VALUE!</v>
      </c>
      <c r="AV293" s="702">
        <f t="shared" si="412"/>
        <v>1</v>
      </c>
      <c r="AW293" s="703" t="e">
        <f t="shared" si="413"/>
        <v>#VALUE!</v>
      </c>
      <c r="AX293" s="704" t="e">
        <f t="shared" si="414"/>
        <v>#VALUE!</v>
      </c>
      <c r="AY293" s="769" t="e">
        <f t="shared" si="371"/>
        <v>#VALUE!</v>
      </c>
      <c r="AZ293" s="705" t="e">
        <f t="shared" si="372"/>
        <v>#VALUE!</v>
      </c>
      <c r="BA293" s="702">
        <f t="shared" si="415"/>
        <v>1</v>
      </c>
      <c r="BB293" s="703" t="e">
        <f t="shared" si="416"/>
        <v>#VALUE!</v>
      </c>
      <c r="BC293" s="704" t="e">
        <f t="shared" si="417"/>
        <v>#VALUE!</v>
      </c>
      <c r="BD293" s="769" t="e">
        <f t="shared" si="373"/>
        <v>#VALUE!</v>
      </c>
      <c r="BE293" s="705" t="e">
        <f t="shared" si="374"/>
        <v>#VALUE!</v>
      </c>
      <c r="BF293" s="702">
        <f t="shared" si="418"/>
        <v>1</v>
      </c>
      <c r="BG293" s="703" t="e">
        <f t="shared" si="419"/>
        <v>#VALUE!</v>
      </c>
      <c r="BH293" s="704" t="e">
        <f t="shared" si="420"/>
        <v>#VALUE!</v>
      </c>
      <c r="BI293" s="769" t="e">
        <f t="shared" si="375"/>
        <v>#VALUE!</v>
      </c>
      <c r="BJ293" s="705" t="e">
        <f t="shared" si="376"/>
        <v>#VALUE!</v>
      </c>
      <c r="BK293" s="702">
        <f t="shared" si="421"/>
        <v>1</v>
      </c>
      <c r="BL293" s="703" t="e">
        <f t="shared" si="422"/>
        <v>#VALUE!</v>
      </c>
      <c r="BM293" s="704" t="e">
        <f t="shared" si="423"/>
        <v>#VALUE!</v>
      </c>
      <c r="BN293" s="769" t="e">
        <f t="shared" si="377"/>
        <v>#VALUE!</v>
      </c>
      <c r="BO293" s="705" t="e">
        <f t="shared" si="378"/>
        <v>#VALUE!</v>
      </c>
      <c r="BP293" s="702">
        <f t="shared" si="424"/>
        <v>1</v>
      </c>
      <c r="BQ293" s="703" t="e">
        <f t="shared" si="425"/>
        <v>#VALUE!</v>
      </c>
      <c r="BR293" s="704" t="e">
        <f t="shared" si="426"/>
        <v>#VALUE!</v>
      </c>
      <c r="BS293" s="769" t="e">
        <f t="shared" si="379"/>
        <v>#VALUE!</v>
      </c>
      <c r="BT293" s="705" t="e">
        <f t="shared" si="380"/>
        <v>#VALUE!</v>
      </c>
      <c r="BU293" s="702">
        <f t="shared" si="427"/>
        <v>1</v>
      </c>
      <c r="BV293" s="703" t="e">
        <f t="shared" si="428"/>
        <v>#VALUE!</v>
      </c>
      <c r="BW293" s="704" t="e">
        <f t="shared" si="429"/>
        <v>#VALUE!</v>
      </c>
      <c r="BX293" s="769" t="e">
        <f t="shared" si="381"/>
        <v>#VALUE!</v>
      </c>
      <c r="BY293" s="705" t="e">
        <f t="shared" si="382"/>
        <v>#VALUE!</v>
      </c>
      <c r="BZ293" s="702">
        <f t="shared" si="430"/>
        <v>1</v>
      </c>
      <c r="CA293" s="703" t="e">
        <f t="shared" si="431"/>
        <v>#VALUE!</v>
      </c>
      <c r="CB293" s="704" t="e">
        <f t="shared" si="432"/>
        <v>#VALUE!</v>
      </c>
      <c r="CC293" s="769" t="e">
        <f t="shared" si="383"/>
        <v>#VALUE!</v>
      </c>
      <c r="CD293" s="705" t="e">
        <f t="shared" si="384"/>
        <v>#VALUE!</v>
      </c>
      <c r="CE293" s="770">
        <f t="shared" si="359"/>
        <v>12</v>
      </c>
      <c r="CF293" s="771" t="e">
        <f t="shared" si="360"/>
        <v>#VALUE!</v>
      </c>
      <c r="CG293" s="708"/>
      <c r="CH293" s="709"/>
      <c r="CK293" s="253"/>
      <c r="CL293" s="272"/>
      <c r="CM293" s="272"/>
      <c r="CN293" s="273"/>
      <c r="CO293" s="285" t="e">
        <f t="shared" si="392"/>
        <v>#VALUE!</v>
      </c>
      <c r="CP293" s="286" t="e">
        <f t="shared" si="393"/>
        <v>#VALUE!</v>
      </c>
      <c r="CQ293" s="275">
        <f t="shared" si="394"/>
        <v>0</v>
      </c>
      <c r="CR293" s="270" t="e">
        <f t="shared" si="385"/>
        <v>#VALUE!</v>
      </c>
      <c r="CS293" s="270" t="e">
        <f t="shared" si="385"/>
        <v>#VALUE!</v>
      </c>
      <c r="CT293" s="270" t="e">
        <f t="shared" si="395"/>
        <v>#VALUE!</v>
      </c>
      <c r="CU293" s="44"/>
    </row>
    <row r="294" spans="1:99" ht="16.5" customHeight="1">
      <c r="A294" s="23">
        <f t="shared" si="396"/>
        <v>290</v>
      </c>
      <c r="B294" s="142">
        <f>'2019-상시근로자'!B294</f>
        <v>0</v>
      </c>
      <c r="C294" s="635">
        <f>'2019-상시근로자'!C294</f>
        <v>0</v>
      </c>
      <c r="D294" s="637">
        <f>'2019-상시근로자'!D294</f>
        <v>0</v>
      </c>
      <c r="E294" s="156" t="e">
        <f t="shared" si="386"/>
        <v>#VALUE!</v>
      </c>
      <c r="F294" s="30" t="e">
        <f t="shared" si="387"/>
        <v>#VALUE!</v>
      </c>
      <c r="G294" s="31" t="e">
        <f t="shared" si="388"/>
        <v>#VALUE!</v>
      </c>
      <c r="H294" s="147" t="e">
        <f t="shared" si="389"/>
        <v>#VALUE!</v>
      </c>
      <c r="I294" s="636">
        <f>'2019-상시근로자'!E294</f>
        <v>0</v>
      </c>
      <c r="J294" s="636">
        <f>'2019-상시근로자'!G294</f>
        <v>0</v>
      </c>
      <c r="K294" s="33" t="e">
        <f t="shared" si="390"/>
        <v>#VALUE!</v>
      </c>
      <c r="L294" s="33">
        <f t="shared" si="358"/>
        <v>0</v>
      </c>
      <c r="M294" s="35" t="e">
        <f t="shared" si="391"/>
        <v>#VALUE!</v>
      </c>
      <c r="N294" s="108"/>
      <c r="O294" s="178"/>
      <c r="P294" s="179"/>
      <c r="Q294" s="106" t="s">
        <v>160</v>
      </c>
      <c r="R294" s="107" t="s">
        <v>160</v>
      </c>
      <c r="S294" s="43"/>
      <c r="T294" s="122" t="s">
        <v>160</v>
      </c>
      <c r="U294" s="122" t="s">
        <v>160</v>
      </c>
      <c r="V294" s="123" t="s">
        <v>160</v>
      </c>
      <c r="W294" s="702">
        <f t="shared" si="397"/>
        <v>1</v>
      </c>
      <c r="X294" s="703" t="e">
        <f t="shared" si="398"/>
        <v>#VALUE!</v>
      </c>
      <c r="Y294" s="768" t="e">
        <f t="shared" si="399"/>
        <v>#VALUE!</v>
      </c>
      <c r="Z294" s="769" t="e">
        <f t="shared" si="361"/>
        <v>#VALUE!</v>
      </c>
      <c r="AA294" s="705" t="e">
        <f t="shared" si="362"/>
        <v>#VALUE!</v>
      </c>
      <c r="AB294" s="702">
        <f t="shared" si="400"/>
        <v>1</v>
      </c>
      <c r="AC294" s="703" t="e">
        <f t="shared" si="401"/>
        <v>#VALUE!</v>
      </c>
      <c r="AD294" s="704" t="e">
        <f t="shared" si="402"/>
        <v>#VALUE!</v>
      </c>
      <c r="AE294" s="769" t="e">
        <f t="shared" si="363"/>
        <v>#VALUE!</v>
      </c>
      <c r="AF294" s="705" t="e">
        <f t="shared" si="364"/>
        <v>#VALUE!</v>
      </c>
      <c r="AG294" s="702">
        <f t="shared" si="403"/>
        <v>1</v>
      </c>
      <c r="AH294" s="703" t="e">
        <f t="shared" si="404"/>
        <v>#VALUE!</v>
      </c>
      <c r="AI294" s="704" t="e">
        <f t="shared" si="405"/>
        <v>#VALUE!</v>
      </c>
      <c r="AJ294" s="769" t="e">
        <f t="shared" si="365"/>
        <v>#VALUE!</v>
      </c>
      <c r="AK294" s="705" t="e">
        <f t="shared" si="366"/>
        <v>#VALUE!</v>
      </c>
      <c r="AL294" s="702">
        <f t="shared" si="406"/>
        <v>1</v>
      </c>
      <c r="AM294" s="703" t="e">
        <f t="shared" si="407"/>
        <v>#VALUE!</v>
      </c>
      <c r="AN294" s="704" t="e">
        <f t="shared" si="408"/>
        <v>#VALUE!</v>
      </c>
      <c r="AO294" s="769" t="e">
        <f t="shared" si="367"/>
        <v>#VALUE!</v>
      </c>
      <c r="AP294" s="705" t="e">
        <f t="shared" si="368"/>
        <v>#VALUE!</v>
      </c>
      <c r="AQ294" s="702">
        <f t="shared" si="409"/>
        <v>1</v>
      </c>
      <c r="AR294" s="703" t="e">
        <f t="shared" si="410"/>
        <v>#VALUE!</v>
      </c>
      <c r="AS294" s="704" t="e">
        <f t="shared" si="411"/>
        <v>#VALUE!</v>
      </c>
      <c r="AT294" s="769" t="e">
        <f t="shared" si="369"/>
        <v>#VALUE!</v>
      </c>
      <c r="AU294" s="705" t="e">
        <f t="shared" si="370"/>
        <v>#VALUE!</v>
      </c>
      <c r="AV294" s="702">
        <f t="shared" si="412"/>
        <v>1</v>
      </c>
      <c r="AW294" s="703" t="e">
        <f t="shared" si="413"/>
        <v>#VALUE!</v>
      </c>
      <c r="AX294" s="704" t="e">
        <f t="shared" si="414"/>
        <v>#VALUE!</v>
      </c>
      <c r="AY294" s="769" t="e">
        <f t="shared" si="371"/>
        <v>#VALUE!</v>
      </c>
      <c r="AZ294" s="705" t="e">
        <f t="shared" si="372"/>
        <v>#VALUE!</v>
      </c>
      <c r="BA294" s="702">
        <f t="shared" si="415"/>
        <v>1</v>
      </c>
      <c r="BB294" s="703" t="e">
        <f t="shared" si="416"/>
        <v>#VALUE!</v>
      </c>
      <c r="BC294" s="704" t="e">
        <f t="shared" si="417"/>
        <v>#VALUE!</v>
      </c>
      <c r="BD294" s="769" t="e">
        <f t="shared" si="373"/>
        <v>#VALUE!</v>
      </c>
      <c r="BE294" s="705" t="e">
        <f t="shared" si="374"/>
        <v>#VALUE!</v>
      </c>
      <c r="BF294" s="702">
        <f t="shared" si="418"/>
        <v>1</v>
      </c>
      <c r="BG294" s="703" t="e">
        <f t="shared" si="419"/>
        <v>#VALUE!</v>
      </c>
      <c r="BH294" s="704" t="e">
        <f t="shared" si="420"/>
        <v>#VALUE!</v>
      </c>
      <c r="BI294" s="769" t="e">
        <f t="shared" si="375"/>
        <v>#VALUE!</v>
      </c>
      <c r="BJ294" s="705" t="e">
        <f t="shared" si="376"/>
        <v>#VALUE!</v>
      </c>
      <c r="BK294" s="702">
        <f t="shared" si="421"/>
        <v>1</v>
      </c>
      <c r="BL294" s="703" t="e">
        <f t="shared" si="422"/>
        <v>#VALUE!</v>
      </c>
      <c r="BM294" s="704" t="e">
        <f t="shared" si="423"/>
        <v>#VALUE!</v>
      </c>
      <c r="BN294" s="769" t="e">
        <f t="shared" si="377"/>
        <v>#VALUE!</v>
      </c>
      <c r="BO294" s="705" t="e">
        <f t="shared" si="378"/>
        <v>#VALUE!</v>
      </c>
      <c r="BP294" s="702">
        <f t="shared" si="424"/>
        <v>1</v>
      </c>
      <c r="BQ294" s="703" t="e">
        <f t="shared" si="425"/>
        <v>#VALUE!</v>
      </c>
      <c r="BR294" s="704" t="e">
        <f t="shared" si="426"/>
        <v>#VALUE!</v>
      </c>
      <c r="BS294" s="769" t="e">
        <f t="shared" si="379"/>
        <v>#VALUE!</v>
      </c>
      <c r="BT294" s="705" t="e">
        <f t="shared" si="380"/>
        <v>#VALUE!</v>
      </c>
      <c r="BU294" s="702">
        <f t="shared" si="427"/>
        <v>1</v>
      </c>
      <c r="BV294" s="703" t="e">
        <f t="shared" si="428"/>
        <v>#VALUE!</v>
      </c>
      <c r="BW294" s="704" t="e">
        <f t="shared" si="429"/>
        <v>#VALUE!</v>
      </c>
      <c r="BX294" s="769" t="e">
        <f t="shared" si="381"/>
        <v>#VALUE!</v>
      </c>
      <c r="BY294" s="705" t="e">
        <f t="shared" si="382"/>
        <v>#VALUE!</v>
      </c>
      <c r="BZ294" s="702">
        <f t="shared" si="430"/>
        <v>1</v>
      </c>
      <c r="CA294" s="703" t="e">
        <f t="shared" si="431"/>
        <v>#VALUE!</v>
      </c>
      <c r="CB294" s="704" t="e">
        <f t="shared" si="432"/>
        <v>#VALUE!</v>
      </c>
      <c r="CC294" s="769" t="e">
        <f t="shared" si="383"/>
        <v>#VALUE!</v>
      </c>
      <c r="CD294" s="705" t="e">
        <f t="shared" si="384"/>
        <v>#VALUE!</v>
      </c>
      <c r="CE294" s="770">
        <f t="shared" si="359"/>
        <v>12</v>
      </c>
      <c r="CF294" s="771" t="e">
        <f t="shared" si="360"/>
        <v>#VALUE!</v>
      </c>
      <c r="CG294" s="708"/>
      <c r="CH294" s="709"/>
      <c r="CK294" s="253"/>
      <c r="CL294" s="272"/>
      <c r="CM294" s="272"/>
      <c r="CN294" s="273"/>
      <c r="CO294" s="285" t="e">
        <f t="shared" si="392"/>
        <v>#VALUE!</v>
      </c>
      <c r="CP294" s="286" t="e">
        <f t="shared" si="393"/>
        <v>#VALUE!</v>
      </c>
      <c r="CQ294" s="275">
        <f t="shared" si="394"/>
        <v>0</v>
      </c>
      <c r="CR294" s="270" t="e">
        <f t="shared" si="385"/>
        <v>#VALUE!</v>
      </c>
      <c r="CS294" s="270" t="e">
        <f t="shared" si="385"/>
        <v>#VALUE!</v>
      </c>
      <c r="CT294" s="270" t="e">
        <f t="shared" si="395"/>
        <v>#VALUE!</v>
      </c>
      <c r="CU294" s="44"/>
    </row>
    <row r="295" spans="1:99" ht="16.5" customHeight="1">
      <c r="A295" s="23">
        <f t="shared" si="396"/>
        <v>291</v>
      </c>
      <c r="B295" s="142">
        <f>'2019-상시근로자'!B295</f>
        <v>0</v>
      </c>
      <c r="C295" s="635">
        <f>'2019-상시근로자'!C295</f>
        <v>0</v>
      </c>
      <c r="D295" s="637">
        <f>'2019-상시근로자'!D295</f>
        <v>0</v>
      </c>
      <c r="E295" s="156" t="e">
        <f t="shared" si="386"/>
        <v>#VALUE!</v>
      </c>
      <c r="F295" s="30" t="e">
        <f t="shared" si="387"/>
        <v>#VALUE!</v>
      </c>
      <c r="G295" s="31" t="e">
        <f t="shared" si="388"/>
        <v>#VALUE!</v>
      </c>
      <c r="H295" s="147" t="e">
        <f t="shared" si="389"/>
        <v>#VALUE!</v>
      </c>
      <c r="I295" s="636">
        <f>'2019-상시근로자'!E295</f>
        <v>0</v>
      </c>
      <c r="J295" s="636">
        <f>'2019-상시근로자'!G295</f>
        <v>0</v>
      </c>
      <c r="K295" s="33" t="e">
        <f t="shared" si="390"/>
        <v>#VALUE!</v>
      </c>
      <c r="L295" s="33">
        <f t="shared" si="358"/>
        <v>0</v>
      </c>
      <c r="M295" s="35" t="e">
        <f t="shared" si="391"/>
        <v>#VALUE!</v>
      </c>
      <c r="N295" s="108"/>
      <c r="O295" s="178"/>
      <c r="P295" s="179"/>
      <c r="Q295" s="106" t="s">
        <v>160</v>
      </c>
      <c r="R295" s="107" t="s">
        <v>160</v>
      </c>
      <c r="S295" s="43"/>
      <c r="T295" s="122" t="s">
        <v>160</v>
      </c>
      <c r="U295" s="122" t="s">
        <v>160</v>
      </c>
      <c r="V295" s="123" t="s">
        <v>160</v>
      </c>
      <c r="W295" s="702">
        <f t="shared" si="397"/>
        <v>1</v>
      </c>
      <c r="X295" s="703" t="e">
        <f t="shared" si="398"/>
        <v>#VALUE!</v>
      </c>
      <c r="Y295" s="768" t="e">
        <f t="shared" si="399"/>
        <v>#VALUE!</v>
      </c>
      <c r="Z295" s="769" t="e">
        <f t="shared" si="361"/>
        <v>#VALUE!</v>
      </c>
      <c r="AA295" s="705" t="e">
        <f t="shared" si="362"/>
        <v>#VALUE!</v>
      </c>
      <c r="AB295" s="702">
        <f t="shared" si="400"/>
        <v>1</v>
      </c>
      <c r="AC295" s="703" t="e">
        <f t="shared" si="401"/>
        <v>#VALUE!</v>
      </c>
      <c r="AD295" s="704" t="e">
        <f t="shared" si="402"/>
        <v>#VALUE!</v>
      </c>
      <c r="AE295" s="769" t="e">
        <f t="shared" si="363"/>
        <v>#VALUE!</v>
      </c>
      <c r="AF295" s="705" t="e">
        <f t="shared" si="364"/>
        <v>#VALUE!</v>
      </c>
      <c r="AG295" s="702">
        <f t="shared" si="403"/>
        <v>1</v>
      </c>
      <c r="AH295" s="703" t="e">
        <f t="shared" si="404"/>
        <v>#VALUE!</v>
      </c>
      <c r="AI295" s="704" t="e">
        <f t="shared" si="405"/>
        <v>#VALUE!</v>
      </c>
      <c r="AJ295" s="769" t="e">
        <f t="shared" si="365"/>
        <v>#VALUE!</v>
      </c>
      <c r="AK295" s="705" t="e">
        <f t="shared" si="366"/>
        <v>#VALUE!</v>
      </c>
      <c r="AL295" s="702">
        <f t="shared" si="406"/>
        <v>1</v>
      </c>
      <c r="AM295" s="703" t="e">
        <f t="shared" si="407"/>
        <v>#VALUE!</v>
      </c>
      <c r="AN295" s="704" t="e">
        <f t="shared" si="408"/>
        <v>#VALUE!</v>
      </c>
      <c r="AO295" s="769" t="e">
        <f t="shared" si="367"/>
        <v>#VALUE!</v>
      </c>
      <c r="AP295" s="705" t="e">
        <f t="shared" si="368"/>
        <v>#VALUE!</v>
      </c>
      <c r="AQ295" s="702">
        <f t="shared" si="409"/>
        <v>1</v>
      </c>
      <c r="AR295" s="703" t="e">
        <f t="shared" si="410"/>
        <v>#VALUE!</v>
      </c>
      <c r="AS295" s="704" t="e">
        <f t="shared" si="411"/>
        <v>#VALUE!</v>
      </c>
      <c r="AT295" s="769" t="e">
        <f t="shared" si="369"/>
        <v>#VALUE!</v>
      </c>
      <c r="AU295" s="705" t="e">
        <f t="shared" si="370"/>
        <v>#VALUE!</v>
      </c>
      <c r="AV295" s="702">
        <f t="shared" si="412"/>
        <v>1</v>
      </c>
      <c r="AW295" s="703" t="e">
        <f t="shared" si="413"/>
        <v>#VALUE!</v>
      </c>
      <c r="AX295" s="704" t="e">
        <f t="shared" si="414"/>
        <v>#VALUE!</v>
      </c>
      <c r="AY295" s="769" t="e">
        <f t="shared" si="371"/>
        <v>#VALUE!</v>
      </c>
      <c r="AZ295" s="705" t="e">
        <f t="shared" si="372"/>
        <v>#VALUE!</v>
      </c>
      <c r="BA295" s="702">
        <f t="shared" si="415"/>
        <v>1</v>
      </c>
      <c r="BB295" s="703" t="e">
        <f t="shared" si="416"/>
        <v>#VALUE!</v>
      </c>
      <c r="BC295" s="704" t="e">
        <f t="shared" si="417"/>
        <v>#VALUE!</v>
      </c>
      <c r="BD295" s="769" t="e">
        <f t="shared" si="373"/>
        <v>#VALUE!</v>
      </c>
      <c r="BE295" s="705" t="e">
        <f t="shared" si="374"/>
        <v>#VALUE!</v>
      </c>
      <c r="BF295" s="702">
        <f t="shared" si="418"/>
        <v>1</v>
      </c>
      <c r="BG295" s="703" t="e">
        <f t="shared" si="419"/>
        <v>#VALUE!</v>
      </c>
      <c r="BH295" s="704" t="e">
        <f t="shared" si="420"/>
        <v>#VALUE!</v>
      </c>
      <c r="BI295" s="769" t="e">
        <f t="shared" si="375"/>
        <v>#VALUE!</v>
      </c>
      <c r="BJ295" s="705" t="e">
        <f t="shared" si="376"/>
        <v>#VALUE!</v>
      </c>
      <c r="BK295" s="702">
        <f t="shared" si="421"/>
        <v>1</v>
      </c>
      <c r="BL295" s="703" t="e">
        <f t="shared" si="422"/>
        <v>#VALUE!</v>
      </c>
      <c r="BM295" s="704" t="e">
        <f t="shared" si="423"/>
        <v>#VALUE!</v>
      </c>
      <c r="BN295" s="769" t="e">
        <f t="shared" si="377"/>
        <v>#VALUE!</v>
      </c>
      <c r="BO295" s="705" t="e">
        <f t="shared" si="378"/>
        <v>#VALUE!</v>
      </c>
      <c r="BP295" s="702">
        <f t="shared" si="424"/>
        <v>1</v>
      </c>
      <c r="BQ295" s="703" t="e">
        <f t="shared" si="425"/>
        <v>#VALUE!</v>
      </c>
      <c r="BR295" s="704" t="e">
        <f t="shared" si="426"/>
        <v>#VALUE!</v>
      </c>
      <c r="BS295" s="769" t="e">
        <f t="shared" si="379"/>
        <v>#VALUE!</v>
      </c>
      <c r="BT295" s="705" t="e">
        <f t="shared" si="380"/>
        <v>#VALUE!</v>
      </c>
      <c r="BU295" s="702">
        <f t="shared" si="427"/>
        <v>1</v>
      </c>
      <c r="BV295" s="703" t="e">
        <f t="shared" si="428"/>
        <v>#VALUE!</v>
      </c>
      <c r="BW295" s="704" t="e">
        <f t="shared" si="429"/>
        <v>#VALUE!</v>
      </c>
      <c r="BX295" s="769" t="e">
        <f t="shared" si="381"/>
        <v>#VALUE!</v>
      </c>
      <c r="BY295" s="705" t="e">
        <f t="shared" si="382"/>
        <v>#VALUE!</v>
      </c>
      <c r="BZ295" s="702">
        <f t="shared" si="430"/>
        <v>1</v>
      </c>
      <c r="CA295" s="703" t="e">
        <f t="shared" si="431"/>
        <v>#VALUE!</v>
      </c>
      <c r="CB295" s="704" t="e">
        <f t="shared" si="432"/>
        <v>#VALUE!</v>
      </c>
      <c r="CC295" s="769" t="e">
        <f t="shared" si="383"/>
        <v>#VALUE!</v>
      </c>
      <c r="CD295" s="705" t="e">
        <f t="shared" si="384"/>
        <v>#VALUE!</v>
      </c>
      <c r="CE295" s="770">
        <f t="shared" si="359"/>
        <v>12</v>
      </c>
      <c r="CF295" s="771" t="e">
        <f t="shared" si="360"/>
        <v>#VALUE!</v>
      </c>
      <c r="CG295" s="708"/>
      <c r="CH295" s="709"/>
      <c r="CK295" s="253"/>
      <c r="CL295" s="272"/>
      <c r="CM295" s="272"/>
      <c r="CN295" s="273"/>
      <c r="CO295" s="285" t="e">
        <f t="shared" si="392"/>
        <v>#VALUE!</v>
      </c>
      <c r="CP295" s="286" t="e">
        <f t="shared" si="393"/>
        <v>#VALUE!</v>
      </c>
      <c r="CQ295" s="275">
        <f t="shared" si="394"/>
        <v>0</v>
      </c>
      <c r="CR295" s="270" t="e">
        <f t="shared" si="385"/>
        <v>#VALUE!</v>
      </c>
      <c r="CS295" s="270" t="e">
        <f t="shared" si="385"/>
        <v>#VALUE!</v>
      </c>
      <c r="CT295" s="270" t="e">
        <f t="shared" si="395"/>
        <v>#VALUE!</v>
      </c>
      <c r="CU295" s="44"/>
    </row>
    <row r="296" spans="1:99" ht="16.5" customHeight="1">
      <c r="A296" s="23">
        <f t="shared" si="396"/>
        <v>292</v>
      </c>
      <c r="B296" s="142">
        <f>'2019-상시근로자'!B296</f>
        <v>0</v>
      </c>
      <c r="C296" s="635">
        <f>'2019-상시근로자'!C296</f>
        <v>0</v>
      </c>
      <c r="D296" s="637">
        <f>'2019-상시근로자'!D296</f>
        <v>0</v>
      </c>
      <c r="E296" s="156" t="e">
        <f t="shared" si="386"/>
        <v>#VALUE!</v>
      </c>
      <c r="F296" s="30" t="e">
        <f t="shared" si="387"/>
        <v>#VALUE!</v>
      </c>
      <c r="G296" s="31" t="e">
        <f t="shared" si="388"/>
        <v>#VALUE!</v>
      </c>
      <c r="H296" s="147" t="e">
        <f t="shared" si="389"/>
        <v>#VALUE!</v>
      </c>
      <c r="I296" s="636">
        <f>'2019-상시근로자'!E296</f>
        <v>0</v>
      </c>
      <c r="J296" s="636">
        <f>'2019-상시근로자'!G296</f>
        <v>0</v>
      </c>
      <c r="K296" s="33" t="e">
        <f t="shared" si="390"/>
        <v>#VALUE!</v>
      </c>
      <c r="L296" s="33">
        <f t="shared" si="358"/>
        <v>0</v>
      </c>
      <c r="M296" s="35" t="e">
        <f t="shared" si="391"/>
        <v>#VALUE!</v>
      </c>
      <c r="N296" s="108"/>
      <c r="O296" s="178"/>
      <c r="P296" s="179"/>
      <c r="Q296" s="106" t="s">
        <v>160</v>
      </c>
      <c r="R296" s="107" t="s">
        <v>160</v>
      </c>
      <c r="S296" s="43"/>
      <c r="T296" s="122" t="s">
        <v>160</v>
      </c>
      <c r="U296" s="122" t="s">
        <v>160</v>
      </c>
      <c r="V296" s="123" t="s">
        <v>160</v>
      </c>
      <c r="W296" s="702">
        <f t="shared" si="397"/>
        <v>1</v>
      </c>
      <c r="X296" s="703" t="e">
        <f t="shared" si="398"/>
        <v>#VALUE!</v>
      </c>
      <c r="Y296" s="768" t="e">
        <f t="shared" si="399"/>
        <v>#VALUE!</v>
      </c>
      <c r="Z296" s="769" t="e">
        <f t="shared" si="361"/>
        <v>#VALUE!</v>
      </c>
      <c r="AA296" s="705" t="e">
        <f t="shared" si="362"/>
        <v>#VALUE!</v>
      </c>
      <c r="AB296" s="702">
        <f t="shared" si="400"/>
        <v>1</v>
      </c>
      <c r="AC296" s="703" t="e">
        <f t="shared" si="401"/>
        <v>#VALUE!</v>
      </c>
      <c r="AD296" s="704" t="e">
        <f t="shared" si="402"/>
        <v>#VALUE!</v>
      </c>
      <c r="AE296" s="769" t="e">
        <f t="shared" si="363"/>
        <v>#VALUE!</v>
      </c>
      <c r="AF296" s="705" t="e">
        <f t="shared" si="364"/>
        <v>#VALUE!</v>
      </c>
      <c r="AG296" s="702">
        <f t="shared" si="403"/>
        <v>1</v>
      </c>
      <c r="AH296" s="703" t="e">
        <f t="shared" si="404"/>
        <v>#VALUE!</v>
      </c>
      <c r="AI296" s="704" t="e">
        <f t="shared" si="405"/>
        <v>#VALUE!</v>
      </c>
      <c r="AJ296" s="769" t="e">
        <f t="shared" si="365"/>
        <v>#VALUE!</v>
      </c>
      <c r="AK296" s="705" t="e">
        <f t="shared" si="366"/>
        <v>#VALUE!</v>
      </c>
      <c r="AL296" s="702">
        <f t="shared" si="406"/>
        <v>1</v>
      </c>
      <c r="AM296" s="703" t="e">
        <f t="shared" si="407"/>
        <v>#VALUE!</v>
      </c>
      <c r="AN296" s="704" t="e">
        <f t="shared" si="408"/>
        <v>#VALUE!</v>
      </c>
      <c r="AO296" s="769" t="e">
        <f t="shared" si="367"/>
        <v>#VALUE!</v>
      </c>
      <c r="AP296" s="705" t="e">
        <f t="shared" si="368"/>
        <v>#VALUE!</v>
      </c>
      <c r="AQ296" s="702">
        <f t="shared" si="409"/>
        <v>1</v>
      </c>
      <c r="AR296" s="703" t="e">
        <f t="shared" si="410"/>
        <v>#VALUE!</v>
      </c>
      <c r="AS296" s="704" t="e">
        <f t="shared" si="411"/>
        <v>#VALUE!</v>
      </c>
      <c r="AT296" s="769" t="e">
        <f t="shared" si="369"/>
        <v>#VALUE!</v>
      </c>
      <c r="AU296" s="705" t="e">
        <f t="shared" si="370"/>
        <v>#VALUE!</v>
      </c>
      <c r="AV296" s="702">
        <f t="shared" si="412"/>
        <v>1</v>
      </c>
      <c r="AW296" s="703" t="e">
        <f t="shared" si="413"/>
        <v>#VALUE!</v>
      </c>
      <c r="AX296" s="704" t="e">
        <f t="shared" si="414"/>
        <v>#VALUE!</v>
      </c>
      <c r="AY296" s="769" t="e">
        <f t="shared" si="371"/>
        <v>#VALUE!</v>
      </c>
      <c r="AZ296" s="705" t="e">
        <f t="shared" si="372"/>
        <v>#VALUE!</v>
      </c>
      <c r="BA296" s="702">
        <f t="shared" si="415"/>
        <v>1</v>
      </c>
      <c r="BB296" s="703" t="e">
        <f t="shared" si="416"/>
        <v>#VALUE!</v>
      </c>
      <c r="BC296" s="704" t="e">
        <f t="shared" si="417"/>
        <v>#VALUE!</v>
      </c>
      <c r="BD296" s="769" t="e">
        <f t="shared" si="373"/>
        <v>#VALUE!</v>
      </c>
      <c r="BE296" s="705" t="e">
        <f t="shared" si="374"/>
        <v>#VALUE!</v>
      </c>
      <c r="BF296" s="702">
        <f t="shared" si="418"/>
        <v>1</v>
      </c>
      <c r="BG296" s="703" t="e">
        <f t="shared" si="419"/>
        <v>#VALUE!</v>
      </c>
      <c r="BH296" s="704" t="e">
        <f t="shared" si="420"/>
        <v>#VALUE!</v>
      </c>
      <c r="BI296" s="769" t="e">
        <f t="shared" si="375"/>
        <v>#VALUE!</v>
      </c>
      <c r="BJ296" s="705" t="e">
        <f t="shared" si="376"/>
        <v>#VALUE!</v>
      </c>
      <c r="BK296" s="702">
        <f t="shared" si="421"/>
        <v>1</v>
      </c>
      <c r="BL296" s="703" t="e">
        <f t="shared" si="422"/>
        <v>#VALUE!</v>
      </c>
      <c r="BM296" s="704" t="e">
        <f t="shared" si="423"/>
        <v>#VALUE!</v>
      </c>
      <c r="BN296" s="769" t="e">
        <f t="shared" si="377"/>
        <v>#VALUE!</v>
      </c>
      <c r="BO296" s="705" t="e">
        <f t="shared" si="378"/>
        <v>#VALUE!</v>
      </c>
      <c r="BP296" s="702">
        <f t="shared" si="424"/>
        <v>1</v>
      </c>
      <c r="BQ296" s="703" t="e">
        <f t="shared" si="425"/>
        <v>#VALUE!</v>
      </c>
      <c r="BR296" s="704" t="e">
        <f t="shared" si="426"/>
        <v>#VALUE!</v>
      </c>
      <c r="BS296" s="769" t="e">
        <f t="shared" si="379"/>
        <v>#VALUE!</v>
      </c>
      <c r="BT296" s="705" t="e">
        <f t="shared" si="380"/>
        <v>#VALUE!</v>
      </c>
      <c r="BU296" s="702">
        <f t="shared" si="427"/>
        <v>1</v>
      </c>
      <c r="BV296" s="703" t="e">
        <f t="shared" si="428"/>
        <v>#VALUE!</v>
      </c>
      <c r="BW296" s="704" t="e">
        <f t="shared" si="429"/>
        <v>#VALUE!</v>
      </c>
      <c r="BX296" s="769" t="e">
        <f t="shared" si="381"/>
        <v>#VALUE!</v>
      </c>
      <c r="BY296" s="705" t="e">
        <f t="shared" si="382"/>
        <v>#VALUE!</v>
      </c>
      <c r="BZ296" s="702">
        <f t="shared" si="430"/>
        <v>1</v>
      </c>
      <c r="CA296" s="703" t="e">
        <f t="shared" si="431"/>
        <v>#VALUE!</v>
      </c>
      <c r="CB296" s="704" t="e">
        <f t="shared" si="432"/>
        <v>#VALUE!</v>
      </c>
      <c r="CC296" s="769" t="e">
        <f t="shared" si="383"/>
        <v>#VALUE!</v>
      </c>
      <c r="CD296" s="705" t="e">
        <f t="shared" si="384"/>
        <v>#VALUE!</v>
      </c>
      <c r="CE296" s="770">
        <f t="shared" si="359"/>
        <v>12</v>
      </c>
      <c r="CF296" s="771" t="e">
        <f t="shared" si="360"/>
        <v>#VALUE!</v>
      </c>
      <c r="CG296" s="708"/>
      <c r="CH296" s="709"/>
      <c r="CK296" s="253"/>
      <c r="CL296" s="272"/>
      <c r="CM296" s="272"/>
      <c r="CN296" s="273"/>
      <c r="CO296" s="285" t="e">
        <f t="shared" si="392"/>
        <v>#VALUE!</v>
      </c>
      <c r="CP296" s="286" t="e">
        <f t="shared" si="393"/>
        <v>#VALUE!</v>
      </c>
      <c r="CQ296" s="275">
        <f t="shared" si="394"/>
        <v>0</v>
      </c>
      <c r="CR296" s="270" t="e">
        <f t="shared" si="385"/>
        <v>#VALUE!</v>
      </c>
      <c r="CS296" s="270" t="e">
        <f t="shared" si="385"/>
        <v>#VALUE!</v>
      </c>
      <c r="CT296" s="270" t="e">
        <f t="shared" si="395"/>
        <v>#VALUE!</v>
      </c>
      <c r="CU296" s="44"/>
    </row>
    <row r="297" spans="1:99" ht="16.5" customHeight="1">
      <c r="A297" s="23">
        <f t="shared" si="396"/>
        <v>293</v>
      </c>
      <c r="B297" s="142">
        <f>'2019-상시근로자'!B297</f>
        <v>0</v>
      </c>
      <c r="C297" s="635">
        <f>'2019-상시근로자'!C297</f>
        <v>0</v>
      </c>
      <c r="D297" s="637">
        <f>'2019-상시근로자'!D297</f>
        <v>0</v>
      </c>
      <c r="E297" s="156" t="e">
        <f t="shared" si="386"/>
        <v>#VALUE!</v>
      </c>
      <c r="F297" s="30" t="e">
        <f t="shared" si="387"/>
        <v>#VALUE!</v>
      </c>
      <c r="G297" s="31" t="e">
        <f t="shared" si="388"/>
        <v>#VALUE!</v>
      </c>
      <c r="H297" s="147" t="e">
        <f t="shared" si="389"/>
        <v>#VALUE!</v>
      </c>
      <c r="I297" s="636">
        <f>'2019-상시근로자'!E297</f>
        <v>0</v>
      </c>
      <c r="J297" s="636">
        <f>'2019-상시근로자'!G297</f>
        <v>0</v>
      </c>
      <c r="K297" s="33" t="e">
        <f t="shared" si="390"/>
        <v>#VALUE!</v>
      </c>
      <c r="L297" s="33">
        <f t="shared" ref="L297:L304" si="433">IF(P297="",0,DATEDIF(O297,P297+1,"Y")&amp;"년 "&amp;DATEDIF(O297,P297+1,"YM")&amp;"월 "&amp;IF(OR(AND(TEXT(O297,"dd")="01",TEXT(EOMONTH(P297,0),"dd")=TEXT(P297,"dd")),TEXT(TEXT(P297,"dd")+1,"dd")=TEXT(O297,"dd")),"",DATEDIF(O297,P297,"MD")+1&amp;"일"))</f>
        <v>0</v>
      </c>
      <c r="M297" s="35" t="e">
        <f t="shared" si="391"/>
        <v>#VALUE!</v>
      </c>
      <c r="N297" s="108"/>
      <c r="O297" s="178"/>
      <c r="P297" s="179"/>
      <c r="Q297" s="106" t="s">
        <v>160</v>
      </c>
      <c r="R297" s="107" t="s">
        <v>160</v>
      </c>
      <c r="S297" s="43"/>
      <c r="T297" s="122" t="s">
        <v>160</v>
      </c>
      <c r="U297" s="122" t="s">
        <v>160</v>
      </c>
      <c r="V297" s="123" t="s">
        <v>160</v>
      </c>
      <c r="W297" s="702">
        <f t="shared" si="397"/>
        <v>1</v>
      </c>
      <c r="X297" s="703" t="e">
        <f t="shared" si="398"/>
        <v>#VALUE!</v>
      </c>
      <c r="Y297" s="768" t="e">
        <f t="shared" si="399"/>
        <v>#VALUE!</v>
      </c>
      <c r="Z297" s="769" t="e">
        <f t="shared" si="361"/>
        <v>#VALUE!</v>
      </c>
      <c r="AA297" s="705" t="e">
        <f t="shared" si="362"/>
        <v>#VALUE!</v>
      </c>
      <c r="AB297" s="702">
        <f t="shared" si="400"/>
        <v>1</v>
      </c>
      <c r="AC297" s="703" t="e">
        <f t="shared" si="401"/>
        <v>#VALUE!</v>
      </c>
      <c r="AD297" s="704" t="e">
        <f t="shared" si="402"/>
        <v>#VALUE!</v>
      </c>
      <c r="AE297" s="769" t="e">
        <f t="shared" si="363"/>
        <v>#VALUE!</v>
      </c>
      <c r="AF297" s="705" t="e">
        <f t="shared" si="364"/>
        <v>#VALUE!</v>
      </c>
      <c r="AG297" s="702">
        <f t="shared" si="403"/>
        <v>1</v>
      </c>
      <c r="AH297" s="703" t="e">
        <f t="shared" si="404"/>
        <v>#VALUE!</v>
      </c>
      <c r="AI297" s="704" t="e">
        <f t="shared" si="405"/>
        <v>#VALUE!</v>
      </c>
      <c r="AJ297" s="769" t="e">
        <f t="shared" si="365"/>
        <v>#VALUE!</v>
      </c>
      <c r="AK297" s="705" t="e">
        <f t="shared" si="366"/>
        <v>#VALUE!</v>
      </c>
      <c r="AL297" s="702">
        <f t="shared" si="406"/>
        <v>1</v>
      </c>
      <c r="AM297" s="703" t="e">
        <f t="shared" si="407"/>
        <v>#VALUE!</v>
      </c>
      <c r="AN297" s="704" t="e">
        <f t="shared" si="408"/>
        <v>#VALUE!</v>
      </c>
      <c r="AO297" s="769" t="e">
        <f t="shared" si="367"/>
        <v>#VALUE!</v>
      </c>
      <c r="AP297" s="705" t="e">
        <f t="shared" si="368"/>
        <v>#VALUE!</v>
      </c>
      <c r="AQ297" s="702">
        <f t="shared" si="409"/>
        <v>1</v>
      </c>
      <c r="AR297" s="703" t="e">
        <f t="shared" si="410"/>
        <v>#VALUE!</v>
      </c>
      <c r="AS297" s="704" t="e">
        <f t="shared" si="411"/>
        <v>#VALUE!</v>
      </c>
      <c r="AT297" s="769" t="e">
        <f t="shared" si="369"/>
        <v>#VALUE!</v>
      </c>
      <c r="AU297" s="705" t="e">
        <f t="shared" si="370"/>
        <v>#VALUE!</v>
      </c>
      <c r="AV297" s="702">
        <f t="shared" si="412"/>
        <v>1</v>
      </c>
      <c r="AW297" s="703" t="e">
        <f t="shared" si="413"/>
        <v>#VALUE!</v>
      </c>
      <c r="AX297" s="704" t="e">
        <f t="shared" si="414"/>
        <v>#VALUE!</v>
      </c>
      <c r="AY297" s="769" t="e">
        <f t="shared" si="371"/>
        <v>#VALUE!</v>
      </c>
      <c r="AZ297" s="705" t="e">
        <f t="shared" si="372"/>
        <v>#VALUE!</v>
      </c>
      <c r="BA297" s="702">
        <f t="shared" si="415"/>
        <v>1</v>
      </c>
      <c r="BB297" s="703" t="e">
        <f t="shared" si="416"/>
        <v>#VALUE!</v>
      </c>
      <c r="BC297" s="704" t="e">
        <f t="shared" si="417"/>
        <v>#VALUE!</v>
      </c>
      <c r="BD297" s="769" t="e">
        <f t="shared" si="373"/>
        <v>#VALUE!</v>
      </c>
      <c r="BE297" s="705" t="e">
        <f t="shared" si="374"/>
        <v>#VALUE!</v>
      </c>
      <c r="BF297" s="702">
        <f t="shared" si="418"/>
        <v>1</v>
      </c>
      <c r="BG297" s="703" t="e">
        <f t="shared" si="419"/>
        <v>#VALUE!</v>
      </c>
      <c r="BH297" s="704" t="e">
        <f t="shared" si="420"/>
        <v>#VALUE!</v>
      </c>
      <c r="BI297" s="769" t="e">
        <f t="shared" si="375"/>
        <v>#VALUE!</v>
      </c>
      <c r="BJ297" s="705" t="e">
        <f t="shared" si="376"/>
        <v>#VALUE!</v>
      </c>
      <c r="BK297" s="702">
        <f t="shared" si="421"/>
        <v>1</v>
      </c>
      <c r="BL297" s="703" t="e">
        <f t="shared" si="422"/>
        <v>#VALUE!</v>
      </c>
      <c r="BM297" s="704" t="e">
        <f t="shared" si="423"/>
        <v>#VALUE!</v>
      </c>
      <c r="BN297" s="769" t="e">
        <f t="shared" si="377"/>
        <v>#VALUE!</v>
      </c>
      <c r="BO297" s="705" t="e">
        <f t="shared" si="378"/>
        <v>#VALUE!</v>
      </c>
      <c r="BP297" s="702">
        <f t="shared" si="424"/>
        <v>1</v>
      </c>
      <c r="BQ297" s="703" t="e">
        <f t="shared" si="425"/>
        <v>#VALUE!</v>
      </c>
      <c r="BR297" s="704" t="e">
        <f t="shared" si="426"/>
        <v>#VALUE!</v>
      </c>
      <c r="BS297" s="769" t="e">
        <f t="shared" si="379"/>
        <v>#VALUE!</v>
      </c>
      <c r="BT297" s="705" t="e">
        <f t="shared" si="380"/>
        <v>#VALUE!</v>
      </c>
      <c r="BU297" s="702">
        <f t="shared" si="427"/>
        <v>1</v>
      </c>
      <c r="BV297" s="703" t="e">
        <f t="shared" si="428"/>
        <v>#VALUE!</v>
      </c>
      <c r="BW297" s="704" t="e">
        <f t="shared" si="429"/>
        <v>#VALUE!</v>
      </c>
      <c r="BX297" s="769" t="e">
        <f t="shared" si="381"/>
        <v>#VALUE!</v>
      </c>
      <c r="BY297" s="705" t="e">
        <f t="shared" si="382"/>
        <v>#VALUE!</v>
      </c>
      <c r="BZ297" s="702">
        <f t="shared" si="430"/>
        <v>1</v>
      </c>
      <c r="CA297" s="703" t="e">
        <f t="shared" si="431"/>
        <v>#VALUE!</v>
      </c>
      <c r="CB297" s="704" t="e">
        <f t="shared" si="432"/>
        <v>#VALUE!</v>
      </c>
      <c r="CC297" s="769" t="e">
        <f t="shared" si="383"/>
        <v>#VALUE!</v>
      </c>
      <c r="CD297" s="705" t="e">
        <f t="shared" si="384"/>
        <v>#VALUE!</v>
      </c>
      <c r="CE297" s="770">
        <f t="shared" ref="CE297:CE304" si="434">SUM(W297,AB297,AG297,AL297,AQ297,AV297,BA297,BF297,BK297,BP297,BU297,BZ297)</f>
        <v>12</v>
      </c>
      <c r="CF297" s="771" t="e">
        <f t="shared" ref="CF297:CF304" si="435">SUM(AA297,AF297,AK297,AP297,AU297,AZ297,BE297,BJ297,BO297,BT297,BY297,CD297)</f>
        <v>#VALUE!</v>
      </c>
      <c r="CG297" s="708"/>
      <c r="CH297" s="709"/>
      <c r="CK297" s="253"/>
      <c r="CL297" s="272"/>
      <c r="CM297" s="272"/>
      <c r="CN297" s="273"/>
      <c r="CO297" s="285" t="e">
        <f t="shared" si="392"/>
        <v>#VALUE!</v>
      </c>
      <c r="CP297" s="286" t="e">
        <f t="shared" si="393"/>
        <v>#VALUE!</v>
      </c>
      <c r="CQ297" s="275">
        <f t="shared" si="394"/>
        <v>0</v>
      </c>
      <c r="CR297" s="270" t="e">
        <f t="shared" si="385"/>
        <v>#VALUE!</v>
      </c>
      <c r="CS297" s="270" t="e">
        <f t="shared" si="385"/>
        <v>#VALUE!</v>
      </c>
      <c r="CT297" s="270" t="e">
        <f t="shared" ref="CT297:CT299" si="436">SUM(CR297:CS297)</f>
        <v>#VALUE!</v>
      </c>
      <c r="CU297" s="44"/>
    </row>
    <row r="298" spans="1:99" ht="16.5" customHeight="1">
      <c r="A298" s="23">
        <f t="shared" si="396"/>
        <v>294</v>
      </c>
      <c r="B298" s="142">
        <f>'2019-상시근로자'!B298</f>
        <v>0</v>
      </c>
      <c r="C298" s="635">
        <f>'2019-상시근로자'!C298</f>
        <v>0</v>
      </c>
      <c r="D298" s="637">
        <f>'2019-상시근로자'!D298</f>
        <v>0</v>
      </c>
      <c r="E298" s="156" t="e">
        <f t="shared" si="386"/>
        <v>#VALUE!</v>
      </c>
      <c r="F298" s="30" t="e">
        <f t="shared" si="387"/>
        <v>#VALUE!</v>
      </c>
      <c r="G298" s="31" t="e">
        <f t="shared" si="388"/>
        <v>#VALUE!</v>
      </c>
      <c r="H298" s="147" t="e">
        <f t="shared" si="389"/>
        <v>#VALUE!</v>
      </c>
      <c r="I298" s="636">
        <f>'2019-상시근로자'!E298</f>
        <v>0</v>
      </c>
      <c r="J298" s="636">
        <f>'2019-상시근로자'!G298</f>
        <v>0</v>
      </c>
      <c r="K298" s="33" t="e">
        <f t="shared" si="390"/>
        <v>#VALUE!</v>
      </c>
      <c r="L298" s="33">
        <f t="shared" si="433"/>
        <v>0</v>
      </c>
      <c r="M298" s="35" t="e">
        <f t="shared" si="391"/>
        <v>#VALUE!</v>
      </c>
      <c r="N298" s="108"/>
      <c r="O298" s="178"/>
      <c r="P298" s="179"/>
      <c r="Q298" s="106" t="s">
        <v>160</v>
      </c>
      <c r="R298" s="107" t="s">
        <v>160</v>
      </c>
      <c r="S298" s="43"/>
      <c r="T298" s="122" t="s">
        <v>160</v>
      </c>
      <c r="U298" s="122" t="s">
        <v>160</v>
      </c>
      <c r="V298" s="123" t="s">
        <v>160</v>
      </c>
      <c r="W298" s="702">
        <f t="shared" si="397"/>
        <v>1</v>
      </c>
      <c r="X298" s="703" t="e">
        <f t="shared" si="398"/>
        <v>#VALUE!</v>
      </c>
      <c r="Y298" s="768" t="e">
        <f t="shared" si="399"/>
        <v>#VALUE!</v>
      </c>
      <c r="Z298" s="769" t="e">
        <f t="shared" si="361"/>
        <v>#VALUE!</v>
      </c>
      <c r="AA298" s="705" t="e">
        <f t="shared" si="362"/>
        <v>#VALUE!</v>
      </c>
      <c r="AB298" s="702">
        <f t="shared" si="400"/>
        <v>1</v>
      </c>
      <c r="AC298" s="703" t="e">
        <f t="shared" si="401"/>
        <v>#VALUE!</v>
      </c>
      <c r="AD298" s="704" t="e">
        <f t="shared" si="402"/>
        <v>#VALUE!</v>
      </c>
      <c r="AE298" s="769" t="e">
        <f t="shared" si="363"/>
        <v>#VALUE!</v>
      </c>
      <c r="AF298" s="705" t="e">
        <f t="shared" si="364"/>
        <v>#VALUE!</v>
      </c>
      <c r="AG298" s="702">
        <f t="shared" si="403"/>
        <v>1</v>
      </c>
      <c r="AH298" s="703" t="e">
        <f t="shared" si="404"/>
        <v>#VALUE!</v>
      </c>
      <c r="AI298" s="704" t="e">
        <f t="shared" si="405"/>
        <v>#VALUE!</v>
      </c>
      <c r="AJ298" s="769" t="e">
        <f t="shared" si="365"/>
        <v>#VALUE!</v>
      </c>
      <c r="AK298" s="705" t="e">
        <f t="shared" si="366"/>
        <v>#VALUE!</v>
      </c>
      <c r="AL298" s="702">
        <f t="shared" si="406"/>
        <v>1</v>
      </c>
      <c r="AM298" s="703" t="e">
        <f t="shared" si="407"/>
        <v>#VALUE!</v>
      </c>
      <c r="AN298" s="704" t="e">
        <f t="shared" si="408"/>
        <v>#VALUE!</v>
      </c>
      <c r="AO298" s="769" t="e">
        <f t="shared" si="367"/>
        <v>#VALUE!</v>
      </c>
      <c r="AP298" s="705" t="e">
        <f t="shared" si="368"/>
        <v>#VALUE!</v>
      </c>
      <c r="AQ298" s="702">
        <f t="shared" si="409"/>
        <v>1</v>
      </c>
      <c r="AR298" s="703" t="e">
        <f t="shared" si="410"/>
        <v>#VALUE!</v>
      </c>
      <c r="AS298" s="704" t="e">
        <f t="shared" si="411"/>
        <v>#VALUE!</v>
      </c>
      <c r="AT298" s="769" t="e">
        <f t="shared" si="369"/>
        <v>#VALUE!</v>
      </c>
      <c r="AU298" s="705" t="e">
        <f t="shared" si="370"/>
        <v>#VALUE!</v>
      </c>
      <c r="AV298" s="702">
        <f t="shared" si="412"/>
        <v>1</v>
      </c>
      <c r="AW298" s="703" t="e">
        <f t="shared" si="413"/>
        <v>#VALUE!</v>
      </c>
      <c r="AX298" s="704" t="e">
        <f t="shared" si="414"/>
        <v>#VALUE!</v>
      </c>
      <c r="AY298" s="769" t="e">
        <f t="shared" si="371"/>
        <v>#VALUE!</v>
      </c>
      <c r="AZ298" s="705" t="e">
        <f t="shared" si="372"/>
        <v>#VALUE!</v>
      </c>
      <c r="BA298" s="702">
        <f t="shared" si="415"/>
        <v>1</v>
      </c>
      <c r="BB298" s="703" t="e">
        <f t="shared" si="416"/>
        <v>#VALUE!</v>
      </c>
      <c r="BC298" s="704" t="e">
        <f t="shared" si="417"/>
        <v>#VALUE!</v>
      </c>
      <c r="BD298" s="769" t="e">
        <f t="shared" si="373"/>
        <v>#VALUE!</v>
      </c>
      <c r="BE298" s="705" t="e">
        <f t="shared" si="374"/>
        <v>#VALUE!</v>
      </c>
      <c r="BF298" s="702">
        <f t="shared" si="418"/>
        <v>1</v>
      </c>
      <c r="BG298" s="703" t="e">
        <f t="shared" si="419"/>
        <v>#VALUE!</v>
      </c>
      <c r="BH298" s="704" t="e">
        <f t="shared" si="420"/>
        <v>#VALUE!</v>
      </c>
      <c r="BI298" s="769" t="e">
        <f t="shared" si="375"/>
        <v>#VALUE!</v>
      </c>
      <c r="BJ298" s="705" t="e">
        <f t="shared" si="376"/>
        <v>#VALUE!</v>
      </c>
      <c r="BK298" s="702">
        <f t="shared" si="421"/>
        <v>1</v>
      </c>
      <c r="BL298" s="703" t="e">
        <f t="shared" si="422"/>
        <v>#VALUE!</v>
      </c>
      <c r="BM298" s="704" t="e">
        <f t="shared" si="423"/>
        <v>#VALUE!</v>
      </c>
      <c r="BN298" s="769" t="e">
        <f t="shared" si="377"/>
        <v>#VALUE!</v>
      </c>
      <c r="BO298" s="705" t="e">
        <f t="shared" si="378"/>
        <v>#VALUE!</v>
      </c>
      <c r="BP298" s="702">
        <f t="shared" si="424"/>
        <v>1</v>
      </c>
      <c r="BQ298" s="703" t="e">
        <f t="shared" si="425"/>
        <v>#VALUE!</v>
      </c>
      <c r="BR298" s="704" t="e">
        <f t="shared" si="426"/>
        <v>#VALUE!</v>
      </c>
      <c r="BS298" s="769" t="e">
        <f t="shared" si="379"/>
        <v>#VALUE!</v>
      </c>
      <c r="BT298" s="705" t="e">
        <f t="shared" si="380"/>
        <v>#VALUE!</v>
      </c>
      <c r="BU298" s="702">
        <f t="shared" si="427"/>
        <v>1</v>
      </c>
      <c r="BV298" s="703" t="e">
        <f t="shared" si="428"/>
        <v>#VALUE!</v>
      </c>
      <c r="BW298" s="704" t="e">
        <f t="shared" si="429"/>
        <v>#VALUE!</v>
      </c>
      <c r="BX298" s="769" t="e">
        <f t="shared" si="381"/>
        <v>#VALUE!</v>
      </c>
      <c r="BY298" s="705" t="e">
        <f t="shared" si="382"/>
        <v>#VALUE!</v>
      </c>
      <c r="BZ298" s="702">
        <f t="shared" si="430"/>
        <v>1</v>
      </c>
      <c r="CA298" s="703" t="e">
        <f t="shared" si="431"/>
        <v>#VALUE!</v>
      </c>
      <c r="CB298" s="704" t="e">
        <f t="shared" si="432"/>
        <v>#VALUE!</v>
      </c>
      <c r="CC298" s="769" t="e">
        <f t="shared" si="383"/>
        <v>#VALUE!</v>
      </c>
      <c r="CD298" s="705" t="e">
        <f t="shared" si="384"/>
        <v>#VALUE!</v>
      </c>
      <c r="CE298" s="770">
        <f t="shared" si="434"/>
        <v>12</v>
      </c>
      <c r="CF298" s="771" t="e">
        <f t="shared" si="435"/>
        <v>#VALUE!</v>
      </c>
      <c r="CG298" s="708"/>
      <c r="CH298" s="709"/>
      <c r="CK298" s="253"/>
      <c r="CL298" s="272"/>
      <c r="CM298" s="272"/>
      <c r="CN298" s="273"/>
      <c r="CO298" s="285" t="e">
        <f t="shared" si="392"/>
        <v>#VALUE!</v>
      </c>
      <c r="CP298" s="286" t="e">
        <f t="shared" si="393"/>
        <v>#VALUE!</v>
      </c>
      <c r="CQ298" s="275">
        <f t="shared" si="394"/>
        <v>0</v>
      </c>
      <c r="CR298" s="270" t="e">
        <f t="shared" ref="CR298:CS304" si="437">IF($CP298=CR$4,$CN298,0)</f>
        <v>#VALUE!</v>
      </c>
      <c r="CS298" s="270" t="e">
        <f t="shared" si="437"/>
        <v>#VALUE!</v>
      </c>
      <c r="CT298" s="270" t="e">
        <f t="shared" si="436"/>
        <v>#VALUE!</v>
      </c>
      <c r="CU298" s="44"/>
    </row>
    <row r="299" spans="1:99" ht="16.5" customHeight="1">
      <c r="A299" s="23">
        <f t="shared" si="396"/>
        <v>295</v>
      </c>
      <c r="B299" s="142">
        <f>'2019-상시근로자'!B299</f>
        <v>0</v>
      </c>
      <c r="C299" s="635">
        <f>'2019-상시근로자'!C299</f>
        <v>0</v>
      </c>
      <c r="D299" s="637">
        <f>'2019-상시근로자'!D299</f>
        <v>0</v>
      </c>
      <c r="E299" s="156" t="e">
        <f t="shared" si="386"/>
        <v>#VALUE!</v>
      </c>
      <c r="F299" s="30" t="e">
        <f t="shared" si="387"/>
        <v>#VALUE!</v>
      </c>
      <c r="G299" s="31" t="e">
        <f t="shared" si="388"/>
        <v>#VALUE!</v>
      </c>
      <c r="H299" s="147" t="e">
        <f t="shared" si="389"/>
        <v>#VALUE!</v>
      </c>
      <c r="I299" s="636">
        <f>'2019-상시근로자'!E299</f>
        <v>0</v>
      </c>
      <c r="J299" s="636">
        <f>'2019-상시근로자'!G299</f>
        <v>0</v>
      </c>
      <c r="K299" s="33" t="e">
        <f t="shared" si="390"/>
        <v>#VALUE!</v>
      </c>
      <c r="L299" s="33">
        <f t="shared" si="433"/>
        <v>0</v>
      </c>
      <c r="M299" s="35" t="e">
        <f t="shared" si="391"/>
        <v>#VALUE!</v>
      </c>
      <c r="N299" s="108"/>
      <c r="O299" s="178"/>
      <c r="P299" s="179"/>
      <c r="Q299" s="106" t="s">
        <v>160</v>
      </c>
      <c r="R299" s="107" t="s">
        <v>160</v>
      </c>
      <c r="S299" s="43"/>
      <c r="T299" s="122" t="s">
        <v>160</v>
      </c>
      <c r="U299" s="122" t="s">
        <v>160</v>
      </c>
      <c r="V299" s="123" t="s">
        <v>160</v>
      </c>
      <c r="W299" s="702">
        <f t="shared" si="397"/>
        <v>1</v>
      </c>
      <c r="X299" s="703" t="e">
        <f t="shared" si="398"/>
        <v>#VALUE!</v>
      </c>
      <c r="Y299" s="768" t="e">
        <f t="shared" si="399"/>
        <v>#VALUE!</v>
      </c>
      <c r="Z299" s="769" t="e">
        <f t="shared" si="361"/>
        <v>#VALUE!</v>
      </c>
      <c r="AA299" s="705" t="e">
        <f t="shared" si="362"/>
        <v>#VALUE!</v>
      </c>
      <c r="AB299" s="702">
        <f t="shared" si="400"/>
        <v>1</v>
      </c>
      <c r="AC299" s="703" t="e">
        <f t="shared" si="401"/>
        <v>#VALUE!</v>
      </c>
      <c r="AD299" s="704" t="e">
        <f t="shared" si="402"/>
        <v>#VALUE!</v>
      </c>
      <c r="AE299" s="769" t="e">
        <f t="shared" si="363"/>
        <v>#VALUE!</v>
      </c>
      <c r="AF299" s="705" t="e">
        <f t="shared" si="364"/>
        <v>#VALUE!</v>
      </c>
      <c r="AG299" s="702">
        <f t="shared" si="403"/>
        <v>1</v>
      </c>
      <c r="AH299" s="703" t="e">
        <f t="shared" si="404"/>
        <v>#VALUE!</v>
      </c>
      <c r="AI299" s="704" t="e">
        <f t="shared" si="405"/>
        <v>#VALUE!</v>
      </c>
      <c r="AJ299" s="769" t="e">
        <f t="shared" si="365"/>
        <v>#VALUE!</v>
      </c>
      <c r="AK299" s="705" t="e">
        <f t="shared" si="366"/>
        <v>#VALUE!</v>
      </c>
      <c r="AL299" s="702">
        <f t="shared" si="406"/>
        <v>1</v>
      </c>
      <c r="AM299" s="703" t="e">
        <f t="shared" si="407"/>
        <v>#VALUE!</v>
      </c>
      <c r="AN299" s="704" t="e">
        <f t="shared" si="408"/>
        <v>#VALUE!</v>
      </c>
      <c r="AO299" s="769" t="e">
        <f t="shared" si="367"/>
        <v>#VALUE!</v>
      </c>
      <c r="AP299" s="705" t="e">
        <f t="shared" si="368"/>
        <v>#VALUE!</v>
      </c>
      <c r="AQ299" s="702">
        <f t="shared" si="409"/>
        <v>1</v>
      </c>
      <c r="AR299" s="703" t="e">
        <f t="shared" si="410"/>
        <v>#VALUE!</v>
      </c>
      <c r="AS299" s="704" t="e">
        <f t="shared" si="411"/>
        <v>#VALUE!</v>
      </c>
      <c r="AT299" s="769" t="e">
        <f t="shared" si="369"/>
        <v>#VALUE!</v>
      </c>
      <c r="AU299" s="705" t="e">
        <f t="shared" si="370"/>
        <v>#VALUE!</v>
      </c>
      <c r="AV299" s="702">
        <f t="shared" si="412"/>
        <v>1</v>
      </c>
      <c r="AW299" s="703" t="e">
        <f t="shared" si="413"/>
        <v>#VALUE!</v>
      </c>
      <c r="AX299" s="704" t="e">
        <f t="shared" si="414"/>
        <v>#VALUE!</v>
      </c>
      <c r="AY299" s="769" t="e">
        <f t="shared" si="371"/>
        <v>#VALUE!</v>
      </c>
      <c r="AZ299" s="705" t="e">
        <f t="shared" si="372"/>
        <v>#VALUE!</v>
      </c>
      <c r="BA299" s="702">
        <f t="shared" si="415"/>
        <v>1</v>
      </c>
      <c r="BB299" s="703" t="e">
        <f t="shared" si="416"/>
        <v>#VALUE!</v>
      </c>
      <c r="BC299" s="704" t="e">
        <f t="shared" si="417"/>
        <v>#VALUE!</v>
      </c>
      <c r="BD299" s="769" t="e">
        <f t="shared" si="373"/>
        <v>#VALUE!</v>
      </c>
      <c r="BE299" s="705" t="e">
        <f t="shared" si="374"/>
        <v>#VALUE!</v>
      </c>
      <c r="BF299" s="702">
        <f t="shared" si="418"/>
        <v>1</v>
      </c>
      <c r="BG299" s="703" t="e">
        <f t="shared" si="419"/>
        <v>#VALUE!</v>
      </c>
      <c r="BH299" s="704" t="e">
        <f t="shared" si="420"/>
        <v>#VALUE!</v>
      </c>
      <c r="BI299" s="769" t="e">
        <f t="shared" si="375"/>
        <v>#VALUE!</v>
      </c>
      <c r="BJ299" s="705" t="e">
        <f t="shared" si="376"/>
        <v>#VALUE!</v>
      </c>
      <c r="BK299" s="702">
        <f t="shared" si="421"/>
        <v>1</v>
      </c>
      <c r="BL299" s="703" t="e">
        <f t="shared" si="422"/>
        <v>#VALUE!</v>
      </c>
      <c r="BM299" s="704" t="e">
        <f t="shared" si="423"/>
        <v>#VALUE!</v>
      </c>
      <c r="BN299" s="769" t="e">
        <f t="shared" si="377"/>
        <v>#VALUE!</v>
      </c>
      <c r="BO299" s="705" t="e">
        <f t="shared" si="378"/>
        <v>#VALUE!</v>
      </c>
      <c r="BP299" s="702">
        <f t="shared" si="424"/>
        <v>1</v>
      </c>
      <c r="BQ299" s="703" t="e">
        <f t="shared" si="425"/>
        <v>#VALUE!</v>
      </c>
      <c r="BR299" s="704" t="e">
        <f t="shared" si="426"/>
        <v>#VALUE!</v>
      </c>
      <c r="BS299" s="769" t="e">
        <f t="shared" si="379"/>
        <v>#VALUE!</v>
      </c>
      <c r="BT299" s="705" t="e">
        <f t="shared" si="380"/>
        <v>#VALUE!</v>
      </c>
      <c r="BU299" s="702">
        <f t="shared" si="427"/>
        <v>1</v>
      </c>
      <c r="BV299" s="703" t="e">
        <f t="shared" si="428"/>
        <v>#VALUE!</v>
      </c>
      <c r="BW299" s="704" t="e">
        <f t="shared" si="429"/>
        <v>#VALUE!</v>
      </c>
      <c r="BX299" s="769" t="e">
        <f t="shared" si="381"/>
        <v>#VALUE!</v>
      </c>
      <c r="BY299" s="705" t="e">
        <f t="shared" si="382"/>
        <v>#VALUE!</v>
      </c>
      <c r="BZ299" s="702">
        <f t="shared" si="430"/>
        <v>1</v>
      </c>
      <c r="CA299" s="703" t="e">
        <f t="shared" si="431"/>
        <v>#VALUE!</v>
      </c>
      <c r="CB299" s="704" t="e">
        <f t="shared" si="432"/>
        <v>#VALUE!</v>
      </c>
      <c r="CC299" s="769" t="e">
        <f t="shared" si="383"/>
        <v>#VALUE!</v>
      </c>
      <c r="CD299" s="705" t="e">
        <f t="shared" si="384"/>
        <v>#VALUE!</v>
      </c>
      <c r="CE299" s="770">
        <f t="shared" si="434"/>
        <v>12</v>
      </c>
      <c r="CF299" s="771" t="e">
        <f t="shared" si="435"/>
        <v>#VALUE!</v>
      </c>
      <c r="CG299" s="708"/>
      <c r="CH299" s="709"/>
      <c r="CK299" s="253"/>
      <c r="CL299" s="272"/>
      <c r="CM299" s="272"/>
      <c r="CN299" s="273"/>
      <c r="CO299" s="285" t="e">
        <f t="shared" si="392"/>
        <v>#VALUE!</v>
      </c>
      <c r="CP299" s="286" t="e">
        <f t="shared" si="393"/>
        <v>#VALUE!</v>
      </c>
      <c r="CQ299" s="275">
        <f t="shared" si="394"/>
        <v>0</v>
      </c>
      <c r="CR299" s="270" t="e">
        <f t="shared" si="437"/>
        <v>#VALUE!</v>
      </c>
      <c r="CS299" s="270" t="e">
        <f t="shared" si="437"/>
        <v>#VALUE!</v>
      </c>
      <c r="CT299" s="270" t="e">
        <f t="shared" si="436"/>
        <v>#VALUE!</v>
      </c>
      <c r="CU299" s="44"/>
    </row>
    <row r="300" spans="1:99" ht="16.5" customHeight="1">
      <c r="A300" s="23">
        <f t="shared" si="396"/>
        <v>296</v>
      </c>
      <c r="B300" s="142">
        <f>'2019-상시근로자'!B300</f>
        <v>0</v>
      </c>
      <c r="C300" s="635">
        <f>'2019-상시근로자'!C300</f>
        <v>0</v>
      </c>
      <c r="D300" s="637">
        <f>'2019-상시근로자'!D300</f>
        <v>0</v>
      </c>
      <c r="E300" s="156" t="e">
        <f t="shared" ref="E300:E304" si="438">IF($D300="","",IF(OR(MID(D300,LEN(CLEAN(D300))-6,1)&lt;="2",MID(D300,LEN(CLEAN(D300))-6,1)="5",MID(D300,LEN(CLEAN(D300))-6,1)="6"),DATE(MID(D300,1,2),MID(D300,3,2),MID(D300,5,2)),CHOOSE(14-LEN(CLEAN(D300)),DATE(MID(D300,1,2)+100,MID(D300,3,2),MID(D300,5,2)),DATE(MID(D300,1,1)+100,MID(D300,2,2),MID(D300,4,2)),DATE(2000,MID(D300,1,2),MID(D300,3,2)),DATE(2000,MID(D300,1,1),MID(D300,2,2)))))</f>
        <v>#VALUE!</v>
      </c>
      <c r="F300" s="30" t="e">
        <f t="shared" ref="F300:F304" si="439">IF(D300="","",IF(LEN(CLEAN(D300))=10,IF(AND(VALUE(MID(D300,4,1))&gt;=1,VALUE(MID(D300,4,1))&lt;=4),MOD(11-MOD(0*2+0*3+0*4+MID(D300,1,1)*5+MID(D300,2,1)*6+MID(D300,3,1)*7+MID(D300,4,1)*8+MID(D300,5,1)*9+MID(D300,6,1)*2+MID(D300,7,1)*3+MID(D300,8,1)*4+MID(D300,9,1)*5,11),10),IF(AND(VALUE(MID(D300,4,1))&gt;=5,VALUE(MID(D300,4,1))&lt;=8),MOD(11-MOD(0*2+0*3+0*4+MID(D300,1,1)*5+MID(D300,2,1)*6+MID(D300,3,1)*7+MID(D300,4,1)*8+MID(D300,5,1)*9+MID(D300,6,1)*2+MID(D300,7,1)*3+MID(D300,8,1)*4+MID(D300,9,1)*5,11),10),"오류")),IF(LEN(CLEAN(D300))=11,IF(AND(VALUE(MID(D300,5,1))&gt;=1,VALUE(MID(D300,5,1))&lt;=4),MOD(11-MOD(0*2+0*3+MID(D300,1,1)*4+MID(D300,2,1)*5+MID(D300,3,1)*6+MID(D300,4,1)*7+MID(D300,5,1)*8+MID(D300,6,1)*9+MID(D300,7,1)*2+MID(D300,8,1)*3+MID(D300,9,1)*4+MID(D300,10,1)*5,11),10),IF(AND(VALUE(MID(D300,5,1))&gt;=5,VALUE(MID(D300,5,1))&lt;=8),MOD(11-MOD(0*2+0*3+MID(D300,1,1)*4+MID(D300,2,1)*5+MID(D300,3,1)*6+MID(D300,4,1)*7+MID(D300,5,1)*8+MID(D300,6,1)*9+MID(D300,7,1)*2+MID(D300,8,1)*3+MID(D300,9,1)*4+MID(D300,10,1)*5,11),10),"오류")),IF(LEN(CLEAN(D300))=12,IF(AND(VALUE(MID(D300,6,1))&gt;=1,VALUE(MID(D300,6,1))&lt;=4),MOD(11-MOD(0*2+MID(D300,1,1)*3+MID(D300,2,1)*4+MID(D300,3,1)*5+MID(D300,4,1)*6+MID(D300,5,1)*7+MID(D300,6,1)*8+MID(D300,7,1)*9+MID(D300,8,1)*2+MID(D300,9,1)*3+MID(D300,10,1)*4+MID(D300,11,1)*5,11),10),IF(AND(VALUE(MID(D300,7,1))&gt;=5,VALUE(MID(D300,7,1))&lt;=8),MOD(11-MOD(0*2+MID(D300,1,1)*3+MID(D300,2,1)*4+MID(D300,3,1)*5+MID(D300,4,1)*6+MID(D300,5,1)*7+MID(D300,6,1)*8+MID(D300,7,1)*9+MID(D300,8,1)*2+MID(D300,9,1)*3+MID(D300,10,1)*4+MID(D300,11,1)*5,11),10),"오류")),IF(AND(VALUE(MID(D300,7,1))&gt;=1,VALUE(MID(D300,7,1))&lt;=4),MOD(11-MOD(MID(D300,1,1)*2+MID(D300,2,1)*3+MID(D300,3,1)*4+MID(D300,4,1)*5+MID(D300,5,1)*6+MID(D300,6,1)*7+MID(D300,7,1)*8+MID(D300,8,1)*9+MID(D300,9,1)*2+MID(D300,10,1)*3+MID(D300,11,1)*4+MID(D300,12,1)*5,11),10),IF(AND(VALUE(MID(D300,7,1))&gt;=5,VALUE(MID(D300,7,1))&lt;=8),IF(LEN(CLEAN(D300))=12,MOD(MOD(11-MOD(0*2+MID(D300,1,1)*3+MID(D300,2,1)*4+MID(D300,3,1)*5+MID(D300,4,1)*6+MID(D300,5,1)*7+MID(D300,6,1)*8+MID(D300,7,1)*9+MID(D300,8,1)*2+MID(D300,9,1)*3+MID(D300,10,1)*4+MID(D300,11,1)*5,11),10)+2,10),MOD(MOD(11-MOD(MID(D300,1,1)*2+MID(D300,2,1)*3+MID(D300,3,1)*4+MID(D300,4,1)*5+MID(D300,5,1)*6+MID(D300,6,1)*7+MID(D300,7,1)*8+MID(D300,8,1)*9+MID(D300,9,1)*2+MID(D300,10,1)*3+MID(D300,11,1)*4+MID(D300,12,1)*5,11),10)+2,10))))))))</f>
        <v>#VALUE!</v>
      </c>
      <c r="G300" s="31" t="e">
        <f t="shared" ref="G300:G304" si="440">IF(D300="","",IF(INT(RIGHT(D300,1))=F300,"OK","주민오류"))</f>
        <v>#VALUE!</v>
      </c>
      <c r="H300" s="147" t="e">
        <f t="shared" ref="H300:H304" si="441">IF(D300="","",CHOOSE(14-LEN(CLEAN(D300)),CHOOSE(MID(D300,7,1),"남","여","남","여","남","여","남","여","남","여"),CHOOSE(MID(D300,6,1),"남","여","남","여","남","여","남","여","남","여"),CHOOSE(MID(D300,5,1),"남","여","남","여","남","여","남","여","남","여"),CHOOSE(MID(D300,4,1),"남","여","남","여","남","여","남","여","남","여"),CHOOSE(MID(D300,3,1),"남","여","남","여","남","여","남","여","남","여")))</f>
        <v>#VALUE!</v>
      </c>
      <c r="I300" s="636">
        <f>'2019-상시근로자'!E300</f>
        <v>0</v>
      </c>
      <c r="J300" s="636">
        <f>'2019-상시근로자'!G300</f>
        <v>0</v>
      </c>
      <c r="K300" s="33" t="e">
        <f t="shared" ref="K300:K304" si="442">IF($D300="","",DATEDIF(IF(OR(MID(D300,LEN(CLEAN(D300))-6,1)&lt;="2",MID(D300,LEN(CLEAN(D300))-6,1)="5",MID(D300,LEN(CLEAN(D300))-6,1)="6"),DATE(MID(D300,1,2),MID(D300,3,2),MID(D300,5,2)),CHOOSE(14-LEN(CLEAN(D300)), DATE(MID(D300,1,2)+100,MID(D300,3,2),MID(D300,5,2)), DATE(MID(D300,1,1)+100,MID(D300,2,2),MID(D300,4,2)),DATE(2000,MID(D300,1,2),MID(D300,3,2)),DATE(2000,MID(D300,1,1),MID(D300,2,2)))),I300,"y"))</f>
        <v>#VALUE!</v>
      </c>
      <c r="L300" s="33">
        <f t="shared" si="433"/>
        <v>0</v>
      </c>
      <c r="M300" s="35" t="e">
        <f t="shared" ref="M300:M304" si="443">IF(D300="","",TEXT(DATE(YEAR(I300-E300),MONTH(I300-E300),DAY(I300-E300))-DATE(YEAR(P300-O300),MONTH(P300-O300),DAY(P300-O300)),"yy년")&amp;VALUE(TEXT(DATE(YEAR(I300-E300),MONTH(I300-E300),DAY(I300-E300))-DATE(YEAR(P300-O300),MONTH(P300-O300),DAY(P300-O300)),"mm")-1)&amp;TEXT(DATE(YEAR(I300-E300),MONTH(I300-E300),DAY(I300-E300))-DATE(YEAR(P300-O300),MONTH(P300-O300),DAY(P300-O300)),"월dd일"))</f>
        <v>#VALUE!</v>
      </c>
      <c r="N300" s="108"/>
      <c r="O300" s="178"/>
      <c r="P300" s="179"/>
      <c r="Q300" s="106" t="s">
        <v>160</v>
      </c>
      <c r="R300" s="107" t="s">
        <v>160</v>
      </c>
      <c r="S300" s="43"/>
      <c r="T300" s="122" t="s">
        <v>160</v>
      </c>
      <c r="U300" s="122" t="s">
        <v>160</v>
      </c>
      <c r="V300" s="123" t="s">
        <v>160</v>
      </c>
      <c r="W300" s="702">
        <f t="shared" si="397"/>
        <v>1</v>
      </c>
      <c r="X300" s="703" t="e">
        <f t="shared" si="398"/>
        <v>#VALUE!</v>
      </c>
      <c r="Y300" s="768" t="e">
        <f t="shared" si="399"/>
        <v>#VALUE!</v>
      </c>
      <c r="Z300" s="769" t="e">
        <f t="shared" si="361"/>
        <v>#VALUE!</v>
      </c>
      <c r="AA300" s="705" t="e">
        <f t="shared" si="362"/>
        <v>#VALUE!</v>
      </c>
      <c r="AB300" s="702">
        <f t="shared" si="400"/>
        <v>1</v>
      </c>
      <c r="AC300" s="703" t="e">
        <f t="shared" si="401"/>
        <v>#VALUE!</v>
      </c>
      <c r="AD300" s="704" t="e">
        <f t="shared" si="402"/>
        <v>#VALUE!</v>
      </c>
      <c r="AE300" s="769" t="e">
        <f t="shared" si="363"/>
        <v>#VALUE!</v>
      </c>
      <c r="AF300" s="705" t="e">
        <f t="shared" si="364"/>
        <v>#VALUE!</v>
      </c>
      <c r="AG300" s="702">
        <f t="shared" si="403"/>
        <v>1</v>
      </c>
      <c r="AH300" s="703" t="e">
        <f t="shared" si="404"/>
        <v>#VALUE!</v>
      </c>
      <c r="AI300" s="704" t="e">
        <f t="shared" si="405"/>
        <v>#VALUE!</v>
      </c>
      <c r="AJ300" s="769" t="e">
        <f t="shared" si="365"/>
        <v>#VALUE!</v>
      </c>
      <c r="AK300" s="705" t="e">
        <f t="shared" si="366"/>
        <v>#VALUE!</v>
      </c>
      <c r="AL300" s="702">
        <f t="shared" si="406"/>
        <v>1</v>
      </c>
      <c r="AM300" s="703" t="e">
        <f t="shared" si="407"/>
        <v>#VALUE!</v>
      </c>
      <c r="AN300" s="704" t="e">
        <f t="shared" si="408"/>
        <v>#VALUE!</v>
      </c>
      <c r="AO300" s="769" t="e">
        <f t="shared" si="367"/>
        <v>#VALUE!</v>
      </c>
      <c r="AP300" s="705" t="e">
        <f t="shared" si="368"/>
        <v>#VALUE!</v>
      </c>
      <c r="AQ300" s="702">
        <f t="shared" si="409"/>
        <v>1</v>
      </c>
      <c r="AR300" s="703" t="e">
        <f t="shared" si="410"/>
        <v>#VALUE!</v>
      </c>
      <c r="AS300" s="704" t="e">
        <f t="shared" si="411"/>
        <v>#VALUE!</v>
      </c>
      <c r="AT300" s="769" t="e">
        <f t="shared" si="369"/>
        <v>#VALUE!</v>
      </c>
      <c r="AU300" s="705" t="e">
        <f t="shared" si="370"/>
        <v>#VALUE!</v>
      </c>
      <c r="AV300" s="702">
        <f t="shared" si="412"/>
        <v>1</v>
      </c>
      <c r="AW300" s="703" t="e">
        <f t="shared" si="413"/>
        <v>#VALUE!</v>
      </c>
      <c r="AX300" s="704" t="e">
        <f t="shared" si="414"/>
        <v>#VALUE!</v>
      </c>
      <c r="AY300" s="769" t="e">
        <f t="shared" si="371"/>
        <v>#VALUE!</v>
      </c>
      <c r="AZ300" s="705" t="e">
        <f t="shared" si="372"/>
        <v>#VALUE!</v>
      </c>
      <c r="BA300" s="702">
        <f t="shared" si="415"/>
        <v>1</v>
      </c>
      <c r="BB300" s="703" t="e">
        <f t="shared" si="416"/>
        <v>#VALUE!</v>
      </c>
      <c r="BC300" s="704" t="e">
        <f t="shared" si="417"/>
        <v>#VALUE!</v>
      </c>
      <c r="BD300" s="769" t="e">
        <f t="shared" si="373"/>
        <v>#VALUE!</v>
      </c>
      <c r="BE300" s="705" t="e">
        <f t="shared" si="374"/>
        <v>#VALUE!</v>
      </c>
      <c r="BF300" s="702">
        <f t="shared" si="418"/>
        <v>1</v>
      </c>
      <c r="BG300" s="703" t="e">
        <f t="shared" si="419"/>
        <v>#VALUE!</v>
      </c>
      <c r="BH300" s="704" t="e">
        <f t="shared" si="420"/>
        <v>#VALUE!</v>
      </c>
      <c r="BI300" s="769" t="e">
        <f t="shared" si="375"/>
        <v>#VALUE!</v>
      </c>
      <c r="BJ300" s="705" t="e">
        <f t="shared" si="376"/>
        <v>#VALUE!</v>
      </c>
      <c r="BK300" s="702">
        <f t="shared" si="421"/>
        <v>1</v>
      </c>
      <c r="BL300" s="703" t="e">
        <f t="shared" si="422"/>
        <v>#VALUE!</v>
      </c>
      <c r="BM300" s="704" t="e">
        <f t="shared" si="423"/>
        <v>#VALUE!</v>
      </c>
      <c r="BN300" s="769" t="e">
        <f t="shared" si="377"/>
        <v>#VALUE!</v>
      </c>
      <c r="BO300" s="705" t="e">
        <f t="shared" si="378"/>
        <v>#VALUE!</v>
      </c>
      <c r="BP300" s="702">
        <f t="shared" si="424"/>
        <v>1</v>
      </c>
      <c r="BQ300" s="703" t="e">
        <f t="shared" si="425"/>
        <v>#VALUE!</v>
      </c>
      <c r="BR300" s="704" t="e">
        <f t="shared" si="426"/>
        <v>#VALUE!</v>
      </c>
      <c r="BS300" s="769" t="e">
        <f t="shared" si="379"/>
        <v>#VALUE!</v>
      </c>
      <c r="BT300" s="705" t="e">
        <f t="shared" si="380"/>
        <v>#VALUE!</v>
      </c>
      <c r="BU300" s="702">
        <f t="shared" si="427"/>
        <v>1</v>
      </c>
      <c r="BV300" s="703" t="e">
        <f t="shared" si="428"/>
        <v>#VALUE!</v>
      </c>
      <c r="BW300" s="704" t="e">
        <f t="shared" si="429"/>
        <v>#VALUE!</v>
      </c>
      <c r="BX300" s="769" t="e">
        <f t="shared" si="381"/>
        <v>#VALUE!</v>
      </c>
      <c r="BY300" s="705" t="e">
        <f t="shared" si="382"/>
        <v>#VALUE!</v>
      </c>
      <c r="BZ300" s="702">
        <f t="shared" si="430"/>
        <v>1</v>
      </c>
      <c r="CA300" s="703" t="e">
        <f t="shared" si="431"/>
        <v>#VALUE!</v>
      </c>
      <c r="CB300" s="704" t="e">
        <f t="shared" si="432"/>
        <v>#VALUE!</v>
      </c>
      <c r="CC300" s="769" t="e">
        <f t="shared" si="383"/>
        <v>#VALUE!</v>
      </c>
      <c r="CD300" s="705" t="e">
        <f t="shared" si="384"/>
        <v>#VALUE!</v>
      </c>
      <c r="CE300" s="770">
        <f t="shared" si="434"/>
        <v>12</v>
      </c>
      <c r="CF300" s="771" t="e">
        <f t="shared" si="435"/>
        <v>#VALUE!</v>
      </c>
      <c r="CG300" s="708"/>
      <c r="CH300" s="709"/>
      <c r="CK300" s="253"/>
      <c r="CL300" s="272"/>
      <c r="CM300" s="272"/>
      <c r="CN300" s="273"/>
      <c r="CO300" s="285" t="e">
        <f t="shared" ref="CO300:CO304" si="444">IF(CE300=0,0,CF300/CE300)</f>
        <v>#VALUE!</v>
      </c>
      <c r="CP300" s="286" t="e">
        <f t="shared" ref="CP300:CP304" si="445">IF(CO300=100%,"청년",IF(CO300=0%,"청년외","확인"))</f>
        <v>#VALUE!</v>
      </c>
      <c r="CQ300" s="275">
        <f t="shared" ref="CQ300:CQ304" si="446">C300</f>
        <v>0</v>
      </c>
      <c r="CR300" s="270" t="e">
        <f t="shared" si="437"/>
        <v>#VALUE!</v>
      </c>
      <c r="CS300" s="270" t="e">
        <f t="shared" si="437"/>
        <v>#VALUE!</v>
      </c>
      <c r="CT300" s="270" t="e">
        <f t="shared" ref="CT300:CT304" si="447">SUM(CR300:CS300)</f>
        <v>#VALUE!</v>
      </c>
      <c r="CU300" s="44"/>
    </row>
    <row r="301" spans="1:99" ht="16.5" customHeight="1" thickBot="1">
      <c r="A301" s="23">
        <f t="shared" si="396"/>
        <v>297</v>
      </c>
      <c r="B301" s="142">
        <f>'2019-상시근로자'!B301</f>
        <v>0</v>
      </c>
      <c r="C301" s="635">
        <f>'2019-상시근로자'!C301</f>
        <v>0</v>
      </c>
      <c r="D301" s="637">
        <f>'2019-상시근로자'!D301</f>
        <v>0</v>
      </c>
      <c r="E301" s="156" t="e">
        <f t="shared" si="438"/>
        <v>#VALUE!</v>
      </c>
      <c r="F301" s="30" t="e">
        <f t="shared" si="439"/>
        <v>#VALUE!</v>
      </c>
      <c r="G301" s="31" t="e">
        <f t="shared" si="440"/>
        <v>#VALUE!</v>
      </c>
      <c r="H301" s="147" t="e">
        <f t="shared" si="441"/>
        <v>#VALUE!</v>
      </c>
      <c r="I301" s="636">
        <f>'2019-상시근로자'!E301</f>
        <v>0</v>
      </c>
      <c r="J301" s="636">
        <f>'2019-상시근로자'!G301</f>
        <v>0</v>
      </c>
      <c r="K301" s="33" t="e">
        <f t="shared" si="442"/>
        <v>#VALUE!</v>
      </c>
      <c r="L301" s="33">
        <f t="shared" si="433"/>
        <v>0</v>
      </c>
      <c r="M301" s="35" t="e">
        <f t="shared" si="443"/>
        <v>#VALUE!</v>
      </c>
      <c r="N301" s="108"/>
      <c r="O301" s="180"/>
      <c r="P301" s="181"/>
      <c r="Q301" s="106" t="s">
        <v>160</v>
      </c>
      <c r="R301" s="107" t="s">
        <v>160</v>
      </c>
      <c r="S301" s="43"/>
      <c r="T301" s="122" t="s">
        <v>160</v>
      </c>
      <c r="U301" s="122" t="s">
        <v>160</v>
      </c>
      <c r="V301" s="123" t="s">
        <v>160</v>
      </c>
      <c r="W301" s="702">
        <f t="shared" si="397"/>
        <v>1</v>
      </c>
      <c r="X301" s="703" t="e">
        <f t="shared" ref="X301:X304" si="448">IF($D301="",0,DATEDIF(IF(OR(MID($D301,LEN(CLEAN($D301))-6,1)&lt;="2",MID($D301,LEN(CLEAN($D301))-6,1)="5",MID($D301,LEN(CLEAN($D301))-6,1)="6"),DATE(MID($D301,1,2),MID($D301,3,2),MID($D301,5,2)),CHOOSE(14-LEN(CLEAN($D301)), DATE(MID($D301,1,2)+100,MID($D301,3,2),MID($D301,5,2)), DATE(MID($D301,1,1)+100,MID($D301,2,2),MID($D301,4,2)),DATE(2000,MID($D301,1,2),MID($D301,3,2)),DATE(2000,MID($D301,1,1),MID($D301,2,2)))),W$3,"y"))</f>
        <v>#VALUE!</v>
      </c>
      <c r="Y301" s="768" t="e">
        <f t="shared" ref="Y301:Y304" si="449">IF($D301="","",TEXT(DATE(YEAR(W$3-$E301),MONTH(W$3-$E301),DAY(W$3-$E301))-DATE(YEAR($P301-$O301),MONTH($P301-$O301),DAY($P301-$O301)),"yy년")&amp;VALUE(TEXT(DATE(YEAR(W$3-$E301),MONTH(W$3-$E301),DAY(W$3-$E301))-DATE(YEAR($P301-$O301),MONTH($P301-$O301),DAY($P301-$O301)),"mm")-1)&amp;TEXT(DATE(YEAR(W$3-$E301),MONTH(W$3-$E301),DAY(W$3-$E301))-DATE(YEAR($P301-$O301),MONTH($P301-$O301),DAY($P301-$O301)),"월dd일"))</f>
        <v>#VALUE!</v>
      </c>
      <c r="Z301" s="769" t="e">
        <f t="shared" si="361"/>
        <v>#VALUE!</v>
      </c>
      <c r="AA301" s="705" t="e">
        <f t="shared" si="362"/>
        <v>#VALUE!</v>
      </c>
      <c r="AB301" s="702">
        <f t="shared" si="400"/>
        <v>1</v>
      </c>
      <c r="AC301" s="703" t="e">
        <f t="shared" ref="AC301:AC304" si="450">IF($D301="",0,DATEDIF(IF(OR(MID($D301,LEN(CLEAN($D301))-6,1)&lt;="2",MID($D301,LEN(CLEAN($D301))-6,1)="5",MID($D301,LEN(CLEAN($D301))-6,1)="6"),DATE(MID($D301,1,2),MID($D301,3,2),MID($D301,5,2)),CHOOSE(14-LEN(CLEAN($D301)), DATE(MID($D301,1,2)+100,MID($D301,3,2),MID($D301,5,2)), DATE(MID($D301,1,1)+100,MID($D301,2,2),MID($D301,4,2)),DATE(2000,MID($D301,1,2),MID($D301,3,2)),DATE(2000,MID($D301,1,1),MID($D301,2,2)))),AB$3,"y"))</f>
        <v>#VALUE!</v>
      </c>
      <c r="AD301" s="704" t="e">
        <f t="shared" ref="AD301:AD304" si="451">IF($D301="","",TEXT(DATE(YEAR(AB$3-$E301),MONTH(AB$3-$E301),DAY(AB$3-$E301))-DATE(YEAR($P301-$O301),MONTH($P301-$O301),DAY($P301-$O301)),"yy년")&amp;VALUE(TEXT(DATE(YEAR(AB$3-$E301),MONTH(AB$3-$E301),DAY(AB$3-$E301))-DATE(YEAR($P301-$O301),MONTH($P301-$O301),DAY($P301-$O301)),"mm")-1)&amp;TEXT(DATE(YEAR(AB$3-$E301),MONTH(AB$3-$E301),DAY(AB$3-$E301))-DATE(YEAR($P301-$O301),MONTH($P301-$O301),DAY($P301-$O301)),"월dd일"))</f>
        <v>#VALUE!</v>
      </c>
      <c r="AE301" s="769" t="e">
        <f t="shared" si="363"/>
        <v>#VALUE!</v>
      </c>
      <c r="AF301" s="705" t="e">
        <f t="shared" si="364"/>
        <v>#VALUE!</v>
      </c>
      <c r="AG301" s="702">
        <f t="shared" si="403"/>
        <v>1</v>
      </c>
      <c r="AH301" s="703" t="e">
        <f t="shared" ref="AH301:AH304" si="452">IF($D301="",0,DATEDIF(IF(OR(MID($D301,LEN(CLEAN($D301))-6,1)&lt;="2",MID($D301,LEN(CLEAN($D301))-6,1)="5",MID($D301,LEN(CLEAN($D301))-6,1)="6"),DATE(MID($D301,1,2),MID($D301,3,2),MID($D301,5,2)),CHOOSE(14-LEN(CLEAN($D301)), DATE(MID($D301,1,2)+100,MID($D301,3,2),MID($D301,5,2)), DATE(MID($D301,1,1)+100,MID($D301,2,2),MID($D301,4,2)),DATE(2000,MID($D301,1,2),MID($D301,3,2)),DATE(2000,MID($D301,1,1),MID($D301,2,2)))),AG$3,"y"))</f>
        <v>#VALUE!</v>
      </c>
      <c r="AI301" s="704" t="e">
        <f t="shared" ref="AI301:AI304" si="453">IF($D301="","",TEXT(DATE(YEAR(AG$3-$E301),MONTH(AG$3-$E301),DAY(AG$3-$E301))-DATE(YEAR($P301-$O301),MONTH($P301-$O301),DAY($P301-$O301)),"yy년")&amp;VALUE(TEXT(DATE(YEAR(AG$3-$E301),MONTH(AG$3-$E301),DAY(AG$3-$E301))-DATE(YEAR($P301-$O301),MONTH($P301-$O301),DAY($P301-$O301)),"mm")-1)&amp;TEXT(DATE(YEAR(AG$3-$E301),MONTH(AG$3-$E301),DAY(AG$3-$E301))-DATE(YEAR($P301-$O301),MONTH($P301-$O301),DAY($P301-$O301)),"월dd일"))</f>
        <v>#VALUE!</v>
      </c>
      <c r="AJ301" s="769" t="e">
        <f t="shared" si="365"/>
        <v>#VALUE!</v>
      </c>
      <c r="AK301" s="705" t="e">
        <f t="shared" si="366"/>
        <v>#VALUE!</v>
      </c>
      <c r="AL301" s="702">
        <f t="shared" si="406"/>
        <v>1</v>
      </c>
      <c r="AM301" s="703" t="e">
        <f t="shared" ref="AM301:AM304" si="454">IF($D301="",0,DATEDIF(IF(OR(MID($D301,LEN(CLEAN($D301))-6,1)&lt;="2",MID($D301,LEN(CLEAN($D301))-6,1)="5",MID($D301,LEN(CLEAN($D301))-6,1)="6"),DATE(MID($D301,1,2),MID($D301,3,2),MID($D301,5,2)),CHOOSE(14-LEN(CLEAN($D301)), DATE(MID($D301,1,2)+100,MID($D301,3,2),MID($D301,5,2)), DATE(MID($D301,1,1)+100,MID($D301,2,2),MID($D301,4,2)),DATE(2000,MID($D301,1,2),MID($D301,3,2)),DATE(2000,MID($D301,1,1),MID($D301,2,2)))),AL$3,"y"))</f>
        <v>#VALUE!</v>
      </c>
      <c r="AN301" s="704" t="e">
        <f t="shared" ref="AN301:AN304" si="455">IF($D301="","",TEXT(DATE(YEAR(AL$3-$E301),MONTH(AL$3-$E301),DAY(AL$3-$E301))-DATE(YEAR($P301-$O301),MONTH($P301-$O301),DAY($P301-$O301)),"yy년")&amp;VALUE(TEXT(DATE(YEAR(AL$3-$E301),MONTH(AL$3-$E301),DAY(AL$3-$E301))-DATE(YEAR($P301-$O301),MONTH($P301-$O301),DAY($P301-$O301)),"mm")-1)&amp;TEXT(DATE(YEAR(AL$3-$E301),MONTH(AL$3-$E301),DAY(AL$3-$E301))-DATE(YEAR($P301-$O301),MONTH($P301-$O301),DAY($P301-$O301)),"월dd일"))</f>
        <v>#VALUE!</v>
      </c>
      <c r="AO301" s="769" t="e">
        <f t="shared" si="367"/>
        <v>#VALUE!</v>
      </c>
      <c r="AP301" s="705" t="e">
        <f t="shared" si="368"/>
        <v>#VALUE!</v>
      </c>
      <c r="AQ301" s="702">
        <f t="shared" si="409"/>
        <v>1</v>
      </c>
      <c r="AR301" s="703" t="e">
        <f t="shared" ref="AR301:AR304" si="456">IF($D301="",0,DATEDIF(IF(OR(MID($D301,LEN(CLEAN($D301))-6,1)&lt;="2",MID($D301,LEN(CLEAN($D301))-6,1)="5",MID($D301,LEN(CLEAN($D301))-6,1)="6"),DATE(MID($D301,1,2),MID($D301,3,2),MID($D301,5,2)),CHOOSE(14-LEN(CLEAN($D301)), DATE(MID($D301,1,2)+100,MID($D301,3,2),MID($D301,5,2)), DATE(MID($D301,1,1)+100,MID($D301,2,2),MID($D301,4,2)),DATE(2000,MID($D301,1,2),MID($D301,3,2)),DATE(2000,MID($D301,1,1),MID($D301,2,2)))),AQ$3,"y"))</f>
        <v>#VALUE!</v>
      </c>
      <c r="AS301" s="704" t="e">
        <f t="shared" ref="AS301:AS304" si="457">IF($D301="","",TEXT(DATE(YEAR(AQ$3-$E301),MONTH(AQ$3-$E301),DAY(AQ$3-$E301))-DATE(YEAR($P301-$O301),MONTH($P301-$O301),DAY($P301-$O301)),"yy년")&amp;VALUE(TEXT(DATE(YEAR(AQ$3-$E301),MONTH(AQ$3-$E301),DAY(AQ$3-$E301))-DATE(YEAR($P301-$O301),MONTH($P301-$O301),DAY($P301-$O301)),"mm")-1)&amp;TEXT(DATE(YEAR(AQ$3-$E301),MONTH(AQ$3-$E301),DAY(AQ$3-$E301))-DATE(YEAR($P301-$O301),MONTH($P301-$O301),DAY($P301-$O301)),"월dd일"))</f>
        <v>#VALUE!</v>
      </c>
      <c r="AT301" s="769" t="e">
        <f t="shared" si="369"/>
        <v>#VALUE!</v>
      </c>
      <c r="AU301" s="705" t="e">
        <f t="shared" si="370"/>
        <v>#VALUE!</v>
      </c>
      <c r="AV301" s="702">
        <f t="shared" si="412"/>
        <v>1</v>
      </c>
      <c r="AW301" s="703" t="e">
        <f t="shared" ref="AW301:AW304" si="458">IF($D301="",0,DATEDIF(IF(OR(MID($D301,LEN(CLEAN($D301))-6,1)&lt;="2",MID($D301,LEN(CLEAN($D301))-6,1)="5",MID($D301,LEN(CLEAN($D301))-6,1)="6"),DATE(MID($D301,1,2),MID($D301,3,2),MID($D301,5,2)),CHOOSE(14-LEN(CLEAN($D301)), DATE(MID($D301,1,2)+100,MID($D301,3,2),MID($D301,5,2)), DATE(MID($D301,1,1)+100,MID($D301,2,2),MID($D301,4,2)),DATE(2000,MID($D301,1,2),MID($D301,3,2)),DATE(2000,MID($D301,1,1),MID($D301,2,2)))),AV$3,"y"))</f>
        <v>#VALUE!</v>
      </c>
      <c r="AX301" s="704" t="e">
        <f t="shared" ref="AX301:AX304" si="459">IF($D301="","",TEXT(DATE(YEAR(AV$3-$E301),MONTH(AV$3-$E301),DAY(AV$3-$E301))-DATE(YEAR($P301-$O301),MONTH($P301-$O301),DAY($P301-$O301)),"yy년")&amp;VALUE(TEXT(DATE(YEAR(AV$3-$E301),MONTH(AV$3-$E301),DAY(AV$3-$E301))-DATE(YEAR($P301-$O301),MONTH($P301-$O301),DAY($P301-$O301)),"mm")-1)&amp;TEXT(DATE(YEAR(AV$3-$E301),MONTH(AV$3-$E301),DAY(AV$3-$E301))-DATE(YEAR($P301-$O301),MONTH($P301-$O301),DAY($P301-$O301)),"월dd일"))</f>
        <v>#VALUE!</v>
      </c>
      <c r="AY301" s="769" t="e">
        <f t="shared" si="371"/>
        <v>#VALUE!</v>
      </c>
      <c r="AZ301" s="705" t="e">
        <f t="shared" si="372"/>
        <v>#VALUE!</v>
      </c>
      <c r="BA301" s="702">
        <f t="shared" si="415"/>
        <v>1</v>
      </c>
      <c r="BB301" s="703" t="e">
        <f t="shared" ref="BB301:BB304" si="460">IF($D301="",0,DATEDIF(IF(OR(MID($D301,LEN(CLEAN($D301))-6,1)&lt;="2",MID($D301,LEN(CLEAN($D301))-6,1)="5",MID($D301,LEN(CLEAN($D301))-6,1)="6"),DATE(MID($D301,1,2),MID($D301,3,2),MID($D301,5,2)),CHOOSE(14-LEN(CLEAN($D301)), DATE(MID($D301,1,2)+100,MID($D301,3,2),MID($D301,5,2)), DATE(MID($D301,1,1)+100,MID($D301,2,2),MID($D301,4,2)),DATE(2000,MID($D301,1,2),MID($D301,3,2)),DATE(2000,MID($D301,1,1),MID($D301,2,2)))),BA$3,"y"))</f>
        <v>#VALUE!</v>
      </c>
      <c r="BC301" s="704" t="e">
        <f t="shared" ref="BC301:BC304" si="461">IF($D301="","",TEXT(DATE(YEAR(BA$3-$E301),MONTH(BA$3-$E301),DAY(BA$3-$E301))-DATE(YEAR($P301-$O301),MONTH($P301-$O301),DAY($P301-$O301)),"yy년")&amp;VALUE(TEXT(DATE(YEAR(BA$3-$E301),MONTH(BA$3-$E301),DAY(BA$3-$E301))-DATE(YEAR($P301-$O301),MONTH($P301-$O301),DAY($P301-$O301)),"mm")-1)&amp;TEXT(DATE(YEAR(BA$3-$E301),MONTH(BA$3-$E301),DAY(BA$3-$E301))-DATE(YEAR($P301-$O301),MONTH($P301-$O301),DAY($P301-$O301)),"월dd일"))</f>
        <v>#VALUE!</v>
      </c>
      <c r="BD301" s="769" t="e">
        <f t="shared" si="373"/>
        <v>#VALUE!</v>
      </c>
      <c r="BE301" s="705" t="e">
        <f t="shared" si="374"/>
        <v>#VALUE!</v>
      </c>
      <c r="BF301" s="702">
        <f t="shared" si="418"/>
        <v>1</v>
      </c>
      <c r="BG301" s="703" t="e">
        <f t="shared" ref="BG301:BG304" si="462">IF($D301="",0,DATEDIF(IF(OR(MID($D301,LEN(CLEAN($D301))-6,1)&lt;="2",MID($D301,LEN(CLEAN($D301))-6,1)="5",MID($D301,LEN(CLEAN($D301))-6,1)="6"),DATE(MID($D301,1,2),MID($D301,3,2),MID($D301,5,2)),CHOOSE(14-LEN(CLEAN($D301)), DATE(MID($D301,1,2)+100,MID($D301,3,2),MID($D301,5,2)), DATE(MID($D301,1,1)+100,MID($D301,2,2),MID($D301,4,2)),DATE(2000,MID($D301,1,2),MID($D301,3,2)),DATE(2000,MID($D301,1,1),MID($D301,2,2)))),BF$3,"y"))</f>
        <v>#VALUE!</v>
      </c>
      <c r="BH301" s="704" t="e">
        <f t="shared" ref="BH301:BH304" si="463">IF($D301="","",TEXT(DATE(YEAR(BF$3-$E301),MONTH(BF$3-$E301),DAY(BF$3-$E301))-DATE(YEAR($P301-$O301),MONTH($P301-$O301),DAY($P301-$O301)),"yy년")&amp;VALUE(TEXT(DATE(YEAR(BF$3-$E301),MONTH(BF$3-$E301),DAY(BF$3-$E301))-DATE(YEAR($P301-$O301),MONTH($P301-$O301),DAY($P301-$O301)),"mm")-1)&amp;TEXT(DATE(YEAR(BF$3-$E301),MONTH(BF$3-$E301),DAY(BF$3-$E301))-DATE(YEAR($P301-$O301),MONTH($P301-$O301),DAY($P301-$O301)),"월dd일"))</f>
        <v>#VALUE!</v>
      </c>
      <c r="BI301" s="769" t="e">
        <f t="shared" si="375"/>
        <v>#VALUE!</v>
      </c>
      <c r="BJ301" s="705" t="e">
        <f t="shared" si="376"/>
        <v>#VALUE!</v>
      </c>
      <c r="BK301" s="702">
        <f t="shared" si="421"/>
        <v>1</v>
      </c>
      <c r="BL301" s="703" t="e">
        <f t="shared" ref="BL301:BL304" si="464">IF($D301="",0,DATEDIF(IF(OR(MID($D301,LEN(CLEAN($D301))-6,1)&lt;="2",MID($D301,LEN(CLEAN($D301))-6,1)="5",MID($D301,LEN(CLEAN($D301))-6,1)="6"),DATE(MID($D301,1,2),MID($D301,3,2),MID($D301,5,2)),CHOOSE(14-LEN(CLEAN($D301)), DATE(MID($D301,1,2)+100,MID($D301,3,2),MID($D301,5,2)), DATE(MID($D301,1,1)+100,MID($D301,2,2),MID($D301,4,2)),DATE(2000,MID($D301,1,2),MID($D301,3,2)),DATE(2000,MID($D301,1,1),MID($D301,2,2)))),BK$3,"y"))</f>
        <v>#VALUE!</v>
      </c>
      <c r="BM301" s="704" t="e">
        <f t="shared" ref="BM301:BM304" si="465">IF($D301="","",TEXT(DATE(YEAR(BK$3-$E301),MONTH(BK$3-$E301),DAY(BK$3-$E301))-DATE(YEAR($P301-$O301),MONTH($P301-$O301),DAY($P301-$O301)),"yy년")&amp;VALUE(TEXT(DATE(YEAR(BK$3-$E301),MONTH(BK$3-$E301),DAY(BK$3-$E301))-DATE(YEAR($P301-$O301),MONTH($P301-$O301),DAY($P301-$O301)),"mm")-1)&amp;TEXT(DATE(YEAR(BK$3-$E301),MONTH(BK$3-$E301),DAY(BK$3-$E301))-DATE(YEAR($P301-$O301),MONTH($P301-$O301),DAY($P301-$O301)),"월dd일"))</f>
        <v>#VALUE!</v>
      </c>
      <c r="BN301" s="769" t="e">
        <f t="shared" si="377"/>
        <v>#VALUE!</v>
      </c>
      <c r="BO301" s="705" t="e">
        <f t="shared" si="378"/>
        <v>#VALUE!</v>
      </c>
      <c r="BP301" s="702">
        <f t="shared" si="424"/>
        <v>1</v>
      </c>
      <c r="BQ301" s="703" t="e">
        <f t="shared" ref="BQ301:BQ304" si="466">IF($D301="",0,DATEDIF(IF(OR(MID($D301,LEN(CLEAN($D301))-6,1)&lt;="2",MID($D301,LEN(CLEAN($D301))-6,1)="5",MID($D301,LEN(CLEAN($D301))-6,1)="6"),DATE(MID($D301,1,2),MID($D301,3,2),MID($D301,5,2)),CHOOSE(14-LEN(CLEAN($D301)), DATE(MID($D301,1,2)+100,MID($D301,3,2),MID($D301,5,2)), DATE(MID($D301,1,1)+100,MID($D301,2,2),MID($D301,4,2)),DATE(2000,MID($D301,1,2),MID($D301,3,2)),DATE(2000,MID($D301,1,1),MID($D301,2,2)))),BP$3,"y"))</f>
        <v>#VALUE!</v>
      </c>
      <c r="BR301" s="704" t="e">
        <f t="shared" ref="BR301:BR304" si="467">IF($D301="","",TEXT(DATE(YEAR(BP$3-$E301),MONTH(BP$3-$E301),DAY(BP$3-$E301))-DATE(YEAR($P301-$O301),MONTH($P301-$O301),DAY($P301-$O301)),"yy년")&amp;VALUE(TEXT(DATE(YEAR(BP$3-$E301),MONTH(BP$3-$E301),DAY(BP$3-$E301))-DATE(YEAR($P301-$O301),MONTH($P301-$O301),DAY($P301-$O301)),"mm")-1)&amp;TEXT(DATE(YEAR(BP$3-$E301),MONTH(BP$3-$E301),DAY(BP$3-$E301))-DATE(YEAR($P301-$O301),MONTH($P301-$O301),DAY($P301-$O301)),"월dd일"))</f>
        <v>#VALUE!</v>
      </c>
      <c r="BS301" s="769" t="e">
        <f t="shared" si="379"/>
        <v>#VALUE!</v>
      </c>
      <c r="BT301" s="705" t="e">
        <f t="shared" si="380"/>
        <v>#VALUE!</v>
      </c>
      <c r="BU301" s="702">
        <f t="shared" si="427"/>
        <v>1</v>
      </c>
      <c r="BV301" s="703" t="e">
        <f t="shared" ref="BV301:BV304" si="468">IF($D301="",0,DATEDIF(IF(OR(MID($D301,LEN(CLEAN($D301))-6,1)&lt;="2",MID($D301,LEN(CLEAN($D301))-6,1)="5",MID($D301,LEN(CLEAN($D301))-6,1)="6"),DATE(MID($D301,1,2),MID($D301,3,2),MID($D301,5,2)),CHOOSE(14-LEN(CLEAN($D301)), DATE(MID($D301,1,2)+100,MID($D301,3,2),MID($D301,5,2)), DATE(MID($D301,1,1)+100,MID($D301,2,2),MID($D301,4,2)),DATE(2000,MID($D301,1,2),MID($D301,3,2)),DATE(2000,MID($D301,1,1),MID($D301,2,2)))),BU$3,"y"))</f>
        <v>#VALUE!</v>
      </c>
      <c r="BW301" s="704" t="e">
        <f t="shared" ref="BW301:BW304" si="469">IF($D301="","",TEXT(DATE(YEAR(BU$3-$E301),MONTH(BU$3-$E301),DAY(BU$3-$E301))-DATE(YEAR($P301-$O301),MONTH($P301-$O301),DAY($P301-$O301)),"yy년")&amp;VALUE(TEXT(DATE(YEAR(BU$3-$E301),MONTH(BU$3-$E301),DAY(BU$3-$E301))-DATE(YEAR($P301-$O301),MONTH($P301-$O301),DAY($P301-$O301)),"mm")-1)&amp;TEXT(DATE(YEAR(BU$3-$E301),MONTH(BU$3-$E301),DAY(BU$3-$E301))-DATE(YEAR($P301-$O301),MONTH($P301-$O301),DAY($P301-$O301)),"월dd일"))</f>
        <v>#VALUE!</v>
      </c>
      <c r="BX301" s="769" t="e">
        <f t="shared" si="381"/>
        <v>#VALUE!</v>
      </c>
      <c r="BY301" s="705" t="e">
        <f t="shared" si="382"/>
        <v>#VALUE!</v>
      </c>
      <c r="BZ301" s="702">
        <f t="shared" si="430"/>
        <v>1</v>
      </c>
      <c r="CA301" s="703" t="e">
        <f t="shared" ref="CA301:CA304" si="470">IF($D301="",0,DATEDIF(IF(OR(MID($D301,LEN(CLEAN($D301))-6,1)&lt;="2",MID($D301,LEN(CLEAN($D301))-6,1)="5",MID($D301,LEN(CLEAN($D301))-6,1)="6"),DATE(MID($D301,1,2),MID($D301,3,2),MID($D301,5,2)),CHOOSE(14-LEN(CLEAN($D301)), DATE(MID($D301,1,2)+100,MID($D301,3,2),MID($D301,5,2)), DATE(MID($D301,1,1)+100,MID($D301,2,2),MID($D301,4,2)),DATE(2000,MID($D301,1,2),MID($D301,3,2)),DATE(2000,MID($D301,1,1),MID($D301,2,2)))),BZ$3,"y"))</f>
        <v>#VALUE!</v>
      </c>
      <c r="CB301" s="704" t="e">
        <f t="shared" ref="CB301:CB304" si="471">IF($D301="","",TEXT(DATE(YEAR(BZ$3-$E301),MONTH(BZ$3-$E301),DAY(BZ$3-$E301))-DATE(YEAR($P301-$O301),MONTH($P301-$O301),DAY($P301-$O301)),"yy년")&amp;VALUE(TEXT(DATE(YEAR(BZ$3-$E301),MONTH(BZ$3-$E301),DAY(BZ$3-$E301))-DATE(YEAR($P301-$O301),MONTH($P301-$O301),DAY($P301-$O301)),"mm")-1)&amp;TEXT(DATE(YEAR(BZ$3-$E301),MONTH(BZ$3-$E301),DAY(BZ$3-$E301))-DATE(YEAR($P301-$O301),MONTH($P301-$O301),DAY($P301-$O301)),"월dd일"))</f>
        <v>#VALUE!</v>
      </c>
      <c r="CC301" s="769" t="e">
        <f t="shared" si="383"/>
        <v>#VALUE!</v>
      </c>
      <c r="CD301" s="705" t="e">
        <f t="shared" si="384"/>
        <v>#VALUE!</v>
      </c>
      <c r="CE301" s="770">
        <f t="shared" si="434"/>
        <v>12</v>
      </c>
      <c r="CF301" s="771" t="e">
        <f t="shared" si="435"/>
        <v>#VALUE!</v>
      </c>
      <c r="CG301" s="708"/>
      <c r="CH301" s="709"/>
      <c r="CK301" s="253"/>
      <c r="CL301" s="272"/>
      <c r="CM301" s="272"/>
      <c r="CN301" s="273"/>
      <c r="CO301" s="285" t="e">
        <f t="shared" si="444"/>
        <v>#VALUE!</v>
      </c>
      <c r="CP301" s="286" t="e">
        <f t="shared" si="445"/>
        <v>#VALUE!</v>
      </c>
      <c r="CQ301" s="275">
        <f t="shared" si="446"/>
        <v>0</v>
      </c>
      <c r="CR301" s="270" t="e">
        <f t="shared" si="437"/>
        <v>#VALUE!</v>
      </c>
      <c r="CS301" s="270" t="e">
        <f t="shared" si="437"/>
        <v>#VALUE!</v>
      </c>
      <c r="CT301" s="270" t="e">
        <f t="shared" si="447"/>
        <v>#VALUE!</v>
      </c>
      <c r="CU301" s="44"/>
    </row>
    <row r="302" spans="1:99" ht="16.5" customHeight="1">
      <c r="A302" s="23">
        <f t="shared" si="396"/>
        <v>298</v>
      </c>
      <c r="B302" s="142">
        <f>'2019-상시근로자'!B302</f>
        <v>0</v>
      </c>
      <c r="C302" s="635">
        <f>'2019-상시근로자'!C302</f>
        <v>0</v>
      </c>
      <c r="D302" s="637">
        <f>'2019-상시근로자'!D302</f>
        <v>0</v>
      </c>
      <c r="E302" s="156" t="e">
        <f t="shared" si="438"/>
        <v>#VALUE!</v>
      </c>
      <c r="F302" s="30" t="e">
        <f t="shared" si="439"/>
        <v>#VALUE!</v>
      </c>
      <c r="G302" s="31" t="e">
        <f t="shared" si="440"/>
        <v>#VALUE!</v>
      </c>
      <c r="H302" s="147" t="e">
        <f t="shared" si="441"/>
        <v>#VALUE!</v>
      </c>
      <c r="I302" s="636">
        <f>'2019-상시근로자'!E302</f>
        <v>0</v>
      </c>
      <c r="J302" s="636">
        <f>'2019-상시근로자'!G302</f>
        <v>0</v>
      </c>
      <c r="K302" s="33" t="e">
        <f t="shared" si="442"/>
        <v>#VALUE!</v>
      </c>
      <c r="L302" s="33">
        <f t="shared" si="433"/>
        <v>0</v>
      </c>
      <c r="M302" s="35" t="e">
        <f t="shared" si="443"/>
        <v>#VALUE!</v>
      </c>
      <c r="N302" s="108"/>
      <c r="O302" s="178"/>
      <c r="P302" s="179"/>
      <c r="Q302" s="106" t="s">
        <v>160</v>
      </c>
      <c r="R302" s="107" t="s">
        <v>160</v>
      </c>
      <c r="S302" s="43"/>
      <c r="T302" s="122" t="s">
        <v>160</v>
      </c>
      <c r="U302" s="122" t="s">
        <v>160</v>
      </c>
      <c r="V302" s="123" t="s">
        <v>160</v>
      </c>
      <c r="W302" s="702">
        <f t="shared" si="397"/>
        <v>1</v>
      </c>
      <c r="X302" s="703" t="e">
        <f t="shared" si="448"/>
        <v>#VALUE!</v>
      </c>
      <c r="Y302" s="768" t="e">
        <f t="shared" si="449"/>
        <v>#VALUE!</v>
      </c>
      <c r="Z302" s="769" t="e">
        <f t="shared" si="361"/>
        <v>#VALUE!</v>
      </c>
      <c r="AA302" s="705" t="e">
        <f t="shared" si="362"/>
        <v>#VALUE!</v>
      </c>
      <c r="AB302" s="702">
        <f t="shared" si="400"/>
        <v>1</v>
      </c>
      <c r="AC302" s="703" t="e">
        <f t="shared" si="450"/>
        <v>#VALUE!</v>
      </c>
      <c r="AD302" s="704" t="e">
        <f t="shared" si="451"/>
        <v>#VALUE!</v>
      </c>
      <c r="AE302" s="769" t="e">
        <f t="shared" si="363"/>
        <v>#VALUE!</v>
      </c>
      <c r="AF302" s="705" t="e">
        <f t="shared" si="364"/>
        <v>#VALUE!</v>
      </c>
      <c r="AG302" s="702">
        <f t="shared" si="403"/>
        <v>1</v>
      </c>
      <c r="AH302" s="703" t="e">
        <f t="shared" si="452"/>
        <v>#VALUE!</v>
      </c>
      <c r="AI302" s="704" t="e">
        <f t="shared" si="453"/>
        <v>#VALUE!</v>
      </c>
      <c r="AJ302" s="769" t="e">
        <f t="shared" si="365"/>
        <v>#VALUE!</v>
      </c>
      <c r="AK302" s="705" t="e">
        <f t="shared" si="366"/>
        <v>#VALUE!</v>
      </c>
      <c r="AL302" s="702">
        <f t="shared" si="406"/>
        <v>1</v>
      </c>
      <c r="AM302" s="703" t="e">
        <f t="shared" si="454"/>
        <v>#VALUE!</v>
      </c>
      <c r="AN302" s="704" t="e">
        <f t="shared" si="455"/>
        <v>#VALUE!</v>
      </c>
      <c r="AO302" s="769" t="e">
        <f t="shared" si="367"/>
        <v>#VALUE!</v>
      </c>
      <c r="AP302" s="705" t="e">
        <f t="shared" si="368"/>
        <v>#VALUE!</v>
      </c>
      <c r="AQ302" s="702">
        <f t="shared" si="409"/>
        <v>1</v>
      </c>
      <c r="AR302" s="703" t="e">
        <f t="shared" si="456"/>
        <v>#VALUE!</v>
      </c>
      <c r="AS302" s="704" t="e">
        <f t="shared" si="457"/>
        <v>#VALUE!</v>
      </c>
      <c r="AT302" s="769" t="e">
        <f t="shared" si="369"/>
        <v>#VALUE!</v>
      </c>
      <c r="AU302" s="705" t="e">
        <f t="shared" si="370"/>
        <v>#VALUE!</v>
      </c>
      <c r="AV302" s="702">
        <f t="shared" si="412"/>
        <v>1</v>
      </c>
      <c r="AW302" s="703" t="e">
        <f t="shared" si="458"/>
        <v>#VALUE!</v>
      </c>
      <c r="AX302" s="704" t="e">
        <f t="shared" si="459"/>
        <v>#VALUE!</v>
      </c>
      <c r="AY302" s="769" t="e">
        <f t="shared" si="371"/>
        <v>#VALUE!</v>
      </c>
      <c r="AZ302" s="705" t="e">
        <f t="shared" si="372"/>
        <v>#VALUE!</v>
      </c>
      <c r="BA302" s="702">
        <f t="shared" si="415"/>
        <v>1</v>
      </c>
      <c r="BB302" s="703" t="e">
        <f t="shared" si="460"/>
        <v>#VALUE!</v>
      </c>
      <c r="BC302" s="704" t="e">
        <f t="shared" si="461"/>
        <v>#VALUE!</v>
      </c>
      <c r="BD302" s="769" t="e">
        <f t="shared" si="373"/>
        <v>#VALUE!</v>
      </c>
      <c r="BE302" s="705" t="e">
        <f t="shared" si="374"/>
        <v>#VALUE!</v>
      </c>
      <c r="BF302" s="702">
        <f t="shared" si="418"/>
        <v>1</v>
      </c>
      <c r="BG302" s="703" t="e">
        <f t="shared" si="462"/>
        <v>#VALUE!</v>
      </c>
      <c r="BH302" s="704" t="e">
        <f t="shared" si="463"/>
        <v>#VALUE!</v>
      </c>
      <c r="BI302" s="769" t="e">
        <f t="shared" si="375"/>
        <v>#VALUE!</v>
      </c>
      <c r="BJ302" s="705" t="e">
        <f t="shared" si="376"/>
        <v>#VALUE!</v>
      </c>
      <c r="BK302" s="702">
        <f t="shared" si="421"/>
        <v>1</v>
      </c>
      <c r="BL302" s="703" t="e">
        <f t="shared" si="464"/>
        <v>#VALUE!</v>
      </c>
      <c r="BM302" s="704" t="e">
        <f t="shared" si="465"/>
        <v>#VALUE!</v>
      </c>
      <c r="BN302" s="769" t="e">
        <f t="shared" si="377"/>
        <v>#VALUE!</v>
      </c>
      <c r="BO302" s="705" t="e">
        <f t="shared" si="378"/>
        <v>#VALUE!</v>
      </c>
      <c r="BP302" s="702">
        <f t="shared" si="424"/>
        <v>1</v>
      </c>
      <c r="BQ302" s="703" t="e">
        <f t="shared" si="466"/>
        <v>#VALUE!</v>
      </c>
      <c r="BR302" s="704" t="e">
        <f t="shared" si="467"/>
        <v>#VALUE!</v>
      </c>
      <c r="BS302" s="769" t="e">
        <f t="shared" si="379"/>
        <v>#VALUE!</v>
      </c>
      <c r="BT302" s="705" t="e">
        <f t="shared" si="380"/>
        <v>#VALUE!</v>
      </c>
      <c r="BU302" s="702">
        <f t="shared" si="427"/>
        <v>1</v>
      </c>
      <c r="BV302" s="703" t="e">
        <f t="shared" si="468"/>
        <v>#VALUE!</v>
      </c>
      <c r="BW302" s="704" t="e">
        <f t="shared" si="469"/>
        <v>#VALUE!</v>
      </c>
      <c r="BX302" s="769" t="e">
        <f t="shared" si="381"/>
        <v>#VALUE!</v>
      </c>
      <c r="BY302" s="705" t="e">
        <f t="shared" si="382"/>
        <v>#VALUE!</v>
      </c>
      <c r="BZ302" s="702">
        <f t="shared" si="430"/>
        <v>1</v>
      </c>
      <c r="CA302" s="703" t="e">
        <f t="shared" si="470"/>
        <v>#VALUE!</v>
      </c>
      <c r="CB302" s="704" t="e">
        <f t="shared" si="471"/>
        <v>#VALUE!</v>
      </c>
      <c r="CC302" s="769" t="e">
        <f t="shared" si="383"/>
        <v>#VALUE!</v>
      </c>
      <c r="CD302" s="705" t="e">
        <f t="shared" si="384"/>
        <v>#VALUE!</v>
      </c>
      <c r="CE302" s="770">
        <f t="shared" si="434"/>
        <v>12</v>
      </c>
      <c r="CF302" s="771" t="e">
        <f t="shared" si="435"/>
        <v>#VALUE!</v>
      </c>
      <c r="CG302" s="708"/>
      <c r="CH302" s="709"/>
      <c r="CK302" s="253"/>
      <c r="CL302" s="272"/>
      <c r="CM302" s="272"/>
      <c r="CN302" s="273"/>
      <c r="CO302" s="285" t="e">
        <f t="shared" si="444"/>
        <v>#VALUE!</v>
      </c>
      <c r="CP302" s="286" t="e">
        <f t="shared" si="445"/>
        <v>#VALUE!</v>
      </c>
      <c r="CQ302" s="275">
        <f t="shared" si="446"/>
        <v>0</v>
      </c>
      <c r="CR302" s="270" t="e">
        <f t="shared" si="437"/>
        <v>#VALUE!</v>
      </c>
      <c r="CS302" s="270" t="e">
        <f t="shared" si="437"/>
        <v>#VALUE!</v>
      </c>
      <c r="CT302" s="270" t="e">
        <f t="shared" si="447"/>
        <v>#VALUE!</v>
      </c>
      <c r="CU302" s="44"/>
    </row>
    <row r="303" spans="1:99" ht="16.5" customHeight="1">
      <c r="A303" s="23">
        <f t="shared" si="396"/>
        <v>299</v>
      </c>
      <c r="B303" s="142">
        <f>'2019-상시근로자'!B303</f>
        <v>0</v>
      </c>
      <c r="C303" s="635">
        <f>'2019-상시근로자'!C303</f>
        <v>0</v>
      </c>
      <c r="D303" s="637">
        <f>'2019-상시근로자'!D303</f>
        <v>0</v>
      </c>
      <c r="E303" s="156" t="e">
        <f t="shared" si="438"/>
        <v>#VALUE!</v>
      </c>
      <c r="F303" s="30" t="e">
        <f t="shared" si="439"/>
        <v>#VALUE!</v>
      </c>
      <c r="G303" s="31" t="e">
        <f t="shared" si="440"/>
        <v>#VALUE!</v>
      </c>
      <c r="H303" s="147" t="e">
        <f t="shared" si="441"/>
        <v>#VALUE!</v>
      </c>
      <c r="I303" s="636">
        <f>'2019-상시근로자'!E303</f>
        <v>0</v>
      </c>
      <c r="J303" s="636">
        <f>'2019-상시근로자'!G303</f>
        <v>0</v>
      </c>
      <c r="K303" s="33" t="e">
        <f t="shared" si="442"/>
        <v>#VALUE!</v>
      </c>
      <c r="L303" s="33">
        <f t="shared" si="433"/>
        <v>0</v>
      </c>
      <c r="M303" s="35" t="e">
        <f t="shared" si="443"/>
        <v>#VALUE!</v>
      </c>
      <c r="N303" s="108"/>
      <c r="O303" s="178"/>
      <c r="P303" s="179"/>
      <c r="Q303" s="106" t="s">
        <v>160</v>
      </c>
      <c r="R303" s="107" t="s">
        <v>160</v>
      </c>
      <c r="S303" s="43"/>
      <c r="T303" s="122" t="s">
        <v>160</v>
      </c>
      <c r="U303" s="122" t="s">
        <v>160</v>
      </c>
      <c r="V303" s="123" t="s">
        <v>160</v>
      </c>
      <c r="W303" s="702">
        <f t="shared" si="397"/>
        <v>1</v>
      </c>
      <c r="X303" s="703" t="e">
        <f t="shared" si="448"/>
        <v>#VALUE!</v>
      </c>
      <c r="Y303" s="768" t="e">
        <f t="shared" si="449"/>
        <v>#VALUE!</v>
      </c>
      <c r="Z303" s="769" t="e">
        <f t="shared" si="361"/>
        <v>#VALUE!</v>
      </c>
      <c r="AA303" s="705" t="e">
        <f t="shared" si="362"/>
        <v>#VALUE!</v>
      </c>
      <c r="AB303" s="702">
        <f t="shared" si="400"/>
        <v>1</v>
      </c>
      <c r="AC303" s="703" t="e">
        <f t="shared" si="450"/>
        <v>#VALUE!</v>
      </c>
      <c r="AD303" s="704" t="e">
        <f t="shared" si="451"/>
        <v>#VALUE!</v>
      </c>
      <c r="AE303" s="769" t="e">
        <f t="shared" si="363"/>
        <v>#VALUE!</v>
      </c>
      <c r="AF303" s="705" t="e">
        <f t="shared" si="364"/>
        <v>#VALUE!</v>
      </c>
      <c r="AG303" s="702">
        <f t="shared" si="403"/>
        <v>1</v>
      </c>
      <c r="AH303" s="703" t="e">
        <f t="shared" si="452"/>
        <v>#VALUE!</v>
      </c>
      <c r="AI303" s="704" t="e">
        <f t="shared" si="453"/>
        <v>#VALUE!</v>
      </c>
      <c r="AJ303" s="769" t="e">
        <f t="shared" si="365"/>
        <v>#VALUE!</v>
      </c>
      <c r="AK303" s="705" t="e">
        <f t="shared" si="366"/>
        <v>#VALUE!</v>
      </c>
      <c r="AL303" s="702">
        <f t="shared" si="406"/>
        <v>1</v>
      </c>
      <c r="AM303" s="703" t="e">
        <f t="shared" si="454"/>
        <v>#VALUE!</v>
      </c>
      <c r="AN303" s="704" t="e">
        <f t="shared" si="455"/>
        <v>#VALUE!</v>
      </c>
      <c r="AO303" s="769" t="e">
        <f t="shared" si="367"/>
        <v>#VALUE!</v>
      </c>
      <c r="AP303" s="705" t="e">
        <f t="shared" si="368"/>
        <v>#VALUE!</v>
      </c>
      <c r="AQ303" s="702">
        <f t="shared" si="409"/>
        <v>1</v>
      </c>
      <c r="AR303" s="703" t="e">
        <f t="shared" si="456"/>
        <v>#VALUE!</v>
      </c>
      <c r="AS303" s="704" t="e">
        <f t="shared" si="457"/>
        <v>#VALUE!</v>
      </c>
      <c r="AT303" s="769" t="e">
        <f t="shared" si="369"/>
        <v>#VALUE!</v>
      </c>
      <c r="AU303" s="705" t="e">
        <f t="shared" si="370"/>
        <v>#VALUE!</v>
      </c>
      <c r="AV303" s="702">
        <f t="shared" si="412"/>
        <v>1</v>
      </c>
      <c r="AW303" s="703" t="e">
        <f t="shared" si="458"/>
        <v>#VALUE!</v>
      </c>
      <c r="AX303" s="704" t="e">
        <f t="shared" si="459"/>
        <v>#VALUE!</v>
      </c>
      <c r="AY303" s="769" t="e">
        <f t="shared" si="371"/>
        <v>#VALUE!</v>
      </c>
      <c r="AZ303" s="705" t="e">
        <f t="shared" si="372"/>
        <v>#VALUE!</v>
      </c>
      <c r="BA303" s="702">
        <f t="shared" si="415"/>
        <v>1</v>
      </c>
      <c r="BB303" s="703" t="e">
        <f t="shared" si="460"/>
        <v>#VALUE!</v>
      </c>
      <c r="BC303" s="704" t="e">
        <f t="shared" si="461"/>
        <v>#VALUE!</v>
      </c>
      <c r="BD303" s="769" t="e">
        <f t="shared" si="373"/>
        <v>#VALUE!</v>
      </c>
      <c r="BE303" s="705" t="e">
        <f t="shared" si="374"/>
        <v>#VALUE!</v>
      </c>
      <c r="BF303" s="702">
        <f t="shared" si="418"/>
        <v>1</v>
      </c>
      <c r="BG303" s="703" t="e">
        <f t="shared" si="462"/>
        <v>#VALUE!</v>
      </c>
      <c r="BH303" s="704" t="e">
        <f t="shared" si="463"/>
        <v>#VALUE!</v>
      </c>
      <c r="BI303" s="769" t="e">
        <f t="shared" si="375"/>
        <v>#VALUE!</v>
      </c>
      <c r="BJ303" s="705" t="e">
        <f t="shared" si="376"/>
        <v>#VALUE!</v>
      </c>
      <c r="BK303" s="702">
        <f t="shared" si="421"/>
        <v>1</v>
      </c>
      <c r="BL303" s="703" t="e">
        <f t="shared" si="464"/>
        <v>#VALUE!</v>
      </c>
      <c r="BM303" s="704" t="e">
        <f t="shared" si="465"/>
        <v>#VALUE!</v>
      </c>
      <c r="BN303" s="769" t="e">
        <f t="shared" si="377"/>
        <v>#VALUE!</v>
      </c>
      <c r="BO303" s="705" t="e">
        <f t="shared" si="378"/>
        <v>#VALUE!</v>
      </c>
      <c r="BP303" s="702">
        <f t="shared" si="424"/>
        <v>1</v>
      </c>
      <c r="BQ303" s="703" t="e">
        <f t="shared" si="466"/>
        <v>#VALUE!</v>
      </c>
      <c r="BR303" s="704" t="e">
        <f t="shared" si="467"/>
        <v>#VALUE!</v>
      </c>
      <c r="BS303" s="769" t="e">
        <f t="shared" si="379"/>
        <v>#VALUE!</v>
      </c>
      <c r="BT303" s="705" t="e">
        <f t="shared" si="380"/>
        <v>#VALUE!</v>
      </c>
      <c r="BU303" s="702">
        <f t="shared" si="427"/>
        <v>1</v>
      </c>
      <c r="BV303" s="703" t="e">
        <f t="shared" si="468"/>
        <v>#VALUE!</v>
      </c>
      <c r="BW303" s="704" t="e">
        <f t="shared" si="469"/>
        <v>#VALUE!</v>
      </c>
      <c r="BX303" s="769" t="e">
        <f t="shared" si="381"/>
        <v>#VALUE!</v>
      </c>
      <c r="BY303" s="705" t="e">
        <f t="shared" si="382"/>
        <v>#VALUE!</v>
      </c>
      <c r="BZ303" s="702">
        <f t="shared" si="430"/>
        <v>1</v>
      </c>
      <c r="CA303" s="703" t="e">
        <f t="shared" si="470"/>
        <v>#VALUE!</v>
      </c>
      <c r="CB303" s="704" t="e">
        <f t="shared" si="471"/>
        <v>#VALUE!</v>
      </c>
      <c r="CC303" s="769" t="e">
        <f t="shared" si="383"/>
        <v>#VALUE!</v>
      </c>
      <c r="CD303" s="705" t="e">
        <f t="shared" si="384"/>
        <v>#VALUE!</v>
      </c>
      <c r="CE303" s="770">
        <f t="shared" si="434"/>
        <v>12</v>
      </c>
      <c r="CF303" s="771" t="e">
        <f t="shared" si="435"/>
        <v>#VALUE!</v>
      </c>
      <c r="CG303" s="708"/>
      <c r="CH303" s="709"/>
      <c r="CK303" s="253"/>
      <c r="CL303" s="272"/>
      <c r="CM303" s="272"/>
      <c r="CN303" s="273"/>
      <c r="CO303" s="285" t="e">
        <f t="shared" si="444"/>
        <v>#VALUE!</v>
      </c>
      <c r="CP303" s="286" t="e">
        <f t="shared" si="445"/>
        <v>#VALUE!</v>
      </c>
      <c r="CQ303" s="275">
        <f t="shared" si="446"/>
        <v>0</v>
      </c>
      <c r="CR303" s="270" t="e">
        <f t="shared" si="437"/>
        <v>#VALUE!</v>
      </c>
      <c r="CS303" s="270" t="e">
        <f t="shared" si="437"/>
        <v>#VALUE!</v>
      </c>
      <c r="CT303" s="270" t="e">
        <f t="shared" si="447"/>
        <v>#VALUE!</v>
      </c>
      <c r="CU303" s="44"/>
    </row>
    <row r="304" spans="1:99" ht="16.5" customHeight="1">
      <c r="A304" s="23">
        <f t="shared" si="396"/>
        <v>300</v>
      </c>
      <c r="B304" s="142">
        <f>'2019-상시근로자'!B304</f>
        <v>0</v>
      </c>
      <c r="C304" s="635">
        <f>'2019-상시근로자'!C304</f>
        <v>0</v>
      </c>
      <c r="D304" s="637">
        <f>'2019-상시근로자'!D304</f>
        <v>0</v>
      </c>
      <c r="E304" s="156" t="e">
        <f t="shared" si="438"/>
        <v>#VALUE!</v>
      </c>
      <c r="F304" s="30" t="e">
        <f t="shared" si="439"/>
        <v>#VALUE!</v>
      </c>
      <c r="G304" s="31" t="e">
        <f t="shared" si="440"/>
        <v>#VALUE!</v>
      </c>
      <c r="H304" s="147" t="e">
        <f t="shared" si="441"/>
        <v>#VALUE!</v>
      </c>
      <c r="I304" s="636">
        <f>'2019-상시근로자'!E304</f>
        <v>0</v>
      </c>
      <c r="J304" s="636">
        <f>'2019-상시근로자'!G304</f>
        <v>0</v>
      </c>
      <c r="K304" s="33" t="e">
        <f t="shared" si="442"/>
        <v>#VALUE!</v>
      </c>
      <c r="L304" s="33">
        <f t="shared" si="433"/>
        <v>0</v>
      </c>
      <c r="M304" s="35" t="e">
        <f t="shared" si="443"/>
        <v>#VALUE!</v>
      </c>
      <c r="N304" s="108"/>
      <c r="O304" s="178"/>
      <c r="P304" s="179"/>
      <c r="Q304" s="106" t="s">
        <v>160</v>
      </c>
      <c r="R304" s="107" t="s">
        <v>160</v>
      </c>
      <c r="S304" s="43"/>
      <c r="T304" s="122" t="s">
        <v>160</v>
      </c>
      <c r="U304" s="122" t="s">
        <v>160</v>
      </c>
      <c r="V304" s="123" t="s">
        <v>160</v>
      </c>
      <c r="W304" s="702">
        <f t="shared" si="397"/>
        <v>1</v>
      </c>
      <c r="X304" s="703" t="e">
        <f t="shared" si="448"/>
        <v>#VALUE!</v>
      </c>
      <c r="Y304" s="768" t="e">
        <f t="shared" si="449"/>
        <v>#VALUE!</v>
      </c>
      <c r="Z304" s="769" t="e">
        <f t="shared" si="361"/>
        <v>#VALUE!</v>
      </c>
      <c r="AA304" s="705" t="e">
        <f t="shared" si="362"/>
        <v>#VALUE!</v>
      </c>
      <c r="AB304" s="702">
        <f t="shared" si="400"/>
        <v>1</v>
      </c>
      <c r="AC304" s="703" t="e">
        <f t="shared" si="450"/>
        <v>#VALUE!</v>
      </c>
      <c r="AD304" s="704" t="e">
        <f t="shared" si="451"/>
        <v>#VALUE!</v>
      </c>
      <c r="AE304" s="769" t="e">
        <f t="shared" si="363"/>
        <v>#VALUE!</v>
      </c>
      <c r="AF304" s="705" t="e">
        <f t="shared" si="364"/>
        <v>#VALUE!</v>
      </c>
      <c r="AG304" s="702">
        <f t="shared" si="403"/>
        <v>1</v>
      </c>
      <c r="AH304" s="703" t="e">
        <f t="shared" si="452"/>
        <v>#VALUE!</v>
      </c>
      <c r="AI304" s="704" t="e">
        <f t="shared" si="453"/>
        <v>#VALUE!</v>
      </c>
      <c r="AJ304" s="769" t="e">
        <f t="shared" si="365"/>
        <v>#VALUE!</v>
      </c>
      <c r="AK304" s="705" t="e">
        <f t="shared" si="366"/>
        <v>#VALUE!</v>
      </c>
      <c r="AL304" s="702">
        <f t="shared" si="406"/>
        <v>1</v>
      </c>
      <c r="AM304" s="703" t="e">
        <f t="shared" si="454"/>
        <v>#VALUE!</v>
      </c>
      <c r="AN304" s="704" t="e">
        <f t="shared" si="455"/>
        <v>#VALUE!</v>
      </c>
      <c r="AO304" s="769" t="e">
        <f t="shared" si="367"/>
        <v>#VALUE!</v>
      </c>
      <c r="AP304" s="705" t="e">
        <f t="shared" si="368"/>
        <v>#VALUE!</v>
      </c>
      <c r="AQ304" s="702">
        <f t="shared" si="409"/>
        <v>1</v>
      </c>
      <c r="AR304" s="703" t="e">
        <f t="shared" si="456"/>
        <v>#VALUE!</v>
      </c>
      <c r="AS304" s="704" t="e">
        <f t="shared" si="457"/>
        <v>#VALUE!</v>
      </c>
      <c r="AT304" s="769" t="e">
        <f t="shared" si="369"/>
        <v>#VALUE!</v>
      </c>
      <c r="AU304" s="705" t="e">
        <f t="shared" si="370"/>
        <v>#VALUE!</v>
      </c>
      <c r="AV304" s="702">
        <f t="shared" si="412"/>
        <v>1</v>
      </c>
      <c r="AW304" s="703" t="e">
        <f t="shared" si="458"/>
        <v>#VALUE!</v>
      </c>
      <c r="AX304" s="704" t="e">
        <f t="shared" si="459"/>
        <v>#VALUE!</v>
      </c>
      <c r="AY304" s="769" t="e">
        <f t="shared" si="371"/>
        <v>#VALUE!</v>
      </c>
      <c r="AZ304" s="705" t="e">
        <f t="shared" si="372"/>
        <v>#VALUE!</v>
      </c>
      <c r="BA304" s="702">
        <f t="shared" si="415"/>
        <v>1</v>
      </c>
      <c r="BB304" s="703" t="e">
        <f t="shared" si="460"/>
        <v>#VALUE!</v>
      </c>
      <c r="BC304" s="704" t="e">
        <f t="shared" si="461"/>
        <v>#VALUE!</v>
      </c>
      <c r="BD304" s="769" t="e">
        <f t="shared" si="373"/>
        <v>#VALUE!</v>
      </c>
      <c r="BE304" s="705" t="e">
        <f t="shared" si="374"/>
        <v>#VALUE!</v>
      </c>
      <c r="BF304" s="702">
        <f t="shared" si="418"/>
        <v>1</v>
      </c>
      <c r="BG304" s="703" t="e">
        <f t="shared" si="462"/>
        <v>#VALUE!</v>
      </c>
      <c r="BH304" s="704" t="e">
        <f t="shared" si="463"/>
        <v>#VALUE!</v>
      </c>
      <c r="BI304" s="769" t="e">
        <f t="shared" si="375"/>
        <v>#VALUE!</v>
      </c>
      <c r="BJ304" s="705" t="e">
        <f t="shared" si="376"/>
        <v>#VALUE!</v>
      </c>
      <c r="BK304" s="702">
        <f t="shared" si="421"/>
        <v>1</v>
      </c>
      <c r="BL304" s="703" t="e">
        <f t="shared" si="464"/>
        <v>#VALUE!</v>
      </c>
      <c r="BM304" s="704" t="e">
        <f t="shared" si="465"/>
        <v>#VALUE!</v>
      </c>
      <c r="BN304" s="769" t="e">
        <f t="shared" si="377"/>
        <v>#VALUE!</v>
      </c>
      <c r="BO304" s="705" t="e">
        <f t="shared" ref="BO304" si="472">IF($D304="",0,IF(OR(AND(BK304=1,OR($Q304="여",$R304="여")),AND(BK304=1,AND(BL304&gt;=15,BL304&lt;=29))),1,0))</f>
        <v>#VALUE!</v>
      </c>
      <c r="BP304" s="702">
        <f t="shared" si="424"/>
        <v>1</v>
      </c>
      <c r="BQ304" s="703" t="e">
        <f t="shared" si="466"/>
        <v>#VALUE!</v>
      </c>
      <c r="BR304" s="704" t="e">
        <f t="shared" si="467"/>
        <v>#VALUE!</v>
      </c>
      <c r="BS304" s="769" t="e">
        <f t="shared" si="379"/>
        <v>#VALUE!</v>
      </c>
      <c r="BT304" s="705" t="e">
        <f t="shared" ref="BT304" si="473">IF($D304="",0,IF(OR(AND(BP304=1,OR($Q304="여",$R304="여")),AND(BP304=1,AND(BQ304&gt;=15,BQ304&lt;=29))),1,0))</f>
        <v>#VALUE!</v>
      </c>
      <c r="BU304" s="702">
        <f t="shared" si="427"/>
        <v>1</v>
      </c>
      <c r="BV304" s="703" t="e">
        <f t="shared" si="468"/>
        <v>#VALUE!</v>
      </c>
      <c r="BW304" s="704" t="e">
        <f t="shared" si="469"/>
        <v>#VALUE!</v>
      </c>
      <c r="BX304" s="769" t="e">
        <f t="shared" si="381"/>
        <v>#VALUE!</v>
      </c>
      <c r="BY304" s="705" t="e">
        <f t="shared" si="382"/>
        <v>#VALUE!</v>
      </c>
      <c r="BZ304" s="702">
        <f t="shared" si="430"/>
        <v>1</v>
      </c>
      <c r="CA304" s="703" t="e">
        <f t="shared" si="470"/>
        <v>#VALUE!</v>
      </c>
      <c r="CB304" s="704" t="e">
        <f t="shared" si="471"/>
        <v>#VALUE!</v>
      </c>
      <c r="CC304" s="769" t="e">
        <f t="shared" si="383"/>
        <v>#VALUE!</v>
      </c>
      <c r="CD304" s="705" t="e">
        <f t="shared" si="384"/>
        <v>#VALUE!</v>
      </c>
      <c r="CE304" s="770">
        <f t="shared" si="434"/>
        <v>12</v>
      </c>
      <c r="CF304" s="771" t="e">
        <f t="shared" si="435"/>
        <v>#VALUE!</v>
      </c>
      <c r="CG304" s="708"/>
      <c r="CH304" s="709"/>
      <c r="CK304" s="253"/>
      <c r="CL304" s="272"/>
      <c r="CM304" s="272"/>
      <c r="CN304" s="273"/>
      <c r="CO304" s="285" t="e">
        <f t="shared" si="444"/>
        <v>#VALUE!</v>
      </c>
      <c r="CP304" s="286" t="e">
        <f t="shared" si="445"/>
        <v>#VALUE!</v>
      </c>
      <c r="CQ304" s="275">
        <f t="shared" si="446"/>
        <v>0</v>
      </c>
      <c r="CR304" s="270" t="e">
        <f t="shared" si="437"/>
        <v>#VALUE!</v>
      </c>
      <c r="CS304" s="270" t="e">
        <f t="shared" si="437"/>
        <v>#VALUE!</v>
      </c>
      <c r="CT304" s="270" t="e">
        <f t="shared" si="447"/>
        <v>#VALUE!</v>
      </c>
      <c r="CU304" s="44"/>
    </row>
    <row r="305" spans="1:99" ht="12.75" customHeight="1" thickBot="1">
      <c r="A305" s="8" t="s">
        <v>0</v>
      </c>
      <c r="B305" s="9"/>
      <c r="C305" s="38"/>
      <c r="D305" s="446"/>
      <c r="E305" s="15"/>
      <c r="F305" s="15"/>
      <c r="G305" s="15"/>
      <c r="H305" s="9"/>
      <c r="I305" s="38"/>
      <c r="J305" s="38"/>
      <c r="K305" s="46"/>
      <c r="L305" s="46"/>
      <c r="M305" s="46"/>
      <c r="N305" s="47">
        <f>SUM(N5:N12)</f>
        <v>0</v>
      </c>
      <c r="O305" s="38"/>
      <c r="P305" s="38"/>
      <c r="Q305" s="48">
        <f>COUNTIF(Q5:Q304,"여")</f>
        <v>0</v>
      </c>
      <c r="R305" s="48">
        <f>COUNTIF(R5:R304,"여")</f>
        <v>0</v>
      </c>
      <c r="S305" s="38"/>
      <c r="T305" s="48">
        <f>COUNTIF(T5:T304,"여")</f>
        <v>0</v>
      </c>
      <c r="U305" s="48">
        <f>COUNTIF(U5:U304,"여")</f>
        <v>0</v>
      </c>
      <c r="V305" s="48">
        <f>COUNTIF(V5:V304,"여")</f>
        <v>0</v>
      </c>
      <c r="W305" s="710">
        <f>SUM(W5:W304)</f>
        <v>300</v>
      </c>
      <c r="X305" s="711"/>
      <c r="Y305" s="711"/>
      <c r="Z305" s="766"/>
      <c r="AA305" s="712" t="e">
        <f>SUM(AA5:AA304)</f>
        <v>#VALUE!</v>
      </c>
      <c r="AB305" s="710">
        <f>SUM(AB5:AB304)</f>
        <v>300</v>
      </c>
      <c r="AC305" s="711"/>
      <c r="AD305" s="711"/>
      <c r="AE305" s="766"/>
      <c r="AF305" s="712" t="e">
        <f>SUM(AF5:AF304)</f>
        <v>#VALUE!</v>
      </c>
      <c r="AG305" s="710">
        <f>SUM(AG5:AG304)</f>
        <v>300</v>
      </c>
      <c r="AH305" s="711"/>
      <c r="AI305" s="711"/>
      <c r="AJ305" s="766"/>
      <c r="AK305" s="712" t="e">
        <f>SUM(AK5:AK304)</f>
        <v>#VALUE!</v>
      </c>
      <c r="AL305" s="710">
        <f>SUM(AL5:AL304)</f>
        <v>300</v>
      </c>
      <c r="AM305" s="711"/>
      <c r="AN305" s="711"/>
      <c r="AO305" s="766"/>
      <c r="AP305" s="712" t="e">
        <f>SUM(AP5:AP304)</f>
        <v>#VALUE!</v>
      </c>
      <c r="AQ305" s="710">
        <f>SUM(AQ5:AQ304)</f>
        <v>300</v>
      </c>
      <c r="AR305" s="711"/>
      <c r="AS305" s="711"/>
      <c r="AT305" s="766"/>
      <c r="AU305" s="712" t="e">
        <f>SUM(AU5:AU304)</f>
        <v>#VALUE!</v>
      </c>
      <c r="AV305" s="710">
        <f>SUM(AV5:AV304)</f>
        <v>300</v>
      </c>
      <c r="AW305" s="711"/>
      <c r="AX305" s="711"/>
      <c r="AY305" s="766"/>
      <c r="AZ305" s="712" t="e">
        <f>SUM(AZ5:AZ304)</f>
        <v>#VALUE!</v>
      </c>
      <c r="BA305" s="710">
        <f>SUM(BA5:BA304)</f>
        <v>300</v>
      </c>
      <c r="BB305" s="711"/>
      <c r="BC305" s="711"/>
      <c r="BD305" s="766"/>
      <c r="BE305" s="712" t="e">
        <f>SUM(BE5:BE304)</f>
        <v>#VALUE!</v>
      </c>
      <c r="BF305" s="710">
        <f>SUM(BF5:BF304)</f>
        <v>300</v>
      </c>
      <c r="BG305" s="711"/>
      <c r="BH305" s="711"/>
      <c r="BI305" s="766"/>
      <c r="BJ305" s="712" t="e">
        <f>SUM(BJ5:BJ304)</f>
        <v>#VALUE!</v>
      </c>
      <c r="BK305" s="710">
        <f>SUM(BK5:BK304)</f>
        <v>300</v>
      </c>
      <c r="BL305" s="711"/>
      <c r="BM305" s="711"/>
      <c r="BN305" s="766"/>
      <c r="BO305" s="712" t="e">
        <f>SUM(BO5:BO304)</f>
        <v>#VALUE!</v>
      </c>
      <c r="BP305" s="710">
        <f>SUM(BP5:BP304)</f>
        <v>300</v>
      </c>
      <c r="BQ305" s="711"/>
      <c r="BR305" s="711"/>
      <c r="BS305" s="766"/>
      <c r="BT305" s="712" t="e">
        <f>SUM(BT5:BT304)</f>
        <v>#VALUE!</v>
      </c>
      <c r="BU305" s="710">
        <f>SUM(BU5:BU304)</f>
        <v>300</v>
      </c>
      <c r="BV305" s="711"/>
      <c r="BW305" s="711"/>
      <c r="BX305" s="766"/>
      <c r="BY305" s="712" t="e">
        <f>SUM(BY5:BY304)</f>
        <v>#VALUE!</v>
      </c>
      <c r="BZ305" s="710">
        <f>SUM(BZ5:BZ304)</f>
        <v>300</v>
      </c>
      <c r="CA305" s="711"/>
      <c r="CB305" s="711"/>
      <c r="CC305" s="766"/>
      <c r="CD305" s="712" t="e">
        <f>SUM(CD5:CD304)</f>
        <v>#VALUE!</v>
      </c>
      <c r="CE305" s="713">
        <f>SUM(CE5:CE304)</f>
        <v>3600</v>
      </c>
      <c r="CF305" s="714" t="e">
        <f>SUM(CF5:CF304)</f>
        <v>#VALUE!</v>
      </c>
      <c r="CG305" s="715"/>
      <c r="CH305" s="715"/>
      <c r="CI305" s="159">
        <f>SUM(W305,AB305,AG305,AL305,AQ305,AV305,BA305,BF305,BK305,BP305,BU305,BZ305)</f>
        <v>3600</v>
      </c>
      <c r="CJ305" s="160" t="e">
        <f>SUM(AA305,AF305,AK305,AP305,AU305,AZ305,BE305,BJ305,BO305,BT305,BY305,CD305)</f>
        <v>#VALUE!</v>
      </c>
      <c r="CK305" s="253"/>
      <c r="CL305" s="281">
        <f>SUM(CL5:CL104)</f>
        <v>0</v>
      </c>
      <c r="CM305" s="281">
        <f>SUM(CM5:CM104)</f>
        <v>0</v>
      </c>
      <c r="CN305" s="281">
        <f>SUM(CN5:CN104)</f>
        <v>0</v>
      </c>
      <c r="CO305" s="44"/>
      <c r="CP305" s="44"/>
      <c r="CQ305" s="44"/>
      <c r="CR305" s="282" t="e">
        <f>SUM(CR5:CR104)</f>
        <v>#VALUE!</v>
      </c>
      <c r="CS305" s="282" t="e">
        <f t="shared" ref="CS305:CT305" si="474">SUM(CS5:CS104)</f>
        <v>#VALUE!</v>
      </c>
      <c r="CT305" s="281" t="e">
        <f t="shared" si="474"/>
        <v>#VALUE!</v>
      </c>
      <c r="CU305" s="44" t="e">
        <f>CN305=CT305</f>
        <v>#VALUE!</v>
      </c>
    </row>
    <row r="306" spans="1:99" ht="12.75" customHeight="1" thickTop="1" thickBot="1">
      <c r="D306" s="305" t="s">
        <v>655</v>
      </c>
      <c r="J306" s="4"/>
      <c r="O306" s="34"/>
      <c r="V306" s="157" t="str">
        <f>TEXT($A$1,"YYYY")&amp;"년"</f>
        <v>2019년</v>
      </c>
      <c r="W306" s="657" t="s">
        <v>69</v>
      </c>
      <c r="X306" s="657"/>
      <c r="Y306" s="657"/>
      <c r="Z306" s="657"/>
      <c r="AA306" s="716" t="str">
        <f>TEXT($A$1,"YYYY")&amp;"년"</f>
        <v>2019년</v>
      </c>
      <c r="AB306" s="657" t="s">
        <v>70</v>
      </c>
      <c r="AC306" s="657"/>
      <c r="AD306" s="657"/>
      <c r="AE306" s="657"/>
      <c r="AF306" s="716" t="str">
        <f>TEXT($A$1,"YYYY")&amp;"년"</f>
        <v>2019년</v>
      </c>
      <c r="AG306" s="657" t="s">
        <v>17</v>
      </c>
      <c r="AH306" s="657"/>
      <c r="AI306" s="657"/>
      <c r="AJ306" s="657"/>
      <c r="AK306" s="716" t="str">
        <f>TEXT($A$1,"YYYY")&amp;"년"</f>
        <v>2019년</v>
      </c>
      <c r="AL306" s="657" t="s">
        <v>16</v>
      </c>
      <c r="AM306" s="657"/>
      <c r="AN306" s="657"/>
      <c r="AO306" s="657"/>
      <c r="AP306" s="716" t="str">
        <f>TEXT($A$1,"YYYY")&amp;"년"</f>
        <v>2019년</v>
      </c>
      <c r="AQ306" s="657" t="s">
        <v>15</v>
      </c>
      <c r="AR306" s="657"/>
      <c r="AS306" s="657"/>
      <c r="AT306" s="657"/>
      <c r="AU306" s="716" t="str">
        <f>TEXT($A$1,"YYYY")&amp;"년"</f>
        <v>2019년</v>
      </c>
      <c r="AV306" s="657" t="s">
        <v>14</v>
      </c>
      <c r="AW306" s="657"/>
      <c r="AX306" s="657"/>
      <c r="AY306" s="657"/>
      <c r="AZ306" s="716" t="str">
        <f>TEXT($A$1,"YYYY")&amp;"년"</f>
        <v>2019년</v>
      </c>
      <c r="BA306" s="657" t="s">
        <v>13</v>
      </c>
      <c r="BB306" s="657"/>
      <c r="BC306" s="657"/>
      <c r="BD306" s="657"/>
      <c r="BE306" s="716" t="str">
        <f>TEXT($A$1,"YYYY")&amp;"년"</f>
        <v>2019년</v>
      </c>
      <c r="BF306" s="657" t="s">
        <v>12</v>
      </c>
      <c r="BG306" s="657"/>
      <c r="BH306" s="657"/>
      <c r="BI306" s="657"/>
      <c r="BJ306" s="716" t="str">
        <f>TEXT($A$1,"YYYY")&amp;"년"</f>
        <v>2019년</v>
      </c>
      <c r="BK306" s="657" t="s">
        <v>11</v>
      </c>
      <c r="BL306" s="657"/>
      <c r="BM306" s="657"/>
      <c r="BN306" s="657"/>
      <c r="BO306" s="716" t="str">
        <f>TEXT($A$1,"YYYY")&amp;"년"</f>
        <v>2019년</v>
      </c>
      <c r="BP306" s="657" t="s">
        <v>10</v>
      </c>
      <c r="BQ306" s="657"/>
      <c r="BR306" s="657"/>
      <c r="BS306" s="657"/>
      <c r="BT306" s="716" t="str">
        <f>TEXT($A$1,"YYYY")&amp;"년"</f>
        <v>2019년</v>
      </c>
      <c r="BU306" s="657" t="s">
        <v>9</v>
      </c>
      <c r="BV306" s="657"/>
      <c r="BW306" s="657"/>
      <c r="BX306" s="657"/>
      <c r="BY306" s="716" t="str">
        <f>TEXT($A$1,"YYYY")&amp;"년"</f>
        <v>2019년</v>
      </c>
      <c r="BZ306" s="657" t="s">
        <v>456</v>
      </c>
      <c r="CA306" s="700"/>
      <c r="CB306" s="657"/>
      <c r="CC306" s="657"/>
      <c r="CD306" s="158" t="s">
        <v>28</v>
      </c>
      <c r="CE306" s="717">
        <v>12</v>
      </c>
      <c r="CF306" s="718">
        <f>CE306</f>
        <v>12</v>
      </c>
      <c r="CG306" s="719"/>
      <c r="CH306" s="719"/>
      <c r="CK306" s="253"/>
    </row>
    <row r="307" spans="1:99" ht="12.75" customHeight="1">
      <c r="D307" s="306" t="s">
        <v>653</v>
      </c>
      <c r="J307" s="4"/>
      <c r="O307" s="34"/>
      <c r="P307" s="34"/>
      <c r="CE307" s="162">
        <f>CE305/CE306</f>
        <v>300</v>
      </c>
      <c r="CF307" s="161" t="e">
        <f>CF305/CF306</f>
        <v>#VALUE!</v>
      </c>
      <c r="CH307" s="4" t="s">
        <v>455</v>
      </c>
      <c r="CI307" s="159">
        <f>CE305-CI305</f>
        <v>0</v>
      </c>
      <c r="CJ307" s="159" t="e">
        <f>CF305-CJ305</f>
        <v>#VALUE!</v>
      </c>
      <c r="CK307" s="253"/>
    </row>
    <row r="308" spans="1:99" ht="12.75" customHeight="1">
      <c r="D308" s="306" t="s">
        <v>654</v>
      </c>
      <c r="CK308" s="253"/>
    </row>
    <row r="309" spans="1:99" ht="12.75" customHeight="1" thickBot="1">
      <c r="A309" s="22" t="s">
        <v>34</v>
      </c>
      <c r="CA309" s="6"/>
      <c r="CD309" s="6" t="s">
        <v>29</v>
      </c>
      <c r="CE309" s="13">
        <f>1/100</f>
        <v>0.01</v>
      </c>
      <c r="CF309" s="13">
        <f>1/100</f>
        <v>0.01</v>
      </c>
      <c r="CJ309" s="4"/>
      <c r="CK309" s="253"/>
    </row>
    <row r="310" spans="1:99" ht="12.75" customHeight="1" thickTop="1" thickBot="1">
      <c r="T310" s="34"/>
      <c r="CA310" s="6"/>
      <c r="CB310" s="22" t="s">
        <v>487</v>
      </c>
      <c r="CD310" s="6" t="s">
        <v>63</v>
      </c>
      <c r="CE310" s="118">
        <f>TRUNC(CE307,2)</f>
        <v>300</v>
      </c>
      <c r="CF310" s="68" t="e">
        <f>TRUNC(CF307,2)</f>
        <v>#VALUE!</v>
      </c>
      <c r="CJ310" s="4"/>
      <c r="CK310" s="253"/>
    </row>
    <row r="311" spans="1:99" ht="12.75" customHeight="1" thickTop="1">
      <c r="C311" s="22" t="s">
        <v>32</v>
      </c>
      <c r="CE311" s="158" t="s">
        <v>63</v>
      </c>
      <c r="CF311" s="158" t="s">
        <v>453</v>
      </c>
      <c r="CH311" s="219" t="e">
        <f>CE310-CF310</f>
        <v>#VALUE!</v>
      </c>
      <c r="CK311" s="253"/>
    </row>
    <row r="312" spans="1:99" ht="12.75" customHeight="1">
      <c r="C312" s="22" t="s">
        <v>48</v>
      </c>
    </row>
    <row r="313" spans="1:99" ht="12.75" customHeight="1">
      <c r="C313" s="22" t="s">
        <v>35</v>
      </c>
    </row>
    <row r="314" spans="1:99" ht="12.75" customHeight="1">
      <c r="C314" s="22" t="s">
        <v>38</v>
      </c>
    </row>
    <row r="315" spans="1:99" ht="12.75" customHeight="1">
      <c r="C315" s="12" t="s">
        <v>54</v>
      </c>
      <c r="D315" s="17"/>
      <c r="E315" s="17"/>
      <c r="F315" s="17"/>
      <c r="G315" s="17"/>
      <c r="H315" s="12"/>
      <c r="S315" s="12"/>
    </row>
    <row r="316" spans="1:99" ht="12.75" customHeight="1">
      <c r="C316" s="12" t="s">
        <v>55</v>
      </c>
      <c r="D316" s="17"/>
      <c r="E316" s="17"/>
      <c r="F316" s="17"/>
      <c r="G316" s="17"/>
      <c r="H316" s="12"/>
      <c r="S316" s="12"/>
    </row>
    <row r="318" spans="1:99" ht="12.75" customHeight="1">
      <c r="A318" s="22" t="s">
        <v>39</v>
      </c>
    </row>
    <row r="319" spans="1:99" ht="12.75" customHeight="1">
      <c r="C319" s="22" t="s">
        <v>40</v>
      </c>
    </row>
    <row r="320" spans="1:99" ht="12.75" customHeight="1">
      <c r="I320" s="22" t="s">
        <v>41</v>
      </c>
    </row>
    <row r="322" spans="1:19" ht="12.75" customHeight="1">
      <c r="C322" s="11" t="s">
        <v>49</v>
      </c>
      <c r="D322" s="18"/>
      <c r="E322" s="18"/>
      <c r="F322" s="18"/>
      <c r="G322" s="18"/>
      <c r="H322" s="11"/>
      <c r="S322" s="11"/>
    </row>
    <row r="324" spans="1:19" ht="12.75" customHeight="1">
      <c r="I324" s="11" t="s">
        <v>50</v>
      </c>
    </row>
    <row r="325" spans="1:19" ht="12.75" customHeight="1">
      <c r="I325" s="11" t="s">
        <v>51</v>
      </c>
    </row>
    <row r="326" spans="1:19" ht="12.75" customHeight="1">
      <c r="I326" s="11" t="s">
        <v>52</v>
      </c>
    </row>
    <row r="327" spans="1:19" ht="12.75" customHeight="1">
      <c r="I327" s="11" t="s">
        <v>53</v>
      </c>
    </row>
    <row r="329" spans="1:19" ht="12.75" customHeight="1">
      <c r="A329" s="22" t="s">
        <v>33</v>
      </c>
    </row>
    <row r="332" spans="1:19" ht="12.75" customHeight="1">
      <c r="A332" s="22" t="s">
        <v>42</v>
      </c>
    </row>
    <row r="334" spans="1:19" ht="12.75" customHeight="1">
      <c r="C334" s="22" t="s">
        <v>43</v>
      </c>
    </row>
    <row r="335" spans="1:19" ht="12.75" customHeight="1">
      <c r="C335" s="22" t="s">
        <v>44</v>
      </c>
    </row>
    <row r="336" spans="1:19" ht="12.75" customHeight="1">
      <c r="C336" s="22" t="s">
        <v>45</v>
      </c>
    </row>
    <row r="338" spans="9:9" ht="12.75" customHeight="1">
      <c r="I338" s="22" t="s">
        <v>46</v>
      </c>
    </row>
    <row r="339" spans="9:9" ht="12.75" customHeight="1">
      <c r="I339" s="22" t="s">
        <v>47</v>
      </c>
    </row>
  </sheetData>
  <mergeCells count="6">
    <mergeCell ref="Q1:R1"/>
    <mergeCell ref="W1:AG1"/>
    <mergeCell ref="O2:P2"/>
    <mergeCell ref="Q2:R2"/>
    <mergeCell ref="O3:P3"/>
    <mergeCell ref="Q3:R3"/>
  </mergeCells>
  <phoneticPr fontId="2" type="noConversion"/>
  <conditionalFormatting sqref="X5:Z5 X6:Y104 Z6:Z304">
    <cfRule type="cellIs" dxfId="2311" priority="1177" operator="equal">
      <formula>1</formula>
    </cfRule>
  </conditionalFormatting>
  <conditionalFormatting sqref="H5:H104">
    <cfRule type="cellIs" dxfId="2310" priority="1176" operator="equal">
      <formula>"남"</formula>
    </cfRule>
  </conditionalFormatting>
  <conditionalFormatting sqref="K5:K104">
    <cfRule type="cellIs" dxfId="2309" priority="1174" operator="greaterThan">
      <formula>59</formula>
    </cfRule>
    <cfRule type="cellIs" dxfId="2308" priority="1175" operator="lessThan">
      <formula>30</formula>
    </cfRule>
  </conditionalFormatting>
  <conditionalFormatting sqref="J5:J159">
    <cfRule type="cellIs" dxfId="2307" priority="1173" operator="greaterThan">
      <formula>0</formula>
    </cfRule>
  </conditionalFormatting>
  <conditionalFormatting sqref="I5:I159">
    <cfRule type="cellIs" dxfId="2306" priority="1171" operator="greaterThan">
      <formula>$A$1</formula>
    </cfRule>
    <cfRule type="cellIs" dxfId="2305" priority="1172" operator="equal">
      <formula>""""""</formula>
    </cfRule>
  </conditionalFormatting>
  <conditionalFormatting sqref="X5:X104">
    <cfRule type="cellIs" dxfId="2304" priority="1170" operator="lessThan">
      <formula>30</formula>
    </cfRule>
  </conditionalFormatting>
  <conditionalFormatting sqref="I5:I159">
    <cfRule type="cellIs" dxfId="2303" priority="1169" operator="equal">
      <formula>""""""</formula>
    </cfRule>
  </conditionalFormatting>
  <conditionalFormatting sqref="X5:X104">
    <cfRule type="cellIs" dxfId="2302" priority="1168" operator="between">
      <formula>30</formula>
      <formula>31</formula>
    </cfRule>
  </conditionalFormatting>
  <conditionalFormatting sqref="CF305">
    <cfRule type="cellIs" dxfId="2301" priority="1167" operator="greaterThan">
      <formula>$CE$305</formula>
    </cfRule>
  </conditionalFormatting>
  <conditionalFormatting sqref="Q5:R12">
    <cfRule type="cellIs" dxfId="2300" priority="1166" operator="equal">
      <formula>"부"</formula>
    </cfRule>
  </conditionalFormatting>
  <conditionalFormatting sqref="T5:V12">
    <cfRule type="cellIs" dxfId="2299" priority="1164" operator="equal">
      <formula>"부"</formula>
    </cfRule>
    <cfRule type="cellIs" dxfId="2298" priority="1165" operator="equal">
      <formula>"여"</formula>
    </cfRule>
  </conditionalFormatting>
  <conditionalFormatting sqref="W5:W104">
    <cfRule type="cellIs" dxfId="2297" priority="1163" operator="equal">
      <formula>1</formula>
    </cfRule>
  </conditionalFormatting>
  <conditionalFormatting sqref="W5:W104">
    <cfRule type="cellIs" dxfId="2296" priority="1162" operator="equal">
      <formula>0</formula>
    </cfRule>
  </conditionalFormatting>
  <conditionalFormatting sqref="AA5:AA304">
    <cfRule type="cellIs" dxfId="2295" priority="1161" operator="equal">
      <formula>1</formula>
    </cfRule>
  </conditionalFormatting>
  <conditionalFormatting sqref="Q13:R19">
    <cfRule type="cellIs" dxfId="2294" priority="1156" operator="equal">
      <formula>"부"</formula>
    </cfRule>
  </conditionalFormatting>
  <conditionalFormatting sqref="T13:V19">
    <cfRule type="cellIs" dxfId="2293" priority="1154" operator="equal">
      <formula>"부"</formula>
    </cfRule>
    <cfRule type="cellIs" dxfId="2292" priority="1155" operator="equal">
      <formula>"여"</formula>
    </cfRule>
  </conditionalFormatting>
  <conditionalFormatting sqref="Q20:R26">
    <cfRule type="cellIs" dxfId="2291" priority="1149" operator="equal">
      <formula>"부"</formula>
    </cfRule>
  </conditionalFormatting>
  <conditionalFormatting sqref="T20:V26">
    <cfRule type="cellIs" dxfId="2290" priority="1147" operator="equal">
      <formula>"부"</formula>
    </cfRule>
    <cfRule type="cellIs" dxfId="2289" priority="1148" operator="equal">
      <formula>"여"</formula>
    </cfRule>
  </conditionalFormatting>
  <conditionalFormatting sqref="Q27:R33">
    <cfRule type="cellIs" dxfId="2288" priority="1142" operator="equal">
      <formula>"부"</formula>
    </cfRule>
  </conditionalFormatting>
  <conditionalFormatting sqref="T27:V33">
    <cfRule type="cellIs" dxfId="2287" priority="1140" operator="equal">
      <formula>"부"</formula>
    </cfRule>
    <cfRule type="cellIs" dxfId="2286" priority="1141" operator="equal">
      <formula>"여"</formula>
    </cfRule>
  </conditionalFormatting>
  <conditionalFormatting sqref="Q34:R40">
    <cfRule type="cellIs" dxfId="2285" priority="1135" operator="equal">
      <formula>"부"</formula>
    </cfRule>
  </conditionalFormatting>
  <conditionalFormatting sqref="T34:V40">
    <cfRule type="cellIs" dxfId="2284" priority="1133" operator="equal">
      <formula>"부"</formula>
    </cfRule>
    <cfRule type="cellIs" dxfId="2283" priority="1134" operator="equal">
      <formula>"여"</formula>
    </cfRule>
  </conditionalFormatting>
  <conditionalFormatting sqref="Q41:R47">
    <cfRule type="cellIs" dxfId="2282" priority="1128" operator="equal">
      <formula>"부"</formula>
    </cfRule>
  </conditionalFormatting>
  <conditionalFormatting sqref="T41:V47">
    <cfRule type="cellIs" dxfId="2281" priority="1126" operator="equal">
      <formula>"부"</formula>
    </cfRule>
    <cfRule type="cellIs" dxfId="2280" priority="1127" operator="equal">
      <formula>"여"</formula>
    </cfRule>
  </conditionalFormatting>
  <conditionalFormatting sqref="Q48:R54">
    <cfRule type="cellIs" dxfId="2279" priority="1121" operator="equal">
      <formula>"부"</formula>
    </cfRule>
  </conditionalFormatting>
  <conditionalFormatting sqref="T48:V54">
    <cfRule type="cellIs" dxfId="2278" priority="1119" operator="equal">
      <formula>"부"</formula>
    </cfRule>
    <cfRule type="cellIs" dxfId="2277" priority="1120" operator="equal">
      <formula>"여"</formula>
    </cfRule>
  </conditionalFormatting>
  <conditionalFormatting sqref="Q55:R61">
    <cfRule type="cellIs" dxfId="2276" priority="1114" operator="equal">
      <formula>"부"</formula>
    </cfRule>
  </conditionalFormatting>
  <conditionalFormatting sqref="T55:V61">
    <cfRule type="cellIs" dxfId="2275" priority="1112" operator="equal">
      <formula>"부"</formula>
    </cfRule>
    <cfRule type="cellIs" dxfId="2274" priority="1113" operator="equal">
      <formula>"여"</formula>
    </cfRule>
  </conditionalFormatting>
  <conditionalFormatting sqref="Q62:R64">
    <cfRule type="cellIs" dxfId="2273" priority="1107" operator="equal">
      <formula>"부"</formula>
    </cfRule>
  </conditionalFormatting>
  <conditionalFormatting sqref="T62:V64">
    <cfRule type="cellIs" dxfId="2272" priority="1105" operator="equal">
      <formula>"부"</formula>
    </cfRule>
    <cfRule type="cellIs" dxfId="2271" priority="1106" operator="equal">
      <formula>"여"</formula>
    </cfRule>
  </conditionalFormatting>
  <conditionalFormatting sqref="Q65:R71">
    <cfRule type="cellIs" dxfId="2270" priority="1100" operator="equal">
      <formula>"부"</formula>
    </cfRule>
  </conditionalFormatting>
  <conditionalFormatting sqref="T65:V71">
    <cfRule type="cellIs" dxfId="2269" priority="1098" operator="equal">
      <formula>"부"</formula>
    </cfRule>
    <cfRule type="cellIs" dxfId="2268" priority="1099" operator="equal">
      <formula>"여"</formula>
    </cfRule>
  </conditionalFormatting>
  <conditionalFormatting sqref="Q72:R78">
    <cfRule type="cellIs" dxfId="2267" priority="1093" operator="equal">
      <formula>"부"</formula>
    </cfRule>
  </conditionalFormatting>
  <conditionalFormatting sqref="T72:V78">
    <cfRule type="cellIs" dxfId="2266" priority="1091" operator="equal">
      <formula>"부"</formula>
    </cfRule>
    <cfRule type="cellIs" dxfId="2265" priority="1092" operator="equal">
      <formula>"여"</formula>
    </cfRule>
  </conditionalFormatting>
  <conditionalFormatting sqref="Q79:R85">
    <cfRule type="cellIs" dxfId="2264" priority="1086" operator="equal">
      <formula>"부"</formula>
    </cfRule>
  </conditionalFormatting>
  <conditionalFormatting sqref="T79:V85">
    <cfRule type="cellIs" dxfId="2263" priority="1084" operator="equal">
      <formula>"부"</formula>
    </cfRule>
    <cfRule type="cellIs" dxfId="2262" priority="1085" operator="equal">
      <formula>"여"</formula>
    </cfRule>
  </conditionalFormatting>
  <conditionalFormatting sqref="Q86:R90">
    <cfRule type="cellIs" dxfId="2261" priority="1079" operator="equal">
      <formula>"부"</formula>
    </cfRule>
  </conditionalFormatting>
  <conditionalFormatting sqref="T86:V90">
    <cfRule type="cellIs" dxfId="2260" priority="1077" operator="equal">
      <formula>"부"</formula>
    </cfRule>
    <cfRule type="cellIs" dxfId="2259" priority="1078" operator="equal">
      <formula>"여"</formula>
    </cfRule>
  </conditionalFormatting>
  <conditionalFormatting sqref="Q91:R97">
    <cfRule type="cellIs" dxfId="2258" priority="1072" operator="equal">
      <formula>"부"</formula>
    </cfRule>
  </conditionalFormatting>
  <conditionalFormatting sqref="T91:V97">
    <cfRule type="cellIs" dxfId="2257" priority="1070" operator="equal">
      <formula>"부"</formula>
    </cfRule>
    <cfRule type="cellIs" dxfId="2256" priority="1071" operator="equal">
      <formula>"여"</formula>
    </cfRule>
  </conditionalFormatting>
  <conditionalFormatting sqref="Q98:R104">
    <cfRule type="cellIs" dxfId="2255" priority="1065" operator="equal">
      <formula>"부"</formula>
    </cfRule>
  </conditionalFormatting>
  <conditionalFormatting sqref="T98:V104">
    <cfRule type="cellIs" dxfId="2254" priority="1063" operator="equal">
      <formula>"부"</formula>
    </cfRule>
    <cfRule type="cellIs" dxfId="2253" priority="1064" operator="equal">
      <formula>"여"</formula>
    </cfRule>
  </conditionalFormatting>
  <conditionalFormatting sqref="AC5:AD104">
    <cfRule type="cellIs" dxfId="2252" priority="1062" operator="equal">
      <formula>1</formula>
    </cfRule>
  </conditionalFormatting>
  <conditionalFormatting sqref="AC5:AC104">
    <cfRule type="cellIs" dxfId="2251" priority="1061" operator="lessThan">
      <formula>30</formula>
    </cfRule>
  </conditionalFormatting>
  <conditionalFormatting sqref="AC5:AC104">
    <cfRule type="cellIs" dxfId="2250" priority="1060" operator="between">
      <formula>30</formula>
      <formula>31</formula>
    </cfRule>
  </conditionalFormatting>
  <conditionalFormatting sqref="AH5:AI104">
    <cfRule type="cellIs" dxfId="2249" priority="1058" operator="equal">
      <formula>1</formula>
    </cfRule>
  </conditionalFormatting>
  <conditionalFormatting sqref="AH5:AH104">
    <cfRule type="cellIs" dxfId="2248" priority="1057" operator="lessThan">
      <formula>30</formula>
    </cfRule>
  </conditionalFormatting>
  <conditionalFormatting sqref="AH5:AH104">
    <cfRule type="cellIs" dxfId="2247" priority="1056" operator="between">
      <formula>30</formula>
      <formula>31</formula>
    </cfRule>
  </conditionalFormatting>
  <conditionalFormatting sqref="AM5:AN104">
    <cfRule type="cellIs" dxfId="2246" priority="1054" operator="equal">
      <formula>1</formula>
    </cfRule>
  </conditionalFormatting>
  <conditionalFormatting sqref="AM5:AM104">
    <cfRule type="cellIs" dxfId="2245" priority="1053" operator="lessThan">
      <formula>30</formula>
    </cfRule>
  </conditionalFormatting>
  <conditionalFormatting sqref="AM5:AM104">
    <cfRule type="cellIs" dxfId="2244" priority="1052" operator="between">
      <formula>30</formula>
      <formula>31</formula>
    </cfRule>
  </conditionalFormatting>
  <conditionalFormatting sqref="AR5:AS104">
    <cfRule type="cellIs" dxfId="2243" priority="1050" operator="equal">
      <formula>1</formula>
    </cfRule>
  </conditionalFormatting>
  <conditionalFormatting sqref="AR5:AR104">
    <cfRule type="cellIs" dxfId="2242" priority="1049" operator="lessThan">
      <formula>30</formula>
    </cfRule>
  </conditionalFormatting>
  <conditionalFormatting sqref="AR5:AR104">
    <cfRule type="cellIs" dxfId="2241" priority="1048" operator="between">
      <formula>30</formula>
      <formula>31</formula>
    </cfRule>
  </conditionalFormatting>
  <conditionalFormatting sqref="AW5:AX104">
    <cfRule type="cellIs" dxfId="2240" priority="1046" operator="equal">
      <formula>1</formula>
    </cfRule>
  </conditionalFormatting>
  <conditionalFormatting sqref="AW5:AW104">
    <cfRule type="cellIs" dxfId="2239" priority="1045" operator="lessThan">
      <formula>30</formula>
    </cfRule>
  </conditionalFormatting>
  <conditionalFormatting sqref="AW5:AW104">
    <cfRule type="cellIs" dxfId="2238" priority="1044" operator="between">
      <formula>30</formula>
      <formula>31</formula>
    </cfRule>
  </conditionalFormatting>
  <conditionalFormatting sqref="BB5:BC104">
    <cfRule type="cellIs" dxfId="2237" priority="1042" operator="equal">
      <formula>1</formula>
    </cfRule>
  </conditionalFormatting>
  <conditionalFormatting sqref="BB5:BB104">
    <cfRule type="cellIs" dxfId="2236" priority="1041" operator="lessThan">
      <formula>30</formula>
    </cfRule>
  </conditionalFormatting>
  <conditionalFormatting sqref="BB5:BB104">
    <cfRule type="cellIs" dxfId="2235" priority="1040" operator="between">
      <formula>30</formula>
      <formula>31</formula>
    </cfRule>
  </conditionalFormatting>
  <conditionalFormatting sqref="BG5:BH104">
    <cfRule type="cellIs" dxfId="2234" priority="1038" operator="equal">
      <formula>1</formula>
    </cfRule>
  </conditionalFormatting>
  <conditionalFormatting sqref="BG5:BG104">
    <cfRule type="cellIs" dxfId="2233" priority="1037" operator="lessThan">
      <formula>30</formula>
    </cfRule>
  </conditionalFormatting>
  <conditionalFormatting sqref="BG5:BG104">
    <cfRule type="cellIs" dxfId="2232" priority="1036" operator="between">
      <formula>30</formula>
      <formula>31</formula>
    </cfRule>
  </conditionalFormatting>
  <conditionalFormatting sqref="BL5:BM104">
    <cfRule type="cellIs" dxfId="2231" priority="1034" operator="equal">
      <formula>1</formula>
    </cfRule>
  </conditionalFormatting>
  <conditionalFormatting sqref="BL5:BL104">
    <cfRule type="cellIs" dxfId="2230" priority="1033" operator="lessThan">
      <formula>30</formula>
    </cfRule>
  </conditionalFormatting>
  <conditionalFormatting sqref="BL5:BL104">
    <cfRule type="cellIs" dxfId="2229" priority="1032" operator="between">
      <formula>30</formula>
      <formula>31</formula>
    </cfRule>
  </conditionalFormatting>
  <conditionalFormatting sqref="BQ5:BR104">
    <cfRule type="cellIs" dxfId="2228" priority="1030" operator="equal">
      <formula>1</formula>
    </cfRule>
  </conditionalFormatting>
  <conditionalFormatting sqref="BQ5:BQ104">
    <cfRule type="cellIs" dxfId="2227" priority="1029" operator="lessThan">
      <formula>30</formula>
    </cfRule>
  </conditionalFormatting>
  <conditionalFormatting sqref="BQ5:BQ104">
    <cfRule type="cellIs" dxfId="2226" priority="1028" operator="between">
      <formula>30</formula>
      <formula>31</formula>
    </cfRule>
  </conditionalFormatting>
  <conditionalFormatting sqref="BV5:BW104">
    <cfRule type="cellIs" dxfId="2225" priority="1026" operator="equal">
      <formula>1</formula>
    </cfRule>
  </conditionalFormatting>
  <conditionalFormatting sqref="BV5:BV104">
    <cfRule type="cellIs" dxfId="2224" priority="1025" operator="lessThan">
      <formula>30</formula>
    </cfRule>
  </conditionalFormatting>
  <conditionalFormatting sqref="BV5:BV104">
    <cfRule type="cellIs" dxfId="2223" priority="1024" operator="between">
      <formula>30</formula>
      <formula>31</formula>
    </cfRule>
  </conditionalFormatting>
  <conditionalFormatting sqref="CA5:CB104">
    <cfRule type="cellIs" dxfId="2222" priority="1022" operator="equal">
      <formula>1</formula>
    </cfRule>
  </conditionalFormatting>
  <conditionalFormatting sqref="CA5:CA104">
    <cfRule type="cellIs" dxfId="2221" priority="1021" operator="lessThan">
      <formula>30</formula>
    </cfRule>
  </conditionalFormatting>
  <conditionalFormatting sqref="CA5:CA104">
    <cfRule type="cellIs" dxfId="2220" priority="1020" operator="between">
      <formula>30</formula>
      <formula>31</formula>
    </cfRule>
  </conditionalFormatting>
  <conditionalFormatting sqref="AB5:AB104">
    <cfRule type="cellIs" dxfId="2219" priority="1018" operator="equal">
      <formula>1</formula>
    </cfRule>
  </conditionalFormatting>
  <conditionalFormatting sqref="AB5:AB104">
    <cfRule type="cellIs" dxfId="2218" priority="1017" operator="equal">
      <formula>0</formula>
    </cfRule>
  </conditionalFormatting>
  <conditionalFormatting sqref="AG5:AG104">
    <cfRule type="cellIs" dxfId="2217" priority="1016" operator="equal">
      <formula>1</formula>
    </cfRule>
  </conditionalFormatting>
  <conditionalFormatting sqref="AG5:AG104">
    <cfRule type="cellIs" dxfId="2216" priority="1015" operator="equal">
      <formula>0</formula>
    </cfRule>
  </conditionalFormatting>
  <conditionalFormatting sqref="AL5:AL104">
    <cfRule type="cellIs" dxfId="2215" priority="1014" operator="equal">
      <formula>1</formula>
    </cfRule>
  </conditionalFormatting>
  <conditionalFormatting sqref="AL5:AL104">
    <cfRule type="cellIs" dxfId="2214" priority="1013" operator="equal">
      <formula>0</formula>
    </cfRule>
  </conditionalFormatting>
  <conditionalFormatting sqref="AQ5:AQ104">
    <cfRule type="cellIs" dxfId="2213" priority="1012" operator="equal">
      <formula>1</formula>
    </cfRule>
  </conditionalFormatting>
  <conditionalFormatting sqref="AQ5:AQ104">
    <cfRule type="cellIs" dxfId="2212" priority="1011" operator="equal">
      <formula>0</formula>
    </cfRule>
  </conditionalFormatting>
  <conditionalFormatting sqref="AV5:AV104">
    <cfRule type="cellIs" dxfId="2211" priority="1010" operator="equal">
      <formula>1</formula>
    </cfRule>
  </conditionalFormatting>
  <conditionalFormatting sqref="AV5:AV104">
    <cfRule type="cellIs" dxfId="2210" priority="1009" operator="equal">
      <formula>0</formula>
    </cfRule>
  </conditionalFormatting>
  <conditionalFormatting sqref="BA5:BA104">
    <cfRule type="cellIs" dxfId="2209" priority="1008" operator="equal">
      <formula>1</formula>
    </cfRule>
  </conditionalFormatting>
  <conditionalFormatting sqref="BA5:BA104">
    <cfRule type="cellIs" dxfId="2208" priority="1007" operator="equal">
      <formula>0</formula>
    </cfRule>
  </conditionalFormatting>
  <conditionalFormatting sqref="BF5:BF104">
    <cfRule type="cellIs" dxfId="2207" priority="1006" operator="equal">
      <formula>1</formula>
    </cfRule>
  </conditionalFormatting>
  <conditionalFormatting sqref="BF5:BF104">
    <cfRule type="cellIs" dxfId="2206" priority="1005" operator="equal">
      <formula>0</formula>
    </cfRule>
  </conditionalFormatting>
  <conditionalFormatting sqref="BK5:BK104">
    <cfRule type="cellIs" dxfId="2205" priority="1004" operator="equal">
      <formula>1</formula>
    </cfRule>
  </conditionalFormatting>
  <conditionalFormatting sqref="BK5:BK104">
    <cfRule type="cellIs" dxfId="2204" priority="1003" operator="equal">
      <formula>0</formula>
    </cfRule>
  </conditionalFormatting>
  <conditionalFormatting sqref="BP5:BP104">
    <cfRule type="cellIs" dxfId="2203" priority="1002" operator="equal">
      <formula>1</formula>
    </cfRule>
  </conditionalFormatting>
  <conditionalFormatting sqref="BP5:BP104">
    <cfRule type="cellIs" dxfId="2202" priority="1001" operator="equal">
      <formula>0</formula>
    </cfRule>
  </conditionalFormatting>
  <conditionalFormatting sqref="BU5:BU104">
    <cfRule type="cellIs" dxfId="2201" priority="1000" operator="equal">
      <formula>1</formula>
    </cfRule>
  </conditionalFormatting>
  <conditionalFormatting sqref="BU5:BU104">
    <cfRule type="cellIs" dxfId="2200" priority="999" operator="equal">
      <formula>0</formula>
    </cfRule>
  </conditionalFormatting>
  <conditionalFormatting sqref="BZ5:BZ104">
    <cfRule type="cellIs" dxfId="2199" priority="998" operator="equal">
      <formula>1</formula>
    </cfRule>
  </conditionalFormatting>
  <conditionalFormatting sqref="BZ5:BZ104">
    <cfRule type="cellIs" dxfId="2198" priority="997" operator="equal">
      <formula>0</formula>
    </cfRule>
  </conditionalFormatting>
  <conditionalFormatting sqref="CP5:CP104">
    <cfRule type="cellIs" dxfId="2197" priority="995" operator="equal">
      <formula>"청년외"</formula>
    </cfRule>
    <cfRule type="cellIs" dxfId="2196" priority="996" operator="equal">
      <formula>"청년"</formula>
    </cfRule>
  </conditionalFormatting>
  <conditionalFormatting sqref="CU305">
    <cfRule type="cellIs" dxfId="2195" priority="994" operator="equal">
      <formula>TRUE</formula>
    </cfRule>
  </conditionalFormatting>
  <conditionalFormatting sqref="CO5:CO104">
    <cfRule type="cellIs" dxfId="2194" priority="992" operator="equal">
      <formula>1</formula>
    </cfRule>
    <cfRule type="cellIs" dxfId="2193" priority="993" operator="equal">
      <formula>0</formula>
    </cfRule>
  </conditionalFormatting>
  <conditionalFormatting sqref="I5:I159">
    <cfRule type="cellIs" dxfId="2192" priority="991" operator="greaterThan">
      <formula>43100</formula>
    </cfRule>
  </conditionalFormatting>
  <conditionalFormatting sqref="X105:Y159">
    <cfRule type="cellIs" dxfId="2191" priority="990" operator="equal">
      <formula>1</formula>
    </cfRule>
  </conditionalFormatting>
  <conditionalFormatting sqref="H105:H159">
    <cfRule type="cellIs" dxfId="2190" priority="989" operator="equal">
      <formula>"남"</formula>
    </cfRule>
  </conditionalFormatting>
  <conditionalFormatting sqref="K105:K159">
    <cfRule type="cellIs" dxfId="2189" priority="987" operator="greaterThan">
      <formula>59</formula>
    </cfRule>
    <cfRule type="cellIs" dxfId="2188" priority="988" operator="lessThan">
      <formula>30</formula>
    </cfRule>
  </conditionalFormatting>
  <conditionalFormatting sqref="X105:X159">
    <cfRule type="cellIs" dxfId="2187" priority="983" operator="lessThan">
      <formula>30</formula>
    </cfRule>
  </conditionalFormatting>
  <conditionalFormatting sqref="X105:X159">
    <cfRule type="cellIs" dxfId="2186" priority="981" operator="between">
      <formula>30</formula>
      <formula>31</formula>
    </cfRule>
  </conditionalFormatting>
  <conditionalFormatting sqref="Q105:R112">
    <cfRule type="cellIs" dxfId="2185" priority="980" operator="equal">
      <formula>"부"</formula>
    </cfRule>
  </conditionalFormatting>
  <conditionalFormatting sqref="T105:V112">
    <cfRule type="cellIs" dxfId="2184" priority="978" operator="equal">
      <formula>"부"</formula>
    </cfRule>
    <cfRule type="cellIs" dxfId="2183" priority="979" operator="equal">
      <formula>"여"</formula>
    </cfRule>
  </conditionalFormatting>
  <conditionalFormatting sqref="W105:W159">
    <cfRule type="cellIs" dxfId="2182" priority="977" operator="equal">
      <formula>1</formula>
    </cfRule>
  </conditionalFormatting>
  <conditionalFormatting sqref="W105:W159">
    <cfRule type="cellIs" dxfId="2181" priority="976" operator="equal">
      <formula>0</formula>
    </cfRule>
  </conditionalFormatting>
  <conditionalFormatting sqref="Q113:R119">
    <cfRule type="cellIs" dxfId="2180" priority="970" operator="equal">
      <formula>"부"</formula>
    </cfRule>
  </conditionalFormatting>
  <conditionalFormatting sqref="T113:V119">
    <cfRule type="cellIs" dxfId="2179" priority="968" operator="equal">
      <formula>"부"</formula>
    </cfRule>
    <cfRule type="cellIs" dxfId="2178" priority="969" operator="equal">
      <formula>"여"</formula>
    </cfRule>
  </conditionalFormatting>
  <conditionalFormatting sqref="Q120:R126">
    <cfRule type="cellIs" dxfId="2177" priority="963" operator="equal">
      <formula>"부"</formula>
    </cfRule>
  </conditionalFormatting>
  <conditionalFormatting sqref="T120:V126">
    <cfRule type="cellIs" dxfId="2176" priority="961" operator="equal">
      <formula>"부"</formula>
    </cfRule>
    <cfRule type="cellIs" dxfId="2175" priority="962" operator="equal">
      <formula>"여"</formula>
    </cfRule>
  </conditionalFormatting>
  <conditionalFormatting sqref="Q127:R133">
    <cfRule type="cellIs" dxfId="2174" priority="956" operator="equal">
      <formula>"부"</formula>
    </cfRule>
  </conditionalFormatting>
  <conditionalFormatting sqref="T127:V133">
    <cfRule type="cellIs" dxfId="2173" priority="954" operator="equal">
      <formula>"부"</formula>
    </cfRule>
    <cfRule type="cellIs" dxfId="2172" priority="955" operator="equal">
      <formula>"여"</formula>
    </cfRule>
  </conditionalFormatting>
  <conditionalFormatting sqref="Q134:R140">
    <cfRule type="cellIs" dxfId="2171" priority="949" operator="equal">
      <formula>"부"</formula>
    </cfRule>
  </conditionalFormatting>
  <conditionalFormatting sqref="T134:V140">
    <cfRule type="cellIs" dxfId="2170" priority="947" operator="equal">
      <formula>"부"</formula>
    </cfRule>
    <cfRule type="cellIs" dxfId="2169" priority="948" operator="equal">
      <formula>"여"</formula>
    </cfRule>
  </conditionalFormatting>
  <conditionalFormatting sqref="Q141:R147">
    <cfRule type="cellIs" dxfId="2168" priority="942" operator="equal">
      <formula>"부"</formula>
    </cfRule>
  </conditionalFormatting>
  <conditionalFormatting sqref="T141:V147">
    <cfRule type="cellIs" dxfId="2167" priority="940" operator="equal">
      <formula>"부"</formula>
    </cfRule>
    <cfRule type="cellIs" dxfId="2166" priority="941" operator="equal">
      <formula>"여"</formula>
    </cfRule>
  </conditionalFormatting>
  <conditionalFormatting sqref="Q148:R154">
    <cfRule type="cellIs" dxfId="2165" priority="935" operator="equal">
      <formula>"부"</formula>
    </cfRule>
  </conditionalFormatting>
  <conditionalFormatting sqref="T148:V154">
    <cfRule type="cellIs" dxfId="2164" priority="933" operator="equal">
      <formula>"부"</formula>
    </cfRule>
    <cfRule type="cellIs" dxfId="2163" priority="934" operator="equal">
      <formula>"여"</formula>
    </cfRule>
  </conditionalFormatting>
  <conditionalFormatting sqref="Q155:R159">
    <cfRule type="cellIs" dxfId="2162" priority="928" operator="equal">
      <formula>"부"</formula>
    </cfRule>
  </conditionalFormatting>
  <conditionalFormatting sqref="T155:V159">
    <cfRule type="cellIs" dxfId="2161" priority="926" operator="equal">
      <formula>"부"</formula>
    </cfRule>
    <cfRule type="cellIs" dxfId="2160" priority="927" operator="equal">
      <formula>"여"</formula>
    </cfRule>
  </conditionalFormatting>
  <conditionalFormatting sqref="AC105:AD159">
    <cfRule type="cellIs" dxfId="2159" priority="876" operator="equal">
      <formula>1</formula>
    </cfRule>
  </conditionalFormatting>
  <conditionalFormatting sqref="AC105:AC159">
    <cfRule type="cellIs" dxfId="2158" priority="875" operator="lessThan">
      <formula>30</formula>
    </cfRule>
  </conditionalFormatting>
  <conditionalFormatting sqref="AC105:AC159">
    <cfRule type="cellIs" dxfId="2157" priority="874" operator="between">
      <formula>30</formula>
      <formula>31</formula>
    </cfRule>
  </conditionalFormatting>
  <conditionalFormatting sqref="AH105:AI159">
    <cfRule type="cellIs" dxfId="2156" priority="872" operator="equal">
      <formula>1</formula>
    </cfRule>
  </conditionalFormatting>
  <conditionalFormatting sqref="AH105:AH159">
    <cfRule type="cellIs" dxfId="2155" priority="871" operator="lessThan">
      <formula>30</formula>
    </cfRule>
  </conditionalFormatting>
  <conditionalFormatting sqref="AH105:AH159">
    <cfRule type="cellIs" dxfId="2154" priority="870" operator="between">
      <formula>30</formula>
      <formula>31</formula>
    </cfRule>
  </conditionalFormatting>
  <conditionalFormatting sqref="AM105:AN159">
    <cfRule type="cellIs" dxfId="2153" priority="868" operator="equal">
      <formula>1</formula>
    </cfRule>
  </conditionalFormatting>
  <conditionalFormatting sqref="AM105:AM159">
    <cfRule type="cellIs" dxfId="2152" priority="867" operator="lessThan">
      <formula>30</formula>
    </cfRule>
  </conditionalFormatting>
  <conditionalFormatting sqref="AM105:AM159">
    <cfRule type="cellIs" dxfId="2151" priority="866" operator="between">
      <formula>30</formula>
      <formula>31</formula>
    </cfRule>
  </conditionalFormatting>
  <conditionalFormatting sqref="AR105:AS159">
    <cfRule type="cellIs" dxfId="2150" priority="864" operator="equal">
      <formula>1</formula>
    </cfRule>
  </conditionalFormatting>
  <conditionalFormatting sqref="AR105:AR159">
    <cfRule type="cellIs" dxfId="2149" priority="863" operator="lessThan">
      <formula>30</formula>
    </cfRule>
  </conditionalFormatting>
  <conditionalFormatting sqref="AR105:AR159">
    <cfRule type="cellIs" dxfId="2148" priority="862" operator="between">
      <formula>30</formula>
      <formula>31</formula>
    </cfRule>
  </conditionalFormatting>
  <conditionalFormatting sqref="AW105:AX159">
    <cfRule type="cellIs" dxfId="2147" priority="860" operator="equal">
      <formula>1</formula>
    </cfRule>
  </conditionalFormatting>
  <conditionalFormatting sqref="AW105:AW159">
    <cfRule type="cellIs" dxfId="2146" priority="859" operator="lessThan">
      <formula>30</formula>
    </cfRule>
  </conditionalFormatting>
  <conditionalFormatting sqref="AW105:AW159">
    <cfRule type="cellIs" dxfId="2145" priority="858" operator="between">
      <formula>30</formula>
      <formula>31</formula>
    </cfRule>
  </conditionalFormatting>
  <conditionalFormatting sqref="BB105:BC159">
    <cfRule type="cellIs" dxfId="2144" priority="856" operator="equal">
      <formula>1</formula>
    </cfRule>
  </conditionalFormatting>
  <conditionalFormatting sqref="BB105:BB159">
    <cfRule type="cellIs" dxfId="2143" priority="855" operator="lessThan">
      <formula>30</formula>
    </cfRule>
  </conditionalFormatting>
  <conditionalFormatting sqref="BB105:BB159">
    <cfRule type="cellIs" dxfId="2142" priority="854" operator="between">
      <formula>30</formula>
      <formula>31</formula>
    </cfRule>
  </conditionalFormatting>
  <conditionalFormatting sqref="BG105:BH159">
    <cfRule type="cellIs" dxfId="2141" priority="852" operator="equal">
      <formula>1</formula>
    </cfRule>
  </conditionalFormatting>
  <conditionalFormatting sqref="BG105:BG159">
    <cfRule type="cellIs" dxfId="2140" priority="851" operator="lessThan">
      <formula>30</formula>
    </cfRule>
  </conditionalFormatting>
  <conditionalFormatting sqref="BG105:BG159">
    <cfRule type="cellIs" dxfId="2139" priority="850" operator="between">
      <formula>30</formula>
      <formula>31</formula>
    </cfRule>
  </conditionalFormatting>
  <conditionalFormatting sqref="BL105:BM159">
    <cfRule type="cellIs" dxfId="2138" priority="848" operator="equal">
      <formula>1</formula>
    </cfRule>
  </conditionalFormatting>
  <conditionalFormatting sqref="BL105:BL159">
    <cfRule type="cellIs" dxfId="2137" priority="847" operator="lessThan">
      <formula>30</formula>
    </cfRule>
  </conditionalFormatting>
  <conditionalFormatting sqref="BL105:BL159">
    <cfRule type="cellIs" dxfId="2136" priority="846" operator="between">
      <formula>30</formula>
      <formula>31</formula>
    </cfRule>
  </conditionalFormatting>
  <conditionalFormatting sqref="BQ105:BR159">
    <cfRule type="cellIs" dxfId="2135" priority="844" operator="equal">
      <formula>1</formula>
    </cfRule>
  </conditionalFormatting>
  <conditionalFormatting sqref="BQ105:BQ159">
    <cfRule type="cellIs" dxfId="2134" priority="843" operator="lessThan">
      <formula>30</formula>
    </cfRule>
  </conditionalFormatting>
  <conditionalFormatting sqref="BQ105:BQ159">
    <cfRule type="cellIs" dxfId="2133" priority="842" operator="between">
      <formula>30</formula>
      <formula>31</formula>
    </cfRule>
  </conditionalFormatting>
  <conditionalFormatting sqref="BV105:BW159">
    <cfRule type="cellIs" dxfId="2132" priority="840" operator="equal">
      <formula>1</formula>
    </cfRule>
  </conditionalFormatting>
  <conditionalFormatting sqref="BV105:BV159">
    <cfRule type="cellIs" dxfId="2131" priority="839" operator="lessThan">
      <formula>30</formula>
    </cfRule>
  </conditionalFormatting>
  <conditionalFormatting sqref="BV105:BV159">
    <cfRule type="cellIs" dxfId="2130" priority="838" operator="between">
      <formula>30</formula>
      <formula>31</formula>
    </cfRule>
  </conditionalFormatting>
  <conditionalFormatting sqref="CA105:CB159">
    <cfRule type="cellIs" dxfId="2129" priority="836" operator="equal">
      <formula>1</formula>
    </cfRule>
  </conditionalFormatting>
  <conditionalFormatting sqref="CA105:CA159">
    <cfRule type="cellIs" dxfId="2128" priority="835" operator="lessThan">
      <formula>30</formula>
    </cfRule>
  </conditionalFormatting>
  <conditionalFormatting sqref="CA105:CA159">
    <cfRule type="cellIs" dxfId="2127" priority="834" operator="between">
      <formula>30</formula>
      <formula>31</formula>
    </cfRule>
  </conditionalFormatting>
  <conditionalFormatting sqref="AB105:AB159">
    <cfRule type="cellIs" dxfId="2126" priority="832" operator="equal">
      <formula>1</formula>
    </cfRule>
  </conditionalFormatting>
  <conditionalFormatting sqref="AB105:AB159">
    <cfRule type="cellIs" dxfId="2125" priority="831" operator="equal">
      <formula>0</formula>
    </cfRule>
  </conditionalFormatting>
  <conditionalFormatting sqref="AG105:AG159">
    <cfRule type="cellIs" dxfId="2124" priority="830" operator="equal">
      <formula>1</formula>
    </cfRule>
  </conditionalFormatting>
  <conditionalFormatting sqref="AG105:AG159">
    <cfRule type="cellIs" dxfId="2123" priority="829" operator="equal">
      <formula>0</formula>
    </cfRule>
  </conditionalFormatting>
  <conditionalFormatting sqref="AL105:AL159">
    <cfRule type="cellIs" dxfId="2122" priority="828" operator="equal">
      <formula>1</formula>
    </cfRule>
  </conditionalFormatting>
  <conditionalFormatting sqref="AL105:AL159">
    <cfRule type="cellIs" dxfId="2121" priority="827" operator="equal">
      <formula>0</formula>
    </cfRule>
  </conditionalFormatting>
  <conditionalFormatting sqref="AQ105:AQ159">
    <cfRule type="cellIs" dxfId="2120" priority="826" operator="equal">
      <formula>1</formula>
    </cfRule>
  </conditionalFormatting>
  <conditionalFormatting sqref="AQ105:AQ159">
    <cfRule type="cellIs" dxfId="2119" priority="825" operator="equal">
      <formula>0</formula>
    </cfRule>
  </conditionalFormatting>
  <conditionalFormatting sqref="AV105:AV159">
    <cfRule type="cellIs" dxfId="2118" priority="824" operator="equal">
      <formula>1</formula>
    </cfRule>
  </conditionalFormatting>
  <conditionalFormatting sqref="AV105:AV159">
    <cfRule type="cellIs" dxfId="2117" priority="823" operator="equal">
      <formula>0</formula>
    </cfRule>
  </conditionalFormatting>
  <conditionalFormatting sqref="BA105:BA159">
    <cfRule type="cellIs" dxfId="2116" priority="822" operator="equal">
      <formula>1</formula>
    </cfRule>
  </conditionalFormatting>
  <conditionalFormatting sqref="BA105:BA159">
    <cfRule type="cellIs" dxfId="2115" priority="821" operator="equal">
      <formula>0</formula>
    </cfRule>
  </conditionalFormatting>
  <conditionalFormatting sqref="BF105:BF159">
    <cfRule type="cellIs" dxfId="2114" priority="820" operator="equal">
      <formula>1</formula>
    </cfRule>
  </conditionalFormatting>
  <conditionalFormatting sqref="BF105:BF159">
    <cfRule type="cellIs" dxfId="2113" priority="819" operator="equal">
      <formula>0</formula>
    </cfRule>
  </conditionalFormatting>
  <conditionalFormatting sqref="BK105:BK159">
    <cfRule type="cellIs" dxfId="2112" priority="818" operator="equal">
      <formula>1</formula>
    </cfRule>
  </conditionalFormatting>
  <conditionalFormatting sqref="BK105:BK159">
    <cfRule type="cellIs" dxfId="2111" priority="817" operator="equal">
      <formula>0</formula>
    </cfRule>
  </conditionalFormatting>
  <conditionalFormatting sqref="BP105:BP159">
    <cfRule type="cellIs" dxfId="2110" priority="816" operator="equal">
      <formula>1</formula>
    </cfRule>
  </conditionalFormatting>
  <conditionalFormatting sqref="BP105:BP159">
    <cfRule type="cellIs" dxfId="2109" priority="815" operator="equal">
      <formula>0</formula>
    </cfRule>
  </conditionalFormatting>
  <conditionalFormatting sqref="BU105:BU159">
    <cfRule type="cellIs" dxfId="2108" priority="814" operator="equal">
      <formula>1</formula>
    </cfRule>
  </conditionalFormatting>
  <conditionalFormatting sqref="BU105:BU159">
    <cfRule type="cellIs" dxfId="2107" priority="813" operator="equal">
      <formula>0</formula>
    </cfRule>
  </conditionalFormatting>
  <conditionalFormatting sqref="BZ105:BZ159">
    <cfRule type="cellIs" dxfId="2106" priority="812" operator="equal">
      <formula>1</formula>
    </cfRule>
  </conditionalFormatting>
  <conditionalFormatting sqref="BZ105:BZ159">
    <cfRule type="cellIs" dxfId="2105" priority="811" operator="equal">
      <formula>0</formula>
    </cfRule>
  </conditionalFormatting>
  <conditionalFormatting sqref="CP105:CP159">
    <cfRule type="cellIs" dxfId="2104" priority="809" operator="equal">
      <formula>"청년외"</formula>
    </cfRule>
    <cfRule type="cellIs" dxfId="2103" priority="810" operator="equal">
      <formula>"청년"</formula>
    </cfRule>
  </conditionalFormatting>
  <conditionalFormatting sqref="CO105:CO159">
    <cfRule type="cellIs" dxfId="2102" priority="807" operator="equal">
      <formula>1</formula>
    </cfRule>
    <cfRule type="cellIs" dxfId="2101" priority="808" operator="equal">
      <formula>0</formula>
    </cfRule>
  </conditionalFormatting>
  <conditionalFormatting sqref="X160:Y169">
    <cfRule type="cellIs" dxfId="2100" priority="620" operator="equal">
      <formula>1</formula>
    </cfRule>
  </conditionalFormatting>
  <conditionalFormatting sqref="H160:H169">
    <cfRule type="cellIs" dxfId="2099" priority="619" operator="equal">
      <formula>"남"</formula>
    </cfRule>
  </conditionalFormatting>
  <conditionalFormatting sqref="K160:K169">
    <cfRule type="cellIs" dxfId="2098" priority="617" operator="greaterThan">
      <formula>59</formula>
    </cfRule>
    <cfRule type="cellIs" dxfId="2097" priority="618" operator="lessThan">
      <formula>30</formula>
    </cfRule>
  </conditionalFormatting>
  <conditionalFormatting sqref="J160:J224">
    <cfRule type="cellIs" dxfId="2096" priority="616" operator="greaterThan">
      <formula>0</formula>
    </cfRule>
  </conditionalFormatting>
  <conditionalFormatting sqref="I160:I224">
    <cfRule type="cellIs" dxfId="2095" priority="614" operator="greaterThan">
      <formula>$A$1</formula>
    </cfRule>
    <cfRule type="cellIs" dxfId="2094" priority="615" operator="equal">
      <formula>""""""</formula>
    </cfRule>
  </conditionalFormatting>
  <conditionalFormatting sqref="X160:X169">
    <cfRule type="cellIs" dxfId="2093" priority="613" operator="lessThan">
      <formula>30</formula>
    </cfRule>
  </conditionalFormatting>
  <conditionalFormatting sqref="I160:I224">
    <cfRule type="cellIs" dxfId="2092" priority="612" operator="equal">
      <formula>""""""</formula>
    </cfRule>
  </conditionalFormatting>
  <conditionalFormatting sqref="X160:X169">
    <cfRule type="cellIs" dxfId="2091" priority="611" operator="between">
      <formula>30</formula>
      <formula>31</formula>
    </cfRule>
  </conditionalFormatting>
  <conditionalFormatting sqref="W160:W169">
    <cfRule type="cellIs" dxfId="2090" priority="610" operator="equal">
      <formula>1</formula>
    </cfRule>
  </conditionalFormatting>
  <conditionalFormatting sqref="W160:W169">
    <cfRule type="cellIs" dxfId="2089" priority="609" operator="equal">
      <formula>0</formula>
    </cfRule>
  </conditionalFormatting>
  <conditionalFormatting sqref="Q160:R162">
    <cfRule type="cellIs" dxfId="2088" priority="607" operator="equal">
      <formula>"부"</formula>
    </cfRule>
  </conditionalFormatting>
  <conditionalFormatting sqref="T160:V162">
    <cfRule type="cellIs" dxfId="2087" priority="605" operator="equal">
      <formula>"부"</formula>
    </cfRule>
    <cfRule type="cellIs" dxfId="2086" priority="606" operator="equal">
      <formula>"여"</formula>
    </cfRule>
  </conditionalFormatting>
  <conditionalFormatting sqref="Q163:R169">
    <cfRule type="cellIs" dxfId="2085" priority="604" operator="equal">
      <formula>"부"</formula>
    </cfRule>
  </conditionalFormatting>
  <conditionalFormatting sqref="T163:V169">
    <cfRule type="cellIs" dxfId="2084" priority="602" operator="equal">
      <formula>"부"</formula>
    </cfRule>
    <cfRule type="cellIs" dxfId="2083" priority="603" operator="equal">
      <formula>"여"</formula>
    </cfRule>
  </conditionalFormatting>
  <conditionalFormatting sqref="AC160:AD169">
    <cfRule type="cellIs" dxfId="2082" priority="601" operator="equal">
      <formula>1</formula>
    </cfRule>
  </conditionalFormatting>
  <conditionalFormatting sqref="AC160:AC169">
    <cfRule type="cellIs" dxfId="2081" priority="600" operator="lessThan">
      <formula>30</formula>
    </cfRule>
  </conditionalFormatting>
  <conditionalFormatting sqref="AC160:AC169">
    <cfRule type="cellIs" dxfId="2080" priority="599" operator="between">
      <formula>30</formula>
      <formula>31</formula>
    </cfRule>
  </conditionalFormatting>
  <conditionalFormatting sqref="AH160:AI169">
    <cfRule type="cellIs" dxfId="2079" priority="597" operator="equal">
      <formula>1</formula>
    </cfRule>
  </conditionalFormatting>
  <conditionalFormatting sqref="AH160:AH169">
    <cfRule type="cellIs" dxfId="2078" priority="596" operator="lessThan">
      <formula>30</formula>
    </cfRule>
  </conditionalFormatting>
  <conditionalFormatting sqref="AH160:AH169">
    <cfRule type="cellIs" dxfId="2077" priority="595" operator="between">
      <formula>30</formula>
      <formula>31</formula>
    </cfRule>
  </conditionalFormatting>
  <conditionalFormatting sqref="AM160:AN169">
    <cfRule type="cellIs" dxfId="2076" priority="593" operator="equal">
      <formula>1</formula>
    </cfRule>
  </conditionalFormatting>
  <conditionalFormatting sqref="AM160:AM169">
    <cfRule type="cellIs" dxfId="2075" priority="592" operator="lessThan">
      <formula>30</formula>
    </cfRule>
  </conditionalFormatting>
  <conditionalFormatting sqref="AM160:AM169">
    <cfRule type="cellIs" dxfId="2074" priority="591" operator="between">
      <formula>30</formula>
      <formula>31</formula>
    </cfRule>
  </conditionalFormatting>
  <conditionalFormatting sqref="AR160:AS169">
    <cfRule type="cellIs" dxfId="2073" priority="589" operator="equal">
      <formula>1</formula>
    </cfRule>
  </conditionalFormatting>
  <conditionalFormatting sqref="AR160:AR169">
    <cfRule type="cellIs" dxfId="2072" priority="588" operator="lessThan">
      <formula>30</formula>
    </cfRule>
  </conditionalFormatting>
  <conditionalFormatting sqref="AR160:AR169">
    <cfRule type="cellIs" dxfId="2071" priority="587" operator="between">
      <formula>30</formula>
      <formula>31</formula>
    </cfRule>
  </conditionalFormatting>
  <conditionalFormatting sqref="AW160:AX169">
    <cfRule type="cellIs" dxfId="2070" priority="585" operator="equal">
      <formula>1</formula>
    </cfRule>
  </conditionalFormatting>
  <conditionalFormatting sqref="AW160:AW169">
    <cfRule type="cellIs" dxfId="2069" priority="584" operator="lessThan">
      <formula>30</formula>
    </cfRule>
  </conditionalFormatting>
  <conditionalFormatting sqref="AW160:AW169">
    <cfRule type="cellIs" dxfId="2068" priority="583" operator="between">
      <formula>30</formula>
      <formula>31</formula>
    </cfRule>
  </conditionalFormatting>
  <conditionalFormatting sqref="BB160:BC169">
    <cfRule type="cellIs" dxfId="2067" priority="581" operator="equal">
      <formula>1</formula>
    </cfRule>
  </conditionalFormatting>
  <conditionalFormatting sqref="BB160:BB169">
    <cfRule type="cellIs" dxfId="2066" priority="580" operator="lessThan">
      <formula>30</formula>
    </cfRule>
  </conditionalFormatting>
  <conditionalFormatting sqref="BB160:BB169">
    <cfRule type="cellIs" dxfId="2065" priority="579" operator="between">
      <formula>30</formula>
      <formula>31</formula>
    </cfRule>
  </conditionalFormatting>
  <conditionalFormatting sqref="BG160:BH169">
    <cfRule type="cellIs" dxfId="2064" priority="577" operator="equal">
      <formula>1</formula>
    </cfRule>
  </conditionalFormatting>
  <conditionalFormatting sqref="BG160:BG169">
    <cfRule type="cellIs" dxfId="2063" priority="576" operator="lessThan">
      <formula>30</formula>
    </cfRule>
  </conditionalFormatting>
  <conditionalFormatting sqref="BG160:BG169">
    <cfRule type="cellIs" dxfId="2062" priority="575" operator="between">
      <formula>30</formula>
      <formula>31</formula>
    </cfRule>
  </conditionalFormatting>
  <conditionalFormatting sqref="BL160:BM169">
    <cfRule type="cellIs" dxfId="2061" priority="573" operator="equal">
      <formula>1</formula>
    </cfRule>
  </conditionalFormatting>
  <conditionalFormatting sqref="BL160:BL169">
    <cfRule type="cellIs" dxfId="2060" priority="572" operator="lessThan">
      <formula>30</formula>
    </cfRule>
  </conditionalFormatting>
  <conditionalFormatting sqref="BL160:BL169">
    <cfRule type="cellIs" dxfId="2059" priority="571" operator="between">
      <formula>30</formula>
      <formula>31</formula>
    </cfRule>
  </conditionalFormatting>
  <conditionalFormatting sqref="BQ160:BR169">
    <cfRule type="cellIs" dxfId="2058" priority="569" operator="equal">
      <formula>1</formula>
    </cfRule>
  </conditionalFormatting>
  <conditionalFormatting sqref="BQ160:BQ169">
    <cfRule type="cellIs" dxfId="2057" priority="568" operator="lessThan">
      <formula>30</formula>
    </cfRule>
  </conditionalFormatting>
  <conditionalFormatting sqref="BQ160:BQ169">
    <cfRule type="cellIs" dxfId="2056" priority="567" operator="between">
      <formula>30</formula>
      <formula>31</formula>
    </cfRule>
  </conditionalFormatting>
  <conditionalFormatting sqref="BV160:BW169">
    <cfRule type="cellIs" dxfId="2055" priority="565" operator="equal">
      <formula>1</formula>
    </cfRule>
  </conditionalFormatting>
  <conditionalFormatting sqref="BV160:BV169">
    <cfRule type="cellIs" dxfId="2054" priority="564" operator="lessThan">
      <formula>30</formula>
    </cfRule>
  </conditionalFormatting>
  <conditionalFormatting sqref="BV160:BV169">
    <cfRule type="cellIs" dxfId="2053" priority="563" operator="between">
      <formula>30</formula>
      <formula>31</formula>
    </cfRule>
  </conditionalFormatting>
  <conditionalFormatting sqref="CA160:CB169">
    <cfRule type="cellIs" dxfId="2052" priority="561" operator="equal">
      <formula>1</formula>
    </cfRule>
  </conditionalFormatting>
  <conditionalFormatting sqref="CA160:CA169">
    <cfRule type="cellIs" dxfId="2051" priority="560" operator="lessThan">
      <formula>30</formula>
    </cfRule>
  </conditionalFormatting>
  <conditionalFormatting sqref="CA160:CA169">
    <cfRule type="cellIs" dxfId="2050" priority="559" operator="between">
      <formula>30</formula>
      <formula>31</formula>
    </cfRule>
  </conditionalFormatting>
  <conditionalFormatting sqref="AB160:AB169">
    <cfRule type="cellIs" dxfId="2049" priority="557" operator="equal">
      <formula>1</formula>
    </cfRule>
  </conditionalFormatting>
  <conditionalFormatting sqref="AB160:AB169">
    <cfRule type="cellIs" dxfId="2048" priority="556" operator="equal">
      <formula>0</formula>
    </cfRule>
  </conditionalFormatting>
  <conditionalFormatting sqref="AG160:AG169">
    <cfRule type="cellIs" dxfId="2047" priority="555" operator="equal">
      <formula>1</formula>
    </cfRule>
  </conditionalFormatting>
  <conditionalFormatting sqref="AG160:AG169">
    <cfRule type="cellIs" dxfId="2046" priority="554" operator="equal">
      <formula>0</formula>
    </cfRule>
  </conditionalFormatting>
  <conditionalFormatting sqref="AL160:AL169">
    <cfRule type="cellIs" dxfId="2045" priority="553" operator="equal">
      <formula>1</formula>
    </cfRule>
  </conditionalFormatting>
  <conditionalFormatting sqref="AL160:AL169">
    <cfRule type="cellIs" dxfId="2044" priority="552" operator="equal">
      <formula>0</formula>
    </cfRule>
  </conditionalFormatting>
  <conditionalFormatting sqref="AQ160:AQ169">
    <cfRule type="cellIs" dxfId="2043" priority="551" operator="equal">
      <formula>1</formula>
    </cfRule>
  </conditionalFormatting>
  <conditionalFormatting sqref="AQ160:AQ169">
    <cfRule type="cellIs" dxfId="2042" priority="550" operator="equal">
      <formula>0</formula>
    </cfRule>
  </conditionalFormatting>
  <conditionalFormatting sqref="AV160:AV169">
    <cfRule type="cellIs" dxfId="2041" priority="549" operator="equal">
      <formula>1</formula>
    </cfRule>
  </conditionalFormatting>
  <conditionalFormatting sqref="AV160:AV169">
    <cfRule type="cellIs" dxfId="2040" priority="548" operator="equal">
      <formula>0</formula>
    </cfRule>
  </conditionalFormatting>
  <conditionalFormatting sqref="BA160:BA169">
    <cfRule type="cellIs" dxfId="2039" priority="547" operator="equal">
      <formula>1</formula>
    </cfRule>
  </conditionalFormatting>
  <conditionalFormatting sqref="BA160:BA169">
    <cfRule type="cellIs" dxfId="2038" priority="546" operator="equal">
      <formula>0</formula>
    </cfRule>
  </conditionalFormatting>
  <conditionalFormatting sqref="BF160:BF169">
    <cfRule type="cellIs" dxfId="2037" priority="545" operator="equal">
      <formula>1</formula>
    </cfRule>
  </conditionalFormatting>
  <conditionalFormatting sqref="BF160:BF169">
    <cfRule type="cellIs" dxfId="2036" priority="544" operator="equal">
      <formula>0</formula>
    </cfRule>
  </conditionalFormatting>
  <conditionalFormatting sqref="BK160:BK169">
    <cfRule type="cellIs" dxfId="2035" priority="543" operator="equal">
      <formula>1</formula>
    </cfRule>
  </conditionalFormatting>
  <conditionalFormatting sqref="BK160:BK169">
    <cfRule type="cellIs" dxfId="2034" priority="542" operator="equal">
      <formula>0</formula>
    </cfRule>
  </conditionalFormatting>
  <conditionalFormatting sqref="BP160:BP169">
    <cfRule type="cellIs" dxfId="2033" priority="541" operator="equal">
      <formula>1</formula>
    </cfRule>
  </conditionalFormatting>
  <conditionalFormatting sqref="BP160:BP169">
    <cfRule type="cellIs" dxfId="2032" priority="540" operator="equal">
      <formula>0</formula>
    </cfRule>
  </conditionalFormatting>
  <conditionalFormatting sqref="BU160:BU169">
    <cfRule type="cellIs" dxfId="2031" priority="539" operator="equal">
      <formula>1</formula>
    </cfRule>
  </conditionalFormatting>
  <conditionalFormatting sqref="BU160:BU169">
    <cfRule type="cellIs" dxfId="2030" priority="538" operator="equal">
      <formula>0</formula>
    </cfRule>
  </conditionalFormatting>
  <conditionalFormatting sqref="BZ160:BZ169">
    <cfRule type="cellIs" dxfId="2029" priority="537" operator="equal">
      <formula>1</formula>
    </cfRule>
  </conditionalFormatting>
  <conditionalFormatting sqref="BZ160:BZ169">
    <cfRule type="cellIs" dxfId="2028" priority="536" operator="equal">
      <formula>0</formula>
    </cfRule>
  </conditionalFormatting>
  <conditionalFormatting sqref="CP160:CP169">
    <cfRule type="cellIs" dxfId="2027" priority="534" operator="equal">
      <formula>"청년외"</formula>
    </cfRule>
    <cfRule type="cellIs" dxfId="2026" priority="535" operator="equal">
      <formula>"청년"</formula>
    </cfRule>
  </conditionalFormatting>
  <conditionalFormatting sqref="CO160:CO169">
    <cfRule type="cellIs" dxfId="2025" priority="532" operator="equal">
      <formula>1</formula>
    </cfRule>
    <cfRule type="cellIs" dxfId="2024" priority="533" operator="equal">
      <formula>0</formula>
    </cfRule>
  </conditionalFormatting>
  <conditionalFormatting sqref="I160:I224">
    <cfRule type="cellIs" dxfId="2023" priority="531" operator="greaterThan">
      <formula>43100</formula>
    </cfRule>
  </conditionalFormatting>
  <conditionalFormatting sqref="X170:Y224">
    <cfRule type="cellIs" dxfId="2022" priority="530" operator="equal">
      <formula>1</formula>
    </cfRule>
  </conditionalFormatting>
  <conditionalFormatting sqref="H170:H224">
    <cfRule type="cellIs" dxfId="2021" priority="529" operator="equal">
      <formula>"남"</formula>
    </cfRule>
  </conditionalFormatting>
  <conditionalFormatting sqref="K170:K224">
    <cfRule type="cellIs" dxfId="2020" priority="527" operator="greaterThan">
      <formula>59</formula>
    </cfRule>
    <cfRule type="cellIs" dxfId="2019" priority="528" operator="lessThan">
      <formula>30</formula>
    </cfRule>
  </conditionalFormatting>
  <conditionalFormatting sqref="X170:X224">
    <cfRule type="cellIs" dxfId="2018" priority="526" operator="lessThan">
      <formula>30</formula>
    </cfRule>
  </conditionalFormatting>
  <conditionalFormatting sqref="X170:X224">
    <cfRule type="cellIs" dxfId="2017" priority="525" operator="between">
      <formula>30</formula>
      <formula>31</formula>
    </cfRule>
  </conditionalFormatting>
  <conditionalFormatting sqref="Q170:R177">
    <cfRule type="cellIs" dxfId="2016" priority="524" operator="equal">
      <formula>"부"</formula>
    </cfRule>
  </conditionalFormatting>
  <conditionalFormatting sqref="T170:V177">
    <cfRule type="cellIs" dxfId="2015" priority="522" operator="equal">
      <formula>"부"</formula>
    </cfRule>
    <cfRule type="cellIs" dxfId="2014" priority="523" operator="equal">
      <formula>"여"</formula>
    </cfRule>
  </conditionalFormatting>
  <conditionalFormatting sqref="W170:W224">
    <cfRule type="cellIs" dxfId="2013" priority="521" operator="equal">
      <formula>1</formula>
    </cfRule>
  </conditionalFormatting>
  <conditionalFormatting sqref="W170:W224">
    <cfRule type="cellIs" dxfId="2012" priority="520" operator="equal">
      <formula>0</formula>
    </cfRule>
  </conditionalFormatting>
  <conditionalFormatting sqref="AC170:AD224">
    <cfRule type="cellIs" dxfId="2011" priority="497" operator="equal">
      <formula>1</formula>
    </cfRule>
  </conditionalFormatting>
  <conditionalFormatting sqref="Q178:R184">
    <cfRule type="cellIs" dxfId="2010" priority="518" operator="equal">
      <formula>"부"</formula>
    </cfRule>
  </conditionalFormatting>
  <conditionalFormatting sqref="T178:V184">
    <cfRule type="cellIs" dxfId="2009" priority="516" operator="equal">
      <formula>"부"</formula>
    </cfRule>
    <cfRule type="cellIs" dxfId="2008" priority="517" operator="equal">
      <formula>"여"</formula>
    </cfRule>
  </conditionalFormatting>
  <conditionalFormatting sqref="Q185:R191">
    <cfRule type="cellIs" dxfId="2007" priority="515" operator="equal">
      <formula>"부"</formula>
    </cfRule>
  </conditionalFormatting>
  <conditionalFormatting sqref="T185:V191">
    <cfRule type="cellIs" dxfId="2006" priority="513" operator="equal">
      <formula>"부"</formula>
    </cfRule>
    <cfRule type="cellIs" dxfId="2005" priority="514" operator="equal">
      <formula>"여"</formula>
    </cfRule>
  </conditionalFormatting>
  <conditionalFormatting sqref="Q192:R198">
    <cfRule type="cellIs" dxfId="2004" priority="512" operator="equal">
      <formula>"부"</formula>
    </cfRule>
  </conditionalFormatting>
  <conditionalFormatting sqref="T192:V198">
    <cfRule type="cellIs" dxfId="2003" priority="510" operator="equal">
      <formula>"부"</formula>
    </cfRule>
    <cfRule type="cellIs" dxfId="2002" priority="511" operator="equal">
      <formula>"여"</formula>
    </cfRule>
  </conditionalFormatting>
  <conditionalFormatting sqref="Q199:R205">
    <cfRule type="cellIs" dxfId="2001" priority="509" operator="equal">
      <formula>"부"</formula>
    </cfRule>
  </conditionalFormatting>
  <conditionalFormatting sqref="T199:V205">
    <cfRule type="cellIs" dxfId="2000" priority="507" operator="equal">
      <formula>"부"</formula>
    </cfRule>
    <cfRule type="cellIs" dxfId="1999" priority="508" operator="equal">
      <formula>"여"</formula>
    </cfRule>
  </conditionalFormatting>
  <conditionalFormatting sqref="Q206:R212">
    <cfRule type="cellIs" dxfId="1998" priority="506" operator="equal">
      <formula>"부"</formula>
    </cfRule>
  </conditionalFormatting>
  <conditionalFormatting sqref="T206:V212">
    <cfRule type="cellIs" dxfId="1997" priority="504" operator="equal">
      <formula>"부"</formula>
    </cfRule>
    <cfRule type="cellIs" dxfId="1996" priority="505" operator="equal">
      <formula>"여"</formula>
    </cfRule>
  </conditionalFormatting>
  <conditionalFormatting sqref="Q213:R219">
    <cfRule type="cellIs" dxfId="1995" priority="503" operator="equal">
      <formula>"부"</formula>
    </cfRule>
  </conditionalFormatting>
  <conditionalFormatting sqref="T213:V219">
    <cfRule type="cellIs" dxfId="1994" priority="501" operator="equal">
      <formula>"부"</formula>
    </cfRule>
    <cfRule type="cellIs" dxfId="1993" priority="502" operator="equal">
      <formula>"여"</formula>
    </cfRule>
  </conditionalFormatting>
  <conditionalFormatting sqref="Q220:R224">
    <cfRule type="cellIs" dxfId="1992" priority="500" operator="equal">
      <formula>"부"</formula>
    </cfRule>
  </conditionalFormatting>
  <conditionalFormatting sqref="T220:V224">
    <cfRule type="cellIs" dxfId="1991" priority="498" operator="equal">
      <formula>"부"</formula>
    </cfRule>
    <cfRule type="cellIs" dxfId="1990" priority="499" operator="equal">
      <formula>"여"</formula>
    </cfRule>
  </conditionalFormatting>
  <conditionalFormatting sqref="AC170:AC224">
    <cfRule type="cellIs" dxfId="1989" priority="496" operator="lessThan">
      <formula>30</formula>
    </cfRule>
  </conditionalFormatting>
  <conditionalFormatting sqref="AC170:AC224">
    <cfRule type="cellIs" dxfId="1988" priority="495" operator="between">
      <formula>30</formula>
      <formula>31</formula>
    </cfRule>
  </conditionalFormatting>
  <conditionalFormatting sqref="AH170:AI224">
    <cfRule type="cellIs" dxfId="1987" priority="493" operator="equal">
      <formula>1</formula>
    </cfRule>
  </conditionalFormatting>
  <conditionalFormatting sqref="AH170:AH224">
    <cfRule type="cellIs" dxfId="1986" priority="492" operator="lessThan">
      <formula>30</formula>
    </cfRule>
  </conditionalFormatting>
  <conditionalFormatting sqref="AH170:AH224">
    <cfRule type="cellIs" dxfId="1985" priority="491" operator="between">
      <formula>30</formula>
      <formula>31</formula>
    </cfRule>
  </conditionalFormatting>
  <conditionalFormatting sqref="AM170:AN224">
    <cfRule type="cellIs" dxfId="1984" priority="489" operator="equal">
      <formula>1</formula>
    </cfRule>
  </conditionalFormatting>
  <conditionalFormatting sqref="AM170:AM224">
    <cfRule type="cellIs" dxfId="1983" priority="488" operator="lessThan">
      <formula>30</formula>
    </cfRule>
  </conditionalFormatting>
  <conditionalFormatting sqref="AM170:AM224">
    <cfRule type="cellIs" dxfId="1982" priority="487" operator="between">
      <formula>30</formula>
      <formula>31</formula>
    </cfRule>
  </conditionalFormatting>
  <conditionalFormatting sqref="AR170:AS224">
    <cfRule type="cellIs" dxfId="1981" priority="485" operator="equal">
      <formula>1</formula>
    </cfRule>
  </conditionalFormatting>
  <conditionalFormatting sqref="AR170:AR224">
    <cfRule type="cellIs" dxfId="1980" priority="484" operator="lessThan">
      <formula>30</formula>
    </cfRule>
  </conditionalFormatting>
  <conditionalFormatting sqref="AR170:AR224">
    <cfRule type="cellIs" dxfId="1979" priority="483" operator="between">
      <formula>30</formula>
      <formula>31</formula>
    </cfRule>
  </conditionalFormatting>
  <conditionalFormatting sqref="AW170:AX224">
    <cfRule type="cellIs" dxfId="1978" priority="481" operator="equal">
      <formula>1</formula>
    </cfRule>
  </conditionalFormatting>
  <conditionalFormatting sqref="AW170:AW224">
    <cfRule type="cellIs" dxfId="1977" priority="480" operator="lessThan">
      <formula>30</formula>
    </cfRule>
  </conditionalFormatting>
  <conditionalFormatting sqref="AW170:AW224">
    <cfRule type="cellIs" dxfId="1976" priority="479" operator="between">
      <formula>30</formula>
      <formula>31</formula>
    </cfRule>
  </conditionalFormatting>
  <conditionalFormatting sqref="BB170:BC224">
    <cfRule type="cellIs" dxfId="1975" priority="477" operator="equal">
      <formula>1</formula>
    </cfRule>
  </conditionalFormatting>
  <conditionalFormatting sqref="BB170:BB224">
    <cfRule type="cellIs" dxfId="1974" priority="476" operator="lessThan">
      <formula>30</formula>
    </cfRule>
  </conditionalFormatting>
  <conditionalFormatting sqref="BB170:BB224">
    <cfRule type="cellIs" dxfId="1973" priority="475" operator="between">
      <formula>30</formula>
      <formula>31</formula>
    </cfRule>
  </conditionalFormatting>
  <conditionalFormatting sqref="BG170:BH224">
    <cfRule type="cellIs" dxfId="1972" priority="473" operator="equal">
      <formula>1</formula>
    </cfRule>
  </conditionalFormatting>
  <conditionalFormatting sqref="BG170:BG224">
    <cfRule type="cellIs" dxfId="1971" priority="472" operator="lessThan">
      <formula>30</formula>
    </cfRule>
  </conditionalFormatting>
  <conditionalFormatting sqref="BG170:BG224">
    <cfRule type="cellIs" dxfId="1970" priority="471" operator="between">
      <formula>30</formula>
      <formula>31</formula>
    </cfRule>
  </conditionalFormatting>
  <conditionalFormatting sqref="BL170:BM224">
    <cfRule type="cellIs" dxfId="1969" priority="469" operator="equal">
      <formula>1</formula>
    </cfRule>
  </conditionalFormatting>
  <conditionalFormatting sqref="BL170:BL224">
    <cfRule type="cellIs" dxfId="1968" priority="468" operator="lessThan">
      <formula>30</formula>
    </cfRule>
  </conditionalFormatting>
  <conditionalFormatting sqref="BL170:BL224">
    <cfRule type="cellIs" dxfId="1967" priority="467" operator="between">
      <formula>30</formula>
      <formula>31</formula>
    </cfRule>
  </conditionalFormatting>
  <conditionalFormatting sqref="BQ170:BR224">
    <cfRule type="cellIs" dxfId="1966" priority="465" operator="equal">
      <formula>1</formula>
    </cfRule>
  </conditionalFormatting>
  <conditionalFormatting sqref="BQ170:BQ224">
    <cfRule type="cellIs" dxfId="1965" priority="464" operator="lessThan">
      <formula>30</formula>
    </cfRule>
  </conditionalFormatting>
  <conditionalFormatting sqref="BQ170:BQ224">
    <cfRule type="cellIs" dxfId="1964" priority="463" operator="between">
      <formula>30</formula>
      <formula>31</formula>
    </cfRule>
  </conditionalFormatting>
  <conditionalFormatting sqref="BV170:BW224">
    <cfRule type="cellIs" dxfId="1963" priority="461" operator="equal">
      <formula>1</formula>
    </cfRule>
  </conditionalFormatting>
  <conditionalFormatting sqref="BV170:BV224">
    <cfRule type="cellIs" dxfId="1962" priority="460" operator="lessThan">
      <formula>30</formula>
    </cfRule>
  </conditionalFormatting>
  <conditionalFormatting sqref="BV170:BV224">
    <cfRule type="cellIs" dxfId="1961" priority="459" operator="between">
      <formula>30</formula>
      <formula>31</formula>
    </cfRule>
  </conditionalFormatting>
  <conditionalFormatting sqref="CA170:CB224">
    <cfRule type="cellIs" dxfId="1960" priority="457" operator="equal">
      <formula>1</formula>
    </cfRule>
  </conditionalFormatting>
  <conditionalFormatting sqref="CA170:CA224">
    <cfRule type="cellIs" dxfId="1959" priority="456" operator="lessThan">
      <formula>30</formula>
    </cfRule>
  </conditionalFormatting>
  <conditionalFormatting sqref="CA170:CA224">
    <cfRule type="cellIs" dxfId="1958" priority="455" operator="between">
      <formula>30</formula>
      <formula>31</formula>
    </cfRule>
  </conditionalFormatting>
  <conditionalFormatting sqref="AB170:AB224">
    <cfRule type="cellIs" dxfId="1957" priority="453" operator="equal">
      <formula>1</formula>
    </cfRule>
  </conditionalFormatting>
  <conditionalFormatting sqref="AB170:AB224">
    <cfRule type="cellIs" dxfId="1956" priority="452" operator="equal">
      <formula>0</formula>
    </cfRule>
  </conditionalFormatting>
  <conditionalFormatting sqref="AG170:AG224">
    <cfRule type="cellIs" dxfId="1955" priority="451" operator="equal">
      <formula>1</formula>
    </cfRule>
  </conditionalFormatting>
  <conditionalFormatting sqref="AG170:AG224">
    <cfRule type="cellIs" dxfId="1954" priority="450" operator="equal">
      <formula>0</formula>
    </cfRule>
  </conditionalFormatting>
  <conditionalFormatting sqref="AL170:AL224">
    <cfRule type="cellIs" dxfId="1953" priority="449" operator="equal">
      <formula>1</formula>
    </cfRule>
  </conditionalFormatting>
  <conditionalFormatting sqref="AL170:AL224">
    <cfRule type="cellIs" dxfId="1952" priority="448" operator="equal">
      <formula>0</formula>
    </cfRule>
  </conditionalFormatting>
  <conditionalFormatting sqref="AQ170:AQ224">
    <cfRule type="cellIs" dxfId="1951" priority="447" operator="equal">
      <formula>1</formula>
    </cfRule>
  </conditionalFormatting>
  <conditionalFormatting sqref="AQ170:AQ224">
    <cfRule type="cellIs" dxfId="1950" priority="446" operator="equal">
      <formula>0</formula>
    </cfRule>
  </conditionalFormatting>
  <conditionalFormatting sqref="AV170:AV224">
    <cfRule type="cellIs" dxfId="1949" priority="445" operator="equal">
      <formula>1</formula>
    </cfRule>
  </conditionalFormatting>
  <conditionalFormatting sqref="AV170:AV224">
    <cfRule type="cellIs" dxfId="1948" priority="444" operator="equal">
      <formula>0</formula>
    </cfRule>
  </conditionalFormatting>
  <conditionalFormatting sqref="BA170:BA224">
    <cfRule type="cellIs" dxfId="1947" priority="443" operator="equal">
      <formula>1</formula>
    </cfRule>
  </conditionalFormatting>
  <conditionalFormatting sqref="BA170:BA224">
    <cfRule type="cellIs" dxfId="1946" priority="442" operator="equal">
      <formula>0</formula>
    </cfRule>
  </conditionalFormatting>
  <conditionalFormatting sqref="BF170:BF224">
    <cfRule type="cellIs" dxfId="1945" priority="441" operator="equal">
      <formula>1</formula>
    </cfRule>
  </conditionalFormatting>
  <conditionalFormatting sqref="BF170:BF224">
    <cfRule type="cellIs" dxfId="1944" priority="440" operator="equal">
      <formula>0</formula>
    </cfRule>
  </conditionalFormatting>
  <conditionalFormatting sqref="BK170:BK224">
    <cfRule type="cellIs" dxfId="1943" priority="439" operator="equal">
      <formula>1</formula>
    </cfRule>
  </conditionalFormatting>
  <conditionalFormatting sqref="BK170:BK224">
    <cfRule type="cellIs" dxfId="1942" priority="438" operator="equal">
      <formula>0</formula>
    </cfRule>
  </conditionalFormatting>
  <conditionalFormatting sqref="BP170:BP224">
    <cfRule type="cellIs" dxfId="1941" priority="437" operator="equal">
      <formula>1</formula>
    </cfRule>
  </conditionalFormatting>
  <conditionalFormatting sqref="BP170:BP224">
    <cfRule type="cellIs" dxfId="1940" priority="436" operator="equal">
      <formula>0</formula>
    </cfRule>
  </conditionalFormatting>
  <conditionalFormatting sqref="BU170:BU224">
    <cfRule type="cellIs" dxfId="1939" priority="435" operator="equal">
      <formula>1</formula>
    </cfRule>
  </conditionalFormatting>
  <conditionalFormatting sqref="BU170:BU224">
    <cfRule type="cellIs" dxfId="1938" priority="434" operator="equal">
      <formula>0</formula>
    </cfRule>
  </conditionalFormatting>
  <conditionalFormatting sqref="BZ170:BZ224">
    <cfRule type="cellIs" dxfId="1937" priority="433" operator="equal">
      <formula>1</formula>
    </cfRule>
  </conditionalFormatting>
  <conditionalFormatting sqref="BZ170:BZ224">
    <cfRule type="cellIs" dxfId="1936" priority="432" operator="equal">
      <formula>0</formula>
    </cfRule>
  </conditionalFormatting>
  <conditionalFormatting sqref="CP170:CP224">
    <cfRule type="cellIs" dxfId="1935" priority="430" operator="equal">
      <formula>"청년외"</formula>
    </cfRule>
    <cfRule type="cellIs" dxfId="1934" priority="431" operator="equal">
      <formula>"청년"</formula>
    </cfRule>
  </conditionalFormatting>
  <conditionalFormatting sqref="CO170:CO224">
    <cfRule type="cellIs" dxfId="1933" priority="428" operator="equal">
      <formula>1</formula>
    </cfRule>
    <cfRule type="cellIs" dxfId="1932" priority="429" operator="equal">
      <formula>0</formula>
    </cfRule>
  </conditionalFormatting>
  <conditionalFormatting sqref="J225:J279">
    <cfRule type="cellIs" dxfId="1931" priority="427" operator="greaterThan">
      <formula>0</formula>
    </cfRule>
  </conditionalFormatting>
  <conditionalFormatting sqref="I225:I279">
    <cfRule type="cellIs" dxfId="1930" priority="425" operator="greaterThan">
      <formula>$A$1</formula>
    </cfRule>
    <cfRule type="cellIs" dxfId="1929" priority="426" operator="equal">
      <formula>""""""</formula>
    </cfRule>
  </conditionalFormatting>
  <conditionalFormatting sqref="I225:I279">
    <cfRule type="cellIs" dxfId="1928" priority="424" operator="equal">
      <formula>""""""</formula>
    </cfRule>
  </conditionalFormatting>
  <conditionalFormatting sqref="I225:I279">
    <cfRule type="cellIs" dxfId="1927" priority="423" operator="greaterThan">
      <formula>43100</formula>
    </cfRule>
  </conditionalFormatting>
  <conditionalFormatting sqref="X225:Y279">
    <cfRule type="cellIs" dxfId="1926" priority="422" operator="equal">
      <formula>1</formula>
    </cfRule>
  </conditionalFormatting>
  <conditionalFormatting sqref="H225:H279">
    <cfRule type="cellIs" dxfId="1925" priority="421" operator="equal">
      <formula>"남"</formula>
    </cfRule>
  </conditionalFormatting>
  <conditionalFormatting sqref="K225:K279">
    <cfRule type="cellIs" dxfId="1924" priority="419" operator="greaterThan">
      <formula>59</formula>
    </cfRule>
    <cfRule type="cellIs" dxfId="1923" priority="420" operator="lessThan">
      <formula>30</formula>
    </cfRule>
  </conditionalFormatting>
  <conditionalFormatting sqref="X225:X279">
    <cfRule type="cellIs" dxfId="1922" priority="418" operator="lessThan">
      <formula>30</formula>
    </cfRule>
  </conditionalFormatting>
  <conditionalFormatting sqref="X225:X279">
    <cfRule type="cellIs" dxfId="1921" priority="417" operator="between">
      <formula>30</formula>
      <formula>31</formula>
    </cfRule>
  </conditionalFormatting>
  <conditionalFormatting sqref="Q225:R232">
    <cfRule type="cellIs" dxfId="1920" priority="416" operator="equal">
      <formula>"부"</formula>
    </cfRule>
  </conditionalFormatting>
  <conditionalFormatting sqref="T225:V232">
    <cfRule type="cellIs" dxfId="1919" priority="414" operator="equal">
      <formula>"부"</formula>
    </cfRule>
    <cfRule type="cellIs" dxfId="1918" priority="415" operator="equal">
      <formula>"여"</formula>
    </cfRule>
  </conditionalFormatting>
  <conditionalFormatting sqref="W225:W279">
    <cfRule type="cellIs" dxfId="1917" priority="413" operator="equal">
      <formula>1</formula>
    </cfRule>
  </conditionalFormatting>
  <conditionalFormatting sqref="W225:W279">
    <cfRule type="cellIs" dxfId="1916" priority="412" operator="equal">
      <formula>0</formula>
    </cfRule>
  </conditionalFormatting>
  <conditionalFormatting sqref="AC225:AD279">
    <cfRule type="cellIs" dxfId="1915" priority="389" operator="equal">
      <formula>1</formula>
    </cfRule>
  </conditionalFormatting>
  <conditionalFormatting sqref="Q233:R239">
    <cfRule type="cellIs" dxfId="1914" priority="410" operator="equal">
      <formula>"부"</formula>
    </cfRule>
  </conditionalFormatting>
  <conditionalFormatting sqref="T233:V239">
    <cfRule type="cellIs" dxfId="1913" priority="408" operator="equal">
      <formula>"부"</formula>
    </cfRule>
    <cfRule type="cellIs" dxfId="1912" priority="409" operator="equal">
      <formula>"여"</formula>
    </cfRule>
  </conditionalFormatting>
  <conditionalFormatting sqref="Q240:R246">
    <cfRule type="cellIs" dxfId="1911" priority="407" operator="equal">
      <formula>"부"</formula>
    </cfRule>
  </conditionalFormatting>
  <conditionalFormatting sqref="T240:V246">
    <cfRule type="cellIs" dxfId="1910" priority="405" operator="equal">
      <formula>"부"</formula>
    </cfRule>
    <cfRule type="cellIs" dxfId="1909" priority="406" operator="equal">
      <formula>"여"</formula>
    </cfRule>
  </conditionalFormatting>
  <conditionalFormatting sqref="Q247:R253">
    <cfRule type="cellIs" dxfId="1908" priority="404" operator="equal">
      <formula>"부"</formula>
    </cfRule>
  </conditionalFormatting>
  <conditionalFormatting sqref="T247:V253">
    <cfRule type="cellIs" dxfId="1907" priority="402" operator="equal">
      <formula>"부"</formula>
    </cfRule>
    <cfRule type="cellIs" dxfId="1906" priority="403" operator="equal">
      <formula>"여"</formula>
    </cfRule>
  </conditionalFormatting>
  <conditionalFormatting sqref="Q254:R260">
    <cfRule type="cellIs" dxfId="1905" priority="401" operator="equal">
      <formula>"부"</formula>
    </cfRule>
  </conditionalFormatting>
  <conditionalFormatting sqref="T254:V260">
    <cfRule type="cellIs" dxfId="1904" priority="399" operator="equal">
      <formula>"부"</formula>
    </cfRule>
    <cfRule type="cellIs" dxfId="1903" priority="400" operator="equal">
      <formula>"여"</formula>
    </cfRule>
  </conditionalFormatting>
  <conditionalFormatting sqref="Q261:R267">
    <cfRule type="cellIs" dxfId="1902" priority="398" operator="equal">
      <formula>"부"</formula>
    </cfRule>
  </conditionalFormatting>
  <conditionalFormatting sqref="T261:V267">
    <cfRule type="cellIs" dxfId="1901" priority="396" operator="equal">
      <formula>"부"</formula>
    </cfRule>
    <cfRule type="cellIs" dxfId="1900" priority="397" operator="equal">
      <formula>"여"</formula>
    </cfRule>
  </conditionalFormatting>
  <conditionalFormatting sqref="Q268:R274">
    <cfRule type="cellIs" dxfId="1899" priority="395" operator="equal">
      <formula>"부"</formula>
    </cfRule>
  </conditionalFormatting>
  <conditionalFormatting sqref="T268:V274">
    <cfRule type="cellIs" dxfId="1898" priority="393" operator="equal">
      <formula>"부"</formula>
    </cfRule>
    <cfRule type="cellIs" dxfId="1897" priority="394" operator="equal">
      <formula>"여"</formula>
    </cfRule>
  </conditionalFormatting>
  <conditionalFormatting sqref="Q275:R279">
    <cfRule type="cellIs" dxfId="1896" priority="392" operator="equal">
      <formula>"부"</formula>
    </cfRule>
  </conditionalFormatting>
  <conditionalFormatting sqref="T275:V279">
    <cfRule type="cellIs" dxfId="1895" priority="390" operator="equal">
      <formula>"부"</formula>
    </cfRule>
    <cfRule type="cellIs" dxfId="1894" priority="391" operator="equal">
      <formula>"여"</formula>
    </cfRule>
  </conditionalFormatting>
  <conditionalFormatting sqref="AC225:AC279">
    <cfRule type="cellIs" dxfId="1893" priority="388" operator="lessThan">
      <formula>30</formula>
    </cfRule>
  </conditionalFormatting>
  <conditionalFormatting sqref="AC225:AC279">
    <cfRule type="cellIs" dxfId="1892" priority="387" operator="between">
      <formula>30</formula>
      <formula>31</formula>
    </cfRule>
  </conditionalFormatting>
  <conditionalFormatting sqref="AH225:AI279">
    <cfRule type="cellIs" dxfId="1891" priority="385" operator="equal">
      <formula>1</formula>
    </cfRule>
  </conditionalFormatting>
  <conditionalFormatting sqref="AH225:AH279">
    <cfRule type="cellIs" dxfId="1890" priority="384" operator="lessThan">
      <formula>30</formula>
    </cfRule>
  </conditionalFormatting>
  <conditionalFormatting sqref="AH225:AH279">
    <cfRule type="cellIs" dxfId="1889" priority="383" operator="between">
      <formula>30</formula>
      <formula>31</formula>
    </cfRule>
  </conditionalFormatting>
  <conditionalFormatting sqref="AM225:AN279">
    <cfRule type="cellIs" dxfId="1888" priority="381" operator="equal">
      <formula>1</formula>
    </cfRule>
  </conditionalFormatting>
  <conditionalFormatting sqref="AM225:AM279">
    <cfRule type="cellIs" dxfId="1887" priority="380" operator="lessThan">
      <formula>30</formula>
    </cfRule>
  </conditionalFormatting>
  <conditionalFormatting sqref="AM225:AM279">
    <cfRule type="cellIs" dxfId="1886" priority="379" operator="between">
      <formula>30</formula>
      <formula>31</formula>
    </cfRule>
  </conditionalFormatting>
  <conditionalFormatting sqref="AR225:AS279">
    <cfRule type="cellIs" dxfId="1885" priority="377" operator="equal">
      <formula>1</formula>
    </cfRule>
  </conditionalFormatting>
  <conditionalFormatting sqref="AR225:AR279">
    <cfRule type="cellIs" dxfId="1884" priority="376" operator="lessThan">
      <formula>30</formula>
    </cfRule>
  </conditionalFormatting>
  <conditionalFormatting sqref="AR225:AR279">
    <cfRule type="cellIs" dxfId="1883" priority="375" operator="between">
      <formula>30</formula>
      <formula>31</formula>
    </cfRule>
  </conditionalFormatting>
  <conditionalFormatting sqref="AW225:AX279">
    <cfRule type="cellIs" dxfId="1882" priority="373" operator="equal">
      <formula>1</formula>
    </cfRule>
  </conditionalFormatting>
  <conditionalFormatting sqref="AW225:AW279">
    <cfRule type="cellIs" dxfId="1881" priority="372" operator="lessThan">
      <formula>30</formula>
    </cfRule>
  </conditionalFormatting>
  <conditionalFormatting sqref="AW225:AW279">
    <cfRule type="cellIs" dxfId="1880" priority="371" operator="between">
      <formula>30</formula>
      <formula>31</formula>
    </cfRule>
  </conditionalFormatting>
  <conditionalFormatting sqref="BB225:BC279">
    <cfRule type="cellIs" dxfId="1879" priority="369" operator="equal">
      <formula>1</formula>
    </cfRule>
  </conditionalFormatting>
  <conditionalFormatting sqref="BB225:BB279">
    <cfRule type="cellIs" dxfId="1878" priority="368" operator="lessThan">
      <formula>30</formula>
    </cfRule>
  </conditionalFormatting>
  <conditionalFormatting sqref="BB225:BB279">
    <cfRule type="cellIs" dxfId="1877" priority="367" operator="between">
      <formula>30</formula>
      <formula>31</formula>
    </cfRule>
  </conditionalFormatting>
  <conditionalFormatting sqref="BG225:BH279">
    <cfRule type="cellIs" dxfId="1876" priority="365" operator="equal">
      <formula>1</formula>
    </cfRule>
  </conditionalFormatting>
  <conditionalFormatting sqref="BG225:BG279">
    <cfRule type="cellIs" dxfId="1875" priority="364" operator="lessThan">
      <formula>30</formula>
    </cfRule>
  </conditionalFormatting>
  <conditionalFormatting sqref="BG225:BG279">
    <cfRule type="cellIs" dxfId="1874" priority="363" operator="between">
      <formula>30</formula>
      <formula>31</formula>
    </cfRule>
  </conditionalFormatting>
  <conditionalFormatting sqref="BL225:BM279">
    <cfRule type="cellIs" dxfId="1873" priority="361" operator="equal">
      <formula>1</formula>
    </cfRule>
  </conditionalFormatting>
  <conditionalFormatting sqref="BL225:BL279">
    <cfRule type="cellIs" dxfId="1872" priority="360" operator="lessThan">
      <formula>30</formula>
    </cfRule>
  </conditionalFormatting>
  <conditionalFormatting sqref="BL225:BL279">
    <cfRule type="cellIs" dxfId="1871" priority="359" operator="between">
      <formula>30</formula>
      <formula>31</formula>
    </cfRule>
  </conditionalFormatting>
  <conditionalFormatting sqref="BQ225:BR279">
    <cfRule type="cellIs" dxfId="1870" priority="357" operator="equal">
      <formula>1</formula>
    </cfRule>
  </conditionalFormatting>
  <conditionalFormatting sqref="BQ225:BQ279">
    <cfRule type="cellIs" dxfId="1869" priority="356" operator="lessThan">
      <formula>30</formula>
    </cfRule>
  </conditionalFormatting>
  <conditionalFormatting sqref="BQ225:BQ279">
    <cfRule type="cellIs" dxfId="1868" priority="355" operator="between">
      <formula>30</formula>
      <formula>31</formula>
    </cfRule>
  </conditionalFormatting>
  <conditionalFormatting sqref="BV225:BW279">
    <cfRule type="cellIs" dxfId="1867" priority="353" operator="equal">
      <formula>1</formula>
    </cfRule>
  </conditionalFormatting>
  <conditionalFormatting sqref="BV225:BV279">
    <cfRule type="cellIs" dxfId="1866" priority="352" operator="lessThan">
      <formula>30</formula>
    </cfRule>
  </conditionalFormatting>
  <conditionalFormatting sqref="BV225:BV279">
    <cfRule type="cellIs" dxfId="1865" priority="351" operator="between">
      <formula>30</formula>
      <formula>31</formula>
    </cfRule>
  </conditionalFormatting>
  <conditionalFormatting sqref="CA225:CB279">
    <cfRule type="cellIs" dxfId="1864" priority="349" operator="equal">
      <formula>1</formula>
    </cfRule>
  </conditionalFormatting>
  <conditionalFormatting sqref="CA225:CA279">
    <cfRule type="cellIs" dxfId="1863" priority="348" operator="lessThan">
      <formula>30</formula>
    </cfRule>
  </conditionalFormatting>
  <conditionalFormatting sqref="CA225:CA279">
    <cfRule type="cellIs" dxfId="1862" priority="347" operator="between">
      <formula>30</formula>
      <formula>31</formula>
    </cfRule>
  </conditionalFormatting>
  <conditionalFormatting sqref="AB225:AB279">
    <cfRule type="cellIs" dxfId="1861" priority="345" operator="equal">
      <formula>1</formula>
    </cfRule>
  </conditionalFormatting>
  <conditionalFormatting sqref="AB225:AB279">
    <cfRule type="cellIs" dxfId="1860" priority="344" operator="equal">
      <formula>0</formula>
    </cfRule>
  </conditionalFormatting>
  <conditionalFormatting sqref="AG225:AG279">
    <cfRule type="cellIs" dxfId="1859" priority="343" operator="equal">
      <formula>1</formula>
    </cfRule>
  </conditionalFormatting>
  <conditionalFormatting sqref="AG225:AG279">
    <cfRule type="cellIs" dxfId="1858" priority="342" operator="equal">
      <formula>0</formula>
    </cfRule>
  </conditionalFormatting>
  <conditionalFormatting sqref="AL225:AL279">
    <cfRule type="cellIs" dxfId="1857" priority="341" operator="equal">
      <formula>1</formula>
    </cfRule>
  </conditionalFormatting>
  <conditionalFormatting sqref="AL225:AL279">
    <cfRule type="cellIs" dxfId="1856" priority="340" operator="equal">
      <formula>0</formula>
    </cfRule>
  </conditionalFormatting>
  <conditionalFormatting sqref="AQ225:AQ279">
    <cfRule type="cellIs" dxfId="1855" priority="339" operator="equal">
      <formula>1</formula>
    </cfRule>
  </conditionalFormatting>
  <conditionalFormatting sqref="AQ225:AQ279">
    <cfRule type="cellIs" dxfId="1854" priority="338" operator="equal">
      <formula>0</formula>
    </cfRule>
  </conditionalFormatting>
  <conditionalFormatting sqref="AV225:AV279">
    <cfRule type="cellIs" dxfId="1853" priority="337" operator="equal">
      <formula>1</formula>
    </cfRule>
  </conditionalFormatting>
  <conditionalFormatting sqref="AV225:AV279">
    <cfRule type="cellIs" dxfId="1852" priority="336" operator="equal">
      <formula>0</formula>
    </cfRule>
  </conditionalFormatting>
  <conditionalFormatting sqref="BA225:BA279">
    <cfRule type="cellIs" dxfId="1851" priority="335" operator="equal">
      <formula>1</formula>
    </cfRule>
  </conditionalFormatting>
  <conditionalFormatting sqref="BA225:BA279">
    <cfRule type="cellIs" dxfId="1850" priority="334" operator="equal">
      <formula>0</formula>
    </cfRule>
  </conditionalFormatting>
  <conditionalFormatting sqref="BF225:BF279">
    <cfRule type="cellIs" dxfId="1849" priority="333" operator="equal">
      <formula>1</formula>
    </cfRule>
  </conditionalFormatting>
  <conditionalFormatting sqref="BF225:BF279">
    <cfRule type="cellIs" dxfId="1848" priority="332" operator="equal">
      <formula>0</formula>
    </cfRule>
  </conditionalFormatting>
  <conditionalFormatting sqref="BK225:BK279">
    <cfRule type="cellIs" dxfId="1847" priority="331" operator="equal">
      <formula>1</formula>
    </cfRule>
  </conditionalFormatting>
  <conditionalFormatting sqref="BK225:BK279">
    <cfRule type="cellIs" dxfId="1846" priority="330" operator="equal">
      <formula>0</formula>
    </cfRule>
  </conditionalFormatting>
  <conditionalFormatting sqref="BP225:BP279">
    <cfRule type="cellIs" dxfId="1845" priority="329" operator="equal">
      <formula>1</formula>
    </cfRule>
  </conditionalFormatting>
  <conditionalFormatting sqref="BP225:BP279">
    <cfRule type="cellIs" dxfId="1844" priority="328" operator="equal">
      <formula>0</formula>
    </cfRule>
  </conditionalFormatting>
  <conditionalFormatting sqref="BU225:BU279">
    <cfRule type="cellIs" dxfId="1843" priority="327" operator="equal">
      <formula>1</formula>
    </cfRule>
  </conditionalFormatting>
  <conditionalFormatting sqref="BU225:BU279">
    <cfRule type="cellIs" dxfId="1842" priority="326" operator="equal">
      <formula>0</formula>
    </cfRule>
  </conditionalFormatting>
  <conditionalFormatting sqref="BZ225:BZ279">
    <cfRule type="cellIs" dxfId="1841" priority="325" operator="equal">
      <formula>1</formula>
    </cfRule>
  </conditionalFormatting>
  <conditionalFormatting sqref="BZ225:BZ279">
    <cfRule type="cellIs" dxfId="1840" priority="324" operator="equal">
      <formula>0</formula>
    </cfRule>
  </conditionalFormatting>
  <conditionalFormatting sqref="CP225:CP279">
    <cfRule type="cellIs" dxfId="1839" priority="322" operator="equal">
      <formula>"청년외"</formula>
    </cfRule>
    <cfRule type="cellIs" dxfId="1838" priority="323" operator="equal">
      <formula>"청년"</formula>
    </cfRule>
  </conditionalFormatting>
  <conditionalFormatting sqref="CO225:CO279">
    <cfRule type="cellIs" dxfId="1837" priority="320" operator="equal">
      <formula>1</formula>
    </cfRule>
    <cfRule type="cellIs" dxfId="1836" priority="321" operator="equal">
      <formula>0</formula>
    </cfRule>
  </conditionalFormatting>
  <conditionalFormatting sqref="J280:J296">
    <cfRule type="cellIs" dxfId="1835" priority="319" operator="greaterThan">
      <formula>0</formula>
    </cfRule>
  </conditionalFormatting>
  <conditionalFormatting sqref="I280:I296">
    <cfRule type="cellIs" dxfId="1834" priority="317" operator="greaterThan">
      <formula>$A$1</formula>
    </cfRule>
    <cfRule type="cellIs" dxfId="1833" priority="318" operator="equal">
      <formula>""""""</formula>
    </cfRule>
  </conditionalFormatting>
  <conditionalFormatting sqref="I280:I296">
    <cfRule type="cellIs" dxfId="1832" priority="316" operator="equal">
      <formula>""""""</formula>
    </cfRule>
  </conditionalFormatting>
  <conditionalFormatting sqref="I280:I296">
    <cfRule type="cellIs" dxfId="1831" priority="315" operator="greaterThan">
      <formula>43100</formula>
    </cfRule>
  </conditionalFormatting>
  <conditionalFormatting sqref="X280:Y296">
    <cfRule type="cellIs" dxfId="1830" priority="314" operator="equal">
      <formula>1</formula>
    </cfRule>
  </conditionalFormatting>
  <conditionalFormatting sqref="H280:H296">
    <cfRule type="cellIs" dxfId="1829" priority="313" operator="equal">
      <formula>"남"</formula>
    </cfRule>
  </conditionalFormatting>
  <conditionalFormatting sqref="K280:K296">
    <cfRule type="cellIs" dxfId="1828" priority="311" operator="greaterThan">
      <formula>59</formula>
    </cfRule>
    <cfRule type="cellIs" dxfId="1827" priority="312" operator="lessThan">
      <formula>30</formula>
    </cfRule>
  </conditionalFormatting>
  <conditionalFormatting sqref="X280:X296">
    <cfRule type="cellIs" dxfId="1826" priority="310" operator="lessThan">
      <formula>30</formula>
    </cfRule>
  </conditionalFormatting>
  <conditionalFormatting sqref="X280:X296">
    <cfRule type="cellIs" dxfId="1825" priority="309" operator="between">
      <formula>30</formula>
      <formula>31</formula>
    </cfRule>
  </conditionalFormatting>
  <conditionalFormatting sqref="W280:W296">
    <cfRule type="cellIs" dxfId="1824" priority="308" operator="equal">
      <formula>1</formula>
    </cfRule>
  </conditionalFormatting>
  <conditionalFormatting sqref="W280:W296">
    <cfRule type="cellIs" dxfId="1823" priority="307" operator="equal">
      <formula>0</formula>
    </cfRule>
  </conditionalFormatting>
  <conditionalFormatting sqref="AC280:AD296">
    <cfRule type="cellIs" dxfId="1822" priority="290" operator="equal">
      <formula>1</formula>
    </cfRule>
  </conditionalFormatting>
  <conditionalFormatting sqref="Q280:R284">
    <cfRule type="cellIs" dxfId="1821" priority="305" operator="equal">
      <formula>"부"</formula>
    </cfRule>
  </conditionalFormatting>
  <conditionalFormatting sqref="T280:V284">
    <cfRule type="cellIs" dxfId="1820" priority="303" operator="equal">
      <formula>"부"</formula>
    </cfRule>
    <cfRule type="cellIs" dxfId="1819" priority="304" operator="equal">
      <formula>"여"</formula>
    </cfRule>
  </conditionalFormatting>
  <conditionalFormatting sqref="Q285:R291">
    <cfRule type="cellIs" dxfId="1818" priority="302" operator="equal">
      <formula>"부"</formula>
    </cfRule>
  </conditionalFormatting>
  <conditionalFormatting sqref="T285:V291">
    <cfRule type="cellIs" dxfId="1817" priority="300" operator="equal">
      <formula>"부"</formula>
    </cfRule>
    <cfRule type="cellIs" dxfId="1816" priority="301" operator="equal">
      <formula>"여"</formula>
    </cfRule>
  </conditionalFormatting>
  <conditionalFormatting sqref="Q292:R296">
    <cfRule type="cellIs" dxfId="1815" priority="299" operator="equal">
      <formula>"부"</formula>
    </cfRule>
  </conditionalFormatting>
  <conditionalFormatting sqref="T292:V296">
    <cfRule type="cellIs" dxfId="1814" priority="297" operator="equal">
      <formula>"부"</formula>
    </cfRule>
    <cfRule type="cellIs" dxfId="1813" priority="298" operator="equal">
      <formula>"여"</formula>
    </cfRule>
  </conditionalFormatting>
  <conditionalFormatting sqref="AH280:AI296">
    <cfRule type="cellIs" dxfId="1812" priority="286" operator="equal">
      <formula>1</formula>
    </cfRule>
  </conditionalFormatting>
  <conditionalFormatting sqref="AC280:AC296">
    <cfRule type="cellIs" dxfId="1811" priority="289" operator="lessThan">
      <formula>30</formula>
    </cfRule>
  </conditionalFormatting>
  <conditionalFormatting sqref="AC280:AC296">
    <cfRule type="cellIs" dxfId="1810" priority="288" operator="between">
      <formula>30</formula>
      <formula>31</formula>
    </cfRule>
  </conditionalFormatting>
  <conditionalFormatting sqref="AH280:AH296">
    <cfRule type="cellIs" dxfId="1809" priority="285" operator="lessThan">
      <formula>30</formula>
    </cfRule>
  </conditionalFormatting>
  <conditionalFormatting sqref="AH280:AH296">
    <cfRule type="cellIs" dxfId="1808" priority="284" operator="between">
      <formula>30</formula>
      <formula>31</formula>
    </cfRule>
  </conditionalFormatting>
  <conditionalFormatting sqref="AM280:AN296">
    <cfRule type="cellIs" dxfId="1807" priority="282" operator="equal">
      <formula>1</formula>
    </cfRule>
  </conditionalFormatting>
  <conditionalFormatting sqref="AM280:AM296">
    <cfRule type="cellIs" dxfId="1806" priority="281" operator="lessThan">
      <formula>30</formula>
    </cfRule>
  </conditionalFormatting>
  <conditionalFormatting sqref="AM280:AM296">
    <cfRule type="cellIs" dxfId="1805" priority="280" operator="between">
      <formula>30</formula>
      <formula>31</formula>
    </cfRule>
  </conditionalFormatting>
  <conditionalFormatting sqref="AR280:AS296">
    <cfRule type="cellIs" dxfId="1804" priority="278" operator="equal">
      <formula>1</formula>
    </cfRule>
  </conditionalFormatting>
  <conditionalFormatting sqref="AR280:AR296">
    <cfRule type="cellIs" dxfId="1803" priority="277" operator="lessThan">
      <formula>30</formula>
    </cfRule>
  </conditionalFormatting>
  <conditionalFormatting sqref="AR280:AR296">
    <cfRule type="cellIs" dxfId="1802" priority="276" operator="between">
      <formula>30</formula>
      <formula>31</formula>
    </cfRule>
  </conditionalFormatting>
  <conditionalFormatting sqref="AW280:AX296">
    <cfRule type="cellIs" dxfId="1801" priority="274" operator="equal">
      <formula>1</formula>
    </cfRule>
  </conditionalFormatting>
  <conditionalFormatting sqref="AW280:AW296">
    <cfRule type="cellIs" dxfId="1800" priority="273" operator="lessThan">
      <formula>30</formula>
    </cfRule>
  </conditionalFormatting>
  <conditionalFormatting sqref="AW280:AW296">
    <cfRule type="cellIs" dxfId="1799" priority="272" operator="between">
      <formula>30</formula>
      <formula>31</formula>
    </cfRule>
  </conditionalFormatting>
  <conditionalFormatting sqref="BB280:BC296">
    <cfRule type="cellIs" dxfId="1798" priority="270" operator="equal">
      <formula>1</formula>
    </cfRule>
  </conditionalFormatting>
  <conditionalFormatting sqref="BB280:BB296">
    <cfRule type="cellIs" dxfId="1797" priority="269" operator="lessThan">
      <formula>30</formula>
    </cfRule>
  </conditionalFormatting>
  <conditionalFormatting sqref="BB280:BB296">
    <cfRule type="cellIs" dxfId="1796" priority="268" operator="between">
      <formula>30</formula>
      <formula>31</formula>
    </cfRule>
  </conditionalFormatting>
  <conditionalFormatting sqref="BG280:BH296">
    <cfRule type="cellIs" dxfId="1795" priority="266" operator="equal">
      <formula>1</formula>
    </cfRule>
  </conditionalFormatting>
  <conditionalFormatting sqref="BG280:BG296">
    <cfRule type="cellIs" dxfId="1794" priority="265" operator="lessThan">
      <formula>30</formula>
    </cfRule>
  </conditionalFormatting>
  <conditionalFormatting sqref="BG280:BG296">
    <cfRule type="cellIs" dxfId="1793" priority="264" operator="between">
      <formula>30</formula>
      <formula>31</formula>
    </cfRule>
  </conditionalFormatting>
  <conditionalFormatting sqref="BL280:BM296">
    <cfRule type="cellIs" dxfId="1792" priority="262" operator="equal">
      <formula>1</formula>
    </cfRule>
  </conditionalFormatting>
  <conditionalFormatting sqref="BL280:BL296">
    <cfRule type="cellIs" dxfId="1791" priority="261" operator="lessThan">
      <formula>30</formula>
    </cfRule>
  </conditionalFormatting>
  <conditionalFormatting sqref="BL280:BL296">
    <cfRule type="cellIs" dxfId="1790" priority="260" operator="between">
      <formula>30</formula>
      <formula>31</formula>
    </cfRule>
  </conditionalFormatting>
  <conditionalFormatting sqref="BQ280:BR296">
    <cfRule type="cellIs" dxfId="1789" priority="258" operator="equal">
      <formula>1</formula>
    </cfRule>
  </conditionalFormatting>
  <conditionalFormatting sqref="BQ280:BQ296">
    <cfRule type="cellIs" dxfId="1788" priority="257" operator="lessThan">
      <formula>30</formula>
    </cfRule>
  </conditionalFormatting>
  <conditionalFormatting sqref="BQ280:BQ296">
    <cfRule type="cellIs" dxfId="1787" priority="256" operator="between">
      <formula>30</formula>
      <formula>31</formula>
    </cfRule>
  </conditionalFormatting>
  <conditionalFormatting sqref="BV280:BW296">
    <cfRule type="cellIs" dxfId="1786" priority="254" operator="equal">
      <formula>1</formula>
    </cfRule>
  </conditionalFormatting>
  <conditionalFormatting sqref="BV280:BV296">
    <cfRule type="cellIs" dxfId="1785" priority="253" operator="lessThan">
      <formula>30</formula>
    </cfRule>
  </conditionalFormatting>
  <conditionalFormatting sqref="BV280:BV296">
    <cfRule type="cellIs" dxfId="1784" priority="252" operator="between">
      <formula>30</formula>
      <formula>31</formula>
    </cfRule>
  </conditionalFormatting>
  <conditionalFormatting sqref="CA280:CB296">
    <cfRule type="cellIs" dxfId="1783" priority="250" operator="equal">
      <formula>1</formula>
    </cfRule>
  </conditionalFormatting>
  <conditionalFormatting sqref="CA280:CA296">
    <cfRule type="cellIs" dxfId="1782" priority="249" operator="lessThan">
      <formula>30</formula>
    </cfRule>
  </conditionalFormatting>
  <conditionalFormatting sqref="CA280:CA296">
    <cfRule type="cellIs" dxfId="1781" priority="248" operator="between">
      <formula>30</formula>
      <formula>31</formula>
    </cfRule>
  </conditionalFormatting>
  <conditionalFormatting sqref="AB280:AB296">
    <cfRule type="cellIs" dxfId="1780" priority="246" operator="equal">
      <formula>1</formula>
    </cfRule>
  </conditionalFormatting>
  <conditionalFormatting sqref="AB280:AB296">
    <cfRule type="cellIs" dxfId="1779" priority="245" operator="equal">
      <formula>0</formula>
    </cfRule>
  </conditionalFormatting>
  <conditionalFormatting sqref="AG280:AG296">
    <cfRule type="cellIs" dxfId="1778" priority="244" operator="equal">
      <formula>1</formula>
    </cfRule>
  </conditionalFormatting>
  <conditionalFormatting sqref="AG280:AG296">
    <cfRule type="cellIs" dxfId="1777" priority="243" operator="equal">
      <formula>0</formula>
    </cfRule>
  </conditionalFormatting>
  <conditionalFormatting sqref="AL280:AL296">
    <cfRule type="cellIs" dxfId="1776" priority="242" operator="equal">
      <formula>1</formula>
    </cfRule>
  </conditionalFormatting>
  <conditionalFormatting sqref="AL280:AL296">
    <cfRule type="cellIs" dxfId="1775" priority="241" operator="equal">
      <formula>0</formula>
    </cfRule>
  </conditionalFormatting>
  <conditionalFormatting sqref="AQ280:AQ296">
    <cfRule type="cellIs" dxfId="1774" priority="240" operator="equal">
      <formula>1</formula>
    </cfRule>
  </conditionalFormatting>
  <conditionalFormatting sqref="AQ280:AQ296">
    <cfRule type="cellIs" dxfId="1773" priority="239" operator="equal">
      <formula>0</formula>
    </cfRule>
  </conditionalFormatting>
  <conditionalFormatting sqref="AV280:AV296">
    <cfRule type="cellIs" dxfId="1772" priority="238" operator="equal">
      <formula>1</formula>
    </cfRule>
  </conditionalFormatting>
  <conditionalFormatting sqref="AV280:AV296">
    <cfRule type="cellIs" dxfId="1771" priority="237" operator="equal">
      <formula>0</formula>
    </cfRule>
  </conditionalFormatting>
  <conditionalFormatting sqref="BA280:BA296">
    <cfRule type="cellIs" dxfId="1770" priority="236" operator="equal">
      <formula>1</formula>
    </cfRule>
  </conditionalFormatting>
  <conditionalFormatting sqref="BA280:BA296">
    <cfRule type="cellIs" dxfId="1769" priority="235" operator="equal">
      <formula>0</formula>
    </cfRule>
  </conditionalFormatting>
  <conditionalFormatting sqref="BF280:BF296">
    <cfRule type="cellIs" dxfId="1768" priority="234" operator="equal">
      <formula>1</formula>
    </cfRule>
  </conditionalFormatting>
  <conditionalFormatting sqref="BF280:BF296">
    <cfRule type="cellIs" dxfId="1767" priority="233" operator="equal">
      <formula>0</formula>
    </cfRule>
  </conditionalFormatting>
  <conditionalFormatting sqref="BK280:BK296">
    <cfRule type="cellIs" dxfId="1766" priority="232" operator="equal">
      <formula>1</formula>
    </cfRule>
  </conditionalFormatting>
  <conditionalFormatting sqref="BK280:BK296">
    <cfRule type="cellIs" dxfId="1765" priority="231" operator="equal">
      <formula>0</formula>
    </cfRule>
  </conditionalFormatting>
  <conditionalFormatting sqref="BP280:BP296">
    <cfRule type="cellIs" dxfId="1764" priority="230" operator="equal">
      <formula>1</formula>
    </cfRule>
  </conditionalFormatting>
  <conditionalFormatting sqref="BP280:BP296">
    <cfRule type="cellIs" dxfId="1763" priority="229" operator="equal">
      <formula>0</formula>
    </cfRule>
  </conditionalFormatting>
  <conditionalFormatting sqref="BU280:BU296">
    <cfRule type="cellIs" dxfId="1762" priority="228" operator="equal">
      <formula>1</formula>
    </cfRule>
  </conditionalFormatting>
  <conditionalFormatting sqref="BU280:BU296">
    <cfRule type="cellIs" dxfId="1761" priority="227" operator="equal">
      <formula>0</formula>
    </cfRule>
  </conditionalFormatting>
  <conditionalFormatting sqref="BZ280:BZ296">
    <cfRule type="cellIs" dxfId="1760" priority="226" operator="equal">
      <formula>1</formula>
    </cfRule>
  </conditionalFormatting>
  <conditionalFormatting sqref="BZ280:BZ296">
    <cfRule type="cellIs" dxfId="1759" priority="225" operator="equal">
      <formula>0</formula>
    </cfRule>
  </conditionalFormatting>
  <conditionalFormatting sqref="CP280:CP296">
    <cfRule type="cellIs" dxfId="1758" priority="223" operator="equal">
      <formula>"청년외"</formula>
    </cfRule>
    <cfRule type="cellIs" dxfId="1757" priority="224" operator="equal">
      <formula>"청년"</formula>
    </cfRule>
  </conditionalFormatting>
  <conditionalFormatting sqref="CO280:CO296">
    <cfRule type="cellIs" dxfId="1756" priority="221" operator="equal">
      <formula>1</formula>
    </cfRule>
    <cfRule type="cellIs" dxfId="1755" priority="222" operator="equal">
      <formula>0</formula>
    </cfRule>
  </conditionalFormatting>
  <conditionalFormatting sqref="J297:J304">
    <cfRule type="cellIs" dxfId="1754" priority="112" operator="greaterThan">
      <formula>0</formula>
    </cfRule>
  </conditionalFormatting>
  <conditionalFormatting sqref="I297:I304">
    <cfRule type="cellIs" dxfId="1753" priority="110" operator="greaterThan">
      <formula>$A$1</formula>
    </cfRule>
    <cfRule type="cellIs" dxfId="1752" priority="111" operator="equal">
      <formula>""""""</formula>
    </cfRule>
  </conditionalFormatting>
  <conditionalFormatting sqref="I297:I304">
    <cfRule type="cellIs" dxfId="1751" priority="109" operator="equal">
      <formula>""""""</formula>
    </cfRule>
  </conditionalFormatting>
  <conditionalFormatting sqref="I297:I304">
    <cfRule type="cellIs" dxfId="1750" priority="108" operator="greaterThan">
      <formula>43100</formula>
    </cfRule>
  </conditionalFormatting>
  <conditionalFormatting sqref="X297:Y304">
    <cfRule type="cellIs" dxfId="1749" priority="107" operator="equal">
      <formula>1</formula>
    </cfRule>
  </conditionalFormatting>
  <conditionalFormatting sqref="H297:H304">
    <cfRule type="cellIs" dxfId="1748" priority="106" operator="equal">
      <formula>"남"</formula>
    </cfRule>
  </conditionalFormatting>
  <conditionalFormatting sqref="K297:K304">
    <cfRule type="cellIs" dxfId="1747" priority="104" operator="greaterThan">
      <formula>59</formula>
    </cfRule>
    <cfRule type="cellIs" dxfId="1746" priority="105" operator="lessThan">
      <formula>30</formula>
    </cfRule>
  </conditionalFormatting>
  <conditionalFormatting sqref="X297:X304">
    <cfRule type="cellIs" dxfId="1745" priority="103" operator="lessThan">
      <formula>30</formula>
    </cfRule>
  </conditionalFormatting>
  <conditionalFormatting sqref="X297:X304">
    <cfRule type="cellIs" dxfId="1744" priority="102" operator="between">
      <formula>30</formula>
      <formula>31</formula>
    </cfRule>
  </conditionalFormatting>
  <conditionalFormatting sqref="W297:W304">
    <cfRule type="cellIs" dxfId="1743" priority="101" operator="equal">
      <formula>1</formula>
    </cfRule>
  </conditionalFormatting>
  <conditionalFormatting sqref="W297:W304">
    <cfRule type="cellIs" dxfId="1742" priority="100" operator="equal">
      <formula>0</formula>
    </cfRule>
  </conditionalFormatting>
  <conditionalFormatting sqref="Q297:R301">
    <cfRule type="cellIs" dxfId="1741" priority="98" operator="equal">
      <formula>"부"</formula>
    </cfRule>
  </conditionalFormatting>
  <conditionalFormatting sqref="T297:V301">
    <cfRule type="cellIs" dxfId="1740" priority="96" operator="equal">
      <formula>"부"</formula>
    </cfRule>
    <cfRule type="cellIs" dxfId="1739" priority="97" operator="equal">
      <formula>"여"</formula>
    </cfRule>
  </conditionalFormatting>
  <conditionalFormatting sqref="Q302:R304">
    <cfRule type="cellIs" dxfId="1738" priority="95" operator="equal">
      <formula>"부"</formula>
    </cfRule>
  </conditionalFormatting>
  <conditionalFormatting sqref="T302:V304">
    <cfRule type="cellIs" dxfId="1737" priority="93" operator="equal">
      <formula>"부"</formula>
    </cfRule>
    <cfRule type="cellIs" dxfId="1736" priority="94" operator="equal">
      <formula>"여"</formula>
    </cfRule>
  </conditionalFormatting>
  <conditionalFormatting sqref="AC297:AD304">
    <cfRule type="cellIs" dxfId="1735" priority="92" operator="equal">
      <formula>1</formula>
    </cfRule>
  </conditionalFormatting>
  <conditionalFormatting sqref="AC297:AC304">
    <cfRule type="cellIs" dxfId="1734" priority="91" operator="lessThan">
      <formula>30</formula>
    </cfRule>
  </conditionalFormatting>
  <conditionalFormatting sqref="AC297:AC304">
    <cfRule type="cellIs" dxfId="1733" priority="90" operator="between">
      <formula>30</formula>
      <formula>31</formula>
    </cfRule>
  </conditionalFormatting>
  <conditionalFormatting sqref="AH297:AI304">
    <cfRule type="cellIs" dxfId="1732" priority="88" operator="equal">
      <formula>1</formula>
    </cfRule>
  </conditionalFormatting>
  <conditionalFormatting sqref="AH297:AH304">
    <cfRule type="cellIs" dxfId="1731" priority="87" operator="lessThan">
      <formula>30</formula>
    </cfRule>
  </conditionalFormatting>
  <conditionalFormatting sqref="AH297:AH304">
    <cfRule type="cellIs" dxfId="1730" priority="86" operator="between">
      <formula>30</formula>
      <formula>31</formula>
    </cfRule>
  </conditionalFormatting>
  <conditionalFormatting sqref="AM297:AN304">
    <cfRule type="cellIs" dxfId="1729" priority="84" operator="equal">
      <formula>1</formula>
    </cfRule>
  </conditionalFormatting>
  <conditionalFormatting sqref="AM297:AM304">
    <cfRule type="cellIs" dxfId="1728" priority="83" operator="lessThan">
      <formula>30</formula>
    </cfRule>
  </conditionalFormatting>
  <conditionalFormatting sqref="AM297:AM304">
    <cfRule type="cellIs" dxfId="1727" priority="82" operator="between">
      <formula>30</formula>
      <formula>31</formula>
    </cfRule>
  </conditionalFormatting>
  <conditionalFormatting sqref="AR297:AS304">
    <cfRule type="cellIs" dxfId="1726" priority="80" operator="equal">
      <formula>1</formula>
    </cfRule>
  </conditionalFormatting>
  <conditionalFormatting sqref="AR297:AR304">
    <cfRule type="cellIs" dxfId="1725" priority="79" operator="lessThan">
      <formula>30</formula>
    </cfRule>
  </conditionalFormatting>
  <conditionalFormatting sqref="AR297:AR304">
    <cfRule type="cellIs" dxfId="1724" priority="78" operator="between">
      <formula>30</formula>
      <formula>31</formula>
    </cfRule>
  </conditionalFormatting>
  <conditionalFormatting sqref="AW297:AX304">
    <cfRule type="cellIs" dxfId="1723" priority="76" operator="equal">
      <formula>1</formula>
    </cfRule>
  </conditionalFormatting>
  <conditionalFormatting sqref="AW297:AW304">
    <cfRule type="cellIs" dxfId="1722" priority="75" operator="lessThan">
      <formula>30</formula>
    </cfRule>
  </conditionalFormatting>
  <conditionalFormatting sqref="AW297:AW304">
    <cfRule type="cellIs" dxfId="1721" priority="74" operator="between">
      <formula>30</formula>
      <formula>31</formula>
    </cfRule>
  </conditionalFormatting>
  <conditionalFormatting sqref="BO304">
    <cfRule type="cellIs" dxfId="1720" priority="61" operator="equal">
      <formula>1</formula>
    </cfRule>
  </conditionalFormatting>
  <conditionalFormatting sqref="BB297:BC304">
    <cfRule type="cellIs" dxfId="1719" priority="72" operator="equal">
      <formula>1</formula>
    </cfRule>
  </conditionalFormatting>
  <conditionalFormatting sqref="BB297:BB304">
    <cfRule type="cellIs" dxfId="1718" priority="71" operator="lessThan">
      <formula>30</formula>
    </cfRule>
  </conditionalFormatting>
  <conditionalFormatting sqref="BB297:BB304">
    <cfRule type="cellIs" dxfId="1717" priority="70" operator="between">
      <formula>30</formula>
      <formula>31</formula>
    </cfRule>
  </conditionalFormatting>
  <conditionalFormatting sqref="BG297:BH304">
    <cfRule type="cellIs" dxfId="1716" priority="68" operator="equal">
      <formula>1</formula>
    </cfRule>
  </conditionalFormatting>
  <conditionalFormatting sqref="BG297:BG304">
    <cfRule type="cellIs" dxfId="1715" priority="67" operator="lessThan">
      <formula>30</formula>
    </cfRule>
  </conditionalFormatting>
  <conditionalFormatting sqref="BG297:BG304">
    <cfRule type="cellIs" dxfId="1714" priority="66" operator="between">
      <formula>30</formula>
      <formula>31</formula>
    </cfRule>
  </conditionalFormatting>
  <conditionalFormatting sqref="BL297:BM304">
    <cfRule type="cellIs" dxfId="1713" priority="64" operator="equal">
      <formula>1</formula>
    </cfRule>
  </conditionalFormatting>
  <conditionalFormatting sqref="BL297:BL304">
    <cfRule type="cellIs" dxfId="1712" priority="63" operator="lessThan">
      <formula>30</formula>
    </cfRule>
  </conditionalFormatting>
  <conditionalFormatting sqref="BL297:BL304">
    <cfRule type="cellIs" dxfId="1711" priority="62" operator="between">
      <formula>30</formula>
      <formula>31</formula>
    </cfRule>
  </conditionalFormatting>
  <conditionalFormatting sqref="BT304">
    <cfRule type="cellIs" dxfId="1710" priority="57" operator="equal">
      <formula>1</formula>
    </cfRule>
  </conditionalFormatting>
  <conditionalFormatting sqref="BQ297:BR304">
    <cfRule type="cellIs" dxfId="1709" priority="60" operator="equal">
      <formula>1</formula>
    </cfRule>
  </conditionalFormatting>
  <conditionalFormatting sqref="BQ297:BQ304">
    <cfRule type="cellIs" dxfId="1708" priority="59" operator="lessThan">
      <formula>30</formula>
    </cfRule>
  </conditionalFormatting>
  <conditionalFormatting sqref="BQ297:BQ304">
    <cfRule type="cellIs" dxfId="1707" priority="58" operator="between">
      <formula>30</formula>
      <formula>31</formula>
    </cfRule>
  </conditionalFormatting>
  <conditionalFormatting sqref="BV297:BW304">
    <cfRule type="cellIs" dxfId="1706" priority="56" operator="equal">
      <formula>1</formula>
    </cfRule>
  </conditionalFormatting>
  <conditionalFormatting sqref="BV297:BV304">
    <cfRule type="cellIs" dxfId="1705" priority="55" operator="lessThan">
      <formula>30</formula>
    </cfRule>
  </conditionalFormatting>
  <conditionalFormatting sqref="BV297:BV304">
    <cfRule type="cellIs" dxfId="1704" priority="54" operator="between">
      <formula>30</formula>
      <formula>31</formula>
    </cfRule>
  </conditionalFormatting>
  <conditionalFormatting sqref="CA297:CB304">
    <cfRule type="cellIs" dxfId="1703" priority="52" operator="equal">
      <formula>1</formula>
    </cfRule>
  </conditionalFormatting>
  <conditionalFormatting sqref="CA297:CA304">
    <cfRule type="cellIs" dxfId="1702" priority="51" operator="lessThan">
      <formula>30</formula>
    </cfRule>
  </conditionalFormatting>
  <conditionalFormatting sqref="CA297:CA304">
    <cfRule type="cellIs" dxfId="1701" priority="50" operator="between">
      <formula>30</formula>
      <formula>31</formula>
    </cfRule>
  </conditionalFormatting>
  <conditionalFormatting sqref="AB297:AB304">
    <cfRule type="cellIs" dxfId="1700" priority="48" operator="equal">
      <formula>1</formula>
    </cfRule>
  </conditionalFormatting>
  <conditionalFormatting sqref="AB297:AB304">
    <cfRule type="cellIs" dxfId="1699" priority="47" operator="equal">
      <formula>0</formula>
    </cfRule>
  </conditionalFormatting>
  <conditionalFormatting sqref="AG297:AG304">
    <cfRule type="cellIs" dxfId="1698" priority="46" operator="equal">
      <formula>1</formula>
    </cfRule>
  </conditionalFormatting>
  <conditionalFormatting sqref="AG297:AG304">
    <cfRule type="cellIs" dxfId="1697" priority="45" operator="equal">
      <formula>0</formula>
    </cfRule>
  </conditionalFormatting>
  <conditionalFormatting sqref="AL297:AL304">
    <cfRule type="cellIs" dxfId="1696" priority="44" operator="equal">
      <formula>1</formula>
    </cfRule>
  </conditionalFormatting>
  <conditionalFormatting sqref="AL297:AL304">
    <cfRule type="cellIs" dxfId="1695" priority="43" operator="equal">
      <formula>0</formula>
    </cfRule>
  </conditionalFormatting>
  <conditionalFormatting sqref="AQ297:AQ304">
    <cfRule type="cellIs" dxfId="1694" priority="42" operator="equal">
      <formula>1</formula>
    </cfRule>
  </conditionalFormatting>
  <conditionalFormatting sqref="AQ297:AQ304">
    <cfRule type="cellIs" dxfId="1693" priority="41" operator="equal">
      <formula>0</formula>
    </cfRule>
  </conditionalFormatting>
  <conditionalFormatting sqref="AV297:AV304">
    <cfRule type="cellIs" dxfId="1692" priority="40" operator="equal">
      <formula>1</formula>
    </cfRule>
  </conditionalFormatting>
  <conditionalFormatting sqref="AV297:AV304">
    <cfRule type="cellIs" dxfId="1691" priority="39" operator="equal">
      <formula>0</formula>
    </cfRule>
  </conditionalFormatting>
  <conditionalFormatting sqref="BA297:BA304">
    <cfRule type="cellIs" dxfId="1690" priority="38" operator="equal">
      <formula>1</formula>
    </cfRule>
  </conditionalFormatting>
  <conditionalFormatting sqref="BA297:BA304">
    <cfRule type="cellIs" dxfId="1689" priority="37" operator="equal">
      <formula>0</formula>
    </cfRule>
  </conditionalFormatting>
  <conditionalFormatting sqref="BF297:BF304">
    <cfRule type="cellIs" dxfId="1688" priority="36" operator="equal">
      <formula>1</formula>
    </cfRule>
  </conditionalFormatting>
  <conditionalFormatting sqref="BF297:BF304">
    <cfRule type="cellIs" dxfId="1687" priority="35" operator="equal">
      <formula>0</formula>
    </cfRule>
  </conditionalFormatting>
  <conditionalFormatting sqref="BK297:BK304">
    <cfRule type="cellIs" dxfId="1686" priority="34" operator="equal">
      <formula>1</formula>
    </cfRule>
  </conditionalFormatting>
  <conditionalFormatting sqref="BK297:BK304">
    <cfRule type="cellIs" dxfId="1685" priority="33" operator="equal">
      <formula>0</formula>
    </cfRule>
  </conditionalFormatting>
  <conditionalFormatting sqref="BP297:BP304">
    <cfRule type="cellIs" dxfId="1684" priority="32" operator="equal">
      <formula>1</formula>
    </cfRule>
  </conditionalFormatting>
  <conditionalFormatting sqref="BP297:BP304">
    <cfRule type="cellIs" dxfId="1683" priority="31" operator="equal">
      <formula>0</formula>
    </cfRule>
  </conditionalFormatting>
  <conditionalFormatting sqref="BU297:BU304">
    <cfRule type="cellIs" dxfId="1682" priority="30" operator="equal">
      <formula>1</formula>
    </cfRule>
  </conditionalFormatting>
  <conditionalFormatting sqref="BU297:BU304">
    <cfRule type="cellIs" dxfId="1681" priority="29" operator="equal">
      <formula>0</formula>
    </cfRule>
  </conditionalFormatting>
  <conditionalFormatting sqref="BZ297:BZ304">
    <cfRule type="cellIs" dxfId="1680" priority="28" operator="equal">
      <formula>1</formula>
    </cfRule>
  </conditionalFormatting>
  <conditionalFormatting sqref="BZ297:BZ304">
    <cfRule type="cellIs" dxfId="1679" priority="27" operator="equal">
      <formula>0</formula>
    </cfRule>
  </conditionalFormatting>
  <conditionalFormatting sqref="CP297:CP304">
    <cfRule type="cellIs" dxfId="1678" priority="25" operator="equal">
      <formula>"청년외"</formula>
    </cfRule>
    <cfRule type="cellIs" dxfId="1677" priority="26" operator="equal">
      <formula>"청년"</formula>
    </cfRule>
  </conditionalFormatting>
  <conditionalFormatting sqref="CO297:CO304">
    <cfRule type="cellIs" dxfId="1676" priority="23" operator="equal">
      <formula>1</formula>
    </cfRule>
    <cfRule type="cellIs" dxfId="1675" priority="24" operator="equal">
      <formula>0</formula>
    </cfRule>
  </conditionalFormatting>
  <conditionalFormatting sqref="AE5:AE304">
    <cfRule type="cellIs" dxfId="1674" priority="22" operator="equal">
      <formula>1</formula>
    </cfRule>
  </conditionalFormatting>
  <conditionalFormatting sqref="AF5:AF304">
    <cfRule type="cellIs" dxfId="1673" priority="21" operator="equal">
      <formula>1</formula>
    </cfRule>
  </conditionalFormatting>
  <conditionalFormatting sqref="AJ5:AJ304">
    <cfRule type="cellIs" dxfId="1672" priority="20" operator="equal">
      <formula>1</formula>
    </cfRule>
  </conditionalFormatting>
  <conditionalFormatting sqref="AK5:AK304">
    <cfRule type="cellIs" dxfId="1671" priority="19" operator="equal">
      <formula>1</formula>
    </cfRule>
  </conditionalFormatting>
  <conditionalFormatting sqref="AO5:AO304">
    <cfRule type="cellIs" dxfId="1670" priority="18" operator="equal">
      <formula>1</formula>
    </cfRule>
  </conditionalFormatting>
  <conditionalFormatting sqref="AP5:AP304">
    <cfRule type="cellIs" dxfId="1669" priority="17" operator="equal">
      <formula>1</formula>
    </cfRule>
  </conditionalFormatting>
  <conditionalFormatting sqref="AT5:AT304">
    <cfRule type="cellIs" dxfId="1668" priority="16" operator="equal">
      <formula>1</formula>
    </cfRule>
  </conditionalFormatting>
  <conditionalFormatting sqref="AU5:AU304">
    <cfRule type="cellIs" dxfId="1667" priority="15" operator="equal">
      <formula>1</formula>
    </cfRule>
  </conditionalFormatting>
  <conditionalFormatting sqref="AY5:AY304">
    <cfRule type="cellIs" dxfId="1666" priority="14" operator="equal">
      <formula>1</formula>
    </cfRule>
  </conditionalFormatting>
  <conditionalFormatting sqref="AZ5:AZ304">
    <cfRule type="cellIs" dxfId="1665" priority="13" operator="equal">
      <formula>1</formula>
    </cfRule>
  </conditionalFormatting>
  <conditionalFormatting sqref="BD5:BD304">
    <cfRule type="cellIs" dxfId="1664" priority="12" operator="equal">
      <formula>1</formula>
    </cfRule>
  </conditionalFormatting>
  <conditionalFormatting sqref="BE5:BE304">
    <cfRule type="cellIs" dxfId="1663" priority="11" operator="equal">
      <formula>1</formula>
    </cfRule>
  </conditionalFormatting>
  <conditionalFormatting sqref="BI5:BI304">
    <cfRule type="cellIs" dxfId="1662" priority="10" operator="equal">
      <formula>1</formula>
    </cfRule>
  </conditionalFormatting>
  <conditionalFormatting sqref="BJ5:BJ304">
    <cfRule type="cellIs" dxfId="1661" priority="9" operator="equal">
      <formula>1</formula>
    </cfRule>
  </conditionalFormatting>
  <conditionalFormatting sqref="BN5:BN304">
    <cfRule type="cellIs" dxfId="1660" priority="8" operator="equal">
      <formula>1</formula>
    </cfRule>
  </conditionalFormatting>
  <conditionalFormatting sqref="BO5:BO303">
    <cfRule type="cellIs" dxfId="1659" priority="7" operator="equal">
      <formula>1</formula>
    </cfRule>
  </conditionalFormatting>
  <conditionalFormatting sqref="BS5:BS304">
    <cfRule type="cellIs" dxfId="1658" priority="6" operator="equal">
      <formula>1</formula>
    </cfRule>
  </conditionalFormatting>
  <conditionalFormatting sqref="BT5:BT303">
    <cfRule type="cellIs" dxfId="1657" priority="5" operator="equal">
      <formula>1</formula>
    </cfRule>
  </conditionalFormatting>
  <conditionalFormatting sqref="BX5:BX304">
    <cfRule type="cellIs" dxfId="1656" priority="4" operator="equal">
      <formula>1</formula>
    </cfRule>
  </conditionalFormatting>
  <conditionalFormatting sqref="BY5:BY304">
    <cfRule type="cellIs" dxfId="1655" priority="3" operator="equal">
      <formula>1</formula>
    </cfRule>
  </conditionalFormatting>
  <conditionalFormatting sqref="CC5:CC304">
    <cfRule type="cellIs" dxfId="1654" priority="2" operator="equal">
      <formula>1</formula>
    </cfRule>
  </conditionalFormatting>
  <conditionalFormatting sqref="CD5:CD304">
    <cfRule type="cellIs" dxfId="1653" priority="1" operator="equal">
      <formula>1</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69D00-08EE-48E0-B939-30950FE53769}">
  <sheetPr>
    <tabColor rgb="FF0070C0"/>
    <outlinePr summaryBelow="0" summaryRight="0"/>
    <pageSetUpPr autoPageBreaks="0" fitToPage="1"/>
  </sheetPr>
  <dimension ref="A1:CU339"/>
  <sheetViews>
    <sheetView showGridLines="0" workbookViewId="0">
      <pane xSplit="3" ySplit="4" topLeftCell="D5" activePane="bottomRight" state="frozen"/>
      <selection pane="topRight" activeCell="D1" sqref="D1"/>
      <selection pane="bottomLeft" activeCell="A5" sqref="A5"/>
      <selection pane="bottomRight" activeCell="A2" sqref="A2"/>
    </sheetView>
  </sheetViews>
  <sheetFormatPr defaultRowHeight="12.75" customHeight="1"/>
  <cols>
    <col min="1" max="1" width="3" style="22" customWidth="1"/>
    <col min="2" max="2" width="7.5" style="22"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19" width="7.5" style="22" bestFit="1" customWidth="1"/>
    <col min="20" max="20" width="9.5" style="22" bestFit="1" customWidth="1"/>
    <col min="21" max="21" width="7.5" style="22" bestFit="1" customWidth="1"/>
    <col min="22" max="22" width="13.375" style="22" customWidth="1"/>
    <col min="23" max="23" width="4.25" style="22" bestFit="1" customWidth="1"/>
    <col min="24" max="24" width="9.5" style="22" customWidth="1"/>
    <col min="25" max="27" width="12" style="22" customWidth="1"/>
    <col min="28" max="28" width="4.25" style="22" bestFit="1" customWidth="1"/>
    <col min="29" max="29" width="9.5" style="22" customWidth="1"/>
    <col min="30" max="32" width="12" style="22" customWidth="1"/>
    <col min="33" max="33" width="4.25" style="22" bestFit="1" customWidth="1"/>
    <col min="34" max="34" width="9.5" style="22" customWidth="1"/>
    <col min="35" max="37" width="12" style="22" customWidth="1"/>
    <col min="38" max="38" width="4.25" style="22" bestFit="1" customWidth="1"/>
    <col min="39" max="39" width="9.5" style="22" customWidth="1"/>
    <col min="40" max="42" width="12" style="22" customWidth="1"/>
    <col min="43" max="43" width="4.25" style="22" customWidth="1"/>
    <col min="44" max="44" width="9.5" style="22" customWidth="1"/>
    <col min="45" max="47" width="12" style="22" customWidth="1"/>
    <col min="48" max="48" width="4.25" style="22" bestFit="1" customWidth="1"/>
    <col min="49" max="49" width="9.5" style="22" customWidth="1"/>
    <col min="50" max="52" width="12" style="22" customWidth="1"/>
    <col min="53" max="53" width="4.25" style="22" bestFit="1" customWidth="1"/>
    <col min="54" max="54" width="9.5" style="22" customWidth="1"/>
    <col min="55" max="57" width="12" style="22" customWidth="1"/>
    <col min="58" max="58" width="4.25" style="22" bestFit="1" customWidth="1"/>
    <col min="59" max="59" width="9.5" style="22" customWidth="1"/>
    <col min="60" max="62" width="12" style="22" customWidth="1"/>
    <col min="63" max="63" width="4.25" style="22" bestFit="1" customWidth="1"/>
    <col min="64" max="64" width="9.5" style="22" customWidth="1"/>
    <col min="65" max="67" width="12" style="22" customWidth="1"/>
    <col min="68" max="68" width="5.25" style="22" bestFit="1" customWidth="1"/>
    <col min="69" max="69" width="9.5" style="22" customWidth="1"/>
    <col min="70" max="72" width="12" style="22" customWidth="1"/>
    <col min="73" max="73" width="5.25" style="22" bestFit="1" customWidth="1"/>
    <col min="74" max="74" width="9.5" style="22" customWidth="1"/>
    <col min="75" max="77" width="12" style="22" customWidth="1"/>
    <col min="78" max="78" width="5.25" style="22" customWidth="1"/>
    <col min="79" max="79" width="11.125" style="22" customWidth="1"/>
    <col min="80" max="82" width="12" style="22" customWidth="1"/>
    <col min="83" max="84" width="11.375" style="22" bestFit="1" customWidth="1"/>
    <col min="85" max="88" width="9" style="22"/>
    <col min="89" max="89" width="11.5" style="22" bestFit="1" customWidth="1"/>
    <col min="90" max="90" width="12.25" style="22" customWidth="1"/>
    <col min="91" max="91" width="11.375" style="22" customWidth="1"/>
    <col min="92" max="92" width="12.125" style="22" customWidth="1"/>
    <col min="93" max="93" width="7.375" style="22" customWidth="1"/>
    <col min="94" max="95" width="10.375" style="22" customWidth="1"/>
    <col min="96" max="96" width="12.75" style="22" customWidth="1"/>
    <col min="97" max="97" width="10.375" style="22" customWidth="1"/>
    <col min="98" max="98" width="11.625" style="22" customWidth="1"/>
    <col min="99" max="99" width="10.375" style="22" customWidth="1"/>
    <col min="100" max="16384" width="9" style="22"/>
  </cols>
  <sheetData>
    <row r="1" spans="1:99" ht="20.25">
      <c r="A1" s="14">
        <v>44196</v>
      </c>
      <c r="B1" s="14"/>
      <c r="C1" s="14"/>
      <c r="D1" s="14"/>
      <c r="E1" s="14"/>
      <c r="F1" s="14"/>
      <c r="G1" s="14"/>
      <c r="H1" s="14"/>
      <c r="I1" s="14"/>
      <c r="J1" s="2" t="s">
        <v>23</v>
      </c>
      <c r="K1" s="2"/>
      <c r="L1" s="2"/>
      <c r="M1" s="2"/>
      <c r="N1" s="2"/>
      <c r="O1" s="2"/>
      <c r="P1" s="2"/>
      <c r="Q1" s="812" t="s">
        <v>266</v>
      </c>
      <c r="R1" s="812"/>
      <c r="S1" s="14"/>
      <c r="T1" s="2"/>
      <c r="U1" s="2"/>
      <c r="V1" s="2" t="s">
        <v>67</v>
      </c>
      <c r="W1" s="818"/>
      <c r="X1" s="818"/>
      <c r="Y1" s="818"/>
      <c r="Z1" s="818"/>
      <c r="AA1" s="818"/>
      <c r="AB1" s="818"/>
      <c r="AC1" s="818"/>
      <c r="AD1" s="818"/>
      <c r="AE1" s="818"/>
      <c r="AF1" s="818"/>
      <c r="AG1" s="818"/>
      <c r="AH1" s="478"/>
      <c r="AI1" s="478"/>
      <c r="AJ1" s="764"/>
      <c r="AK1" s="478"/>
      <c r="AL1" s="2"/>
      <c r="AM1" s="2"/>
      <c r="AN1" s="478"/>
      <c r="AO1" s="764"/>
      <c r="AP1" s="478"/>
      <c r="AQ1" s="10"/>
      <c r="AR1" s="10"/>
      <c r="AS1" s="478"/>
      <c r="AT1" s="764"/>
      <c r="AU1" s="478"/>
      <c r="AV1" s="2"/>
      <c r="AW1" s="2"/>
      <c r="AX1" s="478"/>
      <c r="AY1" s="764"/>
      <c r="AZ1" s="478"/>
      <c r="BA1" s="2"/>
      <c r="BB1" s="2"/>
      <c r="BC1" s="478"/>
      <c r="BD1" s="764"/>
      <c r="BE1" s="478"/>
      <c r="BH1" s="478"/>
      <c r="BI1" s="764"/>
      <c r="BJ1" s="478"/>
      <c r="BK1" s="2"/>
      <c r="BL1" s="2"/>
      <c r="BM1" s="478"/>
      <c r="BN1" s="764"/>
      <c r="BO1" s="478"/>
      <c r="BP1" s="2"/>
      <c r="BQ1" s="2"/>
      <c r="BR1" s="478"/>
      <c r="BS1" s="764"/>
      <c r="BT1" s="478"/>
      <c r="BU1" s="2"/>
      <c r="BV1" s="2"/>
      <c r="BW1" s="478"/>
      <c r="BX1" s="764"/>
      <c r="BY1" s="478"/>
      <c r="BZ1" s="2"/>
      <c r="CA1" s="2"/>
      <c r="CB1" s="478"/>
      <c r="CC1" s="764"/>
      <c r="CD1" s="478"/>
      <c r="CE1" s="2"/>
      <c r="CF1" s="2"/>
      <c r="CL1" s="266" t="s">
        <v>643</v>
      </c>
    </row>
    <row r="2" spans="1:99" ht="12.95" customHeight="1" thickBot="1">
      <c r="D2" s="22"/>
      <c r="E2" s="22"/>
      <c r="F2" s="22"/>
      <c r="G2" s="22"/>
      <c r="O2" s="814" t="s">
        <v>66</v>
      </c>
      <c r="P2" s="814"/>
      <c r="Q2" s="815" t="s">
        <v>258</v>
      </c>
      <c r="R2" s="815"/>
      <c r="T2" s="1"/>
      <c r="U2" s="1"/>
      <c r="V2" s="1"/>
      <c r="CL2" s="4" t="s">
        <v>644</v>
      </c>
    </row>
    <row r="3" spans="1:99" ht="12.95" customHeight="1" thickTop="1" thickBot="1">
      <c r="D3" s="22"/>
      <c r="E3" s="22" t="s">
        <v>82</v>
      </c>
      <c r="F3" s="22"/>
      <c r="G3" s="22"/>
      <c r="I3" s="22">
        <f>COUNTA(C5:C12)</f>
        <v>8</v>
      </c>
      <c r="J3" s="4" t="s">
        <v>27</v>
      </c>
      <c r="K3" s="4"/>
      <c r="L3" s="750" t="s">
        <v>1080</v>
      </c>
      <c r="M3" s="4"/>
      <c r="N3" s="4"/>
      <c r="O3" s="816" t="s">
        <v>65</v>
      </c>
      <c r="P3" s="817"/>
      <c r="Q3" s="815" t="s">
        <v>259</v>
      </c>
      <c r="R3" s="815"/>
      <c r="S3" s="40" t="s">
        <v>344</v>
      </c>
      <c r="T3" s="39"/>
      <c r="U3" s="39"/>
      <c r="V3" s="39"/>
      <c r="W3" s="119">
        <f>EOMONTH(A1,-11)</f>
        <v>43861</v>
      </c>
      <c r="X3" s="120"/>
      <c r="Y3" s="120"/>
      <c r="Z3" s="120"/>
      <c r="AA3" s="121"/>
      <c r="AB3" s="119">
        <f>EOMONTH($A$1,-10)</f>
        <v>43890</v>
      </c>
      <c r="AC3" s="120"/>
      <c r="AD3" s="120"/>
      <c r="AE3" s="120"/>
      <c r="AF3" s="121"/>
      <c r="AG3" s="119">
        <f>EOMONTH($A$1,-9)</f>
        <v>43921</v>
      </c>
      <c r="AH3" s="120"/>
      <c r="AI3" s="120"/>
      <c r="AJ3" s="120"/>
      <c r="AK3" s="121"/>
      <c r="AL3" s="119">
        <f>EOMONTH($A$1,-8)</f>
        <v>43951</v>
      </c>
      <c r="AM3" s="120"/>
      <c r="AN3" s="120"/>
      <c r="AO3" s="120"/>
      <c r="AP3" s="121"/>
      <c r="AQ3" s="119">
        <f>EOMONTH($A$1,-7)</f>
        <v>43982</v>
      </c>
      <c r="AR3" s="120"/>
      <c r="AS3" s="120"/>
      <c r="AT3" s="120"/>
      <c r="AU3" s="121"/>
      <c r="AV3" s="119">
        <f>EOMONTH($A$1,-6)</f>
        <v>44012</v>
      </c>
      <c r="AW3" s="120"/>
      <c r="AX3" s="120"/>
      <c r="AY3" s="120"/>
      <c r="AZ3" s="121"/>
      <c r="BA3" s="119">
        <f>EOMONTH($A$1,-5)</f>
        <v>44043</v>
      </c>
      <c r="BB3" s="120"/>
      <c r="BC3" s="120"/>
      <c r="BD3" s="120"/>
      <c r="BE3" s="121"/>
      <c r="BF3" s="119">
        <f>EOMONTH($A$1,-4)</f>
        <v>44074</v>
      </c>
      <c r="BG3" s="120"/>
      <c r="BH3" s="120"/>
      <c r="BI3" s="120"/>
      <c r="BJ3" s="121"/>
      <c r="BK3" s="119">
        <f>EOMONTH($A$1,-3)</f>
        <v>44104</v>
      </c>
      <c r="BL3" s="120"/>
      <c r="BM3" s="120"/>
      <c r="BN3" s="120"/>
      <c r="BO3" s="121"/>
      <c r="BP3" s="119">
        <f>EOMONTH($A$1,-2)</f>
        <v>44135</v>
      </c>
      <c r="BQ3" s="120"/>
      <c r="BR3" s="120"/>
      <c r="BS3" s="120"/>
      <c r="BT3" s="121"/>
      <c r="BU3" s="119">
        <f>EOMONTH($A$1,-1)</f>
        <v>44165</v>
      </c>
      <c r="BV3" s="120"/>
      <c r="BW3" s="120"/>
      <c r="BX3" s="120"/>
      <c r="BY3" s="121"/>
      <c r="BZ3" s="119">
        <f>EOMONTH($A$1,0)</f>
        <v>44196</v>
      </c>
      <c r="CA3" s="120"/>
      <c r="CB3" s="120"/>
      <c r="CC3" s="120"/>
      <c r="CD3" s="121"/>
      <c r="CE3" s="3"/>
      <c r="CF3" s="3"/>
      <c r="CG3" s="58" t="s">
        <v>24</v>
      </c>
      <c r="CL3" s="267" t="s">
        <v>645</v>
      </c>
      <c r="CR3" s="266" t="s">
        <v>649</v>
      </c>
    </row>
    <row r="4" spans="1:99" ht="36" customHeight="1" thickBot="1">
      <c r="A4" s="5" t="s">
        <v>22</v>
      </c>
      <c r="B4" s="7" t="s">
        <v>21</v>
      </c>
      <c r="C4" s="144" t="s">
        <v>20</v>
      </c>
      <c r="D4" s="145" t="s">
        <v>262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2020.01.31현재 나이</v>
      </c>
      <c r="Y4" s="61" t="str">
        <f>TEXT(W3,"yyyy.mm.dd")&amp;"현재 군복무 차감 나이"</f>
        <v>2020.01.31현재 군복무 차감 나이</v>
      </c>
      <c r="Z4" s="765" t="str">
        <f>TEXT(W3,"yyyy.mm.dd")&amp;"현재 군복무 차감 나이"</f>
        <v>2020.01.31현재 군복무 차감 나이</v>
      </c>
      <c r="AA4" s="64" t="s">
        <v>472</v>
      </c>
      <c r="AB4" s="62" t="s">
        <v>71</v>
      </c>
      <c r="AC4" s="61" t="str">
        <f>TEXT(AB3,"yyyy.mm.dd")&amp;"현재 나이"</f>
        <v>2020.02.29현재 나이</v>
      </c>
      <c r="AD4" s="61" t="str">
        <f>TEXT(AB3,"yyyy.mm.dd")&amp;"현재 군복무 차감 나이"</f>
        <v>2020.02.29현재 군복무 차감 나이</v>
      </c>
      <c r="AE4" s="765" t="str">
        <f>TEXT(AB3,"yyyy.mm.dd")&amp;"현재 군복무 차감 나이"</f>
        <v>2020.02.29현재 군복무 차감 나이</v>
      </c>
      <c r="AF4" s="64" t="s">
        <v>472</v>
      </c>
      <c r="AG4" s="62" t="s">
        <v>72</v>
      </c>
      <c r="AH4" s="61" t="str">
        <f>TEXT(AG3,"yyyy.mm.dd")&amp;"현재 나이"</f>
        <v>2020.03.31현재 나이</v>
      </c>
      <c r="AI4" s="61" t="str">
        <f>TEXT(AG3,"yyyy.mm.dd")&amp;"현재 군복무 차감 나이"</f>
        <v>2020.03.31현재 군복무 차감 나이</v>
      </c>
      <c r="AJ4" s="765" t="str">
        <f>TEXT(AG3,"yyyy.mm.dd")&amp;"현재 군복무 차감 나이"</f>
        <v>2020.03.31현재 군복무 차감 나이</v>
      </c>
      <c r="AK4" s="64" t="s">
        <v>472</v>
      </c>
      <c r="AL4" s="62" t="s">
        <v>73</v>
      </c>
      <c r="AM4" s="61" t="str">
        <f>TEXT(AL3,"yyyy.mm.dd")&amp;"현재 나이"</f>
        <v>2020.04.30현재 나이</v>
      </c>
      <c r="AN4" s="61" t="str">
        <f>TEXT(AL3,"yyyy.mm.dd")&amp;"현재 군복무 차감 나이"</f>
        <v>2020.04.30현재 군복무 차감 나이</v>
      </c>
      <c r="AO4" s="765" t="str">
        <f>TEXT(AL3,"yyyy.mm.dd")&amp;"현재 군복무 차감 나이"</f>
        <v>2020.04.30현재 군복무 차감 나이</v>
      </c>
      <c r="AP4" s="64" t="s">
        <v>472</v>
      </c>
      <c r="AQ4" s="62" t="s">
        <v>74</v>
      </c>
      <c r="AR4" s="61" t="str">
        <f>TEXT(AQ3,"yyyy.mm.dd")&amp;"현재 나이"</f>
        <v>2020.05.31현재 나이</v>
      </c>
      <c r="AS4" s="61" t="str">
        <f>TEXT(AQ3,"yyyy.mm.dd")&amp;"현재 군복무 차감 나이"</f>
        <v>2020.05.31현재 군복무 차감 나이</v>
      </c>
      <c r="AT4" s="765" t="str">
        <f>TEXT(AQ3,"yyyy.mm.dd")&amp;"현재 군복무 차감 나이"</f>
        <v>2020.05.31현재 군복무 차감 나이</v>
      </c>
      <c r="AU4" s="64" t="s">
        <v>472</v>
      </c>
      <c r="AV4" s="62" t="s">
        <v>75</v>
      </c>
      <c r="AW4" s="61" t="str">
        <f>TEXT(AV3,"yyyy.mm.dd")&amp;"현재 나이"</f>
        <v>2020.06.30현재 나이</v>
      </c>
      <c r="AX4" s="61" t="str">
        <f>TEXT(AV3,"yyyy.mm.dd")&amp;"현재 군복무 차감 나이"</f>
        <v>2020.06.30현재 군복무 차감 나이</v>
      </c>
      <c r="AY4" s="765" t="str">
        <f>TEXT(AV3,"yyyy.mm.dd")&amp;"현재 군복무 차감 나이"</f>
        <v>2020.06.30현재 군복무 차감 나이</v>
      </c>
      <c r="AZ4" s="64" t="s">
        <v>472</v>
      </c>
      <c r="BA4" s="62" t="s">
        <v>76</v>
      </c>
      <c r="BB4" s="61" t="str">
        <f>TEXT(BA3,"yyyy.mm.dd")&amp;"현재 나이"</f>
        <v>2020.07.31현재 나이</v>
      </c>
      <c r="BC4" s="61" t="str">
        <f>TEXT(BA3,"yyyy.mm.dd")&amp;"현재 군복무 차감 나이"</f>
        <v>2020.07.31현재 군복무 차감 나이</v>
      </c>
      <c r="BD4" s="765" t="str">
        <f>TEXT(BA3,"yyyy.mm.dd")&amp;"현재 군복무 차감 나이"</f>
        <v>2020.07.31현재 군복무 차감 나이</v>
      </c>
      <c r="BE4" s="64" t="s">
        <v>472</v>
      </c>
      <c r="BF4" s="62" t="s">
        <v>77</v>
      </c>
      <c r="BG4" s="61" t="str">
        <f>TEXT(BF3,"yyyy.mm.dd")&amp;"현재 나이"</f>
        <v>2020.08.31현재 나이</v>
      </c>
      <c r="BH4" s="61" t="str">
        <f>TEXT(BF3,"yyyy.mm.dd")&amp;"현재 군복무 차감 나이"</f>
        <v>2020.08.31현재 군복무 차감 나이</v>
      </c>
      <c r="BI4" s="765" t="str">
        <f>TEXT(BF3,"yyyy.mm.dd")&amp;"현재 군복무 차감 나이"</f>
        <v>2020.08.31현재 군복무 차감 나이</v>
      </c>
      <c r="BJ4" s="64" t="s">
        <v>472</v>
      </c>
      <c r="BK4" s="62" t="s">
        <v>78</v>
      </c>
      <c r="BL4" s="61" t="str">
        <f>TEXT(BK3,"yyyy.mm.dd")&amp;"현재 나이"</f>
        <v>2020.09.30현재 나이</v>
      </c>
      <c r="BM4" s="61" t="str">
        <f>TEXT(BK3,"yyyy.mm.dd")&amp;"현재 군복무 차감 나이"</f>
        <v>2020.09.30현재 군복무 차감 나이</v>
      </c>
      <c r="BN4" s="765" t="str">
        <f>TEXT(BK3,"yyyy.mm.dd")&amp;"현재 군복무 차감 나이"</f>
        <v>2020.09.30현재 군복무 차감 나이</v>
      </c>
      <c r="BO4" s="64" t="s">
        <v>472</v>
      </c>
      <c r="BP4" s="62" t="s">
        <v>79</v>
      </c>
      <c r="BQ4" s="61" t="str">
        <f>TEXT(BP3,"yyyy.mm.dd")&amp;"현재 나이"</f>
        <v>2020.10.31현재 나이</v>
      </c>
      <c r="BR4" s="61" t="str">
        <f>TEXT(BP3,"yyyy.mm.dd")&amp;"현재 군복무 차감 나이"</f>
        <v>2020.10.31현재 군복무 차감 나이</v>
      </c>
      <c r="BS4" s="765" t="str">
        <f>TEXT(BP3,"yyyy.mm.dd")&amp;"현재 군복무 차감 나이"</f>
        <v>2020.10.31현재 군복무 차감 나이</v>
      </c>
      <c r="BT4" s="64" t="s">
        <v>472</v>
      </c>
      <c r="BU4" s="62" t="s">
        <v>80</v>
      </c>
      <c r="BV4" s="61" t="str">
        <f>TEXT(BU3,"yyyy.mm.dd")&amp;"현재 나이"</f>
        <v>2020.11.30현재 나이</v>
      </c>
      <c r="BW4" s="61" t="str">
        <f>TEXT(BU3,"yyyy.mm.dd")&amp;"현재 군복무 차감 나이"</f>
        <v>2020.11.30현재 군복무 차감 나이</v>
      </c>
      <c r="BX4" s="765" t="str">
        <f>TEXT(BU3,"yyyy.mm.dd")&amp;"현재 군복무 차감 나이"</f>
        <v>2020.11.30현재 군복무 차감 나이</v>
      </c>
      <c r="BY4" s="64" t="s">
        <v>472</v>
      </c>
      <c r="BZ4" s="62" t="s">
        <v>81</v>
      </c>
      <c r="CA4" s="61" t="str">
        <f>TEXT(BZ3,"yyyy.mm.dd")&amp;"현재 나이"</f>
        <v>2020.12.31현재 나이</v>
      </c>
      <c r="CB4" s="61" t="str">
        <f>TEXT(BZ3,"yyyy.mm.dd")&amp;"현재 군복무 차감 나이"</f>
        <v>2020.12.31현재 군복무 차감 나이</v>
      </c>
      <c r="CC4" s="765" t="str">
        <f>TEXT(BZ3,"yyyy.mm.dd")&amp;"현재 군복무 차감 나이"</f>
        <v>2020.12.31현재 군복무 차감 나이</v>
      </c>
      <c r="CD4" s="64" t="s">
        <v>472</v>
      </c>
      <c r="CE4" s="55" t="s">
        <v>343</v>
      </c>
      <c r="CF4" s="56" t="s">
        <v>342</v>
      </c>
      <c r="CG4" s="19" t="s">
        <v>25</v>
      </c>
      <c r="CH4" s="20" t="s">
        <v>56</v>
      </c>
      <c r="CI4" s="4"/>
      <c r="CK4" s="4"/>
      <c r="CL4" s="269" t="s">
        <v>678</v>
      </c>
      <c r="CM4" s="269" t="s">
        <v>679</v>
      </c>
      <c r="CN4" s="269" t="s">
        <v>680</v>
      </c>
      <c r="CO4" s="268" t="s">
        <v>646</v>
      </c>
      <c r="CP4" s="268" t="s">
        <v>647</v>
      </c>
      <c r="CQ4" s="268" t="s">
        <v>650</v>
      </c>
      <c r="CR4" s="268" t="s">
        <v>130</v>
      </c>
      <c r="CS4" s="269" t="s">
        <v>131</v>
      </c>
      <c r="CT4" s="268" t="s">
        <v>648</v>
      </c>
      <c r="CU4" s="268" t="s">
        <v>24</v>
      </c>
    </row>
    <row r="5" spans="1:99" ht="16.5" customHeight="1">
      <c r="A5" s="23">
        <v>1</v>
      </c>
      <c r="B5" s="142">
        <f>'2020-상시근로자'!B5</f>
        <v>0</v>
      </c>
      <c r="C5" s="632">
        <f>'2020-상시근로자'!C5</f>
        <v>0</v>
      </c>
      <c r="D5" s="634">
        <f>'2020-상시근로자'!D5</f>
        <v>0</v>
      </c>
      <c r="E5" s="156" t="e">
        <f>IF($D5="","",IF(OR(MID(D5,LEN(CLEAN(D5))-6,1)&lt;="2",MID(D5,LEN(CLEAN(D5))-6,1)="5",MID(D5,LEN(CLEAN(D5))-6,1)="6"),DATE(MID(D5,1,2),MID(D5,3,2),MID(D5,5,2)),CHOOSE(14-LEN(CLEAN(D5)),DATE(MID(D5,1,2)+100,MID(D5,3,2),MID(D5,5,2)),DATE(MID(D5,1,1)+100,MID(D5,2,2),MID(D5,4,2)),DATE(2000,MID(D5,1,2),MID(D5,3,2)),DATE(2000,MID(D5,1,1),MID(D5,2,2)))))</f>
        <v>#VALUE!</v>
      </c>
      <c r="F5" s="30" t="e">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#VALUE!</v>
      </c>
      <c r="G5" s="31" t="e">
        <f>IF(D5="","",IF(INT(RIGHT(D5,1))=F5,"OK","주민오류"))</f>
        <v>#VALUE!</v>
      </c>
      <c r="H5" s="147" t="e">
        <f>IF(D5="","",CHOOSE(14-LEN(CLEAN(D5)),CHOOSE(MID(D5,7,1),"남","여","남","여","남","여","남","여","남","여"),CHOOSE(MID(D5,6,1),"남","여","남","여","남","여","남","여","남","여"),CHOOSE(MID(D5,5,1),"남","여","남","여","남","여","남","여","남","여"),CHOOSE(MID(D5,4,1),"남","여","남","여","남","여","남","여","남","여"),CHOOSE(MID(D5,3,1),"남","여","남","여","남","여","남","여","남","여")))</f>
        <v>#VALUE!</v>
      </c>
      <c r="I5" s="633">
        <f>'2020-상시근로자'!E5</f>
        <v>0</v>
      </c>
      <c r="J5" s="633">
        <f>'2020-상시근로자'!G5</f>
        <v>0</v>
      </c>
      <c r="K5" s="33" t="e">
        <f>IF($D5="","",DATEDIF(IF(OR(MID(D5,LEN(CLEAN(D5))-6,1)&lt;="2",MID(D5,LEN(CLEAN(D5))-6,1)="5",MID(D5,LEN(CLEAN(D5))-6,1)="6"),DATE(MID(D5,1,2),MID(D5,3,2),MID(D5,5,2)),CHOOSE(14-LEN(CLEAN(D5)), DATE(MID(D5,1,2)+100,MID(D5,3,2),MID(D5,5,2)), DATE(MID(D5,1,1)+100,MID(D5,2,2),MID(D5,4,2)),DATE(2000,MID(D5,1,2),MID(D5,3,2)),DATE(2000,MID(D5,1,1),MID(D5,2,2)))),I5,"y"))</f>
        <v>#VALUE!</v>
      </c>
      <c r="L5" s="33">
        <f t="shared" ref="L5:L68" si="0">IF(P5="",0,DATEDIF(O5,P5+1,"Y")&amp;"년 "&amp;DATEDIF(O5,P5+1,"YM")&amp;"월 "&amp;IF(OR(AND(TEXT(O5,"dd")="01",TEXT(EOMONTH(P5,0),"dd")=TEXT(P5,"dd")),TEXT(TEXT(P5,"dd")+1,"dd")=TEXT(O5,"dd")),"",DATEDIF(O5,P5,"MD")+1&amp;"일"))</f>
        <v>0</v>
      </c>
      <c r="M5" s="35" t="e">
        <f>IF(D5="","",TEXT(DATE(YEAR(I5-E5),MONTH(I5-E5),DAY(I5-E5))-DATE(YEAR(P5-O5),MONTH(P5-O5),DAY(P5-O5)),"yy년")&amp;VALUE(TEXT(DATE(YEAR(I5-E5),MONTH(I5-E5),DAY(I5-E5))-DATE(YEAR(P5-O5),MONTH(P5-O5),DAY(P5-O5)),"mm")-1)&amp;TEXT(DATE(YEAR(I5-E5),MONTH(I5-E5),DAY(I5-E5))-DATE(YEAR(P5-O5),MONTH(P5-O5),DAY(P5-O5)),"월dd일"))</f>
        <v>#VALUE!</v>
      </c>
      <c r="N5" s="108"/>
      <c r="O5" s="176"/>
      <c r="P5" s="177"/>
      <c r="Q5" s="201" t="s">
        <v>160</v>
      </c>
      <c r="R5" s="202" t="s">
        <v>160</v>
      </c>
      <c r="S5" s="203"/>
      <c r="T5" s="122" t="s">
        <v>160</v>
      </c>
      <c r="U5" s="204" t="s">
        <v>160</v>
      </c>
      <c r="V5" s="205" t="s">
        <v>160</v>
      </c>
      <c r="W5" s="702">
        <f>IF($D5="",0,IF(AND((W$3&gt;=$I5),OR((W$3&lt;=$J5),($J5=""),($J5=0)),$T5="부",$U5="부",$V5="부"),1,0))</f>
        <v>1</v>
      </c>
      <c r="X5" s="703" t="e">
        <f>IF($D5="",0,DATEDIF(IF(OR(MID($D5,LEN(CLEAN($D5))-6,1)&lt;="2",MID($D5,LEN(CLEAN($D5))-6,1)="5",MID($D5,LEN(CLEAN($D5))-6,1)="6"),DATE(MID($D5,1,2),MID($D5,3,2),MID($D5,5,2)),CHOOSE(14-LEN(CLEAN($D5)), DATE(MID($D5,1,2)+100,MID($D5,3,2),MID($D5,5,2)), DATE(MID($D5,1,1)+100,MID($D5,2,2),MID($D5,4,2)),DATE(2000,MID($D5,1,2),MID($D5,3,2)),DATE(2000,MID($D5,1,1),MID($D5,2,2)))),W$3,"y"))</f>
        <v>#VALUE!</v>
      </c>
      <c r="Y5" s="704" t="e">
        <f>IF($D5="","",TEXT(DATE(YEAR(W$3-$E5),MONTH(W$3-$E5),DAY(W$3-$E5))-DATE(YEAR($P5-$O5),MONTH($P5-$O5),DAY($P5-$O5)),"yy년")&amp;VALUE(TEXT(DATE(YEAR(W$3-$E5),MONTH(W$3-$E5),DAY(W$3-$E5))-DATE(YEAR($P5-$O5),MONTH($P5-$O5),DAY($P5-$O5)),"mm")-1)&amp;TEXT(DATE(YEAR(W$3-$E5),MONTH(W$3-$E5),DAY(W$3-$E5))-DATE(YEAR($P5-$O5),MONTH($P5-$O5),DAY($P5-$O5)),"월dd일"))</f>
        <v>#VALUE!</v>
      </c>
      <c r="Z5" s="769" t="e">
        <f>VALUE(MID(TEXT(Y5,"YY"),1,2))</f>
        <v>#VALUE!</v>
      </c>
      <c r="AA5" s="705" t="e">
        <f>IF($D5="",0,IF(OR(AND(W5=1,OR($Q5="여",$R5="여")),AND(W5=1,AND(X5&gt;=15,Z5&lt;=29))),1,0))</f>
        <v>#VALUE!</v>
      </c>
      <c r="AB5" s="702">
        <f>IF($D5="",0,IF(AND((AB$3&gt;=$I5),OR((AB$3&lt;=$J5),($J5=""),($J5=0)),$T5="부",$U5="부",$V5="부"),1,0))</f>
        <v>1</v>
      </c>
      <c r="AC5" s="703" t="e">
        <f>IF($D5="",0,DATEDIF(IF(OR(MID($D5,LEN(CLEAN($D5))-6,1)&lt;="2",MID($D5,LEN(CLEAN($D5))-6,1)="5",MID($D5,LEN(CLEAN($D5))-6,1)="6"),DATE(MID($D5,1,2),MID($D5,3,2),MID($D5,5,2)),CHOOSE(14-LEN(CLEAN($D5)), DATE(MID($D5,1,2)+100,MID($D5,3,2),MID($D5,5,2)), DATE(MID($D5,1,1)+100,MID($D5,2,2),MID($D5,4,2)),DATE(2000,MID($D5,1,2),MID($D5,3,2)),DATE(2000,MID($D5,1,1),MID($D5,2,2)))),AB$3,"y"))</f>
        <v>#VALUE!</v>
      </c>
      <c r="AD5" s="704" t="e">
        <f>IF($D5="","",TEXT(DATE(YEAR(AB$3-$E5),MONTH(AB$3-$E5),DAY(AB$3-$E5))-DATE(YEAR($P5-$O5),MONTH($P5-$O5),DAY($P5-$O5)),"yy년")&amp;VALUE(TEXT(DATE(YEAR(AB$3-$E5),MONTH(AB$3-$E5),DAY(AB$3-$E5))-DATE(YEAR($P5-$O5),MONTH($P5-$O5),DAY($P5-$O5)),"mm")-1)&amp;TEXT(DATE(YEAR(AB$3-$E5),MONTH(AB$3-$E5),DAY(AB$3-$E5))-DATE(YEAR($P5-$O5),MONTH($P5-$O5),DAY($P5-$O5)),"월dd일"))</f>
        <v>#VALUE!</v>
      </c>
      <c r="AE5" s="769" t="e">
        <f>VALUE(MID(TEXT(AD5,"YY"),1,2))</f>
        <v>#VALUE!</v>
      </c>
      <c r="AF5" s="705" t="e">
        <f>IF($D5="",0,IF(OR(AND(AB5=1,OR($Q5="여",$R5="여")),AND(AB5=1,AND(AC5&gt;=15,AE5&lt;=29))),1,0))</f>
        <v>#VALUE!</v>
      </c>
      <c r="AG5" s="702">
        <f>IF($D5="",0,IF(AND((AG$3&gt;=$I5),OR((AG$3&lt;=$J5),($J5=""),($J5=0)),$T5="부",$U5="부",$V5="부"),1,0))</f>
        <v>1</v>
      </c>
      <c r="AH5" s="703" t="e">
        <f>IF($D5="",0,DATEDIF(IF(OR(MID($D5,LEN(CLEAN($D5))-6,1)&lt;="2",MID($D5,LEN(CLEAN($D5))-6,1)="5",MID($D5,LEN(CLEAN($D5))-6,1)="6"),DATE(MID($D5,1,2),MID($D5,3,2),MID($D5,5,2)),CHOOSE(14-LEN(CLEAN($D5)), DATE(MID($D5,1,2)+100,MID($D5,3,2),MID($D5,5,2)), DATE(MID($D5,1,1)+100,MID($D5,2,2),MID($D5,4,2)),DATE(2000,MID($D5,1,2),MID($D5,3,2)),DATE(2000,MID($D5,1,1),MID($D5,2,2)))),AG$3,"y"))</f>
        <v>#VALUE!</v>
      </c>
      <c r="AI5" s="704" t="e">
        <f>IF($D5="","",TEXT(DATE(YEAR(AG$3-$E5),MONTH(AG$3-$E5),DAY(AG$3-$E5))-DATE(YEAR($P5-$O5),MONTH($P5-$O5),DAY($P5-$O5)),"yy년")&amp;VALUE(TEXT(DATE(YEAR(AG$3-$E5),MONTH(AG$3-$E5),DAY(AG$3-$E5))-DATE(YEAR($P5-$O5),MONTH($P5-$O5),DAY($P5-$O5)),"mm")-1)&amp;TEXT(DATE(YEAR(AG$3-$E5),MONTH(AG$3-$E5),DAY(AG$3-$E5))-DATE(YEAR($P5-$O5),MONTH($P5-$O5),DAY($P5-$O5)),"월dd일"))</f>
        <v>#VALUE!</v>
      </c>
      <c r="AJ5" s="769" t="e">
        <f>VALUE(MID(TEXT(AI5,"YY"),1,2))</f>
        <v>#VALUE!</v>
      </c>
      <c r="AK5" s="705" t="e">
        <f>IF($D5="",0,IF(OR(AND(AG5=1,OR($Q5="여",$R5="여")),AND(AG5=1,AND(AH5&gt;=15,AJ5&lt;=29))),1,0))</f>
        <v>#VALUE!</v>
      </c>
      <c r="AL5" s="702">
        <f>IF($D5="",0,IF(AND((AL$3&gt;=$I5),OR((AL$3&lt;=$J5),($J5=""),($J5=0)),$T5="부",$U5="부",$V5="부"),1,0))</f>
        <v>1</v>
      </c>
      <c r="AM5" s="703" t="e">
        <f>IF($D5="",0,DATEDIF(IF(OR(MID($D5,LEN(CLEAN($D5))-6,1)&lt;="2",MID($D5,LEN(CLEAN($D5))-6,1)="5",MID($D5,LEN(CLEAN($D5))-6,1)="6"),DATE(MID($D5,1,2),MID($D5,3,2),MID($D5,5,2)),CHOOSE(14-LEN(CLEAN($D5)), DATE(MID($D5,1,2)+100,MID($D5,3,2),MID($D5,5,2)), DATE(MID($D5,1,1)+100,MID($D5,2,2),MID($D5,4,2)),DATE(2000,MID($D5,1,2),MID($D5,3,2)),DATE(2000,MID($D5,1,1),MID($D5,2,2)))),AL$3,"y"))</f>
        <v>#VALUE!</v>
      </c>
      <c r="AN5" s="704" t="e">
        <f>IF($D5="","",TEXT(DATE(YEAR(AL$3-$E5),MONTH(AL$3-$E5),DAY(AL$3-$E5))-DATE(YEAR($P5-$O5),MONTH($P5-$O5),DAY($P5-$O5)),"yy년")&amp;VALUE(TEXT(DATE(YEAR(AL$3-$E5),MONTH(AL$3-$E5),DAY(AL$3-$E5))-DATE(YEAR($P5-$O5),MONTH($P5-$O5),DAY($P5-$O5)),"mm")-1)&amp;TEXT(DATE(YEAR(AL$3-$E5),MONTH(AL$3-$E5),DAY(AL$3-$E5))-DATE(YEAR($P5-$O5),MONTH($P5-$O5),DAY($P5-$O5)),"월dd일"))</f>
        <v>#VALUE!</v>
      </c>
      <c r="AO5" s="769" t="e">
        <f>VALUE(MID(TEXT(AN5,"YY"),1,2))</f>
        <v>#VALUE!</v>
      </c>
      <c r="AP5" s="705" t="e">
        <f>IF($D5="",0,IF(OR(AND(AL5=1,OR($Q5="여",$R5="여")),AND(AL5=1,AND(AM5&gt;=15,AO5&lt;=29))),1,0))</f>
        <v>#VALUE!</v>
      </c>
      <c r="AQ5" s="702">
        <f>IF($D5="",0,IF(AND((AQ$3&gt;=$I5),OR((AQ$3&lt;=$J5),($J5=""),($J5=0)),$T5="부",$U5="부",$V5="부"),1,0))</f>
        <v>1</v>
      </c>
      <c r="AR5" s="703" t="e">
        <f>IF($D5="",0,DATEDIF(IF(OR(MID($D5,LEN(CLEAN($D5))-6,1)&lt;="2",MID($D5,LEN(CLEAN($D5))-6,1)="5",MID($D5,LEN(CLEAN($D5))-6,1)="6"),DATE(MID($D5,1,2),MID($D5,3,2),MID($D5,5,2)),CHOOSE(14-LEN(CLEAN($D5)), DATE(MID($D5,1,2)+100,MID($D5,3,2),MID($D5,5,2)), DATE(MID($D5,1,1)+100,MID($D5,2,2),MID($D5,4,2)),DATE(2000,MID($D5,1,2),MID($D5,3,2)),DATE(2000,MID($D5,1,1),MID($D5,2,2)))),AQ$3,"y"))</f>
        <v>#VALUE!</v>
      </c>
      <c r="AS5" s="704" t="e">
        <f>IF($D5="","",TEXT(DATE(YEAR(AQ$3-$E5),MONTH(AQ$3-$E5),DAY(AQ$3-$E5))-DATE(YEAR($P5-$O5),MONTH($P5-$O5),DAY($P5-$O5)),"yy년")&amp;VALUE(TEXT(DATE(YEAR(AQ$3-$E5),MONTH(AQ$3-$E5),DAY(AQ$3-$E5))-DATE(YEAR($P5-$O5),MONTH($P5-$O5),DAY($P5-$O5)),"mm")-1)&amp;TEXT(DATE(YEAR(AQ$3-$E5),MONTH(AQ$3-$E5),DAY(AQ$3-$E5))-DATE(YEAR($P5-$O5),MONTH($P5-$O5),DAY($P5-$O5)),"월dd일"))</f>
        <v>#VALUE!</v>
      </c>
      <c r="AT5" s="769" t="e">
        <f>VALUE(MID(TEXT(AS5,"YY"),1,2))</f>
        <v>#VALUE!</v>
      </c>
      <c r="AU5" s="705" t="e">
        <f>IF($D5="",0,IF(OR(AND(AQ5=1,OR($Q5="여",$R5="여")),AND(AQ5=1,AND(AR5&gt;=15,AT5&lt;=29))),1,0))</f>
        <v>#VALUE!</v>
      </c>
      <c r="AV5" s="702">
        <f>IF($D5="",0,IF(AND((AV$3&gt;=$I5),OR((AV$3&lt;=$J5),($J5=""),($J5=0)),$T5="부",$U5="부",$V5="부"),1,0))</f>
        <v>1</v>
      </c>
      <c r="AW5" s="703" t="e">
        <f>IF($D5="",0,DATEDIF(IF(OR(MID($D5,LEN(CLEAN($D5))-6,1)&lt;="2",MID($D5,LEN(CLEAN($D5))-6,1)="5",MID($D5,LEN(CLEAN($D5))-6,1)="6"),DATE(MID($D5,1,2),MID($D5,3,2),MID($D5,5,2)),CHOOSE(14-LEN(CLEAN($D5)), DATE(MID($D5,1,2)+100,MID($D5,3,2),MID($D5,5,2)), DATE(MID($D5,1,1)+100,MID($D5,2,2),MID($D5,4,2)),DATE(2000,MID($D5,1,2),MID($D5,3,2)),DATE(2000,MID($D5,1,1),MID($D5,2,2)))),AV$3,"y"))</f>
        <v>#VALUE!</v>
      </c>
      <c r="AX5" s="704" t="e">
        <f>IF($D5="","",TEXT(DATE(YEAR(AV$3-$E5),MONTH(AV$3-$E5),DAY(AV$3-$E5))-DATE(YEAR($P5-$O5),MONTH($P5-$O5),DAY($P5-$O5)),"yy년")&amp;VALUE(TEXT(DATE(YEAR(AV$3-$E5),MONTH(AV$3-$E5),DAY(AV$3-$E5))-DATE(YEAR($P5-$O5),MONTH($P5-$O5),DAY($P5-$O5)),"mm")-1)&amp;TEXT(DATE(YEAR(AV$3-$E5),MONTH(AV$3-$E5),DAY(AV$3-$E5))-DATE(YEAR($P5-$O5),MONTH($P5-$O5),DAY($P5-$O5)),"월dd일"))</f>
        <v>#VALUE!</v>
      </c>
      <c r="AY5" s="769" t="e">
        <f>VALUE(MID(TEXT(AX5,"YY"),1,2))</f>
        <v>#VALUE!</v>
      </c>
      <c r="AZ5" s="705" t="e">
        <f>IF($D5="",0,IF(OR(AND(AV5=1,OR($Q5="여",$R5="여")),AND(AV5=1,AND(AW5&gt;=15,AY5&lt;=29))),1,0))</f>
        <v>#VALUE!</v>
      </c>
      <c r="BA5" s="702">
        <f>IF($D5="",0,IF(AND((BA$3&gt;=$I5),OR((BA$3&lt;=$J5),($J5=""),($J5=0)),$T5="부",$U5="부",$V5="부"),1,0))</f>
        <v>1</v>
      </c>
      <c r="BB5" s="703" t="e">
        <f>IF($D5="",0,DATEDIF(IF(OR(MID($D5,LEN(CLEAN($D5))-6,1)&lt;="2",MID($D5,LEN(CLEAN($D5))-6,1)="5",MID($D5,LEN(CLEAN($D5))-6,1)="6"),DATE(MID($D5,1,2),MID($D5,3,2),MID($D5,5,2)),CHOOSE(14-LEN(CLEAN($D5)), DATE(MID($D5,1,2)+100,MID($D5,3,2),MID($D5,5,2)), DATE(MID($D5,1,1)+100,MID($D5,2,2),MID($D5,4,2)),DATE(2000,MID($D5,1,2),MID($D5,3,2)),DATE(2000,MID($D5,1,1),MID($D5,2,2)))),BA$3,"y"))</f>
        <v>#VALUE!</v>
      </c>
      <c r="BC5" s="704" t="e">
        <f>IF($D5="","",TEXT(DATE(YEAR(BA$3-$E5),MONTH(BA$3-$E5),DAY(BA$3-$E5))-DATE(YEAR($P5-$O5),MONTH($P5-$O5),DAY($P5-$O5)),"yy년")&amp;VALUE(TEXT(DATE(YEAR(BA$3-$E5),MONTH(BA$3-$E5),DAY(BA$3-$E5))-DATE(YEAR($P5-$O5),MONTH($P5-$O5),DAY($P5-$O5)),"mm")-1)&amp;TEXT(DATE(YEAR(BA$3-$E5),MONTH(BA$3-$E5),DAY(BA$3-$E5))-DATE(YEAR($P5-$O5),MONTH($P5-$O5),DAY($P5-$O5)),"월dd일"))</f>
        <v>#VALUE!</v>
      </c>
      <c r="BD5" s="769" t="e">
        <f>VALUE(MID(TEXT(BC5,"YY"),1,2))</f>
        <v>#VALUE!</v>
      </c>
      <c r="BE5" s="705" t="e">
        <f>IF($D5="",0,IF(OR(AND(BA5=1,OR($Q5="여",$R5="여")),AND(BA5=1,AND(BB5&gt;=15,BD5&lt;=29))),1,0))</f>
        <v>#VALUE!</v>
      </c>
      <c r="BF5" s="702">
        <f>IF($D5="",0,IF(AND((BF$3&gt;=$I5),OR((BF$3&lt;=$J5),($J5=""),($J5=0)),$T5="부",$U5="부",$V5="부"),1,0))</f>
        <v>1</v>
      </c>
      <c r="BG5" s="703" t="e">
        <f>IF($D5="",0,DATEDIF(IF(OR(MID($D5,LEN(CLEAN($D5))-6,1)&lt;="2",MID($D5,LEN(CLEAN($D5))-6,1)="5",MID($D5,LEN(CLEAN($D5))-6,1)="6"),DATE(MID($D5,1,2),MID($D5,3,2),MID($D5,5,2)),CHOOSE(14-LEN(CLEAN($D5)), DATE(MID($D5,1,2)+100,MID($D5,3,2),MID($D5,5,2)), DATE(MID($D5,1,1)+100,MID($D5,2,2),MID($D5,4,2)),DATE(2000,MID($D5,1,2),MID($D5,3,2)),DATE(2000,MID($D5,1,1),MID($D5,2,2)))),BF$3,"y"))</f>
        <v>#VALUE!</v>
      </c>
      <c r="BH5" s="704" t="e">
        <f>IF($D5="","",TEXT(DATE(YEAR(BF$3-$E5),MONTH(BF$3-$E5),DAY(BF$3-$E5))-DATE(YEAR($P5-$O5),MONTH($P5-$O5),DAY($P5-$O5)),"yy년")&amp;VALUE(TEXT(DATE(YEAR(BF$3-$E5),MONTH(BF$3-$E5),DAY(BF$3-$E5))-DATE(YEAR($P5-$O5),MONTH($P5-$O5),DAY($P5-$O5)),"mm")-1)&amp;TEXT(DATE(YEAR(BF$3-$E5),MONTH(BF$3-$E5),DAY(BF$3-$E5))-DATE(YEAR($P5-$O5),MONTH($P5-$O5),DAY($P5-$O5)),"월dd일"))</f>
        <v>#VALUE!</v>
      </c>
      <c r="BI5" s="769" t="e">
        <f>VALUE(MID(TEXT(BH5,"YY"),1,2))</f>
        <v>#VALUE!</v>
      </c>
      <c r="BJ5" s="705" t="e">
        <f>IF($D5="",0,IF(OR(AND(BF5=1,OR($Q5="여",$R5="여")),AND(BF5=1,AND(BG5&gt;=15,BI5&lt;=29))),1,0))</f>
        <v>#VALUE!</v>
      </c>
      <c r="BK5" s="702">
        <f>IF($D5="",0,IF(AND((BK$3&gt;=$I5),OR((BK$3&lt;=$J5),($J5=""),($J5=0)),$T5="부",$U5="부",$V5="부"),1,0))</f>
        <v>1</v>
      </c>
      <c r="BL5" s="703" t="e">
        <f>IF($D5="",0,DATEDIF(IF(OR(MID($D5,LEN(CLEAN($D5))-6,1)&lt;="2",MID($D5,LEN(CLEAN($D5))-6,1)="5",MID($D5,LEN(CLEAN($D5))-6,1)="6"),DATE(MID($D5,1,2),MID($D5,3,2),MID($D5,5,2)),CHOOSE(14-LEN(CLEAN($D5)), DATE(MID($D5,1,2)+100,MID($D5,3,2),MID($D5,5,2)), DATE(MID($D5,1,1)+100,MID($D5,2,2),MID($D5,4,2)),DATE(2000,MID($D5,1,2),MID($D5,3,2)),DATE(2000,MID($D5,1,1),MID($D5,2,2)))),BK$3,"y"))</f>
        <v>#VALUE!</v>
      </c>
      <c r="BM5" s="704" t="e">
        <f>IF($D5="","",TEXT(DATE(YEAR(BK$3-$E5),MONTH(BK$3-$E5),DAY(BK$3-$E5))-DATE(YEAR($P5-$O5),MONTH($P5-$O5),DAY($P5-$O5)),"yy년")&amp;VALUE(TEXT(DATE(YEAR(BK$3-$E5),MONTH(BK$3-$E5),DAY(BK$3-$E5))-DATE(YEAR($P5-$O5),MONTH($P5-$O5),DAY($P5-$O5)),"mm")-1)&amp;TEXT(DATE(YEAR(BK$3-$E5),MONTH(BK$3-$E5),DAY(BK$3-$E5))-DATE(YEAR($P5-$O5),MONTH($P5-$O5),DAY($P5-$O5)),"월dd일"))</f>
        <v>#VALUE!</v>
      </c>
      <c r="BN5" s="769" t="e">
        <f>VALUE(MID(TEXT(BM5,"YY"),1,2))</f>
        <v>#VALUE!</v>
      </c>
      <c r="BO5" s="705" t="e">
        <f>IF($D5="",0,IF(OR(AND(BK5=1,OR($Q5="여",$R5="여")),AND(BK5=1,AND(BL5&gt;=15,BN5&lt;=29))),1,0))</f>
        <v>#VALUE!</v>
      </c>
      <c r="BP5" s="702">
        <f>IF($D5="",0,IF(AND((BP$3&gt;=$I5),OR((BP$3&lt;=$J5),($J5=""),($J5=0)),$T5="부",$U5="부",$V5="부"),1,0))</f>
        <v>1</v>
      </c>
      <c r="BQ5" s="703" t="e">
        <f>IF($D5="",0,DATEDIF(IF(OR(MID($D5,LEN(CLEAN($D5))-6,1)&lt;="2",MID($D5,LEN(CLEAN($D5))-6,1)="5",MID($D5,LEN(CLEAN($D5))-6,1)="6"),DATE(MID($D5,1,2),MID($D5,3,2),MID($D5,5,2)),CHOOSE(14-LEN(CLEAN($D5)), DATE(MID($D5,1,2)+100,MID($D5,3,2),MID($D5,5,2)), DATE(MID($D5,1,1)+100,MID($D5,2,2),MID($D5,4,2)),DATE(2000,MID($D5,1,2),MID($D5,3,2)),DATE(2000,MID($D5,1,1),MID($D5,2,2)))),BP$3,"y"))</f>
        <v>#VALUE!</v>
      </c>
      <c r="BR5" s="704" t="e">
        <f>IF($D5="","",TEXT(DATE(YEAR(BP$3-$E5),MONTH(BP$3-$E5),DAY(BP$3-$E5))-DATE(YEAR($P5-$O5),MONTH($P5-$O5),DAY($P5-$O5)),"yy년")&amp;VALUE(TEXT(DATE(YEAR(BP$3-$E5),MONTH(BP$3-$E5),DAY(BP$3-$E5))-DATE(YEAR($P5-$O5),MONTH($P5-$O5),DAY($P5-$O5)),"mm")-1)&amp;TEXT(DATE(YEAR(BP$3-$E5),MONTH(BP$3-$E5),DAY(BP$3-$E5))-DATE(YEAR($P5-$O5),MONTH($P5-$O5),DAY($P5-$O5)),"월dd일"))</f>
        <v>#VALUE!</v>
      </c>
      <c r="BS5" s="769" t="e">
        <f>VALUE(MID(TEXT(BR5,"YY"),1,2))</f>
        <v>#VALUE!</v>
      </c>
      <c r="BT5" s="705" t="e">
        <f>IF($D5="",0,IF(OR(AND(BP5=1,OR($Q5="여",$R5="여")),AND(BP5=1,AND(BQ5&gt;=15,BS5&lt;=29))),1,0))</f>
        <v>#VALUE!</v>
      </c>
      <c r="BU5" s="702">
        <f>IF($D5="",0,IF(AND((BU$3&gt;=$I5),OR((BU$3&lt;=$J5),($J5=""),($J5=0)),$T5="부",$U5="부",$V5="부"),1,0))</f>
        <v>1</v>
      </c>
      <c r="BV5" s="703" t="e">
        <f>IF($D5="",0,DATEDIF(IF(OR(MID($D5,LEN(CLEAN($D5))-6,1)&lt;="2",MID($D5,LEN(CLEAN($D5))-6,1)="5",MID($D5,LEN(CLEAN($D5))-6,1)="6"),DATE(MID($D5,1,2),MID($D5,3,2),MID($D5,5,2)),CHOOSE(14-LEN(CLEAN($D5)), DATE(MID($D5,1,2)+100,MID($D5,3,2),MID($D5,5,2)), DATE(MID($D5,1,1)+100,MID($D5,2,2),MID($D5,4,2)),DATE(2000,MID($D5,1,2),MID($D5,3,2)),DATE(2000,MID($D5,1,1),MID($D5,2,2)))),BU$3,"y"))</f>
        <v>#VALUE!</v>
      </c>
      <c r="BW5" s="704" t="e">
        <f>IF($D5="","",TEXT(DATE(YEAR(BU$3-$E5),MONTH(BU$3-$E5),DAY(BU$3-$E5))-DATE(YEAR($P5-$O5),MONTH($P5-$O5),DAY($P5-$O5)),"yy년")&amp;VALUE(TEXT(DATE(YEAR(BU$3-$E5),MONTH(BU$3-$E5),DAY(BU$3-$E5))-DATE(YEAR($P5-$O5),MONTH($P5-$O5),DAY($P5-$O5)),"mm")-1)&amp;TEXT(DATE(YEAR(BU$3-$E5),MONTH(BU$3-$E5),DAY(BU$3-$E5))-DATE(YEAR($P5-$O5),MONTH($P5-$O5),DAY($P5-$O5)),"월dd일"))</f>
        <v>#VALUE!</v>
      </c>
      <c r="BX5" s="769" t="e">
        <f>VALUE(MID(TEXT(BW5,"YY"),1,2))</f>
        <v>#VALUE!</v>
      </c>
      <c r="BY5" s="705" t="e">
        <f>IF($D5="",0,IF(OR(AND(BU5=1,OR($Q5="여",$R5="여")),AND(BU5=1,AND(BV5&gt;=15,BX5&lt;=29))),1,0))</f>
        <v>#VALUE!</v>
      </c>
      <c r="BZ5" s="702">
        <f>IF($D5="",0,IF(AND((BZ$3&gt;=$I5),OR((BZ$3&lt;=$J5),($J5=""),($J5=0)),$T5="부",$U5="부",$V5="부"),1,0))</f>
        <v>1</v>
      </c>
      <c r="CA5" s="703" t="e">
        <f>IF($D5="",0,DATEDIF(IF(OR(MID($D5,LEN(CLEAN($D5))-6,1)&lt;="2",MID($D5,LEN(CLEAN($D5))-6,1)="5",MID($D5,LEN(CLEAN($D5))-6,1)="6"),DATE(MID($D5,1,2),MID($D5,3,2),MID($D5,5,2)),CHOOSE(14-LEN(CLEAN($D5)), DATE(MID($D5,1,2)+100,MID($D5,3,2),MID($D5,5,2)), DATE(MID($D5,1,1)+100,MID($D5,2,2),MID($D5,4,2)),DATE(2000,MID($D5,1,2),MID($D5,3,2)),DATE(2000,MID($D5,1,1),MID($D5,2,2)))),BZ$3,"y"))</f>
        <v>#VALUE!</v>
      </c>
      <c r="CB5" s="704" t="e">
        <f>IF($D5="","",TEXT(DATE(YEAR(BZ$3-$E5),MONTH(BZ$3-$E5),DAY(BZ$3-$E5))-DATE(YEAR($P5-$O5),MONTH($P5-$O5),DAY($P5-$O5)),"yy년")&amp;VALUE(TEXT(DATE(YEAR(BZ$3-$E5),MONTH(BZ$3-$E5),DAY(BZ$3-$E5))-DATE(YEAR($P5-$O5),MONTH($P5-$O5),DAY($P5-$O5)),"mm")-1)&amp;TEXT(DATE(YEAR(BZ$3-$E5),MONTH(BZ$3-$E5),DAY(BZ$3-$E5))-DATE(YEAR($P5-$O5),MONTH($P5-$O5),DAY($P5-$O5)),"월dd일"))</f>
        <v>#VALUE!</v>
      </c>
      <c r="CC5" s="769" t="e">
        <f>VALUE(MID(TEXT(CB5,"YY"),1,2))</f>
        <v>#VALUE!</v>
      </c>
      <c r="CD5" s="705" t="e">
        <f>IF($D5="",0,IF(OR(AND(BZ5=1,OR($Q5="여",$R5="여")),AND(BZ5=1,AND(CA5&gt;=15,CC5&lt;=29))),1,0))</f>
        <v>#VALUE!</v>
      </c>
      <c r="CE5" s="706">
        <f t="shared" ref="CE5:CE68" si="1">SUM(W5,AB5,AG5,AL5,AQ5,AV5,BA5,BF5,BK5,BP5,BU5,BZ5)</f>
        <v>12</v>
      </c>
      <c r="CF5" s="707" t="e">
        <f t="shared" ref="CF5:CF68" si="2">SUM(AA5,AF5,AK5,AP5,AU5,AZ5,BE5,BJ5,BO5,BT5,BY5,CD5)</f>
        <v>#VALUE!</v>
      </c>
      <c r="CG5" s="708"/>
      <c r="CH5" s="709"/>
      <c r="CI5" s="719"/>
      <c r="CJ5" s="719"/>
      <c r="CK5" s="720"/>
      <c r="CL5" s="721"/>
      <c r="CM5" s="721">
        <v>0</v>
      </c>
      <c r="CN5" s="722">
        <f>CL5-CM5</f>
        <v>0</v>
      </c>
      <c r="CO5" s="723" t="e">
        <f>IF(CE5=0,0,CF5/CE5)</f>
        <v>#VALUE!</v>
      </c>
      <c r="CP5" s="709" t="e">
        <f>IF(CO5=100%,"청년",IF(CO5=0%,"청년외","확인"))</f>
        <v>#VALUE!</v>
      </c>
      <c r="CQ5" s="724">
        <f>C5</f>
        <v>0</v>
      </c>
      <c r="CR5" s="725" t="e">
        <f>IF($CP5=CR$4,$CN5,0)</f>
        <v>#VALUE!</v>
      </c>
      <c r="CS5" s="725" t="e">
        <f>IF($CP5=CS$4,$CN5,0)</f>
        <v>#VALUE!</v>
      </c>
      <c r="CT5" s="725" t="e">
        <f>SUM(CR5:CS5)</f>
        <v>#VALUE!</v>
      </c>
      <c r="CU5" s="709"/>
    </row>
    <row r="6" spans="1:99" ht="16.5" customHeight="1">
      <c r="A6" s="23">
        <f>A5+1</f>
        <v>2</v>
      </c>
      <c r="B6" s="142">
        <f>'2020-상시근로자'!B6</f>
        <v>0</v>
      </c>
      <c r="C6" s="632">
        <f>'2020-상시근로자'!C6</f>
        <v>0</v>
      </c>
      <c r="D6" s="634">
        <f>'2020-상시근로자'!D6</f>
        <v>0</v>
      </c>
      <c r="E6" s="156" t="e">
        <f t="shared" ref="E6:E69" si="3">IF($D6="","",IF(OR(MID(D6,LEN(CLEAN(D6))-6,1)&lt;="2",MID(D6,LEN(CLEAN(D6))-6,1)="5",MID(D6,LEN(CLEAN(D6))-6,1)="6"),DATE(MID(D6,1,2),MID(D6,3,2),MID(D6,5,2)),CHOOSE(14-LEN(CLEAN(D6)),DATE(MID(D6,1,2)+100,MID(D6,3,2),MID(D6,5,2)),DATE(MID(D6,1,1)+100,MID(D6,2,2),MID(D6,4,2)),DATE(2000,MID(D6,1,2),MID(D6,3,2)),DATE(2000,MID(D6,1,1),MID(D6,2,2)))))</f>
        <v>#VALUE!</v>
      </c>
      <c r="F6" s="30" t="e">
        <f t="shared" ref="F6:F69" si="4">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#VALUE!</v>
      </c>
      <c r="G6" s="31" t="e">
        <f t="shared" ref="G6:G69" si="5">IF(D6="","",IF(INT(RIGHT(D6,1))=F6,"OK","주민오류"))</f>
        <v>#VALUE!</v>
      </c>
      <c r="H6" s="147" t="e">
        <f t="shared" ref="H6:H69" si="6">IF(D6="","",CHOOSE(14-LEN(CLEAN(D6)),CHOOSE(MID(D6,7,1),"남","여","남","여","남","여","남","여","남","여"),CHOOSE(MID(D6,6,1),"남","여","남","여","남","여","남","여","남","여"),CHOOSE(MID(D6,5,1),"남","여","남","여","남","여","남","여","남","여"),CHOOSE(MID(D6,4,1),"남","여","남","여","남","여","남","여","남","여"),CHOOSE(MID(D6,3,1),"남","여","남","여","남","여","남","여","남","여")))</f>
        <v>#VALUE!</v>
      </c>
      <c r="I6" s="633">
        <f>'2020-상시근로자'!E6</f>
        <v>0</v>
      </c>
      <c r="J6" s="633">
        <f>'2020-상시근로자'!G6</f>
        <v>0</v>
      </c>
      <c r="K6" s="33" t="e">
        <f t="shared" ref="K6:K69" si="7">IF($D6="","",DATEDIF(IF(OR(MID(D6,LEN(CLEAN(D6))-6,1)&lt;="2",MID(D6,LEN(CLEAN(D6))-6,1)="5",MID(D6,LEN(CLEAN(D6))-6,1)="6"),DATE(MID(D6,1,2),MID(D6,3,2),MID(D6,5,2)),CHOOSE(14-LEN(CLEAN(D6)), DATE(MID(D6,1,2)+100,MID(D6,3,2),MID(D6,5,2)), DATE(MID(D6,1,1)+100,MID(D6,2,2),MID(D6,4,2)),DATE(2000,MID(D6,1,2),MID(D6,3,2)),DATE(2000,MID(D6,1,1),MID(D6,2,2)))),I6,"y"))</f>
        <v>#VALUE!</v>
      </c>
      <c r="L6" s="33">
        <f t="shared" si="0"/>
        <v>0</v>
      </c>
      <c r="M6" s="35" t="e">
        <f t="shared" ref="M6:M69" si="8">IF(D6="","",TEXT(DATE(YEAR(I6-E6),MONTH(I6-E6),DAY(I6-E6))-DATE(YEAR(P6-O6),MONTH(P6-O6),DAY(P6-O6)),"yy년")&amp;VALUE(TEXT(DATE(YEAR(I6-E6),MONTH(I6-E6),DAY(I6-E6))-DATE(YEAR(P6-O6),MONTH(P6-O6),DAY(P6-O6)),"mm")-1)&amp;TEXT(DATE(YEAR(I6-E6),MONTH(I6-E6),DAY(I6-E6))-DATE(YEAR(P6-O6),MONTH(P6-O6),DAY(P6-O6)),"월dd일"))</f>
        <v>#VALUE!</v>
      </c>
      <c r="N6" s="108"/>
      <c r="O6" s="178"/>
      <c r="P6" s="179"/>
      <c r="Q6" s="106" t="s">
        <v>160</v>
      </c>
      <c r="R6" s="107" t="s">
        <v>160</v>
      </c>
      <c r="S6" s="43"/>
      <c r="T6" s="122" t="s">
        <v>160</v>
      </c>
      <c r="U6" s="122" t="s">
        <v>160</v>
      </c>
      <c r="V6" s="123" t="s">
        <v>160</v>
      </c>
      <c r="W6" s="702">
        <f>IF($D6="",0,IF(AND((W$3&gt;=$I6),OR((W$3&lt;=$J6),($J6=""),($J6=0)),$T6="부",$U6="부",$V6="부"),1,0))</f>
        <v>1</v>
      </c>
      <c r="X6" s="703" t="e">
        <f>IF($D6="",0,DATEDIF(IF(OR(MID($D6,LEN(CLEAN($D6))-6,1)&lt;="2",MID($D6,LEN(CLEAN($D6))-6,1)="5",MID($D6,LEN(CLEAN($D6))-6,1)="6"),DATE(MID($D6,1,2),MID($D6,3,2),MID($D6,5,2)),CHOOSE(14-LEN(CLEAN($D6)), DATE(MID($D6,1,2)+100,MID($D6,3,2),MID($D6,5,2)), DATE(MID($D6,1,1)+100,MID($D6,2,2),MID($D6,4,2)),DATE(2000,MID($D6,1,2),MID($D6,3,2)),DATE(2000,MID($D6,1,1),MID($D6,2,2)))),W$3,"y"))</f>
        <v>#VALUE!</v>
      </c>
      <c r="Y6" s="704" t="e">
        <f>IF($D6="","",TEXT(DATE(YEAR(W$3-$E6),MONTH(W$3-$E6),DAY(W$3-$E6))-DATE(YEAR($P6-$O6),MONTH($P6-$O6),DAY($P6-$O6)),"yy년")&amp;VALUE(TEXT(DATE(YEAR(W$3-$E6),MONTH(W$3-$E6),DAY(W$3-$E6))-DATE(YEAR($P6-$O6),MONTH($P6-$O6),DAY($P6-$O6)),"mm")-1)&amp;TEXT(DATE(YEAR(W$3-$E6),MONTH(W$3-$E6),DAY(W$3-$E6))-DATE(YEAR($P6-$O6),MONTH($P6-$O6),DAY($P6-$O6)),"월dd일"))</f>
        <v>#VALUE!</v>
      </c>
      <c r="Z6" s="769" t="e">
        <f t="shared" ref="Z6:Z69" si="9">VALUE(MID(TEXT(Y6,"YY"),1,2))</f>
        <v>#VALUE!</v>
      </c>
      <c r="AA6" s="705" t="e">
        <f t="shared" ref="AA6:AA69" si="10">IF($D6="",0,IF(OR(AND(W6=1,OR($Q6="여",$R6="여")),AND(W6=1,AND(X6&gt;=15,Z6&lt;=29))),1,0))</f>
        <v>#VALUE!</v>
      </c>
      <c r="AB6" s="702">
        <f>IF($D6="",0,IF(AND((AB$3&gt;=$I6),OR((AB$3&lt;=$J6),($J6=""),($J6=0)),$T6="부",$U6="부",$V6="부"),1,0))</f>
        <v>1</v>
      </c>
      <c r="AC6" s="703" t="e">
        <f>IF($D6="",0,DATEDIF(IF(OR(MID($D6,LEN(CLEAN($D6))-6,1)&lt;="2",MID($D6,LEN(CLEAN($D6))-6,1)="5",MID($D6,LEN(CLEAN($D6))-6,1)="6"),DATE(MID($D6,1,2),MID($D6,3,2),MID($D6,5,2)),CHOOSE(14-LEN(CLEAN($D6)), DATE(MID($D6,1,2)+100,MID($D6,3,2),MID($D6,5,2)), DATE(MID($D6,1,1)+100,MID($D6,2,2),MID($D6,4,2)),DATE(2000,MID($D6,1,2),MID($D6,3,2)),DATE(2000,MID($D6,1,1),MID($D6,2,2)))),AB$3,"y"))</f>
        <v>#VALUE!</v>
      </c>
      <c r="AD6" s="704" t="e">
        <f>IF($D6="","",TEXT(DATE(YEAR(AB$3-$E6),MONTH(AB$3-$E6),DAY(AB$3-$E6))-DATE(YEAR($P6-$O6),MONTH($P6-$O6),DAY($P6-$O6)),"yy년")&amp;VALUE(TEXT(DATE(YEAR(AB$3-$E6),MONTH(AB$3-$E6),DAY(AB$3-$E6))-DATE(YEAR($P6-$O6),MONTH($P6-$O6),DAY($P6-$O6)),"mm")-1)&amp;TEXT(DATE(YEAR(AB$3-$E6),MONTH(AB$3-$E6),DAY(AB$3-$E6))-DATE(YEAR($P6-$O6),MONTH($P6-$O6),DAY($P6-$O6)),"월dd일"))</f>
        <v>#VALUE!</v>
      </c>
      <c r="AE6" s="769" t="e">
        <f t="shared" ref="AE6:AE69" si="11">VALUE(MID(TEXT(AD6,"YY"),1,2))</f>
        <v>#VALUE!</v>
      </c>
      <c r="AF6" s="705" t="e">
        <f t="shared" ref="AF6:AF69" si="12">IF($D6="",0,IF(OR(AND(AB6=1,OR($Q6="여",$R6="여")),AND(AB6=1,AND(AC6&gt;=15,AE6&lt;=29))),1,0))</f>
        <v>#VALUE!</v>
      </c>
      <c r="AG6" s="702">
        <f>IF($D6="",0,IF(AND((AG$3&gt;=$I6),OR((AG$3&lt;=$J6),($J6=""),($J6=0)),$T6="부",$U6="부",$V6="부"),1,0))</f>
        <v>1</v>
      </c>
      <c r="AH6" s="703" t="e">
        <f>IF($D6="",0,DATEDIF(IF(OR(MID($D6,LEN(CLEAN($D6))-6,1)&lt;="2",MID($D6,LEN(CLEAN($D6))-6,1)="5",MID($D6,LEN(CLEAN($D6))-6,1)="6"),DATE(MID($D6,1,2),MID($D6,3,2),MID($D6,5,2)),CHOOSE(14-LEN(CLEAN($D6)), DATE(MID($D6,1,2)+100,MID($D6,3,2),MID($D6,5,2)), DATE(MID($D6,1,1)+100,MID($D6,2,2),MID($D6,4,2)),DATE(2000,MID($D6,1,2),MID($D6,3,2)),DATE(2000,MID($D6,1,1),MID($D6,2,2)))),AG$3,"y"))</f>
        <v>#VALUE!</v>
      </c>
      <c r="AI6" s="704" t="e">
        <f>IF($D6="","",TEXT(DATE(YEAR(AG$3-$E6),MONTH(AG$3-$E6),DAY(AG$3-$E6))-DATE(YEAR($P6-$O6),MONTH($P6-$O6),DAY($P6-$O6)),"yy년")&amp;VALUE(TEXT(DATE(YEAR(AG$3-$E6),MONTH(AG$3-$E6),DAY(AG$3-$E6))-DATE(YEAR($P6-$O6),MONTH($P6-$O6),DAY($P6-$O6)),"mm")-1)&amp;TEXT(DATE(YEAR(AG$3-$E6),MONTH(AG$3-$E6),DAY(AG$3-$E6))-DATE(YEAR($P6-$O6),MONTH($P6-$O6),DAY($P6-$O6)),"월dd일"))</f>
        <v>#VALUE!</v>
      </c>
      <c r="AJ6" s="769" t="e">
        <f t="shared" ref="AJ6:AJ69" si="13">VALUE(MID(TEXT(AI6,"YY"),1,2))</f>
        <v>#VALUE!</v>
      </c>
      <c r="AK6" s="705" t="e">
        <f t="shared" ref="AK6:AK69" si="14">IF($D6="",0,IF(OR(AND(AG6=1,OR($Q6="여",$R6="여")),AND(AG6=1,AND(AH6&gt;=15,AJ6&lt;=29))),1,0))</f>
        <v>#VALUE!</v>
      </c>
      <c r="AL6" s="702">
        <f>IF($D6="",0,IF(AND((AL$3&gt;=$I6),OR((AL$3&lt;=$J6),($J6=""),($J6=0)),$T6="부",$U6="부",$V6="부"),1,0))</f>
        <v>1</v>
      </c>
      <c r="AM6" s="703" t="e">
        <f>IF($D6="",0,DATEDIF(IF(OR(MID($D6,LEN(CLEAN($D6))-6,1)&lt;="2",MID($D6,LEN(CLEAN($D6))-6,1)="5",MID($D6,LEN(CLEAN($D6))-6,1)="6"),DATE(MID($D6,1,2),MID($D6,3,2),MID($D6,5,2)),CHOOSE(14-LEN(CLEAN($D6)), DATE(MID($D6,1,2)+100,MID($D6,3,2),MID($D6,5,2)), DATE(MID($D6,1,1)+100,MID($D6,2,2),MID($D6,4,2)),DATE(2000,MID($D6,1,2),MID($D6,3,2)),DATE(2000,MID($D6,1,1),MID($D6,2,2)))),AL$3,"y"))</f>
        <v>#VALUE!</v>
      </c>
      <c r="AN6" s="704" t="e">
        <f>IF($D6="","",TEXT(DATE(YEAR(AL$3-$E6),MONTH(AL$3-$E6),DAY(AL$3-$E6))-DATE(YEAR($P6-$O6),MONTH($P6-$O6),DAY($P6-$O6)),"yy년")&amp;VALUE(TEXT(DATE(YEAR(AL$3-$E6),MONTH(AL$3-$E6),DAY(AL$3-$E6))-DATE(YEAR($P6-$O6),MONTH($P6-$O6),DAY($P6-$O6)),"mm")-1)&amp;TEXT(DATE(YEAR(AL$3-$E6),MONTH(AL$3-$E6),DAY(AL$3-$E6))-DATE(YEAR($P6-$O6),MONTH($P6-$O6),DAY($P6-$O6)),"월dd일"))</f>
        <v>#VALUE!</v>
      </c>
      <c r="AO6" s="769" t="e">
        <f t="shared" ref="AO6:AO69" si="15">VALUE(MID(TEXT(AN6,"YY"),1,2))</f>
        <v>#VALUE!</v>
      </c>
      <c r="AP6" s="705" t="e">
        <f t="shared" ref="AP6:AP69" si="16">IF($D6="",0,IF(OR(AND(AL6=1,OR($Q6="여",$R6="여")),AND(AL6=1,AND(AM6&gt;=15,AO6&lt;=29))),1,0))</f>
        <v>#VALUE!</v>
      </c>
      <c r="AQ6" s="702">
        <f>IF($D6="",0,IF(AND((AQ$3&gt;=$I6),OR((AQ$3&lt;=$J6),($J6=""),($J6=0)),$T6="부",$U6="부",$V6="부"),1,0))</f>
        <v>1</v>
      </c>
      <c r="AR6" s="703" t="e">
        <f>IF($D6="",0,DATEDIF(IF(OR(MID($D6,LEN(CLEAN($D6))-6,1)&lt;="2",MID($D6,LEN(CLEAN($D6))-6,1)="5",MID($D6,LEN(CLEAN($D6))-6,1)="6"),DATE(MID($D6,1,2),MID($D6,3,2),MID($D6,5,2)),CHOOSE(14-LEN(CLEAN($D6)), DATE(MID($D6,1,2)+100,MID($D6,3,2),MID($D6,5,2)), DATE(MID($D6,1,1)+100,MID($D6,2,2),MID($D6,4,2)),DATE(2000,MID($D6,1,2),MID($D6,3,2)),DATE(2000,MID($D6,1,1),MID($D6,2,2)))),AQ$3,"y"))</f>
        <v>#VALUE!</v>
      </c>
      <c r="AS6" s="704" t="e">
        <f>IF($D6="","",TEXT(DATE(YEAR(AQ$3-$E6),MONTH(AQ$3-$E6),DAY(AQ$3-$E6))-DATE(YEAR($P6-$O6),MONTH($P6-$O6),DAY($P6-$O6)),"yy년")&amp;VALUE(TEXT(DATE(YEAR(AQ$3-$E6),MONTH(AQ$3-$E6),DAY(AQ$3-$E6))-DATE(YEAR($P6-$O6),MONTH($P6-$O6),DAY($P6-$O6)),"mm")-1)&amp;TEXT(DATE(YEAR(AQ$3-$E6),MONTH(AQ$3-$E6),DAY(AQ$3-$E6))-DATE(YEAR($P6-$O6),MONTH($P6-$O6),DAY($P6-$O6)),"월dd일"))</f>
        <v>#VALUE!</v>
      </c>
      <c r="AT6" s="769" t="e">
        <f t="shared" ref="AT6:AT69" si="17">VALUE(MID(TEXT(AS6,"YY"),1,2))</f>
        <v>#VALUE!</v>
      </c>
      <c r="AU6" s="705" t="e">
        <f t="shared" ref="AU6:AU69" si="18">IF($D6="",0,IF(OR(AND(AQ6=1,OR($Q6="여",$R6="여")),AND(AQ6=1,AND(AR6&gt;=15,AT6&lt;=29))),1,0))</f>
        <v>#VALUE!</v>
      </c>
      <c r="AV6" s="702">
        <f>IF($D6="",0,IF(AND((AV$3&gt;=$I6),OR((AV$3&lt;=$J6),($J6=""),($J6=0)),$T6="부",$U6="부",$V6="부"),1,0))</f>
        <v>1</v>
      </c>
      <c r="AW6" s="703" t="e">
        <f>IF($D6="",0,DATEDIF(IF(OR(MID($D6,LEN(CLEAN($D6))-6,1)&lt;="2",MID($D6,LEN(CLEAN($D6))-6,1)="5",MID($D6,LEN(CLEAN($D6))-6,1)="6"),DATE(MID($D6,1,2),MID($D6,3,2),MID($D6,5,2)),CHOOSE(14-LEN(CLEAN($D6)), DATE(MID($D6,1,2)+100,MID($D6,3,2),MID($D6,5,2)), DATE(MID($D6,1,1)+100,MID($D6,2,2),MID($D6,4,2)),DATE(2000,MID($D6,1,2),MID($D6,3,2)),DATE(2000,MID($D6,1,1),MID($D6,2,2)))),AV$3,"y"))</f>
        <v>#VALUE!</v>
      </c>
      <c r="AX6" s="704" t="e">
        <f>IF($D6="","",TEXT(DATE(YEAR(AV$3-$E6),MONTH(AV$3-$E6),DAY(AV$3-$E6))-DATE(YEAR($P6-$O6),MONTH($P6-$O6),DAY($P6-$O6)),"yy년")&amp;VALUE(TEXT(DATE(YEAR(AV$3-$E6),MONTH(AV$3-$E6),DAY(AV$3-$E6))-DATE(YEAR($P6-$O6),MONTH($P6-$O6),DAY($P6-$O6)),"mm")-1)&amp;TEXT(DATE(YEAR(AV$3-$E6),MONTH(AV$3-$E6),DAY(AV$3-$E6))-DATE(YEAR($P6-$O6),MONTH($P6-$O6),DAY($P6-$O6)),"월dd일"))</f>
        <v>#VALUE!</v>
      </c>
      <c r="AY6" s="769" t="e">
        <f t="shared" ref="AY6:AY69" si="19">VALUE(MID(TEXT(AX6,"YY"),1,2))</f>
        <v>#VALUE!</v>
      </c>
      <c r="AZ6" s="705" t="e">
        <f t="shared" ref="AZ6:AZ69" si="20">IF($D6="",0,IF(OR(AND(AV6=1,OR($Q6="여",$R6="여")),AND(AV6=1,AND(AW6&gt;=15,AY6&lt;=29))),1,0))</f>
        <v>#VALUE!</v>
      </c>
      <c r="BA6" s="702">
        <f>IF($D6="",0,IF(AND((BA$3&gt;=$I6),OR((BA$3&lt;=$J6),($J6=""),($J6=0)),$T6="부",$U6="부",$V6="부"),1,0))</f>
        <v>1</v>
      </c>
      <c r="BB6" s="703" t="e">
        <f>IF($D6="",0,DATEDIF(IF(OR(MID($D6,LEN(CLEAN($D6))-6,1)&lt;="2",MID($D6,LEN(CLEAN($D6))-6,1)="5",MID($D6,LEN(CLEAN($D6))-6,1)="6"),DATE(MID($D6,1,2),MID($D6,3,2),MID($D6,5,2)),CHOOSE(14-LEN(CLEAN($D6)), DATE(MID($D6,1,2)+100,MID($D6,3,2),MID($D6,5,2)), DATE(MID($D6,1,1)+100,MID($D6,2,2),MID($D6,4,2)),DATE(2000,MID($D6,1,2),MID($D6,3,2)),DATE(2000,MID($D6,1,1),MID($D6,2,2)))),BA$3,"y"))</f>
        <v>#VALUE!</v>
      </c>
      <c r="BC6" s="704" t="e">
        <f>IF($D6="","",TEXT(DATE(YEAR(BA$3-$E6),MONTH(BA$3-$E6),DAY(BA$3-$E6))-DATE(YEAR($P6-$O6),MONTH($P6-$O6),DAY($P6-$O6)),"yy년")&amp;VALUE(TEXT(DATE(YEAR(BA$3-$E6),MONTH(BA$3-$E6),DAY(BA$3-$E6))-DATE(YEAR($P6-$O6),MONTH($P6-$O6),DAY($P6-$O6)),"mm")-1)&amp;TEXT(DATE(YEAR(BA$3-$E6),MONTH(BA$3-$E6),DAY(BA$3-$E6))-DATE(YEAR($P6-$O6),MONTH($P6-$O6),DAY($P6-$O6)),"월dd일"))</f>
        <v>#VALUE!</v>
      </c>
      <c r="BD6" s="769" t="e">
        <f t="shared" ref="BD6:BD69" si="21">VALUE(MID(TEXT(BC6,"YY"),1,2))</f>
        <v>#VALUE!</v>
      </c>
      <c r="BE6" s="705" t="e">
        <f t="shared" ref="BE6:BE69" si="22">IF($D6="",0,IF(OR(AND(BA6=1,OR($Q6="여",$R6="여")),AND(BA6=1,AND(BB6&gt;=15,BD6&lt;=29))),1,0))</f>
        <v>#VALUE!</v>
      </c>
      <c r="BF6" s="702">
        <f>IF($D6="",0,IF(AND((BF$3&gt;=$I6),OR((BF$3&lt;=$J6),($J6=""),($J6=0)),$T6="부",$U6="부",$V6="부"),1,0))</f>
        <v>1</v>
      </c>
      <c r="BG6" s="703" t="e">
        <f>IF($D6="",0,DATEDIF(IF(OR(MID($D6,LEN(CLEAN($D6))-6,1)&lt;="2",MID($D6,LEN(CLEAN($D6))-6,1)="5",MID($D6,LEN(CLEAN($D6))-6,1)="6"),DATE(MID($D6,1,2),MID($D6,3,2),MID($D6,5,2)),CHOOSE(14-LEN(CLEAN($D6)), DATE(MID($D6,1,2)+100,MID($D6,3,2),MID($D6,5,2)), DATE(MID($D6,1,1)+100,MID($D6,2,2),MID($D6,4,2)),DATE(2000,MID($D6,1,2),MID($D6,3,2)),DATE(2000,MID($D6,1,1),MID($D6,2,2)))),BF$3,"y"))</f>
        <v>#VALUE!</v>
      </c>
      <c r="BH6" s="704" t="e">
        <f>IF($D6="","",TEXT(DATE(YEAR(BF$3-$E6),MONTH(BF$3-$E6),DAY(BF$3-$E6))-DATE(YEAR($P6-$O6),MONTH($P6-$O6),DAY($P6-$O6)),"yy년")&amp;VALUE(TEXT(DATE(YEAR(BF$3-$E6),MONTH(BF$3-$E6),DAY(BF$3-$E6))-DATE(YEAR($P6-$O6),MONTH($P6-$O6),DAY($P6-$O6)),"mm")-1)&amp;TEXT(DATE(YEAR(BF$3-$E6),MONTH(BF$3-$E6),DAY(BF$3-$E6))-DATE(YEAR($P6-$O6),MONTH($P6-$O6),DAY($P6-$O6)),"월dd일"))</f>
        <v>#VALUE!</v>
      </c>
      <c r="BI6" s="769" t="e">
        <f t="shared" ref="BI6:BI69" si="23">VALUE(MID(TEXT(BH6,"YY"),1,2))</f>
        <v>#VALUE!</v>
      </c>
      <c r="BJ6" s="705" t="e">
        <f t="shared" ref="BJ6:BJ69" si="24">IF($D6="",0,IF(OR(AND(BF6=1,OR($Q6="여",$R6="여")),AND(BF6=1,AND(BG6&gt;=15,BI6&lt;=29))),1,0))</f>
        <v>#VALUE!</v>
      </c>
      <c r="BK6" s="702">
        <f>IF($D6="",0,IF(AND((BK$3&gt;=$I6),OR((BK$3&lt;=$J6),($J6=""),($J6=0)),$T6="부",$U6="부",$V6="부"),1,0))</f>
        <v>1</v>
      </c>
      <c r="BL6" s="703" t="e">
        <f>IF($D6="",0,DATEDIF(IF(OR(MID($D6,LEN(CLEAN($D6))-6,1)&lt;="2",MID($D6,LEN(CLEAN($D6))-6,1)="5",MID($D6,LEN(CLEAN($D6))-6,1)="6"),DATE(MID($D6,1,2),MID($D6,3,2),MID($D6,5,2)),CHOOSE(14-LEN(CLEAN($D6)), DATE(MID($D6,1,2)+100,MID($D6,3,2),MID($D6,5,2)), DATE(MID($D6,1,1)+100,MID($D6,2,2),MID($D6,4,2)),DATE(2000,MID($D6,1,2),MID($D6,3,2)),DATE(2000,MID($D6,1,1),MID($D6,2,2)))),BK$3,"y"))</f>
        <v>#VALUE!</v>
      </c>
      <c r="BM6" s="704" t="e">
        <f>IF($D6="","",TEXT(DATE(YEAR(BK$3-$E6),MONTH(BK$3-$E6),DAY(BK$3-$E6))-DATE(YEAR($P6-$O6),MONTH($P6-$O6),DAY($P6-$O6)),"yy년")&amp;VALUE(TEXT(DATE(YEAR(BK$3-$E6),MONTH(BK$3-$E6),DAY(BK$3-$E6))-DATE(YEAR($P6-$O6),MONTH($P6-$O6),DAY($P6-$O6)),"mm")-1)&amp;TEXT(DATE(YEAR(BK$3-$E6),MONTH(BK$3-$E6),DAY(BK$3-$E6))-DATE(YEAR($P6-$O6),MONTH($P6-$O6),DAY($P6-$O6)),"월dd일"))</f>
        <v>#VALUE!</v>
      </c>
      <c r="BN6" s="769" t="e">
        <f t="shared" ref="BN6:BN69" si="25">VALUE(MID(TEXT(BM6,"YY"),1,2))</f>
        <v>#VALUE!</v>
      </c>
      <c r="BO6" s="705" t="e">
        <f t="shared" ref="BO6:BO69" si="26">IF($D6="",0,IF(OR(AND(BK6=1,OR($Q6="여",$R6="여")),AND(BK6=1,AND(BL6&gt;=15,BN6&lt;=29))),1,0))</f>
        <v>#VALUE!</v>
      </c>
      <c r="BP6" s="702">
        <f>IF($D6="",0,IF(AND((BP$3&gt;=$I6),OR((BP$3&lt;=$J6),($J6=""),($J6=0)),$T6="부",$U6="부",$V6="부"),1,0))</f>
        <v>1</v>
      </c>
      <c r="BQ6" s="703" t="e">
        <f>IF($D6="",0,DATEDIF(IF(OR(MID($D6,LEN(CLEAN($D6))-6,1)&lt;="2",MID($D6,LEN(CLEAN($D6))-6,1)="5",MID($D6,LEN(CLEAN($D6))-6,1)="6"),DATE(MID($D6,1,2),MID($D6,3,2),MID($D6,5,2)),CHOOSE(14-LEN(CLEAN($D6)), DATE(MID($D6,1,2)+100,MID($D6,3,2),MID($D6,5,2)), DATE(MID($D6,1,1)+100,MID($D6,2,2),MID($D6,4,2)),DATE(2000,MID($D6,1,2),MID($D6,3,2)),DATE(2000,MID($D6,1,1),MID($D6,2,2)))),BP$3,"y"))</f>
        <v>#VALUE!</v>
      </c>
      <c r="BR6" s="704" t="e">
        <f>IF($D6="","",TEXT(DATE(YEAR(BP$3-$E6),MONTH(BP$3-$E6),DAY(BP$3-$E6))-DATE(YEAR($P6-$O6),MONTH($P6-$O6),DAY($P6-$O6)),"yy년")&amp;VALUE(TEXT(DATE(YEAR(BP$3-$E6),MONTH(BP$3-$E6),DAY(BP$3-$E6))-DATE(YEAR($P6-$O6),MONTH($P6-$O6),DAY($P6-$O6)),"mm")-1)&amp;TEXT(DATE(YEAR(BP$3-$E6),MONTH(BP$3-$E6),DAY(BP$3-$E6))-DATE(YEAR($P6-$O6),MONTH($P6-$O6),DAY($P6-$O6)),"월dd일"))</f>
        <v>#VALUE!</v>
      </c>
      <c r="BS6" s="769" t="e">
        <f t="shared" ref="BS6:BS69" si="27">VALUE(MID(TEXT(BR6,"YY"),1,2))</f>
        <v>#VALUE!</v>
      </c>
      <c r="BT6" s="705" t="e">
        <f t="shared" ref="BT6:BT69" si="28">IF($D6="",0,IF(OR(AND(BP6=1,OR($Q6="여",$R6="여")),AND(BP6=1,AND(BQ6&gt;=15,BS6&lt;=29))),1,0))</f>
        <v>#VALUE!</v>
      </c>
      <c r="BU6" s="702">
        <f>IF($D6="",0,IF(AND((BU$3&gt;=$I6),OR((BU$3&lt;=$J6),($J6=""),($J6=0)),$T6="부",$U6="부",$V6="부"),1,0))</f>
        <v>1</v>
      </c>
      <c r="BV6" s="703" t="e">
        <f>IF($D6="",0,DATEDIF(IF(OR(MID($D6,LEN(CLEAN($D6))-6,1)&lt;="2",MID($D6,LEN(CLEAN($D6))-6,1)="5",MID($D6,LEN(CLEAN($D6))-6,1)="6"),DATE(MID($D6,1,2),MID($D6,3,2),MID($D6,5,2)),CHOOSE(14-LEN(CLEAN($D6)), DATE(MID($D6,1,2)+100,MID($D6,3,2),MID($D6,5,2)), DATE(MID($D6,1,1)+100,MID($D6,2,2),MID($D6,4,2)),DATE(2000,MID($D6,1,2),MID($D6,3,2)),DATE(2000,MID($D6,1,1),MID($D6,2,2)))),BU$3,"y"))</f>
        <v>#VALUE!</v>
      </c>
      <c r="BW6" s="704" t="e">
        <f>IF($D6="","",TEXT(DATE(YEAR(BU$3-$E6),MONTH(BU$3-$E6),DAY(BU$3-$E6))-DATE(YEAR($P6-$O6),MONTH($P6-$O6),DAY($P6-$O6)),"yy년")&amp;VALUE(TEXT(DATE(YEAR(BU$3-$E6),MONTH(BU$3-$E6),DAY(BU$3-$E6))-DATE(YEAR($P6-$O6),MONTH($P6-$O6),DAY($P6-$O6)),"mm")-1)&amp;TEXT(DATE(YEAR(BU$3-$E6),MONTH(BU$3-$E6),DAY(BU$3-$E6))-DATE(YEAR($P6-$O6),MONTH($P6-$O6),DAY($P6-$O6)),"월dd일"))</f>
        <v>#VALUE!</v>
      </c>
      <c r="BX6" s="769" t="e">
        <f t="shared" ref="BX6:BX69" si="29">VALUE(MID(TEXT(BW6,"YY"),1,2))</f>
        <v>#VALUE!</v>
      </c>
      <c r="BY6" s="705" t="e">
        <f t="shared" ref="BY6:BY69" si="30">IF($D6="",0,IF(OR(AND(BU6=1,OR($Q6="여",$R6="여")),AND(BU6=1,AND(BV6&gt;=15,BX6&lt;=29))),1,0))</f>
        <v>#VALUE!</v>
      </c>
      <c r="BZ6" s="702">
        <f>IF($D6="",0,IF(AND((BZ$3&gt;=$I6),OR((BZ$3&lt;=$J6),($J6=""),($J6=0)),$T6="부",$U6="부",$V6="부"),1,0))</f>
        <v>1</v>
      </c>
      <c r="CA6" s="703" t="e">
        <f>IF($D6="",0,DATEDIF(IF(OR(MID($D6,LEN(CLEAN($D6))-6,1)&lt;="2",MID($D6,LEN(CLEAN($D6))-6,1)="5",MID($D6,LEN(CLEAN($D6))-6,1)="6"),DATE(MID($D6,1,2),MID($D6,3,2),MID($D6,5,2)),CHOOSE(14-LEN(CLEAN($D6)), DATE(MID($D6,1,2)+100,MID($D6,3,2),MID($D6,5,2)), DATE(MID($D6,1,1)+100,MID($D6,2,2),MID($D6,4,2)),DATE(2000,MID($D6,1,2),MID($D6,3,2)),DATE(2000,MID($D6,1,1),MID($D6,2,2)))),BZ$3,"y"))</f>
        <v>#VALUE!</v>
      </c>
      <c r="CB6" s="704" t="e">
        <f>IF($D6="","",TEXT(DATE(YEAR(BZ$3-$E6),MONTH(BZ$3-$E6),DAY(BZ$3-$E6))-DATE(YEAR($P6-$O6),MONTH($P6-$O6),DAY($P6-$O6)),"yy년")&amp;VALUE(TEXT(DATE(YEAR(BZ$3-$E6),MONTH(BZ$3-$E6),DAY(BZ$3-$E6))-DATE(YEAR($P6-$O6),MONTH($P6-$O6),DAY($P6-$O6)),"mm")-1)&amp;TEXT(DATE(YEAR(BZ$3-$E6),MONTH(BZ$3-$E6),DAY(BZ$3-$E6))-DATE(YEAR($P6-$O6),MONTH($P6-$O6),DAY($P6-$O6)),"월dd일"))</f>
        <v>#VALUE!</v>
      </c>
      <c r="CC6" s="769" t="e">
        <f t="shared" ref="CC6:CC69" si="31">VALUE(MID(TEXT(CB6,"YY"),1,2))</f>
        <v>#VALUE!</v>
      </c>
      <c r="CD6" s="705" t="e">
        <f t="shared" ref="CD6:CD69" si="32">IF($D6="",0,IF(OR(AND(BZ6=1,OR($Q6="여",$R6="여")),AND(BZ6=1,AND(CA6&gt;=15,CC6&lt;=29))),1,0))</f>
        <v>#VALUE!</v>
      </c>
      <c r="CE6" s="706">
        <f t="shared" si="1"/>
        <v>12</v>
      </c>
      <c r="CF6" s="707" t="e">
        <f t="shared" si="2"/>
        <v>#VALUE!</v>
      </c>
      <c r="CG6" s="708"/>
      <c r="CH6" s="709"/>
      <c r="CI6" s="719"/>
      <c r="CJ6" s="719"/>
      <c r="CK6" s="720"/>
      <c r="CL6" s="721"/>
      <c r="CM6" s="721">
        <v>0</v>
      </c>
      <c r="CN6" s="722">
        <f t="shared" ref="CN6:CN14" si="33">CL6-CM6</f>
        <v>0</v>
      </c>
      <c r="CO6" s="723" t="e">
        <f t="shared" ref="CO6:CO69" si="34">IF(CE6=0,0,CF6/CE6)</f>
        <v>#VALUE!</v>
      </c>
      <c r="CP6" s="709" t="e">
        <f t="shared" ref="CP6:CP69" si="35">IF(CO6=100%,"청년",IF(CO6=0%,"청년외","확인"))</f>
        <v>#VALUE!</v>
      </c>
      <c r="CQ6" s="724">
        <f t="shared" ref="CQ6:CQ69" si="36">C6</f>
        <v>0</v>
      </c>
      <c r="CR6" s="725" t="e">
        <f t="shared" ref="CR6:CS21" si="37">IF($CP6=CR$4,$CN6,0)</f>
        <v>#VALUE!</v>
      </c>
      <c r="CS6" s="725" t="e">
        <f t="shared" si="37"/>
        <v>#VALUE!</v>
      </c>
      <c r="CT6" s="725" t="e">
        <f t="shared" ref="CT6:CT69" si="38">SUM(CR6:CS6)</f>
        <v>#VALUE!</v>
      </c>
      <c r="CU6" s="709"/>
    </row>
    <row r="7" spans="1:99" ht="16.5" customHeight="1">
      <c r="A7" s="23">
        <f t="shared" ref="A7:A70" si="39">A6+1</f>
        <v>3</v>
      </c>
      <c r="B7" s="142">
        <f>'2020-상시근로자'!B7</f>
        <v>0</v>
      </c>
      <c r="C7" s="632">
        <f>'2020-상시근로자'!C7</f>
        <v>0</v>
      </c>
      <c r="D7" s="634">
        <f>'2020-상시근로자'!D7</f>
        <v>0</v>
      </c>
      <c r="E7" s="156" t="e">
        <f t="shared" si="3"/>
        <v>#VALUE!</v>
      </c>
      <c r="F7" s="30" t="e">
        <f t="shared" si="4"/>
        <v>#VALUE!</v>
      </c>
      <c r="G7" s="31" t="e">
        <f t="shared" si="5"/>
        <v>#VALUE!</v>
      </c>
      <c r="H7" s="147" t="e">
        <f t="shared" si="6"/>
        <v>#VALUE!</v>
      </c>
      <c r="I7" s="633">
        <f>'2020-상시근로자'!E7</f>
        <v>0</v>
      </c>
      <c r="J7" s="633">
        <f>'2020-상시근로자'!G7</f>
        <v>0</v>
      </c>
      <c r="K7" s="33" t="e">
        <f t="shared" si="7"/>
        <v>#VALUE!</v>
      </c>
      <c r="L7" s="33">
        <f t="shared" si="0"/>
        <v>0</v>
      </c>
      <c r="M7" s="35" t="e">
        <f t="shared" si="8"/>
        <v>#VALUE!</v>
      </c>
      <c r="N7" s="108"/>
      <c r="O7" s="178"/>
      <c r="P7" s="179"/>
      <c r="Q7" s="106" t="s">
        <v>160</v>
      </c>
      <c r="R7" s="107" t="s">
        <v>160</v>
      </c>
      <c r="S7" s="43"/>
      <c r="T7" s="122" t="s">
        <v>160</v>
      </c>
      <c r="U7" s="122" t="s">
        <v>160</v>
      </c>
      <c r="V7" s="123" t="s">
        <v>160</v>
      </c>
      <c r="W7" s="702">
        <f t="shared" ref="W7:W70" si="40">IF($D7="",0,IF(AND((W$3&gt;=$I7),OR((W$3&lt;=$J7),($J7=""),($J7=0)),$T7="부",$U7="부",$V7="부"),1,0))</f>
        <v>1</v>
      </c>
      <c r="X7" s="703" t="e">
        <f t="shared" ref="X7:X70" si="41">IF($D7="",0,DATEDIF(IF(OR(MID($D7,LEN(CLEAN($D7))-6,1)&lt;="2",MID($D7,LEN(CLEAN($D7))-6,1)="5",MID($D7,LEN(CLEAN($D7))-6,1)="6"),DATE(MID($D7,1,2),MID($D7,3,2),MID($D7,5,2)),CHOOSE(14-LEN(CLEAN($D7)), DATE(MID($D7,1,2)+100,MID($D7,3,2),MID($D7,5,2)), DATE(MID($D7,1,1)+100,MID($D7,2,2),MID($D7,4,2)),DATE(2000,MID($D7,1,2),MID($D7,3,2)),DATE(2000,MID($D7,1,1),MID($D7,2,2)))),W$3,"y"))</f>
        <v>#VALUE!</v>
      </c>
      <c r="Y7" s="704" t="e">
        <f t="shared" ref="Y7:Y70" si="42">IF($D7="","",TEXT(DATE(YEAR(W$3-$E7),MONTH(W$3-$E7),DAY(W$3-$E7))-DATE(YEAR($P7-$O7),MONTH($P7-$O7),DAY($P7-$O7)),"yy년")&amp;VALUE(TEXT(DATE(YEAR(W$3-$E7),MONTH(W$3-$E7),DAY(W$3-$E7))-DATE(YEAR($P7-$O7),MONTH($P7-$O7),DAY($P7-$O7)),"mm")-1)&amp;TEXT(DATE(YEAR(W$3-$E7),MONTH(W$3-$E7),DAY(W$3-$E7))-DATE(YEAR($P7-$O7),MONTH($P7-$O7),DAY($P7-$O7)),"월dd일"))</f>
        <v>#VALUE!</v>
      </c>
      <c r="Z7" s="769" t="e">
        <f t="shared" si="9"/>
        <v>#VALUE!</v>
      </c>
      <c r="AA7" s="705" t="e">
        <f t="shared" si="10"/>
        <v>#VALUE!</v>
      </c>
      <c r="AB7" s="702">
        <f t="shared" ref="AB7:AB70" si="43">IF($D7="",0,IF(AND((AB$3&gt;=$I7),OR((AB$3&lt;=$J7),($J7=""),($J7=0)),$T7="부",$U7="부",$V7="부"),1,0))</f>
        <v>1</v>
      </c>
      <c r="AC7" s="703" t="e">
        <f t="shared" ref="AC7:AC70" si="44">IF($D7="",0,DATEDIF(IF(OR(MID($D7,LEN(CLEAN($D7))-6,1)&lt;="2",MID($D7,LEN(CLEAN($D7))-6,1)="5",MID($D7,LEN(CLEAN($D7))-6,1)="6"),DATE(MID($D7,1,2),MID($D7,3,2),MID($D7,5,2)),CHOOSE(14-LEN(CLEAN($D7)), DATE(MID($D7,1,2)+100,MID($D7,3,2),MID($D7,5,2)), DATE(MID($D7,1,1)+100,MID($D7,2,2),MID($D7,4,2)),DATE(2000,MID($D7,1,2),MID($D7,3,2)),DATE(2000,MID($D7,1,1),MID($D7,2,2)))),AB$3,"y"))</f>
        <v>#VALUE!</v>
      </c>
      <c r="AD7" s="704" t="e">
        <f t="shared" ref="AD7:AD70" si="45">IF($D7="","",TEXT(DATE(YEAR(AB$3-$E7),MONTH(AB$3-$E7),DAY(AB$3-$E7))-DATE(YEAR($P7-$O7),MONTH($P7-$O7),DAY($P7-$O7)),"yy년")&amp;VALUE(TEXT(DATE(YEAR(AB$3-$E7),MONTH(AB$3-$E7),DAY(AB$3-$E7))-DATE(YEAR($P7-$O7),MONTH($P7-$O7),DAY($P7-$O7)),"mm")-1)&amp;TEXT(DATE(YEAR(AB$3-$E7),MONTH(AB$3-$E7),DAY(AB$3-$E7))-DATE(YEAR($P7-$O7),MONTH($P7-$O7),DAY($P7-$O7)),"월dd일"))</f>
        <v>#VALUE!</v>
      </c>
      <c r="AE7" s="769" t="e">
        <f t="shared" si="11"/>
        <v>#VALUE!</v>
      </c>
      <c r="AF7" s="705" t="e">
        <f t="shared" si="12"/>
        <v>#VALUE!</v>
      </c>
      <c r="AG7" s="702">
        <f t="shared" ref="AG7:AG70" si="46">IF($D7="",0,IF(AND((AG$3&gt;=$I7),OR((AG$3&lt;=$J7),($J7=""),($J7=0)),$T7="부",$U7="부",$V7="부"),1,0))</f>
        <v>1</v>
      </c>
      <c r="AH7" s="703" t="e">
        <f t="shared" ref="AH7:AH70" si="47">IF($D7="",0,DATEDIF(IF(OR(MID($D7,LEN(CLEAN($D7))-6,1)&lt;="2",MID($D7,LEN(CLEAN($D7))-6,1)="5",MID($D7,LEN(CLEAN($D7))-6,1)="6"),DATE(MID($D7,1,2),MID($D7,3,2),MID($D7,5,2)),CHOOSE(14-LEN(CLEAN($D7)), DATE(MID($D7,1,2)+100,MID($D7,3,2),MID($D7,5,2)), DATE(MID($D7,1,1)+100,MID($D7,2,2),MID($D7,4,2)),DATE(2000,MID($D7,1,2),MID($D7,3,2)),DATE(2000,MID($D7,1,1),MID($D7,2,2)))),AG$3,"y"))</f>
        <v>#VALUE!</v>
      </c>
      <c r="AI7" s="704" t="e">
        <f t="shared" ref="AI7:AI70" si="48">IF($D7="","",TEXT(DATE(YEAR(AG$3-$E7),MONTH(AG$3-$E7),DAY(AG$3-$E7))-DATE(YEAR($P7-$O7),MONTH($P7-$O7),DAY($P7-$O7)),"yy년")&amp;VALUE(TEXT(DATE(YEAR(AG$3-$E7),MONTH(AG$3-$E7),DAY(AG$3-$E7))-DATE(YEAR($P7-$O7),MONTH($P7-$O7),DAY($P7-$O7)),"mm")-1)&amp;TEXT(DATE(YEAR(AG$3-$E7),MONTH(AG$3-$E7),DAY(AG$3-$E7))-DATE(YEAR($P7-$O7),MONTH($P7-$O7),DAY($P7-$O7)),"월dd일"))</f>
        <v>#VALUE!</v>
      </c>
      <c r="AJ7" s="769" t="e">
        <f t="shared" si="13"/>
        <v>#VALUE!</v>
      </c>
      <c r="AK7" s="705" t="e">
        <f t="shared" si="14"/>
        <v>#VALUE!</v>
      </c>
      <c r="AL7" s="702">
        <f t="shared" ref="AL7:AL70" si="49">IF($D7="",0,IF(AND((AL$3&gt;=$I7),OR((AL$3&lt;=$J7),($J7=""),($J7=0)),$T7="부",$U7="부",$V7="부"),1,0))</f>
        <v>1</v>
      </c>
      <c r="AM7" s="703" t="e">
        <f t="shared" ref="AM7:AM70" si="50">IF($D7="",0,DATEDIF(IF(OR(MID($D7,LEN(CLEAN($D7))-6,1)&lt;="2",MID($D7,LEN(CLEAN($D7))-6,1)="5",MID($D7,LEN(CLEAN($D7))-6,1)="6"),DATE(MID($D7,1,2),MID($D7,3,2),MID($D7,5,2)),CHOOSE(14-LEN(CLEAN($D7)), DATE(MID($D7,1,2)+100,MID($D7,3,2),MID($D7,5,2)), DATE(MID($D7,1,1)+100,MID($D7,2,2),MID($D7,4,2)),DATE(2000,MID($D7,1,2),MID($D7,3,2)),DATE(2000,MID($D7,1,1),MID($D7,2,2)))),AL$3,"y"))</f>
        <v>#VALUE!</v>
      </c>
      <c r="AN7" s="704" t="e">
        <f t="shared" ref="AN7:AN70" si="51">IF($D7="","",TEXT(DATE(YEAR(AL$3-$E7),MONTH(AL$3-$E7),DAY(AL$3-$E7))-DATE(YEAR($P7-$O7),MONTH($P7-$O7),DAY($P7-$O7)),"yy년")&amp;VALUE(TEXT(DATE(YEAR(AL$3-$E7),MONTH(AL$3-$E7),DAY(AL$3-$E7))-DATE(YEAR($P7-$O7),MONTH($P7-$O7),DAY($P7-$O7)),"mm")-1)&amp;TEXT(DATE(YEAR(AL$3-$E7),MONTH(AL$3-$E7),DAY(AL$3-$E7))-DATE(YEAR($P7-$O7),MONTH($P7-$O7),DAY($P7-$O7)),"월dd일"))</f>
        <v>#VALUE!</v>
      </c>
      <c r="AO7" s="769" t="e">
        <f t="shared" si="15"/>
        <v>#VALUE!</v>
      </c>
      <c r="AP7" s="705" t="e">
        <f t="shared" si="16"/>
        <v>#VALUE!</v>
      </c>
      <c r="AQ7" s="702">
        <f t="shared" ref="AQ7:AQ70" si="52">IF($D7="",0,IF(AND((AQ$3&gt;=$I7),OR((AQ$3&lt;=$J7),($J7=""),($J7=0)),$T7="부",$U7="부",$V7="부"),1,0))</f>
        <v>1</v>
      </c>
      <c r="AR7" s="703" t="e">
        <f t="shared" ref="AR7:AR70" si="53">IF($D7="",0,DATEDIF(IF(OR(MID($D7,LEN(CLEAN($D7))-6,1)&lt;="2",MID($D7,LEN(CLEAN($D7))-6,1)="5",MID($D7,LEN(CLEAN($D7))-6,1)="6"),DATE(MID($D7,1,2),MID($D7,3,2),MID($D7,5,2)),CHOOSE(14-LEN(CLEAN($D7)), DATE(MID($D7,1,2)+100,MID($D7,3,2),MID($D7,5,2)), DATE(MID($D7,1,1)+100,MID($D7,2,2),MID($D7,4,2)),DATE(2000,MID($D7,1,2),MID($D7,3,2)),DATE(2000,MID($D7,1,1),MID($D7,2,2)))),AQ$3,"y"))</f>
        <v>#VALUE!</v>
      </c>
      <c r="AS7" s="704" t="e">
        <f t="shared" ref="AS7:AS70" si="54">IF($D7="","",TEXT(DATE(YEAR(AQ$3-$E7),MONTH(AQ$3-$E7),DAY(AQ$3-$E7))-DATE(YEAR($P7-$O7),MONTH($P7-$O7),DAY($P7-$O7)),"yy년")&amp;VALUE(TEXT(DATE(YEAR(AQ$3-$E7),MONTH(AQ$3-$E7),DAY(AQ$3-$E7))-DATE(YEAR($P7-$O7),MONTH($P7-$O7),DAY($P7-$O7)),"mm")-1)&amp;TEXT(DATE(YEAR(AQ$3-$E7),MONTH(AQ$3-$E7),DAY(AQ$3-$E7))-DATE(YEAR($P7-$O7),MONTH($P7-$O7),DAY($P7-$O7)),"월dd일"))</f>
        <v>#VALUE!</v>
      </c>
      <c r="AT7" s="769" t="e">
        <f t="shared" si="17"/>
        <v>#VALUE!</v>
      </c>
      <c r="AU7" s="705" t="e">
        <f t="shared" si="18"/>
        <v>#VALUE!</v>
      </c>
      <c r="AV7" s="702">
        <f t="shared" ref="AV7:AV70" si="55">IF($D7="",0,IF(AND((AV$3&gt;=$I7),OR((AV$3&lt;=$J7),($J7=""),($J7=0)),$T7="부",$U7="부",$V7="부"),1,0))</f>
        <v>1</v>
      </c>
      <c r="AW7" s="703" t="e">
        <f t="shared" ref="AW7:AW70" si="56">IF($D7="",0,DATEDIF(IF(OR(MID($D7,LEN(CLEAN($D7))-6,1)&lt;="2",MID($D7,LEN(CLEAN($D7))-6,1)="5",MID($D7,LEN(CLEAN($D7))-6,1)="6"),DATE(MID($D7,1,2),MID($D7,3,2),MID($D7,5,2)),CHOOSE(14-LEN(CLEAN($D7)), DATE(MID($D7,1,2)+100,MID($D7,3,2),MID($D7,5,2)), DATE(MID($D7,1,1)+100,MID($D7,2,2),MID($D7,4,2)),DATE(2000,MID($D7,1,2),MID($D7,3,2)),DATE(2000,MID($D7,1,1),MID($D7,2,2)))),AV$3,"y"))</f>
        <v>#VALUE!</v>
      </c>
      <c r="AX7" s="704" t="e">
        <f t="shared" ref="AX7:AX70" si="57">IF($D7="","",TEXT(DATE(YEAR(AV$3-$E7),MONTH(AV$3-$E7),DAY(AV$3-$E7))-DATE(YEAR($P7-$O7),MONTH($P7-$O7),DAY($P7-$O7)),"yy년")&amp;VALUE(TEXT(DATE(YEAR(AV$3-$E7),MONTH(AV$3-$E7),DAY(AV$3-$E7))-DATE(YEAR($P7-$O7),MONTH($P7-$O7),DAY($P7-$O7)),"mm")-1)&amp;TEXT(DATE(YEAR(AV$3-$E7),MONTH(AV$3-$E7),DAY(AV$3-$E7))-DATE(YEAR($P7-$O7),MONTH($P7-$O7),DAY($P7-$O7)),"월dd일"))</f>
        <v>#VALUE!</v>
      </c>
      <c r="AY7" s="769" t="e">
        <f t="shared" si="19"/>
        <v>#VALUE!</v>
      </c>
      <c r="AZ7" s="705" t="e">
        <f t="shared" si="20"/>
        <v>#VALUE!</v>
      </c>
      <c r="BA7" s="702">
        <f t="shared" ref="BA7:BA70" si="58">IF($D7="",0,IF(AND((BA$3&gt;=$I7),OR((BA$3&lt;=$J7),($J7=""),($J7=0)),$T7="부",$U7="부",$V7="부"),1,0))</f>
        <v>1</v>
      </c>
      <c r="BB7" s="703" t="e">
        <f t="shared" ref="BB7:BB70" si="59">IF($D7="",0,DATEDIF(IF(OR(MID($D7,LEN(CLEAN($D7))-6,1)&lt;="2",MID($D7,LEN(CLEAN($D7))-6,1)="5",MID($D7,LEN(CLEAN($D7))-6,1)="6"),DATE(MID($D7,1,2),MID($D7,3,2),MID($D7,5,2)),CHOOSE(14-LEN(CLEAN($D7)), DATE(MID($D7,1,2)+100,MID($D7,3,2),MID($D7,5,2)), DATE(MID($D7,1,1)+100,MID($D7,2,2),MID($D7,4,2)),DATE(2000,MID($D7,1,2),MID($D7,3,2)),DATE(2000,MID($D7,1,1),MID($D7,2,2)))),BA$3,"y"))</f>
        <v>#VALUE!</v>
      </c>
      <c r="BC7" s="704" t="e">
        <f t="shared" ref="BC7:BC70" si="60">IF($D7="","",TEXT(DATE(YEAR(BA$3-$E7),MONTH(BA$3-$E7),DAY(BA$3-$E7))-DATE(YEAR($P7-$O7),MONTH($P7-$O7),DAY($P7-$O7)),"yy년")&amp;VALUE(TEXT(DATE(YEAR(BA$3-$E7),MONTH(BA$3-$E7),DAY(BA$3-$E7))-DATE(YEAR($P7-$O7),MONTH($P7-$O7),DAY($P7-$O7)),"mm")-1)&amp;TEXT(DATE(YEAR(BA$3-$E7),MONTH(BA$3-$E7),DAY(BA$3-$E7))-DATE(YEAR($P7-$O7),MONTH($P7-$O7),DAY($P7-$O7)),"월dd일"))</f>
        <v>#VALUE!</v>
      </c>
      <c r="BD7" s="769" t="e">
        <f t="shared" si="21"/>
        <v>#VALUE!</v>
      </c>
      <c r="BE7" s="705" t="e">
        <f t="shared" si="22"/>
        <v>#VALUE!</v>
      </c>
      <c r="BF7" s="702">
        <f t="shared" ref="BF7:BF70" si="61">IF($D7="",0,IF(AND((BF$3&gt;=$I7),OR((BF$3&lt;=$J7),($J7=""),($J7=0)),$T7="부",$U7="부",$V7="부"),1,0))</f>
        <v>1</v>
      </c>
      <c r="BG7" s="703" t="e">
        <f t="shared" ref="BG7:BG70" si="62">IF($D7="",0,DATEDIF(IF(OR(MID($D7,LEN(CLEAN($D7))-6,1)&lt;="2",MID($D7,LEN(CLEAN($D7))-6,1)="5",MID($D7,LEN(CLEAN($D7))-6,1)="6"),DATE(MID($D7,1,2),MID($D7,3,2),MID($D7,5,2)),CHOOSE(14-LEN(CLEAN($D7)), DATE(MID($D7,1,2)+100,MID($D7,3,2),MID($D7,5,2)), DATE(MID($D7,1,1)+100,MID($D7,2,2),MID($D7,4,2)),DATE(2000,MID($D7,1,2),MID($D7,3,2)),DATE(2000,MID($D7,1,1),MID($D7,2,2)))),BF$3,"y"))</f>
        <v>#VALUE!</v>
      </c>
      <c r="BH7" s="704" t="e">
        <f t="shared" ref="BH7:BH70" si="63">IF($D7="","",TEXT(DATE(YEAR(BF$3-$E7),MONTH(BF$3-$E7),DAY(BF$3-$E7))-DATE(YEAR($P7-$O7),MONTH($P7-$O7),DAY($P7-$O7)),"yy년")&amp;VALUE(TEXT(DATE(YEAR(BF$3-$E7),MONTH(BF$3-$E7),DAY(BF$3-$E7))-DATE(YEAR($P7-$O7),MONTH($P7-$O7),DAY($P7-$O7)),"mm")-1)&amp;TEXT(DATE(YEAR(BF$3-$E7),MONTH(BF$3-$E7),DAY(BF$3-$E7))-DATE(YEAR($P7-$O7),MONTH($P7-$O7),DAY($P7-$O7)),"월dd일"))</f>
        <v>#VALUE!</v>
      </c>
      <c r="BI7" s="769" t="e">
        <f t="shared" si="23"/>
        <v>#VALUE!</v>
      </c>
      <c r="BJ7" s="705" t="e">
        <f t="shared" si="24"/>
        <v>#VALUE!</v>
      </c>
      <c r="BK7" s="702">
        <f t="shared" ref="BK7:BK70" si="64">IF($D7="",0,IF(AND((BK$3&gt;=$I7),OR((BK$3&lt;=$J7),($J7=""),($J7=0)),$T7="부",$U7="부",$V7="부"),1,0))</f>
        <v>1</v>
      </c>
      <c r="BL7" s="703" t="e">
        <f t="shared" ref="BL7:BL70" si="65">IF($D7="",0,DATEDIF(IF(OR(MID($D7,LEN(CLEAN($D7))-6,1)&lt;="2",MID($D7,LEN(CLEAN($D7))-6,1)="5",MID($D7,LEN(CLEAN($D7))-6,1)="6"),DATE(MID($D7,1,2),MID($D7,3,2),MID($D7,5,2)),CHOOSE(14-LEN(CLEAN($D7)), DATE(MID($D7,1,2)+100,MID($D7,3,2),MID($D7,5,2)), DATE(MID($D7,1,1)+100,MID($D7,2,2),MID($D7,4,2)),DATE(2000,MID($D7,1,2),MID($D7,3,2)),DATE(2000,MID($D7,1,1),MID($D7,2,2)))),BK$3,"y"))</f>
        <v>#VALUE!</v>
      </c>
      <c r="BM7" s="704" t="e">
        <f t="shared" ref="BM7:BM70" si="66">IF($D7="","",TEXT(DATE(YEAR(BK$3-$E7),MONTH(BK$3-$E7),DAY(BK$3-$E7))-DATE(YEAR($P7-$O7),MONTH($P7-$O7),DAY($P7-$O7)),"yy년")&amp;VALUE(TEXT(DATE(YEAR(BK$3-$E7),MONTH(BK$3-$E7),DAY(BK$3-$E7))-DATE(YEAR($P7-$O7),MONTH($P7-$O7),DAY($P7-$O7)),"mm")-1)&amp;TEXT(DATE(YEAR(BK$3-$E7),MONTH(BK$3-$E7),DAY(BK$3-$E7))-DATE(YEAR($P7-$O7),MONTH($P7-$O7),DAY($P7-$O7)),"월dd일"))</f>
        <v>#VALUE!</v>
      </c>
      <c r="BN7" s="769" t="e">
        <f t="shared" si="25"/>
        <v>#VALUE!</v>
      </c>
      <c r="BO7" s="705" t="e">
        <f t="shared" si="26"/>
        <v>#VALUE!</v>
      </c>
      <c r="BP7" s="702">
        <f t="shared" ref="BP7:BP70" si="67">IF($D7="",0,IF(AND((BP$3&gt;=$I7),OR((BP$3&lt;=$J7),($J7=""),($J7=0)),$T7="부",$U7="부",$V7="부"),1,0))</f>
        <v>1</v>
      </c>
      <c r="BQ7" s="703" t="e">
        <f t="shared" ref="BQ7:BQ70" si="68">IF($D7="",0,DATEDIF(IF(OR(MID($D7,LEN(CLEAN($D7))-6,1)&lt;="2",MID($D7,LEN(CLEAN($D7))-6,1)="5",MID($D7,LEN(CLEAN($D7))-6,1)="6"),DATE(MID($D7,1,2),MID($D7,3,2),MID($D7,5,2)),CHOOSE(14-LEN(CLEAN($D7)), DATE(MID($D7,1,2)+100,MID($D7,3,2),MID($D7,5,2)), DATE(MID($D7,1,1)+100,MID($D7,2,2),MID($D7,4,2)),DATE(2000,MID($D7,1,2),MID($D7,3,2)),DATE(2000,MID($D7,1,1),MID($D7,2,2)))),BP$3,"y"))</f>
        <v>#VALUE!</v>
      </c>
      <c r="BR7" s="704" t="e">
        <f t="shared" ref="BR7:BR70" si="69">IF($D7="","",TEXT(DATE(YEAR(BP$3-$E7),MONTH(BP$3-$E7),DAY(BP$3-$E7))-DATE(YEAR($P7-$O7),MONTH($P7-$O7),DAY($P7-$O7)),"yy년")&amp;VALUE(TEXT(DATE(YEAR(BP$3-$E7),MONTH(BP$3-$E7),DAY(BP$3-$E7))-DATE(YEAR($P7-$O7),MONTH($P7-$O7),DAY($P7-$O7)),"mm")-1)&amp;TEXT(DATE(YEAR(BP$3-$E7),MONTH(BP$3-$E7),DAY(BP$3-$E7))-DATE(YEAR($P7-$O7),MONTH($P7-$O7),DAY($P7-$O7)),"월dd일"))</f>
        <v>#VALUE!</v>
      </c>
      <c r="BS7" s="769" t="e">
        <f t="shared" si="27"/>
        <v>#VALUE!</v>
      </c>
      <c r="BT7" s="705" t="e">
        <f t="shared" si="28"/>
        <v>#VALUE!</v>
      </c>
      <c r="BU7" s="702">
        <f t="shared" ref="BU7:BU70" si="70">IF($D7="",0,IF(AND((BU$3&gt;=$I7),OR((BU$3&lt;=$J7),($J7=""),($J7=0)),$T7="부",$U7="부",$V7="부"),1,0))</f>
        <v>1</v>
      </c>
      <c r="BV7" s="703" t="e">
        <f t="shared" ref="BV7:BV70" si="71">IF($D7="",0,DATEDIF(IF(OR(MID($D7,LEN(CLEAN($D7))-6,1)&lt;="2",MID($D7,LEN(CLEAN($D7))-6,1)="5",MID($D7,LEN(CLEAN($D7))-6,1)="6"),DATE(MID($D7,1,2),MID($D7,3,2),MID($D7,5,2)),CHOOSE(14-LEN(CLEAN($D7)), DATE(MID($D7,1,2)+100,MID($D7,3,2),MID($D7,5,2)), DATE(MID($D7,1,1)+100,MID($D7,2,2),MID($D7,4,2)),DATE(2000,MID($D7,1,2),MID($D7,3,2)),DATE(2000,MID($D7,1,1),MID($D7,2,2)))),BU$3,"y"))</f>
        <v>#VALUE!</v>
      </c>
      <c r="BW7" s="704" t="e">
        <f t="shared" ref="BW7:BW70" si="72">IF($D7="","",TEXT(DATE(YEAR(BU$3-$E7),MONTH(BU$3-$E7),DAY(BU$3-$E7))-DATE(YEAR($P7-$O7),MONTH($P7-$O7),DAY($P7-$O7)),"yy년")&amp;VALUE(TEXT(DATE(YEAR(BU$3-$E7),MONTH(BU$3-$E7),DAY(BU$3-$E7))-DATE(YEAR($P7-$O7),MONTH($P7-$O7),DAY($P7-$O7)),"mm")-1)&amp;TEXT(DATE(YEAR(BU$3-$E7),MONTH(BU$3-$E7),DAY(BU$3-$E7))-DATE(YEAR($P7-$O7),MONTH($P7-$O7),DAY($P7-$O7)),"월dd일"))</f>
        <v>#VALUE!</v>
      </c>
      <c r="BX7" s="769" t="e">
        <f t="shared" si="29"/>
        <v>#VALUE!</v>
      </c>
      <c r="BY7" s="705" t="e">
        <f t="shared" si="30"/>
        <v>#VALUE!</v>
      </c>
      <c r="BZ7" s="702">
        <f t="shared" ref="BZ7:BZ70" si="73">IF($D7="",0,IF(AND((BZ$3&gt;=$I7),OR((BZ$3&lt;=$J7),($J7=""),($J7=0)),$T7="부",$U7="부",$V7="부"),1,0))</f>
        <v>1</v>
      </c>
      <c r="CA7" s="703" t="e">
        <f t="shared" ref="CA7:CA70" si="74">IF($D7="",0,DATEDIF(IF(OR(MID($D7,LEN(CLEAN($D7))-6,1)&lt;="2",MID($D7,LEN(CLEAN($D7))-6,1)="5",MID($D7,LEN(CLEAN($D7))-6,1)="6"),DATE(MID($D7,1,2),MID($D7,3,2),MID($D7,5,2)),CHOOSE(14-LEN(CLEAN($D7)), DATE(MID($D7,1,2)+100,MID($D7,3,2),MID($D7,5,2)), DATE(MID($D7,1,1)+100,MID($D7,2,2),MID($D7,4,2)),DATE(2000,MID($D7,1,2),MID($D7,3,2)),DATE(2000,MID($D7,1,1),MID($D7,2,2)))),BZ$3,"y"))</f>
        <v>#VALUE!</v>
      </c>
      <c r="CB7" s="704" t="e">
        <f t="shared" ref="CB7:CB70" si="75">IF($D7="","",TEXT(DATE(YEAR(BZ$3-$E7),MONTH(BZ$3-$E7),DAY(BZ$3-$E7))-DATE(YEAR($P7-$O7),MONTH($P7-$O7),DAY($P7-$O7)),"yy년")&amp;VALUE(TEXT(DATE(YEAR(BZ$3-$E7),MONTH(BZ$3-$E7),DAY(BZ$3-$E7))-DATE(YEAR($P7-$O7),MONTH($P7-$O7),DAY($P7-$O7)),"mm")-1)&amp;TEXT(DATE(YEAR(BZ$3-$E7),MONTH(BZ$3-$E7),DAY(BZ$3-$E7))-DATE(YEAR($P7-$O7),MONTH($P7-$O7),DAY($P7-$O7)),"월dd일"))</f>
        <v>#VALUE!</v>
      </c>
      <c r="CC7" s="769" t="e">
        <f t="shared" si="31"/>
        <v>#VALUE!</v>
      </c>
      <c r="CD7" s="705" t="e">
        <f t="shared" si="32"/>
        <v>#VALUE!</v>
      </c>
      <c r="CE7" s="706">
        <f t="shared" si="1"/>
        <v>12</v>
      </c>
      <c r="CF7" s="707" t="e">
        <f t="shared" si="2"/>
        <v>#VALUE!</v>
      </c>
      <c r="CG7" s="708"/>
      <c r="CH7" s="709"/>
      <c r="CI7" s="719"/>
      <c r="CJ7" s="719"/>
      <c r="CK7" s="720"/>
      <c r="CL7" s="721"/>
      <c r="CM7" s="721">
        <v>0</v>
      </c>
      <c r="CN7" s="722">
        <f t="shared" si="33"/>
        <v>0</v>
      </c>
      <c r="CO7" s="723" t="e">
        <f t="shared" si="34"/>
        <v>#VALUE!</v>
      </c>
      <c r="CP7" s="709" t="e">
        <f t="shared" si="35"/>
        <v>#VALUE!</v>
      </c>
      <c r="CQ7" s="724">
        <f t="shared" si="36"/>
        <v>0</v>
      </c>
      <c r="CR7" s="725" t="e">
        <f t="shared" si="37"/>
        <v>#VALUE!</v>
      </c>
      <c r="CS7" s="725" t="e">
        <f t="shared" si="37"/>
        <v>#VALUE!</v>
      </c>
      <c r="CT7" s="725" t="e">
        <f t="shared" si="38"/>
        <v>#VALUE!</v>
      </c>
      <c r="CU7" s="709"/>
    </row>
    <row r="8" spans="1:99" ht="16.5" customHeight="1">
      <c r="A8" s="23">
        <f t="shared" si="39"/>
        <v>4</v>
      </c>
      <c r="B8" s="142">
        <f>'2020-상시근로자'!B8</f>
        <v>0</v>
      </c>
      <c r="C8" s="632">
        <f>'2020-상시근로자'!C8</f>
        <v>0</v>
      </c>
      <c r="D8" s="634">
        <f>'2020-상시근로자'!D8</f>
        <v>0</v>
      </c>
      <c r="E8" s="156" t="e">
        <f t="shared" si="3"/>
        <v>#VALUE!</v>
      </c>
      <c r="F8" s="30" t="e">
        <f t="shared" si="4"/>
        <v>#VALUE!</v>
      </c>
      <c r="G8" s="31" t="e">
        <f t="shared" si="5"/>
        <v>#VALUE!</v>
      </c>
      <c r="H8" s="147" t="e">
        <f t="shared" si="6"/>
        <v>#VALUE!</v>
      </c>
      <c r="I8" s="633">
        <f>'2020-상시근로자'!E8</f>
        <v>0</v>
      </c>
      <c r="J8" s="633">
        <f>'2020-상시근로자'!G8</f>
        <v>0</v>
      </c>
      <c r="K8" s="33" t="e">
        <f t="shared" si="7"/>
        <v>#VALUE!</v>
      </c>
      <c r="L8" s="33">
        <f t="shared" si="0"/>
        <v>0</v>
      </c>
      <c r="M8" s="35" t="e">
        <f t="shared" si="8"/>
        <v>#VALUE!</v>
      </c>
      <c r="N8" s="108"/>
      <c r="O8" s="178"/>
      <c r="P8" s="179"/>
      <c r="Q8" s="106" t="s">
        <v>160</v>
      </c>
      <c r="R8" s="107" t="s">
        <v>160</v>
      </c>
      <c r="S8" s="43"/>
      <c r="T8" s="122" t="s">
        <v>160</v>
      </c>
      <c r="U8" s="122" t="s">
        <v>160</v>
      </c>
      <c r="V8" s="123" t="s">
        <v>160</v>
      </c>
      <c r="W8" s="702">
        <f t="shared" si="40"/>
        <v>1</v>
      </c>
      <c r="X8" s="703" t="e">
        <f t="shared" si="41"/>
        <v>#VALUE!</v>
      </c>
      <c r="Y8" s="704" t="e">
        <f t="shared" si="42"/>
        <v>#VALUE!</v>
      </c>
      <c r="Z8" s="769" t="e">
        <f t="shared" si="9"/>
        <v>#VALUE!</v>
      </c>
      <c r="AA8" s="705" t="e">
        <f t="shared" si="10"/>
        <v>#VALUE!</v>
      </c>
      <c r="AB8" s="702">
        <f t="shared" si="43"/>
        <v>1</v>
      </c>
      <c r="AC8" s="703" t="e">
        <f t="shared" si="44"/>
        <v>#VALUE!</v>
      </c>
      <c r="AD8" s="704" t="e">
        <f t="shared" si="45"/>
        <v>#VALUE!</v>
      </c>
      <c r="AE8" s="769" t="e">
        <f t="shared" si="11"/>
        <v>#VALUE!</v>
      </c>
      <c r="AF8" s="705" t="e">
        <f t="shared" si="12"/>
        <v>#VALUE!</v>
      </c>
      <c r="AG8" s="702">
        <f t="shared" si="46"/>
        <v>1</v>
      </c>
      <c r="AH8" s="703" t="e">
        <f t="shared" si="47"/>
        <v>#VALUE!</v>
      </c>
      <c r="AI8" s="704" t="e">
        <f t="shared" si="48"/>
        <v>#VALUE!</v>
      </c>
      <c r="AJ8" s="769" t="e">
        <f t="shared" si="13"/>
        <v>#VALUE!</v>
      </c>
      <c r="AK8" s="705" t="e">
        <f t="shared" si="14"/>
        <v>#VALUE!</v>
      </c>
      <c r="AL8" s="702">
        <f t="shared" si="49"/>
        <v>1</v>
      </c>
      <c r="AM8" s="703" t="e">
        <f t="shared" si="50"/>
        <v>#VALUE!</v>
      </c>
      <c r="AN8" s="704" t="e">
        <f t="shared" si="51"/>
        <v>#VALUE!</v>
      </c>
      <c r="AO8" s="769" t="e">
        <f t="shared" si="15"/>
        <v>#VALUE!</v>
      </c>
      <c r="AP8" s="705" t="e">
        <f t="shared" si="16"/>
        <v>#VALUE!</v>
      </c>
      <c r="AQ8" s="702">
        <f t="shared" si="52"/>
        <v>1</v>
      </c>
      <c r="AR8" s="703" t="e">
        <f t="shared" si="53"/>
        <v>#VALUE!</v>
      </c>
      <c r="AS8" s="704" t="e">
        <f t="shared" si="54"/>
        <v>#VALUE!</v>
      </c>
      <c r="AT8" s="769" t="e">
        <f t="shared" si="17"/>
        <v>#VALUE!</v>
      </c>
      <c r="AU8" s="705" t="e">
        <f t="shared" si="18"/>
        <v>#VALUE!</v>
      </c>
      <c r="AV8" s="702">
        <f t="shared" si="55"/>
        <v>1</v>
      </c>
      <c r="AW8" s="703" t="e">
        <f t="shared" si="56"/>
        <v>#VALUE!</v>
      </c>
      <c r="AX8" s="704" t="e">
        <f t="shared" si="57"/>
        <v>#VALUE!</v>
      </c>
      <c r="AY8" s="769" t="e">
        <f t="shared" si="19"/>
        <v>#VALUE!</v>
      </c>
      <c r="AZ8" s="705" t="e">
        <f t="shared" si="20"/>
        <v>#VALUE!</v>
      </c>
      <c r="BA8" s="702">
        <f t="shared" si="58"/>
        <v>1</v>
      </c>
      <c r="BB8" s="703" t="e">
        <f t="shared" si="59"/>
        <v>#VALUE!</v>
      </c>
      <c r="BC8" s="704" t="e">
        <f t="shared" si="60"/>
        <v>#VALUE!</v>
      </c>
      <c r="BD8" s="769" t="e">
        <f t="shared" si="21"/>
        <v>#VALUE!</v>
      </c>
      <c r="BE8" s="705" t="e">
        <f t="shared" si="22"/>
        <v>#VALUE!</v>
      </c>
      <c r="BF8" s="702">
        <f t="shared" si="61"/>
        <v>1</v>
      </c>
      <c r="BG8" s="703" t="e">
        <f t="shared" si="62"/>
        <v>#VALUE!</v>
      </c>
      <c r="BH8" s="704" t="e">
        <f t="shared" si="63"/>
        <v>#VALUE!</v>
      </c>
      <c r="BI8" s="769" t="e">
        <f t="shared" si="23"/>
        <v>#VALUE!</v>
      </c>
      <c r="BJ8" s="705" t="e">
        <f t="shared" si="24"/>
        <v>#VALUE!</v>
      </c>
      <c r="BK8" s="702">
        <f t="shared" si="64"/>
        <v>1</v>
      </c>
      <c r="BL8" s="703" t="e">
        <f t="shared" si="65"/>
        <v>#VALUE!</v>
      </c>
      <c r="BM8" s="704" t="e">
        <f t="shared" si="66"/>
        <v>#VALUE!</v>
      </c>
      <c r="BN8" s="769" t="e">
        <f t="shared" si="25"/>
        <v>#VALUE!</v>
      </c>
      <c r="BO8" s="705" t="e">
        <f t="shared" si="26"/>
        <v>#VALUE!</v>
      </c>
      <c r="BP8" s="702">
        <f t="shared" si="67"/>
        <v>1</v>
      </c>
      <c r="BQ8" s="703" t="e">
        <f t="shared" si="68"/>
        <v>#VALUE!</v>
      </c>
      <c r="BR8" s="704" t="e">
        <f t="shared" si="69"/>
        <v>#VALUE!</v>
      </c>
      <c r="BS8" s="769" t="e">
        <f t="shared" si="27"/>
        <v>#VALUE!</v>
      </c>
      <c r="BT8" s="705" t="e">
        <f t="shared" si="28"/>
        <v>#VALUE!</v>
      </c>
      <c r="BU8" s="702">
        <f t="shared" si="70"/>
        <v>1</v>
      </c>
      <c r="BV8" s="703" t="e">
        <f t="shared" si="71"/>
        <v>#VALUE!</v>
      </c>
      <c r="BW8" s="704" t="e">
        <f t="shared" si="72"/>
        <v>#VALUE!</v>
      </c>
      <c r="BX8" s="769" t="e">
        <f t="shared" si="29"/>
        <v>#VALUE!</v>
      </c>
      <c r="BY8" s="705" t="e">
        <f t="shared" si="30"/>
        <v>#VALUE!</v>
      </c>
      <c r="BZ8" s="702">
        <f t="shared" si="73"/>
        <v>1</v>
      </c>
      <c r="CA8" s="703" t="e">
        <f t="shared" si="74"/>
        <v>#VALUE!</v>
      </c>
      <c r="CB8" s="704" t="e">
        <f t="shared" si="75"/>
        <v>#VALUE!</v>
      </c>
      <c r="CC8" s="769" t="e">
        <f t="shared" si="31"/>
        <v>#VALUE!</v>
      </c>
      <c r="CD8" s="705" t="e">
        <f t="shared" si="32"/>
        <v>#VALUE!</v>
      </c>
      <c r="CE8" s="706">
        <f t="shared" si="1"/>
        <v>12</v>
      </c>
      <c r="CF8" s="707" t="e">
        <f t="shared" si="2"/>
        <v>#VALUE!</v>
      </c>
      <c r="CG8" s="708"/>
      <c r="CH8" s="709"/>
      <c r="CI8" s="719"/>
      <c r="CJ8" s="719"/>
      <c r="CK8" s="720"/>
      <c r="CL8" s="721"/>
      <c r="CM8" s="721">
        <v>0</v>
      </c>
      <c r="CN8" s="722">
        <f t="shared" si="33"/>
        <v>0</v>
      </c>
      <c r="CO8" s="723" t="e">
        <f t="shared" si="34"/>
        <v>#VALUE!</v>
      </c>
      <c r="CP8" s="709" t="e">
        <f t="shared" si="35"/>
        <v>#VALUE!</v>
      </c>
      <c r="CQ8" s="724">
        <f t="shared" si="36"/>
        <v>0</v>
      </c>
      <c r="CR8" s="725" t="e">
        <f t="shared" si="37"/>
        <v>#VALUE!</v>
      </c>
      <c r="CS8" s="725" t="e">
        <f t="shared" si="37"/>
        <v>#VALUE!</v>
      </c>
      <c r="CT8" s="725" t="e">
        <f t="shared" si="38"/>
        <v>#VALUE!</v>
      </c>
      <c r="CU8" s="709"/>
    </row>
    <row r="9" spans="1:99" ht="16.5" customHeight="1">
      <c r="A9" s="23">
        <f t="shared" si="39"/>
        <v>5</v>
      </c>
      <c r="B9" s="142">
        <f>'2020-상시근로자'!B9</f>
        <v>0</v>
      </c>
      <c r="C9" s="632">
        <f>'2020-상시근로자'!C9</f>
        <v>0</v>
      </c>
      <c r="D9" s="634">
        <f>'2020-상시근로자'!D9</f>
        <v>0</v>
      </c>
      <c r="E9" s="156" t="e">
        <f t="shared" si="3"/>
        <v>#VALUE!</v>
      </c>
      <c r="F9" s="30" t="e">
        <f t="shared" si="4"/>
        <v>#VALUE!</v>
      </c>
      <c r="G9" s="31" t="e">
        <f t="shared" si="5"/>
        <v>#VALUE!</v>
      </c>
      <c r="H9" s="147" t="e">
        <f t="shared" si="6"/>
        <v>#VALUE!</v>
      </c>
      <c r="I9" s="633">
        <f>'2020-상시근로자'!E9</f>
        <v>0</v>
      </c>
      <c r="J9" s="633">
        <f>'2020-상시근로자'!G9</f>
        <v>0</v>
      </c>
      <c r="K9" s="33" t="e">
        <f t="shared" si="7"/>
        <v>#VALUE!</v>
      </c>
      <c r="L9" s="33">
        <f t="shared" si="0"/>
        <v>0</v>
      </c>
      <c r="M9" s="35" t="e">
        <f t="shared" si="8"/>
        <v>#VALUE!</v>
      </c>
      <c r="N9" s="108"/>
      <c r="O9" s="178"/>
      <c r="P9" s="179"/>
      <c r="Q9" s="106" t="s">
        <v>160</v>
      </c>
      <c r="R9" s="107" t="s">
        <v>160</v>
      </c>
      <c r="S9" s="43"/>
      <c r="T9" s="122" t="s">
        <v>160</v>
      </c>
      <c r="U9" s="122" t="s">
        <v>160</v>
      </c>
      <c r="V9" s="123" t="s">
        <v>160</v>
      </c>
      <c r="W9" s="702">
        <f t="shared" si="40"/>
        <v>1</v>
      </c>
      <c r="X9" s="703" t="e">
        <f t="shared" si="41"/>
        <v>#VALUE!</v>
      </c>
      <c r="Y9" s="704" t="e">
        <f t="shared" si="42"/>
        <v>#VALUE!</v>
      </c>
      <c r="Z9" s="769" t="e">
        <f t="shared" si="9"/>
        <v>#VALUE!</v>
      </c>
      <c r="AA9" s="705" t="e">
        <f t="shared" si="10"/>
        <v>#VALUE!</v>
      </c>
      <c r="AB9" s="702">
        <f t="shared" si="43"/>
        <v>1</v>
      </c>
      <c r="AC9" s="703" t="e">
        <f t="shared" si="44"/>
        <v>#VALUE!</v>
      </c>
      <c r="AD9" s="704" t="e">
        <f t="shared" si="45"/>
        <v>#VALUE!</v>
      </c>
      <c r="AE9" s="769" t="e">
        <f t="shared" si="11"/>
        <v>#VALUE!</v>
      </c>
      <c r="AF9" s="705" t="e">
        <f t="shared" si="12"/>
        <v>#VALUE!</v>
      </c>
      <c r="AG9" s="702">
        <f t="shared" si="46"/>
        <v>1</v>
      </c>
      <c r="AH9" s="703" t="e">
        <f t="shared" si="47"/>
        <v>#VALUE!</v>
      </c>
      <c r="AI9" s="704" t="e">
        <f t="shared" si="48"/>
        <v>#VALUE!</v>
      </c>
      <c r="AJ9" s="769" t="e">
        <f t="shared" si="13"/>
        <v>#VALUE!</v>
      </c>
      <c r="AK9" s="705" t="e">
        <f t="shared" si="14"/>
        <v>#VALUE!</v>
      </c>
      <c r="AL9" s="702">
        <f t="shared" si="49"/>
        <v>1</v>
      </c>
      <c r="AM9" s="703" t="e">
        <f t="shared" si="50"/>
        <v>#VALUE!</v>
      </c>
      <c r="AN9" s="704" t="e">
        <f t="shared" si="51"/>
        <v>#VALUE!</v>
      </c>
      <c r="AO9" s="769" t="e">
        <f t="shared" si="15"/>
        <v>#VALUE!</v>
      </c>
      <c r="AP9" s="705" t="e">
        <f t="shared" si="16"/>
        <v>#VALUE!</v>
      </c>
      <c r="AQ9" s="702">
        <f t="shared" si="52"/>
        <v>1</v>
      </c>
      <c r="AR9" s="703" t="e">
        <f t="shared" si="53"/>
        <v>#VALUE!</v>
      </c>
      <c r="AS9" s="704" t="e">
        <f t="shared" si="54"/>
        <v>#VALUE!</v>
      </c>
      <c r="AT9" s="769" t="e">
        <f t="shared" si="17"/>
        <v>#VALUE!</v>
      </c>
      <c r="AU9" s="705" t="e">
        <f t="shared" si="18"/>
        <v>#VALUE!</v>
      </c>
      <c r="AV9" s="702">
        <f t="shared" si="55"/>
        <v>1</v>
      </c>
      <c r="AW9" s="703" t="e">
        <f t="shared" si="56"/>
        <v>#VALUE!</v>
      </c>
      <c r="AX9" s="704" t="e">
        <f t="shared" si="57"/>
        <v>#VALUE!</v>
      </c>
      <c r="AY9" s="769" t="e">
        <f t="shared" si="19"/>
        <v>#VALUE!</v>
      </c>
      <c r="AZ9" s="705" t="e">
        <f t="shared" si="20"/>
        <v>#VALUE!</v>
      </c>
      <c r="BA9" s="702">
        <f t="shared" si="58"/>
        <v>1</v>
      </c>
      <c r="BB9" s="703" t="e">
        <f t="shared" si="59"/>
        <v>#VALUE!</v>
      </c>
      <c r="BC9" s="704" t="e">
        <f t="shared" si="60"/>
        <v>#VALUE!</v>
      </c>
      <c r="BD9" s="769" t="e">
        <f t="shared" si="21"/>
        <v>#VALUE!</v>
      </c>
      <c r="BE9" s="705" t="e">
        <f t="shared" si="22"/>
        <v>#VALUE!</v>
      </c>
      <c r="BF9" s="702">
        <f t="shared" si="61"/>
        <v>1</v>
      </c>
      <c r="BG9" s="703" t="e">
        <f t="shared" si="62"/>
        <v>#VALUE!</v>
      </c>
      <c r="BH9" s="704" t="e">
        <f t="shared" si="63"/>
        <v>#VALUE!</v>
      </c>
      <c r="BI9" s="769" t="e">
        <f t="shared" si="23"/>
        <v>#VALUE!</v>
      </c>
      <c r="BJ9" s="705" t="e">
        <f t="shared" si="24"/>
        <v>#VALUE!</v>
      </c>
      <c r="BK9" s="702">
        <f t="shared" si="64"/>
        <v>1</v>
      </c>
      <c r="BL9" s="703" t="e">
        <f t="shared" si="65"/>
        <v>#VALUE!</v>
      </c>
      <c r="BM9" s="704" t="e">
        <f t="shared" si="66"/>
        <v>#VALUE!</v>
      </c>
      <c r="BN9" s="769" t="e">
        <f t="shared" si="25"/>
        <v>#VALUE!</v>
      </c>
      <c r="BO9" s="705" t="e">
        <f t="shared" si="26"/>
        <v>#VALUE!</v>
      </c>
      <c r="BP9" s="702">
        <f t="shared" si="67"/>
        <v>1</v>
      </c>
      <c r="BQ9" s="703" t="e">
        <f t="shared" si="68"/>
        <v>#VALUE!</v>
      </c>
      <c r="BR9" s="704" t="e">
        <f t="shared" si="69"/>
        <v>#VALUE!</v>
      </c>
      <c r="BS9" s="769" t="e">
        <f t="shared" si="27"/>
        <v>#VALUE!</v>
      </c>
      <c r="BT9" s="705" t="e">
        <f t="shared" si="28"/>
        <v>#VALUE!</v>
      </c>
      <c r="BU9" s="702">
        <f t="shared" si="70"/>
        <v>1</v>
      </c>
      <c r="BV9" s="703" t="e">
        <f t="shared" si="71"/>
        <v>#VALUE!</v>
      </c>
      <c r="BW9" s="704" t="e">
        <f t="shared" si="72"/>
        <v>#VALUE!</v>
      </c>
      <c r="BX9" s="769" t="e">
        <f t="shared" si="29"/>
        <v>#VALUE!</v>
      </c>
      <c r="BY9" s="705" t="e">
        <f t="shared" si="30"/>
        <v>#VALUE!</v>
      </c>
      <c r="BZ9" s="702">
        <f t="shared" si="73"/>
        <v>1</v>
      </c>
      <c r="CA9" s="703" t="e">
        <f t="shared" si="74"/>
        <v>#VALUE!</v>
      </c>
      <c r="CB9" s="704" t="e">
        <f t="shared" si="75"/>
        <v>#VALUE!</v>
      </c>
      <c r="CC9" s="769" t="e">
        <f t="shared" si="31"/>
        <v>#VALUE!</v>
      </c>
      <c r="CD9" s="705" t="e">
        <f t="shared" si="32"/>
        <v>#VALUE!</v>
      </c>
      <c r="CE9" s="706">
        <f t="shared" si="1"/>
        <v>12</v>
      </c>
      <c r="CF9" s="707" t="e">
        <f t="shared" si="2"/>
        <v>#VALUE!</v>
      </c>
      <c r="CG9" s="708"/>
      <c r="CH9" s="709"/>
      <c r="CI9" s="719"/>
      <c r="CJ9" s="719"/>
      <c r="CK9" s="720"/>
      <c r="CL9" s="721"/>
      <c r="CM9" s="721">
        <v>0</v>
      </c>
      <c r="CN9" s="722">
        <f t="shared" si="33"/>
        <v>0</v>
      </c>
      <c r="CO9" s="723" t="e">
        <f t="shared" si="34"/>
        <v>#VALUE!</v>
      </c>
      <c r="CP9" s="709" t="e">
        <f t="shared" si="35"/>
        <v>#VALUE!</v>
      </c>
      <c r="CQ9" s="724">
        <f t="shared" si="36"/>
        <v>0</v>
      </c>
      <c r="CR9" s="725" t="e">
        <f t="shared" si="37"/>
        <v>#VALUE!</v>
      </c>
      <c r="CS9" s="725" t="e">
        <f t="shared" si="37"/>
        <v>#VALUE!</v>
      </c>
      <c r="CT9" s="725" t="e">
        <f t="shared" si="38"/>
        <v>#VALUE!</v>
      </c>
      <c r="CU9" s="709"/>
    </row>
    <row r="10" spans="1:99" ht="16.5" customHeight="1">
      <c r="A10" s="23">
        <f t="shared" si="39"/>
        <v>6</v>
      </c>
      <c r="B10" s="142">
        <f>'2020-상시근로자'!B10</f>
        <v>0</v>
      </c>
      <c r="C10" s="632">
        <f>'2020-상시근로자'!C10</f>
        <v>0</v>
      </c>
      <c r="D10" s="634">
        <f>'2020-상시근로자'!D10</f>
        <v>0</v>
      </c>
      <c r="E10" s="156" t="e">
        <f t="shared" si="3"/>
        <v>#VALUE!</v>
      </c>
      <c r="F10" s="30" t="e">
        <f t="shared" si="4"/>
        <v>#VALUE!</v>
      </c>
      <c r="G10" s="31" t="e">
        <f t="shared" si="5"/>
        <v>#VALUE!</v>
      </c>
      <c r="H10" s="147" t="e">
        <f t="shared" si="6"/>
        <v>#VALUE!</v>
      </c>
      <c r="I10" s="633">
        <f>'2020-상시근로자'!E10</f>
        <v>0</v>
      </c>
      <c r="J10" s="633">
        <f>'2020-상시근로자'!G10</f>
        <v>0</v>
      </c>
      <c r="K10" s="33" t="e">
        <f t="shared" si="7"/>
        <v>#VALUE!</v>
      </c>
      <c r="L10" s="33">
        <f t="shared" si="0"/>
        <v>0</v>
      </c>
      <c r="M10" s="35" t="e">
        <f t="shared" si="8"/>
        <v>#VALUE!</v>
      </c>
      <c r="N10" s="108"/>
      <c r="O10" s="178"/>
      <c r="P10" s="179"/>
      <c r="Q10" s="106" t="s">
        <v>160</v>
      </c>
      <c r="R10" s="107" t="s">
        <v>160</v>
      </c>
      <c r="S10" s="43"/>
      <c r="T10" s="122" t="s">
        <v>160</v>
      </c>
      <c r="U10" s="122" t="s">
        <v>160</v>
      </c>
      <c r="V10" s="123" t="s">
        <v>160</v>
      </c>
      <c r="W10" s="702">
        <f t="shared" si="40"/>
        <v>1</v>
      </c>
      <c r="X10" s="703" t="e">
        <f t="shared" si="41"/>
        <v>#VALUE!</v>
      </c>
      <c r="Y10" s="704" t="e">
        <f t="shared" si="42"/>
        <v>#VALUE!</v>
      </c>
      <c r="Z10" s="769" t="e">
        <f t="shared" si="9"/>
        <v>#VALUE!</v>
      </c>
      <c r="AA10" s="705" t="e">
        <f t="shared" si="10"/>
        <v>#VALUE!</v>
      </c>
      <c r="AB10" s="702">
        <f t="shared" si="43"/>
        <v>1</v>
      </c>
      <c r="AC10" s="703" t="e">
        <f t="shared" si="44"/>
        <v>#VALUE!</v>
      </c>
      <c r="AD10" s="704" t="e">
        <f t="shared" si="45"/>
        <v>#VALUE!</v>
      </c>
      <c r="AE10" s="769" t="e">
        <f t="shared" si="11"/>
        <v>#VALUE!</v>
      </c>
      <c r="AF10" s="705" t="e">
        <f t="shared" si="12"/>
        <v>#VALUE!</v>
      </c>
      <c r="AG10" s="702">
        <f t="shared" si="46"/>
        <v>1</v>
      </c>
      <c r="AH10" s="703" t="e">
        <f t="shared" si="47"/>
        <v>#VALUE!</v>
      </c>
      <c r="AI10" s="704" t="e">
        <f t="shared" si="48"/>
        <v>#VALUE!</v>
      </c>
      <c r="AJ10" s="769" t="e">
        <f t="shared" si="13"/>
        <v>#VALUE!</v>
      </c>
      <c r="AK10" s="705" t="e">
        <f t="shared" si="14"/>
        <v>#VALUE!</v>
      </c>
      <c r="AL10" s="702">
        <f t="shared" si="49"/>
        <v>1</v>
      </c>
      <c r="AM10" s="703" t="e">
        <f t="shared" si="50"/>
        <v>#VALUE!</v>
      </c>
      <c r="AN10" s="704" t="e">
        <f t="shared" si="51"/>
        <v>#VALUE!</v>
      </c>
      <c r="AO10" s="769" t="e">
        <f t="shared" si="15"/>
        <v>#VALUE!</v>
      </c>
      <c r="AP10" s="705" t="e">
        <f t="shared" si="16"/>
        <v>#VALUE!</v>
      </c>
      <c r="AQ10" s="702">
        <f t="shared" si="52"/>
        <v>1</v>
      </c>
      <c r="AR10" s="703" t="e">
        <f t="shared" si="53"/>
        <v>#VALUE!</v>
      </c>
      <c r="AS10" s="704" t="e">
        <f t="shared" si="54"/>
        <v>#VALUE!</v>
      </c>
      <c r="AT10" s="769" t="e">
        <f t="shared" si="17"/>
        <v>#VALUE!</v>
      </c>
      <c r="AU10" s="705" t="e">
        <f t="shared" si="18"/>
        <v>#VALUE!</v>
      </c>
      <c r="AV10" s="702">
        <f t="shared" si="55"/>
        <v>1</v>
      </c>
      <c r="AW10" s="703" t="e">
        <f t="shared" si="56"/>
        <v>#VALUE!</v>
      </c>
      <c r="AX10" s="704" t="e">
        <f t="shared" si="57"/>
        <v>#VALUE!</v>
      </c>
      <c r="AY10" s="769" t="e">
        <f t="shared" si="19"/>
        <v>#VALUE!</v>
      </c>
      <c r="AZ10" s="705" t="e">
        <f t="shared" si="20"/>
        <v>#VALUE!</v>
      </c>
      <c r="BA10" s="702">
        <f t="shared" si="58"/>
        <v>1</v>
      </c>
      <c r="BB10" s="703" t="e">
        <f t="shared" si="59"/>
        <v>#VALUE!</v>
      </c>
      <c r="BC10" s="704" t="e">
        <f t="shared" si="60"/>
        <v>#VALUE!</v>
      </c>
      <c r="BD10" s="769" t="e">
        <f t="shared" si="21"/>
        <v>#VALUE!</v>
      </c>
      <c r="BE10" s="705" t="e">
        <f t="shared" si="22"/>
        <v>#VALUE!</v>
      </c>
      <c r="BF10" s="702">
        <f t="shared" si="61"/>
        <v>1</v>
      </c>
      <c r="BG10" s="703" t="e">
        <f t="shared" si="62"/>
        <v>#VALUE!</v>
      </c>
      <c r="BH10" s="704" t="e">
        <f t="shared" si="63"/>
        <v>#VALUE!</v>
      </c>
      <c r="BI10" s="769" t="e">
        <f t="shared" si="23"/>
        <v>#VALUE!</v>
      </c>
      <c r="BJ10" s="705" t="e">
        <f t="shared" si="24"/>
        <v>#VALUE!</v>
      </c>
      <c r="BK10" s="702">
        <f t="shared" si="64"/>
        <v>1</v>
      </c>
      <c r="BL10" s="703" t="e">
        <f t="shared" si="65"/>
        <v>#VALUE!</v>
      </c>
      <c r="BM10" s="704" t="e">
        <f t="shared" si="66"/>
        <v>#VALUE!</v>
      </c>
      <c r="BN10" s="769" t="e">
        <f t="shared" si="25"/>
        <v>#VALUE!</v>
      </c>
      <c r="BO10" s="705" t="e">
        <f t="shared" si="26"/>
        <v>#VALUE!</v>
      </c>
      <c r="BP10" s="702">
        <f t="shared" si="67"/>
        <v>1</v>
      </c>
      <c r="BQ10" s="703" t="e">
        <f t="shared" si="68"/>
        <v>#VALUE!</v>
      </c>
      <c r="BR10" s="704" t="e">
        <f t="shared" si="69"/>
        <v>#VALUE!</v>
      </c>
      <c r="BS10" s="769" t="e">
        <f t="shared" si="27"/>
        <v>#VALUE!</v>
      </c>
      <c r="BT10" s="705" t="e">
        <f t="shared" si="28"/>
        <v>#VALUE!</v>
      </c>
      <c r="BU10" s="702">
        <f t="shared" si="70"/>
        <v>1</v>
      </c>
      <c r="BV10" s="703" t="e">
        <f t="shared" si="71"/>
        <v>#VALUE!</v>
      </c>
      <c r="BW10" s="704" t="e">
        <f t="shared" si="72"/>
        <v>#VALUE!</v>
      </c>
      <c r="BX10" s="769" t="e">
        <f t="shared" si="29"/>
        <v>#VALUE!</v>
      </c>
      <c r="BY10" s="705" t="e">
        <f t="shared" si="30"/>
        <v>#VALUE!</v>
      </c>
      <c r="BZ10" s="702">
        <f t="shared" si="73"/>
        <v>1</v>
      </c>
      <c r="CA10" s="703" t="e">
        <f t="shared" si="74"/>
        <v>#VALUE!</v>
      </c>
      <c r="CB10" s="704" t="e">
        <f t="shared" si="75"/>
        <v>#VALUE!</v>
      </c>
      <c r="CC10" s="769" t="e">
        <f t="shared" si="31"/>
        <v>#VALUE!</v>
      </c>
      <c r="CD10" s="705" t="e">
        <f t="shared" si="32"/>
        <v>#VALUE!</v>
      </c>
      <c r="CE10" s="706">
        <f t="shared" si="1"/>
        <v>12</v>
      </c>
      <c r="CF10" s="707" t="e">
        <f t="shared" si="2"/>
        <v>#VALUE!</v>
      </c>
      <c r="CG10" s="708"/>
      <c r="CH10" s="709"/>
      <c r="CI10" s="719"/>
      <c r="CJ10" s="719"/>
      <c r="CK10" s="720"/>
      <c r="CL10" s="721"/>
      <c r="CM10" s="721">
        <v>0</v>
      </c>
      <c r="CN10" s="722">
        <f t="shared" si="33"/>
        <v>0</v>
      </c>
      <c r="CO10" s="723" t="e">
        <f t="shared" si="34"/>
        <v>#VALUE!</v>
      </c>
      <c r="CP10" s="709" t="e">
        <f t="shared" si="35"/>
        <v>#VALUE!</v>
      </c>
      <c r="CQ10" s="724">
        <f t="shared" si="36"/>
        <v>0</v>
      </c>
      <c r="CR10" s="725" t="e">
        <f t="shared" si="37"/>
        <v>#VALUE!</v>
      </c>
      <c r="CS10" s="725" t="e">
        <f t="shared" si="37"/>
        <v>#VALUE!</v>
      </c>
      <c r="CT10" s="725" t="e">
        <f t="shared" si="38"/>
        <v>#VALUE!</v>
      </c>
      <c r="CU10" s="709"/>
    </row>
    <row r="11" spans="1:99" ht="16.5" customHeight="1">
      <c r="A11" s="23">
        <f t="shared" si="39"/>
        <v>7</v>
      </c>
      <c r="B11" s="142">
        <f>'2020-상시근로자'!B11</f>
        <v>0</v>
      </c>
      <c r="C11" s="632">
        <f>'2020-상시근로자'!C11</f>
        <v>0</v>
      </c>
      <c r="D11" s="634">
        <f>'2020-상시근로자'!D11</f>
        <v>0</v>
      </c>
      <c r="E11" s="156" t="e">
        <f t="shared" si="3"/>
        <v>#VALUE!</v>
      </c>
      <c r="F11" s="30" t="e">
        <f t="shared" si="4"/>
        <v>#VALUE!</v>
      </c>
      <c r="G11" s="31" t="e">
        <f t="shared" si="5"/>
        <v>#VALUE!</v>
      </c>
      <c r="H11" s="147" t="e">
        <f t="shared" si="6"/>
        <v>#VALUE!</v>
      </c>
      <c r="I11" s="633">
        <f>'2020-상시근로자'!E11</f>
        <v>0</v>
      </c>
      <c r="J11" s="633">
        <f>'2020-상시근로자'!G11</f>
        <v>0</v>
      </c>
      <c r="K11" s="33" t="e">
        <f t="shared" si="7"/>
        <v>#VALUE!</v>
      </c>
      <c r="L11" s="33">
        <f t="shared" si="0"/>
        <v>0</v>
      </c>
      <c r="M11" s="35" t="e">
        <f t="shared" si="8"/>
        <v>#VALUE!</v>
      </c>
      <c r="N11" s="108"/>
      <c r="O11" s="178"/>
      <c r="P11" s="179"/>
      <c r="Q11" s="106" t="s">
        <v>160</v>
      </c>
      <c r="R11" s="107" t="s">
        <v>160</v>
      </c>
      <c r="S11" s="43"/>
      <c r="T11" s="122" t="s">
        <v>160</v>
      </c>
      <c r="U11" s="122" t="s">
        <v>160</v>
      </c>
      <c r="V11" s="123" t="s">
        <v>160</v>
      </c>
      <c r="W11" s="702">
        <f t="shared" si="40"/>
        <v>1</v>
      </c>
      <c r="X11" s="703" t="e">
        <f t="shared" si="41"/>
        <v>#VALUE!</v>
      </c>
      <c r="Y11" s="704" t="e">
        <f t="shared" si="42"/>
        <v>#VALUE!</v>
      </c>
      <c r="Z11" s="769" t="e">
        <f t="shared" si="9"/>
        <v>#VALUE!</v>
      </c>
      <c r="AA11" s="705" t="e">
        <f t="shared" si="10"/>
        <v>#VALUE!</v>
      </c>
      <c r="AB11" s="702">
        <f t="shared" si="43"/>
        <v>1</v>
      </c>
      <c r="AC11" s="703" t="e">
        <f t="shared" si="44"/>
        <v>#VALUE!</v>
      </c>
      <c r="AD11" s="704" t="e">
        <f t="shared" si="45"/>
        <v>#VALUE!</v>
      </c>
      <c r="AE11" s="769" t="e">
        <f t="shared" si="11"/>
        <v>#VALUE!</v>
      </c>
      <c r="AF11" s="705" t="e">
        <f t="shared" si="12"/>
        <v>#VALUE!</v>
      </c>
      <c r="AG11" s="702">
        <f t="shared" si="46"/>
        <v>1</v>
      </c>
      <c r="AH11" s="703" t="e">
        <f t="shared" si="47"/>
        <v>#VALUE!</v>
      </c>
      <c r="AI11" s="704" t="e">
        <f t="shared" si="48"/>
        <v>#VALUE!</v>
      </c>
      <c r="AJ11" s="769" t="e">
        <f t="shared" si="13"/>
        <v>#VALUE!</v>
      </c>
      <c r="AK11" s="705" t="e">
        <f t="shared" si="14"/>
        <v>#VALUE!</v>
      </c>
      <c r="AL11" s="702">
        <f t="shared" si="49"/>
        <v>1</v>
      </c>
      <c r="AM11" s="703" t="e">
        <f t="shared" si="50"/>
        <v>#VALUE!</v>
      </c>
      <c r="AN11" s="704" t="e">
        <f t="shared" si="51"/>
        <v>#VALUE!</v>
      </c>
      <c r="AO11" s="769" t="e">
        <f t="shared" si="15"/>
        <v>#VALUE!</v>
      </c>
      <c r="AP11" s="705" t="e">
        <f t="shared" si="16"/>
        <v>#VALUE!</v>
      </c>
      <c r="AQ11" s="702">
        <f t="shared" si="52"/>
        <v>1</v>
      </c>
      <c r="AR11" s="703" t="e">
        <f t="shared" si="53"/>
        <v>#VALUE!</v>
      </c>
      <c r="AS11" s="704" t="e">
        <f t="shared" si="54"/>
        <v>#VALUE!</v>
      </c>
      <c r="AT11" s="769" t="e">
        <f t="shared" si="17"/>
        <v>#VALUE!</v>
      </c>
      <c r="AU11" s="705" t="e">
        <f t="shared" si="18"/>
        <v>#VALUE!</v>
      </c>
      <c r="AV11" s="702">
        <f t="shared" si="55"/>
        <v>1</v>
      </c>
      <c r="AW11" s="703" t="e">
        <f t="shared" si="56"/>
        <v>#VALUE!</v>
      </c>
      <c r="AX11" s="704" t="e">
        <f t="shared" si="57"/>
        <v>#VALUE!</v>
      </c>
      <c r="AY11" s="769" t="e">
        <f t="shared" si="19"/>
        <v>#VALUE!</v>
      </c>
      <c r="AZ11" s="705" t="e">
        <f t="shared" si="20"/>
        <v>#VALUE!</v>
      </c>
      <c r="BA11" s="702">
        <f t="shared" si="58"/>
        <v>1</v>
      </c>
      <c r="BB11" s="703" t="e">
        <f t="shared" si="59"/>
        <v>#VALUE!</v>
      </c>
      <c r="BC11" s="704" t="e">
        <f t="shared" si="60"/>
        <v>#VALUE!</v>
      </c>
      <c r="BD11" s="769" t="e">
        <f t="shared" si="21"/>
        <v>#VALUE!</v>
      </c>
      <c r="BE11" s="705" t="e">
        <f t="shared" si="22"/>
        <v>#VALUE!</v>
      </c>
      <c r="BF11" s="702">
        <f t="shared" si="61"/>
        <v>1</v>
      </c>
      <c r="BG11" s="703" t="e">
        <f t="shared" si="62"/>
        <v>#VALUE!</v>
      </c>
      <c r="BH11" s="704" t="e">
        <f t="shared" si="63"/>
        <v>#VALUE!</v>
      </c>
      <c r="BI11" s="769" t="e">
        <f t="shared" si="23"/>
        <v>#VALUE!</v>
      </c>
      <c r="BJ11" s="705" t="e">
        <f t="shared" si="24"/>
        <v>#VALUE!</v>
      </c>
      <c r="BK11" s="702">
        <f t="shared" si="64"/>
        <v>1</v>
      </c>
      <c r="BL11" s="703" t="e">
        <f t="shared" si="65"/>
        <v>#VALUE!</v>
      </c>
      <c r="BM11" s="704" t="e">
        <f t="shared" si="66"/>
        <v>#VALUE!</v>
      </c>
      <c r="BN11" s="769" t="e">
        <f t="shared" si="25"/>
        <v>#VALUE!</v>
      </c>
      <c r="BO11" s="705" t="e">
        <f t="shared" si="26"/>
        <v>#VALUE!</v>
      </c>
      <c r="BP11" s="702">
        <f t="shared" si="67"/>
        <v>1</v>
      </c>
      <c r="BQ11" s="703" t="e">
        <f t="shared" si="68"/>
        <v>#VALUE!</v>
      </c>
      <c r="BR11" s="704" t="e">
        <f t="shared" si="69"/>
        <v>#VALUE!</v>
      </c>
      <c r="BS11" s="769" t="e">
        <f t="shared" si="27"/>
        <v>#VALUE!</v>
      </c>
      <c r="BT11" s="705" t="e">
        <f t="shared" si="28"/>
        <v>#VALUE!</v>
      </c>
      <c r="BU11" s="702">
        <f t="shared" si="70"/>
        <v>1</v>
      </c>
      <c r="BV11" s="703" t="e">
        <f t="shared" si="71"/>
        <v>#VALUE!</v>
      </c>
      <c r="BW11" s="704" t="e">
        <f t="shared" si="72"/>
        <v>#VALUE!</v>
      </c>
      <c r="BX11" s="769" t="e">
        <f t="shared" si="29"/>
        <v>#VALUE!</v>
      </c>
      <c r="BY11" s="705" t="e">
        <f t="shared" si="30"/>
        <v>#VALUE!</v>
      </c>
      <c r="BZ11" s="702">
        <f t="shared" si="73"/>
        <v>1</v>
      </c>
      <c r="CA11" s="703" t="e">
        <f t="shared" si="74"/>
        <v>#VALUE!</v>
      </c>
      <c r="CB11" s="704" t="e">
        <f t="shared" si="75"/>
        <v>#VALUE!</v>
      </c>
      <c r="CC11" s="769" t="e">
        <f t="shared" si="31"/>
        <v>#VALUE!</v>
      </c>
      <c r="CD11" s="705" t="e">
        <f t="shared" si="32"/>
        <v>#VALUE!</v>
      </c>
      <c r="CE11" s="706">
        <f t="shared" si="1"/>
        <v>12</v>
      </c>
      <c r="CF11" s="707" t="e">
        <f t="shared" si="2"/>
        <v>#VALUE!</v>
      </c>
      <c r="CG11" s="708"/>
      <c r="CH11" s="709"/>
      <c r="CI11" s="719"/>
      <c r="CJ11" s="719"/>
      <c r="CK11" s="720"/>
      <c r="CL11" s="721"/>
      <c r="CM11" s="721">
        <v>0</v>
      </c>
      <c r="CN11" s="722">
        <f t="shared" si="33"/>
        <v>0</v>
      </c>
      <c r="CO11" s="723" t="e">
        <f t="shared" si="34"/>
        <v>#VALUE!</v>
      </c>
      <c r="CP11" s="709" t="e">
        <f t="shared" si="35"/>
        <v>#VALUE!</v>
      </c>
      <c r="CQ11" s="724">
        <f t="shared" si="36"/>
        <v>0</v>
      </c>
      <c r="CR11" s="725" t="e">
        <f t="shared" si="37"/>
        <v>#VALUE!</v>
      </c>
      <c r="CS11" s="725" t="e">
        <f t="shared" si="37"/>
        <v>#VALUE!</v>
      </c>
      <c r="CT11" s="725" t="e">
        <f t="shared" si="38"/>
        <v>#VALUE!</v>
      </c>
      <c r="CU11" s="709"/>
    </row>
    <row r="12" spans="1:99" ht="16.5" customHeight="1" thickBot="1">
      <c r="A12" s="23">
        <f t="shared" si="39"/>
        <v>8</v>
      </c>
      <c r="B12" s="142">
        <f>'2020-상시근로자'!B12</f>
        <v>0</v>
      </c>
      <c r="C12" s="632">
        <f>'2020-상시근로자'!C12</f>
        <v>0</v>
      </c>
      <c r="D12" s="634">
        <f>'2020-상시근로자'!D12</f>
        <v>0</v>
      </c>
      <c r="E12" s="156" t="e">
        <f t="shared" si="3"/>
        <v>#VALUE!</v>
      </c>
      <c r="F12" s="30" t="e">
        <f t="shared" si="4"/>
        <v>#VALUE!</v>
      </c>
      <c r="G12" s="31" t="e">
        <f t="shared" si="5"/>
        <v>#VALUE!</v>
      </c>
      <c r="H12" s="147" t="e">
        <f t="shared" si="6"/>
        <v>#VALUE!</v>
      </c>
      <c r="I12" s="633">
        <f>'2020-상시근로자'!E12</f>
        <v>0</v>
      </c>
      <c r="J12" s="633">
        <f>'2020-상시근로자'!G12</f>
        <v>0</v>
      </c>
      <c r="K12" s="33" t="e">
        <f t="shared" si="7"/>
        <v>#VALUE!</v>
      </c>
      <c r="L12" s="33">
        <f t="shared" si="0"/>
        <v>0</v>
      </c>
      <c r="M12" s="35" t="e">
        <f t="shared" si="8"/>
        <v>#VALUE!</v>
      </c>
      <c r="N12" s="108"/>
      <c r="O12" s="180"/>
      <c r="P12" s="181"/>
      <c r="Q12" s="106" t="s">
        <v>160</v>
      </c>
      <c r="R12" s="107" t="s">
        <v>160</v>
      </c>
      <c r="S12" s="43"/>
      <c r="T12" s="122" t="s">
        <v>160</v>
      </c>
      <c r="U12" s="122" t="s">
        <v>160</v>
      </c>
      <c r="V12" s="123" t="s">
        <v>160</v>
      </c>
      <c r="W12" s="702">
        <f t="shared" si="40"/>
        <v>1</v>
      </c>
      <c r="X12" s="703" t="e">
        <f t="shared" si="41"/>
        <v>#VALUE!</v>
      </c>
      <c r="Y12" s="704" t="e">
        <f t="shared" si="42"/>
        <v>#VALUE!</v>
      </c>
      <c r="Z12" s="769" t="e">
        <f t="shared" si="9"/>
        <v>#VALUE!</v>
      </c>
      <c r="AA12" s="705" t="e">
        <f t="shared" si="10"/>
        <v>#VALUE!</v>
      </c>
      <c r="AB12" s="702">
        <f t="shared" si="43"/>
        <v>1</v>
      </c>
      <c r="AC12" s="703" t="e">
        <f t="shared" si="44"/>
        <v>#VALUE!</v>
      </c>
      <c r="AD12" s="704" t="e">
        <f t="shared" si="45"/>
        <v>#VALUE!</v>
      </c>
      <c r="AE12" s="769" t="e">
        <f t="shared" si="11"/>
        <v>#VALUE!</v>
      </c>
      <c r="AF12" s="705" t="e">
        <f t="shared" si="12"/>
        <v>#VALUE!</v>
      </c>
      <c r="AG12" s="702">
        <f t="shared" si="46"/>
        <v>1</v>
      </c>
      <c r="AH12" s="703" t="e">
        <f t="shared" si="47"/>
        <v>#VALUE!</v>
      </c>
      <c r="AI12" s="704" t="e">
        <f t="shared" si="48"/>
        <v>#VALUE!</v>
      </c>
      <c r="AJ12" s="769" t="e">
        <f t="shared" si="13"/>
        <v>#VALUE!</v>
      </c>
      <c r="AK12" s="705" t="e">
        <f t="shared" si="14"/>
        <v>#VALUE!</v>
      </c>
      <c r="AL12" s="702">
        <f t="shared" si="49"/>
        <v>1</v>
      </c>
      <c r="AM12" s="703" t="e">
        <f t="shared" si="50"/>
        <v>#VALUE!</v>
      </c>
      <c r="AN12" s="704" t="e">
        <f t="shared" si="51"/>
        <v>#VALUE!</v>
      </c>
      <c r="AO12" s="769" t="e">
        <f t="shared" si="15"/>
        <v>#VALUE!</v>
      </c>
      <c r="AP12" s="705" t="e">
        <f t="shared" si="16"/>
        <v>#VALUE!</v>
      </c>
      <c r="AQ12" s="702">
        <f t="shared" si="52"/>
        <v>1</v>
      </c>
      <c r="AR12" s="703" t="e">
        <f t="shared" si="53"/>
        <v>#VALUE!</v>
      </c>
      <c r="AS12" s="704" t="e">
        <f t="shared" si="54"/>
        <v>#VALUE!</v>
      </c>
      <c r="AT12" s="769" t="e">
        <f t="shared" si="17"/>
        <v>#VALUE!</v>
      </c>
      <c r="AU12" s="705" t="e">
        <f t="shared" si="18"/>
        <v>#VALUE!</v>
      </c>
      <c r="AV12" s="702">
        <f t="shared" si="55"/>
        <v>1</v>
      </c>
      <c r="AW12" s="703" t="e">
        <f t="shared" si="56"/>
        <v>#VALUE!</v>
      </c>
      <c r="AX12" s="704" t="e">
        <f t="shared" si="57"/>
        <v>#VALUE!</v>
      </c>
      <c r="AY12" s="769" t="e">
        <f t="shared" si="19"/>
        <v>#VALUE!</v>
      </c>
      <c r="AZ12" s="705" t="e">
        <f t="shared" si="20"/>
        <v>#VALUE!</v>
      </c>
      <c r="BA12" s="702">
        <f t="shared" si="58"/>
        <v>1</v>
      </c>
      <c r="BB12" s="703" t="e">
        <f t="shared" si="59"/>
        <v>#VALUE!</v>
      </c>
      <c r="BC12" s="704" t="e">
        <f t="shared" si="60"/>
        <v>#VALUE!</v>
      </c>
      <c r="BD12" s="769" t="e">
        <f t="shared" si="21"/>
        <v>#VALUE!</v>
      </c>
      <c r="BE12" s="705" t="e">
        <f t="shared" si="22"/>
        <v>#VALUE!</v>
      </c>
      <c r="BF12" s="702">
        <f t="shared" si="61"/>
        <v>1</v>
      </c>
      <c r="BG12" s="703" t="e">
        <f t="shared" si="62"/>
        <v>#VALUE!</v>
      </c>
      <c r="BH12" s="704" t="e">
        <f t="shared" si="63"/>
        <v>#VALUE!</v>
      </c>
      <c r="BI12" s="769" t="e">
        <f t="shared" si="23"/>
        <v>#VALUE!</v>
      </c>
      <c r="BJ12" s="705" t="e">
        <f t="shared" si="24"/>
        <v>#VALUE!</v>
      </c>
      <c r="BK12" s="702">
        <f t="shared" si="64"/>
        <v>1</v>
      </c>
      <c r="BL12" s="703" t="e">
        <f t="shared" si="65"/>
        <v>#VALUE!</v>
      </c>
      <c r="BM12" s="704" t="e">
        <f t="shared" si="66"/>
        <v>#VALUE!</v>
      </c>
      <c r="BN12" s="769" t="e">
        <f t="shared" si="25"/>
        <v>#VALUE!</v>
      </c>
      <c r="BO12" s="705" t="e">
        <f t="shared" si="26"/>
        <v>#VALUE!</v>
      </c>
      <c r="BP12" s="702">
        <f t="shared" si="67"/>
        <v>1</v>
      </c>
      <c r="BQ12" s="703" t="e">
        <f t="shared" si="68"/>
        <v>#VALUE!</v>
      </c>
      <c r="BR12" s="704" t="e">
        <f t="shared" si="69"/>
        <v>#VALUE!</v>
      </c>
      <c r="BS12" s="769" t="e">
        <f t="shared" si="27"/>
        <v>#VALUE!</v>
      </c>
      <c r="BT12" s="705" t="e">
        <f t="shared" si="28"/>
        <v>#VALUE!</v>
      </c>
      <c r="BU12" s="702">
        <f t="shared" si="70"/>
        <v>1</v>
      </c>
      <c r="BV12" s="703" t="e">
        <f t="shared" si="71"/>
        <v>#VALUE!</v>
      </c>
      <c r="BW12" s="704" t="e">
        <f t="shared" si="72"/>
        <v>#VALUE!</v>
      </c>
      <c r="BX12" s="769" t="e">
        <f t="shared" si="29"/>
        <v>#VALUE!</v>
      </c>
      <c r="BY12" s="705" t="e">
        <f t="shared" si="30"/>
        <v>#VALUE!</v>
      </c>
      <c r="BZ12" s="702">
        <f t="shared" si="73"/>
        <v>1</v>
      </c>
      <c r="CA12" s="703" t="e">
        <f t="shared" si="74"/>
        <v>#VALUE!</v>
      </c>
      <c r="CB12" s="704" t="e">
        <f t="shared" si="75"/>
        <v>#VALUE!</v>
      </c>
      <c r="CC12" s="769" t="e">
        <f t="shared" si="31"/>
        <v>#VALUE!</v>
      </c>
      <c r="CD12" s="705" t="e">
        <f t="shared" si="32"/>
        <v>#VALUE!</v>
      </c>
      <c r="CE12" s="706">
        <f t="shared" si="1"/>
        <v>12</v>
      </c>
      <c r="CF12" s="707" t="e">
        <f t="shared" si="2"/>
        <v>#VALUE!</v>
      </c>
      <c r="CG12" s="708"/>
      <c r="CH12" s="709"/>
      <c r="CI12" s="719"/>
      <c r="CJ12" s="719"/>
      <c r="CK12" s="726" t="s">
        <v>651</v>
      </c>
      <c r="CL12" s="727"/>
      <c r="CM12" s="727">
        <v>0</v>
      </c>
      <c r="CN12" s="728">
        <f t="shared" si="33"/>
        <v>0</v>
      </c>
      <c r="CO12" s="729" t="e">
        <f t="shared" si="34"/>
        <v>#VALUE!</v>
      </c>
      <c r="CP12" s="730" t="e">
        <f t="shared" si="35"/>
        <v>#VALUE!</v>
      </c>
      <c r="CQ12" s="731">
        <f t="shared" si="36"/>
        <v>0</v>
      </c>
      <c r="CR12" s="732" t="e">
        <f t="shared" si="37"/>
        <v>#VALUE!</v>
      </c>
      <c r="CS12" s="732" t="e">
        <f t="shared" si="37"/>
        <v>#VALUE!</v>
      </c>
      <c r="CT12" s="732" t="e">
        <f t="shared" si="38"/>
        <v>#VALUE!</v>
      </c>
      <c r="CU12" s="730"/>
    </row>
    <row r="13" spans="1:99" ht="16.5" customHeight="1">
      <c r="A13" s="23">
        <f t="shared" si="39"/>
        <v>9</v>
      </c>
      <c r="B13" s="142">
        <f>'2020-상시근로자'!B13</f>
        <v>0</v>
      </c>
      <c r="C13" s="632">
        <f>'2020-상시근로자'!C13</f>
        <v>0</v>
      </c>
      <c r="D13" s="634">
        <f>'2020-상시근로자'!D13</f>
        <v>0</v>
      </c>
      <c r="E13" s="156" t="e">
        <f t="shared" si="3"/>
        <v>#VALUE!</v>
      </c>
      <c r="F13" s="30" t="e">
        <f t="shared" si="4"/>
        <v>#VALUE!</v>
      </c>
      <c r="G13" s="31" t="e">
        <f t="shared" si="5"/>
        <v>#VALUE!</v>
      </c>
      <c r="H13" s="147" t="e">
        <f t="shared" si="6"/>
        <v>#VALUE!</v>
      </c>
      <c r="I13" s="633">
        <f>'2020-상시근로자'!E13</f>
        <v>0</v>
      </c>
      <c r="J13" s="633">
        <f>'2020-상시근로자'!G13</f>
        <v>0</v>
      </c>
      <c r="K13" s="33" t="e">
        <f t="shared" si="7"/>
        <v>#VALUE!</v>
      </c>
      <c r="L13" s="33">
        <f t="shared" si="0"/>
        <v>0</v>
      </c>
      <c r="M13" s="35" t="e">
        <f t="shared" si="8"/>
        <v>#VALUE!</v>
      </c>
      <c r="N13" s="108"/>
      <c r="O13" s="178"/>
      <c r="P13" s="179"/>
      <c r="Q13" s="106" t="s">
        <v>160</v>
      </c>
      <c r="R13" s="107" t="s">
        <v>160</v>
      </c>
      <c r="S13" s="43"/>
      <c r="T13" s="122" t="s">
        <v>160</v>
      </c>
      <c r="U13" s="122" t="s">
        <v>160</v>
      </c>
      <c r="V13" s="123" t="s">
        <v>160</v>
      </c>
      <c r="W13" s="702">
        <f t="shared" si="40"/>
        <v>1</v>
      </c>
      <c r="X13" s="703" t="e">
        <f t="shared" si="41"/>
        <v>#VALUE!</v>
      </c>
      <c r="Y13" s="704" t="e">
        <f t="shared" si="42"/>
        <v>#VALUE!</v>
      </c>
      <c r="Z13" s="769" t="e">
        <f t="shared" si="9"/>
        <v>#VALUE!</v>
      </c>
      <c r="AA13" s="705" t="e">
        <f t="shared" si="10"/>
        <v>#VALUE!</v>
      </c>
      <c r="AB13" s="702">
        <f t="shared" si="43"/>
        <v>1</v>
      </c>
      <c r="AC13" s="703" t="e">
        <f t="shared" si="44"/>
        <v>#VALUE!</v>
      </c>
      <c r="AD13" s="704" t="e">
        <f t="shared" si="45"/>
        <v>#VALUE!</v>
      </c>
      <c r="AE13" s="769" t="e">
        <f t="shared" si="11"/>
        <v>#VALUE!</v>
      </c>
      <c r="AF13" s="705" t="e">
        <f t="shared" si="12"/>
        <v>#VALUE!</v>
      </c>
      <c r="AG13" s="702">
        <f t="shared" si="46"/>
        <v>1</v>
      </c>
      <c r="AH13" s="703" t="e">
        <f t="shared" si="47"/>
        <v>#VALUE!</v>
      </c>
      <c r="AI13" s="704" t="e">
        <f t="shared" si="48"/>
        <v>#VALUE!</v>
      </c>
      <c r="AJ13" s="769" t="e">
        <f t="shared" si="13"/>
        <v>#VALUE!</v>
      </c>
      <c r="AK13" s="705" t="e">
        <f t="shared" si="14"/>
        <v>#VALUE!</v>
      </c>
      <c r="AL13" s="702">
        <f t="shared" si="49"/>
        <v>1</v>
      </c>
      <c r="AM13" s="703" t="e">
        <f t="shared" si="50"/>
        <v>#VALUE!</v>
      </c>
      <c r="AN13" s="704" t="e">
        <f t="shared" si="51"/>
        <v>#VALUE!</v>
      </c>
      <c r="AO13" s="769" t="e">
        <f t="shared" si="15"/>
        <v>#VALUE!</v>
      </c>
      <c r="AP13" s="705" t="e">
        <f t="shared" si="16"/>
        <v>#VALUE!</v>
      </c>
      <c r="AQ13" s="702">
        <f t="shared" si="52"/>
        <v>1</v>
      </c>
      <c r="AR13" s="703" t="e">
        <f t="shared" si="53"/>
        <v>#VALUE!</v>
      </c>
      <c r="AS13" s="704" t="e">
        <f t="shared" si="54"/>
        <v>#VALUE!</v>
      </c>
      <c r="AT13" s="769" t="e">
        <f t="shared" si="17"/>
        <v>#VALUE!</v>
      </c>
      <c r="AU13" s="705" t="e">
        <f t="shared" si="18"/>
        <v>#VALUE!</v>
      </c>
      <c r="AV13" s="702">
        <f t="shared" si="55"/>
        <v>1</v>
      </c>
      <c r="AW13" s="703" t="e">
        <f t="shared" si="56"/>
        <v>#VALUE!</v>
      </c>
      <c r="AX13" s="704" t="e">
        <f t="shared" si="57"/>
        <v>#VALUE!</v>
      </c>
      <c r="AY13" s="769" t="e">
        <f t="shared" si="19"/>
        <v>#VALUE!</v>
      </c>
      <c r="AZ13" s="705" t="e">
        <f t="shared" si="20"/>
        <v>#VALUE!</v>
      </c>
      <c r="BA13" s="702">
        <f t="shared" si="58"/>
        <v>1</v>
      </c>
      <c r="BB13" s="703" t="e">
        <f t="shared" si="59"/>
        <v>#VALUE!</v>
      </c>
      <c r="BC13" s="704" t="e">
        <f t="shared" si="60"/>
        <v>#VALUE!</v>
      </c>
      <c r="BD13" s="769" t="e">
        <f t="shared" si="21"/>
        <v>#VALUE!</v>
      </c>
      <c r="BE13" s="705" t="e">
        <f t="shared" si="22"/>
        <v>#VALUE!</v>
      </c>
      <c r="BF13" s="702">
        <f t="shared" si="61"/>
        <v>1</v>
      </c>
      <c r="BG13" s="703" t="e">
        <f t="shared" si="62"/>
        <v>#VALUE!</v>
      </c>
      <c r="BH13" s="704" t="e">
        <f t="shared" si="63"/>
        <v>#VALUE!</v>
      </c>
      <c r="BI13" s="769" t="e">
        <f t="shared" si="23"/>
        <v>#VALUE!</v>
      </c>
      <c r="BJ13" s="705" t="e">
        <f t="shared" si="24"/>
        <v>#VALUE!</v>
      </c>
      <c r="BK13" s="702">
        <f t="shared" si="64"/>
        <v>1</v>
      </c>
      <c r="BL13" s="703" t="e">
        <f t="shared" si="65"/>
        <v>#VALUE!</v>
      </c>
      <c r="BM13" s="704" t="e">
        <f t="shared" si="66"/>
        <v>#VALUE!</v>
      </c>
      <c r="BN13" s="769" t="e">
        <f t="shared" si="25"/>
        <v>#VALUE!</v>
      </c>
      <c r="BO13" s="705" t="e">
        <f t="shared" si="26"/>
        <v>#VALUE!</v>
      </c>
      <c r="BP13" s="702">
        <f t="shared" si="67"/>
        <v>1</v>
      </c>
      <c r="BQ13" s="703" t="e">
        <f t="shared" si="68"/>
        <v>#VALUE!</v>
      </c>
      <c r="BR13" s="704" t="e">
        <f t="shared" si="69"/>
        <v>#VALUE!</v>
      </c>
      <c r="BS13" s="769" t="e">
        <f t="shared" si="27"/>
        <v>#VALUE!</v>
      </c>
      <c r="BT13" s="705" t="e">
        <f t="shared" si="28"/>
        <v>#VALUE!</v>
      </c>
      <c r="BU13" s="702">
        <f t="shared" si="70"/>
        <v>1</v>
      </c>
      <c r="BV13" s="703" t="e">
        <f t="shared" si="71"/>
        <v>#VALUE!</v>
      </c>
      <c r="BW13" s="704" t="e">
        <f t="shared" si="72"/>
        <v>#VALUE!</v>
      </c>
      <c r="BX13" s="769" t="e">
        <f t="shared" si="29"/>
        <v>#VALUE!</v>
      </c>
      <c r="BY13" s="705" t="e">
        <f t="shared" si="30"/>
        <v>#VALUE!</v>
      </c>
      <c r="BZ13" s="702">
        <f t="shared" si="73"/>
        <v>1</v>
      </c>
      <c r="CA13" s="703" t="e">
        <f t="shared" si="74"/>
        <v>#VALUE!</v>
      </c>
      <c r="CB13" s="704" t="e">
        <f t="shared" si="75"/>
        <v>#VALUE!</v>
      </c>
      <c r="CC13" s="769" t="e">
        <f t="shared" si="31"/>
        <v>#VALUE!</v>
      </c>
      <c r="CD13" s="705" t="e">
        <f t="shared" si="32"/>
        <v>#VALUE!</v>
      </c>
      <c r="CE13" s="706">
        <f t="shared" si="1"/>
        <v>12</v>
      </c>
      <c r="CF13" s="707" t="e">
        <f t="shared" si="2"/>
        <v>#VALUE!</v>
      </c>
      <c r="CG13" s="708"/>
      <c r="CH13" s="709"/>
      <c r="CI13" s="719"/>
      <c r="CJ13" s="719"/>
      <c r="CK13" s="733"/>
      <c r="CL13" s="734"/>
      <c r="CM13" s="734">
        <v>0</v>
      </c>
      <c r="CN13" s="735">
        <f t="shared" si="33"/>
        <v>0</v>
      </c>
      <c r="CO13" s="736" t="e">
        <f t="shared" si="34"/>
        <v>#VALUE!</v>
      </c>
      <c r="CP13" s="737" t="e">
        <f t="shared" si="35"/>
        <v>#VALUE!</v>
      </c>
      <c r="CQ13" s="738">
        <f t="shared" si="36"/>
        <v>0</v>
      </c>
      <c r="CR13" s="739" t="e">
        <f t="shared" si="37"/>
        <v>#VALUE!</v>
      </c>
      <c r="CS13" s="739" t="e">
        <f t="shared" si="37"/>
        <v>#VALUE!</v>
      </c>
      <c r="CT13" s="739" t="e">
        <f t="shared" si="38"/>
        <v>#VALUE!</v>
      </c>
      <c r="CU13" s="737"/>
    </row>
    <row r="14" spans="1:99" ht="16.5" customHeight="1">
      <c r="A14" s="23">
        <f t="shared" si="39"/>
        <v>10</v>
      </c>
      <c r="B14" s="142">
        <f>'2020-상시근로자'!B14</f>
        <v>0</v>
      </c>
      <c r="C14" s="632">
        <f>'2020-상시근로자'!C14</f>
        <v>0</v>
      </c>
      <c r="D14" s="634">
        <f>'2020-상시근로자'!D14</f>
        <v>0</v>
      </c>
      <c r="E14" s="156" t="e">
        <f t="shared" si="3"/>
        <v>#VALUE!</v>
      </c>
      <c r="F14" s="30" t="e">
        <f t="shared" si="4"/>
        <v>#VALUE!</v>
      </c>
      <c r="G14" s="31" t="e">
        <f t="shared" si="5"/>
        <v>#VALUE!</v>
      </c>
      <c r="H14" s="147" t="e">
        <f t="shared" si="6"/>
        <v>#VALUE!</v>
      </c>
      <c r="I14" s="633">
        <f>'2020-상시근로자'!E14</f>
        <v>0</v>
      </c>
      <c r="J14" s="633">
        <f>'2020-상시근로자'!G14</f>
        <v>0</v>
      </c>
      <c r="K14" s="33" t="e">
        <f t="shared" si="7"/>
        <v>#VALUE!</v>
      </c>
      <c r="L14" s="33">
        <f t="shared" si="0"/>
        <v>0</v>
      </c>
      <c r="M14" s="35" t="e">
        <f t="shared" si="8"/>
        <v>#VALUE!</v>
      </c>
      <c r="N14" s="108"/>
      <c r="O14" s="178"/>
      <c r="P14" s="179"/>
      <c r="Q14" s="106" t="s">
        <v>160</v>
      </c>
      <c r="R14" s="107" t="s">
        <v>160</v>
      </c>
      <c r="S14" s="43"/>
      <c r="T14" s="122" t="s">
        <v>160</v>
      </c>
      <c r="U14" s="122" t="s">
        <v>160</v>
      </c>
      <c r="V14" s="123" t="s">
        <v>160</v>
      </c>
      <c r="W14" s="702">
        <f t="shared" si="40"/>
        <v>1</v>
      </c>
      <c r="X14" s="703" t="e">
        <f t="shared" si="41"/>
        <v>#VALUE!</v>
      </c>
      <c r="Y14" s="704" t="e">
        <f t="shared" si="42"/>
        <v>#VALUE!</v>
      </c>
      <c r="Z14" s="769" t="e">
        <f t="shared" si="9"/>
        <v>#VALUE!</v>
      </c>
      <c r="AA14" s="705" t="e">
        <f t="shared" si="10"/>
        <v>#VALUE!</v>
      </c>
      <c r="AB14" s="702">
        <f t="shared" si="43"/>
        <v>1</v>
      </c>
      <c r="AC14" s="703" t="e">
        <f t="shared" si="44"/>
        <v>#VALUE!</v>
      </c>
      <c r="AD14" s="704" t="e">
        <f t="shared" si="45"/>
        <v>#VALUE!</v>
      </c>
      <c r="AE14" s="769" t="e">
        <f t="shared" si="11"/>
        <v>#VALUE!</v>
      </c>
      <c r="AF14" s="705" t="e">
        <f t="shared" si="12"/>
        <v>#VALUE!</v>
      </c>
      <c r="AG14" s="702">
        <f t="shared" si="46"/>
        <v>1</v>
      </c>
      <c r="AH14" s="703" t="e">
        <f t="shared" si="47"/>
        <v>#VALUE!</v>
      </c>
      <c r="AI14" s="704" t="e">
        <f t="shared" si="48"/>
        <v>#VALUE!</v>
      </c>
      <c r="AJ14" s="769" t="e">
        <f t="shared" si="13"/>
        <v>#VALUE!</v>
      </c>
      <c r="AK14" s="705" t="e">
        <f t="shared" si="14"/>
        <v>#VALUE!</v>
      </c>
      <c r="AL14" s="702">
        <f t="shared" si="49"/>
        <v>1</v>
      </c>
      <c r="AM14" s="703" t="e">
        <f t="shared" si="50"/>
        <v>#VALUE!</v>
      </c>
      <c r="AN14" s="704" t="e">
        <f t="shared" si="51"/>
        <v>#VALUE!</v>
      </c>
      <c r="AO14" s="769" t="e">
        <f t="shared" si="15"/>
        <v>#VALUE!</v>
      </c>
      <c r="AP14" s="705" t="e">
        <f t="shared" si="16"/>
        <v>#VALUE!</v>
      </c>
      <c r="AQ14" s="702">
        <f t="shared" si="52"/>
        <v>1</v>
      </c>
      <c r="AR14" s="703" t="e">
        <f t="shared" si="53"/>
        <v>#VALUE!</v>
      </c>
      <c r="AS14" s="704" t="e">
        <f t="shared" si="54"/>
        <v>#VALUE!</v>
      </c>
      <c r="AT14" s="769" t="e">
        <f t="shared" si="17"/>
        <v>#VALUE!</v>
      </c>
      <c r="AU14" s="705" t="e">
        <f t="shared" si="18"/>
        <v>#VALUE!</v>
      </c>
      <c r="AV14" s="702">
        <f t="shared" si="55"/>
        <v>1</v>
      </c>
      <c r="AW14" s="703" t="e">
        <f t="shared" si="56"/>
        <v>#VALUE!</v>
      </c>
      <c r="AX14" s="704" t="e">
        <f t="shared" si="57"/>
        <v>#VALUE!</v>
      </c>
      <c r="AY14" s="769" t="e">
        <f t="shared" si="19"/>
        <v>#VALUE!</v>
      </c>
      <c r="AZ14" s="705" t="e">
        <f t="shared" si="20"/>
        <v>#VALUE!</v>
      </c>
      <c r="BA14" s="702">
        <f t="shared" si="58"/>
        <v>1</v>
      </c>
      <c r="BB14" s="703" t="e">
        <f t="shared" si="59"/>
        <v>#VALUE!</v>
      </c>
      <c r="BC14" s="704" t="e">
        <f t="shared" si="60"/>
        <v>#VALUE!</v>
      </c>
      <c r="BD14" s="769" t="e">
        <f t="shared" si="21"/>
        <v>#VALUE!</v>
      </c>
      <c r="BE14" s="705" t="e">
        <f t="shared" si="22"/>
        <v>#VALUE!</v>
      </c>
      <c r="BF14" s="702">
        <f t="shared" si="61"/>
        <v>1</v>
      </c>
      <c r="BG14" s="703" t="e">
        <f t="shared" si="62"/>
        <v>#VALUE!</v>
      </c>
      <c r="BH14" s="704" t="e">
        <f t="shared" si="63"/>
        <v>#VALUE!</v>
      </c>
      <c r="BI14" s="769" t="e">
        <f t="shared" si="23"/>
        <v>#VALUE!</v>
      </c>
      <c r="BJ14" s="705" t="e">
        <f t="shared" si="24"/>
        <v>#VALUE!</v>
      </c>
      <c r="BK14" s="702">
        <f t="shared" si="64"/>
        <v>1</v>
      </c>
      <c r="BL14" s="703" t="e">
        <f t="shared" si="65"/>
        <v>#VALUE!</v>
      </c>
      <c r="BM14" s="704" t="e">
        <f t="shared" si="66"/>
        <v>#VALUE!</v>
      </c>
      <c r="BN14" s="769" t="e">
        <f t="shared" si="25"/>
        <v>#VALUE!</v>
      </c>
      <c r="BO14" s="705" t="e">
        <f t="shared" si="26"/>
        <v>#VALUE!</v>
      </c>
      <c r="BP14" s="702">
        <f t="shared" si="67"/>
        <v>1</v>
      </c>
      <c r="BQ14" s="703" t="e">
        <f t="shared" si="68"/>
        <v>#VALUE!</v>
      </c>
      <c r="BR14" s="704" t="e">
        <f t="shared" si="69"/>
        <v>#VALUE!</v>
      </c>
      <c r="BS14" s="769" t="e">
        <f t="shared" si="27"/>
        <v>#VALUE!</v>
      </c>
      <c r="BT14" s="705" t="e">
        <f t="shared" si="28"/>
        <v>#VALUE!</v>
      </c>
      <c r="BU14" s="702">
        <f t="shared" si="70"/>
        <v>1</v>
      </c>
      <c r="BV14" s="703" t="e">
        <f t="shared" si="71"/>
        <v>#VALUE!</v>
      </c>
      <c r="BW14" s="704" t="e">
        <f t="shared" si="72"/>
        <v>#VALUE!</v>
      </c>
      <c r="BX14" s="769" t="e">
        <f t="shared" si="29"/>
        <v>#VALUE!</v>
      </c>
      <c r="BY14" s="705" t="e">
        <f t="shared" si="30"/>
        <v>#VALUE!</v>
      </c>
      <c r="BZ14" s="702">
        <f t="shared" si="73"/>
        <v>1</v>
      </c>
      <c r="CA14" s="703" t="e">
        <f t="shared" si="74"/>
        <v>#VALUE!</v>
      </c>
      <c r="CB14" s="704" t="e">
        <f t="shared" si="75"/>
        <v>#VALUE!</v>
      </c>
      <c r="CC14" s="769" t="e">
        <f t="shared" si="31"/>
        <v>#VALUE!</v>
      </c>
      <c r="CD14" s="705" t="e">
        <f t="shared" si="32"/>
        <v>#VALUE!</v>
      </c>
      <c r="CE14" s="706">
        <f t="shared" si="1"/>
        <v>12</v>
      </c>
      <c r="CF14" s="707" t="e">
        <f t="shared" si="2"/>
        <v>#VALUE!</v>
      </c>
      <c r="CG14" s="708"/>
      <c r="CH14" s="709"/>
      <c r="CI14" s="719"/>
      <c r="CJ14" s="719"/>
      <c r="CK14" s="720"/>
      <c r="CL14" s="740"/>
      <c r="CM14" s="740">
        <v>0</v>
      </c>
      <c r="CN14" s="741">
        <f t="shared" si="33"/>
        <v>0</v>
      </c>
      <c r="CO14" s="742" t="e">
        <f t="shared" si="34"/>
        <v>#VALUE!</v>
      </c>
      <c r="CP14" s="743" t="e">
        <f t="shared" si="35"/>
        <v>#VALUE!</v>
      </c>
      <c r="CQ14" s="724">
        <f t="shared" si="36"/>
        <v>0</v>
      </c>
      <c r="CR14" s="744" t="e">
        <f t="shared" si="37"/>
        <v>#VALUE!</v>
      </c>
      <c r="CS14" s="744" t="e">
        <f t="shared" si="37"/>
        <v>#VALUE!</v>
      </c>
      <c r="CT14" s="744" t="e">
        <f t="shared" si="38"/>
        <v>#VALUE!</v>
      </c>
      <c r="CU14" s="743"/>
    </row>
    <row r="15" spans="1:99" ht="16.5" customHeight="1">
      <c r="A15" s="23">
        <f t="shared" si="39"/>
        <v>11</v>
      </c>
      <c r="B15" s="142">
        <f>'2020-상시근로자'!B15</f>
        <v>0</v>
      </c>
      <c r="C15" s="632">
        <f>'2020-상시근로자'!C15</f>
        <v>0</v>
      </c>
      <c r="D15" s="634">
        <f>'2020-상시근로자'!D15</f>
        <v>0</v>
      </c>
      <c r="E15" s="156" t="e">
        <f t="shared" si="3"/>
        <v>#VALUE!</v>
      </c>
      <c r="F15" s="30" t="e">
        <f t="shared" si="4"/>
        <v>#VALUE!</v>
      </c>
      <c r="G15" s="31" t="e">
        <f t="shared" si="5"/>
        <v>#VALUE!</v>
      </c>
      <c r="H15" s="147" t="e">
        <f t="shared" si="6"/>
        <v>#VALUE!</v>
      </c>
      <c r="I15" s="633">
        <f>'2020-상시근로자'!E15</f>
        <v>0</v>
      </c>
      <c r="J15" s="633">
        <f>'2020-상시근로자'!G15</f>
        <v>0</v>
      </c>
      <c r="K15" s="33" t="e">
        <f t="shared" si="7"/>
        <v>#VALUE!</v>
      </c>
      <c r="L15" s="33">
        <f t="shared" si="0"/>
        <v>0</v>
      </c>
      <c r="M15" s="35" t="e">
        <f t="shared" si="8"/>
        <v>#VALUE!</v>
      </c>
      <c r="N15" s="108"/>
      <c r="O15" s="178"/>
      <c r="P15" s="179"/>
      <c r="Q15" s="106" t="s">
        <v>160</v>
      </c>
      <c r="R15" s="107" t="s">
        <v>160</v>
      </c>
      <c r="S15" s="43"/>
      <c r="T15" s="122" t="s">
        <v>160</v>
      </c>
      <c r="U15" s="122" t="s">
        <v>160</v>
      </c>
      <c r="V15" s="123" t="s">
        <v>160</v>
      </c>
      <c r="W15" s="702">
        <f t="shared" si="40"/>
        <v>1</v>
      </c>
      <c r="X15" s="703" t="e">
        <f t="shared" si="41"/>
        <v>#VALUE!</v>
      </c>
      <c r="Y15" s="704" t="e">
        <f t="shared" si="42"/>
        <v>#VALUE!</v>
      </c>
      <c r="Z15" s="769" t="e">
        <f t="shared" si="9"/>
        <v>#VALUE!</v>
      </c>
      <c r="AA15" s="705" t="e">
        <f t="shared" si="10"/>
        <v>#VALUE!</v>
      </c>
      <c r="AB15" s="702">
        <f t="shared" si="43"/>
        <v>1</v>
      </c>
      <c r="AC15" s="703" t="e">
        <f t="shared" si="44"/>
        <v>#VALUE!</v>
      </c>
      <c r="AD15" s="704" t="e">
        <f t="shared" si="45"/>
        <v>#VALUE!</v>
      </c>
      <c r="AE15" s="769" t="e">
        <f t="shared" si="11"/>
        <v>#VALUE!</v>
      </c>
      <c r="AF15" s="705" t="e">
        <f t="shared" si="12"/>
        <v>#VALUE!</v>
      </c>
      <c r="AG15" s="702">
        <f t="shared" si="46"/>
        <v>1</v>
      </c>
      <c r="AH15" s="703" t="e">
        <f t="shared" si="47"/>
        <v>#VALUE!</v>
      </c>
      <c r="AI15" s="704" t="e">
        <f t="shared" si="48"/>
        <v>#VALUE!</v>
      </c>
      <c r="AJ15" s="769" t="e">
        <f t="shared" si="13"/>
        <v>#VALUE!</v>
      </c>
      <c r="AK15" s="705" t="e">
        <f t="shared" si="14"/>
        <v>#VALUE!</v>
      </c>
      <c r="AL15" s="702">
        <f t="shared" si="49"/>
        <v>1</v>
      </c>
      <c r="AM15" s="703" t="e">
        <f t="shared" si="50"/>
        <v>#VALUE!</v>
      </c>
      <c r="AN15" s="704" t="e">
        <f t="shared" si="51"/>
        <v>#VALUE!</v>
      </c>
      <c r="AO15" s="769" t="e">
        <f t="shared" si="15"/>
        <v>#VALUE!</v>
      </c>
      <c r="AP15" s="705" t="e">
        <f t="shared" si="16"/>
        <v>#VALUE!</v>
      </c>
      <c r="AQ15" s="702">
        <f t="shared" si="52"/>
        <v>1</v>
      </c>
      <c r="AR15" s="703" t="e">
        <f t="shared" si="53"/>
        <v>#VALUE!</v>
      </c>
      <c r="AS15" s="704" t="e">
        <f t="shared" si="54"/>
        <v>#VALUE!</v>
      </c>
      <c r="AT15" s="769" t="e">
        <f t="shared" si="17"/>
        <v>#VALUE!</v>
      </c>
      <c r="AU15" s="705" t="e">
        <f t="shared" si="18"/>
        <v>#VALUE!</v>
      </c>
      <c r="AV15" s="702">
        <f t="shared" si="55"/>
        <v>1</v>
      </c>
      <c r="AW15" s="703" t="e">
        <f t="shared" si="56"/>
        <v>#VALUE!</v>
      </c>
      <c r="AX15" s="704" t="e">
        <f t="shared" si="57"/>
        <v>#VALUE!</v>
      </c>
      <c r="AY15" s="769" t="e">
        <f t="shared" si="19"/>
        <v>#VALUE!</v>
      </c>
      <c r="AZ15" s="705" t="e">
        <f t="shared" si="20"/>
        <v>#VALUE!</v>
      </c>
      <c r="BA15" s="702">
        <f t="shared" si="58"/>
        <v>1</v>
      </c>
      <c r="BB15" s="703" t="e">
        <f t="shared" si="59"/>
        <v>#VALUE!</v>
      </c>
      <c r="BC15" s="704" t="e">
        <f t="shared" si="60"/>
        <v>#VALUE!</v>
      </c>
      <c r="BD15" s="769" t="e">
        <f t="shared" si="21"/>
        <v>#VALUE!</v>
      </c>
      <c r="BE15" s="705" t="e">
        <f t="shared" si="22"/>
        <v>#VALUE!</v>
      </c>
      <c r="BF15" s="702">
        <f t="shared" si="61"/>
        <v>1</v>
      </c>
      <c r="BG15" s="703" t="e">
        <f t="shared" si="62"/>
        <v>#VALUE!</v>
      </c>
      <c r="BH15" s="704" t="e">
        <f t="shared" si="63"/>
        <v>#VALUE!</v>
      </c>
      <c r="BI15" s="769" t="e">
        <f t="shared" si="23"/>
        <v>#VALUE!</v>
      </c>
      <c r="BJ15" s="705" t="e">
        <f t="shared" si="24"/>
        <v>#VALUE!</v>
      </c>
      <c r="BK15" s="702">
        <f t="shared" si="64"/>
        <v>1</v>
      </c>
      <c r="BL15" s="703" t="e">
        <f t="shared" si="65"/>
        <v>#VALUE!</v>
      </c>
      <c r="BM15" s="704" t="e">
        <f t="shared" si="66"/>
        <v>#VALUE!</v>
      </c>
      <c r="BN15" s="769" t="e">
        <f t="shared" si="25"/>
        <v>#VALUE!</v>
      </c>
      <c r="BO15" s="705" t="e">
        <f t="shared" si="26"/>
        <v>#VALUE!</v>
      </c>
      <c r="BP15" s="702">
        <f t="shared" si="67"/>
        <v>1</v>
      </c>
      <c r="BQ15" s="703" t="e">
        <f t="shared" si="68"/>
        <v>#VALUE!</v>
      </c>
      <c r="BR15" s="704" t="e">
        <f t="shared" si="69"/>
        <v>#VALUE!</v>
      </c>
      <c r="BS15" s="769" t="e">
        <f t="shared" si="27"/>
        <v>#VALUE!</v>
      </c>
      <c r="BT15" s="705" t="e">
        <f t="shared" si="28"/>
        <v>#VALUE!</v>
      </c>
      <c r="BU15" s="702">
        <f t="shared" si="70"/>
        <v>1</v>
      </c>
      <c r="BV15" s="703" t="e">
        <f t="shared" si="71"/>
        <v>#VALUE!</v>
      </c>
      <c r="BW15" s="704" t="e">
        <f t="shared" si="72"/>
        <v>#VALUE!</v>
      </c>
      <c r="BX15" s="769" t="e">
        <f t="shared" si="29"/>
        <v>#VALUE!</v>
      </c>
      <c r="BY15" s="705" t="e">
        <f t="shared" si="30"/>
        <v>#VALUE!</v>
      </c>
      <c r="BZ15" s="702">
        <f t="shared" si="73"/>
        <v>1</v>
      </c>
      <c r="CA15" s="703" t="e">
        <f t="shared" si="74"/>
        <v>#VALUE!</v>
      </c>
      <c r="CB15" s="704" t="e">
        <f t="shared" si="75"/>
        <v>#VALUE!</v>
      </c>
      <c r="CC15" s="769" t="e">
        <f t="shared" si="31"/>
        <v>#VALUE!</v>
      </c>
      <c r="CD15" s="705" t="e">
        <f t="shared" si="32"/>
        <v>#VALUE!</v>
      </c>
      <c r="CE15" s="706">
        <f t="shared" si="1"/>
        <v>12</v>
      </c>
      <c r="CF15" s="707" t="e">
        <f t="shared" si="2"/>
        <v>#VALUE!</v>
      </c>
      <c r="CG15" s="708"/>
      <c r="CH15" s="709"/>
      <c r="CI15" s="719"/>
      <c r="CJ15" s="719"/>
      <c r="CK15" s="720"/>
      <c r="CL15" s="721"/>
      <c r="CM15" s="721"/>
      <c r="CN15" s="722"/>
      <c r="CO15" s="742" t="e">
        <f t="shared" si="34"/>
        <v>#VALUE!</v>
      </c>
      <c r="CP15" s="743" t="e">
        <f t="shared" si="35"/>
        <v>#VALUE!</v>
      </c>
      <c r="CQ15" s="724">
        <f t="shared" si="36"/>
        <v>0</v>
      </c>
      <c r="CR15" s="725" t="e">
        <f t="shared" si="37"/>
        <v>#VALUE!</v>
      </c>
      <c r="CS15" s="725" t="e">
        <f t="shared" si="37"/>
        <v>#VALUE!</v>
      </c>
      <c r="CT15" s="725" t="e">
        <f t="shared" si="38"/>
        <v>#VALUE!</v>
      </c>
      <c r="CU15" s="709"/>
    </row>
    <row r="16" spans="1:99" ht="16.5" customHeight="1">
      <c r="A16" s="23">
        <f t="shared" si="39"/>
        <v>12</v>
      </c>
      <c r="B16" s="142">
        <f>'2020-상시근로자'!B16</f>
        <v>0</v>
      </c>
      <c r="C16" s="632">
        <f>'2020-상시근로자'!C16</f>
        <v>0</v>
      </c>
      <c r="D16" s="634">
        <f>'2020-상시근로자'!D16</f>
        <v>0</v>
      </c>
      <c r="E16" s="156" t="e">
        <f t="shared" si="3"/>
        <v>#VALUE!</v>
      </c>
      <c r="F16" s="30" t="e">
        <f t="shared" si="4"/>
        <v>#VALUE!</v>
      </c>
      <c r="G16" s="31" t="e">
        <f t="shared" si="5"/>
        <v>#VALUE!</v>
      </c>
      <c r="H16" s="147" t="e">
        <f t="shared" si="6"/>
        <v>#VALUE!</v>
      </c>
      <c r="I16" s="633">
        <f>'2020-상시근로자'!E16</f>
        <v>0</v>
      </c>
      <c r="J16" s="633">
        <f>'2020-상시근로자'!G16</f>
        <v>0</v>
      </c>
      <c r="K16" s="33" t="e">
        <f t="shared" si="7"/>
        <v>#VALUE!</v>
      </c>
      <c r="L16" s="33">
        <f t="shared" si="0"/>
        <v>0</v>
      </c>
      <c r="M16" s="35" t="e">
        <f t="shared" si="8"/>
        <v>#VALUE!</v>
      </c>
      <c r="N16" s="108"/>
      <c r="O16" s="178"/>
      <c r="P16" s="179"/>
      <c r="Q16" s="106" t="s">
        <v>160</v>
      </c>
      <c r="R16" s="107" t="s">
        <v>160</v>
      </c>
      <c r="S16" s="43"/>
      <c r="T16" s="122" t="s">
        <v>160</v>
      </c>
      <c r="U16" s="122" t="s">
        <v>160</v>
      </c>
      <c r="V16" s="123" t="s">
        <v>160</v>
      </c>
      <c r="W16" s="702">
        <f t="shared" si="40"/>
        <v>1</v>
      </c>
      <c r="X16" s="703" t="e">
        <f t="shared" si="41"/>
        <v>#VALUE!</v>
      </c>
      <c r="Y16" s="704" t="e">
        <f t="shared" si="42"/>
        <v>#VALUE!</v>
      </c>
      <c r="Z16" s="769" t="e">
        <f t="shared" si="9"/>
        <v>#VALUE!</v>
      </c>
      <c r="AA16" s="705" t="e">
        <f t="shared" si="10"/>
        <v>#VALUE!</v>
      </c>
      <c r="AB16" s="702">
        <f t="shared" si="43"/>
        <v>1</v>
      </c>
      <c r="AC16" s="703" t="e">
        <f t="shared" si="44"/>
        <v>#VALUE!</v>
      </c>
      <c r="AD16" s="704" t="e">
        <f t="shared" si="45"/>
        <v>#VALUE!</v>
      </c>
      <c r="AE16" s="769" t="e">
        <f t="shared" si="11"/>
        <v>#VALUE!</v>
      </c>
      <c r="AF16" s="705" t="e">
        <f t="shared" si="12"/>
        <v>#VALUE!</v>
      </c>
      <c r="AG16" s="702">
        <f t="shared" si="46"/>
        <v>1</v>
      </c>
      <c r="AH16" s="703" t="e">
        <f t="shared" si="47"/>
        <v>#VALUE!</v>
      </c>
      <c r="AI16" s="704" t="e">
        <f t="shared" si="48"/>
        <v>#VALUE!</v>
      </c>
      <c r="AJ16" s="769" t="e">
        <f t="shared" si="13"/>
        <v>#VALUE!</v>
      </c>
      <c r="AK16" s="705" t="e">
        <f t="shared" si="14"/>
        <v>#VALUE!</v>
      </c>
      <c r="AL16" s="702">
        <f t="shared" si="49"/>
        <v>1</v>
      </c>
      <c r="AM16" s="703" t="e">
        <f t="shared" si="50"/>
        <v>#VALUE!</v>
      </c>
      <c r="AN16" s="704" t="e">
        <f t="shared" si="51"/>
        <v>#VALUE!</v>
      </c>
      <c r="AO16" s="769" t="e">
        <f t="shared" si="15"/>
        <v>#VALUE!</v>
      </c>
      <c r="AP16" s="705" t="e">
        <f t="shared" si="16"/>
        <v>#VALUE!</v>
      </c>
      <c r="AQ16" s="702">
        <f t="shared" si="52"/>
        <v>1</v>
      </c>
      <c r="AR16" s="703" t="e">
        <f t="shared" si="53"/>
        <v>#VALUE!</v>
      </c>
      <c r="AS16" s="704" t="e">
        <f t="shared" si="54"/>
        <v>#VALUE!</v>
      </c>
      <c r="AT16" s="769" t="e">
        <f t="shared" si="17"/>
        <v>#VALUE!</v>
      </c>
      <c r="AU16" s="705" t="e">
        <f t="shared" si="18"/>
        <v>#VALUE!</v>
      </c>
      <c r="AV16" s="702">
        <f t="shared" si="55"/>
        <v>1</v>
      </c>
      <c r="AW16" s="703" t="e">
        <f t="shared" si="56"/>
        <v>#VALUE!</v>
      </c>
      <c r="AX16" s="704" t="e">
        <f t="shared" si="57"/>
        <v>#VALUE!</v>
      </c>
      <c r="AY16" s="769" t="e">
        <f t="shared" si="19"/>
        <v>#VALUE!</v>
      </c>
      <c r="AZ16" s="705" t="e">
        <f t="shared" si="20"/>
        <v>#VALUE!</v>
      </c>
      <c r="BA16" s="702">
        <f t="shared" si="58"/>
        <v>1</v>
      </c>
      <c r="BB16" s="703" t="e">
        <f t="shared" si="59"/>
        <v>#VALUE!</v>
      </c>
      <c r="BC16" s="704" t="e">
        <f t="shared" si="60"/>
        <v>#VALUE!</v>
      </c>
      <c r="BD16" s="769" t="e">
        <f t="shared" si="21"/>
        <v>#VALUE!</v>
      </c>
      <c r="BE16" s="705" t="e">
        <f t="shared" si="22"/>
        <v>#VALUE!</v>
      </c>
      <c r="BF16" s="702">
        <f t="shared" si="61"/>
        <v>1</v>
      </c>
      <c r="BG16" s="703" t="e">
        <f t="shared" si="62"/>
        <v>#VALUE!</v>
      </c>
      <c r="BH16" s="704" t="e">
        <f t="shared" si="63"/>
        <v>#VALUE!</v>
      </c>
      <c r="BI16" s="769" t="e">
        <f t="shared" si="23"/>
        <v>#VALUE!</v>
      </c>
      <c r="BJ16" s="705" t="e">
        <f t="shared" si="24"/>
        <v>#VALUE!</v>
      </c>
      <c r="BK16" s="702">
        <f t="shared" si="64"/>
        <v>1</v>
      </c>
      <c r="BL16" s="703" t="e">
        <f t="shared" si="65"/>
        <v>#VALUE!</v>
      </c>
      <c r="BM16" s="704" t="e">
        <f t="shared" si="66"/>
        <v>#VALUE!</v>
      </c>
      <c r="BN16" s="769" t="e">
        <f t="shared" si="25"/>
        <v>#VALUE!</v>
      </c>
      <c r="BO16" s="705" t="e">
        <f t="shared" si="26"/>
        <v>#VALUE!</v>
      </c>
      <c r="BP16" s="702">
        <f t="shared" si="67"/>
        <v>1</v>
      </c>
      <c r="BQ16" s="703" t="e">
        <f t="shared" si="68"/>
        <v>#VALUE!</v>
      </c>
      <c r="BR16" s="704" t="e">
        <f t="shared" si="69"/>
        <v>#VALUE!</v>
      </c>
      <c r="BS16" s="769" t="e">
        <f t="shared" si="27"/>
        <v>#VALUE!</v>
      </c>
      <c r="BT16" s="705" t="e">
        <f t="shared" si="28"/>
        <v>#VALUE!</v>
      </c>
      <c r="BU16" s="702">
        <f t="shared" si="70"/>
        <v>1</v>
      </c>
      <c r="BV16" s="703" t="e">
        <f t="shared" si="71"/>
        <v>#VALUE!</v>
      </c>
      <c r="BW16" s="704" t="e">
        <f t="shared" si="72"/>
        <v>#VALUE!</v>
      </c>
      <c r="BX16" s="769" t="e">
        <f t="shared" si="29"/>
        <v>#VALUE!</v>
      </c>
      <c r="BY16" s="705" t="e">
        <f t="shared" si="30"/>
        <v>#VALUE!</v>
      </c>
      <c r="BZ16" s="702">
        <f t="shared" si="73"/>
        <v>1</v>
      </c>
      <c r="CA16" s="703" t="e">
        <f t="shared" si="74"/>
        <v>#VALUE!</v>
      </c>
      <c r="CB16" s="704" t="e">
        <f t="shared" si="75"/>
        <v>#VALUE!</v>
      </c>
      <c r="CC16" s="769" t="e">
        <f t="shared" si="31"/>
        <v>#VALUE!</v>
      </c>
      <c r="CD16" s="705" t="e">
        <f t="shared" si="32"/>
        <v>#VALUE!</v>
      </c>
      <c r="CE16" s="706">
        <f t="shared" si="1"/>
        <v>12</v>
      </c>
      <c r="CF16" s="707" t="e">
        <f t="shared" si="2"/>
        <v>#VALUE!</v>
      </c>
      <c r="CG16" s="708"/>
      <c r="CH16" s="709"/>
      <c r="CI16" s="719"/>
      <c r="CJ16" s="719"/>
      <c r="CK16" s="720"/>
      <c r="CL16" s="721"/>
      <c r="CM16" s="721"/>
      <c r="CN16" s="722"/>
      <c r="CO16" s="742" t="e">
        <f t="shared" si="34"/>
        <v>#VALUE!</v>
      </c>
      <c r="CP16" s="743" t="e">
        <f t="shared" si="35"/>
        <v>#VALUE!</v>
      </c>
      <c r="CQ16" s="724">
        <f t="shared" si="36"/>
        <v>0</v>
      </c>
      <c r="CR16" s="725" t="e">
        <f t="shared" si="37"/>
        <v>#VALUE!</v>
      </c>
      <c r="CS16" s="725" t="e">
        <f t="shared" si="37"/>
        <v>#VALUE!</v>
      </c>
      <c r="CT16" s="725" t="e">
        <f t="shared" si="38"/>
        <v>#VALUE!</v>
      </c>
      <c r="CU16" s="709"/>
    </row>
    <row r="17" spans="1:99" ht="16.5" customHeight="1">
      <c r="A17" s="23">
        <f t="shared" si="39"/>
        <v>13</v>
      </c>
      <c r="B17" s="142">
        <f>'2020-상시근로자'!B17</f>
        <v>0</v>
      </c>
      <c r="C17" s="632">
        <f>'2020-상시근로자'!C17</f>
        <v>0</v>
      </c>
      <c r="D17" s="634">
        <f>'2020-상시근로자'!D17</f>
        <v>0</v>
      </c>
      <c r="E17" s="156" t="e">
        <f t="shared" si="3"/>
        <v>#VALUE!</v>
      </c>
      <c r="F17" s="30" t="e">
        <f t="shared" si="4"/>
        <v>#VALUE!</v>
      </c>
      <c r="G17" s="31" t="e">
        <f t="shared" si="5"/>
        <v>#VALUE!</v>
      </c>
      <c r="H17" s="147" t="e">
        <f t="shared" si="6"/>
        <v>#VALUE!</v>
      </c>
      <c r="I17" s="633">
        <f>'2020-상시근로자'!E17</f>
        <v>0</v>
      </c>
      <c r="J17" s="633">
        <f>'2020-상시근로자'!G17</f>
        <v>0</v>
      </c>
      <c r="K17" s="33" t="e">
        <f t="shared" si="7"/>
        <v>#VALUE!</v>
      </c>
      <c r="L17" s="33">
        <f t="shared" si="0"/>
        <v>0</v>
      </c>
      <c r="M17" s="35" t="e">
        <f t="shared" si="8"/>
        <v>#VALUE!</v>
      </c>
      <c r="N17" s="108"/>
      <c r="O17" s="178"/>
      <c r="P17" s="179"/>
      <c r="Q17" s="106" t="s">
        <v>160</v>
      </c>
      <c r="R17" s="107" t="s">
        <v>160</v>
      </c>
      <c r="S17" s="43"/>
      <c r="T17" s="122" t="s">
        <v>160</v>
      </c>
      <c r="U17" s="122" t="s">
        <v>160</v>
      </c>
      <c r="V17" s="123" t="s">
        <v>160</v>
      </c>
      <c r="W17" s="702">
        <f t="shared" si="40"/>
        <v>1</v>
      </c>
      <c r="X17" s="703" t="e">
        <f t="shared" si="41"/>
        <v>#VALUE!</v>
      </c>
      <c r="Y17" s="704" t="e">
        <f t="shared" si="42"/>
        <v>#VALUE!</v>
      </c>
      <c r="Z17" s="769" t="e">
        <f t="shared" si="9"/>
        <v>#VALUE!</v>
      </c>
      <c r="AA17" s="705" t="e">
        <f t="shared" si="10"/>
        <v>#VALUE!</v>
      </c>
      <c r="AB17" s="702">
        <f t="shared" si="43"/>
        <v>1</v>
      </c>
      <c r="AC17" s="703" t="e">
        <f t="shared" si="44"/>
        <v>#VALUE!</v>
      </c>
      <c r="AD17" s="704" t="e">
        <f t="shared" si="45"/>
        <v>#VALUE!</v>
      </c>
      <c r="AE17" s="769" t="e">
        <f t="shared" si="11"/>
        <v>#VALUE!</v>
      </c>
      <c r="AF17" s="705" t="e">
        <f t="shared" si="12"/>
        <v>#VALUE!</v>
      </c>
      <c r="AG17" s="702">
        <f t="shared" si="46"/>
        <v>1</v>
      </c>
      <c r="AH17" s="703" t="e">
        <f t="shared" si="47"/>
        <v>#VALUE!</v>
      </c>
      <c r="AI17" s="704" t="e">
        <f t="shared" si="48"/>
        <v>#VALUE!</v>
      </c>
      <c r="AJ17" s="769" t="e">
        <f t="shared" si="13"/>
        <v>#VALUE!</v>
      </c>
      <c r="AK17" s="705" t="e">
        <f t="shared" si="14"/>
        <v>#VALUE!</v>
      </c>
      <c r="AL17" s="702">
        <f t="shared" si="49"/>
        <v>1</v>
      </c>
      <c r="AM17" s="703" t="e">
        <f t="shared" si="50"/>
        <v>#VALUE!</v>
      </c>
      <c r="AN17" s="704" t="e">
        <f t="shared" si="51"/>
        <v>#VALUE!</v>
      </c>
      <c r="AO17" s="769" t="e">
        <f t="shared" si="15"/>
        <v>#VALUE!</v>
      </c>
      <c r="AP17" s="705" t="e">
        <f t="shared" si="16"/>
        <v>#VALUE!</v>
      </c>
      <c r="AQ17" s="702">
        <f t="shared" si="52"/>
        <v>1</v>
      </c>
      <c r="AR17" s="703" t="e">
        <f t="shared" si="53"/>
        <v>#VALUE!</v>
      </c>
      <c r="AS17" s="704" t="e">
        <f t="shared" si="54"/>
        <v>#VALUE!</v>
      </c>
      <c r="AT17" s="769" t="e">
        <f t="shared" si="17"/>
        <v>#VALUE!</v>
      </c>
      <c r="AU17" s="705" t="e">
        <f t="shared" si="18"/>
        <v>#VALUE!</v>
      </c>
      <c r="AV17" s="702">
        <f t="shared" si="55"/>
        <v>1</v>
      </c>
      <c r="AW17" s="703" t="e">
        <f t="shared" si="56"/>
        <v>#VALUE!</v>
      </c>
      <c r="AX17" s="704" t="e">
        <f t="shared" si="57"/>
        <v>#VALUE!</v>
      </c>
      <c r="AY17" s="769" t="e">
        <f t="shared" si="19"/>
        <v>#VALUE!</v>
      </c>
      <c r="AZ17" s="705" t="e">
        <f t="shared" si="20"/>
        <v>#VALUE!</v>
      </c>
      <c r="BA17" s="702">
        <f t="shared" si="58"/>
        <v>1</v>
      </c>
      <c r="BB17" s="703" t="e">
        <f t="shared" si="59"/>
        <v>#VALUE!</v>
      </c>
      <c r="BC17" s="704" t="e">
        <f t="shared" si="60"/>
        <v>#VALUE!</v>
      </c>
      <c r="BD17" s="769" t="e">
        <f t="shared" si="21"/>
        <v>#VALUE!</v>
      </c>
      <c r="BE17" s="705" t="e">
        <f t="shared" si="22"/>
        <v>#VALUE!</v>
      </c>
      <c r="BF17" s="702">
        <f t="shared" si="61"/>
        <v>1</v>
      </c>
      <c r="BG17" s="703" t="e">
        <f t="shared" si="62"/>
        <v>#VALUE!</v>
      </c>
      <c r="BH17" s="704" t="e">
        <f t="shared" si="63"/>
        <v>#VALUE!</v>
      </c>
      <c r="BI17" s="769" t="e">
        <f t="shared" si="23"/>
        <v>#VALUE!</v>
      </c>
      <c r="BJ17" s="705" t="e">
        <f t="shared" si="24"/>
        <v>#VALUE!</v>
      </c>
      <c r="BK17" s="702">
        <f t="shared" si="64"/>
        <v>1</v>
      </c>
      <c r="BL17" s="703" t="e">
        <f t="shared" si="65"/>
        <v>#VALUE!</v>
      </c>
      <c r="BM17" s="704" t="e">
        <f t="shared" si="66"/>
        <v>#VALUE!</v>
      </c>
      <c r="BN17" s="769" t="e">
        <f t="shared" si="25"/>
        <v>#VALUE!</v>
      </c>
      <c r="BO17" s="705" t="e">
        <f t="shared" si="26"/>
        <v>#VALUE!</v>
      </c>
      <c r="BP17" s="702">
        <f t="shared" si="67"/>
        <v>1</v>
      </c>
      <c r="BQ17" s="703" t="e">
        <f t="shared" si="68"/>
        <v>#VALUE!</v>
      </c>
      <c r="BR17" s="704" t="e">
        <f t="shared" si="69"/>
        <v>#VALUE!</v>
      </c>
      <c r="BS17" s="769" t="e">
        <f t="shared" si="27"/>
        <v>#VALUE!</v>
      </c>
      <c r="BT17" s="705" t="e">
        <f t="shared" si="28"/>
        <v>#VALUE!</v>
      </c>
      <c r="BU17" s="702">
        <f t="shared" si="70"/>
        <v>1</v>
      </c>
      <c r="BV17" s="703" t="e">
        <f t="shared" si="71"/>
        <v>#VALUE!</v>
      </c>
      <c r="BW17" s="704" t="e">
        <f t="shared" si="72"/>
        <v>#VALUE!</v>
      </c>
      <c r="BX17" s="769" t="e">
        <f t="shared" si="29"/>
        <v>#VALUE!</v>
      </c>
      <c r="BY17" s="705" t="e">
        <f t="shared" si="30"/>
        <v>#VALUE!</v>
      </c>
      <c r="BZ17" s="702">
        <f t="shared" si="73"/>
        <v>1</v>
      </c>
      <c r="CA17" s="703" t="e">
        <f t="shared" si="74"/>
        <v>#VALUE!</v>
      </c>
      <c r="CB17" s="704" t="e">
        <f t="shared" si="75"/>
        <v>#VALUE!</v>
      </c>
      <c r="CC17" s="769" t="e">
        <f t="shared" si="31"/>
        <v>#VALUE!</v>
      </c>
      <c r="CD17" s="705" t="e">
        <f t="shared" si="32"/>
        <v>#VALUE!</v>
      </c>
      <c r="CE17" s="706">
        <f t="shared" si="1"/>
        <v>12</v>
      </c>
      <c r="CF17" s="707" t="e">
        <f t="shared" si="2"/>
        <v>#VALUE!</v>
      </c>
      <c r="CG17" s="708"/>
      <c r="CH17" s="709"/>
      <c r="CI17" s="719"/>
      <c r="CJ17" s="719"/>
      <c r="CK17" s="720"/>
      <c r="CL17" s="721"/>
      <c r="CM17" s="721"/>
      <c r="CN17" s="722"/>
      <c r="CO17" s="742" t="e">
        <f t="shared" si="34"/>
        <v>#VALUE!</v>
      </c>
      <c r="CP17" s="743" t="e">
        <f t="shared" si="35"/>
        <v>#VALUE!</v>
      </c>
      <c r="CQ17" s="724">
        <f t="shared" si="36"/>
        <v>0</v>
      </c>
      <c r="CR17" s="725" t="e">
        <f t="shared" si="37"/>
        <v>#VALUE!</v>
      </c>
      <c r="CS17" s="725" t="e">
        <f t="shared" si="37"/>
        <v>#VALUE!</v>
      </c>
      <c r="CT17" s="725" t="e">
        <f t="shared" si="38"/>
        <v>#VALUE!</v>
      </c>
      <c r="CU17" s="709"/>
    </row>
    <row r="18" spans="1:99" ht="16.5" customHeight="1">
      <c r="A18" s="23">
        <f t="shared" si="39"/>
        <v>14</v>
      </c>
      <c r="B18" s="142">
        <f>'2020-상시근로자'!B18</f>
        <v>0</v>
      </c>
      <c r="C18" s="632">
        <f>'2020-상시근로자'!C18</f>
        <v>0</v>
      </c>
      <c r="D18" s="634">
        <f>'2020-상시근로자'!D18</f>
        <v>0</v>
      </c>
      <c r="E18" s="156" t="e">
        <f t="shared" si="3"/>
        <v>#VALUE!</v>
      </c>
      <c r="F18" s="30" t="e">
        <f t="shared" si="4"/>
        <v>#VALUE!</v>
      </c>
      <c r="G18" s="31" t="e">
        <f t="shared" si="5"/>
        <v>#VALUE!</v>
      </c>
      <c r="H18" s="147" t="e">
        <f t="shared" si="6"/>
        <v>#VALUE!</v>
      </c>
      <c r="I18" s="633">
        <f>'2020-상시근로자'!E18</f>
        <v>0</v>
      </c>
      <c r="J18" s="633">
        <f>'2020-상시근로자'!G18</f>
        <v>0</v>
      </c>
      <c r="K18" s="33" t="e">
        <f t="shared" si="7"/>
        <v>#VALUE!</v>
      </c>
      <c r="L18" s="33">
        <f t="shared" si="0"/>
        <v>0</v>
      </c>
      <c r="M18" s="35" t="e">
        <f t="shared" si="8"/>
        <v>#VALUE!</v>
      </c>
      <c r="N18" s="108"/>
      <c r="O18" s="178"/>
      <c r="P18" s="179"/>
      <c r="Q18" s="106" t="s">
        <v>160</v>
      </c>
      <c r="R18" s="107" t="s">
        <v>160</v>
      </c>
      <c r="S18" s="43"/>
      <c r="T18" s="122" t="s">
        <v>160</v>
      </c>
      <c r="U18" s="122" t="s">
        <v>160</v>
      </c>
      <c r="V18" s="123" t="s">
        <v>160</v>
      </c>
      <c r="W18" s="702">
        <f t="shared" si="40"/>
        <v>1</v>
      </c>
      <c r="X18" s="703" t="e">
        <f t="shared" si="41"/>
        <v>#VALUE!</v>
      </c>
      <c r="Y18" s="704" t="e">
        <f t="shared" si="42"/>
        <v>#VALUE!</v>
      </c>
      <c r="Z18" s="769" t="e">
        <f t="shared" si="9"/>
        <v>#VALUE!</v>
      </c>
      <c r="AA18" s="705" t="e">
        <f t="shared" si="10"/>
        <v>#VALUE!</v>
      </c>
      <c r="AB18" s="702">
        <f t="shared" si="43"/>
        <v>1</v>
      </c>
      <c r="AC18" s="703" t="e">
        <f t="shared" si="44"/>
        <v>#VALUE!</v>
      </c>
      <c r="AD18" s="704" t="e">
        <f t="shared" si="45"/>
        <v>#VALUE!</v>
      </c>
      <c r="AE18" s="769" t="e">
        <f t="shared" si="11"/>
        <v>#VALUE!</v>
      </c>
      <c r="AF18" s="705" t="e">
        <f t="shared" si="12"/>
        <v>#VALUE!</v>
      </c>
      <c r="AG18" s="702">
        <f t="shared" si="46"/>
        <v>1</v>
      </c>
      <c r="AH18" s="703" t="e">
        <f t="shared" si="47"/>
        <v>#VALUE!</v>
      </c>
      <c r="AI18" s="704" t="e">
        <f t="shared" si="48"/>
        <v>#VALUE!</v>
      </c>
      <c r="AJ18" s="769" t="e">
        <f t="shared" si="13"/>
        <v>#VALUE!</v>
      </c>
      <c r="AK18" s="705" t="e">
        <f t="shared" si="14"/>
        <v>#VALUE!</v>
      </c>
      <c r="AL18" s="702">
        <f t="shared" si="49"/>
        <v>1</v>
      </c>
      <c r="AM18" s="703" t="e">
        <f t="shared" si="50"/>
        <v>#VALUE!</v>
      </c>
      <c r="AN18" s="704" t="e">
        <f t="shared" si="51"/>
        <v>#VALUE!</v>
      </c>
      <c r="AO18" s="769" t="e">
        <f t="shared" si="15"/>
        <v>#VALUE!</v>
      </c>
      <c r="AP18" s="705" t="e">
        <f t="shared" si="16"/>
        <v>#VALUE!</v>
      </c>
      <c r="AQ18" s="702">
        <f t="shared" si="52"/>
        <v>1</v>
      </c>
      <c r="AR18" s="703" t="e">
        <f t="shared" si="53"/>
        <v>#VALUE!</v>
      </c>
      <c r="AS18" s="704" t="e">
        <f t="shared" si="54"/>
        <v>#VALUE!</v>
      </c>
      <c r="AT18" s="769" t="e">
        <f t="shared" si="17"/>
        <v>#VALUE!</v>
      </c>
      <c r="AU18" s="705" t="e">
        <f t="shared" si="18"/>
        <v>#VALUE!</v>
      </c>
      <c r="AV18" s="702">
        <f t="shared" si="55"/>
        <v>1</v>
      </c>
      <c r="AW18" s="703" t="e">
        <f t="shared" si="56"/>
        <v>#VALUE!</v>
      </c>
      <c r="AX18" s="704" t="e">
        <f t="shared" si="57"/>
        <v>#VALUE!</v>
      </c>
      <c r="AY18" s="769" t="e">
        <f t="shared" si="19"/>
        <v>#VALUE!</v>
      </c>
      <c r="AZ18" s="705" t="e">
        <f t="shared" si="20"/>
        <v>#VALUE!</v>
      </c>
      <c r="BA18" s="702">
        <f t="shared" si="58"/>
        <v>1</v>
      </c>
      <c r="BB18" s="703" t="e">
        <f t="shared" si="59"/>
        <v>#VALUE!</v>
      </c>
      <c r="BC18" s="704" t="e">
        <f t="shared" si="60"/>
        <v>#VALUE!</v>
      </c>
      <c r="BD18" s="769" t="e">
        <f t="shared" si="21"/>
        <v>#VALUE!</v>
      </c>
      <c r="BE18" s="705" t="e">
        <f t="shared" si="22"/>
        <v>#VALUE!</v>
      </c>
      <c r="BF18" s="702">
        <f t="shared" si="61"/>
        <v>1</v>
      </c>
      <c r="BG18" s="703" t="e">
        <f t="shared" si="62"/>
        <v>#VALUE!</v>
      </c>
      <c r="BH18" s="704" t="e">
        <f t="shared" si="63"/>
        <v>#VALUE!</v>
      </c>
      <c r="BI18" s="769" t="e">
        <f t="shared" si="23"/>
        <v>#VALUE!</v>
      </c>
      <c r="BJ18" s="705" t="e">
        <f t="shared" si="24"/>
        <v>#VALUE!</v>
      </c>
      <c r="BK18" s="702">
        <f t="shared" si="64"/>
        <v>1</v>
      </c>
      <c r="BL18" s="703" t="e">
        <f t="shared" si="65"/>
        <v>#VALUE!</v>
      </c>
      <c r="BM18" s="704" t="e">
        <f t="shared" si="66"/>
        <v>#VALUE!</v>
      </c>
      <c r="BN18" s="769" t="e">
        <f t="shared" si="25"/>
        <v>#VALUE!</v>
      </c>
      <c r="BO18" s="705" t="e">
        <f t="shared" si="26"/>
        <v>#VALUE!</v>
      </c>
      <c r="BP18" s="702">
        <f t="shared" si="67"/>
        <v>1</v>
      </c>
      <c r="BQ18" s="703" t="e">
        <f t="shared" si="68"/>
        <v>#VALUE!</v>
      </c>
      <c r="BR18" s="704" t="e">
        <f t="shared" si="69"/>
        <v>#VALUE!</v>
      </c>
      <c r="BS18" s="769" t="e">
        <f t="shared" si="27"/>
        <v>#VALUE!</v>
      </c>
      <c r="BT18" s="705" t="e">
        <f t="shared" si="28"/>
        <v>#VALUE!</v>
      </c>
      <c r="BU18" s="702">
        <f t="shared" si="70"/>
        <v>1</v>
      </c>
      <c r="BV18" s="703" t="e">
        <f t="shared" si="71"/>
        <v>#VALUE!</v>
      </c>
      <c r="BW18" s="704" t="e">
        <f t="shared" si="72"/>
        <v>#VALUE!</v>
      </c>
      <c r="BX18" s="769" t="e">
        <f t="shared" si="29"/>
        <v>#VALUE!</v>
      </c>
      <c r="BY18" s="705" t="e">
        <f t="shared" si="30"/>
        <v>#VALUE!</v>
      </c>
      <c r="BZ18" s="702">
        <f t="shared" si="73"/>
        <v>1</v>
      </c>
      <c r="CA18" s="703" t="e">
        <f t="shared" si="74"/>
        <v>#VALUE!</v>
      </c>
      <c r="CB18" s="704" t="e">
        <f t="shared" si="75"/>
        <v>#VALUE!</v>
      </c>
      <c r="CC18" s="769" t="e">
        <f t="shared" si="31"/>
        <v>#VALUE!</v>
      </c>
      <c r="CD18" s="705" t="e">
        <f t="shared" si="32"/>
        <v>#VALUE!</v>
      </c>
      <c r="CE18" s="706">
        <f t="shared" si="1"/>
        <v>12</v>
      </c>
      <c r="CF18" s="707" t="e">
        <f t="shared" si="2"/>
        <v>#VALUE!</v>
      </c>
      <c r="CG18" s="708"/>
      <c r="CH18" s="709"/>
      <c r="CI18" s="719"/>
      <c r="CJ18" s="719"/>
      <c r="CK18" s="720"/>
      <c r="CL18" s="721"/>
      <c r="CM18" s="721"/>
      <c r="CN18" s="722"/>
      <c r="CO18" s="742" t="e">
        <f t="shared" si="34"/>
        <v>#VALUE!</v>
      </c>
      <c r="CP18" s="743" t="e">
        <f t="shared" si="35"/>
        <v>#VALUE!</v>
      </c>
      <c r="CQ18" s="724">
        <f t="shared" si="36"/>
        <v>0</v>
      </c>
      <c r="CR18" s="725" t="e">
        <f t="shared" si="37"/>
        <v>#VALUE!</v>
      </c>
      <c r="CS18" s="725" t="e">
        <f t="shared" si="37"/>
        <v>#VALUE!</v>
      </c>
      <c r="CT18" s="725" t="e">
        <f t="shared" si="38"/>
        <v>#VALUE!</v>
      </c>
      <c r="CU18" s="709"/>
    </row>
    <row r="19" spans="1:99" ht="16.5" customHeight="1" thickBot="1">
      <c r="A19" s="23">
        <f t="shared" si="39"/>
        <v>15</v>
      </c>
      <c r="B19" s="142">
        <f>'2020-상시근로자'!B19</f>
        <v>0</v>
      </c>
      <c r="C19" s="632">
        <f>'2020-상시근로자'!C19</f>
        <v>0</v>
      </c>
      <c r="D19" s="634">
        <f>'2020-상시근로자'!D19</f>
        <v>0</v>
      </c>
      <c r="E19" s="156" t="e">
        <f t="shared" si="3"/>
        <v>#VALUE!</v>
      </c>
      <c r="F19" s="30" t="e">
        <f t="shared" si="4"/>
        <v>#VALUE!</v>
      </c>
      <c r="G19" s="31" t="e">
        <f t="shared" si="5"/>
        <v>#VALUE!</v>
      </c>
      <c r="H19" s="147" t="e">
        <f t="shared" si="6"/>
        <v>#VALUE!</v>
      </c>
      <c r="I19" s="633">
        <f>'2020-상시근로자'!E19</f>
        <v>0</v>
      </c>
      <c r="J19" s="633">
        <f>'2020-상시근로자'!G19</f>
        <v>0</v>
      </c>
      <c r="K19" s="33" t="e">
        <f t="shared" si="7"/>
        <v>#VALUE!</v>
      </c>
      <c r="L19" s="33">
        <f t="shared" si="0"/>
        <v>0</v>
      </c>
      <c r="M19" s="35" t="e">
        <f t="shared" si="8"/>
        <v>#VALUE!</v>
      </c>
      <c r="N19" s="108"/>
      <c r="O19" s="180"/>
      <c r="P19" s="181"/>
      <c r="Q19" s="106" t="s">
        <v>160</v>
      </c>
      <c r="R19" s="107" t="s">
        <v>160</v>
      </c>
      <c r="S19" s="43"/>
      <c r="T19" s="122" t="s">
        <v>160</v>
      </c>
      <c r="U19" s="122" t="s">
        <v>160</v>
      </c>
      <c r="V19" s="123" t="s">
        <v>160</v>
      </c>
      <c r="W19" s="702">
        <f t="shared" si="40"/>
        <v>1</v>
      </c>
      <c r="X19" s="703" t="e">
        <f t="shared" si="41"/>
        <v>#VALUE!</v>
      </c>
      <c r="Y19" s="704" t="e">
        <f t="shared" si="42"/>
        <v>#VALUE!</v>
      </c>
      <c r="Z19" s="769" t="e">
        <f t="shared" si="9"/>
        <v>#VALUE!</v>
      </c>
      <c r="AA19" s="705" t="e">
        <f t="shared" si="10"/>
        <v>#VALUE!</v>
      </c>
      <c r="AB19" s="702">
        <f t="shared" si="43"/>
        <v>1</v>
      </c>
      <c r="AC19" s="703" t="e">
        <f t="shared" si="44"/>
        <v>#VALUE!</v>
      </c>
      <c r="AD19" s="704" t="e">
        <f t="shared" si="45"/>
        <v>#VALUE!</v>
      </c>
      <c r="AE19" s="769" t="e">
        <f t="shared" si="11"/>
        <v>#VALUE!</v>
      </c>
      <c r="AF19" s="705" t="e">
        <f t="shared" si="12"/>
        <v>#VALUE!</v>
      </c>
      <c r="AG19" s="702">
        <f t="shared" si="46"/>
        <v>1</v>
      </c>
      <c r="AH19" s="703" t="e">
        <f t="shared" si="47"/>
        <v>#VALUE!</v>
      </c>
      <c r="AI19" s="704" t="e">
        <f t="shared" si="48"/>
        <v>#VALUE!</v>
      </c>
      <c r="AJ19" s="769" t="e">
        <f t="shared" si="13"/>
        <v>#VALUE!</v>
      </c>
      <c r="AK19" s="705" t="e">
        <f t="shared" si="14"/>
        <v>#VALUE!</v>
      </c>
      <c r="AL19" s="702">
        <f t="shared" si="49"/>
        <v>1</v>
      </c>
      <c r="AM19" s="703" t="e">
        <f t="shared" si="50"/>
        <v>#VALUE!</v>
      </c>
      <c r="AN19" s="704" t="e">
        <f t="shared" si="51"/>
        <v>#VALUE!</v>
      </c>
      <c r="AO19" s="769" t="e">
        <f t="shared" si="15"/>
        <v>#VALUE!</v>
      </c>
      <c r="AP19" s="705" t="e">
        <f t="shared" si="16"/>
        <v>#VALUE!</v>
      </c>
      <c r="AQ19" s="702">
        <f t="shared" si="52"/>
        <v>1</v>
      </c>
      <c r="AR19" s="703" t="e">
        <f t="shared" si="53"/>
        <v>#VALUE!</v>
      </c>
      <c r="AS19" s="704" t="e">
        <f t="shared" si="54"/>
        <v>#VALUE!</v>
      </c>
      <c r="AT19" s="769" t="e">
        <f t="shared" si="17"/>
        <v>#VALUE!</v>
      </c>
      <c r="AU19" s="705" t="e">
        <f t="shared" si="18"/>
        <v>#VALUE!</v>
      </c>
      <c r="AV19" s="702">
        <f t="shared" si="55"/>
        <v>1</v>
      </c>
      <c r="AW19" s="703" t="e">
        <f t="shared" si="56"/>
        <v>#VALUE!</v>
      </c>
      <c r="AX19" s="704" t="e">
        <f t="shared" si="57"/>
        <v>#VALUE!</v>
      </c>
      <c r="AY19" s="769" t="e">
        <f t="shared" si="19"/>
        <v>#VALUE!</v>
      </c>
      <c r="AZ19" s="705" t="e">
        <f t="shared" si="20"/>
        <v>#VALUE!</v>
      </c>
      <c r="BA19" s="702">
        <f t="shared" si="58"/>
        <v>1</v>
      </c>
      <c r="BB19" s="703" t="e">
        <f t="shared" si="59"/>
        <v>#VALUE!</v>
      </c>
      <c r="BC19" s="704" t="e">
        <f t="shared" si="60"/>
        <v>#VALUE!</v>
      </c>
      <c r="BD19" s="769" t="e">
        <f t="shared" si="21"/>
        <v>#VALUE!</v>
      </c>
      <c r="BE19" s="705" t="e">
        <f t="shared" si="22"/>
        <v>#VALUE!</v>
      </c>
      <c r="BF19" s="702">
        <f t="shared" si="61"/>
        <v>1</v>
      </c>
      <c r="BG19" s="703" t="e">
        <f t="shared" si="62"/>
        <v>#VALUE!</v>
      </c>
      <c r="BH19" s="704" t="e">
        <f t="shared" si="63"/>
        <v>#VALUE!</v>
      </c>
      <c r="BI19" s="769" t="e">
        <f t="shared" si="23"/>
        <v>#VALUE!</v>
      </c>
      <c r="BJ19" s="705" t="e">
        <f t="shared" si="24"/>
        <v>#VALUE!</v>
      </c>
      <c r="BK19" s="702">
        <f t="shared" si="64"/>
        <v>1</v>
      </c>
      <c r="BL19" s="703" t="e">
        <f t="shared" si="65"/>
        <v>#VALUE!</v>
      </c>
      <c r="BM19" s="704" t="e">
        <f t="shared" si="66"/>
        <v>#VALUE!</v>
      </c>
      <c r="BN19" s="769" t="e">
        <f t="shared" si="25"/>
        <v>#VALUE!</v>
      </c>
      <c r="BO19" s="705" t="e">
        <f t="shared" si="26"/>
        <v>#VALUE!</v>
      </c>
      <c r="BP19" s="702">
        <f t="shared" si="67"/>
        <v>1</v>
      </c>
      <c r="BQ19" s="703" t="e">
        <f t="shared" si="68"/>
        <v>#VALUE!</v>
      </c>
      <c r="BR19" s="704" t="e">
        <f t="shared" si="69"/>
        <v>#VALUE!</v>
      </c>
      <c r="BS19" s="769" t="e">
        <f t="shared" si="27"/>
        <v>#VALUE!</v>
      </c>
      <c r="BT19" s="705" t="e">
        <f t="shared" si="28"/>
        <v>#VALUE!</v>
      </c>
      <c r="BU19" s="702">
        <f t="shared" si="70"/>
        <v>1</v>
      </c>
      <c r="BV19" s="703" t="e">
        <f t="shared" si="71"/>
        <v>#VALUE!</v>
      </c>
      <c r="BW19" s="704" t="e">
        <f t="shared" si="72"/>
        <v>#VALUE!</v>
      </c>
      <c r="BX19" s="769" t="e">
        <f t="shared" si="29"/>
        <v>#VALUE!</v>
      </c>
      <c r="BY19" s="705" t="e">
        <f t="shared" si="30"/>
        <v>#VALUE!</v>
      </c>
      <c r="BZ19" s="702">
        <f t="shared" si="73"/>
        <v>1</v>
      </c>
      <c r="CA19" s="703" t="e">
        <f t="shared" si="74"/>
        <v>#VALUE!</v>
      </c>
      <c r="CB19" s="704" t="e">
        <f t="shared" si="75"/>
        <v>#VALUE!</v>
      </c>
      <c r="CC19" s="769" t="e">
        <f t="shared" si="31"/>
        <v>#VALUE!</v>
      </c>
      <c r="CD19" s="705" t="e">
        <f t="shared" si="32"/>
        <v>#VALUE!</v>
      </c>
      <c r="CE19" s="706">
        <f t="shared" si="1"/>
        <v>12</v>
      </c>
      <c r="CF19" s="707" t="e">
        <f t="shared" si="2"/>
        <v>#VALUE!</v>
      </c>
      <c r="CG19" s="708"/>
      <c r="CH19" s="709"/>
      <c r="CI19" s="719"/>
      <c r="CJ19" s="719"/>
      <c r="CK19" s="720"/>
      <c r="CL19" s="721"/>
      <c r="CM19" s="721"/>
      <c r="CN19" s="722"/>
      <c r="CO19" s="742" t="e">
        <f t="shared" si="34"/>
        <v>#VALUE!</v>
      </c>
      <c r="CP19" s="743" t="e">
        <f t="shared" si="35"/>
        <v>#VALUE!</v>
      </c>
      <c r="CQ19" s="724">
        <f t="shared" si="36"/>
        <v>0</v>
      </c>
      <c r="CR19" s="725" t="e">
        <f t="shared" si="37"/>
        <v>#VALUE!</v>
      </c>
      <c r="CS19" s="725" t="e">
        <f t="shared" si="37"/>
        <v>#VALUE!</v>
      </c>
      <c r="CT19" s="725" t="e">
        <f t="shared" si="38"/>
        <v>#VALUE!</v>
      </c>
      <c r="CU19" s="709"/>
    </row>
    <row r="20" spans="1:99" ht="16.5" customHeight="1">
      <c r="A20" s="23">
        <f t="shared" si="39"/>
        <v>16</v>
      </c>
      <c r="B20" s="142">
        <f>'2020-상시근로자'!B20</f>
        <v>0</v>
      </c>
      <c r="C20" s="632">
        <f>'2020-상시근로자'!C20</f>
        <v>0</v>
      </c>
      <c r="D20" s="634">
        <f>'2020-상시근로자'!D20</f>
        <v>0</v>
      </c>
      <c r="E20" s="156" t="e">
        <f t="shared" si="3"/>
        <v>#VALUE!</v>
      </c>
      <c r="F20" s="30" t="e">
        <f t="shared" si="4"/>
        <v>#VALUE!</v>
      </c>
      <c r="G20" s="31" t="e">
        <f t="shared" si="5"/>
        <v>#VALUE!</v>
      </c>
      <c r="H20" s="147" t="e">
        <f t="shared" si="6"/>
        <v>#VALUE!</v>
      </c>
      <c r="I20" s="633">
        <f>'2020-상시근로자'!E20</f>
        <v>0</v>
      </c>
      <c r="J20" s="633">
        <f>'2020-상시근로자'!G20</f>
        <v>0</v>
      </c>
      <c r="K20" s="33" t="e">
        <f t="shared" si="7"/>
        <v>#VALUE!</v>
      </c>
      <c r="L20" s="33">
        <f t="shared" si="0"/>
        <v>0</v>
      </c>
      <c r="M20" s="35" t="e">
        <f t="shared" si="8"/>
        <v>#VALUE!</v>
      </c>
      <c r="N20" s="108"/>
      <c r="O20" s="178"/>
      <c r="P20" s="179"/>
      <c r="Q20" s="106" t="s">
        <v>160</v>
      </c>
      <c r="R20" s="107" t="s">
        <v>160</v>
      </c>
      <c r="S20" s="43"/>
      <c r="T20" s="122" t="s">
        <v>160</v>
      </c>
      <c r="U20" s="122" t="s">
        <v>160</v>
      </c>
      <c r="V20" s="123" t="s">
        <v>160</v>
      </c>
      <c r="W20" s="702">
        <f t="shared" si="40"/>
        <v>1</v>
      </c>
      <c r="X20" s="703" t="e">
        <f t="shared" si="41"/>
        <v>#VALUE!</v>
      </c>
      <c r="Y20" s="704" t="e">
        <f t="shared" si="42"/>
        <v>#VALUE!</v>
      </c>
      <c r="Z20" s="769" t="e">
        <f t="shared" si="9"/>
        <v>#VALUE!</v>
      </c>
      <c r="AA20" s="705" t="e">
        <f t="shared" si="10"/>
        <v>#VALUE!</v>
      </c>
      <c r="AB20" s="702">
        <f t="shared" si="43"/>
        <v>1</v>
      </c>
      <c r="AC20" s="703" t="e">
        <f t="shared" si="44"/>
        <v>#VALUE!</v>
      </c>
      <c r="AD20" s="704" t="e">
        <f t="shared" si="45"/>
        <v>#VALUE!</v>
      </c>
      <c r="AE20" s="769" t="e">
        <f t="shared" si="11"/>
        <v>#VALUE!</v>
      </c>
      <c r="AF20" s="705" t="e">
        <f t="shared" si="12"/>
        <v>#VALUE!</v>
      </c>
      <c r="AG20" s="702">
        <f t="shared" si="46"/>
        <v>1</v>
      </c>
      <c r="AH20" s="703" t="e">
        <f t="shared" si="47"/>
        <v>#VALUE!</v>
      </c>
      <c r="AI20" s="704" t="e">
        <f t="shared" si="48"/>
        <v>#VALUE!</v>
      </c>
      <c r="AJ20" s="769" t="e">
        <f t="shared" si="13"/>
        <v>#VALUE!</v>
      </c>
      <c r="AK20" s="705" t="e">
        <f t="shared" si="14"/>
        <v>#VALUE!</v>
      </c>
      <c r="AL20" s="702">
        <f t="shared" si="49"/>
        <v>1</v>
      </c>
      <c r="AM20" s="703" t="e">
        <f t="shared" si="50"/>
        <v>#VALUE!</v>
      </c>
      <c r="AN20" s="704" t="e">
        <f t="shared" si="51"/>
        <v>#VALUE!</v>
      </c>
      <c r="AO20" s="769" t="e">
        <f t="shared" si="15"/>
        <v>#VALUE!</v>
      </c>
      <c r="AP20" s="705" t="e">
        <f t="shared" si="16"/>
        <v>#VALUE!</v>
      </c>
      <c r="AQ20" s="702">
        <f t="shared" si="52"/>
        <v>1</v>
      </c>
      <c r="AR20" s="703" t="e">
        <f t="shared" si="53"/>
        <v>#VALUE!</v>
      </c>
      <c r="AS20" s="704" t="e">
        <f t="shared" si="54"/>
        <v>#VALUE!</v>
      </c>
      <c r="AT20" s="769" t="e">
        <f t="shared" si="17"/>
        <v>#VALUE!</v>
      </c>
      <c r="AU20" s="705" t="e">
        <f t="shared" si="18"/>
        <v>#VALUE!</v>
      </c>
      <c r="AV20" s="702">
        <f t="shared" si="55"/>
        <v>1</v>
      </c>
      <c r="AW20" s="703" t="e">
        <f t="shared" si="56"/>
        <v>#VALUE!</v>
      </c>
      <c r="AX20" s="704" t="e">
        <f t="shared" si="57"/>
        <v>#VALUE!</v>
      </c>
      <c r="AY20" s="769" t="e">
        <f t="shared" si="19"/>
        <v>#VALUE!</v>
      </c>
      <c r="AZ20" s="705" t="e">
        <f t="shared" si="20"/>
        <v>#VALUE!</v>
      </c>
      <c r="BA20" s="702">
        <f t="shared" si="58"/>
        <v>1</v>
      </c>
      <c r="BB20" s="703" t="e">
        <f t="shared" si="59"/>
        <v>#VALUE!</v>
      </c>
      <c r="BC20" s="704" t="e">
        <f t="shared" si="60"/>
        <v>#VALUE!</v>
      </c>
      <c r="BD20" s="769" t="e">
        <f t="shared" si="21"/>
        <v>#VALUE!</v>
      </c>
      <c r="BE20" s="705" t="e">
        <f t="shared" si="22"/>
        <v>#VALUE!</v>
      </c>
      <c r="BF20" s="702">
        <f t="shared" si="61"/>
        <v>1</v>
      </c>
      <c r="BG20" s="703" t="e">
        <f t="shared" si="62"/>
        <v>#VALUE!</v>
      </c>
      <c r="BH20" s="704" t="e">
        <f t="shared" si="63"/>
        <v>#VALUE!</v>
      </c>
      <c r="BI20" s="769" t="e">
        <f t="shared" si="23"/>
        <v>#VALUE!</v>
      </c>
      <c r="BJ20" s="705" t="e">
        <f t="shared" si="24"/>
        <v>#VALUE!</v>
      </c>
      <c r="BK20" s="702">
        <f t="shared" si="64"/>
        <v>1</v>
      </c>
      <c r="BL20" s="703" t="e">
        <f t="shared" si="65"/>
        <v>#VALUE!</v>
      </c>
      <c r="BM20" s="704" t="e">
        <f t="shared" si="66"/>
        <v>#VALUE!</v>
      </c>
      <c r="BN20" s="769" t="e">
        <f t="shared" si="25"/>
        <v>#VALUE!</v>
      </c>
      <c r="BO20" s="705" t="e">
        <f t="shared" si="26"/>
        <v>#VALUE!</v>
      </c>
      <c r="BP20" s="702">
        <f t="shared" si="67"/>
        <v>1</v>
      </c>
      <c r="BQ20" s="703" t="e">
        <f t="shared" si="68"/>
        <v>#VALUE!</v>
      </c>
      <c r="BR20" s="704" t="e">
        <f t="shared" si="69"/>
        <v>#VALUE!</v>
      </c>
      <c r="BS20" s="769" t="e">
        <f t="shared" si="27"/>
        <v>#VALUE!</v>
      </c>
      <c r="BT20" s="705" t="e">
        <f t="shared" si="28"/>
        <v>#VALUE!</v>
      </c>
      <c r="BU20" s="702">
        <f t="shared" si="70"/>
        <v>1</v>
      </c>
      <c r="BV20" s="703" t="e">
        <f t="shared" si="71"/>
        <v>#VALUE!</v>
      </c>
      <c r="BW20" s="704" t="e">
        <f t="shared" si="72"/>
        <v>#VALUE!</v>
      </c>
      <c r="BX20" s="769" t="e">
        <f t="shared" si="29"/>
        <v>#VALUE!</v>
      </c>
      <c r="BY20" s="705" t="e">
        <f t="shared" si="30"/>
        <v>#VALUE!</v>
      </c>
      <c r="BZ20" s="702">
        <f t="shared" si="73"/>
        <v>1</v>
      </c>
      <c r="CA20" s="703" t="e">
        <f t="shared" si="74"/>
        <v>#VALUE!</v>
      </c>
      <c r="CB20" s="704" t="e">
        <f t="shared" si="75"/>
        <v>#VALUE!</v>
      </c>
      <c r="CC20" s="769" t="e">
        <f t="shared" si="31"/>
        <v>#VALUE!</v>
      </c>
      <c r="CD20" s="705" t="e">
        <f t="shared" si="32"/>
        <v>#VALUE!</v>
      </c>
      <c r="CE20" s="706">
        <f t="shared" si="1"/>
        <v>12</v>
      </c>
      <c r="CF20" s="707" t="e">
        <f t="shared" si="2"/>
        <v>#VALUE!</v>
      </c>
      <c r="CG20" s="708"/>
      <c r="CH20" s="709"/>
      <c r="CI20" s="719"/>
      <c r="CJ20" s="719"/>
      <c r="CK20" s="720"/>
      <c r="CL20" s="721"/>
      <c r="CM20" s="721"/>
      <c r="CN20" s="722"/>
      <c r="CO20" s="742" t="e">
        <f t="shared" si="34"/>
        <v>#VALUE!</v>
      </c>
      <c r="CP20" s="743" t="e">
        <f t="shared" si="35"/>
        <v>#VALUE!</v>
      </c>
      <c r="CQ20" s="724">
        <f t="shared" si="36"/>
        <v>0</v>
      </c>
      <c r="CR20" s="725" t="e">
        <f t="shared" si="37"/>
        <v>#VALUE!</v>
      </c>
      <c r="CS20" s="725" t="e">
        <f t="shared" si="37"/>
        <v>#VALUE!</v>
      </c>
      <c r="CT20" s="725" t="e">
        <f t="shared" si="38"/>
        <v>#VALUE!</v>
      </c>
      <c r="CU20" s="709"/>
    </row>
    <row r="21" spans="1:99" ht="16.5" customHeight="1">
      <c r="A21" s="23">
        <f t="shared" si="39"/>
        <v>17</v>
      </c>
      <c r="B21" s="142">
        <f>'2020-상시근로자'!B21</f>
        <v>0</v>
      </c>
      <c r="C21" s="632">
        <f>'2020-상시근로자'!C21</f>
        <v>0</v>
      </c>
      <c r="D21" s="634">
        <f>'2020-상시근로자'!D21</f>
        <v>0</v>
      </c>
      <c r="E21" s="156" t="e">
        <f t="shared" si="3"/>
        <v>#VALUE!</v>
      </c>
      <c r="F21" s="30" t="e">
        <f t="shared" si="4"/>
        <v>#VALUE!</v>
      </c>
      <c r="G21" s="31" t="e">
        <f t="shared" si="5"/>
        <v>#VALUE!</v>
      </c>
      <c r="H21" s="147" t="e">
        <f t="shared" si="6"/>
        <v>#VALUE!</v>
      </c>
      <c r="I21" s="633">
        <f>'2020-상시근로자'!E21</f>
        <v>0</v>
      </c>
      <c r="J21" s="633">
        <f>'2020-상시근로자'!G21</f>
        <v>0</v>
      </c>
      <c r="K21" s="33" t="e">
        <f t="shared" si="7"/>
        <v>#VALUE!</v>
      </c>
      <c r="L21" s="33">
        <f t="shared" si="0"/>
        <v>0</v>
      </c>
      <c r="M21" s="35" t="e">
        <f t="shared" si="8"/>
        <v>#VALUE!</v>
      </c>
      <c r="N21" s="108"/>
      <c r="O21" s="178"/>
      <c r="P21" s="179"/>
      <c r="Q21" s="106" t="s">
        <v>160</v>
      </c>
      <c r="R21" s="107" t="s">
        <v>160</v>
      </c>
      <c r="S21" s="43"/>
      <c r="T21" s="122" t="s">
        <v>160</v>
      </c>
      <c r="U21" s="122" t="s">
        <v>160</v>
      </c>
      <c r="V21" s="123" t="s">
        <v>160</v>
      </c>
      <c r="W21" s="702">
        <f t="shared" si="40"/>
        <v>1</v>
      </c>
      <c r="X21" s="703" t="e">
        <f t="shared" si="41"/>
        <v>#VALUE!</v>
      </c>
      <c r="Y21" s="704" t="e">
        <f t="shared" si="42"/>
        <v>#VALUE!</v>
      </c>
      <c r="Z21" s="769" t="e">
        <f t="shared" si="9"/>
        <v>#VALUE!</v>
      </c>
      <c r="AA21" s="705" t="e">
        <f t="shared" si="10"/>
        <v>#VALUE!</v>
      </c>
      <c r="AB21" s="702">
        <f t="shared" si="43"/>
        <v>1</v>
      </c>
      <c r="AC21" s="703" t="e">
        <f t="shared" si="44"/>
        <v>#VALUE!</v>
      </c>
      <c r="AD21" s="704" t="e">
        <f t="shared" si="45"/>
        <v>#VALUE!</v>
      </c>
      <c r="AE21" s="769" t="e">
        <f t="shared" si="11"/>
        <v>#VALUE!</v>
      </c>
      <c r="AF21" s="705" t="e">
        <f t="shared" si="12"/>
        <v>#VALUE!</v>
      </c>
      <c r="AG21" s="702">
        <f t="shared" si="46"/>
        <v>1</v>
      </c>
      <c r="AH21" s="703" t="e">
        <f t="shared" si="47"/>
        <v>#VALUE!</v>
      </c>
      <c r="AI21" s="704" t="e">
        <f t="shared" si="48"/>
        <v>#VALUE!</v>
      </c>
      <c r="AJ21" s="769" t="e">
        <f t="shared" si="13"/>
        <v>#VALUE!</v>
      </c>
      <c r="AK21" s="705" t="e">
        <f t="shared" si="14"/>
        <v>#VALUE!</v>
      </c>
      <c r="AL21" s="702">
        <f t="shared" si="49"/>
        <v>1</v>
      </c>
      <c r="AM21" s="703" t="e">
        <f t="shared" si="50"/>
        <v>#VALUE!</v>
      </c>
      <c r="AN21" s="704" t="e">
        <f t="shared" si="51"/>
        <v>#VALUE!</v>
      </c>
      <c r="AO21" s="769" t="e">
        <f t="shared" si="15"/>
        <v>#VALUE!</v>
      </c>
      <c r="AP21" s="705" t="e">
        <f t="shared" si="16"/>
        <v>#VALUE!</v>
      </c>
      <c r="AQ21" s="702">
        <f t="shared" si="52"/>
        <v>1</v>
      </c>
      <c r="AR21" s="703" t="e">
        <f t="shared" si="53"/>
        <v>#VALUE!</v>
      </c>
      <c r="AS21" s="704" t="e">
        <f t="shared" si="54"/>
        <v>#VALUE!</v>
      </c>
      <c r="AT21" s="769" t="e">
        <f t="shared" si="17"/>
        <v>#VALUE!</v>
      </c>
      <c r="AU21" s="705" t="e">
        <f t="shared" si="18"/>
        <v>#VALUE!</v>
      </c>
      <c r="AV21" s="702">
        <f t="shared" si="55"/>
        <v>1</v>
      </c>
      <c r="AW21" s="703" t="e">
        <f t="shared" si="56"/>
        <v>#VALUE!</v>
      </c>
      <c r="AX21" s="704" t="e">
        <f t="shared" si="57"/>
        <v>#VALUE!</v>
      </c>
      <c r="AY21" s="769" t="e">
        <f t="shared" si="19"/>
        <v>#VALUE!</v>
      </c>
      <c r="AZ21" s="705" t="e">
        <f t="shared" si="20"/>
        <v>#VALUE!</v>
      </c>
      <c r="BA21" s="702">
        <f t="shared" si="58"/>
        <v>1</v>
      </c>
      <c r="BB21" s="703" t="e">
        <f t="shared" si="59"/>
        <v>#VALUE!</v>
      </c>
      <c r="BC21" s="704" t="e">
        <f t="shared" si="60"/>
        <v>#VALUE!</v>
      </c>
      <c r="BD21" s="769" t="e">
        <f t="shared" si="21"/>
        <v>#VALUE!</v>
      </c>
      <c r="BE21" s="705" t="e">
        <f t="shared" si="22"/>
        <v>#VALUE!</v>
      </c>
      <c r="BF21" s="702">
        <f t="shared" si="61"/>
        <v>1</v>
      </c>
      <c r="BG21" s="703" t="e">
        <f t="shared" si="62"/>
        <v>#VALUE!</v>
      </c>
      <c r="BH21" s="704" t="e">
        <f t="shared" si="63"/>
        <v>#VALUE!</v>
      </c>
      <c r="BI21" s="769" t="e">
        <f t="shared" si="23"/>
        <v>#VALUE!</v>
      </c>
      <c r="BJ21" s="705" t="e">
        <f t="shared" si="24"/>
        <v>#VALUE!</v>
      </c>
      <c r="BK21" s="702">
        <f t="shared" si="64"/>
        <v>1</v>
      </c>
      <c r="BL21" s="703" t="e">
        <f t="shared" si="65"/>
        <v>#VALUE!</v>
      </c>
      <c r="BM21" s="704" t="e">
        <f t="shared" si="66"/>
        <v>#VALUE!</v>
      </c>
      <c r="BN21" s="769" t="e">
        <f t="shared" si="25"/>
        <v>#VALUE!</v>
      </c>
      <c r="BO21" s="705" t="e">
        <f t="shared" si="26"/>
        <v>#VALUE!</v>
      </c>
      <c r="BP21" s="702">
        <f t="shared" si="67"/>
        <v>1</v>
      </c>
      <c r="BQ21" s="703" t="e">
        <f t="shared" si="68"/>
        <v>#VALUE!</v>
      </c>
      <c r="BR21" s="704" t="e">
        <f t="shared" si="69"/>
        <v>#VALUE!</v>
      </c>
      <c r="BS21" s="769" t="e">
        <f t="shared" si="27"/>
        <v>#VALUE!</v>
      </c>
      <c r="BT21" s="705" t="e">
        <f t="shared" si="28"/>
        <v>#VALUE!</v>
      </c>
      <c r="BU21" s="702">
        <f t="shared" si="70"/>
        <v>1</v>
      </c>
      <c r="BV21" s="703" t="e">
        <f t="shared" si="71"/>
        <v>#VALUE!</v>
      </c>
      <c r="BW21" s="704" t="e">
        <f t="shared" si="72"/>
        <v>#VALUE!</v>
      </c>
      <c r="BX21" s="769" t="e">
        <f t="shared" si="29"/>
        <v>#VALUE!</v>
      </c>
      <c r="BY21" s="705" t="e">
        <f t="shared" si="30"/>
        <v>#VALUE!</v>
      </c>
      <c r="BZ21" s="702">
        <f t="shared" si="73"/>
        <v>1</v>
      </c>
      <c r="CA21" s="703" t="e">
        <f t="shared" si="74"/>
        <v>#VALUE!</v>
      </c>
      <c r="CB21" s="704" t="e">
        <f t="shared" si="75"/>
        <v>#VALUE!</v>
      </c>
      <c r="CC21" s="769" t="e">
        <f t="shared" si="31"/>
        <v>#VALUE!</v>
      </c>
      <c r="CD21" s="705" t="e">
        <f t="shared" si="32"/>
        <v>#VALUE!</v>
      </c>
      <c r="CE21" s="706">
        <f t="shared" si="1"/>
        <v>12</v>
      </c>
      <c r="CF21" s="707" t="e">
        <f t="shared" si="2"/>
        <v>#VALUE!</v>
      </c>
      <c r="CG21" s="708"/>
      <c r="CH21" s="709"/>
      <c r="CI21" s="719"/>
      <c r="CJ21" s="719"/>
      <c r="CK21" s="720"/>
      <c r="CL21" s="721"/>
      <c r="CM21" s="721"/>
      <c r="CN21" s="722"/>
      <c r="CO21" s="742" t="e">
        <f t="shared" si="34"/>
        <v>#VALUE!</v>
      </c>
      <c r="CP21" s="743" t="e">
        <f t="shared" si="35"/>
        <v>#VALUE!</v>
      </c>
      <c r="CQ21" s="724">
        <f t="shared" si="36"/>
        <v>0</v>
      </c>
      <c r="CR21" s="725" t="e">
        <f t="shared" si="37"/>
        <v>#VALUE!</v>
      </c>
      <c r="CS21" s="725" t="e">
        <f t="shared" si="37"/>
        <v>#VALUE!</v>
      </c>
      <c r="CT21" s="725" t="e">
        <f t="shared" si="38"/>
        <v>#VALUE!</v>
      </c>
      <c r="CU21" s="709"/>
    </row>
    <row r="22" spans="1:99" ht="16.5" customHeight="1">
      <c r="A22" s="23">
        <f t="shared" si="39"/>
        <v>18</v>
      </c>
      <c r="B22" s="142">
        <f>'2020-상시근로자'!B22</f>
        <v>0</v>
      </c>
      <c r="C22" s="632">
        <f>'2020-상시근로자'!C22</f>
        <v>0</v>
      </c>
      <c r="D22" s="634">
        <f>'2020-상시근로자'!D22</f>
        <v>0</v>
      </c>
      <c r="E22" s="156" t="e">
        <f t="shared" si="3"/>
        <v>#VALUE!</v>
      </c>
      <c r="F22" s="30" t="e">
        <f t="shared" si="4"/>
        <v>#VALUE!</v>
      </c>
      <c r="G22" s="31" t="e">
        <f t="shared" si="5"/>
        <v>#VALUE!</v>
      </c>
      <c r="H22" s="147" t="e">
        <f t="shared" si="6"/>
        <v>#VALUE!</v>
      </c>
      <c r="I22" s="633">
        <f>'2020-상시근로자'!E22</f>
        <v>0</v>
      </c>
      <c r="J22" s="633">
        <f>'2020-상시근로자'!G22</f>
        <v>0</v>
      </c>
      <c r="K22" s="33" t="e">
        <f t="shared" si="7"/>
        <v>#VALUE!</v>
      </c>
      <c r="L22" s="33">
        <f t="shared" si="0"/>
        <v>0</v>
      </c>
      <c r="M22" s="35" t="e">
        <f t="shared" si="8"/>
        <v>#VALUE!</v>
      </c>
      <c r="N22" s="108"/>
      <c r="O22" s="178"/>
      <c r="P22" s="179"/>
      <c r="Q22" s="106" t="s">
        <v>160</v>
      </c>
      <c r="R22" s="107" t="s">
        <v>160</v>
      </c>
      <c r="S22" s="43"/>
      <c r="T22" s="122" t="s">
        <v>160</v>
      </c>
      <c r="U22" s="122" t="s">
        <v>160</v>
      </c>
      <c r="V22" s="123" t="s">
        <v>160</v>
      </c>
      <c r="W22" s="702">
        <f t="shared" si="40"/>
        <v>1</v>
      </c>
      <c r="X22" s="703" t="e">
        <f t="shared" si="41"/>
        <v>#VALUE!</v>
      </c>
      <c r="Y22" s="704" t="e">
        <f t="shared" si="42"/>
        <v>#VALUE!</v>
      </c>
      <c r="Z22" s="769" t="e">
        <f t="shared" si="9"/>
        <v>#VALUE!</v>
      </c>
      <c r="AA22" s="705" t="e">
        <f t="shared" si="10"/>
        <v>#VALUE!</v>
      </c>
      <c r="AB22" s="702">
        <f t="shared" si="43"/>
        <v>1</v>
      </c>
      <c r="AC22" s="703" t="e">
        <f t="shared" si="44"/>
        <v>#VALUE!</v>
      </c>
      <c r="AD22" s="704" t="e">
        <f t="shared" si="45"/>
        <v>#VALUE!</v>
      </c>
      <c r="AE22" s="769" t="e">
        <f t="shared" si="11"/>
        <v>#VALUE!</v>
      </c>
      <c r="AF22" s="705" t="e">
        <f t="shared" si="12"/>
        <v>#VALUE!</v>
      </c>
      <c r="AG22" s="702">
        <f t="shared" si="46"/>
        <v>1</v>
      </c>
      <c r="AH22" s="703" t="e">
        <f t="shared" si="47"/>
        <v>#VALUE!</v>
      </c>
      <c r="AI22" s="704" t="e">
        <f t="shared" si="48"/>
        <v>#VALUE!</v>
      </c>
      <c r="AJ22" s="769" t="e">
        <f t="shared" si="13"/>
        <v>#VALUE!</v>
      </c>
      <c r="AK22" s="705" t="e">
        <f t="shared" si="14"/>
        <v>#VALUE!</v>
      </c>
      <c r="AL22" s="702">
        <f t="shared" si="49"/>
        <v>1</v>
      </c>
      <c r="AM22" s="703" t="e">
        <f t="shared" si="50"/>
        <v>#VALUE!</v>
      </c>
      <c r="AN22" s="704" t="e">
        <f t="shared" si="51"/>
        <v>#VALUE!</v>
      </c>
      <c r="AO22" s="769" t="e">
        <f t="shared" si="15"/>
        <v>#VALUE!</v>
      </c>
      <c r="AP22" s="705" t="e">
        <f t="shared" si="16"/>
        <v>#VALUE!</v>
      </c>
      <c r="AQ22" s="702">
        <f t="shared" si="52"/>
        <v>1</v>
      </c>
      <c r="AR22" s="703" t="e">
        <f t="shared" si="53"/>
        <v>#VALUE!</v>
      </c>
      <c r="AS22" s="704" t="e">
        <f t="shared" si="54"/>
        <v>#VALUE!</v>
      </c>
      <c r="AT22" s="769" t="e">
        <f t="shared" si="17"/>
        <v>#VALUE!</v>
      </c>
      <c r="AU22" s="705" t="e">
        <f t="shared" si="18"/>
        <v>#VALUE!</v>
      </c>
      <c r="AV22" s="702">
        <f t="shared" si="55"/>
        <v>1</v>
      </c>
      <c r="AW22" s="703" t="e">
        <f t="shared" si="56"/>
        <v>#VALUE!</v>
      </c>
      <c r="AX22" s="704" t="e">
        <f t="shared" si="57"/>
        <v>#VALUE!</v>
      </c>
      <c r="AY22" s="769" t="e">
        <f t="shared" si="19"/>
        <v>#VALUE!</v>
      </c>
      <c r="AZ22" s="705" t="e">
        <f t="shared" si="20"/>
        <v>#VALUE!</v>
      </c>
      <c r="BA22" s="702">
        <f t="shared" si="58"/>
        <v>1</v>
      </c>
      <c r="BB22" s="703" t="e">
        <f t="shared" si="59"/>
        <v>#VALUE!</v>
      </c>
      <c r="BC22" s="704" t="e">
        <f t="shared" si="60"/>
        <v>#VALUE!</v>
      </c>
      <c r="BD22" s="769" t="e">
        <f t="shared" si="21"/>
        <v>#VALUE!</v>
      </c>
      <c r="BE22" s="705" t="e">
        <f t="shared" si="22"/>
        <v>#VALUE!</v>
      </c>
      <c r="BF22" s="702">
        <f t="shared" si="61"/>
        <v>1</v>
      </c>
      <c r="BG22" s="703" t="e">
        <f t="shared" si="62"/>
        <v>#VALUE!</v>
      </c>
      <c r="BH22" s="704" t="e">
        <f t="shared" si="63"/>
        <v>#VALUE!</v>
      </c>
      <c r="BI22" s="769" t="e">
        <f t="shared" si="23"/>
        <v>#VALUE!</v>
      </c>
      <c r="BJ22" s="705" t="e">
        <f t="shared" si="24"/>
        <v>#VALUE!</v>
      </c>
      <c r="BK22" s="702">
        <f t="shared" si="64"/>
        <v>1</v>
      </c>
      <c r="BL22" s="703" t="e">
        <f t="shared" si="65"/>
        <v>#VALUE!</v>
      </c>
      <c r="BM22" s="704" t="e">
        <f t="shared" si="66"/>
        <v>#VALUE!</v>
      </c>
      <c r="BN22" s="769" t="e">
        <f t="shared" si="25"/>
        <v>#VALUE!</v>
      </c>
      <c r="BO22" s="705" t="e">
        <f t="shared" si="26"/>
        <v>#VALUE!</v>
      </c>
      <c r="BP22" s="702">
        <f t="shared" si="67"/>
        <v>1</v>
      </c>
      <c r="BQ22" s="703" t="e">
        <f t="shared" si="68"/>
        <v>#VALUE!</v>
      </c>
      <c r="BR22" s="704" t="e">
        <f t="shared" si="69"/>
        <v>#VALUE!</v>
      </c>
      <c r="BS22" s="769" t="e">
        <f t="shared" si="27"/>
        <v>#VALUE!</v>
      </c>
      <c r="BT22" s="705" t="e">
        <f t="shared" si="28"/>
        <v>#VALUE!</v>
      </c>
      <c r="BU22" s="702">
        <f t="shared" si="70"/>
        <v>1</v>
      </c>
      <c r="BV22" s="703" t="e">
        <f t="shared" si="71"/>
        <v>#VALUE!</v>
      </c>
      <c r="BW22" s="704" t="e">
        <f t="shared" si="72"/>
        <v>#VALUE!</v>
      </c>
      <c r="BX22" s="769" t="e">
        <f t="shared" si="29"/>
        <v>#VALUE!</v>
      </c>
      <c r="BY22" s="705" t="e">
        <f t="shared" si="30"/>
        <v>#VALUE!</v>
      </c>
      <c r="BZ22" s="702">
        <f t="shared" si="73"/>
        <v>1</v>
      </c>
      <c r="CA22" s="703" t="e">
        <f t="shared" si="74"/>
        <v>#VALUE!</v>
      </c>
      <c r="CB22" s="704" t="e">
        <f t="shared" si="75"/>
        <v>#VALUE!</v>
      </c>
      <c r="CC22" s="769" t="e">
        <f t="shared" si="31"/>
        <v>#VALUE!</v>
      </c>
      <c r="CD22" s="705" t="e">
        <f t="shared" si="32"/>
        <v>#VALUE!</v>
      </c>
      <c r="CE22" s="706">
        <f t="shared" si="1"/>
        <v>12</v>
      </c>
      <c r="CF22" s="707" t="e">
        <f t="shared" si="2"/>
        <v>#VALUE!</v>
      </c>
      <c r="CG22" s="708"/>
      <c r="CH22" s="709"/>
      <c r="CI22" s="719"/>
      <c r="CJ22" s="719"/>
      <c r="CK22" s="720"/>
      <c r="CL22" s="721"/>
      <c r="CM22" s="721"/>
      <c r="CN22" s="722"/>
      <c r="CO22" s="742" t="e">
        <f t="shared" si="34"/>
        <v>#VALUE!</v>
      </c>
      <c r="CP22" s="743" t="e">
        <f t="shared" si="35"/>
        <v>#VALUE!</v>
      </c>
      <c r="CQ22" s="724">
        <f t="shared" si="36"/>
        <v>0</v>
      </c>
      <c r="CR22" s="725" t="e">
        <f t="shared" ref="CR22:CS85" si="76">IF($CP22=CR$4,$CN22,0)</f>
        <v>#VALUE!</v>
      </c>
      <c r="CS22" s="725" t="e">
        <f t="shared" si="76"/>
        <v>#VALUE!</v>
      </c>
      <c r="CT22" s="725" t="e">
        <f t="shared" si="38"/>
        <v>#VALUE!</v>
      </c>
      <c r="CU22" s="709"/>
    </row>
    <row r="23" spans="1:99" ht="16.5" customHeight="1">
      <c r="A23" s="23">
        <f t="shared" si="39"/>
        <v>19</v>
      </c>
      <c r="B23" s="142">
        <f>'2020-상시근로자'!B23</f>
        <v>0</v>
      </c>
      <c r="C23" s="632">
        <f>'2020-상시근로자'!C23</f>
        <v>0</v>
      </c>
      <c r="D23" s="634">
        <f>'2020-상시근로자'!D23</f>
        <v>0</v>
      </c>
      <c r="E23" s="156" t="e">
        <f t="shared" si="3"/>
        <v>#VALUE!</v>
      </c>
      <c r="F23" s="30" t="e">
        <f t="shared" si="4"/>
        <v>#VALUE!</v>
      </c>
      <c r="G23" s="31" t="e">
        <f t="shared" si="5"/>
        <v>#VALUE!</v>
      </c>
      <c r="H23" s="147" t="e">
        <f t="shared" si="6"/>
        <v>#VALUE!</v>
      </c>
      <c r="I23" s="633">
        <f>'2020-상시근로자'!E23</f>
        <v>0</v>
      </c>
      <c r="J23" s="633">
        <f>'2020-상시근로자'!G23</f>
        <v>0</v>
      </c>
      <c r="K23" s="33" t="e">
        <f t="shared" si="7"/>
        <v>#VALUE!</v>
      </c>
      <c r="L23" s="33">
        <f t="shared" si="0"/>
        <v>0</v>
      </c>
      <c r="M23" s="35" t="e">
        <f t="shared" si="8"/>
        <v>#VALUE!</v>
      </c>
      <c r="N23" s="108"/>
      <c r="O23" s="178"/>
      <c r="P23" s="179"/>
      <c r="Q23" s="106" t="s">
        <v>160</v>
      </c>
      <c r="R23" s="107" t="s">
        <v>160</v>
      </c>
      <c r="S23" s="43"/>
      <c r="T23" s="122" t="s">
        <v>160</v>
      </c>
      <c r="U23" s="122" t="s">
        <v>160</v>
      </c>
      <c r="V23" s="123" t="s">
        <v>160</v>
      </c>
      <c r="W23" s="702">
        <f t="shared" si="40"/>
        <v>1</v>
      </c>
      <c r="X23" s="703" t="e">
        <f t="shared" si="41"/>
        <v>#VALUE!</v>
      </c>
      <c r="Y23" s="704" t="e">
        <f t="shared" si="42"/>
        <v>#VALUE!</v>
      </c>
      <c r="Z23" s="769" t="e">
        <f t="shared" si="9"/>
        <v>#VALUE!</v>
      </c>
      <c r="AA23" s="705" t="e">
        <f t="shared" si="10"/>
        <v>#VALUE!</v>
      </c>
      <c r="AB23" s="702">
        <f t="shared" si="43"/>
        <v>1</v>
      </c>
      <c r="AC23" s="703" t="e">
        <f t="shared" si="44"/>
        <v>#VALUE!</v>
      </c>
      <c r="AD23" s="704" t="e">
        <f t="shared" si="45"/>
        <v>#VALUE!</v>
      </c>
      <c r="AE23" s="769" t="e">
        <f t="shared" si="11"/>
        <v>#VALUE!</v>
      </c>
      <c r="AF23" s="705" t="e">
        <f t="shared" si="12"/>
        <v>#VALUE!</v>
      </c>
      <c r="AG23" s="702">
        <f t="shared" si="46"/>
        <v>1</v>
      </c>
      <c r="AH23" s="703" t="e">
        <f t="shared" si="47"/>
        <v>#VALUE!</v>
      </c>
      <c r="AI23" s="704" t="e">
        <f t="shared" si="48"/>
        <v>#VALUE!</v>
      </c>
      <c r="AJ23" s="769" t="e">
        <f t="shared" si="13"/>
        <v>#VALUE!</v>
      </c>
      <c r="AK23" s="705" t="e">
        <f t="shared" si="14"/>
        <v>#VALUE!</v>
      </c>
      <c r="AL23" s="702">
        <f t="shared" si="49"/>
        <v>1</v>
      </c>
      <c r="AM23" s="703" t="e">
        <f t="shared" si="50"/>
        <v>#VALUE!</v>
      </c>
      <c r="AN23" s="704" t="e">
        <f t="shared" si="51"/>
        <v>#VALUE!</v>
      </c>
      <c r="AO23" s="769" t="e">
        <f t="shared" si="15"/>
        <v>#VALUE!</v>
      </c>
      <c r="AP23" s="705" t="e">
        <f t="shared" si="16"/>
        <v>#VALUE!</v>
      </c>
      <c r="AQ23" s="702">
        <f t="shared" si="52"/>
        <v>1</v>
      </c>
      <c r="AR23" s="703" t="e">
        <f t="shared" si="53"/>
        <v>#VALUE!</v>
      </c>
      <c r="AS23" s="704" t="e">
        <f t="shared" si="54"/>
        <v>#VALUE!</v>
      </c>
      <c r="AT23" s="769" t="e">
        <f t="shared" si="17"/>
        <v>#VALUE!</v>
      </c>
      <c r="AU23" s="705" t="e">
        <f t="shared" si="18"/>
        <v>#VALUE!</v>
      </c>
      <c r="AV23" s="702">
        <f t="shared" si="55"/>
        <v>1</v>
      </c>
      <c r="AW23" s="703" t="e">
        <f t="shared" si="56"/>
        <v>#VALUE!</v>
      </c>
      <c r="AX23" s="704" t="e">
        <f t="shared" si="57"/>
        <v>#VALUE!</v>
      </c>
      <c r="AY23" s="769" t="e">
        <f t="shared" si="19"/>
        <v>#VALUE!</v>
      </c>
      <c r="AZ23" s="705" t="e">
        <f t="shared" si="20"/>
        <v>#VALUE!</v>
      </c>
      <c r="BA23" s="702">
        <f t="shared" si="58"/>
        <v>1</v>
      </c>
      <c r="BB23" s="703" t="e">
        <f t="shared" si="59"/>
        <v>#VALUE!</v>
      </c>
      <c r="BC23" s="704" t="e">
        <f t="shared" si="60"/>
        <v>#VALUE!</v>
      </c>
      <c r="BD23" s="769" t="e">
        <f t="shared" si="21"/>
        <v>#VALUE!</v>
      </c>
      <c r="BE23" s="705" t="e">
        <f t="shared" si="22"/>
        <v>#VALUE!</v>
      </c>
      <c r="BF23" s="702">
        <f t="shared" si="61"/>
        <v>1</v>
      </c>
      <c r="BG23" s="703" t="e">
        <f t="shared" si="62"/>
        <v>#VALUE!</v>
      </c>
      <c r="BH23" s="704" t="e">
        <f t="shared" si="63"/>
        <v>#VALUE!</v>
      </c>
      <c r="BI23" s="769" t="e">
        <f t="shared" si="23"/>
        <v>#VALUE!</v>
      </c>
      <c r="BJ23" s="705" t="e">
        <f t="shared" si="24"/>
        <v>#VALUE!</v>
      </c>
      <c r="BK23" s="702">
        <f t="shared" si="64"/>
        <v>1</v>
      </c>
      <c r="BL23" s="703" t="e">
        <f t="shared" si="65"/>
        <v>#VALUE!</v>
      </c>
      <c r="BM23" s="704" t="e">
        <f t="shared" si="66"/>
        <v>#VALUE!</v>
      </c>
      <c r="BN23" s="769" t="e">
        <f t="shared" si="25"/>
        <v>#VALUE!</v>
      </c>
      <c r="BO23" s="705" t="e">
        <f t="shared" si="26"/>
        <v>#VALUE!</v>
      </c>
      <c r="BP23" s="702">
        <f t="shared" si="67"/>
        <v>1</v>
      </c>
      <c r="BQ23" s="703" t="e">
        <f t="shared" si="68"/>
        <v>#VALUE!</v>
      </c>
      <c r="BR23" s="704" t="e">
        <f t="shared" si="69"/>
        <v>#VALUE!</v>
      </c>
      <c r="BS23" s="769" t="e">
        <f t="shared" si="27"/>
        <v>#VALUE!</v>
      </c>
      <c r="BT23" s="705" t="e">
        <f t="shared" si="28"/>
        <v>#VALUE!</v>
      </c>
      <c r="BU23" s="702">
        <f t="shared" si="70"/>
        <v>1</v>
      </c>
      <c r="BV23" s="703" t="e">
        <f t="shared" si="71"/>
        <v>#VALUE!</v>
      </c>
      <c r="BW23" s="704" t="e">
        <f t="shared" si="72"/>
        <v>#VALUE!</v>
      </c>
      <c r="BX23" s="769" t="e">
        <f t="shared" si="29"/>
        <v>#VALUE!</v>
      </c>
      <c r="BY23" s="705" t="e">
        <f t="shared" si="30"/>
        <v>#VALUE!</v>
      </c>
      <c r="BZ23" s="702">
        <f t="shared" si="73"/>
        <v>1</v>
      </c>
      <c r="CA23" s="703" t="e">
        <f t="shared" si="74"/>
        <v>#VALUE!</v>
      </c>
      <c r="CB23" s="704" t="e">
        <f t="shared" si="75"/>
        <v>#VALUE!</v>
      </c>
      <c r="CC23" s="769" t="e">
        <f t="shared" si="31"/>
        <v>#VALUE!</v>
      </c>
      <c r="CD23" s="705" t="e">
        <f t="shared" si="32"/>
        <v>#VALUE!</v>
      </c>
      <c r="CE23" s="706">
        <f t="shared" si="1"/>
        <v>12</v>
      </c>
      <c r="CF23" s="707" t="e">
        <f t="shared" si="2"/>
        <v>#VALUE!</v>
      </c>
      <c r="CG23" s="708"/>
      <c r="CH23" s="709"/>
      <c r="CI23" s="719"/>
      <c r="CJ23" s="719"/>
      <c r="CK23" s="720"/>
      <c r="CL23" s="721"/>
      <c r="CM23" s="721"/>
      <c r="CN23" s="722"/>
      <c r="CO23" s="742" t="e">
        <f t="shared" si="34"/>
        <v>#VALUE!</v>
      </c>
      <c r="CP23" s="743" t="e">
        <f t="shared" si="35"/>
        <v>#VALUE!</v>
      </c>
      <c r="CQ23" s="724">
        <f t="shared" si="36"/>
        <v>0</v>
      </c>
      <c r="CR23" s="725" t="e">
        <f t="shared" si="76"/>
        <v>#VALUE!</v>
      </c>
      <c r="CS23" s="725" t="e">
        <f t="shared" si="76"/>
        <v>#VALUE!</v>
      </c>
      <c r="CT23" s="725" t="e">
        <f t="shared" si="38"/>
        <v>#VALUE!</v>
      </c>
      <c r="CU23" s="709"/>
    </row>
    <row r="24" spans="1:99" ht="16.5" customHeight="1">
      <c r="A24" s="23">
        <f t="shared" si="39"/>
        <v>20</v>
      </c>
      <c r="B24" s="142">
        <f>'2020-상시근로자'!B24</f>
        <v>0</v>
      </c>
      <c r="C24" s="632">
        <f>'2020-상시근로자'!C24</f>
        <v>0</v>
      </c>
      <c r="D24" s="634">
        <f>'2020-상시근로자'!D24</f>
        <v>0</v>
      </c>
      <c r="E24" s="156" t="e">
        <f t="shared" si="3"/>
        <v>#VALUE!</v>
      </c>
      <c r="F24" s="30" t="e">
        <f t="shared" si="4"/>
        <v>#VALUE!</v>
      </c>
      <c r="G24" s="31" t="e">
        <f t="shared" si="5"/>
        <v>#VALUE!</v>
      </c>
      <c r="H24" s="147" t="e">
        <f t="shared" si="6"/>
        <v>#VALUE!</v>
      </c>
      <c r="I24" s="633">
        <f>'2020-상시근로자'!E24</f>
        <v>0</v>
      </c>
      <c r="J24" s="633">
        <f>'2020-상시근로자'!G24</f>
        <v>0</v>
      </c>
      <c r="K24" s="33" t="e">
        <f t="shared" si="7"/>
        <v>#VALUE!</v>
      </c>
      <c r="L24" s="33">
        <f t="shared" si="0"/>
        <v>0</v>
      </c>
      <c r="M24" s="35" t="e">
        <f t="shared" si="8"/>
        <v>#VALUE!</v>
      </c>
      <c r="N24" s="108"/>
      <c r="O24" s="178"/>
      <c r="P24" s="179"/>
      <c r="Q24" s="106" t="s">
        <v>160</v>
      </c>
      <c r="R24" s="107" t="s">
        <v>160</v>
      </c>
      <c r="S24" s="43"/>
      <c r="T24" s="122" t="s">
        <v>160</v>
      </c>
      <c r="U24" s="122" t="s">
        <v>160</v>
      </c>
      <c r="V24" s="123" t="s">
        <v>160</v>
      </c>
      <c r="W24" s="702">
        <f t="shared" si="40"/>
        <v>1</v>
      </c>
      <c r="X24" s="703" t="e">
        <f t="shared" si="41"/>
        <v>#VALUE!</v>
      </c>
      <c r="Y24" s="704" t="e">
        <f t="shared" si="42"/>
        <v>#VALUE!</v>
      </c>
      <c r="Z24" s="769" t="e">
        <f t="shared" si="9"/>
        <v>#VALUE!</v>
      </c>
      <c r="AA24" s="705" t="e">
        <f t="shared" si="10"/>
        <v>#VALUE!</v>
      </c>
      <c r="AB24" s="702">
        <f t="shared" si="43"/>
        <v>1</v>
      </c>
      <c r="AC24" s="703" t="e">
        <f t="shared" si="44"/>
        <v>#VALUE!</v>
      </c>
      <c r="AD24" s="704" t="e">
        <f t="shared" si="45"/>
        <v>#VALUE!</v>
      </c>
      <c r="AE24" s="769" t="e">
        <f t="shared" si="11"/>
        <v>#VALUE!</v>
      </c>
      <c r="AF24" s="705" t="e">
        <f t="shared" si="12"/>
        <v>#VALUE!</v>
      </c>
      <c r="AG24" s="702">
        <f t="shared" si="46"/>
        <v>1</v>
      </c>
      <c r="AH24" s="703" t="e">
        <f t="shared" si="47"/>
        <v>#VALUE!</v>
      </c>
      <c r="AI24" s="704" t="e">
        <f t="shared" si="48"/>
        <v>#VALUE!</v>
      </c>
      <c r="AJ24" s="769" t="e">
        <f t="shared" si="13"/>
        <v>#VALUE!</v>
      </c>
      <c r="AK24" s="705" t="e">
        <f t="shared" si="14"/>
        <v>#VALUE!</v>
      </c>
      <c r="AL24" s="702">
        <f t="shared" si="49"/>
        <v>1</v>
      </c>
      <c r="AM24" s="703" t="e">
        <f t="shared" si="50"/>
        <v>#VALUE!</v>
      </c>
      <c r="AN24" s="704" t="e">
        <f t="shared" si="51"/>
        <v>#VALUE!</v>
      </c>
      <c r="AO24" s="769" t="e">
        <f t="shared" si="15"/>
        <v>#VALUE!</v>
      </c>
      <c r="AP24" s="705" t="e">
        <f t="shared" si="16"/>
        <v>#VALUE!</v>
      </c>
      <c r="AQ24" s="702">
        <f t="shared" si="52"/>
        <v>1</v>
      </c>
      <c r="AR24" s="703" t="e">
        <f t="shared" si="53"/>
        <v>#VALUE!</v>
      </c>
      <c r="AS24" s="704" t="e">
        <f t="shared" si="54"/>
        <v>#VALUE!</v>
      </c>
      <c r="AT24" s="769" t="e">
        <f t="shared" si="17"/>
        <v>#VALUE!</v>
      </c>
      <c r="AU24" s="705" t="e">
        <f t="shared" si="18"/>
        <v>#VALUE!</v>
      </c>
      <c r="AV24" s="702">
        <f t="shared" si="55"/>
        <v>1</v>
      </c>
      <c r="AW24" s="703" t="e">
        <f t="shared" si="56"/>
        <v>#VALUE!</v>
      </c>
      <c r="AX24" s="704" t="e">
        <f t="shared" si="57"/>
        <v>#VALUE!</v>
      </c>
      <c r="AY24" s="769" t="e">
        <f t="shared" si="19"/>
        <v>#VALUE!</v>
      </c>
      <c r="AZ24" s="705" t="e">
        <f t="shared" si="20"/>
        <v>#VALUE!</v>
      </c>
      <c r="BA24" s="702">
        <f t="shared" si="58"/>
        <v>1</v>
      </c>
      <c r="BB24" s="703" t="e">
        <f t="shared" si="59"/>
        <v>#VALUE!</v>
      </c>
      <c r="BC24" s="704" t="e">
        <f t="shared" si="60"/>
        <v>#VALUE!</v>
      </c>
      <c r="BD24" s="769" t="e">
        <f t="shared" si="21"/>
        <v>#VALUE!</v>
      </c>
      <c r="BE24" s="705" t="e">
        <f t="shared" si="22"/>
        <v>#VALUE!</v>
      </c>
      <c r="BF24" s="702">
        <f t="shared" si="61"/>
        <v>1</v>
      </c>
      <c r="BG24" s="703" t="e">
        <f t="shared" si="62"/>
        <v>#VALUE!</v>
      </c>
      <c r="BH24" s="704" t="e">
        <f t="shared" si="63"/>
        <v>#VALUE!</v>
      </c>
      <c r="BI24" s="769" t="e">
        <f t="shared" si="23"/>
        <v>#VALUE!</v>
      </c>
      <c r="BJ24" s="705" t="e">
        <f t="shared" si="24"/>
        <v>#VALUE!</v>
      </c>
      <c r="BK24" s="702">
        <f t="shared" si="64"/>
        <v>1</v>
      </c>
      <c r="BL24" s="703" t="e">
        <f t="shared" si="65"/>
        <v>#VALUE!</v>
      </c>
      <c r="BM24" s="704" t="e">
        <f t="shared" si="66"/>
        <v>#VALUE!</v>
      </c>
      <c r="BN24" s="769" t="e">
        <f t="shared" si="25"/>
        <v>#VALUE!</v>
      </c>
      <c r="BO24" s="705" t="e">
        <f t="shared" si="26"/>
        <v>#VALUE!</v>
      </c>
      <c r="BP24" s="702">
        <f t="shared" si="67"/>
        <v>1</v>
      </c>
      <c r="BQ24" s="703" t="e">
        <f t="shared" si="68"/>
        <v>#VALUE!</v>
      </c>
      <c r="BR24" s="704" t="e">
        <f t="shared" si="69"/>
        <v>#VALUE!</v>
      </c>
      <c r="BS24" s="769" t="e">
        <f t="shared" si="27"/>
        <v>#VALUE!</v>
      </c>
      <c r="BT24" s="705" t="e">
        <f t="shared" si="28"/>
        <v>#VALUE!</v>
      </c>
      <c r="BU24" s="702">
        <f t="shared" si="70"/>
        <v>1</v>
      </c>
      <c r="BV24" s="703" t="e">
        <f t="shared" si="71"/>
        <v>#VALUE!</v>
      </c>
      <c r="BW24" s="704" t="e">
        <f t="shared" si="72"/>
        <v>#VALUE!</v>
      </c>
      <c r="BX24" s="769" t="e">
        <f t="shared" si="29"/>
        <v>#VALUE!</v>
      </c>
      <c r="BY24" s="705" t="e">
        <f t="shared" si="30"/>
        <v>#VALUE!</v>
      </c>
      <c r="BZ24" s="702">
        <f t="shared" si="73"/>
        <v>1</v>
      </c>
      <c r="CA24" s="703" t="e">
        <f t="shared" si="74"/>
        <v>#VALUE!</v>
      </c>
      <c r="CB24" s="704" t="e">
        <f t="shared" si="75"/>
        <v>#VALUE!</v>
      </c>
      <c r="CC24" s="769" t="e">
        <f t="shared" si="31"/>
        <v>#VALUE!</v>
      </c>
      <c r="CD24" s="705" t="e">
        <f t="shared" si="32"/>
        <v>#VALUE!</v>
      </c>
      <c r="CE24" s="706">
        <f t="shared" si="1"/>
        <v>12</v>
      </c>
      <c r="CF24" s="707" t="e">
        <f t="shared" si="2"/>
        <v>#VALUE!</v>
      </c>
      <c r="CG24" s="708"/>
      <c r="CH24" s="709"/>
      <c r="CI24" s="719"/>
      <c r="CJ24" s="719"/>
      <c r="CK24" s="720"/>
      <c r="CL24" s="721"/>
      <c r="CM24" s="721"/>
      <c r="CN24" s="722"/>
      <c r="CO24" s="742" t="e">
        <f t="shared" si="34"/>
        <v>#VALUE!</v>
      </c>
      <c r="CP24" s="743" t="e">
        <f t="shared" si="35"/>
        <v>#VALUE!</v>
      </c>
      <c r="CQ24" s="724">
        <f t="shared" si="36"/>
        <v>0</v>
      </c>
      <c r="CR24" s="725" t="e">
        <f t="shared" si="76"/>
        <v>#VALUE!</v>
      </c>
      <c r="CS24" s="725" t="e">
        <f t="shared" si="76"/>
        <v>#VALUE!</v>
      </c>
      <c r="CT24" s="725" t="e">
        <f t="shared" si="38"/>
        <v>#VALUE!</v>
      </c>
      <c r="CU24" s="709"/>
    </row>
    <row r="25" spans="1:99" ht="16.5" customHeight="1">
      <c r="A25" s="23">
        <f t="shared" si="39"/>
        <v>21</v>
      </c>
      <c r="B25" s="142">
        <f>'2020-상시근로자'!B25</f>
        <v>0</v>
      </c>
      <c r="C25" s="632">
        <f>'2020-상시근로자'!C25</f>
        <v>0</v>
      </c>
      <c r="D25" s="634">
        <f>'2020-상시근로자'!D25</f>
        <v>0</v>
      </c>
      <c r="E25" s="156" t="e">
        <f t="shared" si="3"/>
        <v>#VALUE!</v>
      </c>
      <c r="F25" s="30" t="e">
        <f t="shared" si="4"/>
        <v>#VALUE!</v>
      </c>
      <c r="G25" s="31" t="e">
        <f t="shared" si="5"/>
        <v>#VALUE!</v>
      </c>
      <c r="H25" s="147" t="e">
        <f t="shared" si="6"/>
        <v>#VALUE!</v>
      </c>
      <c r="I25" s="633">
        <f>'2020-상시근로자'!E25</f>
        <v>0</v>
      </c>
      <c r="J25" s="633">
        <f>'2020-상시근로자'!G25</f>
        <v>0</v>
      </c>
      <c r="K25" s="33" t="e">
        <f t="shared" si="7"/>
        <v>#VALUE!</v>
      </c>
      <c r="L25" s="33">
        <f t="shared" si="0"/>
        <v>0</v>
      </c>
      <c r="M25" s="35" t="e">
        <f t="shared" si="8"/>
        <v>#VALUE!</v>
      </c>
      <c r="N25" s="108"/>
      <c r="O25" s="178"/>
      <c r="P25" s="179"/>
      <c r="Q25" s="106" t="s">
        <v>160</v>
      </c>
      <c r="R25" s="107" t="s">
        <v>160</v>
      </c>
      <c r="S25" s="43"/>
      <c r="T25" s="122" t="s">
        <v>160</v>
      </c>
      <c r="U25" s="122" t="s">
        <v>160</v>
      </c>
      <c r="V25" s="123" t="s">
        <v>160</v>
      </c>
      <c r="W25" s="702">
        <f t="shared" si="40"/>
        <v>1</v>
      </c>
      <c r="X25" s="703" t="e">
        <f t="shared" si="41"/>
        <v>#VALUE!</v>
      </c>
      <c r="Y25" s="704" t="e">
        <f t="shared" si="42"/>
        <v>#VALUE!</v>
      </c>
      <c r="Z25" s="769" t="e">
        <f t="shared" si="9"/>
        <v>#VALUE!</v>
      </c>
      <c r="AA25" s="705" t="e">
        <f t="shared" si="10"/>
        <v>#VALUE!</v>
      </c>
      <c r="AB25" s="702">
        <f t="shared" si="43"/>
        <v>1</v>
      </c>
      <c r="AC25" s="703" t="e">
        <f t="shared" si="44"/>
        <v>#VALUE!</v>
      </c>
      <c r="AD25" s="704" t="e">
        <f t="shared" si="45"/>
        <v>#VALUE!</v>
      </c>
      <c r="AE25" s="769" t="e">
        <f t="shared" si="11"/>
        <v>#VALUE!</v>
      </c>
      <c r="AF25" s="705" t="e">
        <f t="shared" si="12"/>
        <v>#VALUE!</v>
      </c>
      <c r="AG25" s="702">
        <f t="shared" si="46"/>
        <v>1</v>
      </c>
      <c r="AH25" s="703" t="e">
        <f t="shared" si="47"/>
        <v>#VALUE!</v>
      </c>
      <c r="AI25" s="704" t="e">
        <f t="shared" si="48"/>
        <v>#VALUE!</v>
      </c>
      <c r="AJ25" s="769" t="e">
        <f t="shared" si="13"/>
        <v>#VALUE!</v>
      </c>
      <c r="AK25" s="705" t="e">
        <f t="shared" si="14"/>
        <v>#VALUE!</v>
      </c>
      <c r="AL25" s="702">
        <f t="shared" si="49"/>
        <v>1</v>
      </c>
      <c r="AM25" s="703" t="e">
        <f t="shared" si="50"/>
        <v>#VALUE!</v>
      </c>
      <c r="AN25" s="704" t="e">
        <f t="shared" si="51"/>
        <v>#VALUE!</v>
      </c>
      <c r="AO25" s="769" t="e">
        <f t="shared" si="15"/>
        <v>#VALUE!</v>
      </c>
      <c r="AP25" s="705" t="e">
        <f t="shared" si="16"/>
        <v>#VALUE!</v>
      </c>
      <c r="AQ25" s="702">
        <f t="shared" si="52"/>
        <v>1</v>
      </c>
      <c r="AR25" s="703" t="e">
        <f t="shared" si="53"/>
        <v>#VALUE!</v>
      </c>
      <c r="AS25" s="704" t="e">
        <f t="shared" si="54"/>
        <v>#VALUE!</v>
      </c>
      <c r="AT25" s="769" t="e">
        <f t="shared" si="17"/>
        <v>#VALUE!</v>
      </c>
      <c r="AU25" s="705" t="e">
        <f t="shared" si="18"/>
        <v>#VALUE!</v>
      </c>
      <c r="AV25" s="702">
        <f t="shared" si="55"/>
        <v>1</v>
      </c>
      <c r="AW25" s="703" t="e">
        <f t="shared" si="56"/>
        <v>#VALUE!</v>
      </c>
      <c r="AX25" s="704" t="e">
        <f t="shared" si="57"/>
        <v>#VALUE!</v>
      </c>
      <c r="AY25" s="769" t="e">
        <f t="shared" si="19"/>
        <v>#VALUE!</v>
      </c>
      <c r="AZ25" s="705" t="e">
        <f t="shared" si="20"/>
        <v>#VALUE!</v>
      </c>
      <c r="BA25" s="702">
        <f t="shared" si="58"/>
        <v>1</v>
      </c>
      <c r="BB25" s="703" t="e">
        <f t="shared" si="59"/>
        <v>#VALUE!</v>
      </c>
      <c r="BC25" s="704" t="e">
        <f t="shared" si="60"/>
        <v>#VALUE!</v>
      </c>
      <c r="BD25" s="769" t="e">
        <f t="shared" si="21"/>
        <v>#VALUE!</v>
      </c>
      <c r="BE25" s="705" t="e">
        <f t="shared" si="22"/>
        <v>#VALUE!</v>
      </c>
      <c r="BF25" s="702">
        <f t="shared" si="61"/>
        <v>1</v>
      </c>
      <c r="BG25" s="703" t="e">
        <f t="shared" si="62"/>
        <v>#VALUE!</v>
      </c>
      <c r="BH25" s="704" t="e">
        <f t="shared" si="63"/>
        <v>#VALUE!</v>
      </c>
      <c r="BI25" s="769" t="e">
        <f t="shared" si="23"/>
        <v>#VALUE!</v>
      </c>
      <c r="BJ25" s="705" t="e">
        <f t="shared" si="24"/>
        <v>#VALUE!</v>
      </c>
      <c r="BK25" s="702">
        <f t="shared" si="64"/>
        <v>1</v>
      </c>
      <c r="BL25" s="703" t="e">
        <f t="shared" si="65"/>
        <v>#VALUE!</v>
      </c>
      <c r="BM25" s="704" t="e">
        <f t="shared" si="66"/>
        <v>#VALUE!</v>
      </c>
      <c r="BN25" s="769" t="e">
        <f t="shared" si="25"/>
        <v>#VALUE!</v>
      </c>
      <c r="BO25" s="705" t="e">
        <f t="shared" si="26"/>
        <v>#VALUE!</v>
      </c>
      <c r="BP25" s="702">
        <f t="shared" si="67"/>
        <v>1</v>
      </c>
      <c r="BQ25" s="703" t="e">
        <f t="shared" si="68"/>
        <v>#VALUE!</v>
      </c>
      <c r="BR25" s="704" t="e">
        <f t="shared" si="69"/>
        <v>#VALUE!</v>
      </c>
      <c r="BS25" s="769" t="e">
        <f t="shared" si="27"/>
        <v>#VALUE!</v>
      </c>
      <c r="BT25" s="705" t="e">
        <f t="shared" si="28"/>
        <v>#VALUE!</v>
      </c>
      <c r="BU25" s="702">
        <f t="shared" si="70"/>
        <v>1</v>
      </c>
      <c r="BV25" s="703" t="e">
        <f t="shared" si="71"/>
        <v>#VALUE!</v>
      </c>
      <c r="BW25" s="704" t="e">
        <f t="shared" si="72"/>
        <v>#VALUE!</v>
      </c>
      <c r="BX25" s="769" t="e">
        <f t="shared" si="29"/>
        <v>#VALUE!</v>
      </c>
      <c r="BY25" s="705" t="e">
        <f t="shared" si="30"/>
        <v>#VALUE!</v>
      </c>
      <c r="BZ25" s="702">
        <f t="shared" si="73"/>
        <v>1</v>
      </c>
      <c r="CA25" s="703" t="e">
        <f t="shared" si="74"/>
        <v>#VALUE!</v>
      </c>
      <c r="CB25" s="704" t="e">
        <f t="shared" si="75"/>
        <v>#VALUE!</v>
      </c>
      <c r="CC25" s="769" t="e">
        <f t="shared" si="31"/>
        <v>#VALUE!</v>
      </c>
      <c r="CD25" s="705" t="e">
        <f t="shared" si="32"/>
        <v>#VALUE!</v>
      </c>
      <c r="CE25" s="706">
        <f t="shared" si="1"/>
        <v>12</v>
      </c>
      <c r="CF25" s="707" t="e">
        <f t="shared" si="2"/>
        <v>#VALUE!</v>
      </c>
      <c r="CG25" s="708"/>
      <c r="CH25" s="709"/>
      <c r="CI25" s="719"/>
      <c r="CJ25" s="719"/>
      <c r="CK25" s="720"/>
      <c r="CL25" s="721"/>
      <c r="CM25" s="721"/>
      <c r="CN25" s="722"/>
      <c r="CO25" s="742" t="e">
        <f t="shared" si="34"/>
        <v>#VALUE!</v>
      </c>
      <c r="CP25" s="743" t="e">
        <f t="shared" si="35"/>
        <v>#VALUE!</v>
      </c>
      <c r="CQ25" s="724">
        <f t="shared" si="36"/>
        <v>0</v>
      </c>
      <c r="CR25" s="725" t="e">
        <f t="shared" si="76"/>
        <v>#VALUE!</v>
      </c>
      <c r="CS25" s="725" t="e">
        <f t="shared" si="76"/>
        <v>#VALUE!</v>
      </c>
      <c r="CT25" s="725" t="e">
        <f t="shared" si="38"/>
        <v>#VALUE!</v>
      </c>
      <c r="CU25" s="709"/>
    </row>
    <row r="26" spans="1:99" ht="16.5" customHeight="1" thickBot="1">
      <c r="A26" s="23">
        <f t="shared" si="39"/>
        <v>22</v>
      </c>
      <c r="B26" s="142">
        <f>'2020-상시근로자'!B26</f>
        <v>0</v>
      </c>
      <c r="C26" s="632">
        <f>'2020-상시근로자'!C26</f>
        <v>0</v>
      </c>
      <c r="D26" s="634">
        <f>'2020-상시근로자'!D26</f>
        <v>0</v>
      </c>
      <c r="E26" s="156" t="e">
        <f t="shared" si="3"/>
        <v>#VALUE!</v>
      </c>
      <c r="F26" s="30" t="e">
        <f t="shared" si="4"/>
        <v>#VALUE!</v>
      </c>
      <c r="G26" s="31" t="e">
        <f t="shared" si="5"/>
        <v>#VALUE!</v>
      </c>
      <c r="H26" s="147" t="e">
        <f t="shared" si="6"/>
        <v>#VALUE!</v>
      </c>
      <c r="I26" s="633">
        <f>'2020-상시근로자'!E26</f>
        <v>0</v>
      </c>
      <c r="J26" s="633">
        <f>'2020-상시근로자'!G26</f>
        <v>0</v>
      </c>
      <c r="K26" s="33" t="e">
        <f t="shared" si="7"/>
        <v>#VALUE!</v>
      </c>
      <c r="L26" s="33">
        <f t="shared" si="0"/>
        <v>0</v>
      </c>
      <c r="M26" s="35" t="e">
        <f t="shared" si="8"/>
        <v>#VALUE!</v>
      </c>
      <c r="N26" s="108"/>
      <c r="O26" s="180"/>
      <c r="P26" s="181"/>
      <c r="Q26" s="106" t="s">
        <v>160</v>
      </c>
      <c r="R26" s="107" t="s">
        <v>160</v>
      </c>
      <c r="S26" s="43"/>
      <c r="T26" s="122" t="s">
        <v>160</v>
      </c>
      <c r="U26" s="122" t="s">
        <v>160</v>
      </c>
      <c r="V26" s="123" t="s">
        <v>160</v>
      </c>
      <c r="W26" s="702">
        <f t="shared" si="40"/>
        <v>1</v>
      </c>
      <c r="X26" s="703" t="e">
        <f t="shared" si="41"/>
        <v>#VALUE!</v>
      </c>
      <c r="Y26" s="704" t="e">
        <f t="shared" si="42"/>
        <v>#VALUE!</v>
      </c>
      <c r="Z26" s="769" t="e">
        <f t="shared" si="9"/>
        <v>#VALUE!</v>
      </c>
      <c r="AA26" s="705" t="e">
        <f t="shared" si="10"/>
        <v>#VALUE!</v>
      </c>
      <c r="AB26" s="702">
        <f t="shared" si="43"/>
        <v>1</v>
      </c>
      <c r="AC26" s="703" t="e">
        <f t="shared" si="44"/>
        <v>#VALUE!</v>
      </c>
      <c r="AD26" s="704" t="e">
        <f t="shared" si="45"/>
        <v>#VALUE!</v>
      </c>
      <c r="AE26" s="769" t="e">
        <f t="shared" si="11"/>
        <v>#VALUE!</v>
      </c>
      <c r="AF26" s="705" t="e">
        <f t="shared" si="12"/>
        <v>#VALUE!</v>
      </c>
      <c r="AG26" s="702">
        <f t="shared" si="46"/>
        <v>1</v>
      </c>
      <c r="AH26" s="703" t="e">
        <f t="shared" si="47"/>
        <v>#VALUE!</v>
      </c>
      <c r="AI26" s="704" t="e">
        <f t="shared" si="48"/>
        <v>#VALUE!</v>
      </c>
      <c r="AJ26" s="769" t="e">
        <f t="shared" si="13"/>
        <v>#VALUE!</v>
      </c>
      <c r="AK26" s="705" t="e">
        <f t="shared" si="14"/>
        <v>#VALUE!</v>
      </c>
      <c r="AL26" s="702">
        <f t="shared" si="49"/>
        <v>1</v>
      </c>
      <c r="AM26" s="703" t="e">
        <f t="shared" si="50"/>
        <v>#VALUE!</v>
      </c>
      <c r="AN26" s="704" t="e">
        <f t="shared" si="51"/>
        <v>#VALUE!</v>
      </c>
      <c r="AO26" s="769" t="e">
        <f t="shared" si="15"/>
        <v>#VALUE!</v>
      </c>
      <c r="AP26" s="705" t="e">
        <f t="shared" si="16"/>
        <v>#VALUE!</v>
      </c>
      <c r="AQ26" s="702">
        <f t="shared" si="52"/>
        <v>1</v>
      </c>
      <c r="AR26" s="703" t="e">
        <f t="shared" si="53"/>
        <v>#VALUE!</v>
      </c>
      <c r="AS26" s="704" t="e">
        <f t="shared" si="54"/>
        <v>#VALUE!</v>
      </c>
      <c r="AT26" s="769" t="e">
        <f t="shared" si="17"/>
        <v>#VALUE!</v>
      </c>
      <c r="AU26" s="705" t="e">
        <f t="shared" si="18"/>
        <v>#VALUE!</v>
      </c>
      <c r="AV26" s="702">
        <f t="shared" si="55"/>
        <v>1</v>
      </c>
      <c r="AW26" s="703" t="e">
        <f t="shared" si="56"/>
        <v>#VALUE!</v>
      </c>
      <c r="AX26" s="704" t="e">
        <f t="shared" si="57"/>
        <v>#VALUE!</v>
      </c>
      <c r="AY26" s="769" t="e">
        <f t="shared" si="19"/>
        <v>#VALUE!</v>
      </c>
      <c r="AZ26" s="705" t="e">
        <f t="shared" si="20"/>
        <v>#VALUE!</v>
      </c>
      <c r="BA26" s="702">
        <f t="shared" si="58"/>
        <v>1</v>
      </c>
      <c r="BB26" s="703" t="e">
        <f t="shared" si="59"/>
        <v>#VALUE!</v>
      </c>
      <c r="BC26" s="704" t="e">
        <f t="shared" si="60"/>
        <v>#VALUE!</v>
      </c>
      <c r="BD26" s="769" t="e">
        <f t="shared" si="21"/>
        <v>#VALUE!</v>
      </c>
      <c r="BE26" s="705" t="e">
        <f t="shared" si="22"/>
        <v>#VALUE!</v>
      </c>
      <c r="BF26" s="702">
        <f t="shared" si="61"/>
        <v>1</v>
      </c>
      <c r="BG26" s="703" t="e">
        <f t="shared" si="62"/>
        <v>#VALUE!</v>
      </c>
      <c r="BH26" s="704" t="e">
        <f t="shared" si="63"/>
        <v>#VALUE!</v>
      </c>
      <c r="BI26" s="769" t="e">
        <f t="shared" si="23"/>
        <v>#VALUE!</v>
      </c>
      <c r="BJ26" s="705" t="e">
        <f t="shared" si="24"/>
        <v>#VALUE!</v>
      </c>
      <c r="BK26" s="702">
        <f t="shared" si="64"/>
        <v>1</v>
      </c>
      <c r="BL26" s="703" t="e">
        <f t="shared" si="65"/>
        <v>#VALUE!</v>
      </c>
      <c r="BM26" s="704" t="e">
        <f t="shared" si="66"/>
        <v>#VALUE!</v>
      </c>
      <c r="BN26" s="769" t="e">
        <f t="shared" si="25"/>
        <v>#VALUE!</v>
      </c>
      <c r="BO26" s="705" t="e">
        <f t="shared" si="26"/>
        <v>#VALUE!</v>
      </c>
      <c r="BP26" s="702">
        <f t="shared" si="67"/>
        <v>1</v>
      </c>
      <c r="BQ26" s="703" t="e">
        <f t="shared" si="68"/>
        <v>#VALUE!</v>
      </c>
      <c r="BR26" s="704" t="e">
        <f t="shared" si="69"/>
        <v>#VALUE!</v>
      </c>
      <c r="BS26" s="769" t="e">
        <f t="shared" si="27"/>
        <v>#VALUE!</v>
      </c>
      <c r="BT26" s="705" t="e">
        <f t="shared" si="28"/>
        <v>#VALUE!</v>
      </c>
      <c r="BU26" s="702">
        <f t="shared" si="70"/>
        <v>1</v>
      </c>
      <c r="BV26" s="703" t="e">
        <f t="shared" si="71"/>
        <v>#VALUE!</v>
      </c>
      <c r="BW26" s="704" t="e">
        <f t="shared" si="72"/>
        <v>#VALUE!</v>
      </c>
      <c r="BX26" s="769" t="e">
        <f t="shared" si="29"/>
        <v>#VALUE!</v>
      </c>
      <c r="BY26" s="705" t="e">
        <f t="shared" si="30"/>
        <v>#VALUE!</v>
      </c>
      <c r="BZ26" s="702">
        <f t="shared" si="73"/>
        <v>1</v>
      </c>
      <c r="CA26" s="703" t="e">
        <f t="shared" si="74"/>
        <v>#VALUE!</v>
      </c>
      <c r="CB26" s="704" t="e">
        <f t="shared" si="75"/>
        <v>#VALUE!</v>
      </c>
      <c r="CC26" s="769" t="e">
        <f t="shared" si="31"/>
        <v>#VALUE!</v>
      </c>
      <c r="CD26" s="705" t="e">
        <f t="shared" si="32"/>
        <v>#VALUE!</v>
      </c>
      <c r="CE26" s="706">
        <f t="shared" si="1"/>
        <v>12</v>
      </c>
      <c r="CF26" s="707" t="e">
        <f t="shared" si="2"/>
        <v>#VALUE!</v>
      </c>
      <c r="CG26" s="708"/>
      <c r="CH26" s="709"/>
      <c r="CI26" s="719"/>
      <c r="CJ26" s="719"/>
      <c r="CK26" s="720"/>
      <c r="CL26" s="721"/>
      <c r="CM26" s="721"/>
      <c r="CN26" s="722"/>
      <c r="CO26" s="742" t="e">
        <f t="shared" si="34"/>
        <v>#VALUE!</v>
      </c>
      <c r="CP26" s="743" t="e">
        <f t="shared" si="35"/>
        <v>#VALUE!</v>
      </c>
      <c r="CQ26" s="724">
        <f t="shared" si="36"/>
        <v>0</v>
      </c>
      <c r="CR26" s="725" t="e">
        <f t="shared" si="76"/>
        <v>#VALUE!</v>
      </c>
      <c r="CS26" s="725" t="e">
        <f t="shared" si="76"/>
        <v>#VALUE!</v>
      </c>
      <c r="CT26" s="725" t="e">
        <f t="shared" si="38"/>
        <v>#VALUE!</v>
      </c>
      <c r="CU26" s="709"/>
    </row>
    <row r="27" spans="1:99" ht="16.5" customHeight="1">
      <c r="A27" s="23">
        <f t="shared" si="39"/>
        <v>23</v>
      </c>
      <c r="B27" s="142">
        <f>'2020-상시근로자'!B27</f>
        <v>0</v>
      </c>
      <c r="C27" s="632">
        <f>'2020-상시근로자'!C27</f>
        <v>0</v>
      </c>
      <c r="D27" s="634">
        <f>'2020-상시근로자'!D27</f>
        <v>0</v>
      </c>
      <c r="E27" s="156" t="e">
        <f t="shared" si="3"/>
        <v>#VALUE!</v>
      </c>
      <c r="F27" s="30" t="e">
        <f t="shared" si="4"/>
        <v>#VALUE!</v>
      </c>
      <c r="G27" s="31" t="e">
        <f t="shared" si="5"/>
        <v>#VALUE!</v>
      </c>
      <c r="H27" s="147" t="e">
        <f t="shared" si="6"/>
        <v>#VALUE!</v>
      </c>
      <c r="I27" s="633">
        <f>'2020-상시근로자'!E27</f>
        <v>0</v>
      </c>
      <c r="J27" s="633">
        <f>'2020-상시근로자'!G27</f>
        <v>0</v>
      </c>
      <c r="K27" s="33" t="e">
        <f t="shared" si="7"/>
        <v>#VALUE!</v>
      </c>
      <c r="L27" s="33">
        <f t="shared" si="0"/>
        <v>0</v>
      </c>
      <c r="M27" s="35" t="e">
        <f t="shared" si="8"/>
        <v>#VALUE!</v>
      </c>
      <c r="N27" s="108"/>
      <c r="O27" s="178"/>
      <c r="P27" s="179"/>
      <c r="Q27" s="106" t="s">
        <v>160</v>
      </c>
      <c r="R27" s="107" t="s">
        <v>160</v>
      </c>
      <c r="S27" s="43"/>
      <c r="T27" s="122" t="s">
        <v>160</v>
      </c>
      <c r="U27" s="122" t="s">
        <v>160</v>
      </c>
      <c r="V27" s="123" t="s">
        <v>160</v>
      </c>
      <c r="W27" s="702">
        <f t="shared" si="40"/>
        <v>1</v>
      </c>
      <c r="X27" s="703" t="e">
        <f t="shared" si="41"/>
        <v>#VALUE!</v>
      </c>
      <c r="Y27" s="704" t="e">
        <f t="shared" si="42"/>
        <v>#VALUE!</v>
      </c>
      <c r="Z27" s="769" t="e">
        <f t="shared" si="9"/>
        <v>#VALUE!</v>
      </c>
      <c r="AA27" s="705" t="e">
        <f t="shared" si="10"/>
        <v>#VALUE!</v>
      </c>
      <c r="AB27" s="702">
        <f t="shared" si="43"/>
        <v>1</v>
      </c>
      <c r="AC27" s="703" t="e">
        <f t="shared" si="44"/>
        <v>#VALUE!</v>
      </c>
      <c r="AD27" s="704" t="e">
        <f t="shared" si="45"/>
        <v>#VALUE!</v>
      </c>
      <c r="AE27" s="769" t="e">
        <f t="shared" si="11"/>
        <v>#VALUE!</v>
      </c>
      <c r="AF27" s="705" t="e">
        <f t="shared" si="12"/>
        <v>#VALUE!</v>
      </c>
      <c r="AG27" s="702">
        <f t="shared" si="46"/>
        <v>1</v>
      </c>
      <c r="AH27" s="703" t="e">
        <f t="shared" si="47"/>
        <v>#VALUE!</v>
      </c>
      <c r="AI27" s="704" t="e">
        <f t="shared" si="48"/>
        <v>#VALUE!</v>
      </c>
      <c r="AJ27" s="769" t="e">
        <f t="shared" si="13"/>
        <v>#VALUE!</v>
      </c>
      <c r="AK27" s="705" t="e">
        <f t="shared" si="14"/>
        <v>#VALUE!</v>
      </c>
      <c r="AL27" s="702">
        <f t="shared" si="49"/>
        <v>1</v>
      </c>
      <c r="AM27" s="703" t="e">
        <f t="shared" si="50"/>
        <v>#VALUE!</v>
      </c>
      <c r="AN27" s="704" t="e">
        <f t="shared" si="51"/>
        <v>#VALUE!</v>
      </c>
      <c r="AO27" s="769" t="e">
        <f t="shared" si="15"/>
        <v>#VALUE!</v>
      </c>
      <c r="AP27" s="705" t="e">
        <f t="shared" si="16"/>
        <v>#VALUE!</v>
      </c>
      <c r="AQ27" s="702">
        <f t="shared" si="52"/>
        <v>1</v>
      </c>
      <c r="AR27" s="703" t="e">
        <f t="shared" si="53"/>
        <v>#VALUE!</v>
      </c>
      <c r="AS27" s="704" t="e">
        <f t="shared" si="54"/>
        <v>#VALUE!</v>
      </c>
      <c r="AT27" s="769" t="e">
        <f t="shared" si="17"/>
        <v>#VALUE!</v>
      </c>
      <c r="AU27" s="705" t="e">
        <f t="shared" si="18"/>
        <v>#VALUE!</v>
      </c>
      <c r="AV27" s="702">
        <f t="shared" si="55"/>
        <v>1</v>
      </c>
      <c r="AW27" s="703" t="e">
        <f t="shared" si="56"/>
        <v>#VALUE!</v>
      </c>
      <c r="AX27" s="704" t="e">
        <f t="shared" si="57"/>
        <v>#VALUE!</v>
      </c>
      <c r="AY27" s="769" t="e">
        <f t="shared" si="19"/>
        <v>#VALUE!</v>
      </c>
      <c r="AZ27" s="705" t="e">
        <f t="shared" si="20"/>
        <v>#VALUE!</v>
      </c>
      <c r="BA27" s="702">
        <f t="shared" si="58"/>
        <v>1</v>
      </c>
      <c r="BB27" s="703" t="e">
        <f t="shared" si="59"/>
        <v>#VALUE!</v>
      </c>
      <c r="BC27" s="704" t="e">
        <f t="shared" si="60"/>
        <v>#VALUE!</v>
      </c>
      <c r="BD27" s="769" t="e">
        <f t="shared" si="21"/>
        <v>#VALUE!</v>
      </c>
      <c r="BE27" s="705" t="e">
        <f t="shared" si="22"/>
        <v>#VALUE!</v>
      </c>
      <c r="BF27" s="702">
        <f t="shared" si="61"/>
        <v>1</v>
      </c>
      <c r="BG27" s="703" t="e">
        <f t="shared" si="62"/>
        <v>#VALUE!</v>
      </c>
      <c r="BH27" s="704" t="e">
        <f t="shared" si="63"/>
        <v>#VALUE!</v>
      </c>
      <c r="BI27" s="769" t="e">
        <f t="shared" si="23"/>
        <v>#VALUE!</v>
      </c>
      <c r="BJ27" s="705" t="e">
        <f t="shared" si="24"/>
        <v>#VALUE!</v>
      </c>
      <c r="BK27" s="702">
        <f t="shared" si="64"/>
        <v>1</v>
      </c>
      <c r="BL27" s="703" t="e">
        <f t="shared" si="65"/>
        <v>#VALUE!</v>
      </c>
      <c r="BM27" s="704" t="e">
        <f t="shared" si="66"/>
        <v>#VALUE!</v>
      </c>
      <c r="BN27" s="769" t="e">
        <f t="shared" si="25"/>
        <v>#VALUE!</v>
      </c>
      <c r="BO27" s="705" t="e">
        <f t="shared" si="26"/>
        <v>#VALUE!</v>
      </c>
      <c r="BP27" s="702">
        <f t="shared" si="67"/>
        <v>1</v>
      </c>
      <c r="BQ27" s="703" t="e">
        <f t="shared" si="68"/>
        <v>#VALUE!</v>
      </c>
      <c r="BR27" s="704" t="e">
        <f t="shared" si="69"/>
        <v>#VALUE!</v>
      </c>
      <c r="BS27" s="769" t="e">
        <f t="shared" si="27"/>
        <v>#VALUE!</v>
      </c>
      <c r="BT27" s="705" t="e">
        <f t="shared" si="28"/>
        <v>#VALUE!</v>
      </c>
      <c r="BU27" s="702">
        <f t="shared" si="70"/>
        <v>1</v>
      </c>
      <c r="BV27" s="703" t="e">
        <f t="shared" si="71"/>
        <v>#VALUE!</v>
      </c>
      <c r="BW27" s="704" t="e">
        <f t="shared" si="72"/>
        <v>#VALUE!</v>
      </c>
      <c r="BX27" s="769" t="e">
        <f t="shared" si="29"/>
        <v>#VALUE!</v>
      </c>
      <c r="BY27" s="705" t="e">
        <f t="shared" si="30"/>
        <v>#VALUE!</v>
      </c>
      <c r="BZ27" s="702">
        <f t="shared" si="73"/>
        <v>1</v>
      </c>
      <c r="CA27" s="703" t="e">
        <f t="shared" si="74"/>
        <v>#VALUE!</v>
      </c>
      <c r="CB27" s="704" t="e">
        <f t="shared" si="75"/>
        <v>#VALUE!</v>
      </c>
      <c r="CC27" s="769" t="e">
        <f t="shared" si="31"/>
        <v>#VALUE!</v>
      </c>
      <c r="CD27" s="705" t="e">
        <f t="shared" si="32"/>
        <v>#VALUE!</v>
      </c>
      <c r="CE27" s="706">
        <f t="shared" si="1"/>
        <v>12</v>
      </c>
      <c r="CF27" s="707" t="e">
        <f t="shared" si="2"/>
        <v>#VALUE!</v>
      </c>
      <c r="CG27" s="708"/>
      <c r="CH27" s="709"/>
      <c r="CI27" s="719"/>
      <c r="CJ27" s="719"/>
      <c r="CK27" s="720"/>
      <c r="CL27" s="721"/>
      <c r="CM27" s="721"/>
      <c r="CN27" s="722"/>
      <c r="CO27" s="742" t="e">
        <f t="shared" si="34"/>
        <v>#VALUE!</v>
      </c>
      <c r="CP27" s="743" t="e">
        <f t="shared" si="35"/>
        <v>#VALUE!</v>
      </c>
      <c r="CQ27" s="724">
        <f t="shared" si="36"/>
        <v>0</v>
      </c>
      <c r="CR27" s="725" t="e">
        <f t="shared" si="76"/>
        <v>#VALUE!</v>
      </c>
      <c r="CS27" s="725" t="e">
        <f t="shared" si="76"/>
        <v>#VALUE!</v>
      </c>
      <c r="CT27" s="725" t="e">
        <f t="shared" si="38"/>
        <v>#VALUE!</v>
      </c>
      <c r="CU27" s="709"/>
    </row>
    <row r="28" spans="1:99" ht="16.5" customHeight="1">
      <c r="A28" s="23">
        <f t="shared" si="39"/>
        <v>24</v>
      </c>
      <c r="B28" s="142">
        <f>'2020-상시근로자'!B28</f>
        <v>0</v>
      </c>
      <c r="C28" s="632">
        <f>'2020-상시근로자'!C28</f>
        <v>0</v>
      </c>
      <c r="D28" s="634">
        <f>'2020-상시근로자'!D28</f>
        <v>0</v>
      </c>
      <c r="E28" s="156" t="e">
        <f t="shared" si="3"/>
        <v>#VALUE!</v>
      </c>
      <c r="F28" s="30" t="e">
        <f t="shared" si="4"/>
        <v>#VALUE!</v>
      </c>
      <c r="G28" s="31" t="e">
        <f t="shared" si="5"/>
        <v>#VALUE!</v>
      </c>
      <c r="H28" s="147" t="e">
        <f t="shared" si="6"/>
        <v>#VALUE!</v>
      </c>
      <c r="I28" s="633">
        <f>'2020-상시근로자'!E28</f>
        <v>0</v>
      </c>
      <c r="J28" s="633">
        <f>'2020-상시근로자'!G28</f>
        <v>0</v>
      </c>
      <c r="K28" s="33" t="e">
        <f t="shared" si="7"/>
        <v>#VALUE!</v>
      </c>
      <c r="L28" s="33">
        <f t="shared" si="0"/>
        <v>0</v>
      </c>
      <c r="M28" s="35" t="e">
        <f t="shared" si="8"/>
        <v>#VALUE!</v>
      </c>
      <c r="N28" s="108"/>
      <c r="O28" s="178"/>
      <c r="P28" s="179"/>
      <c r="Q28" s="106" t="s">
        <v>160</v>
      </c>
      <c r="R28" s="107" t="s">
        <v>160</v>
      </c>
      <c r="S28" s="43"/>
      <c r="T28" s="122" t="s">
        <v>160</v>
      </c>
      <c r="U28" s="122" t="s">
        <v>160</v>
      </c>
      <c r="V28" s="123" t="s">
        <v>160</v>
      </c>
      <c r="W28" s="702">
        <f t="shared" si="40"/>
        <v>1</v>
      </c>
      <c r="X28" s="703" t="e">
        <f t="shared" si="41"/>
        <v>#VALUE!</v>
      </c>
      <c r="Y28" s="704" t="e">
        <f t="shared" si="42"/>
        <v>#VALUE!</v>
      </c>
      <c r="Z28" s="769" t="e">
        <f t="shared" si="9"/>
        <v>#VALUE!</v>
      </c>
      <c r="AA28" s="705" t="e">
        <f t="shared" si="10"/>
        <v>#VALUE!</v>
      </c>
      <c r="AB28" s="702">
        <f t="shared" si="43"/>
        <v>1</v>
      </c>
      <c r="AC28" s="703" t="e">
        <f t="shared" si="44"/>
        <v>#VALUE!</v>
      </c>
      <c r="AD28" s="704" t="e">
        <f t="shared" si="45"/>
        <v>#VALUE!</v>
      </c>
      <c r="AE28" s="769" t="e">
        <f t="shared" si="11"/>
        <v>#VALUE!</v>
      </c>
      <c r="AF28" s="705" t="e">
        <f t="shared" si="12"/>
        <v>#VALUE!</v>
      </c>
      <c r="AG28" s="702">
        <f t="shared" si="46"/>
        <v>1</v>
      </c>
      <c r="AH28" s="703" t="e">
        <f t="shared" si="47"/>
        <v>#VALUE!</v>
      </c>
      <c r="AI28" s="704" t="e">
        <f t="shared" si="48"/>
        <v>#VALUE!</v>
      </c>
      <c r="AJ28" s="769" t="e">
        <f t="shared" si="13"/>
        <v>#VALUE!</v>
      </c>
      <c r="AK28" s="705" t="e">
        <f t="shared" si="14"/>
        <v>#VALUE!</v>
      </c>
      <c r="AL28" s="702">
        <f t="shared" si="49"/>
        <v>1</v>
      </c>
      <c r="AM28" s="703" t="e">
        <f t="shared" si="50"/>
        <v>#VALUE!</v>
      </c>
      <c r="AN28" s="704" t="e">
        <f t="shared" si="51"/>
        <v>#VALUE!</v>
      </c>
      <c r="AO28" s="769" t="e">
        <f t="shared" si="15"/>
        <v>#VALUE!</v>
      </c>
      <c r="AP28" s="705" t="e">
        <f t="shared" si="16"/>
        <v>#VALUE!</v>
      </c>
      <c r="AQ28" s="702">
        <f t="shared" si="52"/>
        <v>1</v>
      </c>
      <c r="AR28" s="703" t="e">
        <f t="shared" si="53"/>
        <v>#VALUE!</v>
      </c>
      <c r="AS28" s="704" t="e">
        <f t="shared" si="54"/>
        <v>#VALUE!</v>
      </c>
      <c r="AT28" s="769" t="e">
        <f t="shared" si="17"/>
        <v>#VALUE!</v>
      </c>
      <c r="AU28" s="705" t="e">
        <f t="shared" si="18"/>
        <v>#VALUE!</v>
      </c>
      <c r="AV28" s="702">
        <f t="shared" si="55"/>
        <v>1</v>
      </c>
      <c r="AW28" s="703" t="e">
        <f t="shared" si="56"/>
        <v>#VALUE!</v>
      </c>
      <c r="AX28" s="704" t="e">
        <f t="shared" si="57"/>
        <v>#VALUE!</v>
      </c>
      <c r="AY28" s="769" t="e">
        <f t="shared" si="19"/>
        <v>#VALUE!</v>
      </c>
      <c r="AZ28" s="705" t="e">
        <f t="shared" si="20"/>
        <v>#VALUE!</v>
      </c>
      <c r="BA28" s="702">
        <f t="shared" si="58"/>
        <v>1</v>
      </c>
      <c r="BB28" s="703" t="e">
        <f t="shared" si="59"/>
        <v>#VALUE!</v>
      </c>
      <c r="BC28" s="704" t="e">
        <f t="shared" si="60"/>
        <v>#VALUE!</v>
      </c>
      <c r="BD28" s="769" t="e">
        <f t="shared" si="21"/>
        <v>#VALUE!</v>
      </c>
      <c r="BE28" s="705" t="e">
        <f t="shared" si="22"/>
        <v>#VALUE!</v>
      </c>
      <c r="BF28" s="702">
        <f t="shared" si="61"/>
        <v>1</v>
      </c>
      <c r="BG28" s="703" t="e">
        <f t="shared" si="62"/>
        <v>#VALUE!</v>
      </c>
      <c r="BH28" s="704" t="e">
        <f t="shared" si="63"/>
        <v>#VALUE!</v>
      </c>
      <c r="BI28" s="769" t="e">
        <f t="shared" si="23"/>
        <v>#VALUE!</v>
      </c>
      <c r="BJ28" s="705" t="e">
        <f t="shared" si="24"/>
        <v>#VALUE!</v>
      </c>
      <c r="BK28" s="702">
        <f t="shared" si="64"/>
        <v>1</v>
      </c>
      <c r="BL28" s="703" t="e">
        <f t="shared" si="65"/>
        <v>#VALUE!</v>
      </c>
      <c r="BM28" s="704" t="e">
        <f t="shared" si="66"/>
        <v>#VALUE!</v>
      </c>
      <c r="BN28" s="769" t="e">
        <f t="shared" si="25"/>
        <v>#VALUE!</v>
      </c>
      <c r="BO28" s="705" t="e">
        <f t="shared" si="26"/>
        <v>#VALUE!</v>
      </c>
      <c r="BP28" s="702">
        <f t="shared" si="67"/>
        <v>1</v>
      </c>
      <c r="BQ28" s="703" t="e">
        <f t="shared" si="68"/>
        <v>#VALUE!</v>
      </c>
      <c r="BR28" s="704" t="e">
        <f t="shared" si="69"/>
        <v>#VALUE!</v>
      </c>
      <c r="BS28" s="769" t="e">
        <f t="shared" si="27"/>
        <v>#VALUE!</v>
      </c>
      <c r="BT28" s="705" t="e">
        <f t="shared" si="28"/>
        <v>#VALUE!</v>
      </c>
      <c r="BU28" s="702">
        <f t="shared" si="70"/>
        <v>1</v>
      </c>
      <c r="BV28" s="703" t="e">
        <f t="shared" si="71"/>
        <v>#VALUE!</v>
      </c>
      <c r="BW28" s="704" t="e">
        <f t="shared" si="72"/>
        <v>#VALUE!</v>
      </c>
      <c r="BX28" s="769" t="e">
        <f t="shared" si="29"/>
        <v>#VALUE!</v>
      </c>
      <c r="BY28" s="705" t="e">
        <f t="shared" si="30"/>
        <v>#VALUE!</v>
      </c>
      <c r="BZ28" s="702">
        <f t="shared" si="73"/>
        <v>1</v>
      </c>
      <c r="CA28" s="703" t="e">
        <f t="shared" si="74"/>
        <v>#VALUE!</v>
      </c>
      <c r="CB28" s="704" t="e">
        <f t="shared" si="75"/>
        <v>#VALUE!</v>
      </c>
      <c r="CC28" s="769" t="e">
        <f t="shared" si="31"/>
        <v>#VALUE!</v>
      </c>
      <c r="CD28" s="705" t="e">
        <f t="shared" si="32"/>
        <v>#VALUE!</v>
      </c>
      <c r="CE28" s="706">
        <f t="shared" si="1"/>
        <v>12</v>
      </c>
      <c r="CF28" s="707" t="e">
        <f t="shared" si="2"/>
        <v>#VALUE!</v>
      </c>
      <c r="CG28" s="708"/>
      <c r="CH28" s="709"/>
      <c r="CI28" s="719"/>
      <c r="CJ28" s="719"/>
      <c r="CK28" s="720"/>
      <c r="CL28" s="721"/>
      <c r="CM28" s="721"/>
      <c r="CN28" s="722"/>
      <c r="CO28" s="742" t="e">
        <f t="shared" si="34"/>
        <v>#VALUE!</v>
      </c>
      <c r="CP28" s="743" t="e">
        <f t="shared" si="35"/>
        <v>#VALUE!</v>
      </c>
      <c r="CQ28" s="724">
        <f t="shared" si="36"/>
        <v>0</v>
      </c>
      <c r="CR28" s="725" t="e">
        <f t="shared" si="76"/>
        <v>#VALUE!</v>
      </c>
      <c r="CS28" s="725" t="e">
        <f t="shared" si="76"/>
        <v>#VALUE!</v>
      </c>
      <c r="CT28" s="725" t="e">
        <f t="shared" si="38"/>
        <v>#VALUE!</v>
      </c>
      <c r="CU28" s="709"/>
    </row>
    <row r="29" spans="1:99" ht="16.5" customHeight="1">
      <c r="A29" s="23">
        <f t="shared" si="39"/>
        <v>25</v>
      </c>
      <c r="B29" s="142">
        <f>'2020-상시근로자'!B29</f>
        <v>0</v>
      </c>
      <c r="C29" s="632">
        <f>'2020-상시근로자'!C29</f>
        <v>0</v>
      </c>
      <c r="D29" s="634">
        <f>'2020-상시근로자'!D29</f>
        <v>0</v>
      </c>
      <c r="E29" s="156" t="e">
        <f t="shared" si="3"/>
        <v>#VALUE!</v>
      </c>
      <c r="F29" s="30" t="e">
        <f t="shared" si="4"/>
        <v>#VALUE!</v>
      </c>
      <c r="G29" s="31" t="e">
        <f t="shared" si="5"/>
        <v>#VALUE!</v>
      </c>
      <c r="H29" s="147" t="e">
        <f t="shared" si="6"/>
        <v>#VALUE!</v>
      </c>
      <c r="I29" s="633">
        <f>'2020-상시근로자'!E29</f>
        <v>0</v>
      </c>
      <c r="J29" s="633">
        <f>'2020-상시근로자'!G29</f>
        <v>0</v>
      </c>
      <c r="K29" s="33" t="e">
        <f t="shared" si="7"/>
        <v>#VALUE!</v>
      </c>
      <c r="L29" s="33">
        <f t="shared" si="0"/>
        <v>0</v>
      </c>
      <c r="M29" s="35" t="e">
        <f t="shared" si="8"/>
        <v>#VALUE!</v>
      </c>
      <c r="N29" s="108"/>
      <c r="O29" s="178"/>
      <c r="P29" s="179"/>
      <c r="Q29" s="106" t="s">
        <v>160</v>
      </c>
      <c r="R29" s="107" t="s">
        <v>160</v>
      </c>
      <c r="S29" s="43"/>
      <c r="T29" s="122" t="s">
        <v>160</v>
      </c>
      <c r="U29" s="122" t="s">
        <v>160</v>
      </c>
      <c r="V29" s="123" t="s">
        <v>160</v>
      </c>
      <c r="W29" s="702">
        <f t="shared" si="40"/>
        <v>1</v>
      </c>
      <c r="X29" s="703" t="e">
        <f t="shared" si="41"/>
        <v>#VALUE!</v>
      </c>
      <c r="Y29" s="704" t="e">
        <f t="shared" si="42"/>
        <v>#VALUE!</v>
      </c>
      <c r="Z29" s="769" t="e">
        <f t="shared" si="9"/>
        <v>#VALUE!</v>
      </c>
      <c r="AA29" s="705" t="e">
        <f t="shared" si="10"/>
        <v>#VALUE!</v>
      </c>
      <c r="AB29" s="702">
        <f t="shared" si="43"/>
        <v>1</v>
      </c>
      <c r="AC29" s="703" t="e">
        <f t="shared" si="44"/>
        <v>#VALUE!</v>
      </c>
      <c r="AD29" s="704" t="e">
        <f t="shared" si="45"/>
        <v>#VALUE!</v>
      </c>
      <c r="AE29" s="769" t="e">
        <f t="shared" si="11"/>
        <v>#VALUE!</v>
      </c>
      <c r="AF29" s="705" t="e">
        <f t="shared" si="12"/>
        <v>#VALUE!</v>
      </c>
      <c r="AG29" s="702">
        <f t="shared" si="46"/>
        <v>1</v>
      </c>
      <c r="AH29" s="703" t="e">
        <f t="shared" si="47"/>
        <v>#VALUE!</v>
      </c>
      <c r="AI29" s="704" t="e">
        <f t="shared" si="48"/>
        <v>#VALUE!</v>
      </c>
      <c r="AJ29" s="769" t="e">
        <f t="shared" si="13"/>
        <v>#VALUE!</v>
      </c>
      <c r="AK29" s="705" t="e">
        <f t="shared" si="14"/>
        <v>#VALUE!</v>
      </c>
      <c r="AL29" s="702">
        <f t="shared" si="49"/>
        <v>1</v>
      </c>
      <c r="AM29" s="703" t="e">
        <f t="shared" si="50"/>
        <v>#VALUE!</v>
      </c>
      <c r="AN29" s="704" t="e">
        <f t="shared" si="51"/>
        <v>#VALUE!</v>
      </c>
      <c r="AO29" s="769" t="e">
        <f t="shared" si="15"/>
        <v>#VALUE!</v>
      </c>
      <c r="AP29" s="705" t="e">
        <f t="shared" si="16"/>
        <v>#VALUE!</v>
      </c>
      <c r="AQ29" s="702">
        <f t="shared" si="52"/>
        <v>1</v>
      </c>
      <c r="AR29" s="703" t="e">
        <f t="shared" si="53"/>
        <v>#VALUE!</v>
      </c>
      <c r="AS29" s="704" t="e">
        <f t="shared" si="54"/>
        <v>#VALUE!</v>
      </c>
      <c r="AT29" s="769" t="e">
        <f t="shared" si="17"/>
        <v>#VALUE!</v>
      </c>
      <c r="AU29" s="705" t="e">
        <f t="shared" si="18"/>
        <v>#VALUE!</v>
      </c>
      <c r="AV29" s="702">
        <f t="shared" si="55"/>
        <v>1</v>
      </c>
      <c r="AW29" s="703" t="e">
        <f t="shared" si="56"/>
        <v>#VALUE!</v>
      </c>
      <c r="AX29" s="704" t="e">
        <f t="shared" si="57"/>
        <v>#VALUE!</v>
      </c>
      <c r="AY29" s="769" t="e">
        <f t="shared" si="19"/>
        <v>#VALUE!</v>
      </c>
      <c r="AZ29" s="705" t="e">
        <f t="shared" si="20"/>
        <v>#VALUE!</v>
      </c>
      <c r="BA29" s="702">
        <f t="shared" si="58"/>
        <v>1</v>
      </c>
      <c r="BB29" s="703" t="e">
        <f t="shared" si="59"/>
        <v>#VALUE!</v>
      </c>
      <c r="BC29" s="704" t="e">
        <f t="shared" si="60"/>
        <v>#VALUE!</v>
      </c>
      <c r="BD29" s="769" t="e">
        <f t="shared" si="21"/>
        <v>#VALUE!</v>
      </c>
      <c r="BE29" s="705" t="e">
        <f t="shared" si="22"/>
        <v>#VALUE!</v>
      </c>
      <c r="BF29" s="702">
        <f t="shared" si="61"/>
        <v>1</v>
      </c>
      <c r="BG29" s="703" t="e">
        <f t="shared" si="62"/>
        <v>#VALUE!</v>
      </c>
      <c r="BH29" s="704" t="e">
        <f t="shared" si="63"/>
        <v>#VALUE!</v>
      </c>
      <c r="BI29" s="769" t="e">
        <f t="shared" si="23"/>
        <v>#VALUE!</v>
      </c>
      <c r="BJ29" s="705" t="e">
        <f t="shared" si="24"/>
        <v>#VALUE!</v>
      </c>
      <c r="BK29" s="702">
        <f t="shared" si="64"/>
        <v>1</v>
      </c>
      <c r="BL29" s="703" t="e">
        <f t="shared" si="65"/>
        <v>#VALUE!</v>
      </c>
      <c r="BM29" s="704" t="e">
        <f t="shared" si="66"/>
        <v>#VALUE!</v>
      </c>
      <c r="BN29" s="769" t="e">
        <f t="shared" si="25"/>
        <v>#VALUE!</v>
      </c>
      <c r="BO29" s="705" t="e">
        <f t="shared" si="26"/>
        <v>#VALUE!</v>
      </c>
      <c r="BP29" s="702">
        <f t="shared" si="67"/>
        <v>1</v>
      </c>
      <c r="BQ29" s="703" t="e">
        <f t="shared" si="68"/>
        <v>#VALUE!</v>
      </c>
      <c r="BR29" s="704" t="e">
        <f t="shared" si="69"/>
        <v>#VALUE!</v>
      </c>
      <c r="BS29" s="769" t="e">
        <f t="shared" si="27"/>
        <v>#VALUE!</v>
      </c>
      <c r="BT29" s="705" t="e">
        <f t="shared" si="28"/>
        <v>#VALUE!</v>
      </c>
      <c r="BU29" s="702">
        <f t="shared" si="70"/>
        <v>1</v>
      </c>
      <c r="BV29" s="703" t="e">
        <f t="shared" si="71"/>
        <v>#VALUE!</v>
      </c>
      <c r="BW29" s="704" t="e">
        <f t="shared" si="72"/>
        <v>#VALUE!</v>
      </c>
      <c r="BX29" s="769" t="e">
        <f t="shared" si="29"/>
        <v>#VALUE!</v>
      </c>
      <c r="BY29" s="705" t="e">
        <f t="shared" si="30"/>
        <v>#VALUE!</v>
      </c>
      <c r="BZ29" s="702">
        <f t="shared" si="73"/>
        <v>1</v>
      </c>
      <c r="CA29" s="703" t="e">
        <f t="shared" si="74"/>
        <v>#VALUE!</v>
      </c>
      <c r="CB29" s="704" t="e">
        <f t="shared" si="75"/>
        <v>#VALUE!</v>
      </c>
      <c r="CC29" s="769" t="e">
        <f t="shared" si="31"/>
        <v>#VALUE!</v>
      </c>
      <c r="CD29" s="705" t="e">
        <f t="shared" si="32"/>
        <v>#VALUE!</v>
      </c>
      <c r="CE29" s="706">
        <f t="shared" si="1"/>
        <v>12</v>
      </c>
      <c r="CF29" s="707" t="e">
        <f t="shared" si="2"/>
        <v>#VALUE!</v>
      </c>
      <c r="CG29" s="708"/>
      <c r="CH29" s="709"/>
      <c r="CI29" s="719"/>
      <c r="CJ29" s="719"/>
      <c r="CK29" s="720"/>
      <c r="CL29" s="721"/>
      <c r="CM29" s="721"/>
      <c r="CN29" s="722"/>
      <c r="CO29" s="742" t="e">
        <f t="shared" si="34"/>
        <v>#VALUE!</v>
      </c>
      <c r="CP29" s="743" t="e">
        <f t="shared" si="35"/>
        <v>#VALUE!</v>
      </c>
      <c r="CQ29" s="724">
        <f t="shared" si="36"/>
        <v>0</v>
      </c>
      <c r="CR29" s="725" t="e">
        <f t="shared" si="76"/>
        <v>#VALUE!</v>
      </c>
      <c r="CS29" s="725" t="e">
        <f t="shared" si="76"/>
        <v>#VALUE!</v>
      </c>
      <c r="CT29" s="725" t="e">
        <f t="shared" si="38"/>
        <v>#VALUE!</v>
      </c>
      <c r="CU29" s="709"/>
    </row>
    <row r="30" spans="1:99" ht="16.5" customHeight="1">
      <c r="A30" s="23">
        <f t="shared" si="39"/>
        <v>26</v>
      </c>
      <c r="B30" s="142">
        <f>'2020-상시근로자'!B30</f>
        <v>0</v>
      </c>
      <c r="C30" s="632">
        <f>'2020-상시근로자'!C30</f>
        <v>0</v>
      </c>
      <c r="D30" s="634">
        <f>'2020-상시근로자'!D30</f>
        <v>0</v>
      </c>
      <c r="E30" s="156" t="e">
        <f t="shared" si="3"/>
        <v>#VALUE!</v>
      </c>
      <c r="F30" s="30" t="e">
        <f t="shared" si="4"/>
        <v>#VALUE!</v>
      </c>
      <c r="G30" s="31" t="e">
        <f t="shared" si="5"/>
        <v>#VALUE!</v>
      </c>
      <c r="H30" s="147" t="e">
        <f t="shared" si="6"/>
        <v>#VALUE!</v>
      </c>
      <c r="I30" s="633">
        <f>'2020-상시근로자'!E30</f>
        <v>0</v>
      </c>
      <c r="J30" s="633">
        <f>'2020-상시근로자'!G30</f>
        <v>0</v>
      </c>
      <c r="K30" s="33" t="e">
        <f t="shared" si="7"/>
        <v>#VALUE!</v>
      </c>
      <c r="L30" s="33">
        <f t="shared" si="0"/>
        <v>0</v>
      </c>
      <c r="M30" s="35" t="e">
        <f t="shared" si="8"/>
        <v>#VALUE!</v>
      </c>
      <c r="N30" s="108"/>
      <c r="O30" s="178"/>
      <c r="P30" s="179"/>
      <c r="Q30" s="106" t="s">
        <v>160</v>
      </c>
      <c r="R30" s="107" t="s">
        <v>160</v>
      </c>
      <c r="S30" s="43"/>
      <c r="T30" s="122" t="s">
        <v>160</v>
      </c>
      <c r="U30" s="122" t="s">
        <v>160</v>
      </c>
      <c r="V30" s="123" t="s">
        <v>160</v>
      </c>
      <c r="W30" s="702">
        <f t="shared" si="40"/>
        <v>1</v>
      </c>
      <c r="X30" s="703" t="e">
        <f t="shared" si="41"/>
        <v>#VALUE!</v>
      </c>
      <c r="Y30" s="704" t="e">
        <f t="shared" si="42"/>
        <v>#VALUE!</v>
      </c>
      <c r="Z30" s="769" t="e">
        <f t="shared" si="9"/>
        <v>#VALUE!</v>
      </c>
      <c r="AA30" s="705" t="e">
        <f t="shared" si="10"/>
        <v>#VALUE!</v>
      </c>
      <c r="AB30" s="702">
        <f t="shared" si="43"/>
        <v>1</v>
      </c>
      <c r="AC30" s="703" t="e">
        <f t="shared" si="44"/>
        <v>#VALUE!</v>
      </c>
      <c r="AD30" s="704" t="e">
        <f t="shared" si="45"/>
        <v>#VALUE!</v>
      </c>
      <c r="AE30" s="769" t="e">
        <f t="shared" si="11"/>
        <v>#VALUE!</v>
      </c>
      <c r="AF30" s="705" t="e">
        <f t="shared" si="12"/>
        <v>#VALUE!</v>
      </c>
      <c r="AG30" s="702">
        <f t="shared" si="46"/>
        <v>1</v>
      </c>
      <c r="AH30" s="703" t="e">
        <f t="shared" si="47"/>
        <v>#VALUE!</v>
      </c>
      <c r="AI30" s="704" t="e">
        <f t="shared" si="48"/>
        <v>#VALUE!</v>
      </c>
      <c r="AJ30" s="769" t="e">
        <f t="shared" si="13"/>
        <v>#VALUE!</v>
      </c>
      <c r="AK30" s="705" t="e">
        <f t="shared" si="14"/>
        <v>#VALUE!</v>
      </c>
      <c r="AL30" s="702">
        <f t="shared" si="49"/>
        <v>1</v>
      </c>
      <c r="AM30" s="703" t="e">
        <f t="shared" si="50"/>
        <v>#VALUE!</v>
      </c>
      <c r="AN30" s="704" t="e">
        <f t="shared" si="51"/>
        <v>#VALUE!</v>
      </c>
      <c r="AO30" s="769" t="e">
        <f t="shared" si="15"/>
        <v>#VALUE!</v>
      </c>
      <c r="AP30" s="705" t="e">
        <f t="shared" si="16"/>
        <v>#VALUE!</v>
      </c>
      <c r="AQ30" s="702">
        <f t="shared" si="52"/>
        <v>1</v>
      </c>
      <c r="AR30" s="703" t="e">
        <f t="shared" si="53"/>
        <v>#VALUE!</v>
      </c>
      <c r="AS30" s="704" t="e">
        <f t="shared" si="54"/>
        <v>#VALUE!</v>
      </c>
      <c r="AT30" s="769" t="e">
        <f t="shared" si="17"/>
        <v>#VALUE!</v>
      </c>
      <c r="AU30" s="705" t="e">
        <f t="shared" si="18"/>
        <v>#VALUE!</v>
      </c>
      <c r="AV30" s="702">
        <f t="shared" si="55"/>
        <v>1</v>
      </c>
      <c r="AW30" s="703" t="e">
        <f t="shared" si="56"/>
        <v>#VALUE!</v>
      </c>
      <c r="AX30" s="704" t="e">
        <f t="shared" si="57"/>
        <v>#VALUE!</v>
      </c>
      <c r="AY30" s="769" t="e">
        <f t="shared" si="19"/>
        <v>#VALUE!</v>
      </c>
      <c r="AZ30" s="705" t="e">
        <f t="shared" si="20"/>
        <v>#VALUE!</v>
      </c>
      <c r="BA30" s="702">
        <f t="shared" si="58"/>
        <v>1</v>
      </c>
      <c r="BB30" s="703" t="e">
        <f t="shared" si="59"/>
        <v>#VALUE!</v>
      </c>
      <c r="BC30" s="704" t="e">
        <f t="shared" si="60"/>
        <v>#VALUE!</v>
      </c>
      <c r="BD30" s="769" t="e">
        <f t="shared" si="21"/>
        <v>#VALUE!</v>
      </c>
      <c r="BE30" s="705" t="e">
        <f t="shared" si="22"/>
        <v>#VALUE!</v>
      </c>
      <c r="BF30" s="702">
        <f t="shared" si="61"/>
        <v>1</v>
      </c>
      <c r="BG30" s="703" t="e">
        <f t="shared" si="62"/>
        <v>#VALUE!</v>
      </c>
      <c r="BH30" s="704" t="e">
        <f t="shared" si="63"/>
        <v>#VALUE!</v>
      </c>
      <c r="BI30" s="769" t="e">
        <f t="shared" si="23"/>
        <v>#VALUE!</v>
      </c>
      <c r="BJ30" s="705" t="e">
        <f t="shared" si="24"/>
        <v>#VALUE!</v>
      </c>
      <c r="BK30" s="702">
        <f t="shared" si="64"/>
        <v>1</v>
      </c>
      <c r="BL30" s="703" t="e">
        <f t="shared" si="65"/>
        <v>#VALUE!</v>
      </c>
      <c r="BM30" s="704" t="e">
        <f t="shared" si="66"/>
        <v>#VALUE!</v>
      </c>
      <c r="BN30" s="769" t="e">
        <f t="shared" si="25"/>
        <v>#VALUE!</v>
      </c>
      <c r="BO30" s="705" t="e">
        <f t="shared" si="26"/>
        <v>#VALUE!</v>
      </c>
      <c r="BP30" s="702">
        <f t="shared" si="67"/>
        <v>1</v>
      </c>
      <c r="BQ30" s="703" t="e">
        <f t="shared" si="68"/>
        <v>#VALUE!</v>
      </c>
      <c r="BR30" s="704" t="e">
        <f t="shared" si="69"/>
        <v>#VALUE!</v>
      </c>
      <c r="BS30" s="769" t="e">
        <f t="shared" si="27"/>
        <v>#VALUE!</v>
      </c>
      <c r="BT30" s="705" t="e">
        <f t="shared" si="28"/>
        <v>#VALUE!</v>
      </c>
      <c r="BU30" s="702">
        <f t="shared" si="70"/>
        <v>1</v>
      </c>
      <c r="BV30" s="703" t="e">
        <f t="shared" si="71"/>
        <v>#VALUE!</v>
      </c>
      <c r="BW30" s="704" t="e">
        <f t="shared" si="72"/>
        <v>#VALUE!</v>
      </c>
      <c r="BX30" s="769" t="e">
        <f t="shared" si="29"/>
        <v>#VALUE!</v>
      </c>
      <c r="BY30" s="705" t="e">
        <f t="shared" si="30"/>
        <v>#VALUE!</v>
      </c>
      <c r="BZ30" s="702">
        <f t="shared" si="73"/>
        <v>1</v>
      </c>
      <c r="CA30" s="703" t="e">
        <f t="shared" si="74"/>
        <v>#VALUE!</v>
      </c>
      <c r="CB30" s="704" t="e">
        <f t="shared" si="75"/>
        <v>#VALUE!</v>
      </c>
      <c r="CC30" s="769" t="e">
        <f t="shared" si="31"/>
        <v>#VALUE!</v>
      </c>
      <c r="CD30" s="705" t="e">
        <f t="shared" si="32"/>
        <v>#VALUE!</v>
      </c>
      <c r="CE30" s="706">
        <f t="shared" si="1"/>
        <v>12</v>
      </c>
      <c r="CF30" s="707" t="e">
        <f t="shared" si="2"/>
        <v>#VALUE!</v>
      </c>
      <c r="CG30" s="708"/>
      <c r="CH30" s="709"/>
      <c r="CI30" s="719"/>
      <c r="CJ30" s="719"/>
      <c r="CK30" s="720"/>
      <c r="CL30" s="721"/>
      <c r="CM30" s="721"/>
      <c r="CN30" s="722"/>
      <c r="CO30" s="742" t="e">
        <f t="shared" si="34"/>
        <v>#VALUE!</v>
      </c>
      <c r="CP30" s="743" t="e">
        <f t="shared" si="35"/>
        <v>#VALUE!</v>
      </c>
      <c r="CQ30" s="724">
        <f t="shared" si="36"/>
        <v>0</v>
      </c>
      <c r="CR30" s="725" t="e">
        <f t="shared" si="76"/>
        <v>#VALUE!</v>
      </c>
      <c r="CS30" s="725" t="e">
        <f t="shared" si="76"/>
        <v>#VALUE!</v>
      </c>
      <c r="CT30" s="725" t="e">
        <f t="shared" si="38"/>
        <v>#VALUE!</v>
      </c>
      <c r="CU30" s="709"/>
    </row>
    <row r="31" spans="1:99" ht="16.5" customHeight="1">
      <c r="A31" s="23">
        <f t="shared" si="39"/>
        <v>27</v>
      </c>
      <c r="B31" s="142">
        <f>'2020-상시근로자'!B31</f>
        <v>0</v>
      </c>
      <c r="C31" s="632">
        <f>'2020-상시근로자'!C31</f>
        <v>0</v>
      </c>
      <c r="D31" s="634">
        <f>'2020-상시근로자'!D31</f>
        <v>0</v>
      </c>
      <c r="E31" s="156" t="e">
        <f t="shared" si="3"/>
        <v>#VALUE!</v>
      </c>
      <c r="F31" s="30" t="e">
        <f t="shared" si="4"/>
        <v>#VALUE!</v>
      </c>
      <c r="G31" s="31" t="e">
        <f t="shared" si="5"/>
        <v>#VALUE!</v>
      </c>
      <c r="H31" s="147" t="e">
        <f t="shared" si="6"/>
        <v>#VALUE!</v>
      </c>
      <c r="I31" s="633">
        <f>'2020-상시근로자'!E31</f>
        <v>0</v>
      </c>
      <c r="J31" s="633">
        <f>'2020-상시근로자'!G31</f>
        <v>0</v>
      </c>
      <c r="K31" s="33" t="e">
        <f t="shared" si="7"/>
        <v>#VALUE!</v>
      </c>
      <c r="L31" s="33">
        <f t="shared" si="0"/>
        <v>0</v>
      </c>
      <c r="M31" s="35" t="e">
        <f t="shared" si="8"/>
        <v>#VALUE!</v>
      </c>
      <c r="N31" s="108"/>
      <c r="O31" s="178"/>
      <c r="P31" s="179"/>
      <c r="Q31" s="106" t="s">
        <v>160</v>
      </c>
      <c r="R31" s="107" t="s">
        <v>160</v>
      </c>
      <c r="S31" s="43"/>
      <c r="T31" s="122" t="s">
        <v>160</v>
      </c>
      <c r="U31" s="122" t="s">
        <v>160</v>
      </c>
      <c r="V31" s="123" t="s">
        <v>160</v>
      </c>
      <c r="W31" s="702">
        <f t="shared" si="40"/>
        <v>1</v>
      </c>
      <c r="X31" s="703" t="e">
        <f t="shared" si="41"/>
        <v>#VALUE!</v>
      </c>
      <c r="Y31" s="704" t="e">
        <f t="shared" si="42"/>
        <v>#VALUE!</v>
      </c>
      <c r="Z31" s="769" t="e">
        <f t="shared" si="9"/>
        <v>#VALUE!</v>
      </c>
      <c r="AA31" s="705" t="e">
        <f t="shared" si="10"/>
        <v>#VALUE!</v>
      </c>
      <c r="AB31" s="702">
        <f t="shared" si="43"/>
        <v>1</v>
      </c>
      <c r="AC31" s="703" t="e">
        <f t="shared" si="44"/>
        <v>#VALUE!</v>
      </c>
      <c r="AD31" s="704" t="e">
        <f t="shared" si="45"/>
        <v>#VALUE!</v>
      </c>
      <c r="AE31" s="769" t="e">
        <f t="shared" si="11"/>
        <v>#VALUE!</v>
      </c>
      <c r="AF31" s="705" t="e">
        <f t="shared" si="12"/>
        <v>#VALUE!</v>
      </c>
      <c r="AG31" s="702">
        <f t="shared" si="46"/>
        <v>1</v>
      </c>
      <c r="AH31" s="703" t="e">
        <f t="shared" si="47"/>
        <v>#VALUE!</v>
      </c>
      <c r="AI31" s="704" t="e">
        <f t="shared" si="48"/>
        <v>#VALUE!</v>
      </c>
      <c r="AJ31" s="769" t="e">
        <f t="shared" si="13"/>
        <v>#VALUE!</v>
      </c>
      <c r="AK31" s="705" t="e">
        <f t="shared" si="14"/>
        <v>#VALUE!</v>
      </c>
      <c r="AL31" s="702">
        <f t="shared" si="49"/>
        <v>1</v>
      </c>
      <c r="AM31" s="703" t="e">
        <f t="shared" si="50"/>
        <v>#VALUE!</v>
      </c>
      <c r="AN31" s="704" t="e">
        <f t="shared" si="51"/>
        <v>#VALUE!</v>
      </c>
      <c r="AO31" s="769" t="e">
        <f t="shared" si="15"/>
        <v>#VALUE!</v>
      </c>
      <c r="AP31" s="705" t="e">
        <f t="shared" si="16"/>
        <v>#VALUE!</v>
      </c>
      <c r="AQ31" s="702">
        <f t="shared" si="52"/>
        <v>1</v>
      </c>
      <c r="AR31" s="703" t="e">
        <f t="shared" si="53"/>
        <v>#VALUE!</v>
      </c>
      <c r="AS31" s="704" t="e">
        <f t="shared" si="54"/>
        <v>#VALUE!</v>
      </c>
      <c r="AT31" s="769" t="e">
        <f t="shared" si="17"/>
        <v>#VALUE!</v>
      </c>
      <c r="AU31" s="705" t="e">
        <f t="shared" si="18"/>
        <v>#VALUE!</v>
      </c>
      <c r="AV31" s="702">
        <f t="shared" si="55"/>
        <v>1</v>
      </c>
      <c r="AW31" s="703" t="e">
        <f t="shared" si="56"/>
        <v>#VALUE!</v>
      </c>
      <c r="AX31" s="704" t="e">
        <f t="shared" si="57"/>
        <v>#VALUE!</v>
      </c>
      <c r="AY31" s="769" t="e">
        <f t="shared" si="19"/>
        <v>#VALUE!</v>
      </c>
      <c r="AZ31" s="705" t="e">
        <f t="shared" si="20"/>
        <v>#VALUE!</v>
      </c>
      <c r="BA31" s="702">
        <f t="shared" si="58"/>
        <v>1</v>
      </c>
      <c r="BB31" s="703" t="e">
        <f t="shared" si="59"/>
        <v>#VALUE!</v>
      </c>
      <c r="BC31" s="704" t="e">
        <f t="shared" si="60"/>
        <v>#VALUE!</v>
      </c>
      <c r="BD31" s="769" t="e">
        <f t="shared" si="21"/>
        <v>#VALUE!</v>
      </c>
      <c r="BE31" s="705" t="e">
        <f t="shared" si="22"/>
        <v>#VALUE!</v>
      </c>
      <c r="BF31" s="702">
        <f t="shared" si="61"/>
        <v>1</v>
      </c>
      <c r="BG31" s="703" t="e">
        <f t="shared" si="62"/>
        <v>#VALUE!</v>
      </c>
      <c r="BH31" s="704" t="e">
        <f t="shared" si="63"/>
        <v>#VALUE!</v>
      </c>
      <c r="BI31" s="769" t="e">
        <f t="shared" si="23"/>
        <v>#VALUE!</v>
      </c>
      <c r="BJ31" s="705" t="e">
        <f t="shared" si="24"/>
        <v>#VALUE!</v>
      </c>
      <c r="BK31" s="702">
        <f t="shared" si="64"/>
        <v>1</v>
      </c>
      <c r="BL31" s="703" t="e">
        <f t="shared" si="65"/>
        <v>#VALUE!</v>
      </c>
      <c r="BM31" s="704" t="e">
        <f t="shared" si="66"/>
        <v>#VALUE!</v>
      </c>
      <c r="BN31" s="769" t="e">
        <f t="shared" si="25"/>
        <v>#VALUE!</v>
      </c>
      <c r="BO31" s="705" t="e">
        <f t="shared" si="26"/>
        <v>#VALUE!</v>
      </c>
      <c r="BP31" s="702">
        <f t="shared" si="67"/>
        <v>1</v>
      </c>
      <c r="BQ31" s="703" t="e">
        <f t="shared" si="68"/>
        <v>#VALUE!</v>
      </c>
      <c r="BR31" s="704" t="e">
        <f t="shared" si="69"/>
        <v>#VALUE!</v>
      </c>
      <c r="BS31" s="769" t="e">
        <f t="shared" si="27"/>
        <v>#VALUE!</v>
      </c>
      <c r="BT31" s="705" t="e">
        <f t="shared" si="28"/>
        <v>#VALUE!</v>
      </c>
      <c r="BU31" s="702">
        <f t="shared" si="70"/>
        <v>1</v>
      </c>
      <c r="BV31" s="703" t="e">
        <f t="shared" si="71"/>
        <v>#VALUE!</v>
      </c>
      <c r="BW31" s="704" t="e">
        <f t="shared" si="72"/>
        <v>#VALUE!</v>
      </c>
      <c r="BX31" s="769" t="e">
        <f t="shared" si="29"/>
        <v>#VALUE!</v>
      </c>
      <c r="BY31" s="705" t="e">
        <f t="shared" si="30"/>
        <v>#VALUE!</v>
      </c>
      <c r="BZ31" s="702">
        <f t="shared" si="73"/>
        <v>1</v>
      </c>
      <c r="CA31" s="703" t="e">
        <f t="shared" si="74"/>
        <v>#VALUE!</v>
      </c>
      <c r="CB31" s="704" t="e">
        <f t="shared" si="75"/>
        <v>#VALUE!</v>
      </c>
      <c r="CC31" s="769" t="e">
        <f t="shared" si="31"/>
        <v>#VALUE!</v>
      </c>
      <c r="CD31" s="705" t="e">
        <f t="shared" si="32"/>
        <v>#VALUE!</v>
      </c>
      <c r="CE31" s="706">
        <f t="shared" si="1"/>
        <v>12</v>
      </c>
      <c r="CF31" s="707" t="e">
        <f t="shared" si="2"/>
        <v>#VALUE!</v>
      </c>
      <c r="CG31" s="708"/>
      <c r="CH31" s="709"/>
      <c r="CI31" s="719"/>
      <c r="CJ31" s="719"/>
      <c r="CK31" s="720"/>
      <c r="CL31" s="721"/>
      <c r="CM31" s="721"/>
      <c r="CN31" s="722"/>
      <c r="CO31" s="742" t="e">
        <f t="shared" si="34"/>
        <v>#VALUE!</v>
      </c>
      <c r="CP31" s="743" t="e">
        <f t="shared" si="35"/>
        <v>#VALUE!</v>
      </c>
      <c r="CQ31" s="724">
        <f t="shared" si="36"/>
        <v>0</v>
      </c>
      <c r="CR31" s="725" t="e">
        <f t="shared" si="76"/>
        <v>#VALUE!</v>
      </c>
      <c r="CS31" s="725" t="e">
        <f t="shared" si="76"/>
        <v>#VALUE!</v>
      </c>
      <c r="CT31" s="725" t="e">
        <f t="shared" si="38"/>
        <v>#VALUE!</v>
      </c>
      <c r="CU31" s="709"/>
    </row>
    <row r="32" spans="1:99" ht="16.5" customHeight="1">
      <c r="A32" s="23">
        <f t="shared" si="39"/>
        <v>28</v>
      </c>
      <c r="B32" s="142">
        <f>'2020-상시근로자'!B32</f>
        <v>0</v>
      </c>
      <c r="C32" s="632">
        <f>'2020-상시근로자'!C32</f>
        <v>0</v>
      </c>
      <c r="D32" s="634">
        <f>'2020-상시근로자'!D32</f>
        <v>0</v>
      </c>
      <c r="E32" s="156" t="e">
        <f t="shared" si="3"/>
        <v>#VALUE!</v>
      </c>
      <c r="F32" s="30" t="e">
        <f t="shared" si="4"/>
        <v>#VALUE!</v>
      </c>
      <c r="G32" s="31" t="e">
        <f t="shared" si="5"/>
        <v>#VALUE!</v>
      </c>
      <c r="H32" s="147" t="e">
        <f t="shared" si="6"/>
        <v>#VALUE!</v>
      </c>
      <c r="I32" s="633">
        <f>'2020-상시근로자'!E32</f>
        <v>0</v>
      </c>
      <c r="J32" s="633">
        <f>'2020-상시근로자'!G32</f>
        <v>0</v>
      </c>
      <c r="K32" s="33" t="e">
        <f t="shared" si="7"/>
        <v>#VALUE!</v>
      </c>
      <c r="L32" s="33">
        <f t="shared" si="0"/>
        <v>0</v>
      </c>
      <c r="M32" s="35" t="e">
        <f t="shared" si="8"/>
        <v>#VALUE!</v>
      </c>
      <c r="N32" s="108"/>
      <c r="O32" s="178"/>
      <c r="P32" s="179"/>
      <c r="Q32" s="106" t="s">
        <v>160</v>
      </c>
      <c r="R32" s="107" t="s">
        <v>160</v>
      </c>
      <c r="S32" s="43"/>
      <c r="T32" s="122" t="s">
        <v>160</v>
      </c>
      <c r="U32" s="122" t="s">
        <v>160</v>
      </c>
      <c r="V32" s="123" t="s">
        <v>160</v>
      </c>
      <c r="W32" s="702">
        <f t="shared" si="40"/>
        <v>1</v>
      </c>
      <c r="X32" s="703" t="e">
        <f t="shared" si="41"/>
        <v>#VALUE!</v>
      </c>
      <c r="Y32" s="704" t="e">
        <f t="shared" si="42"/>
        <v>#VALUE!</v>
      </c>
      <c r="Z32" s="769" t="e">
        <f t="shared" si="9"/>
        <v>#VALUE!</v>
      </c>
      <c r="AA32" s="705" t="e">
        <f t="shared" si="10"/>
        <v>#VALUE!</v>
      </c>
      <c r="AB32" s="702">
        <f t="shared" si="43"/>
        <v>1</v>
      </c>
      <c r="AC32" s="703" t="e">
        <f t="shared" si="44"/>
        <v>#VALUE!</v>
      </c>
      <c r="AD32" s="704" t="e">
        <f t="shared" si="45"/>
        <v>#VALUE!</v>
      </c>
      <c r="AE32" s="769" t="e">
        <f t="shared" si="11"/>
        <v>#VALUE!</v>
      </c>
      <c r="AF32" s="705" t="e">
        <f t="shared" si="12"/>
        <v>#VALUE!</v>
      </c>
      <c r="AG32" s="702">
        <f t="shared" si="46"/>
        <v>1</v>
      </c>
      <c r="AH32" s="703" t="e">
        <f t="shared" si="47"/>
        <v>#VALUE!</v>
      </c>
      <c r="AI32" s="704" t="e">
        <f t="shared" si="48"/>
        <v>#VALUE!</v>
      </c>
      <c r="AJ32" s="769" t="e">
        <f t="shared" si="13"/>
        <v>#VALUE!</v>
      </c>
      <c r="AK32" s="705" t="e">
        <f t="shared" si="14"/>
        <v>#VALUE!</v>
      </c>
      <c r="AL32" s="702">
        <f t="shared" si="49"/>
        <v>1</v>
      </c>
      <c r="AM32" s="703" t="e">
        <f t="shared" si="50"/>
        <v>#VALUE!</v>
      </c>
      <c r="AN32" s="704" t="e">
        <f t="shared" si="51"/>
        <v>#VALUE!</v>
      </c>
      <c r="AO32" s="769" t="e">
        <f t="shared" si="15"/>
        <v>#VALUE!</v>
      </c>
      <c r="AP32" s="705" t="e">
        <f t="shared" si="16"/>
        <v>#VALUE!</v>
      </c>
      <c r="AQ32" s="702">
        <f t="shared" si="52"/>
        <v>1</v>
      </c>
      <c r="AR32" s="703" t="e">
        <f t="shared" si="53"/>
        <v>#VALUE!</v>
      </c>
      <c r="AS32" s="704" t="e">
        <f t="shared" si="54"/>
        <v>#VALUE!</v>
      </c>
      <c r="AT32" s="769" t="e">
        <f t="shared" si="17"/>
        <v>#VALUE!</v>
      </c>
      <c r="AU32" s="705" t="e">
        <f t="shared" si="18"/>
        <v>#VALUE!</v>
      </c>
      <c r="AV32" s="702">
        <f t="shared" si="55"/>
        <v>1</v>
      </c>
      <c r="AW32" s="703" t="e">
        <f t="shared" si="56"/>
        <v>#VALUE!</v>
      </c>
      <c r="AX32" s="704" t="e">
        <f t="shared" si="57"/>
        <v>#VALUE!</v>
      </c>
      <c r="AY32" s="769" t="e">
        <f t="shared" si="19"/>
        <v>#VALUE!</v>
      </c>
      <c r="AZ32" s="705" t="e">
        <f t="shared" si="20"/>
        <v>#VALUE!</v>
      </c>
      <c r="BA32" s="702">
        <f t="shared" si="58"/>
        <v>1</v>
      </c>
      <c r="BB32" s="703" t="e">
        <f t="shared" si="59"/>
        <v>#VALUE!</v>
      </c>
      <c r="BC32" s="704" t="e">
        <f t="shared" si="60"/>
        <v>#VALUE!</v>
      </c>
      <c r="BD32" s="769" t="e">
        <f t="shared" si="21"/>
        <v>#VALUE!</v>
      </c>
      <c r="BE32" s="705" t="e">
        <f t="shared" si="22"/>
        <v>#VALUE!</v>
      </c>
      <c r="BF32" s="702">
        <f t="shared" si="61"/>
        <v>1</v>
      </c>
      <c r="BG32" s="703" t="e">
        <f t="shared" si="62"/>
        <v>#VALUE!</v>
      </c>
      <c r="BH32" s="704" t="e">
        <f t="shared" si="63"/>
        <v>#VALUE!</v>
      </c>
      <c r="BI32" s="769" t="e">
        <f t="shared" si="23"/>
        <v>#VALUE!</v>
      </c>
      <c r="BJ32" s="705" t="e">
        <f t="shared" si="24"/>
        <v>#VALUE!</v>
      </c>
      <c r="BK32" s="702">
        <f t="shared" si="64"/>
        <v>1</v>
      </c>
      <c r="BL32" s="703" t="e">
        <f t="shared" si="65"/>
        <v>#VALUE!</v>
      </c>
      <c r="BM32" s="704" t="e">
        <f t="shared" si="66"/>
        <v>#VALUE!</v>
      </c>
      <c r="BN32" s="769" t="e">
        <f t="shared" si="25"/>
        <v>#VALUE!</v>
      </c>
      <c r="BO32" s="705" t="e">
        <f t="shared" si="26"/>
        <v>#VALUE!</v>
      </c>
      <c r="BP32" s="702">
        <f t="shared" si="67"/>
        <v>1</v>
      </c>
      <c r="BQ32" s="703" t="e">
        <f t="shared" si="68"/>
        <v>#VALUE!</v>
      </c>
      <c r="BR32" s="704" t="e">
        <f t="shared" si="69"/>
        <v>#VALUE!</v>
      </c>
      <c r="BS32" s="769" t="e">
        <f t="shared" si="27"/>
        <v>#VALUE!</v>
      </c>
      <c r="BT32" s="705" t="e">
        <f t="shared" si="28"/>
        <v>#VALUE!</v>
      </c>
      <c r="BU32" s="702">
        <f t="shared" si="70"/>
        <v>1</v>
      </c>
      <c r="BV32" s="703" t="e">
        <f t="shared" si="71"/>
        <v>#VALUE!</v>
      </c>
      <c r="BW32" s="704" t="e">
        <f t="shared" si="72"/>
        <v>#VALUE!</v>
      </c>
      <c r="BX32" s="769" t="e">
        <f t="shared" si="29"/>
        <v>#VALUE!</v>
      </c>
      <c r="BY32" s="705" t="e">
        <f t="shared" si="30"/>
        <v>#VALUE!</v>
      </c>
      <c r="BZ32" s="702">
        <f t="shared" si="73"/>
        <v>1</v>
      </c>
      <c r="CA32" s="703" t="e">
        <f t="shared" si="74"/>
        <v>#VALUE!</v>
      </c>
      <c r="CB32" s="704" t="e">
        <f t="shared" si="75"/>
        <v>#VALUE!</v>
      </c>
      <c r="CC32" s="769" t="e">
        <f t="shared" si="31"/>
        <v>#VALUE!</v>
      </c>
      <c r="CD32" s="705" t="e">
        <f t="shared" si="32"/>
        <v>#VALUE!</v>
      </c>
      <c r="CE32" s="706">
        <f t="shared" si="1"/>
        <v>12</v>
      </c>
      <c r="CF32" s="707" t="e">
        <f t="shared" si="2"/>
        <v>#VALUE!</v>
      </c>
      <c r="CG32" s="708"/>
      <c r="CH32" s="709"/>
      <c r="CI32" s="719"/>
      <c r="CJ32" s="719"/>
      <c r="CK32" s="720"/>
      <c r="CL32" s="721"/>
      <c r="CM32" s="721"/>
      <c r="CN32" s="722"/>
      <c r="CO32" s="742" t="e">
        <f t="shared" si="34"/>
        <v>#VALUE!</v>
      </c>
      <c r="CP32" s="743" t="e">
        <f t="shared" si="35"/>
        <v>#VALUE!</v>
      </c>
      <c r="CQ32" s="724">
        <f t="shared" si="36"/>
        <v>0</v>
      </c>
      <c r="CR32" s="725" t="e">
        <f t="shared" si="76"/>
        <v>#VALUE!</v>
      </c>
      <c r="CS32" s="725" t="e">
        <f t="shared" si="76"/>
        <v>#VALUE!</v>
      </c>
      <c r="CT32" s="725" t="e">
        <f t="shared" si="38"/>
        <v>#VALUE!</v>
      </c>
      <c r="CU32" s="709"/>
    </row>
    <row r="33" spans="1:99" ht="16.5" customHeight="1" thickBot="1">
      <c r="A33" s="23">
        <f t="shared" si="39"/>
        <v>29</v>
      </c>
      <c r="B33" s="142">
        <f>'2020-상시근로자'!B33</f>
        <v>0</v>
      </c>
      <c r="C33" s="632">
        <f>'2020-상시근로자'!C33</f>
        <v>0</v>
      </c>
      <c r="D33" s="634">
        <f>'2020-상시근로자'!D33</f>
        <v>0</v>
      </c>
      <c r="E33" s="156" t="e">
        <f t="shared" si="3"/>
        <v>#VALUE!</v>
      </c>
      <c r="F33" s="30" t="e">
        <f t="shared" si="4"/>
        <v>#VALUE!</v>
      </c>
      <c r="G33" s="31" t="e">
        <f t="shared" si="5"/>
        <v>#VALUE!</v>
      </c>
      <c r="H33" s="147" t="e">
        <f t="shared" si="6"/>
        <v>#VALUE!</v>
      </c>
      <c r="I33" s="633">
        <f>'2020-상시근로자'!E33</f>
        <v>0</v>
      </c>
      <c r="J33" s="633">
        <f>'2020-상시근로자'!G33</f>
        <v>0</v>
      </c>
      <c r="K33" s="33" t="e">
        <f t="shared" si="7"/>
        <v>#VALUE!</v>
      </c>
      <c r="L33" s="33">
        <f t="shared" si="0"/>
        <v>0</v>
      </c>
      <c r="M33" s="35" t="e">
        <f t="shared" si="8"/>
        <v>#VALUE!</v>
      </c>
      <c r="N33" s="108"/>
      <c r="O33" s="180"/>
      <c r="P33" s="181"/>
      <c r="Q33" s="106" t="s">
        <v>160</v>
      </c>
      <c r="R33" s="107" t="s">
        <v>160</v>
      </c>
      <c r="S33" s="43"/>
      <c r="T33" s="122" t="s">
        <v>160</v>
      </c>
      <c r="U33" s="122" t="s">
        <v>160</v>
      </c>
      <c r="V33" s="123" t="s">
        <v>160</v>
      </c>
      <c r="W33" s="702">
        <f t="shared" si="40"/>
        <v>1</v>
      </c>
      <c r="X33" s="703" t="e">
        <f t="shared" si="41"/>
        <v>#VALUE!</v>
      </c>
      <c r="Y33" s="704" t="e">
        <f t="shared" si="42"/>
        <v>#VALUE!</v>
      </c>
      <c r="Z33" s="769" t="e">
        <f t="shared" si="9"/>
        <v>#VALUE!</v>
      </c>
      <c r="AA33" s="705" t="e">
        <f t="shared" si="10"/>
        <v>#VALUE!</v>
      </c>
      <c r="AB33" s="702">
        <f t="shared" si="43"/>
        <v>1</v>
      </c>
      <c r="AC33" s="703" t="e">
        <f t="shared" si="44"/>
        <v>#VALUE!</v>
      </c>
      <c r="AD33" s="704" t="e">
        <f t="shared" si="45"/>
        <v>#VALUE!</v>
      </c>
      <c r="AE33" s="769" t="e">
        <f t="shared" si="11"/>
        <v>#VALUE!</v>
      </c>
      <c r="AF33" s="705" t="e">
        <f t="shared" si="12"/>
        <v>#VALUE!</v>
      </c>
      <c r="AG33" s="702">
        <f t="shared" si="46"/>
        <v>1</v>
      </c>
      <c r="AH33" s="703" t="e">
        <f t="shared" si="47"/>
        <v>#VALUE!</v>
      </c>
      <c r="AI33" s="704" t="e">
        <f t="shared" si="48"/>
        <v>#VALUE!</v>
      </c>
      <c r="AJ33" s="769" t="e">
        <f t="shared" si="13"/>
        <v>#VALUE!</v>
      </c>
      <c r="AK33" s="705" t="e">
        <f t="shared" si="14"/>
        <v>#VALUE!</v>
      </c>
      <c r="AL33" s="702">
        <f t="shared" si="49"/>
        <v>1</v>
      </c>
      <c r="AM33" s="703" t="e">
        <f t="shared" si="50"/>
        <v>#VALUE!</v>
      </c>
      <c r="AN33" s="704" t="e">
        <f t="shared" si="51"/>
        <v>#VALUE!</v>
      </c>
      <c r="AO33" s="769" t="e">
        <f t="shared" si="15"/>
        <v>#VALUE!</v>
      </c>
      <c r="AP33" s="705" t="e">
        <f t="shared" si="16"/>
        <v>#VALUE!</v>
      </c>
      <c r="AQ33" s="702">
        <f t="shared" si="52"/>
        <v>1</v>
      </c>
      <c r="AR33" s="703" t="e">
        <f t="shared" si="53"/>
        <v>#VALUE!</v>
      </c>
      <c r="AS33" s="704" t="e">
        <f t="shared" si="54"/>
        <v>#VALUE!</v>
      </c>
      <c r="AT33" s="769" t="e">
        <f t="shared" si="17"/>
        <v>#VALUE!</v>
      </c>
      <c r="AU33" s="705" t="e">
        <f t="shared" si="18"/>
        <v>#VALUE!</v>
      </c>
      <c r="AV33" s="702">
        <f t="shared" si="55"/>
        <v>1</v>
      </c>
      <c r="AW33" s="703" t="e">
        <f t="shared" si="56"/>
        <v>#VALUE!</v>
      </c>
      <c r="AX33" s="704" t="e">
        <f t="shared" si="57"/>
        <v>#VALUE!</v>
      </c>
      <c r="AY33" s="769" t="e">
        <f t="shared" si="19"/>
        <v>#VALUE!</v>
      </c>
      <c r="AZ33" s="705" t="e">
        <f t="shared" si="20"/>
        <v>#VALUE!</v>
      </c>
      <c r="BA33" s="702">
        <f t="shared" si="58"/>
        <v>1</v>
      </c>
      <c r="BB33" s="703" t="e">
        <f t="shared" si="59"/>
        <v>#VALUE!</v>
      </c>
      <c r="BC33" s="704" t="e">
        <f t="shared" si="60"/>
        <v>#VALUE!</v>
      </c>
      <c r="BD33" s="769" t="e">
        <f t="shared" si="21"/>
        <v>#VALUE!</v>
      </c>
      <c r="BE33" s="705" t="e">
        <f t="shared" si="22"/>
        <v>#VALUE!</v>
      </c>
      <c r="BF33" s="702">
        <f t="shared" si="61"/>
        <v>1</v>
      </c>
      <c r="BG33" s="703" t="e">
        <f t="shared" si="62"/>
        <v>#VALUE!</v>
      </c>
      <c r="BH33" s="704" t="e">
        <f t="shared" si="63"/>
        <v>#VALUE!</v>
      </c>
      <c r="BI33" s="769" t="e">
        <f t="shared" si="23"/>
        <v>#VALUE!</v>
      </c>
      <c r="BJ33" s="705" t="e">
        <f t="shared" si="24"/>
        <v>#VALUE!</v>
      </c>
      <c r="BK33" s="702">
        <f t="shared" si="64"/>
        <v>1</v>
      </c>
      <c r="BL33" s="703" t="e">
        <f t="shared" si="65"/>
        <v>#VALUE!</v>
      </c>
      <c r="BM33" s="704" t="e">
        <f t="shared" si="66"/>
        <v>#VALUE!</v>
      </c>
      <c r="BN33" s="769" t="e">
        <f t="shared" si="25"/>
        <v>#VALUE!</v>
      </c>
      <c r="BO33" s="705" t="e">
        <f t="shared" si="26"/>
        <v>#VALUE!</v>
      </c>
      <c r="BP33" s="702">
        <f t="shared" si="67"/>
        <v>1</v>
      </c>
      <c r="BQ33" s="703" t="e">
        <f t="shared" si="68"/>
        <v>#VALUE!</v>
      </c>
      <c r="BR33" s="704" t="e">
        <f t="shared" si="69"/>
        <v>#VALUE!</v>
      </c>
      <c r="BS33" s="769" t="e">
        <f t="shared" si="27"/>
        <v>#VALUE!</v>
      </c>
      <c r="BT33" s="705" t="e">
        <f t="shared" si="28"/>
        <v>#VALUE!</v>
      </c>
      <c r="BU33" s="702">
        <f t="shared" si="70"/>
        <v>1</v>
      </c>
      <c r="BV33" s="703" t="e">
        <f t="shared" si="71"/>
        <v>#VALUE!</v>
      </c>
      <c r="BW33" s="704" t="e">
        <f t="shared" si="72"/>
        <v>#VALUE!</v>
      </c>
      <c r="BX33" s="769" t="e">
        <f t="shared" si="29"/>
        <v>#VALUE!</v>
      </c>
      <c r="BY33" s="705" t="e">
        <f t="shared" si="30"/>
        <v>#VALUE!</v>
      </c>
      <c r="BZ33" s="702">
        <f t="shared" si="73"/>
        <v>1</v>
      </c>
      <c r="CA33" s="703" t="e">
        <f t="shared" si="74"/>
        <v>#VALUE!</v>
      </c>
      <c r="CB33" s="704" t="e">
        <f t="shared" si="75"/>
        <v>#VALUE!</v>
      </c>
      <c r="CC33" s="769" t="e">
        <f t="shared" si="31"/>
        <v>#VALUE!</v>
      </c>
      <c r="CD33" s="705" t="e">
        <f t="shared" si="32"/>
        <v>#VALUE!</v>
      </c>
      <c r="CE33" s="706">
        <f t="shared" si="1"/>
        <v>12</v>
      </c>
      <c r="CF33" s="707" t="e">
        <f t="shared" si="2"/>
        <v>#VALUE!</v>
      </c>
      <c r="CG33" s="708"/>
      <c r="CH33" s="709"/>
      <c r="CI33" s="719"/>
      <c r="CJ33" s="719"/>
      <c r="CK33" s="720"/>
      <c r="CL33" s="721"/>
      <c r="CM33" s="721"/>
      <c r="CN33" s="722"/>
      <c r="CO33" s="742" t="e">
        <f t="shared" si="34"/>
        <v>#VALUE!</v>
      </c>
      <c r="CP33" s="743" t="e">
        <f t="shared" si="35"/>
        <v>#VALUE!</v>
      </c>
      <c r="CQ33" s="724">
        <f t="shared" si="36"/>
        <v>0</v>
      </c>
      <c r="CR33" s="725" t="e">
        <f t="shared" si="76"/>
        <v>#VALUE!</v>
      </c>
      <c r="CS33" s="725" t="e">
        <f t="shared" si="76"/>
        <v>#VALUE!</v>
      </c>
      <c r="CT33" s="725" t="e">
        <f t="shared" si="38"/>
        <v>#VALUE!</v>
      </c>
      <c r="CU33" s="709"/>
    </row>
    <row r="34" spans="1:99" ht="16.5" customHeight="1">
      <c r="A34" s="23">
        <f t="shared" si="39"/>
        <v>30</v>
      </c>
      <c r="B34" s="142">
        <f>'2020-상시근로자'!B34</f>
        <v>0</v>
      </c>
      <c r="C34" s="632">
        <f>'2020-상시근로자'!C34</f>
        <v>0</v>
      </c>
      <c r="D34" s="634">
        <f>'2020-상시근로자'!D34</f>
        <v>0</v>
      </c>
      <c r="E34" s="156" t="e">
        <f t="shared" si="3"/>
        <v>#VALUE!</v>
      </c>
      <c r="F34" s="30" t="e">
        <f t="shared" si="4"/>
        <v>#VALUE!</v>
      </c>
      <c r="G34" s="31" t="e">
        <f t="shared" si="5"/>
        <v>#VALUE!</v>
      </c>
      <c r="H34" s="147" t="e">
        <f t="shared" si="6"/>
        <v>#VALUE!</v>
      </c>
      <c r="I34" s="633">
        <f>'2020-상시근로자'!E34</f>
        <v>0</v>
      </c>
      <c r="J34" s="633">
        <f>'2020-상시근로자'!G34</f>
        <v>0</v>
      </c>
      <c r="K34" s="33" t="e">
        <f t="shared" si="7"/>
        <v>#VALUE!</v>
      </c>
      <c r="L34" s="33">
        <f t="shared" si="0"/>
        <v>0</v>
      </c>
      <c r="M34" s="35" t="e">
        <f t="shared" si="8"/>
        <v>#VALUE!</v>
      </c>
      <c r="N34" s="108"/>
      <c r="O34" s="178"/>
      <c r="P34" s="179"/>
      <c r="Q34" s="106" t="s">
        <v>160</v>
      </c>
      <c r="R34" s="107" t="s">
        <v>160</v>
      </c>
      <c r="S34" s="43"/>
      <c r="T34" s="122" t="s">
        <v>160</v>
      </c>
      <c r="U34" s="122" t="s">
        <v>160</v>
      </c>
      <c r="V34" s="123" t="s">
        <v>160</v>
      </c>
      <c r="W34" s="702">
        <f t="shared" si="40"/>
        <v>1</v>
      </c>
      <c r="X34" s="703" t="e">
        <f t="shared" si="41"/>
        <v>#VALUE!</v>
      </c>
      <c r="Y34" s="704" t="e">
        <f t="shared" si="42"/>
        <v>#VALUE!</v>
      </c>
      <c r="Z34" s="769" t="e">
        <f t="shared" si="9"/>
        <v>#VALUE!</v>
      </c>
      <c r="AA34" s="705" t="e">
        <f t="shared" si="10"/>
        <v>#VALUE!</v>
      </c>
      <c r="AB34" s="702">
        <f t="shared" si="43"/>
        <v>1</v>
      </c>
      <c r="AC34" s="703" t="e">
        <f t="shared" si="44"/>
        <v>#VALUE!</v>
      </c>
      <c r="AD34" s="704" t="e">
        <f t="shared" si="45"/>
        <v>#VALUE!</v>
      </c>
      <c r="AE34" s="769" t="e">
        <f t="shared" si="11"/>
        <v>#VALUE!</v>
      </c>
      <c r="AF34" s="705" t="e">
        <f t="shared" si="12"/>
        <v>#VALUE!</v>
      </c>
      <c r="AG34" s="702">
        <f t="shared" si="46"/>
        <v>1</v>
      </c>
      <c r="AH34" s="703" t="e">
        <f t="shared" si="47"/>
        <v>#VALUE!</v>
      </c>
      <c r="AI34" s="704" t="e">
        <f t="shared" si="48"/>
        <v>#VALUE!</v>
      </c>
      <c r="AJ34" s="769" t="e">
        <f t="shared" si="13"/>
        <v>#VALUE!</v>
      </c>
      <c r="AK34" s="705" t="e">
        <f t="shared" si="14"/>
        <v>#VALUE!</v>
      </c>
      <c r="AL34" s="702">
        <f t="shared" si="49"/>
        <v>1</v>
      </c>
      <c r="AM34" s="703" t="e">
        <f t="shared" si="50"/>
        <v>#VALUE!</v>
      </c>
      <c r="AN34" s="704" t="e">
        <f t="shared" si="51"/>
        <v>#VALUE!</v>
      </c>
      <c r="AO34" s="769" t="e">
        <f t="shared" si="15"/>
        <v>#VALUE!</v>
      </c>
      <c r="AP34" s="705" t="e">
        <f t="shared" si="16"/>
        <v>#VALUE!</v>
      </c>
      <c r="AQ34" s="702">
        <f t="shared" si="52"/>
        <v>1</v>
      </c>
      <c r="AR34" s="703" t="e">
        <f t="shared" si="53"/>
        <v>#VALUE!</v>
      </c>
      <c r="AS34" s="704" t="e">
        <f t="shared" si="54"/>
        <v>#VALUE!</v>
      </c>
      <c r="AT34" s="769" t="e">
        <f t="shared" si="17"/>
        <v>#VALUE!</v>
      </c>
      <c r="AU34" s="705" t="e">
        <f t="shared" si="18"/>
        <v>#VALUE!</v>
      </c>
      <c r="AV34" s="702">
        <f t="shared" si="55"/>
        <v>1</v>
      </c>
      <c r="AW34" s="703" t="e">
        <f t="shared" si="56"/>
        <v>#VALUE!</v>
      </c>
      <c r="AX34" s="704" t="e">
        <f t="shared" si="57"/>
        <v>#VALUE!</v>
      </c>
      <c r="AY34" s="769" t="e">
        <f t="shared" si="19"/>
        <v>#VALUE!</v>
      </c>
      <c r="AZ34" s="705" t="e">
        <f t="shared" si="20"/>
        <v>#VALUE!</v>
      </c>
      <c r="BA34" s="702">
        <f t="shared" si="58"/>
        <v>1</v>
      </c>
      <c r="BB34" s="703" t="e">
        <f t="shared" si="59"/>
        <v>#VALUE!</v>
      </c>
      <c r="BC34" s="704" t="e">
        <f t="shared" si="60"/>
        <v>#VALUE!</v>
      </c>
      <c r="BD34" s="769" t="e">
        <f t="shared" si="21"/>
        <v>#VALUE!</v>
      </c>
      <c r="BE34" s="705" t="e">
        <f t="shared" si="22"/>
        <v>#VALUE!</v>
      </c>
      <c r="BF34" s="702">
        <f t="shared" si="61"/>
        <v>1</v>
      </c>
      <c r="BG34" s="703" t="e">
        <f t="shared" si="62"/>
        <v>#VALUE!</v>
      </c>
      <c r="BH34" s="704" t="e">
        <f t="shared" si="63"/>
        <v>#VALUE!</v>
      </c>
      <c r="BI34" s="769" t="e">
        <f t="shared" si="23"/>
        <v>#VALUE!</v>
      </c>
      <c r="BJ34" s="705" t="e">
        <f t="shared" si="24"/>
        <v>#VALUE!</v>
      </c>
      <c r="BK34" s="702">
        <f t="shared" si="64"/>
        <v>1</v>
      </c>
      <c r="BL34" s="703" t="e">
        <f t="shared" si="65"/>
        <v>#VALUE!</v>
      </c>
      <c r="BM34" s="704" t="e">
        <f t="shared" si="66"/>
        <v>#VALUE!</v>
      </c>
      <c r="BN34" s="769" t="e">
        <f t="shared" si="25"/>
        <v>#VALUE!</v>
      </c>
      <c r="BO34" s="705" t="e">
        <f t="shared" si="26"/>
        <v>#VALUE!</v>
      </c>
      <c r="BP34" s="702">
        <f t="shared" si="67"/>
        <v>1</v>
      </c>
      <c r="BQ34" s="703" t="e">
        <f t="shared" si="68"/>
        <v>#VALUE!</v>
      </c>
      <c r="BR34" s="704" t="e">
        <f t="shared" si="69"/>
        <v>#VALUE!</v>
      </c>
      <c r="BS34" s="769" t="e">
        <f t="shared" si="27"/>
        <v>#VALUE!</v>
      </c>
      <c r="BT34" s="705" t="e">
        <f t="shared" si="28"/>
        <v>#VALUE!</v>
      </c>
      <c r="BU34" s="702">
        <f t="shared" si="70"/>
        <v>1</v>
      </c>
      <c r="BV34" s="703" t="e">
        <f t="shared" si="71"/>
        <v>#VALUE!</v>
      </c>
      <c r="BW34" s="704" t="e">
        <f t="shared" si="72"/>
        <v>#VALUE!</v>
      </c>
      <c r="BX34" s="769" t="e">
        <f t="shared" si="29"/>
        <v>#VALUE!</v>
      </c>
      <c r="BY34" s="705" t="e">
        <f t="shared" si="30"/>
        <v>#VALUE!</v>
      </c>
      <c r="BZ34" s="702">
        <f t="shared" si="73"/>
        <v>1</v>
      </c>
      <c r="CA34" s="703" t="e">
        <f t="shared" si="74"/>
        <v>#VALUE!</v>
      </c>
      <c r="CB34" s="704" t="e">
        <f t="shared" si="75"/>
        <v>#VALUE!</v>
      </c>
      <c r="CC34" s="769" t="e">
        <f t="shared" si="31"/>
        <v>#VALUE!</v>
      </c>
      <c r="CD34" s="705" t="e">
        <f t="shared" si="32"/>
        <v>#VALUE!</v>
      </c>
      <c r="CE34" s="706">
        <f t="shared" si="1"/>
        <v>12</v>
      </c>
      <c r="CF34" s="707" t="e">
        <f t="shared" si="2"/>
        <v>#VALUE!</v>
      </c>
      <c r="CG34" s="708"/>
      <c r="CH34" s="709"/>
      <c r="CI34" s="719"/>
      <c r="CJ34" s="719"/>
      <c r="CK34" s="720"/>
      <c r="CL34" s="721"/>
      <c r="CM34" s="721"/>
      <c r="CN34" s="722"/>
      <c r="CO34" s="742" t="e">
        <f t="shared" si="34"/>
        <v>#VALUE!</v>
      </c>
      <c r="CP34" s="743" t="e">
        <f t="shared" si="35"/>
        <v>#VALUE!</v>
      </c>
      <c r="CQ34" s="724">
        <f t="shared" si="36"/>
        <v>0</v>
      </c>
      <c r="CR34" s="725" t="e">
        <f t="shared" si="76"/>
        <v>#VALUE!</v>
      </c>
      <c r="CS34" s="725" t="e">
        <f t="shared" si="76"/>
        <v>#VALUE!</v>
      </c>
      <c r="CT34" s="725" t="e">
        <f t="shared" si="38"/>
        <v>#VALUE!</v>
      </c>
      <c r="CU34" s="709"/>
    </row>
    <row r="35" spans="1:99" ht="16.5" customHeight="1">
      <c r="A35" s="23">
        <f t="shared" si="39"/>
        <v>31</v>
      </c>
      <c r="B35" s="142">
        <f>'2020-상시근로자'!B35</f>
        <v>0</v>
      </c>
      <c r="C35" s="632">
        <f>'2020-상시근로자'!C35</f>
        <v>0</v>
      </c>
      <c r="D35" s="634">
        <f>'2020-상시근로자'!D35</f>
        <v>0</v>
      </c>
      <c r="E35" s="156" t="e">
        <f t="shared" si="3"/>
        <v>#VALUE!</v>
      </c>
      <c r="F35" s="30" t="e">
        <f t="shared" si="4"/>
        <v>#VALUE!</v>
      </c>
      <c r="G35" s="31" t="e">
        <f t="shared" si="5"/>
        <v>#VALUE!</v>
      </c>
      <c r="H35" s="147" t="e">
        <f t="shared" si="6"/>
        <v>#VALUE!</v>
      </c>
      <c r="I35" s="633">
        <f>'2020-상시근로자'!E35</f>
        <v>0</v>
      </c>
      <c r="J35" s="633">
        <f>'2020-상시근로자'!G35</f>
        <v>0</v>
      </c>
      <c r="K35" s="33" t="e">
        <f t="shared" si="7"/>
        <v>#VALUE!</v>
      </c>
      <c r="L35" s="33">
        <f t="shared" si="0"/>
        <v>0</v>
      </c>
      <c r="M35" s="35" t="e">
        <f t="shared" si="8"/>
        <v>#VALUE!</v>
      </c>
      <c r="N35" s="108"/>
      <c r="O35" s="178"/>
      <c r="P35" s="179"/>
      <c r="Q35" s="106" t="s">
        <v>160</v>
      </c>
      <c r="R35" s="107" t="s">
        <v>160</v>
      </c>
      <c r="S35" s="43"/>
      <c r="T35" s="122" t="s">
        <v>160</v>
      </c>
      <c r="U35" s="122" t="s">
        <v>160</v>
      </c>
      <c r="V35" s="123" t="s">
        <v>160</v>
      </c>
      <c r="W35" s="702">
        <f t="shared" si="40"/>
        <v>1</v>
      </c>
      <c r="X35" s="703" t="e">
        <f t="shared" si="41"/>
        <v>#VALUE!</v>
      </c>
      <c r="Y35" s="704" t="e">
        <f t="shared" si="42"/>
        <v>#VALUE!</v>
      </c>
      <c r="Z35" s="769" t="e">
        <f t="shared" si="9"/>
        <v>#VALUE!</v>
      </c>
      <c r="AA35" s="705" t="e">
        <f t="shared" si="10"/>
        <v>#VALUE!</v>
      </c>
      <c r="AB35" s="702">
        <f t="shared" si="43"/>
        <v>1</v>
      </c>
      <c r="AC35" s="703" t="e">
        <f t="shared" si="44"/>
        <v>#VALUE!</v>
      </c>
      <c r="AD35" s="704" t="e">
        <f t="shared" si="45"/>
        <v>#VALUE!</v>
      </c>
      <c r="AE35" s="769" t="e">
        <f t="shared" si="11"/>
        <v>#VALUE!</v>
      </c>
      <c r="AF35" s="705" t="e">
        <f t="shared" si="12"/>
        <v>#VALUE!</v>
      </c>
      <c r="AG35" s="702">
        <f t="shared" si="46"/>
        <v>1</v>
      </c>
      <c r="AH35" s="703" t="e">
        <f t="shared" si="47"/>
        <v>#VALUE!</v>
      </c>
      <c r="AI35" s="704" t="e">
        <f t="shared" si="48"/>
        <v>#VALUE!</v>
      </c>
      <c r="AJ35" s="769" t="e">
        <f t="shared" si="13"/>
        <v>#VALUE!</v>
      </c>
      <c r="AK35" s="705" t="e">
        <f t="shared" si="14"/>
        <v>#VALUE!</v>
      </c>
      <c r="AL35" s="702">
        <f t="shared" si="49"/>
        <v>1</v>
      </c>
      <c r="AM35" s="703" t="e">
        <f t="shared" si="50"/>
        <v>#VALUE!</v>
      </c>
      <c r="AN35" s="704" t="e">
        <f t="shared" si="51"/>
        <v>#VALUE!</v>
      </c>
      <c r="AO35" s="769" t="e">
        <f t="shared" si="15"/>
        <v>#VALUE!</v>
      </c>
      <c r="AP35" s="705" t="e">
        <f t="shared" si="16"/>
        <v>#VALUE!</v>
      </c>
      <c r="AQ35" s="702">
        <f t="shared" si="52"/>
        <v>1</v>
      </c>
      <c r="AR35" s="703" t="e">
        <f t="shared" si="53"/>
        <v>#VALUE!</v>
      </c>
      <c r="AS35" s="704" t="e">
        <f t="shared" si="54"/>
        <v>#VALUE!</v>
      </c>
      <c r="AT35" s="769" t="e">
        <f t="shared" si="17"/>
        <v>#VALUE!</v>
      </c>
      <c r="AU35" s="705" t="e">
        <f t="shared" si="18"/>
        <v>#VALUE!</v>
      </c>
      <c r="AV35" s="702">
        <f t="shared" si="55"/>
        <v>1</v>
      </c>
      <c r="AW35" s="703" t="e">
        <f t="shared" si="56"/>
        <v>#VALUE!</v>
      </c>
      <c r="AX35" s="704" t="e">
        <f t="shared" si="57"/>
        <v>#VALUE!</v>
      </c>
      <c r="AY35" s="769" t="e">
        <f t="shared" si="19"/>
        <v>#VALUE!</v>
      </c>
      <c r="AZ35" s="705" t="e">
        <f t="shared" si="20"/>
        <v>#VALUE!</v>
      </c>
      <c r="BA35" s="702">
        <f t="shared" si="58"/>
        <v>1</v>
      </c>
      <c r="BB35" s="703" t="e">
        <f t="shared" si="59"/>
        <v>#VALUE!</v>
      </c>
      <c r="BC35" s="704" t="e">
        <f t="shared" si="60"/>
        <v>#VALUE!</v>
      </c>
      <c r="BD35" s="769" t="e">
        <f t="shared" si="21"/>
        <v>#VALUE!</v>
      </c>
      <c r="BE35" s="705" t="e">
        <f t="shared" si="22"/>
        <v>#VALUE!</v>
      </c>
      <c r="BF35" s="702">
        <f t="shared" si="61"/>
        <v>1</v>
      </c>
      <c r="BG35" s="703" t="e">
        <f t="shared" si="62"/>
        <v>#VALUE!</v>
      </c>
      <c r="BH35" s="704" t="e">
        <f t="shared" si="63"/>
        <v>#VALUE!</v>
      </c>
      <c r="BI35" s="769" t="e">
        <f t="shared" si="23"/>
        <v>#VALUE!</v>
      </c>
      <c r="BJ35" s="705" t="e">
        <f t="shared" si="24"/>
        <v>#VALUE!</v>
      </c>
      <c r="BK35" s="702">
        <f t="shared" si="64"/>
        <v>1</v>
      </c>
      <c r="BL35" s="703" t="e">
        <f t="shared" si="65"/>
        <v>#VALUE!</v>
      </c>
      <c r="BM35" s="704" t="e">
        <f t="shared" si="66"/>
        <v>#VALUE!</v>
      </c>
      <c r="BN35" s="769" t="e">
        <f t="shared" si="25"/>
        <v>#VALUE!</v>
      </c>
      <c r="BO35" s="705" t="e">
        <f t="shared" si="26"/>
        <v>#VALUE!</v>
      </c>
      <c r="BP35" s="702">
        <f t="shared" si="67"/>
        <v>1</v>
      </c>
      <c r="BQ35" s="703" t="e">
        <f t="shared" si="68"/>
        <v>#VALUE!</v>
      </c>
      <c r="BR35" s="704" t="e">
        <f t="shared" si="69"/>
        <v>#VALUE!</v>
      </c>
      <c r="BS35" s="769" t="e">
        <f t="shared" si="27"/>
        <v>#VALUE!</v>
      </c>
      <c r="BT35" s="705" t="e">
        <f t="shared" si="28"/>
        <v>#VALUE!</v>
      </c>
      <c r="BU35" s="702">
        <f t="shared" si="70"/>
        <v>1</v>
      </c>
      <c r="BV35" s="703" t="e">
        <f t="shared" si="71"/>
        <v>#VALUE!</v>
      </c>
      <c r="BW35" s="704" t="e">
        <f t="shared" si="72"/>
        <v>#VALUE!</v>
      </c>
      <c r="BX35" s="769" t="e">
        <f t="shared" si="29"/>
        <v>#VALUE!</v>
      </c>
      <c r="BY35" s="705" t="e">
        <f t="shared" si="30"/>
        <v>#VALUE!</v>
      </c>
      <c r="BZ35" s="702">
        <f t="shared" si="73"/>
        <v>1</v>
      </c>
      <c r="CA35" s="703" t="e">
        <f t="shared" si="74"/>
        <v>#VALUE!</v>
      </c>
      <c r="CB35" s="704" t="e">
        <f t="shared" si="75"/>
        <v>#VALUE!</v>
      </c>
      <c r="CC35" s="769" t="e">
        <f t="shared" si="31"/>
        <v>#VALUE!</v>
      </c>
      <c r="CD35" s="705" t="e">
        <f t="shared" si="32"/>
        <v>#VALUE!</v>
      </c>
      <c r="CE35" s="706">
        <f t="shared" si="1"/>
        <v>12</v>
      </c>
      <c r="CF35" s="707" t="e">
        <f t="shared" si="2"/>
        <v>#VALUE!</v>
      </c>
      <c r="CG35" s="708"/>
      <c r="CH35" s="709"/>
      <c r="CI35" s="719"/>
      <c r="CJ35" s="719"/>
      <c r="CK35" s="720"/>
      <c r="CL35" s="721"/>
      <c r="CM35" s="721"/>
      <c r="CN35" s="722"/>
      <c r="CO35" s="742" t="e">
        <f t="shared" si="34"/>
        <v>#VALUE!</v>
      </c>
      <c r="CP35" s="743" t="e">
        <f t="shared" si="35"/>
        <v>#VALUE!</v>
      </c>
      <c r="CQ35" s="724">
        <f t="shared" si="36"/>
        <v>0</v>
      </c>
      <c r="CR35" s="725" t="e">
        <f t="shared" si="76"/>
        <v>#VALUE!</v>
      </c>
      <c r="CS35" s="725" t="e">
        <f t="shared" si="76"/>
        <v>#VALUE!</v>
      </c>
      <c r="CT35" s="725" t="e">
        <f t="shared" si="38"/>
        <v>#VALUE!</v>
      </c>
      <c r="CU35" s="709"/>
    </row>
    <row r="36" spans="1:99" ht="16.5" customHeight="1">
      <c r="A36" s="23">
        <f t="shared" si="39"/>
        <v>32</v>
      </c>
      <c r="B36" s="142">
        <f>'2020-상시근로자'!B36</f>
        <v>0</v>
      </c>
      <c r="C36" s="632">
        <f>'2020-상시근로자'!C36</f>
        <v>0</v>
      </c>
      <c r="D36" s="634">
        <f>'2020-상시근로자'!D36</f>
        <v>0</v>
      </c>
      <c r="E36" s="156" t="e">
        <f t="shared" si="3"/>
        <v>#VALUE!</v>
      </c>
      <c r="F36" s="30" t="e">
        <f t="shared" si="4"/>
        <v>#VALUE!</v>
      </c>
      <c r="G36" s="31" t="e">
        <f t="shared" si="5"/>
        <v>#VALUE!</v>
      </c>
      <c r="H36" s="147" t="e">
        <f t="shared" si="6"/>
        <v>#VALUE!</v>
      </c>
      <c r="I36" s="633">
        <f>'2020-상시근로자'!E36</f>
        <v>0</v>
      </c>
      <c r="J36" s="633">
        <f>'2020-상시근로자'!G36</f>
        <v>0</v>
      </c>
      <c r="K36" s="33" t="e">
        <f t="shared" si="7"/>
        <v>#VALUE!</v>
      </c>
      <c r="L36" s="33">
        <f t="shared" si="0"/>
        <v>0</v>
      </c>
      <c r="M36" s="35" t="e">
        <f t="shared" si="8"/>
        <v>#VALUE!</v>
      </c>
      <c r="N36" s="108"/>
      <c r="O36" s="178"/>
      <c r="P36" s="179"/>
      <c r="Q36" s="106" t="s">
        <v>160</v>
      </c>
      <c r="R36" s="107" t="s">
        <v>160</v>
      </c>
      <c r="S36" s="43"/>
      <c r="T36" s="122" t="s">
        <v>160</v>
      </c>
      <c r="U36" s="122" t="s">
        <v>160</v>
      </c>
      <c r="V36" s="123" t="s">
        <v>160</v>
      </c>
      <c r="W36" s="702">
        <f t="shared" si="40"/>
        <v>1</v>
      </c>
      <c r="X36" s="703" t="e">
        <f t="shared" si="41"/>
        <v>#VALUE!</v>
      </c>
      <c r="Y36" s="704" t="e">
        <f t="shared" si="42"/>
        <v>#VALUE!</v>
      </c>
      <c r="Z36" s="769" t="e">
        <f t="shared" si="9"/>
        <v>#VALUE!</v>
      </c>
      <c r="AA36" s="705" t="e">
        <f t="shared" si="10"/>
        <v>#VALUE!</v>
      </c>
      <c r="AB36" s="702">
        <f t="shared" si="43"/>
        <v>1</v>
      </c>
      <c r="AC36" s="703" t="e">
        <f t="shared" si="44"/>
        <v>#VALUE!</v>
      </c>
      <c r="AD36" s="704" t="e">
        <f t="shared" si="45"/>
        <v>#VALUE!</v>
      </c>
      <c r="AE36" s="769" t="e">
        <f t="shared" si="11"/>
        <v>#VALUE!</v>
      </c>
      <c r="AF36" s="705" t="e">
        <f t="shared" si="12"/>
        <v>#VALUE!</v>
      </c>
      <c r="AG36" s="702">
        <f t="shared" si="46"/>
        <v>1</v>
      </c>
      <c r="AH36" s="703" t="e">
        <f t="shared" si="47"/>
        <v>#VALUE!</v>
      </c>
      <c r="AI36" s="704" t="e">
        <f t="shared" si="48"/>
        <v>#VALUE!</v>
      </c>
      <c r="AJ36" s="769" t="e">
        <f t="shared" si="13"/>
        <v>#VALUE!</v>
      </c>
      <c r="AK36" s="705" t="e">
        <f t="shared" si="14"/>
        <v>#VALUE!</v>
      </c>
      <c r="AL36" s="702">
        <f t="shared" si="49"/>
        <v>1</v>
      </c>
      <c r="AM36" s="703" t="e">
        <f t="shared" si="50"/>
        <v>#VALUE!</v>
      </c>
      <c r="AN36" s="704" t="e">
        <f t="shared" si="51"/>
        <v>#VALUE!</v>
      </c>
      <c r="AO36" s="769" t="e">
        <f t="shared" si="15"/>
        <v>#VALUE!</v>
      </c>
      <c r="AP36" s="705" t="e">
        <f t="shared" si="16"/>
        <v>#VALUE!</v>
      </c>
      <c r="AQ36" s="702">
        <f t="shared" si="52"/>
        <v>1</v>
      </c>
      <c r="AR36" s="703" t="e">
        <f t="shared" si="53"/>
        <v>#VALUE!</v>
      </c>
      <c r="AS36" s="704" t="e">
        <f t="shared" si="54"/>
        <v>#VALUE!</v>
      </c>
      <c r="AT36" s="769" t="e">
        <f t="shared" si="17"/>
        <v>#VALUE!</v>
      </c>
      <c r="AU36" s="705" t="e">
        <f t="shared" si="18"/>
        <v>#VALUE!</v>
      </c>
      <c r="AV36" s="702">
        <f t="shared" si="55"/>
        <v>1</v>
      </c>
      <c r="AW36" s="703" t="e">
        <f t="shared" si="56"/>
        <v>#VALUE!</v>
      </c>
      <c r="AX36" s="704" t="e">
        <f t="shared" si="57"/>
        <v>#VALUE!</v>
      </c>
      <c r="AY36" s="769" t="e">
        <f t="shared" si="19"/>
        <v>#VALUE!</v>
      </c>
      <c r="AZ36" s="705" t="e">
        <f t="shared" si="20"/>
        <v>#VALUE!</v>
      </c>
      <c r="BA36" s="702">
        <f t="shared" si="58"/>
        <v>1</v>
      </c>
      <c r="BB36" s="703" t="e">
        <f t="shared" si="59"/>
        <v>#VALUE!</v>
      </c>
      <c r="BC36" s="704" t="e">
        <f t="shared" si="60"/>
        <v>#VALUE!</v>
      </c>
      <c r="BD36" s="769" t="e">
        <f t="shared" si="21"/>
        <v>#VALUE!</v>
      </c>
      <c r="BE36" s="705" t="e">
        <f t="shared" si="22"/>
        <v>#VALUE!</v>
      </c>
      <c r="BF36" s="702">
        <f t="shared" si="61"/>
        <v>1</v>
      </c>
      <c r="BG36" s="703" t="e">
        <f t="shared" si="62"/>
        <v>#VALUE!</v>
      </c>
      <c r="BH36" s="704" t="e">
        <f t="shared" si="63"/>
        <v>#VALUE!</v>
      </c>
      <c r="BI36" s="769" t="e">
        <f t="shared" si="23"/>
        <v>#VALUE!</v>
      </c>
      <c r="BJ36" s="705" t="e">
        <f t="shared" si="24"/>
        <v>#VALUE!</v>
      </c>
      <c r="BK36" s="702">
        <f t="shared" si="64"/>
        <v>1</v>
      </c>
      <c r="BL36" s="703" t="e">
        <f t="shared" si="65"/>
        <v>#VALUE!</v>
      </c>
      <c r="BM36" s="704" t="e">
        <f t="shared" si="66"/>
        <v>#VALUE!</v>
      </c>
      <c r="BN36" s="769" t="e">
        <f t="shared" si="25"/>
        <v>#VALUE!</v>
      </c>
      <c r="BO36" s="705" t="e">
        <f t="shared" si="26"/>
        <v>#VALUE!</v>
      </c>
      <c r="BP36" s="702">
        <f t="shared" si="67"/>
        <v>1</v>
      </c>
      <c r="BQ36" s="703" t="e">
        <f t="shared" si="68"/>
        <v>#VALUE!</v>
      </c>
      <c r="BR36" s="704" t="e">
        <f t="shared" si="69"/>
        <v>#VALUE!</v>
      </c>
      <c r="BS36" s="769" t="e">
        <f t="shared" si="27"/>
        <v>#VALUE!</v>
      </c>
      <c r="BT36" s="705" t="e">
        <f t="shared" si="28"/>
        <v>#VALUE!</v>
      </c>
      <c r="BU36" s="702">
        <f t="shared" si="70"/>
        <v>1</v>
      </c>
      <c r="BV36" s="703" t="e">
        <f t="shared" si="71"/>
        <v>#VALUE!</v>
      </c>
      <c r="BW36" s="704" t="e">
        <f t="shared" si="72"/>
        <v>#VALUE!</v>
      </c>
      <c r="BX36" s="769" t="e">
        <f t="shared" si="29"/>
        <v>#VALUE!</v>
      </c>
      <c r="BY36" s="705" t="e">
        <f t="shared" si="30"/>
        <v>#VALUE!</v>
      </c>
      <c r="BZ36" s="702">
        <f t="shared" si="73"/>
        <v>1</v>
      </c>
      <c r="CA36" s="703" t="e">
        <f t="shared" si="74"/>
        <v>#VALUE!</v>
      </c>
      <c r="CB36" s="704" t="e">
        <f t="shared" si="75"/>
        <v>#VALUE!</v>
      </c>
      <c r="CC36" s="769" t="e">
        <f t="shared" si="31"/>
        <v>#VALUE!</v>
      </c>
      <c r="CD36" s="705" t="e">
        <f t="shared" si="32"/>
        <v>#VALUE!</v>
      </c>
      <c r="CE36" s="706">
        <f t="shared" si="1"/>
        <v>12</v>
      </c>
      <c r="CF36" s="707" t="e">
        <f t="shared" si="2"/>
        <v>#VALUE!</v>
      </c>
      <c r="CG36" s="708"/>
      <c r="CH36" s="709"/>
      <c r="CI36" s="719"/>
      <c r="CJ36" s="719"/>
      <c r="CK36" s="720"/>
      <c r="CL36" s="721"/>
      <c r="CM36" s="721"/>
      <c r="CN36" s="722"/>
      <c r="CO36" s="742" t="e">
        <f t="shared" si="34"/>
        <v>#VALUE!</v>
      </c>
      <c r="CP36" s="743" t="e">
        <f t="shared" si="35"/>
        <v>#VALUE!</v>
      </c>
      <c r="CQ36" s="724">
        <f t="shared" si="36"/>
        <v>0</v>
      </c>
      <c r="CR36" s="725" t="e">
        <f t="shared" si="76"/>
        <v>#VALUE!</v>
      </c>
      <c r="CS36" s="725" t="e">
        <f t="shared" si="76"/>
        <v>#VALUE!</v>
      </c>
      <c r="CT36" s="725" t="e">
        <f t="shared" si="38"/>
        <v>#VALUE!</v>
      </c>
      <c r="CU36" s="709"/>
    </row>
    <row r="37" spans="1:99" ht="16.5" customHeight="1">
      <c r="A37" s="23">
        <f t="shared" si="39"/>
        <v>33</v>
      </c>
      <c r="B37" s="142">
        <f>'2020-상시근로자'!B37</f>
        <v>0</v>
      </c>
      <c r="C37" s="632">
        <f>'2020-상시근로자'!C37</f>
        <v>0</v>
      </c>
      <c r="D37" s="634">
        <f>'2020-상시근로자'!D37</f>
        <v>0</v>
      </c>
      <c r="E37" s="156" t="e">
        <f t="shared" si="3"/>
        <v>#VALUE!</v>
      </c>
      <c r="F37" s="30" t="e">
        <f t="shared" si="4"/>
        <v>#VALUE!</v>
      </c>
      <c r="G37" s="31" t="e">
        <f t="shared" si="5"/>
        <v>#VALUE!</v>
      </c>
      <c r="H37" s="147" t="e">
        <f t="shared" si="6"/>
        <v>#VALUE!</v>
      </c>
      <c r="I37" s="633">
        <f>'2020-상시근로자'!E37</f>
        <v>0</v>
      </c>
      <c r="J37" s="633">
        <f>'2020-상시근로자'!G37</f>
        <v>0</v>
      </c>
      <c r="K37" s="33" t="e">
        <f t="shared" si="7"/>
        <v>#VALUE!</v>
      </c>
      <c r="L37" s="33">
        <f t="shared" si="0"/>
        <v>0</v>
      </c>
      <c r="M37" s="35" t="e">
        <f t="shared" si="8"/>
        <v>#VALUE!</v>
      </c>
      <c r="N37" s="108"/>
      <c r="O37" s="178"/>
      <c r="P37" s="179"/>
      <c r="Q37" s="106" t="s">
        <v>160</v>
      </c>
      <c r="R37" s="107" t="s">
        <v>160</v>
      </c>
      <c r="S37" s="43"/>
      <c r="T37" s="122" t="s">
        <v>160</v>
      </c>
      <c r="U37" s="122" t="s">
        <v>160</v>
      </c>
      <c r="V37" s="123" t="s">
        <v>160</v>
      </c>
      <c r="W37" s="702">
        <f t="shared" si="40"/>
        <v>1</v>
      </c>
      <c r="X37" s="703" t="e">
        <f t="shared" si="41"/>
        <v>#VALUE!</v>
      </c>
      <c r="Y37" s="704" t="e">
        <f t="shared" si="42"/>
        <v>#VALUE!</v>
      </c>
      <c r="Z37" s="769" t="e">
        <f t="shared" si="9"/>
        <v>#VALUE!</v>
      </c>
      <c r="AA37" s="705" t="e">
        <f t="shared" si="10"/>
        <v>#VALUE!</v>
      </c>
      <c r="AB37" s="702">
        <f t="shared" si="43"/>
        <v>1</v>
      </c>
      <c r="AC37" s="703" t="e">
        <f t="shared" si="44"/>
        <v>#VALUE!</v>
      </c>
      <c r="AD37" s="704" t="e">
        <f t="shared" si="45"/>
        <v>#VALUE!</v>
      </c>
      <c r="AE37" s="769" t="e">
        <f t="shared" si="11"/>
        <v>#VALUE!</v>
      </c>
      <c r="AF37" s="705" t="e">
        <f t="shared" si="12"/>
        <v>#VALUE!</v>
      </c>
      <c r="AG37" s="702">
        <f t="shared" si="46"/>
        <v>1</v>
      </c>
      <c r="AH37" s="703" t="e">
        <f t="shared" si="47"/>
        <v>#VALUE!</v>
      </c>
      <c r="AI37" s="704" t="e">
        <f t="shared" si="48"/>
        <v>#VALUE!</v>
      </c>
      <c r="AJ37" s="769" t="e">
        <f t="shared" si="13"/>
        <v>#VALUE!</v>
      </c>
      <c r="AK37" s="705" t="e">
        <f t="shared" si="14"/>
        <v>#VALUE!</v>
      </c>
      <c r="AL37" s="702">
        <f t="shared" si="49"/>
        <v>1</v>
      </c>
      <c r="AM37" s="703" t="e">
        <f t="shared" si="50"/>
        <v>#VALUE!</v>
      </c>
      <c r="AN37" s="704" t="e">
        <f t="shared" si="51"/>
        <v>#VALUE!</v>
      </c>
      <c r="AO37" s="769" t="e">
        <f t="shared" si="15"/>
        <v>#VALUE!</v>
      </c>
      <c r="AP37" s="705" t="e">
        <f t="shared" si="16"/>
        <v>#VALUE!</v>
      </c>
      <c r="AQ37" s="702">
        <f t="shared" si="52"/>
        <v>1</v>
      </c>
      <c r="AR37" s="703" t="e">
        <f t="shared" si="53"/>
        <v>#VALUE!</v>
      </c>
      <c r="AS37" s="704" t="e">
        <f t="shared" si="54"/>
        <v>#VALUE!</v>
      </c>
      <c r="AT37" s="769" t="e">
        <f t="shared" si="17"/>
        <v>#VALUE!</v>
      </c>
      <c r="AU37" s="705" t="e">
        <f t="shared" si="18"/>
        <v>#VALUE!</v>
      </c>
      <c r="AV37" s="702">
        <f t="shared" si="55"/>
        <v>1</v>
      </c>
      <c r="AW37" s="703" t="e">
        <f t="shared" si="56"/>
        <v>#VALUE!</v>
      </c>
      <c r="AX37" s="704" t="e">
        <f t="shared" si="57"/>
        <v>#VALUE!</v>
      </c>
      <c r="AY37" s="769" t="e">
        <f t="shared" si="19"/>
        <v>#VALUE!</v>
      </c>
      <c r="AZ37" s="705" t="e">
        <f t="shared" si="20"/>
        <v>#VALUE!</v>
      </c>
      <c r="BA37" s="702">
        <f t="shared" si="58"/>
        <v>1</v>
      </c>
      <c r="BB37" s="703" t="e">
        <f t="shared" si="59"/>
        <v>#VALUE!</v>
      </c>
      <c r="BC37" s="704" t="e">
        <f t="shared" si="60"/>
        <v>#VALUE!</v>
      </c>
      <c r="BD37" s="769" t="e">
        <f t="shared" si="21"/>
        <v>#VALUE!</v>
      </c>
      <c r="BE37" s="705" t="e">
        <f t="shared" si="22"/>
        <v>#VALUE!</v>
      </c>
      <c r="BF37" s="702">
        <f t="shared" si="61"/>
        <v>1</v>
      </c>
      <c r="BG37" s="703" t="e">
        <f t="shared" si="62"/>
        <v>#VALUE!</v>
      </c>
      <c r="BH37" s="704" t="e">
        <f t="shared" si="63"/>
        <v>#VALUE!</v>
      </c>
      <c r="BI37" s="769" t="e">
        <f t="shared" si="23"/>
        <v>#VALUE!</v>
      </c>
      <c r="BJ37" s="705" t="e">
        <f t="shared" si="24"/>
        <v>#VALUE!</v>
      </c>
      <c r="BK37" s="702">
        <f t="shared" si="64"/>
        <v>1</v>
      </c>
      <c r="BL37" s="703" t="e">
        <f t="shared" si="65"/>
        <v>#VALUE!</v>
      </c>
      <c r="BM37" s="704" t="e">
        <f t="shared" si="66"/>
        <v>#VALUE!</v>
      </c>
      <c r="BN37" s="769" t="e">
        <f t="shared" si="25"/>
        <v>#VALUE!</v>
      </c>
      <c r="BO37" s="705" t="e">
        <f t="shared" si="26"/>
        <v>#VALUE!</v>
      </c>
      <c r="BP37" s="702">
        <f t="shared" si="67"/>
        <v>1</v>
      </c>
      <c r="BQ37" s="703" t="e">
        <f t="shared" si="68"/>
        <v>#VALUE!</v>
      </c>
      <c r="BR37" s="704" t="e">
        <f t="shared" si="69"/>
        <v>#VALUE!</v>
      </c>
      <c r="BS37" s="769" t="e">
        <f t="shared" si="27"/>
        <v>#VALUE!</v>
      </c>
      <c r="BT37" s="705" t="e">
        <f t="shared" si="28"/>
        <v>#VALUE!</v>
      </c>
      <c r="BU37" s="702">
        <f t="shared" si="70"/>
        <v>1</v>
      </c>
      <c r="BV37" s="703" t="e">
        <f t="shared" si="71"/>
        <v>#VALUE!</v>
      </c>
      <c r="BW37" s="704" t="e">
        <f t="shared" si="72"/>
        <v>#VALUE!</v>
      </c>
      <c r="BX37" s="769" t="e">
        <f t="shared" si="29"/>
        <v>#VALUE!</v>
      </c>
      <c r="BY37" s="705" t="e">
        <f t="shared" si="30"/>
        <v>#VALUE!</v>
      </c>
      <c r="BZ37" s="702">
        <f t="shared" si="73"/>
        <v>1</v>
      </c>
      <c r="CA37" s="703" t="e">
        <f t="shared" si="74"/>
        <v>#VALUE!</v>
      </c>
      <c r="CB37" s="704" t="e">
        <f t="shared" si="75"/>
        <v>#VALUE!</v>
      </c>
      <c r="CC37" s="769" t="e">
        <f t="shared" si="31"/>
        <v>#VALUE!</v>
      </c>
      <c r="CD37" s="705" t="e">
        <f t="shared" si="32"/>
        <v>#VALUE!</v>
      </c>
      <c r="CE37" s="706">
        <f t="shared" si="1"/>
        <v>12</v>
      </c>
      <c r="CF37" s="707" t="e">
        <f t="shared" si="2"/>
        <v>#VALUE!</v>
      </c>
      <c r="CG37" s="708"/>
      <c r="CH37" s="709"/>
      <c r="CI37" s="719"/>
      <c r="CJ37" s="719"/>
      <c r="CK37" s="720"/>
      <c r="CL37" s="721"/>
      <c r="CM37" s="721"/>
      <c r="CN37" s="722"/>
      <c r="CO37" s="742" t="e">
        <f t="shared" si="34"/>
        <v>#VALUE!</v>
      </c>
      <c r="CP37" s="743" t="e">
        <f t="shared" si="35"/>
        <v>#VALUE!</v>
      </c>
      <c r="CQ37" s="724">
        <f t="shared" si="36"/>
        <v>0</v>
      </c>
      <c r="CR37" s="725" t="e">
        <f t="shared" si="76"/>
        <v>#VALUE!</v>
      </c>
      <c r="CS37" s="725" t="e">
        <f t="shared" si="76"/>
        <v>#VALUE!</v>
      </c>
      <c r="CT37" s="725" t="e">
        <f t="shared" si="38"/>
        <v>#VALUE!</v>
      </c>
      <c r="CU37" s="709"/>
    </row>
    <row r="38" spans="1:99" ht="16.5" customHeight="1">
      <c r="A38" s="23">
        <f t="shared" si="39"/>
        <v>34</v>
      </c>
      <c r="B38" s="142">
        <f>'2020-상시근로자'!B38</f>
        <v>0</v>
      </c>
      <c r="C38" s="632">
        <f>'2020-상시근로자'!C38</f>
        <v>0</v>
      </c>
      <c r="D38" s="634">
        <f>'2020-상시근로자'!D38</f>
        <v>0</v>
      </c>
      <c r="E38" s="156" t="e">
        <f t="shared" si="3"/>
        <v>#VALUE!</v>
      </c>
      <c r="F38" s="30" t="e">
        <f t="shared" si="4"/>
        <v>#VALUE!</v>
      </c>
      <c r="G38" s="31" t="e">
        <f t="shared" si="5"/>
        <v>#VALUE!</v>
      </c>
      <c r="H38" s="147" t="e">
        <f t="shared" si="6"/>
        <v>#VALUE!</v>
      </c>
      <c r="I38" s="633">
        <f>'2020-상시근로자'!E38</f>
        <v>0</v>
      </c>
      <c r="J38" s="633">
        <f>'2020-상시근로자'!G38</f>
        <v>0</v>
      </c>
      <c r="K38" s="33" t="e">
        <f t="shared" si="7"/>
        <v>#VALUE!</v>
      </c>
      <c r="L38" s="33">
        <f t="shared" si="0"/>
        <v>0</v>
      </c>
      <c r="M38" s="35" t="e">
        <f t="shared" si="8"/>
        <v>#VALUE!</v>
      </c>
      <c r="N38" s="108"/>
      <c r="O38" s="178"/>
      <c r="P38" s="179"/>
      <c r="Q38" s="106" t="s">
        <v>160</v>
      </c>
      <c r="R38" s="107" t="s">
        <v>160</v>
      </c>
      <c r="S38" s="43"/>
      <c r="T38" s="122" t="s">
        <v>160</v>
      </c>
      <c r="U38" s="122" t="s">
        <v>160</v>
      </c>
      <c r="V38" s="123" t="s">
        <v>160</v>
      </c>
      <c r="W38" s="702">
        <f t="shared" si="40"/>
        <v>1</v>
      </c>
      <c r="X38" s="703" t="e">
        <f t="shared" si="41"/>
        <v>#VALUE!</v>
      </c>
      <c r="Y38" s="704" t="e">
        <f t="shared" si="42"/>
        <v>#VALUE!</v>
      </c>
      <c r="Z38" s="769" t="e">
        <f t="shared" si="9"/>
        <v>#VALUE!</v>
      </c>
      <c r="AA38" s="705" t="e">
        <f t="shared" si="10"/>
        <v>#VALUE!</v>
      </c>
      <c r="AB38" s="702">
        <f t="shared" si="43"/>
        <v>1</v>
      </c>
      <c r="AC38" s="703" t="e">
        <f t="shared" si="44"/>
        <v>#VALUE!</v>
      </c>
      <c r="AD38" s="704" t="e">
        <f t="shared" si="45"/>
        <v>#VALUE!</v>
      </c>
      <c r="AE38" s="769" t="e">
        <f t="shared" si="11"/>
        <v>#VALUE!</v>
      </c>
      <c r="AF38" s="705" t="e">
        <f t="shared" si="12"/>
        <v>#VALUE!</v>
      </c>
      <c r="AG38" s="702">
        <f t="shared" si="46"/>
        <v>1</v>
      </c>
      <c r="AH38" s="703" t="e">
        <f t="shared" si="47"/>
        <v>#VALUE!</v>
      </c>
      <c r="AI38" s="704" t="e">
        <f t="shared" si="48"/>
        <v>#VALUE!</v>
      </c>
      <c r="AJ38" s="769" t="e">
        <f t="shared" si="13"/>
        <v>#VALUE!</v>
      </c>
      <c r="AK38" s="705" t="e">
        <f t="shared" si="14"/>
        <v>#VALUE!</v>
      </c>
      <c r="AL38" s="702">
        <f t="shared" si="49"/>
        <v>1</v>
      </c>
      <c r="AM38" s="703" t="e">
        <f t="shared" si="50"/>
        <v>#VALUE!</v>
      </c>
      <c r="AN38" s="704" t="e">
        <f t="shared" si="51"/>
        <v>#VALUE!</v>
      </c>
      <c r="AO38" s="769" t="e">
        <f t="shared" si="15"/>
        <v>#VALUE!</v>
      </c>
      <c r="AP38" s="705" t="e">
        <f t="shared" si="16"/>
        <v>#VALUE!</v>
      </c>
      <c r="AQ38" s="702">
        <f t="shared" si="52"/>
        <v>1</v>
      </c>
      <c r="AR38" s="703" t="e">
        <f t="shared" si="53"/>
        <v>#VALUE!</v>
      </c>
      <c r="AS38" s="704" t="e">
        <f t="shared" si="54"/>
        <v>#VALUE!</v>
      </c>
      <c r="AT38" s="769" t="e">
        <f t="shared" si="17"/>
        <v>#VALUE!</v>
      </c>
      <c r="AU38" s="705" t="e">
        <f t="shared" si="18"/>
        <v>#VALUE!</v>
      </c>
      <c r="AV38" s="702">
        <f t="shared" si="55"/>
        <v>1</v>
      </c>
      <c r="AW38" s="703" t="e">
        <f t="shared" si="56"/>
        <v>#VALUE!</v>
      </c>
      <c r="AX38" s="704" t="e">
        <f t="shared" si="57"/>
        <v>#VALUE!</v>
      </c>
      <c r="AY38" s="769" t="e">
        <f t="shared" si="19"/>
        <v>#VALUE!</v>
      </c>
      <c r="AZ38" s="705" t="e">
        <f t="shared" si="20"/>
        <v>#VALUE!</v>
      </c>
      <c r="BA38" s="702">
        <f t="shared" si="58"/>
        <v>1</v>
      </c>
      <c r="BB38" s="703" t="e">
        <f t="shared" si="59"/>
        <v>#VALUE!</v>
      </c>
      <c r="BC38" s="704" t="e">
        <f t="shared" si="60"/>
        <v>#VALUE!</v>
      </c>
      <c r="BD38" s="769" t="e">
        <f t="shared" si="21"/>
        <v>#VALUE!</v>
      </c>
      <c r="BE38" s="705" t="e">
        <f t="shared" si="22"/>
        <v>#VALUE!</v>
      </c>
      <c r="BF38" s="702">
        <f t="shared" si="61"/>
        <v>1</v>
      </c>
      <c r="BG38" s="703" t="e">
        <f t="shared" si="62"/>
        <v>#VALUE!</v>
      </c>
      <c r="BH38" s="704" t="e">
        <f t="shared" si="63"/>
        <v>#VALUE!</v>
      </c>
      <c r="BI38" s="769" t="e">
        <f t="shared" si="23"/>
        <v>#VALUE!</v>
      </c>
      <c r="BJ38" s="705" t="e">
        <f t="shared" si="24"/>
        <v>#VALUE!</v>
      </c>
      <c r="BK38" s="702">
        <f t="shared" si="64"/>
        <v>1</v>
      </c>
      <c r="BL38" s="703" t="e">
        <f t="shared" si="65"/>
        <v>#VALUE!</v>
      </c>
      <c r="BM38" s="704" t="e">
        <f t="shared" si="66"/>
        <v>#VALUE!</v>
      </c>
      <c r="BN38" s="769" t="e">
        <f t="shared" si="25"/>
        <v>#VALUE!</v>
      </c>
      <c r="BO38" s="705" t="e">
        <f t="shared" si="26"/>
        <v>#VALUE!</v>
      </c>
      <c r="BP38" s="702">
        <f t="shared" si="67"/>
        <v>1</v>
      </c>
      <c r="BQ38" s="703" t="e">
        <f t="shared" si="68"/>
        <v>#VALUE!</v>
      </c>
      <c r="BR38" s="704" t="e">
        <f t="shared" si="69"/>
        <v>#VALUE!</v>
      </c>
      <c r="BS38" s="769" t="e">
        <f t="shared" si="27"/>
        <v>#VALUE!</v>
      </c>
      <c r="BT38" s="705" t="e">
        <f t="shared" si="28"/>
        <v>#VALUE!</v>
      </c>
      <c r="BU38" s="702">
        <f t="shared" si="70"/>
        <v>1</v>
      </c>
      <c r="BV38" s="703" t="e">
        <f t="shared" si="71"/>
        <v>#VALUE!</v>
      </c>
      <c r="BW38" s="704" t="e">
        <f t="shared" si="72"/>
        <v>#VALUE!</v>
      </c>
      <c r="BX38" s="769" t="e">
        <f t="shared" si="29"/>
        <v>#VALUE!</v>
      </c>
      <c r="BY38" s="705" t="e">
        <f t="shared" si="30"/>
        <v>#VALUE!</v>
      </c>
      <c r="BZ38" s="702">
        <f t="shared" si="73"/>
        <v>1</v>
      </c>
      <c r="CA38" s="703" t="e">
        <f t="shared" si="74"/>
        <v>#VALUE!</v>
      </c>
      <c r="CB38" s="704" t="e">
        <f t="shared" si="75"/>
        <v>#VALUE!</v>
      </c>
      <c r="CC38" s="769" t="e">
        <f t="shared" si="31"/>
        <v>#VALUE!</v>
      </c>
      <c r="CD38" s="705" t="e">
        <f t="shared" si="32"/>
        <v>#VALUE!</v>
      </c>
      <c r="CE38" s="706">
        <f t="shared" si="1"/>
        <v>12</v>
      </c>
      <c r="CF38" s="707" t="e">
        <f t="shared" si="2"/>
        <v>#VALUE!</v>
      </c>
      <c r="CG38" s="708"/>
      <c r="CH38" s="709"/>
      <c r="CI38" s="719"/>
      <c r="CJ38" s="719"/>
      <c r="CK38" s="720"/>
      <c r="CL38" s="721"/>
      <c r="CM38" s="721"/>
      <c r="CN38" s="722"/>
      <c r="CO38" s="742" t="e">
        <f t="shared" si="34"/>
        <v>#VALUE!</v>
      </c>
      <c r="CP38" s="743" t="e">
        <f t="shared" si="35"/>
        <v>#VALUE!</v>
      </c>
      <c r="CQ38" s="724">
        <f t="shared" si="36"/>
        <v>0</v>
      </c>
      <c r="CR38" s="725" t="e">
        <f t="shared" si="76"/>
        <v>#VALUE!</v>
      </c>
      <c r="CS38" s="725" t="e">
        <f t="shared" si="76"/>
        <v>#VALUE!</v>
      </c>
      <c r="CT38" s="725" t="e">
        <f t="shared" si="38"/>
        <v>#VALUE!</v>
      </c>
      <c r="CU38" s="709"/>
    </row>
    <row r="39" spans="1:99" ht="16.5" customHeight="1">
      <c r="A39" s="23">
        <f t="shared" si="39"/>
        <v>35</v>
      </c>
      <c r="B39" s="142">
        <f>'2020-상시근로자'!B39</f>
        <v>0</v>
      </c>
      <c r="C39" s="632">
        <f>'2020-상시근로자'!C39</f>
        <v>0</v>
      </c>
      <c r="D39" s="634">
        <f>'2020-상시근로자'!D39</f>
        <v>0</v>
      </c>
      <c r="E39" s="156" t="e">
        <f t="shared" si="3"/>
        <v>#VALUE!</v>
      </c>
      <c r="F39" s="30" t="e">
        <f t="shared" si="4"/>
        <v>#VALUE!</v>
      </c>
      <c r="G39" s="31" t="e">
        <f t="shared" si="5"/>
        <v>#VALUE!</v>
      </c>
      <c r="H39" s="147" t="e">
        <f t="shared" si="6"/>
        <v>#VALUE!</v>
      </c>
      <c r="I39" s="633">
        <f>'2020-상시근로자'!E39</f>
        <v>0</v>
      </c>
      <c r="J39" s="633">
        <f>'2020-상시근로자'!G39</f>
        <v>0</v>
      </c>
      <c r="K39" s="33" t="e">
        <f t="shared" si="7"/>
        <v>#VALUE!</v>
      </c>
      <c r="L39" s="33">
        <f t="shared" si="0"/>
        <v>0</v>
      </c>
      <c r="M39" s="35" t="e">
        <f t="shared" si="8"/>
        <v>#VALUE!</v>
      </c>
      <c r="N39" s="108"/>
      <c r="O39" s="178"/>
      <c r="P39" s="179"/>
      <c r="Q39" s="106" t="s">
        <v>160</v>
      </c>
      <c r="R39" s="107" t="s">
        <v>160</v>
      </c>
      <c r="S39" s="43"/>
      <c r="T39" s="122" t="s">
        <v>160</v>
      </c>
      <c r="U39" s="122" t="s">
        <v>160</v>
      </c>
      <c r="V39" s="123" t="s">
        <v>160</v>
      </c>
      <c r="W39" s="702">
        <f t="shared" si="40"/>
        <v>1</v>
      </c>
      <c r="X39" s="703" t="e">
        <f t="shared" si="41"/>
        <v>#VALUE!</v>
      </c>
      <c r="Y39" s="704" t="e">
        <f t="shared" si="42"/>
        <v>#VALUE!</v>
      </c>
      <c r="Z39" s="769" t="e">
        <f t="shared" si="9"/>
        <v>#VALUE!</v>
      </c>
      <c r="AA39" s="705" t="e">
        <f t="shared" si="10"/>
        <v>#VALUE!</v>
      </c>
      <c r="AB39" s="702">
        <f t="shared" si="43"/>
        <v>1</v>
      </c>
      <c r="AC39" s="703" t="e">
        <f t="shared" si="44"/>
        <v>#VALUE!</v>
      </c>
      <c r="AD39" s="704" t="e">
        <f t="shared" si="45"/>
        <v>#VALUE!</v>
      </c>
      <c r="AE39" s="769" t="e">
        <f t="shared" si="11"/>
        <v>#VALUE!</v>
      </c>
      <c r="AF39" s="705" t="e">
        <f t="shared" si="12"/>
        <v>#VALUE!</v>
      </c>
      <c r="AG39" s="702">
        <f t="shared" si="46"/>
        <v>1</v>
      </c>
      <c r="AH39" s="703" t="e">
        <f t="shared" si="47"/>
        <v>#VALUE!</v>
      </c>
      <c r="AI39" s="704" t="e">
        <f t="shared" si="48"/>
        <v>#VALUE!</v>
      </c>
      <c r="AJ39" s="769" t="e">
        <f t="shared" si="13"/>
        <v>#VALUE!</v>
      </c>
      <c r="AK39" s="705" t="e">
        <f t="shared" si="14"/>
        <v>#VALUE!</v>
      </c>
      <c r="AL39" s="702">
        <f t="shared" si="49"/>
        <v>1</v>
      </c>
      <c r="AM39" s="703" t="e">
        <f t="shared" si="50"/>
        <v>#VALUE!</v>
      </c>
      <c r="AN39" s="704" t="e">
        <f t="shared" si="51"/>
        <v>#VALUE!</v>
      </c>
      <c r="AO39" s="769" t="e">
        <f t="shared" si="15"/>
        <v>#VALUE!</v>
      </c>
      <c r="AP39" s="705" t="e">
        <f t="shared" si="16"/>
        <v>#VALUE!</v>
      </c>
      <c r="AQ39" s="702">
        <f t="shared" si="52"/>
        <v>1</v>
      </c>
      <c r="AR39" s="703" t="e">
        <f t="shared" si="53"/>
        <v>#VALUE!</v>
      </c>
      <c r="AS39" s="704" t="e">
        <f t="shared" si="54"/>
        <v>#VALUE!</v>
      </c>
      <c r="AT39" s="769" t="e">
        <f t="shared" si="17"/>
        <v>#VALUE!</v>
      </c>
      <c r="AU39" s="705" t="e">
        <f t="shared" si="18"/>
        <v>#VALUE!</v>
      </c>
      <c r="AV39" s="702">
        <f t="shared" si="55"/>
        <v>1</v>
      </c>
      <c r="AW39" s="703" t="e">
        <f t="shared" si="56"/>
        <v>#VALUE!</v>
      </c>
      <c r="AX39" s="704" t="e">
        <f t="shared" si="57"/>
        <v>#VALUE!</v>
      </c>
      <c r="AY39" s="769" t="e">
        <f t="shared" si="19"/>
        <v>#VALUE!</v>
      </c>
      <c r="AZ39" s="705" t="e">
        <f t="shared" si="20"/>
        <v>#VALUE!</v>
      </c>
      <c r="BA39" s="702">
        <f t="shared" si="58"/>
        <v>1</v>
      </c>
      <c r="BB39" s="703" t="e">
        <f t="shared" si="59"/>
        <v>#VALUE!</v>
      </c>
      <c r="BC39" s="704" t="e">
        <f t="shared" si="60"/>
        <v>#VALUE!</v>
      </c>
      <c r="BD39" s="769" t="e">
        <f t="shared" si="21"/>
        <v>#VALUE!</v>
      </c>
      <c r="BE39" s="705" t="e">
        <f t="shared" si="22"/>
        <v>#VALUE!</v>
      </c>
      <c r="BF39" s="702">
        <f t="shared" si="61"/>
        <v>1</v>
      </c>
      <c r="BG39" s="703" t="e">
        <f t="shared" si="62"/>
        <v>#VALUE!</v>
      </c>
      <c r="BH39" s="704" t="e">
        <f t="shared" si="63"/>
        <v>#VALUE!</v>
      </c>
      <c r="BI39" s="769" t="e">
        <f t="shared" si="23"/>
        <v>#VALUE!</v>
      </c>
      <c r="BJ39" s="705" t="e">
        <f t="shared" si="24"/>
        <v>#VALUE!</v>
      </c>
      <c r="BK39" s="702">
        <f t="shared" si="64"/>
        <v>1</v>
      </c>
      <c r="BL39" s="703" t="e">
        <f t="shared" si="65"/>
        <v>#VALUE!</v>
      </c>
      <c r="BM39" s="704" t="e">
        <f t="shared" si="66"/>
        <v>#VALUE!</v>
      </c>
      <c r="BN39" s="769" t="e">
        <f t="shared" si="25"/>
        <v>#VALUE!</v>
      </c>
      <c r="BO39" s="705" t="e">
        <f t="shared" si="26"/>
        <v>#VALUE!</v>
      </c>
      <c r="BP39" s="702">
        <f t="shared" si="67"/>
        <v>1</v>
      </c>
      <c r="BQ39" s="703" t="e">
        <f t="shared" si="68"/>
        <v>#VALUE!</v>
      </c>
      <c r="BR39" s="704" t="e">
        <f t="shared" si="69"/>
        <v>#VALUE!</v>
      </c>
      <c r="BS39" s="769" t="e">
        <f t="shared" si="27"/>
        <v>#VALUE!</v>
      </c>
      <c r="BT39" s="705" t="e">
        <f t="shared" si="28"/>
        <v>#VALUE!</v>
      </c>
      <c r="BU39" s="702">
        <f t="shared" si="70"/>
        <v>1</v>
      </c>
      <c r="BV39" s="703" t="e">
        <f t="shared" si="71"/>
        <v>#VALUE!</v>
      </c>
      <c r="BW39" s="704" t="e">
        <f t="shared" si="72"/>
        <v>#VALUE!</v>
      </c>
      <c r="BX39" s="769" t="e">
        <f t="shared" si="29"/>
        <v>#VALUE!</v>
      </c>
      <c r="BY39" s="705" t="e">
        <f t="shared" si="30"/>
        <v>#VALUE!</v>
      </c>
      <c r="BZ39" s="702">
        <f t="shared" si="73"/>
        <v>1</v>
      </c>
      <c r="CA39" s="703" t="e">
        <f t="shared" si="74"/>
        <v>#VALUE!</v>
      </c>
      <c r="CB39" s="704" t="e">
        <f t="shared" si="75"/>
        <v>#VALUE!</v>
      </c>
      <c r="CC39" s="769" t="e">
        <f t="shared" si="31"/>
        <v>#VALUE!</v>
      </c>
      <c r="CD39" s="705" t="e">
        <f t="shared" si="32"/>
        <v>#VALUE!</v>
      </c>
      <c r="CE39" s="706">
        <f t="shared" si="1"/>
        <v>12</v>
      </c>
      <c r="CF39" s="707" t="e">
        <f t="shared" si="2"/>
        <v>#VALUE!</v>
      </c>
      <c r="CG39" s="708"/>
      <c r="CH39" s="709"/>
      <c r="CI39" s="719"/>
      <c r="CJ39" s="719"/>
      <c r="CK39" s="720"/>
      <c r="CL39" s="721"/>
      <c r="CM39" s="721"/>
      <c r="CN39" s="722"/>
      <c r="CO39" s="742" t="e">
        <f t="shared" si="34"/>
        <v>#VALUE!</v>
      </c>
      <c r="CP39" s="743" t="e">
        <f t="shared" si="35"/>
        <v>#VALUE!</v>
      </c>
      <c r="CQ39" s="724">
        <f t="shared" si="36"/>
        <v>0</v>
      </c>
      <c r="CR39" s="725" t="e">
        <f t="shared" si="76"/>
        <v>#VALUE!</v>
      </c>
      <c r="CS39" s="725" t="e">
        <f t="shared" si="76"/>
        <v>#VALUE!</v>
      </c>
      <c r="CT39" s="725" t="e">
        <f t="shared" si="38"/>
        <v>#VALUE!</v>
      </c>
      <c r="CU39" s="709"/>
    </row>
    <row r="40" spans="1:99" ht="16.5" customHeight="1" thickBot="1">
      <c r="A40" s="23">
        <f t="shared" si="39"/>
        <v>36</v>
      </c>
      <c r="B40" s="142">
        <f>'2020-상시근로자'!B40</f>
        <v>0</v>
      </c>
      <c r="C40" s="632">
        <f>'2020-상시근로자'!C40</f>
        <v>0</v>
      </c>
      <c r="D40" s="634">
        <f>'2020-상시근로자'!D40</f>
        <v>0</v>
      </c>
      <c r="E40" s="156" t="e">
        <f t="shared" si="3"/>
        <v>#VALUE!</v>
      </c>
      <c r="F40" s="30" t="e">
        <f t="shared" si="4"/>
        <v>#VALUE!</v>
      </c>
      <c r="G40" s="31" t="e">
        <f t="shared" si="5"/>
        <v>#VALUE!</v>
      </c>
      <c r="H40" s="147" t="e">
        <f t="shared" si="6"/>
        <v>#VALUE!</v>
      </c>
      <c r="I40" s="633">
        <f>'2020-상시근로자'!E40</f>
        <v>0</v>
      </c>
      <c r="J40" s="633">
        <f>'2020-상시근로자'!G40</f>
        <v>0</v>
      </c>
      <c r="K40" s="33" t="e">
        <f t="shared" si="7"/>
        <v>#VALUE!</v>
      </c>
      <c r="L40" s="33">
        <f t="shared" si="0"/>
        <v>0</v>
      </c>
      <c r="M40" s="35" t="e">
        <f t="shared" si="8"/>
        <v>#VALUE!</v>
      </c>
      <c r="N40" s="108"/>
      <c r="O40" s="180"/>
      <c r="P40" s="181"/>
      <c r="Q40" s="106" t="s">
        <v>160</v>
      </c>
      <c r="R40" s="107" t="s">
        <v>160</v>
      </c>
      <c r="S40" s="43"/>
      <c r="T40" s="122" t="s">
        <v>160</v>
      </c>
      <c r="U40" s="122" t="s">
        <v>160</v>
      </c>
      <c r="V40" s="123" t="s">
        <v>160</v>
      </c>
      <c r="W40" s="702">
        <f t="shared" si="40"/>
        <v>1</v>
      </c>
      <c r="X40" s="703" t="e">
        <f t="shared" si="41"/>
        <v>#VALUE!</v>
      </c>
      <c r="Y40" s="704" t="e">
        <f t="shared" si="42"/>
        <v>#VALUE!</v>
      </c>
      <c r="Z40" s="769" t="e">
        <f t="shared" si="9"/>
        <v>#VALUE!</v>
      </c>
      <c r="AA40" s="705" t="e">
        <f t="shared" si="10"/>
        <v>#VALUE!</v>
      </c>
      <c r="AB40" s="702">
        <f t="shared" si="43"/>
        <v>1</v>
      </c>
      <c r="AC40" s="703" t="e">
        <f t="shared" si="44"/>
        <v>#VALUE!</v>
      </c>
      <c r="AD40" s="704" t="e">
        <f t="shared" si="45"/>
        <v>#VALUE!</v>
      </c>
      <c r="AE40" s="769" t="e">
        <f t="shared" si="11"/>
        <v>#VALUE!</v>
      </c>
      <c r="AF40" s="705" t="e">
        <f t="shared" si="12"/>
        <v>#VALUE!</v>
      </c>
      <c r="AG40" s="702">
        <f t="shared" si="46"/>
        <v>1</v>
      </c>
      <c r="AH40" s="703" t="e">
        <f t="shared" si="47"/>
        <v>#VALUE!</v>
      </c>
      <c r="AI40" s="704" t="e">
        <f t="shared" si="48"/>
        <v>#VALUE!</v>
      </c>
      <c r="AJ40" s="769" t="e">
        <f t="shared" si="13"/>
        <v>#VALUE!</v>
      </c>
      <c r="AK40" s="705" t="e">
        <f t="shared" si="14"/>
        <v>#VALUE!</v>
      </c>
      <c r="AL40" s="702">
        <f t="shared" si="49"/>
        <v>1</v>
      </c>
      <c r="AM40" s="703" t="e">
        <f t="shared" si="50"/>
        <v>#VALUE!</v>
      </c>
      <c r="AN40" s="704" t="e">
        <f t="shared" si="51"/>
        <v>#VALUE!</v>
      </c>
      <c r="AO40" s="769" t="e">
        <f t="shared" si="15"/>
        <v>#VALUE!</v>
      </c>
      <c r="AP40" s="705" t="e">
        <f t="shared" si="16"/>
        <v>#VALUE!</v>
      </c>
      <c r="AQ40" s="702">
        <f t="shared" si="52"/>
        <v>1</v>
      </c>
      <c r="AR40" s="703" t="e">
        <f t="shared" si="53"/>
        <v>#VALUE!</v>
      </c>
      <c r="AS40" s="704" t="e">
        <f t="shared" si="54"/>
        <v>#VALUE!</v>
      </c>
      <c r="AT40" s="769" t="e">
        <f t="shared" si="17"/>
        <v>#VALUE!</v>
      </c>
      <c r="AU40" s="705" t="e">
        <f t="shared" si="18"/>
        <v>#VALUE!</v>
      </c>
      <c r="AV40" s="702">
        <f t="shared" si="55"/>
        <v>1</v>
      </c>
      <c r="AW40" s="703" t="e">
        <f t="shared" si="56"/>
        <v>#VALUE!</v>
      </c>
      <c r="AX40" s="704" t="e">
        <f t="shared" si="57"/>
        <v>#VALUE!</v>
      </c>
      <c r="AY40" s="769" t="e">
        <f t="shared" si="19"/>
        <v>#VALUE!</v>
      </c>
      <c r="AZ40" s="705" t="e">
        <f t="shared" si="20"/>
        <v>#VALUE!</v>
      </c>
      <c r="BA40" s="702">
        <f t="shared" si="58"/>
        <v>1</v>
      </c>
      <c r="BB40" s="703" t="e">
        <f t="shared" si="59"/>
        <v>#VALUE!</v>
      </c>
      <c r="BC40" s="704" t="e">
        <f t="shared" si="60"/>
        <v>#VALUE!</v>
      </c>
      <c r="BD40" s="769" t="e">
        <f t="shared" si="21"/>
        <v>#VALUE!</v>
      </c>
      <c r="BE40" s="705" t="e">
        <f t="shared" si="22"/>
        <v>#VALUE!</v>
      </c>
      <c r="BF40" s="702">
        <f t="shared" si="61"/>
        <v>1</v>
      </c>
      <c r="BG40" s="703" t="e">
        <f t="shared" si="62"/>
        <v>#VALUE!</v>
      </c>
      <c r="BH40" s="704" t="e">
        <f t="shared" si="63"/>
        <v>#VALUE!</v>
      </c>
      <c r="BI40" s="769" t="e">
        <f t="shared" si="23"/>
        <v>#VALUE!</v>
      </c>
      <c r="BJ40" s="705" t="e">
        <f t="shared" si="24"/>
        <v>#VALUE!</v>
      </c>
      <c r="BK40" s="702">
        <f t="shared" si="64"/>
        <v>1</v>
      </c>
      <c r="BL40" s="703" t="e">
        <f t="shared" si="65"/>
        <v>#VALUE!</v>
      </c>
      <c r="BM40" s="704" t="e">
        <f t="shared" si="66"/>
        <v>#VALUE!</v>
      </c>
      <c r="BN40" s="769" t="e">
        <f t="shared" si="25"/>
        <v>#VALUE!</v>
      </c>
      <c r="BO40" s="705" t="e">
        <f t="shared" si="26"/>
        <v>#VALUE!</v>
      </c>
      <c r="BP40" s="702">
        <f t="shared" si="67"/>
        <v>1</v>
      </c>
      <c r="BQ40" s="703" t="e">
        <f t="shared" si="68"/>
        <v>#VALUE!</v>
      </c>
      <c r="BR40" s="704" t="e">
        <f t="shared" si="69"/>
        <v>#VALUE!</v>
      </c>
      <c r="BS40" s="769" t="e">
        <f t="shared" si="27"/>
        <v>#VALUE!</v>
      </c>
      <c r="BT40" s="705" t="e">
        <f t="shared" si="28"/>
        <v>#VALUE!</v>
      </c>
      <c r="BU40" s="702">
        <f t="shared" si="70"/>
        <v>1</v>
      </c>
      <c r="BV40" s="703" t="e">
        <f t="shared" si="71"/>
        <v>#VALUE!</v>
      </c>
      <c r="BW40" s="704" t="e">
        <f t="shared" si="72"/>
        <v>#VALUE!</v>
      </c>
      <c r="BX40" s="769" t="e">
        <f t="shared" si="29"/>
        <v>#VALUE!</v>
      </c>
      <c r="BY40" s="705" t="e">
        <f t="shared" si="30"/>
        <v>#VALUE!</v>
      </c>
      <c r="BZ40" s="702">
        <f t="shared" si="73"/>
        <v>1</v>
      </c>
      <c r="CA40" s="703" t="e">
        <f t="shared" si="74"/>
        <v>#VALUE!</v>
      </c>
      <c r="CB40" s="704" t="e">
        <f t="shared" si="75"/>
        <v>#VALUE!</v>
      </c>
      <c r="CC40" s="769" t="e">
        <f t="shared" si="31"/>
        <v>#VALUE!</v>
      </c>
      <c r="CD40" s="705" t="e">
        <f t="shared" si="32"/>
        <v>#VALUE!</v>
      </c>
      <c r="CE40" s="706">
        <f t="shared" si="1"/>
        <v>12</v>
      </c>
      <c r="CF40" s="707" t="e">
        <f t="shared" si="2"/>
        <v>#VALUE!</v>
      </c>
      <c r="CG40" s="708"/>
      <c r="CH40" s="709"/>
      <c r="CI40" s="719"/>
      <c r="CJ40" s="719"/>
      <c r="CK40" s="720"/>
      <c r="CL40" s="721"/>
      <c r="CM40" s="721"/>
      <c r="CN40" s="722"/>
      <c r="CO40" s="742" t="e">
        <f t="shared" si="34"/>
        <v>#VALUE!</v>
      </c>
      <c r="CP40" s="743" t="e">
        <f t="shared" si="35"/>
        <v>#VALUE!</v>
      </c>
      <c r="CQ40" s="724">
        <f t="shared" si="36"/>
        <v>0</v>
      </c>
      <c r="CR40" s="725" t="e">
        <f t="shared" si="76"/>
        <v>#VALUE!</v>
      </c>
      <c r="CS40" s="725" t="e">
        <f t="shared" si="76"/>
        <v>#VALUE!</v>
      </c>
      <c r="CT40" s="725" t="e">
        <f t="shared" si="38"/>
        <v>#VALUE!</v>
      </c>
      <c r="CU40" s="709"/>
    </row>
    <row r="41" spans="1:99" ht="16.5" customHeight="1">
      <c r="A41" s="23">
        <f t="shared" si="39"/>
        <v>37</v>
      </c>
      <c r="B41" s="142">
        <f>'2020-상시근로자'!B41</f>
        <v>0</v>
      </c>
      <c r="C41" s="632">
        <f>'2020-상시근로자'!C41</f>
        <v>0</v>
      </c>
      <c r="D41" s="634">
        <f>'2020-상시근로자'!D41</f>
        <v>0</v>
      </c>
      <c r="E41" s="156" t="e">
        <f t="shared" si="3"/>
        <v>#VALUE!</v>
      </c>
      <c r="F41" s="30" t="e">
        <f t="shared" si="4"/>
        <v>#VALUE!</v>
      </c>
      <c r="G41" s="31" t="e">
        <f t="shared" si="5"/>
        <v>#VALUE!</v>
      </c>
      <c r="H41" s="147" t="e">
        <f t="shared" si="6"/>
        <v>#VALUE!</v>
      </c>
      <c r="I41" s="633">
        <f>'2020-상시근로자'!E41</f>
        <v>0</v>
      </c>
      <c r="J41" s="633">
        <f>'2020-상시근로자'!G41</f>
        <v>0</v>
      </c>
      <c r="K41" s="33" t="e">
        <f t="shared" si="7"/>
        <v>#VALUE!</v>
      </c>
      <c r="L41" s="33">
        <f t="shared" si="0"/>
        <v>0</v>
      </c>
      <c r="M41" s="35" t="e">
        <f t="shared" si="8"/>
        <v>#VALUE!</v>
      </c>
      <c r="N41" s="108"/>
      <c r="O41" s="178"/>
      <c r="P41" s="179"/>
      <c r="Q41" s="106" t="s">
        <v>160</v>
      </c>
      <c r="R41" s="107" t="s">
        <v>160</v>
      </c>
      <c r="S41" s="43"/>
      <c r="T41" s="122" t="s">
        <v>160</v>
      </c>
      <c r="U41" s="122" t="s">
        <v>160</v>
      </c>
      <c r="V41" s="123" t="s">
        <v>160</v>
      </c>
      <c r="W41" s="702">
        <f t="shared" si="40"/>
        <v>1</v>
      </c>
      <c r="X41" s="703" t="e">
        <f t="shared" si="41"/>
        <v>#VALUE!</v>
      </c>
      <c r="Y41" s="704" t="e">
        <f t="shared" si="42"/>
        <v>#VALUE!</v>
      </c>
      <c r="Z41" s="769" t="e">
        <f t="shared" si="9"/>
        <v>#VALUE!</v>
      </c>
      <c r="AA41" s="705" t="e">
        <f t="shared" si="10"/>
        <v>#VALUE!</v>
      </c>
      <c r="AB41" s="702">
        <f t="shared" si="43"/>
        <v>1</v>
      </c>
      <c r="AC41" s="703" t="e">
        <f t="shared" si="44"/>
        <v>#VALUE!</v>
      </c>
      <c r="AD41" s="704" t="e">
        <f t="shared" si="45"/>
        <v>#VALUE!</v>
      </c>
      <c r="AE41" s="769" t="e">
        <f t="shared" si="11"/>
        <v>#VALUE!</v>
      </c>
      <c r="AF41" s="705" t="e">
        <f t="shared" si="12"/>
        <v>#VALUE!</v>
      </c>
      <c r="AG41" s="702">
        <f t="shared" si="46"/>
        <v>1</v>
      </c>
      <c r="AH41" s="703" t="e">
        <f t="shared" si="47"/>
        <v>#VALUE!</v>
      </c>
      <c r="AI41" s="704" t="e">
        <f t="shared" si="48"/>
        <v>#VALUE!</v>
      </c>
      <c r="AJ41" s="769" t="e">
        <f t="shared" si="13"/>
        <v>#VALUE!</v>
      </c>
      <c r="AK41" s="705" t="e">
        <f t="shared" si="14"/>
        <v>#VALUE!</v>
      </c>
      <c r="AL41" s="702">
        <f t="shared" si="49"/>
        <v>1</v>
      </c>
      <c r="AM41" s="703" t="e">
        <f t="shared" si="50"/>
        <v>#VALUE!</v>
      </c>
      <c r="AN41" s="704" t="e">
        <f t="shared" si="51"/>
        <v>#VALUE!</v>
      </c>
      <c r="AO41" s="769" t="e">
        <f t="shared" si="15"/>
        <v>#VALUE!</v>
      </c>
      <c r="AP41" s="705" t="e">
        <f t="shared" si="16"/>
        <v>#VALUE!</v>
      </c>
      <c r="AQ41" s="702">
        <f t="shared" si="52"/>
        <v>1</v>
      </c>
      <c r="AR41" s="703" t="e">
        <f t="shared" si="53"/>
        <v>#VALUE!</v>
      </c>
      <c r="AS41" s="704" t="e">
        <f t="shared" si="54"/>
        <v>#VALUE!</v>
      </c>
      <c r="AT41" s="769" t="e">
        <f t="shared" si="17"/>
        <v>#VALUE!</v>
      </c>
      <c r="AU41" s="705" t="e">
        <f t="shared" si="18"/>
        <v>#VALUE!</v>
      </c>
      <c r="AV41" s="702">
        <f t="shared" si="55"/>
        <v>1</v>
      </c>
      <c r="AW41" s="703" t="e">
        <f t="shared" si="56"/>
        <v>#VALUE!</v>
      </c>
      <c r="AX41" s="704" t="e">
        <f t="shared" si="57"/>
        <v>#VALUE!</v>
      </c>
      <c r="AY41" s="769" t="e">
        <f t="shared" si="19"/>
        <v>#VALUE!</v>
      </c>
      <c r="AZ41" s="705" t="e">
        <f t="shared" si="20"/>
        <v>#VALUE!</v>
      </c>
      <c r="BA41" s="702">
        <f t="shared" si="58"/>
        <v>1</v>
      </c>
      <c r="BB41" s="703" t="e">
        <f t="shared" si="59"/>
        <v>#VALUE!</v>
      </c>
      <c r="BC41" s="704" t="e">
        <f t="shared" si="60"/>
        <v>#VALUE!</v>
      </c>
      <c r="BD41" s="769" t="e">
        <f t="shared" si="21"/>
        <v>#VALUE!</v>
      </c>
      <c r="BE41" s="705" t="e">
        <f t="shared" si="22"/>
        <v>#VALUE!</v>
      </c>
      <c r="BF41" s="702">
        <f t="shared" si="61"/>
        <v>1</v>
      </c>
      <c r="BG41" s="703" t="e">
        <f t="shared" si="62"/>
        <v>#VALUE!</v>
      </c>
      <c r="BH41" s="704" t="e">
        <f t="shared" si="63"/>
        <v>#VALUE!</v>
      </c>
      <c r="BI41" s="769" t="e">
        <f t="shared" si="23"/>
        <v>#VALUE!</v>
      </c>
      <c r="BJ41" s="705" t="e">
        <f t="shared" si="24"/>
        <v>#VALUE!</v>
      </c>
      <c r="BK41" s="702">
        <f t="shared" si="64"/>
        <v>1</v>
      </c>
      <c r="BL41" s="703" t="e">
        <f t="shared" si="65"/>
        <v>#VALUE!</v>
      </c>
      <c r="BM41" s="704" t="e">
        <f t="shared" si="66"/>
        <v>#VALUE!</v>
      </c>
      <c r="BN41" s="769" t="e">
        <f t="shared" si="25"/>
        <v>#VALUE!</v>
      </c>
      <c r="BO41" s="705" t="e">
        <f t="shared" si="26"/>
        <v>#VALUE!</v>
      </c>
      <c r="BP41" s="702">
        <f t="shared" si="67"/>
        <v>1</v>
      </c>
      <c r="BQ41" s="703" t="e">
        <f t="shared" si="68"/>
        <v>#VALUE!</v>
      </c>
      <c r="BR41" s="704" t="e">
        <f t="shared" si="69"/>
        <v>#VALUE!</v>
      </c>
      <c r="BS41" s="769" t="e">
        <f t="shared" si="27"/>
        <v>#VALUE!</v>
      </c>
      <c r="BT41" s="705" t="e">
        <f t="shared" si="28"/>
        <v>#VALUE!</v>
      </c>
      <c r="BU41" s="702">
        <f t="shared" si="70"/>
        <v>1</v>
      </c>
      <c r="BV41" s="703" t="e">
        <f t="shared" si="71"/>
        <v>#VALUE!</v>
      </c>
      <c r="BW41" s="704" t="e">
        <f t="shared" si="72"/>
        <v>#VALUE!</v>
      </c>
      <c r="BX41" s="769" t="e">
        <f t="shared" si="29"/>
        <v>#VALUE!</v>
      </c>
      <c r="BY41" s="705" t="e">
        <f t="shared" si="30"/>
        <v>#VALUE!</v>
      </c>
      <c r="BZ41" s="702">
        <f t="shared" si="73"/>
        <v>1</v>
      </c>
      <c r="CA41" s="703" t="e">
        <f t="shared" si="74"/>
        <v>#VALUE!</v>
      </c>
      <c r="CB41" s="704" t="e">
        <f t="shared" si="75"/>
        <v>#VALUE!</v>
      </c>
      <c r="CC41" s="769" t="e">
        <f t="shared" si="31"/>
        <v>#VALUE!</v>
      </c>
      <c r="CD41" s="705" t="e">
        <f t="shared" si="32"/>
        <v>#VALUE!</v>
      </c>
      <c r="CE41" s="706">
        <f t="shared" si="1"/>
        <v>12</v>
      </c>
      <c r="CF41" s="707" t="e">
        <f t="shared" si="2"/>
        <v>#VALUE!</v>
      </c>
      <c r="CG41" s="708"/>
      <c r="CH41" s="709"/>
      <c r="CI41" s="719"/>
      <c r="CJ41" s="719"/>
      <c r="CK41" s="720"/>
      <c r="CL41" s="721"/>
      <c r="CM41" s="721"/>
      <c r="CN41" s="722"/>
      <c r="CO41" s="742" t="e">
        <f t="shared" si="34"/>
        <v>#VALUE!</v>
      </c>
      <c r="CP41" s="743" t="e">
        <f t="shared" si="35"/>
        <v>#VALUE!</v>
      </c>
      <c r="CQ41" s="724">
        <f t="shared" si="36"/>
        <v>0</v>
      </c>
      <c r="CR41" s="725" t="e">
        <f t="shared" si="76"/>
        <v>#VALUE!</v>
      </c>
      <c r="CS41" s="725" t="e">
        <f t="shared" si="76"/>
        <v>#VALUE!</v>
      </c>
      <c r="CT41" s="725" t="e">
        <f t="shared" si="38"/>
        <v>#VALUE!</v>
      </c>
      <c r="CU41" s="709"/>
    </row>
    <row r="42" spans="1:99" ht="16.5" customHeight="1">
      <c r="A42" s="23">
        <f t="shared" si="39"/>
        <v>38</v>
      </c>
      <c r="B42" s="142">
        <f>'2020-상시근로자'!B42</f>
        <v>0</v>
      </c>
      <c r="C42" s="632">
        <f>'2020-상시근로자'!C42</f>
        <v>0</v>
      </c>
      <c r="D42" s="634">
        <f>'2020-상시근로자'!D42</f>
        <v>0</v>
      </c>
      <c r="E42" s="156" t="e">
        <f t="shared" si="3"/>
        <v>#VALUE!</v>
      </c>
      <c r="F42" s="30" t="e">
        <f t="shared" si="4"/>
        <v>#VALUE!</v>
      </c>
      <c r="G42" s="31" t="e">
        <f t="shared" si="5"/>
        <v>#VALUE!</v>
      </c>
      <c r="H42" s="147" t="e">
        <f t="shared" si="6"/>
        <v>#VALUE!</v>
      </c>
      <c r="I42" s="633">
        <f>'2020-상시근로자'!E42</f>
        <v>0</v>
      </c>
      <c r="J42" s="633">
        <f>'2020-상시근로자'!G42</f>
        <v>0</v>
      </c>
      <c r="K42" s="33" t="e">
        <f t="shared" si="7"/>
        <v>#VALUE!</v>
      </c>
      <c r="L42" s="33">
        <f t="shared" si="0"/>
        <v>0</v>
      </c>
      <c r="M42" s="35" t="e">
        <f t="shared" si="8"/>
        <v>#VALUE!</v>
      </c>
      <c r="N42" s="108"/>
      <c r="O42" s="178"/>
      <c r="P42" s="179"/>
      <c r="Q42" s="106" t="s">
        <v>160</v>
      </c>
      <c r="R42" s="107" t="s">
        <v>160</v>
      </c>
      <c r="S42" s="43"/>
      <c r="T42" s="122" t="s">
        <v>160</v>
      </c>
      <c r="U42" s="122" t="s">
        <v>160</v>
      </c>
      <c r="V42" s="123" t="s">
        <v>160</v>
      </c>
      <c r="W42" s="702">
        <f t="shared" si="40"/>
        <v>1</v>
      </c>
      <c r="X42" s="703" t="e">
        <f t="shared" si="41"/>
        <v>#VALUE!</v>
      </c>
      <c r="Y42" s="704" t="e">
        <f t="shared" si="42"/>
        <v>#VALUE!</v>
      </c>
      <c r="Z42" s="769" t="e">
        <f t="shared" si="9"/>
        <v>#VALUE!</v>
      </c>
      <c r="AA42" s="705" t="e">
        <f t="shared" si="10"/>
        <v>#VALUE!</v>
      </c>
      <c r="AB42" s="702">
        <f t="shared" si="43"/>
        <v>1</v>
      </c>
      <c r="AC42" s="703" t="e">
        <f t="shared" si="44"/>
        <v>#VALUE!</v>
      </c>
      <c r="AD42" s="704" t="e">
        <f t="shared" si="45"/>
        <v>#VALUE!</v>
      </c>
      <c r="AE42" s="769" t="e">
        <f t="shared" si="11"/>
        <v>#VALUE!</v>
      </c>
      <c r="AF42" s="705" t="e">
        <f t="shared" si="12"/>
        <v>#VALUE!</v>
      </c>
      <c r="AG42" s="702">
        <f t="shared" si="46"/>
        <v>1</v>
      </c>
      <c r="AH42" s="703" t="e">
        <f t="shared" si="47"/>
        <v>#VALUE!</v>
      </c>
      <c r="AI42" s="704" t="e">
        <f t="shared" si="48"/>
        <v>#VALUE!</v>
      </c>
      <c r="AJ42" s="769" t="e">
        <f t="shared" si="13"/>
        <v>#VALUE!</v>
      </c>
      <c r="AK42" s="705" t="e">
        <f t="shared" si="14"/>
        <v>#VALUE!</v>
      </c>
      <c r="AL42" s="702">
        <f t="shared" si="49"/>
        <v>1</v>
      </c>
      <c r="AM42" s="703" t="e">
        <f t="shared" si="50"/>
        <v>#VALUE!</v>
      </c>
      <c r="AN42" s="704" t="e">
        <f t="shared" si="51"/>
        <v>#VALUE!</v>
      </c>
      <c r="AO42" s="769" t="e">
        <f t="shared" si="15"/>
        <v>#VALUE!</v>
      </c>
      <c r="AP42" s="705" t="e">
        <f t="shared" si="16"/>
        <v>#VALUE!</v>
      </c>
      <c r="AQ42" s="702">
        <f t="shared" si="52"/>
        <v>1</v>
      </c>
      <c r="AR42" s="703" t="e">
        <f t="shared" si="53"/>
        <v>#VALUE!</v>
      </c>
      <c r="AS42" s="704" t="e">
        <f t="shared" si="54"/>
        <v>#VALUE!</v>
      </c>
      <c r="AT42" s="769" t="e">
        <f t="shared" si="17"/>
        <v>#VALUE!</v>
      </c>
      <c r="AU42" s="705" t="e">
        <f t="shared" si="18"/>
        <v>#VALUE!</v>
      </c>
      <c r="AV42" s="702">
        <f t="shared" si="55"/>
        <v>1</v>
      </c>
      <c r="AW42" s="703" t="e">
        <f t="shared" si="56"/>
        <v>#VALUE!</v>
      </c>
      <c r="AX42" s="704" t="e">
        <f t="shared" si="57"/>
        <v>#VALUE!</v>
      </c>
      <c r="AY42" s="769" t="e">
        <f t="shared" si="19"/>
        <v>#VALUE!</v>
      </c>
      <c r="AZ42" s="705" t="e">
        <f t="shared" si="20"/>
        <v>#VALUE!</v>
      </c>
      <c r="BA42" s="702">
        <f t="shared" si="58"/>
        <v>1</v>
      </c>
      <c r="BB42" s="703" t="e">
        <f t="shared" si="59"/>
        <v>#VALUE!</v>
      </c>
      <c r="BC42" s="704" t="e">
        <f t="shared" si="60"/>
        <v>#VALUE!</v>
      </c>
      <c r="BD42" s="769" t="e">
        <f t="shared" si="21"/>
        <v>#VALUE!</v>
      </c>
      <c r="BE42" s="705" t="e">
        <f t="shared" si="22"/>
        <v>#VALUE!</v>
      </c>
      <c r="BF42" s="702">
        <f t="shared" si="61"/>
        <v>1</v>
      </c>
      <c r="BG42" s="703" t="e">
        <f t="shared" si="62"/>
        <v>#VALUE!</v>
      </c>
      <c r="BH42" s="704" t="e">
        <f t="shared" si="63"/>
        <v>#VALUE!</v>
      </c>
      <c r="BI42" s="769" t="e">
        <f t="shared" si="23"/>
        <v>#VALUE!</v>
      </c>
      <c r="BJ42" s="705" t="e">
        <f t="shared" si="24"/>
        <v>#VALUE!</v>
      </c>
      <c r="BK42" s="702">
        <f t="shared" si="64"/>
        <v>1</v>
      </c>
      <c r="BL42" s="703" t="e">
        <f t="shared" si="65"/>
        <v>#VALUE!</v>
      </c>
      <c r="BM42" s="704" t="e">
        <f t="shared" si="66"/>
        <v>#VALUE!</v>
      </c>
      <c r="BN42" s="769" t="e">
        <f t="shared" si="25"/>
        <v>#VALUE!</v>
      </c>
      <c r="BO42" s="705" t="e">
        <f t="shared" si="26"/>
        <v>#VALUE!</v>
      </c>
      <c r="BP42" s="702">
        <f t="shared" si="67"/>
        <v>1</v>
      </c>
      <c r="BQ42" s="703" t="e">
        <f t="shared" si="68"/>
        <v>#VALUE!</v>
      </c>
      <c r="BR42" s="704" t="e">
        <f t="shared" si="69"/>
        <v>#VALUE!</v>
      </c>
      <c r="BS42" s="769" t="e">
        <f t="shared" si="27"/>
        <v>#VALUE!</v>
      </c>
      <c r="BT42" s="705" t="e">
        <f t="shared" si="28"/>
        <v>#VALUE!</v>
      </c>
      <c r="BU42" s="702">
        <f t="shared" si="70"/>
        <v>1</v>
      </c>
      <c r="BV42" s="703" t="e">
        <f t="shared" si="71"/>
        <v>#VALUE!</v>
      </c>
      <c r="BW42" s="704" t="e">
        <f t="shared" si="72"/>
        <v>#VALUE!</v>
      </c>
      <c r="BX42" s="769" t="e">
        <f t="shared" si="29"/>
        <v>#VALUE!</v>
      </c>
      <c r="BY42" s="705" t="e">
        <f t="shared" si="30"/>
        <v>#VALUE!</v>
      </c>
      <c r="BZ42" s="702">
        <f t="shared" si="73"/>
        <v>1</v>
      </c>
      <c r="CA42" s="703" t="e">
        <f t="shared" si="74"/>
        <v>#VALUE!</v>
      </c>
      <c r="CB42" s="704" t="e">
        <f t="shared" si="75"/>
        <v>#VALUE!</v>
      </c>
      <c r="CC42" s="769" t="e">
        <f t="shared" si="31"/>
        <v>#VALUE!</v>
      </c>
      <c r="CD42" s="705" t="e">
        <f t="shared" si="32"/>
        <v>#VALUE!</v>
      </c>
      <c r="CE42" s="706">
        <f t="shared" si="1"/>
        <v>12</v>
      </c>
      <c r="CF42" s="707" t="e">
        <f t="shared" si="2"/>
        <v>#VALUE!</v>
      </c>
      <c r="CG42" s="708"/>
      <c r="CH42" s="709"/>
      <c r="CI42" s="719"/>
      <c r="CJ42" s="719"/>
      <c r="CK42" s="720"/>
      <c r="CL42" s="721"/>
      <c r="CM42" s="721"/>
      <c r="CN42" s="722"/>
      <c r="CO42" s="742" t="e">
        <f t="shared" si="34"/>
        <v>#VALUE!</v>
      </c>
      <c r="CP42" s="743" t="e">
        <f t="shared" si="35"/>
        <v>#VALUE!</v>
      </c>
      <c r="CQ42" s="724">
        <f t="shared" si="36"/>
        <v>0</v>
      </c>
      <c r="CR42" s="725" t="e">
        <f t="shared" si="76"/>
        <v>#VALUE!</v>
      </c>
      <c r="CS42" s="725" t="e">
        <f t="shared" si="76"/>
        <v>#VALUE!</v>
      </c>
      <c r="CT42" s="725" t="e">
        <f t="shared" si="38"/>
        <v>#VALUE!</v>
      </c>
      <c r="CU42" s="709"/>
    </row>
    <row r="43" spans="1:99" ht="16.5" customHeight="1">
      <c r="A43" s="23">
        <f t="shared" si="39"/>
        <v>39</v>
      </c>
      <c r="B43" s="142">
        <f>'2020-상시근로자'!B43</f>
        <v>0</v>
      </c>
      <c r="C43" s="632">
        <f>'2020-상시근로자'!C43</f>
        <v>0</v>
      </c>
      <c r="D43" s="634">
        <f>'2020-상시근로자'!D43</f>
        <v>0</v>
      </c>
      <c r="E43" s="156" t="e">
        <f t="shared" si="3"/>
        <v>#VALUE!</v>
      </c>
      <c r="F43" s="30" t="e">
        <f t="shared" si="4"/>
        <v>#VALUE!</v>
      </c>
      <c r="G43" s="31" t="e">
        <f t="shared" si="5"/>
        <v>#VALUE!</v>
      </c>
      <c r="H43" s="147" t="e">
        <f t="shared" si="6"/>
        <v>#VALUE!</v>
      </c>
      <c r="I43" s="633">
        <f>'2020-상시근로자'!E43</f>
        <v>0</v>
      </c>
      <c r="J43" s="633">
        <f>'2020-상시근로자'!G43</f>
        <v>0</v>
      </c>
      <c r="K43" s="33" t="e">
        <f t="shared" si="7"/>
        <v>#VALUE!</v>
      </c>
      <c r="L43" s="33">
        <f t="shared" si="0"/>
        <v>0</v>
      </c>
      <c r="M43" s="35" t="e">
        <f t="shared" si="8"/>
        <v>#VALUE!</v>
      </c>
      <c r="N43" s="108"/>
      <c r="O43" s="178"/>
      <c r="P43" s="179"/>
      <c r="Q43" s="106" t="s">
        <v>160</v>
      </c>
      <c r="R43" s="107" t="s">
        <v>160</v>
      </c>
      <c r="S43" s="43"/>
      <c r="T43" s="122" t="s">
        <v>160</v>
      </c>
      <c r="U43" s="122" t="s">
        <v>160</v>
      </c>
      <c r="V43" s="123" t="s">
        <v>160</v>
      </c>
      <c r="W43" s="702">
        <f t="shared" si="40"/>
        <v>1</v>
      </c>
      <c r="X43" s="703" t="e">
        <f t="shared" si="41"/>
        <v>#VALUE!</v>
      </c>
      <c r="Y43" s="704" t="e">
        <f t="shared" si="42"/>
        <v>#VALUE!</v>
      </c>
      <c r="Z43" s="769" t="e">
        <f t="shared" si="9"/>
        <v>#VALUE!</v>
      </c>
      <c r="AA43" s="705" t="e">
        <f t="shared" si="10"/>
        <v>#VALUE!</v>
      </c>
      <c r="AB43" s="702">
        <f t="shared" si="43"/>
        <v>1</v>
      </c>
      <c r="AC43" s="703" t="e">
        <f t="shared" si="44"/>
        <v>#VALUE!</v>
      </c>
      <c r="AD43" s="704" t="e">
        <f t="shared" si="45"/>
        <v>#VALUE!</v>
      </c>
      <c r="AE43" s="769" t="e">
        <f t="shared" si="11"/>
        <v>#VALUE!</v>
      </c>
      <c r="AF43" s="705" t="e">
        <f t="shared" si="12"/>
        <v>#VALUE!</v>
      </c>
      <c r="AG43" s="702">
        <f t="shared" si="46"/>
        <v>1</v>
      </c>
      <c r="AH43" s="703" t="e">
        <f t="shared" si="47"/>
        <v>#VALUE!</v>
      </c>
      <c r="AI43" s="704" t="e">
        <f t="shared" si="48"/>
        <v>#VALUE!</v>
      </c>
      <c r="AJ43" s="769" t="e">
        <f t="shared" si="13"/>
        <v>#VALUE!</v>
      </c>
      <c r="AK43" s="705" t="e">
        <f t="shared" si="14"/>
        <v>#VALUE!</v>
      </c>
      <c r="AL43" s="702">
        <f t="shared" si="49"/>
        <v>1</v>
      </c>
      <c r="AM43" s="703" t="e">
        <f t="shared" si="50"/>
        <v>#VALUE!</v>
      </c>
      <c r="AN43" s="704" t="e">
        <f t="shared" si="51"/>
        <v>#VALUE!</v>
      </c>
      <c r="AO43" s="769" t="e">
        <f t="shared" si="15"/>
        <v>#VALUE!</v>
      </c>
      <c r="AP43" s="705" t="e">
        <f t="shared" si="16"/>
        <v>#VALUE!</v>
      </c>
      <c r="AQ43" s="702">
        <f t="shared" si="52"/>
        <v>1</v>
      </c>
      <c r="AR43" s="703" t="e">
        <f t="shared" si="53"/>
        <v>#VALUE!</v>
      </c>
      <c r="AS43" s="704" t="e">
        <f t="shared" si="54"/>
        <v>#VALUE!</v>
      </c>
      <c r="AT43" s="769" t="e">
        <f t="shared" si="17"/>
        <v>#VALUE!</v>
      </c>
      <c r="AU43" s="705" t="e">
        <f t="shared" si="18"/>
        <v>#VALUE!</v>
      </c>
      <c r="AV43" s="702">
        <f t="shared" si="55"/>
        <v>1</v>
      </c>
      <c r="AW43" s="703" t="e">
        <f t="shared" si="56"/>
        <v>#VALUE!</v>
      </c>
      <c r="AX43" s="704" t="e">
        <f t="shared" si="57"/>
        <v>#VALUE!</v>
      </c>
      <c r="AY43" s="769" t="e">
        <f t="shared" si="19"/>
        <v>#VALUE!</v>
      </c>
      <c r="AZ43" s="705" t="e">
        <f t="shared" si="20"/>
        <v>#VALUE!</v>
      </c>
      <c r="BA43" s="702">
        <f t="shared" si="58"/>
        <v>1</v>
      </c>
      <c r="BB43" s="703" t="e">
        <f t="shared" si="59"/>
        <v>#VALUE!</v>
      </c>
      <c r="BC43" s="704" t="e">
        <f t="shared" si="60"/>
        <v>#VALUE!</v>
      </c>
      <c r="BD43" s="769" t="e">
        <f t="shared" si="21"/>
        <v>#VALUE!</v>
      </c>
      <c r="BE43" s="705" t="e">
        <f t="shared" si="22"/>
        <v>#VALUE!</v>
      </c>
      <c r="BF43" s="702">
        <f t="shared" si="61"/>
        <v>1</v>
      </c>
      <c r="BG43" s="703" t="e">
        <f t="shared" si="62"/>
        <v>#VALUE!</v>
      </c>
      <c r="BH43" s="704" t="e">
        <f t="shared" si="63"/>
        <v>#VALUE!</v>
      </c>
      <c r="BI43" s="769" t="e">
        <f t="shared" si="23"/>
        <v>#VALUE!</v>
      </c>
      <c r="BJ43" s="705" t="e">
        <f t="shared" si="24"/>
        <v>#VALUE!</v>
      </c>
      <c r="BK43" s="702">
        <f t="shared" si="64"/>
        <v>1</v>
      </c>
      <c r="BL43" s="703" t="e">
        <f t="shared" si="65"/>
        <v>#VALUE!</v>
      </c>
      <c r="BM43" s="704" t="e">
        <f t="shared" si="66"/>
        <v>#VALUE!</v>
      </c>
      <c r="BN43" s="769" t="e">
        <f t="shared" si="25"/>
        <v>#VALUE!</v>
      </c>
      <c r="BO43" s="705" t="e">
        <f t="shared" si="26"/>
        <v>#VALUE!</v>
      </c>
      <c r="BP43" s="702">
        <f t="shared" si="67"/>
        <v>1</v>
      </c>
      <c r="BQ43" s="703" t="e">
        <f t="shared" si="68"/>
        <v>#VALUE!</v>
      </c>
      <c r="BR43" s="704" t="e">
        <f t="shared" si="69"/>
        <v>#VALUE!</v>
      </c>
      <c r="BS43" s="769" t="e">
        <f t="shared" si="27"/>
        <v>#VALUE!</v>
      </c>
      <c r="BT43" s="705" t="e">
        <f t="shared" si="28"/>
        <v>#VALUE!</v>
      </c>
      <c r="BU43" s="702">
        <f t="shared" si="70"/>
        <v>1</v>
      </c>
      <c r="BV43" s="703" t="e">
        <f t="shared" si="71"/>
        <v>#VALUE!</v>
      </c>
      <c r="BW43" s="704" t="e">
        <f t="shared" si="72"/>
        <v>#VALUE!</v>
      </c>
      <c r="BX43" s="769" t="e">
        <f t="shared" si="29"/>
        <v>#VALUE!</v>
      </c>
      <c r="BY43" s="705" t="e">
        <f t="shared" si="30"/>
        <v>#VALUE!</v>
      </c>
      <c r="BZ43" s="702">
        <f t="shared" si="73"/>
        <v>1</v>
      </c>
      <c r="CA43" s="703" t="e">
        <f t="shared" si="74"/>
        <v>#VALUE!</v>
      </c>
      <c r="CB43" s="704" t="e">
        <f t="shared" si="75"/>
        <v>#VALUE!</v>
      </c>
      <c r="CC43" s="769" t="e">
        <f t="shared" si="31"/>
        <v>#VALUE!</v>
      </c>
      <c r="CD43" s="705" t="e">
        <f t="shared" si="32"/>
        <v>#VALUE!</v>
      </c>
      <c r="CE43" s="706">
        <f t="shared" si="1"/>
        <v>12</v>
      </c>
      <c r="CF43" s="707" t="e">
        <f t="shared" si="2"/>
        <v>#VALUE!</v>
      </c>
      <c r="CG43" s="708"/>
      <c r="CH43" s="709"/>
      <c r="CI43" s="719"/>
      <c r="CJ43" s="719"/>
      <c r="CK43" s="720"/>
      <c r="CL43" s="721"/>
      <c r="CM43" s="721"/>
      <c r="CN43" s="722"/>
      <c r="CO43" s="742" t="e">
        <f t="shared" si="34"/>
        <v>#VALUE!</v>
      </c>
      <c r="CP43" s="743" t="e">
        <f t="shared" si="35"/>
        <v>#VALUE!</v>
      </c>
      <c r="CQ43" s="724">
        <f t="shared" si="36"/>
        <v>0</v>
      </c>
      <c r="CR43" s="725" t="e">
        <f t="shared" si="76"/>
        <v>#VALUE!</v>
      </c>
      <c r="CS43" s="725" t="e">
        <f t="shared" si="76"/>
        <v>#VALUE!</v>
      </c>
      <c r="CT43" s="725" t="e">
        <f t="shared" si="38"/>
        <v>#VALUE!</v>
      </c>
      <c r="CU43" s="709"/>
    </row>
    <row r="44" spans="1:99" ht="16.5" customHeight="1">
      <c r="A44" s="23">
        <f t="shared" si="39"/>
        <v>40</v>
      </c>
      <c r="B44" s="142">
        <f>'2020-상시근로자'!B44</f>
        <v>0</v>
      </c>
      <c r="C44" s="632">
        <f>'2020-상시근로자'!C44</f>
        <v>0</v>
      </c>
      <c r="D44" s="634">
        <f>'2020-상시근로자'!D44</f>
        <v>0</v>
      </c>
      <c r="E44" s="156" t="e">
        <f t="shared" si="3"/>
        <v>#VALUE!</v>
      </c>
      <c r="F44" s="30" t="e">
        <f t="shared" si="4"/>
        <v>#VALUE!</v>
      </c>
      <c r="G44" s="31" t="e">
        <f t="shared" si="5"/>
        <v>#VALUE!</v>
      </c>
      <c r="H44" s="147" t="e">
        <f t="shared" si="6"/>
        <v>#VALUE!</v>
      </c>
      <c r="I44" s="633">
        <f>'2020-상시근로자'!E44</f>
        <v>0</v>
      </c>
      <c r="J44" s="633">
        <f>'2020-상시근로자'!G44</f>
        <v>0</v>
      </c>
      <c r="K44" s="33" t="e">
        <f t="shared" si="7"/>
        <v>#VALUE!</v>
      </c>
      <c r="L44" s="33">
        <f t="shared" si="0"/>
        <v>0</v>
      </c>
      <c r="M44" s="35" t="e">
        <f t="shared" si="8"/>
        <v>#VALUE!</v>
      </c>
      <c r="N44" s="108"/>
      <c r="O44" s="178"/>
      <c r="P44" s="179"/>
      <c r="Q44" s="106" t="s">
        <v>160</v>
      </c>
      <c r="R44" s="107" t="s">
        <v>160</v>
      </c>
      <c r="S44" s="43"/>
      <c r="T44" s="122" t="s">
        <v>160</v>
      </c>
      <c r="U44" s="122" t="s">
        <v>160</v>
      </c>
      <c r="V44" s="123" t="s">
        <v>160</v>
      </c>
      <c r="W44" s="702">
        <f t="shared" si="40"/>
        <v>1</v>
      </c>
      <c r="X44" s="703" t="e">
        <f t="shared" si="41"/>
        <v>#VALUE!</v>
      </c>
      <c r="Y44" s="704" t="e">
        <f t="shared" si="42"/>
        <v>#VALUE!</v>
      </c>
      <c r="Z44" s="769" t="e">
        <f t="shared" si="9"/>
        <v>#VALUE!</v>
      </c>
      <c r="AA44" s="705" t="e">
        <f t="shared" si="10"/>
        <v>#VALUE!</v>
      </c>
      <c r="AB44" s="702">
        <f t="shared" si="43"/>
        <v>1</v>
      </c>
      <c r="AC44" s="703" t="e">
        <f t="shared" si="44"/>
        <v>#VALUE!</v>
      </c>
      <c r="AD44" s="704" t="e">
        <f t="shared" si="45"/>
        <v>#VALUE!</v>
      </c>
      <c r="AE44" s="769" t="e">
        <f t="shared" si="11"/>
        <v>#VALUE!</v>
      </c>
      <c r="AF44" s="705" t="e">
        <f t="shared" si="12"/>
        <v>#VALUE!</v>
      </c>
      <c r="AG44" s="702">
        <f t="shared" si="46"/>
        <v>1</v>
      </c>
      <c r="AH44" s="703" t="e">
        <f t="shared" si="47"/>
        <v>#VALUE!</v>
      </c>
      <c r="AI44" s="704" t="e">
        <f t="shared" si="48"/>
        <v>#VALUE!</v>
      </c>
      <c r="AJ44" s="769" t="e">
        <f t="shared" si="13"/>
        <v>#VALUE!</v>
      </c>
      <c r="AK44" s="705" t="e">
        <f t="shared" si="14"/>
        <v>#VALUE!</v>
      </c>
      <c r="AL44" s="702">
        <f t="shared" si="49"/>
        <v>1</v>
      </c>
      <c r="AM44" s="703" t="e">
        <f t="shared" si="50"/>
        <v>#VALUE!</v>
      </c>
      <c r="AN44" s="704" t="e">
        <f t="shared" si="51"/>
        <v>#VALUE!</v>
      </c>
      <c r="AO44" s="769" t="e">
        <f t="shared" si="15"/>
        <v>#VALUE!</v>
      </c>
      <c r="AP44" s="705" t="e">
        <f t="shared" si="16"/>
        <v>#VALUE!</v>
      </c>
      <c r="AQ44" s="702">
        <f t="shared" si="52"/>
        <v>1</v>
      </c>
      <c r="AR44" s="703" t="e">
        <f t="shared" si="53"/>
        <v>#VALUE!</v>
      </c>
      <c r="AS44" s="704" t="e">
        <f t="shared" si="54"/>
        <v>#VALUE!</v>
      </c>
      <c r="AT44" s="769" t="e">
        <f t="shared" si="17"/>
        <v>#VALUE!</v>
      </c>
      <c r="AU44" s="705" t="e">
        <f t="shared" si="18"/>
        <v>#VALUE!</v>
      </c>
      <c r="AV44" s="702">
        <f t="shared" si="55"/>
        <v>1</v>
      </c>
      <c r="AW44" s="703" t="e">
        <f t="shared" si="56"/>
        <v>#VALUE!</v>
      </c>
      <c r="AX44" s="704" t="e">
        <f t="shared" si="57"/>
        <v>#VALUE!</v>
      </c>
      <c r="AY44" s="769" t="e">
        <f t="shared" si="19"/>
        <v>#VALUE!</v>
      </c>
      <c r="AZ44" s="705" t="e">
        <f t="shared" si="20"/>
        <v>#VALUE!</v>
      </c>
      <c r="BA44" s="702">
        <f t="shared" si="58"/>
        <v>1</v>
      </c>
      <c r="BB44" s="703" t="e">
        <f t="shared" si="59"/>
        <v>#VALUE!</v>
      </c>
      <c r="BC44" s="704" t="e">
        <f t="shared" si="60"/>
        <v>#VALUE!</v>
      </c>
      <c r="BD44" s="769" t="e">
        <f t="shared" si="21"/>
        <v>#VALUE!</v>
      </c>
      <c r="BE44" s="705" t="e">
        <f t="shared" si="22"/>
        <v>#VALUE!</v>
      </c>
      <c r="BF44" s="702">
        <f t="shared" si="61"/>
        <v>1</v>
      </c>
      <c r="BG44" s="703" t="e">
        <f t="shared" si="62"/>
        <v>#VALUE!</v>
      </c>
      <c r="BH44" s="704" t="e">
        <f t="shared" si="63"/>
        <v>#VALUE!</v>
      </c>
      <c r="BI44" s="769" t="e">
        <f t="shared" si="23"/>
        <v>#VALUE!</v>
      </c>
      <c r="BJ44" s="705" t="e">
        <f t="shared" si="24"/>
        <v>#VALUE!</v>
      </c>
      <c r="BK44" s="702">
        <f t="shared" si="64"/>
        <v>1</v>
      </c>
      <c r="BL44" s="703" t="e">
        <f t="shared" si="65"/>
        <v>#VALUE!</v>
      </c>
      <c r="BM44" s="704" t="e">
        <f t="shared" si="66"/>
        <v>#VALUE!</v>
      </c>
      <c r="BN44" s="769" t="e">
        <f t="shared" si="25"/>
        <v>#VALUE!</v>
      </c>
      <c r="BO44" s="705" t="e">
        <f t="shared" si="26"/>
        <v>#VALUE!</v>
      </c>
      <c r="BP44" s="702">
        <f t="shared" si="67"/>
        <v>1</v>
      </c>
      <c r="BQ44" s="703" t="e">
        <f t="shared" si="68"/>
        <v>#VALUE!</v>
      </c>
      <c r="BR44" s="704" t="e">
        <f t="shared" si="69"/>
        <v>#VALUE!</v>
      </c>
      <c r="BS44" s="769" t="e">
        <f t="shared" si="27"/>
        <v>#VALUE!</v>
      </c>
      <c r="BT44" s="705" t="e">
        <f t="shared" si="28"/>
        <v>#VALUE!</v>
      </c>
      <c r="BU44" s="702">
        <f t="shared" si="70"/>
        <v>1</v>
      </c>
      <c r="BV44" s="703" t="e">
        <f t="shared" si="71"/>
        <v>#VALUE!</v>
      </c>
      <c r="BW44" s="704" t="e">
        <f t="shared" si="72"/>
        <v>#VALUE!</v>
      </c>
      <c r="BX44" s="769" t="e">
        <f t="shared" si="29"/>
        <v>#VALUE!</v>
      </c>
      <c r="BY44" s="705" t="e">
        <f t="shared" si="30"/>
        <v>#VALUE!</v>
      </c>
      <c r="BZ44" s="702">
        <f t="shared" si="73"/>
        <v>1</v>
      </c>
      <c r="CA44" s="703" t="e">
        <f t="shared" si="74"/>
        <v>#VALUE!</v>
      </c>
      <c r="CB44" s="704" t="e">
        <f t="shared" si="75"/>
        <v>#VALUE!</v>
      </c>
      <c r="CC44" s="769" t="e">
        <f t="shared" si="31"/>
        <v>#VALUE!</v>
      </c>
      <c r="CD44" s="705" t="e">
        <f t="shared" si="32"/>
        <v>#VALUE!</v>
      </c>
      <c r="CE44" s="706">
        <f t="shared" si="1"/>
        <v>12</v>
      </c>
      <c r="CF44" s="707" t="e">
        <f t="shared" si="2"/>
        <v>#VALUE!</v>
      </c>
      <c r="CG44" s="708"/>
      <c r="CH44" s="709"/>
      <c r="CI44" s="719"/>
      <c r="CJ44" s="719"/>
      <c r="CK44" s="720"/>
      <c r="CL44" s="721"/>
      <c r="CM44" s="721"/>
      <c r="CN44" s="722"/>
      <c r="CO44" s="742" t="e">
        <f t="shared" si="34"/>
        <v>#VALUE!</v>
      </c>
      <c r="CP44" s="743" t="e">
        <f t="shared" si="35"/>
        <v>#VALUE!</v>
      </c>
      <c r="CQ44" s="724">
        <f t="shared" si="36"/>
        <v>0</v>
      </c>
      <c r="CR44" s="725" t="e">
        <f t="shared" si="76"/>
        <v>#VALUE!</v>
      </c>
      <c r="CS44" s="725" t="e">
        <f t="shared" si="76"/>
        <v>#VALUE!</v>
      </c>
      <c r="CT44" s="725" t="e">
        <f t="shared" si="38"/>
        <v>#VALUE!</v>
      </c>
      <c r="CU44" s="709"/>
    </row>
    <row r="45" spans="1:99" ht="16.5" customHeight="1">
      <c r="A45" s="23">
        <f t="shared" si="39"/>
        <v>41</v>
      </c>
      <c r="B45" s="142">
        <f>'2020-상시근로자'!B45</f>
        <v>0</v>
      </c>
      <c r="C45" s="632">
        <f>'2020-상시근로자'!C45</f>
        <v>0</v>
      </c>
      <c r="D45" s="634">
        <f>'2020-상시근로자'!D45</f>
        <v>0</v>
      </c>
      <c r="E45" s="156" t="e">
        <f t="shared" si="3"/>
        <v>#VALUE!</v>
      </c>
      <c r="F45" s="30" t="e">
        <f t="shared" si="4"/>
        <v>#VALUE!</v>
      </c>
      <c r="G45" s="31" t="e">
        <f t="shared" si="5"/>
        <v>#VALUE!</v>
      </c>
      <c r="H45" s="147" t="e">
        <f t="shared" si="6"/>
        <v>#VALUE!</v>
      </c>
      <c r="I45" s="633">
        <f>'2020-상시근로자'!E45</f>
        <v>0</v>
      </c>
      <c r="J45" s="633">
        <f>'2020-상시근로자'!G45</f>
        <v>0</v>
      </c>
      <c r="K45" s="33" t="e">
        <f t="shared" si="7"/>
        <v>#VALUE!</v>
      </c>
      <c r="L45" s="33">
        <f t="shared" si="0"/>
        <v>0</v>
      </c>
      <c r="M45" s="35" t="e">
        <f t="shared" si="8"/>
        <v>#VALUE!</v>
      </c>
      <c r="N45" s="108"/>
      <c r="O45" s="178"/>
      <c r="P45" s="179"/>
      <c r="Q45" s="106" t="s">
        <v>160</v>
      </c>
      <c r="R45" s="107" t="s">
        <v>160</v>
      </c>
      <c r="S45" s="43"/>
      <c r="T45" s="122" t="s">
        <v>160</v>
      </c>
      <c r="U45" s="122" t="s">
        <v>160</v>
      </c>
      <c r="V45" s="123" t="s">
        <v>160</v>
      </c>
      <c r="W45" s="702">
        <f t="shared" si="40"/>
        <v>1</v>
      </c>
      <c r="X45" s="703" t="e">
        <f t="shared" si="41"/>
        <v>#VALUE!</v>
      </c>
      <c r="Y45" s="704" t="e">
        <f t="shared" si="42"/>
        <v>#VALUE!</v>
      </c>
      <c r="Z45" s="769" t="e">
        <f t="shared" si="9"/>
        <v>#VALUE!</v>
      </c>
      <c r="AA45" s="705" t="e">
        <f t="shared" si="10"/>
        <v>#VALUE!</v>
      </c>
      <c r="AB45" s="702">
        <f t="shared" si="43"/>
        <v>1</v>
      </c>
      <c r="AC45" s="703" t="e">
        <f t="shared" si="44"/>
        <v>#VALUE!</v>
      </c>
      <c r="AD45" s="704" t="e">
        <f t="shared" si="45"/>
        <v>#VALUE!</v>
      </c>
      <c r="AE45" s="769" t="e">
        <f t="shared" si="11"/>
        <v>#VALUE!</v>
      </c>
      <c r="AF45" s="705" t="e">
        <f t="shared" si="12"/>
        <v>#VALUE!</v>
      </c>
      <c r="AG45" s="702">
        <f t="shared" si="46"/>
        <v>1</v>
      </c>
      <c r="AH45" s="703" t="e">
        <f t="shared" si="47"/>
        <v>#VALUE!</v>
      </c>
      <c r="AI45" s="704" t="e">
        <f t="shared" si="48"/>
        <v>#VALUE!</v>
      </c>
      <c r="AJ45" s="769" t="e">
        <f t="shared" si="13"/>
        <v>#VALUE!</v>
      </c>
      <c r="AK45" s="705" t="e">
        <f t="shared" si="14"/>
        <v>#VALUE!</v>
      </c>
      <c r="AL45" s="702">
        <f t="shared" si="49"/>
        <v>1</v>
      </c>
      <c r="AM45" s="703" t="e">
        <f t="shared" si="50"/>
        <v>#VALUE!</v>
      </c>
      <c r="AN45" s="704" t="e">
        <f t="shared" si="51"/>
        <v>#VALUE!</v>
      </c>
      <c r="AO45" s="769" t="e">
        <f t="shared" si="15"/>
        <v>#VALUE!</v>
      </c>
      <c r="AP45" s="705" t="e">
        <f t="shared" si="16"/>
        <v>#VALUE!</v>
      </c>
      <c r="AQ45" s="702">
        <f t="shared" si="52"/>
        <v>1</v>
      </c>
      <c r="AR45" s="703" t="e">
        <f t="shared" si="53"/>
        <v>#VALUE!</v>
      </c>
      <c r="AS45" s="704" t="e">
        <f t="shared" si="54"/>
        <v>#VALUE!</v>
      </c>
      <c r="AT45" s="769" t="e">
        <f t="shared" si="17"/>
        <v>#VALUE!</v>
      </c>
      <c r="AU45" s="705" t="e">
        <f t="shared" si="18"/>
        <v>#VALUE!</v>
      </c>
      <c r="AV45" s="702">
        <f t="shared" si="55"/>
        <v>1</v>
      </c>
      <c r="AW45" s="703" t="e">
        <f t="shared" si="56"/>
        <v>#VALUE!</v>
      </c>
      <c r="AX45" s="704" t="e">
        <f t="shared" si="57"/>
        <v>#VALUE!</v>
      </c>
      <c r="AY45" s="769" t="e">
        <f t="shared" si="19"/>
        <v>#VALUE!</v>
      </c>
      <c r="AZ45" s="705" t="e">
        <f t="shared" si="20"/>
        <v>#VALUE!</v>
      </c>
      <c r="BA45" s="702">
        <f t="shared" si="58"/>
        <v>1</v>
      </c>
      <c r="BB45" s="703" t="e">
        <f t="shared" si="59"/>
        <v>#VALUE!</v>
      </c>
      <c r="BC45" s="704" t="e">
        <f t="shared" si="60"/>
        <v>#VALUE!</v>
      </c>
      <c r="BD45" s="769" t="e">
        <f t="shared" si="21"/>
        <v>#VALUE!</v>
      </c>
      <c r="BE45" s="705" t="e">
        <f t="shared" si="22"/>
        <v>#VALUE!</v>
      </c>
      <c r="BF45" s="702">
        <f t="shared" si="61"/>
        <v>1</v>
      </c>
      <c r="BG45" s="703" t="e">
        <f t="shared" si="62"/>
        <v>#VALUE!</v>
      </c>
      <c r="BH45" s="704" t="e">
        <f t="shared" si="63"/>
        <v>#VALUE!</v>
      </c>
      <c r="BI45" s="769" t="e">
        <f t="shared" si="23"/>
        <v>#VALUE!</v>
      </c>
      <c r="BJ45" s="705" t="e">
        <f t="shared" si="24"/>
        <v>#VALUE!</v>
      </c>
      <c r="BK45" s="702">
        <f t="shared" si="64"/>
        <v>1</v>
      </c>
      <c r="BL45" s="703" t="e">
        <f t="shared" si="65"/>
        <v>#VALUE!</v>
      </c>
      <c r="BM45" s="704" t="e">
        <f t="shared" si="66"/>
        <v>#VALUE!</v>
      </c>
      <c r="BN45" s="769" t="e">
        <f t="shared" si="25"/>
        <v>#VALUE!</v>
      </c>
      <c r="BO45" s="705" t="e">
        <f t="shared" si="26"/>
        <v>#VALUE!</v>
      </c>
      <c r="BP45" s="702">
        <f t="shared" si="67"/>
        <v>1</v>
      </c>
      <c r="BQ45" s="703" t="e">
        <f t="shared" si="68"/>
        <v>#VALUE!</v>
      </c>
      <c r="BR45" s="704" t="e">
        <f t="shared" si="69"/>
        <v>#VALUE!</v>
      </c>
      <c r="BS45" s="769" t="e">
        <f t="shared" si="27"/>
        <v>#VALUE!</v>
      </c>
      <c r="BT45" s="705" t="e">
        <f t="shared" si="28"/>
        <v>#VALUE!</v>
      </c>
      <c r="BU45" s="702">
        <f t="shared" si="70"/>
        <v>1</v>
      </c>
      <c r="BV45" s="703" t="e">
        <f t="shared" si="71"/>
        <v>#VALUE!</v>
      </c>
      <c r="BW45" s="704" t="e">
        <f t="shared" si="72"/>
        <v>#VALUE!</v>
      </c>
      <c r="BX45" s="769" t="e">
        <f t="shared" si="29"/>
        <v>#VALUE!</v>
      </c>
      <c r="BY45" s="705" t="e">
        <f t="shared" si="30"/>
        <v>#VALUE!</v>
      </c>
      <c r="BZ45" s="702">
        <f t="shared" si="73"/>
        <v>1</v>
      </c>
      <c r="CA45" s="703" t="e">
        <f t="shared" si="74"/>
        <v>#VALUE!</v>
      </c>
      <c r="CB45" s="704" t="e">
        <f t="shared" si="75"/>
        <v>#VALUE!</v>
      </c>
      <c r="CC45" s="769" t="e">
        <f t="shared" si="31"/>
        <v>#VALUE!</v>
      </c>
      <c r="CD45" s="705" t="e">
        <f t="shared" si="32"/>
        <v>#VALUE!</v>
      </c>
      <c r="CE45" s="706">
        <f t="shared" si="1"/>
        <v>12</v>
      </c>
      <c r="CF45" s="707" t="e">
        <f t="shared" si="2"/>
        <v>#VALUE!</v>
      </c>
      <c r="CG45" s="708"/>
      <c r="CH45" s="709"/>
      <c r="CI45" s="719"/>
      <c r="CJ45" s="719"/>
      <c r="CK45" s="720"/>
      <c r="CL45" s="721"/>
      <c r="CM45" s="721"/>
      <c r="CN45" s="722"/>
      <c r="CO45" s="742" t="e">
        <f t="shared" si="34"/>
        <v>#VALUE!</v>
      </c>
      <c r="CP45" s="743" t="e">
        <f t="shared" si="35"/>
        <v>#VALUE!</v>
      </c>
      <c r="CQ45" s="724">
        <f t="shared" si="36"/>
        <v>0</v>
      </c>
      <c r="CR45" s="725" t="e">
        <f t="shared" si="76"/>
        <v>#VALUE!</v>
      </c>
      <c r="CS45" s="725" t="e">
        <f t="shared" si="76"/>
        <v>#VALUE!</v>
      </c>
      <c r="CT45" s="725" t="e">
        <f t="shared" si="38"/>
        <v>#VALUE!</v>
      </c>
      <c r="CU45" s="709"/>
    </row>
    <row r="46" spans="1:99" ht="16.5" customHeight="1">
      <c r="A46" s="23">
        <f t="shared" si="39"/>
        <v>42</v>
      </c>
      <c r="B46" s="142">
        <f>'2020-상시근로자'!B46</f>
        <v>0</v>
      </c>
      <c r="C46" s="632">
        <f>'2020-상시근로자'!C46</f>
        <v>0</v>
      </c>
      <c r="D46" s="634">
        <f>'2020-상시근로자'!D46</f>
        <v>0</v>
      </c>
      <c r="E46" s="156" t="e">
        <f t="shared" si="3"/>
        <v>#VALUE!</v>
      </c>
      <c r="F46" s="30" t="e">
        <f t="shared" si="4"/>
        <v>#VALUE!</v>
      </c>
      <c r="G46" s="31" t="e">
        <f t="shared" si="5"/>
        <v>#VALUE!</v>
      </c>
      <c r="H46" s="147" t="e">
        <f t="shared" si="6"/>
        <v>#VALUE!</v>
      </c>
      <c r="I46" s="633">
        <f>'2020-상시근로자'!E46</f>
        <v>0</v>
      </c>
      <c r="J46" s="633">
        <f>'2020-상시근로자'!G46</f>
        <v>0</v>
      </c>
      <c r="K46" s="33" t="e">
        <f t="shared" si="7"/>
        <v>#VALUE!</v>
      </c>
      <c r="L46" s="33">
        <f t="shared" si="0"/>
        <v>0</v>
      </c>
      <c r="M46" s="35" t="e">
        <f t="shared" si="8"/>
        <v>#VALUE!</v>
      </c>
      <c r="N46" s="108"/>
      <c r="O46" s="178"/>
      <c r="P46" s="179"/>
      <c r="Q46" s="106" t="s">
        <v>160</v>
      </c>
      <c r="R46" s="107" t="s">
        <v>160</v>
      </c>
      <c r="S46" s="43"/>
      <c r="T46" s="122" t="s">
        <v>160</v>
      </c>
      <c r="U46" s="122" t="s">
        <v>160</v>
      </c>
      <c r="V46" s="123" t="s">
        <v>160</v>
      </c>
      <c r="W46" s="702">
        <f t="shared" si="40"/>
        <v>1</v>
      </c>
      <c r="X46" s="703" t="e">
        <f t="shared" si="41"/>
        <v>#VALUE!</v>
      </c>
      <c r="Y46" s="704" t="e">
        <f t="shared" si="42"/>
        <v>#VALUE!</v>
      </c>
      <c r="Z46" s="769" t="e">
        <f t="shared" si="9"/>
        <v>#VALUE!</v>
      </c>
      <c r="AA46" s="705" t="e">
        <f t="shared" si="10"/>
        <v>#VALUE!</v>
      </c>
      <c r="AB46" s="702">
        <f t="shared" si="43"/>
        <v>1</v>
      </c>
      <c r="AC46" s="703" t="e">
        <f t="shared" si="44"/>
        <v>#VALUE!</v>
      </c>
      <c r="AD46" s="704" t="e">
        <f t="shared" si="45"/>
        <v>#VALUE!</v>
      </c>
      <c r="AE46" s="769" t="e">
        <f t="shared" si="11"/>
        <v>#VALUE!</v>
      </c>
      <c r="AF46" s="705" t="e">
        <f t="shared" si="12"/>
        <v>#VALUE!</v>
      </c>
      <c r="AG46" s="702">
        <f t="shared" si="46"/>
        <v>1</v>
      </c>
      <c r="AH46" s="703" t="e">
        <f t="shared" si="47"/>
        <v>#VALUE!</v>
      </c>
      <c r="AI46" s="704" t="e">
        <f t="shared" si="48"/>
        <v>#VALUE!</v>
      </c>
      <c r="AJ46" s="769" t="e">
        <f t="shared" si="13"/>
        <v>#VALUE!</v>
      </c>
      <c r="AK46" s="705" t="e">
        <f t="shared" si="14"/>
        <v>#VALUE!</v>
      </c>
      <c r="AL46" s="702">
        <f t="shared" si="49"/>
        <v>1</v>
      </c>
      <c r="AM46" s="703" t="e">
        <f t="shared" si="50"/>
        <v>#VALUE!</v>
      </c>
      <c r="AN46" s="704" t="e">
        <f t="shared" si="51"/>
        <v>#VALUE!</v>
      </c>
      <c r="AO46" s="769" t="e">
        <f t="shared" si="15"/>
        <v>#VALUE!</v>
      </c>
      <c r="AP46" s="705" t="e">
        <f t="shared" si="16"/>
        <v>#VALUE!</v>
      </c>
      <c r="AQ46" s="702">
        <f t="shared" si="52"/>
        <v>1</v>
      </c>
      <c r="AR46" s="703" t="e">
        <f t="shared" si="53"/>
        <v>#VALUE!</v>
      </c>
      <c r="AS46" s="704" t="e">
        <f t="shared" si="54"/>
        <v>#VALUE!</v>
      </c>
      <c r="AT46" s="769" t="e">
        <f t="shared" si="17"/>
        <v>#VALUE!</v>
      </c>
      <c r="AU46" s="705" t="e">
        <f t="shared" si="18"/>
        <v>#VALUE!</v>
      </c>
      <c r="AV46" s="702">
        <f t="shared" si="55"/>
        <v>1</v>
      </c>
      <c r="AW46" s="703" t="e">
        <f t="shared" si="56"/>
        <v>#VALUE!</v>
      </c>
      <c r="AX46" s="704" t="e">
        <f t="shared" si="57"/>
        <v>#VALUE!</v>
      </c>
      <c r="AY46" s="769" t="e">
        <f t="shared" si="19"/>
        <v>#VALUE!</v>
      </c>
      <c r="AZ46" s="705" t="e">
        <f t="shared" si="20"/>
        <v>#VALUE!</v>
      </c>
      <c r="BA46" s="702">
        <f t="shared" si="58"/>
        <v>1</v>
      </c>
      <c r="BB46" s="703" t="e">
        <f t="shared" si="59"/>
        <v>#VALUE!</v>
      </c>
      <c r="BC46" s="704" t="e">
        <f t="shared" si="60"/>
        <v>#VALUE!</v>
      </c>
      <c r="BD46" s="769" t="e">
        <f t="shared" si="21"/>
        <v>#VALUE!</v>
      </c>
      <c r="BE46" s="705" t="e">
        <f t="shared" si="22"/>
        <v>#VALUE!</v>
      </c>
      <c r="BF46" s="702">
        <f t="shared" si="61"/>
        <v>1</v>
      </c>
      <c r="BG46" s="703" t="e">
        <f t="shared" si="62"/>
        <v>#VALUE!</v>
      </c>
      <c r="BH46" s="704" t="e">
        <f t="shared" si="63"/>
        <v>#VALUE!</v>
      </c>
      <c r="BI46" s="769" t="e">
        <f t="shared" si="23"/>
        <v>#VALUE!</v>
      </c>
      <c r="BJ46" s="705" t="e">
        <f t="shared" si="24"/>
        <v>#VALUE!</v>
      </c>
      <c r="BK46" s="702">
        <f t="shared" si="64"/>
        <v>1</v>
      </c>
      <c r="BL46" s="703" t="e">
        <f t="shared" si="65"/>
        <v>#VALUE!</v>
      </c>
      <c r="BM46" s="704" t="e">
        <f t="shared" si="66"/>
        <v>#VALUE!</v>
      </c>
      <c r="BN46" s="769" t="e">
        <f t="shared" si="25"/>
        <v>#VALUE!</v>
      </c>
      <c r="BO46" s="705" t="e">
        <f t="shared" si="26"/>
        <v>#VALUE!</v>
      </c>
      <c r="BP46" s="702">
        <f t="shared" si="67"/>
        <v>1</v>
      </c>
      <c r="BQ46" s="703" t="e">
        <f t="shared" si="68"/>
        <v>#VALUE!</v>
      </c>
      <c r="BR46" s="704" t="e">
        <f t="shared" si="69"/>
        <v>#VALUE!</v>
      </c>
      <c r="BS46" s="769" t="e">
        <f t="shared" si="27"/>
        <v>#VALUE!</v>
      </c>
      <c r="BT46" s="705" t="e">
        <f t="shared" si="28"/>
        <v>#VALUE!</v>
      </c>
      <c r="BU46" s="702">
        <f t="shared" si="70"/>
        <v>1</v>
      </c>
      <c r="BV46" s="703" t="e">
        <f t="shared" si="71"/>
        <v>#VALUE!</v>
      </c>
      <c r="BW46" s="704" t="e">
        <f t="shared" si="72"/>
        <v>#VALUE!</v>
      </c>
      <c r="BX46" s="769" t="e">
        <f t="shared" si="29"/>
        <v>#VALUE!</v>
      </c>
      <c r="BY46" s="705" t="e">
        <f t="shared" si="30"/>
        <v>#VALUE!</v>
      </c>
      <c r="BZ46" s="702">
        <f t="shared" si="73"/>
        <v>1</v>
      </c>
      <c r="CA46" s="703" t="e">
        <f t="shared" si="74"/>
        <v>#VALUE!</v>
      </c>
      <c r="CB46" s="704" t="e">
        <f t="shared" si="75"/>
        <v>#VALUE!</v>
      </c>
      <c r="CC46" s="769" t="e">
        <f t="shared" si="31"/>
        <v>#VALUE!</v>
      </c>
      <c r="CD46" s="705" t="e">
        <f t="shared" si="32"/>
        <v>#VALUE!</v>
      </c>
      <c r="CE46" s="706">
        <f t="shared" si="1"/>
        <v>12</v>
      </c>
      <c r="CF46" s="707" t="e">
        <f t="shared" si="2"/>
        <v>#VALUE!</v>
      </c>
      <c r="CG46" s="708"/>
      <c r="CH46" s="709"/>
      <c r="CI46" s="719"/>
      <c r="CJ46" s="719"/>
      <c r="CK46" s="720"/>
      <c r="CL46" s="721"/>
      <c r="CM46" s="721"/>
      <c r="CN46" s="722"/>
      <c r="CO46" s="742" t="e">
        <f t="shared" si="34"/>
        <v>#VALUE!</v>
      </c>
      <c r="CP46" s="743" t="e">
        <f t="shared" si="35"/>
        <v>#VALUE!</v>
      </c>
      <c r="CQ46" s="724">
        <f t="shared" si="36"/>
        <v>0</v>
      </c>
      <c r="CR46" s="725" t="e">
        <f t="shared" si="76"/>
        <v>#VALUE!</v>
      </c>
      <c r="CS46" s="725" t="e">
        <f t="shared" si="76"/>
        <v>#VALUE!</v>
      </c>
      <c r="CT46" s="725" t="e">
        <f t="shared" si="38"/>
        <v>#VALUE!</v>
      </c>
      <c r="CU46" s="709"/>
    </row>
    <row r="47" spans="1:99" ht="16.5" customHeight="1" thickBot="1">
      <c r="A47" s="23">
        <f t="shared" si="39"/>
        <v>43</v>
      </c>
      <c r="B47" s="142">
        <f>'2020-상시근로자'!B47</f>
        <v>0</v>
      </c>
      <c r="C47" s="632">
        <f>'2020-상시근로자'!C47</f>
        <v>0</v>
      </c>
      <c r="D47" s="634">
        <f>'2020-상시근로자'!D47</f>
        <v>0</v>
      </c>
      <c r="E47" s="156" t="e">
        <f t="shared" si="3"/>
        <v>#VALUE!</v>
      </c>
      <c r="F47" s="30" t="e">
        <f t="shared" si="4"/>
        <v>#VALUE!</v>
      </c>
      <c r="G47" s="31" t="e">
        <f t="shared" si="5"/>
        <v>#VALUE!</v>
      </c>
      <c r="H47" s="147" t="e">
        <f t="shared" si="6"/>
        <v>#VALUE!</v>
      </c>
      <c r="I47" s="633">
        <f>'2020-상시근로자'!E47</f>
        <v>0</v>
      </c>
      <c r="J47" s="633">
        <f>'2020-상시근로자'!G47</f>
        <v>0</v>
      </c>
      <c r="K47" s="33" t="e">
        <f t="shared" si="7"/>
        <v>#VALUE!</v>
      </c>
      <c r="L47" s="33">
        <f t="shared" si="0"/>
        <v>0</v>
      </c>
      <c r="M47" s="35" t="e">
        <f t="shared" si="8"/>
        <v>#VALUE!</v>
      </c>
      <c r="N47" s="108"/>
      <c r="O47" s="180"/>
      <c r="P47" s="181"/>
      <c r="Q47" s="106" t="s">
        <v>160</v>
      </c>
      <c r="R47" s="107" t="s">
        <v>160</v>
      </c>
      <c r="S47" s="43"/>
      <c r="T47" s="122" t="s">
        <v>160</v>
      </c>
      <c r="U47" s="122" t="s">
        <v>160</v>
      </c>
      <c r="V47" s="123" t="s">
        <v>160</v>
      </c>
      <c r="W47" s="702">
        <f t="shared" si="40"/>
        <v>1</v>
      </c>
      <c r="X47" s="703" t="e">
        <f t="shared" si="41"/>
        <v>#VALUE!</v>
      </c>
      <c r="Y47" s="704" t="e">
        <f t="shared" si="42"/>
        <v>#VALUE!</v>
      </c>
      <c r="Z47" s="769" t="e">
        <f t="shared" si="9"/>
        <v>#VALUE!</v>
      </c>
      <c r="AA47" s="705" t="e">
        <f t="shared" si="10"/>
        <v>#VALUE!</v>
      </c>
      <c r="AB47" s="702">
        <f t="shared" si="43"/>
        <v>1</v>
      </c>
      <c r="AC47" s="703" t="e">
        <f t="shared" si="44"/>
        <v>#VALUE!</v>
      </c>
      <c r="AD47" s="704" t="e">
        <f t="shared" si="45"/>
        <v>#VALUE!</v>
      </c>
      <c r="AE47" s="769" t="e">
        <f t="shared" si="11"/>
        <v>#VALUE!</v>
      </c>
      <c r="AF47" s="705" t="e">
        <f t="shared" si="12"/>
        <v>#VALUE!</v>
      </c>
      <c r="AG47" s="702">
        <f t="shared" si="46"/>
        <v>1</v>
      </c>
      <c r="AH47" s="703" t="e">
        <f t="shared" si="47"/>
        <v>#VALUE!</v>
      </c>
      <c r="AI47" s="704" t="e">
        <f t="shared" si="48"/>
        <v>#VALUE!</v>
      </c>
      <c r="AJ47" s="769" t="e">
        <f t="shared" si="13"/>
        <v>#VALUE!</v>
      </c>
      <c r="AK47" s="705" t="e">
        <f t="shared" si="14"/>
        <v>#VALUE!</v>
      </c>
      <c r="AL47" s="702">
        <f t="shared" si="49"/>
        <v>1</v>
      </c>
      <c r="AM47" s="703" t="e">
        <f t="shared" si="50"/>
        <v>#VALUE!</v>
      </c>
      <c r="AN47" s="704" t="e">
        <f t="shared" si="51"/>
        <v>#VALUE!</v>
      </c>
      <c r="AO47" s="769" t="e">
        <f t="shared" si="15"/>
        <v>#VALUE!</v>
      </c>
      <c r="AP47" s="705" t="e">
        <f t="shared" si="16"/>
        <v>#VALUE!</v>
      </c>
      <c r="AQ47" s="702">
        <f t="shared" si="52"/>
        <v>1</v>
      </c>
      <c r="AR47" s="703" t="e">
        <f t="shared" si="53"/>
        <v>#VALUE!</v>
      </c>
      <c r="AS47" s="704" t="e">
        <f t="shared" si="54"/>
        <v>#VALUE!</v>
      </c>
      <c r="AT47" s="769" t="e">
        <f t="shared" si="17"/>
        <v>#VALUE!</v>
      </c>
      <c r="AU47" s="705" t="e">
        <f t="shared" si="18"/>
        <v>#VALUE!</v>
      </c>
      <c r="AV47" s="702">
        <f t="shared" si="55"/>
        <v>1</v>
      </c>
      <c r="AW47" s="703" t="e">
        <f t="shared" si="56"/>
        <v>#VALUE!</v>
      </c>
      <c r="AX47" s="704" t="e">
        <f t="shared" si="57"/>
        <v>#VALUE!</v>
      </c>
      <c r="AY47" s="769" t="e">
        <f t="shared" si="19"/>
        <v>#VALUE!</v>
      </c>
      <c r="AZ47" s="705" t="e">
        <f t="shared" si="20"/>
        <v>#VALUE!</v>
      </c>
      <c r="BA47" s="702">
        <f t="shared" si="58"/>
        <v>1</v>
      </c>
      <c r="BB47" s="703" t="e">
        <f t="shared" si="59"/>
        <v>#VALUE!</v>
      </c>
      <c r="BC47" s="704" t="e">
        <f t="shared" si="60"/>
        <v>#VALUE!</v>
      </c>
      <c r="BD47" s="769" t="e">
        <f t="shared" si="21"/>
        <v>#VALUE!</v>
      </c>
      <c r="BE47" s="705" t="e">
        <f t="shared" si="22"/>
        <v>#VALUE!</v>
      </c>
      <c r="BF47" s="702">
        <f t="shared" si="61"/>
        <v>1</v>
      </c>
      <c r="BG47" s="703" t="e">
        <f t="shared" si="62"/>
        <v>#VALUE!</v>
      </c>
      <c r="BH47" s="704" t="e">
        <f t="shared" si="63"/>
        <v>#VALUE!</v>
      </c>
      <c r="BI47" s="769" t="e">
        <f t="shared" si="23"/>
        <v>#VALUE!</v>
      </c>
      <c r="BJ47" s="705" t="e">
        <f t="shared" si="24"/>
        <v>#VALUE!</v>
      </c>
      <c r="BK47" s="702">
        <f t="shared" si="64"/>
        <v>1</v>
      </c>
      <c r="BL47" s="703" t="e">
        <f t="shared" si="65"/>
        <v>#VALUE!</v>
      </c>
      <c r="BM47" s="704" t="e">
        <f t="shared" si="66"/>
        <v>#VALUE!</v>
      </c>
      <c r="BN47" s="769" t="e">
        <f t="shared" si="25"/>
        <v>#VALUE!</v>
      </c>
      <c r="BO47" s="705" t="e">
        <f t="shared" si="26"/>
        <v>#VALUE!</v>
      </c>
      <c r="BP47" s="702">
        <f t="shared" si="67"/>
        <v>1</v>
      </c>
      <c r="BQ47" s="703" t="e">
        <f t="shared" si="68"/>
        <v>#VALUE!</v>
      </c>
      <c r="BR47" s="704" t="e">
        <f t="shared" si="69"/>
        <v>#VALUE!</v>
      </c>
      <c r="BS47" s="769" t="e">
        <f t="shared" si="27"/>
        <v>#VALUE!</v>
      </c>
      <c r="BT47" s="705" t="e">
        <f t="shared" si="28"/>
        <v>#VALUE!</v>
      </c>
      <c r="BU47" s="702">
        <f t="shared" si="70"/>
        <v>1</v>
      </c>
      <c r="BV47" s="703" t="e">
        <f t="shared" si="71"/>
        <v>#VALUE!</v>
      </c>
      <c r="BW47" s="704" t="e">
        <f t="shared" si="72"/>
        <v>#VALUE!</v>
      </c>
      <c r="BX47" s="769" t="e">
        <f t="shared" si="29"/>
        <v>#VALUE!</v>
      </c>
      <c r="BY47" s="705" t="e">
        <f t="shared" si="30"/>
        <v>#VALUE!</v>
      </c>
      <c r="BZ47" s="702">
        <f t="shared" si="73"/>
        <v>1</v>
      </c>
      <c r="CA47" s="703" t="e">
        <f t="shared" si="74"/>
        <v>#VALUE!</v>
      </c>
      <c r="CB47" s="704" t="e">
        <f t="shared" si="75"/>
        <v>#VALUE!</v>
      </c>
      <c r="CC47" s="769" t="e">
        <f t="shared" si="31"/>
        <v>#VALUE!</v>
      </c>
      <c r="CD47" s="705" t="e">
        <f t="shared" si="32"/>
        <v>#VALUE!</v>
      </c>
      <c r="CE47" s="706">
        <f t="shared" si="1"/>
        <v>12</v>
      </c>
      <c r="CF47" s="707" t="e">
        <f t="shared" si="2"/>
        <v>#VALUE!</v>
      </c>
      <c r="CG47" s="708"/>
      <c r="CH47" s="709"/>
      <c r="CI47" s="719"/>
      <c r="CJ47" s="719"/>
      <c r="CK47" s="720"/>
      <c r="CL47" s="721"/>
      <c r="CM47" s="721"/>
      <c r="CN47" s="722"/>
      <c r="CO47" s="742" t="e">
        <f t="shared" si="34"/>
        <v>#VALUE!</v>
      </c>
      <c r="CP47" s="743" t="e">
        <f t="shared" si="35"/>
        <v>#VALUE!</v>
      </c>
      <c r="CQ47" s="724">
        <f t="shared" si="36"/>
        <v>0</v>
      </c>
      <c r="CR47" s="725" t="e">
        <f t="shared" si="76"/>
        <v>#VALUE!</v>
      </c>
      <c r="CS47" s="725" t="e">
        <f t="shared" si="76"/>
        <v>#VALUE!</v>
      </c>
      <c r="CT47" s="725" t="e">
        <f t="shared" si="38"/>
        <v>#VALUE!</v>
      </c>
      <c r="CU47" s="709"/>
    </row>
    <row r="48" spans="1:99" ht="16.5" customHeight="1">
      <c r="A48" s="23">
        <f t="shared" si="39"/>
        <v>44</v>
      </c>
      <c r="B48" s="142">
        <f>'2020-상시근로자'!B48</f>
        <v>0</v>
      </c>
      <c r="C48" s="632">
        <f>'2020-상시근로자'!C48</f>
        <v>0</v>
      </c>
      <c r="D48" s="634">
        <f>'2020-상시근로자'!D48</f>
        <v>0</v>
      </c>
      <c r="E48" s="156" t="e">
        <f t="shared" si="3"/>
        <v>#VALUE!</v>
      </c>
      <c r="F48" s="30" t="e">
        <f t="shared" si="4"/>
        <v>#VALUE!</v>
      </c>
      <c r="G48" s="31" t="e">
        <f t="shared" si="5"/>
        <v>#VALUE!</v>
      </c>
      <c r="H48" s="147" t="e">
        <f t="shared" si="6"/>
        <v>#VALUE!</v>
      </c>
      <c r="I48" s="633">
        <f>'2020-상시근로자'!E48</f>
        <v>0</v>
      </c>
      <c r="J48" s="633">
        <f>'2020-상시근로자'!G48</f>
        <v>0</v>
      </c>
      <c r="K48" s="33" t="e">
        <f t="shared" si="7"/>
        <v>#VALUE!</v>
      </c>
      <c r="L48" s="33">
        <f t="shared" si="0"/>
        <v>0</v>
      </c>
      <c r="M48" s="35" t="e">
        <f t="shared" si="8"/>
        <v>#VALUE!</v>
      </c>
      <c r="N48" s="108"/>
      <c r="O48" s="178"/>
      <c r="P48" s="179"/>
      <c r="Q48" s="106" t="s">
        <v>160</v>
      </c>
      <c r="R48" s="107" t="s">
        <v>160</v>
      </c>
      <c r="S48" s="43"/>
      <c r="T48" s="122" t="s">
        <v>160</v>
      </c>
      <c r="U48" s="122" t="s">
        <v>160</v>
      </c>
      <c r="V48" s="123" t="s">
        <v>160</v>
      </c>
      <c r="W48" s="702">
        <f t="shared" si="40"/>
        <v>1</v>
      </c>
      <c r="X48" s="703" t="e">
        <f t="shared" si="41"/>
        <v>#VALUE!</v>
      </c>
      <c r="Y48" s="704" t="e">
        <f t="shared" si="42"/>
        <v>#VALUE!</v>
      </c>
      <c r="Z48" s="769" t="e">
        <f t="shared" si="9"/>
        <v>#VALUE!</v>
      </c>
      <c r="AA48" s="705" t="e">
        <f t="shared" si="10"/>
        <v>#VALUE!</v>
      </c>
      <c r="AB48" s="702">
        <f t="shared" si="43"/>
        <v>1</v>
      </c>
      <c r="AC48" s="703" t="e">
        <f t="shared" si="44"/>
        <v>#VALUE!</v>
      </c>
      <c r="AD48" s="704" t="e">
        <f t="shared" si="45"/>
        <v>#VALUE!</v>
      </c>
      <c r="AE48" s="769" t="e">
        <f t="shared" si="11"/>
        <v>#VALUE!</v>
      </c>
      <c r="AF48" s="705" t="e">
        <f t="shared" si="12"/>
        <v>#VALUE!</v>
      </c>
      <c r="AG48" s="702">
        <f t="shared" si="46"/>
        <v>1</v>
      </c>
      <c r="AH48" s="703" t="e">
        <f t="shared" si="47"/>
        <v>#VALUE!</v>
      </c>
      <c r="AI48" s="704" t="e">
        <f t="shared" si="48"/>
        <v>#VALUE!</v>
      </c>
      <c r="AJ48" s="769" t="e">
        <f t="shared" si="13"/>
        <v>#VALUE!</v>
      </c>
      <c r="AK48" s="705" t="e">
        <f t="shared" si="14"/>
        <v>#VALUE!</v>
      </c>
      <c r="AL48" s="702">
        <f t="shared" si="49"/>
        <v>1</v>
      </c>
      <c r="AM48" s="703" t="e">
        <f t="shared" si="50"/>
        <v>#VALUE!</v>
      </c>
      <c r="AN48" s="704" t="e">
        <f t="shared" si="51"/>
        <v>#VALUE!</v>
      </c>
      <c r="AO48" s="769" t="e">
        <f t="shared" si="15"/>
        <v>#VALUE!</v>
      </c>
      <c r="AP48" s="705" t="e">
        <f t="shared" si="16"/>
        <v>#VALUE!</v>
      </c>
      <c r="AQ48" s="702">
        <f t="shared" si="52"/>
        <v>1</v>
      </c>
      <c r="AR48" s="703" t="e">
        <f t="shared" si="53"/>
        <v>#VALUE!</v>
      </c>
      <c r="AS48" s="704" t="e">
        <f t="shared" si="54"/>
        <v>#VALUE!</v>
      </c>
      <c r="AT48" s="769" t="e">
        <f t="shared" si="17"/>
        <v>#VALUE!</v>
      </c>
      <c r="AU48" s="705" t="e">
        <f t="shared" si="18"/>
        <v>#VALUE!</v>
      </c>
      <c r="AV48" s="702">
        <f t="shared" si="55"/>
        <v>1</v>
      </c>
      <c r="AW48" s="703" t="e">
        <f t="shared" si="56"/>
        <v>#VALUE!</v>
      </c>
      <c r="AX48" s="704" t="e">
        <f t="shared" si="57"/>
        <v>#VALUE!</v>
      </c>
      <c r="AY48" s="769" t="e">
        <f t="shared" si="19"/>
        <v>#VALUE!</v>
      </c>
      <c r="AZ48" s="705" t="e">
        <f t="shared" si="20"/>
        <v>#VALUE!</v>
      </c>
      <c r="BA48" s="702">
        <f t="shared" si="58"/>
        <v>1</v>
      </c>
      <c r="BB48" s="703" t="e">
        <f t="shared" si="59"/>
        <v>#VALUE!</v>
      </c>
      <c r="BC48" s="704" t="e">
        <f t="shared" si="60"/>
        <v>#VALUE!</v>
      </c>
      <c r="BD48" s="769" t="e">
        <f t="shared" si="21"/>
        <v>#VALUE!</v>
      </c>
      <c r="BE48" s="705" t="e">
        <f t="shared" si="22"/>
        <v>#VALUE!</v>
      </c>
      <c r="BF48" s="702">
        <f t="shared" si="61"/>
        <v>1</v>
      </c>
      <c r="BG48" s="703" t="e">
        <f t="shared" si="62"/>
        <v>#VALUE!</v>
      </c>
      <c r="BH48" s="704" t="e">
        <f t="shared" si="63"/>
        <v>#VALUE!</v>
      </c>
      <c r="BI48" s="769" t="e">
        <f t="shared" si="23"/>
        <v>#VALUE!</v>
      </c>
      <c r="BJ48" s="705" t="e">
        <f t="shared" si="24"/>
        <v>#VALUE!</v>
      </c>
      <c r="BK48" s="702">
        <f t="shared" si="64"/>
        <v>1</v>
      </c>
      <c r="BL48" s="703" t="e">
        <f t="shared" si="65"/>
        <v>#VALUE!</v>
      </c>
      <c r="BM48" s="704" t="e">
        <f t="shared" si="66"/>
        <v>#VALUE!</v>
      </c>
      <c r="BN48" s="769" t="e">
        <f t="shared" si="25"/>
        <v>#VALUE!</v>
      </c>
      <c r="BO48" s="705" t="e">
        <f t="shared" si="26"/>
        <v>#VALUE!</v>
      </c>
      <c r="BP48" s="702">
        <f t="shared" si="67"/>
        <v>1</v>
      </c>
      <c r="BQ48" s="703" t="e">
        <f t="shared" si="68"/>
        <v>#VALUE!</v>
      </c>
      <c r="BR48" s="704" t="e">
        <f t="shared" si="69"/>
        <v>#VALUE!</v>
      </c>
      <c r="BS48" s="769" t="e">
        <f t="shared" si="27"/>
        <v>#VALUE!</v>
      </c>
      <c r="BT48" s="705" t="e">
        <f t="shared" si="28"/>
        <v>#VALUE!</v>
      </c>
      <c r="BU48" s="702">
        <f t="shared" si="70"/>
        <v>1</v>
      </c>
      <c r="BV48" s="703" t="e">
        <f t="shared" si="71"/>
        <v>#VALUE!</v>
      </c>
      <c r="BW48" s="704" t="e">
        <f t="shared" si="72"/>
        <v>#VALUE!</v>
      </c>
      <c r="BX48" s="769" t="e">
        <f t="shared" si="29"/>
        <v>#VALUE!</v>
      </c>
      <c r="BY48" s="705" t="e">
        <f t="shared" si="30"/>
        <v>#VALUE!</v>
      </c>
      <c r="BZ48" s="702">
        <f t="shared" si="73"/>
        <v>1</v>
      </c>
      <c r="CA48" s="703" t="e">
        <f t="shared" si="74"/>
        <v>#VALUE!</v>
      </c>
      <c r="CB48" s="704" t="e">
        <f t="shared" si="75"/>
        <v>#VALUE!</v>
      </c>
      <c r="CC48" s="769" t="e">
        <f t="shared" si="31"/>
        <v>#VALUE!</v>
      </c>
      <c r="CD48" s="705" t="e">
        <f t="shared" si="32"/>
        <v>#VALUE!</v>
      </c>
      <c r="CE48" s="706">
        <f t="shared" si="1"/>
        <v>12</v>
      </c>
      <c r="CF48" s="707" t="e">
        <f t="shared" si="2"/>
        <v>#VALUE!</v>
      </c>
      <c r="CG48" s="708"/>
      <c r="CH48" s="709"/>
      <c r="CI48" s="719"/>
      <c r="CJ48" s="719"/>
      <c r="CK48" s="720"/>
      <c r="CL48" s="721"/>
      <c r="CM48" s="721"/>
      <c r="CN48" s="722"/>
      <c r="CO48" s="742" t="e">
        <f t="shared" si="34"/>
        <v>#VALUE!</v>
      </c>
      <c r="CP48" s="743" t="e">
        <f t="shared" si="35"/>
        <v>#VALUE!</v>
      </c>
      <c r="CQ48" s="724">
        <f t="shared" si="36"/>
        <v>0</v>
      </c>
      <c r="CR48" s="725" t="e">
        <f t="shared" si="76"/>
        <v>#VALUE!</v>
      </c>
      <c r="CS48" s="725" t="e">
        <f t="shared" si="76"/>
        <v>#VALUE!</v>
      </c>
      <c r="CT48" s="725" t="e">
        <f t="shared" si="38"/>
        <v>#VALUE!</v>
      </c>
      <c r="CU48" s="709"/>
    </row>
    <row r="49" spans="1:99" ht="16.5" customHeight="1">
      <c r="A49" s="23">
        <f t="shared" si="39"/>
        <v>45</v>
      </c>
      <c r="B49" s="142">
        <f>'2020-상시근로자'!B49</f>
        <v>0</v>
      </c>
      <c r="C49" s="632">
        <f>'2020-상시근로자'!C49</f>
        <v>0</v>
      </c>
      <c r="D49" s="634">
        <f>'2020-상시근로자'!D49</f>
        <v>0</v>
      </c>
      <c r="E49" s="156" t="e">
        <f t="shared" si="3"/>
        <v>#VALUE!</v>
      </c>
      <c r="F49" s="30" t="e">
        <f t="shared" si="4"/>
        <v>#VALUE!</v>
      </c>
      <c r="G49" s="31" t="e">
        <f t="shared" si="5"/>
        <v>#VALUE!</v>
      </c>
      <c r="H49" s="147" t="e">
        <f t="shared" si="6"/>
        <v>#VALUE!</v>
      </c>
      <c r="I49" s="633">
        <f>'2020-상시근로자'!E49</f>
        <v>0</v>
      </c>
      <c r="J49" s="633">
        <f>'2020-상시근로자'!G49</f>
        <v>0</v>
      </c>
      <c r="K49" s="33" t="e">
        <f t="shared" si="7"/>
        <v>#VALUE!</v>
      </c>
      <c r="L49" s="33">
        <f t="shared" si="0"/>
        <v>0</v>
      </c>
      <c r="M49" s="35" t="e">
        <f t="shared" si="8"/>
        <v>#VALUE!</v>
      </c>
      <c r="N49" s="108"/>
      <c r="O49" s="178"/>
      <c r="P49" s="179"/>
      <c r="Q49" s="106" t="s">
        <v>160</v>
      </c>
      <c r="R49" s="107" t="s">
        <v>160</v>
      </c>
      <c r="S49" s="43"/>
      <c r="T49" s="122" t="s">
        <v>160</v>
      </c>
      <c r="U49" s="122" t="s">
        <v>160</v>
      </c>
      <c r="V49" s="123" t="s">
        <v>160</v>
      </c>
      <c r="W49" s="702">
        <f t="shared" si="40"/>
        <v>1</v>
      </c>
      <c r="X49" s="703" t="e">
        <f t="shared" si="41"/>
        <v>#VALUE!</v>
      </c>
      <c r="Y49" s="704" t="e">
        <f t="shared" si="42"/>
        <v>#VALUE!</v>
      </c>
      <c r="Z49" s="769" t="e">
        <f t="shared" si="9"/>
        <v>#VALUE!</v>
      </c>
      <c r="AA49" s="705" t="e">
        <f t="shared" si="10"/>
        <v>#VALUE!</v>
      </c>
      <c r="AB49" s="702">
        <f t="shared" si="43"/>
        <v>1</v>
      </c>
      <c r="AC49" s="703" t="e">
        <f t="shared" si="44"/>
        <v>#VALUE!</v>
      </c>
      <c r="AD49" s="704" t="e">
        <f t="shared" si="45"/>
        <v>#VALUE!</v>
      </c>
      <c r="AE49" s="769" t="e">
        <f t="shared" si="11"/>
        <v>#VALUE!</v>
      </c>
      <c r="AF49" s="705" t="e">
        <f t="shared" si="12"/>
        <v>#VALUE!</v>
      </c>
      <c r="AG49" s="702">
        <f t="shared" si="46"/>
        <v>1</v>
      </c>
      <c r="AH49" s="703" t="e">
        <f t="shared" si="47"/>
        <v>#VALUE!</v>
      </c>
      <c r="AI49" s="704" t="e">
        <f t="shared" si="48"/>
        <v>#VALUE!</v>
      </c>
      <c r="AJ49" s="769" t="e">
        <f t="shared" si="13"/>
        <v>#VALUE!</v>
      </c>
      <c r="AK49" s="705" t="e">
        <f t="shared" si="14"/>
        <v>#VALUE!</v>
      </c>
      <c r="AL49" s="702">
        <f t="shared" si="49"/>
        <v>1</v>
      </c>
      <c r="AM49" s="703" t="e">
        <f t="shared" si="50"/>
        <v>#VALUE!</v>
      </c>
      <c r="AN49" s="704" t="e">
        <f t="shared" si="51"/>
        <v>#VALUE!</v>
      </c>
      <c r="AO49" s="769" t="e">
        <f t="shared" si="15"/>
        <v>#VALUE!</v>
      </c>
      <c r="AP49" s="705" t="e">
        <f t="shared" si="16"/>
        <v>#VALUE!</v>
      </c>
      <c r="AQ49" s="702">
        <f t="shared" si="52"/>
        <v>1</v>
      </c>
      <c r="AR49" s="703" t="e">
        <f t="shared" si="53"/>
        <v>#VALUE!</v>
      </c>
      <c r="AS49" s="704" t="e">
        <f t="shared" si="54"/>
        <v>#VALUE!</v>
      </c>
      <c r="AT49" s="769" t="e">
        <f t="shared" si="17"/>
        <v>#VALUE!</v>
      </c>
      <c r="AU49" s="705" t="e">
        <f t="shared" si="18"/>
        <v>#VALUE!</v>
      </c>
      <c r="AV49" s="702">
        <f t="shared" si="55"/>
        <v>1</v>
      </c>
      <c r="AW49" s="703" t="e">
        <f t="shared" si="56"/>
        <v>#VALUE!</v>
      </c>
      <c r="AX49" s="704" t="e">
        <f t="shared" si="57"/>
        <v>#VALUE!</v>
      </c>
      <c r="AY49" s="769" t="e">
        <f t="shared" si="19"/>
        <v>#VALUE!</v>
      </c>
      <c r="AZ49" s="705" t="e">
        <f t="shared" si="20"/>
        <v>#VALUE!</v>
      </c>
      <c r="BA49" s="702">
        <f t="shared" si="58"/>
        <v>1</v>
      </c>
      <c r="BB49" s="703" t="e">
        <f t="shared" si="59"/>
        <v>#VALUE!</v>
      </c>
      <c r="BC49" s="704" t="e">
        <f t="shared" si="60"/>
        <v>#VALUE!</v>
      </c>
      <c r="BD49" s="769" t="e">
        <f t="shared" si="21"/>
        <v>#VALUE!</v>
      </c>
      <c r="BE49" s="705" t="e">
        <f t="shared" si="22"/>
        <v>#VALUE!</v>
      </c>
      <c r="BF49" s="702">
        <f t="shared" si="61"/>
        <v>1</v>
      </c>
      <c r="BG49" s="703" t="e">
        <f t="shared" si="62"/>
        <v>#VALUE!</v>
      </c>
      <c r="BH49" s="704" t="e">
        <f t="shared" si="63"/>
        <v>#VALUE!</v>
      </c>
      <c r="BI49" s="769" t="e">
        <f t="shared" si="23"/>
        <v>#VALUE!</v>
      </c>
      <c r="BJ49" s="705" t="e">
        <f t="shared" si="24"/>
        <v>#VALUE!</v>
      </c>
      <c r="BK49" s="702">
        <f t="shared" si="64"/>
        <v>1</v>
      </c>
      <c r="BL49" s="703" t="e">
        <f t="shared" si="65"/>
        <v>#VALUE!</v>
      </c>
      <c r="BM49" s="704" t="e">
        <f t="shared" si="66"/>
        <v>#VALUE!</v>
      </c>
      <c r="BN49" s="769" t="e">
        <f t="shared" si="25"/>
        <v>#VALUE!</v>
      </c>
      <c r="BO49" s="705" t="e">
        <f t="shared" si="26"/>
        <v>#VALUE!</v>
      </c>
      <c r="BP49" s="702">
        <f t="shared" si="67"/>
        <v>1</v>
      </c>
      <c r="BQ49" s="703" t="e">
        <f t="shared" si="68"/>
        <v>#VALUE!</v>
      </c>
      <c r="BR49" s="704" t="e">
        <f t="shared" si="69"/>
        <v>#VALUE!</v>
      </c>
      <c r="BS49" s="769" t="e">
        <f t="shared" si="27"/>
        <v>#VALUE!</v>
      </c>
      <c r="BT49" s="705" t="e">
        <f t="shared" si="28"/>
        <v>#VALUE!</v>
      </c>
      <c r="BU49" s="702">
        <f t="shared" si="70"/>
        <v>1</v>
      </c>
      <c r="BV49" s="703" t="e">
        <f t="shared" si="71"/>
        <v>#VALUE!</v>
      </c>
      <c r="BW49" s="704" t="e">
        <f t="shared" si="72"/>
        <v>#VALUE!</v>
      </c>
      <c r="BX49" s="769" t="e">
        <f t="shared" si="29"/>
        <v>#VALUE!</v>
      </c>
      <c r="BY49" s="705" t="e">
        <f t="shared" si="30"/>
        <v>#VALUE!</v>
      </c>
      <c r="BZ49" s="702">
        <f t="shared" si="73"/>
        <v>1</v>
      </c>
      <c r="CA49" s="703" t="e">
        <f t="shared" si="74"/>
        <v>#VALUE!</v>
      </c>
      <c r="CB49" s="704" t="e">
        <f t="shared" si="75"/>
        <v>#VALUE!</v>
      </c>
      <c r="CC49" s="769" t="e">
        <f t="shared" si="31"/>
        <v>#VALUE!</v>
      </c>
      <c r="CD49" s="705" t="e">
        <f t="shared" si="32"/>
        <v>#VALUE!</v>
      </c>
      <c r="CE49" s="706">
        <f t="shared" si="1"/>
        <v>12</v>
      </c>
      <c r="CF49" s="707" t="e">
        <f t="shared" si="2"/>
        <v>#VALUE!</v>
      </c>
      <c r="CG49" s="708"/>
      <c r="CH49" s="709"/>
      <c r="CI49" s="719"/>
      <c r="CJ49" s="719"/>
      <c r="CK49" s="720"/>
      <c r="CL49" s="721"/>
      <c r="CM49" s="721"/>
      <c r="CN49" s="722"/>
      <c r="CO49" s="742" t="e">
        <f t="shared" si="34"/>
        <v>#VALUE!</v>
      </c>
      <c r="CP49" s="743" t="e">
        <f t="shared" si="35"/>
        <v>#VALUE!</v>
      </c>
      <c r="CQ49" s="724">
        <f t="shared" si="36"/>
        <v>0</v>
      </c>
      <c r="CR49" s="725" t="e">
        <f t="shared" si="76"/>
        <v>#VALUE!</v>
      </c>
      <c r="CS49" s="725" t="e">
        <f t="shared" si="76"/>
        <v>#VALUE!</v>
      </c>
      <c r="CT49" s="725" t="e">
        <f t="shared" si="38"/>
        <v>#VALUE!</v>
      </c>
      <c r="CU49" s="709"/>
    </row>
    <row r="50" spans="1:99" ht="16.5" customHeight="1">
      <c r="A50" s="23">
        <f t="shared" si="39"/>
        <v>46</v>
      </c>
      <c r="B50" s="142">
        <f>'2020-상시근로자'!B50</f>
        <v>0</v>
      </c>
      <c r="C50" s="632">
        <f>'2020-상시근로자'!C50</f>
        <v>0</v>
      </c>
      <c r="D50" s="634">
        <f>'2020-상시근로자'!D50</f>
        <v>0</v>
      </c>
      <c r="E50" s="156" t="e">
        <f t="shared" si="3"/>
        <v>#VALUE!</v>
      </c>
      <c r="F50" s="30" t="e">
        <f t="shared" si="4"/>
        <v>#VALUE!</v>
      </c>
      <c r="G50" s="31" t="e">
        <f t="shared" si="5"/>
        <v>#VALUE!</v>
      </c>
      <c r="H50" s="147" t="e">
        <f t="shared" si="6"/>
        <v>#VALUE!</v>
      </c>
      <c r="I50" s="633">
        <f>'2020-상시근로자'!E50</f>
        <v>0</v>
      </c>
      <c r="J50" s="633">
        <f>'2020-상시근로자'!G50</f>
        <v>0</v>
      </c>
      <c r="K50" s="33" t="e">
        <f t="shared" si="7"/>
        <v>#VALUE!</v>
      </c>
      <c r="L50" s="33">
        <f t="shared" si="0"/>
        <v>0</v>
      </c>
      <c r="M50" s="35" t="e">
        <f t="shared" si="8"/>
        <v>#VALUE!</v>
      </c>
      <c r="N50" s="108"/>
      <c r="O50" s="178"/>
      <c r="P50" s="179"/>
      <c r="Q50" s="106" t="s">
        <v>160</v>
      </c>
      <c r="R50" s="107" t="s">
        <v>160</v>
      </c>
      <c r="S50" s="43"/>
      <c r="T50" s="122" t="s">
        <v>160</v>
      </c>
      <c r="U50" s="122" t="s">
        <v>160</v>
      </c>
      <c r="V50" s="123" t="s">
        <v>160</v>
      </c>
      <c r="W50" s="702">
        <f t="shared" si="40"/>
        <v>1</v>
      </c>
      <c r="X50" s="703" t="e">
        <f t="shared" si="41"/>
        <v>#VALUE!</v>
      </c>
      <c r="Y50" s="704" t="e">
        <f t="shared" si="42"/>
        <v>#VALUE!</v>
      </c>
      <c r="Z50" s="769" t="e">
        <f t="shared" si="9"/>
        <v>#VALUE!</v>
      </c>
      <c r="AA50" s="705" t="e">
        <f t="shared" si="10"/>
        <v>#VALUE!</v>
      </c>
      <c r="AB50" s="702">
        <f t="shared" si="43"/>
        <v>1</v>
      </c>
      <c r="AC50" s="703" t="e">
        <f t="shared" si="44"/>
        <v>#VALUE!</v>
      </c>
      <c r="AD50" s="704" t="e">
        <f t="shared" si="45"/>
        <v>#VALUE!</v>
      </c>
      <c r="AE50" s="769" t="e">
        <f t="shared" si="11"/>
        <v>#VALUE!</v>
      </c>
      <c r="AF50" s="705" t="e">
        <f t="shared" si="12"/>
        <v>#VALUE!</v>
      </c>
      <c r="AG50" s="702">
        <f t="shared" si="46"/>
        <v>1</v>
      </c>
      <c r="AH50" s="703" t="e">
        <f t="shared" si="47"/>
        <v>#VALUE!</v>
      </c>
      <c r="AI50" s="704" t="e">
        <f t="shared" si="48"/>
        <v>#VALUE!</v>
      </c>
      <c r="AJ50" s="769" t="e">
        <f t="shared" si="13"/>
        <v>#VALUE!</v>
      </c>
      <c r="AK50" s="705" t="e">
        <f t="shared" si="14"/>
        <v>#VALUE!</v>
      </c>
      <c r="AL50" s="702">
        <f t="shared" si="49"/>
        <v>1</v>
      </c>
      <c r="AM50" s="703" t="e">
        <f t="shared" si="50"/>
        <v>#VALUE!</v>
      </c>
      <c r="AN50" s="704" t="e">
        <f t="shared" si="51"/>
        <v>#VALUE!</v>
      </c>
      <c r="AO50" s="769" t="e">
        <f t="shared" si="15"/>
        <v>#VALUE!</v>
      </c>
      <c r="AP50" s="705" t="e">
        <f t="shared" si="16"/>
        <v>#VALUE!</v>
      </c>
      <c r="AQ50" s="702">
        <f t="shared" si="52"/>
        <v>1</v>
      </c>
      <c r="AR50" s="703" t="e">
        <f t="shared" si="53"/>
        <v>#VALUE!</v>
      </c>
      <c r="AS50" s="704" t="e">
        <f t="shared" si="54"/>
        <v>#VALUE!</v>
      </c>
      <c r="AT50" s="769" t="e">
        <f t="shared" si="17"/>
        <v>#VALUE!</v>
      </c>
      <c r="AU50" s="705" t="e">
        <f t="shared" si="18"/>
        <v>#VALUE!</v>
      </c>
      <c r="AV50" s="702">
        <f t="shared" si="55"/>
        <v>1</v>
      </c>
      <c r="AW50" s="703" t="e">
        <f t="shared" si="56"/>
        <v>#VALUE!</v>
      </c>
      <c r="AX50" s="704" t="e">
        <f t="shared" si="57"/>
        <v>#VALUE!</v>
      </c>
      <c r="AY50" s="769" t="e">
        <f t="shared" si="19"/>
        <v>#VALUE!</v>
      </c>
      <c r="AZ50" s="705" t="e">
        <f t="shared" si="20"/>
        <v>#VALUE!</v>
      </c>
      <c r="BA50" s="702">
        <f t="shared" si="58"/>
        <v>1</v>
      </c>
      <c r="BB50" s="703" t="e">
        <f t="shared" si="59"/>
        <v>#VALUE!</v>
      </c>
      <c r="BC50" s="704" t="e">
        <f t="shared" si="60"/>
        <v>#VALUE!</v>
      </c>
      <c r="BD50" s="769" t="e">
        <f t="shared" si="21"/>
        <v>#VALUE!</v>
      </c>
      <c r="BE50" s="705" t="e">
        <f t="shared" si="22"/>
        <v>#VALUE!</v>
      </c>
      <c r="BF50" s="702">
        <f t="shared" si="61"/>
        <v>1</v>
      </c>
      <c r="BG50" s="703" t="e">
        <f t="shared" si="62"/>
        <v>#VALUE!</v>
      </c>
      <c r="BH50" s="704" t="e">
        <f t="shared" si="63"/>
        <v>#VALUE!</v>
      </c>
      <c r="BI50" s="769" t="e">
        <f t="shared" si="23"/>
        <v>#VALUE!</v>
      </c>
      <c r="BJ50" s="705" t="e">
        <f t="shared" si="24"/>
        <v>#VALUE!</v>
      </c>
      <c r="BK50" s="702">
        <f t="shared" si="64"/>
        <v>1</v>
      </c>
      <c r="BL50" s="703" t="e">
        <f t="shared" si="65"/>
        <v>#VALUE!</v>
      </c>
      <c r="BM50" s="704" t="e">
        <f t="shared" si="66"/>
        <v>#VALUE!</v>
      </c>
      <c r="BN50" s="769" t="e">
        <f t="shared" si="25"/>
        <v>#VALUE!</v>
      </c>
      <c r="BO50" s="705" t="e">
        <f t="shared" si="26"/>
        <v>#VALUE!</v>
      </c>
      <c r="BP50" s="702">
        <f t="shared" si="67"/>
        <v>1</v>
      </c>
      <c r="BQ50" s="703" t="e">
        <f t="shared" si="68"/>
        <v>#VALUE!</v>
      </c>
      <c r="BR50" s="704" t="e">
        <f t="shared" si="69"/>
        <v>#VALUE!</v>
      </c>
      <c r="BS50" s="769" t="e">
        <f t="shared" si="27"/>
        <v>#VALUE!</v>
      </c>
      <c r="BT50" s="705" t="e">
        <f t="shared" si="28"/>
        <v>#VALUE!</v>
      </c>
      <c r="BU50" s="702">
        <f t="shared" si="70"/>
        <v>1</v>
      </c>
      <c r="BV50" s="703" t="e">
        <f t="shared" si="71"/>
        <v>#VALUE!</v>
      </c>
      <c r="BW50" s="704" t="e">
        <f t="shared" si="72"/>
        <v>#VALUE!</v>
      </c>
      <c r="BX50" s="769" t="e">
        <f t="shared" si="29"/>
        <v>#VALUE!</v>
      </c>
      <c r="BY50" s="705" t="e">
        <f t="shared" si="30"/>
        <v>#VALUE!</v>
      </c>
      <c r="BZ50" s="702">
        <f t="shared" si="73"/>
        <v>1</v>
      </c>
      <c r="CA50" s="703" t="e">
        <f t="shared" si="74"/>
        <v>#VALUE!</v>
      </c>
      <c r="CB50" s="704" t="e">
        <f t="shared" si="75"/>
        <v>#VALUE!</v>
      </c>
      <c r="CC50" s="769" t="e">
        <f t="shared" si="31"/>
        <v>#VALUE!</v>
      </c>
      <c r="CD50" s="705" t="e">
        <f t="shared" si="32"/>
        <v>#VALUE!</v>
      </c>
      <c r="CE50" s="706">
        <f t="shared" si="1"/>
        <v>12</v>
      </c>
      <c r="CF50" s="707" t="e">
        <f t="shared" si="2"/>
        <v>#VALUE!</v>
      </c>
      <c r="CG50" s="708"/>
      <c r="CH50" s="709"/>
      <c r="CI50" s="719"/>
      <c r="CJ50" s="719"/>
      <c r="CK50" s="720"/>
      <c r="CL50" s="721"/>
      <c r="CM50" s="721"/>
      <c r="CN50" s="722"/>
      <c r="CO50" s="742" t="e">
        <f t="shared" si="34"/>
        <v>#VALUE!</v>
      </c>
      <c r="CP50" s="743" t="e">
        <f t="shared" si="35"/>
        <v>#VALUE!</v>
      </c>
      <c r="CQ50" s="724">
        <f t="shared" si="36"/>
        <v>0</v>
      </c>
      <c r="CR50" s="725" t="e">
        <f t="shared" si="76"/>
        <v>#VALUE!</v>
      </c>
      <c r="CS50" s="725" t="e">
        <f t="shared" si="76"/>
        <v>#VALUE!</v>
      </c>
      <c r="CT50" s="725" t="e">
        <f t="shared" si="38"/>
        <v>#VALUE!</v>
      </c>
      <c r="CU50" s="709"/>
    </row>
    <row r="51" spans="1:99" ht="16.5" customHeight="1">
      <c r="A51" s="23">
        <f t="shared" si="39"/>
        <v>47</v>
      </c>
      <c r="B51" s="142">
        <f>'2020-상시근로자'!B51</f>
        <v>0</v>
      </c>
      <c r="C51" s="632">
        <f>'2020-상시근로자'!C51</f>
        <v>0</v>
      </c>
      <c r="D51" s="634">
        <f>'2020-상시근로자'!D51</f>
        <v>0</v>
      </c>
      <c r="E51" s="156" t="e">
        <f t="shared" si="3"/>
        <v>#VALUE!</v>
      </c>
      <c r="F51" s="30" t="e">
        <f t="shared" si="4"/>
        <v>#VALUE!</v>
      </c>
      <c r="G51" s="31" t="e">
        <f t="shared" si="5"/>
        <v>#VALUE!</v>
      </c>
      <c r="H51" s="147" t="e">
        <f t="shared" si="6"/>
        <v>#VALUE!</v>
      </c>
      <c r="I51" s="633">
        <f>'2020-상시근로자'!E51</f>
        <v>0</v>
      </c>
      <c r="J51" s="633">
        <f>'2020-상시근로자'!G51</f>
        <v>0</v>
      </c>
      <c r="K51" s="33" t="e">
        <f t="shared" si="7"/>
        <v>#VALUE!</v>
      </c>
      <c r="L51" s="33">
        <f t="shared" si="0"/>
        <v>0</v>
      </c>
      <c r="M51" s="35" t="e">
        <f t="shared" si="8"/>
        <v>#VALUE!</v>
      </c>
      <c r="N51" s="108"/>
      <c r="O51" s="178"/>
      <c r="P51" s="179"/>
      <c r="Q51" s="106" t="s">
        <v>160</v>
      </c>
      <c r="R51" s="107" t="s">
        <v>160</v>
      </c>
      <c r="S51" s="43"/>
      <c r="T51" s="122" t="s">
        <v>160</v>
      </c>
      <c r="U51" s="122" t="s">
        <v>160</v>
      </c>
      <c r="V51" s="123" t="s">
        <v>160</v>
      </c>
      <c r="W51" s="702">
        <f t="shared" si="40"/>
        <v>1</v>
      </c>
      <c r="X51" s="703" t="e">
        <f t="shared" si="41"/>
        <v>#VALUE!</v>
      </c>
      <c r="Y51" s="704" t="e">
        <f t="shared" si="42"/>
        <v>#VALUE!</v>
      </c>
      <c r="Z51" s="769" t="e">
        <f t="shared" si="9"/>
        <v>#VALUE!</v>
      </c>
      <c r="AA51" s="705" t="e">
        <f t="shared" si="10"/>
        <v>#VALUE!</v>
      </c>
      <c r="AB51" s="702">
        <f t="shared" si="43"/>
        <v>1</v>
      </c>
      <c r="AC51" s="703" t="e">
        <f t="shared" si="44"/>
        <v>#VALUE!</v>
      </c>
      <c r="AD51" s="704" t="e">
        <f t="shared" si="45"/>
        <v>#VALUE!</v>
      </c>
      <c r="AE51" s="769" t="e">
        <f t="shared" si="11"/>
        <v>#VALUE!</v>
      </c>
      <c r="AF51" s="705" t="e">
        <f t="shared" si="12"/>
        <v>#VALUE!</v>
      </c>
      <c r="AG51" s="702">
        <f t="shared" si="46"/>
        <v>1</v>
      </c>
      <c r="AH51" s="703" t="e">
        <f t="shared" si="47"/>
        <v>#VALUE!</v>
      </c>
      <c r="AI51" s="704" t="e">
        <f t="shared" si="48"/>
        <v>#VALUE!</v>
      </c>
      <c r="AJ51" s="769" t="e">
        <f t="shared" si="13"/>
        <v>#VALUE!</v>
      </c>
      <c r="AK51" s="705" t="e">
        <f t="shared" si="14"/>
        <v>#VALUE!</v>
      </c>
      <c r="AL51" s="702">
        <f t="shared" si="49"/>
        <v>1</v>
      </c>
      <c r="AM51" s="703" t="e">
        <f t="shared" si="50"/>
        <v>#VALUE!</v>
      </c>
      <c r="AN51" s="704" t="e">
        <f t="shared" si="51"/>
        <v>#VALUE!</v>
      </c>
      <c r="AO51" s="769" t="e">
        <f t="shared" si="15"/>
        <v>#VALUE!</v>
      </c>
      <c r="AP51" s="705" t="e">
        <f t="shared" si="16"/>
        <v>#VALUE!</v>
      </c>
      <c r="AQ51" s="702">
        <f t="shared" si="52"/>
        <v>1</v>
      </c>
      <c r="AR51" s="703" t="e">
        <f t="shared" si="53"/>
        <v>#VALUE!</v>
      </c>
      <c r="AS51" s="704" t="e">
        <f t="shared" si="54"/>
        <v>#VALUE!</v>
      </c>
      <c r="AT51" s="769" t="e">
        <f t="shared" si="17"/>
        <v>#VALUE!</v>
      </c>
      <c r="AU51" s="705" t="e">
        <f t="shared" si="18"/>
        <v>#VALUE!</v>
      </c>
      <c r="AV51" s="702">
        <f t="shared" si="55"/>
        <v>1</v>
      </c>
      <c r="AW51" s="703" t="e">
        <f t="shared" si="56"/>
        <v>#VALUE!</v>
      </c>
      <c r="AX51" s="704" t="e">
        <f t="shared" si="57"/>
        <v>#VALUE!</v>
      </c>
      <c r="AY51" s="769" t="e">
        <f t="shared" si="19"/>
        <v>#VALUE!</v>
      </c>
      <c r="AZ51" s="705" t="e">
        <f t="shared" si="20"/>
        <v>#VALUE!</v>
      </c>
      <c r="BA51" s="702">
        <f t="shared" si="58"/>
        <v>1</v>
      </c>
      <c r="BB51" s="703" t="e">
        <f t="shared" si="59"/>
        <v>#VALUE!</v>
      </c>
      <c r="BC51" s="704" t="e">
        <f t="shared" si="60"/>
        <v>#VALUE!</v>
      </c>
      <c r="BD51" s="769" t="e">
        <f t="shared" si="21"/>
        <v>#VALUE!</v>
      </c>
      <c r="BE51" s="705" t="e">
        <f t="shared" si="22"/>
        <v>#VALUE!</v>
      </c>
      <c r="BF51" s="702">
        <f t="shared" si="61"/>
        <v>1</v>
      </c>
      <c r="BG51" s="703" t="e">
        <f t="shared" si="62"/>
        <v>#VALUE!</v>
      </c>
      <c r="BH51" s="704" t="e">
        <f t="shared" si="63"/>
        <v>#VALUE!</v>
      </c>
      <c r="BI51" s="769" t="e">
        <f t="shared" si="23"/>
        <v>#VALUE!</v>
      </c>
      <c r="BJ51" s="705" t="e">
        <f t="shared" si="24"/>
        <v>#VALUE!</v>
      </c>
      <c r="BK51" s="702">
        <f t="shared" si="64"/>
        <v>1</v>
      </c>
      <c r="BL51" s="703" t="e">
        <f t="shared" si="65"/>
        <v>#VALUE!</v>
      </c>
      <c r="BM51" s="704" t="e">
        <f t="shared" si="66"/>
        <v>#VALUE!</v>
      </c>
      <c r="BN51" s="769" t="e">
        <f t="shared" si="25"/>
        <v>#VALUE!</v>
      </c>
      <c r="BO51" s="705" t="e">
        <f t="shared" si="26"/>
        <v>#VALUE!</v>
      </c>
      <c r="BP51" s="702">
        <f t="shared" si="67"/>
        <v>1</v>
      </c>
      <c r="BQ51" s="703" t="e">
        <f t="shared" si="68"/>
        <v>#VALUE!</v>
      </c>
      <c r="BR51" s="704" t="e">
        <f t="shared" si="69"/>
        <v>#VALUE!</v>
      </c>
      <c r="BS51" s="769" t="e">
        <f t="shared" si="27"/>
        <v>#VALUE!</v>
      </c>
      <c r="BT51" s="705" t="e">
        <f t="shared" si="28"/>
        <v>#VALUE!</v>
      </c>
      <c r="BU51" s="702">
        <f t="shared" si="70"/>
        <v>1</v>
      </c>
      <c r="BV51" s="703" t="e">
        <f t="shared" si="71"/>
        <v>#VALUE!</v>
      </c>
      <c r="BW51" s="704" t="e">
        <f t="shared" si="72"/>
        <v>#VALUE!</v>
      </c>
      <c r="BX51" s="769" t="e">
        <f t="shared" si="29"/>
        <v>#VALUE!</v>
      </c>
      <c r="BY51" s="705" t="e">
        <f t="shared" si="30"/>
        <v>#VALUE!</v>
      </c>
      <c r="BZ51" s="702">
        <f t="shared" si="73"/>
        <v>1</v>
      </c>
      <c r="CA51" s="703" t="e">
        <f t="shared" si="74"/>
        <v>#VALUE!</v>
      </c>
      <c r="CB51" s="704" t="e">
        <f t="shared" si="75"/>
        <v>#VALUE!</v>
      </c>
      <c r="CC51" s="769" t="e">
        <f t="shared" si="31"/>
        <v>#VALUE!</v>
      </c>
      <c r="CD51" s="705" t="e">
        <f t="shared" si="32"/>
        <v>#VALUE!</v>
      </c>
      <c r="CE51" s="706">
        <f t="shared" si="1"/>
        <v>12</v>
      </c>
      <c r="CF51" s="707" t="e">
        <f t="shared" si="2"/>
        <v>#VALUE!</v>
      </c>
      <c r="CG51" s="708"/>
      <c r="CH51" s="709"/>
      <c r="CI51" s="719"/>
      <c r="CJ51" s="719"/>
      <c r="CK51" s="720"/>
      <c r="CL51" s="721"/>
      <c r="CM51" s="721"/>
      <c r="CN51" s="722"/>
      <c r="CO51" s="742" t="e">
        <f t="shared" si="34"/>
        <v>#VALUE!</v>
      </c>
      <c r="CP51" s="743" t="e">
        <f t="shared" si="35"/>
        <v>#VALUE!</v>
      </c>
      <c r="CQ51" s="724">
        <f t="shared" si="36"/>
        <v>0</v>
      </c>
      <c r="CR51" s="725" t="e">
        <f t="shared" si="76"/>
        <v>#VALUE!</v>
      </c>
      <c r="CS51" s="725" t="e">
        <f t="shared" si="76"/>
        <v>#VALUE!</v>
      </c>
      <c r="CT51" s="725" t="e">
        <f t="shared" si="38"/>
        <v>#VALUE!</v>
      </c>
      <c r="CU51" s="709"/>
    </row>
    <row r="52" spans="1:99" ht="16.5" customHeight="1">
      <c r="A52" s="23">
        <f t="shared" si="39"/>
        <v>48</v>
      </c>
      <c r="B52" s="142">
        <f>'2020-상시근로자'!B52</f>
        <v>0</v>
      </c>
      <c r="C52" s="632">
        <f>'2020-상시근로자'!C52</f>
        <v>0</v>
      </c>
      <c r="D52" s="634">
        <f>'2020-상시근로자'!D52</f>
        <v>0</v>
      </c>
      <c r="E52" s="156" t="e">
        <f t="shared" si="3"/>
        <v>#VALUE!</v>
      </c>
      <c r="F52" s="30" t="e">
        <f t="shared" si="4"/>
        <v>#VALUE!</v>
      </c>
      <c r="G52" s="31" t="e">
        <f t="shared" si="5"/>
        <v>#VALUE!</v>
      </c>
      <c r="H52" s="147" t="e">
        <f t="shared" si="6"/>
        <v>#VALUE!</v>
      </c>
      <c r="I52" s="633">
        <f>'2020-상시근로자'!E52</f>
        <v>0</v>
      </c>
      <c r="J52" s="633">
        <f>'2020-상시근로자'!G52</f>
        <v>0</v>
      </c>
      <c r="K52" s="33" t="e">
        <f t="shared" si="7"/>
        <v>#VALUE!</v>
      </c>
      <c r="L52" s="33">
        <f t="shared" si="0"/>
        <v>0</v>
      </c>
      <c r="M52" s="35" t="e">
        <f t="shared" si="8"/>
        <v>#VALUE!</v>
      </c>
      <c r="N52" s="108"/>
      <c r="O52" s="178"/>
      <c r="P52" s="179"/>
      <c r="Q52" s="106" t="s">
        <v>160</v>
      </c>
      <c r="R52" s="107" t="s">
        <v>160</v>
      </c>
      <c r="S52" s="43"/>
      <c r="T52" s="122" t="s">
        <v>160</v>
      </c>
      <c r="U52" s="122" t="s">
        <v>160</v>
      </c>
      <c r="V52" s="123" t="s">
        <v>160</v>
      </c>
      <c r="W52" s="702">
        <f t="shared" si="40"/>
        <v>1</v>
      </c>
      <c r="X52" s="703" t="e">
        <f t="shared" si="41"/>
        <v>#VALUE!</v>
      </c>
      <c r="Y52" s="704" t="e">
        <f t="shared" si="42"/>
        <v>#VALUE!</v>
      </c>
      <c r="Z52" s="769" t="e">
        <f t="shared" si="9"/>
        <v>#VALUE!</v>
      </c>
      <c r="AA52" s="705" t="e">
        <f t="shared" si="10"/>
        <v>#VALUE!</v>
      </c>
      <c r="AB52" s="702">
        <f t="shared" si="43"/>
        <v>1</v>
      </c>
      <c r="AC52" s="703" t="e">
        <f t="shared" si="44"/>
        <v>#VALUE!</v>
      </c>
      <c r="AD52" s="704" t="e">
        <f t="shared" si="45"/>
        <v>#VALUE!</v>
      </c>
      <c r="AE52" s="769" t="e">
        <f t="shared" si="11"/>
        <v>#VALUE!</v>
      </c>
      <c r="AF52" s="705" t="e">
        <f t="shared" si="12"/>
        <v>#VALUE!</v>
      </c>
      <c r="AG52" s="702">
        <f t="shared" si="46"/>
        <v>1</v>
      </c>
      <c r="AH52" s="703" t="e">
        <f t="shared" si="47"/>
        <v>#VALUE!</v>
      </c>
      <c r="AI52" s="704" t="e">
        <f t="shared" si="48"/>
        <v>#VALUE!</v>
      </c>
      <c r="AJ52" s="769" t="e">
        <f t="shared" si="13"/>
        <v>#VALUE!</v>
      </c>
      <c r="AK52" s="705" t="e">
        <f t="shared" si="14"/>
        <v>#VALUE!</v>
      </c>
      <c r="AL52" s="702">
        <f t="shared" si="49"/>
        <v>1</v>
      </c>
      <c r="AM52" s="703" t="e">
        <f t="shared" si="50"/>
        <v>#VALUE!</v>
      </c>
      <c r="AN52" s="704" t="e">
        <f t="shared" si="51"/>
        <v>#VALUE!</v>
      </c>
      <c r="AO52" s="769" t="e">
        <f t="shared" si="15"/>
        <v>#VALUE!</v>
      </c>
      <c r="AP52" s="705" t="e">
        <f t="shared" si="16"/>
        <v>#VALUE!</v>
      </c>
      <c r="AQ52" s="702">
        <f t="shared" si="52"/>
        <v>1</v>
      </c>
      <c r="AR52" s="703" t="e">
        <f t="shared" si="53"/>
        <v>#VALUE!</v>
      </c>
      <c r="AS52" s="704" t="e">
        <f t="shared" si="54"/>
        <v>#VALUE!</v>
      </c>
      <c r="AT52" s="769" t="e">
        <f t="shared" si="17"/>
        <v>#VALUE!</v>
      </c>
      <c r="AU52" s="705" t="e">
        <f t="shared" si="18"/>
        <v>#VALUE!</v>
      </c>
      <c r="AV52" s="702">
        <f t="shared" si="55"/>
        <v>1</v>
      </c>
      <c r="AW52" s="703" t="e">
        <f t="shared" si="56"/>
        <v>#VALUE!</v>
      </c>
      <c r="AX52" s="704" t="e">
        <f t="shared" si="57"/>
        <v>#VALUE!</v>
      </c>
      <c r="AY52" s="769" t="e">
        <f t="shared" si="19"/>
        <v>#VALUE!</v>
      </c>
      <c r="AZ52" s="705" t="e">
        <f t="shared" si="20"/>
        <v>#VALUE!</v>
      </c>
      <c r="BA52" s="702">
        <f t="shared" si="58"/>
        <v>1</v>
      </c>
      <c r="BB52" s="703" t="e">
        <f t="shared" si="59"/>
        <v>#VALUE!</v>
      </c>
      <c r="BC52" s="704" t="e">
        <f t="shared" si="60"/>
        <v>#VALUE!</v>
      </c>
      <c r="BD52" s="769" t="e">
        <f t="shared" si="21"/>
        <v>#VALUE!</v>
      </c>
      <c r="BE52" s="705" t="e">
        <f t="shared" si="22"/>
        <v>#VALUE!</v>
      </c>
      <c r="BF52" s="702">
        <f t="shared" si="61"/>
        <v>1</v>
      </c>
      <c r="BG52" s="703" t="e">
        <f t="shared" si="62"/>
        <v>#VALUE!</v>
      </c>
      <c r="BH52" s="704" t="e">
        <f t="shared" si="63"/>
        <v>#VALUE!</v>
      </c>
      <c r="BI52" s="769" t="e">
        <f t="shared" si="23"/>
        <v>#VALUE!</v>
      </c>
      <c r="BJ52" s="705" t="e">
        <f t="shared" si="24"/>
        <v>#VALUE!</v>
      </c>
      <c r="BK52" s="702">
        <f t="shared" si="64"/>
        <v>1</v>
      </c>
      <c r="BL52" s="703" t="e">
        <f t="shared" si="65"/>
        <v>#VALUE!</v>
      </c>
      <c r="BM52" s="704" t="e">
        <f t="shared" si="66"/>
        <v>#VALUE!</v>
      </c>
      <c r="BN52" s="769" t="e">
        <f t="shared" si="25"/>
        <v>#VALUE!</v>
      </c>
      <c r="BO52" s="705" t="e">
        <f t="shared" si="26"/>
        <v>#VALUE!</v>
      </c>
      <c r="BP52" s="702">
        <f t="shared" si="67"/>
        <v>1</v>
      </c>
      <c r="BQ52" s="703" t="e">
        <f t="shared" si="68"/>
        <v>#VALUE!</v>
      </c>
      <c r="BR52" s="704" t="e">
        <f t="shared" si="69"/>
        <v>#VALUE!</v>
      </c>
      <c r="BS52" s="769" t="e">
        <f t="shared" si="27"/>
        <v>#VALUE!</v>
      </c>
      <c r="BT52" s="705" t="e">
        <f t="shared" si="28"/>
        <v>#VALUE!</v>
      </c>
      <c r="BU52" s="702">
        <f t="shared" si="70"/>
        <v>1</v>
      </c>
      <c r="BV52" s="703" t="e">
        <f t="shared" si="71"/>
        <v>#VALUE!</v>
      </c>
      <c r="BW52" s="704" t="e">
        <f t="shared" si="72"/>
        <v>#VALUE!</v>
      </c>
      <c r="BX52" s="769" t="e">
        <f t="shared" si="29"/>
        <v>#VALUE!</v>
      </c>
      <c r="BY52" s="705" t="e">
        <f t="shared" si="30"/>
        <v>#VALUE!</v>
      </c>
      <c r="BZ52" s="702">
        <f t="shared" si="73"/>
        <v>1</v>
      </c>
      <c r="CA52" s="703" t="e">
        <f t="shared" si="74"/>
        <v>#VALUE!</v>
      </c>
      <c r="CB52" s="704" t="e">
        <f t="shared" si="75"/>
        <v>#VALUE!</v>
      </c>
      <c r="CC52" s="769" t="e">
        <f t="shared" si="31"/>
        <v>#VALUE!</v>
      </c>
      <c r="CD52" s="705" t="e">
        <f t="shared" si="32"/>
        <v>#VALUE!</v>
      </c>
      <c r="CE52" s="706">
        <f t="shared" si="1"/>
        <v>12</v>
      </c>
      <c r="CF52" s="707" t="e">
        <f t="shared" si="2"/>
        <v>#VALUE!</v>
      </c>
      <c r="CG52" s="708"/>
      <c r="CH52" s="709"/>
      <c r="CI52" s="719"/>
      <c r="CJ52" s="719"/>
      <c r="CK52" s="720"/>
      <c r="CL52" s="721"/>
      <c r="CM52" s="721"/>
      <c r="CN52" s="722"/>
      <c r="CO52" s="742" t="e">
        <f t="shared" si="34"/>
        <v>#VALUE!</v>
      </c>
      <c r="CP52" s="743" t="e">
        <f t="shared" si="35"/>
        <v>#VALUE!</v>
      </c>
      <c r="CQ52" s="724">
        <f t="shared" si="36"/>
        <v>0</v>
      </c>
      <c r="CR52" s="725" t="e">
        <f t="shared" si="76"/>
        <v>#VALUE!</v>
      </c>
      <c r="CS52" s="725" t="e">
        <f t="shared" si="76"/>
        <v>#VALUE!</v>
      </c>
      <c r="CT52" s="725" t="e">
        <f t="shared" si="38"/>
        <v>#VALUE!</v>
      </c>
      <c r="CU52" s="709"/>
    </row>
    <row r="53" spans="1:99" ht="16.5" customHeight="1">
      <c r="A53" s="23">
        <f t="shared" si="39"/>
        <v>49</v>
      </c>
      <c r="B53" s="142">
        <f>'2020-상시근로자'!B53</f>
        <v>0</v>
      </c>
      <c r="C53" s="632">
        <f>'2020-상시근로자'!C53</f>
        <v>0</v>
      </c>
      <c r="D53" s="634">
        <f>'2020-상시근로자'!D53</f>
        <v>0</v>
      </c>
      <c r="E53" s="156" t="e">
        <f t="shared" si="3"/>
        <v>#VALUE!</v>
      </c>
      <c r="F53" s="30" t="e">
        <f t="shared" si="4"/>
        <v>#VALUE!</v>
      </c>
      <c r="G53" s="31" t="e">
        <f t="shared" si="5"/>
        <v>#VALUE!</v>
      </c>
      <c r="H53" s="147" t="e">
        <f t="shared" si="6"/>
        <v>#VALUE!</v>
      </c>
      <c r="I53" s="633">
        <f>'2020-상시근로자'!E53</f>
        <v>0</v>
      </c>
      <c r="J53" s="633">
        <f>'2020-상시근로자'!G53</f>
        <v>0</v>
      </c>
      <c r="K53" s="33" t="e">
        <f t="shared" si="7"/>
        <v>#VALUE!</v>
      </c>
      <c r="L53" s="33">
        <f t="shared" si="0"/>
        <v>0</v>
      </c>
      <c r="M53" s="35" t="e">
        <f t="shared" si="8"/>
        <v>#VALUE!</v>
      </c>
      <c r="N53" s="108"/>
      <c r="O53" s="178"/>
      <c r="P53" s="179"/>
      <c r="Q53" s="106" t="s">
        <v>160</v>
      </c>
      <c r="R53" s="107" t="s">
        <v>160</v>
      </c>
      <c r="S53" s="43"/>
      <c r="T53" s="122" t="s">
        <v>160</v>
      </c>
      <c r="U53" s="122" t="s">
        <v>160</v>
      </c>
      <c r="V53" s="123" t="s">
        <v>160</v>
      </c>
      <c r="W53" s="702">
        <f t="shared" si="40"/>
        <v>1</v>
      </c>
      <c r="X53" s="703" t="e">
        <f t="shared" si="41"/>
        <v>#VALUE!</v>
      </c>
      <c r="Y53" s="704" t="e">
        <f t="shared" si="42"/>
        <v>#VALUE!</v>
      </c>
      <c r="Z53" s="769" t="e">
        <f t="shared" si="9"/>
        <v>#VALUE!</v>
      </c>
      <c r="AA53" s="705" t="e">
        <f t="shared" si="10"/>
        <v>#VALUE!</v>
      </c>
      <c r="AB53" s="702">
        <f t="shared" si="43"/>
        <v>1</v>
      </c>
      <c r="AC53" s="703" t="e">
        <f t="shared" si="44"/>
        <v>#VALUE!</v>
      </c>
      <c r="AD53" s="704" t="e">
        <f t="shared" si="45"/>
        <v>#VALUE!</v>
      </c>
      <c r="AE53" s="769" t="e">
        <f t="shared" si="11"/>
        <v>#VALUE!</v>
      </c>
      <c r="AF53" s="705" t="e">
        <f t="shared" si="12"/>
        <v>#VALUE!</v>
      </c>
      <c r="AG53" s="702">
        <f t="shared" si="46"/>
        <v>1</v>
      </c>
      <c r="AH53" s="703" t="e">
        <f t="shared" si="47"/>
        <v>#VALUE!</v>
      </c>
      <c r="AI53" s="704" t="e">
        <f t="shared" si="48"/>
        <v>#VALUE!</v>
      </c>
      <c r="AJ53" s="769" t="e">
        <f t="shared" si="13"/>
        <v>#VALUE!</v>
      </c>
      <c r="AK53" s="705" t="e">
        <f t="shared" si="14"/>
        <v>#VALUE!</v>
      </c>
      <c r="AL53" s="702">
        <f t="shared" si="49"/>
        <v>1</v>
      </c>
      <c r="AM53" s="703" t="e">
        <f t="shared" si="50"/>
        <v>#VALUE!</v>
      </c>
      <c r="AN53" s="704" t="e">
        <f t="shared" si="51"/>
        <v>#VALUE!</v>
      </c>
      <c r="AO53" s="769" t="e">
        <f t="shared" si="15"/>
        <v>#VALUE!</v>
      </c>
      <c r="AP53" s="705" t="e">
        <f t="shared" si="16"/>
        <v>#VALUE!</v>
      </c>
      <c r="AQ53" s="702">
        <f t="shared" si="52"/>
        <v>1</v>
      </c>
      <c r="AR53" s="703" t="e">
        <f t="shared" si="53"/>
        <v>#VALUE!</v>
      </c>
      <c r="AS53" s="704" t="e">
        <f t="shared" si="54"/>
        <v>#VALUE!</v>
      </c>
      <c r="AT53" s="769" t="e">
        <f t="shared" si="17"/>
        <v>#VALUE!</v>
      </c>
      <c r="AU53" s="705" t="e">
        <f t="shared" si="18"/>
        <v>#VALUE!</v>
      </c>
      <c r="AV53" s="702">
        <f t="shared" si="55"/>
        <v>1</v>
      </c>
      <c r="AW53" s="703" t="e">
        <f t="shared" si="56"/>
        <v>#VALUE!</v>
      </c>
      <c r="AX53" s="704" t="e">
        <f t="shared" si="57"/>
        <v>#VALUE!</v>
      </c>
      <c r="AY53" s="769" t="e">
        <f t="shared" si="19"/>
        <v>#VALUE!</v>
      </c>
      <c r="AZ53" s="705" t="e">
        <f t="shared" si="20"/>
        <v>#VALUE!</v>
      </c>
      <c r="BA53" s="702">
        <f t="shared" si="58"/>
        <v>1</v>
      </c>
      <c r="BB53" s="703" t="e">
        <f t="shared" si="59"/>
        <v>#VALUE!</v>
      </c>
      <c r="BC53" s="704" t="e">
        <f t="shared" si="60"/>
        <v>#VALUE!</v>
      </c>
      <c r="BD53" s="769" t="e">
        <f t="shared" si="21"/>
        <v>#VALUE!</v>
      </c>
      <c r="BE53" s="705" t="e">
        <f t="shared" si="22"/>
        <v>#VALUE!</v>
      </c>
      <c r="BF53" s="702">
        <f t="shared" si="61"/>
        <v>1</v>
      </c>
      <c r="BG53" s="703" t="e">
        <f t="shared" si="62"/>
        <v>#VALUE!</v>
      </c>
      <c r="BH53" s="704" t="e">
        <f t="shared" si="63"/>
        <v>#VALUE!</v>
      </c>
      <c r="BI53" s="769" t="e">
        <f t="shared" si="23"/>
        <v>#VALUE!</v>
      </c>
      <c r="BJ53" s="705" t="e">
        <f t="shared" si="24"/>
        <v>#VALUE!</v>
      </c>
      <c r="BK53" s="702">
        <f t="shared" si="64"/>
        <v>1</v>
      </c>
      <c r="BL53" s="703" t="e">
        <f t="shared" si="65"/>
        <v>#VALUE!</v>
      </c>
      <c r="BM53" s="704" t="e">
        <f t="shared" si="66"/>
        <v>#VALUE!</v>
      </c>
      <c r="BN53" s="769" t="e">
        <f t="shared" si="25"/>
        <v>#VALUE!</v>
      </c>
      <c r="BO53" s="705" t="e">
        <f t="shared" si="26"/>
        <v>#VALUE!</v>
      </c>
      <c r="BP53" s="702">
        <f t="shared" si="67"/>
        <v>1</v>
      </c>
      <c r="BQ53" s="703" t="e">
        <f t="shared" si="68"/>
        <v>#VALUE!</v>
      </c>
      <c r="BR53" s="704" t="e">
        <f t="shared" si="69"/>
        <v>#VALUE!</v>
      </c>
      <c r="BS53" s="769" t="e">
        <f t="shared" si="27"/>
        <v>#VALUE!</v>
      </c>
      <c r="BT53" s="705" t="e">
        <f t="shared" si="28"/>
        <v>#VALUE!</v>
      </c>
      <c r="BU53" s="702">
        <f t="shared" si="70"/>
        <v>1</v>
      </c>
      <c r="BV53" s="703" t="e">
        <f t="shared" si="71"/>
        <v>#VALUE!</v>
      </c>
      <c r="BW53" s="704" t="e">
        <f t="shared" si="72"/>
        <v>#VALUE!</v>
      </c>
      <c r="BX53" s="769" t="e">
        <f t="shared" si="29"/>
        <v>#VALUE!</v>
      </c>
      <c r="BY53" s="705" t="e">
        <f t="shared" si="30"/>
        <v>#VALUE!</v>
      </c>
      <c r="BZ53" s="702">
        <f t="shared" si="73"/>
        <v>1</v>
      </c>
      <c r="CA53" s="703" t="e">
        <f t="shared" si="74"/>
        <v>#VALUE!</v>
      </c>
      <c r="CB53" s="704" t="e">
        <f t="shared" si="75"/>
        <v>#VALUE!</v>
      </c>
      <c r="CC53" s="769" t="e">
        <f t="shared" si="31"/>
        <v>#VALUE!</v>
      </c>
      <c r="CD53" s="705" t="e">
        <f t="shared" si="32"/>
        <v>#VALUE!</v>
      </c>
      <c r="CE53" s="706">
        <f t="shared" si="1"/>
        <v>12</v>
      </c>
      <c r="CF53" s="707" t="e">
        <f t="shared" si="2"/>
        <v>#VALUE!</v>
      </c>
      <c r="CG53" s="708"/>
      <c r="CH53" s="709"/>
      <c r="CI53" s="719"/>
      <c r="CJ53" s="719"/>
      <c r="CK53" s="720"/>
      <c r="CL53" s="721"/>
      <c r="CM53" s="721"/>
      <c r="CN53" s="722"/>
      <c r="CO53" s="742" t="e">
        <f t="shared" si="34"/>
        <v>#VALUE!</v>
      </c>
      <c r="CP53" s="743" t="e">
        <f t="shared" si="35"/>
        <v>#VALUE!</v>
      </c>
      <c r="CQ53" s="724">
        <f t="shared" si="36"/>
        <v>0</v>
      </c>
      <c r="CR53" s="725" t="e">
        <f t="shared" si="76"/>
        <v>#VALUE!</v>
      </c>
      <c r="CS53" s="725" t="e">
        <f t="shared" si="76"/>
        <v>#VALUE!</v>
      </c>
      <c r="CT53" s="725" t="e">
        <f t="shared" si="38"/>
        <v>#VALUE!</v>
      </c>
      <c r="CU53" s="709"/>
    </row>
    <row r="54" spans="1:99" ht="16.5" customHeight="1" thickBot="1">
      <c r="A54" s="23">
        <f t="shared" si="39"/>
        <v>50</v>
      </c>
      <c r="B54" s="142">
        <f>'2020-상시근로자'!B54</f>
        <v>0</v>
      </c>
      <c r="C54" s="632">
        <f>'2020-상시근로자'!C54</f>
        <v>0</v>
      </c>
      <c r="D54" s="634">
        <f>'2020-상시근로자'!D54</f>
        <v>0</v>
      </c>
      <c r="E54" s="156" t="e">
        <f t="shared" si="3"/>
        <v>#VALUE!</v>
      </c>
      <c r="F54" s="30" t="e">
        <f t="shared" si="4"/>
        <v>#VALUE!</v>
      </c>
      <c r="G54" s="31" t="e">
        <f t="shared" si="5"/>
        <v>#VALUE!</v>
      </c>
      <c r="H54" s="147" t="e">
        <f t="shared" si="6"/>
        <v>#VALUE!</v>
      </c>
      <c r="I54" s="633">
        <f>'2020-상시근로자'!E54</f>
        <v>0</v>
      </c>
      <c r="J54" s="633">
        <f>'2020-상시근로자'!G54</f>
        <v>0</v>
      </c>
      <c r="K54" s="33" t="e">
        <f t="shared" si="7"/>
        <v>#VALUE!</v>
      </c>
      <c r="L54" s="33">
        <f t="shared" si="0"/>
        <v>0</v>
      </c>
      <c r="M54" s="35" t="e">
        <f t="shared" si="8"/>
        <v>#VALUE!</v>
      </c>
      <c r="N54" s="108"/>
      <c r="O54" s="180"/>
      <c r="P54" s="181"/>
      <c r="Q54" s="106" t="s">
        <v>160</v>
      </c>
      <c r="R54" s="107" t="s">
        <v>160</v>
      </c>
      <c r="S54" s="43"/>
      <c r="T54" s="122" t="s">
        <v>160</v>
      </c>
      <c r="U54" s="122" t="s">
        <v>160</v>
      </c>
      <c r="V54" s="123" t="s">
        <v>160</v>
      </c>
      <c r="W54" s="702">
        <f t="shared" si="40"/>
        <v>1</v>
      </c>
      <c r="X54" s="703" t="e">
        <f t="shared" si="41"/>
        <v>#VALUE!</v>
      </c>
      <c r="Y54" s="704" t="e">
        <f t="shared" si="42"/>
        <v>#VALUE!</v>
      </c>
      <c r="Z54" s="769" t="e">
        <f t="shared" si="9"/>
        <v>#VALUE!</v>
      </c>
      <c r="AA54" s="705" t="e">
        <f t="shared" si="10"/>
        <v>#VALUE!</v>
      </c>
      <c r="AB54" s="702">
        <f t="shared" si="43"/>
        <v>1</v>
      </c>
      <c r="AC54" s="703" t="e">
        <f t="shared" si="44"/>
        <v>#VALUE!</v>
      </c>
      <c r="AD54" s="704" t="e">
        <f t="shared" si="45"/>
        <v>#VALUE!</v>
      </c>
      <c r="AE54" s="769" t="e">
        <f t="shared" si="11"/>
        <v>#VALUE!</v>
      </c>
      <c r="AF54" s="705" t="e">
        <f t="shared" si="12"/>
        <v>#VALUE!</v>
      </c>
      <c r="AG54" s="702">
        <f t="shared" si="46"/>
        <v>1</v>
      </c>
      <c r="AH54" s="703" t="e">
        <f t="shared" si="47"/>
        <v>#VALUE!</v>
      </c>
      <c r="AI54" s="704" t="e">
        <f t="shared" si="48"/>
        <v>#VALUE!</v>
      </c>
      <c r="AJ54" s="769" t="e">
        <f t="shared" si="13"/>
        <v>#VALUE!</v>
      </c>
      <c r="AK54" s="705" t="e">
        <f t="shared" si="14"/>
        <v>#VALUE!</v>
      </c>
      <c r="AL54" s="702">
        <f t="shared" si="49"/>
        <v>1</v>
      </c>
      <c r="AM54" s="703" t="e">
        <f t="shared" si="50"/>
        <v>#VALUE!</v>
      </c>
      <c r="AN54" s="704" t="e">
        <f t="shared" si="51"/>
        <v>#VALUE!</v>
      </c>
      <c r="AO54" s="769" t="e">
        <f t="shared" si="15"/>
        <v>#VALUE!</v>
      </c>
      <c r="AP54" s="705" t="e">
        <f t="shared" si="16"/>
        <v>#VALUE!</v>
      </c>
      <c r="AQ54" s="702">
        <f t="shared" si="52"/>
        <v>1</v>
      </c>
      <c r="AR54" s="703" t="e">
        <f t="shared" si="53"/>
        <v>#VALUE!</v>
      </c>
      <c r="AS54" s="704" t="e">
        <f t="shared" si="54"/>
        <v>#VALUE!</v>
      </c>
      <c r="AT54" s="769" t="e">
        <f t="shared" si="17"/>
        <v>#VALUE!</v>
      </c>
      <c r="AU54" s="705" t="e">
        <f t="shared" si="18"/>
        <v>#VALUE!</v>
      </c>
      <c r="AV54" s="702">
        <f t="shared" si="55"/>
        <v>1</v>
      </c>
      <c r="AW54" s="703" t="e">
        <f t="shared" si="56"/>
        <v>#VALUE!</v>
      </c>
      <c r="AX54" s="704" t="e">
        <f t="shared" si="57"/>
        <v>#VALUE!</v>
      </c>
      <c r="AY54" s="769" t="e">
        <f t="shared" si="19"/>
        <v>#VALUE!</v>
      </c>
      <c r="AZ54" s="705" t="e">
        <f t="shared" si="20"/>
        <v>#VALUE!</v>
      </c>
      <c r="BA54" s="702">
        <f t="shared" si="58"/>
        <v>1</v>
      </c>
      <c r="BB54" s="703" t="e">
        <f t="shared" si="59"/>
        <v>#VALUE!</v>
      </c>
      <c r="BC54" s="704" t="e">
        <f t="shared" si="60"/>
        <v>#VALUE!</v>
      </c>
      <c r="BD54" s="769" t="e">
        <f t="shared" si="21"/>
        <v>#VALUE!</v>
      </c>
      <c r="BE54" s="705" t="e">
        <f t="shared" si="22"/>
        <v>#VALUE!</v>
      </c>
      <c r="BF54" s="702">
        <f t="shared" si="61"/>
        <v>1</v>
      </c>
      <c r="BG54" s="703" t="e">
        <f t="shared" si="62"/>
        <v>#VALUE!</v>
      </c>
      <c r="BH54" s="704" t="e">
        <f t="shared" si="63"/>
        <v>#VALUE!</v>
      </c>
      <c r="BI54" s="769" t="e">
        <f t="shared" si="23"/>
        <v>#VALUE!</v>
      </c>
      <c r="BJ54" s="705" t="e">
        <f t="shared" si="24"/>
        <v>#VALUE!</v>
      </c>
      <c r="BK54" s="702">
        <f t="shared" si="64"/>
        <v>1</v>
      </c>
      <c r="BL54" s="703" t="e">
        <f t="shared" si="65"/>
        <v>#VALUE!</v>
      </c>
      <c r="BM54" s="704" t="e">
        <f t="shared" si="66"/>
        <v>#VALUE!</v>
      </c>
      <c r="BN54" s="769" t="e">
        <f t="shared" si="25"/>
        <v>#VALUE!</v>
      </c>
      <c r="BO54" s="705" t="e">
        <f t="shared" si="26"/>
        <v>#VALUE!</v>
      </c>
      <c r="BP54" s="702">
        <f t="shared" si="67"/>
        <v>1</v>
      </c>
      <c r="BQ54" s="703" t="e">
        <f t="shared" si="68"/>
        <v>#VALUE!</v>
      </c>
      <c r="BR54" s="704" t="e">
        <f t="shared" si="69"/>
        <v>#VALUE!</v>
      </c>
      <c r="BS54" s="769" t="e">
        <f t="shared" si="27"/>
        <v>#VALUE!</v>
      </c>
      <c r="BT54" s="705" t="e">
        <f t="shared" si="28"/>
        <v>#VALUE!</v>
      </c>
      <c r="BU54" s="702">
        <f t="shared" si="70"/>
        <v>1</v>
      </c>
      <c r="BV54" s="703" t="e">
        <f t="shared" si="71"/>
        <v>#VALUE!</v>
      </c>
      <c r="BW54" s="704" t="e">
        <f t="shared" si="72"/>
        <v>#VALUE!</v>
      </c>
      <c r="BX54" s="769" t="e">
        <f t="shared" si="29"/>
        <v>#VALUE!</v>
      </c>
      <c r="BY54" s="705" t="e">
        <f t="shared" si="30"/>
        <v>#VALUE!</v>
      </c>
      <c r="BZ54" s="702">
        <f t="shared" si="73"/>
        <v>1</v>
      </c>
      <c r="CA54" s="703" t="e">
        <f t="shared" si="74"/>
        <v>#VALUE!</v>
      </c>
      <c r="CB54" s="704" t="e">
        <f t="shared" si="75"/>
        <v>#VALUE!</v>
      </c>
      <c r="CC54" s="769" t="e">
        <f t="shared" si="31"/>
        <v>#VALUE!</v>
      </c>
      <c r="CD54" s="705" t="e">
        <f t="shared" si="32"/>
        <v>#VALUE!</v>
      </c>
      <c r="CE54" s="706">
        <f t="shared" si="1"/>
        <v>12</v>
      </c>
      <c r="CF54" s="707" t="e">
        <f t="shared" si="2"/>
        <v>#VALUE!</v>
      </c>
      <c r="CG54" s="708"/>
      <c r="CH54" s="709"/>
      <c r="CI54" s="719"/>
      <c r="CJ54" s="719"/>
      <c r="CK54" s="720"/>
      <c r="CL54" s="721"/>
      <c r="CM54" s="721"/>
      <c r="CN54" s="722"/>
      <c r="CO54" s="742" t="e">
        <f t="shared" si="34"/>
        <v>#VALUE!</v>
      </c>
      <c r="CP54" s="743" t="e">
        <f t="shared" si="35"/>
        <v>#VALUE!</v>
      </c>
      <c r="CQ54" s="724">
        <f t="shared" si="36"/>
        <v>0</v>
      </c>
      <c r="CR54" s="725" t="e">
        <f t="shared" si="76"/>
        <v>#VALUE!</v>
      </c>
      <c r="CS54" s="725" t="e">
        <f t="shared" si="76"/>
        <v>#VALUE!</v>
      </c>
      <c r="CT54" s="725" t="e">
        <f t="shared" si="38"/>
        <v>#VALUE!</v>
      </c>
      <c r="CU54" s="709"/>
    </row>
    <row r="55" spans="1:99" ht="16.5" customHeight="1">
      <c r="A55" s="23">
        <f t="shared" si="39"/>
        <v>51</v>
      </c>
      <c r="B55" s="142">
        <f>'2020-상시근로자'!B55</f>
        <v>0</v>
      </c>
      <c r="C55" s="632">
        <f>'2020-상시근로자'!C55</f>
        <v>0</v>
      </c>
      <c r="D55" s="634">
        <f>'2020-상시근로자'!D55</f>
        <v>0</v>
      </c>
      <c r="E55" s="156" t="e">
        <f t="shared" si="3"/>
        <v>#VALUE!</v>
      </c>
      <c r="F55" s="30" t="e">
        <f t="shared" si="4"/>
        <v>#VALUE!</v>
      </c>
      <c r="G55" s="31" t="e">
        <f t="shared" si="5"/>
        <v>#VALUE!</v>
      </c>
      <c r="H55" s="147" t="e">
        <f t="shared" si="6"/>
        <v>#VALUE!</v>
      </c>
      <c r="I55" s="633">
        <f>'2020-상시근로자'!E55</f>
        <v>0</v>
      </c>
      <c r="J55" s="633">
        <f>'2020-상시근로자'!G55</f>
        <v>0</v>
      </c>
      <c r="K55" s="33" t="e">
        <f t="shared" si="7"/>
        <v>#VALUE!</v>
      </c>
      <c r="L55" s="33">
        <f t="shared" si="0"/>
        <v>0</v>
      </c>
      <c r="M55" s="35" t="e">
        <f t="shared" si="8"/>
        <v>#VALUE!</v>
      </c>
      <c r="N55" s="108"/>
      <c r="O55" s="178"/>
      <c r="P55" s="179"/>
      <c r="Q55" s="106" t="s">
        <v>160</v>
      </c>
      <c r="R55" s="107" t="s">
        <v>160</v>
      </c>
      <c r="S55" s="43"/>
      <c r="T55" s="122" t="s">
        <v>160</v>
      </c>
      <c r="U55" s="122" t="s">
        <v>160</v>
      </c>
      <c r="V55" s="123" t="s">
        <v>160</v>
      </c>
      <c r="W55" s="702">
        <f t="shared" si="40"/>
        <v>1</v>
      </c>
      <c r="X55" s="703" t="e">
        <f t="shared" si="41"/>
        <v>#VALUE!</v>
      </c>
      <c r="Y55" s="704" t="e">
        <f t="shared" si="42"/>
        <v>#VALUE!</v>
      </c>
      <c r="Z55" s="769" t="e">
        <f t="shared" si="9"/>
        <v>#VALUE!</v>
      </c>
      <c r="AA55" s="705" t="e">
        <f t="shared" si="10"/>
        <v>#VALUE!</v>
      </c>
      <c r="AB55" s="702">
        <f t="shared" si="43"/>
        <v>1</v>
      </c>
      <c r="AC55" s="703" t="e">
        <f t="shared" si="44"/>
        <v>#VALUE!</v>
      </c>
      <c r="AD55" s="704" t="e">
        <f t="shared" si="45"/>
        <v>#VALUE!</v>
      </c>
      <c r="AE55" s="769" t="e">
        <f t="shared" si="11"/>
        <v>#VALUE!</v>
      </c>
      <c r="AF55" s="705" t="e">
        <f t="shared" si="12"/>
        <v>#VALUE!</v>
      </c>
      <c r="AG55" s="702">
        <f t="shared" si="46"/>
        <v>1</v>
      </c>
      <c r="AH55" s="703" t="e">
        <f t="shared" si="47"/>
        <v>#VALUE!</v>
      </c>
      <c r="AI55" s="704" t="e">
        <f t="shared" si="48"/>
        <v>#VALUE!</v>
      </c>
      <c r="AJ55" s="769" t="e">
        <f t="shared" si="13"/>
        <v>#VALUE!</v>
      </c>
      <c r="AK55" s="705" t="e">
        <f t="shared" si="14"/>
        <v>#VALUE!</v>
      </c>
      <c r="AL55" s="702">
        <f t="shared" si="49"/>
        <v>1</v>
      </c>
      <c r="AM55" s="703" t="e">
        <f t="shared" si="50"/>
        <v>#VALUE!</v>
      </c>
      <c r="AN55" s="704" t="e">
        <f t="shared" si="51"/>
        <v>#VALUE!</v>
      </c>
      <c r="AO55" s="769" t="e">
        <f t="shared" si="15"/>
        <v>#VALUE!</v>
      </c>
      <c r="AP55" s="705" t="e">
        <f t="shared" si="16"/>
        <v>#VALUE!</v>
      </c>
      <c r="AQ55" s="702">
        <f t="shared" si="52"/>
        <v>1</v>
      </c>
      <c r="AR55" s="703" t="e">
        <f t="shared" si="53"/>
        <v>#VALUE!</v>
      </c>
      <c r="AS55" s="704" t="e">
        <f t="shared" si="54"/>
        <v>#VALUE!</v>
      </c>
      <c r="AT55" s="769" t="e">
        <f t="shared" si="17"/>
        <v>#VALUE!</v>
      </c>
      <c r="AU55" s="705" t="e">
        <f t="shared" si="18"/>
        <v>#VALUE!</v>
      </c>
      <c r="AV55" s="702">
        <f t="shared" si="55"/>
        <v>1</v>
      </c>
      <c r="AW55" s="703" t="e">
        <f t="shared" si="56"/>
        <v>#VALUE!</v>
      </c>
      <c r="AX55" s="704" t="e">
        <f t="shared" si="57"/>
        <v>#VALUE!</v>
      </c>
      <c r="AY55" s="769" t="e">
        <f t="shared" si="19"/>
        <v>#VALUE!</v>
      </c>
      <c r="AZ55" s="705" t="e">
        <f t="shared" si="20"/>
        <v>#VALUE!</v>
      </c>
      <c r="BA55" s="702">
        <f t="shared" si="58"/>
        <v>1</v>
      </c>
      <c r="BB55" s="703" t="e">
        <f t="shared" si="59"/>
        <v>#VALUE!</v>
      </c>
      <c r="BC55" s="704" t="e">
        <f t="shared" si="60"/>
        <v>#VALUE!</v>
      </c>
      <c r="BD55" s="769" t="e">
        <f t="shared" si="21"/>
        <v>#VALUE!</v>
      </c>
      <c r="BE55" s="705" t="e">
        <f t="shared" si="22"/>
        <v>#VALUE!</v>
      </c>
      <c r="BF55" s="702">
        <f t="shared" si="61"/>
        <v>1</v>
      </c>
      <c r="BG55" s="703" t="e">
        <f t="shared" si="62"/>
        <v>#VALUE!</v>
      </c>
      <c r="BH55" s="704" t="e">
        <f t="shared" si="63"/>
        <v>#VALUE!</v>
      </c>
      <c r="BI55" s="769" t="e">
        <f t="shared" si="23"/>
        <v>#VALUE!</v>
      </c>
      <c r="BJ55" s="705" t="e">
        <f t="shared" si="24"/>
        <v>#VALUE!</v>
      </c>
      <c r="BK55" s="702">
        <f t="shared" si="64"/>
        <v>1</v>
      </c>
      <c r="BL55" s="703" t="e">
        <f t="shared" si="65"/>
        <v>#VALUE!</v>
      </c>
      <c r="BM55" s="704" t="e">
        <f t="shared" si="66"/>
        <v>#VALUE!</v>
      </c>
      <c r="BN55" s="769" t="e">
        <f t="shared" si="25"/>
        <v>#VALUE!</v>
      </c>
      <c r="BO55" s="705" t="e">
        <f t="shared" si="26"/>
        <v>#VALUE!</v>
      </c>
      <c r="BP55" s="702">
        <f t="shared" si="67"/>
        <v>1</v>
      </c>
      <c r="BQ55" s="703" t="e">
        <f t="shared" si="68"/>
        <v>#VALUE!</v>
      </c>
      <c r="BR55" s="704" t="e">
        <f t="shared" si="69"/>
        <v>#VALUE!</v>
      </c>
      <c r="BS55" s="769" t="e">
        <f t="shared" si="27"/>
        <v>#VALUE!</v>
      </c>
      <c r="BT55" s="705" t="e">
        <f t="shared" si="28"/>
        <v>#VALUE!</v>
      </c>
      <c r="BU55" s="702">
        <f t="shared" si="70"/>
        <v>1</v>
      </c>
      <c r="BV55" s="703" t="e">
        <f t="shared" si="71"/>
        <v>#VALUE!</v>
      </c>
      <c r="BW55" s="704" t="e">
        <f t="shared" si="72"/>
        <v>#VALUE!</v>
      </c>
      <c r="BX55" s="769" t="e">
        <f t="shared" si="29"/>
        <v>#VALUE!</v>
      </c>
      <c r="BY55" s="705" t="e">
        <f t="shared" si="30"/>
        <v>#VALUE!</v>
      </c>
      <c r="BZ55" s="702">
        <f t="shared" si="73"/>
        <v>1</v>
      </c>
      <c r="CA55" s="703" t="e">
        <f t="shared" si="74"/>
        <v>#VALUE!</v>
      </c>
      <c r="CB55" s="704" t="e">
        <f t="shared" si="75"/>
        <v>#VALUE!</v>
      </c>
      <c r="CC55" s="769" t="e">
        <f t="shared" si="31"/>
        <v>#VALUE!</v>
      </c>
      <c r="CD55" s="705" t="e">
        <f t="shared" si="32"/>
        <v>#VALUE!</v>
      </c>
      <c r="CE55" s="706">
        <f t="shared" si="1"/>
        <v>12</v>
      </c>
      <c r="CF55" s="707" t="e">
        <f t="shared" si="2"/>
        <v>#VALUE!</v>
      </c>
      <c r="CG55" s="708"/>
      <c r="CH55" s="709"/>
      <c r="CI55" s="719"/>
      <c r="CJ55" s="719"/>
      <c r="CK55" s="720"/>
      <c r="CL55" s="721"/>
      <c r="CM55" s="721"/>
      <c r="CN55" s="722"/>
      <c r="CO55" s="742" t="e">
        <f t="shared" si="34"/>
        <v>#VALUE!</v>
      </c>
      <c r="CP55" s="743" t="e">
        <f t="shared" si="35"/>
        <v>#VALUE!</v>
      </c>
      <c r="CQ55" s="724">
        <f t="shared" si="36"/>
        <v>0</v>
      </c>
      <c r="CR55" s="725" t="e">
        <f t="shared" si="76"/>
        <v>#VALUE!</v>
      </c>
      <c r="CS55" s="725" t="e">
        <f t="shared" si="76"/>
        <v>#VALUE!</v>
      </c>
      <c r="CT55" s="725" t="e">
        <f t="shared" si="38"/>
        <v>#VALUE!</v>
      </c>
      <c r="CU55" s="709"/>
    </row>
    <row r="56" spans="1:99" ht="16.5" customHeight="1">
      <c r="A56" s="23">
        <f t="shared" si="39"/>
        <v>52</v>
      </c>
      <c r="B56" s="142">
        <f>'2020-상시근로자'!B56</f>
        <v>0</v>
      </c>
      <c r="C56" s="632">
        <f>'2020-상시근로자'!C56</f>
        <v>0</v>
      </c>
      <c r="D56" s="634">
        <f>'2020-상시근로자'!D56</f>
        <v>0</v>
      </c>
      <c r="E56" s="156" t="e">
        <f t="shared" si="3"/>
        <v>#VALUE!</v>
      </c>
      <c r="F56" s="30" t="e">
        <f t="shared" si="4"/>
        <v>#VALUE!</v>
      </c>
      <c r="G56" s="31" t="e">
        <f t="shared" si="5"/>
        <v>#VALUE!</v>
      </c>
      <c r="H56" s="147" t="e">
        <f t="shared" si="6"/>
        <v>#VALUE!</v>
      </c>
      <c r="I56" s="633">
        <f>'2020-상시근로자'!E56</f>
        <v>0</v>
      </c>
      <c r="J56" s="633">
        <f>'2020-상시근로자'!G56</f>
        <v>0</v>
      </c>
      <c r="K56" s="33" t="e">
        <f t="shared" si="7"/>
        <v>#VALUE!</v>
      </c>
      <c r="L56" s="33">
        <f t="shared" si="0"/>
        <v>0</v>
      </c>
      <c r="M56" s="35" t="e">
        <f t="shared" si="8"/>
        <v>#VALUE!</v>
      </c>
      <c r="N56" s="108"/>
      <c r="O56" s="178"/>
      <c r="P56" s="179"/>
      <c r="Q56" s="106" t="s">
        <v>160</v>
      </c>
      <c r="R56" s="107" t="s">
        <v>160</v>
      </c>
      <c r="S56" s="43"/>
      <c r="T56" s="122" t="s">
        <v>160</v>
      </c>
      <c r="U56" s="122" t="s">
        <v>160</v>
      </c>
      <c r="V56" s="123" t="s">
        <v>160</v>
      </c>
      <c r="W56" s="702">
        <f t="shared" si="40"/>
        <v>1</v>
      </c>
      <c r="X56" s="703" t="e">
        <f t="shared" si="41"/>
        <v>#VALUE!</v>
      </c>
      <c r="Y56" s="704" t="e">
        <f t="shared" si="42"/>
        <v>#VALUE!</v>
      </c>
      <c r="Z56" s="769" t="e">
        <f t="shared" si="9"/>
        <v>#VALUE!</v>
      </c>
      <c r="AA56" s="705" t="e">
        <f t="shared" si="10"/>
        <v>#VALUE!</v>
      </c>
      <c r="AB56" s="702">
        <f t="shared" si="43"/>
        <v>1</v>
      </c>
      <c r="AC56" s="703" t="e">
        <f t="shared" si="44"/>
        <v>#VALUE!</v>
      </c>
      <c r="AD56" s="704" t="e">
        <f t="shared" si="45"/>
        <v>#VALUE!</v>
      </c>
      <c r="AE56" s="769" t="e">
        <f t="shared" si="11"/>
        <v>#VALUE!</v>
      </c>
      <c r="AF56" s="705" t="e">
        <f t="shared" si="12"/>
        <v>#VALUE!</v>
      </c>
      <c r="AG56" s="702">
        <f t="shared" si="46"/>
        <v>1</v>
      </c>
      <c r="AH56" s="703" t="e">
        <f t="shared" si="47"/>
        <v>#VALUE!</v>
      </c>
      <c r="AI56" s="704" t="e">
        <f t="shared" si="48"/>
        <v>#VALUE!</v>
      </c>
      <c r="AJ56" s="769" t="e">
        <f t="shared" si="13"/>
        <v>#VALUE!</v>
      </c>
      <c r="AK56" s="705" t="e">
        <f t="shared" si="14"/>
        <v>#VALUE!</v>
      </c>
      <c r="AL56" s="702">
        <f t="shared" si="49"/>
        <v>1</v>
      </c>
      <c r="AM56" s="703" t="e">
        <f t="shared" si="50"/>
        <v>#VALUE!</v>
      </c>
      <c r="AN56" s="704" t="e">
        <f t="shared" si="51"/>
        <v>#VALUE!</v>
      </c>
      <c r="AO56" s="769" t="e">
        <f t="shared" si="15"/>
        <v>#VALUE!</v>
      </c>
      <c r="AP56" s="705" t="e">
        <f t="shared" si="16"/>
        <v>#VALUE!</v>
      </c>
      <c r="AQ56" s="702">
        <f t="shared" si="52"/>
        <v>1</v>
      </c>
      <c r="AR56" s="703" t="e">
        <f t="shared" si="53"/>
        <v>#VALUE!</v>
      </c>
      <c r="AS56" s="704" t="e">
        <f t="shared" si="54"/>
        <v>#VALUE!</v>
      </c>
      <c r="AT56" s="769" t="e">
        <f t="shared" si="17"/>
        <v>#VALUE!</v>
      </c>
      <c r="AU56" s="705" t="e">
        <f t="shared" si="18"/>
        <v>#VALUE!</v>
      </c>
      <c r="AV56" s="702">
        <f t="shared" si="55"/>
        <v>1</v>
      </c>
      <c r="AW56" s="703" t="e">
        <f t="shared" si="56"/>
        <v>#VALUE!</v>
      </c>
      <c r="AX56" s="704" t="e">
        <f t="shared" si="57"/>
        <v>#VALUE!</v>
      </c>
      <c r="AY56" s="769" t="e">
        <f t="shared" si="19"/>
        <v>#VALUE!</v>
      </c>
      <c r="AZ56" s="705" t="e">
        <f t="shared" si="20"/>
        <v>#VALUE!</v>
      </c>
      <c r="BA56" s="702">
        <f t="shared" si="58"/>
        <v>1</v>
      </c>
      <c r="BB56" s="703" t="e">
        <f t="shared" si="59"/>
        <v>#VALUE!</v>
      </c>
      <c r="BC56" s="704" t="e">
        <f t="shared" si="60"/>
        <v>#VALUE!</v>
      </c>
      <c r="BD56" s="769" t="e">
        <f t="shared" si="21"/>
        <v>#VALUE!</v>
      </c>
      <c r="BE56" s="705" t="e">
        <f t="shared" si="22"/>
        <v>#VALUE!</v>
      </c>
      <c r="BF56" s="702">
        <f t="shared" si="61"/>
        <v>1</v>
      </c>
      <c r="BG56" s="703" t="e">
        <f t="shared" si="62"/>
        <v>#VALUE!</v>
      </c>
      <c r="BH56" s="704" t="e">
        <f t="shared" si="63"/>
        <v>#VALUE!</v>
      </c>
      <c r="BI56" s="769" t="e">
        <f t="shared" si="23"/>
        <v>#VALUE!</v>
      </c>
      <c r="BJ56" s="705" t="e">
        <f t="shared" si="24"/>
        <v>#VALUE!</v>
      </c>
      <c r="BK56" s="702">
        <f t="shared" si="64"/>
        <v>1</v>
      </c>
      <c r="BL56" s="703" t="e">
        <f t="shared" si="65"/>
        <v>#VALUE!</v>
      </c>
      <c r="BM56" s="704" t="e">
        <f t="shared" si="66"/>
        <v>#VALUE!</v>
      </c>
      <c r="BN56" s="769" t="e">
        <f t="shared" si="25"/>
        <v>#VALUE!</v>
      </c>
      <c r="BO56" s="705" t="e">
        <f t="shared" si="26"/>
        <v>#VALUE!</v>
      </c>
      <c r="BP56" s="702">
        <f t="shared" si="67"/>
        <v>1</v>
      </c>
      <c r="BQ56" s="703" t="e">
        <f t="shared" si="68"/>
        <v>#VALUE!</v>
      </c>
      <c r="BR56" s="704" t="e">
        <f t="shared" si="69"/>
        <v>#VALUE!</v>
      </c>
      <c r="BS56" s="769" t="e">
        <f t="shared" si="27"/>
        <v>#VALUE!</v>
      </c>
      <c r="BT56" s="705" t="e">
        <f t="shared" si="28"/>
        <v>#VALUE!</v>
      </c>
      <c r="BU56" s="702">
        <f t="shared" si="70"/>
        <v>1</v>
      </c>
      <c r="BV56" s="703" t="e">
        <f t="shared" si="71"/>
        <v>#VALUE!</v>
      </c>
      <c r="BW56" s="704" t="e">
        <f t="shared" si="72"/>
        <v>#VALUE!</v>
      </c>
      <c r="BX56" s="769" t="e">
        <f t="shared" si="29"/>
        <v>#VALUE!</v>
      </c>
      <c r="BY56" s="705" t="e">
        <f t="shared" si="30"/>
        <v>#VALUE!</v>
      </c>
      <c r="BZ56" s="702">
        <f t="shared" si="73"/>
        <v>1</v>
      </c>
      <c r="CA56" s="703" t="e">
        <f t="shared" si="74"/>
        <v>#VALUE!</v>
      </c>
      <c r="CB56" s="704" t="e">
        <f t="shared" si="75"/>
        <v>#VALUE!</v>
      </c>
      <c r="CC56" s="769" t="e">
        <f t="shared" si="31"/>
        <v>#VALUE!</v>
      </c>
      <c r="CD56" s="705" t="e">
        <f t="shared" si="32"/>
        <v>#VALUE!</v>
      </c>
      <c r="CE56" s="706">
        <f t="shared" si="1"/>
        <v>12</v>
      </c>
      <c r="CF56" s="707" t="e">
        <f t="shared" si="2"/>
        <v>#VALUE!</v>
      </c>
      <c r="CG56" s="708"/>
      <c r="CH56" s="709"/>
      <c r="CI56" s="719"/>
      <c r="CJ56" s="719"/>
      <c r="CK56" s="720"/>
      <c r="CL56" s="721"/>
      <c r="CM56" s="721"/>
      <c r="CN56" s="722"/>
      <c r="CO56" s="742" t="e">
        <f t="shared" si="34"/>
        <v>#VALUE!</v>
      </c>
      <c r="CP56" s="743" t="e">
        <f t="shared" si="35"/>
        <v>#VALUE!</v>
      </c>
      <c r="CQ56" s="724">
        <f t="shared" si="36"/>
        <v>0</v>
      </c>
      <c r="CR56" s="725" t="e">
        <f t="shared" si="76"/>
        <v>#VALUE!</v>
      </c>
      <c r="CS56" s="725" t="e">
        <f t="shared" si="76"/>
        <v>#VALUE!</v>
      </c>
      <c r="CT56" s="725" t="e">
        <f t="shared" si="38"/>
        <v>#VALUE!</v>
      </c>
      <c r="CU56" s="709"/>
    </row>
    <row r="57" spans="1:99" ht="16.5" customHeight="1">
      <c r="A57" s="23">
        <f t="shared" si="39"/>
        <v>53</v>
      </c>
      <c r="B57" s="142">
        <f>'2020-상시근로자'!B57</f>
        <v>0</v>
      </c>
      <c r="C57" s="632">
        <f>'2020-상시근로자'!C57</f>
        <v>0</v>
      </c>
      <c r="D57" s="634">
        <f>'2020-상시근로자'!D57</f>
        <v>0</v>
      </c>
      <c r="E57" s="156" t="e">
        <f t="shared" si="3"/>
        <v>#VALUE!</v>
      </c>
      <c r="F57" s="30" t="e">
        <f t="shared" si="4"/>
        <v>#VALUE!</v>
      </c>
      <c r="G57" s="31" t="e">
        <f t="shared" si="5"/>
        <v>#VALUE!</v>
      </c>
      <c r="H57" s="147" t="e">
        <f t="shared" si="6"/>
        <v>#VALUE!</v>
      </c>
      <c r="I57" s="633">
        <f>'2020-상시근로자'!E57</f>
        <v>0</v>
      </c>
      <c r="J57" s="633">
        <f>'2020-상시근로자'!G57</f>
        <v>0</v>
      </c>
      <c r="K57" s="33" t="e">
        <f t="shared" si="7"/>
        <v>#VALUE!</v>
      </c>
      <c r="L57" s="33">
        <f t="shared" si="0"/>
        <v>0</v>
      </c>
      <c r="M57" s="35" t="e">
        <f t="shared" si="8"/>
        <v>#VALUE!</v>
      </c>
      <c r="N57" s="108"/>
      <c r="O57" s="178"/>
      <c r="P57" s="179"/>
      <c r="Q57" s="106" t="s">
        <v>160</v>
      </c>
      <c r="R57" s="107" t="s">
        <v>160</v>
      </c>
      <c r="S57" s="43"/>
      <c r="T57" s="122" t="s">
        <v>160</v>
      </c>
      <c r="U57" s="122" t="s">
        <v>160</v>
      </c>
      <c r="V57" s="123" t="s">
        <v>160</v>
      </c>
      <c r="W57" s="702">
        <f t="shared" si="40"/>
        <v>1</v>
      </c>
      <c r="X57" s="703" t="e">
        <f t="shared" si="41"/>
        <v>#VALUE!</v>
      </c>
      <c r="Y57" s="704" t="e">
        <f t="shared" si="42"/>
        <v>#VALUE!</v>
      </c>
      <c r="Z57" s="769" t="e">
        <f t="shared" si="9"/>
        <v>#VALUE!</v>
      </c>
      <c r="AA57" s="705" t="e">
        <f t="shared" si="10"/>
        <v>#VALUE!</v>
      </c>
      <c r="AB57" s="702">
        <f t="shared" si="43"/>
        <v>1</v>
      </c>
      <c r="AC57" s="703" t="e">
        <f t="shared" si="44"/>
        <v>#VALUE!</v>
      </c>
      <c r="AD57" s="704" t="e">
        <f t="shared" si="45"/>
        <v>#VALUE!</v>
      </c>
      <c r="AE57" s="769" t="e">
        <f t="shared" si="11"/>
        <v>#VALUE!</v>
      </c>
      <c r="AF57" s="705" t="e">
        <f t="shared" si="12"/>
        <v>#VALUE!</v>
      </c>
      <c r="AG57" s="702">
        <f t="shared" si="46"/>
        <v>1</v>
      </c>
      <c r="AH57" s="703" t="e">
        <f t="shared" si="47"/>
        <v>#VALUE!</v>
      </c>
      <c r="AI57" s="704" t="e">
        <f t="shared" si="48"/>
        <v>#VALUE!</v>
      </c>
      <c r="AJ57" s="769" t="e">
        <f t="shared" si="13"/>
        <v>#VALUE!</v>
      </c>
      <c r="AK57" s="705" t="e">
        <f t="shared" si="14"/>
        <v>#VALUE!</v>
      </c>
      <c r="AL57" s="702">
        <f t="shared" si="49"/>
        <v>1</v>
      </c>
      <c r="AM57" s="703" t="e">
        <f t="shared" si="50"/>
        <v>#VALUE!</v>
      </c>
      <c r="AN57" s="704" t="e">
        <f t="shared" si="51"/>
        <v>#VALUE!</v>
      </c>
      <c r="AO57" s="769" t="e">
        <f t="shared" si="15"/>
        <v>#VALUE!</v>
      </c>
      <c r="AP57" s="705" t="e">
        <f t="shared" si="16"/>
        <v>#VALUE!</v>
      </c>
      <c r="AQ57" s="702">
        <f t="shared" si="52"/>
        <v>1</v>
      </c>
      <c r="AR57" s="703" t="e">
        <f t="shared" si="53"/>
        <v>#VALUE!</v>
      </c>
      <c r="AS57" s="704" t="e">
        <f t="shared" si="54"/>
        <v>#VALUE!</v>
      </c>
      <c r="AT57" s="769" t="e">
        <f t="shared" si="17"/>
        <v>#VALUE!</v>
      </c>
      <c r="AU57" s="705" t="e">
        <f t="shared" si="18"/>
        <v>#VALUE!</v>
      </c>
      <c r="AV57" s="702">
        <f t="shared" si="55"/>
        <v>1</v>
      </c>
      <c r="AW57" s="703" t="e">
        <f t="shared" si="56"/>
        <v>#VALUE!</v>
      </c>
      <c r="AX57" s="704" t="e">
        <f t="shared" si="57"/>
        <v>#VALUE!</v>
      </c>
      <c r="AY57" s="769" t="e">
        <f t="shared" si="19"/>
        <v>#VALUE!</v>
      </c>
      <c r="AZ57" s="705" t="e">
        <f t="shared" si="20"/>
        <v>#VALUE!</v>
      </c>
      <c r="BA57" s="702">
        <f t="shared" si="58"/>
        <v>1</v>
      </c>
      <c r="BB57" s="703" t="e">
        <f t="shared" si="59"/>
        <v>#VALUE!</v>
      </c>
      <c r="BC57" s="704" t="e">
        <f t="shared" si="60"/>
        <v>#VALUE!</v>
      </c>
      <c r="BD57" s="769" t="e">
        <f t="shared" si="21"/>
        <v>#VALUE!</v>
      </c>
      <c r="BE57" s="705" t="e">
        <f t="shared" si="22"/>
        <v>#VALUE!</v>
      </c>
      <c r="BF57" s="702">
        <f t="shared" si="61"/>
        <v>1</v>
      </c>
      <c r="BG57" s="703" t="e">
        <f t="shared" si="62"/>
        <v>#VALUE!</v>
      </c>
      <c r="BH57" s="704" t="e">
        <f t="shared" si="63"/>
        <v>#VALUE!</v>
      </c>
      <c r="BI57" s="769" t="e">
        <f t="shared" si="23"/>
        <v>#VALUE!</v>
      </c>
      <c r="BJ57" s="705" t="e">
        <f t="shared" si="24"/>
        <v>#VALUE!</v>
      </c>
      <c r="BK57" s="702">
        <f t="shared" si="64"/>
        <v>1</v>
      </c>
      <c r="BL57" s="703" t="e">
        <f t="shared" si="65"/>
        <v>#VALUE!</v>
      </c>
      <c r="BM57" s="704" t="e">
        <f t="shared" si="66"/>
        <v>#VALUE!</v>
      </c>
      <c r="BN57" s="769" t="e">
        <f t="shared" si="25"/>
        <v>#VALUE!</v>
      </c>
      <c r="BO57" s="705" t="e">
        <f t="shared" si="26"/>
        <v>#VALUE!</v>
      </c>
      <c r="BP57" s="702">
        <f t="shared" si="67"/>
        <v>1</v>
      </c>
      <c r="BQ57" s="703" t="e">
        <f t="shared" si="68"/>
        <v>#VALUE!</v>
      </c>
      <c r="BR57" s="704" t="e">
        <f t="shared" si="69"/>
        <v>#VALUE!</v>
      </c>
      <c r="BS57" s="769" t="e">
        <f t="shared" si="27"/>
        <v>#VALUE!</v>
      </c>
      <c r="BT57" s="705" t="e">
        <f t="shared" si="28"/>
        <v>#VALUE!</v>
      </c>
      <c r="BU57" s="702">
        <f t="shared" si="70"/>
        <v>1</v>
      </c>
      <c r="BV57" s="703" t="e">
        <f t="shared" si="71"/>
        <v>#VALUE!</v>
      </c>
      <c r="BW57" s="704" t="e">
        <f t="shared" si="72"/>
        <v>#VALUE!</v>
      </c>
      <c r="BX57" s="769" t="e">
        <f t="shared" si="29"/>
        <v>#VALUE!</v>
      </c>
      <c r="BY57" s="705" t="e">
        <f t="shared" si="30"/>
        <v>#VALUE!</v>
      </c>
      <c r="BZ57" s="702">
        <f t="shared" si="73"/>
        <v>1</v>
      </c>
      <c r="CA57" s="703" t="e">
        <f t="shared" si="74"/>
        <v>#VALUE!</v>
      </c>
      <c r="CB57" s="704" t="e">
        <f t="shared" si="75"/>
        <v>#VALUE!</v>
      </c>
      <c r="CC57" s="769" t="e">
        <f t="shared" si="31"/>
        <v>#VALUE!</v>
      </c>
      <c r="CD57" s="705" t="e">
        <f t="shared" si="32"/>
        <v>#VALUE!</v>
      </c>
      <c r="CE57" s="706">
        <f t="shared" si="1"/>
        <v>12</v>
      </c>
      <c r="CF57" s="707" t="e">
        <f t="shared" si="2"/>
        <v>#VALUE!</v>
      </c>
      <c r="CG57" s="708"/>
      <c r="CH57" s="709"/>
      <c r="CI57" s="719"/>
      <c r="CJ57" s="719"/>
      <c r="CK57" s="720"/>
      <c r="CL57" s="721"/>
      <c r="CM57" s="721"/>
      <c r="CN57" s="722"/>
      <c r="CO57" s="742" t="e">
        <f t="shared" si="34"/>
        <v>#VALUE!</v>
      </c>
      <c r="CP57" s="743" t="e">
        <f t="shared" si="35"/>
        <v>#VALUE!</v>
      </c>
      <c r="CQ57" s="724">
        <f t="shared" si="36"/>
        <v>0</v>
      </c>
      <c r="CR57" s="725" t="e">
        <f t="shared" si="76"/>
        <v>#VALUE!</v>
      </c>
      <c r="CS57" s="725" t="e">
        <f t="shared" si="76"/>
        <v>#VALUE!</v>
      </c>
      <c r="CT57" s="725" t="e">
        <f t="shared" si="38"/>
        <v>#VALUE!</v>
      </c>
      <c r="CU57" s="709"/>
    </row>
    <row r="58" spans="1:99" ht="16.5" customHeight="1">
      <c r="A58" s="23">
        <f t="shared" si="39"/>
        <v>54</v>
      </c>
      <c r="B58" s="142">
        <f>'2020-상시근로자'!B58</f>
        <v>0</v>
      </c>
      <c r="C58" s="632">
        <f>'2020-상시근로자'!C58</f>
        <v>0</v>
      </c>
      <c r="D58" s="634">
        <f>'2020-상시근로자'!D58</f>
        <v>0</v>
      </c>
      <c r="E58" s="156" t="e">
        <f t="shared" si="3"/>
        <v>#VALUE!</v>
      </c>
      <c r="F58" s="30" t="e">
        <f t="shared" si="4"/>
        <v>#VALUE!</v>
      </c>
      <c r="G58" s="31" t="e">
        <f t="shared" si="5"/>
        <v>#VALUE!</v>
      </c>
      <c r="H58" s="147" t="e">
        <f t="shared" si="6"/>
        <v>#VALUE!</v>
      </c>
      <c r="I58" s="633">
        <f>'2020-상시근로자'!E58</f>
        <v>0</v>
      </c>
      <c r="J58" s="633">
        <f>'2020-상시근로자'!G58</f>
        <v>0</v>
      </c>
      <c r="K58" s="33" t="e">
        <f t="shared" si="7"/>
        <v>#VALUE!</v>
      </c>
      <c r="L58" s="33">
        <f t="shared" si="0"/>
        <v>0</v>
      </c>
      <c r="M58" s="35" t="e">
        <f t="shared" si="8"/>
        <v>#VALUE!</v>
      </c>
      <c r="N58" s="108"/>
      <c r="O58" s="178"/>
      <c r="P58" s="179"/>
      <c r="Q58" s="106" t="s">
        <v>160</v>
      </c>
      <c r="R58" s="107" t="s">
        <v>160</v>
      </c>
      <c r="S58" s="43"/>
      <c r="T58" s="122" t="s">
        <v>160</v>
      </c>
      <c r="U58" s="122" t="s">
        <v>160</v>
      </c>
      <c r="V58" s="123" t="s">
        <v>160</v>
      </c>
      <c r="W58" s="702">
        <f t="shared" si="40"/>
        <v>1</v>
      </c>
      <c r="X58" s="703" t="e">
        <f t="shared" si="41"/>
        <v>#VALUE!</v>
      </c>
      <c r="Y58" s="704" t="e">
        <f t="shared" si="42"/>
        <v>#VALUE!</v>
      </c>
      <c r="Z58" s="769" t="e">
        <f t="shared" si="9"/>
        <v>#VALUE!</v>
      </c>
      <c r="AA58" s="705" t="e">
        <f t="shared" si="10"/>
        <v>#VALUE!</v>
      </c>
      <c r="AB58" s="702">
        <f t="shared" si="43"/>
        <v>1</v>
      </c>
      <c r="AC58" s="703" t="e">
        <f t="shared" si="44"/>
        <v>#VALUE!</v>
      </c>
      <c r="AD58" s="704" t="e">
        <f t="shared" si="45"/>
        <v>#VALUE!</v>
      </c>
      <c r="AE58" s="769" t="e">
        <f t="shared" si="11"/>
        <v>#VALUE!</v>
      </c>
      <c r="AF58" s="705" t="e">
        <f t="shared" si="12"/>
        <v>#VALUE!</v>
      </c>
      <c r="AG58" s="702">
        <f t="shared" si="46"/>
        <v>1</v>
      </c>
      <c r="AH58" s="703" t="e">
        <f t="shared" si="47"/>
        <v>#VALUE!</v>
      </c>
      <c r="AI58" s="704" t="e">
        <f t="shared" si="48"/>
        <v>#VALUE!</v>
      </c>
      <c r="AJ58" s="769" t="e">
        <f t="shared" si="13"/>
        <v>#VALUE!</v>
      </c>
      <c r="AK58" s="705" t="e">
        <f t="shared" si="14"/>
        <v>#VALUE!</v>
      </c>
      <c r="AL58" s="702">
        <f t="shared" si="49"/>
        <v>1</v>
      </c>
      <c r="AM58" s="703" t="e">
        <f t="shared" si="50"/>
        <v>#VALUE!</v>
      </c>
      <c r="AN58" s="704" t="e">
        <f t="shared" si="51"/>
        <v>#VALUE!</v>
      </c>
      <c r="AO58" s="769" t="e">
        <f t="shared" si="15"/>
        <v>#VALUE!</v>
      </c>
      <c r="AP58" s="705" t="e">
        <f t="shared" si="16"/>
        <v>#VALUE!</v>
      </c>
      <c r="AQ58" s="702">
        <f t="shared" si="52"/>
        <v>1</v>
      </c>
      <c r="AR58" s="703" t="e">
        <f t="shared" si="53"/>
        <v>#VALUE!</v>
      </c>
      <c r="AS58" s="704" t="e">
        <f t="shared" si="54"/>
        <v>#VALUE!</v>
      </c>
      <c r="AT58" s="769" t="e">
        <f t="shared" si="17"/>
        <v>#VALUE!</v>
      </c>
      <c r="AU58" s="705" t="e">
        <f t="shared" si="18"/>
        <v>#VALUE!</v>
      </c>
      <c r="AV58" s="702">
        <f t="shared" si="55"/>
        <v>1</v>
      </c>
      <c r="AW58" s="703" t="e">
        <f t="shared" si="56"/>
        <v>#VALUE!</v>
      </c>
      <c r="AX58" s="704" t="e">
        <f t="shared" si="57"/>
        <v>#VALUE!</v>
      </c>
      <c r="AY58" s="769" t="e">
        <f t="shared" si="19"/>
        <v>#VALUE!</v>
      </c>
      <c r="AZ58" s="705" t="e">
        <f t="shared" si="20"/>
        <v>#VALUE!</v>
      </c>
      <c r="BA58" s="702">
        <f t="shared" si="58"/>
        <v>1</v>
      </c>
      <c r="BB58" s="703" t="e">
        <f t="shared" si="59"/>
        <v>#VALUE!</v>
      </c>
      <c r="BC58" s="704" t="e">
        <f t="shared" si="60"/>
        <v>#VALUE!</v>
      </c>
      <c r="BD58" s="769" t="e">
        <f t="shared" si="21"/>
        <v>#VALUE!</v>
      </c>
      <c r="BE58" s="705" t="e">
        <f t="shared" si="22"/>
        <v>#VALUE!</v>
      </c>
      <c r="BF58" s="702">
        <f t="shared" si="61"/>
        <v>1</v>
      </c>
      <c r="BG58" s="703" t="e">
        <f t="shared" si="62"/>
        <v>#VALUE!</v>
      </c>
      <c r="BH58" s="704" t="e">
        <f t="shared" si="63"/>
        <v>#VALUE!</v>
      </c>
      <c r="BI58" s="769" t="e">
        <f t="shared" si="23"/>
        <v>#VALUE!</v>
      </c>
      <c r="BJ58" s="705" t="e">
        <f t="shared" si="24"/>
        <v>#VALUE!</v>
      </c>
      <c r="BK58" s="702">
        <f t="shared" si="64"/>
        <v>1</v>
      </c>
      <c r="BL58" s="703" t="e">
        <f t="shared" si="65"/>
        <v>#VALUE!</v>
      </c>
      <c r="BM58" s="704" t="e">
        <f t="shared" si="66"/>
        <v>#VALUE!</v>
      </c>
      <c r="BN58" s="769" t="e">
        <f t="shared" si="25"/>
        <v>#VALUE!</v>
      </c>
      <c r="BO58" s="705" t="e">
        <f t="shared" si="26"/>
        <v>#VALUE!</v>
      </c>
      <c r="BP58" s="702">
        <f t="shared" si="67"/>
        <v>1</v>
      </c>
      <c r="BQ58" s="703" t="e">
        <f t="shared" si="68"/>
        <v>#VALUE!</v>
      </c>
      <c r="BR58" s="704" t="e">
        <f t="shared" si="69"/>
        <v>#VALUE!</v>
      </c>
      <c r="BS58" s="769" t="e">
        <f t="shared" si="27"/>
        <v>#VALUE!</v>
      </c>
      <c r="BT58" s="705" t="e">
        <f t="shared" si="28"/>
        <v>#VALUE!</v>
      </c>
      <c r="BU58" s="702">
        <f t="shared" si="70"/>
        <v>1</v>
      </c>
      <c r="BV58" s="703" t="e">
        <f t="shared" si="71"/>
        <v>#VALUE!</v>
      </c>
      <c r="BW58" s="704" t="e">
        <f t="shared" si="72"/>
        <v>#VALUE!</v>
      </c>
      <c r="BX58" s="769" t="e">
        <f t="shared" si="29"/>
        <v>#VALUE!</v>
      </c>
      <c r="BY58" s="705" t="e">
        <f t="shared" si="30"/>
        <v>#VALUE!</v>
      </c>
      <c r="BZ58" s="702">
        <f t="shared" si="73"/>
        <v>1</v>
      </c>
      <c r="CA58" s="703" t="e">
        <f t="shared" si="74"/>
        <v>#VALUE!</v>
      </c>
      <c r="CB58" s="704" t="e">
        <f t="shared" si="75"/>
        <v>#VALUE!</v>
      </c>
      <c r="CC58" s="769" t="e">
        <f t="shared" si="31"/>
        <v>#VALUE!</v>
      </c>
      <c r="CD58" s="705" t="e">
        <f t="shared" si="32"/>
        <v>#VALUE!</v>
      </c>
      <c r="CE58" s="706">
        <f t="shared" si="1"/>
        <v>12</v>
      </c>
      <c r="CF58" s="707" t="e">
        <f t="shared" si="2"/>
        <v>#VALUE!</v>
      </c>
      <c r="CG58" s="708"/>
      <c r="CH58" s="709"/>
      <c r="CI58" s="719"/>
      <c r="CJ58" s="719"/>
      <c r="CK58" s="720"/>
      <c r="CL58" s="721"/>
      <c r="CM58" s="721"/>
      <c r="CN58" s="722"/>
      <c r="CO58" s="742" t="e">
        <f t="shared" si="34"/>
        <v>#VALUE!</v>
      </c>
      <c r="CP58" s="743" t="e">
        <f t="shared" si="35"/>
        <v>#VALUE!</v>
      </c>
      <c r="CQ58" s="724">
        <f t="shared" si="36"/>
        <v>0</v>
      </c>
      <c r="CR58" s="725" t="e">
        <f t="shared" si="76"/>
        <v>#VALUE!</v>
      </c>
      <c r="CS58" s="725" t="e">
        <f t="shared" si="76"/>
        <v>#VALUE!</v>
      </c>
      <c r="CT58" s="725" t="e">
        <f t="shared" si="38"/>
        <v>#VALUE!</v>
      </c>
      <c r="CU58" s="709"/>
    </row>
    <row r="59" spans="1:99" ht="16.5" customHeight="1">
      <c r="A59" s="23">
        <f t="shared" si="39"/>
        <v>55</v>
      </c>
      <c r="B59" s="142">
        <f>'2020-상시근로자'!B59</f>
        <v>0</v>
      </c>
      <c r="C59" s="632">
        <f>'2020-상시근로자'!C59</f>
        <v>0</v>
      </c>
      <c r="D59" s="634">
        <f>'2020-상시근로자'!D59</f>
        <v>0</v>
      </c>
      <c r="E59" s="156" t="e">
        <f t="shared" si="3"/>
        <v>#VALUE!</v>
      </c>
      <c r="F59" s="30" t="e">
        <f t="shared" si="4"/>
        <v>#VALUE!</v>
      </c>
      <c r="G59" s="31" t="e">
        <f t="shared" si="5"/>
        <v>#VALUE!</v>
      </c>
      <c r="H59" s="147" t="e">
        <f t="shared" si="6"/>
        <v>#VALUE!</v>
      </c>
      <c r="I59" s="633">
        <f>'2020-상시근로자'!E59</f>
        <v>0</v>
      </c>
      <c r="J59" s="633">
        <f>'2020-상시근로자'!G59</f>
        <v>0</v>
      </c>
      <c r="K59" s="33" t="e">
        <f t="shared" si="7"/>
        <v>#VALUE!</v>
      </c>
      <c r="L59" s="33">
        <f t="shared" si="0"/>
        <v>0</v>
      </c>
      <c r="M59" s="35" t="e">
        <f t="shared" si="8"/>
        <v>#VALUE!</v>
      </c>
      <c r="N59" s="108"/>
      <c r="O59" s="178"/>
      <c r="P59" s="179"/>
      <c r="Q59" s="106" t="s">
        <v>160</v>
      </c>
      <c r="R59" s="107" t="s">
        <v>160</v>
      </c>
      <c r="S59" s="43"/>
      <c r="T59" s="122" t="s">
        <v>160</v>
      </c>
      <c r="U59" s="122" t="s">
        <v>160</v>
      </c>
      <c r="V59" s="123" t="s">
        <v>160</v>
      </c>
      <c r="W59" s="702">
        <f t="shared" si="40"/>
        <v>1</v>
      </c>
      <c r="X59" s="703" t="e">
        <f t="shared" si="41"/>
        <v>#VALUE!</v>
      </c>
      <c r="Y59" s="704" t="e">
        <f t="shared" si="42"/>
        <v>#VALUE!</v>
      </c>
      <c r="Z59" s="769" t="e">
        <f t="shared" si="9"/>
        <v>#VALUE!</v>
      </c>
      <c r="AA59" s="705" t="e">
        <f t="shared" si="10"/>
        <v>#VALUE!</v>
      </c>
      <c r="AB59" s="702">
        <f t="shared" si="43"/>
        <v>1</v>
      </c>
      <c r="AC59" s="703" t="e">
        <f t="shared" si="44"/>
        <v>#VALUE!</v>
      </c>
      <c r="AD59" s="704" t="e">
        <f t="shared" si="45"/>
        <v>#VALUE!</v>
      </c>
      <c r="AE59" s="769" t="e">
        <f t="shared" si="11"/>
        <v>#VALUE!</v>
      </c>
      <c r="AF59" s="705" t="e">
        <f t="shared" si="12"/>
        <v>#VALUE!</v>
      </c>
      <c r="AG59" s="702">
        <f t="shared" si="46"/>
        <v>1</v>
      </c>
      <c r="AH59" s="703" t="e">
        <f t="shared" si="47"/>
        <v>#VALUE!</v>
      </c>
      <c r="AI59" s="704" t="e">
        <f t="shared" si="48"/>
        <v>#VALUE!</v>
      </c>
      <c r="AJ59" s="769" t="e">
        <f t="shared" si="13"/>
        <v>#VALUE!</v>
      </c>
      <c r="AK59" s="705" t="e">
        <f t="shared" si="14"/>
        <v>#VALUE!</v>
      </c>
      <c r="AL59" s="702">
        <f t="shared" si="49"/>
        <v>1</v>
      </c>
      <c r="AM59" s="703" t="e">
        <f t="shared" si="50"/>
        <v>#VALUE!</v>
      </c>
      <c r="AN59" s="704" t="e">
        <f t="shared" si="51"/>
        <v>#VALUE!</v>
      </c>
      <c r="AO59" s="769" t="e">
        <f t="shared" si="15"/>
        <v>#VALUE!</v>
      </c>
      <c r="AP59" s="705" t="e">
        <f t="shared" si="16"/>
        <v>#VALUE!</v>
      </c>
      <c r="AQ59" s="702">
        <f t="shared" si="52"/>
        <v>1</v>
      </c>
      <c r="AR59" s="703" t="e">
        <f t="shared" si="53"/>
        <v>#VALUE!</v>
      </c>
      <c r="AS59" s="704" t="e">
        <f t="shared" si="54"/>
        <v>#VALUE!</v>
      </c>
      <c r="AT59" s="769" t="e">
        <f t="shared" si="17"/>
        <v>#VALUE!</v>
      </c>
      <c r="AU59" s="705" t="e">
        <f t="shared" si="18"/>
        <v>#VALUE!</v>
      </c>
      <c r="AV59" s="702">
        <f t="shared" si="55"/>
        <v>1</v>
      </c>
      <c r="AW59" s="703" t="e">
        <f t="shared" si="56"/>
        <v>#VALUE!</v>
      </c>
      <c r="AX59" s="704" t="e">
        <f t="shared" si="57"/>
        <v>#VALUE!</v>
      </c>
      <c r="AY59" s="769" t="e">
        <f t="shared" si="19"/>
        <v>#VALUE!</v>
      </c>
      <c r="AZ59" s="705" t="e">
        <f t="shared" si="20"/>
        <v>#VALUE!</v>
      </c>
      <c r="BA59" s="702">
        <f t="shared" si="58"/>
        <v>1</v>
      </c>
      <c r="BB59" s="703" t="e">
        <f t="shared" si="59"/>
        <v>#VALUE!</v>
      </c>
      <c r="BC59" s="704" t="e">
        <f t="shared" si="60"/>
        <v>#VALUE!</v>
      </c>
      <c r="BD59" s="769" t="e">
        <f t="shared" si="21"/>
        <v>#VALUE!</v>
      </c>
      <c r="BE59" s="705" t="e">
        <f t="shared" si="22"/>
        <v>#VALUE!</v>
      </c>
      <c r="BF59" s="702">
        <f t="shared" si="61"/>
        <v>1</v>
      </c>
      <c r="BG59" s="703" t="e">
        <f t="shared" si="62"/>
        <v>#VALUE!</v>
      </c>
      <c r="BH59" s="704" t="e">
        <f t="shared" si="63"/>
        <v>#VALUE!</v>
      </c>
      <c r="BI59" s="769" t="e">
        <f t="shared" si="23"/>
        <v>#VALUE!</v>
      </c>
      <c r="BJ59" s="705" t="e">
        <f t="shared" si="24"/>
        <v>#VALUE!</v>
      </c>
      <c r="BK59" s="702">
        <f t="shared" si="64"/>
        <v>1</v>
      </c>
      <c r="BL59" s="703" t="e">
        <f t="shared" si="65"/>
        <v>#VALUE!</v>
      </c>
      <c r="BM59" s="704" t="e">
        <f t="shared" si="66"/>
        <v>#VALUE!</v>
      </c>
      <c r="BN59" s="769" t="e">
        <f t="shared" si="25"/>
        <v>#VALUE!</v>
      </c>
      <c r="BO59" s="705" t="e">
        <f t="shared" si="26"/>
        <v>#VALUE!</v>
      </c>
      <c r="BP59" s="702">
        <f t="shared" si="67"/>
        <v>1</v>
      </c>
      <c r="BQ59" s="703" t="e">
        <f t="shared" si="68"/>
        <v>#VALUE!</v>
      </c>
      <c r="BR59" s="704" t="e">
        <f t="shared" si="69"/>
        <v>#VALUE!</v>
      </c>
      <c r="BS59" s="769" t="e">
        <f t="shared" si="27"/>
        <v>#VALUE!</v>
      </c>
      <c r="BT59" s="705" t="e">
        <f t="shared" si="28"/>
        <v>#VALUE!</v>
      </c>
      <c r="BU59" s="702">
        <f t="shared" si="70"/>
        <v>1</v>
      </c>
      <c r="BV59" s="703" t="e">
        <f t="shared" si="71"/>
        <v>#VALUE!</v>
      </c>
      <c r="BW59" s="704" t="e">
        <f t="shared" si="72"/>
        <v>#VALUE!</v>
      </c>
      <c r="BX59" s="769" t="e">
        <f t="shared" si="29"/>
        <v>#VALUE!</v>
      </c>
      <c r="BY59" s="705" t="e">
        <f t="shared" si="30"/>
        <v>#VALUE!</v>
      </c>
      <c r="BZ59" s="702">
        <f t="shared" si="73"/>
        <v>1</v>
      </c>
      <c r="CA59" s="703" t="e">
        <f t="shared" si="74"/>
        <v>#VALUE!</v>
      </c>
      <c r="CB59" s="704" t="e">
        <f t="shared" si="75"/>
        <v>#VALUE!</v>
      </c>
      <c r="CC59" s="769" t="e">
        <f t="shared" si="31"/>
        <v>#VALUE!</v>
      </c>
      <c r="CD59" s="705" t="e">
        <f t="shared" si="32"/>
        <v>#VALUE!</v>
      </c>
      <c r="CE59" s="706">
        <f t="shared" si="1"/>
        <v>12</v>
      </c>
      <c r="CF59" s="707" t="e">
        <f t="shared" si="2"/>
        <v>#VALUE!</v>
      </c>
      <c r="CG59" s="708"/>
      <c r="CH59" s="709"/>
      <c r="CI59" s="719"/>
      <c r="CJ59" s="719"/>
      <c r="CK59" s="720"/>
      <c r="CL59" s="721"/>
      <c r="CM59" s="721"/>
      <c r="CN59" s="722"/>
      <c r="CO59" s="742" t="e">
        <f t="shared" si="34"/>
        <v>#VALUE!</v>
      </c>
      <c r="CP59" s="743" t="e">
        <f t="shared" si="35"/>
        <v>#VALUE!</v>
      </c>
      <c r="CQ59" s="724">
        <f t="shared" si="36"/>
        <v>0</v>
      </c>
      <c r="CR59" s="725" t="e">
        <f t="shared" si="76"/>
        <v>#VALUE!</v>
      </c>
      <c r="CS59" s="725" t="e">
        <f t="shared" si="76"/>
        <v>#VALUE!</v>
      </c>
      <c r="CT59" s="725" t="e">
        <f t="shared" si="38"/>
        <v>#VALUE!</v>
      </c>
      <c r="CU59" s="709"/>
    </row>
    <row r="60" spans="1:99" ht="16.5" customHeight="1">
      <c r="A60" s="23">
        <f t="shared" si="39"/>
        <v>56</v>
      </c>
      <c r="B60" s="142">
        <f>'2020-상시근로자'!B60</f>
        <v>0</v>
      </c>
      <c r="C60" s="632">
        <f>'2020-상시근로자'!C60</f>
        <v>0</v>
      </c>
      <c r="D60" s="634">
        <f>'2020-상시근로자'!D60</f>
        <v>0</v>
      </c>
      <c r="E60" s="156" t="e">
        <f t="shared" si="3"/>
        <v>#VALUE!</v>
      </c>
      <c r="F60" s="30" t="e">
        <f t="shared" si="4"/>
        <v>#VALUE!</v>
      </c>
      <c r="G60" s="31" t="e">
        <f t="shared" si="5"/>
        <v>#VALUE!</v>
      </c>
      <c r="H60" s="147" t="e">
        <f t="shared" si="6"/>
        <v>#VALUE!</v>
      </c>
      <c r="I60" s="633">
        <f>'2020-상시근로자'!E60</f>
        <v>0</v>
      </c>
      <c r="J60" s="633">
        <f>'2020-상시근로자'!G60</f>
        <v>0</v>
      </c>
      <c r="K60" s="33" t="e">
        <f t="shared" si="7"/>
        <v>#VALUE!</v>
      </c>
      <c r="L60" s="33">
        <f t="shared" si="0"/>
        <v>0</v>
      </c>
      <c r="M60" s="35" t="e">
        <f t="shared" si="8"/>
        <v>#VALUE!</v>
      </c>
      <c r="N60" s="108"/>
      <c r="O60" s="178"/>
      <c r="P60" s="179"/>
      <c r="Q60" s="106" t="s">
        <v>160</v>
      </c>
      <c r="R60" s="107" t="s">
        <v>160</v>
      </c>
      <c r="S60" s="43"/>
      <c r="T60" s="122" t="s">
        <v>160</v>
      </c>
      <c r="U60" s="122" t="s">
        <v>160</v>
      </c>
      <c r="V60" s="123" t="s">
        <v>160</v>
      </c>
      <c r="W60" s="702">
        <f t="shared" si="40"/>
        <v>1</v>
      </c>
      <c r="X60" s="703" t="e">
        <f t="shared" si="41"/>
        <v>#VALUE!</v>
      </c>
      <c r="Y60" s="704" t="e">
        <f t="shared" si="42"/>
        <v>#VALUE!</v>
      </c>
      <c r="Z60" s="769" t="e">
        <f t="shared" si="9"/>
        <v>#VALUE!</v>
      </c>
      <c r="AA60" s="705" t="e">
        <f t="shared" si="10"/>
        <v>#VALUE!</v>
      </c>
      <c r="AB60" s="702">
        <f t="shared" si="43"/>
        <v>1</v>
      </c>
      <c r="AC60" s="703" t="e">
        <f t="shared" si="44"/>
        <v>#VALUE!</v>
      </c>
      <c r="AD60" s="704" t="e">
        <f t="shared" si="45"/>
        <v>#VALUE!</v>
      </c>
      <c r="AE60" s="769" t="e">
        <f t="shared" si="11"/>
        <v>#VALUE!</v>
      </c>
      <c r="AF60" s="705" t="e">
        <f t="shared" si="12"/>
        <v>#VALUE!</v>
      </c>
      <c r="AG60" s="702">
        <f t="shared" si="46"/>
        <v>1</v>
      </c>
      <c r="AH60" s="703" t="e">
        <f t="shared" si="47"/>
        <v>#VALUE!</v>
      </c>
      <c r="AI60" s="704" t="e">
        <f t="shared" si="48"/>
        <v>#VALUE!</v>
      </c>
      <c r="AJ60" s="769" t="e">
        <f t="shared" si="13"/>
        <v>#VALUE!</v>
      </c>
      <c r="AK60" s="705" t="e">
        <f t="shared" si="14"/>
        <v>#VALUE!</v>
      </c>
      <c r="AL60" s="702">
        <f t="shared" si="49"/>
        <v>1</v>
      </c>
      <c r="AM60" s="703" t="e">
        <f t="shared" si="50"/>
        <v>#VALUE!</v>
      </c>
      <c r="AN60" s="704" t="e">
        <f t="shared" si="51"/>
        <v>#VALUE!</v>
      </c>
      <c r="AO60" s="769" t="e">
        <f t="shared" si="15"/>
        <v>#VALUE!</v>
      </c>
      <c r="AP60" s="705" t="e">
        <f t="shared" si="16"/>
        <v>#VALUE!</v>
      </c>
      <c r="AQ60" s="702">
        <f t="shared" si="52"/>
        <v>1</v>
      </c>
      <c r="AR60" s="703" t="e">
        <f t="shared" si="53"/>
        <v>#VALUE!</v>
      </c>
      <c r="AS60" s="704" t="e">
        <f t="shared" si="54"/>
        <v>#VALUE!</v>
      </c>
      <c r="AT60" s="769" t="e">
        <f t="shared" si="17"/>
        <v>#VALUE!</v>
      </c>
      <c r="AU60" s="705" t="e">
        <f t="shared" si="18"/>
        <v>#VALUE!</v>
      </c>
      <c r="AV60" s="702">
        <f t="shared" si="55"/>
        <v>1</v>
      </c>
      <c r="AW60" s="703" t="e">
        <f t="shared" si="56"/>
        <v>#VALUE!</v>
      </c>
      <c r="AX60" s="704" t="e">
        <f t="shared" si="57"/>
        <v>#VALUE!</v>
      </c>
      <c r="AY60" s="769" t="e">
        <f t="shared" si="19"/>
        <v>#VALUE!</v>
      </c>
      <c r="AZ60" s="705" t="e">
        <f t="shared" si="20"/>
        <v>#VALUE!</v>
      </c>
      <c r="BA60" s="702">
        <f t="shared" si="58"/>
        <v>1</v>
      </c>
      <c r="BB60" s="703" t="e">
        <f t="shared" si="59"/>
        <v>#VALUE!</v>
      </c>
      <c r="BC60" s="704" t="e">
        <f t="shared" si="60"/>
        <v>#VALUE!</v>
      </c>
      <c r="BD60" s="769" t="e">
        <f t="shared" si="21"/>
        <v>#VALUE!</v>
      </c>
      <c r="BE60" s="705" t="e">
        <f t="shared" si="22"/>
        <v>#VALUE!</v>
      </c>
      <c r="BF60" s="702">
        <f t="shared" si="61"/>
        <v>1</v>
      </c>
      <c r="BG60" s="703" t="e">
        <f t="shared" si="62"/>
        <v>#VALUE!</v>
      </c>
      <c r="BH60" s="704" t="e">
        <f t="shared" si="63"/>
        <v>#VALUE!</v>
      </c>
      <c r="BI60" s="769" t="e">
        <f t="shared" si="23"/>
        <v>#VALUE!</v>
      </c>
      <c r="BJ60" s="705" t="e">
        <f t="shared" si="24"/>
        <v>#VALUE!</v>
      </c>
      <c r="BK60" s="702">
        <f t="shared" si="64"/>
        <v>1</v>
      </c>
      <c r="BL60" s="703" t="e">
        <f t="shared" si="65"/>
        <v>#VALUE!</v>
      </c>
      <c r="BM60" s="704" t="e">
        <f t="shared" si="66"/>
        <v>#VALUE!</v>
      </c>
      <c r="BN60" s="769" t="e">
        <f t="shared" si="25"/>
        <v>#VALUE!</v>
      </c>
      <c r="BO60" s="705" t="e">
        <f t="shared" si="26"/>
        <v>#VALUE!</v>
      </c>
      <c r="BP60" s="702">
        <f t="shared" si="67"/>
        <v>1</v>
      </c>
      <c r="BQ60" s="703" t="e">
        <f t="shared" si="68"/>
        <v>#VALUE!</v>
      </c>
      <c r="BR60" s="704" t="e">
        <f t="shared" si="69"/>
        <v>#VALUE!</v>
      </c>
      <c r="BS60" s="769" t="e">
        <f t="shared" si="27"/>
        <v>#VALUE!</v>
      </c>
      <c r="BT60" s="705" t="e">
        <f t="shared" si="28"/>
        <v>#VALUE!</v>
      </c>
      <c r="BU60" s="702">
        <f t="shared" si="70"/>
        <v>1</v>
      </c>
      <c r="BV60" s="703" t="e">
        <f t="shared" si="71"/>
        <v>#VALUE!</v>
      </c>
      <c r="BW60" s="704" t="e">
        <f t="shared" si="72"/>
        <v>#VALUE!</v>
      </c>
      <c r="BX60" s="769" t="e">
        <f t="shared" si="29"/>
        <v>#VALUE!</v>
      </c>
      <c r="BY60" s="705" t="e">
        <f t="shared" si="30"/>
        <v>#VALUE!</v>
      </c>
      <c r="BZ60" s="702">
        <f t="shared" si="73"/>
        <v>1</v>
      </c>
      <c r="CA60" s="703" t="e">
        <f t="shared" si="74"/>
        <v>#VALUE!</v>
      </c>
      <c r="CB60" s="704" t="e">
        <f t="shared" si="75"/>
        <v>#VALUE!</v>
      </c>
      <c r="CC60" s="769" t="e">
        <f t="shared" si="31"/>
        <v>#VALUE!</v>
      </c>
      <c r="CD60" s="705" t="e">
        <f t="shared" si="32"/>
        <v>#VALUE!</v>
      </c>
      <c r="CE60" s="706">
        <f t="shared" si="1"/>
        <v>12</v>
      </c>
      <c r="CF60" s="707" t="e">
        <f t="shared" si="2"/>
        <v>#VALUE!</v>
      </c>
      <c r="CG60" s="708"/>
      <c r="CH60" s="709"/>
      <c r="CI60" s="719"/>
      <c r="CJ60" s="719"/>
      <c r="CK60" s="720"/>
      <c r="CL60" s="721"/>
      <c r="CM60" s="721"/>
      <c r="CN60" s="722"/>
      <c r="CO60" s="742" t="e">
        <f t="shared" si="34"/>
        <v>#VALUE!</v>
      </c>
      <c r="CP60" s="743" t="e">
        <f t="shared" si="35"/>
        <v>#VALUE!</v>
      </c>
      <c r="CQ60" s="724">
        <f t="shared" si="36"/>
        <v>0</v>
      </c>
      <c r="CR60" s="725" t="e">
        <f t="shared" si="76"/>
        <v>#VALUE!</v>
      </c>
      <c r="CS60" s="725" t="e">
        <f t="shared" si="76"/>
        <v>#VALUE!</v>
      </c>
      <c r="CT60" s="725" t="e">
        <f t="shared" si="38"/>
        <v>#VALUE!</v>
      </c>
      <c r="CU60" s="709"/>
    </row>
    <row r="61" spans="1:99" ht="16.5" customHeight="1" thickBot="1">
      <c r="A61" s="23">
        <f t="shared" si="39"/>
        <v>57</v>
      </c>
      <c r="B61" s="142">
        <f>'2020-상시근로자'!B61</f>
        <v>0</v>
      </c>
      <c r="C61" s="632">
        <f>'2020-상시근로자'!C61</f>
        <v>0</v>
      </c>
      <c r="D61" s="634">
        <f>'2020-상시근로자'!D61</f>
        <v>0</v>
      </c>
      <c r="E61" s="156" t="e">
        <f t="shared" si="3"/>
        <v>#VALUE!</v>
      </c>
      <c r="F61" s="30" t="e">
        <f t="shared" si="4"/>
        <v>#VALUE!</v>
      </c>
      <c r="G61" s="31" t="e">
        <f t="shared" si="5"/>
        <v>#VALUE!</v>
      </c>
      <c r="H61" s="147" t="e">
        <f t="shared" si="6"/>
        <v>#VALUE!</v>
      </c>
      <c r="I61" s="633">
        <f>'2020-상시근로자'!E61</f>
        <v>0</v>
      </c>
      <c r="J61" s="633">
        <f>'2020-상시근로자'!G61</f>
        <v>0</v>
      </c>
      <c r="K61" s="33" t="e">
        <f t="shared" si="7"/>
        <v>#VALUE!</v>
      </c>
      <c r="L61" s="33">
        <f t="shared" si="0"/>
        <v>0</v>
      </c>
      <c r="M61" s="35" t="e">
        <f t="shared" si="8"/>
        <v>#VALUE!</v>
      </c>
      <c r="N61" s="108"/>
      <c r="O61" s="180"/>
      <c r="P61" s="181"/>
      <c r="Q61" s="106" t="s">
        <v>160</v>
      </c>
      <c r="R61" s="107" t="s">
        <v>160</v>
      </c>
      <c r="S61" s="43"/>
      <c r="T61" s="122" t="s">
        <v>160</v>
      </c>
      <c r="U61" s="122" t="s">
        <v>160</v>
      </c>
      <c r="V61" s="123" t="s">
        <v>160</v>
      </c>
      <c r="W61" s="702">
        <f t="shared" si="40"/>
        <v>1</v>
      </c>
      <c r="X61" s="703" t="e">
        <f t="shared" si="41"/>
        <v>#VALUE!</v>
      </c>
      <c r="Y61" s="704" t="e">
        <f t="shared" si="42"/>
        <v>#VALUE!</v>
      </c>
      <c r="Z61" s="769" t="e">
        <f t="shared" si="9"/>
        <v>#VALUE!</v>
      </c>
      <c r="AA61" s="705" t="e">
        <f t="shared" si="10"/>
        <v>#VALUE!</v>
      </c>
      <c r="AB61" s="702">
        <f t="shared" si="43"/>
        <v>1</v>
      </c>
      <c r="AC61" s="703" t="e">
        <f t="shared" si="44"/>
        <v>#VALUE!</v>
      </c>
      <c r="AD61" s="704" t="e">
        <f t="shared" si="45"/>
        <v>#VALUE!</v>
      </c>
      <c r="AE61" s="769" t="e">
        <f t="shared" si="11"/>
        <v>#VALUE!</v>
      </c>
      <c r="AF61" s="705" t="e">
        <f t="shared" si="12"/>
        <v>#VALUE!</v>
      </c>
      <c r="AG61" s="702">
        <f t="shared" si="46"/>
        <v>1</v>
      </c>
      <c r="AH61" s="703" t="e">
        <f t="shared" si="47"/>
        <v>#VALUE!</v>
      </c>
      <c r="AI61" s="704" t="e">
        <f t="shared" si="48"/>
        <v>#VALUE!</v>
      </c>
      <c r="AJ61" s="769" t="e">
        <f t="shared" si="13"/>
        <v>#VALUE!</v>
      </c>
      <c r="AK61" s="705" t="e">
        <f t="shared" si="14"/>
        <v>#VALUE!</v>
      </c>
      <c r="AL61" s="702">
        <f t="shared" si="49"/>
        <v>1</v>
      </c>
      <c r="AM61" s="703" t="e">
        <f t="shared" si="50"/>
        <v>#VALUE!</v>
      </c>
      <c r="AN61" s="704" t="e">
        <f t="shared" si="51"/>
        <v>#VALUE!</v>
      </c>
      <c r="AO61" s="769" t="e">
        <f t="shared" si="15"/>
        <v>#VALUE!</v>
      </c>
      <c r="AP61" s="705" t="e">
        <f t="shared" si="16"/>
        <v>#VALUE!</v>
      </c>
      <c r="AQ61" s="702">
        <f t="shared" si="52"/>
        <v>1</v>
      </c>
      <c r="AR61" s="703" t="e">
        <f t="shared" si="53"/>
        <v>#VALUE!</v>
      </c>
      <c r="AS61" s="704" t="e">
        <f t="shared" si="54"/>
        <v>#VALUE!</v>
      </c>
      <c r="AT61" s="769" t="e">
        <f t="shared" si="17"/>
        <v>#VALUE!</v>
      </c>
      <c r="AU61" s="705" t="e">
        <f t="shared" si="18"/>
        <v>#VALUE!</v>
      </c>
      <c r="AV61" s="702">
        <f t="shared" si="55"/>
        <v>1</v>
      </c>
      <c r="AW61" s="703" t="e">
        <f t="shared" si="56"/>
        <v>#VALUE!</v>
      </c>
      <c r="AX61" s="704" t="e">
        <f t="shared" si="57"/>
        <v>#VALUE!</v>
      </c>
      <c r="AY61" s="769" t="e">
        <f t="shared" si="19"/>
        <v>#VALUE!</v>
      </c>
      <c r="AZ61" s="705" t="e">
        <f t="shared" si="20"/>
        <v>#VALUE!</v>
      </c>
      <c r="BA61" s="702">
        <f t="shared" si="58"/>
        <v>1</v>
      </c>
      <c r="BB61" s="703" t="e">
        <f t="shared" si="59"/>
        <v>#VALUE!</v>
      </c>
      <c r="BC61" s="704" t="e">
        <f t="shared" si="60"/>
        <v>#VALUE!</v>
      </c>
      <c r="BD61" s="769" t="e">
        <f t="shared" si="21"/>
        <v>#VALUE!</v>
      </c>
      <c r="BE61" s="705" t="e">
        <f t="shared" si="22"/>
        <v>#VALUE!</v>
      </c>
      <c r="BF61" s="702">
        <f t="shared" si="61"/>
        <v>1</v>
      </c>
      <c r="BG61" s="703" t="e">
        <f t="shared" si="62"/>
        <v>#VALUE!</v>
      </c>
      <c r="BH61" s="704" t="e">
        <f t="shared" si="63"/>
        <v>#VALUE!</v>
      </c>
      <c r="BI61" s="769" t="e">
        <f t="shared" si="23"/>
        <v>#VALUE!</v>
      </c>
      <c r="BJ61" s="705" t="e">
        <f t="shared" si="24"/>
        <v>#VALUE!</v>
      </c>
      <c r="BK61" s="702">
        <f t="shared" si="64"/>
        <v>1</v>
      </c>
      <c r="BL61" s="703" t="e">
        <f t="shared" si="65"/>
        <v>#VALUE!</v>
      </c>
      <c r="BM61" s="704" t="e">
        <f t="shared" si="66"/>
        <v>#VALUE!</v>
      </c>
      <c r="BN61" s="769" t="e">
        <f t="shared" si="25"/>
        <v>#VALUE!</v>
      </c>
      <c r="BO61" s="705" t="e">
        <f t="shared" si="26"/>
        <v>#VALUE!</v>
      </c>
      <c r="BP61" s="702">
        <f t="shared" si="67"/>
        <v>1</v>
      </c>
      <c r="BQ61" s="703" t="e">
        <f t="shared" si="68"/>
        <v>#VALUE!</v>
      </c>
      <c r="BR61" s="704" t="e">
        <f t="shared" si="69"/>
        <v>#VALUE!</v>
      </c>
      <c r="BS61" s="769" t="e">
        <f t="shared" si="27"/>
        <v>#VALUE!</v>
      </c>
      <c r="BT61" s="705" t="e">
        <f t="shared" si="28"/>
        <v>#VALUE!</v>
      </c>
      <c r="BU61" s="702">
        <f t="shared" si="70"/>
        <v>1</v>
      </c>
      <c r="BV61" s="703" t="e">
        <f t="shared" si="71"/>
        <v>#VALUE!</v>
      </c>
      <c r="BW61" s="704" t="e">
        <f t="shared" si="72"/>
        <v>#VALUE!</v>
      </c>
      <c r="BX61" s="769" t="e">
        <f t="shared" si="29"/>
        <v>#VALUE!</v>
      </c>
      <c r="BY61" s="705" t="e">
        <f t="shared" si="30"/>
        <v>#VALUE!</v>
      </c>
      <c r="BZ61" s="702">
        <f t="shared" si="73"/>
        <v>1</v>
      </c>
      <c r="CA61" s="703" t="e">
        <f t="shared" si="74"/>
        <v>#VALUE!</v>
      </c>
      <c r="CB61" s="704" t="e">
        <f t="shared" si="75"/>
        <v>#VALUE!</v>
      </c>
      <c r="CC61" s="769" t="e">
        <f t="shared" si="31"/>
        <v>#VALUE!</v>
      </c>
      <c r="CD61" s="705" t="e">
        <f t="shared" si="32"/>
        <v>#VALUE!</v>
      </c>
      <c r="CE61" s="706">
        <f t="shared" si="1"/>
        <v>12</v>
      </c>
      <c r="CF61" s="707" t="e">
        <f t="shared" si="2"/>
        <v>#VALUE!</v>
      </c>
      <c r="CG61" s="708"/>
      <c r="CH61" s="709"/>
      <c r="CI61" s="719"/>
      <c r="CJ61" s="719"/>
      <c r="CK61" s="720"/>
      <c r="CL61" s="721"/>
      <c r="CM61" s="721"/>
      <c r="CN61" s="722"/>
      <c r="CO61" s="742" t="e">
        <f t="shared" si="34"/>
        <v>#VALUE!</v>
      </c>
      <c r="CP61" s="743" t="e">
        <f t="shared" si="35"/>
        <v>#VALUE!</v>
      </c>
      <c r="CQ61" s="724">
        <f t="shared" si="36"/>
        <v>0</v>
      </c>
      <c r="CR61" s="725" t="e">
        <f t="shared" si="76"/>
        <v>#VALUE!</v>
      </c>
      <c r="CS61" s="725" t="e">
        <f t="shared" si="76"/>
        <v>#VALUE!</v>
      </c>
      <c r="CT61" s="725" t="e">
        <f t="shared" si="38"/>
        <v>#VALUE!</v>
      </c>
      <c r="CU61" s="709"/>
    </row>
    <row r="62" spans="1:99" ht="16.5" customHeight="1">
      <c r="A62" s="23">
        <f t="shared" si="39"/>
        <v>58</v>
      </c>
      <c r="B62" s="142">
        <f>'2020-상시근로자'!B62</f>
        <v>0</v>
      </c>
      <c r="C62" s="632">
        <f>'2020-상시근로자'!C62</f>
        <v>0</v>
      </c>
      <c r="D62" s="634">
        <f>'2020-상시근로자'!D62</f>
        <v>0</v>
      </c>
      <c r="E62" s="156" t="e">
        <f t="shared" si="3"/>
        <v>#VALUE!</v>
      </c>
      <c r="F62" s="30" t="e">
        <f t="shared" si="4"/>
        <v>#VALUE!</v>
      </c>
      <c r="G62" s="31" t="e">
        <f t="shared" si="5"/>
        <v>#VALUE!</v>
      </c>
      <c r="H62" s="147" t="e">
        <f t="shared" si="6"/>
        <v>#VALUE!</v>
      </c>
      <c r="I62" s="633">
        <f>'2020-상시근로자'!E62</f>
        <v>0</v>
      </c>
      <c r="J62" s="633">
        <f>'2020-상시근로자'!G62</f>
        <v>0</v>
      </c>
      <c r="K62" s="33" t="e">
        <f t="shared" si="7"/>
        <v>#VALUE!</v>
      </c>
      <c r="L62" s="33">
        <f t="shared" si="0"/>
        <v>0</v>
      </c>
      <c r="M62" s="35" t="e">
        <f t="shared" si="8"/>
        <v>#VALUE!</v>
      </c>
      <c r="N62" s="108"/>
      <c r="O62" s="178"/>
      <c r="P62" s="179"/>
      <c r="Q62" s="106" t="s">
        <v>160</v>
      </c>
      <c r="R62" s="107" t="s">
        <v>160</v>
      </c>
      <c r="S62" s="43"/>
      <c r="T62" s="122" t="s">
        <v>160</v>
      </c>
      <c r="U62" s="122" t="s">
        <v>160</v>
      </c>
      <c r="V62" s="123" t="s">
        <v>160</v>
      </c>
      <c r="W62" s="702">
        <f t="shared" si="40"/>
        <v>1</v>
      </c>
      <c r="X62" s="703" t="e">
        <f t="shared" si="41"/>
        <v>#VALUE!</v>
      </c>
      <c r="Y62" s="704" t="e">
        <f t="shared" si="42"/>
        <v>#VALUE!</v>
      </c>
      <c r="Z62" s="769" t="e">
        <f t="shared" si="9"/>
        <v>#VALUE!</v>
      </c>
      <c r="AA62" s="705" t="e">
        <f t="shared" si="10"/>
        <v>#VALUE!</v>
      </c>
      <c r="AB62" s="702">
        <f t="shared" si="43"/>
        <v>1</v>
      </c>
      <c r="AC62" s="703" t="e">
        <f t="shared" si="44"/>
        <v>#VALUE!</v>
      </c>
      <c r="AD62" s="704" t="e">
        <f t="shared" si="45"/>
        <v>#VALUE!</v>
      </c>
      <c r="AE62" s="769" t="e">
        <f t="shared" si="11"/>
        <v>#VALUE!</v>
      </c>
      <c r="AF62" s="705" t="e">
        <f t="shared" si="12"/>
        <v>#VALUE!</v>
      </c>
      <c r="AG62" s="702">
        <f t="shared" si="46"/>
        <v>1</v>
      </c>
      <c r="AH62" s="703" t="e">
        <f t="shared" si="47"/>
        <v>#VALUE!</v>
      </c>
      <c r="AI62" s="704" t="e">
        <f t="shared" si="48"/>
        <v>#VALUE!</v>
      </c>
      <c r="AJ62" s="769" t="e">
        <f t="shared" si="13"/>
        <v>#VALUE!</v>
      </c>
      <c r="AK62" s="705" t="e">
        <f t="shared" si="14"/>
        <v>#VALUE!</v>
      </c>
      <c r="AL62" s="702">
        <f t="shared" si="49"/>
        <v>1</v>
      </c>
      <c r="AM62" s="703" t="e">
        <f t="shared" si="50"/>
        <v>#VALUE!</v>
      </c>
      <c r="AN62" s="704" t="e">
        <f t="shared" si="51"/>
        <v>#VALUE!</v>
      </c>
      <c r="AO62" s="769" t="e">
        <f t="shared" si="15"/>
        <v>#VALUE!</v>
      </c>
      <c r="AP62" s="705" t="e">
        <f t="shared" si="16"/>
        <v>#VALUE!</v>
      </c>
      <c r="AQ62" s="702">
        <f t="shared" si="52"/>
        <v>1</v>
      </c>
      <c r="AR62" s="703" t="e">
        <f t="shared" si="53"/>
        <v>#VALUE!</v>
      </c>
      <c r="AS62" s="704" t="e">
        <f t="shared" si="54"/>
        <v>#VALUE!</v>
      </c>
      <c r="AT62" s="769" t="e">
        <f t="shared" si="17"/>
        <v>#VALUE!</v>
      </c>
      <c r="AU62" s="705" t="e">
        <f t="shared" si="18"/>
        <v>#VALUE!</v>
      </c>
      <c r="AV62" s="702">
        <f t="shared" si="55"/>
        <v>1</v>
      </c>
      <c r="AW62" s="703" t="e">
        <f t="shared" si="56"/>
        <v>#VALUE!</v>
      </c>
      <c r="AX62" s="704" t="e">
        <f t="shared" si="57"/>
        <v>#VALUE!</v>
      </c>
      <c r="AY62" s="769" t="e">
        <f t="shared" si="19"/>
        <v>#VALUE!</v>
      </c>
      <c r="AZ62" s="705" t="e">
        <f t="shared" si="20"/>
        <v>#VALUE!</v>
      </c>
      <c r="BA62" s="702">
        <f t="shared" si="58"/>
        <v>1</v>
      </c>
      <c r="BB62" s="703" t="e">
        <f t="shared" si="59"/>
        <v>#VALUE!</v>
      </c>
      <c r="BC62" s="704" t="e">
        <f t="shared" si="60"/>
        <v>#VALUE!</v>
      </c>
      <c r="BD62" s="769" t="e">
        <f t="shared" si="21"/>
        <v>#VALUE!</v>
      </c>
      <c r="BE62" s="705" t="e">
        <f t="shared" si="22"/>
        <v>#VALUE!</v>
      </c>
      <c r="BF62" s="702">
        <f t="shared" si="61"/>
        <v>1</v>
      </c>
      <c r="BG62" s="703" t="e">
        <f t="shared" si="62"/>
        <v>#VALUE!</v>
      </c>
      <c r="BH62" s="704" t="e">
        <f t="shared" si="63"/>
        <v>#VALUE!</v>
      </c>
      <c r="BI62" s="769" t="e">
        <f t="shared" si="23"/>
        <v>#VALUE!</v>
      </c>
      <c r="BJ62" s="705" t="e">
        <f t="shared" si="24"/>
        <v>#VALUE!</v>
      </c>
      <c r="BK62" s="702">
        <f t="shared" si="64"/>
        <v>1</v>
      </c>
      <c r="BL62" s="703" t="e">
        <f t="shared" si="65"/>
        <v>#VALUE!</v>
      </c>
      <c r="BM62" s="704" t="e">
        <f t="shared" si="66"/>
        <v>#VALUE!</v>
      </c>
      <c r="BN62" s="769" t="e">
        <f t="shared" si="25"/>
        <v>#VALUE!</v>
      </c>
      <c r="BO62" s="705" t="e">
        <f t="shared" si="26"/>
        <v>#VALUE!</v>
      </c>
      <c r="BP62" s="702">
        <f t="shared" si="67"/>
        <v>1</v>
      </c>
      <c r="BQ62" s="703" t="e">
        <f t="shared" si="68"/>
        <v>#VALUE!</v>
      </c>
      <c r="BR62" s="704" t="e">
        <f t="shared" si="69"/>
        <v>#VALUE!</v>
      </c>
      <c r="BS62" s="769" t="e">
        <f t="shared" si="27"/>
        <v>#VALUE!</v>
      </c>
      <c r="BT62" s="705" t="e">
        <f t="shared" si="28"/>
        <v>#VALUE!</v>
      </c>
      <c r="BU62" s="702">
        <f t="shared" si="70"/>
        <v>1</v>
      </c>
      <c r="BV62" s="703" t="e">
        <f t="shared" si="71"/>
        <v>#VALUE!</v>
      </c>
      <c r="BW62" s="704" t="e">
        <f t="shared" si="72"/>
        <v>#VALUE!</v>
      </c>
      <c r="BX62" s="769" t="e">
        <f t="shared" si="29"/>
        <v>#VALUE!</v>
      </c>
      <c r="BY62" s="705" t="e">
        <f t="shared" si="30"/>
        <v>#VALUE!</v>
      </c>
      <c r="BZ62" s="702">
        <f t="shared" si="73"/>
        <v>1</v>
      </c>
      <c r="CA62" s="703" t="e">
        <f t="shared" si="74"/>
        <v>#VALUE!</v>
      </c>
      <c r="CB62" s="704" t="e">
        <f t="shared" si="75"/>
        <v>#VALUE!</v>
      </c>
      <c r="CC62" s="769" t="e">
        <f t="shared" si="31"/>
        <v>#VALUE!</v>
      </c>
      <c r="CD62" s="705" t="e">
        <f t="shared" si="32"/>
        <v>#VALUE!</v>
      </c>
      <c r="CE62" s="706">
        <f t="shared" si="1"/>
        <v>12</v>
      </c>
      <c r="CF62" s="707" t="e">
        <f t="shared" si="2"/>
        <v>#VALUE!</v>
      </c>
      <c r="CG62" s="708"/>
      <c r="CH62" s="709"/>
      <c r="CI62" s="719"/>
      <c r="CJ62" s="719"/>
      <c r="CK62" s="720"/>
      <c r="CL62" s="721"/>
      <c r="CM62" s="721"/>
      <c r="CN62" s="722"/>
      <c r="CO62" s="742" t="e">
        <f t="shared" si="34"/>
        <v>#VALUE!</v>
      </c>
      <c r="CP62" s="743" t="e">
        <f t="shared" si="35"/>
        <v>#VALUE!</v>
      </c>
      <c r="CQ62" s="724">
        <f t="shared" si="36"/>
        <v>0</v>
      </c>
      <c r="CR62" s="725" t="e">
        <f t="shared" si="76"/>
        <v>#VALUE!</v>
      </c>
      <c r="CS62" s="725" t="e">
        <f t="shared" si="76"/>
        <v>#VALUE!</v>
      </c>
      <c r="CT62" s="725" t="e">
        <f t="shared" si="38"/>
        <v>#VALUE!</v>
      </c>
      <c r="CU62" s="709"/>
    </row>
    <row r="63" spans="1:99" ht="16.5" customHeight="1">
      <c r="A63" s="23">
        <f t="shared" si="39"/>
        <v>59</v>
      </c>
      <c r="B63" s="142">
        <f>'2020-상시근로자'!B63</f>
        <v>0</v>
      </c>
      <c r="C63" s="632">
        <f>'2020-상시근로자'!C63</f>
        <v>0</v>
      </c>
      <c r="D63" s="634">
        <f>'2020-상시근로자'!D63</f>
        <v>0</v>
      </c>
      <c r="E63" s="156" t="e">
        <f t="shared" si="3"/>
        <v>#VALUE!</v>
      </c>
      <c r="F63" s="30" t="e">
        <f t="shared" si="4"/>
        <v>#VALUE!</v>
      </c>
      <c r="G63" s="31" t="e">
        <f t="shared" si="5"/>
        <v>#VALUE!</v>
      </c>
      <c r="H63" s="147" t="e">
        <f t="shared" si="6"/>
        <v>#VALUE!</v>
      </c>
      <c r="I63" s="633">
        <f>'2020-상시근로자'!E63</f>
        <v>0</v>
      </c>
      <c r="J63" s="633">
        <f>'2020-상시근로자'!G63</f>
        <v>0</v>
      </c>
      <c r="K63" s="33" t="e">
        <f t="shared" si="7"/>
        <v>#VALUE!</v>
      </c>
      <c r="L63" s="33">
        <f t="shared" si="0"/>
        <v>0</v>
      </c>
      <c r="M63" s="35" t="e">
        <f t="shared" si="8"/>
        <v>#VALUE!</v>
      </c>
      <c r="N63" s="108"/>
      <c r="O63" s="178"/>
      <c r="P63" s="179"/>
      <c r="Q63" s="106" t="s">
        <v>160</v>
      </c>
      <c r="R63" s="107" t="s">
        <v>160</v>
      </c>
      <c r="S63" s="43"/>
      <c r="T63" s="122" t="s">
        <v>160</v>
      </c>
      <c r="U63" s="122" t="s">
        <v>160</v>
      </c>
      <c r="V63" s="123" t="s">
        <v>160</v>
      </c>
      <c r="W63" s="702">
        <f t="shared" si="40"/>
        <v>1</v>
      </c>
      <c r="X63" s="703" t="e">
        <f t="shared" si="41"/>
        <v>#VALUE!</v>
      </c>
      <c r="Y63" s="704" t="e">
        <f t="shared" si="42"/>
        <v>#VALUE!</v>
      </c>
      <c r="Z63" s="769" t="e">
        <f t="shared" si="9"/>
        <v>#VALUE!</v>
      </c>
      <c r="AA63" s="705" t="e">
        <f t="shared" si="10"/>
        <v>#VALUE!</v>
      </c>
      <c r="AB63" s="702">
        <f t="shared" si="43"/>
        <v>1</v>
      </c>
      <c r="AC63" s="703" t="e">
        <f t="shared" si="44"/>
        <v>#VALUE!</v>
      </c>
      <c r="AD63" s="704" t="e">
        <f t="shared" si="45"/>
        <v>#VALUE!</v>
      </c>
      <c r="AE63" s="769" t="e">
        <f t="shared" si="11"/>
        <v>#VALUE!</v>
      </c>
      <c r="AF63" s="705" t="e">
        <f t="shared" si="12"/>
        <v>#VALUE!</v>
      </c>
      <c r="AG63" s="702">
        <f t="shared" si="46"/>
        <v>1</v>
      </c>
      <c r="AH63" s="703" t="e">
        <f t="shared" si="47"/>
        <v>#VALUE!</v>
      </c>
      <c r="AI63" s="704" t="e">
        <f t="shared" si="48"/>
        <v>#VALUE!</v>
      </c>
      <c r="AJ63" s="769" t="e">
        <f t="shared" si="13"/>
        <v>#VALUE!</v>
      </c>
      <c r="AK63" s="705" t="e">
        <f t="shared" si="14"/>
        <v>#VALUE!</v>
      </c>
      <c r="AL63" s="702">
        <f t="shared" si="49"/>
        <v>1</v>
      </c>
      <c r="AM63" s="703" t="e">
        <f t="shared" si="50"/>
        <v>#VALUE!</v>
      </c>
      <c r="AN63" s="704" t="e">
        <f t="shared" si="51"/>
        <v>#VALUE!</v>
      </c>
      <c r="AO63" s="769" t="e">
        <f t="shared" si="15"/>
        <v>#VALUE!</v>
      </c>
      <c r="AP63" s="705" t="e">
        <f t="shared" si="16"/>
        <v>#VALUE!</v>
      </c>
      <c r="AQ63" s="702">
        <f t="shared" si="52"/>
        <v>1</v>
      </c>
      <c r="AR63" s="703" t="e">
        <f t="shared" si="53"/>
        <v>#VALUE!</v>
      </c>
      <c r="AS63" s="704" t="e">
        <f t="shared" si="54"/>
        <v>#VALUE!</v>
      </c>
      <c r="AT63" s="769" t="e">
        <f t="shared" si="17"/>
        <v>#VALUE!</v>
      </c>
      <c r="AU63" s="705" t="e">
        <f t="shared" si="18"/>
        <v>#VALUE!</v>
      </c>
      <c r="AV63" s="702">
        <f t="shared" si="55"/>
        <v>1</v>
      </c>
      <c r="AW63" s="703" t="e">
        <f t="shared" si="56"/>
        <v>#VALUE!</v>
      </c>
      <c r="AX63" s="704" t="e">
        <f t="shared" si="57"/>
        <v>#VALUE!</v>
      </c>
      <c r="AY63" s="769" t="e">
        <f t="shared" si="19"/>
        <v>#VALUE!</v>
      </c>
      <c r="AZ63" s="705" t="e">
        <f t="shared" si="20"/>
        <v>#VALUE!</v>
      </c>
      <c r="BA63" s="702">
        <f t="shared" si="58"/>
        <v>1</v>
      </c>
      <c r="BB63" s="703" t="e">
        <f t="shared" si="59"/>
        <v>#VALUE!</v>
      </c>
      <c r="BC63" s="704" t="e">
        <f t="shared" si="60"/>
        <v>#VALUE!</v>
      </c>
      <c r="BD63" s="769" t="e">
        <f t="shared" si="21"/>
        <v>#VALUE!</v>
      </c>
      <c r="BE63" s="705" t="e">
        <f t="shared" si="22"/>
        <v>#VALUE!</v>
      </c>
      <c r="BF63" s="702">
        <f t="shared" si="61"/>
        <v>1</v>
      </c>
      <c r="BG63" s="703" t="e">
        <f t="shared" si="62"/>
        <v>#VALUE!</v>
      </c>
      <c r="BH63" s="704" t="e">
        <f t="shared" si="63"/>
        <v>#VALUE!</v>
      </c>
      <c r="BI63" s="769" t="e">
        <f t="shared" si="23"/>
        <v>#VALUE!</v>
      </c>
      <c r="BJ63" s="705" t="e">
        <f t="shared" si="24"/>
        <v>#VALUE!</v>
      </c>
      <c r="BK63" s="702">
        <f t="shared" si="64"/>
        <v>1</v>
      </c>
      <c r="BL63" s="703" t="e">
        <f t="shared" si="65"/>
        <v>#VALUE!</v>
      </c>
      <c r="BM63" s="704" t="e">
        <f t="shared" si="66"/>
        <v>#VALUE!</v>
      </c>
      <c r="BN63" s="769" t="e">
        <f t="shared" si="25"/>
        <v>#VALUE!</v>
      </c>
      <c r="BO63" s="705" t="e">
        <f t="shared" si="26"/>
        <v>#VALUE!</v>
      </c>
      <c r="BP63" s="702">
        <f t="shared" si="67"/>
        <v>1</v>
      </c>
      <c r="BQ63" s="703" t="e">
        <f t="shared" si="68"/>
        <v>#VALUE!</v>
      </c>
      <c r="BR63" s="704" t="e">
        <f t="shared" si="69"/>
        <v>#VALUE!</v>
      </c>
      <c r="BS63" s="769" t="e">
        <f t="shared" si="27"/>
        <v>#VALUE!</v>
      </c>
      <c r="BT63" s="705" t="e">
        <f t="shared" si="28"/>
        <v>#VALUE!</v>
      </c>
      <c r="BU63" s="702">
        <f t="shared" si="70"/>
        <v>1</v>
      </c>
      <c r="BV63" s="703" t="e">
        <f t="shared" si="71"/>
        <v>#VALUE!</v>
      </c>
      <c r="BW63" s="704" t="e">
        <f t="shared" si="72"/>
        <v>#VALUE!</v>
      </c>
      <c r="BX63" s="769" t="e">
        <f t="shared" si="29"/>
        <v>#VALUE!</v>
      </c>
      <c r="BY63" s="705" t="e">
        <f t="shared" si="30"/>
        <v>#VALUE!</v>
      </c>
      <c r="BZ63" s="702">
        <f t="shared" si="73"/>
        <v>1</v>
      </c>
      <c r="CA63" s="703" t="e">
        <f t="shared" si="74"/>
        <v>#VALUE!</v>
      </c>
      <c r="CB63" s="704" t="e">
        <f t="shared" si="75"/>
        <v>#VALUE!</v>
      </c>
      <c r="CC63" s="769" t="e">
        <f t="shared" si="31"/>
        <v>#VALUE!</v>
      </c>
      <c r="CD63" s="705" t="e">
        <f t="shared" si="32"/>
        <v>#VALUE!</v>
      </c>
      <c r="CE63" s="706">
        <f t="shared" si="1"/>
        <v>12</v>
      </c>
      <c r="CF63" s="707" t="e">
        <f t="shared" si="2"/>
        <v>#VALUE!</v>
      </c>
      <c r="CG63" s="708"/>
      <c r="CH63" s="709"/>
      <c r="CI63" s="719"/>
      <c r="CJ63" s="719"/>
      <c r="CK63" s="720"/>
      <c r="CL63" s="721"/>
      <c r="CM63" s="721"/>
      <c r="CN63" s="722"/>
      <c r="CO63" s="742" t="e">
        <f t="shared" si="34"/>
        <v>#VALUE!</v>
      </c>
      <c r="CP63" s="743" t="e">
        <f t="shared" si="35"/>
        <v>#VALUE!</v>
      </c>
      <c r="CQ63" s="724">
        <f t="shared" si="36"/>
        <v>0</v>
      </c>
      <c r="CR63" s="725" t="e">
        <f t="shared" si="76"/>
        <v>#VALUE!</v>
      </c>
      <c r="CS63" s="725" t="e">
        <f t="shared" si="76"/>
        <v>#VALUE!</v>
      </c>
      <c r="CT63" s="725" t="e">
        <f t="shared" si="38"/>
        <v>#VALUE!</v>
      </c>
      <c r="CU63" s="709"/>
    </row>
    <row r="64" spans="1:99" ht="16.5" customHeight="1" thickBot="1">
      <c r="A64" s="23">
        <f t="shared" si="39"/>
        <v>60</v>
      </c>
      <c r="B64" s="142">
        <f>'2020-상시근로자'!B64</f>
        <v>0</v>
      </c>
      <c r="C64" s="632">
        <f>'2020-상시근로자'!C64</f>
        <v>0</v>
      </c>
      <c r="D64" s="634">
        <f>'2020-상시근로자'!D64</f>
        <v>0</v>
      </c>
      <c r="E64" s="156" t="e">
        <f t="shared" si="3"/>
        <v>#VALUE!</v>
      </c>
      <c r="F64" s="30" t="e">
        <f t="shared" si="4"/>
        <v>#VALUE!</v>
      </c>
      <c r="G64" s="31" t="e">
        <f t="shared" si="5"/>
        <v>#VALUE!</v>
      </c>
      <c r="H64" s="147" t="e">
        <f t="shared" si="6"/>
        <v>#VALUE!</v>
      </c>
      <c r="I64" s="633">
        <f>'2020-상시근로자'!E64</f>
        <v>0</v>
      </c>
      <c r="J64" s="633">
        <f>'2020-상시근로자'!G64</f>
        <v>0</v>
      </c>
      <c r="K64" s="33" t="e">
        <f t="shared" si="7"/>
        <v>#VALUE!</v>
      </c>
      <c r="L64" s="33">
        <f t="shared" si="0"/>
        <v>0</v>
      </c>
      <c r="M64" s="35" t="e">
        <f t="shared" si="8"/>
        <v>#VALUE!</v>
      </c>
      <c r="N64" s="108"/>
      <c r="O64" s="180"/>
      <c r="P64" s="181"/>
      <c r="Q64" s="106" t="s">
        <v>160</v>
      </c>
      <c r="R64" s="107" t="s">
        <v>160</v>
      </c>
      <c r="S64" s="43"/>
      <c r="T64" s="122" t="s">
        <v>160</v>
      </c>
      <c r="U64" s="122" t="s">
        <v>160</v>
      </c>
      <c r="V64" s="123" t="s">
        <v>160</v>
      </c>
      <c r="W64" s="702">
        <f t="shared" si="40"/>
        <v>1</v>
      </c>
      <c r="X64" s="703" t="e">
        <f t="shared" si="41"/>
        <v>#VALUE!</v>
      </c>
      <c r="Y64" s="704" t="e">
        <f t="shared" si="42"/>
        <v>#VALUE!</v>
      </c>
      <c r="Z64" s="769" t="e">
        <f t="shared" si="9"/>
        <v>#VALUE!</v>
      </c>
      <c r="AA64" s="705" t="e">
        <f t="shared" si="10"/>
        <v>#VALUE!</v>
      </c>
      <c r="AB64" s="702">
        <f t="shared" si="43"/>
        <v>1</v>
      </c>
      <c r="AC64" s="703" t="e">
        <f t="shared" si="44"/>
        <v>#VALUE!</v>
      </c>
      <c r="AD64" s="704" t="e">
        <f t="shared" si="45"/>
        <v>#VALUE!</v>
      </c>
      <c r="AE64" s="769" t="e">
        <f t="shared" si="11"/>
        <v>#VALUE!</v>
      </c>
      <c r="AF64" s="705" t="e">
        <f t="shared" si="12"/>
        <v>#VALUE!</v>
      </c>
      <c r="AG64" s="702">
        <f t="shared" si="46"/>
        <v>1</v>
      </c>
      <c r="AH64" s="703" t="e">
        <f t="shared" si="47"/>
        <v>#VALUE!</v>
      </c>
      <c r="AI64" s="704" t="e">
        <f t="shared" si="48"/>
        <v>#VALUE!</v>
      </c>
      <c r="AJ64" s="769" t="e">
        <f t="shared" si="13"/>
        <v>#VALUE!</v>
      </c>
      <c r="AK64" s="705" t="e">
        <f t="shared" si="14"/>
        <v>#VALUE!</v>
      </c>
      <c r="AL64" s="702">
        <f t="shared" si="49"/>
        <v>1</v>
      </c>
      <c r="AM64" s="703" t="e">
        <f t="shared" si="50"/>
        <v>#VALUE!</v>
      </c>
      <c r="AN64" s="704" t="e">
        <f t="shared" si="51"/>
        <v>#VALUE!</v>
      </c>
      <c r="AO64" s="769" t="e">
        <f t="shared" si="15"/>
        <v>#VALUE!</v>
      </c>
      <c r="AP64" s="705" t="e">
        <f t="shared" si="16"/>
        <v>#VALUE!</v>
      </c>
      <c r="AQ64" s="702">
        <f t="shared" si="52"/>
        <v>1</v>
      </c>
      <c r="AR64" s="703" t="e">
        <f t="shared" si="53"/>
        <v>#VALUE!</v>
      </c>
      <c r="AS64" s="704" t="e">
        <f t="shared" si="54"/>
        <v>#VALUE!</v>
      </c>
      <c r="AT64" s="769" t="e">
        <f t="shared" si="17"/>
        <v>#VALUE!</v>
      </c>
      <c r="AU64" s="705" t="e">
        <f t="shared" si="18"/>
        <v>#VALUE!</v>
      </c>
      <c r="AV64" s="702">
        <f t="shared" si="55"/>
        <v>1</v>
      </c>
      <c r="AW64" s="703" t="e">
        <f t="shared" si="56"/>
        <v>#VALUE!</v>
      </c>
      <c r="AX64" s="704" t="e">
        <f t="shared" si="57"/>
        <v>#VALUE!</v>
      </c>
      <c r="AY64" s="769" t="e">
        <f t="shared" si="19"/>
        <v>#VALUE!</v>
      </c>
      <c r="AZ64" s="705" t="e">
        <f t="shared" si="20"/>
        <v>#VALUE!</v>
      </c>
      <c r="BA64" s="702">
        <f t="shared" si="58"/>
        <v>1</v>
      </c>
      <c r="BB64" s="703" t="e">
        <f t="shared" si="59"/>
        <v>#VALUE!</v>
      </c>
      <c r="BC64" s="704" t="e">
        <f t="shared" si="60"/>
        <v>#VALUE!</v>
      </c>
      <c r="BD64" s="769" t="e">
        <f t="shared" si="21"/>
        <v>#VALUE!</v>
      </c>
      <c r="BE64" s="705" t="e">
        <f t="shared" si="22"/>
        <v>#VALUE!</v>
      </c>
      <c r="BF64" s="702">
        <f t="shared" si="61"/>
        <v>1</v>
      </c>
      <c r="BG64" s="703" t="e">
        <f t="shared" si="62"/>
        <v>#VALUE!</v>
      </c>
      <c r="BH64" s="704" t="e">
        <f t="shared" si="63"/>
        <v>#VALUE!</v>
      </c>
      <c r="BI64" s="769" t="e">
        <f t="shared" si="23"/>
        <v>#VALUE!</v>
      </c>
      <c r="BJ64" s="705" t="e">
        <f t="shared" si="24"/>
        <v>#VALUE!</v>
      </c>
      <c r="BK64" s="702">
        <f t="shared" si="64"/>
        <v>1</v>
      </c>
      <c r="BL64" s="703" t="e">
        <f t="shared" si="65"/>
        <v>#VALUE!</v>
      </c>
      <c r="BM64" s="704" t="e">
        <f t="shared" si="66"/>
        <v>#VALUE!</v>
      </c>
      <c r="BN64" s="769" t="e">
        <f t="shared" si="25"/>
        <v>#VALUE!</v>
      </c>
      <c r="BO64" s="705" t="e">
        <f t="shared" si="26"/>
        <v>#VALUE!</v>
      </c>
      <c r="BP64" s="702">
        <f t="shared" si="67"/>
        <v>1</v>
      </c>
      <c r="BQ64" s="703" t="e">
        <f t="shared" si="68"/>
        <v>#VALUE!</v>
      </c>
      <c r="BR64" s="704" t="e">
        <f t="shared" si="69"/>
        <v>#VALUE!</v>
      </c>
      <c r="BS64" s="769" t="e">
        <f t="shared" si="27"/>
        <v>#VALUE!</v>
      </c>
      <c r="BT64" s="705" t="e">
        <f t="shared" si="28"/>
        <v>#VALUE!</v>
      </c>
      <c r="BU64" s="702">
        <f t="shared" si="70"/>
        <v>1</v>
      </c>
      <c r="BV64" s="703" t="e">
        <f t="shared" si="71"/>
        <v>#VALUE!</v>
      </c>
      <c r="BW64" s="704" t="e">
        <f t="shared" si="72"/>
        <v>#VALUE!</v>
      </c>
      <c r="BX64" s="769" t="e">
        <f t="shared" si="29"/>
        <v>#VALUE!</v>
      </c>
      <c r="BY64" s="705" t="e">
        <f t="shared" si="30"/>
        <v>#VALUE!</v>
      </c>
      <c r="BZ64" s="702">
        <f t="shared" si="73"/>
        <v>1</v>
      </c>
      <c r="CA64" s="703" t="e">
        <f t="shared" si="74"/>
        <v>#VALUE!</v>
      </c>
      <c r="CB64" s="704" t="e">
        <f t="shared" si="75"/>
        <v>#VALUE!</v>
      </c>
      <c r="CC64" s="769" t="e">
        <f t="shared" si="31"/>
        <v>#VALUE!</v>
      </c>
      <c r="CD64" s="705" t="e">
        <f t="shared" si="32"/>
        <v>#VALUE!</v>
      </c>
      <c r="CE64" s="706">
        <f t="shared" si="1"/>
        <v>12</v>
      </c>
      <c r="CF64" s="707" t="e">
        <f t="shared" si="2"/>
        <v>#VALUE!</v>
      </c>
      <c r="CG64" s="708"/>
      <c r="CH64" s="709"/>
      <c r="CI64" s="719"/>
      <c r="CJ64" s="719"/>
      <c r="CK64" s="720"/>
      <c r="CL64" s="721"/>
      <c r="CM64" s="721"/>
      <c r="CN64" s="722"/>
      <c r="CO64" s="742" t="e">
        <f t="shared" si="34"/>
        <v>#VALUE!</v>
      </c>
      <c r="CP64" s="743" t="e">
        <f t="shared" si="35"/>
        <v>#VALUE!</v>
      </c>
      <c r="CQ64" s="724">
        <f t="shared" si="36"/>
        <v>0</v>
      </c>
      <c r="CR64" s="725" t="e">
        <f t="shared" si="76"/>
        <v>#VALUE!</v>
      </c>
      <c r="CS64" s="725" t="e">
        <f t="shared" si="76"/>
        <v>#VALUE!</v>
      </c>
      <c r="CT64" s="725" t="e">
        <f t="shared" si="38"/>
        <v>#VALUE!</v>
      </c>
      <c r="CU64" s="709"/>
    </row>
    <row r="65" spans="1:99" ht="16.5" customHeight="1">
      <c r="A65" s="23">
        <f t="shared" si="39"/>
        <v>61</v>
      </c>
      <c r="B65" s="142">
        <f>'2020-상시근로자'!B65</f>
        <v>0</v>
      </c>
      <c r="C65" s="632">
        <f>'2020-상시근로자'!C65</f>
        <v>0</v>
      </c>
      <c r="D65" s="634">
        <f>'2020-상시근로자'!D65</f>
        <v>0</v>
      </c>
      <c r="E65" s="156" t="e">
        <f t="shared" si="3"/>
        <v>#VALUE!</v>
      </c>
      <c r="F65" s="30" t="e">
        <f t="shared" si="4"/>
        <v>#VALUE!</v>
      </c>
      <c r="G65" s="31" t="e">
        <f t="shared" si="5"/>
        <v>#VALUE!</v>
      </c>
      <c r="H65" s="147" t="e">
        <f t="shared" si="6"/>
        <v>#VALUE!</v>
      </c>
      <c r="I65" s="633">
        <f>'2020-상시근로자'!E65</f>
        <v>0</v>
      </c>
      <c r="J65" s="633">
        <f>'2020-상시근로자'!G65</f>
        <v>0</v>
      </c>
      <c r="K65" s="33" t="e">
        <f t="shared" si="7"/>
        <v>#VALUE!</v>
      </c>
      <c r="L65" s="33">
        <f t="shared" si="0"/>
        <v>0</v>
      </c>
      <c r="M65" s="35" t="e">
        <f t="shared" si="8"/>
        <v>#VALUE!</v>
      </c>
      <c r="N65" s="108"/>
      <c r="O65" s="178"/>
      <c r="P65" s="179"/>
      <c r="Q65" s="106" t="s">
        <v>160</v>
      </c>
      <c r="R65" s="107" t="s">
        <v>160</v>
      </c>
      <c r="S65" s="43"/>
      <c r="T65" s="122" t="s">
        <v>160</v>
      </c>
      <c r="U65" s="122" t="s">
        <v>160</v>
      </c>
      <c r="V65" s="123" t="s">
        <v>160</v>
      </c>
      <c r="W65" s="702">
        <f t="shared" si="40"/>
        <v>1</v>
      </c>
      <c r="X65" s="703" t="e">
        <f t="shared" si="41"/>
        <v>#VALUE!</v>
      </c>
      <c r="Y65" s="704" t="e">
        <f t="shared" si="42"/>
        <v>#VALUE!</v>
      </c>
      <c r="Z65" s="769" t="e">
        <f t="shared" si="9"/>
        <v>#VALUE!</v>
      </c>
      <c r="AA65" s="705" t="e">
        <f t="shared" si="10"/>
        <v>#VALUE!</v>
      </c>
      <c r="AB65" s="702">
        <f t="shared" si="43"/>
        <v>1</v>
      </c>
      <c r="AC65" s="703" t="e">
        <f t="shared" si="44"/>
        <v>#VALUE!</v>
      </c>
      <c r="AD65" s="704" t="e">
        <f t="shared" si="45"/>
        <v>#VALUE!</v>
      </c>
      <c r="AE65" s="769" t="e">
        <f t="shared" si="11"/>
        <v>#VALUE!</v>
      </c>
      <c r="AF65" s="705" t="e">
        <f t="shared" si="12"/>
        <v>#VALUE!</v>
      </c>
      <c r="AG65" s="702">
        <f t="shared" si="46"/>
        <v>1</v>
      </c>
      <c r="AH65" s="703" t="e">
        <f t="shared" si="47"/>
        <v>#VALUE!</v>
      </c>
      <c r="AI65" s="704" t="e">
        <f t="shared" si="48"/>
        <v>#VALUE!</v>
      </c>
      <c r="AJ65" s="769" t="e">
        <f t="shared" si="13"/>
        <v>#VALUE!</v>
      </c>
      <c r="AK65" s="705" t="e">
        <f t="shared" si="14"/>
        <v>#VALUE!</v>
      </c>
      <c r="AL65" s="702">
        <f t="shared" si="49"/>
        <v>1</v>
      </c>
      <c r="AM65" s="703" t="e">
        <f t="shared" si="50"/>
        <v>#VALUE!</v>
      </c>
      <c r="AN65" s="704" t="e">
        <f t="shared" si="51"/>
        <v>#VALUE!</v>
      </c>
      <c r="AO65" s="769" t="e">
        <f t="shared" si="15"/>
        <v>#VALUE!</v>
      </c>
      <c r="AP65" s="705" t="e">
        <f t="shared" si="16"/>
        <v>#VALUE!</v>
      </c>
      <c r="AQ65" s="702">
        <f t="shared" si="52"/>
        <v>1</v>
      </c>
      <c r="AR65" s="703" t="e">
        <f t="shared" si="53"/>
        <v>#VALUE!</v>
      </c>
      <c r="AS65" s="704" t="e">
        <f t="shared" si="54"/>
        <v>#VALUE!</v>
      </c>
      <c r="AT65" s="769" t="e">
        <f t="shared" si="17"/>
        <v>#VALUE!</v>
      </c>
      <c r="AU65" s="705" t="e">
        <f t="shared" si="18"/>
        <v>#VALUE!</v>
      </c>
      <c r="AV65" s="702">
        <f t="shared" si="55"/>
        <v>1</v>
      </c>
      <c r="AW65" s="703" t="e">
        <f t="shared" si="56"/>
        <v>#VALUE!</v>
      </c>
      <c r="AX65" s="704" t="e">
        <f t="shared" si="57"/>
        <v>#VALUE!</v>
      </c>
      <c r="AY65" s="769" t="e">
        <f t="shared" si="19"/>
        <v>#VALUE!</v>
      </c>
      <c r="AZ65" s="705" t="e">
        <f t="shared" si="20"/>
        <v>#VALUE!</v>
      </c>
      <c r="BA65" s="702">
        <f t="shared" si="58"/>
        <v>1</v>
      </c>
      <c r="BB65" s="703" t="e">
        <f t="shared" si="59"/>
        <v>#VALUE!</v>
      </c>
      <c r="BC65" s="704" t="e">
        <f t="shared" si="60"/>
        <v>#VALUE!</v>
      </c>
      <c r="BD65" s="769" t="e">
        <f t="shared" si="21"/>
        <v>#VALUE!</v>
      </c>
      <c r="BE65" s="705" t="e">
        <f t="shared" si="22"/>
        <v>#VALUE!</v>
      </c>
      <c r="BF65" s="702">
        <f t="shared" si="61"/>
        <v>1</v>
      </c>
      <c r="BG65" s="703" t="e">
        <f t="shared" si="62"/>
        <v>#VALUE!</v>
      </c>
      <c r="BH65" s="704" t="e">
        <f t="shared" si="63"/>
        <v>#VALUE!</v>
      </c>
      <c r="BI65" s="769" t="e">
        <f t="shared" si="23"/>
        <v>#VALUE!</v>
      </c>
      <c r="BJ65" s="705" t="e">
        <f t="shared" si="24"/>
        <v>#VALUE!</v>
      </c>
      <c r="BK65" s="702">
        <f t="shared" si="64"/>
        <v>1</v>
      </c>
      <c r="BL65" s="703" t="e">
        <f t="shared" si="65"/>
        <v>#VALUE!</v>
      </c>
      <c r="BM65" s="704" t="e">
        <f t="shared" si="66"/>
        <v>#VALUE!</v>
      </c>
      <c r="BN65" s="769" t="e">
        <f t="shared" si="25"/>
        <v>#VALUE!</v>
      </c>
      <c r="BO65" s="705" t="e">
        <f t="shared" si="26"/>
        <v>#VALUE!</v>
      </c>
      <c r="BP65" s="702">
        <f t="shared" si="67"/>
        <v>1</v>
      </c>
      <c r="BQ65" s="703" t="e">
        <f t="shared" si="68"/>
        <v>#VALUE!</v>
      </c>
      <c r="BR65" s="704" t="e">
        <f t="shared" si="69"/>
        <v>#VALUE!</v>
      </c>
      <c r="BS65" s="769" t="e">
        <f t="shared" si="27"/>
        <v>#VALUE!</v>
      </c>
      <c r="BT65" s="705" t="e">
        <f t="shared" si="28"/>
        <v>#VALUE!</v>
      </c>
      <c r="BU65" s="702">
        <f t="shared" si="70"/>
        <v>1</v>
      </c>
      <c r="BV65" s="703" t="e">
        <f t="shared" si="71"/>
        <v>#VALUE!</v>
      </c>
      <c r="BW65" s="704" t="e">
        <f t="shared" si="72"/>
        <v>#VALUE!</v>
      </c>
      <c r="BX65" s="769" t="e">
        <f t="shared" si="29"/>
        <v>#VALUE!</v>
      </c>
      <c r="BY65" s="705" t="e">
        <f t="shared" si="30"/>
        <v>#VALUE!</v>
      </c>
      <c r="BZ65" s="702">
        <f t="shared" si="73"/>
        <v>1</v>
      </c>
      <c r="CA65" s="703" t="e">
        <f t="shared" si="74"/>
        <v>#VALUE!</v>
      </c>
      <c r="CB65" s="704" t="e">
        <f t="shared" si="75"/>
        <v>#VALUE!</v>
      </c>
      <c r="CC65" s="769" t="e">
        <f t="shared" si="31"/>
        <v>#VALUE!</v>
      </c>
      <c r="CD65" s="705" t="e">
        <f t="shared" si="32"/>
        <v>#VALUE!</v>
      </c>
      <c r="CE65" s="706">
        <f t="shared" si="1"/>
        <v>12</v>
      </c>
      <c r="CF65" s="707" t="e">
        <f t="shared" si="2"/>
        <v>#VALUE!</v>
      </c>
      <c r="CG65" s="708"/>
      <c r="CH65" s="709"/>
      <c r="CI65" s="719"/>
      <c r="CJ65" s="719"/>
      <c r="CK65" s="720"/>
      <c r="CL65" s="721"/>
      <c r="CM65" s="721"/>
      <c r="CN65" s="722"/>
      <c r="CO65" s="742" t="e">
        <f t="shared" si="34"/>
        <v>#VALUE!</v>
      </c>
      <c r="CP65" s="743" t="e">
        <f t="shared" si="35"/>
        <v>#VALUE!</v>
      </c>
      <c r="CQ65" s="724">
        <f t="shared" si="36"/>
        <v>0</v>
      </c>
      <c r="CR65" s="725" t="e">
        <f t="shared" si="76"/>
        <v>#VALUE!</v>
      </c>
      <c r="CS65" s="725" t="e">
        <f t="shared" si="76"/>
        <v>#VALUE!</v>
      </c>
      <c r="CT65" s="725" t="e">
        <f t="shared" si="38"/>
        <v>#VALUE!</v>
      </c>
      <c r="CU65" s="709"/>
    </row>
    <row r="66" spans="1:99" ht="16.5" customHeight="1">
      <c r="A66" s="23">
        <f t="shared" si="39"/>
        <v>62</v>
      </c>
      <c r="B66" s="142">
        <f>'2020-상시근로자'!B66</f>
        <v>0</v>
      </c>
      <c r="C66" s="632">
        <f>'2020-상시근로자'!C66</f>
        <v>0</v>
      </c>
      <c r="D66" s="634">
        <f>'2020-상시근로자'!D66</f>
        <v>0</v>
      </c>
      <c r="E66" s="156" t="e">
        <f t="shared" si="3"/>
        <v>#VALUE!</v>
      </c>
      <c r="F66" s="30" t="e">
        <f t="shared" si="4"/>
        <v>#VALUE!</v>
      </c>
      <c r="G66" s="31" t="e">
        <f t="shared" si="5"/>
        <v>#VALUE!</v>
      </c>
      <c r="H66" s="147" t="e">
        <f t="shared" si="6"/>
        <v>#VALUE!</v>
      </c>
      <c r="I66" s="633">
        <f>'2020-상시근로자'!E66</f>
        <v>0</v>
      </c>
      <c r="J66" s="633">
        <f>'2020-상시근로자'!G66</f>
        <v>0</v>
      </c>
      <c r="K66" s="33" t="e">
        <f t="shared" si="7"/>
        <v>#VALUE!</v>
      </c>
      <c r="L66" s="33">
        <f t="shared" si="0"/>
        <v>0</v>
      </c>
      <c r="M66" s="35" t="e">
        <f t="shared" si="8"/>
        <v>#VALUE!</v>
      </c>
      <c r="N66" s="108"/>
      <c r="O66" s="178"/>
      <c r="P66" s="179"/>
      <c r="Q66" s="106" t="s">
        <v>160</v>
      </c>
      <c r="R66" s="107" t="s">
        <v>160</v>
      </c>
      <c r="S66" s="43"/>
      <c r="T66" s="122" t="s">
        <v>160</v>
      </c>
      <c r="U66" s="122" t="s">
        <v>160</v>
      </c>
      <c r="V66" s="123" t="s">
        <v>160</v>
      </c>
      <c r="W66" s="702">
        <f t="shared" si="40"/>
        <v>1</v>
      </c>
      <c r="X66" s="703" t="e">
        <f t="shared" si="41"/>
        <v>#VALUE!</v>
      </c>
      <c r="Y66" s="704" t="e">
        <f t="shared" si="42"/>
        <v>#VALUE!</v>
      </c>
      <c r="Z66" s="769" t="e">
        <f t="shared" si="9"/>
        <v>#VALUE!</v>
      </c>
      <c r="AA66" s="705" t="e">
        <f t="shared" si="10"/>
        <v>#VALUE!</v>
      </c>
      <c r="AB66" s="702">
        <f t="shared" si="43"/>
        <v>1</v>
      </c>
      <c r="AC66" s="703" t="e">
        <f t="shared" si="44"/>
        <v>#VALUE!</v>
      </c>
      <c r="AD66" s="704" t="e">
        <f t="shared" si="45"/>
        <v>#VALUE!</v>
      </c>
      <c r="AE66" s="769" t="e">
        <f t="shared" si="11"/>
        <v>#VALUE!</v>
      </c>
      <c r="AF66" s="705" t="e">
        <f t="shared" si="12"/>
        <v>#VALUE!</v>
      </c>
      <c r="AG66" s="702">
        <f t="shared" si="46"/>
        <v>1</v>
      </c>
      <c r="AH66" s="703" t="e">
        <f t="shared" si="47"/>
        <v>#VALUE!</v>
      </c>
      <c r="AI66" s="704" t="e">
        <f t="shared" si="48"/>
        <v>#VALUE!</v>
      </c>
      <c r="AJ66" s="769" t="e">
        <f t="shared" si="13"/>
        <v>#VALUE!</v>
      </c>
      <c r="AK66" s="705" t="e">
        <f t="shared" si="14"/>
        <v>#VALUE!</v>
      </c>
      <c r="AL66" s="702">
        <f t="shared" si="49"/>
        <v>1</v>
      </c>
      <c r="AM66" s="703" t="e">
        <f t="shared" si="50"/>
        <v>#VALUE!</v>
      </c>
      <c r="AN66" s="704" t="e">
        <f t="shared" si="51"/>
        <v>#VALUE!</v>
      </c>
      <c r="AO66" s="769" t="e">
        <f t="shared" si="15"/>
        <v>#VALUE!</v>
      </c>
      <c r="AP66" s="705" t="e">
        <f t="shared" si="16"/>
        <v>#VALUE!</v>
      </c>
      <c r="AQ66" s="702">
        <f t="shared" si="52"/>
        <v>1</v>
      </c>
      <c r="AR66" s="703" t="e">
        <f t="shared" si="53"/>
        <v>#VALUE!</v>
      </c>
      <c r="AS66" s="704" t="e">
        <f t="shared" si="54"/>
        <v>#VALUE!</v>
      </c>
      <c r="AT66" s="769" t="e">
        <f t="shared" si="17"/>
        <v>#VALUE!</v>
      </c>
      <c r="AU66" s="705" t="e">
        <f t="shared" si="18"/>
        <v>#VALUE!</v>
      </c>
      <c r="AV66" s="702">
        <f t="shared" si="55"/>
        <v>1</v>
      </c>
      <c r="AW66" s="703" t="e">
        <f t="shared" si="56"/>
        <v>#VALUE!</v>
      </c>
      <c r="AX66" s="704" t="e">
        <f t="shared" si="57"/>
        <v>#VALUE!</v>
      </c>
      <c r="AY66" s="769" t="e">
        <f t="shared" si="19"/>
        <v>#VALUE!</v>
      </c>
      <c r="AZ66" s="705" t="e">
        <f t="shared" si="20"/>
        <v>#VALUE!</v>
      </c>
      <c r="BA66" s="702">
        <f t="shared" si="58"/>
        <v>1</v>
      </c>
      <c r="BB66" s="703" t="e">
        <f t="shared" si="59"/>
        <v>#VALUE!</v>
      </c>
      <c r="BC66" s="704" t="e">
        <f t="shared" si="60"/>
        <v>#VALUE!</v>
      </c>
      <c r="BD66" s="769" t="e">
        <f t="shared" si="21"/>
        <v>#VALUE!</v>
      </c>
      <c r="BE66" s="705" t="e">
        <f t="shared" si="22"/>
        <v>#VALUE!</v>
      </c>
      <c r="BF66" s="702">
        <f t="shared" si="61"/>
        <v>1</v>
      </c>
      <c r="BG66" s="703" t="e">
        <f t="shared" si="62"/>
        <v>#VALUE!</v>
      </c>
      <c r="BH66" s="704" t="e">
        <f t="shared" si="63"/>
        <v>#VALUE!</v>
      </c>
      <c r="BI66" s="769" t="e">
        <f t="shared" si="23"/>
        <v>#VALUE!</v>
      </c>
      <c r="BJ66" s="705" t="e">
        <f t="shared" si="24"/>
        <v>#VALUE!</v>
      </c>
      <c r="BK66" s="702">
        <f t="shared" si="64"/>
        <v>1</v>
      </c>
      <c r="BL66" s="703" t="e">
        <f t="shared" si="65"/>
        <v>#VALUE!</v>
      </c>
      <c r="BM66" s="704" t="e">
        <f t="shared" si="66"/>
        <v>#VALUE!</v>
      </c>
      <c r="BN66" s="769" t="e">
        <f t="shared" si="25"/>
        <v>#VALUE!</v>
      </c>
      <c r="BO66" s="705" t="e">
        <f t="shared" si="26"/>
        <v>#VALUE!</v>
      </c>
      <c r="BP66" s="702">
        <f t="shared" si="67"/>
        <v>1</v>
      </c>
      <c r="BQ66" s="703" t="e">
        <f t="shared" si="68"/>
        <v>#VALUE!</v>
      </c>
      <c r="BR66" s="704" t="e">
        <f t="shared" si="69"/>
        <v>#VALUE!</v>
      </c>
      <c r="BS66" s="769" t="e">
        <f t="shared" si="27"/>
        <v>#VALUE!</v>
      </c>
      <c r="BT66" s="705" t="e">
        <f t="shared" si="28"/>
        <v>#VALUE!</v>
      </c>
      <c r="BU66" s="702">
        <f t="shared" si="70"/>
        <v>1</v>
      </c>
      <c r="BV66" s="703" t="e">
        <f t="shared" si="71"/>
        <v>#VALUE!</v>
      </c>
      <c r="BW66" s="704" t="e">
        <f t="shared" si="72"/>
        <v>#VALUE!</v>
      </c>
      <c r="BX66" s="769" t="e">
        <f t="shared" si="29"/>
        <v>#VALUE!</v>
      </c>
      <c r="BY66" s="705" t="e">
        <f t="shared" si="30"/>
        <v>#VALUE!</v>
      </c>
      <c r="BZ66" s="702">
        <f t="shared" si="73"/>
        <v>1</v>
      </c>
      <c r="CA66" s="703" t="e">
        <f t="shared" si="74"/>
        <v>#VALUE!</v>
      </c>
      <c r="CB66" s="704" t="e">
        <f t="shared" si="75"/>
        <v>#VALUE!</v>
      </c>
      <c r="CC66" s="769" t="e">
        <f t="shared" si="31"/>
        <v>#VALUE!</v>
      </c>
      <c r="CD66" s="705" t="e">
        <f t="shared" si="32"/>
        <v>#VALUE!</v>
      </c>
      <c r="CE66" s="706">
        <f t="shared" si="1"/>
        <v>12</v>
      </c>
      <c r="CF66" s="707" t="e">
        <f t="shared" si="2"/>
        <v>#VALUE!</v>
      </c>
      <c r="CG66" s="708"/>
      <c r="CH66" s="709"/>
      <c r="CI66" s="719"/>
      <c r="CJ66" s="719"/>
      <c r="CK66" s="720"/>
      <c r="CL66" s="721"/>
      <c r="CM66" s="721"/>
      <c r="CN66" s="722"/>
      <c r="CO66" s="742" t="e">
        <f t="shared" si="34"/>
        <v>#VALUE!</v>
      </c>
      <c r="CP66" s="743" t="e">
        <f t="shared" si="35"/>
        <v>#VALUE!</v>
      </c>
      <c r="CQ66" s="724">
        <f t="shared" si="36"/>
        <v>0</v>
      </c>
      <c r="CR66" s="725" t="e">
        <f t="shared" si="76"/>
        <v>#VALUE!</v>
      </c>
      <c r="CS66" s="725" t="e">
        <f t="shared" si="76"/>
        <v>#VALUE!</v>
      </c>
      <c r="CT66" s="725" t="e">
        <f t="shared" si="38"/>
        <v>#VALUE!</v>
      </c>
      <c r="CU66" s="709"/>
    </row>
    <row r="67" spans="1:99" ht="16.5" customHeight="1">
      <c r="A67" s="23">
        <f t="shared" si="39"/>
        <v>63</v>
      </c>
      <c r="B67" s="142">
        <f>'2020-상시근로자'!B67</f>
        <v>0</v>
      </c>
      <c r="C67" s="632">
        <f>'2020-상시근로자'!C67</f>
        <v>0</v>
      </c>
      <c r="D67" s="634">
        <f>'2020-상시근로자'!D67</f>
        <v>0</v>
      </c>
      <c r="E67" s="156" t="e">
        <f t="shared" si="3"/>
        <v>#VALUE!</v>
      </c>
      <c r="F67" s="30" t="e">
        <f t="shared" si="4"/>
        <v>#VALUE!</v>
      </c>
      <c r="G67" s="31" t="e">
        <f t="shared" si="5"/>
        <v>#VALUE!</v>
      </c>
      <c r="H67" s="147" t="e">
        <f t="shared" si="6"/>
        <v>#VALUE!</v>
      </c>
      <c r="I67" s="633">
        <f>'2020-상시근로자'!E67</f>
        <v>0</v>
      </c>
      <c r="J67" s="633">
        <f>'2020-상시근로자'!G67</f>
        <v>0</v>
      </c>
      <c r="K67" s="33" t="e">
        <f t="shared" si="7"/>
        <v>#VALUE!</v>
      </c>
      <c r="L67" s="33">
        <f t="shared" si="0"/>
        <v>0</v>
      </c>
      <c r="M67" s="35" t="e">
        <f t="shared" si="8"/>
        <v>#VALUE!</v>
      </c>
      <c r="N67" s="108"/>
      <c r="O67" s="178"/>
      <c r="P67" s="179"/>
      <c r="Q67" s="106" t="s">
        <v>160</v>
      </c>
      <c r="R67" s="107" t="s">
        <v>160</v>
      </c>
      <c r="S67" s="43"/>
      <c r="T67" s="122" t="s">
        <v>160</v>
      </c>
      <c r="U67" s="122" t="s">
        <v>160</v>
      </c>
      <c r="V67" s="123" t="s">
        <v>160</v>
      </c>
      <c r="W67" s="702">
        <f t="shared" si="40"/>
        <v>1</v>
      </c>
      <c r="X67" s="703" t="e">
        <f t="shared" si="41"/>
        <v>#VALUE!</v>
      </c>
      <c r="Y67" s="704" t="e">
        <f t="shared" si="42"/>
        <v>#VALUE!</v>
      </c>
      <c r="Z67" s="769" t="e">
        <f t="shared" si="9"/>
        <v>#VALUE!</v>
      </c>
      <c r="AA67" s="705" t="e">
        <f t="shared" si="10"/>
        <v>#VALUE!</v>
      </c>
      <c r="AB67" s="702">
        <f t="shared" si="43"/>
        <v>1</v>
      </c>
      <c r="AC67" s="703" t="e">
        <f t="shared" si="44"/>
        <v>#VALUE!</v>
      </c>
      <c r="AD67" s="704" t="e">
        <f t="shared" si="45"/>
        <v>#VALUE!</v>
      </c>
      <c r="AE67" s="769" t="e">
        <f t="shared" si="11"/>
        <v>#VALUE!</v>
      </c>
      <c r="AF67" s="705" t="e">
        <f t="shared" si="12"/>
        <v>#VALUE!</v>
      </c>
      <c r="AG67" s="702">
        <f t="shared" si="46"/>
        <v>1</v>
      </c>
      <c r="AH67" s="703" t="e">
        <f t="shared" si="47"/>
        <v>#VALUE!</v>
      </c>
      <c r="AI67" s="704" t="e">
        <f t="shared" si="48"/>
        <v>#VALUE!</v>
      </c>
      <c r="AJ67" s="769" t="e">
        <f t="shared" si="13"/>
        <v>#VALUE!</v>
      </c>
      <c r="AK67" s="705" t="e">
        <f t="shared" si="14"/>
        <v>#VALUE!</v>
      </c>
      <c r="AL67" s="702">
        <f t="shared" si="49"/>
        <v>1</v>
      </c>
      <c r="AM67" s="703" t="e">
        <f t="shared" si="50"/>
        <v>#VALUE!</v>
      </c>
      <c r="AN67" s="704" t="e">
        <f t="shared" si="51"/>
        <v>#VALUE!</v>
      </c>
      <c r="AO67" s="769" t="e">
        <f t="shared" si="15"/>
        <v>#VALUE!</v>
      </c>
      <c r="AP67" s="705" t="e">
        <f t="shared" si="16"/>
        <v>#VALUE!</v>
      </c>
      <c r="AQ67" s="702">
        <f t="shared" si="52"/>
        <v>1</v>
      </c>
      <c r="AR67" s="703" t="e">
        <f t="shared" si="53"/>
        <v>#VALUE!</v>
      </c>
      <c r="AS67" s="704" t="e">
        <f t="shared" si="54"/>
        <v>#VALUE!</v>
      </c>
      <c r="AT67" s="769" t="e">
        <f t="shared" si="17"/>
        <v>#VALUE!</v>
      </c>
      <c r="AU67" s="705" t="e">
        <f t="shared" si="18"/>
        <v>#VALUE!</v>
      </c>
      <c r="AV67" s="702">
        <f t="shared" si="55"/>
        <v>1</v>
      </c>
      <c r="AW67" s="703" t="e">
        <f t="shared" si="56"/>
        <v>#VALUE!</v>
      </c>
      <c r="AX67" s="704" t="e">
        <f t="shared" si="57"/>
        <v>#VALUE!</v>
      </c>
      <c r="AY67" s="769" t="e">
        <f t="shared" si="19"/>
        <v>#VALUE!</v>
      </c>
      <c r="AZ67" s="705" t="e">
        <f t="shared" si="20"/>
        <v>#VALUE!</v>
      </c>
      <c r="BA67" s="702">
        <f t="shared" si="58"/>
        <v>1</v>
      </c>
      <c r="BB67" s="703" t="e">
        <f t="shared" si="59"/>
        <v>#VALUE!</v>
      </c>
      <c r="BC67" s="704" t="e">
        <f t="shared" si="60"/>
        <v>#VALUE!</v>
      </c>
      <c r="BD67" s="769" t="e">
        <f t="shared" si="21"/>
        <v>#VALUE!</v>
      </c>
      <c r="BE67" s="705" t="e">
        <f t="shared" si="22"/>
        <v>#VALUE!</v>
      </c>
      <c r="BF67" s="702">
        <f t="shared" si="61"/>
        <v>1</v>
      </c>
      <c r="BG67" s="703" t="e">
        <f t="shared" si="62"/>
        <v>#VALUE!</v>
      </c>
      <c r="BH67" s="704" t="e">
        <f t="shared" si="63"/>
        <v>#VALUE!</v>
      </c>
      <c r="BI67" s="769" t="e">
        <f t="shared" si="23"/>
        <v>#VALUE!</v>
      </c>
      <c r="BJ67" s="705" t="e">
        <f t="shared" si="24"/>
        <v>#VALUE!</v>
      </c>
      <c r="BK67" s="702">
        <f t="shared" si="64"/>
        <v>1</v>
      </c>
      <c r="BL67" s="703" t="e">
        <f t="shared" si="65"/>
        <v>#VALUE!</v>
      </c>
      <c r="BM67" s="704" t="e">
        <f t="shared" si="66"/>
        <v>#VALUE!</v>
      </c>
      <c r="BN67" s="769" t="e">
        <f t="shared" si="25"/>
        <v>#VALUE!</v>
      </c>
      <c r="BO67" s="705" t="e">
        <f t="shared" si="26"/>
        <v>#VALUE!</v>
      </c>
      <c r="BP67" s="702">
        <f t="shared" si="67"/>
        <v>1</v>
      </c>
      <c r="BQ67" s="703" t="e">
        <f t="shared" si="68"/>
        <v>#VALUE!</v>
      </c>
      <c r="BR67" s="704" t="e">
        <f t="shared" si="69"/>
        <v>#VALUE!</v>
      </c>
      <c r="BS67" s="769" t="e">
        <f t="shared" si="27"/>
        <v>#VALUE!</v>
      </c>
      <c r="BT67" s="705" t="e">
        <f t="shared" si="28"/>
        <v>#VALUE!</v>
      </c>
      <c r="BU67" s="702">
        <f t="shared" si="70"/>
        <v>1</v>
      </c>
      <c r="BV67" s="703" t="e">
        <f t="shared" si="71"/>
        <v>#VALUE!</v>
      </c>
      <c r="BW67" s="704" t="e">
        <f t="shared" si="72"/>
        <v>#VALUE!</v>
      </c>
      <c r="BX67" s="769" t="e">
        <f t="shared" si="29"/>
        <v>#VALUE!</v>
      </c>
      <c r="BY67" s="705" t="e">
        <f t="shared" si="30"/>
        <v>#VALUE!</v>
      </c>
      <c r="BZ67" s="702">
        <f t="shared" si="73"/>
        <v>1</v>
      </c>
      <c r="CA67" s="703" t="e">
        <f t="shared" si="74"/>
        <v>#VALUE!</v>
      </c>
      <c r="CB67" s="704" t="e">
        <f t="shared" si="75"/>
        <v>#VALUE!</v>
      </c>
      <c r="CC67" s="769" t="e">
        <f t="shared" si="31"/>
        <v>#VALUE!</v>
      </c>
      <c r="CD67" s="705" t="e">
        <f t="shared" si="32"/>
        <v>#VALUE!</v>
      </c>
      <c r="CE67" s="706">
        <f t="shared" si="1"/>
        <v>12</v>
      </c>
      <c r="CF67" s="707" t="e">
        <f t="shared" si="2"/>
        <v>#VALUE!</v>
      </c>
      <c r="CG67" s="708"/>
      <c r="CH67" s="709"/>
      <c r="CI67" s="719"/>
      <c r="CJ67" s="719"/>
      <c r="CK67" s="720"/>
      <c r="CL67" s="721"/>
      <c r="CM67" s="721"/>
      <c r="CN67" s="722"/>
      <c r="CO67" s="742" t="e">
        <f t="shared" si="34"/>
        <v>#VALUE!</v>
      </c>
      <c r="CP67" s="743" t="e">
        <f t="shared" si="35"/>
        <v>#VALUE!</v>
      </c>
      <c r="CQ67" s="724">
        <f t="shared" si="36"/>
        <v>0</v>
      </c>
      <c r="CR67" s="725" t="e">
        <f t="shared" si="76"/>
        <v>#VALUE!</v>
      </c>
      <c r="CS67" s="725" t="e">
        <f t="shared" si="76"/>
        <v>#VALUE!</v>
      </c>
      <c r="CT67" s="725" t="e">
        <f t="shared" si="38"/>
        <v>#VALUE!</v>
      </c>
      <c r="CU67" s="709"/>
    </row>
    <row r="68" spans="1:99" ht="16.5" customHeight="1">
      <c r="A68" s="23">
        <f t="shared" si="39"/>
        <v>64</v>
      </c>
      <c r="B68" s="142">
        <f>'2020-상시근로자'!B68</f>
        <v>0</v>
      </c>
      <c r="C68" s="632">
        <f>'2020-상시근로자'!C68</f>
        <v>0</v>
      </c>
      <c r="D68" s="634">
        <f>'2020-상시근로자'!D68</f>
        <v>0</v>
      </c>
      <c r="E68" s="156" t="e">
        <f t="shared" si="3"/>
        <v>#VALUE!</v>
      </c>
      <c r="F68" s="30" t="e">
        <f t="shared" si="4"/>
        <v>#VALUE!</v>
      </c>
      <c r="G68" s="31" t="e">
        <f t="shared" si="5"/>
        <v>#VALUE!</v>
      </c>
      <c r="H68" s="147" t="e">
        <f t="shared" si="6"/>
        <v>#VALUE!</v>
      </c>
      <c r="I68" s="633">
        <f>'2020-상시근로자'!E68</f>
        <v>0</v>
      </c>
      <c r="J68" s="633">
        <f>'2020-상시근로자'!G68</f>
        <v>0</v>
      </c>
      <c r="K68" s="33" t="e">
        <f t="shared" si="7"/>
        <v>#VALUE!</v>
      </c>
      <c r="L68" s="33">
        <f t="shared" si="0"/>
        <v>0</v>
      </c>
      <c r="M68" s="35" t="e">
        <f t="shared" si="8"/>
        <v>#VALUE!</v>
      </c>
      <c r="N68" s="108"/>
      <c r="O68" s="178"/>
      <c r="P68" s="179"/>
      <c r="Q68" s="106" t="s">
        <v>160</v>
      </c>
      <c r="R68" s="107" t="s">
        <v>160</v>
      </c>
      <c r="S68" s="43"/>
      <c r="T68" s="122" t="s">
        <v>160</v>
      </c>
      <c r="U68" s="122" t="s">
        <v>160</v>
      </c>
      <c r="V68" s="123" t="s">
        <v>160</v>
      </c>
      <c r="W68" s="702">
        <f t="shared" si="40"/>
        <v>1</v>
      </c>
      <c r="X68" s="703" t="e">
        <f t="shared" si="41"/>
        <v>#VALUE!</v>
      </c>
      <c r="Y68" s="704" t="e">
        <f t="shared" si="42"/>
        <v>#VALUE!</v>
      </c>
      <c r="Z68" s="769" t="e">
        <f t="shared" si="9"/>
        <v>#VALUE!</v>
      </c>
      <c r="AA68" s="705" t="e">
        <f t="shared" si="10"/>
        <v>#VALUE!</v>
      </c>
      <c r="AB68" s="702">
        <f t="shared" si="43"/>
        <v>1</v>
      </c>
      <c r="AC68" s="703" t="e">
        <f t="shared" si="44"/>
        <v>#VALUE!</v>
      </c>
      <c r="AD68" s="704" t="e">
        <f t="shared" si="45"/>
        <v>#VALUE!</v>
      </c>
      <c r="AE68" s="769" t="e">
        <f t="shared" si="11"/>
        <v>#VALUE!</v>
      </c>
      <c r="AF68" s="705" t="e">
        <f t="shared" si="12"/>
        <v>#VALUE!</v>
      </c>
      <c r="AG68" s="702">
        <f t="shared" si="46"/>
        <v>1</v>
      </c>
      <c r="AH68" s="703" t="e">
        <f t="shared" si="47"/>
        <v>#VALUE!</v>
      </c>
      <c r="AI68" s="704" t="e">
        <f t="shared" si="48"/>
        <v>#VALUE!</v>
      </c>
      <c r="AJ68" s="769" t="e">
        <f t="shared" si="13"/>
        <v>#VALUE!</v>
      </c>
      <c r="AK68" s="705" t="e">
        <f t="shared" si="14"/>
        <v>#VALUE!</v>
      </c>
      <c r="AL68" s="702">
        <f t="shared" si="49"/>
        <v>1</v>
      </c>
      <c r="AM68" s="703" t="e">
        <f t="shared" si="50"/>
        <v>#VALUE!</v>
      </c>
      <c r="AN68" s="704" t="e">
        <f t="shared" si="51"/>
        <v>#VALUE!</v>
      </c>
      <c r="AO68" s="769" t="e">
        <f t="shared" si="15"/>
        <v>#VALUE!</v>
      </c>
      <c r="AP68" s="705" t="e">
        <f t="shared" si="16"/>
        <v>#VALUE!</v>
      </c>
      <c r="AQ68" s="702">
        <f t="shared" si="52"/>
        <v>1</v>
      </c>
      <c r="AR68" s="703" t="e">
        <f t="shared" si="53"/>
        <v>#VALUE!</v>
      </c>
      <c r="AS68" s="704" t="e">
        <f t="shared" si="54"/>
        <v>#VALUE!</v>
      </c>
      <c r="AT68" s="769" t="e">
        <f t="shared" si="17"/>
        <v>#VALUE!</v>
      </c>
      <c r="AU68" s="705" t="e">
        <f t="shared" si="18"/>
        <v>#VALUE!</v>
      </c>
      <c r="AV68" s="702">
        <f t="shared" si="55"/>
        <v>1</v>
      </c>
      <c r="AW68" s="703" t="e">
        <f t="shared" si="56"/>
        <v>#VALUE!</v>
      </c>
      <c r="AX68" s="704" t="e">
        <f t="shared" si="57"/>
        <v>#VALUE!</v>
      </c>
      <c r="AY68" s="769" t="e">
        <f t="shared" si="19"/>
        <v>#VALUE!</v>
      </c>
      <c r="AZ68" s="705" t="e">
        <f t="shared" si="20"/>
        <v>#VALUE!</v>
      </c>
      <c r="BA68" s="702">
        <f t="shared" si="58"/>
        <v>1</v>
      </c>
      <c r="BB68" s="703" t="e">
        <f t="shared" si="59"/>
        <v>#VALUE!</v>
      </c>
      <c r="BC68" s="704" t="e">
        <f t="shared" si="60"/>
        <v>#VALUE!</v>
      </c>
      <c r="BD68" s="769" t="e">
        <f t="shared" si="21"/>
        <v>#VALUE!</v>
      </c>
      <c r="BE68" s="705" t="e">
        <f t="shared" si="22"/>
        <v>#VALUE!</v>
      </c>
      <c r="BF68" s="702">
        <f t="shared" si="61"/>
        <v>1</v>
      </c>
      <c r="BG68" s="703" t="e">
        <f t="shared" si="62"/>
        <v>#VALUE!</v>
      </c>
      <c r="BH68" s="704" t="e">
        <f t="shared" si="63"/>
        <v>#VALUE!</v>
      </c>
      <c r="BI68" s="769" t="e">
        <f t="shared" si="23"/>
        <v>#VALUE!</v>
      </c>
      <c r="BJ68" s="705" t="e">
        <f t="shared" si="24"/>
        <v>#VALUE!</v>
      </c>
      <c r="BK68" s="702">
        <f t="shared" si="64"/>
        <v>1</v>
      </c>
      <c r="BL68" s="703" t="e">
        <f t="shared" si="65"/>
        <v>#VALUE!</v>
      </c>
      <c r="BM68" s="704" t="e">
        <f t="shared" si="66"/>
        <v>#VALUE!</v>
      </c>
      <c r="BN68" s="769" t="e">
        <f t="shared" si="25"/>
        <v>#VALUE!</v>
      </c>
      <c r="BO68" s="705" t="e">
        <f t="shared" si="26"/>
        <v>#VALUE!</v>
      </c>
      <c r="BP68" s="702">
        <f t="shared" si="67"/>
        <v>1</v>
      </c>
      <c r="BQ68" s="703" t="e">
        <f t="shared" si="68"/>
        <v>#VALUE!</v>
      </c>
      <c r="BR68" s="704" t="e">
        <f t="shared" si="69"/>
        <v>#VALUE!</v>
      </c>
      <c r="BS68" s="769" t="e">
        <f t="shared" si="27"/>
        <v>#VALUE!</v>
      </c>
      <c r="BT68" s="705" t="e">
        <f t="shared" si="28"/>
        <v>#VALUE!</v>
      </c>
      <c r="BU68" s="702">
        <f t="shared" si="70"/>
        <v>1</v>
      </c>
      <c r="BV68" s="703" t="e">
        <f t="shared" si="71"/>
        <v>#VALUE!</v>
      </c>
      <c r="BW68" s="704" t="e">
        <f t="shared" si="72"/>
        <v>#VALUE!</v>
      </c>
      <c r="BX68" s="769" t="e">
        <f t="shared" si="29"/>
        <v>#VALUE!</v>
      </c>
      <c r="BY68" s="705" t="e">
        <f t="shared" si="30"/>
        <v>#VALUE!</v>
      </c>
      <c r="BZ68" s="702">
        <f t="shared" si="73"/>
        <v>1</v>
      </c>
      <c r="CA68" s="703" t="e">
        <f t="shared" si="74"/>
        <v>#VALUE!</v>
      </c>
      <c r="CB68" s="704" t="e">
        <f t="shared" si="75"/>
        <v>#VALUE!</v>
      </c>
      <c r="CC68" s="769" t="e">
        <f t="shared" si="31"/>
        <v>#VALUE!</v>
      </c>
      <c r="CD68" s="705" t="e">
        <f t="shared" si="32"/>
        <v>#VALUE!</v>
      </c>
      <c r="CE68" s="706">
        <f t="shared" si="1"/>
        <v>12</v>
      </c>
      <c r="CF68" s="707" t="e">
        <f t="shared" si="2"/>
        <v>#VALUE!</v>
      </c>
      <c r="CG68" s="708"/>
      <c r="CH68" s="709"/>
      <c r="CI68" s="719"/>
      <c r="CJ68" s="719"/>
      <c r="CK68" s="720"/>
      <c r="CL68" s="721"/>
      <c r="CM68" s="721"/>
      <c r="CN68" s="722"/>
      <c r="CO68" s="742" t="e">
        <f t="shared" si="34"/>
        <v>#VALUE!</v>
      </c>
      <c r="CP68" s="743" t="e">
        <f t="shared" si="35"/>
        <v>#VALUE!</v>
      </c>
      <c r="CQ68" s="724">
        <f t="shared" si="36"/>
        <v>0</v>
      </c>
      <c r="CR68" s="725" t="e">
        <f t="shared" si="76"/>
        <v>#VALUE!</v>
      </c>
      <c r="CS68" s="725" t="e">
        <f t="shared" si="76"/>
        <v>#VALUE!</v>
      </c>
      <c r="CT68" s="725" t="e">
        <f t="shared" si="38"/>
        <v>#VALUE!</v>
      </c>
      <c r="CU68" s="709"/>
    </row>
    <row r="69" spans="1:99" ht="16.5" customHeight="1">
      <c r="A69" s="23">
        <f t="shared" si="39"/>
        <v>65</v>
      </c>
      <c r="B69" s="142">
        <f>'2020-상시근로자'!B69</f>
        <v>0</v>
      </c>
      <c r="C69" s="632">
        <f>'2020-상시근로자'!C69</f>
        <v>0</v>
      </c>
      <c r="D69" s="634">
        <f>'2020-상시근로자'!D69</f>
        <v>0</v>
      </c>
      <c r="E69" s="156" t="e">
        <f t="shared" si="3"/>
        <v>#VALUE!</v>
      </c>
      <c r="F69" s="30" t="e">
        <f t="shared" si="4"/>
        <v>#VALUE!</v>
      </c>
      <c r="G69" s="31" t="e">
        <f t="shared" si="5"/>
        <v>#VALUE!</v>
      </c>
      <c r="H69" s="147" t="e">
        <f t="shared" si="6"/>
        <v>#VALUE!</v>
      </c>
      <c r="I69" s="633">
        <f>'2020-상시근로자'!E69</f>
        <v>0</v>
      </c>
      <c r="J69" s="633">
        <f>'2020-상시근로자'!G69</f>
        <v>0</v>
      </c>
      <c r="K69" s="33" t="e">
        <f t="shared" si="7"/>
        <v>#VALUE!</v>
      </c>
      <c r="L69" s="33">
        <f t="shared" ref="L69:L132" si="77">IF(P69="",0,DATEDIF(O69,P69+1,"Y")&amp;"년 "&amp;DATEDIF(O69,P69+1,"YM")&amp;"월 "&amp;IF(OR(AND(TEXT(O69,"dd")="01",TEXT(EOMONTH(P69,0),"dd")=TEXT(P69,"dd")),TEXT(TEXT(P69,"dd")+1,"dd")=TEXT(O69,"dd")),"",DATEDIF(O69,P69,"MD")+1&amp;"일"))</f>
        <v>0</v>
      </c>
      <c r="M69" s="35" t="e">
        <f t="shared" si="8"/>
        <v>#VALUE!</v>
      </c>
      <c r="N69" s="108"/>
      <c r="O69" s="178"/>
      <c r="P69" s="179"/>
      <c r="Q69" s="106" t="s">
        <v>160</v>
      </c>
      <c r="R69" s="107" t="s">
        <v>160</v>
      </c>
      <c r="S69" s="43"/>
      <c r="T69" s="122" t="s">
        <v>160</v>
      </c>
      <c r="U69" s="122" t="s">
        <v>160</v>
      </c>
      <c r="V69" s="123" t="s">
        <v>160</v>
      </c>
      <c r="W69" s="702">
        <f t="shared" si="40"/>
        <v>1</v>
      </c>
      <c r="X69" s="703" t="e">
        <f t="shared" si="41"/>
        <v>#VALUE!</v>
      </c>
      <c r="Y69" s="704" t="e">
        <f t="shared" si="42"/>
        <v>#VALUE!</v>
      </c>
      <c r="Z69" s="769" t="e">
        <f t="shared" si="9"/>
        <v>#VALUE!</v>
      </c>
      <c r="AA69" s="705" t="e">
        <f t="shared" si="10"/>
        <v>#VALUE!</v>
      </c>
      <c r="AB69" s="702">
        <f t="shared" si="43"/>
        <v>1</v>
      </c>
      <c r="AC69" s="703" t="e">
        <f t="shared" si="44"/>
        <v>#VALUE!</v>
      </c>
      <c r="AD69" s="704" t="e">
        <f t="shared" si="45"/>
        <v>#VALUE!</v>
      </c>
      <c r="AE69" s="769" t="e">
        <f t="shared" si="11"/>
        <v>#VALUE!</v>
      </c>
      <c r="AF69" s="705" t="e">
        <f t="shared" si="12"/>
        <v>#VALUE!</v>
      </c>
      <c r="AG69" s="702">
        <f t="shared" si="46"/>
        <v>1</v>
      </c>
      <c r="AH69" s="703" t="e">
        <f t="shared" si="47"/>
        <v>#VALUE!</v>
      </c>
      <c r="AI69" s="704" t="e">
        <f t="shared" si="48"/>
        <v>#VALUE!</v>
      </c>
      <c r="AJ69" s="769" t="e">
        <f t="shared" si="13"/>
        <v>#VALUE!</v>
      </c>
      <c r="AK69" s="705" t="e">
        <f t="shared" si="14"/>
        <v>#VALUE!</v>
      </c>
      <c r="AL69" s="702">
        <f t="shared" si="49"/>
        <v>1</v>
      </c>
      <c r="AM69" s="703" t="e">
        <f t="shared" si="50"/>
        <v>#VALUE!</v>
      </c>
      <c r="AN69" s="704" t="e">
        <f t="shared" si="51"/>
        <v>#VALUE!</v>
      </c>
      <c r="AO69" s="769" t="e">
        <f t="shared" si="15"/>
        <v>#VALUE!</v>
      </c>
      <c r="AP69" s="705" t="e">
        <f t="shared" si="16"/>
        <v>#VALUE!</v>
      </c>
      <c r="AQ69" s="702">
        <f t="shared" si="52"/>
        <v>1</v>
      </c>
      <c r="AR69" s="703" t="e">
        <f t="shared" si="53"/>
        <v>#VALUE!</v>
      </c>
      <c r="AS69" s="704" t="e">
        <f t="shared" si="54"/>
        <v>#VALUE!</v>
      </c>
      <c r="AT69" s="769" t="e">
        <f t="shared" si="17"/>
        <v>#VALUE!</v>
      </c>
      <c r="AU69" s="705" t="e">
        <f t="shared" si="18"/>
        <v>#VALUE!</v>
      </c>
      <c r="AV69" s="702">
        <f t="shared" si="55"/>
        <v>1</v>
      </c>
      <c r="AW69" s="703" t="e">
        <f t="shared" si="56"/>
        <v>#VALUE!</v>
      </c>
      <c r="AX69" s="704" t="e">
        <f t="shared" si="57"/>
        <v>#VALUE!</v>
      </c>
      <c r="AY69" s="769" t="e">
        <f t="shared" si="19"/>
        <v>#VALUE!</v>
      </c>
      <c r="AZ69" s="705" t="e">
        <f t="shared" si="20"/>
        <v>#VALUE!</v>
      </c>
      <c r="BA69" s="702">
        <f t="shared" si="58"/>
        <v>1</v>
      </c>
      <c r="BB69" s="703" t="e">
        <f t="shared" si="59"/>
        <v>#VALUE!</v>
      </c>
      <c r="BC69" s="704" t="e">
        <f t="shared" si="60"/>
        <v>#VALUE!</v>
      </c>
      <c r="BD69" s="769" t="e">
        <f t="shared" si="21"/>
        <v>#VALUE!</v>
      </c>
      <c r="BE69" s="705" t="e">
        <f t="shared" si="22"/>
        <v>#VALUE!</v>
      </c>
      <c r="BF69" s="702">
        <f t="shared" si="61"/>
        <v>1</v>
      </c>
      <c r="BG69" s="703" t="e">
        <f t="shared" si="62"/>
        <v>#VALUE!</v>
      </c>
      <c r="BH69" s="704" t="e">
        <f t="shared" si="63"/>
        <v>#VALUE!</v>
      </c>
      <c r="BI69" s="769" t="e">
        <f t="shared" si="23"/>
        <v>#VALUE!</v>
      </c>
      <c r="BJ69" s="705" t="e">
        <f t="shared" si="24"/>
        <v>#VALUE!</v>
      </c>
      <c r="BK69" s="702">
        <f t="shared" si="64"/>
        <v>1</v>
      </c>
      <c r="BL69" s="703" t="e">
        <f t="shared" si="65"/>
        <v>#VALUE!</v>
      </c>
      <c r="BM69" s="704" t="e">
        <f t="shared" si="66"/>
        <v>#VALUE!</v>
      </c>
      <c r="BN69" s="769" t="e">
        <f t="shared" si="25"/>
        <v>#VALUE!</v>
      </c>
      <c r="BO69" s="705" t="e">
        <f t="shared" si="26"/>
        <v>#VALUE!</v>
      </c>
      <c r="BP69" s="702">
        <f t="shared" si="67"/>
        <v>1</v>
      </c>
      <c r="BQ69" s="703" t="e">
        <f t="shared" si="68"/>
        <v>#VALUE!</v>
      </c>
      <c r="BR69" s="704" t="e">
        <f t="shared" si="69"/>
        <v>#VALUE!</v>
      </c>
      <c r="BS69" s="769" t="e">
        <f t="shared" si="27"/>
        <v>#VALUE!</v>
      </c>
      <c r="BT69" s="705" t="e">
        <f t="shared" si="28"/>
        <v>#VALUE!</v>
      </c>
      <c r="BU69" s="702">
        <f t="shared" si="70"/>
        <v>1</v>
      </c>
      <c r="BV69" s="703" t="e">
        <f t="shared" si="71"/>
        <v>#VALUE!</v>
      </c>
      <c r="BW69" s="704" t="e">
        <f t="shared" si="72"/>
        <v>#VALUE!</v>
      </c>
      <c r="BX69" s="769" t="e">
        <f t="shared" si="29"/>
        <v>#VALUE!</v>
      </c>
      <c r="BY69" s="705" t="e">
        <f t="shared" si="30"/>
        <v>#VALUE!</v>
      </c>
      <c r="BZ69" s="702">
        <f t="shared" si="73"/>
        <v>1</v>
      </c>
      <c r="CA69" s="703" t="e">
        <f t="shared" si="74"/>
        <v>#VALUE!</v>
      </c>
      <c r="CB69" s="704" t="e">
        <f t="shared" si="75"/>
        <v>#VALUE!</v>
      </c>
      <c r="CC69" s="769" t="e">
        <f t="shared" si="31"/>
        <v>#VALUE!</v>
      </c>
      <c r="CD69" s="705" t="e">
        <f t="shared" si="32"/>
        <v>#VALUE!</v>
      </c>
      <c r="CE69" s="706">
        <f t="shared" ref="CE69:CE132" si="78">SUM(W69,AB69,AG69,AL69,AQ69,AV69,BA69,BF69,BK69,BP69,BU69,BZ69)</f>
        <v>12</v>
      </c>
      <c r="CF69" s="707" t="e">
        <f t="shared" ref="CF69:CF132" si="79">SUM(AA69,AF69,AK69,AP69,AU69,AZ69,BE69,BJ69,BO69,BT69,BY69,CD69)</f>
        <v>#VALUE!</v>
      </c>
      <c r="CG69" s="708"/>
      <c r="CH69" s="709"/>
      <c r="CI69" s="719"/>
      <c r="CJ69" s="719"/>
      <c r="CK69" s="720"/>
      <c r="CL69" s="721"/>
      <c r="CM69" s="721"/>
      <c r="CN69" s="722"/>
      <c r="CO69" s="742" t="e">
        <f t="shared" si="34"/>
        <v>#VALUE!</v>
      </c>
      <c r="CP69" s="743" t="e">
        <f t="shared" si="35"/>
        <v>#VALUE!</v>
      </c>
      <c r="CQ69" s="724">
        <f t="shared" si="36"/>
        <v>0</v>
      </c>
      <c r="CR69" s="725" t="e">
        <f t="shared" si="76"/>
        <v>#VALUE!</v>
      </c>
      <c r="CS69" s="725" t="e">
        <f t="shared" si="76"/>
        <v>#VALUE!</v>
      </c>
      <c r="CT69" s="725" t="e">
        <f t="shared" si="38"/>
        <v>#VALUE!</v>
      </c>
      <c r="CU69" s="709"/>
    </row>
    <row r="70" spans="1:99" ht="16.5" customHeight="1">
      <c r="A70" s="23">
        <f t="shared" si="39"/>
        <v>66</v>
      </c>
      <c r="B70" s="142">
        <f>'2020-상시근로자'!B70</f>
        <v>0</v>
      </c>
      <c r="C70" s="632">
        <f>'2020-상시근로자'!C70</f>
        <v>0</v>
      </c>
      <c r="D70" s="634">
        <f>'2020-상시근로자'!D70</f>
        <v>0</v>
      </c>
      <c r="E70" s="156" t="e">
        <f t="shared" ref="E70:E104" si="80">IF($D70="","",IF(OR(MID(D70,LEN(CLEAN(D70))-6,1)&lt;="2",MID(D70,LEN(CLEAN(D70))-6,1)="5",MID(D70,LEN(CLEAN(D70))-6,1)="6"),DATE(MID(D70,1,2),MID(D70,3,2),MID(D70,5,2)),CHOOSE(14-LEN(CLEAN(D70)),DATE(MID(D70,1,2)+100,MID(D70,3,2),MID(D70,5,2)),DATE(MID(D70,1,1)+100,MID(D70,2,2),MID(D70,4,2)),DATE(2000,MID(D70,1,2),MID(D70,3,2)),DATE(2000,MID(D70,1,1),MID(D70,2,2)))))</f>
        <v>#VALUE!</v>
      </c>
      <c r="F70" s="30" t="e">
        <f t="shared" ref="F70:F104" si="81">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#VALUE!</v>
      </c>
      <c r="G70" s="31" t="e">
        <f t="shared" ref="G70:G104" si="82">IF(D70="","",IF(INT(RIGHT(D70,1))=F70,"OK","주민오류"))</f>
        <v>#VALUE!</v>
      </c>
      <c r="H70" s="147" t="e">
        <f t="shared" ref="H70:H104" si="83">IF(D70="","",CHOOSE(14-LEN(CLEAN(D70)),CHOOSE(MID(D70,7,1),"남","여","남","여","남","여","남","여","남","여"),CHOOSE(MID(D70,6,1),"남","여","남","여","남","여","남","여","남","여"),CHOOSE(MID(D70,5,1),"남","여","남","여","남","여","남","여","남","여"),CHOOSE(MID(D70,4,1),"남","여","남","여","남","여","남","여","남","여"),CHOOSE(MID(D70,3,1),"남","여","남","여","남","여","남","여","남","여")))</f>
        <v>#VALUE!</v>
      </c>
      <c r="I70" s="633">
        <f>'2020-상시근로자'!E70</f>
        <v>0</v>
      </c>
      <c r="J70" s="633">
        <f>'2020-상시근로자'!G70</f>
        <v>0</v>
      </c>
      <c r="K70" s="33" t="e">
        <f t="shared" ref="K70:K104" si="84">IF($D70="","",DATEDIF(IF(OR(MID(D70,LEN(CLEAN(D70))-6,1)&lt;="2",MID(D70,LEN(CLEAN(D70))-6,1)="5",MID(D70,LEN(CLEAN(D70))-6,1)="6"),DATE(MID(D70,1,2),MID(D70,3,2),MID(D70,5,2)),CHOOSE(14-LEN(CLEAN(D70)), DATE(MID(D70,1,2)+100,MID(D70,3,2),MID(D70,5,2)), DATE(MID(D70,1,1)+100,MID(D70,2,2),MID(D70,4,2)),DATE(2000,MID(D70,1,2),MID(D70,3,2)),DATE(2000,MID(D70,1,1),MID(D70,2,2)))),I70,"y"))</f>
        <v>#VALUE!</v>
      </c>
      <c r="L70" s="33">
        <f t="shared" si="77"/>
        <v>0</v>
      </c>
      <c r="M70" s="35" t="e">
        <f t="shared" ref="M70:M104" si="85">IF(D70="","",TEXT(DATE(YEAR(I70-E70),MONTH(I70-E70),DAY(I70-E70))-DATE(YEAR(P70-O70),MONTH(P70-O70),DAY(P70-O70)),"yy년")&amp;VALUE(TEXT(DATE(YEAR(I70-E70),MONTH(I70-E70),DAY(I70-E70))-DATE(YEAR(P70-O70),MONTH(P70-O70),DAY(P70-O70)),"mm")-1)&amp;TEXT(DATE(YEAR(I70-E70),MONTH(I70-E70),DAY(I70-E70))-DATE(YEAR(P70-O70),MONTH(P70-O70),DAY(P70-O70)),"월dd일"))</f>
        <v>#VALUE!</v>
      </c>
      <c r="N70" s="108"/>
      <c r="O70" s="178"/>
      <c r="P70" s="179"/>
      <c r="Q70" s="106" t="s">
        <v>160</v>
      </c>
      <c r="R70" s="107" t="s">
        <v>160</v>
      </c>
      <c r="S70" s="43"/>
      <c r="T70" s="122" t="s">
        <v>160</v>
      </c>
      <c r="U70" s="122" t="s">
        <v>160</v>
      </c>
      <c r="V70" s="123" t="s">
        <v>160</v>
      </c>
      <c r="W70" s="702">
        <f t="shared" si="40"/>
        <v>1</v>
      </c>
      <c r="X70" s="703" t="e">
        <f t="shared" si="41"/>
        <v>#VALUE!</v>
      </c>
      <c r="Y70" s="704" t="e">
        <f t="shared" si="42"/>
        <v>#VALUE!</v>
      </c>
      <c r="Z70" s="769" t="e">
        <f t="shared" ref="Z70:Z133" si="86">VALUE(MID(TEXT(Y70,"YY"),1,2))</f>
        <v>#VALUE!</v>
      </c>
      <c r="AA70" s="705" t="e">
        <f t="shared" ref="AA70:AA133" si="87">IF($D70="",0,IF(OR(AND(W70=1,OR($Q70="여",$R70="여")),AND(W70=1,AND(X70&gt;=15,Z70&lt;=29))),1,0))</f>
        <v>#VALUE!</v>
      </c>
      <c r="AB70" s="702">
        <f t="shared" si="43"/>
        <v>1</v>
      </c>
      <c r="AC70" s="703" t="e">
        <f t="shared" si="44"/>
        <v>#VALUE!</v>
      </c>
      <c r="AD70" s="704" t="e">
        <f t="shared" si="45"/>
        <v>#VALUE!</v>
      </c>
      <c r="AE70" s="769" t="e">
        <f t="shared" ref="AE70:AE133" si="88">VALUE(MID(TEXT(AD70,"YY"),1,2))</f>
        <v>#VALUE!</v>
      </c>
      <c r="AF70" s="705" t="e">
        <f t="shared" ref="AF70:AF133" si="89">IF($D70="",0,IF(OR(AND(AB70=1,OR($Q70="여",$R70="여")),AND(AB70=1,AND(AC70&gt;=15,AE70&lt;=29))),1,0))</f>
        <v>#VALUE!</v>
      </c>
      <c r="AG70" s="702">
        <f t="shared" si="46"/>
        <v>1</v>
      </c>
      <c r="AH70" s="703" t="e">
        <f t="shared" si="47"/>
        <v>#VALUE!</v>
      </c>
      <c r="AI70" s="704" t="e">
        <f t="shared" si="48"/>
        <v>#VALUE!</v>
      </c>
      <c r="AJ70" s="769" t="e">
        <f t="shared" ref="AJ70:AJ133" si="90">VALUE(MID(TEXT(AI70,"YY"),1,2))</f>
        <v>#VALUE!</v>
      </c>
      <c r="AK70" s="705" t="e">
        <f t="shared" ref="AK70:AK133" si="91">IF($D70="",0,IF(OR(AND(AG70=1,OR($Q70="여",$R70="여")),AND(AG70=1,AND(AH70&gt;=15,AJ70&lt;=29))),1,0))</f>
        <v>#VALUE!</v>
      </c>
      <c r="AL70" s="702">
        <f t="shared" si="49"/>
        <v>1</v>
      </c>
      <c r="AM70" s="703" t="e">
        <f t="shared" si="50"/>
        <v>#VALUE!</v>
      </c>
      <c r="AN70" s="704" t="e">
        <f t="shared" si="51"/>
        <v>#VALUE!</v>
      </c>
      <c r="AO70" s="769" t="e">
        <f t="shared" ref="AO70:AO133" si="92">VALUE(MID(TEXT(AN70,"YY"),1,2))</f>
        <v>#VALUE!</v>
      </c>
      <c r="AP70" s="705" t="e">
        <f t="shared" ref="AP70:AP133" si="93">IF($D70="",0,IF(OR(AND(AL70=1,OR($Q70="여",$R70="여")),AND(AL70=1,AND(AM70&gt;=15,AO70&lt;=29))),1,0))</f>
        <v>#VALUE!</v>
      </c>
      <c r="AQ70" s="702">
        <f t="shared" si="52"/>
        <v>1</v>
      </c>
      <c r="AR70" s="703" t="e">
        <f t="shared" si="53"/>
        <v>#VALUE!</v>
      </c>
      <c r="AS70" s="704" t="e">
        <f t="shared" si="54"/>
        <v>#VALUE!</v>
      </c>
      <c r="AT70" s="769" t="e">
        <f t="shared" ref="AT70:AT133" si="94">VALUE(MID(TEXT(AS70,"YY"),1,2))</f>
        <v>#VALUE!</v>
      </c>
      <c r="AU70" s="705" t="e">
        <f t="shared" ref="AU70:AU133" si="95">IF($D70="",0,IF(OR(AND(AQ70=1,OR($Q70="여",$R70="여")),AND(AQ70=1,AND(AR70&gt;=15,AT70&lt;=29))),1,0))</f>
        <v>#VALUE!</v>
      </c>
      <c r="AV70" s="702">
        <f t="shared" si="55"/>
        <v>1</v>
      </c>
      <c r="AW70" s="703" t="e">
        <f t="shared" si="56"/>
        <v>#VALUE!</v>
      </c>
      <c r="AX70" s="704" t="e">
        <f t="shared" si="57"/>
        <v>#VALUE!</v>
      </c>
      <c r="AY70" s="769" t="e">
        <f t="shared" ref="AY70:AY133" si="96">VALUE(MID(TEXT(AX70,"YY"),1,2))</f>
        <v>#VALUE!</v>
      </c>
      <c r="AZ70" s="705" t="e">
        <f t="shared" ref="AZ70:AZ133" si="97">IF($D70="",0,IF(OR(AND(AV70=1,OR($Q70="여",$R70="여")),AND(AV70=1,AND(AW70&gt;=15,AY70&lt;=29))),1,0))</f>
        <v>#VALUE!</v>
      </c>
      <c r="BA70" s="702">
        <f t="shared" si="58"/>
        <v>1</v>
      </c>
      <c r="BB70" s="703" t="e">
        <f t="shared" si="59"/>
        <v>#VALUE!</v>
      </c>
      <c r="BC70" s="704" t="e">
        <f t="shared" si="60"/>
        <v>#VALUE!</v>
      </c>
      <c r="BD70" s="769" t="e">
        <f t="shared" ref="BD70:BD133" si="98">VALUE(MID(TEXT(BC70,"YY"),1,2))</f>
        <v>#VALUE!</v>
      </c>
      <c r="BE70" s="705" t="e">
        <f t="shared" ref="BE70:BE133" si="99">IF($D70="",0,IF(OR(AND(BA70=1,OR($Q70="여",$R70="여")),AND(BA70=1,AND(BB70&gt;=15,BD70&lt;=29))),1,0))</f>
        <v>#VALUE!</v>
      </c>
      <c r="BF70" s="702">
        <f t="shared" si="61"/>
        <v>1</v>
      </c>
      <c r="BG70" s="703" t="e">
        <f t="shared" si="62"/>
        <v>#VALUE!</v>
      </c>
      <c r="BH70" s="704" t="e">
        <f t="shared" si="63"/>
        <v>#VALUE!</v>
      </c>
      <c r="BI70" s="769" t="e">
        <f t="shared" ref="BI70:BI133" si="100">VALUE(MID(TEXT(BH70,"YY"),1,2))</f>
        <v>#VALUE!</v>
      </c>
      <c r="BJ70" s="705" t="e">
        <f t="shared" ref="BJ70:BJ133" si="101">IF($D70="",0,IF(OR(AND(BF70=1,OR($Q70="여",$R70="여")),AND(BF70=1,AND(BG70&gt;=15,BI70&lt;=29))),1,0))</f>
        <v>#VALUE!</v>
      </c>
      <c r="BK70" s="702">
        <f t="shared" si="64"/>
        <v>1</v>
      </c>
      <c r="BL70" s="703" t="e">
        <f t="shared" si="65"/>
        <v>#VALUE!</v>
      </c>
      <c r="BM70" s="704" t="e">
        <f t="shared" si="66"/>
        <v>#VALUE!</v>
      </c>
      <c r="BN70" s="769" t="e">
        <f t="shared" ref="BN70:BN133" si="102">VALUE(MID(TEXT(BM70,"YY"),1,2))</f>
        <v>#VALUE!</v>
      </c>
      <c r="BO70" s="705" t="e">
        <f t="shared" ref="BO70:BO133" si="103">IF($D70="",0,IF(OR(AND(BK70=1,OR($Q70="여",$R70="여")),AND(BK70=1,AND(BL70&gt;=15,BN70&lt;=29))),1,0))</f>
        <v>#VALUE!</v>
      </c>
      <c r="BP70" s="702">
        <f t="shared" si="67"/>
        <v>1</v>
      </c>
      <c r="BQ70" s="703" t="e">
        <f t="shared" si="68"/>
        <v>#VALUE!</v>
      </c>
      <c r="BR70" s="704" t="e">
        <f t="shared" si="69"/>
        <v>#VALUE!</v>
      </c>
      <c r="BS70" s="769" t="e">
        <f t="shared" ref="BS70:BS133" si="104">VALUE(MID(TEXT(BR70,"YY"),1,2))</f>
        <v>#VALUE!</v>
      </c>
      <c r="BT70" s="705" t="e">
        <f t="shared" ref="BT70:BT133" si="105">IF($D70="",0,IF(OR(AND(BP70=1,OR($Q70="여",$R70="여")),AND(BP70=1,AND(BQ70&gt;=15,BS70&lt;=29))),1,0))</f>
        <v>#VALUE!</v>
      </c>
      <c r="BU70" s="702">
        <f t="shared" si="70"/>
        <v>1</v>
      </c>
      <c r="BV70" s="703" t="e">
        <f t="shared" si="71"/>
        <v>#VALUE!</v>
      </c>
      <c r="BW70" s="704" t="e">
        <f t="shared" si="72"/>
        <v>#VALUE!</v>
      </c>
      <c r="BX70" s="769" t="e">
        <f t="shared" ref="BX70:BX133" si="106">VALUE(MID(TEXT(BW70,"YY"),1,2))</f>
        <v>#VALUE!</v>
      </c>
      <c r="BY70" s="705" t="e">
        <f t="shared" ref="BY70:BY133" si="107">IF($D70="",0,IF(OR(AND(BU70=1,OR($Q70="여",$R70="여")),AND(BU70=1,AND(BV70&gt;=15,BX70&lt;=29))),1,0))</f>
        <v>#VALUE!</v>
      </c>
      <c r="BZ70" s="702">
        <f t="shared" si="73"/>
        <v>1</v>
      </c>
      <c r="CA70" s="703" t="e">
        <f t="shared" si="74"/>
        <v>#VALUE!</v>
      </c>
      <c r="CB70" s="704" t="e">
        <f t="shared" si="75"/>
        <v>#VALUE!</v>
      </c>
      <c r="CC70" s="769" t="e">
        <f t="shared" ref="CC70:CC133" si="108">VALUE(MID(TEXT(CB70,"YY"),1,2))</f>
        <v>#VALUE!</v>
      </c>
      <c r="CD70" s="705" t="e">
        <f t="shared" ref="CD70:CD133" si="109">IF($D70="",0,IF(OR(AND(BZ70=1,OR($Q70="여",$R70="여")),AND(BZ70=1,AND(CA70&gt;=15,CC70&lt;=29))),1,0))</f>
        <v>#VALUE!</v>
      </c>
      <c r="CE70" s="706">
        <f t="shared" si="78"/>
        <v>12</v>
      </c>
      <c r="CF70" s="707" t="e">
        <f t="shared" si="79"/>
        <v>#VALUE!</v>
      </c>
      <c r="CG70" s="708"/>
      <c r="CH70" s="709"/>
      <c r="CI70" s="719"/>
      <c r="CJ70" s="719"/>
      <c r="CK70" s="720"/>
      <c r="CL70" s="721"/>
      <c r="CM70" s="721"/>
      <c r="CN70" s="722"/>
      <c r="CO70" s="742" t="e">
        <f t="shared" ref="CO70:CO104" si="110">IF(CE70=0,0,CF70/CE70)</f>
        <v>#VALUE!</v>
      </c>
      <c r="CP70" s="743" t="e">
        <f t="shared" ref="CP70:CP104" si="111">IF(CO70=100%,"청년",IF(CO70=0%,"청년외","확인"))</f>
        <v>#VALUE!</v>
      </c>
      <c r="CQ70" s="724">
        <f t="shared" ref="CQ70:CQ104" si="112">C70</f>
        <v>0</v>
      </c>
      <c r="CR70" s="725" t="e">
        <f t="shared" si="76"/>
        <v>#VALUE!</v>
      </c>
      <c r="CS70" s="725" t="e">
        <f t="shared" si="76"/>
        <v>#VALUE!</v>
      </c>
      <c r="CT70" s="725" t="e">
        <f t="shared" ref="CT70:CT104" si="113">SUM(CR70:CS70)</f>
        <v>#VALUE!</v>
      </c>
      <c r="CU70" s="709"/>
    </row>
    <row r="71" spans="1:99" ht="16.5" customHeight="1" thickBot="1">
      <c r="A71" s="23">
        <f t="shared" ref="A71:A104" si="114">A70+1</f>
        <v>67</v>
      </c>
      <c r="B71" s="142">
        <f>'2020-상시근로자'!B71</f>
        <v>0</v>
      </c>
      <c r="C71" s="632">
        <f>'2020-상시근로자'!C71</f>
        <v>0</v>
      </c>
      <c r="D71" s="634">
        <f>'2020-상시근로자'!D71</f>
        <v>0</v>
      </c>
      <c r="E71" s="156" t="e">
        <f t="shared" si="80"/>
        <v>#VALUE!</v>
      </c>
      <c r="F71" s="30" t="e">
        <f t="shared" si="81"/>
        <v>#VALUE!</v>
      </c>
      <c r="G71" s="31" t="e">
        <f t="shared" si="82"/>
        <v>#VALUE!</v>
      </c>
      <c r="H71" s="147" t="e">
        <f t="shared" si="83"/>
        <v>#VALUE!</v>
      </c>
      <c r="I71" s="633">
        <f>'2020-상시근로자'!E71</f>
        <v>0</v>
      </c>
      <c r="J71" s="633">
        <f>'2020-상시근로자'!G71</f>
        <v>0</v>
      </c>
      <c r="K71" s="33" t="e">
        <f t="shared" si="84"/>
        <v>#VALUE!</v>
      </c>
      <c r="L71" s="33">
        <f t="shared" si="77"/>
        <v>0</v>
      </c>
      <c r="M71" s="35" t="e">
        <f t="shared" si="85"/>
        <v>#VALUE!</v>
      </c>
      <c r="N71" s="108"/>
      <c r="O71" s="180"/>
      <c r="P71" s="181"/>
      <c r="Q71" s="106" t="s">
        <v>160</v>
      </c>
      <c r="R71" s="107" t="s">
        <v>160</v>
      </c>
      <c r="S71" s="43"/>
      <c r="T71" s="122" t="s">
        <v>160</v>
      </c>
      <c r="U71" s="122" t="s">
        <v>160</v>
      </c>
      <c r="V71" s="123" t="s">
        <v>160</v>
      </c>
      <c r="W71" s="702">
        <f t="shared" ref="W71:W104" si="115">IF($D71="",0,IF(AND((W$3&gt;=$I71),OR((W$3&lt;=$J71),($J71=""),($J71=0)),$T71="부",$U71="부",$V71="부"),1,0))</f>
        <v>1</v>
      </c>
      <c r="X71" s="703" t="e">
        <f t="shared" ref="X71:X104" si="116">IF($D71="",0,DATEDIF(IF(OR(MID($D71,LEN(CLEAN($D71))-6,1)&lt;="2",MID($D71,LEN(CLEAN($D71))-6,1)="5",MID($D71,LEN(CLEAN($D71))-6,1)="6"),DATE(MID($D71,1,2),MID($D71,3,2),MID($D71,5,2)),CHOOSE(14-LEN(CLEAN($D71)), DATE(MID($D71,1,2)+100,MID($D71,3,2),MID($D71,5,2)), DATE(MID($D71,1,1)+100,MID($D71,2,2),MID($D71,4,2)),DATE(2000,MID($D71,1,2),MID($D71,3,2)),DATE(2000,MID($D71,1,1),MID($D71,2,2)))),W$3,"y"))</f>
        <v>#VALUE!</v>
      </c>
      <c r="Y71" s="704" t="e">
        <f t="shared" ref="Y71:Y104" si="117">IF($D71="","",TEXT(DATE(YEAR(W$3-$E71),MONTH(W$3-$E71),DAY(W$3-$E71))-DATE(YEAR($P71-$O71),MONTH($P71-$O71),DAY($P71-$O71)),"yy년")&amp;VALUE(TEXT(DATE(YEAR(W$3-$E71),MONTH(W$3-$E71),DAY(W$3-$E71))-DATE(YEAR($P71-$O71),MONTH($P71-$O71),DAY($P71-$O71)),"mm")-1)&amp;TEXT(DATE(YEAR(W$3-$E71),MONTH(W$3-$E71),DAY(W$3-$E71))-DATE(YEAR($P71-$O71),MONTH($P71-$O71),DAY($P71-$O71)),"월dd일"))</f>
        <v>#VALUE!</v>
      </c>
      <c r="Z71" s="769" t="e">
        <f t="shared" si="86"/>
        <v>#VALUE!</v>
      </c>
      <c r="AA71" s="705" t="e">
        <f t="shared" si="87"/>
        <v>#VALUE!</v>
      </c>
      <c r="AB71" s="702">
        <f t="shared" ref="AB71:AB104" si="118">IF($D71="",0,IF(AND((AB$3&gt;=$I71),OR((AB$3&lt;=$J71),($J71=""),($J71=0)),$T71="부",$U71="부",$V71="부"),1,0))</f>
        <v>1</v>
      </c>
      <c r="AC71" s="703" t="e">
        <f t="shared" ref="AC71:AC104" si="119">IF($D71="",0,DATEDIF(IF(OR(MID($D71,LEN(CLEAN($D71))-6,1)&lt;="2",MID($D71,LEN(CLEAN($D71))-6,1)="5",MID($D71,LEN(CLEAN($D71))-6,1)="6"),DATE(MID($D71,1,2),MID($D71,3,2),MID($D71,5,2)),CHOOSE(14-LEN(CLEAN($D71)), DATE(MID($D71,1,2)+100,MID($D71,3,2),MID($D71,5,2)), DATE(MID($D71,1,1)+100,MID($D71,2,2),MID($D71,4,2)),DATE(2000,MID($D71,1,2),MID($D71,3,2)),DATE(2000,MID($D71,1,1),MID($D71,2,2)))),AB$3,"y"))</f>
        <v>#VALUE!</v>
      </c>
      <c r="AD71" s="704" t="e">
        <f t="shared" ref="AD71:AD104" si="120">IF($D71="","",TEXT(DATE(YEAR(AB$3-$E71),MONTH(AB$3-$E71),DAY(AB$3-$E71))-DATE(YEAR($P71-$O71),MONTH($P71-$O71),DAY($P71-$O71)),"yy년")&amp;VALUE(TEXT(DATE(YEAR(AB$3-$E71),MONTH(AB$3-$E71),DAY(AB$3-$E71))-DATE(YEAR($P71-$O71),MONTH($P71-$O71),DAY($P71-$O71)),"mm")-1)&amp;TEXT(DATE(YEAR(AB$3-$E71),MONTH(AB$3-$E71),DAY(AB$3-$E71))-DATE(YEAR($P71-$O71),MONTH($P71-$O71),DAY($P71-$O71)),"월dd일"))</f>
        <v>#VALUE!</v>
      </c>
      <c r="AE71" s="769" t="e">
        <f t="shared" si="88"/>
        <v>#VALUE!</v>
      </c>
      <c r="AF71" s="705" t="e">
        <f t="shared" si="89"/>
        <v>#VALUE!</v>
      </c>
      <c r="AG71" s="702">
        <f t="shared" ref="AG71:AG104" si="121">IF($D71="",0,IF(AND((AG$3&gt;=$I71),OR((AG$3&lt;=$J71),($J71=""),($J71=0)),$T71="부",$U71="부",$V71="부"),1,0))</f>
        <v>1</v>
      </c>
      <c r="AH71" s="703" t="e">
        <f t="shared" ref="AH71:AH104" si="122">IF($D71="",0,DATEDIF(IF(OR(MID($D71,LEN(CLEAN($D71))-6,1)&lt;="2",MID($D71,LEN(CLEAN($D71))-6,1)="5",MID($D71,LEN(CLEAN($D71))-6,1)="6"),DATE(MID($D71,1,2),MID($D71,3,2),MID($D71,5,2)),CHOOSE(14-LEN(CLEAN($D71)), DATE(MID($D71,1,2)+100,MID($D71,3,2),MID($D71,5,2)), DATE(MID($D71,1,1)+100,MID($D71,2,2),MID($D71,4,2)),DATE(2000,MID($D71,1,2),MID($D71,3,2)),DATE(2000,MID($D71,1,1),MID($D71,2,2)))),AG$3,"y"))</f>
        <v>#VALUE!</v>
      </c>
      <c r="AI71" s="704" t="e">
        <f t="shared" ref="AI71:AI104" si="123">IF($D71="","",TEXT(DATE(YEAR(AG$3-$E71),MONTH(AG$3-$E71),DAY(AG$3-$E71))-DATE(YEAR($P71-$O71),MONTH($P71-$O71),DAY($P71-$O71)),"yy년")&amp;VALUE(TEXT(DATE(YEAR(AG$3-$E71),MONTH(AG$3-$E71),DAY(AG$3-$E71))-DATE(YEAR($P71-$O71),MONTH($P71-$O71),DAY($P71-$O71)),"mm")-1)&amp;TEXT(DATE(YEAR(AG$3-$E71),MONTH(AG$3-$E71),DAY(AG$3-$E71))-DATE(YEAR($P71-$O71),MONTH($P71-$O71),DAY($P71-$O71)),"월dd일"))</f>
        <v>#VALUE!</v>
      </c>
      <c r="AJ71" s="769" t="e">
        <f t="shared" si="90"/>
        <v>#VALUE!</v>
      </c>
      <c r="AK71" s="705" t="e">
        <f t="shared" si="91"/>
        <v>#VALUE!</v>
      </c>
      <c r="AL71" s="702">
        <f t="shared" ref="AL71:AL104" si="124">IF($D71="",0,IF(AND((AL$3&gt;=$I71),OR((AL$3&lt;=$J71),($J71=""),($J71=0)),$T71="부",$U71="부",$V71="부"),1,0))</f>
        <v>1</v>
      </c>
      <c r="AM71" s="703" t="e">
        <f t="shared" ref="AM71:AM104" si="125">IF($D71="",0,DATEDIF(IF(OR(MID($D71,LEN(CLEAN($D71))-6,1)&lt;="2",MID($D71,LEN(CLEAN($D71))-6,1)="5",MID($D71,LEN(CLEAN($D71))-6,1)="6"),DATE(MID($D71,1,2),MID($D71,3,2),MID($D71,5,2)),CHOOSE(14-LEN(CLEAN($D71)), DATE(MID($D71,1,2)+100,MID($D71,3,2),MID($D71,5,2)), DATE(MID($D71,1,1)+100,MID($D71,2,2),MID($D71,4,2)),DATE(2000,MID($D71,1,2),MID($D71,3,2)),DATE(2000,MID($D71,1,1),MID($D71,2,2)))),AL$3,"y"))</f>
        <v>#VALUE!</v>
      </c>
      <c r="AN71" s="704" t="e">
        <f t="shared" ref="AN71:AN104" si="126">IF($D71="","",TEXT(DATE(YEAR(AL$3-$E71),MONTH(AL$3-$E71),DAY(AL$3-$E71))-DATE(YEAR($P71-$O71),MONTH($P71-$O71),DAY($P71-$O71)),"yy년")&amp;VALUE(TEXT(DATE(YEAR(AL$3-$E71),MONTH(AL$3-$E71),DAY(AL$3-$E71))-DATE(YEAR($P71-$O71),MONTH($P71-$O71),DAY($P71-$O71)),"mm")-1)&amp;TEXT(DATE(YEAR(AL$3-$E71),MONTH(AL$3-$E71),DAY(AL$3-$E71))-DATE(YEAR($P71-$O71),MONTH($P71-$O71),DAY($P71-$O71)),"월dd일"))</f>
        <v>#VALUE!</v>
      </c>
      <c r="AO71" s="769" t="e">
        <f t="shared" si="92"/>
        <v>#VALUE!</v>
      </c>
      <c r="AP71" s="705" t="e">
        <f t="shared" si="93"/>
        <v>#VALUE!</v>
      </c>
      <c r="AQ71" s="702">
        <f t="shared" ref="AQ71:AQ104" si="127">IF($D71="",0,IF(AND((AQ$3&gt;=$I71),OR((AQ$3&lt;=$J71),($J71=""),($J71=0)),$T71="부",$U71="부",$V71="부"),1,0))</f>
        <v>1</v>
      </c>
      <c r="AR71" s="703" t="e">
        <f t="shared" ref="AR71:AR104" si="128">IF($D71="",0,DATEDIF(IF(OR(MID($D71,LEN(CLEAN($D71))-6,1)&lt;="2",MID($D71,LEN(CLEAN($D71))-6,1)="5",MID($D71,LEN(CLEAN($D71))-6,1)="6"),DATE(MID($D71,1,2),MID($D71,3,2),MID($D71,5,2)),CHOOSE(14-LEN(CLEAN($D71)), DATE(MID($D71,1,2)+100,MID($D71,3,2),MID($D71,5,2)), DATE(MID($D71,1,1)+100,MID($D71,2,2),MID($D71,4,2)),DATE(2000,MID($D71,1,2),MID($D71,3,2)),DATE(2000,MID($D71,1,1),MID($D71,2,2)))),AQ$3,"y"))</f>
        <v>#VALUE!</v>
      </c>
      <c r="AS71" s="704" t="e">
        <f t="shared" ref="AS71:AS104" si="129">IF($D71="","",TEXT(DATE(YEAR(AQ$3-$E71),MONTH(AQ$3-$E71),DAY(AQ$3-$E71))-DATE(YEAR($P71-$O71),MONTH($P71-$O71),DAY($P71-$O71)),"yy년")&amp;VALUE(TEXT(DATE(YEAR(AQ$3-$E71),MONTH(AQ$3-$E71),DAY(AQ$3-$E71))-DATE(YEAR($P71-$O71),MONTH($P71-$O71),DAY($P71-$O71)),"mm")-1)&amp;TEXT(DATE(YEAR(AQ$3-$E71),MONTH(AQ$3-$E71),DAY(AQ$3-$E71))-DATE(YEAR($P71-$O71),MONTH($P71-$O71),DAY($P71-$O71)),"월dd일"))</f>
        <v>#VALUE!</v>
      </c>
      <c r="AT71" s="769" t="e">
        <f t="shared" si="94"/>
        <v>#VALUE!</v>
      </c>
      <c r="AU71" s="705" t="e">
        <f t="shared" si="95"/>
        <v>#VALUE!</v>
      </c>
      <c r="AV71" s="702">
        <f t="shared" ref="AV71:AV104" si="130">IF($D71="",0,IF(AND((AV$3&gt;=$I71),OR((AV$3&lt;=$J71),($J71=""),($J71=0)),$T71="부",$U71="부",$V71="부"),1,0))</f>
        <v>1</v>
      </c>
      <c r="AW71" s="703" t="e">
        <f t="shared" ref="AW71:AW104" si="131">IF($D71="",0,DATEDIF(IF(OR(MID($D71,LEN(CLEAN($D71))-6,1)&lt;="2",MID($D71,LEN(CLEAN($D71))-6,1)="5",MID($D71,LEN(CLEAN($D71))-6,1)="6"),DATE(MID($D71,1,2),MID($D71,3,2),MID($D71,5,2)),CHOOSE(14-LEN(CLEAN($D71)), DATE(MID($D71,1,2)+100,MID($D71,3,2),MID($D71,5,2)), DATE(MID($D71,1,1)+100,MID($D71,2,2),MID($D71,4,2)),DATE(2000,MID($D71,1,2),MID($D71,3,2)),DATE(2000,MID($D71,1,1),MID($D71,2,2)))),AV$3,"y"))</f>
        <v>#VALUE!</v>
      </c>
      <c r="AX71" s="704" t="e">
        <f t="shared" ref="AX71:AX104" si="132">IF($D71="","",TEXT(DATE(YEAR(AV$3-$E71),MONTH(AV$3-$E71),DAY(AV$3-$E71))-DATE(YEAR($P71-$O71),MONTH($P71-$O71),DAY($P71-$O71)),"yy년")&amp;VALUE(TEXT(DATE(YEAR(AV$3-$E71),MONTH(AV$3-$E71),DAY(AV$3-$E71))-DATE(YEAR($P71-$O71),MONTH($P71-$O71),DAY($P71-$O71)),"mm")-1)&amp;TEXT(DATE(YEAR(AV$3-$E71),MONTH(AV$3-$E71),DAY(AV$3-$E71))-DATE(YEAR($P71-$O71),MONTH($P71-$O71),DAY($P71-$O71)),"월dd일"))</f>
        <v>#VALUE!</v>
      </c>
      <c r="AY71" s="769" t="e">
        <f t="shared" si="96"/>
        <v>#VALUE!</v>
      </c>
      <c r="AZ71" s="705" t="e">
        <f t="shared" si="97"/>
        <v>#VALUE!</v>
      </c>
      <c r="BA71" s="702">
        <f t="shared" ref="BA71:BA104" si="133">IF($D71="",0,IF(AND((BA$3&gt;=$I71),OR((BA$3&lt;=$J71),($J71=""),($J71=0)),$T71="부",$U71="부",$V71="부"),1,0))</f>
        <v>1</v>
      </c>
      <c r="BB71" s="703" t="e">
        <f t="shared" ref="BB71:BB104" si="134">IF($D71="",0,DATEDIF(IF(OR(MID($D71,LEN(CLEAN($D71))-6,1)&lt;="2",MID($D71,LEN(CLEAN($D71))-6,1)="5",MID($D71,LEN(CLEAN($D71))-6,1)="6"),DATE(MID($D71,1,2),MID($D71,3,2),MID($D71,5,2)),CHOOSE(14-LEN(CLEAN($D71)), DATE(MID($D71,1,2)+100,MID($D71,3,2),MID($D71,5,2)), DATE(MID($D71,1,1)+100,MID($D71,2,2),MID($D71,4,2)),DATE(2000,MID($D71,1,2),MID($D71,3,2)),DATE(2000,MID($D71,1,1),MID($D71,2,2)))),BA$3,"y"))</f>
        <v>#VALUE!</v>
      </c>
      <c r="BC71" s="704" t="e">
        <f t="shared" ref="BC71:BC104" si="135">IF($D71="","",TEXT(DATE(YEAR(BA$3-$E71),MONTH(BA$3-$E71),DAY(BA$3-$E71))-DATE(YEAR($P71-$O71),MONTH($P71-$O71),DAY($P71-$O71)),"yy년")&amp;VALUE(TEXT(DATE(YEAR(BA$3-$E71),MONTH(BA$3-$E71),DAY(BA$3-$E71))-DATE(YEAR($P71-$O71),MONTH($P71-$O71),DAY($P71-$O71)),"mm")-1)&amp;TEXT(DATE(YEAR(BA$3-$E71),MONTH(BA$3-$E71),DAY(BA$3-$E71))-DATE(YEAR($P71-$O71),MONTH($P71-$O71),DAY($P71-$O71)),"월dd일"))</f>
        <v>#VALUE!</v>
      </c>
      <c r="BD71" s="769" t="e">
        <f t="shared" si="98"/>
        <v>#VALUE!</v>
      </c>
      <c r="BE71" s="705" t="e">
        <f t="shared" si="99"/>
        <v>#VALUE!</v>
      </c>
      <c r="BF71" s="702">
        <f t="shared" ref="BF71:BF104" si="136">IF($D71="",0,IF(AND((BF$3&gt;=$I71),OR((BF$3&lt;=$J71),($J71=""),($J71=0)),$T71="부",$U71="부",$V71="부"),1,0))</f>
        <v>1</v>
      </c>
      <c r="BG71" s="703" t="e">
        <f t="shared" ref="BG71:BG104" si="137">IF($D71="",0,DATEDIF(IF(OR(MID($D71,LEN(CLEAN($D71))-6,1)&lt;="2",MID($D71,LEN(CLEAN($D71))-6,1)="5",MID($D71,LEN(CLEAN($D71))-6,1)="6"),DATE(MID($D71,1,2),MID($D71,3,2),MID($D71,5,2)),CHOOSE(14-LEN(CLEAN($D71)), DATE(MID($D71,1,2)+100,MID($D71,3,2),MID($D71,5,2)), DATE(MID($D71,1,1)+100,MID($D71,2,2),MID($D71,4,2)),DATE(2000,MID($D71,1,2),MID($D71,3,2)),DATE(2000,MID($D71,1,1),MID($D71,2,2)))),BF$3,"y"))</f>
        <v>#VALUE!</v>
      </c>
      <c r="BH71" s="704" t="e">
        <f t="shared" ref="BH71:BH104" si="138">IF($D71="","",TEXT(DATE(YEAR(BF$3-$E71),MONTH(BF$3-$E71),DAY(BF$3-$E71))-DATE(YEAR($P71-$O71),MONTH($P71-$O71),DAY($P71-$O71)),"yy년")&amp;VALUE(TEXT(DATE(YEAR(BF$3-$E71),MONTH(BF$3-$E71),DAY(BF$3-$E71))-DATE(YEAR($P71-$O71),MONTH($P71-$O71),DAY($P71-$O71)),"mm")-1)&amp;TEXT(DATE(YEAR(BF$3-$E71),MONTH(BF$3-$E71),DAY(BF$3-$E71))-DATE(YEAR($P71-$O71),MONTH($P71-$O71),DAY($P71-$O71)),"월dd일"))</f>
        <v>#VALUE!</v>
      </c>
      <c r="BI71" s="769" t="e">
        <f t="shared" si="100"/>
        <v>#VALUE!</v>
      </c>
      <c r="BJ71" s="705" t="e">
        <f t="shared" si="101"/>
        <v>#VALUE!</v>
      </c>
      <c r="BK71" s="702">
        <f t="shared" ref="BK71:BK104" si="139">IF($D71="",0,IF(AND((BK$3&gt;=$I71),OR((BK$3&lt;=$J71),($J71=""),($J71=0)),$T71="부",$U71="부",$V71="부"),1,0))</f>
        <v>1</v>
      </c>
      <c r="BL71" s="703" t="e">
        <f t="shared" ref="BL71:BL104" si="140">IF($D71="",0,DATEDIF(IF(OR(MID($D71,LEN(CLEAN($D71))-6,1)&lt;="2",MID($D71,LEN(CLEAN($D71))-6,1)="5",MID($D71,LEN(CLEAN($D71))-6,1)="6"),DATE(MID($D71,1,2),MID($D71,3,2),MID($D71,5,2)),CHOOSE(14-LEN(CLEAN($D71)), DATE(MID($D71,1,2)+100,MID($D71,3,2),MID($D71,5,2)), DATE(MID($D71,1,1)+100,MID($D71,2,2),MID($D71,4,2)),DATE(2000,MID($D71,1,2),MID($D71,3,2)),DATE(2000,MID($D71,1,1),MID($D71,2,2)))),BK$3,"y"))</f>
        <v>#VALUE!</v>
      </c>
      <c r="BM71" s="704" t="e">
        <f t="shared" ref="BM71:BM104" si="141">IF($D71="","",TEXT(DATE(YEAR(BK$3-$E71),MONTH(BK$3-$E71),DAY(BK$3-$E71))-DATE(YEAR($P71-$O71),MONTH($P71-$O71),DAY($P71-$O71)),"yy년")&amp;VALUE(TEXT(DATE(YEAR(BK$3-$E71),MONTH(BK$3-$E71),DAY(BK$3-$E71))-DATE(YEAR($P71-$O71),MONTH($P71-$O71),DAY($P71-$O71)),"mm")-1)&amp;TEXT(DATE(YEAR(BK$3-$E71),MONTH(BK$3-$E71),DAY(BK$3-$E71))-DATE(YEAR($P71-$O71),MONTH($P71-$O71),DAY($P71-$O71)),"월dd일"))</f>
        <v>#VALUE!</v>
      </c>
      <c r="BN71" s="769" t="e">
        <f t="shared" si="102"/>
        <v>#VALUE!</v>
      </c>
      <c r="BO71" s="705" t="e">
        <f t="shared" si="103"/>
        <v>#VALUE!</v>
      </c>
      <c r="BP71" s="702">
        <f t="shared" ref="BP71:BP104" si="142">IF($D71="",0,IF(AND((BP$3&gt;=$I71),OR((BP$3&lt;=$J71),($J71=""),($J71=0)),$T71="부",$U71="부",$V71="부"),1,0))</f>
        <v>1</v>
      </c>
      <c r="BQ71" s="703" t="e">
        <f t="shared" ref="BQ71:BQ104" si="143">IF($D71="",0,DATEDIF(IF(OR(MID($D71,LEN(CLEAN($D71))-6,1)&lt;="2",MID($D71,LEN(CLEAN($D71))-6,1)="5",MID($D71,LEN(CLEAN($D71))-6,1)="6"),DATE(MID($D71,1,2),MID($D71,3,2),MID($D71,5,2)),CHOOSE(14-LEN(CLEAN($D71)), DATE(MID($D71,1,2)+100,MID($D71,3,2),MID($D71,5,2)), DATE(MID($D71,1,1)+100,MID($D71,2,2),MID($D71,4,2)),DATE(2000,MID($D71,1,2),MID($D71,3,2)),DATE(2000,MID($D71,1,1),MID($D71,2,2)))),BP$3,"y"))</f>
        <v>#VALUE!</v>
      </c>
      <c r="BR71" s="704" t="e">
        <f t="shared" ref="BR71:BR104" si="144">IF($D71="","",TEXT(DATE(YEAR(BP$3-$E71),MONTH(BP$3-$E71),DAY(BP$3-$E71))-DATE(YEAR($P71-$O71),MONTH($P71-$O71),DAY($P71-$O71)),"yy년")&amp;VALUE(TEXT(DATE(YEAR(BP$3-$E71),MONTH(BP$3-$E71),DAY(BP$3-$E71))-DATE(YEAR($P71-$O71),MONTH($P71-$O71),DAY($P71-$O71)),"mm")-1)&amp;TEXT(DATE(YEAR(BP$3-$E71),MONTH(BP$3-$E71),DAY(BP$3-$E71))-DATE(YEAR($P71-$O71),MONTH($P71-$O71),DAY($P71-$O71)),"월dd일"))</f>
        <v>#VALUE!</v>
      </c>
      <c r="BS71" s="769" t="e">
        <f t="shared" si="104"/>
        <v>#VALUE!</v>
      </c>
      <c r="BT71" s="705" t="e">
        <f t="shared" si="105"/>
        <v>#VALUE!</v>
      </c>
      <c r="BU71" s="702">
        <f t="shared" ref="BU71:BU104" si="145">IF($D71="",0,IF(AND((BU$3&gt;=$I71),OR((BU$3&lt;=$J71),($J71=""),($J71=0)),$T71="부",$U71="부",$V71="부"),1,0))</f>
        <v>1</v>
      </c>
      <c r="BV71" s="703" t="e">
        <f t="shared" ref="BV71:BV104" si="146">IF($D71="",0,DATEDIF(IF(OR(MID($D71,LEN(CLEAN($D71))-6,1)&lt;="2",MID($D71,LEN(CLEAN($D71))-6,1)="5",MID($D71,LEN(CLEAN($D71))-6,1)="6"),DATE(MID($D71,1,2),MID($D71,3,2),MID($D71,5,2)),CHOOSE(14-LEN(CLEAN($D71)), DATE(MID($D71,1,2)+100,MID($D71,3,2),MID($D71,5,2)), DATE(MID($D71,1,1)+100,MID($D71,2,2),MID($D71,4,2)),DATE(2000,MID($D71,1,2),MID($D71,3,2)),DATE(2000,MID($D71,1,1),MID($D71,2,2)))),BU$3,"y"))</f>
        <v>#VALUE!</v>
      </c>
      <c r="BW71" s="704" t="e">
        <f t="shared" ref="BW71:BW104" si="147">IF($D71="","",TEXT(DATE(YEAR(BU$3-$E71),MONTH(BU$3-$E71),DAY(BU$3-$E71))-DATE(YEAR($P71-$O71),MONTH($P71-$O71),DAY($P71-$O71)),"yy년")&amp;VALUE(TEXT(DATE(YEAR(BU$3-$E71),MONTH(BU$3-$E71),DAY(BU$3-$E71))-DATE(YEAR($P71-$O71),MONTH($P71-$O71),DAY($P71-$O71)),"mm")-1)&amp;TEXT(DATE(YEAR(BU$3-$E71),MONTH(BU$3-$E71),DAY(BU$3-$E71))-DATE(YEAR($P71-$O71),MONTH($P71-$O71),DAY($P71-$O71)),"월dd일"))</f>
        <v>#VALUE!</v>
      </c>
      <c r="BX71" s="769" t="e">
        <f t="shared" si="106"/>
        <v>#VALUE!</v>
      </c>
      <c r="BY71" s="705" t="e">
        <f t="shared" si="107"/>
        <v>#VALUE!</v>
      </c>
      <c r="BZ71" s="702">
        <f t="shared" ref="BZ71:BZ104" si="148">IF($D71="",0,IF(AND((BZ$3&gt;=$I71),OR((BZ$3&lt;=$J71),($J71=""),($J71=0)),$T71="부",$U71="부",$V71="부"),1,0))</f>
        <v>1</v>
      </c>
      <c r="CA71" s="703" t="e">
        <f t="shared" ref="CA71:CA104" si="149">IF($D71="",0,DATEDIF(IF(OR(MID($D71,LEN(CLEAN($D71))-6,1)&lt;="2",MID($D71,LEN(CLEAN($D71))-6,1)="5",MID($D71,LEN(CLEAN($D71))-6,1)="6"),DATE(MID($D71,1,2),MID($D71,3,2),MID($D71,5,2)),CHOOSE(14-LEN(CLEAN($D71)), DATE(MID($D71,1,2)+100,MID($D71,3,2),MID($D71,5,2)), DATE(MID($D71,1,1)+100,MID($D71,2,2),MID($D71,4,2)),DATE(2000,MID($D71,1,2),MID($D71,3,2)),DATE(2000,MID($D71,1,1),MID($D71,2,2)))),BZ$3,"y"))</f>
        <v>#VALUE!</v>
      </c>
      <c r="CB71" s="704" t="e">
        <f t="shared" ref="CB71:CB104" si="150">IF($D71="","",TEXT(DATE(YEAR(BZ$3-$E71),MONTH(BZ$3-$E71),DAY(BZ$3-$E71))-DATE(YEAR($P71-$O71),MONTH($P71-$O71),DAY($P71-$O71)),"yy년")&amp;VALUE(TEXT(DATE(YEAR(BZ$3-$E71),MONTH(BZ$3-$E71),DAY(BZ$3-$E71))-DATE(YEAR($P71-$O71),MONTH($P71-$O71),DAY($P71-$O71)),"mm")-1)&amp;TEXT(DATE(YEAR(BZ$3-$E71),MONTH(BZ$3-$E71),DAY(BZ$3-$E71))-DATE(YEAR($P71-$O71),MONTH($P71-$O71),DAY($P71-$O71)),"월dd일"))</f>
        <v>#VALUE!</v>
      </c>
      <c r="CC71" s="769" t="e">
        <f t="shared" si="108"/>
        <v>#VALUE!</v>
      </c>
      <c r="CD71" s="705" t="e">
        <f t="shared" si="109"/>
        <v>#VALUE!</v>
      </c>
      <c r="CE71" s="706">
        <f t="shared" si="78"/>
        <v>12</v>
      </c>
      <c r="CF71" s="707" t="e">
        <f t="shared" si="79"/>
        <v>#VALUE!</v>
      </c>
      <c r="CG71" s="708"/>
      <c r="CH71" s="709"/>
      <c r="CI71" s="719"/>
      <c r="CJ71" s="719"/>
      <c r="CK71" s="720"/>
      <c r="CL71" s="721"/>
      <c r="CM71" s="721"/>
      <c r="CN71" s="722"/>
      <c r="CO71" s="742" t="e">
        <f t="shared" si="110"/>
        <v>#VALUE!</v>
      </c>
      <c r="CP71" s="743" t="e">
        <f t="shared" si="111"/>
        <v>#VALUE!</v>
      </c>
      <c r="CQ71" s="724">
        <f t="shared" si="112"/>
        <v>0</v>
      </c>
      <c r="CR71" s="725" t="e">
        <f t="shared" si="76"/>
        <v>#VALUE!</v>
      </c>
      <c r="CS71" s="725" t="e">
        <f t="shared" si="76"/>
        <v>#VALUE!</v>
      </c>
      <c r="CT71" s="725" t="e">
        <f t="shared" si="113"/>
        <v>#VALUE!</v>
      </c>
      <c r="CU71" s="709"/>
    </row>
    <row r="72" spans="1:99" ht="16.5" customHeight="1">
      <c r="A72" s="23">
        <f t="shared" si="114"/>
        <v>68</v>
      </c>
      <c r="B72" s="142">
        <f>'2020-상시근로자'!B72</f>
        <v>0</v>
      </c>
      <c r="C72" s="632">
        <f>'2020-상시근로자'!C72</f>
        <v>0</v>
      </c>
      <c r="D72" s="634">
        <f>'2020-상시근로자'!D72</f>
        <v>0</v>
      </c>
      <c r="E72" s="156" t="e">
        <f t="shared" si="80"/>
        <v>#VALUE!</v>
      </c>
      <c r="F72" s="30" t="e">
        <f t="shared" si="81"/>
        <v>#VALUE!</v>
      </c>
      <c r="G72" s="31" t="e">
        <f t="shared" si="82"/>
        <v>#VALUE!</v>
      </c>
      <c r="H72" s="147" t="e">
        <f t="shared" si="83"/>
        <v>#VALUE!</v>
      </c>
      <c r="I72" s="633">
        <f>'2020-상시근로자'!E72</f>
        <v>0</v>
      </c>
      <c r="J72" s="633">
        <f>'2020-상시근로자'!G72</f>
        <v>0</v>
      </c>
      <c r="K72" s="33" t="e">
        <f t="shared" si="84"/>
        <v>#VALUE!</v>
      </c>
      <c r="L72" s="33">
        <f t="shared" si="77"/>
        <v>0</v>
      </c>
      <c r="M72" s="35" t="e">
        <f t="shared" si="85"/>
        <v>#VALUE!</v>
      </c>
      <c r="N72" s="108"/>
      <c r="O72" s="178"/>
      <c r="P72" s="179"/>
      <c r="Q72" s="106" t="s">
        <v>160</v>
      </c>
      <c r="R72" s="107" t="s">
        <v>160</v>
      </c>
      <c r="S72" s="43"/>
      <c r="T72" s="122" t="s">
        <v>160</v>
      </c>
      <c r="U72" s="122" t="s">
        <v>160</v>
      </c>
      <c r="V72" s="123" t="s">
        <v>160</v>
      </c>
      <c r="W72" s="702">
        <f t="shared" si="115"/>
        <v>1</v>
      </c>
      <c r="X72" s="703" t="e">
        <f t="shared" si="116"/>
        <v>#VALUE!</v>
      </c>
      <c r="Y72" s="704" t="e">
        <f t="shared" si="117"/>
        <v>#VALUE!</v>
      </c>
      <c r="Z72" s="769" t="e">
        <f t="shared" si="86"/>
        <v>#VALUE!</v>
      </c>
      <c r="AA72" s="705" t="e">
        <f t="shared" si="87"/>
        <v>#VALUE!</v>
      </c>
      <c r="AB72" s="702">
        <f t="shared" si="118"/>
        <v>1</v>
      </c>
      <c r="AC72" s="703" t="e">
        <f t="shared" si="119"/>
        <v>#VALUE!</v>
      </c>
      <c r="AD72" s="704" t="e">
        <f t="shared" si="120"/>
        <v>#VALUE!</v>
      </c>
      <c r="AE72" s="769" t="e">
        <f t="shared" si="88"/>
        <v>#VALUE!</v>
      </c>
      <c r="AF72" s="705" t="e">
        <f t="shared" si="89"/>
        <v>#VALUE!</v>
      </c>
      <c r="AG72" s="702">
        <f t="shared" si="121"/>
        <v>1</v>
      </c>
      <c r="AH72" s="703" t="e">
        <f t="shared" si="122"/>
        <v>#VALUE!</v>
      </c>
      <c r="AI72" s="704" t="e">
        <f t="shared" si="123"/>
        <v>#VALUE!</v>
      </c>
      <c r="AJ72" s="769" t="e">
        <f t="shared" si="90"/>
        <v>#VALUE!</v>
      </c>
      <c r="AK72" s="705" t="e">
        <f t="shared" si="91"/>
        <v>#VALUE!</v>
      </c>
      <c r="AL72" s="702">
        <f t="shared" si="124"/>
        <v>1</v>
      </c>
      <c r="AM72" s="703" t="e">
        <f t="shared" si="125"/>
        <v>#VALUE!</v>
      </c>
      <c r="AN72" s="704" t="e">
        <f t="shared" si="126"/>
        <v>#VALUE!</v>
      </c>
      <c r="AO72" s="769" t="e">
        <f t="shared" si="92"/>
        <v>#VALUE!</v>
      </c>
      <c r="AP72" s="705" t="e">
        <f t="shared" si="93"/>
        <v>#VALUE!</v>
      </c>
      <c r="AQ72" s="702">
        <f t="shared" si="127"/>
        <v>1</v>
      </c>
      <c r="AR72" s="703" t="e">
        <f t="shared" si="128"/>
        <v>#VALUE!</v>
      </c>
      <c r="AS72" s="704" t="e">
        <f t="shared" si="129"/>
        <v>#VALUE!</v>
      </c>
      <c r="AT72" s="769" t="e">
        <f t="shared" si="94"/>
        <v>#VALUE!</v>
      </c>
      <c r="AU72" s="705" t="e">
        <f t="shared" si="95"/>
        <v>#VALUE!</v>
      </c>
      <c r="AV72" s="702">
        <f t="shared" si="130"/>
        <v>1</v>
      </c>
      <c r="AW72" s="703" t="e">
        <f t="shared" si="131"/>
        <v>#VALUE!</v>
      </c>
      <c r="AX72" s="704" t="e">
        <f t="shared" si="132"/>
        <v>#VALUE!</v>
      </c>
      <c r="AY72" s="769" t="e">
        <f t="shared" si="96"/>
        <v>#VALUE!</v>
      </c>
      <c r="AZ72" s="705" t="e">
        <f t="shared" si="97"/>
        <v>#VALUE!</v>
      </c>
      <c r="BA72" s="702">
        <f t="shared" si="133"/>
        <v>1</v>
      </c>
      <c r="BB72" s="703" t="e">
        <f t="shared" si="134"/>
        <v>#VALUE!</v>
      </c>
      <c r="BC72" s="704" t="e">
        <f t="shared" si="135"/>
        <v>#VALUE!</v>
      </c>
      <c r="BD72" s="769" t="e">
        <f t="shared" si="98"/>
        <v>#VALUE!</v>
      </c>
      <c r="BE72" s="705" t="e">
        <f t="shared" si="99"/>
        <v>#VALUE!</v>
      </c>
      <c r="BF72" s="702">
        <f t="shared" si="136"/>
        <v>1</v>
      </c>
      <c r="BG72" s="703" t="e">
        <f t="shared" si="137"/>
        <v>#VALUE!</v>
      </c>
      <c r="BH72" s="704" t="e">
        <f t="shared" si="138"/>
        <v>#VALUE!</v>
      </c>
      <c r="BI72" s="769" t="e">
        <f t="shared" si="100"/>
        <v>#VALUE!</v>
      </c>
      <c r="BJ72" s="705" t="e">
        <f t="shared" si="101"/>
        <v>#VALUE!</v>
      </c>
      <c r="BK72" s="702">
        <f t="shared" si="139"/>
        <v>1</v>
      </c>
      <c r="BL72" s="703" t="e">
        <f t="shared" si="140"/>
        <v>#VALUE!</v>
      </c>
      <c r="BM72" s="704" t="e">
        <f t="shared" si="141"/>
        <v>#VALUE!</v>
      </c>
      <c r="BN72" s="769" t="e">
        <f t="shared" si="102"/>
        <v>#VALUE!</v>
      </c>
      <c r="BO72" s="705" t="e">
        <f t="shared" si="103"/>
        <v>#VALUE!</v>
      </c>
      <c r="BP72" s="702">
        <f t="shared" si="142"/>
        <v>1</v>
      </c>
      <c r="BQ72" s="703" t="e">
        <f t="shared" si="143"/>
        <v>#VALUE!</v>
      </c>
      <c r="BR72" s="704" t="e">
        <f t="shared" si="144"/>
        <v>#VALUE!</v>
      </c>
      <c r="BS72" s="769" t="e">
        <f t="shared" si="104"/>
        <v>#VALUE!</v>
      </c>
      <c r="BT72" s="705" t="e">
        <f t="shared" si="105"/>
        <v>#VALUE!</v>
      </c>
      <c r="BU72" s="702">
        <f t="shared" si="145"/>
        <v>1</v>
      </c>
      <c r="BV72" s="703" t="e">
        <f t="shared" si="146"/>
        <v>#VALUE!</v>
      </c>
      <c r="BW72" s="704" t="e">
        <f t="shared" si="147"/>
        <v>#VALUE!</v>
      </c>
      <c r="BX72" s="769" t="e">
        <f t="shared" si="106"/>
        <v>#VALUE!</v>
      </c>
      <c r="BY72" s="705" t="e">
        <f t="shared" si="107"/>
        <v>#VALUE!</v>
      </c>
      <c r="BZ72" s="702">
        <f t="shared" si="148"/>
        <v>1</v>
      </c>
      <c r="CA72" s="703" t="e">
        <f t="shared" si="149"/>
        <v>#VALUE!</v>
      </c>
      <c r="CB72" s="704" t="e">
        <f t="shared" si="150"/>
        <v>#VALUE!</v>
      </c>
      <c r="CC72" s="769" t="e">
        <f t="shared" si="108"/>
        <v>#VALUE!</v>
      </c>
      <c r="CD72" s="705" t="e">
        <f t="shared" si="109"/>
        <v>#VALUE!</v>
      </c>
      <c r="CE72" s="706">
        <f t="shared" si="78"/>
        <v>12</v>
      </c>
      <c r="CF72" s="707" t="e">
        <f t="shared" si="79"/>
        <v>#VALUE!</v>
      </c>
      <c r="CG72" s="708"/>
      <c r="CH72" s="709"/>
      <c r="CI72" s="719"/>
      <c r="CJ72" s="719"/>
      <c r="CK72" s="720"/>
      <c r="CL72" s="721"/>
      <c r="CM72" s="721"/>
      <c r="CN72" s="722"/>
      <c r="CO72" s="742" t="e">
        <f t="shared" si="110"/>
        <v>#VALUE!</v>
      </c>
      <c r="CP72" s="743" t="e">
        <f t="shared" si="111"/>
        <v>#VALUE!</v>
      </c>
      <c r="CQ72" s="724">
        <f t="shared" si="112"/>
        <v>0</v>
      </c>
      <c r="CR72" s="725" t="e">
        <f t="shared" si="76"/>
        <v>#VALUE!</v>
      </c>
      <c r="CS72" s="725" t="e">
        <f t="shared" si="76"/>
        <v>#VALUE!</v>
      </c>
      <c r="CT72" s="725" t="e">
        <f t="shared" si="113"/>
        <v>#VALUE!</v>
      </c>
      <c r="CU72" s="709"/>
    </row>
    <row r="73" spans="1:99" ht="16.5" customHeight="1">
      <c r="A73" s="23">
        <f t="shared" si="114"/>
        <v>69</v>
      </c>
      <c r="B73" s="142">
        <f>'2020-상시근로자'!B73</f>
        <v>0</v>
      </c>
      <c r="C73" s="632">
        <f>'2020-상시근로자'!C73</f>
        <v>0</v>
      </c>
      <c r="D73" s="634">
        <f>'2020-상시근로자'!D73</f>
        <v>0</v>
      </c>
      <c r="E73" s="156" t="e">
        <f t="shared" si="80"/>
        <v>#VALUE!</v>
      </c>
      <c r="F73" s="30" t="e">
        <f t="shared" si="81"/>
        <v>#VALUE!</v>
      </c>
      <c r="G73" s="31" t="e">
        <f t="shared" si="82"/>
        <v>#VALUE!</v>
      </c>
      <c r="H73" s="147" t="e">
        <f t="shared" si="83"/>
        <v>#VALUE!</v>
      </c>
      <c r="I73" s="633">
        <f>'2020-상시근로자'!E73</f>
        <v>0</v>
      </c>
      <c r="J73" s="633">
        <f>'2020-상시근로자'!G73</f>
        <v>0</v>
      </c>
      <c r="K73" s="33" t="e">
        <f t="shared" si="84"/>
        <v>#VALUE!</v>
      </c>
      <c r="L73" s="33">
        <f t="shared" si="77"/>
        <v>0</v>
      </c>
      <c r="M73" s="35" t="e">
        <f t="shared" si="85"/>
        <v>#VALUE!</v>
      </c>
      <c r="N73" s="108"/>
      <c r="O73" s="178"/>
      <c r="P73" s="179"/>
      <c r="Q73" s="106" t="s">
        <v>160</v>
      </c>
      <c r="R73" s="107" t="s">
        <v>160</v>
      </c>
      <c r="S73" s="43"/>
      <c r="T73" s="122" t="s">
        <v>160</v>
      </c>
      <c r="U73" s="122" t="s">
        <v>160</v>
      </c>
      <c r="V73" s="123" t="s">
        <v>160</v>
      </c>
      <c r="W73" s="702">
        <f t="shared" si="115"/>
        <v>1</v>
      </c>
      <c r="X73" s="703" t="e">
        <f t="shared" si="116"/>
        <v>#VALUE!</v>
      </c>
      <c r="Y73" s="704" t="e">
        <f t="shared" si="117"/>
        <v>#VALUE!</v>
      </c>
      <c r="Z73" s="769" t="e">
        <f t="shared" si="86"/>
        <v>#VALUE!</v>
      </c>
      <c r="AA73" s="705" t="e">
        <f t="shared" si="87"/>
        <v>#VALUE!</v>
      </c>
      <c r="AB73" s="702">
        <f t="shared" si="118"/>
        <v>1</v>
      </c>
      <c r="AC73" s="703" t="e">
        <f t="shared" si="119"/>
        <v>#VALUE!</v>
      </c>
      <c r="AD73" s="704" t="e">
        <f t="shared" si="120"/>
        <v>#VALUE!</v>
      </c>
      <c r="AE73" s="769" t="e">
        <f t="shared" si="88"/>
        <v>#VALUE!</v>
      </c>
      <c r="AF73" s="705" t="e">
        <f t="shared" si="89"/>
        <v>#VALUE!</v>
      </c>
      <c r="AG73" s="702">
        <f t="shared" si="121"/>
        <v>1</v>
      </c>
      <c r="AH73" s="703" t="e">
        <f t="shared" si="122"/>
        <v>#VALUE!</v>
      </c>
      <c r="AI73" s="704" t="e">
        <f t="shared" si="123"/>
        <v>#VALUE!</v>
      </c>
      <c r="AJ73" s="769" t="e">
        <f t="shared" si="90"/>
        <v>#VALUE!</v>
      </c>
      <c r="AK73" s="705" t="e">
        <f t="shared" si="91"/>
        <v>#VALUE!</v>
      </c>
      <c r="AL73" s="702">
        <f t="shared" si="124"/>
        <v>1</v>
      </c>
      <c r="AM73" s="703" t="e">
        <f t="shared" si="125"/>
        <v>#VALUE!</v>
      </c>
      <c r="AN73" s="704" t="e">
        <f t="shared" si="126"/>
        <v>#VALUE!</v>
      </c>
      <c r="AO73" s="769" t="e">
        <f t="shared" si="92"/>
        <v>#VALUE!</v>
      </c>
      <c r="AP73" s="705" t="e">
        <f t="shared" si="93"/>
        <v>#VALUE!</v>
      </c>
      <c r="AQ73" s="702">
        <f t="shared" si="127"/>
        <v>1</v>
      </c>
      <c r="AR73" s="703" t="e">
        <f t="shared" si="128"/>
        <v>#VALUE!</v>
      </c>
      <c r="AS73" s="704" t="e">
        <f t="shared" si="129"/>
        <v>#VALUE!</v>
      </c>
      <c r="AT73" s="769" t="e">
        <f t="shared" si="94"/>
        <v>#VALUE!</v>
      </c>
      <c r="AU73" s="705" t="e">
        <f t="shared" si="95"/>
        <v>#VALUE!</v>
      </c>
      <c r="AV73" s="702">
        <f t="shared" si="130"/>
        <v>1</v>
      </c>
      <c r="AW73" s="703" t="e">
        <f t="shared" si="131"/>
        <v>#VALUE!</v>
      </c>
      <c r="AX73" s="704" t="e">
        <f t="shared" si="132"/>
        <v>#VALUE!</v>
      </c>
      <c r="AY73" s="769" t="e">
        <f t="shared" si="96"/>
        <v>#VALUE!</v>
      </c>
      <c r="AZ73" s="705" t="e">
        <f t="shared" si="97"/>
        <v>#VALUE!</v>
      </c>
      <c r="BA73" s="702">
        <f t="shared" si="133"/>
        <v>1</v>
      </c>
      <c r="BB73" s="703" t="e">
        <f t="shared" si="134"/>
        <v>#VALUE!</v>
      </c>
      <c r="BC73" s="704" t="e">
        <f t="shared" si="135"/>
        <v>#VALUE!</v>
      </c>
      <c r="BD73" s="769" t="e">
        <f t="shared" si="98"/>
        <v>#VALUE!</v>
      </c>
      <c r="BE73" s="705" t="e">
        <f t="shared" si="99"/>
        <v>#VALUE!</v>
      </c>
      <c r="BF73" s="702">
        <f t="shared" si="136"/>
        <v>1</v>
      </c>
      <c r="BG73" s="703" t="e">
        <f t="shared" si="137"/>
        <v>#VALUE!</v>
      </c>
      <c r="BH73" s="704" t="e">
        <f t="shared" si="138"/>
        <v>#VALUE!</v>
      </c>
      <c r="BI73" s="769" t="e">
        <f t="shared" si="100"/>
        <v>#VALUE!</v>
      </c>
      <c r="BJ73" s="705" t="e">
        <f t="shared" si="101"/>
        <v>#VALUE!</v>
      </c>
      <c r="BK73" s="702">
        <f t="shared" si="139"/>
        <v>1</v>
      </c>
      <c r="BL73" s="703" t="e">
        <f t="shared" si="140"/>
        <v>#VALUE!</v>
      </c>
      <c r="BM73" s="704" t="e">
        <f t="shared" si="141"/>
        <v>#VALUE!</v>
      </c>
      <c r="BN73" s="769" t="e">
        <f t="shared" si="102"/>
        <v>#VALUE!</v>
      </c>
      <c r="BO73" s="705" t="e">
        <f t="shared" si="103"/>
        <v>#VALUE!</v>
      </c>
      <c r="BP73" s="702">
        <f t="shared" si="142"/>
        <v>1</v>
      </c>
      <c r="BQ73" s="703" t="e">
        <f t="shared" si="143"/>
        <v>#VALUE!</v>
      </c>
      <c r="BR73" s="704" t="e">
        <f t="shared" si="144"/>
        <v>#VALUE!</v>
      </c>
      <c r="BS73" s="769" t="e">
        <f t="shared" si="104"/>
        <v>#VALUE!</v>
      </c>
      <c r="BT73" s="705" t="e">
        <f t="shared" si="105"/>
        <v>#VALUE!</v>
      </c>
      <c r="BU73" s="702">
        <f t="shared" si="145"/>
        <v>1</v>
      </c>
      <c r="BV73" s="703" t="e">
        <f t="shared" si="146"/>
        <v>#VALUE!</v>
      </c>
      <c r="BW73" s="704" t="e">
        <f t="shared" si="147"/>
        <v>#VALUE!</v>
      </c>
      <c r="BX73" s="769" t="e">
        <f t="shared" si="106"/>
        <v>#VALUE!</v>
      </c>
      <c r="BY73" s="705" t="e">
        <f t="shared" si="107"/>
        <v>#VALUE!</v>
      </c>
      <c r="BZ73" s="702">
        <f t="shared" si="148"/>
        <v>1</v>
      </c>
      <c r="CA73" s="703" t="e">
        <f t="shared" si="149"/>
        <v>#VALUE!</v>
      </c>
      <c r="CB73" s="704" t="e">
        <f t="shared" si="150"/>
        <v>#VALUE!</v>
      </c>
      <c r="CC73" s="769" t="e">
        <f t="shared" si="108"/>
        <v>#VALUE!</v>
      </c>
      <c r="CD73" s="705" t="e">
        <f t="shared" si="109"/>
        <v>#VALUE!</v>
      </c>
      <c r="CE73" s="706">
        <f t="shared" si="78"/>
        <v>12</v>
      </c>
      <c r="CF73" s="707" t="e">
        <f t="shared" si="79"/>
        <v>#VALUE!</v>
      </c>
      <c r="CG73" s="708"/>
      <c r="CH73" s="709"/>
      <c r="CI73" s="719"/>
      <c r="CJ73" s="719"/>
      <c r="CK73" s="720"/>
      <c r="CL73" s="721"/>
      <c r="CM73" s="721"/>
      <c r="CN73" s="722"/>
      <c r="CO73" s="742" t="e">
        <f t="shared" si="110"/>
        <v>#VALUE!</v>
      </c>
      <c r="CP73" s="743" t="e">
        <f t="shared" si="111"/>
        <v>#VALUE!</v>
      </c>
      <c r="CQ73" s="724">
        <f t="shared" si="112"/>
        <v>0</v>
      </c>
      <c r="CR73" s="725" t="e">
        <f t="shared" si="76"/>
        <v>#VALUE!</v>
      </c>
      <c r="CS73" s="725" t="e">
        <f t="shared" si="76"/>
        <v>#VALUE!</v>
      </c>
      <c r="CT73" s="725" t="e">
        <f t="shared" si="113"/>
        <v>#VALUE!</v>
      </c>
      <c r="CU73" s="709"/>
    </row>
    <row r="74" spans="1:99" ht="16.5" customHeight="1">
      <c r="A74" s="23">
        <f t="shared" si="114"/>
        <v>70</v>
      </c>
      <c r="B74" s="142">
        <f>'2020-상시근로자'!B74</f>
        <v>0</v>
      </c>
      <c r="C74" s="632">
        <f>'2020-상시근로자'!C74</f>
        <v>0</v>
      </c>
      <c r="D74" s="634">
        <f>'2020-상시근로자'!D74</f>
        <v>0</v>
      </c>
      <c r="E74" s="156" t="e">
        <f t="shared" si="80"/>
        <v>#VALUE!</v>
      </c>
      <c r="F74" s="30" t="e">
        <f t="shared" si="81"/>
        <v>#VALUE!</v>
      </c>
      <c r="G74" s="31" t="e">
        <f t="shared" si="82"/>
        <v>#VALUE!</v>
      </c>
      <c r="H74" s="147" t="e">
        <f t="shared" si="83"/>
        <v>#VALUE!</v>
      </c>
      <c r="I74" s="633">
        <f>'2020-상시근로자'!E74</f>
        <v>0</v>
      </c>
      <c r="J74" s="633">
        <f>'2020-상시근로자'!G74</f>
        <v>0</v>
      </c>
      <c r="K74" s="33" t="e">
        <f t="shared" si="84"/>
        <v>#VALUE!</v>
      </c>
      <c r="L74" s="33">
        <f t="shared" si="77"/>
        <v>0</v>
      </c>
      <c r="M74" s="35" t="e">
        <f t="shared" si="85"/>
        <v>#VALUE!</v>
      </c>
      <c r="N74" s="108"/>
      <c r="O74" s="178"/>
      <c r="P74" s="179"/>
      <c r="Q74" s="106" t="s">
        <v>160</v>
      </c>
      <c r="R74" s="107" t="s">
        <v>160</v>
      </c>
      <c r="S74" s="43"/>
      <c r="T74" s="122" t="s">
        <v>160</v>
      </c>
      <c r="U74" s="122" t="s">
        <v>160</v>
      </c>
      <c r="V74" s="123" t="s">
        <v>160</v>
      </c>
      <c r="W74" s="702">
        <f t="shared" si="115"/>
        <v>1</v>
      </c>
      <c r="X74" s="703" t="e">
        <f t="shared" si="116"/>
        <v>#VALUE!</v>
      </c>
      <c r="Y74" s="704" t="e">
        <f t="shared" si="117"/>
        <v>#VALUE!</v>
      </c>
      <c r="Z74" s="769" t="e">
        <f t="shared" si="86"/>
        <v>#VALUE!</v>
      </c>
      <c r="AA74" s="705" t="e">
        <f t="shared" si="87"/>
        <v>#VALUE!</v>
      </c>
      <c r="AB74" s="702">
        <f t="shared" si="118"/>
        <v>1</v>
      </c>
      <c r="AC74" s="703" t="e">
        <f t="shared" si="119"/>
        <v>#VALUE!</v>
      </c>
      <c r="AD74" s="704" t="e">
        <f t="shared" si="120"/>
        <v>#VALUE!</v>
      </c>
      <c r="AE74" s="769" t="e">
        <f t="shared" si="88"/>
        <v>#VALUE!</v>
      </c>
      <c r="AF74" s="705" t="e">
        <f t="shared" si="89"/>
        <v>#VALUE!</v>
      </c>
      <c r="AG74" s="702">
        <f t="shared" si="121"/>
        <v>1</v>
      </c>
      <c r="AH74" s="703" t="e">
        <f t="shared" si="122"/>
        <v>#VALUE!</v>
      </c>
      <c r="AI74" s="704" t="e">
        <f t="shared" si="123"/>
        <v>#VALUE!</v>
      </c>
      <c r="AJ74" s="769" t="e">
        <f t="shared" si="90"/>
        <v>#VALUE!</v>
      </c>
      <c r="AK74" s="705" t="e">
        <f t="shared" si="91"/>
        <v>#VALUE!</v>
      </c>
      <c r="AL74" s="702">
        <f t="shared" si="124"/>
        <v>1</v>
      </c>
      <c r="AM74" s="703" t="e">
        <f t="shared" si="125"/>
        <v>#VALUE!</v>
      </c>
      <c r="AN74" s="704" t="e">
        <f t="shared" si="126"/>
        <v>#VALUE!</v>
      </c>
      <c r="AO74" s="769" t="e">
        <f t="shared" si="92"/>
        <v>#VALUE!</v>
      </c>
      <c r="AP74" s="705" t="e">
        <f t="shared" si="93"/>
        <v>#VALUE!</v>
      </c>
      <c r="AQ74" s="702">
        <f t="shared" si="127"/>
        <v>1</v>
      </c>
      <c r="AR74" s="703" t="e">
        <f t="shared" si="128"/>
        <v>#VALUE!</v>
      </c>
      <c r="AS74" s="704" t="e">
        <f t="shared" si="129"/>
        <v>#VALUE!</v>
      </c>
      <c r="AT74" s="769" t="e">
        <f t="shared" si="94"/>
        <v>#VALUE!</v>
      </c>
      <c r="AU74" s="705" t="e">
        <f t="shared" si="95"/>
        <v>#VALUE!</v>
      </c>
      <c r="AV74" s="702">
        <f t="shared" si="130"/>
        <v>1</v>
      </c>
      <c r="AW74" s="703" t="e">
        <f t="shared" si="131"/>
        <v>#VALUE!</v>
      </c>
      <c r="AX74" s="704" t="e">
        <f t="shared" si="132"/>
        <v>#VALUE!</v>
      </c>
      <c r="AY74" s="769" t="e">
        <f t="shared" si="96"/>
        <v>#VALUE!</v>
      </c>
      <c r="AZ74" s="705" t="e">
        <f t="shared" si="97"/>
        <v>#VALUE!</v>
      </c>
      <c r="BA74" s="702">
        <f t="shared" si="133"/>
        <v>1</v>
      </c>
      <c r="BB74" s="703" t="e">
        <f t="shared" si="134"/>
        <v>#VALUE!</v>
      </c>
      <c r="BC74" s="704" t="e">
        <f t="shared" si="135"/>
        <v>#VALUE!</v>
      </c>
      <c r="BD74" s="769" t="e">
        <f t="shared" si="98"/>
        <v>#VALUE!</v>
      </c>
      <c r="BE74" s="705" t="e">
        <f t="shared" si="99"/>
        <v>#VALUE!</v>
      </c>
      <c r="BF74" s="702">
        <f t="shared" si="136"/>
        <v>1</v>
      </c>
      <c r="BG74" s="703" t="e">
        <f t="shared" si="137"/>
        <v>#VALUE!</v>
      </c>
      <c r="BH74" s="704" t="e">
        <f t="shared" si="138"/>
        <v>#VALUE!</v>
      </c>
      <c r="BI74" s="769" t="e">
        <f t="shared" si="100"/>
        <v>#VALUE!</v>
      </c>
      <c r="BJ74" s="705" t="e">
        <f t="shared" si="101"/>
        <v>#VALUE!</v>
      </c>
      <c r="BK74" s="702">
        <f t="shared" si="139"/>
        <v>1</v>
      </c>
      <c r="BL74" s="703" t="e">
        <f t="shared" si="140"/>
        <v>#VALUE!</v>
      </c>
      <c r="BM74" s="704" t="e">
        <f t="shared" si="141"/>
        <v>#VALUE!</v>
      </c>
      <c r="BN74" s="769" t="e">
        <f t="shared" si="102"/>
        <v>#VALUE!</v>
      </c>
      <c r="BO74" s="705" t="e">
        <f t="shared" si="103"/>
        <v>#VALUE!</v>
      </c>
      <c r="BP74" s="702">
        <f t="shared" si="142"/>
        <v>1</v>
      </c>
      <c r="BQ74" s="703" t="e">
        <f t="shared" si="143"/>
        <v>#VALUE!</v>
      </c>
      <c r="BR74" s="704" t="e">
        <f t="shared" si="144"/>
        <v>#VALUE!</v>
      </c>
      <c r="BS74" s="769" t="e">
        <f t="shared" si="104"/>
        <v>#VALUE!</v>
      </c>
      <c r="BT74" s="705" t="e">
        <f t="shared" si="105"/>
        <v>#VALUE!</v>
      </c>
      <c r="BU74" s="702">
        <f t="shared" si="145"/>
        <v>1</v>
      </c>
      <c r="BV74" s="703" t="e">
        <f t="shared" si="146"/>
        <v>#VALUE!</v>
      </c>
      <c r="BW74" s="704" t="e">
        <f t="shared" si="147"/>
        <v>#VALUE!</v>
      </c>
      <c r="BX74" s="769" t="e">
        <f t="shared" si="106"/>
        <v>#VALUE!</v>
      </c>
      <c r="BY74" s="705" t="e">
        <f t="shared" si="107"/>
        <v>#VALUE!</v>
      </c>
      <c r="BZ74" s="702">
        <f t="shared" si="148"/>
        <v>1</v>
      </c>
      <c r="CA74" s="703" t="e">
        <f t="shared" si="149"/>
        <v>#VALUE!</v>
      </c>
      <c r="CB74" s="704" t="e">
        <f t="shared" si="150"/>
        <v>#VALUE!</v>
      </c>
      <c r="CC74" s="769" t="e">
        <f t="shared" si="108"/>
        <v>#VALUE!</v>
      </c>
      <c r="CD74" s="705" t="e">
        <f t="shared" si="109"/>
        <v>#VALUE!</v>
      </c>
      <c r="CE74" s="706">
        <f t="shared" si="78"/>
        <v>12</v>
      </c>
      <c r="CF74" s="707" t="e">
        <f t="shared" si="79"/>
        <v>#VALUE!</v>
      </c>
      <c r="CG74" s="708"/>
      <c r="CH74" s="709"/>
      <c r="CI74" s="719"/>
      <c r="CJ74" s="719"/>
      <c r="CK74" s="720"/>
      <c r="CL74" s="721"/>
      <c r="CM74" s="721"/>
      <c r="CN74" s="722"/>
      <c r="CO74" s="742" t="e">
        <f t="shared" si="110"/>
        <v>#VALUE!</v>
      </c>
      <c r="CP74" s="743" t="e">
        <f t="shared" si="111"/>
        <v>#VALUE!</v>
      </c>
      <c r="CQ74" s="724">
        <f t="shared" si="112"/>
        <v>0</v>
      </c>
      <c r="CR74" s="725" t="e">
        <f t="shared" si="76"/>
        <v>#VALUE!</v>
      </c>
      <c r="CS74" s="725" t="e">
        <f t="shared" si="76"/>
        <v>#VALUE!</v>
      </c>
      <c r="CT74" s="725" t="e">
        <f t="shared" si="113"/>
        <v>#VALUE!</v>
      </c>
      <c r="CU74" s="709"/>
    </row>
    <row r="75" spans="1:99" ht="16.5" customHeight="1">
      <c r="A75" s="23">
        <f t="shared" si="114"/>
        <v>71</v>
      </c>
      <c r="B75" s="142">
        <f>'2020-상시근로자'!B75</f>
        <v>0</v>
      </c>
      <c r="C75" s="632">
        <f>'2020-상시근로자'!C75</f>
        <v>0</v>
      </c>
      <c r="D75" s="634">
        <f>'2020-상시근로자'!D75</f>
        <v>0</v>
      </c>
      <c r="E75" s="156" t="e">
        <f t="shared" si="80"/>
        <v>#VALUE!</v>
      </c>
      <c r="F75" s="30" t="e">
        <f t="shared" si="81"/>
        <v>#VALUE!</v>
      </c>
      <c r="G75" s="31" t="e">
        <f t="shared" si="82"/>
        <v>#VALUE!</v>
      </c>
      <c r="H75" s="147" t="e">
        <f t="shared" si="83"/>
        <v>#VALUE!</v>
      </c>
      <c r="I75" s="633">
        <f>'2020-상시근로자'!E75</f>
        <v>0</v>
      </c>
      <c r="J75" s="633">
        <f>'2020-상시근로자'!G75</f>
        <v>0</v>
      </c>
      <c r="K75" s="33" t="e">
        <f t="shared" si="84"/>
        <v>#VALUE!</v>
      </c>
      <c r="L75" s="33">
        <f t="shared" si="77"/>
        <v>0</v>
      </c>
      <c r="M75" s="35" t="e">
        <f t="shared" si="85"/>
        <v>#VALUE!</v>
      </c>
      <c r="N75" s="108"/>
      <c r="O75" s="178"/>
      <c r="P75" s="179"/>
      <c r="Q75" s="106" t="s">
        <v>160</v>
      </c>
      <c r="R75" s="107" t="s">
        <v>160</v>
      </c>
      <c r="S75" s="43"/>
      <c r="T75" s="122" t="s">
        <v>160</v>
      </c>
      <c r="U75" s="122" t="s">
        <v>160</v>
      </c>
      <c r="V75" s="123" t="s">
        <v>160</v>
      </c>
      <c r="W75" s="702">
        <f t="shared" si="115"/>
        <v>1</v>
      </c>
      <c r="X75" s="703" t="e">
        <f t="shared" si="116"/>
        <v>#VALUE!</v>
      </c>
      <c r="Y75" s="704" t="e">
        <f t="shared" si="117"/>
        <v>#VALUE!</v>
      </c>
      <c r="Z75" s="769" t="e">
        <f t="shared" si="86"/>
        <v>#VALUE!</v>
      </c>
      <c r="AA75" s="705" t="e">
        <f t="shared" si="87"/>
        <v>#VALUE!</v>
      </c>
      <c r="AB75" s="702">
        <f t="shared" si="118"/>
        <v>1</v>
      </c>
      <c r="AC75" s="703" t="e">
        <f t="shared" si="119"/>
        <v>#VALUE!</v>
      </c>
      <c r="AD75" s="704" t="e">
        <f t="shared" si="120"/>
        <v>#VALUE!</v>
      </c>
      <c r="AE75" s="769" t="e">
        <f t="shared" si="88"/>
        <v>#VALUE!</v>
      </c>
      <c r="AF75" s="705" t="e">
        <f t="shared" si="89"/>
        <v>#VALUE!</v>
      </c>
      <c r="AG75" s="702">
        <f t="shared" si="121"/>
        <v>1</v>
      </c>
      <c r="AH75" s="703" t="e">
        <f t="shared" si="122"/>
        <v>#VALUE!</v>
      </c>
      <c r="AI75" s="704" t="e">
        <f t="shared" si="123"/>
        <v>#VALUE!</v>
      </c>
      <c r="AJ75" s="769" t="e">
        <f t="shared" si="90"/>
        <v>#VALUE!</v>
      </c>
      <c r="AK75" s="705" t="e">
        <f t="shared" si="91"/>
        <v>#VALUE!</v>
      </c>
      <c r="AL75" s="702">
        <f t="shared" si="124"/>
        <v>1</v>
      </c>
      <c r="AM75" s="703" t="e">
        <f t="shared" si="125"/>
        <v>#VALUE!</v>
      </c>
      <c r="AN75" s="704" t="e">
        <f t="shared" si="126"/>
        <v>#VALUE!</v>
      </c>
      <c r="AO75" s="769" t="e">
        <f t="shared" si="92"/>
        <v>#VALUE!</v>
      </c>
      <c r="AP75" s="705" t="e">
        <f t="shared" si="93"/>
        <v>#VALUE!</v>
      </c>
      <c r="AQ75" s="702">
        <f t="shared" si="127"/>
        <v>1</v>
      </c>
      <c r="AR75" s="703" t="e">
        <f t="shared" si="128"/>
        <v>#VALUE!</v>
      </c>
      <c r="AS75" s="704" t="e">
        <f t="shared" si="129"/>
        <v>#VALUE!</v>
      </c>
      <c r="AT75" s="769" t="e">
        <f t="shared" si="94"/>
        <v>#VALUE!</v>
      </c>
      <c r="AU75" s="705" t="e">
        <f t="shared" si="95"/>
        <v>#VALUE!</v>
      </c>
      <c r="AV75" s="702">
        <f t="shared" si="130"/>
        <v>1</v>
      </c>
      <c r="AW75" s="703" t="e">
        <f t="shared" si="131"/>
        <v>#VALUE!</v>
      </c>
      <c r="AX75" s="704" t="e">
        <f t="shared" si="132"/>
        <v>#VALUE!</v>
      </c>
      <c r="AY75" s="769" t="e">
        <f t="shared" si="96"/>
        <v>#VALUE!</v>
      </c>
      <c r="AZ75" s="705" t="e">
        <f t="shared" si="97"/>
        <v>#VALUE!</v>
      </c>
      <c r="BA75" s="702">
        <f t="shared" si="133"/>
        <v>1</v>
      </c>
      <c r="BB75" s="703" t="e">
        <f t="shared" si="134"/>
        <v>#VALUE!</v>
      </c>
      <c r="BC75" s="704" t="e">
        <f t="shared" si="135"/>
        <v>#VALUE!</v>
      </c>
      <c r="BD75" s="769" t="e">
        <f t="shared" si="98"/>
        <v>#VALUE!</v>
      </c>
      <c r="BE75" s="705" t="e">
        <f t="shared" si="99"/>
        <v>#VALUE!</v>
      </c>
      <c r="BF75" s="702">
        <f t="shared" si="136"/>
        <v>1</v>
      </c>
      <c r="BG75" s="703" t="e">
        <f t="shared" si="137"/>
        <v>#VALUE!</v>
      </c>
      <c r="BH75" s="704" t="e">
        <f t="shared" si="138"/>
        <v>#VALUE!</v>
      </c>
      <c r="BI75" s="769" t="e">
        <f t="shared" si="100"/>
        <v>#VALUE!</v>
      </c>
      <c r="BJ75" s="705" t="e">
        <f t="shared" si="101"/>
        <v>#VALUE!</v>
      </c>
      <c r="BK75" s="702">
        <f t="shared" si="139"/>
        <v>1</v>
      </c>
      <c r="BL75" s="703" t="e">
        <f t="shared" si="140"/>
        <v>#VALUE!</v>
      </c>
      <c r="BM75" s="704" t="e">
        <f t="shared" si="141"/>
        <v>#VALUE!</v>
      </c>
      <c r="BN75" s="769" t="e">
        <f t="shared" si="102"/>
        <v>#VALUE!</v>
      </c>
      <c r="BO75" s="705" t="e">
        <f t="shared" si="103"/>
        <v>#VALUE!</v>
      </c>
      <c r="BP75" s="702">
        <f t="shared" si="142"/>
        <v>1</v>
      </c>
      <c r="BQ75" s="703" t="e">
        <f t="shared" si="143"/>
        <v>#VALUE!</v>
      </c>
      <c r="BR75" s="704" t="e">
        <f t="shared" si="144"/>
        <v>#VALUE!</v>
      </c>
      <c r="BS75" s="769" t="e">
        <f t="shared" si="104"/>
        <v>#VALUE!</v>
      </c>
      <c r="BT75" s="705" t="e">
        <f t="shared" si="105"/>
        <v>#VALUE!</v>
      </c>
      <c r="BU75" s="702">
        <f t="shared" si="145"/>
        <v>1</v>
      </c>
      <c r="BV75" s="703" t="e">
        <f t="shared" si="146"/>
        <v>#VALUE!</v>
      </c>
      <c r="BW75" s="704" t="e">
        <f t="shared" si="147"/>
        <v>#VALUE!</v>
      </c>
      <c r="BX75" s="769" t="e">
        <f t="shared" si="106"/>
        <v>#VALUE!</v>
      </c>
      <c r="BY75" s="705" t="e">
        <f t="shared" si="107"/>
        <v>#VALUE!</v>
      </c>
      <c r="BZ75" s="702">
        <f t="shared" si="148"/>
        <v>1</v>
      </c>
      <c r="CA75" s="703" t="e">
        <f t="shared" si="149"/>
        <v>#VALUE!</v>
      </c>
      <c r="CB75" s="704" t="e">
        <f t="shared" si="150"/>
        <v>#VALUE!</v>
      </c>
      <c r="CC75" s="769" t="e">
        <f t="shared" si="108"/>
        <v>#VALUE!</v>
      </c>
      <c r="CD75" s="705" t="e">
        <f t="shared" si="109"/>
        <v>#VALUE!</v>
      </c>
      <c r="CE75" s="706">
        <f t="shared" si="78"/>
        <v>12</v>
      </c>
      <c r="CF75" s="707" t="e">
        <f t="shared" si="79"/>
        <v>#VALUE!</v>
      </c>
      <c r="CG75" s="708"/>
      <c r="CH75" s="709"/>
      <c r="CI75" s="719"/>
      <c r="CJ75" s="719"/>
      <c r="CK75" s="720"/>
      <c r="CL75" s="721"/>
      <c r="CM75" s="721"/>
      <c r="CN75" s="722"/>
      <c r="CO75" s="742" t="e">
        <f t="shared" si="110"/>
        <v>#VALUE!</v>
      </c>
      <c r="CP75" s="743" t="e">
        <f t="shared" si="111"/>
        <v>#VALUE!</v>
      </c>
      <c r="CQ75" s="724">
        <f t="shared" si="112"/>
        <v>0</v>
      </c>
      <c r="CR75" s="725" t="e">
        <f t="shared" si="76"/>
        <v>#VALUE!</v>
      </c>
      <c r="CS75" s="725" t="e">
        <f t="shared" si="76"/>
        <v>#VALUE!</v>
      </c>
      <c r="CT75" s="725" t="e">
        <f t="shared" si="113"/>
        <v>#VALUE!</v>
      </c>
      <c r="CU75" s="709"/>
    </row>
    <row r="76" spans="1:99" ht="16.5" customHeight="1">
      <c r="A76" s="23">
        <f t="shared" si="114"/>
        <v>72</v>
      </c>
      <c r="B76" s="142">
        <f>'2020-상시근로자'!B76</f>
        <v>0</v>
      </c>
      <c r="C76" s="632">
        <f>'2020-상시근로자'!C76</f>
        <v>0</v>
      </c>
      <c r="D76" s="634">
        <f>'2020-상시근로자'!D76</f>
        <v>0</v>
      </c>
      <c r="E76" s="156" t="e">
        <f t="shared" si="80"/>
        <v>#VALUE!</v>
      </c>
      <c r="F76" s="30" t="e">
        <f t="shared" si="81"/>
        <v>#VALUE!</v>
      </c>
      <c r="G76" s="31" t="e">
        <f t="shared" si="82"/>
        <v>#VALUE!</v>
      </c>
      <c r="H76" s="147" t="e">
        <f t="shared" si="83"/>
        <v>#VALUE!</v>
      </c>
      <c r="I76" s="633">
        <f>'2020-상시근로자'!E76</f>
        <v>0</v>
      </c>
      <c r="J76" s="633">
        <f>'2020-상시근로자'!G76</f>
        <v>0</v>
      </c>
      <c r="K76" s="33" t="e">
        <f t="shared" si="84"/>
        <v>#VALUE!</v>
      </c>
      <c r="L76" s="33">
        <f t="shared" si="77"/>
        <v>0</v>
      </c>
      <c r="M76" s="35" t="e">
        <f t="shared" si="85"/>
        <v>#VALUE!</v>
      </c>
      <c r="N76" s="108"/>
      <c r="O76" s="178"/>
      <c r="P76" s="179"/>
      <c r="Q76" s="106" t="s">
        <v>160</v>
      </c>
      <c r="R76" s="107" t="s">
        <v>160</v>
      </c>
      <c r="S76" s="43"/>
      <c r="T76" s="122" t="s">
        <v>160</v>
      </c>
      <c r="U76" s="122" t="s">
        <v>160</v>
      </c>
      <c r="V76" s="123" t="s">
        <v>160</v>
      </c>
      <c r="W76" s="702">
        <f t="shared" si="115"/>
        <v>1</v>
      </c>
      <c r="X76" s="703" t="e">
        <f t="shared" si="116"/>
        <v>#VALUE!</v>
      </c>
      <c r="Y76" s="704" t="e">
        <f t="shared" si="117"/>
        <v>#VALUE!</v>
      </c>
      <c r="Z76" s="769" t="e">
        <f t="shared" si="86"/>
        <v>#VALUE!</v>
      </c>
      <c r="AA76" s="705" t="e">
        <f t="shared" si="87"/>
        <v>#VALUE!</v>
      </c>
      <c r="AB76" s="702">
        <f t="shared" si="118"/>
        <v>1</v>
      </c>
      <c r="AC76" s="703" t="e">
        <f t="shared" si="119"/>
        <v>#VALUE!</v>
      </c>
      <c r="AD76" s="704" t="e">
        <f t="shared" si="120"/>
        <v>#VALUE!</v>
      </c>
      <c r="AE76" s="769" t="e">
        <f t="shared" si="88"/>
        <v>#VALUE!</v>
      </c>
      <c r="AF76" s="705" t="e">
        <f t="shared" si="89"/>
        <v>#VALUE!</v>
      </c>
      <c r="AG76" s="702">
        <f t="shared" si="121"/>
        <v>1</v>
      </c>
      <c r="AH76" s="703" t="e">
        <f t="shared" si="122"/>
        <v>#VALUE!</v>
      </c>
      <c r="AI76" s="704" t="e">
        <f t="shared" si="123"/>
        <v>#VALUE!</v>
      </c>
      <c r="AJ76" s="769" t="e">
        <f t="shared" si="90"/>
        <v>#VALUE!</v>
      </c>
      <c r="AK76" s="705" t="e">
        <f t="shared" si="91"/>
        <v>#VALUE!</v>
      </c>
      <c r="AL76" s="702">
        <f t="shared" si="124"/>
        <v>1</v>
      </c>
      <c r="AM76" s="703" t="e">
        <f t="shared" si="125"/>
        <v>#VALUE!</v>
      </c>
      <c r="AN76" s="704" t="e">
        <f t="shared" si="126"/>
        <v>#VALUE!</v>
      </c>
      <c r="AO76" s="769" t="e">
        <f t="shared" si="92"/>
        <v>#VALUE!</v>
      </c>
      <c r="AP76" s="705" t="e">
        <f t="shared" si="93"/>
        <v>#VALUE!</v>
      </c>
      <c r="AQ76" s="702">
        <f t="shared" si="127"/>
        <v>1</v>
      </c>
      <c r="AR76" s="703" t="e">
        <f t="shared" si="128"/>
        <v>#VALUE!</v>
      </c>
      <c r="AS76" s="704" t="e">
        <f t="shared" si="129"/>
        <v>#VALUE!</v>
      </c>
      <c r="AT76" s="769" t="e">
        <f t="shared" si="94"/>
        <v>#VALUE!</v>
      </c>
      <c r="AU76" s="705" t="e">
        <f t="shared" si="95"/>
        <v>#VALUE!</v>
      </c>
      <c r="AV76" s="702">
        <f t="shared" si="130"/>
        <v>1</v>
      </c>
      <c r="AW76" s="703" t="e">
        <f t="shared" si="131"/>
        <v>#VALUE!</v>
      </c>
      <c r="AX76" s="704" t="e">
        <f t="shared" si="132"/>
        <v>#VALUE!</v>
      </c>
      <c r="AY76" s="769" t="e">
        <f t="shared" si="96"/>
        <v>#VALUE!</v>
      </c>
      <c r="AZ76" s="705" t="e">
        <f t="shared" si="97"/>
        <v>#VALUE!</v>
      </c>
      <c r="BA76" s="702">
        <f t="shared" si="133"/>
        <v>1</v>
      </c>
      <c r="BB76" s="703" t="e">
        <f t="shared" si="134"/>
        <v>#VALUE!</v>
      </c>
      <c r="BC76" s="704" t="e">
        <f t="shared" si="135"/>
        <v>#VALUE!</v>
      </c>
      <c r="BD76" s="769" t="e">
        <f t="shared" si="98"/>
        <v>#VALUE!</v>
      </c>
      <c r="BE76" s="705" t="e">
        <f t="shared" si="99"/>
        <v>#VALUE!</v>
      </c>
      <c r="BF76" s="702">
        <f t="shared" si="136"/>
        <v>1</v>
      </c>
      <c r="BG76" s="703" t="e">
        <f t="shared" si="137"/>
        <v>#VALUE!</v>
      </c>
      <c r="BH76" s="704" t="e">
        <f t="shared" si="138"/>
        <v>#VALUE!</v>
      </c>
      <c r="BI76" s="769" t="e">
        <f t="shared" si="100"/>
        <v>#VALUE!</v>
      </c>
      <c r="BJ76" s="705" t="e">
        <f t="shared" si="101"/>
        <v>#VALUE!</v>
      </c>
      <c r="BK76" s="702">
        <f t="shared" si="139"/>
        <v>1</v>
      </c>
      <c r="BL76" s="703" t="e">
        <f t="shared" si="140"/>
        <v>#VALUE!</v>
      </c>
      <c r="BM76" s="704" t="e">
        <f t="shared" si="141"/>
        <v>#VALUE!</v>
      </c>
      <c r="BN76" s="769" t="e">
        <f t="shared" si="102"/>
        <v>#VALUE!</v>
      </c>
      <c r="BO76" s="705" t="e">
        <f t="shared" si="103"/>
        <v>#VALUE!</v>
      </c>
      <c r="BP76" s="702">
        <f t="shared" si="142"/>
        <v>1</v>
      </c>
      <c r="BQ76" s="703" t="e">
        <f t="shared" si="143"/>
        <v>#VALUE!</v>
      </c>
      <c r="BR76" s="704" t="e">
        <f t="shared" si="144"/>
        <v>#VALUE!</v>
      </c>
      <c r="BS76" s="769" t="e">
        <f t="shared" si="104"/>
        <v>#VALUE!</v>
      </c>
      <c r="BT76" s="705" t="e">
        <f t="shared" si="105"/>
        <v>#VALUE!</v>
      </c>
      <c r="BU76" s="702">
        <f t="shared" si="145"/>
        <v>1</v>
      </c>
      <c r="BV76" s="703" t="e">
        <f t="shared" si="146"/>
        <v>#VALUE!</v>
      </c>
      <c r="BW76" s="704" t="e">
        <f t="shared" si="147"/>
        <v>#VALUE!</v>
      </c>
      <c r="BX76" s="769" t="e">
        <f t="shared" si="106"/>
        <v>#VALUE!</v>
      </c>
      <c r="BY76" s="705" t="e">
        <f t="shared" si="107"/>
        <v>#VALUE!</v>
      </c>
      <c r="BZ76" s="702">
        <f t="shared" si="148"/>
        <v>1</v>
      </c>
      <c r="CA76" s="703" t="e">
        <f t="shared" si="149"/>
        <v>#VALUE!</v>
      </c>
      <c r="CB76" s="704" t="e">
        <f t="shared" si="150"/>
        <v>#VALUE!</v>
      </c>
      <c r="CC76" s="769" t="e">
        <f t="shared" si="108"/>
        <v>#VALUE!</v>
      </c>
      <c r="CD76" s="705" t="e">
        <f t="shared" si="109"/>
        <v>#VALUE!</v>
      </c>
      <c r="CE76" s="706">
        <f t="shared" si="78"/>
        <v>12</v>
      </c>
      <c r="CF76" s="707" t="e">
        <f t="shared" si="79"/>
        <v>#VALUE!</v>
      </c>
      <c r="CG76" s="708"/>
      <c r="CH76" s="709"/>
      <c r="CI76" s="719"/>
      <c r="CJ76" s="719"/>
      <c r="CK76" s="720"/>
      <c r="CL76" s="721"/>
      <c r="CM76" s="721"/>
      <c r="CN76" s="722"/>
      <c r="CO76" s="742" t="e">
        <f t="shared" si="110"/>
        <v>#VALUE!</v>
      </c>
      <c r="CP76" s="743" t="e">
        <f t="shared" si="111"/>
        <v>#VALUE!</v>
      </c>
      <c r="CQ76" s="724">
        <f t="shared" si="112"/>
        <v>0</v>
      </c>
      <c r="CR76" s="725" t="e">
        <f t="shared" si="76"/>
        <v>#VALUE!</v>
      </c>
      <c r="CS76" s="725" t="e">
        <f t="shared" si="76"/>
        <v>#VALUE!</v>
      </c>
      <c r="CT76" s="725" t="e">
        <f t="shared" si="113"/>
        <v>#VALUE!</v>
      </c>
      <c r="CU76" s="709"/>
    </row>
    <row r="77" spans="1:99" ht="16.5" customHeight="1">
      <c r="A77" s="23">
        <f t="shared" si="114"/>
        <v>73</v>
      </c>
      <c r="B77" s="142">
        <f>'2020-상시근로자'!B77</f>
        <v>0</v>
      </c>
      <c r="C77" s="632">
        <f>'2020-상시근로자'!C77</f>
        <v>0</v>
      </c>
      <c r="D77" s="634">
        <f>'2020-상시근로자'!D77</f>
        <v>0</v>
      </c>
      <c r="E77" s="156" t="e">
        <f t="shared" si="80"/>
        <v>#VALUE!</v>
      </c>
      <c r="F77" s="30" t="e">
        <f t="shared" si="81"/>
        <v>#VALUE!</v>
      </c>
      <c r="G77" s="31" t="e">
        <f t="shared" si="82"/>
        <v>#VALUE!</v>
      </c>
      <c r="H77" s="147" t="e">
        <f t="shared" si="83"/>
        <v>#VALUE!</v>
      </c>
      <c r="I77" s="633">
        <f>'2020-상시근로자'!E77</f>
        <v>0</v>
      </c>
      <c r="J77" s="633">
        <f>'2020-상시근로자'!G77</f>
        <v>0</v>
      </c>
      <c r="K77" s="33" t="e">
        <f t="shared" si="84"/>
        <v>#VALUE!</v>
      </c>
      <c r="L77" s="33">
        <f t="shared" si="77"/>
        <v>0</v>
      </c>
      <c r="M77" s="35" t="e">
        <f t="shared" si="85"/>
        <v>#VALUE!</v>
      </c>
      <c r="N77" s="108"/>
      <c r="O77" s="178"/>
      <c r="P77" s="179"/>
      <c r="Q77" s="106" t="s">
        <v>160</v>
      </c>
      <c r="R77" s="107" t="s">
        <v>160</v>
      </c>
      <c r="S77" s="43"/>
      <c r="T77" s="122" t="s">
        <v>160</v>
      </c>
      <c r="U77" s="122" t="s">
        <v>160</v>
      </c>
      <c r="V77" s="123" t="s">
        <v>160</v>
      </c>
      <c r="W77" s="702">
        <f t="shared" si="115"/>
        <v>1</v>
      </c>
      <c r="X77" s="703" t="e">
        <f t="shared" si="116"/>
        <v>#VALUE!</v>
      </c>
      <c r="Y77" s="704" t="e">
        <f t="shared" si="117"/>
        <v>#VALUE!</v>
      </c>
      <c r="Z77" s="769" t="e">
        <f t="shared" si="86"/>
        <v>#VALUE!</v>
      </c>
      <c r="AA77" s="705" t="e">
        <f t="shared" si="87"/>
        <v>#VALUE!</v>
      </c>
      <c r="AB77" s="702">
        <f t="shared" si="118"/>
        <v>1</v>
      </c>
      <c r="AC77" s="703" t="e">
        <f t="shared" si="119"/>
        <v>#VALUE!</v>
      </c>
      <c r="AD77" s="704" t="e">
        <f t="shared" si="120"/>
        <v>#VALUE!</v>
      </c>
      <c r="AE77" s="769" t="e">
        <f t="shared" si="88"/>
        <v>#VALUE!</v>
      </c>
      <c r="AF77" s="705" t="e">
        <f t="shared" si="89"/>
        <v>#VALUE!</v>
      </c>
      <c r="AG77" s="702">
        <f t="shared" si="121"/>
        <v>1</v>
      </c>
      <c r="AH77" s="703" t="e">
        <f t="shared" si="122"/>
        <v>#VALUE!</v>
      </c>
      <c r="AI77" s="704" t="e">
        <f t="shared" si="123"/>
        <v>#VALUE!</v>
      </c>
      <c r="AJ77" s="769" t="e">
        <f t="shared" si="90"/>
        <v>#VALUE!</v>
      </c>
      <c r="AK77" s="705" t="e">
        <f t="shared" si="91"/>
        <v>#VALUE!</v>
      </c>
      <c r="AL77" s="702">
        <f t="shared" si="124"/>
        <v>1</v>
      </c>
      <c r="AM77" s="703" t="e">
        <f t="shared" si="125"/>
        <v>#VALUE!</v>
      </c>
      <c r="AN77" s="704" t="e">
        <f t="shared" si="126"/>
        <v>#VALUE!</v>
      </c>
      <c r="AO77" s="769" t="e">
        <f t="shared" si="92"/>
        <v>#VALUE!</v>
      </c>
      <c r="AP77" s="705" t="e">
        <f t="shared" si="93"/>
        <v>#VALUE!</v>
      </c>
      <c r="AQ77" s="702">
        <f t="shared" si="127"/>
        <v>1</v>
      </c>
      <c r="AR77" s="703" t="e">
        <f t="shared" si="128"/>
        <v>#VALUE!</v>
      </c>
      <c r="AS77" s="704" t="e">
        <f t="shared" si="129"/>
        <v>#VALUE!</v>
      </c>
      <c r="AT77" s="769" t="e">
        <f t="shared" si="94"/>
        <v>#VALUE!</v>
      </c>
      <c r="AU77" s="705" t="e">
        <f t="shared" si="95"/>
        <v>#VALUE!</v>
      </c>
      <c r="AV77" s="702">
        <f t="shared" si="130"/>
        <v>1</v>
      </c>
      <c r="AW77" s="703" t="e">
        <f t="shared" si="131"/>
        <v>#VALUE!</v>
      </c>
      <c r="AX77" s="704" t="e">
        <f t="shared" si="132"/>
        <v>#VALUE!</v>
      </c>
      <c r="AY77" s="769" t="e">
        <f t="shared" si="96"/>
        <v>#VALUE!</v>
      </c>
      <c r="AZ77" s="705" t="e">
        <f t="shared" si="97"/>
        <v>#VALUE!</v>
      </c>
      <c r="BA77" s="702">
        <f t="shared" si="133"/>
        <v>1</v>
      </c>
      <c r="BB77" s="703" t="e">
        <f t="shared" si="134"/>
        <v>#VALUE!</v>
      </c>
      <c r="BC77" s="704" t="e">
        <f t="shared" si="135"/>
        <v>#VALUE!</v>
      </c>
      <c r="BD77" s="769" t="e">
        <f t="shared" si="98"/>
        <v>#VALUE!</v>
      </c>
      <c r="BE77" s="705" t="e">
        <f t="shared" si="99"/>
        <v>#VALUE!</v>
      </c>
      <c r="BF77" s="702">
        <f t="shared" si="136"/>
        <v>1</v>
      </c>
      <c r="BG77" s="703" t="e">
        <f t="shared" si="137"/>
        <v>#VALUE!</v>
      </c>
      <c r="BH77" s="704" t="e">
        <f t="shared" si="138"/>
        <v>#VALUE!</v>
      </c>
      <c r="BI77" s="769" t="e">
        <f t="shared" si="100"/>
        <v>#VALUE!</v>
      </c>
      <c r="BJ77" s="705" t="e">
        <f t="shared" si="101"/>
        <v>#VALUE!</v>
      </c>
      <c r="BK77" s="702">
        <f t="shared" si="139"/>
        <v>1</v>
      </c>
      <c r="BL77" s="703" t="e">
        <f t="shared" si="140"/>
        <v>#VALUE!</v>
      </c>
      <c r="BM77" s="704" t="e">
        <f t="shared" si="141"/>
        <v>#VALUE!</v>
      </c>
      <c r="BN77" s="769" t="e">
        <f t="shared" si="102"/>
        <v>#VALUE!</v>
      </c>
      <c r="BO77" s="705" t="e">
        <f t="shared" si="103"/>
        <v>#VALUE!</v>
      </c>
      <c r="BP77" s="702">
        <f t="shared" si="142"/>
        <v>1</v>
      </c>
      <c r="BQ77" s="703" t="e">
        <f t="shared" si="143"/>
        <v>#VALUE!</v>
      </c>
      <c r="BR77" s="704" t="e">
        <f t="shared" si="144"/>
        <v>#VALUE!</v>
      </c>
      <c r="BS77" s="769" t="e">
        <f t="shared" si="104"/>
        <v>#VALUE!</v>
      </c>
      <c r="BT77" s="705" t="e">
        <f t="shared" si="105"/>
        <v>#VALUE!</v>
      </c>
      <c r="BU77" s="702">
        <f t="shared" si="145"/>
        <v>1</v>
      </c>
      <c r="BV77" s="703" t="e">
        <f t="shared" si="146"/>
        <v>#VALUE!</v>
      </c>
      <c r="BW77" s="704" t="e">
        <f t="shared" si="147"/>
        <v>#VALUE!</v>
      </c>
      <c r="BX77" s="769" t="e">
        <f t="shared" si="106"/>
        <v>#VALUE!</v>
      </c>
      <c r="BY77" s="705" t="e">
        <f t="shared" si="107"/>
        <v>#VALUE!</v>
      </c>
      <c r="BZ77" s="702">
        <f t="shared" si="148"/>
        <v>1</v>
      </c>
      <c r="CA77" s="703" t="e">
        <f t="shared" si="149"/>
        <v>#VALUE!</v>
      </c>
      <c r="CB77" s="704" t="e">
        <f t="shared" si="150"/>
        <v>#VALUE!</v>
      </c>
      <c r="CC77" s="769" t="e">
        <f t="shared" si="108"/>
        <v>#VALUE!</v>
      </c>
      <c r="CD77" s="705" t="e">
        <f t="shared" si="109"/>
        <v>#VALUE!</v>
      </c>
      <c r="CE77" s="706">
        <f t="shared" si="78"/>
        <v>12</v>
      </c>
      <c r="CF77" s="707" t="e">
        <f t="shared" si="79"/>
        <v>#VALUE!</v>
      </c>
      <c r="CG77" s="708"/>
      <c r="CH77" s="709"/>
      <c r="CI77" s="719"/>
      <c r="CJ77" s="719"/>
      <c r="CK77" s="720"/>
      <c r="CL77" s="721"/>
      <c r="CM77" s="721"/>
      <c r="CN77" s="722"/>
      <c r="CO77" s="742" t="e">
        <f t="shared" si="110"/>
        <v>#VALUE!</v>
      </c>
      <c r="CP77" s="743" t="e">
        <f t="shared" si="111"/>
        <v>#VALUE!</v>
      </c>
      <c r="CQ77" s="724">
        <f t="shared" si="112"/>
        <v>0</v>
      </c>
      <c r="CR77" s="725" t="e">
        <f t="shared" si="76"/>
        <v>#VALUE!</v>
      </c>
      <c r="CS77" s="725" t="e">
        <f t="shared" si="76"/>
        <v>#VALUE!</v>
      </c>
      <c r="CT77" s="725" t="e">
        <f t="shared" si="113"/>
        <v>#VALUE!</v>
      </c>
      <c r="CU77" s="709"/>
    </row>
    <row r="78" spans="1:99" ht="16.5" customHeight="1" thickBot="1">
      <c r="A78" s="23">
        <f t="shared" si="114"/>
        <v>74</v>
      </c>
      <c r="B78" s="142">
        <f>'2020-상시근로자'!B78</f>
        <v>0</v>
      </c>
      <c r="C78" s="632">
        <f>'2020-상시근로자'!C78</f>
        <v>0</v>
      </c>
      <c r="D78" s="634">
        <f>'2020-상시근로자'!D78</f>
        <v>0</v>
      </c>
      <c r="E78" s="156" t="e">
        <f t="shared" si="80"/>
        <v>#VALUE!</v>
      </c>
      <c r="F78" s="30" t="e">
        <f t="shared" si="81"/>
        <v>#VALUE!</v>
      </c>
      <c r="G78" s="31" t="e">
        <f t="shared" si="82"/>
        <v>#VALUE!</v>
      </c>
      <c r="H78" s="147" t="e">
        <f t="shared" si="83"/>
        <v>#VALUE!</v>
      </c>
      <c r="I78" s="633">
        <f>'2020-상시근로자'!E78</f>
        <v>0</v>
      </c>
      <c r="J78" s="633">
        <f>'2020-상시근로자'!G78</f>
        <v>0</v>
      </c>
      <c r="K78" s="33" t="e">
        <f t="shared" si="84"/>
        <v>#VALUE!</v>
      </c>
      <c r="L78" s="33">
        <f t="shared" si="77"/>
        <v>0</v>
      </c>
      <c r="M78" s="35" t="e">
        <f t="shared" si="85"/>
        <v>#VALUE!</v>
      </c>
      <c r="N78" s="108"/>
      <c r="O78" s="180"/>
      <c r="P78" s="181"/>
      <c r="Q78" s="106" t="s">
        <v>160</v>
      </c>
      <c r="R78" s="107" t="s">
        <v>160</v>
      </c>
      <c r="S78" s="43"/>
      <c r="T78" s="122" t="s">
        <v>160</v>
      </c>
      <c r="U78" s="122" t="s">
        <v>160</v>
      </c>
      <c r="V78" s="123" t="s">
        <v>160</v>
      </c>
      <c r="W78" s="702">
        <f t="shared" si="115"/>
        <v>1</v>
      </c>
      <c r="X78" s="703" t="e">
        <f t="shared" si="116"/>
        <v>#VALUE!</v>
      </c>
      <c r="Y78" s="704" t="e">
        <f t="shared" si="117"/>
        <v>#VALUE!</v>
      </c>
      <c r="Z78" s="769" t="e">
        <f t="shared" si="86"/>
        <v>#VALUE!</v>
      </c>
      <c r="AA78" s="705" t="e">
        <f t="shared" si="87"/>
        <v>#VALUE!</v>
      </c>
      <c r="AB78" s="702">
        <f t="shared" si="118"/>
        <v>1</v>
      </c>
      <c r="AC78" s="703" t="e">
        <f t="shared" si="119"/>
        <v>#VALUE!</v>
      </c>
      <c r="AD78" s="704" t="e">
        <f t="shared" si="120"/>
        <v>#VALUE!</v>
      </c>
      <c r="AE78" s="769" t="e">
        <f t="shared" si="88"/>
        <v>#VALUE!</v>
      </c>
      <c r="AF78" s="705" t="e">
        <f t="shared" si="89"/>
        <v>#VALUE!</v>
      </c>
      <c r="AG78" s="702">
        <f t="shared" si="121"/>
        <v>1</v>
      </c>
      <c r="AH78" s="703" t="e">
        <f t="shared" si="122"/>
        <v>#VALUE!</v>
      </c>
      <c r="AI78" s="704" t="e">
        <f t="shared" si="123"/>
        <v>#VALUE!</v>
      </c>
      <c r="AJ78" s="769" t="e">
        <f t="shared" si="90"/>
        <v>#VALUE!</v>
      </c>
      <c r="AK78" s="705" t="e">
        <f t="shared" si="91"/>
        <v>#VALUE!</v>
      </c>
      <c r="AL78" s="702">
        <f t="shared" si="124"/>
        <v>1</v>
      </c>
      <c r="AM78" s="703" t="e">
        <f t="shared" si="125"/>
        <v>#VALUE!</v>
      </c>
      <c r="AN78" s="704" t="e">
        <f t="shared" si="126"/>
        <v>#VALUE!</v>
      </c>
      <c r="AO78" s="769" t="e">
        <f t="shared" si="92"/>
        <v>#VALUE!</v>
      </c>
      <c r="AP78" s="705" t="e">
        <f t="shared" si="93"/>
        <v>#VALUE!</v>
      </c>
      <c r="AQ78" s="702">
        <f t="shared" si="127"/>
        <v>1</v>
      </c>
      <c r="AR78" s="703" t="e">
        <f t="shared" si="128"/>
        <v>#VALUE!</v>
      </c>
      <c r="AS78" s="704" t="e">
        <f t="shared" si="129"/>
        <v>#VALUE!</v>
      </c>
      <c r="AT78" s="769" t="e">
        <f t="shared" si="94"/>
        <v>#VALUE!</v>
      </c>
      <c r="AU78" s="705" t="e">
        <f t="shared" si="95"/>
        <v>#VALUE!</v>
      </c>
      <c r="AV78" s="702">
        <f t="shared" si="130"/>
        <v>1</v>
      </c>
      <c r="AW78" s="703" t="e">
        <f t="shared" si="131"/>
        <v>#VALUE!</v>
      </c>
      <c r="AX78" s="704" t="e">
        <f t="shared" si="132"/>
        <v>#VALUE!</v>
      </c>
      <c r="AY78" s="769" t="e">
        <f t="shared" si="96"/>
        <v>#VALUE!</v>
      </c>
      <c r="AZ78" s="705" t="e">
        <f t="shared" si="97"/>
        <v>#VALUE!</v>
      </c>
      <c r="BA78" s="702">
        <f t="shared" si="133"/>
        <v>1</v>
      </c>
      <c r="BB78" s="703" t="e">
        <f t="shared" si="134"/>
        <v>#VALUE!</v>
      </c>
      <c r="BC78" s="704" t="e">
        <f t="shared" si="135"/>
        <v>#VALUE!</v>
      </c>
      <c r="BD78" s="769" t="e">
        <f t="shared" si="98"/>
        <v>#VALUE!</v>
      </c>
      <c r="BE78" s="705" t="e">
        <f t="shared" si="99"/>
        <v>#VALUE!</v>
      </c>
      <c r="BF78" s="702">
        <f t="shared" si="136"/>
        <v>1</v>
      </c>
      <c r="BG78" s="703" t="e">
        <f t="shared" si="137"/>
        <v>#VALUE!</v>
      </c>
      <c r="BH78" s="704" t="e">
        <f t="shared" si="138"/>
        <v>#VALUE!</v>
      </c>
      <c r="BI78" s="769" t="e">
        <f t="shared" si="100"/>
        <v>#VALUE!</v>
      </c>
      <c r="BJ78" s="705" t="e">
        <f t="shared" si="101"/>
        <v>#VALUE!</v>
      </c>
      <c r="BK78" s="702">
        <f t="shared" si="139"/>
        <v>1</v>
      </c>
      <c r="BL78" s="703" t="e">
        <f t="shared" si="140"/>
        <v>#VALUE!</v>
      </c>
      <c r="BM78" s="704" t="e">
        <f t="shared" si="141"/>
        <v>#VALUE!</v>
      </c>
      <c r="BN78" s="769" t="e">
        <f t="shared" si="102"/>
        <v>#VALUE!</v>
      </c>
      <c r="BO78" s="705" t="e">
        <f t="shared" si="103"/>
        <v>#VALUE!</v>
      </c>
      <c r="BP78" s="702">
        <f t="shared" si="142"/>
        <v>1</v>
      </c>
      <c r="BQ78" s="703" t="e">
        <f t="shared" si="143"/>
        <v>#VALUE!</v>
      </c>
      <c r="BR78" s="704" t="e">
        <f t="shared" si="144"/>
        <v>#VALUE!</v>
      </c>
      <c r="BS78" s="769" t="e">
        <f t="shared" si="104"/>
        <v>#VALUE!</v>
      </c>
      <c r="BT78" s="705" t="e">
        <f t="shared" si="105"/>
        <v>#VALUE!</v>
      </c>
      <c r="BU78" s="702">
        <f t="shared" si="145"/>
        <v>1</v>
      </c>
      <c r="BV78" s="703" t="e">
        <f t="shared" si="146"/>
        <v>#VALUE!</v>
      </c>
      <c r="BW78" s="704" t="e">
        <f t="shared" si="147"/>
        <v>#VALUE!</v>
      </c>
      <c r="BX78" s="769" t="e">
        <f t="shared" si="106"/>
        <v>#VALUE!</v>
      </c>
      <c r="BY78" s="705" t="e">
        <f t="shared" si="107"/>
        <v>#VALUE!</v>
      </c>
      <c r="BZ78" s="702">
        <f t="shared" si="148"/>
        <v>1</v>
      </c>
      <c r="CA78" s="703" t="e">
        <f t="shared" si="149"/>
        <v>#VALUE!</v>
      </c>
      <c r="CB78" s="704" t="e">
        <f t="shared" si="150"/>
        <v>#VALUE!</v>
      </c>
      <c r="CC78" s="769" t="e">
        <f t="shared" si="108"/>
        <v>#VALUE!</v>
      </c>
      <c r="CD78" s="705" t="e">
        <f t="shared" si="109"/>
        <v>#VALUE!</v>
      </c>
      <c r="CE78" s="706">
        <f t="shared" si="78"/>
        <v>12</v>
      </c>
      <c r="CF78" s="707" t="e">
        <f t="shared" si="79"/>
        <v>#VALUE!</v>
      </c>
      <c r="CG78" s="708"/>
      <c r="CH78" s="709"/>
      <c r="CI78" s="719"/>
      <c r="CJ78" s="719"/>
      <c r="CK78" s="720"/>
      <c r="CL78" s="721"/>
      <c r="CM78" s="721"/>
      <c r="CN78" s="722"/>
      <c r="CO78" s="742" t="e">
        <f t="shared" si="110"/>
        <v>#VALUE!</v>
      </c>
      <c r="CP78" s="743" t="e">
        <f t="shared" si="111"/>
        <v>#VALUE!</v>
      </c>
      <c r="CQ78" s="724">
        <f t="shared" si="112"/>
        <v>0</v>
      </c>
      <c r="CR78" s="725" t="e">
        <f t="shared" si="76"/>
        <v>#VALUE!</v>
      </c>
      <c r="CS78" s="725" t="e">
        <f t="shared" si="76"/>
        <v>#VALUE!</v>
      </c>
      <c r="CT78" s="725" t="e">
        <f t="shared" si="113"/>
        <v>#VALUE!</v>
      </c>
      <c r="CU78" s="709"/>
    </row>
    <row r="79" spans="1:99" ht="16.5" customHeight="1">
      <c r="A79" s="23">
        <f t="shared" si="114"/>
        <v>75</v>
      </c>
      <c r="B79" s="142">
        <f>'2020-상시근로자'!B79</f>
        <v>0</v>
      </c>
      <c r="C79" s="632">
        <f>'2020-상시근로자'!C79</f>
        <v>0</v>
      </c>
      <c r="D79" s="634">
        <f>'2020-상시근로자'!D79</f>
        <v>0</v>
      </c>
      <c r="E79" s="156" t="e">
        <f t="shared" si="80"/>
        <v>#VALUE!</v>
      </c>
      <c r="F79" s="30" t="e">
        <f t="shared" si="81"/>
        <v>#VALUE!</v>
      </c>
      <c r="G79" s="31" t="e">
        <f t="shared" si="82"/>
        <v>#VALUE!</v>
      </c>
      <c r="H79" s="147" t="e">
        <f t="shared" si="83"/>
        <v>#VALUE!</v>
      </c>
      <c r="I79" s="633">
        <f>'2020-상시근로자'!E79</f>
        <v>0</v>
      </c>
      <c r="J79" s="633">
        <f>'2020-상시근로자'!G79</f>
        <v>0</v>
      </c>
      <c r="K79" s="33" t="e">
        <f t="shared" si="84"/>
        <v>#VALUE!</v>
      </c>
      <c r="L79" s="33">
        <f t="shared" si="77"/>
        <v>0</v>
      </c>
      <c r="M79" s="35" t="e">
        <f t="shared" si="85"/>
        <v>#VALUE!</v>
      </c>
      <c r="N79" s="108"/>
      <c r="O79" s="178"/>
      <c r="P79" s="179"/>
      <c r="Q79" s="106" t="s">
        <v>160</v>
      </c>
      <c r="R79" s="107" t="s">
        <v>160</v>
      </c>
      <c r="S79" s="43"/>
      <c r="T79" s="122" t="s">
        <v>160</v>
      </c>
      <c r="U79" s="122" t="s">
        <v>160</v>
      </c>
      <c r="V79" s="123" t="s">
        <v>160</v>
      </c>
      <c r="W79" s="702">
        <f t="shared" si="115"/>
        <v>1</v>
      </c>
      <c r="X79" s="703" t="e">
        <f t="shared" si="116"/>
        <v>#VALUE!</v>
      </c>
      <c r="Y79" s="704" t="e">
        <f t="shared" si="117"/>
        <v>#VALUE!</v>
      </c>
      <c r="Z79" s="769" t="e">
        <f t="shared" si="86"/>
        <v>#VALUE!</v>
      </c>
      <c r="AA79" s="705" t="e">
        <f t="shared" si="87"/>
        <v>#VALUE!</v>
      </c>
      <c r="AB79" s="702">
        <f t="shared" si="118"/>
        <v>1</v>
      </c>
      <c r="AC79" s="703" t="e">
        <f t="shared" si="119"/>
        <v>#VALUE!</v>
      </c>
      <c r="AD79" s="704" t="e">
        <f t="shared" si="120"/>
        <v>#VALUE!</v>
      </c>
      <c r="AE79" s="769" t="e">
        <f t="shared" si="88"/>
        <v>#VALUE!</v>
      </c>
      <c r="AF79" s="705" t="e">
        <f t="shared" si="89"/>
        <v>#VALUE!</v>
      </c>
      <c r="AG79" s="702">
        <f t="shared" si="121"/>
        <v>1</v>
      </c>
      <c r="AH79" s="703" t="e">
        <f t="shared" si="122"/>
        <v>#VALUE!</v>
      </c>
      <c r="AI79" s="704" t="e">
        <f t="shared" si="123"/>
        <v>#VALUE!</v>
      </c>
      <c r="AJ79" s="769" t="e">
        <f t="shared" si="90"/>
        <v>#VALUE!</v>
      </c>
      <c r="AK79" s="705" t="e">
        <f t="shared" si="91"/>
        <v>#VALUE!</v>
      </c>
      <c r="AL79" s="702">
        <f t="shared" si="124"/>
        <v>1</v>
      </c>
      <c r="AM79" s="703" t="e">
        <f t="shared" si="125"/>
        <v>#VALUE!</v>
      </c>
      <c r="AN79" s="704" t="e">
        <f t="shared" si="126"/>
        <v>#VALUE!</v>
      </c>
      <c r="AO79" s="769" t="e">
        <f t="shared" si="92"/>
        <v>#VALUE!</v>
      </c>
      <c r="AP79" s="705" t="e">
        <f t="shared" si="93"/>
        <v>#VALUE!</v>
      </c>
      <c r="AQ79" s="702">
        <f t="shared" si="127"/>
        <v>1</v>
      </c>
      <c r="AR79" s="703" t="e">
        <f t="shared" si="128"/>
        <v>#VALUE!</v>
      </c>
      <c r="AS79" s="704" t="e">
        <f t="shared" si="129"/>
        <v>#VALUE!</v>
      </c>
      <c r="AT79" s="769" t="e">
        <f t="shared" si="94"/>
        <v>#VALUE!</v>
      </c>
      <c r="AU79" s="705" t="e">
        <f t="shared" si="95"/>
        <v>#VALUE!</v>
      </c>
      <c r="AV79" s="702">
        <f t="shared" si="130"/>
        <v>1</v>
      </c>
      <c r="AW79" s="703" t="e">
        <f t="shared" si="131"/>
        <v>#VALUE!</v>
      </c>
      <c r="AX79" s="704" t="e">
        <f t="shared" si="132"/>
        <v>#VALUE!</v>
      </c>
      <c r="AY79" s="769" t="e">
        <f t="shared" si="96"/>
        <v>#VALUE!</v>
      </c>
      <c r="AZ79" s="705" t="e">
        <f t="shared" si="97"/>
        <v>#VALUE!</v>
      </c>
      <c r="BA79" s="702">
        <f t="shared" si="133"/>
        <v>1</v>
      </c>
      <c r="BB79" s="703" t="e">
        <f t="shared" si="134"/>
        <v>#VALUE!</v>
      </c>
      <c r="BC79" s="704" t="e">
        <f t="shared" si="135"/>
        <v>#VALUE!</v>
      </c>
      <c r="BD79" s="769" t="e">
        <f t="shared" si="98"/>
        <v>#VALUE!</v>
      </c>
      <c r="BE79" s="705" t="e">
        <f t="shared" si="99"/>
        <v>#VALUE!</v>
      </c>
      <c r="BF79" s="702">
        <f t="shared" si="136"/>
        <v>1</v>
      </c>
      <c r="BG79" s="703" t="e">
        <f t="shared" si="137"/>
        <v>#VALUE!</v>
      </c>
      <c r="BH79" s="704" t="e">
        <f t="shared" si="138"/>
        <v>#VALUE!</v>
      </c>
      <c r="BI79" s="769" t="e">
        <f t="shared" si="100"/>
        <v>#VALUE!</v>
      </c>
      <c r="BJ79" s="705" t="e">
        <f t="shared" si="101"/>
        <v>#VALUE!</v>
      </c>
      <c r="BK79" s="702">
        <f t="shared" si="139"/>
        <v>1</v>
      </c>
      <c r="BL79" s="703" t="e">
        <f t="shared" si="140"/>
        <v>#VALUE!</v>
      </c>
      <c r="BM79" s="704" t="e">
        <f t="shared" si="141"/>
        <v>#VALUE!</v>
      </c>
      <c r="BN79" s="769" t="e">
        <f t="shared" si="102"/>
        <v>#VALUE!</v>
      </c>
      <c r="BO79" s="705" t="e">
        <f t="shared" si="103"/>
        <v>#VALUE!</v>
      </c>
      <c r="BP79" s="702">
        <f t="shared" si="142"/>
        <v>1</v>
      </c>
      <c r="BQ79" s="703" t="e">
        <f t="shared" si="143"/>
        <v>#VALUE!</v>
      </c>
      <c r="BR79" s="704" t="e">
        <f t="shared" si="144"/>
        <v>#VALUE!</v>
      </c>
      <c r="BS79" s="769" t="e">
        <f t="shared" si="104"/>
        <v>#VALUE!</v>
      </c>
      <c r="BT79" s="705" t="e">
        <f t="shared" si="105"/>
        <v>#VALUE!</v>
      </c>
      <c r="BU79" s="702">
        <f t="shared" si="145"/>
        <v>1</v>
      </c>
      <c r="BV79" s="703" t="e">
        <f t="shared" si="146"/>
        <v>#VALUE!</v>
      </c>
      <c r="BW79" s="704" t="e">
        <f t="shared" si="147"/>
        <v>#VALUE!</v>
      </c>
      <c r="BX79" s="769" t="e">
        <f t="shared" si="106"/>
        <v>#VALUE!</v>
      </c>
      <c r="BY79" s="705" t="e">
        <f t="shared" si="107"/>
        <v>#VALUE!</v>
      </c>
      <c r="BZ79" s="702">
        <f t="shared" si="148"/>
        <v>1</v>
      </c>
      <c r="CA79" s="703" t="e">
        <f t="shared" si="149"/>
        <v>#VALUE!</v>
      </c>
      <c r="CB79" s="704" t="e">
        <f t="shared" si="150"/>
        <v>#VALUE!</v>
      </c>
      <c r="CC79" s="769" t="e">
        <f t="shared" si="108"/>
        <v>#VALUE!</v>
      </c>
      <c r="CD79" s="705" t="e">
        <f t="shared" si="109"/>
        <v>#VALUE!</v>
      </c>
      <c r="CE79" s="706">
        <f t="shared" si="78"/>
        <v>12</v>
      </c>
      <c r="CF79" s="707" t="e">
        <f t="shared" si="79"/>
        <v>#VALUE!</v>
      </c>
      <c r="CG79" s="708"/>
      <c r="CH79" s="709"/>
      <c r="CI79" s="719"/>
      <c r="CJ79" s="719"/>
      <c r="CK79" s="720"/>
      <c r="CL79" s="721"/>
      <c r="CM79" s="721"/>
      <c r="CN79" s="722"/>
      <c r="CO79" s="742" t="e">
        <f t="shared" si="110"/>
        <v>#VALUE!</v>
      </c>
      <c r="CP79" s="743" t="e">
        <f t="shared" si="111"/>
        <v>#VALUE!</v>
      </c>
      <c r="CQ79" s="724">
        <f t="shared" si="112"/>
        <v>0</v>
      </c>
      <c r="CR79" s="725" t="e">
        <f t="shared" si="76"/>
        <v>#VALUE!</v>
      </c>
      <c r="CS79" s="725" t="e">
        <f t="shared" si="76"/>
        <v>#VALUE!</v>
      </c>
      <c r="CT79" s="725" t="e">
        <f t="shared" si="113"/>
        <v>#VALUE!</v>
      </c>
      <c r="CU79" s="709"/>
    </row>
    <row r="80" spans="1:99" ht="16.5" customHeight="1">
      <c r="A80" s="23">
        <f t="shared" si="114"/>
        <v>76</v>
      </c>
      <c r="B80" s="142">
        <f>'2020-상시근로자'!B80</f>
        <v>0</v>
      </c>
      <c r="C80" s="632">
        <f>'2020-상시근로자'!C80</f>
        <v>0</v>
      </c>
      <c r="D80" s="634">
        <f>'2020-상시근로자'!D80</f>
        <v>0</v>
      </c>
      <c r="E80" s="156" t="e">
        <f t="shared" si="80"/>
        <v>#VALUE!</v>
      </c>
      <c r="F80" s="30" t="e">
        <f t="shared" si="81"/>
        <v>#VALUE!</v>
      </c>
      <c r="G80" s="31" t="e">
        <f t="shared" si="82"/>
        <v>#VALUE!</v>
      </c>
      <c r="H80" s="147" t="e">
        <f t="shared" si="83"/>
        <v>#VALUE!</v>
      </c>
      <c r="I80" s="633">
        <f>'2020-상시근로자'!E80</f>
        <v>0</v>
      </c>
      <c r="J80" s="633">
        <f>'2020-상시근로자'!G80</f>
        <v>0</v>
      </c>
      <c r="K80" s="33" t="e">
        <f t="shared" si="84"/>
        <v>#VALUE!</v>
      </c>
      <c r="L80" s="33">
        <f t="shared" si="77"/>
        <v>0</v>
      </c>
      <c r="M80" s="35" t="e">
        <f t="shared" si="85"/>
        <v>#VALUE!</v>
      </c>
      <c r="N80" s="108"/>
      <c r="O80" s="178"/>
      <c r="P80" s="179"/>
      <c r="Q80" s="106" t="s">
        <v>160</v>
      </c>
      <c r="R80" s="107" t="s">
        <v>160</v>
      </c>
      <c r="S80" s="43"/>
      <c r="T80" s="122" t="s">
        <v>160</v>
      </c>
      <c r="U80" s="122" t="s">
        <v>160</v>
      </c>
      <c r="V80" s="123" t="s">
        <v>160</v>
      </c>
      <c r="W80" s="702">
        <f t="shared" si="115"/>
        <v>1</v>
      </c>
      <c r="X80" s="703" t="e">
        <f t="shared" si="116"/>
        <v>#VALUE!</v>
      </c>
      <c r="Y80" s="704" t="e">
        <f t="shared" si="117"/>
        <v>#VALUE!</v>
      </c>
      <c r="Z80" s="769" t="e">
        <f t="shared" si="86"/>
        <v>#VALUE!</v>
      </c>
      <c r="AA80" s="705" t="e">
        <f t="shared" si="87"/>
        <v>#VALUE!</v>
      </c>
      <c r="AB80" s="702">
        <f t="shared" si="118"/>
        <v>1</v>
      </c>
      <c r="AC80" s="703" t="e">
        <f t="shared" si="119"/>
        <v>#VALUE!</v>
      </c>
      <c r="AD80" s="704" t="e">
        <f t="shared" si="120"/>
        <v>#VALUE!</v>
      </c>
      <c r="AE80" s="769" t="e">
        <f t="shared" si="88"/>
        <v>#VALUE!</v>
      </c>
      <c r="AF80" s="705" t="e">
        <f t="shared" si="89"/>
        <v>#VALUE!</v>
      </c>
      <c r="AG80" s="702">
        <f t="shared" si="121"/>
        <v>1</v>
      </c>
      <c r="AH80" s="703" t="e">
        <f t="shared" si="122"/>
        <v>#VALUE!</v>
      </c>
      <c r="AI80" s="704" t="e">
        <f t="shared" si="123"/>
        <v>#VALUE!</v>
      </c>
      <c r="AJ80" s="769" t="e">
        <f t="shared" si="90"/>
        <v>#VALUE!</v>
      </c>
      <c r="AK80" s="705" t="e">
        <f t="shared" si="91"/>
        <v>#VALUE!</v>
      </c>
      <c r="AL80" s="702">
        <f t="shared" si="124"/>
        <v>1</v>
      </c>
      <c r="AM80" s="703" t="e">
        <f t="shared" si="125"/>
        <v>#VALUE!</v>
      </c>
      <c r="AN80" s="704" t="e">
        <f t="shared" si="126"/>
        <v>#VALUE!</v>
      </c>
      <c r="AO80" s="769" t="e">
        <f t="shared" si="92"/>
        <v>#VALUE!</v>
      </c>
      <c r="AP80" s="705" t="e">
        <f t="shared" si="93"/>
        <v>#VALUE!</v>
      </c>
      <c r="AQ80" s="702">
        <f t="shared" si="127"/>
        <v>1</v>
      </c>
      <c r="AR80" s="703" t="e">
        <f t="shared" si="128"/>
        <v>#VALUE!</v>
      </c>
      <c r="AS80" s="704" t="e">
        <f t="shared" si="129"/>
        <v>#VALUE!</v>
      </c>
      <c r="AT80" s="769" t="e">
        <f t="shared" si="94"/>
        <v>#VALUE!</v>
      </c>
      <c r="AU80" s="705" t="e">
        <f t="shared" si="95"/>
        <v>#VALUE!</v>
      </c>
      <c r="AV80" s="702">
        <f t="shared" si="130"/>
        <v>1</v>
      </c>
      <c r="AW80" s="703" t="e">
        <f t="shared" si="131"/>
        <v>#VALUE!</v>
      </c>
      <c r="AX80" s="704" t="e">
        <f t="shared" si="132"/>
        <v>#VALUE!</v>
      </c>
      <c r="AY80" s="769" t="e">
        <f t="shared" si="96"/>
        <v>#VALUE!</v>
      </c>
      <c r="AZ80" s="705" t="e">
        <f t="shared" si="97"/>
        <v>#VALUE!</v>
      </c>
      <c r="BA80" s="702">
        <f t="shared" si="133"/>
        <v>1</v>
      </c>
      <c r="BB80" s="703" t="e">
        <f t="shared" si="134"/>
        <v>#VALUE!</v>
      </c>
      <c r="BC80" s="704" t="e">
        <f t="shared" si="135"/>
        <v>#VALUE!</v>
      </c>
      <c r="BD80" s="769" t="e">
        <f t="shared" si="98"/>
        <v>#VALUE!</v>
      </c>
      <c r="BE80" s="705" t="e">
        <f t="shared" si="99"/>
        <v>#VALUE!</v>
      </c>
      <c r="BF80" s="702">
        <f t="shared" si="136"/>
        <v>1</v>
      </c>
      <c r="BG80" s="703" t="e">
        <f t="shared" si="137"/>
        <v>#VALUE!</v>
      </c>
      <c r="BH80" s="704" t="e">
        <f t="shared" si="138"/>
        <v>#VALUE!</v>
      </c>
      <c r="BI80" s="769" t="e">
        <f t="shared" si="100"/>
        <v>#VALUE!</v>
      </c>
      <c r="BJ80" s="705" t="e">
        <f t="shared" si="101"/>
        <v>#VALUE!</v>
      </c>
      <c r="BK80" s="702">
        <f t="shared" si="139"/>
        <v>1</v>
      </c>
      <c r="BL80" s="703" t="e">
        <f t="shared" si="140"/>
        <v>#VALUE!</v>
      </c>
      <c r="BM80" s="704" t="e">
        <f t="shared" si="141"/>
        <v>#VALUE!</v>
      </c>
      <c r="BN80" s="769" t="e">
        <f t="shared" si="102"/>
        <v>#VALUE!</v>
      </c>
      <c r="BO80" s="705" t="e">
        <f t="shared" si="103"/>
        <v>#VALUE!</v>
      </c>
      <c r="BP80" s="702">
        <f t="shared" si="142"/>
        <v>1</v>
      </c>
      <c r="BQ80" s="703" t="e">
        <f t="shared" si="143"/>
        <v>#VALUE!</v>
      </c>
      <c r="BR80" s="704" t="e">
        <f t="shared" si="144"/>
        <v>#VALUE!</v>
      </c>
      <c r="BS80" s="769" t="e">
        <f t="shared" si="104"/>
        <v>#VALUE!</v>
      </c>
      <c r="BT80" s="705" t="e">
        <f t="shared" si="105"/>
        <v>#VALUE!</v>
      </c>
      <c r="BU80" s="702">
        <f t="shared" si="145"/>
        <v>1</v>
      </c>
      <c r="BV80" s="703" t="e">
        <f t="shared" si="146"/>
        <v>#VALUE!</v>
      </c>
      <c r="BW80" s="704" t="e">
        <f t="shared" si="147"/>
        <v>#VALUE!</v>
      </c>
      <c r="BX80" s="769" t="e">
        <f t="shared" si="106"/>
        <v>#VALUE!</v>
      </c>
      <c r="BY80" s="705" t="e">
        <f t="shared" si="107"/>
        <v>#VALUE!</v>
      </c>
      <c r="BZ80" s="702">
        <f t="shared" si="148"/>
        <v>1</v>
      </c>
      <c r="CA80" s="703" t="e">
        <f t="shared" si="149"/>
        <v>#VALUE!</v>
      </c>
      <c r="CB80" s="704" t="e">
        <f t="shared" si="150"/>
        <v>#VALUE!</v>
      </c>
      <c r="CC80" s="769" t="e">
        <f t="shared" si="108"/>
        <v>#VALUE!</v>
      </c>
      <c r="CD80" s="705" t="e">
        <f t="shared" si="109"/>
        <v>#VALUE!</v>
      </c>
      <c r="CE80" s="706">
        <f t="shared" si="78"/>
        <v>12</v>
      </c>
      <c r="CF80" s="707" t="e">
        <f t="shared" si="79"/>
        <v>#VALUE!</v>
      </c>
      <c r="CG80" s="708"/>
      <c r="CH80" s="709"/>
      <c r="CI80" s="719"/>
      <c r="CJ80" s="719"/>
      <c r="CK80" s="720"/>
      <c r="CL80" s="721"/>
      <c r="CM80" s="721"/>
      <c r="CN80" s="722"/>
      <c r="CO80" s="742" t="e">
        <f t="shared" si="110"/>
        <v>#VALUE!</v>
      </c>
      <c r="CP80" s="743" t="e">
        <f t="shared" si="111"/>
        <v>#VALUE!</v>
      </c>
      <c r="CQ80" s="724">
        <f t="shared" si="112"/>
        <v>0</v>
      </c>
      <c r="CR80" s="725" t="e">
        <f t="shared" si="76"/>
        <v>#VALUE!</v>
      </c>
      <c r="CS80" s="725" t="e">
        <f t="shared" si="76"/>
        <v>#VALUE!</v>
      </c>
      <c r="CT80" s="725" t="e">
        <f t="shared" si="113"/>
        <v>#VALUE!</v>
      </c>
      <c r="CU80" s="709"/>
    </row>
    <row r="81" spans="1:99" ht="16.5" customHeight="1">
      <c r="A81" s="23">
        <f t="shared" si="114"/>
        <v>77</v>
      </c>
      <c r="B81" s="142">
        <f>'2020-상시근로자'!B81</f>
        <v>0</v>
      </c>
      <c r="C81" s="632">
        <f>'2020-상시근로자'!C81</f>
        <v>0</v>
      </c>
      <c r="D81" s="634">
        <f>'2020-상시근로자'!D81</f>
        <v>0</v>
      </c>
      <c r="E81" s="156" t="e">
        <f t="shared" si="80"/>
        <v>#VALUE!</v>
      </c>
      <c r="F81" s="30" t="e">
        <f t="shared" si="81"/>
        <v>#VALUE!</v>
      </c>
      <c r="G81" s="31" t="e">
        <f t="shared" si="82"/>
        <v>#VALUE!</v>
      </c>
      <c r="H81" s="147" t="e">
        <f t="shared" si="83"/>
        <v>#VALUE!</v>
      </c>
      <c r="I81" s="633">
        <f>'2020-상시근로자'!E81</f>
        <v>0</v>
      </c>
      <c r="J81" s="633">
        <f>'2020-상시근로자'!G81</f>
        <v>0</v>
      </c>
      <c r="K81" s="33" t="e">
        <f t="shared" si="84"/>
        <v>#VALUE!</v>
      </c>
      <c r="L81" s="33">
        <f t="shared" si="77"/>
        <v>0</v>
      </c>
      <c r="M81" s="35" t="e">
        <f t="shared" si="85"/>
        <v>#VALUE!</v>
      </c>
      <c r="N81" s="108"/>
      <c r="O81" s="178"/>
      <c r="P81" s="179"/>
      <c r="Q81" s="106" t="s">
        <v>160</v>
      </c>
      <c r="R81" s="107" t="s">
        <v>160</v>
      </c>
      <c r="S81" s="43"/>
      <c r="T81" s="122" t="s">
        <v>160</v>
      </c>
      <c r="U81" s="122" t="s">
        <v>160</v>
      </c>
      <c r="V81" s="123" t="s">
        <v>160</v>
      </c>
      <c r="W81" s="702">
        <f t="shared" si="115"/>
        <v>1</v>
      </c>
      <c r="X81" s="703" t="e">
        <f t="shared" si="116"/>
        <v>#VALUE!</v>
      </c>
      <c r="Y81" s="704" t="e">
        <f t="shared" si="117"/>
        <v>#VALUE!</v>
      </c>
      <c r="Z81" s="769" t="e">
        <f t="shared" si="86"/>
        <v>#VALUE!</v>
      </c>
      <c r="AA81" s="705" t="e">
        <f t="shared" si="87"/>
        <v>#VALUE!</v>
      </c>
      <c r="AB81" s="702">
        <f t="shared" si="118"/>
        <v>1</v>
      </c>
      <c r="AC81" s="703" t="e">
        <f t="shared" si="119"/>
        <v>#VALUE!</v>
      </c>
      <c r="AD81" s="704" t="e">
        <f t="shared" si="120"/>
        <v>#VALUE!</v>
      </c>
      <c r="AE81" s="769" t="e">
        <f t="shared" si="88"/>
        <v>#VALUE!</v>
      </c>
      <c r="AF81" s="705" t="e">
        <f t="shared" si="89"/>
        <v>#VALUE!</v>
      </c>
      <c r="AG81" s="702">
        <f t="shared" si="121"/>
        <v>1</v>
      </c>
      <c r="AH81" s="703" t="e">
        <f t="shared" si="122"/>
        <v>#VALUE!</v>
      </c>
      <c r="AI81" s="704" t="e">
        <f t="shared" si="123"/>
        <v>#VALUE!</v>
      </c>
      <c r="AJ81" s="769" t="e">
        <f t="shared" si="90"/>
        <v>#VALUE!</v>
      </c>
      <c r="AK81" s="705" t="e">
        <f t="shared" si="91"/>
        <v>#VALUE!</v>
      </c>
      <c r="AL81" s="702">
        <f t="shared" si="124"/>
        <v>1</v>
      </c>
      <c r="AM81" s="703" t="e">
        <f t="shared" si="125"/>
        <v>#VALUE!</v>
      </c>
      <c r="AN81" s="704" t="e">
        <f t="shared" si="126"/>
        <v>#VALUE!</v>
      </c>
      <c r="AO81" s="769" t="e">
        <f t="shared" si="92"/>
        <v>#VALUE!</v>
      </c>
      <c r="AP81" s="705" t="e">
        <f t="shared" si="93"/>
        <v>#VALUE!</v>
      </c>
      <c r="AQ81" s="702">
        <f t="shared" si="127"/>
        <v>1</v>
      </c>
      <c r="AR81" s="703" t="e">
        <f t="shared" si="128"/>
        <v>#VALUE!</v>
      </c>
      <c r="AS81" s="704" t="e">
        <f t="shared" si="129"/>
        <v>#VALUE!</v>
      </c>
      <c r="AT81" s="769" t="e">
        <f t="shared" si="94"/>
        <v>#VALUE!</v>
      </c>
      <c r="AU81" s="705" t="e">
        <f t="shared" si="95"/>
        <v>#VALUE!</v>
      </c>
      <c r="AV81" s="702">
        <f t="shared" si="130"/>
        <v>1</v>
      </c>
      <c r="AW81" s="703" t="e">
        <f t="shared" si="131"/>
        <v>#VALUE!</v>
      </c>
      <c r="AX81" s="704" t="e">
        <f t="shared" si="132"/>
        <v>#VALUE!</v>
      </c>
      <c r="AY81" s="769" t="e">
        <f t="shared" si="96"/>
        <v>#VALUE!</v>
      </c>
      <c r="AZ81" s="705" t="e">
        <f t="shared" si="97"/>
        <v>#VALUE!</v>
      </c>
      <c r="BA81" s="702">
        <f t="shared" si="133"/>
        <v>1</v>
      </c>
      <c r="BB81" s="703" t="e">
        <f t="shared" si="134"/>
        <v>#VALUE!</v>
      </c>
      <c r="BC81" s="704" t="e">
        <f t="shared" si="135"/>
        <v>#VALUE!</v>
      </c>
      <c r="BD81" s="769" t="e">
        <f t="shared" si="98"/>
        <v>#VALUE!</v>
      </c>
      <c r="BE81" s="705" t="e">
        <f t="shared" si="99"/>
        <v>#VALUE!</v>
      </c>
      <c r="BF81" s="702">
        <f t="shared" si="136"/>
        <v>1</v>
      </c>
      <c r="BG81" s="703" t="e">
        <f t="shared" si="137"/>
        <v>#VALUE!</v>
      </c>
      <c r="BH81" s="704" t="e">
        <f t="shared" si="138"/>
        <v>#VALUE!</v>
      </c>
      <c r="BI81" s="769" t="e">
        <f t="shared" si="100"/>
        <v>#VALUE!</v>
      </c>
      <c r="BJ81" s="705" t="e">
        <f t="shared" si="101"/>
        <v>#VALUE!</v>
      </c>
      <c r="BK81" s="702">
        <f t="shared" si="139"/>
        <v>1</v>
      </c>
      <c r="BL81" s="703" t="e">
        <f t="shared" si="140"/>
        <v>#VALUE!</v>
      </c>
      <c r="BM81" s="704" t="e">
        <f t="shared" si="141"/>
        <v>#VALUE!</v>
      </c>
      <c r="BN81" s="769" t="e">
        <f t="shared" si="102"/>
        <v>#VALUE!</v>
      </c>
      <c r="BO81" s="705" t="e">
        <f t="shared" si="103"/>
        <v>#VALUE!</v>
      </c>
      <c r="BP81" s="702">
        <f t="shared" si="142"/>
        <v>1</v>
      </c>
      <c r="BQ81" s="703" t="e">
        <f t="shared" si="143"/>
        <v>#VALUE!</v>
      </c>
      <c r="BR81" s="704" t="e">
        <f t="shared" si="144"/>
        <v>#VALUE!</v>
      </c>
      <c r="BS81" s="769" t="e">
        <f t="shared" si="104"/>
        <v>#VALUE!</v>
      </c>
      <c r="BT81" s="705" t="e">
        <f t="shared" si="105"/>
        <v>#VALUE!</v>
      </c>
      <c r="BU81" s="702">
        <f t="shared" si="145"/>
        <v>1</v>
      </c>
      <c r="BV81" s="703" t="e">
        <f t="shared" si="146"/>
        <v>#VALUE!</v>
      </c>
      <c r="BW81" s="704" t="e">
        <f t="shared" si="147"/>
        <v>#VALUE!</v>
      </c>
      <c r="BX81" s="769" t="e">
        <f t="shared" si="106"/>
        <v>#VALUE!</v>
      </c>
      <c r="BY81" s="705" t="e">
        <f t="shared" si="107"/>
        <v>#VALUE!</v>
      </c>
      <c r="BZ81" s="702">
        <f t="shared" si="148"/>
        <v>1</v>
      </c>
      <c r="CA81" s="703" t="e">
        <f t="shared" si="149"/>
        <v>#VALUE!</v>
      </c>
      <c r="CB81" s="704" t="e">
        <f t="shared" si="150"/>
        <v>#VALUE!</v>
      </c>
      <c r="CC81" s="769" t="e">
        <f t="shared" si="108"/>
        <v>#VALUE!</v>
      </c>
      <c r="CD81" s="705" t="e">
        <f t="shared" si="109"/>
        <v>#VALUE!</v>
      </c>
      <c r="CE81" s="706">
        <f t="shared" si="78"/>
        <v>12</v>
      </c>
      <c r="CF81" s="707" t="e">
        <f t="shared" si="79"/>
        <v>#VALUE!</v>
      </c>
      <c r="CG81" s="708"/>
      <c r="CH81" s="709"/>
      <c r="CI81" s="719"/>
      <c r="CJ81" s="719"/>
      <c r="CK81" s="720"/>
      <c r="CL81" s="721"/>
      <c r="CM81" s="721"/>
      <c r="CN81" s="722"/>
      <c r="CO81" s="742" t="e">
        <f t="shared" si="110"/>
        <v>#VALUE!</v>
      </c>
      <c r="CP81" s="743" t="e">
        <f t="shared" si="111"/>
        <v>#VALUE!</v>
      </c>
      <c r="CQ81" s="724">
        <f t="shared" si="112"/>
        <v>0</v>
      </c>
      <c r="CR81" s="725" t="e">
        <f t="shared" si="76"/>
        <v>#VALUE!</v>
      </c>
      <c r="CS81" s="725" t="e">
        <f t="shared" si="76"/>
        <v>#VALUE!</v>
      </c>
      <c r="CT81" s="725" t="e">
        <f t="shared" si="113"/>
        <v>#VALUE!</v>
      </c>
      <c r="CU81" s="709"/>
    </row>
    <row r="82" spans="1:99" ht="16.5" customHeight="1">
      <c r="A82" s="23">
        <f t="shared" si="114"/>
        <v>78</v>
      </c>
      <c r="B82" s="142">
        <f>'2020-상시근로자'!B82</f>
        <v>0</v>
      </c>
      <c r="C82" s="632">
        <f>'2020-상시근로자'!C82</f>
        <v>0</v>
      </c>
      <c r="D82" s="634">
        <f>'2020-상시근로자'!D82</f>
        <v>0</v>
      </c>
      <c r="E82" s="156" t="e">
        <f t="shared" si="80"/>
        <v>#VALUE!</v>
      </c>
      <c r="F82" s="30" t="e">
        <f t="shared" si="81"/>
        <v>#VALUE!</v>
      </c>
      <c r="G82" s="31" t="e">
        <f t="shared" si="82"/>
        <v>#VALUE!</v>
      </c>
      <c r="H82" s="147" t="e">
        <f t="shared" si="83"/>
        <v>#VALUE!</v>
      </c>
      <c r="I82" s="633">
        <f>'2020-상시근로자'!E82</f>
        <v>0</v>
      </c>
      <c r="J82" s="633">
        <f>'2020-상시근로자'!G82</f>
        <v>0</v>
      </c>
      <c r="K82" s="33" t="e">
        <f t="shared" si="84"/>
        <v>#VALUE!</v>
      </c>
      <c r="L82" s="33">
        <f t="shared" si="77"/>
        <v>0</v>
      </c>
      <c r="M82" s="35" t="e">
        <f t="shared" si="85"/>
        <v>#VALUE!</v>
      </c>
      <c r="N82" s="108"/>
      <c r="O82" s="178"/>
      <c r="P82" s="179"/>
      <c r="Q82" s="106" t="s">
        <v>160</v>
      </c>
      <c r="R82" s="107" t="s">
        <v>160</v>
      </c>
      <c r="S82" s="43"/>
      <c r="T82" s="122" t="s">
        <v>160</v>
      </c>
      <c r="U82" s="122" t="s">
        <v>160</v>
      </c>
      <c r="V82" s="123" t="s">
        <v>160</v>
      </c>
      <c r="W82" s="702">
        <f t="shared" si="115"/>
        <v>1</v>
      </c>
      <c r="X82" s="703" t="e">
        <f t="shared" si="116"/>
        <v>#VALUE!</v>
      </c>
      <c r="Y82" s="704" t="e">
        <f t="shared" si="117"/>
        <v>#VALUE!</v>
      </c>
      <c r="Z82" s="769" t="e">
        <f t="shared" si="86"/>
        <v>#VALUE!</v>
      </c>
      <c r="AA82" s="705" t="e">
        <f t="shared" si="87"/>
        <v>#VALUE!</v>
      </c>
      <c r="AB82" s="702">
        <f t="shared" si="118"/>
        <v>1</v>
      </c>
      <c r="AC82" s="703" t="e">
        <f t="shared" si="119"/>
        <v>#VALUE!</v>
      </c>
      <c r="AD82" s="704" t="e">
        <f t="shared" si="120"/>
        <v>#VALUE!</v>
      </c>
      <c r="AE82" s="769" t="e">
        <f t="shared" si="88"/>
        <v>#VALUE!</v>
      </c>
      <c r="AF82" s="705" t="e">
        <f t="shared" si="89"/>
        <v>#VALUE!</v>
      </c>
      <c r="AG82" s="702">
        <f t="shared" si="121"/>
        <v>1</v>
      </c>
      <c r="AH82" s="703" t="e">
        <f t="shared" si="122"/>
        <v>#VALUE!</v>
      </c>
      <c r="AI82" s="704" t="e">
        <f t="shared" si="123"/>
        <v>#VALUE!</v>
      </c>
      <c r="AJ82" s="769" t="e">
        <f t="shared" si="90"/>
        <v>#VALUE!</v>
      </c>
      <c r="AK82" s="705" t="e">
        <f t="shared" si="91"/>
        <v>#VALUE!</v>
      </c>
      <c r="AL82" s="702">
        <f t="shared" si="124"/>
        <v>1</v>
      </c>
      <c r="AM82" s="703" t="e">
        <f t="shared" si="125"/>
        <v>#VALUE!</v>
      </c>
      <c r="AN82" s="704" t="e">
        <f t="shared" si="126"/>
        <v>#VALUE!</v>
      </c>
      <c r="AO82" s="769" t="e">
        <f t="shared" si="92"/>
        <v>#VALUE!</v>
      </c>
      <c r="AP82" s="705" t="e">
        <f t="shared" si="93"/>
        <v>#VALUE!</v>
      </c>
      <c r="AQ82" s="702">
        <f t="shared" si="127"/>
        <v>1</v>
      </c>
      <c r="AR82" s="703" t="e">
        <f t="shared" si="128"/>
        <v>#VALUE!</v>
      </c>
      <c r="AS82" s="704" t="e">
        <f t="shared" si="129"/>
        <v>#VALUE!</v>
      </c>
      <c r="AT82" s="769" t="e">
        <f t="shared" si="94"/>
        <v>#VALUE!</v>
      </c>
      <c r="AU82" s="705" t="e">
        <f t="shared" si="95"/>
        <v>#VALUE!</v>
      </c>
      <c r="AV82" s="702">
        <f t="shared" si="130"/>
        <v>1</v>
      </c>
      <c r="AW82" s="703" t="e">
        <f t="shared" si="131"/>
        <v>#VALUE!</v>
      </c>
      <c r="AX82" s="704" t="e">
        <f t="shared" si="132"/>
        <v>#VALUE!</v>
      </c>
      <c r="AY82" s="769" t="e">
        <f t="shared" si="96"/>
        <v>#VALUE!</v>
      </c>
      <c r="AZ82" s="705" t="e">
        <f t="shared" si="97"/>
        <v>#VALUE!</v>
      </c>
      <c r="BA82" s="702">
        <f t="shared" si="133"/>
        <v>1</v>
      </c>
      <c r="BB82" s="703" t="e">
        <f t="shared" si="134"/>
        <v>#VALUE!</v>
      </c>
      <c r="BC82" s="704" t="e">
        <f t="shared" si="135"/>
        <v>#VALUE!</v>
      </c>
      <c r="BD82" s="769" t="e">
        <f t="shared" si="98"/>
        <v>#VALUE!</v>
      </c>
      <c r="BE82" s="705" t="e">
        <f t="shared" si="99"/>
        <v>#VALUE!</v>
      </c>
      <c r="BF82" s="702">
        <f t="shared" si="136"/>
        <v>1</v>
      </c>
      <c r="BG82" s="703" t="e">
        <f t="shared" si="137"/>
        <v>#VALUE!</v>
      </c>
      <c r="BH82" s="704" t="e">
        <f t="shared" si="138"/>
        <v>#VALUE!</v>
      </c>
      <c r="BI82" s="769" t="e">
        <f t="shared" si="100"/>
        <v>#VALUE!</v>
      </c>
      <c r="BJ82" s="705" t="e">
        <f t="shared" si="101"/>
        <v>#VALUE!</v>
      </c>
      <c r="BK82" s="702">
        <f t="shared" si="139"/>
        <v>1</v>
      </c>
      <c r="BL82" s="703" t="e">
        <f t="shared" si="140"/>
        <v>#VALUE!</v>
      </c>
      <c r="BM82" s="704" t="e">
        <f t="shared" si="141"/>
        <v>#VALUE!</v>
      </c>
      <c r="BN82" s="769" t="e">
        <f t="shared" si="102"/>
        <v>#VALUE!</v>
      </c>
      <c r="BO82" s="705" t="e">
        <f t="shared" si="103"/>
        <v>#VALUE!</v>
      </c>
      <c r="BP82" s="702">
        <f t="shared" si="142"/>
        <v>1</v>
      </c>
      <c r="BQ82" s="703" t="e">
        <f t="shared" si="143"/>
        <v>#VALUE!</v>
      </c>
      <c r="BR82" s="704" t="e">
        <f t="shared" si="144"/>
        <v>#VALUE!</v>
      </c>
      <c r="BS82" s="769" t="e">
        <f t="shared" si="104"/>
        <v>#VALUE!</v>
      </c>
      <c r="BT82" s="705" t="e">
        <f t="shared" si="105"/>
        <v>#VALUE!</v>
      </c>
      <c r="BU82" s="702">
        <f t="shared" si="145"/>
        <v>1</v>
      </c>
      <c r="BV82" s="703" t="e">
        <f t="shared" si="146"/>
        <v>#VALUE!</v>
      </c>
      <c r="BW82" s="704" t="e">
        <f t="shared" si="147"/>
        <v>#VALUE!</v>
      </c>
      <c r="BX82" s="769" t="e">
        <f t="shared" si="106"/>
        <v>#VALUE!</v>
      </c>
      <c r="BY82" s="705" t="e">
        <f t="shared" si="107"/>
        <v>#VALUE!</v>
      </c>
      <c r="BZ82" s="702">
        <f t="shared" si="148"/>
        <v>1</v>
      </c>
      <c r="CA82" s="703" t="e">
        <f t="shared" si="149"/>
        <v>#VALUE!</v>
      </c>
      <c r="CB82" s="704" t="e">
        <f t="shared" si="150"/>
        <v>#VALUE!</v>
      </c>
      <c r="CC82" s="769" t="e">
        <f t="shared" si="108"/>
        <v>#VALUE!</v>
      </c>
      <c r="CD82" s="705" t="e">
        <f t="shared" si="109"/>
        <v>#VALUE!</v>
      </c>
      <c r="CE82" s="706">
        <f t="shared" si="78"/>
        <v>12</v>
      </c>
      <c r="CF82" s="707" t="e">
        <f t="shared" si="79"/>
        <v>#VALUE!</v>
      </c>
      <c r="CG82" s="708"/>
      <c r="CH82" s="709"/>
      <c r="CI82" s="719"/>
      <c r="CJ82" s="719"/>
      <c r="CK82" s="720"/>
      <c r="CL82" s="721"/>
      <c r="CM82" s="721"/>
      <c r="CN82" s="722"/>
      <c r="CO82" s="742" t="e">
        <f t="shared" si="110"/>
        <v>#VALUE!</v>
      </c>
      <c r="CP82" s="743" t="e">
        <f t="shared" si="111"/>
        <v>#VALUE!</v>
      </c>
      <c r="CQ82" s="724">
        <f t="shared" si="112"/>
        <v>0</v>
      </c>
      <c r="CR82" s="725" t="e">
        <f t="shared" si="76"/>
        <v>#VALUE!</v>
      </c>
      <c r="CS82" s="725" t="e">
        <f t="shared" si="76"/>
        <v>#VALUE!</v>
      </c>
      <c r="CT82" s="725" t="e">
        <f t="shared" si="113"/>
        <v>#VALUE!</v>
      </c>
      <c r="CU82" s="709"/>
    </row>
    <row r="83" spans="1:99" ht="16.5" customHeight="1">
      <c r="A83" s="23">
        <f t="shared" si="114"/>
        <v>79</v>
      </c>
      <c r="B83" s="142">
        <f>'2020-상시근로자'!B83</f>
        <v>0</v>
      </c>
      <c r="C83" s="632">
        <f>'2020-상시근로자'!C83</f>
        <v>0</v>
      </c>
      <c r="D83" s="634">
        <f>'2020-상시근로자'!D83</f>
        <v>0</v>
      </c>
      <c r="E83" s="156" t="e">
        <f t="shared" si="80"/>
        <v>#VALUE!</v>
      </c>
      <c r="F83" s="30" t="e">
        <f t="shared" si="81"/>
        <v>#VALUE!</v>
      </c>
      <c r="G83" s="31" t="e">
        <f t="shared" si="82"/>
        <v>#VALUE!</v>
      </c>
      <c r="H83" s="147" t="e">
        <f t="shared" si="83"/>
        <v>#VALUE!</v>
      </c>
      <c r="I83" s="633">
        <f>'2020-상시근로자'!E83</f>
        <v>0</v>
      </c>
      <c r="J83" s="633">
        <f>'2020-상시근로자'!G83</f>
        <v>0</v>
      </c>
      <c r="K83" s="33" t="e">
        <f t="shared" si="84"/>
        <v>#VALUE!</v>
      </c>
      <c r="L83" s="33">
        <f t="shared" si="77"/>
        <v>0</v>
      </c>
      <c r="M83" s="35" t="e">
        <f t="shared" si="85"/>
        <v>#VALUE!</v>
      </c>
      <c r="N83" s="108"/>
      <c r="O83" s="178"/>
      <c r="P83" s="179"/>
      <c r="Q83" s="106" t="s">
        <v>160</v>
      </c>
      <c r="R83" s="107" t="s">
        <v>160</v>
      </c>
      <c r="S83" s="43"/>
      <c r="T83" s="122" t="s">
        <v>160</v>
      </c>
      <c r="U83" s="122" t="s">
        <v>160</v>
      </c>
      <c r="V83" s="123" t="s">
        <v>160</v>
      </c>
      <c r="W83" s="702">
        <f t="shared" si="115"/>
        <v>1</v>
      </c>
      <c r="X83" s="703" t="e">
        <f t="shared" si="116"/>
        <v>#VALUE!</v>
      </c>
      <c r="Y83" s="704" t="e">
        <f t="shared" si="117"/>
        <v>#VALUE!</v>
      </c>
      <c r="Z83" s="769" t="e">
        <f t="shared" si="86"/>
        <v>#VALUE!</v>
      </c>
      <c r="AA83" s="705" t="e">
        <f t="shared" si="87"/>
        <v>#VALUE!</v>
      </c>
      <c r="AB83" s="702">
        <f t="shared" si="118"/>
        <v>1</v>
      </c>
      <c r="AC83" s="703" t="e">
        <f t="shared" si="119"/>
        <v>#VALUE!</v>
      </c>
      <c r="AD83" s="704" t="e">
        <f t="shared" si="120"/>
        <v>#VALUE!</v>
      </c>
      <c r="AE83" s="769" t="e">
        <f t="shared" si="88"/>
        <v>#VALUE!</v>
      </c>
      <c r="AF83" s="705" t="e">
        <f t="shared" si="89"/>
        <v>#VALUE!</v>
      </c>
      <c r="AG83" s="702">
        <f t="shared" si="121"/>
        <v>1</v>
      </c>
      <c r="AH83" s="703" t="e">
        <f t="shared" si="122"/>
        <v>#VALUE!</v>
      </c>
      <c r="AI83" s="704" t="e">
        <f t="shared" si="123"/>
        <v>#VALUE!</v>
      </c>
      <c r="AJ83" s="769" t="e">
        <f t="shared" si="90"/>
        <v>#VALUE!</v>
      </c>
      <c r="AK83" s="705" t="e">
        <f t="shared" si="91"/>
        <v>#VALUE!</v>
      </c>
      <c r="AL83" s="702">
        <f t="shared" si="124"/>
        <v>1</v>
      </c>
      <c r="AM83" s="703" t="e">
        <f t="shared" si="125"/>
        <v>#VALUE!</v>
      </c>
      <c r="AN83" s="704" t="e">
        <f t="shared" si="126"/>
        <v>#VALUE!</v>
      </c>
      <c r="AO83" s="769" t="e">
        <f t="shared" si="92"/>
        <v>#VALUE!</v>
      </c>
      <c r="AP83" s="705" t="e">
        <f t="shared" si="93"/>
        <v>#VALUE!</v>
      </c>
      <c r="AQ83" s="702">
        <f t="shared" si="127"/>
        <v>1</v>
      </c>
      <c r="AR83" s="703" t="e">
        <f t="shared" si="128"/>
        <v>#VALUE!</v>
      </c>
      <c r="AS83" s="704" t="e">
        <f t="shared" si="129"/>
        <v>#VALUE!</v>
      </c>
      <c r="AT83" s="769" t="e">
        <f t="shared" si="94"/>
        <v>#VALUE!</v>
      </c>
      <c r="AU83" s="705" t="e">
        <f t="shared" si="95"/>
        <v>#VALUE!</v>
      </c>
      <c r="AV83" s="702">
        <f t="shared" si="130"/>
        <v>1</v>
      </c>
      <c r="AW83" s="703" t="e">
        <f t="shared" si="131"/>
        <v>#VALUE!</v>
      </c>
      <c r="AX83" s="704" t="e">
        <f t="shared" si="132"/>
        <v>#VALUE!</v>
      </c>
      <c r="AY83" s="769" t="e">
        <f t="shared" si="96"/>
        <v>#VALUE!</v>
      </c>
      <c r="AZ83" s="705" t="e">
        <f t="shared" si="97"/>
        <v>#VALUE!</v>
      </c>
      <c r="BA83" s="702">
        <f t="shared" si="133"/>
        <v>1</v>
      </c>
      <c r="BB83" s="703" t="e">
        <f t="shared" si="134"/>
        <v>#VALUE!</v>
      </c>
      <c r="BC83" s="704" t="e">
        <f t="shared" si="135"/>
        <v>#VALUE!</v>
      </c>
      <c r="BD83" s="769" t="e">
        <f t="shared" si="98"/>
        <v>#VALUE!</v>
      </c>
      <c r="BE83" s="705" t="e">
        <f t="shared" si="99"/>
        <v>#VALUE!</v>
      </c>
      <c r="BF83" s="702">
        <f t="shared" si="136"/>
        <v>1</v>
      </c>
      <c r="BG83" s="703" t="e">
        <f t="shared" si="137"/>
        <v>#VALUE!</v>
      </c>
      <c r="BH83" s="704" t="e">
        <f t="shared" si="138"/>
        <v>#VALUE!</v>
      </c>
      <c r="BI83" s="769" t="e">
        <f t="shared" si="100"/>
        <v>#VALUE!</v>
      </c>
      <c r="BJ83" s="705" t="e">
        <f t="shared" si="101"/>
        <v>#VALUE!</v>
      </c>
      <c r="BK83" s="702">
        <f t="shared" si="139"/>
        <v>1</v>
      </c>
      <c r="BL83" s="703" t="e">
        <f t="shared" si="140"/>
        <v>#VALUE!</v>
      </c>
      <c r="BM83" s="704" t="e">
        <f t="shared" si="141"/>
        <v>#VALUE!</v>
      </c>
      <c r="BN83" s="769" t="e">
        <f t="shared" si="102"/>
        <v>#VALUE!</v>
      </c>
      <c r="BO83" s="705" t="e">
        <f t="shared" si="103"/>
        <v>#VALUE!</v>
      </c>
      <c r="BP83" s="702">
        <f t="shared" si="142"/>
        <v>1</v>
      </c>
      <c r="BQ83" s="703" t="e">
        <f t="shared" si="143"/>
        <v>#VALUE!</v>
      </c>
      <c r="BR83" s="704" t="e">
        <f t="shared" si="144"/>
        <v>#VALUE!</v>
      </c>
      <c r="BS83" s="769" t="e">
        <f t="shared" si="104"/>
        <v>#VALUE!</v>
      </c>
      <c r="BT83" s="705" t="e">
        <f t="shared" si="105"/>
        <v>#VALUE!</v>
      </c>
      <c r="BU83" s="702">
        <f t="shared" si="145"/>
        <v>1</v>
      </c>
      <c r="BV83" s="703" t="e">
        <f t="shared" si="146"/>
        <v>#VALUE!</v>
      </c>
      <c r="BW83" s="704" t="e">
        <f t="shared" si="147"/>
        <v>#VALUE!</v>
      </c>
      <c r="BX83" s="769" t="e">
        <f t="shared" si="106"/>
        <v>#VALUE!</v>
      </c>
      <c r="BY83" s="705" t="e">
        <f t="shared" si="107"/>
        <v>#VALUE!</v>
      </c>
      <c r="BZ83" s="702">
        <f t="shared" si="148"/>
        <v>1</v>
      </c>
      <c r="CA83" s="703" t="e">
        <f t="shared" si="149"/>
        <v>#VALUE!</v>
      </c>
      <c r="CB83" s="704" t="e">
        <f t="shared" si="150"/>
        <v>#VALUE!</v>
      </c>
      <c r="CC83" s="769" t="e">
        <f t="shared" si="108"/>
        <v>#VALUE!</v>
      </c>
      <c r="CD83" s="705" t="e">
        <f t="shared" si="109"/>
        <v>#VALUE!</v>
      </c>
      <c r="CE83" s="706">
        <f t="shared" si="78"/>
        <v>12</v>
      </c>
      <c r="CF83" s="707" t="e">
        <f t="shared" si="79"/>
        <v>#VALUE!</v>
      </c>
      <c r="CG83" s="708"/>
      <c r="CH83" s="709"/>
      <c r="CI83" s="719"/>
      <c r="CJ83" s="719"/>
      <c r="CK83" s="720"/>
      <c r="CL83" s="721"/>
      <c r="CM83" s="721"/>
      <c r="CN83" s="722"/>
      <c r="CO83" s="742" t="e">
        <f t="shared" si="110"/>
        <v>#VALUE!</v>
      </c>
      <c r="CP83" s="743" t="e">
        <f t="shared" si="111"/>
        <v>#VALUE!</v>
      </c>
      <c r="CQ83" s="724">
        <f t="shared" si="112"/>
        <v>0</v>
      </c>
      <c r="CR83" s="725" t="e">
        <f t="shared" si="76"/>
        <v>#VALUE!</v>
      </c>
      <c r="CS83" s="725" t="e">
        <f t="shared" si="76"/>
        <v>#VALUE!</v>
      </c>
      <c r="CT83" s="725" t="e">
        <f t="shared" si="113"/>
        <v>#VALUE!</v>
      </c>
      <c r="CU83" s="709"/>
    </row>
    <row r="84" spans="1:99" ht="16.5" customHeight="1">
      <c r="A84" s="23">
        <f t="shared" si="114"/>
        <v>80</v>
      </c>
      <c r="B84" s="142">
        <f>'2020-상시근로자'!B84</f>
        <v>0</v>
      </c>
      <c r="C84" s="632">
        <f>'2020-상시근로자'!C84</f>
        <v>0</v>
      </c>
      <c r="D84" s="634">
        <f>'2020-상시근로자'!D84</f>
        <v>0</v>
      </c>
      <c r="E84" s="156" t="e">
        <f t="shared" si="80"/>
        <v>#VALUE!</v>
      </c>
      <c r="F84" s="30" t="e">
        <f t="shared" si="81"/>
        <v>#VALUE!</v>
      </c>
      <c r="G84" s="31" t="e">
        <f t="shared" si="82"/>
        <v>#VALUE!</v>
      </c>
      <c r="H84" s="147" t="e">
        <f t="shared" si="83"/>
        <v>#VALUE!</v>
      </c>
      <c r="I84" s="633">
        <f>'2020-상시근로자'!E84</f>
        <v>0</v>
      </c>
      <c r="J84" s="633">
        <f>'2020-상시근로자'!G84</f>
        <v>0</v>
      </c>
      <c r="K84" s="33" t="e">
        <f t="shared" si="84"/>
        <v>#VALUE!</v>
      </c>
      <c r="L84" s="33">
        <f t="shared" si="77"/>
        <v>0</v>
      </c>
      <c r="M84" s="35" t="e">
        <f t="shared" si="85"/>
        <v>#VALUE!</v>
      </c>
      <c r="N84" s="108"/>
      <c r="O84" s="178"/>
      <c r="P84" s="179"/>
      <c r="Q84" s="106" t="s">
        <v>160</v>
      </c>
      <c r="R84" s="107" t="s">
        <v>160</v>
      </c>
      <c r="S84" s="43"/>
      <c r="T84" s="122" t="s">
        <v>160</v>
      </c>
      <c r="U84" s="122" t="s">
        <v>160</v>
      </c>
      <c r="V84" s="123" t="s">
        <v>160</v>
      </c>
      <c r="W84" s="702">
        <f t="shared" si="115"/>
        <v>1</v>
      </c>
      <c r="X84" s="703" t="e">
        <f t="shared" si="116"/>
        <v>#VALUE!</v>
      </c>
      <c r="Y84" s="704" t="e">
        <f t="shared" si="117"/>
        <v>#VALUE!</v>
      </c>
      <c r="Z84" s="769" t="e">
        <f t="shared" si="86"/>
        <v>#VALUE!</v>
      </c>
      <c r="AA84" s="705" t="e">
        <f t="shared" si="87"/>
        <v>#VALUE!</v>
      </c>
      <c r="AB84" s="702">
        <f t="shared" si="118"/>
        <v>1</v>
      </c>
      <c r="AC84" s="703" t="e">
        <f t="shared" si="119"/>
        <v>#VALUE!</v>
      </c>
      <c r="AD84" s="704" t="e">
        <f t="shared" si="120"/>
        <v>#VALUE!</v>
      </c>
      <c r="AE84" s="769" t="e">
        <f t="shared" si="88"/>
        <v>#VALUE!</v>
      </c>
      <c r="AF84" s="705" t="e">
        <f t="shared" si="89"/>
        <v>#VALUE!</v>
      </c>
      <c r="AG84" s="702">
        <f t="shared" si="121"/>
        <v>1</v>
      </c>
      <c r="AH84" s="703" t="e">
        <f t="shared" si="122"/>
        <v>#VALUE!</v>
      </c>
      <c r="AI84" s="704" t="e">
        <f t="shared" si="123"/>
        <v>#VALUE!</v>
      </c>
      <c r="AJ84" s="769" t="e">
        <f t="shared" si="90"/>
        <v>#VALUE!</v>
      </c>
      <c r="AK84" s="705" t="e">
        <f t="shared" si="91"/>
        <v>#VALUE!</v>
      </c>
      <c r="AL84" s="702">
        <f t="shared" si="124"/>
        <v>1</v>
      </c>
      <c r="AM84" s="703" t="e">
        <f t="shared" si="125"/>
        <v>#VALUE!</v>
      </c>
      <c r="AN84" s="704" t="e">
        <f t="shared" si="126"/>
        <v>#VALUE!</v>
      </c>
      <c r="AO84" s="769" t="e">
        <f t="shared" si="92"/>
        <v>#VALUE!</v>
      </c>
      <c r="AP84" s="705" t="e">
        <f t="shared" si="93"/>
        <v>#VALUE!</v>
      </c>
      <c r="AQ84" s="702">
        <f t="shared" si="127"/>
        <v>1</v>
      </c>
      <c r="AR84" s="703" t="e">
        <f t="shared" si="128"/>
        <v>#VALUE!</v>
      </c>
      <c r="AS84" s="704" t="e">
        <f t="shared" si="129"/>
        <v>#VALUE!</v>
      </c>
      <c r="AT84" s="769" t="e">
        <f t="shared" si="94"/>
        <v>#VALUE!</v>
      </c>
      <c r="AU84" s="705" t="e">
        <f t="shared" si="95"/>
        <v>#VALUE!</v>
      </c>
      <c r="AV84" s="702">
        <f t="shared" si="130"/>
        <v>1</v>
      </c>
      <c r="AW84" s="703" t="e">
        <f t="shared" si="131"/>
        <v>#VALUE!</v>
      </c>
      <c r="AX84" s="704" t="e">
        <f t="shared" si="132"/>
        <v>#VALUE!</v>
      </c>
      <c r="AY84" s="769" t="e">
        <f t="shared" si="96"/>
        <v>#VALUE!</v>
      </c>
      <c r="AZ84" s="705" t="e">
        <f t="shared" si="97"/>
        <v>#VALUE!</v>
      </c>
      <c r="BA84" s="702">
        <f t="shared" si="133"/>
        <v>1</v>
      </c>
      <c r="BB84" s="703" t="e">
        <f t="shared" si="134"/>
        <v>#VALUE!</v>
      </c>
      <c r="BC84" s="704" t="e">
        <f t="shared" si="135"/>
        <v>#VALUE!</v>
      </c>
      <c r="BD84" s="769" t="e">
        <f t="shared" si="98"/>
        <v>#VALUE!</v>
      </c>
      <c r="BE84" s="705" t="e">
        <f t="shared" si="99"/>
        <v>#VALUE!</v>
      </c>
      <c r="BF84" s="702">
        <f t="shared" si="136"/>
        <v>1</v>
      </c>
      <c r="BG84" s="703" t="e">
        <f t="shared" si="137"/>
        <v>#VALUE!</v>
      </c>
      <c r="BH84" s="704" t="e">
        <f t="shared" si="138"/>
        <v>#VALUE!</v>
      </c>
      <c r="BI84" s="769" t="e">
        <f t="shared" si="100"/>
        <v>#VALUE!</v>
      </c>
      <c r="BJ84" s="705" t="e">
        <f t="shared" si="101"/>
        <v>#VALUE!</v>
      </c>
      <c r="BK84" s="702">
        <f t="shared" si="139"/>
        <v>1</v>
      </c>
      <c r="BL84" s="703" t="e">
        <f t="shared" si="140"/>
        <v>#VALUE!</v>
      </c>
      <c r="BM84" s="704" t="e">
        <f t="shared" si="141"/>
        <v>#VALUE!</v>
      </c>
      <c r="BN84" s="769" t="e">
        <f t="shared" si="102"/>
        <v>#VALUE!</v>
      </c>
      <c r="BO84" s="705" t="e">
        <f t="shared" si="103"/>
        <v>#VALUE!</v>
      </c>
      <c r="BP84" s="702">
        <f t="shared" si="142"/>
        <v>1</v>
      </c>
      <c r="BQ84" s="703" t="e">
        <f t="shared" si="143"/>
        <v>#VALUE!</v>
      </c>
      <c r="BR84" s="704" t="e">
        <f t="shared" si="144"/>
        <v>#VALUE!</v>
      </c>
      <c r="BS84" s="769" t="e">
        <f t="shared" si="104"/>
        <v>#VALUE!</v>
      </c>
      <c r="BT84" s="705" t="e">
        <f t="shared" si="105"/>
        <v>#VALUE!</v>
      </c>
      <c r="BU84" s="702">
        <f t="shared" si="145"/>
        <v>1</v>
      </c>
      <c r="BV84" s="703" t="e">
        <f t="shared" si="146"/>
        <v>#VALUE!</v>
      </c>
      <c r="BW84" s="704" t="e">
        <f t="shared" si="147"/>
        <v>#VALUE!</v>
      </c>
      <c r="BX84" s="769" t="e">
        <f t="shared" si="106"/>
        <v>#VALUE!</v>
      </c>
      <c r="BY84" s="705" t="e">
        <f t="shared" si="107"/>
        <v>#VALUE!</v>
      </c>
      <c r="BZ84" s="702">
        <f t="shared" si="148"/>
        <v>1</v>
      </c>
      <c r="CA84" s="703" t="e">
        <f t="shared" si="149"/>
        <v>#VALUE!</v>
      </c>
      <c r="CB84" s="704" t="e">
        <f t="shared" si="150"/>
        <v>#VALUE!</v>
      </c>
      <c r="CC84" s="769" t="e">
        <f t="shared" si="108"/>
        <v>#VALUE!</v>
      </c>
      <c r="CD84" s="705" t="e">
        <f t="shared" si="109"/>
        <v>#VALUE!</v>
      </c>
      <c r="CE84" s="706">
        <f t="shared" si="78"/>
        <v>12</v>
      </c>
      <c r="CF84" s="707" t="e">
        <f t="shared" si="79"/>
        <v>#VALUE!</v>
      </c>
      <c r="CG84" s="708"/>
      <c r="CH84" s="709"/>
      <c r="CI84" s="719"/>
      <c r="CJ84" s="719"/>
      <c r="CK84" s="720"/>
      <c r="CL84" s="721"/>
      <c r="CM84" s="721"/>
      <c r="CN84" s="722"/>
      <c r="CO84" s="742" t="e">
        <f t="shared" si="110"/>
        <v>#VALUE!</v>
      </c>
      <c r="CP84" s="743" t="e">
        <f t="shared" si="111"/>
        <v>#VALUE!</v>
      </c>
      <c r="CQ84" s="724">
        <f t="shared" si="112"/>
        <v>0</v>
      </c>
      <c r="CR84" s="725" t="e">
        <f t="shared" si="76"/>
        <v>#VALUE!</v>
      </c>
      <c r="CS84" s="725" t="e">
        <f t="shared" si="76"/>
        <v>#VALUE!</v>
      </c>
      <c r="CT84" s="725" t="e">
        <f t="shared" si="113"/>
        <v>#VALUE!</v>
      </c>
      <c r="CU84" s="709"/>
    </row>
    <row r="85" spans="1:99" ht="16.5" customHeight="1" thickBot="1">
      <c r="A85" s="23">
        <f t="shared" si="114"/>
        <v>81</v>
      </c>
      <c r="B85" s="142">
        <f>'2020-상시근로자'!B85</f>
        <v>0</v>
      </c>
      <c r="C85" s="632">
        <f>'2020-상시근로자'!C85</f>
        <v>0</v>
      </c>
      <c r="D85" s="634">
        <f>'2020-상시근로자'!D85</f>
        <v>0</v>
      </c>
      <c r="E85" s="156" t="e">
        <f t="shared" si="80"/>
        <v>#VALUE!</v>
      </c>
      <c r="F85" s="30" t="e">
        <f t="shared" si="81"/>
        <v>#VALUE!</v>
      </c>
      <c r="G85" s="31" t="e">
        <f t="shared" si="82"/>
        <v>#VALUE!</v>
      </c>
      <c r="H85" s="147" t="e">
        <f t="shared" si="83"/>
        <v>#VALUE!</v>
      </c>
      <c r="I85" s="633">
        <f>'2020-상시근로자'!E85</f>
        <v>0</v>
      </c>
      <c r="J85" s="633">
        <f>'2020-상시근로자'!G85</f>
        <v>0</v>
      </c>
      <c r="K85" s="33" t="e">
        <f t="shared" si="84"/>
        <v>#VALUE!</v>
      </c>
      <c r="L85" s="33">
        <f t="shared" si="77"/>
        <v>0</v>
      </c>
      <c r="M85" s="35" t="e">
        <f t="shared" si="85"/>
        <v>#VALUE!</v>
      </c>
      <c r="N85" s="108"/>
      <c r="O85" s="180"/>
      <c r="P85" s="181"/>
      <c r="Q85" s="106" t="s">
        <v>160</v>
      </c>
      <c r="R85" s="107" t="s">
        <v>160</v>
      </c>
      <c r="S85" s="43"/>
      <c r="T85" s="122" t="s">
        <v>160</v>
      </c>
      <c r="U85" s="122" t="s">
        <v>160</v>
      </c>
      <c r="V85" s="123" t="s">
        <v>160</v>
      </c>
      <c r="W85" s="702">
        <f t="shared" si="115"/>
        <v>1</v>
      </c>
      <c r="X85" s="703" t="e">
        <f t="shared" si="116"/>
        <v>#VALUE!</v>
      </c>
      <c r="Y85" s="704" t="e">
        <f t="shared" si="117"/>
        <v>#VALUE!</v>
      </c>
      <c r="Z85" s="769" t="e">
        <f t="shared" si="86"/>
        <v>#VALUE!</v>
      </c>
      <c r="AA85" s="705" t="e">
        <f t="shared" si="87"/>
        <v>#VALUE!</v>
      </c>
      <c r="AB85" s="702">
        <f t="shared" si="118"/>
        <v>1</v>
      </c>
      <c r="AC85" s="703" t="e">
        <f t="shared" si="119"/>
        <v>#VALUE!</v>
      </c>
      <c r="AD85" s="704" t="e">
        <f t="shared" si="120"/>
        <v>#VALUE!</v>
      </c>
      <c r="AE85" s="769" t="e">
        <f t="shared" si="88"/>
        <v>#VALUE!</v>
      </c>
      <c r="AF85" s="705" t="e">
        <f t="shared" si="89"/>
        <v>#VALUE!</v>
      </c>
      <c r="AG85" s="702">
        <f t="shared" si="121"/>
        <v>1</v>
      </c>
      <c r="AH85" s="703" t="e">
        <f t="shared" si="122"/>
        <v>#VALUE!</v>
      </c>
      <c r="AI85" s="704" t="e">
        <f t="shared" si="123"/>
        <v>#VALUE!</v>
      </c>
      <c r="AJ85" s="769" t="e">
        <f t="shared" si="90"/>
        <v>#VALUE!</v>
      </c>
      <c r="AK85" s="705" t="e">
        <f t="shared" si="91"/>
        <v>#VALUE!</v>
      </c>
      <c r="AL85" s="702">
        <f t="shared" si="124"/>
        <v>1</v>
      </c>
      <c r="AM85" s="703" t="e">
        <f t="shared" si="125"/>
        <v>#VALUE!</v>
      </c>
      <c r="AN85" s="704" t="e">
        <f t="shared" si="126"/>
        <v>#VALUE!</v>
      </c>
      <c r="AO85" s="769" t="e">
        <f t="shared" si="92"/>
        <v>#VALUE!</v>
      </c>
      <c r="AP85" s="705" t="e">
        <f t="shared" si="93"/>
        <v>#VALUE!</v>
      </c>
      <c r="AQ85" s="702">
        <f t="shared" si="127"/>
        <v>1</v>
      </c>
      <c r="AR85" s="703" t="e">
        <f t="shared" si="128"/>
        <v>#VALUE!</v>
      </c>
      <c r="AS85" s="704" t="e">
        <f t="shared" si="129"/>
        <v>#VALUE!</v>
      </c>
      <c r="AT85" s="769" t="e">
        <f t="shared" si="94"/>
        <v>#VALUE!</v>
      </c>
      <c r="AU85" s="705" t="e">
        <f t="shared" si="95"/>
        <v>#VALUE!</v>
      </c>
      <c r="AV85" s="702">
        <f t="shared" si="130"/>
        <v>1</v>
      </c>
      <c r="AW85" s="703" t="e">
        <f t="shared" si="131"/>
        <v>#VALUE!</v>
      </c>
      <c r="AX85" s="704" t="e">
        <f t="shared" si="132"/>
        <v>#VALUE!</v>
      </c>
      <c r="AY85" s="769" t="e">
        <f t="shared" si="96"/>
        <v>#VALUE!</v>
      </c>
      <c r="AZ85" s="705" t="e">
        <f t="shared" si="97"/>
        <v>#VALUE!</v>
      </c>
      <c r="BA85" s="702">
        <f t="shared" si="133"/>
        <v>1</v>
      </c>
      <c r="BB85" s="703" t="e">
        <f t="shared" si="134"/>
        <v>#VALUE!</v>
      </c>
      <c r="BC85" s="704" t="e">
        <f t="shared" si="135"/>
        <v>#VALUE!</v>
      </c>
      <c r="BD85" s="769" t="e">
        <f t="shared" si="98"/>
        <v>#VALUE!</v>
      </c>
      <c r="BE85" s="705" t="e">
        <f t="shared" si="99"/>
        <v>#VALUE!</v>
      </c>
      <c r="BF85" s="702">
        <f t="shared" si="136"/>
        <v>1</v>
      </c>
      <c r="BG85" s="703" t="e">
        <f t="shared" si="137"/>
        <v>#VALUE!</v>
      </c>
      <c r="BH85" s="704" t="e">
        <f t="shared" si="138"/>
        <v>#VALUE!</v>
      </c>
      <c r="BI85" s="769" t="e">
        <f t="shared" si="100"/>
        <v>#VALUE!</v>
      </c>
      <c r="BJ85" s="705" t="e">
        <f t="shared" si="101"/>
        <v>#VALUE!</v>
      </c>
      <c r="BK85" s="702">
        <f t="shared" si="139"/>
        <v>1</v>
      </c>
      <c r="BL85" s="703" t="e">
        <f t="shared" si="140"/>
        <v>#VALUE!</v>
      </c>
      <c r="BM85" s="704" t="e">
        <f t="shared" si="141"/>
        <v>#VALUE!</v>
      </c>
      <c r="BN85" s="769" t="e">
        <f t="shared" si="102"/>
        <v>#VALUE!</v>
      </c>
      <c r="BO85" s="705" t="e">
        <f t="shared" si="103"/>
        <v>#VALUE!</v>
      </c>
      <c r="BP85" s="702">
        <f t="shared" si="142"/>
        <v>1</v>
      </c>
      <c r="BQ85" s="703" t="e">
        <f t="shared" si="143"/>
        <v>#VALUE!</v>
      </c>
      <c r="BR85" s="704" t="e">
        <f t="shared" si="144"/>
        <v>#VALUE!</v>
      </c>
      <c r="BS85" s="769" t="e">
        <f t="shared" si="104"/>
        <v>#VALUE!</v>
      </c>
      <c r="BT85" s="705" t="e">
        <f t="shared" si="105"/>
        <v>#VALUE!</v>
      </c>
      <c r="BU85" s="702">
        <f t="shared" si="145"/>
        <v>1</v>
      </c>
      <c r="BV85" s="703" t="e">
        <f t="shared" si="146"/>
        <v>#VALUE!</v>
      </c>
      <c r="BW85" s="704" t="e">
        <f t="shared" si="147"/>
        <v>#VALUE!</v>
      </c>
      <c r="BX85" s="769" t="e">
        <f t="shared" si="106"/>
        <v>#VALUE!</v>
      </c>
      <c r="BY85" s="705" t="e">
        <f t="shared" si="107"/>
        <v>#VALUE!</v>
      </c>
      <c r="BZ85" s="702">
        <f t="shared" si="148"/>
        <v>1</v>
      </c>
      <c r="CA85" s="703" t="e">
        <f t="shared" si="149"/>
        <v>#VALUE!</v>
      </c>
      <c r="CB85" s="704" t="e">
        <f t="shared" si="150"/>
        <v>#VALUE!</v>
      </c>
      <c r="CC85" s="769" t="e">
        <f t="shared" si="108"/>
        <v>#VALUE!</v>
      </c>
      <c r="CD85" s="705" t="e">
        <f t="shared" si="109"/>
        <v>#VALUE!</v>
      </c>
      <c r="CE85" s="706">
        <f t="shared" si="78"/>
        <v>12</v>
      </c>
      <c r="CF85" s="707" t="e">
        <f t="shared" si="79"/>
        <v>#VALUE!</v>
      </c>
      <c r="CG85" s="708"/>
      <c r="CH85" s="709"/>
      <c r="CI85" s="719"/>
      <c r="CJ85" s="719"/>
      <c r="CK85" s="720"/>
      <c r="CL85" s="721"/>
      <c r="CM85" s="721"/>
      <c r="CN85" s="722"/>
      <c r="CO85" s="742" t="e">
        <f t="shared" si="110"/>
        <v>#VALUE!</v>
      </c>
      <c r="CP85" s="743" t="e">
        <f t="shared" si="111"/>
        <v>#VALUE!</v>
      </c>
      <c r="CQ85" s="724">
        <f t="shared" si="112"/>
        <v>0</v>
      </c>
      <c r="CR85" s="725" t="e">
        <f t="shared" si="76"/>
        <v>#VALUE!</v>
      </c>
      <c r="CS85" s="725" t="e">
        <f t="shared" si="76"/>
        <v>#VALUE!</v>
      </c>
      <c r="CT85" s="725" t="e">
        <f t="shared" si="113"/>
        <v>#VALUE!</v>
      </c>
      <c r="CU85" s="709"/>
    </row>
    <row r="86" spans="1:99" ht="16.5" customHeight="1">
      <c r="A86" s="23">
        <f t="shared" si="114"/>
        <v>82</v>
      </c>
      <c r="B86" s="142">
        <f>'2020-상시근로자'!B86</f>
        <v>0</v>
      </c>
      <c r="C86" s="632">
        <f>'2020-상시근로자'!C86</f>
        <v>0</v>
      </c>
      <c r="D86" s="634">
        <f>'2020-상시근로자'!D86</f>
        <v>0</v>
      </c>
      <c r="E86" s="156" t="e">
        <f t="shared" si="80"/>
        <v>#VALUE!</v>
      </c>
      <c r="F86" s="30" t="e">
        <f t="shared" si="81"/>
        <v>#VALUE!</v>
      </c>
      <c r="G86" s="31" t="e">
        <f t="shared" si="82"/>
        <v>#VALUE!</v>
      </c>
      <c r="H86" s="147" t="e">
        <f t="shared" si="83"/>
        <v>#VALUE!</v>
      </c>
      <c r="I86" s="633">
        <f>'2020-상시근로자'!E86</f>
        <v>0</v>
      </c>
      <c r="J86" s="633">
        <f>'2020-상시근로자'!G86</f>
        <v>0</v>
      </c>
      <c r="K86" s="33" t="e">
        <f t="shared" si="84"/>
        <v>#VALUE!</v>
      </c>
      <c r="L86" s="33">
        <f t="shared" si="77"/>
        <v>0</v>
      </c>
      <c r="M86" s="35" t="e">
        <f t="shared" si="85"/>
        <v>#VALUE!</v>
      </c>
      <c r="N86" s="108"/>
      <c r="O86" s="178"/>
      <c r="P86" s="179"/>
      <c r="Q86" s="106" t="s">
        <v>160</v>
      </c>
      <c r="R86" s="107" t="s">
        <v>160</v>
      </c>
      <c r="S86" s="43"/>
      <c r="T86" s="122" t="s">
        <v>160</v>
      </c>
      <c r="U86" s="122" t="s">
        <v>160</v>
      </c>
      <c r="V86" s="123" t="s">
        <v>160</v>
      </c>
      <c r="W86" s="702">
        <f t="shared" si="115"/>
        <v>1</v>
      </c>
      <c r="X86" s="703" t="e">
        <f t="shared" si="116"/>
        <v>#VALUE!</v>
      </c>
      <c r="Y86" s="704" t="e">
        <f t="shared" si="117"/>
        <v>#VALUE!</v>
      </c>
      <c r="Z86" s="769" t="e">
        <f t="shared" si="86"/>
        <v>#VALUE!</v>
      </c>
      <c r="AA86" s="705" t="e">
        <f t="shared" si="87"/>
        <v>#VALUE!</v>
      </c>
      <c r="AB86" s="702">
        <f t="shared" si="118"/>
        <v>1</v>
      </c>
      <c r="AC86" s="703" t="e">
        <f t="shared" si="119"/>
        <v>#VALUE!</v>
      </c>
      <c r="AD86" s="704" t="e">
        <f t="shared" si="120"/>
        <v>#VALUE!</v>
      </c>
      <c r="AE86" s="769" t="e">
        <f t="shared" si="88"/>
        <v>#VALUE!</v>
      </c>
      <c r="AF86" s="705" t="e">
        <f t="shared" si="89"/>
        <v>#VALUE!</v>
      </c>
      <c r="AG86" s="702">
        <f t="shared" si="121"/>
        <v>1</v>
      </c>
      <c r="AH86" s="703" t="e">
        <f t="shared" si="122"/>
        <v>#VALUE!</v>
      </c>
      <c r="AI86" s="704" t="e">
        <f t="shared" si="123"/>
        <v>#VALUE!</v>
      </c>
      <c r="AJ86" s="769" t="e">
        <f t="shared" si="90"/>
        <v>#VALUE!</v>
      </c>
      <c r="AK86" s="705" t="e">
        <f t="shared" si="91"/>
        <v>#VALUE!</v>
      </c>
      <c r="AL86" s="702">
        <f t="shared" si="124"/>
        <v>1</v>
      </c>
      <c r="AM86" s="703" t="e">
        <f t="shared" si="125"/>
        <v>#VALUE!</v>
      </c>
      <c r="AN86" s="704" t="e">
        <f t="shared" si="126"/>
        <v>#VALUE!</v>
      </c>
      <c r="AO86" s="769" t="e">
        <f t="shared" si="92"/>
        <v>#VALUE!</v>
      </c>
      <c r="AP86" s="705" t="e">
        <f t="shared" si="93"/>
        <v>#VALUE!</v>
      </c>
      <c r="AQ86" s="702">
        <f t="shared" si="127"/>
        <v>1</v>
      </c>
      <c r="AR86" s="703" t="e">
        <f t="shared" si="128"/>
        <v>#VALUE!</v>
      </c>
      <c r="AS86" s="704" t="e">
        <f t="shared" si="129"/>
        <v>#VALUE!</v>
      </c>
      <c r="AT86" s="769" t="e">
        <f t="shared" si="94"/>
        <v>#VALUE!</v>
      </c>
      <c r="AU86" s="705" t="e">
        <f t="shared" si="95"/>
        <v>#VALUE!</v>
      </c>
      <c r="AV86" s="702">
        <f t="shared" si="130"/>
        <v>1</v>
      </c>
      <c r="AW86" s="703" t="e">
        <f t="shared" si="131"/>
        <v>#VALUE!</v>
      </c>
      <c r="AX86" s="704" t="e">
        <f t="shared" si="132"/>
        <v>#VALUE!</v>
      </c>
      <c r="AY86" s="769" t="e">
        <f t="shared" si="96"/>
        <v>#VALUE!</v>
      </c>
      <c r="AZ86" s="705" t="e">
        <f t="shared" si="97"/>
        <v>#VALUE!</v>
      </c>
      <c r="BA86" s="702">
        <f t="shared" si="133"/>
        <v>1</v>
      </c>
      <c r="BB86" s="703" t="e">
        <f t="shared" si="134"/>
        <v>#VALUE!</v>
      </c>
      <c r="BC86" s="704" t="e">
        <f t="shared" si="135"/>
        <v>#VALUE!</v>
      </c>
      <c r="BD86" s="769" t="e">
        <f t="shared" si="98"/>
        <v>#VALUE!</v>
      </c>
      <c r="BE86" s="705" t="e">
        <f t="shared" si="99"/>
        <v>#VALUE!</v>
      </c>
      <c r="BF86" s="702">
        <f t="shared" si="136"/>
        <v>1</v>
      </c>
      <c r="BG86" s="703" t="e">
        <f t="shared" si="137"/>
        <v>#VALUE!</v>
      </c>
      <c r="BH86" s="704" t="e">
        <f t="shared" si="138"/>
        <v>#VALUE!</v>
      </c>
      <c r="BI86" s="769" t="e">
        <f t="shared" si="100"/>
        <v>#VALUE!</v>
      </c>
      <c r="BJ86" s="705" t="e">
        <f t="shared" si="101"/>
        <v>#VALUE!</v>
      </c>
      <c r="BK86" s="702">
        <f t="shared" si="139"/>
        <v>1</v>
      </c>
      <c r="BL86" s="703" t="e">
        <f t="shared" si="140"/>
        <v>#VALUE!</v>
      </c>
      <c r="BM86" s="704" t="e">
        <f t="shared" si="141"/>
        <v>#VALUE!</v>
      </c>
      <c r="BN86" s="769" t="e">
        <f t="shared" si="102"/>
        <v>#VALUE!</v>
      </c>
      <c r="BO86" s="705" t="e">
        <f t="shared" si="103"/>
        <v>#VALUE!</v>
      </c>
      <c r="BP86" s="702">
        <f t="shared" si="142"/>
        <v>1</v>
      </c>
      <c r="BQ86" s="703" t="e">
        <f t="shared" si="143"/>
        <v>#VALUE!</v>
      </c>
      <c r="BR86" s="704" t="e">
        <f t="shared" si="144"/>
        <v>#VALUE!</v>
      </c>
      <c r="BS86" s="769" t="e">
        <f t="shared" si="104"/>
        <v>#VALUE!</v>
      </c>
      <c r="BT86" s="705" t="e">
        <f t="shared" si="105"/>
        <v>#VALUE!</v>
      </c>
      <c r="BU86" s="702">
        <f t="shared" si="145"/>
        <v>1</v>
      </c>
      <c r="BV86" s="703" t="e">
        <f t="shared" si="146"/>
        <v>#VALUE!</v>
      </c>
      <c r="BW86" s="704" t="e">
        <f t="shared" si="147"/>
        <v>#VALUE!</v>
      </c>
      <c r="BX86" s="769" t="e">
        <f t="shared" si="106"/>
        <v>#VALUE!</v>
      </c>
      <c r="BY86" s="705" t="e">
        <f t="shared" si="107"/>
        <v>#VALUE!</v>
      </c>
      <c r="BZ86" s="702">
        <f t="shared" si="148"/>
        <v>1</v>
      </c>
      <c r="CA86" s="703" t="e">
        <f t="shared" si="149"/>
        <v>#VALUE!</v>
      </c>
      <c r="CB86" s="704" t="e">
        <f t="shared" si="150"/>
        <v>#VALUE!</v>
      </c>
      <c r="CC86" s="769" t="e">
        <f t="shared" si="108"/>
        <v>#VALUE!</v>
      </c>
      <c r="CD86" s="705" t="e">
        <f t="shared" si="109"/>
        <v>#VALUE!</v>
      </c>
      <c r="CE86" s="706">
        <f t="shared" si="78"/>
        <v>12</v>
      </c>
      <c r="CF86" s="707" t="e">
        <f t="shared" si="79"/>
        <v>#VALUE!</v>
      </c>
      <c r="CG86" s="708"/>
      <c r="CH86" s="709"/>
      <c r="CI86" s="719"/>
      <c r="CJ86" s="719"/>
      <c r="CK86" s="720"/>
      <c r="CL86" s="721"/>
      <c r="CM86" s="721"/>
      <c r="CN86" s="722"/>
      <c r="CO86" s="742" t="e">
        <f t="shared" si="110"/>
        <v>#VALUE!</v>
      </c>
      <c r="CP86" s="743" t="e">
        <f t="shared" si="111"/>
        <v>#VALUE!</v>
      </c>
      <c r="CQ86" s="724">
        <f t="shared" si="112"/>
        <v>0</v>
      </c>
      <c r="CR86" s="725" t="e">
        <f t="shared" ref="CR86:CS104" si="151">IF($CP86=CR$4,$CN86,0)</f>
        <v>#VALUE!</v>
      </c>
      <c r="CS86" s="725" t="e">
        <f t="shared" si="151"/>
        <v>#VALUE!</v>
      </c>
      <c r="CT86" s="725" t="e">
        <f t="shared" si="113"/>
        <v>#VALUE!</v>
      </c>
      <c r="CU86" s="709"/>
    </row>
    <row r="87" spans="1:99" ht="16.5" customHeight="1">
      <c r="A87" s="23">
        <f t="shared" si="114"/>
        <v>83</v>
      </c>
      <c r="B87" s="142">
        <f>'2020-상시근로자'!B87</f>
        <v>0</v>
      </c>
      <c r="C87" s="632">
        <f>'2020-상시근로자'!C87</f>
        <v>0</v>
      </c>
      <c r="D87" s="634">
        <f>'2020-상시근로자'!D87</f>
        <v>0</v>
      </c>
      <c r="E87" s="156" t="e">
        <f t="shared" si="80"/>
        <v>#VALUE!</v>
      </c>
      <c r="F87" s="30" t="e">
        <f t="shared" si="81"/>
        <v>#VALUE!</v>
      </c>
      <c r="G87" s="31" t="e">
        <f t="shared" si="82"/>
        <v>#VALUE!</v>
      </c>
      <c r="H87" s="147" t="e">
        <f t="shared" si="83"/>
        <v>#VALUE!</v>
      </c>
      <c r="I87" s="633">
        <f>'2020-상시근로자'!E87</f>
        <v>0</v>
      </c>
      <c r="J87" s="633">
        <f>'2020-상시근로자'!G87</f>
        <v>0</v>
      </c>
      <c r="K87" s="33" t="e">
        <f t="shared" si="84"/>
        <v>#VALUE!</v>
      </c>
      <c r="L87" s="33">
        <f t="shared" si="77"/>
        <v>0</v>
      </c>
      <c r="M87" s="35" t="e">
        <f t="shared" si="85"/>
        <v>#VALUE!</v>
      </c>
      <c r="N87" s="108"/>
      <c r="O87" s="178"/>
      <c r="P87" s="179"/>
      <c r="Q87" s="106" t="s">
        <v>160</v>
      </c>
      <c r="R87" s="107" t="s">
        <v>160</v>
      </c>
      <c r="S87" s="43"/>
      <c r="T87" s="122" t="s">
        <v>160</v>
      </c>
      <c r="U87" s="122" t="s">
        <v>160</v>
      </c>
      <c r="V87" s="123" t="s">
        <v>160</v>
      </c>
      <c r="W87" s="702">
        <f t="shared" si="115"/>
        <v>1</v>
      </c>
      <c r="X87" s="703" t="e">
        <f t="shared" si="116"/>
        <v>#VALUE!</v>
      </c>
      <c r="Y87" s="704" t="e">
        <f t="shared" si="117"/>
        <v>#VALUE!</v>
      </c>
      <c r="Z87" s="769" t="e">
        <f t="shared" si="86"/>
        <v>#VALUE!</v>
      </c>
      <c r="AA87" s="705" t="e">
        <f t="shared" si="87"/>
        <v>#VALUE!</v>
      </c>
      <c r="AB87" s="702">
        <f t="shared" si="118"/>
        <v>1</v>
      </c>
      <c r="AC87" s="703" t="e">
        <f t="shared" si="119"/>
        <v>#VALUE!</v>
      </c>
      <c r="AD87" s="704" t="e">
        <f t="shared" si="120"/>
        <v>#VALUE!</v>
      </c>
      <c r="AE87" s="769" t="e">
        <f t="shared" si="88"/>
        <v>#VALUE!</v>
      </c>
      <c r="AF87" s="705" t="e">
        <f t="shared" si="89"/>
        <v>#VALUE!</v>
      </c>
      <c r="AG87" s="702">
        <f t="shared" si="121"/>
        <v>1</v>
      </c>
      <c r="AH87" s="703" t="e">
        <f t="shared" si="122"/>
        <v>#VALUE!</v>
      </c>
      <c r="AI87" s="704" t="e">
        <f t="shared" si="123"/>
        <v>#VALUE!</v>
      </c>
      <c r="AJ87" s="769" t="e">
        <f t="shared" si="90"/>
        <v>#VALUE!</v>
      </c>
      <c r="AK87" s="705" t="e">
        <f t="shared" si="91"/>
        <v>#VALUE!</v>
      </c>
      <c r="AL87" s="702">
        <f t="shared" si="124"/>
        <v>1</v>
      </c>
      <c r="AM87" s="703" t="e">
        <f t="shared" si="125"/>
        <v>#VALUE!</v>
      </c>
      <c r="AN87" s="704" t="e">
        <f t="shared" si="126"/>
        <v>#VALUE!</v>
      </c>
      <c r="AO87" s="769" t="e">
        <f t="shared" si="92"/>
        <v>#VALUE!</v>
      </c>
      <c r="AP87" s="705" t="e">
        <f t="shared" si="93"/>
        <v>#VALUE!</v>
      </c>
      <c r="AQ87" s="702">
        <f t="shared" si="127"/>
        <v>1</v>
      </c>
      <c r="AR87" s="703" t="e">
        <f t="shared" si="128"/>
        <v>#VALUE!</v>
      </c>
      <c r="AS87" s="704" t="e">
        <f t="shared" si="129"/>
        <v>#VALUE!</v>
      </c>
      <c r="AT87" s="769" t="e">
        <f t="shared" si="94"/>
        <v>#VALUE!</v>
      </c>
      <c r="AU87" s="705" t="e">
        <f t="shared" si="95"/>
        <v>#VALUE!</v>
      </c>
      <c r="AV87" s="702">
        <f t="shared" si="130"/>
        <v>1</v>
      </c>
      <c r="AW87" s="703" t="e">
        <f t="shared" si="131"/>
        <v>#VALUE!</v>
      </c>
      <c r="AX87" s="704" t="e">
        <f t="shared" si="132"/>
        <v>#VALUE!</v>
      </c>
      <c r="AY87" s="769" t="e">
        <f t="shared" si="96"/>
        <v>#VALUE!</v>
      </c>
      <c r="AZ87" s="705" t="e">
        <f t="shared" si="97"/>
        <v>#VALUE!</v>
      </c>
      <c r="BA87" s="702">
        <f t="shared" si="133"/>
        <v>1</v>
      </c>
      <c r="BB87" s="703" t="e">
        <f t="shared" si="134"/>
        <v>#VALUE!</v>
      </c>
      <c r="BC87" s="704" t="e">
        <f t="shared" si="135"/>
        <v>#VALUE!</v>
      </c>
      <c r="BD87" s="769" t="e">
        <f t="shared" si="98"/>
        <v>#VALUE!</v>
      </c>
      <c r="BE87" s="705" t="e">
        <f t="shared" si="99"/>
        <v>#VALUE!</v>
      </c>
      <c r="BF87" s="702">
        <f t="shared" si="136"/>
        <v>1</v>
      </c>
      <c r="BG87" s="703" t="e">
        <f t="shared" si="137"/>
        <v>#VALUE!</v>
      </c>
      <c r="BH87" s="704" t="e">
        <f t="shared" si="138"/>
        <v>#VALUE!</v>
      </c>
      <c r="BI87" s="769" t="e">
        <f t="shared" si="100"/>
        <v>#VALUE!</v>
      </c>
      <c r="BJ87" s="705" t="e">
        <f t="shared" si="101"/>
        <v>#VALUE!</v>
      </c>
      <c r="BK87" s="702">
        <f t="shared" si="139"/>
        <v>1</v>
      </c>
      <c r="BL87" s="703" t="e">
        <f t="shared" si="140"/>
        <v>#VALUE!</v>
      </c>
      <c r="BM87" s="704" t="e">
        <f t="shared" si="141"/>
        <v>#VALUE!</v>
      </c>
      <c r="BN87" s="769" t="e">
        <f t="shared" si="102"/>
        <v>#VALUE!</v>
      </c>
      <c r="BO87" s="705" t="e">
        <f t="shared" si="103"/>
        <v>#VALUE!</v>
      </c>
      <c r="BP87" s="702">
        <f t="shared" si="142"/>
        <v>1</v>
      </c>
      <c r="BQ87" s="703" t="e">
        <f t="shared" si="143"/>
        <v>#VALUE!</v>
      </c>
      <c r="BR87" s="704" t="e">
        <f t="shared" si="144"/>
        <v>#VALUE!</v>
      </c>
      <c r="BS87" s="769" t="e">
        <f t="shared" si="104"/>
        <v>#VALUE!</v>
      </c>
      <c r="BT87" s="705" t="e">
        <f t="shared" si="105"/>
        <v>#VALUE!</v>
      </c>
      <c r="BU87" s="702">
        <f t="shared" si="145"/>
        <v>1</v>
      </c>
      <c r="BV87" s="703" t="e">
        <f t="shared" si="146"/>
        <v>#VALUE!</v>
      </c>
      <c r="BW87" s="704" t="e">
        <f t="shared" si="147"/>
        <v>#VALUE!</v>
      </c>
      <c r="BX87" s="769" t="e">
        <f t="shared" si="106"/>
        <v>#VALUE!</v>
      </c>
      <c r="BY87" s="705" t="e">
        <f t="shared" si="107"/>
        <v>#VALUE!</v>
      </c>
      <c r="BZ87" s="702">
        <f t="shared" si="148"/>
        <v>1</v>
      </c>
      <c r="CA87" s="703" t="e">
        <f t="shared" si="149"/>
        <v>#VALUE!</v>
      </c>
      <c r="CB87" s="704" t="e">
        <f t="shared" si="150"/>
        <v>#VALUE!</v>
      </c>
      <c r="CC87" s="769" t="e">
        <f t="shared" si="108"/>
        <v>#VALUE!</v>
      </c>
      <c r="CD87" s="705" t="e">
        <f t="shared" si="109"/>
        <v>#VALUE!</v>
      </c>
      <c r="CE87" s="706">
        <f t="shared" si="78"/>
        <v>12</v>
      </c>
      <c r="CF87" s="707" t="e">
        <f t="shared" si="79"/>
        <v>#VALUE!</v>
      </c>
      <c r="CG87" s="708"/>
      <c r="CH87" s="709"/>
      <c r="CI87" s="719"/>
      <c r="CJ87" s="719"/>
      <c r="CK87" s="720"/>
      <c r="CL87" s="721"/>
      <c r="CM87" s="721"/>
      <c r="CN87" s="722"/>
      <c r="CO87" s="742" t="e">
        <f t="shared" si="110"/>
        <v>#VALUE!</v>
      </c>
      <c r="CP87" s="743" t="e">
        <f t="shared" si="111"/>
        <v>#VALUE!</v>
      </c>
      <c r="CQ87" s="724">
        <f t="shared" si="112"/>
        <v>0</v>
      </c>
      <c r="CR87" s="725" t="e">
        <f t="shared" si="151"/>
        <v>#VALUE!</v>
      </c>
      <c r="CS87" s="725" t="e">
        <f t="shared" si="151"/>
        <v>#VALUE!</v>
      </c>
      <c r="CT87" s="725" t="e">
        <f t="shared" si="113"/>
        <v>#VALUE!</v>
      </c>
      <c r="CU87" s="709"/>
    </row>
    <row r="88" spans="1:99" ht="16.5" customHeight="1" thickBot="1">
      <c r="A88" s="23">
        <f t="shared" si="114"/>
        <v>84</v>
      </c>
      <c r="B88" s="142">
        <f>'2020-상시근로자'!B88</f>
        <v>0</v>
      </c>
      <c r="C88" s="632">
        <f>'2020-상시근로자'!C88</f>
        <v>0</v>
      </c>
      <c r="D88" s="634">
        <f>'2020-상시근로자'!D88</f>
        <v>0</v>
      </c>
      <c r="E88" s="156" t="e">
        <f t="shared" si="80"/>
        <v>#VALUE!</v>
      </c>
      <c r="F88" s="30" t="e">
        <f t="shared" si="81"/>
        <v>#VALUE!</v>
      </c>
      <c r="G88" s="31" t="e">
        <f t="shared" si="82"/>
        <v>#VALUE!</v>
      </c>
      <c r="H88" s="147" t="e">
        <f t="shared" si="83"/>
        <v>#VALUE!</v>
      </c>
      <c r="I88" s="633">
        <f>'2020-상시근로자'!E88</f>
        <v>0</v>
      </c>
      <c r="J88" s="633">
        <f>'2020-상시근로자'!G88</f>
        <v>0</v>
      </c>
      <c r="K88" s="33" t="e">
        <f t="shared" si="84"/>
        <v>#VALUE!</v>
      </c>
      <c r="L88" s="33">
        <f t="shared" si="77"/>
        <v>0</v>
      </c>
      <c r="M88" s="35" t="e">
        <f t="shared" si="85"/>
        <v>#VALUE!</v>
      </c>
      <c r="N88" s="108"/>
      <c r="O88" s="178"/>
      <c r="P88" s="179"/>
      <c r="Q88" s="184" t="s">
        <v>160</v>
      </c>
      <c r="R88" s="185" t="s">
        <v>160</v>
      </c>
      <c r="S88" s="186"/>
      <c r="T88" s="187" t="s">
        <v>160</v>
      </c>
      <c r="U88" s="187" t="s">
        <v>160</v>
      </c>
      <c r="V88" s="188" t="s">
        <v>160</v>
      </c>
      <c r="W88" s="702">
        <f t="shared" si="115"/>
        <v>1</v>
      </c>
      <c r="X88" s="703" t="e">
        <f t="shared" si="116"/>
        <v>#VALUE!</v>
      </c>
      <c r="Y88" s="704" t="e">
        <f t="shared" si="117"/>
        <v>#VALUE!</v>
      </c>
      <c r="Z88" s="769" t="e">
        <f t="shared" si="86"/>
        <v>#VALUE!</v>
      </c>
      <c r="AA88" s="705" t="e">
        <f t="shared" si="87"/>
        <v>#VALUE!</v>
      </c>
      <c r="AB88" s="702">
        <f t="shared" si="118"/>
        <v>1</v>
      </c>
      <c r="AC88" s="703" t="e">
        <f t="shared" si="119"/>
        <v>#VALUE!</v>
      </c>
      <c r="AD88" s="704" t="e">
        <f t="shared" si="120"/>
        <v>#VALUE!</v>
      </c>
      <c r="AE88" s="769" t="e">
        <f t="shared" si="88"/>
        <v>#VALUE!</v>
      </c>
      <c r="AF88" s="705" t="e">
        <f t="shared" si="89"/>
        <v>#VALUE!</v>
      </c>
      <c r="AG88" s="702">
        <f t="shared" si="121"/>
        <v>1</v>
      </c>
      <c r="AH88" s="703" t="e">
        <f t="shared" si="122"/>
        <v>#VALUE!</v>
      </c>
      <c r="AI88" s="704" t="e">
        <f t="shared" si="123"/>
        <v>#VALUE!</v>
      </c>
      <c r="AJ88" s="769" t="e">
        <f t="shared" si="90"/>
        <v>#VALUE!</v>
      </c>
      <c r="AK88" s="705" t="e">
        <f t="shared" si="91"/>
        <v>#VALUE!</v>
      </c>
      <c r="AL88" s="702">
        <f t="shared" si="124"/>
        <v>1</v>
      </c>
      <c r="AM88" s="703" t="e">
        <f t="shared" si="125"/>
        <v>#VALUE!</v>
      </c>
      <c r="AN88" s="704" t="e">
        <f t="shared" si="126"/>
        <v>#VALUE!</v>
      </c>
      <c r="AO88" s="769" t="e">
        <f t="shared" si="92"/>
        <v>#VALUE!</v>
      </c>
      <c r="AP88" s="705" t="e">
        <f t="shared" si="93"/>
        <v>#VALUE!</v>
      </c>
      <c r="AQ88" s="702">
        <f t="shared" si="127"/>
        <v>1</v>
      </c>
      <c r="AR88" s="703" t="e">
        <f t="shared" si="128"/>
        <v>#VALUE!</v>
      </c>
      <c r="AS88" s="704" t="e">
        <f t="shared" si="129"/>
        <v>#VALUE!</v>
      </c>
      <c r="AT88" s="769" t="e">
        <f t="shared" si="94"/>
        <v>#VALUE!</v>
      </c>
      <c r="AU88" s="705" t="e">
        <f t="shared" si="95"/>
        <v>#VALUE!</v>
      </c>
      <c r="AV88" s="702">
        <f t="shared" si="130"/>
        <v>1</v>
      </c>
      <c r="AW88" s="703" t="e">
        <f t="shared" si="131"/>
        <v>#VALUE!</v>
      </c>
      <c r="AX88" s="704" t="e">
        <f t="shared" si="132"/>
        <v>#VALUE!</v>
      </c>
      <c r="AY88" s="769" t="e">
        <f t="shared" si="96"/>
        <v>#VALUE!</v>
      </c>
      <c r="AZ88" s="705" t="e">
        <f t="shared" si="97"/>
        <v>#VALUE!</v>
      </c>
      <c r="BA88" s="702">
        <f t="shared" si="133"/>
        <v>1</v>
      </c>
      <c r="BB88" s="703" t="e">
        <f t="shared" si="134"/>
        <v>#VALUE!</v>
      </c>
      <c r="BC88" s="704" t="e">
        <f t="shared" si="135"/>
        <v>#VALUE!</v>
      </c>
      <c r="BD88" s="769" t="e">
        <f t="shared" si="98"/>
        <v>#VALUE!</v>
      </c>
      <c r="BE88" s="705" t="e">
        <f t="shared" si="99"/>
        <v>#VALUE!</v>
      </c>
      <c r="BF88" s="702">
        <f t="shared" si="136"/>
        <v>1</v>
      </c>
      <c r="BG88" s="703" t="e">
        <f t="shared" si="137"/>
        <v>#VALUE!</v>
      </c>
      <c r="BH88" s="704" t="e">
        <f t="shared" si="138"/>
        <v>#VALUE!</v>
      </c>
      <c r="BI88" s="769" t="e">
        <f t="shared" si="100"/>
        <v>#VALUE!</v>
      </c>
      <c r="BJ88" s="705" t="e">
        <f t="shared" si="101"/>
        <v>#VALUE!</v>
      </c>
      <c r="BK88" s="702">
        <f t="shared" si="139"/>
        <v>1</v>
      </c>
      <c r="BL88" s="703" t="e">
        <f t="shared" si="140"/>
        <v>#VALUE!</v>
      </c>
      <c r="BM88" s="704" t="e">
        <f t="shared" si="141"/>
        <v>#VALUE!</v>
      </c>
      <c r="BN88" s="769" t="e">
        <f t="shared" si="102"/>
        <v>#VALUE!</v>
      </c>
      <c r="BO88" s="705" t="e">
        <f t="shared" si="103"/>
        <v>#VALUE!</v>
      </c>
      <c r="BP88" s="702">
        <f t="shared" si="142"/>
        <v>1</v>
      </c>
      <c r="BQ88" s="703" t="e">
        <f t="shared" si="143"/>
        <v>#VALUE!</v>
      </c>
      <c r="BR88" s="704" t="e">
        <f t="shared" si="144"/>
        <v>#VALUE!</v>
      </c>
      <c r="BS88" s="769" t="e">
        <f t="shared" si="104"/>
        <v>#VALUE!</v>
      </c>
      <c r="BT88" s="705" t="e">
        <f t="shared" si="105"/>
        <v>#VALUE!</v>
      </c>
      <c r="BU88" s="702">
        <f t="shared" si="145"/>
        <v>1</v>
      </c>
      <c r="BV88" s="703" t="e">
        <f t="shared" si="146"/>
        <v>#VALUE!</v>
      </c>
      <c r="BW88" s="704" t="e">
        <f t="shared" si="147"/>
        <v>#VALUE!</v>
      </c>
      <c r="BX88" s="769" t="e">
        <f t="shared" si="106"/>
        <v>#VALUE!</v>
      </c>
      <c r="BY88" s="705" t="e">
        <f t="shared" si="107"/>
        <v>#VALUE!</v>
      </c>
      <c r="BZ88" s="702">
        <f t="shared" si="148"/>
        <v>1</v>
      </c>
      <c r="CA88" s="703" t="e">
        <f t="shared" si="149"/>
        <v>#VALUE!</v>
      </c>
      <c r="CB88" s="704" t="e">
        <f t="shared" si="150"/>
        <v>#VALUE!</v>
      </c>
      <c r="CC88" s="769" t="e">
        <f t="shared" si="108"/>
        <v>#VALUE!</v>
      </c>
      <c r="CD88" s="705" t="e">
        <f t="shared" si="109"/>
        <v>#VALUE!</v>
      </c>
      <c r="CE88" s="706">
        <f t="shared" si="78"/>
        <v>12</v>
      </c>
      <c r="CF88" s="707" t="e">
        <f t="shared" si="79"/>
        <v>#VALUE!</v>
      </c>
      <c r="CG88" s="708"/>
      <c r="CH88" s="709"/>
      <c r="CI88" s="719"/>
      <c r="CJ88" s="719"/>
      <c r="CK88" s="720"/>
      <c r="CL88" s="721"/>
      <c r="CM88" s="721"/>
      <c r="CN88" s="722"/>
      <c r="CO88" s="742" t="e">
        <f t="shared" si="110"/>
        <v>#VALUE!</v>
      </c>
      <c r="CP88" s="743" t="e">
        <f t="shared" si="111"/>
        <v>#VALUE!</v>
      </c>
      <c r="CQ88" s="724">
        <f t="shared" si="112"/>
        <v>0</v>
      </c>
      <c r="CR88" s="725" t="e">
        <f t="shared" si="151"/>
        <v>#VALUE!</v>
      </c>
      <c r="CS88" s="725" t="e">
        <f t="shared" si="151"/>
        <v>#VALUE!</v>
      </c>
      <c r="CT88" s="725" t="e">
        <f t="shared" si="113"/>
        <v>#VALUE!</v>
      </c>
      <c r="CU88" s="709"/>
    </row>
    <row r="89" spans="1:99" ht="16.5" customHeight="1">
      <c r="A89" s="23">
        <f t="shared" si="114"/>
        <v>85</v>
      </c>
      <c r="B89" s="142">
        <f>'2020-상시근로자'!B89</f>
        <v>0</v>
      </c>
      <c r="C89" s="632">
        <f>'2020-상시근로자'!C89</f>
        <v>0</v>
      </c>
      <c r="D89" s="634">
        <f>'2020-상시근로자'!D89</f>
        <v>0</v>
      </c>
      <c r="E89" s="156" t="e">
        <f t="shared" si="80"/>
        <v>#VALUE!</v>
      </c>
      <c r="F89" s="30" t="e">
        <f t="shared" si="81"/>
        <v>#VALUE!</v>
      </c>
      <c r="G89" s="31" t="e">
        <f t="shared" si="82"/>
        <v>#VALUE!</v>
      </c>
      <c r="H89" s="147" t="e">
        <f t="shared" si="83"/>
        <v>#VALUE!</v>
      </c>
      <c r="I89" s="633">
        <f>'2020-상시근로자'!E89</f>
        <v>0</v>
      </c>
      <c r="J89" s="633">
        <f>'2020-상시근로자'!G89</f>
        <v>0</v>
      </c>
      <c r="K89" s="33" t="e">
        <f t="shared" si="84"/>
        <v>#VALUE!</v>
      </c>
      <c r="L89" s="33">
        <f t="shared" si="77"/>
        <v>0</v>
      </c>
      <c r="M89" s="35" t="e">
        <f t="shared" si="85"/>
        <v>#VALUE!</v>
      </c>
      <c r="N89" s="108"/>
      <c r="O89" s="178"/>
      <c r="P89" s="179"/>
      <c r="Q89" s="189" t="s">
        <v>160</v>
      </c>
      <c r="R89" s="190" t="s">
        <v>160</v>
      </c>
      <c r="S89" s="191"/>
      <c r="T89" s="192" t="s">
        <v>160</v>
      </c>
      <c r="U89" s="192" t="s">
        <v>160</v>
      </c>
      <c r="V89" s="193" t="s">
        <v>160</v>
      </c>
      <c r="W89" s="702">
        <f t="shared" si="115"/>
        <v>1</v>
      </c>
      <c r="X89" s="703" t="e">
        <f t="shared" si="116"/>
        <v>#VALUE!</v>
      </c>
      <c r="Y89" s="704" t="e">
        <f t="shared" si="117"/>
        <v>#VALUE!</v>
      </c>
      <c r="Z89" s="769" t="e">
        <f t="shared" si="86"/>
        <v>#VALUE!</v>
      </c>
      <c r="AA89" s="705" t="e">
        <f t="shared" si="87"/>
        <v>#VALUE!</v>
      </c>
      <c r="AB89" s="702">
        <f t="shared" si="118"/>
        <v>1</v>
      </c>
      <c r="AC89" s="703" t="e">
        <f t="shared" si="119"/>
        <v>#VALUE!</v>
      </c>
      <c r="AD89" s="704" t="e">
        <f t="shared" si="120"/>
        <v>#VALUE!</v>
      </c>
      <c r="AE89" s="769" t="e">
        <f t="shared" si="88"/>
        <v>#VALUE!</v>
      </c>
      <c r="AF89" s="705" t="e">
        <f t="shared" si="89"/>
        <v>#VALUE!</v>
      </c>
      <c r="AG89" s="702">
        <f t="shared" si="121"/>
        <v>1</v>
      </c>
      <c r="AH89" s="703" t="e">
        <f t="shared" si="122"/>
        <v>#VALUE!</v>
      </c>
      <c r="AI89" s="704" t="e">
        <f t="shared" si="123"/>
        <v>#VALUE!</v>
      </c>
      <c r="AJ89" s="769" t="e">
        <f t="shared" si="90"/>
        <v>#VALUE!</v>
      </c>
      <c r="AK89" s="705" t="e">
        <f t="shared" si="91"/>
        <v>#VALUE!</v>
      </c>
      <c r="AL89" s="702">
        <f t="shared" si="124"/>
        <v>1</v>
      </c>
      <c r="AM89" s="703" t="e">
        <f t="shared" si="125"/>
        <v>#VALUE!</v>
      </c>
      <c r="AN89" s="704" t="e">
        <f t="shared" si="126"/>
        <v>#VALUE!</v>
      </c>
      <c r="AO89" s="769" t="e">
        <f t="shared" si="92"/>
        <v>#VALUE!</v>
      </c>
      <c r="AP89" s="705" t="e">
        <f t="shared" si="93"/>
        <v>#VALUE!</v>
      </c>
      <c r="AQ89" s="702">
        <f t="shared" si="127"/>
        <v>1</v>
      </c>
      <c r="AR89" s="703" t="e">
        <f t="shared" si="128"/>
        <v>#VALUE!</v>
      </c>
      <c r="AS89" s="704" t="e">
        <f t="shared" si="129"/>
        <v>#VALUE!</v>
      </c>
      <c r="AT89" s="769" t="e">
        <f t="shared" si="94"/>
        <v>#VALUE!</v>
      </c>
      <c r="AU89" s="705" t="e">
        <f t="shared" si="95"/>
        <v>#VALUE!</v>
      </c>
      <c r="AV89" s="702">
        <f t="shared" si="130"/>
        <v>1</v>
      </c>
      <c r="AW89" s="703" t="e">
        <f t="shared" si="131"/>
        <v>#VALUE!</v>
      </c>
      <c r="AX89" s="704" t="e">
        <f t="shared" si="132"/>
        <v>#VALUE!</v>
      </c>
      <c r="AY89" s="769" t="e">
        <f t="shared" si="96"/>
        <v>#VALUE!</v>
      </c>
      <c r="AZ89" s="705" t="e">
        <f t="shared" si="97"/>
        <v>#VALUE!</v>
      </c>
      <c r="BA89" s="702">
        <f t="shared" si="133"/>
        <v>1</v>
      </c>
      <c r="BB89" s="703" t="e">
        <f t="shared" si="134"/>
        <v>#VALUE!</v>
      </c>
      <c r="BC89" s="704" t="e">
        <f t="shared" si="135"/>
        <v>#VALUE!</v>
      </c>
      <c r="BD89" s="769" t="e">
        <f t="shared" si="98"/>
        <v>#VALUE!</v>
      </c>
      <c r="BE89" s="705" t="e">
        <f t="shared" si="99"/>
        <v>#VALUE!</v>
      </c>
      <c r="BF89" s="702">
        <f t="shared" si="136"/>
        <v>1</v>
      </c>
      <c r="BG89" s="703" t="e">
        <f t="shared" si="137"/>
        <v>#VALUE!</v>
      </c>
      <c r="BH89" s="704" t="e">
        <f t="shared" si="138"/>
        <v>#VALUE!</v>
      </c>
      <c r="BI89" s="769" t="e">
        <f t="shared" si="100"/>
        <v>#VALUE!</v>
      </c>
      <c r="BJ89" s="705" t="e">
        <f t="shared" si="101"/>
        <v>#VALUE!</v>
      </c>
      <c r="BK89" s="702">
        <f t="shared" si="139"/>
        <v>1</v>
      </c>
      <c r="BL89" s="703" t="e">
        <f t="shared" si="140"/>
        <v>#VALUE!</v>
      </c>
      <c r="BM89" s="704" t="e">
        <f t="shared" si="141"/>
        <v>#VALUE!</v>
      </c>
      <c r="BN89" s="769" t="e">
        <f t="shared" si="102"/>
        <v>#VALUE!</v>
      </c>
      <c r="BO89" s="705" t="e">
        <f t="shared" si="103"/>
        <v>#VALUE!</v>
      </c>
      <c r="BP89" s="702">
        <f t="shared" si="142"/>
        <v>1</v>
      </c>
      <c r="BQ89" s="703" t="e">
        <f t="shared" si="143"/>
        <v>#VALUE!</v>
      </c>
      <c r="BR89" s="704" t="e">
        <f t="shared" si="144"/>
        <v>#VALUE!</v>
      </c>
      <c r="BS89" s="769" t="e">
        <f t="shared" si="104"/>
        <v>#VALUE!</v>
      </c>
      <c r="BT89" s="705" t="e">
        <f t="shared" si="105"/>
        <v>#VALUE!</v>
      </c>
      <c r="BU89" s="702">
        <f t="shared" si="145"/>
        <v>1</v>
      </c>
      <c r="BV89" s="703" t="e">
        <f t="shared" si="146"/>
        <v>#VALUE!</v>
      </c>
      <c r="BW89" s="704" t="e">
        <f t="shared" si="147"/>
        <v>#VALUE!</v>
      </c>
      <c r="BX89" s="769" t="e">
        <f t="shared" si="106"/>
        <v>#VALUE!</v>
      </c>
      <c r="BY89" s="705" t="e">
        <f t="shared" si="107"/>
        <v>#VALUE!</v>
      </c>
      <c r="BZ89" s="702">
        <f t="shared" si="148"/>
        <v>1</v>
      </c>
      <c r="CA89" s="703" t="e">
        <f t="shared" si="149"/>
        <v>#VALUE!</v>
      </c>
      <c r="CB89" s="704" t="e">
        <f t="shared" si="150"/>
        <v>#VALUE!</v>
      </c>
      <c r="CC89" s="769" t="e">
        <f t="shared" si="108"/>
        <v>#VALUE!</v>
      </c>
      <c r="CD89" s="705" t="e">
        <f t="shared" si="109"/>
        <v>#VALUE!</v>
      </c>
      <c r="CE89" s="706">
        <f t="shared" si="78"/>
        <v>12</v>
      </c>
      <c r="CF89" s="707" t="e">
        <f t="shared" si="79"/>
        <v>#VALUE!</v>
      </c>
      <c r="CG89" s="708"/>
      <c r="CH89" s="709"/>
      <c r="CI89" s="719"/>
      <c r="CJ89" s="719"/>
      <c r="CK89" s="720"/>
      <c r="CL89" s="721"/>
      <c r="CM89" s="721"/>
      <c r="CN89" s="722"/>
      <c r="CO89" s="742" t="e">
        <f t="shared" si="110"/>
        <v>#VALUE!</v>
      </c>
      <c r="CP89" s="743" t="e">
        <f t="shared" si="111"/>
        <v>#VALUE!</v>
      </c>
      <c r="CQ89" s="724">
        <f t="shared" si="112"/>
        <v>0</v>
      </c>
      <c r="CR89" s="725" t="e">
        <f t="shared" si="151"/>
        <v>#VALUE!</v>
      </c>
      <c r="CS89" s="725" t="e">
        <f t="shared" si="151"/>
        <v>#VALUE!</v>
      </c>
      <c r="CT89" s="725" t="e">
        <f t="shared" si="113"/>
        <v>#VALUE!</v>
      </c>
      <c r="CU89" s="709"/>
    </row>
    <row r="90" spans="1:99" ht="16.5" customHeight="1" thickBot="1">
      <c r="A90" s="23">
        <f t="shared" si="114"/>
        <v>86</v>
      </c>
      <c r="B90" s="142">
        <f>'2020-상시근로자'!B90</f>
        <v>0</v>
      </c>
      <c r="C90" s="632">
        <f>'2020-상시근로자'!C90</f>
        <v>0</v>
      </c>
      <c r="D90" s="634">
        <f>'2020-상시근로자'!D90</f>
        <v>0</v>
      </c>
      <c r="E90" s="156" t="e">
        <f t="shared" si="80"/>
        <v>#VALUE!</v>
      </c>
      <c r="F90" s="30" t="e">
        <f t="shared" si="81"/>
        <v>#VALUE!</v>
      </c>
      <c r="G90" s="31" t="e">
        <f t="shared" si="82"/>
        <v>#VALUE!</v>
      </c>
      <c r="H90" s="147" t="e">
        <f t="shared" si="83"/>
        <v>#VALUE!</v>
      </c>
      <c r="I90" s="633">
        <f>'2020-상시근로자'!E90</f>
        <v>0</v>
      </c>
      <c r="J90" s="633">
        <f>'2020-상시근로자'!G90</f>
        <v>0</v>
      </c>
      <c r="K90" s="33" t="e">
        <f t="shared" si="84"/>
        <v>#VALUE!</v>
      </c>
      <c r="L90" s="33">
        <f t="shared" si="77"/>
        <v>0</v>
      </c>
      <c r="M90" s="35" t="e">
        <f t="shared" si="85"/>
        <v>#VALUE!</v>
      </c>
      <c r="N90" s="108"/>
      <c r="O90" s="180"/>
      <c r="P90" s="181"/>
      <c r="Q90" s="194" t="s">
        <v>160</v>
      </c>
      <c r="R90" s="107" t="s">
        <v>160</v>
      </c>
      <c r="S90" s="43"/>
      <c r="T90" s="122" t="s">
        <v>160</v>
      </c>
      <c r="U90" s="122" t="s">
        <v>160</v>
      </c>
      <c r="V90" s="195" t="s">
        <v>160</v>
      </c>
      <c r="W90" s="702">
        <f t="shared" si="115"/>
        <v>1</v>
      </c>
      <c r="X90" s="703" t="e">
        <f t="shared" si="116"/>
        <v>#VALUE!</v>
      </c>
      <c r="Y90" s="704" t="e">
        <f t="shared" si="117"/>
        <v>#VALUE!</v>
      </c>
      <c r="Z90" s="769" t="e">
        <f t="shared" si="86"/>
        <v>#VALUE!</v>
      </c>
      <c r="AA90" s="705" t="e">
        <f t="shared" si="87"/>
        <v>#VALUE!</v>
      </c>
      <c r="AB90" s="702">
        <f t="shared" si="118"/>
        <v>1</v>
      </c>
      <c r="AC90" s="703" t="e">
        <f t="shared" si="119"/>
        <v>#VALUE!</v>
      </c>
      <c r="AD90" s="704" t="e">
        <f t="shared" si="120"/>
        <v>#VALUE!</v>
      </c>
      <c r="AE90" s="769" t="e">
        <f t="shared" si="88"/>
        <v>#VALUE!</v>
      </c>
      <c r="AF90" s="705" t="e">
        <f t="shared" si="89"/>
        <v>#VALUE!</v>
      </c>
      <c r="AG90" s="702">
        <f t="shared" si="121"/>
        <v>1</v>
      </c>
      <c r="AH90" s="703" t="e">
        <f t="shared" si="122"/>
        <v>#VALUE!</v>
      </c>
      <c r="AI90" s="704" t="e">
        <f t="shared" si="123"/>
        <v>#VALUE!</v>
      </c>
      <c r="AJ90" s="769" t="e">
        <f t="shared" si="90"/>
        <v>#VALUE!</v>
      </c>
      <c r="AK90" s="705" t="e">
        <f t="shared" si="91"/>
        <v>#VALUE!</v>
      </c>
      <c r="AL90" s="702">
        <f t="shared" si="124"/>
        <v>1</v>
      </c>
      <c r="AM90" s="703" t="e">
        <f t="shared" si="125"/>
        <v>#VALUE!</v>
      </c>
      <c r="AN90" s="704" t="e">
        <f t="shared" si="126"/>
        <v>#VALUE!</v>
      </c>
      <c r="AO90" s="769" t="e">
        <f t="shared" si="92"/>
        <v>#VALUE!</v>
      </c>
      <c r="AP90" s="705" t="e">
        <f t="shared" si="93"/>
        <v>#VALUE!</v>
      </c>
      <c r="AQ90" s="702">
        <f t="shared" si="127"/>
        <v>1</v>
      </c>
      <c r="AR90" s="703" t="e">
        <f t="shared" si="128"/>
        <v>#VALUE!</v>
      </c>
      <c r="AS90" s="704" t="e">
        <f t="shared" si="129"/>
        <v>#VALUE!</v>
      </c>
      <c r="AT90" s="769" t="e">
        <f t="shared" si="94"/>
        <v>#VALUE!</v>
      </c>
      <c r="AU90" s="705" t="e">
        <f t="shared" si="95"/>
        <v>#VALUE!</v>
      </c>
      <c r="AV90" s="702">
        <f t="shared" si="130"/>
        <v>1</v>
      </c>
      <c r="AW90" s="703" t="e">
        <f t="shared" si="131"/>
        <v>#VALUE!</v>
      </c>
      <c r="AX90" s="704" t="e">
        <f t="shared" si="132"/>
        <v>#VALUE!</v>
      </c>
      <c r="AY90" s="769" t="e">
        <f t="shared" si="96"/>
        <v>#VALUE!</v>
      </c>
      <c r="AZ90" s="705" t="e">
        <f t="shared" si="97"/>
        <v>#VALUE!</v>
      </c>
      <c r="BA90" s="702">
        <f t="shared" si="133"/>
        <v>1</v>
      </c>
      <c r="BB90" s="703" t="e">
        <f t="shared" si="134"/>
        <v>#VALUE!</v>
      </c>
      <c r="BC90" s="704" t="e">
        <f t="shared" si="135"/>
        <v>#VALUE!</v>
      </c>
      <c r="BD90" s="769" t="e">
        <f t="shared" si="98"/>
        <v>#VALUE!</v>
      </c>
      <c r="BE90" s="705" t="e">
        <f t="shared" si="99"/>
        <v>#VALUE!</v>
      </c>
      <c r="BF90" s="702">
        <f t="shared" si="136"/>
        <v>1</v>
      </c>
      <c r="BG90" s="703" t="e">
        <f t="shared" si="137"/>
        <v>#VALUE!</v>
      </c>
      <c r="BH90" s="704" t="e">
        <f t="shared" si="138"/>
        <v>#VALUE!</v>
      </c>
      <c r="BI90" s="769" t="e">
        <f t="shared" si="100"/>
        <v>#VALUE!</v>
      </c>
      <c r="BJ90" s="705" t="e">
        <f t="shared" si="101"/>
        <v>#VALUE!</v>
      </c>
      <c r="BK90" s="702">
        <f t="shared" si="139"/>
        <v>1</v>
      </c>
      <c r="BL90" s="703" t="e">
        <f t="shared" si="140"/>
        <v>#VALUE!</v>
      </c>
      <c r="BM90" s="704" t="e">
        <f t="shared" si="141"/>
        <v>#VALUE!</v>
      </c>
      <c r="BN90" s="769" t="e">
        <f t="shared" si="102"/>
        <v>#VALUE!</v>
      </c>
      <c r="BO90" s="705" t="e">
        <f t="shared" si="103"/>
        <v>#VALUE!</v>
      </c>
      <c r="BP90" s="702">
        <f t="shared" si="142"/>
        <v>1</v>
      </c>
      <c r="BQ90" s="703" t="e">
        <f t="shared" si="143"/>
        <v>#VALUE!</v>
      </c>
      <c r="BR90" s="704" t="e">
        <f t="shared" si="144"/>
        <v>#VALUE!</v>
      </c>
      <c r="BS90" s="769" t="e">
        <f t="shared" si="104"/>
        <v>#VALUE!</v>
      </c>
      <c r="BT90" s="705" t="e">
        <f t="shared" si="105"/>
        <v>#VALUE!</v>
      </c>
      <c r="BU90" s="702">
        <f t="shared" si="145"/>
        <v>1</v>
      </c>
      <c r="BV90" s="703" t="e">
        <f t="shared" si="146"/>
        <v>#VALUE!</v>
      </c>
      <c r="BW90" s="704" t="e">
        <f t="shared" si="147"/>
        <v>#VALUE!</v>
      </c>
      <c r="BX90" s="769" t="e">
        <f t="shared" si="106"/>
        <v>#VALUE!</v>
      </c>
      <c r="BY90" s="705" t="e">
        <f t="shared" si="107"/>
        <v>#VALUE!</v>
      </c>
      <c r="BZ90" s="702">
        <f t="shared" si="148"/>
        <v>1</v>
      </c>
      <c r="CA90" s="703" t="e">
        <f t="shared" si="149"/>
        <v>#VALUE!</v>
      </c>
      <c r="CB90" s="704" t="e">
        <f t="shared" si="150"/>
        <v>#VALUE!</v>
      </c>
      <c r="CC90" s="769" t="e">
        <f t="shared" si="108"/>
        <v>#VALUE!</v>
      </c>
      <c r="CD90" s="705" t="e">
        <f t="shared" si="109"/>
        <v>#VALUE!</v>
      </c>
      <c r="CE90" s="706">
        <f t="shared" si="78"/>
        <v>12</v>
      </c>
      <c r="CF90" s="707" t="e">
        <f t="shared" si="79"/>
        <v>#VALUE!</v>
      </c>
      <c r="CG90" s="708"/>
      <c r="CH90" s="709"/>
      <c r="CI90" s="719"/>
      <c r="CJ90" s="719"/>
      <c r="CK90" s="720"/>
      <c r="CL90" s="721"/>
      <c r="CM90" s="721"/>
      <c r="CN90" s="722"/>
      <c r="CO90" s="742" t="e">
        <f t="shared" si="110"/>
        <v>#VALUE!</v>
      </c>
      <c r="CP90" s="743" t="e">
        <f t="shared" si="111"/>
        <v>#VALUE!</v>
      </c>
      <c r="CQ90" s="724">
        <f t="shared" si="112"/>
        <v>0</v>
      </c>
      <c r="CR90" s="725" t="e">
        <f t="shared" si="151"/>
        <v>#VALUE!</v>
      </c>
      <c r="CS90" s="725" t="e">
        <f t="shared" si="151"/>
        <v>#VALUE!</v>
      </c>
      <c r="CT90" s="725" t="e">
        <f t="shared" si="113"/>
        <v>#VALUE!</v>
      </c>
      <c r="CU90" s="709"/>
    </row>
    <row r="91" spans="1:99" ht="16.5" customHeight="1">
      <c r="A91" s="23">
        <f t="shared" si="114"/>
        <v>87</v>
      </c>
      <c r="B91" s="142">
        <f>'2020-상시근로자'!B91</f>
        <v>0</v>
      </c>
      <c r="C91" s="632">
        <f>'2020-상시근로자'!C91</f>
        <v>0</v>
      </c>
      <c r="D91" s="634">
        <f>'2020-상시근로자'!D91</f>
        <v>0</v>
      </c>
      <c r="E91" s="156" t="e">
        <f t="shared" si="80"/>
        <v>#VALUE!</v>
      </c>
      <c r="F91" s="30" t="e">
        <f t="shared" si="81"/>
        <v>#VALUE!</v>
      </c>
      <c r="G91" s="31" t="e">
        <f t="shared" si="82"/>
        <v>#VALUE!</v>
      </c>
      <c r="H91" s="147" t="e">
        <f t="shared" si="83"/>
        <v>#VALUE!</v>
      </c>
      <c r="I91" s="633">
        <f>'2020-상시근로자'!E91</f>
        <v>0</v>
      </c>
      <c r="J91" s="633">
        <f>'2020-상시근로자'!G91</f>
        <v>0</v>
      </c>
      <c r="K91" s="33" t="e">
        <f t="shared" si="84"/>
        <v>#VALUE!</v>
      </c>
      <c r="L91" s="33">
        <f t="shared" si="77"/>
        <v>0</v>
      </c>
      <c r="M91" s="35" t="e">
        <f t="shared" si="85"/>
        <v>#VALUE!</v>
      </c>
      <c r="N91" s="108"/>
      <c r="O91" s="178"/>
      <c r="P91" s="179"/>
      <c r="Q91" s="194" t="s">
        <v>160</v>
      </c>
      <c r="R91" s="107" t="s">
        <v>160</v>
      </c>
      <c r="S91" s="43"/>
      <c r="T91" s="122" t="s">
        <v>160</v>
      </c>
      <c r="U91" s="122" t="s">
        <v>160</v>
      </c>
      <c r="V91" s="195" t="s">
        <v>160</v>
      </c>
      <c r="W91" s="702">
        <f t="shared" si="115"/>
        <v>1</v>
      </c>
      <c r="X91" s="703" t="e">
        <f t="shared" si="116"/>
        <v>#VALUE!</v>
      </c>
      <c r="Y91" s="704" t="e">
        <f t="shared" si="117"/>
        <v>#VALUE!</v>
      </c>
      <c r="Z91" s="769" t="e">
        <f t="shared" si="86"/>
        <v>#VALUE!</v>
      </c>
      <c r="AA91" s="705" t="e">
        <f t="shared" si="87"/>
        <v>#VALUE!</v>
      </c>
      <c r="AB91" s="702">
        <f t="shared" si="118"/>
        <v>1</v>
      </c>
      <c r="AC91" s="703" t="e">
        <f t="shared" si="119"/>
        <v>#VALUE!</v>
      </c>
      <c r="AD91" s="704" t="e">
        <f t="shared" si="120"/>
        <v>#VALUE!</v>
      </c>
      <c r="AE91" s="769" t="e">
        <f t="shared" si="88"/>
        <v>#VALUE!</v>
      </c>
      <c r="AF91" s="705" t="e">
        <f t="shared" si="89"/>
        <v>#VALUE!</v>
      </c>
      <c r="AG91" s="702">
        <f t="shared" si="121"/>
        <v>1</v>
      </c>
      <c r="AH91" s="703" t="e">
        <f t="shared" si="122"/>
        <v>#VALUE!</v>
      </c>
      <c r="AI91" s="704" t="e">
        <f t="shared" si="123"/>
        <v>#VALUE!</v>
      </c>
      <c r="AJ91" s="769" t="e">
        <f t="shared" si="90"/>
        <v>#VALUE!</v>
      </c>
      <c r="AK91" s="705" t="e">
        <f t="shared" si="91"/>
        <v>#VALUE!</v>
      </c>
      <c r="AL91" s="702">
        <f t="shared" si="124"/>
        <v>1</v>
      </c>
      <c r="AM91" s="703" t="e">
        <f t="shared" si="125"/>
        <v>#VALUE!</v>
      </c>
      <c r="AN91" s="704" t="e">
        <f t="shared" si="126"/>
        <v>#VALUE!</v>
      </c>
      <c r="AO91" s="769" t="e">
        <f t="shared" si="92"/>
        <v>#VALUE!</v>
      </c>
      <c r="AP91" s="705" t="e">
        <f t="shared" si="93"/>
        <v>#VALUE!</v>
      </c>
      <c r="AQ91" s="702">
        <f t="shared" si="127"/>
        <v>1</v>
      </c>
      <c r="AR91" s="703" t="e">
        <f t="shared" si="128"/>
        <v>#VALUE!</v>
      </c>
      <c r="AS91" s="704" t="e">
        <f t="shared" si="129"/>
        <v>#VALUE!</v>
      </c>
      <c r="AT91" s="769" t="e">
        <f t="shared" si="94"/>
        <v>#VALUE!</v>
      </c>
      <c r="AU91" s="705" t="e">
        <f t="shared" si="95"/>
        <v>#VALUE!</v>
      </c>
      <c r="AV91" s="702">
        <f t="shared" si="130"/>
        <v>1</v>
      </c>
      <c r="AW91" s="703" t="e">
        <f t="shared" si="131"/>
        <v>#VALUE!</v>
      </c>
      <c r="AX91" s="704" t="e">
        <f t="shared" si="132"/>
        <v>#VALUE!</v>
      </c>
      <c r="AY91" s="769" t="e">
        <f t="shared" si="96"/>
        <v>#VALUE!</v>
      </c>
      <c r="AZ91" s="705" t="e">
        <f t="shared" si="97"/>
        <v>#VALUE!</v>
      </c>
      <c r="BA91" s="702">
        <f t="shared" si="133"/>
        <v>1</v>
      </c>
      <c r="BB91" s="703" t="e">
        <f t="shared" si="134"/>
        <v>#VALUE!</v>
      </c>
      <c r="BC91" s="704" t="e">
        <f t="shared" si="135"/>
        <v>#VALUE!</v>
      </c>
      <c r="BD91" s="769" t="e">
        <f t="shared" si="98"/>
        <v>#VALUE!</v>
      </c>
      <c r="BE91" s="705" t="e">
        <f t="shared" si="99"/>
        <v>#VALUE!</v>
      </c>
      <c r="BF91" s="702">
        <f t="shared" si="136"/>
        <v>1</v>
      </c>
      <c r="BG91" s="703" t="e">
        <f t="shared" si="137"/>
        <v>#VALUE!</v>
      </c>
      <c r="BH91" s="704" t="e">
        <f t="shared" si="138"/>
        <v>#VALUE!</v>
      </c>
      <c r="BI91" s="769" t="e">
        <f t="shared" si="100"/>
        <v>#VALUE!</v>
      </c>
      <c r="BJ91" s="705" t="e">
        <f t="shared" si="101"/>
        <v>#VALUE!</v>
      </c>
      <c r="BK91" s="702">
        <f t="shared" si="139"/>
        <v>1</v>
      </c>
      <c r="BL91" s="703" t="e">
        <f t="shared" si="140"/>
        <v>#VALUE!</v>
      </c>
      <c r="BM91" s="704" t="e">
        <f t="shared" si="141"/>
        <v>#VALUE!</v>
      </c>
      <c r="BN91" s="769" t="e">
        <f t="shared" si="102"/>
        <v>#VALUE!</v>
      </c>
      <c r="BO91" s="705" t="e">
        <f t="shared" si="103"/>
        <v>#VALUE!</v>
      </c>
      <c r="BP91" s="702">
        <f t="shared" si="142"/>
        <v>1</v>
      </c>
      <c r="BQ91" s="703" t="e">
        <f t="shared" si="143"/>
        <v>#VALUE!</v>
      </c>
      <c r="BR91" s="704" t="e">
        <f t="shared" si="144"/>
        <v>#VALUE!</v>
      </c>
      <c r="BS91" s="769" t="e">
        <f t="shared" si="104"/>
        <v>#VALUE!</v>
      </c>
      <c r="BT91" s="705" t="e">
        <f t="shared" si="105"/>
        <v>#VALUE!</v>
      </c>
      <c r="BU91" s="702">
        <f t="shared" si="145"/>
        <v>1</v>
      </c>
      <c r="BV91" s="703" t="e">
        <f t="shared" si="146"/>
        <v>#VALUE!</v>
      </c>
      <c r="BW91" s="704" t="e">
        <f t="shared" si="147"/>
        <v>#VALUE!</v>
      </c>
      <c r="BX91" s="769" t="e">
        <f t="shared" si="106"/>
        <v>#VALUE!</v>
      </c>
      <c r="BY91" s="705" t="e">
        <f t="shared" si="107"/>
        <v>#VALUE!</v>
      </c>
      <c r="BZ91" s="702">
        <f t="shared" si="148"/>
        <v>1</v>
      </c>
      <c r="CA91" s="703" t="e">
        <f t="shared" si="149"/>
        <v>#VALUE!</v>
      </c>
      <c r="CB91" s="704" t="e">
        <f t="shared" si="150"/>
        <v>#VALUE!</v>
      </c>
      <c r="CC91" s="769" t="e">
        <f t="shared" si="108"/>
        <v>#VALUE!</v>
      </c>
      <c r="CD91" s="705" t="e">
        <f t="shared" si="109"/>
        <v>#VALUE!</v>
      </c>
      <c r="CE91" s="706">
        <f t="shared" si="78"/>
        <v>12</v>
      </c>
      <c r="CF91" s="707" t="e">
        <f t="shared" si="79"/>
        <v>#VALUE!</v>
      </c>
      <c r="CG91" s="708"/>
      <c r="CH91" s="709"/>
      <c r="CI91" s="719"/>
      <c r="CJ91" s="719"/>
      <c r="CK91" s="720"/>
      <c r="CL91" s="721"/>
      <c r="CM91" s="721"/>
      <c r="CN91" s="722"/>
      <c r="CO91" s="742" t="e">
        <f t="shared" si="110"/>
        <v>#VALUE!</v>
      </c>
      <c r="CP91" s="743" t="e">
        <f t="shared" si="111"/>
        <v>#VALUE!</v>
      </c>
      <c r="CQ91" s="724">
        <f t="shared" si="112"/>
        <v>0</v>
      </c>
      <c r="CR91" s="725" t="e">
        <f t="shared" si="151"/>
        <v>#VALUE!</v>
      </c>
      <c r="CS91" s="725" t="e">
        <f t="shared" si="151"/>
        <v>#VALUE!</v>
      </c>
      <c r="CT91" s="725" t="e">
        <f t="shared" si="113"/>
        <v>#VALUE!</v>
      </c>
      <c r="CU91" s="709"/>
    </row>
    <row r="92" spans="1:99" ht="16.5" customHeight="1">
      <c r="A92" s="23">
        <f t="shared" si="114"/>
        <v>88</v>
      </c>
      <c r="B92" s="142">
        <f>'2020-상시근로자'!B92</f>
        <v>0</v>
      </c>
      <c r="C92" s="632">
        <f>'2020-상시근로자'!C92</f>
        <v>0</v>
      </c>
      <c r="D92" s="634">
        <f>'2020-상시근로자'!D92</f>
        <v>0</v>
      </c>
      <c r="E92" s="156" t="e">
        <f t="shared" si="80"/>
        <v>#VALUE!</v>
      </c>
      <c r="F92" s="30" t="e">
        <f t="shared" si="81"/>
        <v>#VALUE!</v>
      </c>
      <c r="G92" s="31" t="e">
        <f t="shared" si="82"/>
        <v>#VALUE!</v>
      </c>
      <c r="H92" s="147" t="e">
        <f t="shared" si="83"/>
        <v>#VALUE!</v>
      </c>
      <c r="I92" s="633">
        <f>'2020-상시근로자'!E92</f>
        <v>0</v>
      </c>
      <c r="J92" s="633">
        <f>'2020-상시근로자'!G92</f>
        <v>0</v>
      </c>
      <c r="K92" s="33" t="e">
        <f t="shared" si="84"/>
        <v>#VALUE!</v>
      </c>
      <c r="L92" s="33">
        <f t="shared" si="77"/>
        <v>0</v>
      </c>
      <c r="M92" s="35" t="e">
        <f t="shared" si="85"/>
        <v>#VALUE!</v>
      </c>
      <c r="N92" s="108"/>
      <c r="O92" s="178"/>
      <c r="P92" s="179"/>
      <c r="Q92" s="194" t="s">
        <v>160</v>
      </c>
      <c r="R92" s="107" t="s">
        <v>160</v>
      </c>
      <c r="S92" s="43"/>
      <c r="T92" s="122" t="s">
        <v>160</v>
      </c>
      <c r="U92" s="122" t="s">
        <v>160</v>
      </c>
      <c r="V92" s="195" t="s">
        <v>160</v>
      </c>
      <c r="W92" s="702">
        <f t="shared" si="115"/>
        <v>1</v>
      </c>
      <c r="X92" s="703" t="e">
        <f t="shared" si="116"/>
        <v>#VALUE!</v>
      </c>
      <c r="Y92" s="704" t="e">
        <f t="shared" si="117"/>
        <v>#VALUE!</v>
      </c>
      <c r="Z92" s="769" t="e">
        <f t="shared" si="86"/>
        <v>#VALUE!</v>
      </c>
      <c r="AA92" s="705" t="e">
        <f t="shared" si="87"/>
        <v>#VALUE!</v>
      </c>
      <c r="AB92" s="702">
        <f t="shared" si="118"/>
        <v>1</v>
      </c>
      <c r="AC92" s="703" t="e">
        <f t="shared" si="119"/>
        <v>#VALUE!</v>
      </c>
      <c r="AD92" s="704" t="e">
        <f t="shared" si="120"/>
        <v>#VALUE!</v>
      </c>
      <c r="AE92" s="769" t="e">
        <f t="shared" si="88"/>
        <v>#VALUE!</v>
      </c>
      <c r="AF92" s="705" t="e">
        <f t="shared" si="89"/>
        <v>#VALUE!</v>
      </c>
      <c r="AG92" s="702">
        <f t="shared" si="121"/>
        <v>1</v>
      </c>
      <c r="AH92" s="703" t="e">
        <f t="shared" si="122"/>
        <v>#VALUE!</v>
      </c>
      <c r="AI92" s="704" t="e">
        <f t="shared" si="123"/>
        <v>#VALUE!</v>
      </c>
      <c r="AJ92" s="769" t="e">
        <f t="shared" si="90"/>
        <v>#VALUE!</v>
      </c>
      <c r="AK92" s="705" t="e">
        <f t="shared" si="91"/>
        <v>#VALUE!</v>
      </c>
      <c r="AL92" s="702">
        <f t="shared" si="124"/>
        <v>1</v>
      </c>
      <c r="AM92" s="703" t="e">
        <f t="shared" si="125"/>
        <v>#VALUE!</v>
      </c>
      <c r="AN92" s="704" t="e">
        <f t="shared" si="126"/>
        <v>#VALUE!</v>
      </c>
      <c r="AO92" s="769" t="e">
        <f t="shared" si="92"/>
        <v>#VALUE!</v>
      </c>
      <c r="AP92" s="705" t="e">
        <f t="shared" si="93"/>
        <v>#VALUE!</v>
      </c>
      <c r="AQ92" s="702">
        <f t="shared" si="127"/>
        <v>1</v>
      </c>
      <c r="AR92" s="703" t="e">
        <f t="shared" si="128"/>
        <v>#VALUE!</v>
      </c>
      <c r="AS92" s="704" t="e">
        <f t="shared" si="129"/>
        <v>#VALUE!</v>
      </c>
      <c r="AT92" s="769" t="e">
        <f t="shared" si="94"/>
        <v>#VALUE!</v>
      </c>
      <c r="AU92" s="705" t="e">
        <f t="shared" si="95"/>
        <v>#VALUE!</v>
      </c>
      <c r="AV92" s="702">
        <f t="shared" si="130"/>
        <v>1</v>
      </c>
      <c r="AW92" s="703" t="e">
        <f t="shared" si="131"/>
        <v>#VALUE!</v>
      </c>
      <c r="AX92" s="704" t="e">
        <f t="shared" si="132"/>
        <v>#VALUE!</v>
      </c>
      <c r="AY92" s="769" t="e">
        <f t="shared" si="96"/>
        <v>#VALUE!</v>
      </c>
      <c r="AZ92" s="705" t="e">
        <f t="shared" si="97"/>
        <v>#VALUE!</v>
      </c>
      <c r="BA92" s="702">
        <f t="shared" si="133"/>
        <v>1</v>
      </c>
      <c r="BB92" s="703" t="e">
        <f t="shared" si="134"/>
        <v>#VALUE!</v>
      </c>
      <c r="BC92" s="704" t="e">
        <f t="shared" si="135"/>
        <v>#VALUE!</v>
      </c>
      <c r="BD92" s="769" t="e">
        <f t="shared" si="98"/>
        <v>#VALUE!</v>
      </c>
      <c r="BE92" s="705" t="e">
        <f t="shared" si="99"/>
        <v>#VALUE!</v>
      </c>
      <c r="BF92" s="702">
        <f t="shared" si="136"/>
        <v>1</v>
      </c>
      <c r="BG92" s="703" t="e">
        <f t="shared" si="137"/>
        <v>#VALUE!</v>
      </c>
      <c r="BH92" s="704" t="e">
        <f t="shared" si="138"/>
        <v>#VALUE!</v>
      </c>
      <c r="BI92" s="769" t="e">
        <f t="shared" si="100"/>
        <v>#VALUE!</v>
      </c>
      <c r="BJ92" s="705" t="e">
        <f t="shared" si="101"/>
        <v>#VALUE!</v>
      </c>
      <c r="BK92" s="702">
        <f t="shared" si="139"/>
        <v>1</v>
      </c>
      <c r="BL92" s="703" t="e">
        <f t="shared" si="140"/>
        <v>#VALUE!</v>
      </c>
      <c r="BM92" s="704" t="e">
        <f t="shared" si="141"/>
        <v>#VALUE!</v>
      </c>
      <c r="BN92" s="769" t="e">
        <f t="shared" si="102"/>
        <v>#VALUE!</v>
      </c>
      <c r="BO92" s="705" t="e">
        <f t="shared" si="103"/>
        <v>#VALUE!</v>
      </c>
      <c r="BP92" s="702">
        <f t="shared" si="142"/>
        <v>1</v>
      </c>
      <c r="BQ92" s="703" t="e">
        <f t="shared" si="143"/>
        <v>#VALUE!</v>
      </c>
      <c r="BR92" s="704" t="e">
        <f t="shared" si="144"/>
        <v>#VALUE!</v>
      </c>
      <c r="BS92" s="769" t="e">
        <f t="shared" si="104"/>
        <v>#VALUE!</v>
      </c>
      <c r="BT92" s="705" t="e">
        <f t="shared" si="105"/>
        <v>#VALUE!</v>
      </c>
      <c r="BU92" s="702">
        <f t="shared" si="145"/>
        <v>1</v>
      </c>
      <c r="BV92" s="703" t="e">
        <f t="shared" si="146"/>
        <v>#VALUE!</v>
      </c>
      <c r="BW92" s="704" t="e">
        <f t="shared" si="147"/>
        <v>#VALUE!</v>
      </c>
      <c r="BX92" s="769" t="e">
        <f t="shared" si="106"/>
        <v>#VALUE!</v>
      </c>
      <c r="BY92" s="705" t="e">
        <f t="shared" si="107"/>
        <v>#VALUE!</v>
      </c>
      <c r="BZ92" s="702">
        <f t="shared" si="148"/>
        <v>1</v>
      </c>
      <c r="CA92" s="703" t="e">
        <f t="shared" si="149"/>
        <v>#VALUE!</v>
      </c>
      <c r="CB92" s="704" t="e">
        <f t="shared" si="150"/>
        <v>#VALUE!</v>
      </c>
      <c r="CC92" s="769" t="e">
        <f t="shared" si="108"/>
        <v>#VALUE!</v>
      </c>
      <c r="CD92" s="705" t="e">
        <f t="shared" si="109"/>
        <v>#VALUE!</v>
      </c>
      <c r="CE92" s="706">
        <f t="shared" si="78"/>
        <v>12</v>
      </c>
      <c r="CF92" s="707" t="e">
        <f t="shared" si="79"/>
        <v>#VALUE!</v>
      </c>
      <c r="CG92" s="708"/>
      <c r="CH92" s="709"/>
      <c r="CI92" s="719"/>
      <c r="CJ92" s="719"/>
      <c r="CK92" s="720"/>
      <c r="CL92" s="721"/>
      <c r="CM92" s="721"/>
      <c r="CN92" s="722"/>
      <c r="CO92" s="742" t="e">
        <f t="shared" si="110"/>
        <v>#VALUE!</v>
      </c>
      <c r="CP92" s="743" t="e">
        <f t="shared" si="111"/>
        <v>#VALUE!</v>
      </c>
      <c r="CQ92" s="724">
        <f t="shared" si="112"/>
        <v>0</v>
      </c>
      <c r="CR92" s="725" t="e">
        <f t="shared" si="151"/>
        <v>#VALUE!</v>
      </c>
      <c r="CS92" s="725" t="e">
        <f t="shared" si="151"/>
        <v>#VALUE!</v>
      </c>
      <c r="CT92" s="725" t="e">
        <f t="shared" si="113"/>
        <v>#VALUE!</v>
      </c>
      <c r="CU92" s="709"/>
    </row>
    <row r="93" spans="1:99" ht="16.5" customHeight="1">
      <c r="A93" s="23">
        <f t="shared" si="114"/>
        <v>89</v>
      </c>
      <c r="B93" s="142">
        <f>'2020-상시근로자'!B93</f>
        <v>0</v>
      </c>
      <c r="C93" s="632">
        <f>'2020-상시근로자'!C93</f>
        <v>0</v>
      </c>
      <c r="D93" s="634">
        <f>'2020-상시근로자'!D93</f>
        <v>0</v>
      </c>
      <c r="E93" s="156" t="e">
        <f t="shared" si="80"/>
        <v>#VALUE!</v>
      </c>
      <c r="F93" s="30" t="e">
        <f t="shared" si="81"/>
        <v>#VALUE!</v>
      </c>
      <c r="G93" s="31" t="e">
        <f t="shared" si="82"/>
        <v>#VALUE!</v>
      </c>
      <c r="H93" s="147" t="e">
        <f t="shared" si="83"/>
        <v>#VALUE!</v>
      </c>
      <c r="I93" s="633">
        <f>'2020-상시근로자'!E93</f>
        <v>0</v>
      </c>
      <c r="J93" s="633">
        <f>'2020-상시근로자'!G93</f>
        <v>0</v>
      </c>
      <c r="K93" s="33" t="e">
        <f t="shared" si="84"/>
        <v>#VALUE!</v>
      </c>
      <c r="L93" s="33">
        <f t="shared" si="77"/>
        <v>0</v>
      </c>
      <c r="M93" s="35" t="e">
        <f t="shared" si="85"/>
        <v>#VALUE!</v>
      </c>
      <c r="N93" s="108"/>
      <c r="O93" s="178"/>
      <c r="P93" s="179"/>
      <c r="Q93" s="194" t="s">
        <v>160</v>
      </c>
      <c r="R93" s="107" t="s">
        <v>160</v>
      </c>
      <c r="S93" s="43"/>
      <c r="T93" s="122" t="s">
        <v>160</v>
      </c>
      <c r="U93" s="122" t="s">
        <v>160</v>
      </c>
      <c r="V93" s="195" t="s">
        <v>160</v>
      </c>
      <c r="W93" s="702">
        <f t="shared" si="115"/>
        <v>1</v>
      </c>
      <c r="X93" s="703" t="e">
        <f t="shared" si="116"/>
        <v>#VALUE!</v>
      </c>
      <c r="Y93" s="704" t="e">
        <f t="shared" si="117"/>
        <v>#VALUE!</v>
      </c>
      <c r="Z93" s="769" t="e">
        <f t="shared" si="86"/>
        <v>#VALUE!</v>
      </c>
      <c r="AA93" s="705" t="e">
        <f t="shared" si="87"/>
        <v>#VALUE!</v>
      </c>
      <c r="AB93" s="702">
        <f t="shared" si="118"/>
        <v>1</v>
      </c>
      <c r="AC93" s="703" t="e">
        <f t="shared" si="119"/>
        <v>#VALUE!</v>
      </c>
      <c r="AD93" s="704" t="e">
        <f t="shared" si="120"/>
        <v>#VALUE!</v>
      </c>
      <c r="AE93" s="769" t="e">
        <f t="shared" si="88"/>
        <v>#VALUE!</v>
      </c>
      <c r="AF93" s="705" t="e">
        <f t="shared" si="89"/>
        <v>#VALUE!</v>
      </c>
      <c r="AG93" s="702">
        <f t="shared" si="121"/>
        <v>1</v>
      </c>
      <c r="AH93" s="703" t="e">
        <f t="shared" si="122"/>
        <v>#VALUE!</v>
      </c>
      <c r="AI93" s="704" t="e">
        <f t="shared" si="123"/>
        <v>#VALUE!</v>
      </c>
      <c r="AJ93" s="769" t="e">
        <f t="shared" si="90"/>
        <v>#VALUE!</v>
      </c>
      <c r="AK93" s="705" t="e">
        <f t="shared" si="91"/>
        <v>#VALUE!</v>
      </c>
      <c r="AL93" s="702">
        <f t="shared" si="124"/>
        <v>1</v>
      </c>
      <c r="AM93" s="703" t="e">
        <f t="shared" si="125"/>
        <v>#VALUE!</v>
      </c>
      <c r="AN93" s="704" t="e">
        <f t="shared" si="126"/>
        <v>#VALUE!</v>
      </c>
      <c r="AO93" s="769" t="e">
        <f t="shared" si="92"/>
        <v>#VALUE!</v>
      </c>
      <c r="AP93" s="705" t="e">
        <f t="shared" si="93"/>
        <v>#VALUE!</v>
      </c>
      <c r="AQ93" s="702">
        <f t="shared" si="127"/>
        <v>1</v>
      </c>
      <c r="AR93" s="703" t="e">
        <f t="shared" si="128"/>
        <v>#VALUE!</v>
      </c>
      <c r="AS93" s="704" t="e">
        <f t="shared" si="129"/>
        <v>#VALUE!</v>
      </c>
      <c r="AT93" s="769" t="e">
        <f t="shared" si="94"/>
        <v>#VALUE!</v>
      </c>
      <c r="AU93" s="705" t="e">
        <f t="shared" si="95"/>
        <v>#VALUE!</v>
      </c>
      <c r="AV93" s="702">
        <f t="shared" si="130"/>
        <v>1</v>
      </c>
      <c r="AW93" s="703" t="e">
        <f t="shared" si="131"/>
        <v>#VALUE!</v>
      </c>
      <c r="AX93" s="704" t="e">
        <f t="shared" si="132"/>
        <v>#VALUE!</v>
      </c>
      <c r="AY93" s="769" t="e">
        <f t="shared" si="96"/>
        <v>#VALUE!</v>
      </c>
      <c r="AZ93" s="705" t="e">
        <f t="shared" si="97"/>
        <v>#VALUE!</v>
      </c>
      <c r="BA93" s="702">
        <f t="shared" si="133"/>
        <v>1</v>
      </c>
      <c r="BB93" s="703" t="e">
        <f t="shared" si="134"/>
        <v>#VALUE!</v>
      </c>
      <c r="BC93" s="704" t="e">
        <f t="shared" si="135"/>
        <v>#VALUE!</v>
      </c>
      <c r="BD93" s="769" t="e">
        <f t="shared" si="98"/>
        <v>#VALUE!</v>
      </c>
      <c r="BE93" s="705" t="e">
        <f t="shared" si="99"/>
        <v>#VALUE!</v>
      </c>
      <c r="BF93" s="702">
        <f t="shared" si="136"/>
        <v>1</v>
      </c>
      <c r="BG93" s="703" t="e">
        <f t="shared" si="137"/>
        <v>#VALUE!</v>
      </c>
      <c r="BH93" s="704" t="e">
        <f t="shared" si="138"/>
        <v>#VALUE!</v>
      </c>
      <c r="BI93" s="769" t="e">
        <f t="shared" si="100"/>
        <v>#VALUE!</v>
      </c>
      <c r="BJ93" s="705" t="e">
        <f t="shared" si="101"/>
        <v>#VALUE!</v>
      </c>
      <c r="BK93" s="702">
        <f t="shared" si="139"/>
        <v>1</v>
      </c>
      <c r="BL93" s="703" t="e">
        <f t="shared" si="140"/>
        <v>#VALUE!</v>
      </c>
      <c r="BM93" s="704" t="e">
        <f t="shared" si="141"/>
        <v>#VALUE!</v>
      </c>
      <c r="BN93" s="769" t="e">
        <f t="shared" si="102"/>
        <v>#VALUE!</v>
      </c>
      <c r="BO93" s="705" t="e">
        <f t="shared" si="103"/>
        <v>#VALUE!</v>
      </c>
      <c r="BP93" s="702">
        <f t="shared" si="142"/>
        <v>1</v>
      </c>
      <c r="BQ93" s="703" t="e">
        <f t="shared" si="143"/>
        <v>#VALUE!</v>
      </c>
      <c r="BR93" s="704" t="e">
        <f t="shared" si="144"/>
        <v>#VALUE!</v>
      </c>
      <c r="BS93" s="769" t="e">
        <f t="shared" si="104"/>
        <v>#VALUE!</v>
      </c>
      <c r="BT93" s="705" t="e">
        <f t="shared" si="105"/>
        <v>#VALUE!</v>
      </c>
      <c r="BU93" s="702">
        <f t="shared" si="145"/>
        <v>1</v>
      </c>
      <c r="BV93" s="703" t="e">
        <f t="shared" si="146"/>
        <v>#VALUE!</v>
      </c>
      <c r="BW93" s="704" t="e">
        <f t="shared" si="147"/>
        <v>#VALUE!</v>
      </c>
      <c r="BX93" s="769" t="e">
        <f t="shared" si="106"/>
        <v>#VALUE!</v>
      </c>
      <c r="BY93" s="705" t="e">
        <f t="shared" si="107"/>
        <v>#VALUE!</v>
      </c>
      <c r="BZ93" s="702">
        <f t="shared" si="148"/>
        <v>1</v>
      </c>
      <c r="CA93" s="703" t="e">
        <f t="shared" si="149"/>
        <v>#VALUE!</v>
      </c>
      <c r="CB93" s="704" t="e">
        <f t="shared" si="150"/>
        <v>#VALUE!</v>
      </c>
      <c r="CC93" s="769" t="e">
        <f t="shared" si="108"/>
        <v>#VALUE!</v>
      </c>
      <c r="CD93" s="705" t="e">
        <f t="shared" si="109"/>
        <v>#VALUE!</v>
      </c>
      <c r="CE93" s="706">
        <f t="shared" si="78"/>
        <v>12</v>
      </c>
      <c r="CF93" s="707" t="e">
        <f t="shared" si="79"/>
        <v>#VALUE!</v>
      </c>
      <c r="CG93" s="708"/>
      <c r="CH93" s="709"/>
      <c r="CI93" s="719"/>
      <c r="CJ93" s="719"/>
      <c r="CK93" s="720"/>
      <c r="CL93" s="721"/>
      <c r="CM93" s="721"/>
      <c r="CN93" s="722"/>
      <c r="CO93" s="742" t="e">
        <f t="shared" si="110"/>
        <v>#VALUE!</v>
      </c>
      <c r="CP93" s="743" t="e">
        <f t="shared" si="111"/>
        <v>#VALUE!</v>
      </c>
      <c r="CQ93" s="724">
        <f t="shared" si="112"/>
        <v>0</v>
      </c>
      <c r="CR93" s="725" t="e">
        <f t="shared" si="151"/>
        <v>#VALUE!</v>
      </c>
      <c r="CS93" s="725" t="e">
        <f t="shared" si="151"/>
        <v>#VALUE!</v>
      </c>
      <c r="CT93" s="725" t="e">
        <f t="shared" si="113"/>
        <v>#VALUE!</v>
      </c>
      <c r="CU93" s="709"/>
    </row>
    <row r="94" spans="1:99" ht="16.5" customHeight="1">
      <c r="A94" s="23">
        <f t="shared" si="114"/>
        <v>90</v>
      </c>
      <c r="B94" s="142">
        <f>'2020-상시근로자'!B94</f>
        <v>0</v>
      </c>
      <c r="C94" s="632">
        <f>'2020-상시근로자'!C94</f>
        <v>0</v>
      </c>
      <c r="D94" s="634">
        <f>'2020-상시근로자'!D94</f>
        <v>0</v>
      </c>
      <c r="E94" s="156" t="e">
        <f t="shared" si="80"/>
        <v>#VALUE!</v>
      </c>
      <c r="F94" s="30" t="e">
        <f t="shared" si="81"/>
        <v>#VALUE!</v>
      </c>
      <c r="G94" s="31" t="e">
        <f t="shared" si="82"/>
        <v>#VALUE!</v>
      </c>
      <c r="H94" s="147" t="e">
        <f t="shared" si="83"/>
        <v>#VALUE!</v>
      </c>
      <c r="I94" s="633">
        <f>'2020-상시근로자'!E94</f>
        <v>0</v>
      </c>
      <c r="J94" s="633">
        <f>'2020-상시근로자'!G94</f>
        <v>0</v>
      </c>
      <c r="K94" s="33" t="e">
        <f t="shared" si="84"/>
        <v>#VALUE!</v>
      </c>
      <c r="L94" s="33">
        <f t="shared" si="77"/>
        <v>0</v>
      </c>
      <c r="M94" s="35" t="e">
        <f t="shared" si="85"/>
        <v>#VALUE!</v>
      </c>
      <c r="N94" s="108"/>
      <c r="O94" s="178"/>
      <c r="P94" s="179"/>
      <c r="Q94" s="194" t="s">
        <v>160</v>
      </c>
      <c r="R94" s="107" t="s">
        <v>160</v>
      </c>
      <c r="S94" s="43"/>
      <c r="T94" s="122" t="s">
        <v>160</v>
      </c>
      <c r="U94" s="122" t="s">
        <v>160</v>
      </c>
      <c r="V94" s="195" t="s">
        <v>160</v>
      </c>
      <c r="W94" s="702">
        <f t="shared" si="115"/>
        <v>1</v>
      </c>
      <c r="X94" s="703" t="e">
        <f t="shared" si="116"/>
        <v>#VALUE!</v>
      </c>
      <c r="Y94" s="704" t="e">
        <f t="shared" si="117"/>
        <v>#VALUE!</v>
      </c>
      <c r="Z94" s="769" t="e">
        <f t="shared" si="86"/>
        <v>#VALUE!</v>
      </c>
      <c r="AA94" s="705" t="e">
        <f t="shared" si="87"/>
        <v>#VALUE!</v>
      </c>
      <c r="AB94" s="702">
        <f t="shared" si="118"/>
        <v>1</v>
      </c>
      <c r="AC94" s="703" t="e">
        <f t="shared" si="119"/>
        <v>#VALUE!</v>
      </c>
      <c r="AD94" s="704" t="e">
        <f t="shared" si="120"/>
        <v>#VALUE!</v>
      </c>
      <c r="AE94" s="769" t="e">
        <f t="shared" si="88"/>
        <v>#VALUE!</v>
      </c>
      <c r="AF94" s="705" t="e">
        <f t="shared" si="89"/>
        <v>#VALUE!</v>
      </c>
      <c r="AG94" s="702">
        <f t="shared" si="121"/>
        <v>1</v>
      </c>
      <c r="AH94" s="703" t="e">
        <f t="shared" si="122"/>
        <v>#VALUE!</v>
      </c>
      <c r="AI94" s="704" t="e">
        <f t="shared" si="123"/>
        <v>#VALUE!</v>
      </c>
      <c r="AJ94" s="769" t="e">
        <f t="shared" si="90"/>
        <v>#VALUE!</v>
      </c>
      <c r="AK94" s="705" t="e">
        <f t="shared" si="91"/>
        <v>#VALUE!</v>
      </c>
      <c r="AL94" s="702">
        <f t="shared" si="124"/>
        <v>1</v>
      </c>
      <c r="AM94" s="703" t="e">
        <f t="shared" si="125"/>
        <v>#VALUE!</v>
      </c>
      <c r="AN94" s="704" t="e">
        <f t="shared" si="126"/>
        <v>#VALUE!</v>
      </c>
      <c r="AO94" s="769" t="e">
        <f t="shared" si="92"/>
        <v>#VALUE!</v>
      </c>
      <c r="AP94" s="705" t="e">
        <f t="shared" si="93"/>
        <v>#VALUE!</v>
      </c>
      <c r="AQ94" s="702">
        <f t="shared" si="127"/>
        <v>1</v>
      </c>
      <c r="AR94" s="703" t="e">
        <f t="shared" si="128"/>
        <v>#VALUE!</v>
      </c>
      <c r="AS94" s="704" t="e">
        <f t="shared" si="129"/>
        <v>#VALUE!</v>
      </c>
      <c r="AT94" s="769" t="e">
        <f t="shared" si="94"/>
        <v>#VALUE!</v>
      </c>
      <c r="AU94" s="705" t="e">
        <f t="shared" si="95"/>
        <v>#VALUE!</v>
      </c>
      <c r="AV94" s="702">
        <f t="shared" si="130"/>
        <v>1</v>
      </c>
      <c r="AW94" s="703" t="e">
        <f t="shared" si="131"/>
        <v>#VALUE!</v>
      </c>
      <c r="AX94" s="704" t="e">
        <f t="shared" si="132"/>
        <v>#VALUE!</v>
      </c>
      <c r="AY94" s="769" t="e">
        <f t="shared" si="96"/>
        <v>#VALUE!</v>
      </c>
      <c r="AZ94" s="705" t="e">
        <f t="shared" si="97"/>
        <v>#VALUE!</v>
      </c>
      <c r="BA94" s="702">
        <f t="shared" si="133"/>
        <v>1</v>
      </c>
      <c r="BB94" s="703" t="e">
        <f t="shared" si="134"/>
        <v>#VALUE!</v>
      </c>
      <c r="BC94" s="704" t="e">
        <f t="shared" si="135"/>
        <v>#VALUE!</v>
      </c>
      <c r="BD94" s="769" t="e">
        <f t="shared" si="98"/>
        <v>#VALUE!</v>
      </c>
      <c r="BE94" s="705" t="e">
        <f t="shared" si="99"/>
        <v>#VALUE!</v>
      </c>
      <c r="BF94" s="702">
        <f t="shared" si="136"/>
        <v>1</v>
      </c>
      <c r="BG94" s="703" t="e">
        <f t="shared" si="137"/>
        <v>#VALUE!</v>
      </c>
      <c r="BH94" s="704" t="e">
        <f t="shared" si="138"/>
        <v>#VALUE!</v>
      </c>
      <c r="BI94" s="769" t="e">
        <f t="shared" si="100"/>
        <v>#VALUE!</v>
      </c>
      <c r="BJ94" s="705" t="e">
        <f t="shared" si="101"/>
        <v>#VALUE!</v>
      </c>
      <c r="BK94" s="702">
        <f t="shared" si="139"/>
        <v>1</v>
      </c>
      <c r="BL94" s="703" t="e">
        <f t="shared" si="140"/>
        <v>#VALUE!</v>
      </c>
      <c r="BM94" s="704" t="e">
        <f t="shared" si="141"/>
        <v>#VALUE!</v>
      </c>
      <c r="BN94" s="769" t="e">
        <f t="shared" si="102"/>
        <v>#VALUE!</v>
      </c>
      <c r="BO94" s="705" t="e">
        <f t="shared" si="103"/>
        <v>#VALUE!</v>
      </c>
      <c r="BP94" s="702">
        <f t="shared" si="142"/>
        <v>1</v>
      </c>
      <c r="BQ94" s="703" t="e">
        <f t="shared" si="143"/>
        <v>#VALUE!</v>
      </c>
      <c r="BR94" s="704" t="e">
        <f t="shared" si="144"/>
        <v>#VALUE!</v>
      </c>
      <c r="BS94" s="769" t="e">
        <f t="shared" si="104"/>
        <v>#VALUE!</v>
      </c>
      <c r="BT94" s="705" t="e">
        <f t="shared" si="105"/>
        <v>#VALUE!</v>
      </c>
      <c r="BU94" s="702">
        <f t="shared" si="145"/>
        <v>1</v>
      </c>
      <c r="BV94" s="703" t="e">
        <f t="shared" si="146"/>
        <v>#VALUE!</v>
      </c>
      <c r="BW94" s="704" t="e">
        <f t="shared" si="147"/>
        <v>#VALUE!</v>
      </c>
      <c r="BX94" s="769" t="e">
        <f t="shared" si="106"/>
        <v>#VALUE!</v>
      </c>
      <c r="BY94" s="705" t="e">
        <f t="shared" si="107"/>
        <v>#VALUE!</v>
      </c>
      <c r="BZ94" s="702">
        <f t="shared" si="148"/>
        <v>1</v>
      </c>
      <c r="CA94" s="703" t="e">
        <f t="shared" si="149"/>
        <v>#VALUE!</v>
      </c>
      <c r="CB94" s="704" t="e">
        <f t="shared" si="150"/>
        <v>#VALUE!</v>
      </c>
      <c r="CC94" s="769" t="e">
        <f t="shared" si="108"/>
        <v>#VALUE!</v>
      </c>
      <c r="CD94" s="705" t="e">
        <f t="shared" si="109"/>
        <v>#VALUE!</v>
      </c>
      <c r="CE94" s="706">
        <f t="shared" si="78"/>
        <v>12</v>
      </c>
      <c r="CF94" s="707" t="e">
        <f t="shared" si="79"/>
        <v>#VALUE!</v>
      </c>
      <c r="CG94" s="708"/>
      <c r="CH94" s="709"/>
      <c r="CI94" s="719"/>
      <c r="CJ94" s="719"/>
      <c r="CK94" s="720"/>
      <c r="CL94" s="721"/>
      <c r="CM94" s="721"/>
      <c r="CN94" s="722"/>
      <c r="CO94" s="742" t="e">
        <f t="shared" si="110"/>
        <v>#VALUE!</v>
      </c>
      <c r="CP94" s="743" t="e">
        <f t="shared" si="111"/>
        <v>#VALUE!</v>
      </c>
      <c r="CQ94" s="724">
        <f t="shared" si="112"/>
        <v>0</v>
      </c>
      <c r="CR94" s="725" t="e">
        <f t="shared" si="151"/>
        <v>#VALUE!</v>
      </c>
      <c r="CS94" s="725" t="e">
        <f t="shared" si="151"/>
        <v>#VALUE!</v>
      </c>
      <c r="CT94" s="725" t="e">
        <f t="shared" si="113"/>
        <v>#VALUE!</v>
      </c>
      <c r="CU94" s="709"/>
    </row>
    <row r="95" spans="1:99" ht="16.5" customHeight="1">
      <c r="A95" s="23">
        <f t="shared" si="114"/>
        <v>91</v>
      </c>
      <c r="B95" s="142">
        <f>'2020-상시근로자'!B95</f>
        <v>0</v>
      </c>
      <c r="C95" s="632">
        <f>'2020-상시근로자'!C95</f>
        <v>0</v>
      </c>
      <c r="D95" s="634">
        <f>'2020-상시근로자'!D95</f>
        <v>0</v>
      </c>
      <c r="E95" s="156" t="e">
        <f t="shared" si="80"/>
        <v>#VALUE!</v>
      </c>
      <c r="F95" s="30" t="e">
        <f t="shared" si="81"/>
        <v>#VALUE!</v>
      </c>
      <c r="G95" s="31" t="e">
        <f t="shared" si="82"/>
        <v>#VALUE!</v>
      </c>
      <c r="H95" s="147" t="e">
        <f t="shared" si="83"/>
        <v>#VALUE!</v>
      </c>
      <c r="I95" s="633">
        <f>'2020-상시근로자'!E95</f>
        <v>0</v>
      </c>
      <c r="J95" s="633">
        <f>'2020-상시근로자'!G95</f>
        <v>0</v>
      </c>
      <c r="K95" s="33" t="e">
        <f t="shared" si="84"/>
        <v>#VALUE!</v>
      </c>
      <c r="L95" s="33">
        <f t="shared" si="77"/>
        <v>0</v>
      </c>
      <c r="M95" s="35" t="e">
        <f t="shared" si="85"/>
        <v>#VALUE!</v>
      </c>
      <c r="N95" s="108"/>
      <c r="O95" s="178"/>
      <c r="P95" s="179"/>
      <c r="Q95" s="194" t="s">
        <v>160</v>
      </c>
      <c r="R95" s="107" t="s">
        <v>160</v>
      </c>
      <c r="S95" s="43"/>
      <c r="T95" s="122" t="s">
        <v>160</v>
      </c>
      <c r="U95" s="122" t="s">
        <v>160</v>
      </c>
      <c r="V95" s="195" t="s">
        <v>160</v>
      </c>
      <c r="W95" s="702">
        <f t="shared" si="115"/>
        <v>1</v>
      </c>
      <c r="X95" s="703" t="e">
        <f t="shared" si="116"/>
        <v>#VALUE!</v>
      </c>
      <c r="Y95" s="704" t="e">
        <f t="shared" si="117"/>
        <v>#VALUE!</v>
      </c>
      <c r="Z95" s="769" t="e">
        <f t="shared" si="86"/>
        <v>#VALUE!</v>
      </c>
      <c r="AA95" s="705" t="e">
        <f t="shared" si="87"/>
        <v>#VALUE!</v>
      </c>
      <c r="AB95" s="702">
        <f t="shared" si="118"/>
        <v>1</v>
      </c>
      <c r="AC95" s="703" t="e">
        <f t="shared" si="119"/>
        <v>#VALUE!</v>
      </c>
      <c r="AD95" s="704" t="e">
        <f t="shared" si="120"/>
        <v>#VALUE!</v>
      </c>
      <c r="AE95" s="769" t="e">
        <f t="shared" si="88"/>
        <v>#VALUE!</v>
      </c>
      <c r="AF95" s="705" t="e">
        <f t="shared" si="89"/>
        <v>#VALUE!</v>
      </c>
      <c r="AG95" s="702">
        <f t="shared" si="121"/>
        <v>1</v>
      </c>
      <c r="AH95" s="703" t="e">
        <f t="shared" si="122"/>
        <v>#VALUE!</v>
      </c>
      <c r="AI95" s="704" t="e">
        <f t="shared" si="123"/>
        <v>#VALUE!</v>
      </c>
      <c r="AJ95" s="769" t="e">
        <f t="shared" si="90"/>
        <v>#VALUE!</v>
      </c>
      <c r="AK95" s="705" t="e">
        <f t="shared" si="91"/>
        <v>#VALUE!</v>
      </c>
      <c r="AL95" s="702">
        <f t="shared" si="124"/>
        <v>1</v>
      </c>
      <c r="AM95" s="703" t="e">
        <f t="shared" si="125"/>
        <v>#VALUE!</v>
      </c>
      <c r="AN95" s="704" t="e">
        <f t="shared" si="126"/>
        <v>#VALUE!</v>
      </c>
      <c r="AO95" s="769" t="e">
        <f t="shared" si="92"/>
        <v>#VALUE!</v>
      </c>
      <c r="AP95" s="705" t="e">
        <f t="shared" si="93"/>
        <v>#VALUE!</v>
      </c>
      <c r="AQ95" s="702">
        <f t="shared" si="127"/>
        <v>1</v>
      </c>
      <c r="AR95" s="703" t="e">
        <f t="shared" si="128"/>
        <v>#VALUE!</v>
      </c>
      <c r="AS95" s="704" t="e">
        <f t="shared" si="129"/>
        <v>#VALUE!</v>
      </c>
      <c r="AT95" s="769" t="e">
        <f t="shared" si="94"/>
        <v>#VALUE!</v>
      </c>
      <c r="AU95" s="705" t="e">
        <f t="shared" si="95"/>
        <v>#VALUE!</v>
      </c>
      <c r="AV95" s="702">
        <f t="shared" si="130"/>
        <v>1</v>
      </c>
      <c r="AW95" s="703" t="e">
        <f t="shared" si="131"/>
        <v>#VALUE!</v>
      </c>
      <c r="AX95" s="704" t="e">
        <f t="shared" si="132"/>
        <v>#VALUE!</v>
      </c>
      <c r="AY95" s="769" t="e">
        <f t="shared" si="96"/>
        <v>#VALUE!</v>
      </c>
      <c r="AZ95" s="705" t="e">
        <f t="shared" si="97"/>
        <v>#VALUE!</v>
      </c>
      <c r="BA95" s="702">
        <f t="shared" si="133"/>
        <v>1</v>
      </c>
      <c r="BB95" s="703" t="e">
        <f t="shared" si="134"/>
        <v>#VALUE!</v>
      </c>
      <c r="BC95" s="704" t="e">
        <f t="shared" si="135"/>
        <v>#VALUE!</v>
      </c>
      <c r="BD95" s="769" t="e">
        <f t="shared" si="98"/>
        <v>#VALUE!</v>
      </c>
      <c r="BE95" s="705" t="e">
        <f t="shared" si="99"/>
        <v>#VALUE!</v>
      </c>
      <c r="BF95" s="702">
        <f t="shared" si="136"/>
        <v>1</v>
      </c>
      <c r="BG95" s="703" t="e">
        <f t="shared" si="137"/>
        <v>#VALUE!</v>
      </c>
      <c r="BH95" s="704" t="e">
        <f t="shared" si="138"/>
        <v>#VALUE!</v>
      </c>
      <c r="BI95" s="769" t="e">
        <f t="shared" si="100"/>
        <v>#VALUE!</v>
      </c>
      <c r="BJ95" s="705" t="e">
        <f t="shared" si="101"/>
        <v>#VALUE!</v>
      </c>
      <c r="BK95" s="702">
        <f t="shared" si="139"/>
        <v>1</v>
      </c>
      <c r="BL95" s="703" t="e">
        <f t="shared" si="140"/>
        <v>#VALUE!</v>
      </c>
      <c r="BM95" s="704" t="e">
        <f t="shared" si="141"/>
        <v>#VALUE!</v>
      </c>
      <c r="BN95" s="769" t="e">
        <f t="shared" si="102"/>
        <v>#VALUE!</v>
      </c>
      <c r="BO95" s="705" t="e">
        <f t="shared" si="103"/>
        <v>#VALUE!</v>
      </c>
      <c r="BP95" s="702">
        <f t="shared" si="142"/>
        <v>1</v>
      </c>
      <c r="BQ95" s="703" t="e">
        <f t="shared" si="143"/>
        <v>#VALUE!</v>
      </c>
      <c r="BR95" s="704" t="e">
        <f t="shared" si="144"/>
        <v>#VALUE!</v>
      </c>
      <c r="BS95" s="769" t="e">
        <f t="shared" si="104"/>
        <v>#VALUE!</v>
      </c>
      <c r="BT95" s="705" t="e">
        <f t="shared" si="105"/>
        <v>#VALUE!</v>
      </c>
      <c r="BU95" s="702">
        <f t="shared" si="145"/>
        <v>1</v>
      </c>
      <c r="BV95" s="703" t="e">
        <f t="shared" si="146"/>
        <v>#VALUE!</v>
      </c>
      <c r="BW95" s="704" t="e">
        <f t="shared" si="147"/>
        <v>#VALUE!</v>
      </c>
      <c r="BX95" s="769" t="e">
        <f t="shared" si="106"/>
        <v>#VALUE!</v>
      </c>
      <c r="BY95" s="705" t="e">
        <f t="shared" si="107"/>
        <v>#VALUE!</v>
      </c>
      <c r="BZ95" s="702">
        <f t="shared" si="148"/>
        <v>1</v>
      </c>
      <c r="CA95" s="703" t="e">
        <f t="shared" si="149"/>
        <v>#VALUE!</v>
      </c>
      <c r="CB95" s="704" t="e">
        <f t="shared" si="150"/>
        <v>#VALUE!</v>
      </c>
      <c r="CC95" s="769" t="e">
        <f t="shared" si="108"/>
        <v>#VALUE!</v>
      </c>
      <c r="CD95" s="705" t="e">
        <f t="shared" si="109"/>
        <v>#VALUE!</v>
      </c>
      <c r="CE95" s="706">
        <f t="shared" si="78"/>
        <v>12</v>
      </c>
      <c r="CF95" s="707" t="e">
        <f t="shared" si="79"/>
        <v>#VALUE!</v>
      </c>
      <c r="CG95" s="708"/>
      <c r="CH95" s="709"/>
      <c r="CI95" s="719"/>
      <c r="CJ95" s="719"/>
      <c r="CK95" s="720"/>
      <c r="CL95" s="721"/>
      <c r="CM95" s="721"/>
      <c r="CN95" s="722"/>
      <c r="CO95" s="742" t="e">
        <f t="shared" si="110"/>
        <v>#VALUE!</v>
      </c>
      <c r="CP95" s="743" t="e">
        <f t="shared" si="111"/>
        <v>#VALUE!</v>
      </c>
      <c r="CQ95" s="724">
        <f t="shared" si="112"/>
        <v>0</v>
      </c>
      <c r="CR95" s="725" t="e">
        <f t="shared" si="151"/>
        <v>#VALUE!</v>
      </c>
      <c r="CS95" s="725" t="e">
        <f t="shared" si="151"/>
        <v>#VALUE!</v>
      </c>
      <c r="CT95" s="725" t="e">
        <f t="shared" si="113"/>
        <v>#VALUE!</v>
      </c>
      <c r="CU95" s="709"/>
    </row>
    <row r="96" spans="1:99" ht="16.5" customHeight="1">
      <c r="A96" s="23">
        <f t="shared" si="114"/>
        <v>92</v>
      </c>
      <c r="B96" s="142">
        <f>'2020-상시근로자'!B96</f>
        <v>0</v>
      </c>
      <c r="C96" s="632">
        <f>'2020-상시근로자'!C96</f>
        <v>0</v>
      </c>
      <c r="D96" s="634">
        <f>'2020-상시근로자'!D96</f>
        <v>0</v>
      </c>
      <c r="E96" s="156" t="e">
        <f t="shared" si="80"/>
        <v>#VALUE!</v>
      </c>
      <c r="F96" s="30" t="e">
        <f t="shared" si="81"/>
        <v>#VALUE!</v>
      </c>
      <c r="G96" s="31" t="e">
        <f t="shared" si="82"/>
        <v>#VALUE!</v>
      </c>
      <c r="H96" s="147" t="e">
        <f t="shared" si="83"/>
        <v>#VALUE!</v>
      </c>
      <c r="I96" s="633">
        <f>'2020-상시근로자'!E96</f>
        <v>0</v>
      </c>
      <c r="J96" s="633">
        <f>'2020-상시근로자'!G96</f>
        <v>0</v>
      </c>
      <c r="K96" s="33" t="e">
        <f t="shared" si="84"/>
        <v>#VALUE!</v>
      </c>
      <c r="L96" s="33">
        <f t="shared" si="77"/>
        <v>0</v>
      </c>
      <c r="M96" s="35" t="e">
        <f t="shared" si="85"/>
        <v>#VALUE!</v>
      </c>
      <c r="N96" s="108"/>
      <c r="O96" s="178"/>
      <c r="P96" s="179"/>
      <c r="Q96" s="194" t="s">
        <v>160</v>
      </c>
      <c r="R96" s="107" t="s">
        <v>160</v>
      </c>
      <c r="S96" s="43"/>
      <c r="T96" s="122" t="s">
        <v>160</v>
      </c>
      <c r="U96" s="122" t="s">
        <v>160</v>
      </c>
      <c r="V96" s="195" t="s">
        <v>160</v>
      </c>
      <c r="W96" s="702">
        <f t="shared" si="115"/>
        <v>1</v>
      </c>
      <c r="X96" s="703" t="e">
        <f t="shared" si="116"/>
        <v>#VALUE!</v>
      </c>
      <c r="Y96" s="704" t="e">
        <f t="shared" si="117"/>
        <v>#VALUE!</v>
      </c>
      <c r="Z96" s="769" t="e">
        <f t="shared" si="86"/>
        <v>#VALUE!</v>
      </c>
      <c r="AA96" s="705" t="e">
        <f t="shared" si="87"/>
        <v>#VALUE!</v>
      </c>
      <c r="AB96" s="702">
        <f t="shared" si="118"/>
        <v>1</v>
      </c>
      <c r="AC96" s="703" t="e">
        <f t="shared" si="119"/>
        <v>#VALUE!</v>
      </c>
      <c r="AD96" s="704" t="e">
        <f t="shared" si="120"/>
        <v>#VALUE!</v>
      </c>
      <c r="AE96" s="769" t="e">
        <f t="shared" si="88"/>
        <v>#VALUE!</v>
      </c>
      <c r="AF96" s="705" t="e">
        <f t="shared" si="89"/>
        <v>#VALUE!</v>
      </c>
      <c r="AG96" s="702">
        <f t="shared" si="121"/>
        <v>1</v>
      </c>
      <c r="AH96" s="703" t="e">
        <f t="shared" si="122"/>
        <v>#VALUE!</v>
      </c>
      <c r="AI96" s="704" t="e">
        <f t="shared" si="123"/>
        <v>#VALUE!</v>
      </c>
      <c r="AJ96" s="769" t="e">
        <f t="shared" si="90"/>
        <v>#VALUE!</v>
      </c>
      <c r="AK96" s="705" t="e">
        <f t="shared" si="91"/>
        <v>#VALUE!</v>
      </c>
      <c r="AL96" s="702">
        <f t="shared" si="124"/>
        <v>1</v>
      </c>
      <c r="AM96" s="703" t="e">
        <f t="shared" si="125"/>
        <v>#VALUE!</v>
      </c>
      <c r="AN96" s="704" t="e">
        <f t="shared" si="126"/>
        <v>#VALUE!</v>
      </c>
      <c r="AO96" s="769" t="e">
        <f t="shared" si="92"/>
        <v>#VALUE!</v>
      </c>
      <c r="AP96" s="705" t="e">
        <f t="shared" si="93"/>
        <v>#VALUE!</v>
      </c>
      <c r="AQ96" s="702">
        <f t="shared" si="127"/>
        <v>1</v>
      </c>
      <c r="AR96" s="703" t="e">
        <f t="shared" si="128"/>
        <v>#VALUE!</v>
      </c>
      <c r="AS96" s="704" t="e">
        <f t="shared" si="129"/>
        <v>#VALUE!</v>
      </c>
      <c r="AT96" s="769" t="e">
        <f t="shared" si="94"/>
        <v>#VALUE!</v>
      </c>
      <c r="AU96" s="705" t="e">
        <f t="shared" si="95"/>
        <v>#VALUE!</v>
      </c>
      <c r="AV96" s="702">
        <f t="shared" si="130"/>
        <v>1</v>
      </c>
      <c r="AW96" s="703" t="e">
        <f t="shared" si="131"/>
        <v>#VALUE!</v>
      </c>
      <c r="AX96" s="704" t="e">
        <f t="shared" si="132"/>
        <v>#VALUE!</v>
      </c>
      <c r="AY96" s="769" t="e">
        <f t="shared" si="96"/>
        <v>#VALUE!</v>
      </c>
      <c r="AZ96" s="705" t="e">
        <f t="shared" si="97"/>
        <v>#VALUE!</v>
      </c>
      <c r="BA96" s="702">
        <f t="shared" si="133"/>
        <v>1</v>
      </c>
      <c r="BB96" s="703" t="e">
        <f t="shared" si="134"/>
        <v>#VALUE!</v>
      </c>
      <c r="BC96" s="704" t="e">
        <f t="shared" si="135"/>
        <v>#VALUE!</v>
      </c>
      <c r="BD96" s="769" t="e">
        <f t="shared" si="98"/>
        <v>#VALUE!</v>
      </c>
      <c r="BE96" s="705" t="e">
        <f t="shared" si="99"/>
        <v>#VALUE!</v>
      </c>
      <c r="BF96" s="702">
        <f t="shared" si="136"/>
        <v>1</v>
      </c>
      <c r="BG96" s="703" t="e">
        <f t="shared" si="137"/>
        <v>#VALUE!</v>
      </c>
      <c r="BH96" s="704" t="e">
        <f t="shared" si="138"/>
        <v>#VALUE!</v>
      </c>
      <c r="BI96" s="769" t="e">
        <f t="shared" si="100"/>
        <v>#VALUE!</v>
      </c>
      <c r="BJ96" s="705" t="e">
        <f t="shared" si="101"/>
        <v>#VALUE!</v>
      </c>
      <c r="BK96" s="702">
        <f t="shared" si="139"/>
        <v>1</v>
      </c>
      <c r="BL96" s="703" t="e">
        <f t="shared" si="140"/>
        <v>#VALUE!</v>
      </c>
      <c r="BM96" s="704" t="e">
        <f t="shared" si="141"/>
        <v>#VALUE!</v>
      </c>
      <c r="BN96" s="769" t="e">
        <f t="shared" si="102"/>
        <v>#VALUE!</v>
      </c>
      <c r="BO96" s="705" t="e">
        <f t="shared" si="103"/>
        <v>#VALUE!</v>
      </c>
      <c r="BP96" s="702">
        <f t="shared" si="142"/>
        <v>1</v>
      </c>
      <c r="BQ96" s="703" t="e">
        <f t="shared" si="143"/>
        <v>#VALUE!</v>
      </c>
      <c r="BR96" s="704" t="e">
        <f t="shared" si="144"/>
        <v>#VALUE!</v>
      </c>
      <c r="BS96" s="769" t="e">
        <f t="shared" si="104"/>
        <v>#VALUE!</v>
      </c>
      <c r="BT96" s="705" t="e">
        <f t="shared" si="105"/>
        <v>#VALUE!</v>
      </c>
      <c r="BU96" s="702">
        <f t="shared" si="145"/>
        <v>1</v>
      </c>
      <c r="BV96" s="703" t="e">
        <f t="shared" si="146"/>
        <v>#VALUE!</v>
      </c>
      <c r="BW96" s="704" t="e">
        <f t="shared" si="147"/>
        <v>#VALUE!</v>
      </c>
      <c r="BX96" s="769" t="e">
        <f t="shared" si="106"/>
        <v>#VALUE!</v>
      </c>
      <c r="BY96" s="705" t="e">
        <f t="shared" si="107"/>
        <v>#VALUE!</v>
      </c>
      <c r="BZ96" s="702">
        <f t="shared" si="148"/>
        <v>1</v>
      </c>
      <c r="CA96" s="703" t="e">
        <f t="shared" si="149"/>
        <v>#VALUE!</v>
      </c>
      <c r="CB96" s="704" t="e">
        <f t="shared" si="150"/>
        <v>#VALUE!</v>
      </c>
      <c r="CC96" s="769" t="e">
        <f t="shared" si="108"/>
        <v>#VALUE!</v>
      </c>
      <c r="CD96" s="705" t="e">
        <f t="shared" si="109"/>
        <v>#VALUE!</v>
      </c>
      <c r="CE96" s="706">
        <f t="shared" si="78"/>
        <v>12</v>
      </c>
      <c r="CF96" s="707" t="e">
        <f t="shared" si="79"/>
        <v>#VALUE!</v>
      </c>
      <c r="CG96" s="708"/>
      <c r="CH96" s="709"/>
      <c r="CI96" s="719"/>
      <c r="CJ96" s="719"/>
      <c r="CK96" s="720"/>
      <c r="CL96" s="721"/>
      <c r="CM96" s="721"/>
      <c r="CN96" s="722"/>
      <c r="CO96" s="742" t="e">
        <f t="shared" si="110"/>
        <v>#VALUE!</v>
      </c>
      <c r="CP96" s="743" t="e">
        <f t="shared" si="111"/>
        <v>#VALUE!</v>
      </c>
      <c r="CQ96" s="724">
        <f t="shared" si="112"/>
        <v>0</v>
      </c>
      <c r="CR96" s="725" t="e">
        <f t="shared" si="151"/>
        <v>#VALUE!</v>
      </c>
      <c r="CS96" s="725" t="e">
        <f t="shared" si="151"/>
        <v>#VALUE!</v>
      </c>
      <c r="CT96" s="725" t="e">
        <f t="shared" si="113"/>
        <v>#VALUE!</v>
      </c>
      <c r="CU96" s="709"/>
    </row>
    <row r="97" spans="1:99" ht="16.5" customHeight="1" thickBot="1">
      <c r="A97" s="23">
        <f t="shared" si="114"/>
        <v>93</v>
      </c>
      <c r="B97" s="142">
        <f>'2020-상시근로자'!B97</f>
        <v>0</v>
      </c>
      <c r="C97" s="632">
        <f>'2020-상시근로자'!C97</f>
        <v>0</v>
      </c>
      <c r="D97" s="634">
        <f>'2020-상시근로자'!D97</f>
        <v>0</v>
      </c>
      <c r="E97" s="156" t="e">
        <f t="shared" si="80"/>
        <v>#VALUE!</v>
      </c>
      <c r="F97" s="30" t="e">
        <f t="shared" si="81"/>
        <v>#VALUE!</v>
      </c>
      <c r="G97" s="31" t="e">
        <f t="shared" si="82"/>
        <v>#VALUE!</v>
      </c>
      <c r="H97" s="147" t="e">
        <f t="shared" si="83"/>
        <v>#VALUE!</v>
      </c>
      <c r="I97" s="633">
        <f>'2020-상시근로자'!E97</f>
        <v>0</v>
      </c>
      <c r="J97" s="633">
        <f>'2020-상시근로자'!G97</f>
        <v>0</v>
      </c>
      <c r="K97" s="33" t="e">
        <f t="shared" si="84"/>
        <v>#VALUE!</v>
      </c>
      <c r="L97" s="33">
        <f t="shared" si="77"/>
        <v>0</v>
      </c>
      <c r="M97" s="35" t="e">
        <f t="shared" si="85"/>
        <v>#VALUE!</v>
      </c>
      <c r="N97" s="108"/>
      <c r="O97" s="180"/>
      <c r="P97" s="181"/>
      <c r="Q97" s="194" t="s">
        <v>160</v>
      </c>
      <c r="R97" s="107" t="s">
        <v>160</v>
      </c>
      <c r="S97" s="43"/>
      <c r="T97" s="122" t="s">
        <v>160</v>
      </c>
      <c r="U97" s="122" t="s">
        <v>160</v>
      </c>
      <c r="V97" s="195" t="s">
        <v>160</v>
      </c>
      <c r="W97" s="702">
        <f t="shared" si="115"/>
        <v>1</v>
      </c>
      <c r="X97" s="703" t="e">
        <f t="shared" si="116"/>
        <v>#VALUE!</v>
      </c>
      <c r="Y97" s="704" t="e">
        <f t="shared" si="117"/>
        <v>#VALUE!</v>
      </c>
      <c r="Z97" s="769" t="e">
        <f t="shared" si="86"/>
        <v>#VALUE!</v>
      </c>
      <c r="AA97" s="705" t="e">
        <f t="shared" si="87"/>
        <v>#VALUE!</v>
      </c>
      <c r="AB97" s="702">
        <f t="shared" si="118"/>
        <v>1</v>
      </c>
      <c r="AC97" s="703" t="e">
        <f t="shared" si="119"/>
        <v>#VALUE!</v>
      </c>
      <c r="AD97" s="704" t="e">
        <f t="shared" si="120"/>
        <v>#VALUE!</v>
      </c>
      <c r="AE97" s="769" t="e">
        <f t="shared" si="88"/>
        <v>#VALUE!</v>
      </c>
      <c r="AF97" s="705" t="e">
        <f t="shared" si="89"/>
        <v>#VALUE!</v>
      </c>
      <c r="AG97" s="702">
        <f t="shared" si="121"/>
        <v>1</v>
      </c>
      <c r="AH97" s="703" t="e">
        <f t="shared" si="122"/>
        <v>#VALUE!</v>
      </c>
      <c r="AI97" s="704" t="e">
        <f t="shared" si="123"/>
        <v>#VALUE!</v>
      </c>
      <c r="AJ97" s="769" t="e">
        <f t="shared" si="90"/>
        <v>#VALUE!</v>
      </c>
      <c r="AK97" s="705" t="e">
        <f t="shared" si="91"/>
        <v>#VALUE!</v>
      </c>
      <c r="AL97" s="702">
        <f t="shared" si="124"/>
        <v>1</v>
      </c>
      <c r="AM97" s="703" t="e">
        <f t="shared" si="125"/>
        <v>#VALUE!</v>
      </c>
      <c r="AN97" s="704" t="e">
        <f t="shared" si="126"/>
        <v>#VALUE!</v>
      </c>
      <c r="AO97" s="769" t="e">
        <f t="shared" si="92"/>
        <v>#VALUE!</v>
      </c>
      <c r="AP97" s="705" t="e">
        <f t="shared" si="93"/>
        <v>#VALUE!</v>
      </c>
      <c r="AQ97" s="702">
        <f t="shared" si="127"/>
        <v>1</v>
      </c>
      <c r="AR97" s="703" t="e">
        <f t="shared" si="128"/>
        <v>#VALUE!</v>
      </c>
      <c r="AS97" s="704" t="e">
        <f t="shared" si="129"/>
        <v>#VALUE!</v>
      </c>
      <c r="AT97" s="769" t="e">
        <f t="shared" si="94"/>
        <v>#VALUE!</v>
      </c>
      <c r="AU97" s="705" t="e">
        <f t="shared" si="95"/>
        <v>#VALUE!</v>
      </c>
      <c r="AV97" s="702">
        <f t="shared" si="130"/>
        <v>1</v>
      </c>
      <c r="AW97" s="703" t="e">
        <f t="shared" si="131"/>
        <v>#VALUE!</v>
      </c>
      <c r="AX97" s="704" t="e">
        <f t="shared" si="132"/>
        <v>#VALUE!</v>
      </c>
      <c r="AY97" s="769" t="e">
        <f t="shared" si="96"/>
        <v>#VALUE!</v>
      </c>
      <c r="AZ97" s="705" t="e">
        <f t="shared" si="97"/>
        <v>#VALUE!</v>
      </c>
      <c r="BA97" s="702">
        <f t="shared" si="133"/>
        <v>1</v>
      </c>
      <c r="BB97" s="703" t="e">
        <f t="shared" si="134"/>
        <v>#VALUE!</v>
      </c>
      <c r="BC97" s="704" t="e">
        <f t="shared" si="135"/>
        <v>#VALUE!</v>
      </c>
      <c r="BD97" s="769" t="e">
        <f t="shared" si="98"/>
        <v>#VALUE!</v>
      </c>
      <c r="BE97" s="705" t="e">
        <f t="shared" si="99"/>
        <v>#VALUE!</v>
      </c>
      <c r="BF97" s="702">
        <f t="shared" si="136"/>
        <v>1</v>
      </c>
      <c r="BG97" s="703" t="e">
        <f t="shared" si="137"/>
        <v>#VALUE!</v>
      </c>
      <c r="BH97" s="704" t="e">
        <f t="shared" si="138"/>
        <v>#VALUE!</v>
      </c>
      <c r="BI97" s="769" t="e">
        <f t="shared" si="100"/>
        <v>#VALUE!</v>
      </c>
      <c r="BJ97" s="705" t="e">
        <f t="shared" si="101"/>
        <v>#VALUE!</v>
      </c>
      <c r="BK97" s="702">
        <f t="shared" si="139"/>
        <v>1</v>
      </c>
      <c r="BL97" s="703" t="e">
        <f t="shared" si="140"/>
        <v>#VALUE!</v>
      </c>
      <c r="BM97" s="704" t="e">
        <f t="shared" si="141"/>
        <v>#VALUE!</v>
      </c>
      <c r="BN97" s="769" t="e">
        <f t="shared" si="102"/>
        <v>#VALUE!</v>
      </c>
      <c r="BO97" s="705" t="e">
        <f t="shared" si="103"/>
        <v>#VALUE!</v>
      </c>
      <c r="BP97" s="702">
        <f t="shared" si="142"/>
        <v>1</v>
      </c>
      <c r="BQ97" s="703" t="e">
        <f t="shared" si="143"/>
        <v>#VALUE!</v>
      </c>
      <c r="BR97" s="704" t="e">
        <f t="shared" si="144"/>
        <v>#VALUE!</v>
      </c>
      <c r="BS97" s="769" t="e">
        <f t="shared" si="104"/>
        <v>#VALUE!</v>
      </c>
      <c r="BT97" s="705" t="e">
        <f t="shared" si="105"/>
        <v>#VALUE!</v>
      </c>
      <c r="BU97" s="702">
        <f t="shared" si="145"/>
        <v>1</v>
      </c>
      <c r="BV97" s="703" t="e">
        <f t="shared" si="146"/>
        <v>#VALUE!</v>
      </c>
      <c r="BW97" s="704" t="e">
        <f t="shared" si="147"/>
        <v>#VALUE!</v>
      </c>
      <c r="BX97" s="769" t="e">
        <f t="shared" si="106"/>
        <v>#VALUE!</v>
      </c>
      <c r="BY97" s="705" t="e">
        <f t="shared" si="107"/>
        <v>#VALUE!</v>
      </c>
      <c r="BZ97" s="702">
        <f t="shared" si="148"/>
        <v>1</v>
      </c>
      <c r="CA97" s="703" t="e">
        <f t="shared" si="149"/>
        <v>#VALUE!</v>
      </c>
      <c r="CB97" s="704" t="e">
        <f t="shared" si="150"/>
        <v>#VALUE!</v>
      </c>
      <c r="CC97" s="769" t="e">
        <f t="shared" si="108"/>
        <v>#VALUE!</v>
      </c>
      <c r="CD97" s="705" t="e">
        <f t="shared" si="109"/>
        <v>#VALUE!</v>
      </c>
      <c r="CE97" s="706">
        <f t="shared" si="78"/>
        <v>12</v>
      </c>
      <c r="CF97" s="707" t="e">
        <f t="shared" si="79"/>
        <v>#VALUE!</v>
      </c>
      <c r="CG97" s="708"/>
      <c r="CH97" s="709"/>
      <c r="CI97" s="719"/>
      <c r="CJ97" s="719"/>
      <c r="CK97" s="720"/>
      <c r="CL97" s="721"/>
      <c r="CM97" s="721"/>
      <c r="CN97" s="722"/>
      <c r="CO97" s="742" t="e">
        <f t="shared" si="110"/>
        <v>#VALUE!</v>
      </c>
      <c r="CP97" s="743" t="e">
        <f t="shared" si="111"/>
        <v>#VALUE!</v>
      </c>
      <c r="CQ97" s="724">
        <f t="shared" si="112"/>
        <v>0</v>
      </c>
      <c r="CR97" s="725" t="e">
        <f t="shared" si="151"/>
        <v>#VALUE!</v>
      </c>
      <c r="CS97" s="725" t="e">
        <f t="shared" si="151"/>
        <v>#VALUE!</v>
      </c>
      <c r="CT97" s="725" t="e">
        <f t="shared" si="113"/>
        <v>#VALUE!</v>
      </c>
      <c r="CU97" s="709"/>
    </row>
    <row r="98" spans="1:99" ht="16.5" customHeight="1">
      <c r="A98" s="23">
        <f t="shared" si="114"/>
        <v>94</v>
      </c>
      <c r="B98" s="142">
        <f>'2020-상시근로자'!B98</f>
        <v>0</v>
      </c>
      <c r="C98" s="632">
        <f>'2020-상시근로자'!C98</f>
        <v>0</v>
      </c>
      <c r="D98" s="634">
        <f>'2020-상시근로자'!D98</f>
        <v>0</v>
      </c>
      <c r="E98" s="156" t="e">
        <f t="shared" si="80"/>
        <v>#VALUE!</v>
      </c>
      <c r="F98" s="30" t="e">
        <f t="shared" si="81"/>
        <v>#VALUE!</v>
      </c>
      <c r="G98" s="31" t="e">
        <f t="shared" si="82"/>
        <v>#VALUE!</v>
      </c>
      <c r="H98" s="147" t="e">
        <f t="shared" si="83"/>
        <v>#VALUE!</v>
      </c>
      <c r="I98" s="633">
        <f>'2020-상시근로자'!E98</f>
        <v>0</v>
      </c>
      <c r="J98" s="633">
        <f>'2020-상시근로자'!G98</f>
        <v>0</v>
      </c>
      <c r="K98" s="33" t="e">
        <f t="shared" si="84"/>
        <v>#VALUE!</v>
      </c>
      <c r="L98" s="33">
        <f t="shared" si="77"/>
        <v>0</v>
      </c>
      <c r="M98" s="35" t="e">
        <f t="shared" si="85"/>
        <v>#VALUE!</v>
      </c>
      <c r="N98" s="108"/>
      <c r="O98" s="178"/>
      <c r="P98" s="179"/>
      <c r="Q98" s="194" t="s">
        <v>160</v>
      </c>
      <c r="R98" s="107" t="s">
        <v>160</v>
      </c>
      <c r="S98" s="43"/>
      <c r="T98" s="122" t="s">
        <v>160</v>
      </c>
      <c r="U98" s="122" t="s">
        <v>160</v>
      </c>
      <c r="V98" s="195" t="s">
        <v>160</v>
      </c>
      <c r="W98" s="702">
        <f t="shared" si="115"/>
        <v>1</v>
      </c>
      <c r="X98" s="703" t="e">
        <f t="shared" si="116"/>
        <v>#VALUE!</v>
      </c>
      <c r="Y98" s="704" t="e">
        <f t="shared" si="117"/>
        <v>#VALUE!</v>
      </c>
      <c r="Z98" s="769" t="e">
        <f t="shared" si="86"/>
        <v>#VALUE!</v>
      </c>
      <c r="AA98" s="705" t="e">
        <f t="shared" si="87"/>
        <v>#VALUE!</v>
      </c>
      <c r="AB98" s="702">
        <f t="shared" si="118"/>
        <v>1</v>
      </c>
      <c r="AC98" s="703" t="e">
        <f t="shared" si="119"/>
        <v>#VALUE!</v>
      </c>
      <c r="AD98" s="704" t="e">
        <f t="shared" si="120"/>
        <v>#VALUE!</v>
      </c>
      <c r="AE98" s="769" t="e">
        <f t="shared" si="88"/>
        <v>#VALUE!</v>
      </c>
      <c r="AF98" s="705" t="e">
        <f t="shared" si="89"/>
        <v>#VALUE!</v>
      </c>
      <c r="AG98" s="702">
        <f t="shared" si="121"/>
        <v>1</v>
      </c>
      <c r="AH98" s="703" t="e">
        <f t="shared" si="122"/>
        <v>#VALUE!</v>
      </c>
      <c r="AI98" s="704" t="e">
        <f t="shared" si="123"/>
        <v>#VALUE!</v>
      </c>
      <c r="AJ98" s="769" t="e">
        <f t="shared" si="90"/>
        <v>#VALUE!</v>
      </c>
      <c r="AK98" s="705" t="e">
        <f t="shared" si="91"/>
        <v>#VALUE!</v>
      </c>
      <c r="AL98" s="702">
        <f t="shared" si="124"/>
        <v>1</v>
      </c>
      <c r="AM98" s="703" t="e">
        <f t="shared" si="125"/>
        <v>#VALUE!</v>
      </c>
      <c r="AN98" s="704" t="e">
        <f t="shared" si="126"/>
        <v>#VALUE!</v>
      </c>
      <c r="AO98" s="769" t="e">
        <f t="shared" si="92"/>
        <v>#VALUE!</v>
      </c>
      <c r="AP98" s="705" t="e">
        <f t="shared" si="93"/>
        <v>#VALUE!</v>
      </c>
      <c r="AQ98" s="702">
        <f t="shared" si="127"/>
        <v>1</v>
      </c>
      <c r="AR98" s="703" t="e">
        <f t="shared" si="128"/>
        <v>#VALUE!</v>
      </c>
      <c r="AS98" s="704" t="e">
        <f t="shared" si="129"/>
        <v>#VALUE!</v>
      </c>
      <c r="AT98" s="769" t="e">
        <f t="shared" si="94"/>
        <v>#VALUE!</v>
      </c>
      <c r="AU98" s="705" t="e">
        <f t="shared" si="95"/>
        <v>#VALUE!</v>
      </c>
      <c r="AV98" s="702">
        <f t="shared" si="130"/>
        <v>1</v>
      </c>
      <c r="AW98" s="703" t="e">
        <f t="shared" si="131"/>
        <v>#VALUE!</v>
      </c>
      <c r="AX98" s="704" t="e">
        <f t="shared" si="132"/>
        <v>#VALUE!</v>
      </c>
      <c r="AY98" s="769" t="e">
        <f t="shared" si="96"/>
        <v>#VALUE!</v>
      </c>
      <c r="AZ98" s="705" t="e">
        <f t="shared" si="97"/>
        <v>#VALUE!</v>
      </c>
      <c r="BA98" s="702">
        <f t="shared" si="133"/>
        <v>1</v>
      </c>
      <c r="BB98" s="703" t="e">
        <f t="shared" si="134"/>
        <v>#VALUE!</v>
      </c>
      <c r="BC98" s="704" t="e">
        <f t="shared" si="135"/>
        <v>#VALUE!</v>
      </c>
      <c r="BD98" s="769" t="e">
        <f t="shared" si="98"/>
        <v>#VALUE!</v>
      </c>
      <c r="BE98" s="705" t="e">
        <f t="shared" si="99"/>
        <v>#VALUE!</v>
      </c>
      <c r="BF98" s="702">
        <f t="shared" si="136"/>
        <v>1</v>
      </c>
      <c r="BG98" s="703" t="e">
        <f t="shared" si="137"/>
        <v>#VALUE!</v>
      </c>
      <c r="BH98" s="704" t="e">
        <f t="shared" si="138"/>
        <v>#VALUE!</v>
      </c>
      <c r="BI98" s="769" t="e">
        <f t="shared" si="100"/>
        <v>#VALUE!</v>
      </c>
      <c r="BJ98" s="705" t="e">
        <f t="shared" si="101"/>
        <v>#VALUE!</v>
      </c>
      <c r="BK98" s="702">
        <f t="shared" si="139"/>
        <v>1</v>
      </c>
      <c r="BL98" s="703" t="e">
        <f t="shared" si="140"/>
        <v>#VALUE!</v>
      </c>
      <c r="BM98" s="704" t="e">
        <f t="shared" si="141"/>
        <v>#VALUE!</v>
      </c>
      <c r="BN98" s="769" t="e">
        <f t="shared" si="102"/>
        <v>#VALUE!</v>
      </c>
      <c r="BO98" s="705" t="e">
        <f t="shared" si="103"/>
        <v>#VALUE!</v>
      </c>
      <c r="BP98" s="702">
        <f t="shared" si="142"/>
        <v>1</v>
      </c>
      <c r="BQ98" s="703" t="e">
        <f t="shared" si="143"/>
        <v>#VALUE!</v>
      </c>
      <c r="BR98" s="704" t="e">
        <f t="shared" si="144"/>
        <v>#VALUE!</v>
      </c>
      <c r="BS98" s="769" t="e">
        <f t="shared" si="104"/>
        <v>#VALUE!</v>
      </c>
      <c r="BT98" s="705" t="e">
        <f t="shared" si="105"/>
        <v>#VALUE!</v>
      </c>
      <c r="BU98" s="702">
        <f t="shared" si="145"/>
        <v>1</v>
      </c>
      <c r="BV98" s="703" t="e">
        <f t="shared" si="146"/>
        <v>#VALUE!</v>
      </c>
      <c r="BW98" s="704" t="e">
        <f t="shared" si="147"/>
        <v>#VALUE!</v>
      </c>
      <c r="BX98" s="769" t="e">
        <f t="shared" si="106"/>
        <v>#VALUE!</v>
      </c>
      <c r="BY98" s="705" t="e">
        <f t="shared" si="107"/>
        <v>#VALUE!</v>
      </c>
      <c r="BZ98" s="702">
        <f t="shared" si="148"/>
        <v>1</v>
      </c>
      <c r="CA98" s="703" t="e">
        <f t="shared" si="149"/>
        <v>#VALUE!</v>
      </c>
      <c r="CB98" s="704" t="e">
        <f t="shared" si="150"/>
        <v>#VALUE!</v>
      </c>
      <c r="CC98" s="769" t="e">
        <f t="shared" si="108"/>
        <v>#VALUE!</v>
      </c>
      <c r="CD98" s="705" t="e">
        <f t="shared" si="109"/>
        <v>#VALUE!</v>
      </c>
      <c r="CE98" s="706">
        <f t="shared" si="78"/>
        <v>12</v>
      </c>
      <c r="CF98" s="707" t="e">
        <f t="shared" si="79"/>
        <v>#VALUE!</v>
      </c>
      <c r="CG98" s="708"/>
      <c r="CH98" s="709"/>
      <c r="CI98" s="719"/>
      <c r="CJ98" s="719"/>
      <c r="CK98" s="720"/>
      <c r="CL98" s="721"/>
      <c r="CM98" s="721"/>
      <c r="CN98" s="722"/>
      <c r="CO98" s="742" t="e">
        <f t="shared" si="110"/>
        <v>#VALUE!</v>
      </c>
      <c r="CP98" s="743" t="e">
        <f t="shared" si="111"/>
        <v>#VALUE!</v>
      </c>
      <c r="CQ98" s="724">
        <f t="shared" si="112"/>
        <v>0</v>
      </c>
      <c r="CR98" s="725" t="e">
        <f t="shared" si="151"/>
        <v>#VALUE!</v>
      </c>
      <c r="CS98" s="725" t="e">
        <f t="shared" si="151"/>
        <v>#VALUE!</v>
      </c>
      <c r="CT98" s="725" t="e">
        <f t="shared" si="113"/>
        <v>#VALUE!</v>
      </c>
      <c r="CU98" s="709"/>
    </row>
    <row r="99" spans="1:99" ht="16.5" customHeight="1">
      <c r="A99" s="23">
        <f t="shared" si="114"/>
        <v>95</v>
      </c>
      <c r="B99" s="142">
        <f>'2020-상시근로자'!B99</f>
        <v>0</v>
      </c>
      <c r="C99" s="632">
        <f>'2020-상시근로자'!C99</f>
        <v>0</v>
      </c>
      <c r="D99" s="634">
        <f>'2020-상시근로자'!D99</f>
        <v>0</v>
      </c>
      <c r="E99" s="156" t="e">
        <f t="shared" si="80"/>
        <v>#VALUE!</v>
      </c>
      <c r="F99" s="30" t="e">
        <f t="shared" si="81"/>
        <v>#VALUE!</v>
      </c>
      <c r="G99" s="31" t="e">
        <f t="shared" si="82"/>
        <v>#VALUE!</v>
      </c>
      <c r="H99" s="147" t="e">
        <f t="shared" si="83"/>
        <v>#VALUE!</v>
      </c>
      <c r="I99" s="633">
        <f>'2020-상시근로자'!E99</f>
        <v>0</v>
      </c>
      <c r="J99" s="633">
        <f>'2020-상시근로자'!G99</f>
        <v>0</v>
      </c>
      <c r="K99" s="33" t="e">
        <f t="shared" si="84"/>
        <v>#VALUE!</v>
      </c>
      <c r="L99" s="33">
        <f t="shared" si="77"/>
        <v>0</v>
      </c>
      <c r="M99" s="35" t="e">
        <f t="shared" si="85"/>
        <v>#VALUE!</v>
      </c>
      <c r="N99" s="108"/>
      <c r="O99" s="178"/>
      <c r="P99" s="179"/>
      <c r="Q99" s="194" t="s">
        <v>160</v>
      </c>
      <c r="R99" s="107" t="s">
        <v>160</v>
      </c>
      <c r="S99" s="43"/>
      <c r="T99" s="122" t="s">
        <v>160</v>
      </c>
      <c r="U99" s="122" t="s">
        <v>160</v>
      </c>
      <c r="V99" s="195" t="s">
        <v>160</v>
      </c>
      <c r="W99" s="702">
        <f t="shared" si="115"/>
        <v>1</v>
      </c>
      <c r="X99" s="703" t="e">
        <f t="shared" si="116"/>
        <v>#VALUE!</v>
      </c>
      <c r="Y99" s="704" t="e">
        <f t="shared" si="117"/>
        <v>#VALUE!</v>
      </c>
      <c r="Z99" s="769" t="e">
        <f t="shared" si="86"/>
        <v>#VALUE!</v>
      </c>
      <c r="AA99" s="705" t="e">
        <f t="shared" si="87"/>
        <v>#VALUE!</v>
      </c>
      <c r="AB99" s="702">
        <f t="shared" si="118"/>
        <v>1</v>
      </c>
      <c r="AC99" s="703" t="e">
        <f t="shared" si="119"/>
        <v>#VALUE!</v>
      </c>
      <c r="AD99" s="704" t="e">
        <f t="shared" si="120"/>
        <v>#VALUE!</v>
      </c>
      <c r="AE99" s="769" t="e">
        <f t="shared" si="88"/>
        <v>#VALUE!</v>
      </c>
      <c r="AF99" s="705" t="e">
        <f t="shared" si="89"/>
        <v>#VALUE!</v>
      </c>
      <c r="AG99" s="702">
        <f t="shared" si="121"/>
        <v>1</v>
      </c>
      <c r="AH99" s="703" t="e">
        <f t="shared" si="122"/>
        <v>#VALUE!</v>
      </c>
      <c r="AI99" s="704" t="e">
        <f t="shared" si="123"/>
        <v>#VALUE!</v>
      </c>
      <c r="AJ99" s="769" t="e">
        <f t="shared" si="90"/>
        <v>#VALUE!</v>
      </c>
      <c r="AK99" s="705" t="e">
        <f t="shared" si="91"/>
        <v>#VALUE!</v>
      </c>
      <c r="AL99" s="702">
        <f t="shared" si="124"/>
        <v>1</v>
      </c>
      <c r="AM99" s="703" t="e">
        <f t="shared" si="125"/>
        <v>#VALUE!</v>
      </c>
      <c r="AN99" s="704" t="e">
        <f t="shared" si="126"/>
        <v>#VALUE!</v>
      </c>
      <c r="AO99" s="769" t="e">
        <f t="shared" si="92"/>
        <v>#VALUE!</v>
      </c>
      <c r="AP99" s="705" t="e">
        <f t="shared" si="93"/>
        <v>#VALUE!</v>
      </c>
      <c r="AQ99" s="702">
        <f t="shared" si="127"/>
        <v>1</v>
      </c>
      <c r="AR99" s="703" t="e">
        <f t="shared" si="128"/>
        <v>#VALUE!</v>
      </c>
      <c r="AS99" s="704" t="e">
        <f t="shared" si="129"/>
        <v>#VALUE!</v>
      </c>
      <c r="AT99" s="769" t="e">
        <f t="shared" si="94"/>
        <v>#VALUE!</v>
      </c>
      <c r="AU99" s="705" t="e">
        <f t="shared" si="95"/>
        <v>#VALUE!</v>
      </c>
      <c r="AV99" s="702">
        <f t="shared" si="130"/>
        <v>1</v>
      </c>
      <c r="AW99" s="703" t="e">
        <f t="shared" si="131"/>
        <v>#VALUE!</v>
      </c>
      <c r="AX99" s="704" t="e">
        <f t="shared" si="132"/>
        <v>#VALUE!</v>
      </c>
      <c r="AY99" s="769" t="e">
        <f t="shared" si="96"/>
        <v>#VALUE!</v>
      </c>
      <c r="AZ99" s="705" t="e">
        <f t="shared" si="97"/>
        <v>#VALUE!</v>
      </c>
      <c r="BA99" s="702">
        <f t="shared" si="133"/>
        <v>1</v>
      </c>
      <c r="BB99" s="703" t="e">
        <f t="shared" si="134"/>
        <v>#VALUE!</v>
      </c>
      <c r="BC99" s="704" t="e">
        <f t="shared" si="135"/>
        <v>#VALUE!</v>
      </c>
      <c r="BD99" s="769" t="e">
        <f t="shared" si="98"/>
        <v>#VALUE!</v>
      </c>
      <c r="BE99" s="705" t="e">
        <f t="shared" si="99"/>
        <v>#VALUE!</v>
      </c>
      <c r="BF99" s="702">
        <f t="shared" si="136"/>
        <v>1</v>
      </c>
      <c r="BG99" s="703" t="e">
        <f t="shared" si="137"/>
        <v>#VALUE!</v>
      </c>
      <c r="BH99" s="704" t="e">
        <f t="shared" si="138"/>
        <v>#VALUE!</v>
      </c>
      <c r="BI99" s="769" t="e">
        <f t="shared" si="100"/>
        <v>#VALUE!</v>
      </c>
      <c r="BJ99" s="705" t="e">
        <f t="shared" si="101"/>
        <v>#VALUE!</v>
      </c>
      <c r="BK99" s="702">
        <f t="shared" si="139"/>
        <v>1</v>
      </c>
      <c r="BL99" s="703" t="e">
        <f t="shared" si="140"/>
        <v>#VALUE!</v>
      </c>
      <c r="BM99" s="704" t="e">
        <f t="shared" si="141"/>
        <v>#VALUE!</v>
      </c>
      <c r="BN99" s="769" t="e">
        <f t="shared" si="102"/>
        <v>#VALUE!</v>
      </c>
      <c r="BO99" s="705" t="e">
        <f t="shared" si="103"/>
        <v>#VALUE!</v>
      </c>
      <c r="BP99" s="702">
        <f t="shared" si="142"/>
        <v>1</v>
      </c>
      <c r="BQ99" s="703" t="e">
        <f t="shared" si="143"/>
        <v>#VALUE!</v>
      </c>
      <c r="BR99" s="704" t="e">
        <f t="shared" si="144"/>
        <v>#VALUE!</v>
      </c>
      <c r="BS99" s="769" t="e">
        <f t="shared" si="104"/>
        <v>#VALUE!</v>
      </c>
      <c r="BT99" s="705" t="e">
        <f t="shared" si="105"/>
        <v>#VALUE!</v>
      </c>
      <c r="BU99" s="702">
        <f t="shared" si="145"/>
        <v>1</v>
      </c>
      <c r="BV99" s="703" t="e">
        <f t="shared" si="146"/>
        <v>#VALUE!</v>
      </c>
      <c r="BW99" s="704" t="e">
        <f t="shared" si="147"/>
        <v>#VALUE!</v>
      </c>
      <c r="BX99" s="769" t="e">
        <f t="shared" si="106"/>
        <v>#VALUE!</v>
      </c>
      <c r="BY99" s="705" t="e">
        <f t="shared" si="107"/>
        <v>#VALUE!</v>
      </c>
      <c r="BZ99" s="702">
        <f t="shared" si="148"/>
        <v>1</v>
      </c>
      <c r="CA99" s="703" t="e">
        <f t="shared" si="149"/>
        <v>#VALUE!</v>
      </c>
      <c r="CB99" s="704" t="e">
        <f t="shared" si="150"/>
        <v>#VALUE!</v>
      </c>
      <c r="CC99" s="769" t="e">
        <f t="shared" si="108"/>
        <v>#VALUE!</v>
      </c>
      <c r="CD99" s="705" t="e">
        <f t="shared" si="109"/>
        <v>#VALUE!</v>
      </c>
      <c r="CE99" s="706">
        <f t="shared" si="78"/>
        <v>12</v>
      </c>
      <c r="CF99" s="707" t="e">
        <f t="shared" si="79"/>
        <v>#VALUE!</v>
      </c>
      <c r="CG99" s="708"/>
      <c r="CH99" s="709"/>
      <c r="CI99" s="719"/>
      <c r="CJ99" s="719"/>
      <c r="CK99" s="720"/>
      <c r="CL99" s="721"/>
      <c r="CM99" s="721"/>
      <c r="CN99" s="722"/>
      <c r="CO99" s="742" t="e">
        <f t="shared" si="110"/>
        <v>#VALUE!</v>
      </c>
      <c r="CP99" s="743" t="e">
        <f t="shared" si="111"/>
        <v>#VALUE!</v>
      </c>
      <c r="CQ99" s="724">
        <f t="shared" si="112"/>
        <v>0</v>
      </c>
      <c r="CR99" s="725" t="e">
        <f t="shared" si="151"/>
        <v>#VALUE!</v>
      </c>
      <c r="CS99" s="725" t="e">
        <f t="shared" si="151"/>
        <v>#VALUE!</v>
      </c>
      <c r="CT99" s="725" t="e">
        <f t="shared" si="113"/>
        <v>#VALUE!</v>
      </c>
      <c r="CU99" s="709"/>
    </row>
    <row r="100" spans="1:99" ht="16.5" customHeight="1">
      <c r="A100" s="23">
        <f t="shared" si="114"/>
        <v>96</v>
      </c>
      <c r="B100" s="142">
        <f>'2020-상시근로자'!B100</f>
        <v>0</v>
      </c>
      <c r="C100" s="632">
        <f>'2020-상시근로자'!C100</f>
        <v>0</v>
      </c>
      <c r="D100" s="634">
        <f>'2020-상시근로자'!D100</f>
        <v>0</v>
      </c>
      <c r="E100" s="156" t="e">
        <f t="shared" si="80"/>
        <v>#VALUE!</v>
      </c>
      <c r="F100" s="30" t="e">
        <f t="shared" si="81"/>
        <v>#VALUE!</v>
      </c>
      <c r="G100" s="31" t="e">
        <f t="shared" si="82"/>
        <v>#VALUE!</v>
      </c>
      <c r="H100" s="147" t="e">
        <f t="shared" si="83"/>
        <v>#VALUE!</v>
      </c>
      <c r="I100" s="633">
        <f>'2020-상시근로자'!E100</f>
        <v>0</v>
      </c>
      <c r="J100" s="633">
        <f>'2020-상시근로자'!G100</f>
        <v>0</v>
      </c>
      <c r="K100" s="33" t="e">
        <f t="shared" si="84"/>
        <v>#VALUE!</v>
      </c>
      <c r="L100" s="33">
        <f t="shared" si="77"/>
        <v>0</v>
      </c>
      <c r="M100" s="35" t="e">
        <f t="shared" si="85"/>
        <v>#VALUE!</v>
      </c>
      <c r="N100" s="108"/>
      <c r="O100" s="178"/>
      <c r="P100" s="179"/>
      <c r="Q100" s="194" t="s">
        <v>160</v>
      </c>
      <c r="R100" s="107" t="s">
        <v>160</v>
      </c>
      <c r="S100" s="43"/>
      <c r="T100" s="122" t="s">
        <v>160</v>
      </c>
      <c r="U100" s="122" t="s">
        <v>160</v>
      </c>
      <c r="V100" s="195" t="s">
        <v>160</v>
      </c>
      <c r="W100" s="702">
        <f t="shared" si="115"/>
        <v>1</v>
      </c>
      <c r="X100" s="703" t="e">
        <f t="shared" si="116"/>
        <v>#VALUE!</v>
      </c>
      <c r="Y100" s="704" t="e">
        <f t="shared" si="117"/>
        <v>#VALUE!</v>
      </c>
      <c r="Z100" s="769" t="e">
        <f t="shared" si="86"/>
        <v>#VALUE!</v>
      </c>
      <c r="AA100" s="705" t="e">
        <f t="shared" si="87"/>
        <v>#VALUE!</v>
      </c>
      <c r="AB100" s="702">
        <f t="shared" si="118"/>
        <v>1</v>
      </c>
      <c r="AC100" s="703" t="e">
        <f t="shared" si="119"/>
        <v>#VALUE!</v>
      </c>
      <c r="AD100" s="704" t="e">
        <f t="shared" si="120"/>
        <v>#VALUE!</v>
      </c>
      <c r="AE100" s="769" t="e">
        <f t="shared" si="88"/>
        <v>#VALUE!</v>
      </c>
      <c r="AF100" s="705" t="e">
        <f t="shared" si="89"/>
        <v>#VALUE!</v>
      </c>
      <c r="AG100" s="702">
        <f t="shared" si="121"/>
        <v>1</v>
      </c>
      <c r="AH100" s="703" t="e">
        <f t="shared" si="122"/>
        <v>#VALUE!</v>
      </c>
      <c r="AI100" s="704" t="e">
        <f t="shared" si="123"/>
        <v>#VALUE!</v>
      </c>
      <c r="AJ100" s="769" t="e">
        <f t="shared" si="90"/>
        <v>#VALUE!</v>
      </c>
      <c r="AK100" s="705" t="e">
        <f t="shared" si="91"/>
        <v>#VALUE!</v>
      </c>
      <c r="AL100" s="702">
        <f t="shared" si="124"/>
        <v>1</v>
      </c>
      <c r="AM100" s="703" t="e">
        <f t="shared" si="125"/>
        <v>#VALUE!</v>
      </c>
      <c r="AN100" s="704" t="e">
        <f t="shared" si="126"/>
        <v>#VALUE!</v>
      </c>
      <c r="AO100" s="769" t="e">
        <f t="shared" si="92"/>
        <v>#VALUE!</v>
      </c>
      <c r="AP100" s="705" t="e">
        <f t="shared" si="93"/>
        <v>#VALUE!</v>
      </c>
      <c r="AQ100" s="702">
        <f t="shared" si="127"/>
        <v>1</v>
      </c>
      <c r="AR100" s="703" t="e">
        <f t="shared" si="128"/>
        <v>#VALUE!</v>
      </c>
      <c r="AS100" s="704" t="e">
        <f t="shared" si="129"/>
        <v>#VALUE!</v>
      </c>
      <c r="AT100" s="769" t="e">
        <f t="shared" si="94"/>
        <v>#VALUE!</v>
      </c>
      <c r="AU100" s="705" t="e">
        <f t="shared" si="95"/>
        <v>#VALUE!</v>
      </c>
      <c r="AV100" s="702">
        <f t="shared" si="130"/>
        <v>1</v>
      </c>
      <c r="AW100" s="703" t="e">
        <f t="shared" si="131"/>
        <v>#VALUE!</v>
      </c>
      <c r="AX100" s="704" t="e">
        <f t="shared" si="132"/>
        <v>#VALUE!</v>
      </c>
      <c r="AY100" s="769" t="e">
        <f t="shared" si="96"/>
        <v>#VALUE!</v>
      </c>
      <c r="AZ100" s="705" t="e">
        <f t="shared" si="97"/>
        <v>#VALUE!</v>
      </c>
      <c r="BA100" s="702">
        <f t="shared" si="133"/>
        <v>1</v>
      </c>
      <c r="BB100" s="703" t="e">
        <f t="shared" si="134"/>
        <v>#VALUE!</v>
      </c>
      <c r="BC100" s="704" t="e">
        <f t="shared" si="135"/>
        <v>#VALUE!</v>
      </c>
      <c r="BD100" s="769" t="e">
        <f t="shared" si="98"/>
        <v>#VALUE!</v>
      </c>
      <c r="BE100" s="705" t="e">
        <f t="shared" si="99"/>
        <v>#VALUE!</v>
      </c>
      <c r="BF100" s="702">
        <f t="shared" si="136"/>
        <v>1</v>
      </c>
      <c r="BG100" s="703" t="e">
        <f t="shared" si="137"/>
        <v>#VALUE!</v>
      </c>
      <c r="BH100" s="704" t="e">
        <f t="shared" si="138"/>
        <v>#VALUE!</v>
      </c>
      <c r="BI100" s="769" t="e">
        <f t="shared" si="100"/>
        <v>#VALUE!</v>
      </c>
      <c r="BJ100" s="705" t="e">
        <f t="shared" si="101"/>
        <v>#VALUE!</v>
      </c>
      <c r="BK100" s="702">
        <f t="shared" si="139"/>
        <v>1</v>
      </c>
      <c r="BL100" s="703" t="e">
        <f t="shared" si="140"/>
        <v>#VALUE!</v>
      </c>
      <c r="BM100" s="704" t="e">
        <f t="shared" si="141"/>
        <v>#VALUE!</v>
      </c>
      <c r="BN100" s="769" t="e">
        <f t="shared" si="102"/>
        <v>#VALUE!</v>
      </c>
      <c r="BO100" s="705" t="e">
        <f t="shared" si="103"/>
        <v>#VALUE!</v>
      </c>
      <c r="BP100" s="702">
        <f t="shared" si="142"/>
        <v>1</v>
      </c>
      <c r="BQ100" s="703" t="e">
        <f t="shared" si="143"/>
        <v>#VALUE!</v>
      </c>
      <c r="BR100" s="704" t="e">
        <f t="shared" si="144"/>
        <v>#VALUE!</v>
      </c>
      <c r="BS100" s="769" t="e">
        <f t="shared" si="104"/>
        <v>#VALUE!</v>
      </c>
      <c r="BT100" s="705" t="e">
        <f t="shared" si="105"/>
        <v>#VALUE!</v>
      </c>
      <c r="BU100" s="702">
        <f t="shared" si="145"/>
        <v>1</v>
      </c>
      <c r="BV100" s="703" t="e">
        <f t="shared" si="146"/>
        <v>#VALUE!</v>
      </c>
      <c r="BW100" s="704" t="e">
        <f t="shared" si="147"/>
        <v>#VALUE!</v>
      </c>
      <c r="BX100" s="769" t="e">
        <f t="shared" si="106"/>
        <v>#VALUE!</v>
      </c>
      <c r="BY100" s="705" t="e">
        <f t="shared" si="107"/>
        <v>#VALUE!</v>
      </c>
      <c r="BZ100" s="702">
        <f t="shared" si="148"/>
        <v>1</v>
      </c>
      <c r="CA100" s="703" t="e">
        <f t="shared" si="149"/>
        <v>#VALUE!</v>
      </c>
      <c r="CB100" s="704" t="e">
        <f t="shared" si="150"/>
        <v>#VALUE!</v>
      </c>
      <c r="CC100" s="769" t="e">
        <f t="shared" si="108"/>
        <v>#VALUE!</v>
      </c>
      <c r="CD100" s="705" t="e">
        <f t="shared" si="109"/>
        <v>#VALUE!</v>
      </c>
      <c r="CE100" s="706">
        <f t="shared" si="78"/>
        <v>12</v>
      </c>
      <c r="CF100" s="707" t="e">
        <f t="shared" si="79"/>
        <v>#VALUE!</v>
      </c>
      <c r="CG100" s="708"/>
      <c r="CH100" s="709"/>
      <c r="CI100" s="719"/>
      <c r="CJ100" s="719"/>
      <c r="CK100" s="720"/>
      <c r="CL100" s="721"/>
      <c r="CM100" s="721"/>
      <c r="CN100" s="722"/>
      <c r="CO100" s="742" t="e">
        <f t="shared" si="110"/>
        <v>#VALUE!</v>
      </c>
      <c r="CP100" s="743" t="e">
        <f t="shared" si="111"/>
        <v>#VALUE!</v>
      </c>
      <c r="CQ100" s="724">
        <f t="shared" si="112"/>
        <v>0</v>
      </c>
      <c r="CR100" s="725" t="e">
        <f t="shared" si="151"/>
        <v>#VALUE!</v>
      </c>
      <c r="CS100" s="725" t="e">
        <f t="shared" si="151"/>
        <v>#VALUE!</v>
      </c>
      <c r="CT100" s="725" t="e">
        <f t="shared" si="113"/>
        <v>#VALUE!</v>
      </c>
      <c r="CU100" s="709"/>
    </row>
    <row r="101" spans="1:99" ht="16.5" customHeight="1">
      <c r="A101" s="23">
        <f t="shared" si="114"/>
        <v>97</v>
      </c>
      <c r="B101" s="142">
        <f>'2020-상시근로자'!B101</f>
        <v>0</v>
      </c>
      <c r="C101" s="632">
        <f>'2020-상시근로자'!C101</f>
        <v>0</v>
      </c>
      <c r="D101" s="634">
        <f>'2020-상시근로자'!D101</f>
        <v>0</v>
      </c>
      <c r="E101" s="156" t="e">
        <f t="shared" si="80"/>
        <v>#VALUE!</v>
      </c>
      <c r="F101" s="30" t="e">
        <f t="shared" si="81"/>
        <v>#VALUE!</v>
      </c>
      <c r="G101" s="31" t="e">
        <f t="shared" si="82"/>
        <v>#VALUE!</v>
      </c>
      <c r="H101" s="147" t="e">
        <f t="shared" si="83"/>
        <v>#VALUE!</v>
      </c>
      <c r="I101" s="633">
        <f>'2020-상시근로자'!E101</f>
        <v>0</v>
      </c>
      <c r="J101" s="633">
        <f>'2020-상시근로자'!G101</f>
        <v>0</v>
      </c>
      <c r="K101" s="33" t="e">
        <f t="shared" si="84"/>
        <v>#VALUE!</v>
      </c>
      <c r="L101" s="33">
        <f t="shared" si="77"/>
        <v>0</v>
      </c>
      <c r="M101" s="35" t="e">
        <f t="shared" si="85"/>
        <v>#VALUE!</v>
      </c>
      <c r="N101" s="108"/>
      <c r="O101" s="178"/>
      <c r="P101" s="179"/>
      <c r="Q101" s="194" t="s">
        <v>160</v>
      </c>
      <c r="R101" s="107" t="s">
        <v>160</v>
      </c>
      <c r="S101" s="43"/>
      <c r="T101" s="122" t="s">
        <v>160</v>
      </c>
      <c r="U101" s="122" t="s">
        <v>160</v>
      </c>
      <c r="V101" s="195" t="s">
        <v>160</v>
      </c>
      <c r="W101" s="702">
        <f t="shared" si="115"/>
        <v>1</v>
      </c>
      <c r="X101" s="703" t="e">
        <f t="shared" si="116"/>
        <v>#VALUE!</v>
      </c>
      <c r="Y101" s="704" t="e">
        <f t="shared" si="117"/>
        <v>#VALUE!</v>
      </c>
      <c r="Z101" s="769" t="e">
        <f t="shared" si="86"/>
        <v>#VALUE!</v>
      </c>
      <c r="AA101" s="705" t="e">
        <f t="shared" si="87"/>
        <v>#VALUE!</v>
      </c>
      <c r="AB101" s="702">
        <f t="shared" si="118"/>
        <v>1</v>
      </c>
      <c r="AC101" s="703" t="e">
        <f t="shared" si="119"/>
        <v>#VALUE!</v>
      </c>
      <c r="AD101" s="704" t="e">
        <f t="shared" si="120"/>
        <v>#VALUE!</v>
      </c>
      <c r="AE101" s="769" t="e">
        <f t="shared" si="88"/>
        <v>#VALUE!</v>
      </c>
      <c r="AF101" s="705" t="e">
        <f t="shared" si="89"/>
        <v>#VALUE!</v>
      </c>
      <c r="AG101" s="702">
        <f t="shared" si="121"/>
        <v>1</v>
      </c>
      <c r="AH101" s="703" t="e">
        <f t="shared" si="122"/>
        <v>#VALUE!</v>
      </c>
      <c r="AI101" s="704" t="e">
        <f t="shared" si="123"/>
        <v>#VALUE!</v>
      </c>
      <c r="AJ101" s="769" t="e">
        <f t="shared" si="90"/>
        <v>#VALUE!</v>
      </c>
      <c r="AK101" s="705" t="e">
        <f t="shared" si="91"/>
        <v>#VALUE!</v>
      </c>
      <c r="AL101" s="702">
        <f t="shared" si="124"/>
        <v>1</v>
      </c>
      <c r="AM101" s="703" t="e">
        <f t="shared" si="125"/>
        <v>#VALUE!</v>
      </c>
      <c r="AN101" s="704" t="e">
        <f t="shared" si="126"/>
        <v>#VALUE!</v>
      </c>
      <c r="AO101" s="769" t="e">
        <f t="shared" si="92"/>
        <v>#VALUE!</v>
      </c>
      <c r="AP101" s="705" t="e">
        <f t="shared" si="93"/>
        <v>#VALUE!</v>
      </c>
      <c r="AQ101" s="702">
        <f t="shared" si="127"/>
        <v>1</v>
      </c>
      <c r="AR101" s="703" t="e">
        <f t="shared" si="128"/>
        <v>#VALUE!</v>
      </c>
      <c r="AS101" s="704" t="e">
        <f t="shared" si="129"/>
        <v>#VALUE!</v>
      </c>
      <c r="AT101" s="769" t="e">
        <f t="shared" si="94"/>
        <v>#VALUE!</v>
      </c>
      <c r="AU101" s="705" t="e">
        <f t="shared" si="95"/>
        <v>#VALUE!</v>
      </c>
      <c r="AV101" s="702">
        <f t="shared" si="130"/>
        <v>1</v>
      </c>
      <c r="AW101" s="703" t="e">
        <f t="shared" si="131"/>
        <v>#VALUE!</v>
      </c>
      <c r="AX101" s="704" t="e">
        <f t="shared" si="132"/>
        <v>#VALUE!</v>
      </c>
      <c r="AY101" s="769" t="e">
        <f t="shared" si="96"/>
        <v>#VALUE!</v>
      </c>
      <c r="AZ101" s="705" t="e">
        <f t="shared" si="97"/>
        <v>#VALUE!</v>
      </c>
      <c r="BA101" s="702">
        <f t="shared" si="133"/>
        <v>1</v>
      </c>
      <c r="BB101" s="703" t="e">
        <f t="shared" si="134"/>
        <v>#VALUE!</v>
      </c>
      <c r="BC101" s="704" t="e">
        <f t="shared" si="135"/>
        <v>#VALUE!</v>
      </c>
      <c r="BD101" s="769" t="e">
        <f t="shared" si="98"/>
        <v>#VALUE!</v>
      </c>
      <c r="BE101" s="705" t="e">
        <f t="shared" si="99"/>
        <v>#VALUE!</v>
      </c>
      <c r="BF101" s="702">
        <f t="shared" si="136"/>
        <v>1</v>
      </c>
      <c r="BG101" s="703" t="e">
        <f t="shared" si="137"/>
        <v>#VALUE!</v>
      </c>
      <c r="BH101" s="704" t="e">
        <f t="shared" si="138"/>
        <v>#VALUE!</v>
      </c>
      <c r="BI101" s="769" t="e">
        <f t="shared" si="100"/>
        <v>#VALUE!</v>
      </c>
      <c r="BJ101" s="705" t="e">
        <f t="shared" si="101"/>
        <v>#VALUE!</v>
      </c>
      <c r="BK101" s="702">
        <f t="shared" si="139"/>
        <v>1</v>
      </c>
      <c r="BL101" s="703" t="e">
        <f t="shared" si="140"/>
        <v>#VALUE!</v>
      </c>
      <c r="BM101" s="704" t="e">
        <f t="shared" si="141"/>
        <v>#VALUE!</v>
      </c>
      <c r="BN101" s="769" t="e">
        <f t="shared" si="102"/>
        <v>#VALUE!</v>
      </c>
      <c r="BO101" s="705" t="e">
        <f t="shared" si="103"/>
        <v>#VALUE!</v>
      </c>
      <c r="BP101" s="702">
        <f t="shared" si="142"/>
        <v>1</v>
      </c>
      <c r="BQ101" s="703" t="e">
        <f t="shared" si="143"/>
        <v>#VALUE!</v>
      </c>
      <c r="BR101" s="704" t="e">
        <f t="shared" si="144"/>
        <v>#VALUE!</v>
      </c>
      <c r="BS101" s="769" t="e">
        <f t="shared" si="104"/>
        <v>#VALUE!</v>
      </c>
      <c r="BT101" s="705" t="e">
        <f t="shared" si="105"/>
        <v>#VALUE!</v>
      </c>
      <c r="BU101" s="702">
        <f t="shared" si="145"/>
        <v>1</v>
      </c>
      <c r="BV101" s="703" t="e">
        <f t="shared" si="146"/>
        <v>#VALUE!</v>
      </c>
      <c r="BW101" s="704" t="e">
        <f t="shared" si="147"/>
        <v>#VALUE!</v>
      </c>
      <c r="BX101" s="769" t="e">
        <f t="shared" si="106"/>
        <v>#VALUE!</v>
      </c>
      <c r="BY101" s="705" t="e">
        <f t="shared" si="107"/>
        <v>#VALUE!</v>
      </c>
      <c r="BZ101" s="702">
        <f t="shared" si="148"/>
        <v>1</v>
      </c>
      <c r="CA101" s="703" t="e">
        <f t="shared" si="149"/>
        <v>#VALUE!</v>
      </c>
      <c r="CB101" s="704" t="e">
        <f t="shared" si="150"/>
        <v>#VALUE!</v>
      </c>
      <c r="CC101" s="769" t="e">
        <f t="shared" si="108"/>
        <v>#VALUE!</v>
      </c>
      <c r="CD101" s="705" t="e">
        <f t="shared" si="109"/>
        <v>#VALUE!</v>
      </c>
      <c r="CE101" s="706">
        <f t="shared" si="78"/>
        <v>12</v>
      </c>
      <c r="CF101" s="707" t="e">
        <f t="shared" si="79"/>
        <v>#VALUE!</v>
      </c>
      <c r="CG101" s="708"/>
      <c r="CH101" s="709"/>
      <c r="CI101" s="719"/>
      <c r="CJ101" s="719"/>
      <c r="CK101" s="720"/>
      <c r="CL101" s="721"/>
      <c r="CM101" s="721"/>
      <c r="CN101" s="722"/>
      <c r="CO101" s="742" t="e">
        <f t="shared" si="110"/>
        <v>#VALUE!</v>
      </c>
      <c r="CP101" s="743" t="e">
        <f t="shared" si="111"/>
        <v>#VALUE!</v>
      </c>
      <c r="CQ101" s="724">
        <f t="shared" si="112"/>
        <v>0</v>
      </c>
      <c r="CR101" s="725" t="e">
        <f t="shared" si="151"/>
        <v>#VALUE!</v>
      </c>
      <c r="CS101" s="725" t="e">
        <f t="shared" si="151"/>
        <v>#VALUE!</v>
      </c>
      <c r="CT101" s="725" t="e">
        <f t="shared" si="113"/>
        <v>#VALUE!</v>
      </c>
      <c r="CU101" s="709"/>
    </row>
    <row r="102" spans="1:99" ht="16.5" customHeight="1">
      <c r="A102" s="23">
        <f t="shared" si="114"/>
        <v>98</v>
      </c>
      <c r="B102" s="142">
        <f>'2020-상시근로자'!B102</f>
        <v>0</v>
      </c>
      <c r="C102" s="632">
        <f>'2020-상시근로자'!C102</f>
        <v>0</v>
      </c>
      <c r="D102" s="634">
        <f>'2020-상시근로자'!D102</f>
        <v>0</v>
      </c>
      <c r="E102" s="156" t="e">
        <f t="shared" si="80"/>
        <v>#VALUE!</v>
      </c>
      <c r="F102" s="30" t="e">
        <f t="shared" si="81"/>
        <v>#VALUE!</v>
      </c>
      <c r="G102" s="31" t="e">
        <f t="shared" si="82"/>
        <v>#VALUE!</v>
      </c>
      <c r="H102" s="147" t="e">
        <f t="shared" si="83"/>
        <v>#VALUE!</v>
      </c>
      <c r="I102" s="633">
        <f>'2020-상시근로자'!E102</f>
        <v>0</v>
      </c>
      <c r="J102" s="633">
        <f>'2020-상시근로자'!G102</f>
        <v>0</v>
      </c>
      <c r="K102" s="33" t="e">
        <f t="shared" si="84"/>
        <v>#VALUE!</v>
      </c>
      <c r="L102" s="33">
        <f t="shared" si="77"/>
        <v>0</v>
      </c>
      <c r="M102" s="35" t="e">
        <f t="shared" si="85"/>
        <v>#VALUE!</v>
      </c>
      <c r="N102" s="108"/>
      <c r="O102" s="178"/>
      <c r="P102" s="179"/>
      <c r="Q102" s="194" t="s">
        <v>160</v>
      </c>
      <c r="R102" s="107" t="s">
        <v>160</v>
      </c>
      <c r="S102" s="43"/>
      <c r="T102" s="122" t="s">
        <v>160</v>
      </c>
      <c r="U102" s="122" t="s">
        <v>160</v>
      </c>
      <c r="V102" s="195" t="s">
        <v>160</v>
      </c>
      <c r="W102" s="702">
        <f t="shared" si="115"/>
        <v>1</v>
      </c>
      <c r="X102" s="703" t="e">
        <f t="shared" si="116"/>
        <v>#VALUE!</v>
      </c>
      <c r="Y102" s="704" t="e">
        <f t="shared" si="117"/>
        <v>#VALUE!</v>
      </c>
      <c r="Z102" s="769" t="e">
        <f t="shared" si="86"/>
        <v>#VALUE!</v>
      </c>
      <c r="AA102" s="705" t="e">
        <f t="shared" si="87"/>
        <v>#VALUE!</v>
      </c>
      <c r="AB102" s="702">
        <f t="shared" si="118"/>
        <v>1</v>
      </c>
      <c r="AC102" s="703" t="e">
        <f t="shared" si="119"/>
        <v>#VALUE!</v>
      </c>
      <c r="AD102" s="704" t="e">
        <f t="shared" si="120"/>
        <v>#VALUE!</v>
      </c>
      <c r="AE102" s="769" t="e">
        <f t="shared" si="88"/>
        <v>#VALUE!</v>
      </c>
      <c r="AF102" s="705" t="e">
        <f t="shared" si="89"/>
        <v>#VALUE!</v>
      </c>
      <c r="AG102" s="702">
        <f t="shared" si="121"/>
        <v>1</v>
      </c>
      <c r="AH102" s="703" t="e">
        <f t="shared" si="122"/>
        <v>#VALUE!</v>
      </c>
      <c r="AI102" s="704" t="e">
        <f t="shared" si="123"/>
        <v>#VALUE!</v>
      </c>
      <c r="AJ102" s="769" t="e">
        <f t="shared" si="90"/>
        <v>#VALUE!</v>
      </c>
      <c r="AK102" s="705" t="e">
        <f t="shared" si="91"/>
        <v>#VALUE!</v>
      </c>
      <c r="AL102" s="702">
        <f t="shared" si="124"/>
        <v>1</v>
      </c>
      <c r="AM102" s="703" t="e">
        <f t="shared" si="125"/>
        <v>#VALUE!</v>
      </c>
      <c r="AN102" s="704" t="e">
        <f t="shared" si="126"/>
        <v>#VALUE!</v>
      </c>
      <c r="AO102" s="769" t="e">
        <f t="shared" si="92"/>
        <v>#VALUE!</v>
      </c>
      <c r="AP102" s="705" t="e">
        <f t="shared" si="93"/>
        <v>#VALUE!</v>
      </c>
      <c r="AQ102" s="702">
        <f t="shared" si="127"/>
        <v>1</v>
      </c>
      <c r="AR102" s="703" t="e">
        <f t="shared" si="128"/>
        <v>#VALUE!</v>
      </c>
      <c r="AS102" s="704" t="e">
        <f t="shared" si="129"/>
        <v>#VALUE!</v>
      </c>
      <c r="AT102" s="769" t="e">
        <f t="shared" si="94"/>
        <v>#VALUE!</v>
      </c>
      <c r="AU102" s="705" t="e">
        <f t="shared" si="95"/>
        <v>#VALUE!</v>
      </c>
      <c r="AV102" s="702">
        <f t="shared" si="130"/>
        <v>1</v>
      </c>
      <c r="AW102" s="703" t="e">
        <f t="shared" si="131"/>
        <v>#VALUE!</v>
      </c>
      <c r="AX102" s="704" t="e">
        <f t="shared" si="132"/>
        <v>#VALUE!</v>
      </c>
      <c r="AY102" s="769" t="e">
        <f t="shared" si="96"/>
        <v>#VALUE!</v>
      </c>
      <c r="AZ102" s="705" t="e">
        <f t="shared" si="97"/>
        <v>#VALUE!</v>
      </c>
      <c r="BA102" s="702">
        <f t="shared" si="133"/>
        <v>1</v>
      </c>
      <c r="BB102" s="703" t="e">
        <f t="shared" si="134"/>
        <v>#VALUE!</v>
      </c>
      <c r="BC102" s="704" t="e">
        <f t="shared" si="135"/>
        <v>#VALUE!</v>
      </c>
      <c r="BD102" s="769" t="e">
        <f t="shared" si="98"/>
        <v>#VALUE!</v>
      </c>
      <c r="BE102" s="705" t="e">
        <f t="shared" si="99"/>
        <v>#VALUE!</v>
      </c>
      <c r="BF102" s="702">
        <f t="shared" si="136"/>
        <v>1</v>
      </c>
      <c r="BG102" s="703" t="e">
        <f t="shared" si="137"/>
        <v>#VALUE!</v>
      </c>
      <c r="BH102" s="704" t="e">
        <f t="shared" si="138"/>
        <v>#VALUE!</v>
      </c>
      <c r="BI102" s="769" t="e">
        <f t="shared" si="100"/>
        <v>#VALUE!</v>
      </c>
      <c r="BJ102" s="705" t="e">
        <f t="shared" si="101"/>
        <v>#VALUE!</v>
      </c>
      <c r="BK102" s="702">
        <f t="shared" si="139"/>
        <v>1</v>
      </c>
      <c r="BL102" s="703" t="e">
        <f t="shared" si="140"/>
        <v>#VALUE!</v>
      </c>
      <c r="BM102" s="704" t="e">
        <f t="shared" si="141"/>
        <v>#VALUE!</v>
      </c>
      <c r="BN102" s="769" t="e">
        <f t="shared" si="102"/>
        <v>#VALUE!</v>
      </c>
      <c r="BO102" s="705" t="e">
        <f t="shared" si="103"/>
        <v>#VALUE!</v>
      </c>
      <c r="BP102" s="702">
        <f t="shared" si="142"/>
        <v>1</v>
      </c>
      <c r="BQ102" s="703" t="e">
        <f t="shared" si="143"/>
        <v>#VALUE!</v>
      </c>
      <c r="BR102" s="704" t="e">
        <f t="shared" si="144"/>
        <v>#VALUE!</v>
      </c>
      <c r="BS102" s="769" t="e">
        <f t="shared" si="104"/>
        <v>#VALUE!</v>
      </c>
      <c r="BT102" s="705" t="e">
        <f t="shared" si="105"/>
        <v>#VALUE!</v>
      </c>
      <c r="BU102" s="702">
        <f t="shared" si="145"/>
        <v>1</v>
      </c>
      <c r="BV102" s="703" t="e">
        <f t="shared" si="146"/>
        <v>#VALUE!</v>
      </c>
      <c r="BW102" s="704" t="e">
        <f t="shared" si="147"/>
        <v>#VALUE!</v>
      </c>
      <c r="BX102" s="769" t="e">
        <f t="shared" si="106"/>
        <v>#VALUE!</v>
      </c>
      <c r="BY102" s="705" t="e">
        <f t="shared" si="107"/>
        <v>#VALUE!</v>
      </c>
      <c r="BZ102" s="702">
        <f t="shared" si="148"/>
        <v>1</v>
      </c>
      <c r="CA102" s="703" t="e">
        <f t="shared" si="149"/>
        <v>#VALUE!</v>
      </c>
      <c r="CB102" s="704" t="e">
        <f t="shared" si="150"/>
        <v>#VALUE!</v>
      </c>
      <c r="CC102" s="769" t="e">
        <f t="shared" si="108"/>
        <v>#VALUE!</v>
      </c>
      <c r="CD102" s="705" t="e">
        <f t="shared" si="109"/>
        <v>#VALUE!</v>
      </c>
      <c r="CE102" s="706">
        <f t="shared" si="78"/>
        <v>12</v>
      </c>
      <c r="CF102" s="707" t="e">
        <f t="shared" si="79"/>
        <v>#VALUE!</v>
      </c>
      <c r="CG102" s="708"/>
      <c r="CH102" s="709"/>
      <c r="CI102" s="719"/>
      <c r="CJ102" s="719"/>
      <c r="CK102" s="720"/>
      <c r="CL102" s="721"/>
      <c r="CM102" s="721"/>
      <c r="CN102" s="722"/>
      <c r="CO102" s="742" t="e">
        <f t="shared" si="110"/>
        <v>#VALUE!</v>
      </c>
      <c r="CP102" s="743" t="e">
        <f t="shared" si="111"/>
        <v>#VALUE!</v>
      </c>
      <c r="CQ102" s="724">
        <f t="shared" si="112"/>
        <v>0</v>
      </c>
      <c r="CR102" s="725" t="e">
        <f t="shared" si="151"/>
        <v>#VALUE!</v>
      </c>
      <c r="CS102" s="725" t="e">
        <f t="shared" si="151"/>
        <v>#VALUE!</v>
      </c>
      <c r="CT102" s="725" t="e">
        <f t="shared" si="113"/>
        <v>#VALUE!</v>
      </c>
      <c r="CU102" s="709"/>
    </row>
    <row r="103" spans="1:99" ht="16.5" customHeight="1">
      <c r="A103" s="23">
        <f t="shared" si="114"/>
        <v>99</v>
      </c>
      <c r="B103" s="142">
        <f>'2020-상시근로자'!B103</f>
        <v>0</v>
      </c>
      <c r="C103" s="632">
        <f>'2020-상시근로자'!C103</f>
        <v>0</v>
      </c>
      <c r="D103" s="634">
        <f>'2020-상시근로자'!D103</f>
        <v>0</v>
      </c>
      <c r="E103" s="156" t="e">
        <f t="shared" si="80"/>
        <v>#VALUE!</v>
      </c>
      <c r="F103" s="30" t="e">
        <f t="shared" si="81"/>
        <v>#VALUE!</v>
      </c>
      <c r="G103" s="31" t="e">
        <f t="shared" si="82"/>
        <v>#VALUE!</v>
      </c>
      <c r="H103" s="147" t="e">
        <f t="shared" si="83"/>
        <v>#VALUE!</v>
      </c>
      <c r="I103" s="633">
        <f>'2020-상시근로자'!E103</f>
        <v>0</v>
      </c>
      <c r="J103" s="633">
        <f>'2020-상시근로자'!G103</f>
        <v>0</v>
      </c>
      <c r="K103" s="33" t="e">
        <f t="shared" si="84"/>
        <v>#VALUE!</v>
      </c>
      <c r="L103" s="33">
        <f t="shared" si="77"/>
        <v>0</v>
      </c>
      <c r="M103" s="35" t="e">
        <f t="shared" si="85"/>
        <v>#VALUE!</v>
      </c>
      <c r="N103" s="108"/>
      <c r="O103" s="178"/>
      <c r="P103" s="179"/>
      <c r="Q103" s="194" t="s">
        <v>160</v>
      </c>
      <c r="R103" s="107" t="s">
        <v>160</v>
      </c>
      <c r="S103" s="43"/>
      <c r="T103" s="122" t="s">
        <v>160</v>
      </c>
      <c r="U103" s="122" t="s">
        <v>160</v>
      </c>
      <c r="V103" s="195" t="s">
        <v>160</v>
      </c>
      <c r="W103" s="702">
        <f t="shared" si="115"/>
        <v>1</v>
      </c>
      <c r="X103" s="703" t="e">
        <f t="shared" si="116"/>
        <v>#VALUE!</v>
      </c>
      <c r="Y103" s="704" t="e">
        <f t="shared" si="117"/>
        <v>#VALUE!</v>
      </c>
      <c r="Z103" s="769" t="e">
        <f t="shared" si="86"/>
        <v>#VALUE!</v>
      </c>
      <c r="AA103" s="705" t="e">
        <f t="shared" si="87"/>
        <v>#VALUE!</v>
      </c>
      <c r="AB103" s="702">
        <f t="shared" si="118"/>
        <v>1</v>
      </c>
      <c r="AC103" s="703" t="e">
        <f t="shared" si="119"/>
        <v>#VALUE!</v>
      </c>
      <c r="AD103" s="704" t="e">
        <f t="shared" si="120"/>
        <v>#VALUE!</v>
      </c>
      <c r="AE103" s="769" t="e">
        <f t="shared" si="88"/>
        <v>#VALUE!</v>
      </c>
      <c r="AF103" s="705" t="e">
        <f t="shared" si="89"/>
        <v>#VALUE!</v>
      </c>
      <c r="AG103" s="702">
        <f t="shared" si="121"/>
        <v>1</v>
      </c>
      <c r="AH103" s="703" t="e">
        <f t="shared" si="122"/>
        <v>#VALUE!</v>
      </c>
      <c r="AI103" s="704" t="e">
        <f t="shared" si="123"/>
        <v>#VALUE!</v>
      </c>
      <c r="AJ103" s="769" t="e">
        <f t="shared" si="90"/>
        <v>#VALUE!</v>
      </c>
      <c r="AK103" s="705" t="e">
        <f t="shared" si="91"/>
        <v>#VALUE!</v>
      </c>
      <c r="AL103" s="702">
        <f t="shared" si="124"/>
        <v>1</v>
      </c>
      <c r="AM103" s="703" t="e">
        <f t="shared" si="125"/>
        <v>#VALUE!</v>
      </c>
      <c r="AN103" s="704" t="e">
        <f t="shared" si="126"/>
        <v>#VALUE!</v>
      </c>
      <c r="AO103" s="769" t="e">
        <f t="shared" si="92"/>
        <v>#VALUE!</v>
      </c>
      <c r="AP103" s="705" t="e">
        <f t="shared" si="93"/>
        <v>#VALUE!</v>
      </c>
      <c r="AQ103" s="702">
        <f t="shared" si="127"/>
        <v>1</v>
      </c>
      <c r="AR103" s="703" t="e">
        <f t="shared" si="128"/>
        <v>#VALUE!</v>
      </c>
      <c r="AS103" s="704" t="e">
        <f t="shared" si="129"/>
        <v>#VALUE!</v>
      </c>
      <c r="AT103" s="769" t="e">
        <f t="shared" si="94"/>
        <v>#VALUE!</v>
      </c>
      <c r="AU103" s="705" t="e">
        <f t="shared" si="95"/>
        <v>#VALUE!</v>
      </c>
      <c r="AV103" s="702">
        <f t="shared" si="130"/>
        <v>1</v>
      </c>
      <c r="AW103" s="703" t="e">
        <f t="shared" si="131"/>
        <v>#VALUE!</v>
      </c>
      <c r="AX103" s="704" t="e">
        <f t="shared" si="132"/>
        <v>#VALUE!</v>
      </c>
      <c r="AY103" s="769" t="e">
        <f t="shared" si="96"/>
        <v>#VALUE!</v>
      </c>
      <c r="AZ103" s="705" t="e">
        <f t="shared" si="97"/>
        <v>#VALUE!</v>
      </c>
      <c r="BA103" s="702">
        <f t="shared" si="133"/>
        <v>1</v>
      </c>
      <c r="BB103" s="703" t="e">
        <f t="shared" si="134"/>
        <v>#VALUE!</v>
      </c>
      <c r="BC103" s="704" t="e">
        <f t="shared" si="135"/>
        <v>#VALUE!</v>
      </c>
      <c r="BD103" s="769" t="e">
        <f t="shared" si="98"/>
        <v>#VALUE!</v>
      </c>
      <c r="BE103" s="705" t="e">
        <f t="shared" si="99"/>
        <v>#VALUE!</v>
      </c>
      <c r="BF103" s="702">
        <f t="shared" si="136"/>
        <v>1</v>
      </c>
      <c r="BG103" s="703" t="e">
        <f t="shared" si="137"/>
        <v>#VALUE!</v>
      </c>
      <c r="BH103" s="704" t="e">
        <f t="shared" si="138"/>
        <v>#VALUE!</v>
      </c>
      <c r="BI103" s="769" t="e">
        <f t="shared" si="100"/>
        <v>#VALUE!</v>
      </c>
      <c r="BJ103" s="705" t="e">
        <f t="shared" si="101"/>
        <v>#VALUE!</v>
      </c>
      <c r="BK103" s="702">
        <f t="shared" si="139"/>
        <v>1</v>
      </c>
      <c r="BL103" s="703" t="e">
        <f t="shared" si="140"/>
        <v>#VALUE!</v>
      </c>
      <c r="BM103" s="704" t="e">
        <f t="shared" si="141"/>
        <v>#VALUE!</v>
      </c>
      <c r="BN103" s="769" t="e">
        <f t="shared" si="102"/>
        <v>#VALUE!</v>
      </c>
      <c r="BO103" s="705" t="e">
        <f t="shared" si="103"/>
        <v>#VALUE!</v>
      </c>
      <c r="BP103" s="702">
        <f t="shared" si="142"/>
        <v>1</v>
      </c>
      <c r="BQ103" s="703" t="e">
        <f t="shared" si="143"/>
        <v>#VALUE!</v>
      </c>
      <c r="BR103" s="704" t="e">
        <f t="shared" si="144"/>
        <v>#VALUE!</v>
      </c>
      <c r="BS103" s="769" t="e">
        <f t="shared" si="104"/>
        <v>#VALUE!</v>
      </c>
      <c r="BT103" s="705" t="e">
        <f t="shared" si="105"/>
        <v>#VALUE!</v>
      </c>
      <c r="BU103" s="702">
        <f t="shared" si="145"/>
        <v>1</v>
      </c>
      <c r="BV103" s="703" t="e">
        <f t="shared" si="146"/>
        <v>#VALUE!</v>
      </c>
      <c r="BW103" s="704" t="e">
        <f t="shared" si="147"/>
        <v>#VALUE!</v>
      </c>
      <c r="BX103" s="769" t="e">
        <f t="shared" si="106"/>
        <v>#VALUE!</v>
      </c>
      <c r="BY103" s="705" t="e">
        <f t="shared" si="107"/>
        <v>#VALUE!</v>
      </c>
      <c r="BZ103" s="702">
        <f t="shared" si="148"/>
        <v>1</v>
      </c>
      <c r="CA103" s="703" t="e">
        <f t="shared" si="149"/>
        <v>#VALUE!</v>
      </c>
      <c r="CB103" s="704" t="e">
        <f t="shared" si="150"/>
        <v>#VALUE!</v>
      </c>
      <c r="CC103" s="769" t="e">
        <f t="shared" si="108"/>
        <v>#VALUE!</v>
      </c>
      <c r="CD103" s="705" t="e">
        <f t="shared" si="109"/>
        <v>#VALUE!</v>
      </c>
      <c r="CE103" s="706">
        <f t="shared" si="78"/>
        <v>12</v>
      </c>
      <c r="CF103" s="707" t="e">
        <f t="shared" si="79"/>
        <v>#VALUE!</v>
      </c>
      <c r="CG103" s="708"/>
      <c r="CH103" s="709"/>
      <c r="CI103" s="719"/>
      <c r="CJ103" s="719"/>
      <c r="CK103" s="720"/>
      <c r="CL103" s="721"/>
      <c r="CM103" s="721"/>
      <c r="CN103" s="722"/>
      <c r="CO103" s="742" t="e">
        <f t="shared" si="110"/>
        <v>#VALUE!</v>
      </c>
      <c r="CP103" s="743" t="e">
        <f t="shared" si="111"/>
        <v>#VALUE!</v>
      </c>
      <c r="CQ103" s="724">
        <f t="shared" si="112"/>
        <v>0</v>
      </c>
      <c r="CR103" s="725" t="e">
        <f t="shared" si="151"/>
        <v>#VALUE!</v>
      </c>
      <c r="CS103" s="725" t="e">
        <f t="shared" si="151"/>
        <v>#VALUE!</v>
      </c>
      <c r="CT103" s="725" t="e">
        <f t="shared" si="113"/>
        <v>#VALUE!</v>
      </c>
      <c r="CU103" s="709"/>
    </row>
    <row r="104" spans="1:99" ht="16.5" customHeight="1" thickBot="1">
      <c r="A104" s="23">
        <f t="shared" si="114"/>
        <v>100</v>
      </c>
      <c r="B104" s="142">
        <f>'2020-상시근로자'!B104</f>
        <v>0</v>
      </c>
      <c r="C104" s="632">
        <f>'2020-상시근로자'!C104</f>
        <v>0</v>
      </c>
      <c r="D104" s="634">
        <f>'2020-상시근로자'!D104</f>
        <v>0</v>
      </c>
      <c r="E104" s="156" t="e">
        <f t="shared" si="80"/>
        <v>#VALUE!</v>
      </c>
      <c r="F104" s="30" t="e">
        <f t="shared" si="81"/>
        <v>#VALUE!</v>
      </c>
      <c r="G104" s="31" t="e">
        <f t="shared" si="82"/>
        <v>#VALUE!</v>
      </c>
      <c r="H104" s="147" t="e">
        <f t="shared" si="83"/>
        <v>#VALUE!</v>
      </c>
      <c r="I104" s="633">
        <f>'2020-상시근로자'!E104</f>
        <v>0</v>
      </c>
      <c r="J104" s="633">
        <f>'2020-상시근로자'!G104</f>
        <v>0</v>
      </c>
      <c r="K104" s="33" t="e">
        <f t="shared" si="84"/>
        <v>#VALUE!</v>
      </c>
      <c r="L104" s="33">
        <f t="shared" si="77"/>
        <v>0</v>
      </c>
      <c r="M104" s="35" t="e">
        <f t="shared" si="85"/>
        <v>#VALUE!</v>
      </c>
      <c r="N104" s="108"/>
      <c r="O104" s="182"/>
      <c r="P104" s="183"/>
      <c r="Q104" s="196" t="s">
        <v>160</v>
      </c>
      <c r="R104" s="197" t="s">
        <v>160</v>
      </c>
      <c r="S104" s="198"/>
      <c r="T104" s="199" t="s">
        <v>160</v>
      </c>
      <c r="U104" s="199" t="s">
        <v>160</v>
      </c>
      <c r="V104" s="200" t="s">
        <v>160</v>
      </c>
      <c r="W104" s="702">
        <f t="shared" si="115"/>
        <v>1</v>
      </c>
      <c r="X104" s="703" t="e">
        <f t="shared" si="116"/>
        <v>#VALUE!</v>
      </c>
      <c r="Y104" s="704" t="e">
        <f t="shared" si="117"/>
        <v>#VALUE!</v>
      </c>
      <c r="Z104" s="769" t="e">
        <f t="shared" si="86"/>
        <v>#VALUE!</v>
      </c>
      <c r="AA104" s="705" t="e">
        <f t="shared" si="87"/>
        <v>#VALUE!</v>
      </c>
      <c r="AB104" s="702">
        <f t="shared" si="118"/>
        <v>1</v>
      </c>
      <c r="AC104" s="703" t="e">
        <f t="shared" si="119"/>
        <v>#VALUE!</v>
      </c>
      <c r="AD104" s="704" t="e">
        <f t="shared" si="120"/>
        <v>#VALUE!</v>
      </c>
      <c r="AE104" s="769" t="e">
        <f t="shared" si="88"/>
        <v>#VALUE!</v>
      </c>
      <c r="AF104" s="705" t="e">
        <f t="shared" si="89"/>
        <v>#VALUE!</v>
      </c>
      <c r="AG104" s="702">
        <f t="shared" si="121"/>
        <v>1</v>
      </c>
      <c r="AH104" s="703" t="e">
        <f t="shared" si="122"/>
        <v>#VALUE!</v>
      </c>
      <c r="AI104" s="704" t="e">
        <f t="shared" si="123"/>
        <v>#VALUE!</v>
      </c>
      <c r="AJ104" s="769" t="e">
        <f t="shared" si="90"/>
        <v>#VALUE!</v>
      </c>
      <c r="AK104" s="705" t="e">
        <f t="shared" si="91"/>
        <v>#VALUE!</v>
      </c>
      <c r="AL104" s="702">
        <f t="shared" si="124"/>
        <v>1</v>
      </c>
      <c r="AM104" s="703" t="e">
        <f t="shared" si="125"/>
        <v>#VALUE!</v>
      </c>
      <c r="AN104" s="704" t="e">
        <f t="shared" si="126"/>
        <v>#VALUE!</v>
      </c>
      <c r="AO104" s="769" t="e">
        <f t="shared" si="92"/>
        <v>#VALUE!</v>
      </c>
      <c r="AP104" s="705" t="e">
        <f t="shared" si="93"/>
        <v>#VALUE!</v>
      </c>
      <c r="AQ104" s="702">
        <f t="shared" si="127"/>
        <v>1</v>
      </c>
      <c r="AR104" s="703" t="e">
        <f t="shared" si="128"/>
        <v>#VALUE!</v>
      </c>
      <c r="AS104" s="704" t="e">
        <f t="shared" si="129"/>
        <v>#VALUE!</v>
      </c>
      <c r="AT104" s="769" t="e">
        <f t="shared" si="94"/>
        <v>#VALUE!</v>
      </c>
      <c r="AU104" s="705" t="e">
        <f t="shared" si="95"/>
        <v>#VALUE!</v>
      </c>
      <c r="AV104" s="702">
        <f t="shared" si="130"/>
        <v>1</v>
      </c>
      <c r="AW104" s="703" t="e">
        <f t="shared" si="131"/>
        <v>#VALUE!</v>
      </c>
      <c r="AX104" s="704" t="e">
        <f t="shared" si="132"/>
        <v>#VALUE!</v>
      </c>
      <c r="AY104" s="769" t="e">
        <f t="shared" si="96"/>
        <v>#VALUE!</v>
      </c>
      <c r="AZ104" s="705" t="e">
        <f t="shared" si="97"/>
        <v>#VALUE!</v>
      </c>
      <c r="BA104" s="702">
        <f t="shared" si="133"/>
        <v>1</v>
      </c>
      <c r="BB104" s="703" t="e">
        <f t="shared" si="134"/>
        <v>#VALUE!</v>
      </c>
      <c r="BC104" s="704" t="e">
        <f t="shared" si="135"/>
        <v>#VALUE!</v>
      </c>
      <c r="BD104" s="769" t="e">
        <f t="shared" si="98"/>
        <v>#VALUE!</v>
      </c>
      <c r="BE104" s="705" t="e">
        <f t="shared" si="99"/>
        <v>#VALUE!</v>
      </c>
      <c r="BF104" s="702">
        <f t="shared" si="136"/>
        <v>1</v>
      </c>
      <c r="BG104" s="703" t="e">
        <f t="shared" si="137"/>
        <v>#VALUE!</v>
      </c>
      <c r="BH104" s="704" t="e">
        <f t="shared" si="138"/>
        <v>#VALUE!</v>
      </c>
      <c r="BI104" s="769" t="e">
        <f t="shared" si="100"/>
        <v>#VALUE!</v>
      </c>
      <c r="BJ104" s="705" t="e">
        <f t="shared" si="101"/>
        <v>#VALUE!</v>
      </c>
      <c r="BK104" s="702">
        <f t="shared" si="139"/>
        <v>1</v>
      </c>
      <c r="BL104" s="703" t="e">
        <f t="shared" si="140"/>
        <v>#VALUE!</v>
      </c>
      <c r="BM104" s="704" t="e">
        <f t="shared" si="141"/>
        <v>#VALUE!</v>
      </c>
      <c r="BN104" s="769" t="e">
        <f t="shared" si="102"/>
        <v>#VALUE!</v>
      </c>
      <c r="BO104" s="705" t="e">
        <f t="shared" si="103"/>
        <v>#VALUE!</v>
      </c>
      <c r="BP104" s="702">
        <f t="shared" si="142"/>
        <v>1</v>
      </c>
      <c r="BQ104" s="703" t="e">
        <f t="shared" si="143"/>
        <v>#VALUE!</v>
      </c>
      <c r="BR104" s="704" t="e">
        <f t="shared" si="144"/>
        <v>#VALUE!</v>
      </c>
      <c r="BS104" s="769" t="e">
        <f t="shared" si="104"/>
        <v>#VALUE!</v>
      </c>
      <c r="BT104" s="705" t="e">
        <f t="shared" si="105"/>
        <v>#VALUE!</v>
      </c>
      <c r="BU104" s="702">
        <f t="shared" si="145"/>
        <v>1</v>
      </c>
      <c r="BV104" s="703" t="e">
        <f t="shared" si="146"/>
        <v>#VALUE!</v>
      </c>
      <c r="BW104" s="704" t="e">
        <f t="shared" si="147"/>
        <v>#VALUE!</v>
      </c>
      <c r="BX104" s="769" t="e">
        <f t="shared" si="106"/>
        <v>#VALUE!</v>
      </c>
      <c r="BY104" s="705" t="e">
        <f t="shared" si="107"/>
        <v>#VALUE!</v>
      </c>
      <c r="BZ104" s="702">
        <f t="shared" si="148"/>
        <v>1</v>
      </c>
      <c r="CA104" s="703" t="e">
        <f t="shared" si="149"/>
        <v>#VALUE!</v>
      </c>
      <c r="CB104" s="704" t="e">
        <f t="shared" si="150"/>
        <v>#VALUE!</v>
      </c>
      <c r="CC104" s="769" t="e">
        <f t="shared" si="108"/>
        <v>#VALUE!</v>
      </c>
      <c r="CD104" s="705" t="e">
        <f t="shared" si="109"/>
        <v>#VALUE!</v>
      </c>
      <c r="CE104" s="706">
        <f t="shared" si="78"/>
        <v>12</v>
      </c>
      <c r="CF104" s="707" t="e">
        <f t="shared" si="79"/>
        <v>#VALUE!</v>
      </c>
      <c r="CG104" s="708"/>
      <c r="CH104" s="709"/>
      <c r="CI104" s="745" t="s">
        <v>454</v>
      </c>
      <c r="CJ104" s="719"/>
      <c r="CK104" s="720"/>
      <c r="CL104" s="721"/>
      <c r="CM104" s="721"/>
      <c r="CN104" s="722"/>
      <c r="CO104" s="742" t="e">
        <f t="shared" si="110"/>
        <v>#VALUE!</v>
      </c>
      <c r="CP104" s="743" t="e">
        <f t="shared" si="111"/>
        <v>#VALUE!</v>
      </c>
      <c r="CQ104" s="724">
        <f t="shared" si="112"/>
        <v>0</v>
      </c>
      <c r="CR104" s="725" t="e">
        <f t="shared" si="151"/>
        <v>#VALUE!</v>
      </c>
      <c r="CS104" s="725" t="e">
        <f t="shared" si="151"/>
        <v>#VALUE!</v>
      </c>
      <c r="CT104" s="725" t="e">
        <f t="shared" si="113"/>
        <v>#VALUE!</v>
      </c>
      <c r="CU104" s="709"/>
    </row>
    <row r="105" spans="1:99" ht="16.5" customHeight="1">
      <c r="A105" s="23">
        <f>A104+1</f>
        <v>101</v>
      </c>
      <c r="B105" s="142">
        <f>'2020-상시근로자'!B105</f>
        <v>0</v>
      </c>
      <c r="C105" s="632">
        <f>'2020-상시근로자'!C105</f>
        <v>0</v>
      </c>
      <c r="D105" s="634">
        <f>'2020-상시근로자'!D105</f>
        <v>0</v>
      </c>
      <c r="E105" s="156" t="e">
        <f>IF($D105="","",IF(OR(MID(D105,LEN(CLEAN(D105))-6,1)&lt;="2",MID(D105,LEN(CLEAN(D105))-6,1)="5",MID(D105,LEN(CLEAN(D105))-6,1)="6"),DATE(MID(D105,1,2),MID(D105,3,2),MID(D105,5,2)),CHOOSE(14-LEN(CLEAN(D105)),DATE(MID(D105,1,2)+100,MID(D105,3,2),MID(D105,5,2)),DATE(MID(D105,1,1)+100,MID(D105,2,2),MID(D105,4,2)),DATE(2000,MID(D105,1,2),MID(D105,3,2)),DATE(2000,MID(D105,1,1),MID(D105,2,2)))))</f>
        <v>#VALUE!</v>
      </c>
      <c r="F105" s="30" t="e">
        <f>IF(D105="","",IF(LEN(CLEAN(D105))=10,IF(AND(VALUE(MID(D105,4,1))&gt;=1,VALUE(MID(D105,4,1))&lt;=4),MOD(11-MOD(0*2+0*3+0*4+MID(D105,1,1)*5+MID(D105,2,1)*6+MID(D105,3,1)*7+MID(D105,4,1)*8+MID(D105,5,1)*9+MID(D105,6,1)*2+MID(D105,7,1)*3+MID(D105,8,1)*4+MID(D105,9,1)*5,11),10),IF(AND(VALUE(MID(D105,4,1))&gt;=5,VALUE(MID(D105,4,1))&lt;=8),MOD(11-MOD(0*2+0*3+0*4+MID(D105,1,1)*5+MID(D105,2,1)*6+MID(D105,3,1)*7+MID(D105,4,1)*8+MID(D105,5,1)*9+MID(D105,6,1)*2+MID(D105,7,1)*3+MID(D105,8,1)*4+MID(D105,9,1)*5,11),10),"오류")),IF(LEN(CLEAN(D105))=11,IF(AND(VALUE(MID(D105,5,1))&gt;=1,VALUE(MID(D105,5,1))&lt;=4),MOD(11-MOD(0*2+0*3+MID(D105,1,1)*4+MID(D105,2,1)*5+MID(D105,3,1)*6+MID(D105,4,1)*7+MID(D105,5,1)*8+MID(D105,6,1)*9+MID(D105,7,1)*2+MID(D105,8,1)*3+MID(D105,9,1)*4+MID(D105,10,1)*5,11),10),IF(AND(VALUE(MID(D105,5,1))&gt;=5,VALUE(MID(D105,5,1))&lt;=8),MOD(11-MOD(0*2+0*3+MID(D105,1,1)*4+MID(D105,2,1)*5+MID(D105,3,1)*6+MID(D105,4,1)*7+MID(D105,5,1)*8+MID(D105,6,1)*9+MID(D105,7,1)*2+MID(D105,8,1)*3+MID(D105,9,1)*4+MID(D105,10,1)*5,11),10),"오류")),IF(LEN(CLEAN(D105))=12,IF(AND(VALUE(MID(D105,6,1))&gt;=1,VALUE(MID(D105,6,1))&lt;=4),MOD(11-MOD(0*2+MID(D105,1,1)*3+MID(D105,2,1)*4+MID(D105,3,1)*5+MID(D105,4,1)*6+MID(D105,5,1)*7+MID(D105,6,1)*8+MID(D105,7,1)*9+MID(D105,8,1)*2+MID(D105,9,1)*3+MID(D105,10,1)*4+MID(D105,11,1)*5,11),10),IF(AND(VALUE(MID(D105,7,1))&gt;=5,VALUE(MID(D105,7,1))&lt;=8),MOD(11-MOD(0*2+MID(D105,1,1)*3+MID(D105,2,1)*4+MID(D105,3,1)*5+MID(D105,4,1)*6+MID(D105,5,1)*7+MID(D105,6,1)*8+MID(D105,7,1)*9+MID(D105,8,1)*2+MID(D105,9,1)*3+MID(D105,10,1)*4+MID(D105,11,1)*5,11),10),"오류")),IF(AND(VALUE(MID(D105,7,1))&gt;=1,VALUE(MID(D105,7,1))&lt;=4),MOD(11-MOD(MID(D105,1,1)*2+MID(D105,2,1)*3+MID(D105,3,1)*4+MID(D105,4,1)*5+MID(D105,5,1)*6+MID(D105,6,1)*7+MID(D105,7,1)*8+MID(D105,8,1)*9+MID(D105,9,1)*2+MID(D105,10,1)*3+MID(D105,11,1)*4+MID(D105,12,1)*5,11),10),IF(AND(VALUE(MID(D105,7,1))&gt;=5,VALUE(MID(D105,7,1))&lt;=8),IF(LEN(CLEAN(D105))=12,MOD(MOD(11-MOD(0*2+MID(D105,1,1)*3+MID(D105,2,1)*4+MID(D105,3,1)*5+MID(D105,4,1)*6+MID(D105,5,1)*7+MID(D105,6,1)*8+MID(D105,7,1)*9+MID(D105,8,1)*2+MID(D105,9,1)*3+MID(D105,10,1)*4+MID(D105,11,1)*5,11),10)+2,10),MOD(MOD(11-MOD(MID(D105,1,1)*2+MID(D105,2,1)*3+MID(D105,3,1)*4+MID(D105,4,1)*5+MID(D105,5,1)*6+MID(D105,6,1)*7+MID(D105,7,1)*8+MID(D105,8,1)*9+MID(D105,9,1)*2+MID(D105,10,1)*3+MID(D105,11,1)*4+MID(D105,12,1)*5,11),10)+2,10))))))))</f>
        <v>#VALUE!</v>
      </c>
      <c r="G105" s="31" t="e">
        <f>IF(D105="","",IF(INT(RIGHT(D105,1))=F105,"OK","주민오류"))</f>
        <v>#VALUE!</v>
      </c>
      <c r="H105" s="147" t="e">
        <f>IF(D105="","",CHOOSE(14-LEN(CLEAN(D105)),CHOOSE(MID(D105,7,1),"남","여","남","여","남","여","남","여","남","여"),CHOOSE(MID(D105,6,1),"남","여","남","여","남","여","남","여","남","여"),CHOOSE(MID(D105,5,1),"남","여","남","여","남","여","남","여","남","여"),CHOOSE(MID(D105,4,1),"남","여","남","여","남","여","남","여","남","여"),CHOOSE(MID(D105,3,1),"남","여","남","여","남","여","남","여","남","여")))</f>
        <v>#VALUE!</v>
      </c>
      <c r="I105" s="633">
        <f>'2020-상시근로자'!E105</f>
        <v>0</v>
      </c>
      <c r="J105" s="633">
        <f>'2020-상시근로자'!G105</f>
        <v>0</v>
      </c>
      <c r="K105" s="33" t="e">
        <f>IF($D105="","",DATEDIF(IF(OR(MID(D105,LEN(CLEAN(D105))-6,1)&lt;="2",MID(D105,LEN(CLEAN(D105))-6,1)="5",MID(D105,LEN(CLEAN(D105))-6,1)="6"),DATE(MID(D105,1,2),MID(D105,3,2),MID(D105,5,2)),CHOOSE(14-LEN(CLEAN(D105)), DATE(MID(D105,1,2)+100,MID(D105,3,2),MID(D105,5,2)), DATE(MID(D105,1,1)+100,MID(D105,2,2),MID(D105,4,2)),DATE(2000,MID(D105,1,2),MID(D105,3,2)),DATE(2000,MID(D105,1,1),MID(D105,2,2)))),I105,"y"))</f>
        <v>#VALUE!</v>
      </c>
      <c r="L105" s="33">
        <f t="shared" si="77"/>
        <v>0</v>
      </c>
      <c r="M105" s="35" t="e">
        <f>IF(D105="","",TEXT(DATE(YEAR(I105-E105),MONTH(I105-E105),DAY(I105-E105))-DATE(YEAR(P105-O105),MONTH(P105-O105),DAY(P105-O105)),"yy년")&amp;VALUE(TEXT(DATE(YEAR(I105-E105),MONTH(I105-E105),DAY(I105-E105))-DATE(YEAR(P105-O105),MONTH(P105-O105),DAY(P105-O105)),"mm")-1)&amp;TEXT(DATE(YEAR(I105-E105),MONTH(I105-E105),DAY(I105-E105))-DATE(YEAR(P105-O105),MONTH(P105-O105),DAY(P105-O105)),"월dd일"))</f>
        <v>#VALUE!</v>
      </c>
      <c r="N105" s="108"/>
      <c r="O105" s="176"/>
      <c r="P105" s="177"/>
      <c r="Q105" s="201" t="s">
        <v>160</v>
      </c>
      <c r="R105" s="202" t="s">
        <v>160</v>
      </c>
      <c r="S105" s="203"/>
      <c r="T105" s="122" t="s">
        <v>160</v>
      </c>
      <c r="U105" s="204" t="s">
        <v>160</v>
      </c>
      <c r="V105" s="205" t="s">
        <v>160</v>
      </c>
      <c r="W105" s="702">
        <f>IF($D105="",0,IF(AND((W$3&gt;=$I105),OR((W$3&lt;=$J105),($J105=""),($J105=0)),$T105="부",$U105="부",$V105="부"),1,0))</f>
        <v>1</v>
      </c>
      <c r="X105" s="703" t="e">
        <f>IF($D105="",0,DATEDIF(IF(OR(MID($D105,LEN(CLEAN($D105))-6,1)&lt;="2",MID($D105,LEN(CLEAN($D105))-6,1)="5",MID($D105,LEN(CLEAN($D105))-6,1)="6"),DATE(MID($D105,1,2),MID($D105,3,2),MID($D105,5,2)),CHOOSE(14-LEN(CLEAN($D105)), DATE(MID($D105,1,2)+100,MID($D105,3,2),MID($D105,5,2)), DATE(MID($D105,1,1)+100,MID($D105,2,2),MID($D105,4,2)),DATE(2000,MID($D105,1,2),MID($D105,3,2)),DATE(2000,MID($D105,1,1),MID($D105,2,2)))),W$3,"y"))</f>
        <v>#VALUE!</v>
      </c>
      <c r="Y105" s="704" t="e">
        <f>IF($D105="","",TEXT(DATE(YEAR(W$3-$E105),MONTH(W$3-$E105),DAY(W$3-$E105))-DATE(YEAR($P105-$O105),MONTH($P105-$O105),DAY($P105-$O105)),"yy년")&amp;VALUE(TEXT(DATE(YEAR(W$3-$E105),MONTH(W$3-$E105),DAY(W$3-$E105))-DATE(YEAR($P105-$O105),MONTH($P105-$O105),DAY($P105-$O105)),"mm")-1)&amp;TEXT(DATE(YEAR(W$3-$E105),MONTH(W$3-$E105),DAY(W$3-$E105))-DATE(YEAR($P105-$O105),MONTH($P105-$O105),DAY($P105-$O105)),"월dd일"))</f>
        <v>#VALUE!</v>
      </c>
      <c r="Z105" s="769" t="e">
        <f t="shared" si="86"/>
        <v>#VALUE!</v>
      </c>
      <c r="AA105" s="705" t="e">
        <f t="shared" si="87"/>
        <v>#VALUE!</v>
      </c>
      <c r="AB105" s="702">
        <f>IF($D105="",0,IF(AND((AB$3&gt;=$I105),OR((AB$3&lt;=$J105),($J105=""),($J105=0)),$T105="부",$U105="부",$V105="부"),1,0))</f>
        <v>1</v>
      </c>
      <c r="AC105" s="703" t="e">
        <f>IF($D105="",0,DATEDIF(IF(OR(MID($D105,LEN(CLEAN($D105))-6,1)&lt;="2",MID($D105,LEN(CLEAN($D105))-6,1)="5",MID($D105,LEN(CLEAN($D105))-6,1)="6"),DATE(MID($D105,1,2),MID($D105,3,2),MID($D105,5,2)),CHOOSE(14-LEN(CLEAN($D105)), DATE(MID($D105,1,2)+100,MID($D105,3,2),MID($D105,5,2)), DATE(MID($D105,1,1)+100,MID($D105,2,2),MID($D105,4,2)),DATE(2000,MID($D105,1,2),MID($D105,3,2)),DATE(2000,MID($D105,1,1),MID($D105,2,2)))),AB$3,"y"))</f>
        <v>#VALUE!</v>
      </c>
      <c r="AD105" s="704" t="e">
        <f>IF($D105="","",TEXT(DATE(YEAR(AB$3-$E105),MONTH(AB$3-$E105),DAY(AB$3-$E105))-DATE(YEAR($P105-$O105),MONTH($P105-$O105),DAY($P105-$O105)),"yy년")&amp;VALUE(TEXT(DATE(YEAR(AB$3-$E105),MONTH(AB$3-$E105),DAY(AB$3-$E105))-DATE(YEAR($P105-$O105),MONTH($P105-$O105),DAY($P105-$O105)),"mm")-1)&amp;TEXT(DATE(YEAR(AB$3-$E105),MONTH(AB$3-$E105),DAY(AB$3-$E105))-DATE(YEAR($P105-$O105),MONTH($P105-$O105),DAY($P105-$O105)),"월dd일"))</f>
        <v>#VALUE!</v>
      </c>
      <c r="AE105" s="769" t="e">
        <f t="shared" si="88"/>
        <v>#VALUE!</v>
      </c>
      <c r="AF105" s="705" t="e">
        <f t="shared" si="89"/>
        <v>#VALUE!</v>
      </c>
      <c r="AG105" s="702">
        <f>IF($D105="",0,IF(AND((AG$3&gt;=$I105),OR((AG$3&lt;=$J105),($J105=""),($J105=0)),$T105="부",$U105="부",$V105="부"),1,0))</f>
        <v>1</v>
      </c>
      <c r="AH105" s="703" t="e">
        <f>IF($D105="",0,DATEDIF(IF(OR(MID($D105,LEN(CLEAN($D105))-6,1)&lt;="2",MID($D105,LEN(CLEAN($D105))-6,1)="5",MID($D105,LEN(CLEAN($D105))-6,1)="6"),DATE(MID($D105,1,2),MID($D105,3,2),MID($D105,5,2)),CHOOSE(14-LEN(CLEAN($D105)), DATE(MID($D105,1,2)+100,MID($D105,3,2),MID($D105,5,2)), DATE(MID($D105,1,1)+100,MID($D105,2,2),MID($D105,4,2)),DATE(2000,MID($D105,1,2),MID($D105,3,2)),DATE(2000,MID($D105,1,1),MID($D105,2,2)))),AG$3,"y"))</f>
        <v>#VALUE!</v>
      </c>
      <c r="AI105" s="704" t="e">
        <f>IF($D105="","",TEXT(DATE(YEAR(AG$3-$E105),MONTH(AG$3-$E105),DAY(AG$3-$E105))-DATE(YEAR($P105-$O105),MONTH($P105-$O105),DAY($P105-$O105)),"yy년")&amp;VALUE(TEXT(DATE(YEAR(AG$3-$E105),MONTH(AG$3-$E105),DAY(AG$3-$E105))-DATE(YEAR($P105-$O105),MONTH($P105-$O105),DAY($P105-$O105)),"mm")-1)&amp;TEXT(DATE(YEAR(AG$3-$E105),MONTH(AG$3-$E105),DAY(AG$3-$E105))-DATE(YEAR($P105-$O105),MONTH($P105-$O105),DAY($P105-$O105)),"월dd일"))</f>
        <v>#VALUE!</v>
      </c>
      <c r="AJ105" s="769" t="e">
        <f t="shared" si="90"/>
        <v>#VALUE!</v>
      </c>
      <c r="AK105" s="705" t="e">
        <f t="shared" si="91"/>
        <v>#VALUE!</v>
      </c>
      <c r="AL105" s="702">
        <f>IF($D105="",0,IF(AND((AL$3&gt;=$I105),OR((AL$3&lt;=$J105),($J105=""),($J105=0)),$T105="부",$U105="부",$V105="부"),1,0))</f>
        <v>1</v>
      </c>
      <c r="AM105" s="703" t="e">
        <f>IF($D105="",0,DATEDIF(IF(OR(MID($D105,LEN(CLEAN($D105))-6,1)&lt;="2",MID($D105,LEN(CLEAN($D105))-6,1)="5",MID($D105,LEN(CLEAN($D105))-6,1)="6"),DATE(MID($D105,1,2),MID($D105,3,2),MID($D105,5,2)),CHOOSE(14-LEN(CLEAN($D105)), DATE(MID($D105,1,2)+100,MID($D105,3,2),MID($D105,5,2)), DATE(MID($D105,1,1)+100,MID($D105,2,2),MID($D105,4,2)),DATE(2000,MID($D105,1,2),MID($D105,3,2)),DATE(2000,MID($D105,1,1),MID($D105,2,2)))),AL$3,"y"))</f>
        <v>#VALUE!</v>
      </c>
      <c r="AN105" s="704" t="e">
        <f>IF($D105="","",TEXT(DATE(YEAR(AL$3-$E105),MONTH(AL$3-$E105),DAY(AL$3-$E105))-DATE(YEAR($P105-$O105),MONTH($P105-$O105),DAY($P105-$O105)),"yy년")&amp;VALUE(TEXT(DATE(YEAR(AL$3-$E105),MONTH(AL$3-$E105),DAY(AL$3-$E105))-DATE(YEAR($P105-$O105),MONTH($P105-$O105),DAY($P105-$O105)),"mm")-1)&amp;TEXT(DATE(YEAR(AL$3-$E105),MONTH(AL$3-$E105),DAY(AL$3-$E105))-DATE(YEAR($P105-$O105),MONTH($P105-$O105),DAY($P105-$O105)),"월dd일"))</f>
        <v>#VALUE!</v>
      </c>
      <c r="AO105" s="769" t="e">
        <f t="shared" si="92"/>
        <v>#VALUE!</v>
      </c>
      <c r="AP105" s="705" t="e">
        <f t="shared" si="93"/>
        <v>#VALUE!</v>
      </c>
      <c r="AQ105" s="702">
        <f>IF($D105="",0,IF(AND((AQ$3&gt;=$I105),OR((AQ$3&lt;=$J105),($J105=""),($J105=0)),$T105="부",$U105="부",$V105="부"),1,0))</f>
        <v>1</v>
      </c>
      <c r="AR105" s="703" t="e">
        <f>IF($D105="",0,DATEDIF(IF(OR(MID($D105,LEN(CLEAN($D105))-6,1)&lt;="2",MID($D105,LEN(CLEAN($D105))-6,1)="5",MID($D105,LEN(CLEAN($D105))-6,1)="6"),DATE(MID($D105,1,2),MID($D105,3,2),MID($D105,5,2)),CHOOSE(14-LEN(CLEAN($D105)), DATE(MID($D105,1,2)+100,MID($D105,3,2),MID($D105,5,2)), DATE(MID($D105,1,1)+100,MID($D105,2,2),MID($D105,4,2)),DATE(2000,MID($D105,1,2),MID($D105,3,2)),DATE(2000,MID($D105,1,1),MID($D105,2,2)))),AQ$3,"y"))</f>
        <v>#VALUE!</v>
      </c>
      <c r="AS105" s="704" t="e">
        <f>IF($D105="","",TEXT(DATE(YEAR(AQ$3-$E105),MONTH(AQ$3-$E105),DAY(AQ$3-$E105))-DATE(YEAR($P105-$O105),MONTH($P105-$O105),DAY($P105-$O105)),"yy년")&amp;VALUE(TEXT(DATE(YEAR(AQ$3-$E105),MONTH(AQ$3-$E105),DAY(AQ$3-$E105))-DATE(YEAR($P105-$O105),MONTH($P105-$O105),DAY($P105-$O105)),"mm")-1)&amp;TEXT(DATE(YEAR(AQ$3-$E105),MONTH(AQ$3-$E105),DAY(AQ$3-$E105))-DATE(YEAR($P105-$O105),MONTH($P105-$O105),DAY($P105-$O105)),"월dd일"))</f>
        <v>#VALUE!</v>
      </c>
      <c r="AT105" s="769" t="e">
        <f t="shared" si="94"/>
        <v>#VALUE!</v>
      </c>
      <c r="AU105" s="705" t="e">
        <f t="shared" si="95"/>
        <v>#VALUE!</v>
      </c>
      <c r="AV105" s="702">
        <f>IF($D105="",0,IF(AND((AV$3&gt;=$I105),OR((AV$3&lt;=$J105),($J105=""),($J105=0)),$T105="부",$U105="부",$V105="부"),1,0))</f>
        <v>1</v>
      </c>
      <c r="AW105" s="703" t="e">
        <f>IF($D105="",0,DATEDIF(IF(OR(MID($D105,LEN(CLEAN($D105))-6,1)&lt;="2",MID($D105,LEN(CLEAN($D105))-6,1)="5",MID($D105,LEN(CLEAN($D105))-6,1)="6"),DATE(MID($D105,1,2),MID($D105,3,2),MID($D105,5,2)),CHOOSE(14-LEN(CLEAN($D105)), DATE(MID($D105,1,2)+100,MID($D105,3,2),MID($D105,5,2)), DATE(MID($D105,1,1)+100,MID($D105,2,2),MID($D105,4,2)),DATE(2000,MID($D105,1,2),MID($D105,3,2)),DATE(2000,MID($D105,1,1),MID($D105,2,2)))),AV$3,"y"))</f>
        <v>#VALUE!</v>
      </c>
      <c r="AX105" s="704" t="e">
        <f>IF($D105="","",TEXT(DATE(YEAR(AV$3-$E105),MONTH(AV$3-$E105),DAY(AV$3-$E105))-DATE(YEAR($P105-$O105),MONTH($P105-$O105),DAY($P105-$O105)),"yy년")&amp;VALUE(TEXT(DATE(YEAR(AV$3-$E105),MONTH(AV$3-$E105),DAY(AV$3-$E105))-DATE(YEAR($P105-$O105),MONTH($P105-$O105),DAY($P105-$O105)),"mm")-1)&amp;TEXT(DATE(YEAR(AV$3-$E105),MONTH(AV$3-$E105),DAY(AV$3-$E105))-DATE(YEAR($P105-$O105),MONTH($P105-$O105),DAY($P105-$O105)),"월dd일"))</f>
        <v>#VALUE!</v>
      </c>
      <c r="AY105" s="769" t="e">
        <f t="shared" si="96"/>
        <v>#VALUE!</v>
      </c>
      <c r="AZ105" s="705" t="e">
        <f t="shared" si="97"/>
        <v>#VALUE!</v>
      </c>
      <c r="BA105" s="702">
        <f>IF($D105="",0,IF(AND((BA$3&gt;=$I105),OR((BA$3&lt;=$J105),($J105=""),($J105=0)),$T105="부",$U105="부",$V105="부"),1,0))</f>
        <v>1</v>
      </c>
      <c r="BB105" s="703" t="e">
        <f>IF($D105="",0,DATEDIF(IF(OR(MID($D105,LEN(CLEAN($D105))-6,1)&lt;="2",MID($D105,LEN(CLEAN($D105))-6,1)="5",MID($D105,LEN(CLEAN($D105))-6,1)="6"),DATE(MID($D105,1,2),MID($D105,3,2),MID($D105,5,2)),CHOOSE(14-LEN(CLEAN($D105)), DATE(MID($D105,1,2)+100,MID($D105,3,2),MID($D105,5,2)), DATE(MID($D105,1,1)+100,MID($D105,2,2),MID($D105,4,2)),DATE(2000,MID($D105,1,2),MID($D105,3,2)),DATE(2000,MID($D105,1,1),MID($D105,2,2)))),BA$3,"y"))</f>
        <v>#VALUE!</v>
      </c>
      <c r="BC105" s="704" t="e">
        <f>IF($D105="","",TEXT(DATE(YEAR(BA$3-$E105),MONTH(BA$3-$E105),DAY(BA$3-$E105))-DATE(YEAR($P105-$O105),MONTH($P105-$O105),DAY($P105-$O105)),"yy년")&amp;VALUE(TEXT(DATE(YEAR(BA$3-$E105),MONTH(BA$3-$E105),DAY(BA$3-$E105))-DATE(YEAR($P105-$O105),MONTH($P105-$O105),DAY($P105-$O105)),"mm")-1)&amp;TEXT(DATE(YEAR(BA$3-$E105),MONTH(BA$3-$E105),DAY(BA$3-$E105))-DATE(YEAR($P105-$O105),MONTH($P105-$O105),DAY($P105-$O105)),"월dd일"))</f>
        <v>#VALUE!</v>
      </c>
      <c r="BD105" s="769" t="e">
        <f t="shared" si="98"/>
        <v>#VALUE!</v>
      </c>
      <c r="BE105" s="705" t="e">
        <f t="shared" si="99"/>
        <v>#VALUE!</v>
      </c>
      <c r="BF105" s="702">
        <f>IF($D105="",0,IF(AND((BF$3&gt;=$I105),OR((BF$3&lt;=$J105),($J105=""),($J105=0)),$T105="부",$U105="부",$V105="부"),1,0))</f>
        <v>1</v>
      </c>
      <c r="BG105" s="703" t="e">
        <f>IF($D105="",0,DATEDIF(IF(OR(MID($D105,LEN(CLEAN($D105))-6,1)&lt;="2",MID($D105,LEN(CLEAN($D105))-6,1)="5",MID($D105,LEN(CLEAN($D105))-6,1)="6"),DATE(MID($D105,1,2),MID($D105,3,2),MID($D105,5,2)),CHOOSE(14-LEN(CLEAN($D105)), DATE(MID($D105,1,2)+100,MID($D105,3,2),MID($D105,5,2)), DATE(MID($D105,1,1)+100,MID($D105,2,2),MID($D105,4,2)),DATE(2000,MID($D105,1,2),MID($D105,3,2)),DATE(2000,MID($D105,1,1),MID($D105,2,2)))),BF$3,"y"))</f>
        <v>#VALUE!</v>
      </c>
      <c r="BH105" s="704" t="e">
        <f>IF($D105="","",TEXT(DATE(YEAR(BF$3-$E105),MONTH(BF$3-$E105),DAY(BF$3-$E105))-DATE(YEAR($P105-$O105),MONTH($P105-$O105),DAY($P105-$O105)),"yy년")&amp;VALUE(TEXT(DATE(YEAR(BF$3-$E105),MONTH(BF$3-$E105),DAY(BF$3-$E105))-DATE(YEAR($P105-$O105),MONTH($P105-$O105),DAY($P105-$O105)),"mm")-1)&amp;TEXT(DATE(YEAR(BF$3-$E105),MONTH(BF$3-$E105),DAY(BF$3-$E105))-DATE(YEAR($P105-$O105),MONTH($P105-$O105),DAY($P105-$O105)),"월dd일"))</f>
        <v>#VALUE!</v>
      </c>
      <c r="BI105" s="769" t="e">
        <f t="shared" si="100"/>
        <v>#VALUE!</v>
      </c>
      <c r="BJ105" s="705" t="e">
        <f t="shared" si="101"/>
        <v>#VALUE!</v>
      </c>
      <c r="BK105" s="702">
        <f>IF($D105="",0,IF(AND((BK$3&gt;=$I105),OR((BK$3&lt;=$J105),($J105=""),($J105=0)),$T105="부",$U105="부",$V105="부"),1,0))</f>
        <v>1</v>
      </c>
      <c r="BL105" s="703" t="e">
        <f>IF($D105="",0,DATEDIF(IF(OR(MID($D105,LEN(CLEAN($D105))-6,1)&lt;="2",MID($D105,LEN(CLEAN($D105))-6,1)="5",MID($D105,LEN(CLEAN($D105))-6,1)="6"),DATE(MID($D105,1,2),MID($D105,3,2),MID($D105,5,2)),CHOOSE(14-LEN(CLEAN($D105)), DATE(MID($D105,1,2)+100,MID($D105,3,2),MID($D105,5,2)), DATE(MID($D105,1,1)+100,MID($D105,2,2),MID($D105,4,2)),DATE(2000,MID($D105,1,2),MID($D105,3,2)),DATE(2000,MID($D105,1,1),MID($D105,2,2)))),BK$3,"y"))</f>
        <v>#VALUE!</v>
      </c>
      <c r="BM105" s="704" t="e">
        <f>IF($D105="","",TEXT(DATE(YEAR(BK$3-$E105),MONTH(BK$3-$E105),DAY(BK$3-$E105))-DATE(YEAR($P105-$O105),MONTH($P105-$O105),DAY($P105-$O105)),"yy년")&amp;VALUE(TEXT(DATE(YEAR(BK$3-$E105),MONTH(BK$3-$E105),DAY(BK$3-$E105))-DATE(YEAR($P105-$O105),MONTH($P105-$O105),DAY($P105-$O105)),"mm")-1)&amp;TEXT(DATE(YEAR(BK$3-$E105),MONTH(BK$3-$E105),DAY(BK$3-$E105))-DATE(YEAR($P105-$O105),MONTH($P105-$O105),DAY($P105-$O105)),"월dd일"))</f>
        <v>#VALUE!</v>
      </c>
      <c r="BN105" s="769" t="e">
        <f t="shared" si="102"/>
        <v>#VALUE!</v>
      </c>
      <c r="BO105" s="705" t="e">
        <f t="shared" si="103"/>
        <v>#VALUE!</v>
      </c>
      <c r="BP105" s="702">
        <f>IF($D105="",0,IF(AND((BP$3&gt;=$I105),OR((BP$3&lt;=$J105),($J105=""),($J105=0)),$T105="부",$U105="부",$V105="부"),1,0))</f>
        <v>1</v>
      </c>
      <c r="BQ105" s="703" t="e">
        <f>IF($D105="",0,DATEDIF(IF(OR(MID($D105,LEN(CLEAN($D105))-6,1)&lt;="2",MID($D105,LEN(CLEAN($D105))-6,1)="5",MID($D105,LEN(CLEAN($D105))-6,1)="6"),DATE(MID($D105,1,2),MID($D105,3,2),MID($D105,5,2)),CHOOSE(14-LEN(CLEAN($D105)), DATE(MID($D105,1,2)+100,MID($D105,3,2),MID($D105,5,2)), DATE(MID($D105,1,1)+100,MID($D105,2,2),MID($D105,4,2)),DATE(2000,MID($D105,1,2),MID($D105,3,2)),DATE(2000,MID($D105,1,1),MID($D105,2,2)))),BP$3,"y"))</f>
        <v>#VALUE!</v>
      </c>
      <c r="BR105" s="704" t="e">
        <f>IF($D105="","",TEXT(DATE(YEAR(BP$3-$E105),MONTH(BP$3-$E105),DAY(BP$3-$E105))-DATE(YEAR($P105-$O105),MONTH($P105-$O105),DAY($P105-$O105)),"yy년")&amp;VALUE(TEXT(DATE(YEAR(BP$3-$E105),MONTH(BP$3-$E105),DAY(BP$3-$E105))-DATE(YEAR($P105-$O105),MONTH($P105-$O105),DAY($P105-$O105)),"mm")-1)&amp;TEXT(DATE(YEAR(BP$3-$E105),MONTH(BP$3-$E105),DAY(BP$3-$E105))-DATE(YEAR($P105-$O105),MONTH($P105-$O105),DAY($P105-$O105)),"월dd일"))</f>
        <v>#VALUE!</v>
      </c>
      <c r="BS105" s="769" t="e">
        <f t="shared" si="104"/>
        <v>#VALUE!</v>
      </c>
      <c r="BT105" s="705" t="e">
        <f t="shared" si="105"/>
        <v>#VALUE!</v>
      </c>
      <c r="BU105" s="702">
        <f>IF($D105="",0,IF(AND((BU$3&gt;=$I105),OR((BU$3&lt;=$J105),($J105=""),($J105=0)),$T105="부",$U105="부",$V105="부"),1,0))</f>
        <v>1</v>
      </c>
      <c r="BV105" s="703" t="e">
        <f>IF($D105="",0,DATEDIF(IF(OR(MID($D105,LEN(CLEAN($D105))-6,1)&lt;="2",MID($D105,LEN(CLEAN($D105))-6,1)="5",MID($D105,LEN(CLEAN($D105))-6,1)="6"),DATE(MID($D105,1,2),MID($D105,3,2),MID($D105,5,2)),CHOOSE(14-LEN(CLEAN($D105)), DATE(MID($D105,1,2)+100,MID($D105,3,2),MID($D105,5,2)), DATE(MID($D105,1,1)+100,MID($D105,2,2),MID($D105,4,2)),DATE(2000,MID($D105,1,2),MID($D105,3,2)),DATE(2000,MID($D105,1,1),MID($D105,2,2)))),BU$3,"y"))</f>
        <v>#VALUE!</v>
      </c>
      <c r="BW105" s="704" t="e">
        <f>IF($D105="","",TEXT(DATE(YEAR(BU$3-$E105),MONTH(BU$3-$E105),DAY(BU$3-$E105))-DATE(YEAR($P105-$O105),MONTH($P105-$O105),DAY($P105-$O105)),"yy년")&amp;VALUE(TEXT(DATE(YEAR(BU$3-$E105),MONTH(BU$3-$E105),DAY(BU$3-$E105))-DATE(YEAR($P105-$O105),MONTH($P105-$O105),DAY($P105-$O105)),"mm")-1)&amp;TEXT(DATE(YEAR(BU$3-$E105),MONTH(BU$3-$E105),DAY(BU$3-$E105))-DATE(YEAR($P105-$O105),MONTH($P105-$O105),DAY($P105-$O105)),"월dd일"))</f>
        <v>#VALUE!</v>
      </c>
      <c r="BX105" s="769" t="e">
        <f t="shared" si="106"/>
        <v>#VALUE!</v>
      </c>
      <c r="BY105" s="705" t="e">
        <f t="shared" si="107"/>
        <v>#VALUE!</v>
      </c>
      <c r="BZ105" s="702">
        <f>IF($D105="",0,IF(AND((BZ$3&gt;=$I105),OR((BZ$3&lt;=$J105),($J105=""),($J105=0)),$T105="부",$U105="부",$V105="부"),1,0))</f>
        <v>1</v>
      </c>
      <c r="CA105" s="703" t="e">
        <f>IF($D105="",0,DATEDIF(IF(OR(MID($D105,LEN(CLEAN($D105))-6,1)&lt;="2",MID($D105,LEN(CLEAN($D105))-6,1)="5",MID($D105,LEN(CLEAN($D105))-6,1)="6"),DATE(MID($D105,1,2),MID($D105,3,2),MID($D105,5,2)),CHOOSE(14-LEN(CLEAN($D105)), DATE(MID($D105,1,2)+100,MID($D105,3,2),MID($D105,5,2)), DATE(MID($D105,1,1)+100,MID($D105,2,2),MID($D105,4,2)),DATE(2000,MID($D105,1,2),MID($D105,3,2)),DATE(2000,MID($D105,1,1),MID($D105,2,2)))),BZ$3,"y"))</f>
        <v>#VALUE!</v>
      </c>
      <c r="CB105" s="704" t="e">
        <f>IF($D105="","",TEXT(DATE(YEAR(BZ$3-$E105),MONTH(BZ$3-$E105),DAY(BZ$3-$E105))-DATE(YEAR($P105-$O105),MONTH($P105-$O105),DAY($P105-$O105)),"yy년")&amp;VALUE(TEXT(DATE(YEAR(BZ$3-$E105),MONTH(BZ$3-$E105),DAY(BZ$3-$E105))-DATE(YEAR($P105-$O105),MONTH($P105-$O105),DAY($P105-$O105)),"mm")-1)&amp;TEXT(DATE(YEAR(BZ$3-$E105),MONTH(BZ$3-$E105),DAY(BZ$3-$E105))-DATE(YEAR($P105-$O105),MONTH($P105-$O105),DAY($P105-$O105)),"월dd일"))</f>
        <v>#VALUE!</v>
      </c>
      <c r="CC105" s="769" t="e">
        <f t="shared" si="108"/>
        <v>#VALUE!</v>
      </c>
      <c r="CD105" s="705" t="e">
        <f t="shared" si="109"/>
        <v>#VALUE!</v>
      </c>
      <c r="CE105" s="706">
        <f t="shared" si="78"/>
        <v>12</v>
      </c>
      <c r="CF105" s="707" t="e">
        <f t="shared" si="79"/>
        <v>#VALUE!</v>
      </c>
      <c r="CG105" s="708"/>
      <c r="CH105" s="709"/>
      <c r="CI105" s="719"/>
      <c r="CJ105" s="719"/>
      <c r="CK105" s="720"/>
      <c r="CL105" s="721"/>
      <c r="CM105" s="721">
        <v>0</v>
      </c>
      <c r="CN105" s="722">
        <f>CL105-CM105</f>
        <v>0</v>
      </c>
      <c r="CO105" s="723" t="e">
        <f>IF(CE105=0,0,CF105/CE105)</f>
        <v>#VALUE!</v>
      </c>
      <c r="CP105" s="709" t="e">
        <f>IF(CO105=100%,"청년",IF(CO105=0%,"청년외","확인"))</f>
        <v>#VALUE!</v>
      </c>
      <c r="CQ105" s="724">
        <f>C105</f>
        <v>0</v>
      </c>
      <c r="CR105" s="725" t="e">
        <f>IF($CP105=CR$4,$CN105,0)</f>
        <v>#VALUE!</v>
      </c>
      <c r="CS105" s="725" t="e">
        <f>IF($CP105=CS$4,$CN105,0)</f>
        <v>#VALUE!</v>
      </c>
      <c r="CT105" s="725" t="e">
        <f>SUM(CR105:CS105)</f>
        <v>#VALUE!</v>
      </c>
      <c r="CU105" s="709"/>
    </row>
    <row r="106" spans="1:99" ht="16.5" customHeight="1">
      <c r="A106" s="23">
        <f>A105+1</f>
        <v>102</v>
      </c>
      <c r="B106" s="142">
        <f>'2020-상시근로자'!B106</f>
        <v>0</v>
      </c>
      <c r="C106" s="632">
        <f>'2020-상시근로자'!C106</f>
        <v>0</v>
      </c>
      <c r="D106" s="634">
        <f>'2020-상시근로자'!D106</f>
        <v>0</v>
      </c>
      <c r="E106" s="156" t="e">
        <f t="shared" ref="E106:E169" si="152">IF($D106="","",IF(OR(MID(D106,LEN(CLEAN(D106))-6,1)&lt;="2",MID(D106,LEN(CLEAN(D106))-6,1)="5",MID(D106,LEN(CLEAN(D106))-6,1)="6"),DATE(MID(D106,1,2),MID(D106,3,2),MID(D106,5,2)),CHOOSE(14-LEN(CLEAN(D106)),DATE(MID(D106,1,2)+100,MID(D106,3,2),MID(D106,5,2)),DATE(MID(D106,1,1)+100,MID(D106,2,2),MID(D106,4,2)),DATE(2000,MID(D106,1,2),MID(D106,3,2)),DATE(2000,MID(D106,1,1),MID(D106,2,2)))))</f>
        <v>#VALUE!</v>
      </c>
      <c r="F106" s="30" t="e">
        <f t="shared" ref="F106:F169" si="153">IF(D106="","",IF(LEN(CLEAN(D106))=10,IF(AND(VALUE(MID(D106,4,1))&gt;=1,VALUE(MID(D106,4,1))&lt;=4),MOD(11-MOD(0*2+0*3+0*4+MID(D106,1,1)*5+MID(D106,2,1)*6+MID(D106,3,1)*7+MID(D106,4,1)*8+MID(D106,5,1)*9+MID(D106,6,1)*2+MID(D106,7,1)*3+MID(D106,8,1)*4+MID(D106,9,1)*5,11),10),IF(AND(VALUE(MID(D106,4,1))&gt;=5,VALUE(MID(D106,4,1))&lt;=8),MOD(11-MOD(0*2+0*3+0*4+MID(D106,1,1)*5+MID(D106,2,1)*6+MID(D106,3,1)*7+MID(D106,4,1)*8+MID(D106,5,1)*9+MID(D106,6,1)*2+MID(D106,7,1)*3+MID(D106,8,1)*4+MID(D106,9,1)*5,11),10),"오류")),IF(LEN(CLEAN(D106))=11,IF(AND(VALUE(MID(D106,5,1))&gt;=1,VALUE(MID(D106,5,1))&lt;=4),MOD(11-MOD(0*2+0*3+MID(D106,1,1)*4+MID(D106,2,1)*5+MID(D106,3,1)*6+MID(D106,4,1)*7+MID(D106,5,1)*8+MID(D106,6,1)*9+MID(D106,7,1)*2+MID(D106,8,1)*3+MID(D106,9,1)*4+MID(D106,10,1)*5,11),10),IF(AND(VALUE(MID(D106,5,1))&gt;=5,VALUE(MID(D106,5,1))&lt;=8),MOD(11-MOD(0*2+0*3+MID(D106,1,1)*4+MID(D106,2,1)*5+MID(D106,3,1)*6+MID(D106,4,1)*7+MID(D106,5,1)*8+MID(D106,6,1)*9+MID(D106,7,1)*2+MID(D106,8,1)*3+MID(D106,9,1)*4+MID(D106,10,1)*5,11),10),"오류")),IF(LEN(CLEAN(D106))=12,IF(AND(VALUE(MID(D106,6,1))&gt;=1,VALUE(MID(D106,6,1))&lt;=4),MOD(11-MOD(0*2+MID(D106,1,1)*3+MID(D106,2,1)*4+MID(D106,3,1)*5+MID(D106,4,1)*6+MID(D106,5,1)*7+MID(D106,6,1)*8+MID(D106,7,1)*9+MID(D106,8,1)*2+MID(D106,9,1)*3+MID(D106,10,1)*4+MID(D106,11,1)*5,11),10),IF(AND(VALUE(MID(D106,7,1))&gt;=5,VALUE(MID(D106,7,1))&lt;=8),MOD(11-MOD(0*2+MID(D106,1,1)*3+MID(D106,2,1)*4+MID(D106,3,1)*5+MID(D106,4,1)*6+MID(D106,5,1)*7+MID(D106,6,1)*8+MID(D106,7,1)*9+MID(D106,8,1)*2+MID(D106,9,1)*3+MID(D106,10,1)*4+MID(D106,11,1)*5,11),10),"오류")),IF(AND(VALUE(MID(D106,7,1))&gt;=1,VALUE(MID(D106,7,1))&lt;=4),MOD(11-MOD(MID(D106,1,1)*2+MID(D106,2,1)*3+MID(D106,3,1)*4+MID(D106,4,1)*5+MID(D106,5,1)*6+MID(D106,6,1)*7+MID(D106,7,1)*8+MID(D106,8,1)*9+MID(D106,9,1)*2+MID(D106,10,1)*3+MID(D106,11,1)*4+MID(D106,12,1)*5,11),10),IF(AND(VALUE(MID(D106,7,1))&gt;=5,VALUE(MID(D106,7,1))&lt;=8),IF(LEN(CLEAN(D106))=12,MOD(MOD(11-MOD(0*2+MID(D106,1,1)*3+MID(D106,2,1)*4+MID(D106,3,1)*5+MID(D106,4,1)*6+MID(D106,5,1)*7+MID(D106,6,1)*8+MID(D106,7,1)*9+MID(D106,8,1)*2+MID(D106,9,1)*3+MID(D106,10,1)*4+MID(D106,11,1)*5,11),10)+2,10),MOD(MOD(11-MOD(MID(D106,1,1)*2+MID(D106,2,1)*3+MID(D106,3,1)*4+MID(D106,4,1)*5+MID(D106,5,1)*6+MID(D106,6,1)*7+MID(D106,7,1)*8+MID(D106,8,1)*9+MID(D106,9,1)*2+MID(D106,10,1)*3+MID(D106,11,1)*4+MID(D106,12,1)*5,11),10)+2,10))))))))</f>
        <v>#VALUE!</v>
      </c>
      <c r="G106" s="31" t="e">
        <f t="shared" ref="G106:G169" si="154">IF(D106="","",IF(INT(RIGHT(D106,1))=F106,"OK","주민오류"))</f>
        <v>#VALUE!</v>
      </c>
      <c r="H106" s="147" t="e">
        <f t="shared" ref="H106:H169" si="155">IF(D106="","",CHOOSE(14-LEN(CLEAN(D106)),CHOOSE(MID(D106,7,1),"남","여","남","여","남","여","남","여","남","여"),CHOOSE(MID(D106,6,1),"남","여","남","여","남","여","남","여","남","여"),CHOOSE(MID(D106,5,1),"남","여","남","여","남","여","남","여","남","여"),CHOOSE(MID(D106,4,1),"남","여","남","여","남","여","남","여","남","여"),CHOOSE(MID(D106,3,1),"남","여","남","여","남","여","남","여","남","여")))</f>
        <v>#VALUE!</v>
      </c>
      <c r="I106" s="633">
        <f>'2020-상시근로자'!E106</f>
        <v>0</v>
      </c>
      <c r="J106" s="633">
        <f>'2020-상시근로자'!G106</f>
        <v>0</v>
      </c>
      <c r="K106" s="33" t="e">
        <f t="shared" ref="K106:K169" si="156">IF($D106="","",DATEDIF(IF(OR(MID(D106,LEN(CLEAN(D106))-6,1)&lt;="2",MID(D106,LEN(CLEAN(D106))-6,1)="5",MID(D106,LEN(CLEAN(D106))-6,1)="6"),DATE(MID(D106,1,2),MID(D106,3,2),MID(D106,5,2)),CHOOSE(14-LEN(CLEAN(D106)), DATE(MID(D106,1,2)+100,MID(D106,3,2),MID(D106,5,2)), DATE(MID(D106,1,1)+100,MID(D106,2,2),MID(D106,4,2)),DATE(2000,MID(D106,1,2),MID(D106,3,2)),DATE(2000,MID(D106,1,1),MID(D106,2,2)))),I106,"y"))</f>
        <v>#VALUE!</v>
      </c>
      <c r="L106" s="33">
        <f t="shared" si="77"/>
        <v>0</v>
      </c>
      <c r="M106" s="35" t="e">
        <f t="shared" ref="M106:M169" si="157">IF(D106="","",TEXT(DATE(YEAR(I106-E106),MONTH(I106-E106),DAY(I106-E106))-DATE(YEAR(P106-O106),MONTH(P106-O106),DAY(P106-O106)),"yy년")&amp;VALUE(TEXT(DATE(YEAR(I106-E106),MONTH(I106-E106),DAY(I106-E106))-DATE(YEAR(P106-O106),MONTH(P106-O106),DAY(P106-O106)),"mm")-1)&amp;TEXT(DATE(YEAR(I106-E106),MONTH(I106-E106),DAY(I106-E106))-DATE(YEAR(P106-O106),MONTH(P106-O106),DAY(P106-O106)),"월dd일"))</f>
        <v>#VALUE!</v>
      </c>
      <c r="N106" s="108"/>
      <c r="O106" s="178"/>
      <c r="P106" s="179"/>
      <c r="Q106" s="106" t="s">
        <v>160</v>
      </c>
      <c r="R106" s="107" t="s">
        <v>160</v>
      </c>
      <c r="S106" s="43"/>
      <c r="T106" s="122" t="s">
        <v>160</v>
      </c>
      <c r="U106" s="122" t="s">
        <v>160</v>
      </c>
      <c r="V106" s="123" t="s">
        <v>160</v>
      </c>
      <c r="W106" s="702">
        <f>IF($D106="",0,IF(AND((W$3&gt;=$I106),OR((W$3&lt;=$J106),($J106=""),($J106=0)),$T106="부",$U106="부",$V106="부"),1,0))</f>
        <v>1</v>
      </c>
      <c r="X106" s="703" t="e">
        <f>IF($D106="",0,DATEDIF(IF(OR(MID($D106,LEN(CLEAN($D106))-6,1)&lt;="2",MID($D106,LEN(CLEAN($D106))-6,1)="5",MID($D106,LEN(CLEAN($D106))-6,1)="6"),DATE(MID($D106,1,2),MID($D106,3,2),MID($D106,5,2)),CHOOSE(14-LEN(CLEAN($D106)), DATE(MID($D106,1,2)+100,MID($D106,3,2),MID($D106,5,2)), DATE(MID($D106,1,1)+100,MID($D106,2,2),MID($D106,4,2)),DATE(2000,MID($D106,1,2),MID($D106,3,2)),DATE(2000,MID($D106,1,1),MID($D106,2,2)))),W$3,"y"))</f>
        <v>#VALUE!</v>
      </c>
      <c r="Y106" s="704" t="e">
        <f>IF($D106="","",TEXT(DATE(YEAR(W$3-$E106),MONTH(W$3-$E106),DAY(W$3-$E106))-DATE(YEAR($P106-$O106),MONTH($P106-$O106),DAY($P106-$O106)),"yy년")&amp;VALUE(TEXT(DATE(YEAR(W$3-$E106),MONTH(W$3-$E106),DAY(W$3-$E106))-DATE(YEAR($P106-$O106),MONTH($P106-$O106),DAY($P106-$O106)),"mm")-1)&amp;TEXT(DATE(YEAR(W$3-$E106),MONTH(W$3-$E106),DAY(W$3-$E106))-DATE(YEAR($P106-$O106),MONTH($P106-$O106),DAY($P106-$O106)),"월dd일"))</f>
        <v>#VALUE!</v>
      </c>
      <c r="Z106" s="769" t="e">
        <f t="shared" si="86"/>
        <v>#VALUE!</v>
      </c>
      <c r="AA106" s="705" t="e">
        <f t="shared" si="87"/>
        <v>#VALUE!</v>
      </c>
      <c r="AB106" s="702">
        <f>IF($D106="",0,IF(AND((AB$3&gt;=$I106),OR((AB$3&lt;=$J106),($J106=""),($J106=0)),$T106="부",$U106="부",$V106="부"),1,0))</f>
        <v>1</v>
      </c>
      <c r="AC106" s="703" t="e">
        <f>IF($D106="",0,DATEDIF(IF(OR(MID($D106,LEN(CLEAN($D106))-6,1)&lt;="2",MID($D106,LEN(CLEAN($D106))-6,1)="5",MID($D106,LEN(CLEAN($D106))-6,1)="6"),DATE(MID($D106,1,2),MID($D106,3,2),MID($D106,5,2)),CHOOSE(14-LEN(CLEAN($D106)), DATE(MID($D106,1,2)+100,MID($D106,3,2),MID($D106,5,2)), DATE(MID($D106,1,1)+100,MID($D106,2,2),MID($D106,4,2)),DATE(2000,MID($D106,1,2),MID($D106,3,2)),DATE(2000,MID($D106,1,1),MID($D106,2,2)))),AB$3,"y"))</f>
        <v>#VALUE!</v>
      </c>
      <c r="AD106" s="704" t="e">
        <f>IF($D106="","",TEXT(DATE(YEAR(AB$3-$E106),MONTH(AB$3-$E106),DAY(AB$3-$E106))-DATE(YEAR($P106-$O106),MONTH($P106-$O106),DAY($P106-$O106)),"yy년")&amp;VALUE(TEXT(DATE(YEAR(AB$3-$E106),MONTH(AB$3-$E106),DAY(AB$3-$E106))-DATE(YEAR($P106-$O106),MONTH($P106-$O106),DAY($P106-$O106)),"mm")-1)&amp;TEXT(DATE(YEAR(AB$3-$E106),MONTH(AB$3-$E106),DAY(AB$3-$E106))-DATE(YEAR($P106-$O106),MONTH($P106-$O106),DAY($P106-$O106)),"월dd일"))</f>
        <v>#VALUE!</v>
      </c>
      <c r="AE106" s="769" t="e">
        <f t="shared" si="88"/>
        <v>#VALUE!</v>
      </c>
      <c r="AF106" s="705" t="e">
        <f t="shared" si="89"/>
        <v>#VALUE!</v>
      </c>
      <c r="AG106" s="702">
        <f>IF($D106="",0,IF(AND((AG$3&gt;=$I106),OR((AG$3&lt;=$J106),($J106=""),($J106=0)),$T106="부",$U106="부",$V106="부"),1,0))</f>
        <v>1</v>
      </c>
      <c r="AH106" s="703" t="e">
        <f>IF($D106="",0,DATEDIF(IF(OR(MID($D106,LEN(CLEAN($D106))-6,1)&lt;="2",MID($D106,LEN(CLEAN($D106))-6,1)="5",MID($D106,LEN(CLEAN($D106))-6,1)="6"),DATE(MID($D106,1,2),MID($D106,3,2),MID($D106,5,2)),CHOOSE(14-LEN(CLEAN($D106)), DATE(MID($D106,1,2)+100,MID($D106,3,2),MID($D106,5,2)), DATE(MID($D106,1,1)+100,MID($D106,2,2),MID($D106,4,2)),DATE(2000,MID($D106,1,2),MID($D106,3,2)),DATE(2000,MID($D106,1,1),MID($D106,2,2)))),AG$3,"y"))</f>
        <v>#VALUE!</v>
      </c>
      <c r="AI106" s="704" t="e">
        <f>IF($D106="","",TEXT(DATE(YEAR(AG$3-$E106),MONTH(AG$3-$E106),DAY(AG$3-$E106))-DATE(YEAR($P106-$O106),MONTH($P106-$O106),DAY($P106-$O106)),"yy년")&amp;VALUE(TEXT(DATE(YEAR(AG$3-$E106),MONTH(AG$3-$E106),DAY(AG$3-$E106))-DATE(YEAR($P106-$O106),MONTH($P106-$O106),DAY($P106-$O106)),"mm")-1)&amp;TEXT(DATE(YEAR(AG$3-$E106),MONTH(AG$3-$E106),DAY(AG$3-$E106))-DATE(YEAR($P106-$O106),MONTH($P106-$O106),DAY($P106-$O106)),"월dd일"))</f>
        <v>#VALUE!</v>
      </c>
      <c r="AJ106" s="769" t="e">
        <f t="shared" si="90"/>
        <v>#VALUE!</v>
      </c>
      <c r="AK106" s="705" t="e">
        <f t="shared" si="91"/>
        <v>#VALUE!</v>
      </c>
      <c r="AL106" s="702">
        <f>IF($D106="",0,IF(AND((AL$3&gt;=$I106),OR((AL$3&lt;=$J106),($J106=""),($J106=0)),$T106="부",$U106="부",$V106="부"),1,0))</f>
        <v>1</v>
      </c>
      <c r="AM106" s="703" t="e">
        <f>IF($D106="",0,DATEDIF(IF(OR(MID($D106,LEN(CLEAN($D106))-6,1)&lt;="2",MID($D106,LEN(CLEAN($D106))-6,1)="5",MID($D106,LEN(CLEAN($D106))-6,1)="6"),DATE(MID($D106,1,2),MID($D106,3,2),MID($D106,5,2)),CHOOSE(14-LEN(CLEAN($D106)), DATE(MID($D106,1,2)+100,MID($D106,3,2),MID($D106,5,2)), DATE(MID($D106,1,1)+100,MID($D106,2,2),MID($D106,4,2)),DATE(2000,MID($D106,1,2),MID($D106,3,2)),DATE(2000,MID($D106,1,1),MID($D106,2,2)))),AL$3,"y"))</f>
        <v>#VALUE!</v>
      </c>
      <c r="AN106" s="704" t="e">
        <f>IF($D106="","",TEXT(DATE(YEAR(AL$3-$E106),MONTH(AL$3-$E106),DAY(AL$3-$E106))-DATE(YEAR($P106-$O106),MONTH($P106-$O106),DAY($P106-$O106)),"yy년")&amp;VALUE(TEXT(DATE(YEAR(AL$3-$E106),MONTH(AL$3-$E106),DAY(AL$3-$E106))-DATE(YEAR($P106-$O106),MONTH($P106-$O106),DAY($P106-$O106)),"mm")-1)&amp;TEXT(DATE(YEAR(AL$3-$E106),MONTH(AL$3-$E106),DAY(AL$3-$E106))-DATE(YEAR($P106-$O106),MONTH($P106-$O106),DAY($P106-$O106)),"월dd일"))</f>
        <v>#VALUE!</v>
      </c>
      <c r="AO106" s="769" t="e">
        <f t="shared" si="92"/>
        <v>#VALUE!</v>
      </c>
      <c r="AP106" s="705" t="e">
        <f t="shared" si="93"/>
        <v>#VALUE!</v>
      </c>
      <c r="AQ106" s="702">
        <f>IF($D106="",0,IF(AND((AQ$3&gt;=$I106),OR((AQ$3&lt;=$J106),($J106=""),($J106=0)),$T106="부",$U106="부",$V106="부"),1,0))</f>
        <v>1</v>
      </c>
      <c r="AR106" s="703" t="e">
        <f>IF($D106="",0,DATEDIF(IF(OR(MID($D106,LEN(CLEAN($D106))-6,1)&lt;="2",MID($D106,LEN(CLEAN($D106))-6,1)="5",MID($D106,LEN(CLEAN($D106))-6,1)="6"),DATE(MID($D106,1,2),MID($D106,3,2),MID($D106,5,2)),CHOOSE(14-LEN(CLEAN($D106)), DATE(MID($D106,1,2)+100,MID($D106,3,2),MID($D106,5,2)), DATE(MID($D106,1,1)+100,MID($D106,2,2),MID($D106,4,2)),DATE(2000,MID($D106,1,2),MID($D106,3,2)),DATE(2000,MID($D106,1,1),MID($D106,2,2)))),AQ$3,"y"))</f>
        <v>#VALUE!</v>
      </c>
      <c r="AS106" s="704" t="e">
        <f>IF($D106="","",TEXT(DATE(YEAR(AQ$3-$E106),MONTH(AQ$3-$E106),DAY(AQ$3-$E106))-DATE(YEAR($P106-$O106),MONTH($P106-$O106),DAY($P106-$O106)),"yy년")&amp;VALUE(TEXT(DATE(YEAR(AQ$3-$E106),MONTH(AQ$3-$E106),DAY(AQ$3-$E106))-DATE(YEAR($P106-$O106),MONTH($P106-$O106),DAY($P106-$O106)),"mm")-1)&amp;TEXT(DATE(YEAR(AQ$3-$E106),MONTH(AQ$3-$E106),DAY(AQ$3-$E106))-DATE(YEAR($P106-$O106),MONTH($P106-$O106),DAY($P106-$O106)),"월dd일"))</f>
        <v>#VALUE!</v>
      </c>
      <c r="AT106" s="769" t="e">
        <f t="shared" si="94"/>
        <v>#VALUE!</v>
      </c>
      <c r="AU106" s="705" t="e">
        <f t="shared" si="95"/>
        <v>#VALUE!</v>
      </c>
      <c r="AV106" s="702">
        <f>IF($D106="",0,IF(AND((AV$3&gt;=$I106),OR((AV$3&lt;=$J106),($J106=""),($J106=0)),$T106="부",$U106="부",$V106="부"),1,0))</f>
        <v>1</v>
      </c>
      <c r="AW106" s="703" t="e">
        <f>IF($D106="",0,DATEDIF(IF(OR(MID($D106,LEN(CLEAN($D106))-6,1)&lt;="2",MID($D106,LEN(CLEAN($D106))-6,1)="5",MID($D106,LEN(CLEAN($D106))-6,1)="6"),DATE(MID($D106,1,2),MID($D106,3,2),MID($D106,5,2)),CHOOSE(14-LEN(CLEAN($D106)), DATE(MID($D106,1,2)+100,MID($D106,3,2),MID($D106,5,2)), DATE(MID($D106,1,1)+100,MID($D106,2,2),MID($D106,4,2)),DATE(2000,MID($D106,1,2),MID($D106,3,2)),DATE(2000,MID($D106,1,1),MID($D106,2,2)))),AV$3,"y"))</f>
        <v>#VALUE!</v>
      </c>
      <c r="AX106" s="704" t="e">
        <f>IF($D106="","",TEXT(DATE(YEAR(AV$3-$E106),MONTH(AV$3-$E106),DAY(AV$3-$E106))-DATE(YEAR($P106-$O106),MONTH($P106-$O106),DAY($P106-$O106)),"yy년")&amp;VALUE(TEXT(DATE(YEAR(AV$3-$E106),MONTH(AV$3-$E106),DAY(AV$3-$E106))-DATE(YEAR($P106-$O106),MONTH($P106-$O106),DAY($P106-$O106)),"mm")-1)&amp;TEXT(DATE(YEAR(AV$3-$E106),MONTH(AV$3-$E106),DAY(AV$3-$E106))-DATE(YEAR($P106-$O106),MONTH($P106-$O106),DAY($P106-$O106)),"월dd일"))</f>
        <v>#VALUE!</v>
      </c>
      <c r="AY106" s="769" t="e">
        <f t="shared" si="96"/>
        <v>#VALUE!</v>
      </c>
      <c r="AZ106" s="705" t="e">
        <f t="shared" si="97"/>
        <v>#VALUE!</v>
      </c>
      <c r="BA106" s="702">
        <f>IF($D106="",0,IF(AND((BA$3&gt;=$I106),OR((BA$3&lt;=$J106),($J106=""),($J106=0)),$T106="부",$U106="부",$V106="부"),1,0))</f>
        <v>1</v>
      </c>
      <c r="BB106" s="703" t="e">
        <f>IF($D106="",0,DATEDIF(IF(OR(MID($D106,LEN(CLEAN($D106))-6,1)&lt;="2",MID($D106,LEN(CLEAN($D106))-6,1)="5",MID($D106,LEN(CLEAN($D106))-6,1)="6"),DATE(MID($D106,1,2),MID($D106,3,2),MID($D106,5,2)),CHOOSE(14-LEN(CLEAN($D106)), DATE(MID($D106,1,2)+100,MID($D106,3,2),MID($D106,5,2)), DATE(MID($D106,1,1)+100,MID($D106,2,2),MID($D106,4,2)),DATE(2000,MID($D106,1,2),MID($D106,3,2)),DATE(2000,MID($D106,1,1),MID($D106,2,2)))),BA$3,"y"))</f>
        <v>#VALUE!</v>
      </c>
      <c r="BC106" s="704" t="e">
        <f>IF($D106="","",TEXT(DATE(YEAR(BA$3-$E106),MONTH(BA$3-$E106),DAY(BA$3-$E106))-DATE(YEAR($P106-$O106),MONTH($P106-$O106),DAY($P106-$O106)),"yy년")&amp;VALUE(TEXT(DATE(YEAR(BA$3-$E106),MONTH(BA$3-$E106),DAY(BA$3-$E106))-DATE(YEAR($P106-$O106),MONTH($P106-$O106),DAY($P106-$O106)),"mm")-1)&amp;TEXT(DATE(YEAR(BA$3-$E106),MONTH(BA$3-$E106),DAY(BA$3-$E106))-DATE(YEAR($P106-$O106),MONTH($P106-$O106),DAY($P106-$O106)),"월dd일"))</f>
        <v>#VALUE!</v>
      </c>
      <c r="BD106" s="769" t="e">
        <f t="shared" si="98"/>
        <v>#VALUE!</v>
      </c>
      <c r="BE106" s="705" t="e">
        <f t="shared" si="99"/>
        <v>#VALUE!</v>
      </c>
      <c r="BF106" s="702">
        <f>IF($D106="",0,IF(AND((BF$3&gt;=$I106),OR((BF$3&lt;=$J106),($J106=""),($J106=0)),$T106="부",$U106="부",$V106="부"),1,0))</f>
        <v>1</v>
      </c>
      <c r="BG106" s="703" t="e">
        <f>IF($D106="",0,DATEDIF(IF(OR(MID($D106,LEN(CLEAN($D106))-6,1)&lt;="2",MID($D106,LEN(CLEAN($D106))-6,1)="5",MID($D106,LEN(CLEAN($D106))-6,1)="6"),DATE(MID($D106,1,2),MID($D106,3,2),MID($D106,5,2)),CHOOSE(14-LEN(CLEAN($D106)), DATE(MID($D106,1,2)+100,MID($D106,3,2),MID($D106,5,2)), DATE(MID($D106,1,1)+100,MID($D106,2,2),MID($D106,4,2)),DATE(2000,MID($D106,1,2),MID($D106,3,2)),DATE(2000,MID($D106,1,1),MID($D106,2,2)))),BF$3,"y"))</f>
        <v>#VALUE!</v>
      </c>
      <c r="BH106" s="704" t="e">
        <f>IF($D106="","",TEXT(DATE(YEAR(BF$3-$E106),MONTH(BF$3-$E106),DAY(BF$3-$E106))-DATE(YEAR($P106-$O106),MONTH($P106-$O106),DAY($P106-$O106)),"yy년")&amp;VALUE(TEXT(DATE(YEAR(BF$3-$E106),MONTH(BF$3-$E106),DAY(BF$3-$E106))-DATE(YEAR($P106-$O106),MONTH($P106-$O106),DAY($P106-$O106)),"mm")-1)&amp;TEXT(DATE(YEAR(BF$3-$E106),MONTH(BF$3-$E106),DAY(BF$3-$E106))-DATE(YEAR($P106-$O106),MONTH($P106-$O106),DAY($P106-$O106)),"월dd일"))</f>
        <v>#VALUE!</v>
      </c>
      <c r="BI106" s="769" t="e">
        <f t="shared" si="100"/>
        <v>#VALUE!</v>
      </c>
      <c r="BJ106" s="705" t="e">
        <f t="shared" si="101"/>
        <v>#VALUE!</v>
      </c>
      <c r="BK106" s="702">
        <f>IF($D106="",0,IF(AND((BK$3&gt;=$I106),OR((BK$3&lt;=$J106),($J106=""),($J106=0)),$T106="부",$U106="부",$V106="부"),1,0))</f>
        <v>1</v>
      </c>
      <c r="BL106" s="703" t="e">
        <f>IF($D106="",0,DATEDIF(IF(OR(MID($D106,LEN(CLEAN($D106))-6,1)&lt;="2",MID($D106,LEN(CLEAN($D106))-6,1)="5",MID($D106,LEN(CLEAN($D106))-6,1)="6"),DATE(MID($D106,1,2),MID($D106,3,2),MID($D106,5,2)),CHOOSE(14-LEN(CLEAN($D106)), DATE(MID($D106,1,2)+100,MID($D106,3,2),MID($D106,5,2)), DATE(MID($D106,1,1)+100,MID($D106,2,2),MID($D106,4,2)),DATE(2000,MID($D106,1,2),MID($D106,3,2)),DATE(2000,MID($D106,1,1),MID($D106,2,2)))),BK$3,"y"))</f>
        <v>#VALUE!</v>
      </c>
      <c r="BM106" s="704" t="e">
        <f>IF($D106="","",TEXT(DATE(YEAR(BK$3-$E106),MONTH(BK$3-$E106),DAY(BK$3-$E106))-DATE(YEAR($P106-$O106),MONTH($P106-$O106),DAY($P106-$O106)),"yy년")&amp;VALUE(TEXT(DATE(YEAR(BK$3-$E106),MONTH(BK$3-$E106),DAY(BK$3-$E106))-DATE(YEAR($P106-$O106),MONTH($P106-$O106),DAY($P106-$O106)),"mm")-1)&amp;TEXT(DATE(YEAR(BK$3-$E106),MONTH(BK$3-$E106),DAY(BK$3-$E106))-DATE(YEAR($P106-$O106),MONTH($P106-$O106),DAY($P106-$O106)),"월dd일"))</f>
        <v>#VALUE!</v>
      </c>
      <c r="BN106" s="769" t="e">
        <f t="shared" si="102"/>
        <v>#VALUE!</v>
      </c>
      <c r="BO106" s="705" t="e">
        <f t="shared" si="103"/>
        <v>#VALUE!</v>
      </c>
      <c r="BP106" s="702">
        <f>IF($D106="",0,IF(AND((BP$3&gt;=$I106),OR((BP$3&lt;=$J106),($J106=""),($J106=0)),$T106="부",$U106="부",$V106="부"),1,0))</f>
        <v>1</v>
      </c>
      <c r="BQ106" s="703" t="e">
        <f>IF($D106="",0,DATEDIF(IF(OR(MID($D106,LEN(CLEAN($D106))-6,1)&lt;="2",MID($D106,LEN(CLEAN($D106))-6,1)="5",MID($D106,LEN(CLEAN($D106))-6,1)="6"),DATE(MID($D106,1,2),MID($D106,3,2),MID($D106,5,2)),CHOOSE(14-LEN(CLEAN($D106)), DATE(MID($D106,1,2)+100,MID($D106,3,2),MID($D106,5,2)), DATE(MID($D106,1,1)+100,MID($D106,2,2),MID($D106,4,2)),DATE(2000,MID($D106,1,2),MID($D106,3,2)),DATE(2000,MID($D106,1,1),MID($D106,2,2)))),BP$3,"y"))</f>
        <v>#VALUE!</v>
      </c>
      <c r="BR106" s="704" t="e">
        <f>IF($D106="","",TEXT(DATE(YEAR(BP$3-$E106),MONTH(BP$3-$E106),DAY(BP$3-$E106))-DATE(YEAR($P106-$O106),MONTH($P106-$O106),DAY($P106-$O106)),"yy년")&amp;VALUE(TEXT(DATE(YEAR(BP$3-$E106),MONTH(BP$3-$E106),DAY(BP$3-$E106))-DATE(YEAR($P106-$O106),MONTH($P106-$O106),DAY($P106-$O106)),"mm")-1)&amp;TEXT(DATE(YEAR(BP$3-$E106),MONTH(BP$3-$E106),DAY(BP$3-$E106))-DATE(YEAR($P106-$O106),MONTH($P106-$O106),DAY($P106-$O106)),"월dd일"))</f>
        <v>#VALUE!</v>
      </c>
      <c r="BS106" s="769" t="e">
        <f t="shared" si="104"/>
        <v>#VALUE!</v>
      </c>
      <c r="BT106" s="705" t="e">
        <f t="shared" si="105"/>
        <v>#VALUE!</v>
      </c>
      <c r="BU106" s="702">
        <f>IF($D106="",0,IF(AND((BU$3&gt;=$I106),OR((BU$3&lt;=$J106),($J106=""),($J106=0)),$T106="부",$U106="부",$V106="부"),1,0))</f>
        <v>1</v>
      </c>
      <c r="BV106" s="703" t="e">
        <f>IF($D106="",0,DATEDIF(IF(OR(MID($D106,LEN(CLEAN($D106))-6,1)&lt;="2",MID($D106,LEN(CLEAN($D106))-6,1)="5",MID($D106,LEN(CLEAN($D106))-6,1)="6"),DATE(MID($D106,1,2),MID($D106,3,2),MID($D106,5,2)),CHOOSE(14-LEN(CLEAN($D106)), DATE(MID($D106,1,2)+100,MID($D106,3,2),MID($D106,5,2)), DATE(MID($D106,1,1)+100,MID($D106,2,2),MID($D106,4,2)),DATE(2000,MID($D106,1,2),MID($D106,3,2)),DATE(2000,MID($D106,1,1),MID($D106,2,2)))),BU$3,"y"))</f>
        <v>#VALUE!</v>
      </c>
      <c r="BW106" s="704" t="e">
        <f>IF($D106="","",TEXT(DATE(YEAR(BU$3-$E106),MONTH(BU$3-$E106),DAY(BU$3-$E106))-DATE(YEAR($P106-$O106),MONTH($P106-$O106),DAY($P106-$O106)),"yy년")&amp;VALUE(TEXT(DATE(YEAR(BU$3-$E106),MONTH(BU$3-$E106),DAY(BU$3-$E106))-DATE(YEAR($P106-$O106),MONTH($P106-$O106),DAY($P106-$O106)),"mm")-1)&amp;TEXT(DATE(YEAR(BU$3-$E106),MONTH(BU$3-$E106),DAY(BU$3-$E106))-DATE(YEAR($P106-$O106),MONTH($P106-$O106),DAY($P106-$O106)),"월dd일"))</f>
        <v>#VALUE!</v>
      </c>
      <c r="BX106" s="769" t="e">
        <f t="shared" si="106"/>
        <v>#VALUE!</v>
      </c>
      <c r="BY106" s="705" t="e">
        <f t="shared" si="107"/>
        <v>#VALUE!</v>
      </c>
      <c r="BZ106" s="702">
        <f>IF($D106="",0,IF(AND((BZ$3&gt;=$I106),OR((BZ$3&lt;=$J106),($J106=""),($J106=0)),$T106="부",$U106="부",$V106="부"),1,0))</f>
        <v>1</v>
      </c>
      <c r="CA106" s="703" t="e">
        <f>IF($D106="",0,DATEDIF(IF(OR(MID($D106,LEN(CLEAN($D106))-6,1)&lt;="2",MID($D106,LEN(CLEAN($D106))-6,1)="5",MID($D106,LEN(CLEAN($D106))-6,1)="6"),DATE(MID($D106,1,2),MID($D106,3,2),MID($D106,5,2)),CHOOSE(14-LEN(CLEAN($D106)), DATE(MID($D106,1,2)+100,MID($D106,3,2),MID($D106,5,2)), DATE(MID($D106,1,1)+100,MID($D106,2,2),MID($D106,4,2)),DATE(2000,MID($D106,1,2),MID($D106,3,2)),DATE(2000,MID($D106,1,1),MID($D106,2,2)))),BZ$3,"y"))</f>
        <v>#VALUE!</v>
      </c>
      <c r="CB106" s="704" t="e">
        <f>IF($D106="","",TEXT(DATE(YEAR(BZ$3-$E106),MONTH(BZ$3-$E106),DAY(BZ$3-$E106))-DATE(YEAR($P106-$O106),MONTH($P106-$O106),DAY($P106-$O106)),"yy년")&amp;VALUE(TEXT(DATE(YEAR(BZ$3-$E106),MONTH(BZ$3-$E106),DAY(BZ$3-$E106))-DATE(YEAR($P106-$O106),MONTH($P106-$O106),DAY($P106-$O106)),"mm")-1)&amp;TEXT(DATE(YEAR(BZ$3-$E106),MONTH(BZ$3-$E106),DAY(BZ$3-$E106))-DATE(YEAR($P106-$O106),MONTH($P106-$O106),DAY($P106-$O106)),"월dd일"))</f>
        <v>#VALUE!</v>
      </c>
      <c r="CC106" s="769" t="e">
        <f t="shared" si="108"/>
        <v>#VALUE!</v>
      </c>
      <c r="CD106" s="705" t="e">
        <f t="shared" si="109"/>
        <v>#VALUE!</v>
      </c>
      <c r="CE106" s="706">
        <f t="shared" si="78"/>
        <v>12</v>
      </c>
      <c r="CF106" s="707" t="e">
        <f t="shared" si="79"/>
        <v>#VALUE!</v>
      </c>
      <c r="CG106" s="708"/>
      <c r="CH106" s="709"/>
      <c r="CI106" s="719"/>
      <c r="CJ106" s="719"/>
      <c r="CK106" s="720"/>
      <c r="CL106" s="721"/>
      <c r="CM106" s="721">
        <v>0</v>
      </c>
      <c r="CN106" s="722">
        <f t="shared" ref="CN106:CN114" si="158">CL106-CM106</f>
        <v>0</v>
      </c>
      <c r="CO106" s="723" t="e">
        <f t="shared" ref="CO106:CO169" si="159">IF(CE106=0,0,CF106/CE106)</f>
        <v>#VALUE!</v>
      </c>
      <c r="CP106" s="709" t="e">
        <f t="shared" ref="CP106:CP169" si="160">IF(CO106=100%,"청년",IF(CO106=0%,"청년외","확인"))</f>
        <v>#VALUE!</v>
      </c>
      <c r="CQ106" s="724">
        <f t="shared" ref="CQ106:CQ169" si="161">C106</f>
        <v>0</v>
      </c>
      <c r="CR106" s="725" t="e">
        <f t="shared" ref="CR106:CS121" si="162">IF($CP106=CR$4,$CN106,0)</f>
        <v>#VALUE!</v>
      </c>
      <c r="CS106" s="725" t="e">
        <f t="shared" si="162"/>
        <v>#VALUE!</v>
      </c>
      <c r="CT106" s="725" t="e">
        <f t="shared" ref="CT106:CT169" si="163">SUM(CR106:CS106)</f>
        <v>#VALUE!</v>
      </c>
      <c r="CU106" s="709"/>
    </row>
    <row r="107" spans="1:99" ht="16.5" customHeight="1">
      <c r="A107" s="23">
        <f t="shared" ref="A107:A170" si="164">A106+1</f>
        <v>103</v>
      </c>
      <c r="B107" s="142">
        <f>'2020-상시근로자'!B107</f>
        <v>0</v>
      </c>
      <c r="C107" s="632">
        <f>'2020-상시근로자'!C107</f>
        <v>0</v>
      </c>
      <c r="D107" s="634">
        <f>'2020-상시근로자'!D107</f>
        <v>0</v>
      </c>
      <c r="E107" s="156" t="e">
        <f t="shared" si="152"/>
        <v>#VALUE!</v>
      </c>
      <c r="F107" s="30" t="e">
        <f t="shared" si="153"/>
        <v>#VALUE!</v>
      </c>
      <c r="G107" s="31" t="e">
        <f t="shared" si="154"/>
        <v>#VALUE!</v>
      </c>
      <c r="H107" s="147" t="e">
        <f t="shared" si="155"/>
        <v>#VALUE!</v>
      </c>
      <c r="I107" s="633">
        <f>'2020-상시근로자'!E107</f>
        <v>0</v>
      </c>
      <c r="J107" s="633">
        <f>'2020-상시근로자'!G107</f>
        <v>0</v>
      </c>
      <c r="K107" s="33" t="e">
        <f t="shared" si="156"/>
        <v>#VALUE!</v>
      </c>
      <c r="L107" s="33">
        <f t="shared" si="77"/>
        <v>0</v>
      </c>
      <c r="M107" s="35" t="e">
        <f t="shared" si="157"/>
        <v>#VALUE!</v>
      </c>
      <c r="N107" s="108"/>
      <c r="O107" s="178"/>
      <c r="P107" s="179"/>
      <c r="Q107" s="106" t="s">
        <v>160</v>
      </c>
      <c r="R107" s="107" t="s">
        <v>160</v>
      </c>
      <c r="S107" s="43"/>
      <c r="T107" s="122" t="s">
        <v>160</v>
      </c>
      <c r="U107" s="122" t="s">
        <v>160</v>
      </c>
      <c r="V107" s="123" t="s">
        <v>160</v>
      </c>
      <c r="W107" s="702">
        <f t="shared" ref="W107:W170" si="165">IF($D107="",0,IF(AND((W$3&gt;=$I107),OR((W$3&lt;=$J107),($J107=""),($J107=0)),$T107="부",$U107="부",$V107="부"),1,0))</f>
        <v>1</v>
      </c>
      <c r="X107" s="703" t="e">
        <f t="shared" ref="X107:X170" si="166">IF($D107="",0,DATEDIF(IF(OR(MID($D107,LEN(CLEAN($D107))-6,1)&lt;="2",MID($D107,LEN(CLEAN($D107))-6,1)="5",MID($D107,LEN(CLEAN($D107))-6,1)="6"),DATE(MID($D107,1,2),MID($D107,3,2),MID($D107,5,2)),CHOOSE(14-LEN(CLEAN($D107)), DATE(MID($D107,1,2)+100,MID($D107,3,2),MID($D107,5,2)), DATE(MID($D107,1,1)+100,MID($D107,2,2),MID($D107,4,2)),DATE(2000,MID($D107,1,2),MID($D107,3,2)),DATE(2000,MID($D107,1,1),MID($D107,2,2)))),W$3,"y"))</f>
        <v>#VALUE!</v>
      </c>
      <c r="Y107" s="704" t="e">
        <f t="shared" ref="Y107:Y170" si="167">IF($D107="","",TEXT(DATE(YEAR(W$3-$E107),MONTH(W$3-$E107),DAY(W$3-$E107))-DATE(YEAR($P107-$O107),MONTH($P107-$O107),DAY($P107-$O107)),"yy년")&amp;VALUE(TEXT(DATE(YEAR(W$3-$E107),MONTH(W$3-$E107),DAY(W$3-$E107))-DATE(YEAR($P107-$O107),MONTH($P107-$O107),DAY($P107-$O107)),"mm")-1)&amp;TEXT(DATE(YEAR(W$3-$E107),MONTH(W$3-$E107),DAY(W$3-$E107))-DATE(YEAR($P107-$O107),MONTH($P107-$O107),DAY($P107-$O107)),"월dd일"))</f>
        <v>#VALUE!</v>
      </c>
      <c r="Z107" s="769" t="e">
        <f t="shared" si="86"/>
        <v>#VALUE!</v>
      </c>
      <c r="AA107" s="705" t="e">
        <f t="shared" si="87"/>
        <v>#VALUE!</v>
      </c>
      <c r="AB107" s="702">
        <f t="shared" ref="AB107:AB170" si="168">IF($D107="",0,IF(AND((AB$3&gt;=$I107),OR((AB$3&lt;=$J107),($J107=""),($J107=0)),$T107="부",$U107="부",$V107="부"),1,0))</f>
        <v>1</v>
      </c>
      <c r="AC107" s="703" t="e">
        <f t="shared" ref="AC107:AC170" si="169">IF($D107="",0,DATEDIF(IF(OR(MID($D107,LEN(CLEAN($D107))-6,1)&lt;="2",MID($D107,LEN(CLEAN($D107))-6,1)="5",MID($D107,LEN(CLEAN($D107))-6,1)="6"),DATE(MID($D107,1,2),MID($D107,3,2),MID($D107,5,2)),CHOOSE(14-LEN(CLEAN($D107)), DATE(MID($D107,1,2)+100,MID($D107,3,2),MID($D107,5,2)), DATE(MID($D107,1,1)+100,MID($D107,2,2),MID($D107,4,2)),DATE(2000,MID($D107,1,2),MID($D107,3,2)),DATE(2000,MID($D107,1,1),MID($D107,2,2)))),AB$3,"y"))</f>
        <v>#VALUE!</v>
      </c>
      <c r="AD107" s="704" t="e">
        <f t="shared" ref="AD107:AD170" si="170">IF($D107="","",TEXT(DATE(YEAR(AB$3-$E107),MONTH(AB$3-$E107),DAY(AB$3-$E107))-DATE(YEAR($P107-$O107),MONTH($P107-$O107),DAY($P107-$O107)),"yy년")&amp;VALUE(TEXT(DATE(YEAR(AB$3-$E107),MONTH(AB$3-$E107),DAY(AB$3-$E107))-DATE(YEAR($P107-$O107),MONTH($P107-$O107),DAY($P107-$O107)),"mm")-1)&amp;TEXT(DATE(YEAR(AB$3-$E107),MONTH(AB$3-$E107),DAY(AB$3-$E107))-DATE(YEAR($P107-$O107),MONTH($P107-$O107),DAY($P107-$O107)),"월dd일"))</f>
        <v>#VALUE!</v>
      </c>
      <c r="AE107" s="769" t="e">
        <f t="shared" si="88"/>
        <v>#VALUE!</v>
      </c>
      <c r="AF107" s="705" t="e">
        <f t="shared" si="89"/>
        <v>#VALUE!</v>
      </c>
      <c r="AG107" s="702">
        <f t="shared" ref="AG107:AG170" si="171">IF($D107="",0,IF(AND((AG$3&gt;=$I107),OR((AG$3&lt;=$J107),($J107=""),($J107=0)),$T107="부",$U107="부",$V107="부"),1,0))</f>
        <v>1</v>
      </c>
      <c r="AH107" s="703" t="e">
        <f t="shared" ref="AH107:AH170" si="172">IF($D107="",0,DATEDIF(IF(OR(MID($D107,LEN(CLEAN($D107))-6,1)&lt;="2",MID($D107,LEN(CLEAN($D107))-6,1)="5",MID($D107,LEN(CLEAN($D107))-6,1)="6"),DATE(MID($D107,1,2),MID($D107,3,2),MID($D107,5,2)),CHOOSE(14-LEN(CLEAN($D107)), DATE(MID($D107,1,2)+100,MID($D107,3,2),MID($D107,5,2)), DATE(MID($D107,1,1)+100,MID($D107,2,2),MID($D107,4,2)),DATE(2000,MID($D107,1,2),MID($D107,3,2)),DATE(2000,MID($D107,1,1),MID($D107,2,2)))),AG$3,"y"))</f>
        <v>#VALUE!</v>
      </c>
      <c r="AI107" s="704" t="e">
        <f t="shared" ref="AI107:AI170" si="173">IF($D107="","",TEXT(DATE(YEAR(AG$3-$E107),MONTH(AG$3-$E107),DAY(AG$3-$E107))-DATE(YEAR($P107-$O107),MONTH($P107-$O107),DAY($P107-$O107)),"yy년")&amp;VALUE(TEXT(DATE(YEAR(AG$3-$E107),MONTH(AG$3-$E107),DAY(AG$3-$E107))-DATE(YEAR($P107-$O107),MONTH($P107-$O107),DAY($P107-$O107)),"mm")-1)&amp;TEXT(DATE(YEAR(AG$3-$E107),MONTH(AG$3-$E107),DAY(AG$3-$E107))-DATE(YEAR($P107-$O107),MONTH($P107-$O107),DAY($P107-$O107)),"월dd일"))</f>
        <v>#VALUE!</v>
      </c>
      <c r="AJ107" s="769" t="e">
        <f t="shared" si="90"/>
        <v>#VALUE!</v>
      </c>
      <c r="AK107" s="705" t="e">
        <f t="shared" si="91"/>
        <v>#VALUE!</v>
      </c>
      <c r="AL107" s="702">
        <f t="shared" ref="AL107:AL170" si="174">IF($D107="",0,IF(AND((AL$3&gt;=$I107),OR((AL$3&lt;=$J107),($J107=""),($J107=0)),$T107="부",$U107="부",$V107="부"),1,0))</f>
        <v>1</v>
      </c>
      <c r="AM107" s="703" t="e">
        <f t="shared" ref="AM107:AM170" si="175">IF($D107="",0,DATEDIF(IF(OR(MID($D107,LEN(CLEAN($D107))-6,1)&lt;="2",MID($D107,LEN(CLEAN($D107))-6,1)="5",MID($D107,LEN(CLEAN($D107))-6,1)="6"),DATE(MID($D107,1,2),MID($D107,3,2),MID($D107,5,2)),CHOOSE(14-LEN(CLEAN($D107)), DATE(MID($D107,1,2)+100,MID($D107,3,2),MID($D107,5,2)), DATE(MID($D107,1,1)+100,MID($D107,2,2),MID($D107,4,2)),DATE(2000,MID($D107,1,2),MID($D107,3,2)),DATE(2000,MID($D107,1,1),MID($D107,2,2)))),AL$3,"y"))</f>
        <v>#VALUE!</v>
      </c>
      <c r="AN107" s="704" t="e">
        <f t="shared" ref="AN107:AN170" si="176">IF($D107="","",TEXT(DATE(YEAR(AL$3-$E107),MONTH(AL$3-$E107),DAY(AL$3-$E107))-DATE(YEAR($P107-$O107),MONTH($P107-$O107),DAY($P107-$O107)),"yy년")&amp;VALUE(TEXT(DATE(YEAR(AL$3-$E107),MONTH(AL$3-$E107),DAY(AL$3-$E107))-DATE(YEAR($P107-$O107),MONTH($P107-$O107),DAY($P107-$O107)),"mm")-1)&amp;TEXT(DATE(YEAR(AL$3-$E107),MONTH(AL$3-$E107),DAY(AL$3-$E107))-DATE(YEAR($P107-$O107),MONTH($P107-$O107),DAY($P107-$O107)),"월dd일"))</f>
        <v>#VALUE!</v>
      </c>
      <c r="AO107" s="769" t="e">
        <f t="shared" si="92"/>
        <v>#VALUE!</v>
      </c>
      <c r="AP107" s="705" t="e">
        <f t="shared" si="93"/>
        <v>#VALUE!</v>
      </c>
      <c r="AQ107" s="702">
        <f t="shared" ref="AQ107:AQ170" si="177">IF($D107="",0,IF(AND((AQ$3&gt;=$I107),OR((AQ$3&lt;=$J107),($J107=""),($J107=0)),$T107="부",$U107="부",$V107="부"),1,0))</f>
        <v>1</v>
      </c>
      <c r="AR107" s="703" t="e">
        <f t="shared" ref="AR107:AR170" si="178">IF($D107="",0,DATEDIF(IF(OR(MID($D107,LEN(CLEAN($D107))-6,1)&lt;="2",MID($D107,LEN(CLEAN($D107))-6,1)="5",MID($D107,LEN(CLEAN($D107))-6,1)="6"),DATE(MID($D107,1,2),MID($D107,3,2),MID($D107,5,2)),CHOOSE(14-LEN(CLEAN($D107)), DATE(MID($D107,1,2)+100,MID($D107,3,2),MID($D107,5,2)), DATE(MID($D107,1,1)+100,MID($D107,2,2),MID($D107,4,2)),DATE(2000,MID($D107,1,2),MID($D107,3,2)),DATE(2000,MID($D107,1,1),MID($D107,2,2)))),AQ$3,"y"))</f>
        <v>#VALUE!</v>
      </c>
      <c r="AS107" s="704" t="e">
        <f t="shared" ref="AS107:AS170" si="179">IF($D107="","",TEXT(DATE(YEAR(AQ$3-$E107),MONTH(AQ$3-$E107),DAY(AQ$3-$E107))-DATE(YEAR($P107-$O107),MONTH($P107-$O107),DAY($P107-$O107)),"yy년")&amp;VALUE(TEXT(DATE(YEAR(AQ$3-$E107),MONTH(AQ$3-$E107),DAY(AQ$3-$E107))-DATE(YEAR($P107-$O107),MONTH($P107-$O107),DAY($P107-$O107)),"mm")-1)&amp;TEXT(DATE(YEAR(AQ$3-$E107),MONTH(AQ$3-$E107),DAY(AQ$3-$E107))-DATE(YEAR($P107-$O107),MONTH($P107-$O107),DAY($P107-$O107)),"월dd일"))</f>
        <v>#VALUE!</v>
      </c>
      <c r="AT107" s="769" t="e">
        <f t="shared" si="94"/>
        <v>#VALUE!</v>
      </c>
      <c r="AU107" s="705" t="e">
        <f t="shared" si="95"/>
        <v>#VALUE!</v>
      </c>
      <c r="AV107" s="702">
        <f t="shared" ref="AV107:AV170" si="180">IF($D107="",0,IF(AND((AV$3&gt;=$I107),OR((AV$3&lt;=$J107),($J107=""),($J107=0)),$T107="부",$U107="부",$V107="부"),1,0))</f>
        <v>1</v>
      </c>
      <c r="AW107" s="703" t="e">
        <f t="shared" ref="AW107:AW170" si="181">IF($D107="",0,DATEDIF(IF(OR(MID($D107,LEN(CLEAN($D107))-6,1)&lt;="2",MID($D107,LEN(CLEAN($D107))-6,1)="5",MID($D107,LEN(CLEAN($D107))-6,1)="6"),DATE(MID($D107,1,2),MID($D107,3,2),MID($D107,5,2)),CHOOSE(14-LEN(CLEAN($D107)), DATE(MID($D107,1,2)+100,MID($D107,3,2),MID($D107,5,2)), DATE(MID($D107,1,1)+100,MID($D107,2,2),MID($D107,4,2)),DATE(2000,MID($D107,1,2),MID($D107,3,2)),DATE(2000,MID($D107,1,1),MID($D107,2,2)))),AV$3,"y"))</f>
        <v>#VALUE!</v>
      </c>
      <c r="AX107" s="704" t="e">
        <f t="shared" ref="AX107:AX170" si="182">IF($D107="","",TEXT(DATE(YEAR(AV$3-$E107),MONTH(AV$3-$E107),DAY(AV$3-$E107))-DATE(YEAR($P107-$O107),MONTH($P107-$O107),DAY($P107-$O107)),"yy년")&amp;VALUE(TEXT(DATE(YEAR(AV$3-$E107),MONTH(AV$3-$E107),DAY(AV$3-$E107))-DATE(YEAR($P107-$O107),MONTH($P107-$O107),DAY($P107-$O107)),"mm")-1)&amp;TEXT(DATE(YEAR(AV$3-$E107),MONTH(AV$3-$E107),DAY(AV$3-$E107))-DATE(YEAR($P107-$O107),MONTH($P107-$O107),DAY($P107-$O107)),"월dd일"))</f>
        <v>#VALUE!</v>
      </c>
      <c r="AY107" s="769" t="e">
        <f t="shared" si="96"/>
        <v>#VALUE!</v>
      </c>
      <c r="AZ107" s="705" t="e">
        <f t="shared" si="97"/>
        <v>#VALUE!</v>
      </c>
      <c r="BA107" s="702">
        <f t="shared" ref="BA107:BA170" si="183">IF($D107="",0,IF(AND((BA$3&gt;=$I107),OR((BA$3&lt;=$J107),($J107=""),($J107=0)),$T107="부",$U107="부",$V107="부"),1,0))</f>
        <v>1</v>
      </c>
      <c r="BB107" s="703" t="e">
        <f t="shared" ref="BB107:BB170" si="184">IF($D107="",0,DATEDIF(IF(OR(MID($D107,LEN(CLEAN($D107))-6,1)&lt;="2",MID($D107,LEN(CLEAN($D107))-6,1)="5",MID($D107,LEN(CLEAN($D107))-6,1)="6"),DATE(MID($D107,1,2),MID($D107,3,2),MID($D107,5,2)),CHOOSE(14-LEN(CLEAN($D107)), DATE(MID($D107,1,2)+100,MID($D107,3,2),MID($D107,5,2)), DATE(MID($D107,1,1)+100,MID($D107,2,2),MID($D107,4,2)),DATE(2000,MID($D107,1,2),MID($D107,3,2)),DATE(2000,MID($D107,1,1),MID($D107,2,2)))),BA$3,"y"))</f>
        <v>#VALUE!</v>
      </c>
      <c r="BC107" s="704" t="e">
        <f t="shared" ref="BC107:BC170" si="185">IF($D107="","",TEXT(DATE(YEAR(BA$3-$E107),MONTH(BA$3-$E107),DAY(BA$3-$E107))-DATE(YEAR($P107-$O107),MONTH($P107-$O107),DAY($P107-$O107)),"yy년")&amp;VALUE(TEXT(DATE(YEAR(BA$3-$E107),MONTH(BA$3-$E107),DAY(BA$3-$E107))-DATE(YEAR($P107-$O107),MONTH($P107-$O107),DAY($P107-$O107)),"mm")-1)&amp;TEXT(DATE(YEAR(BA$3-$E107),MONTH(BA$3-$E107),DAY(BA$3-$E107))-DATE(YEAR($P107-$O107),MONTH($P107-$O107),DAY($P107-$O107)),"월dd일"))</f>
        <v>#VALUE!</v>
      </c>
      <c r="BD107" s="769" t="e">
        <f t="shared" si="98"/>
        <v>#VALUE!</v>
      </c>
      <c r="BE107" s="705" t="e">
        <f t="shared" si="99"/>
        <v>#VALUE!</v>
      </c>
      <c r="BF107" s="702">
        <f t="shared" ref="BF107:BF170" si="186">IF($D107="",0,IF(AND((BF$3&gt;=$I107),OR((BF$3&lt;=$J107),($J107=""),($J107=0)),$T107="부",$U107="부",$V107="부"),1,0))</f>
        <v>1</v>
      </c>
      <c r="BG107" s="703" t="e">
        <f t="shared" ref="BG107:BG170" si="187">IF($D107="",0,DATEDIF(IF(OR(MID($D107,LEN(CLEAN($D107))-6,1)&lt;="2",MID($D107,LEN(CLEAN($D107))-6,1)="5",MID($D107,LEN(CLEAN($D107))-6,1)="6"),DATE(MID($D107,1,2),MID($D107,3,2),MID($D107,5,2)),CHOOSE(14-LEN(CLEAN($D107)), DATE(MID($D107,1,2)+100,MID($D107,3,2),MID($D107,5,2)), DATE(MID($D107,1,1)+100,MID($D107,2,2),MID($D107,4,2)),DATE(2000,MID($D107,1,2),MID($D107,3,2)),DATE(2000,MID($D107,1,1),MID($D107,2,2)))),BF$3,"y"))</f>
        <v>#VALUE!</v>
      </c>
      <c r="BH107" s="704" t="e">
        <f t="shared" ref="BH107:BH170" si="188">IF($D107="","",TEXT(DATE(YEAR(BF$3-$E107),MONTH(BF$3-$E107),DAY(BF$3-$E107))-DATE(YEAR($P107-$O107),MONTH($P107-$O107),DAY($P107-$O107)),"yy년")&amp;VALUE(TEXT(DATE(YEAR(BF$3-$E107),MONTH(BF$3-$E107),DAY(BF$3-$E107))-DATE(YEAR($P107-$O107),MONTH($P107-$O107),DAY($P107-$O107)),"mm")-1)&amp;TEXT(DATE(YEAR(BF$3-$E107),MONTH(BF$3-$E107),DAY(BF$3-$E107))-DATE(YEAR($P107-$O107),MONTH($P107-$O107),DAY($P107-$O107)),"월dd일"))</f>
        <v>#VALUE!</v>
      </c>
      <c r="BI107" s="769" t="e">
        <f t="shared" si="100"/>
        <v>#VALUE!</v>
      </c>
      <c r="BJ107" s="705" t="e">
        <f t="shared" si="101"/>
        <v>#VALUE!</v>
      </c>
      <c r="BK107" s="702">
        <f t="shared" ref="BK107:BK170" si="189">IF($D107="",0,IF(AND((BK$3&gt;=$I107),OR((BK$3&lt;=$J107),($J107=""),($J107=0)),$T107="부",$U107="부",$V107="부"),1,0))</f>
        <v>1</v>
      </c>
      <c r="BL107" s="703" t="e">
        <f t="shared" ref="BL107:BL170" si="190">IF($D107="",0,DATEDIF(IF(OR(MID($D107,LEN(CLEAN($D107))-6,1)&lt;="2",MID($D107,LEN(CLEAN($D107))-6,1)="5",MID($D107,LEN(CLEAN($D107))-6,1)="6"),DATE(MID($D107,1,2),MID($D107,3,2),MID($D107,5,2)),CHOOSE(14-LEN(CLEAN($D107)), DATE(MID($D107,1,2)+100,MID($D107,3,2),MID($D107,5,2)), DATE(MID($D107,1,1)+100,MID($D107,2,2),MID($D107,4,2)),DATE(2000,MID($D107,1,2),MID($D107,3,2)),DATE(2000,MID($D107,1,1),MID($D107,2,2)))),BK$3,"y"))</f>
        <v>#VALUE!</v>
      </c>
      <c r="BM107" s="704" t="e">
        <f t="shared" ref="BM107:BM170" si="191">IF($D107="","",TEXT(DATE(YEAR(BK$3-$E107),MONTH(BK$3-$E107),DAY(BK$3-$E107))-DATE(YEAR($P107-$O107),MONTH($P107-$O107),DAY($P107-$O107)),"yy년")&amp;VALUE(TEXT(DATE(YEAR(BK$3-$E107),MONTH(BK$3-$E107),DAY(BK$3-$E107))-DATE(YEAR($P107-$O107),MONTH($P107-$O107),DAY($P107-$O107)),"mm")-1)&amp;TEXT(DATE(YEAR(BK$3-$E107),MONTH(BK$3-$E107),DAY(BK$3-$E107))-DATE(YEAR($P107-$O107),MONTH($P107-$O107),DAY($P107-$O107)),"월dd일"))</f>
        <v>#VALUE!</v>
      </c>
      <c r="BN107" s="769" t="e">
        <f t="shared" si="102"/>
        <v>#VALUE!</v>
      </c>
      <c r="BO107" s="705" t="e">
        <f t="shared" si="103"/>
        <v>#VALUE!</v>
      </c>
      <c r="BP107" s="702">
        <f t="shared" ref="BP107:BP170" si="192">IF($D107="",0,IF(AND((BP$3&gt;=$I107),OR((BP$3&lt;=$J107),($J107=""),($J107=0)),$T107="부",$U107="부",$V107="부"),1,0))</f>
        <v>1</v>
      </c>
      <c r="BQ107" s="703" t="e">
        <f t="shared" ref="BQ107:BQ170" si="193">IF($D107="",0,DATEDIF(IF(OR(MID($D107,LEN(CLEAN($D107))-6,1)&lt;="2",MID($D107,LEN(CLEAN($D107))-6,1)="5",MID($D107,LEN(CLEAN($D107))-6,1)="6"),DATE(MID($D107,1,2),MID($D107,3,2),MID($D107,5,2)),CHOOSE(14-LEN(CLEAN($D107)), DATE(MID($D107,1,2)+100,MID($D107,3,2),MID($D107,5,2)), DATE(MID($D107,1,1)+100,MID($D107,2,2),MID($D107,4,2)),DATE(2000,MID($D107,1,2),MID($D107,3,2)),DATE(2000,MID($D107,1,1),MID($D107,2,2)))),BP$3,"y"))</f>
        <v>#VALUE!</v>
      </c>
      <c r="BR107" s="704" t="e">
        <f t="shared" ref="BR107:BR170" si="194">IF($D107="","",TEXT(DATE(YEAR(BP$3-$E107),MONTH(BP$3-$E107),DAY(BP$3-$E107))-DATE(YEAR($P107-$O107),MONTH($P107-$O107),DAY($P107-$O107)),"yy년")&amp;VALUE(TEXT(DATE(YEAR(BP$3-$E107),MONTH(BP$3-$E107),DAY(BP$3-$E107))-DATE(YEAR($P107-$O107),MONTH($P107-$O107),DAY($P107-$O107)),"mm")-1)&amp;TEXT(DATE(YEAR(BP$3-$E107),MONTH(BP$3-$E107),DAY(BP$3-$E107))-DATE(YEAR($P107-$O107),MONTH($P107-$O107),DAY($P107-$O107)),"월dd일"))</f>
        <v>#VALUE!</v>
      </c>
      <c r="BS107" s="769" t="e">
        <f t="shared" si="104"/>
        <v>#VALUE!</v>
      </c>
      <c r="BT107" s="705" t="e">
        <f t="shared" si="105"/>
        <v>#VALUE!</v>
      </c>
      <c r="BU107" s="702">
        <f t="shared" ref="BU107:BU170" si="195">IF($D107="",0,IF(AND((BU$3&gt;=$I107),OR((BU$3&lt;=$J107),($J107=""),($J107=0)),$T107="부",$U107="부",$V107="부"),1,0))</f>
        <v>1</v>
      </c>
      <c r="BV107" s="703" t="e">
        <f t="shared" ref="BV107:BV170" si="196">IF($D107="",0,DATEDIF(IF(OR(MID($D107,LEN(CLEAN($D107))-6,1)&lt;="2",MID($D107,LEN(CLEAN($D107))-6,1)="5",MID($D107,LEN(CLEAN($D107))-6,1)="6"),DATE(MID($D107,1,2),MID($D107,3,2),MID($D107,5,2)),CHOOSE(14-LEN(CLEAN($D107)), DATE(MID($D107,1,2)+100,MID($D107,3,2),MID($D107,5,2)), DATE(MID($D107,1,1)+100,MID($D107,2,2),MID($D107,4,2)),DATE(2000,MID($D107,1,2),MID($D107,3,2)),DATE(2000,MID($D107,1,1),MID($D107,2,2)))),BU$3,"y"))</f>
        <v>#VALUE!</v>
      </c>
      <c r="BW107" s="704" t="e">
        <f t="shared" ref="BW107:BW170" si="197">IF($D107="","",TEXT(DATE(YEAR(BU$3-$E107),MONTH(BU$3-$E107),DAY(BU$3-$E107))-DATE(YEAR($P107-$O107),MONTH($P107-$O107),DAY($P107-$O107)),"yy년")&amp;VALUE(TEXT(DATE(YEAR(BU$3-$E107),MONTH(BU$3-$E107),DAY(BU$3-$E107))-DATE(YEAR($P107-$O107),MONTH($P107-$O107),DAY($P107-$O107)),"mm")-1)&amp;TEXT(DATE(YEAR(BU$3-$E107),MONTH(BU$3-$E107),DAY(BU$3-$E107))-DATE(YEAR($P107-$O107),MONTH($P107-$O107),DAY($P107-$O107)),"월dd일"))</f>
        <v>#VALUE!</v>
      </c>
      <c r="BX107" s="769" t="e">
        <f t="shared" si="106"/>
        <v>#VALUE!</v>
      </c>
      <c r="BY107" s="705" t="e">
        <f t="shared" si="107"/>
        <v>#VALUE!</v>
      </c>
      <c r="BZ107" s="702">
        <f t="shared" ref="BZ107:BZ170" si="198">IF($D107="",0,IF(AND((BZ$3&gt;=$I107),OR((BZ$3&lt;=$J107),($J107=""),($J107=0)),$T107="부",$U107="부",$V107="부"),1,0))</f>
        <v>1</v>
      </c>
      <c r="CA107" s="703" t="e">
        <f t="shared" ref="CA107:CA170" si="199">IF($D107="",0,DATEDIF(IF(OR(MID($D107,LEN(CLEAN($D107))-6,1)&lt;="2",MID($D107,LEN(CLEAN($D107))-6,1)="5",MID($D107,LEN(CLEAN($D107))-6,1)="6"),DATE(MID($D107,1,2),MID($D107,3,2),MID($D107,5,2)),CHOOSE(14-LEN(CLEAN($D107)), DATE(MID($D107,1,2)+100,MID($D107,3,2),MID($D107,5,2)), DATE(MID($D107,1,1)+100,MID($D107,2,2),MID($D107,4,2)),DATE(2000,MID($D107,1,2),MID($D107,3,2)),DATE(2000,MID($D107,1,1),MID($D107,2,2)))),BZ$3,"y"))</f>
        <v>#VALUE!</v>
      </c>
      <c r="CB107" s="704" t="e">
        <f t="shared" ref="CB107:CB170" si="200">IF($D107="","",TEXT(DATE(YEAR(BZ$3-$E107),MONTH(BZ$3-$E107),DAY(BZ$3-$E107))-DATE(YEAR($P107-$O107),MONTH($P107-$O107),DAY($P107-$O107)),"yy년")&amp;VALUE(TEXT(DATE(YEAR(BZ$3-$E107),MONTH(BZ$3-$E107),DAY(BZ$3-$E107))-DATE(YEAR($P107-$O107),MONTH($P107-$O107),DAY($P107-$O107)),"mm")-1)&amp;TEXT(DATE(YEAR(BZ$3-$E107),MONTH(BZ$3-$E107),DAY(BZ$3-$E107))-DATE(YEAR($P107-$O107),MONTH($P107-$O107),DAY($P107-$O107)),"월dd일"))</f>
        <v>#VALUE!</v>
      </c>
      <c r="CC107" s="769" t="e">
        <f t="shared" si="108"/>
        <v>#VALUE!</v>
      </c>
      <c r="CD107" s="705" t="e">
        <f t="shared" si="109"/>
        <v>#VALUE!</v>
      </c>
      <c r="CE107" s="706">
        <f t="shared" si="78"/>
        <v>12</v>
      </c>
      <c r="CF107" s="707" t="e">
        <f t="shared" si="79"/>
        <v>#VALUE!</v>
      </c>
      <c r="CG107" s="708"/>
      <c r="CH107" s="709"/>
      <c r="CI107" s="719"/>
      <c r="CJ107" s="719"/>
      <c r="CK107" s="720"/>
      <c r="CL107" s="721"/>
      <c r="CM107" s="721">
        <v>0</v>
      </c>
      <c r="CN107" s="722">
        <f t="shared" si="158"/>
        <v>0</v>
      </c>
      <c r="CO107" s="723" t="e">
        <f t="shared" si="159"/>
        <v>#VALUE!</v>
      </c>
      <c r="CP107" s="709" t="e">
        <f t="shared" si="160"/>
        <v>#VALUE!</v>
      </c>
      <c r="CQ107" s="724">
        <f t="shared" si="161"/>
        <v>0</v>
      </c>
      <c r="CR107" s="725" t="e">
        <f t="shared" si="162"/>
        <v>#VALUE!</v>
      </c>
      <c r="CS107" s="725" t="e">
        <f t="shared" si="162"/>
        <v>#VALUE!</v>
      </c>
      <c r="CT107" s="725" t="e">
        <f t="shared" si="163"/>
        <v>#VALUE!</v>
      </c>
      <c r="CU107" s="709"/>
    </row>
    <row r="108" spans="1:99" ht="16.5" customHeight="1">
      <c r="A108" s="23">
        <f t="shared" si="164"/>
        <v>104</v>
      </c>
      <c r="B108" s="142">
        <f>'2020-상시근로자'!B108</f>
        <v>0</v>
      </c>
      <c r="C108" s="632">
        <f>'2020-상시근로자'!C108</f>
        <v>0</v>
      </c>
      <c r="D108" s="634">
        <f>'2020-상시근로자'!D108</f>
        <v>0</v>
      </c>
      <c r="E108" s="156" t="e">
        <f t="shared" si="152"/>
        <v>#VALUE!</v>
      </c>
      <c r="F108" s="30" t="e">
        <f t="shared" si="153"/>
        <v>#VALUE!</v>
      </c>
      <c r="G108" s="31" t="e">
        <f t="shared" si="154"/>
        <v>#VALUE!</v>
      </c>
      <c r="H108" s="147" t="e">
        <f t="shared" si="155"/>
        <v>#VALUE!</v>
      </c>
      <c r="I108" s="633">
        <f>'2020-상시근로자'!E108</f>
        <v>0</v>
      </c>
      <c r="J108" s="633">
        <f>'2020-상시근로자'!G108</f>
        <v>0</v>
      </c>
      <c r="K108" s="33" t="e">
        <f t="shared" si="156"/>
        <v>#VALUE!</v>
      </c>
      <c r="L108" s="33">
        <f t="shared" si="77"/>
        <v>0</v>
      </c>
      <c r="M108" s="35" t="e">
        <f t="shared" si="157"/>
        <v>#VALUE!</v>
      </c>
      <c r="N108" s="108"/>
      <c r="O108" s="178"/>
      <c r="P108" s="179"/>
      <c r="Q108" s="106" t="s">
        <v>160</v>
      </c>
      <c r="R108" s="107" t="s">
        <v>160</v>
      </c>
      <c r="S108" s="43"/>
      <c r="T108" s="122" t="s">
        <v>160</v>
      </c>
      <c r="U108" s="122" t="s">
        <v>160</v>
      </c>
      <c r="V108" s="123" t="s">
        <v>160</v>
      </c>
      <c r="W108" s="702">
        <f t="shared" si="165"/>
        <v>1</v>
      </c>
      <c r="X108" s="703" t="e">
        <f t="shared" si="166"/>
        <v>#VALUE!</v>
      </c>
      <c r="Y108" s="704" t="e">
        <f t="shared" si="167"/>
        <v>#VALUE!</v>
      </c>
      <c r="Z108" s="769" t="e">
        <f t="shared" si="86"/>
        <v>#VALUE!</v>
      </c>
      <c r="AA108" s="705" t="e">
        <f t="shared" si="87"/>
        <v>#VALUE!</v>
      </c>
      <c r="AB108" s="702">
        <f t="shared" si="168"/>
        <v>1</v>
      </c>
      <c r="AC108" s="703" t="e">
        <f t="shared" si="169"/>
        <v>#VALUE!</v>
      </c>
      <c r="AD108" s="704" t="e">
        <f t="shared" si="170"/>
        <v>#VALUE!</v>
      </c>
      <c r="AE108" s="769" t="e">
        <f t="shared" si="88"/>
        <v>#VALUE!</v>
      </c>
      <c r="AF108" s="705" t="e">
        <f t="shared" si="89"/>
        <v>#VALUE!</v>
      </c>
      <c r="AG108" s="702">
        <f t="shared" si="171"/>
        <v>1</v>
      </c>
      <c r="AH108" s="703" t="e">
        <f t="shared" si="172"/>
        <v>#VALUE!</v>
      </c>
      <c r="AI108" s="704" t="e">
        <f t="shared" si="173"/>
        <v>#VALUE!</v>
      </c>
      <c r="AJ108" s="769" t="e">
        <f t="shared" si="90"/>
        <v>#VALUE!</v>
      </c>
      <c r="AK108" s="705" t="e">
        <f t="shared" si="91"/>
        <v>#VALUE!</v>
      </c>
      <c r="AL108" s="702">
        <f t="shared" si="174"/>
        <v>1</v>
      </c>
      <c r="AM108" s="703" t="e">
        <f t="shared" si="175"/>
        <v>#VALUE!</v>
      </c>
      <c r="AN108" s="704" t="e">
        <f t="shared" si="176"/>
        <v>#VALUE!</v>
      </c>
      <c r="AO108" s="769" t="e">
        <f t="shared" si="92"/>
        <v>#VALUE!</v>
      </c>
      <c r="AP108" s="705" t="e">
        <f t="shared" si="93"/>
        <v>#VALUE!</v>
      </c>
      <c r="AQ108" s="702">
        <f t="shared" si="177"/>
        <v>1</v>
      </c>
      <c r="AR108" s="703" t="e">
        <f t="shared" si="178"/>
        <v>#VALUE!</v>
      </c>
      <c r="AS108" s="704" t="e">
        <f t="shared" si="179"/>
        <v>#VALUE!</v>
      </c>
      <c r="AT108" s="769" t="e">
        <f t="shared" si="94"/>
        <v>#VALUE!</v>
      </c>
      <c r="AU108" s="705" t="e">
        <f t="shared" si="95"/>
        <v>#VALUE!</v>
      </c>
      <c r="AV108" s="702">
        <f t="shared" si="180"/>
        <v>1</v>
      </c>
      <c r="AW108" s="703" t="e">
        <f t="shared" si="181"/>
        <v>#VALUE!</v>
      </c>
      <c r="AX108" s="704" t="e">
        <f t="shared" si="182"/>
        <v>#VALUE!</v>
      </c>
      <c r="AY108" s="769" t="e">
        <f t="shared" si="96"/>
        <v>#VALUE!</v>
      </c>
      <c r="AZ108" s="705" t="e">
        <f t="shared" si="97"/>
        <v>#VALUE!</v>
      </c>
      <c r="BA108" s="702">
        <f t="shared" si="183"/>
        <v>1</v>
      </c>
      <c r="BB108" s="703" t="e">
        <f t="shared" si="184"/>
        <v>#VALUE!</v>
      </c>
      <c r="BC108" s="704" t="e">
        <f t="shared" si="185"/>
        <v>#VALUE!</v>
      </c>
      <c r="BD108" s="769" t="e">
        <f t="shared" si="98"/>
        <v>#VALUE!</v>
      </c>
      <c r="BE108" s="705" t="e">
        <f t="shared" si="99"/>
        <v>#VALUE!</v>
      </c>
      <c r="BF108" s="702">
        <f t="shared" si="186"/>
        <v>1</v>
      </c>
      <c r="BG108" s="703" t="e">
        <f t="shared" si="187"/>
        <v>#VALUE!</v>
      </c>
      <c r="BH108" s="704" t="e">
        <f t="shared" si="188"/>
        <v>#VALUE!</v>
      </c>
      <c r="BI108" s="769" t="e">
        <f t="shared" si="100"/>
        <v>#VALUE!</v>
      </c>
      <c r="BJ108" s="705" t="e">
        <f t="shared" si="101"/>
        <v>#VALUE!</v>
      </c>
      <c r="BK108" s="702">
        <f t="shared" si="189"/>
        <v>1</v>
      </c>
      <c r="BL108" s="703" t="e">
        <f t="shared" si="190"/>
        <v>#VALUE!</v>
      </c>
      <c r="BM108" s="704" t="e">
        <f t="shared" si="191"/>
        <v>#VALUE!</v>
      </c>
      <c r="BN108" s="769" t="e">
        <f t="shared" si="102"/>
        <v>#VALUE!</v>
      </c>
      <c r="BO108" s="705" t="e">
        <f t="shared" si="103"/>
        <v>#VALUE!</v>
      </c>
      <c r="BP108" s="702">
        <f t="shared" si="192"/>
        <v>1</v>
      </c>
      <c r="BQ108" s="703" t="e">
        <f t="shared" si="193"/>
        <v>#VALUE!</v>
      </c>
      <c r="BR108" s="704" t="e">
        <f t="shared" si="194"/>
        <v>#VALUE!</v>
      </c>
      <c r="BS108" s="769" t="e">
        <f t="shared" si="104"/>
        <v>#VALUE!</v>
      </c>
      <c r="BT108" s="705" t="e">
        <f t="shared" si="105"/>
        <v>#VALUE!</v>
      </c>
      <c r="BU108" s="702">
        <f t="shared" si="195"/>
        <v>1</v>
      </c>
      <c r="BV108" s="703" t="e">
        <f t="shared" si="196"/>
        <v>#VALUE!</v>
      </c>
      <c r="BW108" s="704" t="e">
        <f t="shared" si="197"/>
        <v>#VALUE!</v>
      </c>
      <c r="BX108" s="769" t="e">
        <f t="shared" si="106"/>
        <v>#VALUE!</v>
      </c>
      <c r="BY108" s="705" t="e">
        <f t="shared" si="107"/>
        <v>#VALUE!</v>
      </c>
      <c r="BZ108" s="702">
        <f t="shared" si="198"/>
        <v>1</v>
      </c>
      <c r="CA108" s="703" t="e">
        <f t="shared" si="199"/>
        <v>#VALUE!</v>
      </c>
      <c r="CB108" s="704" t="e">
        <f t="shared" si="200"/>
        <v>#VALUE!</v>
      </c>
      <c r="CC108" s="769" t="e">
        <f t="shared" si="108"/>
        <v>#VALUE!</v>
      </c>
      <c r="CD108" s="705" t="e">
        <f t="shared" si="109"/>
        <v>#VALUE!</v>
      </c>
      <c r="CE108" s="706">
        <f t="shared" si="78"/>
        <v>12</v>
      </c>
      <c r="CF108" s="707" t="e">
        <f t="shared" si="79"/>
        <v>#VALUE!</v>
      </c>
      <c r="CG108" s="708"/>
      <c r="CH108" s="709"/>
      <c r="CI108" s="719"/>
      <c r="CJ108" s="719"/>
      <c r="CK108" s="720"/>
      <c r="CL108" s="721"/>
      <c r="CM108" s="721">
        <v>0</v>
      </c>
      <c r="CN108" s="722">
        <f t="shared" si="158"/>
        <v>0</v>
      </c>
      <c r="CO108" s="723" t="e">
        <f t="shared" si="159"/>
        <v>#VALUE!</v>
      </c>
      <c r="CP108" s="709" t="e">
        <f t="shared" si="160"/>
        <v>#VALUE!</v>
      </c>
      <c r="CQ108" s="724">
        <f t="shared" si="161"/>
        <v>0</v>
      </c>
      <c r="CR108" s="725" t="e">
        <f t="shared" si="162"/>
        <v>#VALUE!</v>
      </c>
      <c r="CS108" s="725" t="e">
        <f t="shared" si="162"/>
        <v>#VALUE!</v>
      </c>
      <c r="CT108" s="725" t="e">
        <f t="shared" si="163"/>
        <v>#VALUE!</v>
      </c>
      <c r="CU108" s="709"/>
    </row>
    <row r="109" spans="1:99" ht="16.5" customHeight="1">
      <c r="A109" s="23">
        <f t="shared" si="164"/>
        <v>105</v>
      </c>
      <c r="B109" s="142">
        <f>'2020-상시근로자'!B109</f>
        <v>0</v>
      </c>
      <c r="C109" s="632">
        <f>'2020-상시근로자'!C109</f>
        <v>0</v>
      </c>
      <c r="D109" s="634">
        <f>'2020-상시근로자'!D109</f>
        <v>0</v>
      </c>
      <c r="E109" s="156" t="e">
        <f t="shared" si="152"/>
        <v>#VALUE!</v>
      </c>
      <c r="F109" s="30" t="e">
        <f t="shared" si="153"/>
        <v>#VALUE!</v>
      </c>
      <c r="G109" s="31" t="e">
        <f t="shared" si="154"/>
        <v>#VALUE!</v>
      </c>
      <c r="H109" s="147" t="e">
        <f t="shared" si="155"/>
        <v>#VALUE!</v>
      </c>
      <c r="I109" s="633">
        <f>'2020-상시근로자'!E109</f>
        <v>0</v>
      </c>
      <c r="J109" s="633">
        <f>'2020-상시근로자'!G109</f>
        <v>0</v>
      </c>
      <c r="K109" s="33" t="e">
        <f t="shared" si="156"/>
        <v>#VALUE!</v>
      </c>
      <c r="L109" s="33">
        <f t="shared" si="77"/>
        <v>0</v>
      </c>
      <c r="M109" s="35" t="e">
        <f t="shared" si="157"/>
        <v>#VALUE!</v>
      </c>
      <c r="N109" s="108"/>
      <c r="O109" s="178"/>
      <c r="P109" s="179"/>
      <c r="Q109" s="106" t="s">
        <v>160</v>
      </c>
      <c r="R109" s="107" t="s">
        <v>160</v>
      </c>
      <c r="S109" s="43"/>
      <c r="T109" s="122" t="s">
        <v>160</v>
      </c>
      <c r="U109" s="122" t="s">
        <v>160</v>
      </c>
      <c r="V109" s="123" t="s">
        <v>160</v>
      </c>
      <c r="W109" s="702">
        <f t="shared" si="165"/>
        <v>1</v>
      </c>
      <c r="X109" s="703" t="e">
        <f t="shared" si="166"/>
        <v>#VALUE!</v>
      </c>
      <c r="Y109" s="704" t="e">
        <f t="shared" si="167"/>
        <v>#VALUE!</v>
      </c>
      <c r="Z109" s="769" t="e">
        <f t="shared" si="86"/>
        <v>#VALUE!</v>
      </c>
      <c r="AA109" s="705" t="e">
        <f t="shared" si="87"/>
        <v>#VALUE!</v>
      </c>
      <c r="AB109" s="702">
        <f t="shared" si="168"/>
        <v>1</v>
      </c>
      <c r="AC109" s="703" t="e">
        <f t="shared" si="169"/>
        <v>#VALUE!</v>
      </c>
      <c r="AD109" s="704" t="e">
        <f t="shared" si="170"/>
        <v>#VALUE!</v>
      </c>
      <c r="AE109" s="769" t="e">
        <f t="shared" si="88"/>
        <v>#VALUE!</v>
      </c>
      <c r="AF109" s="705" t="e">
        <f t="shared" si="89"/>
        <v>#VALUE!</v>
      </c>
      <c r="AG109" s="702">
        <f t="shared" si="171"/>
        <v>1</v>
      </c>
      <c r="AH109" s="703" t="e">
        <f t="shared" si="172"/>
        <v>#VALUE!</v>
      </c>
      <c r="AI109" s="704" t="e">
        <f t="shared" si="173"/>
        <v>#VALUE!</v>
      </c>
      <c r="AJ109" s="769" t="e">
        <f t="shared" si="90"/>
        <v>#VALUE!</v>
      </c>
      <c r="AK109" s="705" t="e">
        <f t="shared" si="91"/>
        <v>#VALUE!</v>
      </c>
      <c r="AL109" s="702">
        <f t="shared" si="174"/>
        <v>1</v>
      </c>
      <c r="AM109" s="703" t="e">
        <f t="shared" si="175"/>
        <v>#VALUE!</v>
      </c>
      <c r="AN109" s="704" t="e">
        <f t="shared" si="176"/>
        <v>#VALUE!</v>
      </c>
      <c r="AO109" s="769" t="e">
        <f t="shared" si="92"/>
        <v>#VALUE!</v>
      </c>
      <c r="AP109" s="705" t="e">
        <f t="shared" si="93"/>
        <v>#VALUE!</v>
      </c>
      <c r="AQ109" s="702">
        <f t="shared" si="177"/>
        <v>1</v>
      </c>
      <c r="AR109" s="703" t="e">
        <f t="shared" si="178"/>
        <v>#VALUE!</v>
      </c>
      <c r="AS109" s="704" t="e">
        <f t="shared" si="179"/>
        <v>#VALUE!</v>
      </c>
      <c r="AT109" s="769" t="e">
        <f t="shared" si="94"/>
        <v>#VALUE!</v>
      </c>
      <c r="AU109" s="705" t="e">
        <f t="shared" si="95"/>
        <v>#VALUE!</v>
      </c>
      <c r="AV109" s="702">
        <f t="shared" si="180"/>
        <v>1</v>
      </c>
      <c r="AW109" s="703" t="e">
        <f t="shared" si="181"/>
        <v>#VALUE!</v>
      </c>
      <c r="AX109" s="704" t="e">
        <f t="shared" si="182"/>
        <v>#VALUE!</v>
      </c>
      <c r="AY109" s="769" t="e">
        <f t="shared" si="96"/>
        <v>#VALUE!</v>
      </c>
      <c r="AZ109" s="705" t="e">
        <f t="shared" si="97"/>
        <v>#VALUE!</v>
      </c>
      <c r="BA109" s="702">
        <f t="shared" si="183"/>
        <v>1</v>
      </c>
      <c r="BB109" s="703" t="e">
        <f t="shared" si="184"/>
        <v>#VALUE!</v>
      </c>
      <c r="BC109" s="704" t="e">
        <f t="shared" si="185"/>
        <v>#VALUE!</v>
      </c>
      <c r="BD109" s="769" t="e">
        <f t="shared" si="98"/>
        <v>#VALUE!</v>
      </c>
      <c r="BE109" s="705" t="e">
        <f t="shared" si="99"/>
        <v>#VALUE!</v>
      </c>
      <c r="BF109" s="702">
        <f t="shared" si="186"/>
        <v>1</v>
      </c>
      <c r="BG109" s="703" t="e">
        <f t="shared" si="187"/>
        <v>#VALUE!</v>
      </c>
      <c r="BH109" s="704" t="e">
        <f t="shared" si="188"/>
        <v>#VALUE!</v>
      </c>
      <c r="BI109" s="769" t="e">
        <f t="shared" si="100"/>
        <v>#VALUE!</v>
      </c>
      <c r="BJ109" s="705" t="e">
        <f t="shared" si="101"/>
        <v>#VALUE!</v>
      </c>
      <c r="BK109" s="702">
        <f t="shared" si="189"/>
        <v>1</v>
      </c>
      <c r="BL109" s="703" t="e">
        <f t="shared" si="190"/>
        <v>#VALUE!</v>
      </c>
      <c r="BM109" s="704" t="e">
        <f t="shared" si="191"/>
        <v>#VALUE!</v>
      </c>
      <c r="BN109" s="769" t="e">
        <f t="shared" si="102"/>
        <v>#VALUE!</v>
      </c>
      <c r="BO109" s="705" t="e">
        <f t="shared" si="103"/>
        <v>#VALUE!</v>
      </c>
      <c r="BP109" s="702">
        <f t="shared" si="192"/>
        <v>1</v>
      </c>
      <c r="BQ109" s="703" t="e">
        <f t="shared" si="193"/>
        <v>#VALUE!</v>
      </c>
      <c r="BR109" s="704" t="e">
        <f t="shared" si="194"/>
        <v>#VALUE!</v>
      </c>
      <c r="BS109" s="769" t="e">
        <f t="shared" si="104"/>
        <v>#VALUE!</v>
      </c>
      <c r="BT109" s="705" t="e">
        <f t="shared" si="105"/>
        <v>#VALUE!</v>
      </c>
      <c r="BU109" s="702">
        <f t="shared" si="195"/>
        <v>1</v>
      </c>
      <c r="BV109" s="703" t="e">
        <f t="shared" si="196"/>
        <v>#VALUE!</v>
      </c>
      <c r="BW109" s="704" t="e">
        <f t="shared" si="197"/>
        <v>#VALUE!</v>
      </c>
      <c r="BX109" s="769" t="e">
        <f t="shared" si="106"/>
        <v>#VALUE!</v>
      </c>
      <c r="BY109" s="705" t="e">
        <f t="shared" si="107"/>
        <v>#VALUE!</v>
      </c>
      <c r="BZ109" s="702">
        <f t="shared" si="198"/>
        <v>1</v>
      </c>
      <c r="CA109" s="703" t="e">
        <f t="shared" si="199"/>
        <v>#VALUE!</v>
      </c>
      <c r="CB109" s="704" t="e">
        <f t="shared" si="200"/>
        <v>#VALUE!</v>
      </c>
      <c r="CC109" s="769" t="e">
        <f t="shared" si="108"/>
        <v>#VALUE!</v>
      </c>
      <c r="CD109" s="705" t="e">
        <f t="shared" si="109"/>
        <v>#VALUE!</v>
      </c>
      <c r="CE109" s="706">
        <f t="shared" si="78"/>
        <v>12</v>
      </c>
      <c r="CF109" s="707" t="e">
        <f t="shared" si="79"/>
        <v>#VALUE!</v>
      </c>
      <c r="CG109" s="708"/>
      <c r="CH109" s="709"/>
      <c r="CI109" s="719"/>
      <c r="CJ109" s="719"/>
      <c r="CK109" s="720"/>
      <c r="CL109" s="721"/>
      <c r="CM109" s="721">
        <v>0</v>
      </c>
      <c r="CN109" s="722">
        <f t="shared" si="158"/>
        <v>0</v>
      </c>
      <c r="CO109" s="723" t="e">
        <f t="shared" si="159"/>
        <v>#VALUE!</v>
      </c>
      <c r="CP109" s="709" t="e">
        <f t="shared" si="160"/>
        <v>#VALUE!</v>
      </c>
      <c r="CQ109" s="724">
        <f t="shared" si="161"/>
        <v>0</v>
      </c>
      <c r="CR109" s="725" t="e">
        <f t="shared" si="162"/>
        <v>#VALUE!</v>
      </c>
      <c r="CS109" s="725" t="e">
        <f t="shared" si="162"/>
        <v>#VALUE!</v>
      </c>
      <c r="CT109" s="725" t="e">
        <f t="shared" si="163"/>
        <v>#VALUE!</v>
      </c>
      <c r="CU109" s="709"/>
    </row>
    <row r="110" spans="1:99" ht="16.5" customHeight="1">
      <c r="A110" s="23">
        <f t="shared" si="164"/>
        <v>106</v>
      </c>
      <c r="B110" s="142">
        <f>'2020-상시근로자'!B110</f>
        <v>0</v>
      </c>
      <c r="C110" s="632">
        <f>'2020-상시근로자'!C110</f>
        <v>0</v>
      </c>
      <c r="D110" s="634">
        <f>'2020-상시근로자'!D110</f>
        <v>0</v>
      </c>
      <c r="E110" s="156" t="e">
        <f t="shared" si="152"/>
        <v>#VALUE!</v>
      </c>
      <c r="F110" s="30" t="e">
        <f t="shared" si="153"/>
        <v>#VALUE!</v>
      </c>
      <c r="G110" s="31" t="e">
        <f t="shared" si="154"/>
        <v>#VALUE!</v>
      </c>
      <c r="H110" s="147" t="e">
        <f t="shared" si="155"/>
        <v>#VALUE!</v>
      </c>
      <c r="I110" s="633">
        <f>'2020-상시근로자'!E110</f>
        <v>0</v>
      </c>
      <c r="J110" s="633">
        <f>'2020-상시근로자'!G110</f>
        <v>0</v>
      </c>
      <c r="K110" s="33" t="e">
        <f t="shared" si="156"/>
        <v>#VALUE!</v>
      </c>
      <c r="L110" s="33">
        <f t="shared" si="77"/>
        <v>0</v>
      </c>
      <c r="M110" s="35" t="e">
        <f t="shared" si="157"/>
        <v>#VALUE!</v>
      </c>
      <c r="N110" s="108"/>
      <c r="O110" s="178"/>
      <c r="P110" s="179"/>
      <c r="Q110" s="106" t="s">
        <v>160</v>
      </c>
      <c r="R110" s="107" t="s">
        <v>160</v>
      </c>
      <c r="S110" s="43"/>
      <c r="T110" s="122" t="s">
        <v>160</v>
      </c>
      <c r="U110" s="122" t="s">
        <v>160</v>
      </c>
      <c r="V110" s="123" t="s">
        <v>160</v>
      </c>
      <c r="W110" s="702">
        <f t="shared" si="165"/>
        <v>1</v>
      </c>
      <c r="X110" s="703" t="e">
        <f t="shared" si="166"/>
        <v>#VALUE!</v>
      </c>
      <c r="Y110" s="704" t="e">
        <f t="shared" si="167"/>
        <v>#VALUE!</v>
      </c>
      <c r="Z110" s="769" t="e">
        <f t="shared" si="86"/>
        <v>#VALUE!</v>
      </c>
      <c r="AA110" s="705" t="e">
        <f t="shared" si="87"/>
        <v>#VALUE!</v>
      </c>
      <c r="AB110" s="702">
        <f t="shared" si="168"/>
        <v>1</v>
      </c>
      <c r="AC110" s="703" t="e">
        <f t="shared" si="169"/>
        <v>#VALUE!</v>
      </c>
      <c r="AD110" s="704" t="e">
        <f t="shared" si="170"/>
        <v>#VALUE!</v>
      </c>
      <c r="AE110" s="769" t="e">
        <f t="shared" si="88"/>
        <v>#VALUE!</v>
      </c>
      <c r="AF110" s="705" t="e">
        <f t="shared" si="89"/>
        <v>#VALUE!</v>
      </c>
      <c r="AG110" s="702">
        <f t="shared" si="171"/>
        <v>1</v>
      </c>
      <c r="AH110" s="703" t="e">
        <f t="shared" si="172"/>
        <v>#VALUE!</v>
      </c>
      <c r="AI110" s="704" t="e">
        <f t="shared" si="173"/>
        <v>#VALUE!</v>
      </c>
      <c r="AJ110" s="769" t="e">
        <f t="shared" si="90"/>
        <v>#VALUE!</v>
      </c>
      <c r="AK110" s="705" t="e">
        <f t="shared" si="91"/>
        <v>#VALUE!</v>
      </c>
      <c r="AL110" s="702">
        <f t="shared" si="174"/>
        <v>1</v>
      </c>
      <c r="AM110" s="703" t="e">
        <f t="shared" si="175"/>
        <v>#VALUE!</v>
      </c>
      <c r="AN110" s="704" t="e">
        <f t="shared" si="176"/>
        <v>#VALUE!</v>
      </c>
      <c r="AO110" s="769" t="e">
        <f t="shared" si="92"/>
        <v>#VALUE!</v>
      </c>
      <c r="AP110" s="705" t="e">
        <f t="shared" si="93"/>
        <v>#VALUE!</v>
      </c>
      <c r="AQ110" s="702">
        <f t="shared" si="177"/>
        <v>1</v>
      </c>
      <c r="AR110" s="703" t="e">
        <f t="shared" si="178"/>
        <v>#VALUE!</v>
      </c>
      <c r="AS110" s="704" t="e">
        <f t="shared" si="179"/>
        <v>#VALUE!</v>
      </c>
      <c r="AT110" s="769" t="e">
        <f t="shared" si="94"/>
        <v>#VALUE!</v>
      </c>
      <c r="AU110" s="705" t="e">
        <f t="shared" si="95"/>
        <v>#VALUE!</v>
      </c>
      <c r="AV110" s="702">
        <f t="shared" si="180"/>
        <v>1</v>
      </c>
      <c r="AW110" s="703" t="e">
        <f t="shared" si="181"/>
        <v>#VALUE!</v>
      </c>
      <c r="AX110" s="704" t="e">
        <f t="shared" si="182"/>
        <v>#VALUE!</v>
      </c>
      <c r="AY110" s="769" t="e">
        <f t="shared" si="96"/>
        <v>#VALUE!</v>
      </c>
      <c r="AZ110" s="705" t="e">
        <f t="shared" si="97"/>
        <v>#VALUE!</v>
      </c>
      <c r="BA110" s="702">
        <f t="shared" si="183"/>
        <v>1</v>
      </c>
      <c r="BB110" s="703" t="e">
        <f t="shared" si="184"/>
        <v>#VALUE!</v>
      </c>
      <c r="BC110" s="704" t="e">
        <f t="shared" si="185"/>
        <v>#VALUE!</v>
      </c>
      <c r="BD110" s="769" t="e">
        <f t="shared" si="98"/>
        <v>#VALUE!</v>
      </c>
      <c r="BE110" s="705" t="e">
        <f t="shared" si="99"/>
        <v>#VALUE!</v>
      </c>
      <c r="BF110" s="702">
        <f t="shared" si="186"/>
        <v>1</v>
      </c>
      <c r="BG110" s="703" t="e">
        <f t="shared" si="187"/>
        <v>#VALUE!</v>
      </c>
      <c r="BH110" s="704" t="e">
        <f t="shared" si="188"/>
        <v>#VALUE!</v>
      </c>
      <c r="BI110" s="769" t="e">
        <f t="shared" si="100"/>
        <v>#VALUE!</v>
      </c>
      <c r="BJ110" s="705" t="e">
        <f t="shared" si="101"/>
        <v>#VALUE!</v>
      </c>
      <c r="BK110" s="702">
        <f t="shared" si="189"/>
        <v>1</v>
      </c>
      <c r="BL110" s="703" t="e">
        <f t="shared" si="190"/>
        <v>#VALUE!</v>
      </c>
      <c r="BM110" s="704" t="e">
        <f t="shared" si="191"/>
        <v>#VALUE!</v>
      </c>
      <c r="BN110" s="769" t="e">
        <f t="shared" si="102"/>
        <v>#VALUE!</v>
      </c>
      <c r="BO110" s="705" t="e">
        <f t="shared" si="103"/>
        <v>#VALUE!</v>
      </c>
      <c r="BP110" s="702">
        <f t="shared" si="192"/>
        <v>1</v>
      </c>
      <c r="BQ110" s="703" t="e">
        <f t="shared" si="193"/>
        <v>#VALUE!</v>
      </c>
      <c r="BR110" s="704" t="e">
        <f t="shared" si="194"/>
        <v>#VALUE!</v>
      </c>
      <c r="BS110" s="769" t="e">
        <f t="shared" si="104"/>
        <v>#VALUE!</v>
      </c>
      <c r="BT110" s="705" t="e">
        <f t="shared" si="105"/>
        <v>#VALUE!</v>
      </c>
      <c r="BU110" s="702">
        <f t="shared" si="195"/>
        <v>1</v>
      </c>
      <c r="BV110" s="703" t="e">
        <f t="shared" si="196"/>
        <v>#VALUE!</v>
      </c>
      <c r="BW110" s="704" t="e">
        <f t="shared" si="197"/>
        <v>#VALUE!</v>
      </c>
      <c r="BX110" s="769" t="e">
        <f t="shared" si="106"/>
        <v>#VALUE!</v>
      </c>
      <c r="BY110" s="705" t="e">
        <f t="shared" si="107"/>
        <v>#VALUE!</v>
      </c>
      <c r="BZ110" s="702">
        <f t="shared" si="198"/>
        <v>1</v>
      </c>
      <c r="CA110" s="703" t="e">
        <f t="shared" si="199"/>
        <v>#VALUE!</v>
      </c>
      <c r="CB110" s="704" t="e">
        <f t="shared" si="200"/>
        <v>#VALUE!</v>
      </c>
      <c r="CC110" s="769" t="e">
        <f t="shared" si="108"/>
        <v>#VALUE!</v>
      </c>
      <c r="CD110" s="705" t="e">
        <f t="shared" si="109"/>
        <v>#VALUE!</v>
      </c>
      <c r="CE110" s="706">
        <f t="shared" si="78"/>
        <v>12</v>
      </c>
      <c r="CF110" s="707" t="e">
        <f t="shared" si="79"/>
        <v>#VALUE!</v>
      </c>
      <c r="CG110" s="708"/>
      <c r="CH110" s="709"/>
      <c r="CI110" s="719"/>
      <c r="CJ110" s="719"/>
      <c r="CK110" s="720"/>
      <c r="CL110" s="721"/>
      <c r="CM110" s="721">
        <v>0</v>
      </c>
      <c r="CN110" s="722">
        <f t="shared" si="158"/>
        <v>0</v>
      </c>
      <c r="CO110" s="723" t="e">
        <f t="shared" si="159"/>
        <v>#VALUE!</v>
      </c>
      <c r="CP110" s="709" t="e">
        <f t="shared" si="160"/>
        <v>#VALUE!</v>
      </c>
      <c r="CQ110" s="724">
        <f t="shared" si="161"/>
        <v>0</v>
      </c>
      <c r="CR110" s="725" t="e">
        <f t="shared" si="162"/>
        <v>#VALUE!</v>
      </c>
      <c r="CS110" s="725" t="e">
        <f t="shared" si="162"/>
        <v>#VALUE!</v>
      </c>
      <c r="CT110" s="725" t="e">
        <f t="shared" si="163"/>
        <v>#VALUE!</v>
      </c>
      <c r="CU110" s="709"/>
    </row>
    <row r="111" spans="1:99" ht="16.5" customHeight="1">
      <c r="A111" s="23">
        <f t="shared" si="164"/>
        <v>107</v>
      </c>
      <c r="B111" s="142">
        <f>'2020-상시근로자'!B111</f>
        <v>0</v>
      </c>
      <c r="C111" s="632">
        <f>'2020-상시근로자'!C111</f>
        <v>0</v>
      </c>
      <c r="D111" s="634">
        <f>'2020-상시근로자'!D111</f>
        <v>0</v>
      </c>
      <c r="E111" s="156" t="e">
        <f t="shared" si="152"/>
        <v>#VALUE!</v>
      </c>
      <c r="F111" s="30" t="e">
        <f t="shared" si="153"/>
        <v>#VALUE!</v>
      </c>
      <c r="G111" s="31" t="e">
        <f t="shared" si="154"/>
        <v>#VALUE!</v>
      </c>
      <c r="H111" s="147" t="e">
        <f t="shared" si="155"/>
        <v>#VALUE!</v>
      </c>
      <c r="I111" s="633">
        <f>'2020-상시근로자'!E111</f>
        <v>0</v>
      </c>
      <c r="J111" s="633">
        <f>'2020-상시근로자'!G111</f>
        <v>0</v>
      </c>
      <c r="K111" s="33" t="e">
        <f t="shared" si="156"/>
        <v>#VALUE!</v>
      </c>
      <c r="L111" s="33">
        <f t="shared" si="77"/>
        <v>0</v>
      </c>
      <c r="M111" s="35" t="e">
        <f t="shared" si="157"/>
        <v>#VALUE!</v>
      </c>
      <c r="N111" s="108"/>
      <c r="O111" s="178"/>
      <c r="P111" s="179"/>
      <c r="Q111" s="106" t="s">
        <v>160</v>
      </c>
      <c r="R111" s="107" t="s">
        <v>160</v>
      </c>
      <c r="S111" s="43"/>
      <c r="T111" s="122" t="s">
        <v>160</v>
      </c>
      <c r="U111" s="122" t="s">
        <v>160</v>
      </c>
      <c r="V111" s="123" t="s">
        <v>160</v>
      </c>
      <c r="W111" s="702">
        <f t="shared" si="165"/>
        <v>1</v>
      </c>
      <c r="X111" s="703" t="e">
        <f t="shared" si="166"/>
        <v>#VALUE!</v>
      </c>
      <c r="Y111" s="704" t="e">
        <f t="shared" si="167"/>
        <v>#VALUE!</v>
      </c>
      <c r="Z111" s="769" t="e">
        <f t="shared" si="86"/>
        <v>#VALUE!</v>
      </c>
      <c r="AA111" s="705" t="e">
        <f t="shared" si="87"/>
        <v>#VALUE!</v>
      </c>
      <c r="AB111" s="702">
        <f t="shared" si="168"/>
        <v>1</v>
      </c>
      <c r="AC111" s="703" t="e">
        <f t="shared" si="169"/>
        <v>#VALUE!</v>
      </c>
      <c r="AD111" s="704" t="e">
        <f t="shared" si="170"/>
        <v>#VALUE!</v>
      </c>
      <c r="AE111" s="769" t="e">
        <f t="shared" si="88"/>
        <v>#VALUE!</v>
      </c>
      <c r="AF111" s="705" t="e">
        <f t="shared" si="89"/>
        <v>#VALUE!</v>
      </c>
      <c r="AG111" s="702">
        <f t="shared" si="171"/>
        <v>1</v>
      </c>
      <c r="AH111" s="703" t="e">
        <f t="shared" si="172"/>
        <v>#VALUE!</v>
      </c>
      <c r="AI111" s="704" t="e">
        <f t="shared" si="173"/>
        <v>#VALUE!</v>
      </c>
      <c r="AJ111" s="769" t="e">
        <f t="shared" si="90"/>
        <v>#VALUE!</v>
      </c>
      <c r="AK111" s="705" t="e">
        <f t="shared" si="91"/>
        <v>#VALUE!</v>
      </c>
      <c r="AL111" s="702">
        <f t="shared" si="174"/>
        <v>1</v>
      </c>
      <c r="AM111" s="703" t="e">
        <f t="shared" si="175"/>
        <v>#VALUE!</v>
      </c>
      <c r="AN111" s="704" t="e">
        <f t="shared" si="176"/>
        <v>#VALUE!</v>
      </c>
      <c r="AO111" s="769" t="e">
        <f t="shared" si="92"/>
        <v>#VALUE!</v>
      </c>
      <c r="AP111" s="705" t="e">
        <f t="shared" si="93"/>
        <v>#VALUE!</v>
      </c>
      <c r="AQ111" s="702">
        <f t="shared" si="177"/>
        <v>1</v>
      </c>
      <c r="AR111" s="703" t="e">
        <f t="shared" si="178"/>
        <v>#VALUE!</v>
      </c>
      <c r="AS111" s="704" t="e">
        <f t="shared" si="179"/>
        <v>#VALUE!</v>
      </c>
      <c r="AT111" s="769" t="e">
        <f t="shared" si="94"/>
        <v>#VALUE!</v>
      </c>
      <c r="AU111" s="705" t="e">
        <f t="shared" si="95"/>
        <v>#VALUE!</v>
      </c>
      <c r="AV111" s="702">
        <f t="shared" si="180"/>
        <v>1</v>
      </c>
      <c r="AW111" s="703" t="e">
        <f t="shared" si="181"/>
        <v>#VALUE!</v>
      </c>
      <c r="AX111" s="704" t="e">
        <f t="shared" si="182"/>
        <v>#VALUE!</v>
      </c>
      <c r="AY111" s="769" t="e">
        <f t="shared" si="96"/>
        <v>#VALUE!</v>
      </c>
      <c r="AZ111" s="705" t="e">
        <f t="shared" si="97"/>
        <v>#VALUE!</v>
      </c>
      <c r="BA111" s="702">
        <f t="shared" si="183"/>
        <v>1</v>
      </c>
      <c r="BB111" s="703" t="e">
        <f t="shared" si="184"/>
        <v>#VALUE!</v>
      </c>
      <c r="BC111" s="704" t="e">
        <f t="shared" si="185"/>
        <v>#VALUE!</v>
      </c>
      <c r="BD111" s="769" t="e">
        <f t="shared" si="98"/>
        <v>#VALUE!</v>
      </c>
      <c r="BE111" s="705" t="e">
        <f t="shared" si="99"/>
        <v>#VALUE!</v>
      </c>
      <c r="BF111" s="702">
        <f t="shared" si="186"/>
        <v>1</v>
      </c>
      <c r="BG111" s="703" t="e">
        <f t="shared" si="187"/>
        <v>#VALUE!</v>
      </c>
      <c r="BH111" s="704" t="e">
        <f t="shared" si="188"/>
        <v>#VALUE!</v>
      </c>
      <c r="BI111" s="769" t="e">
        <f t="shared" si="100"/>
        <v>#VALUE!</v>
      </c>
      <c r="BJ111" s="705" t="e">
        <f t="shared" si="101"/>
        <v>#VALUE!</v>
      </c>
      <c r="BK111" s="702">
        <f t="shared" si="189"/>
        <v>1</v>
      </c>
      <c r="BL111" s="703" t="e">
        <f t="shared" si="190"/>
        <v>#VALUE!</v>
      </c>
      <c r="BM111" s="704" t="e">
        <f t="shared" si="191"/>
        <v>#VALUE!</v>
      </c>
      <c r="BN111" s="769" t="e">
        <f t="shared" si="102"/>
        <v>#VALUE!</v>
      </c>
      <c r="BO111" s="705" t="e">
        <f t="shared" si="103"/>
        <v>#VALUE!</v>
      </c>
      <c r="BP111" s="702">
        <f t="shared" si="192"/>
        <v>1</v>
      </c>
      <c r="BQ111" s="703" t="e">
        <f t="shared" si="193"/>
        <v>#VALUE!</v>
      </c>
      <c r="BR111" s="704" t="e">
        <f t="shared" si="194"/>
        <v>#VALUE!</v>
      </c>
      <c r="BS111" s="769" t="e">
        <f t="shared" si="104"/>
        <v>#VALUE!</v>
      </c>
      <c r="BT111" s="705" t="e">
        <f t="shared" si="105"/>
        <v>#VALUE!</v>
      </c>
      <c r="BU111" s="702">
        <f t="shared" si="195"/>
        <v>1</v>
      </c>
      <c r="BV111" s="703" t="e">
        <f t="shared" si="196"/>
        <v>#VALUE!</v>
      </c>
      <c r="BW111" s="704" t="e">
        <f t="shared" si="197"/>
        <v>#VALUE!</v>
      </c>
      <c r="BX111" s="769" t="e">
        <f t="shared" si="106"/>
        <v>#VALUE!</v>
      </c>
      <c r="BY111" s="705" t="e">
        <f t="shared" si="107"/>
        <v>#VALUE!</v>
      </c>
      <c r="BZ111" s="702">
        <f t="shared" si="198"/>
        <v>1</v>
      </c>
      <c r="CA111" s="703" t="e">
        <f t="shared" si="199"/>
        <v>#VALUE!</v>
      </c>
      <c r="CB111" s="704" t="e">
        <f t="shared" si="200"/>
        <v>#VALUE!</v>
      </c>
      <c r="CC111" s="769" t="e">
        <f t="shared" si="108"/>
        <v>#VALUE!</v>
      </c>
      <c r="CD111" s="705" t="e">
        <f t="shared" si="109"/>
        <v>#VALUE!</v>
      </c>
      <c r="CE111" s="706">
        <f t="shared" si="78"/>
        <v>12</v>
      </c>
      <c r="CF111" s="707" t="e">
        <f t="shared" si="79"/>
        <v>#VALUE!</v>
      </c>
      <c r="CG111" s="708"/>
      <c r="CH111" s="709"/>
      <c r="CI111" s="719"/>
      <c r="CJ111" s="719"/>
      <c r="CK111" s="720"/>
      <c r="CL111" s="721"/>
      <c r="CM111" s="721">
        <v>0</v>
      </c>
      <c r="CN111" s="722">
        <f t="shared" si="158"/>
        <v>0</v>
      </c>
      <c r="CO111" s="723" t="e">
        <f t="shared" si="159"/>
        <v>#VALUE!</v>
      </c>
      <c r="CP111" s="709" t="e">
        <f t="shared" si="160"/>
        <v>#VALUE!</v>
      </c>
      <c r="CQ111" s="724">
        <f t="shared" si="161"/>
        <v>0</v>
      </c>
      <c r="CR111" s="725" t="e">
        <f t="shared" si="162"/>
        <v>#VALUE!</v>
      </c>
      <c r="CS111" s="725" t="e">
        <f t="shared" si="162"/>
        <v>#VALUE!</v>
      </c>
      <c r="CT111" s="725" t="e">
        <f t="shared" si="163"/>
        <v>#VALUE!</v>
      </c>
      <c r="CU111" s="709"/>
    </row>
    <row r="112" spans="1:99" ht="16.5" customHeight="1" thickBot="1">
      <c r="A112" s="23">
        <f t="shared" si="164"/>
        <v>108</v>
      </c>
      <c r="B112" s="142">
        <f>'2020-상시근로자'!B112</f>
        <v>0</v>
      </c>
      <c r="C112" s="632">
        <f>'2020-상시근로자'!C112</f>
        <v>0</v>
      </c>
      <c r="D112" s="634">
        <f>'2020-상시근로자'!D112</f>
        <v>0</v>
      </c>
      <c r="E112" s="156" t="e">
        <f t="shared" si="152"/>
        <v>#VALUE!</v>
      </c>
      <c r="F112" s="30" t="e">
        <f t="shared" si="153"/>
        <v>#VALUE!</v>
      </c>
      <c r="G112" s="31" t="e">
        <f t="shared" si="154"/>
        <v>#VALUE!</v>
      </c>
      <c r="H112" s="147" t="e">
        <f t="shared" si="155"/>
        <v>#VALUE!</v>
      </c>
      <c r="I112" s="633">
        <f>'2020-상시근로자'!E112</f>
        <v>0</v>
      </c>
      <c r="J112" s="633">
        <f>'2020-상시근로자'!G112</f>
        <v>0</v>
      </c>
      <c r="K112" s="33" t="e">
        <f t="shared" si="156"/>
        <v>#VALUE!</v>
      </c>
      <c r="L112" s="33">
        <f t="shared" si="77"/>
        <v>0</v>
      </c>
      <c r="M112" s="35" t="e">
        <f t="shared" si="157"/>
        <v>#VALUE!</v>
      </c>
      <c r="N112" s="108"/>
      <c r="O112" s="180"/>
      <c r="P112" s="181"/>
      <c r="Q112" s="106" t="s">
        <v>160</v>
      </c>
      <c r="R112" s="107" t="s">
        <v>160</v>
      </c>
      <c r="S112" s="43"/>
      <c r="T112" s="122" t="s">
        <v>160</v>
      </c>
      <c r="U112" s="122" t="s">
        <v>160</v>
      </c>
      <c r="V112" s="123" t="s">
        <v>160</v>
      </c>
      <c r="W112" s="702">
        <f t="shared" si="165"/>
        <v>1</v>
      </c>
      <c r="X112" s="703" t="e">
        <f t="shared" si="166"/>
        <v>#VALUE!</v>
      </c>
      <c r="Y112" s="704" t="e">
        <f t="shared" si="167"/>
        <v>#VALUE!</v>
      </c>
      <c r="Z112" s="769" t="e">
        <f t="shared" si="86"/>
        <v>#VALUE!</v>
      </c>
      <c r="AA112" s="705" t="e">
        <f t="shared" si="87"/>
        <v>#VALUE!</v>
      </c>
      <c r="AB112" s="702">
        <f t="shared" si="168"/>
        <v>1</v>
      </c>
      <c r="AC112" s="703" t="e">
        <f t="shared" si="169"/>
        <v>#VALUE!</v>
      </c>
      <c r="AD112" s="704" t="e">
        <f t="shared" si="170"/>
        <v>#VALUE!</v>
      </c>
      <c r="AE112" s="769" t="e">
        <f t="shared" si="88"/>
        <v>#VALUE!</v>
      </c>
      <c r="AF112" s="705" t="e">
        <f t="shared" si="89"/>
        <v>#VALUE!</v>
      </c>
      <c r="AG112" s="702">
        <f t="shared" si="171"/>
        <v>1</v>
      </c>
      <c r="AH112" s="703" t="e">
        <f t="shared" si="172"/>
        <v>#VALUE!</v>
      </c>
      <c r="AI112" s="704" t="e">
        <f t="shared" si="173"/>
        <v>#VALUE!</v>
      </c>
      <c r="AJ112" s="769" t="e">
        <f t="shared" si="90"/>
        <v>#VALUE!</v>
      </c>
      <c r="AK112" s="705" t="e">
        <f t="shared" si="91"/>
        <v>#VALUE!</v>
      </c>
      <c r="AL112" s="702">
        <f t="shared" si="174"/>
        <v>1</v>
      </c>
      <c r="AM112" s="703" t="e">
        <f t="shared" si="175"/>
        <v>#VALUE!</v>
      </c>
      <c r="AN112" s="704" t="e">
        <f t="shared" si="176"/>
        <v>#VALUE!</v>
      </c>
      <c r="AO112" s="769" t="e">
        <f t="shared" si="92"/>
        <v>#VALUE!</v>
      </c>
      <c r="AP112" s="705" t="e">
        <f t="shared" si="93"/>
        <v>#VALUE!</v>
      </c>
      <c r="AQ112" s="702">
        <f t="shared" si="177"/>
        <v>1</v>
      </c>
      <c r="AR112" s="703" t="e">
        <f t="shared" si="178"/>
        <v>#VALUE!</v>
      </c>
      <c r="AS112" s="704" t="e">
        <f t="shared" si="179"/>
        <v>#VALUE!</v>
      </c>
      <c r="AT112" s="769" t="e">
        <f t="shared" si="94"/>
        <v>#VALUE!</v>
      </c>
      <c r="AU112" s="705" t="e">
        <f t="shared" si="95"/>
        <v>#VALUE!</v>
      </c>
      <c r="AV112" s="702">
        <f t="shared" si="180"/>
        <v>1</v>
      </c>
      <c r="AW112" s="703" t="e">
        <f t="shared" si="181"/>
        <v>#VALUE!</v>
      </c>
      <c r="AX112" s="704" t="e">
        <f t="shared" si="182"/>
        <v>#VALUE!</v>
      </c>
      <c r="AY112" s="769" t="e">
        <f t="shared" si="96"/>
        <v>#VALUE!</v>
      </c>
      <c r="AZ112" s="705" t="e">
        <f t="shared" si="97"/>
        <v>#VALUE!</v>
      </c>
      <c r="BA112" s="702">
        <f t="shared" si="183"/>
        <v>1</v>
      </c>
      <c r="BB112" s="703" t="e">
        <f t="shared" si="184"/>
        <v>#VALUE!</v>
      </c>
      <c r="BC112" s="704" t="e">
        <f t="shared" si="185"/>
        <v>#VALUE!</v>
      </c>
      <c r="BD112" s="769" t="e">
        <f t="shared" si="98"/>
        <v>#VALUE!</v>
      </c>
      <c r="BE112" s="705" t="e">
        <f t="shared" si="99"/>
        <v>#VALUE!</v>
      </c>
      <c r="BF112" s="702">
        <f t="shared" si="186"/>
        <v>1</v>
      </c>
      <c r="BG112" s="703" t="e">
        <f t="shared" si="187"/>
        <v>#VALUE!</v>
      </c>
      <c r="BH112" s="704" t="e">
        <f t="shared" si="188"/>
        <v>#VALUE!</v>
      </c>
      <c r="BI112" s="769" t="e">
        <f t="shared" si="100"/>
        <v>#VALUE!</v>
      </c>
      <c r="BJ112" s="705" t="e">
        <f t="shared" si="101"/>
        <v>#VALUE!</v>
      </c>
      <c r="BK112" s="702">
        <f t="shared" si="189"/>
        <v>1</v>
      </c>
      <c r="BL112" s="703" t="e">
        <f t="shared" si="190"/>
        <v>#VALUE!</v>
      </c>
      <c r="BM112" s="704" t="e">
        <f t="shared" si="191"/>
        <v>#VALUE!</v>
      </c>
      <c r="BN112" s="769" t="e">
        <f t="shared" si="102"/>
        <v>#VALUE!</v>
      </c>
      <c r="BO112" s="705" t="e">
        <f t="shared" si="103"/>
        <v>#VALUE!</v>
      </c>
      <c r="BP112" s="702">
        <f t="shared" si="192"/>
        <v>1</v>
      </c>
      <c r="BQ112" s="703" t="e">
        <f t="shared" si="193"/>
        <v>#VALUE!</v>
      </c>
      <c r="BR112" s="704" t="e">
        <f t="shared" si="194"/>
        <v>#VALUE!</v>
      </c>
      <c r="BS112" s="769" t="e">
        <f t="shared" si="104"/>
        <v>#VALUE!</v>
      </c>
      <c r="BT112" s="705" t="e">
        <f t="shared" si="105"/>
        <v>#VALUE!</v>
      </c>
      <c r="BU112" s="702">
        <f t="shared" si="195"/>
        <v>1</v>
      </c>
      <c r="BV112" s="703" t="e">
        <f t="shared" si="196"/>
        <v>#VALUE!</v>
      </c>
      <c r="BW112" s="704" t="e">
        <f t="shared" si="197"/>
        <v>#VALUE!</v>
      </c>
      <c r="BX112" s="769" t="e">
        <f t="shared" si="106"/>
        <v>#VALUE!</v>
      </c>
      <c r="BY112" s="705" t="e">
        <f t="shared" si="107"/>
        <v>#VALUE!</v>
      </c>
      <c r="BZ112" s="702">
        <f t="shared" si="198"/>
        <v>1</v>
      </c>
      <c r="CA112" s="703" t="e">
        <f t="shared" si="199"/>
        <v>#VALUE!</v>
      </c>
      <c r="CB112" s="704" t="e">
        <f t="shared" si="200"/>
        <v>#VALUE!</v>
      </c>
      <c r="CC112" s="769" t="e">
        <f t="shared" si="108"/>
        <v>#VALUE!</v>
      </c>
      <c r="CD112" s="705" t="e">
        <f t="shared" si="109"/>
        <v>#VALUE!</v>
      </c>
      <c r="CE112" s="706">
        <f t="shared" si="78"/>
        <v>12</v>
      </c>
      <c r="CF112" s="707" t="e">
        <f t="shared" si="79"/>
        <v>#VALUE!</v>
      </c>
      <c r="CG112" s="708"/>
      <c r="CH112" s="709"/>
      <c r="CI112" s="719"/>
      <c r="CJ112" s="719"/>
      <c r="CK112" s="726" t="s">
        <v>651</v>
      </c>
      <c r="CL112" s="727"/>
      <c r="CM112" s="727">
        <v>0</v>
      </c>
      <c r="CN112" s="728">
        <f t="shared" si="158"/>
        <v>0</v>
      </c>
      <c r="CO112" s="729" t="e">
        <f t="shared" si="159"/>
        <v>#VALUE!</v>
      </c>
      <c r="CP112" s="730" t="e">
        <f t="shared" si="160"/>
        <v>#VALUE!</v>
      </c>
      <c r="CQ112" s="731">
        <f t="shared" si="161"/>
        <v>0</v>
      </c>
      <c r="CR112" s="732" t="e">
        <f t="shared" si="162"/>
        <v>#VALUE!</v>
      </c>
      <c r="CS112" s="732" t="e">
        <f t="shared" si="162"/>
        <v>#VALUE!</v>
      </c>
      <c r="CT112" s="732" t="e">
        <f t="shared" si="163"/>
        <v>#VALUE!</v>
      </c>
      <c r="CU112" s="730"/>
    </row>
    <row r="113" spans="1:99" ht="16.5" customHeight="1">
      <c r="A113" s="23">
        <f t="shared" si="164"/>
        <v>109</v>
      </c>
      <c r="B113" s="142">
        <f>'2020-상시근로자'!B113</f>
        <v>0</v>
      </c>
      <c r="C113" s="632">
        <f>'2020-상시근로자'!C113</f>
        <v>0</v>
      </c>
      <c r="D113" s="634">
        <f>'2020-상시근로자'!D113</f>
        <v>0</v>
      </c>
      <c r="E113" s="156" t="e">
        <f t="shared" si="152"/>
        <v>#VALUE!</v>
      </c>
      <c r="F113" s="30" t="e">
        <f t="shared" si="153"/>
        <v>#VALUE!</v>
      </c>
      <c r="G113" s="31" t="e">
        <f t="shared" si="154"/>
        <v>#VALUE!</v>
      </c>
      <c r="H113" s="147" t="e">
        <f t="shared" si="155"/>
        <v>#VALUE!</v>
      </c>
      <c r="I113" s="633">
        <f>'2020-상시근로자'!E113</f>
        <v>0</v>
      </c>
      <c r="J113" s="633">
        <f>'2020-상시근로자'!G113</f>
        <v>0</v>
      </c>
      <c r="K113" s="33" t="e">
        <f t="shared" si="156"/>
        <v>#VALUE!</v>
      </c>
      <c r="L113" s="33">
        <f t="shared" si="77"/>
        <v>0</v>
      </c>
      <c r="M113" s="35" t="e">
        <f t="shared" si="157"/>
        <v>#VALUE!</v>
      </c>
      <c r="N113" s="108"/>
      <c r="O113" s="178"/>
      <c r="P113" s="179"/>
      <c r="Q113" s="106" t="s">
        <v>160</v>
      </c>
      <c r="R113" s="107" t="s">
        <v>160</v>
      </c>
      <c r="S113" s="43"/>
      <c r="T113" s="122" t="s">
        <v>160</v>
      </c>
      <c r="U113" s="122" t="s">
        <v>160</v>
      </c>
      <c r="V113" s="123" t="s">
        <v>160</v>
      </c>
      <c r="W113" s="702">
        <f t="shared" si="165"/>
        <v>1</v>
      </c>
      <c r="X113" s="703" t="e">
        <f t="shared" si="166"/>
        <v>#VALUE!</v>
      </c>
      <c r="Y113" s="704" t="e">
        <f t="shared" si="167"/>
        <v>#VALUE!</v>
      </c>
      <c r="Z113" s="769" t="e">
        <f t="shared" si="86"/>
        <v>#VALUE!</v>
      </c>
      <c r="AA113" s="705" t="e">
        <f t="shared" si="87"/>
        <v>#VALUE!</v>
      </c>
      <c r="AB113" s="702">
        <f t="shared" si="168"/>
        <v>1</v>
      </c>
      <c r="AC113" s="703" t="e">
        <f t="shared" si="169"/>
        <v>#VALUE!</v>
      </c>
      <c r="AD113" s="704" t="e">
        <f t="shared" si="170"/>
        <v>#VALUE!</v>
      </c>
      <c r="AE113" s="769" t="e">
        <f t="shared" si="88"/>
        <v>#VALUE!</v>
      </c>
      <c r="AF113" s="705" t="e">
        <f t="shared" si="89"/>
        <v>#VALUE!</v>
      </c>
      <c r="AG113" s="702">
        <f t="shared" si="171"/>
        <v>1</v>
      </c>
      <c r="AH113" s="703" t="e">
        <f t="shared" si="172"/>
        <v>#VALUE!</v>
      </c>
      <c r="AI113" s="704" t="e">
        <f t="shared" si="173"/>
        <v>#VALUE!</v>
      </c>
      <c r="AJ113" s="769" t="e">
        <f t="shared" si="90"/>
        <v>#VALUE!</v>
      </c>
      <c r="AK113" s="705" t="e">
        <f t="shared" si="91"/>
        <v>#VALUE!</v>
      </c>
      <c r="AL113" s="702">
        <f t="shared" si="174"/>
        <v>1</v>
      </c>
      <c r="AM113" s="703" t="e">
        <f t="shared" si="175"/>
        <v>#VALUE!</v>
      </c>
      <c r="AN113" s="704" t="e">
        <f t="shared" si="176"/>
        <v>#VALUE!</v>
      </c>
      <c r="AO113" s="769" t="e">
        <f t="shared" si="92"/>
        <v>#VALUE!</v>
      </c>
      <c r="AP113" s="705" t="e">
        <f t="shared" si="93"/>
        <v>#VALUE!</v>
      </c>
      <c r="AQ113" s="702">
        <f t="shared" si="177"/>
        <v>1</v>
      </c>
      <c r="AR113" s="703" t="e">
        <f t="shared" si="178"/>
        <v>#VALUE!</v>
      </c>
      <c r="AS113" s="704" t="e">
        <f t="shared" si="179"/>
        <v>#VALUE!</v>
      </c>
      <c r="AT113" s="769" t="e">
        <f t="shared" si="94"/>
        <v>#VALUE!</v>
      </c>
      <c r="AU113" s="705" t="e">
        <f t="shared" si="95"/>
        <v>#VALUE!</v>
      </c>
      <c r="AV113" s="702">
        <f t="shared" si="180"/>
        <v>1</v>
      </c>
      <c r="AW113" s="703" t="e">
        <f t="shared" si="181"/>
        <v>#VALUE!</v>
      </c>
      <c r="AX113" s="704" t="e">
        <f t="shared" si="182"/>
        <v>#VALUE!</v>
      </c>
      <c r="AY113" s="769" t="e">
        <f t="shared" si="96"/>
        <v>#VALUE!</v>
      </c>
      <c r="AZ113" s="705" t="e">
        <f t="shared" si="97"/>
        <v>#VALUE!</v>
      </c>
      <c r="BA113" s="702">
        <f t="shared" si="183"/>
        <v>1</v>
      </c>
      <c r="BB113" s="703" t="e">
        <f t="shared" si="184"/>
        <v>#VALUE!</v>
      </c>
      <c r="BC113" s="704" t="e">
        <f t="shared" si="185"/>
        <v>#VALUE!</v>
      </c>
      <c r="BD113" s="769" t="e">
        <f t="shared" si="98"/>
        <v>#VALUE!</v>
      </c>
      <c r="BE113" s="705" t="e">
        <f t="shared" si="99"/>
        <v>#VALUE!</v>
      </c>
      <c r="BF113" s="702">
        <f t="shared" si="186"/>
        <v>1</v>
      </c>
      <c r="BG113" s="703" t="e">
        <f t="shared" si="187"/>
        <v>#VALUE!</v>
      </c>
      <c r="BH113" s="704" t="e">
        <f t="shared" si="188"/>
        <v>#VALUE!</v>
      </c>
      <c r="BI113" s="769" t="e">
        <f t="shared" si="100"/>
        <v>#VALUE!</v>
      </c>
      <c r="BJ113" s="705" t="e">
        <f t="shared" si="101"/>
        <v>#VALUE!</v>
      </c>
      <c r="BK113" s="702">
        <f t="shared" si="189"/>
        <v>1</v>
      </c>
      <c r="BL113" s="703" t="e">
        <f t="shared" si="190"/>
        <v>#VALUE!</v>
      </c>
      <c r="BM113" s="704" t="e">
        <f t="shared" si="191"/>
        <v>#VALUE!</v>
      </c>
      <c r="BN113" s="769" t="e">
        <f t="shared" si="102"/>
        <v>#VALUE!</v>
      </c>
      <c r="BO113" s="705" t="e">
        <f t="shared" si="103"/>
        <v>#VALUE!</v>
      </c>
      <c r="BP113" s="702">
        <f t="shared" si="192"/>
        <v>1</v>
      </c>
      <c r="BQ113" s="703" t="e">
        <f t="shared" si="193"/>
        <v>#VALUE!</v>
      </c>
      <c r="BR113" s="704" t="e">
        <f t="shared" si="194"/>
        <v>#VALUE!</v>
      </c>
      <c r="BS113" s="769" t="e">
        <f t="shared" si="104"/>
        <v>#VALUE!</v>
      </c>
      <c r="BT113" s="705" t="e">
        <f t="shared" si="105"/>
        <v>#VALUE!</v>
      </c>
      <c r="BU113" s="702">
        <f t="shared" si="195"/>
        <v>1</v>
      </c>
      <c r="BV113" s="703" t="e">
        <f t="shared" si="196"/>
        <v>#VALUE!</v>
      </c>
      <c r="BW113" s="704" t="e">
        <f t="shared" si="197"/>
        <v>#VALUE!</v>
      </c>
      <c r="BX113" s="769" t="e">
        <f t="shared" si="106"/>
        <v>#VALUE!</v>
      </c>
      <c r="BY113" s="705" t="e">
        <f t="shared" si="107"/>
        <v>#VALUE!</v>
      </c>
      <c r="BZ113" s="702">
        <f t="shared" si="198"/>
        <v>1</v>
      </c>
      <c r="CA113" s="703" t="e">
        <f t="shared" si="199"/>
        <v>#VALUE!</v>
      </c>
      <c r="CB113" s="704" t="e">
        <f t="shared" si="200"/>
        <v>#VALUE!</v>
      </c>
      <c r="CC113" s="769" t="e">
        <f t="shared" si="108"/>
        <v>#VALUE!</v>
      </c>
      <c r="CD113" s="705" t="e">
        <f t="shared" si="109"/>
        <v>#VALUE!</v>
      </c>
      <c r="CE113" s="706">
        <f t="shared" si="78"/>
        <v>12</v>
      </c>
      <c r="CF113" s="707" t="e">
        <f t="shared" si="79"/>
        <v>#VALUE!</v>
      </c>
      <c r="CG113" s="708"/>
      <c r="CH113" s="709"/>
      <c r="CI113" s="719"/>
      <c r="CJ113" s="719"/>
      <c r="CK113" s="733"/>
      <c r="CL113" s="734"/>
      <c r="CM113" s="734">
        <v>0</v>
      </c>
      <c r="CN113" s="735">
        <f t="shared" si="158"/>
        <v>0</v>
      </c>
      <c r="CO113" s="736" t="e">
        <f t="shared" si="159"/>
        <v>#VALUE!</v>
      </c>
      <c r="CP113" s="737" t="e">
        <f t="shared" si="160"/>
        <v>#VALUE!</v>
      </c>
      <c r="CQ113" s="738">
        <f t="shared" si="161"/>
        <v>0</v>
      </c>
      <c r="CR113" s="739" t="e">
        <f t="shared" si="162"/>
        <v>#VALUE!</v>
      </c>
      <c r="CS113" s="739" t="e">
        <f t="shared" si="162"/>
        <v>#VALUE!</v>
      </c>
      <c r="CT113" s="739" t="e">
        <f t="shared" si="163"/>
        <v>#VALUE!</v>
      </c>
      <c r="CU113" s="737"/>
    </row>
    <row r="114" spans="1:99" ht="16.5" customHeight="1">
      <c r="A114" s="23">
        <f t="shared" si="164"/>
        <v>110</v>
      </c>
      <c r="B114" s="142">
        <f>'2020-상시근로자'!B114</f>
        <v>0</v>
      </c>
      <c r="C114" s="632">
        <f>'2020-상시근로자'!C114</f>
        <v>0</v>
      </c>
      <c r="D114" s="634">
        <f>'2020-상시근로자'!D114</f>
        <v>0</v>
      </c>
      <c r="E114" s="156" t="e">
        <f t="shared" si="152"/>
        <v>#VALUE!</v>
      </c>
      <c r="F114" s="30" t="e">
        <f t="shared" si="153"/>
        <v>#VALUE!</v>
      </c>
      <c r="G114" s="31" t="e">
        <f t="shared" si="154"/>
        <v>#VALUE!</v>
      </c>
      <c r="H114" s="147" t="e">
        <f t="shared" si="155"/>
        <v>#VALUE!</v>
      </c>
      <c r="I114" s="633">
        <f>'2020-상시근로자'!E114</f>
        <v>0</v>
      </c>
      <c r="J114" s="633">
        <f>'2020-상시근로자'!G114</f>
        <v>0</v>
      </c>
      <c r="K114" s="33" t="e">
        <f t="shared" si="156"/>
        <v>#VALUE!</v>
      </c>
      <c r="L114" s="33">
        <f t="shared" si="77"/>
        <v>0</v>
      </c>
      <c r="M114" s="35" t="e">
        <f t="shared" si="157"/>
        <v>#VALUE!</v>
      </c>
      <c r="N114" s="108"/>
      <c r="O114" s="178"/>
      <c r="P114" s="179"/>
      <c r="Q114" s="106" t="s">
        <v>160</v>
      </c>
      <c r="R114" s="107" t="s">
        <v>160</v>
      </c>
      <c r="S114" s="43"/>
      <c r="T114" s="122" t="s">
        <v>160</v>
      </c>
      <c r="U114" s="122" t="s">
        <v>160</v>
      </c>
      <c r="V114" s="123" t="s">
        <v>160</v>
      </c>
      <c r="W114" s="702">
        <f t="shared" si="165"/>
        <v>1</v>
      </c>
      <c r="X114" s="703" t="e">
        <f t="shared" si="166"/>
        <v>#VALUE!</v>
      </c>
      <c r="Y114" s="704" t="e">
        <f t="shared" si="167"/>
        <v>#VALUE!</v>
      </c>
      <c r="Z114" s="769" t="e">
        <f t="shared" si="86"/>
        <v>#VALUE!</v>
      </c>
      <c r="AA114" s="705" t="e">
        <f t="shared" si="87"/>
        <v>#VALUE!</v>
      </c>
      <c r="AB114" s="702">
        <f t="shared" si="168"/>
        <v>1</v>
      </c>
      <c r="AC114" s="703" t="e">
        <f t="shared" si="169"/>
        <v>#VALUE!</v>
      </c>
      <c r="AD114" s="704" t="e">
        <f t="shared" si="170"/>
        <v>#VALUE!</v>
      </c>
      <c r="AE114" s="769" t="e">
        <f t="shared" si="88"/>
        <v>#VALUE!</v>
      </c>
      <c r="AF114" s="705" t="e">
        <f t="shared" si="89"/>
        <v>#VALUE!</v>
      </c>
      <c r="AG114" s="702">
        <f t="shared" si="171"/>
        <v>1</v>
      </c>
      <c r="AH114" s="703" t="e">
        <f t="shared" si="172"/>
        <v>#VALUE!</v>
      </c>
      <c r="AI114" s="704" t="e">
        <f t="shared" si="173"/>
        <v>#VALUE!</v>
      </c>
      <c r="AJ114" s="769" t="e">
        <f t="shared" si="90"/>
        <v>#VALUE!</v>
      </c>
      <c r="AK114" s="705" t="e">
        <f t="shared" si="91"/>
        <v>#VALUE!</v>
      </c>
      <c r="AL114" s="702">
        <f t="shared" si="174"/>
        <v>1</v>
      </c>
      <c r="AM114" s="703" t="e">
        <f t="shared" si="175"/>
        <v>#VALUE!</v>
      </c>
      <c r="AN114" s="704" t="e">
        <f t="shared" si="176"/>
        <v>#VALUE!</v>
      </c>
      <c r="AO114" s="769" t="e">
        <f t="shared" si="92"/>
        <v>#VALUE!</v>
      </c>
      <c r="AP114" s="705" t="e">
        <f t="shared" si="93"/>
        <v>#VALUE!</v>
      </c>
      <c r="AQ114" s="702">
        <f t="shared" si="177"/>
        <v>1</v>
      </c>
      <c r="AR114" s="703" t="e">
        <f t="shared" si="178"/>
        <v>#VALUE!</v>
      </c>
      <c r="AS114" s="704" t="e">
        <f t="shared" si="179"/>
        <v>#VALUE!</v>
      </c>
      <c r="AT114" s="769" t="e">
        <f t="shared" si="94"/>
        <v>#VALUE!</v>
      </c>
      <c r="AU114" s="705" t="e">
        <f t="shared" si="95"/>
        <v>#VALUE!</v>
      </c>
      <c r="AV114" s="702">
        <f t="shared" si="180"/>
        <v>1</v>
      </c>
      <c r="AW114" s="703" t="e">
        <f t="shared" si="181"/>
        <v>#VALUE!</v>
      </c>
      <c r="AX114" s="704" t="e">
        <f t="shared" si="182"/>
        <v>#VALUE!</v>
      </c>
      <c r="AY114" s="769" t="e">
        <f t="shared" si="96"/>
        <v>#VALUE!</v>
      </c>
      <c r="AZ114" s="705" t="e">
        <f t="shared" si="97"/>
        <v>#VALUE!</v>
      </c>
      <c r="BA114" s="702">
        <f t="shared" si="183"/>
        <v>1</v>
      </c>
      <c r="BB114" s="703" t="e">
        <f t="shared" si="184"/>
        <v>#VALUE!</v>
      </c>
      <c r="BC114" s="704" t="e">
        <f t="shared" si="185"/>
        <v>#VALUE!</v>
      </c>
      <c r="BD114" s="769" t="e">
        <f t="shared" si="98"/>
        <v>#VALUE!</v>
      </c>
      <c r="BE114" s="705" t="e">
        <f t="shared" si="99"/>
        <v>#VALUE!</v>
      </c>
      <c r="BF114" s="702">
        <f t="shared" si="186"/>
        <v>1</v>
      </c>
      <c r="BG114" s="703" t="e">
        <f t="shared" si="187"/>
        <v>#VALUE!</v>
      </c>
      <c r="BH114" s="704" t="e">
        <f t="shared" si="188"/>
        <v>#VALUE!</v>
      </c>
      <c r="BI114" s="769" t="e">
        <f t="shared" si="100"/>
        <v>#VALUE!</v>
      </c>
      <c r="BJ114" s="705" t="e">
        <f t="shared" si="101"/>
        <v>#VALUE!</v>
      </c>
      <c r="BK114" s="702">
        <f t="shared" si="189"/>
        <v>1</v>
      </c>
      <c r="BL114" s="703" t="e">
        <f t="shared" si="190"/>
        <v>#VALUE!</v>
      </c>
      <c r="BM114" s="704" t="e">
        <f t="shared" si="191"/>
        <v>#VALUE!</v>
      </c>
      <c r="BN114" s="769" t="e">
        <f t="shared" si="102"/>
        <v>#VALUE!</v>
      </c>
      <c r="BO114" s="705" t="e">
        <f t="shared" si="103"/>
        <v>#VALUE!</v>
      </c>
      <c r="BP114" s="702">
        <f t="shared" si="192"/>
        <v>1</v>
      </c>
      <c r="BQ114" s="703" t="e">
        <f t="shared" si="193"/>
        <v>#VALUE!</v>
      </c>
      <c r="BR114" s="704" t="e">
        <f t="shared" si="194"/>
        <v>#VALUE!</v>
      </c>
      <c r="BS114" s="769" t="e">
        <f t="shared" si="104"/>
        <v>#VALUE!</v>
      </c>
      <c r="BT114" s="705" t="e">
        <f t="shared" si="105"/>
        <v>#VALUE!</v>
      </c>
      <c r="BU114" s="702">
        <f t="shared" si="195"/>
        <v>1</v>
      </c>
      <c r="BV114" s="703" t="e">
        <f t="shared" si="196"/>
        <v>#VALUE!</v>
      </c>
      <c r="BW114" s="704" t="e">
        <f t="shared" si="197"/>
        <v>#VALUE!</v>
      </c>
      <c r="BX114" s="769" t="e">
        <f t="shared" si="106"/>
        <v>#VALUE!</v>
      </c>
      <c r="BY114" s="705" t="e">
        <f t="shared" si="107"/>
        <v>#VALUE!</v>
      </c>
      <c r="BZ114" s="702">
        <f t="shared" si="198"/>
        <v>1</v>
      </c>
      <c r="CA114" s="703" t="e">
        <f t="shared" si="199"/>
        <v>#VALUE!</v>
      </c>
      <c r="CB114" s="704" t="e">
        <f t="shared" si="200"/>
        <v>#VALUE!</v>
      </c>
      <c r="CC114" s="769" t="e">
        <f t="shared" si="108"/>
        <v>#VALUE!</v>
      </c>
      <c r="CD114" s="705" t="e">
        <f t="shared" si="109"/>
        <v>#VALUE!</v>
      </c>
      <c r="CE114" s="706">
        <f t="shared" si="78"/>
        <v>12</v>
      </c>
      <c r="CF114" s="707" t="e">
        <f t="shared" si="79"/>
        <v>#VALUE!</v>
      </c>
      <c r="CG114" s="708"/>
      <c r="CH114" s="709"/>
      <c r="CI114" s="719"/>
      <c r="CJ114" s="719"/>
      <c r="CK114" s="720"/>
      <c r="CL114" s="740"/>
      <c r="CM114" s="740">
        <v>0</v>
      </c>
      <c r="CN114" s="741">
        <f t="shared" si="158"/>
        <v>0</v>
      </c>
      <c r="CO114" s="742" t="e">
        <f t="shared" si="159"/>
        <v>#VALUE!</v>
      </c>
      <c r="CP114" s="743" t="e">
        <f t="shared" si="160"/>
        <v>#VALUE!</v>
      </c>
      <c r="CQ114" s="724">
        <f t="shared" si="161"/>
        <v>0</v>
      </c>
      <c r="CR114" s="744" t="e">
        <f t="shared" si="162"/>
        <v>#VALUE!</v>
      </c>
      <c r="CS114" s="744" t="e">
        <f t="shared" si="162"/>
        <v>#VALUE!</v>
      </c>
      <c r="CT114" s="744" t="e">
        <f t="shared" si="163"/>
        <v>#VALUE!</v>
      </c>
      <c r="CU114" s="743"/>
    </row>
    <row r="115" spans="1:99" ht="16.5" customHeight="1">
      <c r="A115" s="23">
        <f t="shared" si="164"/>
        <v>111</v>
      </c>
      <c r="B115" s="142">
        <f>'2020-상시근로자'!B115</f>
        <v>0</v>
      </c>
      <c r="C115" s="632">
        <f>'2020-상시근로자'!C115</f>
        <v>0</v>
      </c>
      <c r="D115" s="634">
        <f>'2020-상시근로자'!D115</f>
        <v>0</v>
      </c>
      <c r="E115" s="156" t="e">
        <f t="shared" si="152"/>
        <v>#VALUE!</v>
      </c>
      <c r="F115" s="30" t="e">
        <f t="shared" si="153"/>
        <v>#VALUE!</v>
      </c>
      <c r="G115" s="31" t="e">
        <f t="shared" si="154"/>
        <v>#VALUE!</v>
      </c>
      <c r="H115" s="147" t="e">
        <f t="shared" si="155"/>
        <v>#VALUE!</v>
      </c>
      <c r="I115" s="633">
        <f>'2020-상시근로자'!E115</f>
        <v>0</v>
      </c>
      <c r="J115" s="633">
        <f>'2020-상시근로자'!G115</f>
        <v>0</v>
      </c>
      <c r="K115" s="33" t="e">
        <f t="shared" si="156"/>
        <v>#VALUE!</v>
      </c>
      <c r="L115" s="33">
        <f t="shared" si="77"/>
        <v>0</v>
      </c>
      <c r="M115" s="35" t="e">
        <f t="shared" si="157"/>
        <v>#VALUE!</v>
      </c>
      <c r="N115" s="108"/>
      <c r="O115" s="178"/>
      <c r="P115" s="179"/>
      <c r="Q115" s="106" t="s">
        <v>160</v>
      </c>
      <c r="R115" s="107" t="s">
        <v>160</v>
      </c>
      <c r="S115" s="43"/>
      <c r="T115" s="122" t="s">
        <v>160</v>
      </c>
      <c r="U115" s="122" t="s">
        <v>160</v>
      </c>
      <c r="V115" s="123" t="s">
        <v>160</v>
      </c>
      <c r="W115" s="702">
        <f t="shared" si="165"/>
        <v>1</v>
      </c>
      <c r="X115" s="703" t="e">
        <f t="shared" si="166"/>
        <v>#VALUE!</v>
      </c>
      <c r="Y115" s="704" t="e">
        <f t="shared" si="167"/>
        <v>#VALUE!</v>
      </c>
      <c r="Z115" s="769" t="e">
        <f t="shared" si="86"/>
        <v>#VALUE!</v>
      </c>
      <c r="AA115" s="705" t="e">
        <f t="shared" si="87"/>
        <v>#VALUE!</v>
      </c>
      <c r="AB115" s="702">
        <f t="shared" si="168"/>
        <v>1</v>
      </c>
      <c r="AC115" s="703" t="e">
        <f t="shared" si="169"/>
        <v>#VALUE!</v>
      </c>
      <c r="AD115" s="704" t="e">
        <f t="shared" si="170"/>
        <v>#VALUE!</v>
      </c>
      <c r="AE115" s="769" t="e">
        <f t="shared" si="88"/>
        <v>#VALUE!</v>
      </c>
      <c r="AF115" s="705" t="e">
        <f t="shared" si="89"/>
        <v>#VALUE!</v>
      </c>
      <c r="AG115" s="702">
        <f t="shared" si="171"/>
        <v>1</v>
      </c>
      <c r="AH115" s="703" t="e">
        <f t="shared" si="172"/>
        <v>#VALUE!</v>
      </c>
      <c r="AI115" s="704" t="e">
        <f t="shared" si="173"/>
        <v>#VALUE!</v>
      </c>
      <c r="AJ115" s="769" t="e">
        <f t="shared" si="90"/>
        <v>#VALUE!</v>
      </c>
      <c r="AK115" s="705" t="e">
        <f t="shared" si="91"/>
        <v>#VALUE!</v>
      </c>
      <c r="AL115" s="702">
        <f t="shared" si="174"/>
        <v>1</v>
      </c>
      <c r="AM115" s="703" t="e">
        <f t="shared" si="175"/>
        <v>#VALUE!</v>
      </c>
      <c r="AN115" s="704" t="e">
        <f t="shared" si="176"/>
        <v>#VALUE!</v>
      </c>
      <c r="AO115" s="769" t="e">
        <f t="shared" si="92"/>
        <v>#VALUE!</v>
      </c>
      <c r="AP115" s="705" t="e">
        <f t="shared" si="93"/>
        <v>#VALUE!</v>
      </c>
      <c r="AQ115" s="702">
        <f t="shared" si="177"/>
        <v>1</v>
      </c>
      <c r="AR115" s="703" t="e">
        <f t="shared" si="178"/>
        <v>#VALUE!</v>
      </c>
      <c r="AS115" s="704" t="e">
        <f t="shared" si="179"/>
        <v>#VALUE!</v>
      </c>
      <c r="AT115" s="769" t="e">
        <f t="shared" si="94"/>
        <v>#VALUE!</v>
      </c>
      <c r="AU115" s="705" t="e">
        <f t="shared" si="95"/>
        <v>#VALUE!</v>
      </c>
      <c r="AV115" s="702">
        <f t="shared" si="180"/>
        <v>1</v>
      </c>
      <c r="AW115" s="703" t="e">
        <f t="shared" si="181"/>
        <v>#VALUE!</v>
      </c>
      <c r="AX115" s="704" t="e">
        <f t="shared" si="182"/>
        <v>#VALUE!</v>
      </c>
      <c r="AY115" s="769" t="e">
        <f t="shared" si="96"/>
        <v>#VALUE!</v>
      </c>
      <c r="AZ115" s="705" t="e">
        <f t="shared" si="97"/>
        <v>#VALUE!</v>
      </c>
      <c r="BA115" s="702">
        <f t="shared" si="183"/>
        <v>1</v>
      </c>
      <c r="BB115" s="703" t="e">
        <f t="shared" si="184"/>
        <v>#VALUE!</v>
      </c>
      <c r="BC115" s="704" t="e">
        <f t="shared" si="185"/>
        <v>#VALUE!</v>
      </c>
      <c r="BD115" s="769" t="e">
        <f t="shared" si="98"/>
        <v>#VALUE!</v>
      </c>
      <c r="BE115" s="705" t="e">
        <f t="shared" si="99"/>
        <v>#VALUE!</v>
      </c>
      <c r="BF115" s="702">
        <f t="shared" si="186"/>
        <v>1</v>
      </c>
      <c r="BG115" s="703" t="e">
        <f t="shared" si="187"/>
        <v>#VALUE!</v>
      </c>
      <c r="BH115" s="704" t="e">
        <f t="shared" si="188"/>
        <v>#VALUE!</v>
      </c>
      <c r="BI115" s="769" t="e">
        <f t="shared" si="100"/>
        <v>#VALUE!</v>
      </c>
      <c r="BJ115" s="705" t="e">
        <f t="shared" si="101"/>
        <v>#VALUE!</v>
      </c>
      <c r="BK115" s="702">
        <f t="shared" si="189"/>
        <v>1</v>
      </c>
      <c r="BL115" s="703" t="e">
        <f t="shared" si="190"/>
        <v>#VALUE!</v>
      </c>
      <c r="BM115" s="704" t="e">
        <f t="shared" si="191"/>
        <v>#VALUE!</v>
      </c>
      <c r="BN115" s="769" t="e">
        <f t="shared" si="102"/>
        <v>#VALUE!</v>
      </c>
      <c r="BO115" s="705" t="e">
        <f t="shared" si="103"/>
        <v>#VALUE!</v>
      </c>
      <c r="BP115" s="702">
        <f t="shared" si="192"/>
        <v>1</v>
      </c>
      <c r="BQ115" s="703" t="e">
        <f t="shared" si="193"/>
        <v>#VALUE!</v>
      </c>
      <c r="BR115" s="704" t="e">
        <f t="shared" si="194"/>
        <v>#VALUE!</v>
      </c>
      <c r="BS115" s="769" t="e">
        <f t="shared" si="104"/>
        <v>#VALUE!</v>
      </c>
      <c r="BT115" s="705" t="e">
        <f t="shared" si="105"/>
        <v>#VALUE!</v>
      </c>
      <c r="BU115" s="702">
        <f t="shared" si="195"/>
        <v>1</v>
      </c>
      <c r="BV115" s="703" t="e">
        <f t="shared" si="196"/>
        <v>#VALUE!</v>
      </c>
      <c r="BW115" s="704" t="e">
        <f t="shared" si="197"/>
        <v>#VALUE!</v>
      </c>
      <c r="BX115" s="769" t="e">
        <f t="shared" si="106"/>
        <v>#VALUE!</v>
      </c>
      <c r="BY115" s="705" t="e">
        <f t="shared" si="107"/>
        <v>#VALUE!</v>
      </c>
      <c r="BZ115" s="702">
        <f t="shared" si="198"/>
        <v>1</v>
      </c>
      <c r="CA115" s="703" t="e">
        <f t="shared" si="199"/>
        <v>#VALUE!</v>
      </c>
      <c r="CB115" s="704" t="e">
        <f t="shared" si="200"/>
        <v>#VALUE!</v>
      </c>
      <c r="CC115" s="769" t="e">
        <f t="shared" si="108"/>
        <v>#VALUE!</v>
      </c>
      <c r="CD115" s="705" t="e">
        <f t="shared" si="109"/>
        <v>#VALUE!</v>
      </c>
      <c r="CE115" s="706">
        <f t="shared" si="78"/>
        <v>12</v>
      </c>
      <c r="CF115" s="707" t="e">
        <f t="shared" si="79"/>
        <v>#VALUE!</v>
      </c>
      <c r="CG115" s="708"/>
      <c r="CH115" s="709"/>
      <c r="CI115" s="719"/>
      <c r="CJ115" s="719"/>
      <c r="CK115" s="720"/>
      <c r="CL115" s="721"/>
      <c r="CM115" s="721"/>
      <c r="CN115" s="722"/>
      <c r="CO115" s="742" t="e">
        <f t="shared" si="159"/>
        <v>#VALUE!</v>
      </c>
      <c r="CP115" s="743" t="e">
        <f t="shared" si="160"/>
        <v>#VALUE!</v>
      </c>
      <c r="CQ115" s="724">
        <f t="shared" si="161"/>
        <v>0</v>
      </c>
      <c r="CR115" s="725" t="e">
        <f t="shared" si="162"/>
        <v>#VALUE!</v>
      </c>
      <c r="CS115" s="725" t="e">
        <f t="shared" si="162"/>
        <v>#VALUE!</v>
      </c>
      <c r="CT115" s="725" t="e">
        <f t="shared" si="163"/>
        <v>#VALUE!</v>
      </c>
      <c r="CU115" s="709"/>
    </row>
    <row r="116" spans="1:99" ht="16.5" customHeight="1">
      <c r="A116" s="23">
        <f t="shared" si="164"/>
        <v>112</v>
      </c>
      <c r="B116" s="142">
        <f>'2020-상시근로자'!B116</f>
        <v>0</v>
      </c>
      <c r="C116" s="632">
        <f>'2020-상시근로자'!C116</f>
        <v>0</v>
      </c>
      <c r="D116" s="634">
        <f>'2020-상시근로자'!D116</f>
        <v>0</v>
      </c>
      <c r="E116" s="156" t="e">
        <f t="shared" si="152"/>
        <v>#VALUE!</v>
      </c>
      <c r="F116" s="30" t="e">
        <f t="shared" si="153"/>
        <v>#VALUE!</v>
      </c>
      <c r="G116" s="31" t="e">
        <f t="shared" si="154"/>
        <v>#VALUE!</v>
      </c>
      <c r="H116" s="147" t="e">
        <f t="shared" si="155"/>
        <v>#VALUE!</v>
      </c>
      <c r="I116" s="633">
        <f>'2020-상시근로자'!E116</f>
        <v>0</v>
      </c>
      <c r="J116" s="633">
        <f>'2020-상시근로자'!G116</f>
        <v>0</v>
      </c>
      <c r="K116" s="33" t="e">
        <f t="shared" si="156"/>
        <v>#VALUE!</v>
      </c>
      <c r="L116" s="33">
        <f t="shared" si="77"/>
        <v>0</v>
      </c>
      <c r="M116" s="35" t="e">
        <f t="shared" si="157"/>
        <v>#VALUE!</v>
      </c>
      <c r="N116" s="108"/>
      <c r="O116" s="178"/>
      <c r="P116" s="179"/>
      <c r="Q116" s="106" t="s">
        <v>160</v>
      </c>
      <c r="R116" s="107" t="s">
        <v>160</v>
      </c>
      <c r="S116" s="43"/>
      <c r="T116" s="122" t="s">
        <v>160</v>
      </c>
      <c r="U116" s="122" t="s">
        <v>160</v>
      </c>
      <c r="V116" s="123" t="s">
        <v>160</v>
      </c>
      <c r="W116" s="702">
        <f t="shared" si="165"/>
        <v>1</v>
      </c>
      <c r="X116" s="703" t="e">
        <f t="shared" si="166"/>
        <v>#VALUE!</v>
      </c>
      <c r="Y116" s="704" t="e">
        <f t="shared" si="167"/>
        <v>#VALUE!</v>
      </c>
      <c r="Z116" s="769" t="e">
        <f t="shared" si="86"/>
        <v>#VALUE!</v>
      </c>
      <c r="AA116" s="705" t="e">
        <f t="shared" si="87"/>
        <v>#VALUE!</v>
      </c>
      <c r="AB116" s="702">
        <f t="shared" si="168"/>
        <v>1</v>
      </c>
      <c r="AC116" s="703" t="e">
        <f t="shared" si="169"/>
        <v>#VALUE!</v>
      </c>
      <c r="AD116" s="704" t="e">
        <f t="shared" si="170"/>
        <v>#VALUE!</v>
      </c>
      <c r="AE116" s="769" t="e">
        <f t="shared" si="88"/>
        <v>#VALUE!</v>
      </c>
      <c r="AF116" s="705" t="e">
        <f t="shared" si="89"/>
        <v>#VALUE!</v>
      </c>
      <c r="AG116" s="702">
        <f t="shared" si="171"/>
        <v>1</v>
      </c>
      <c r="AH116" s="703" t="e">
        <f t="shared" si="172"/>
        <v>#VALUE!</v>
      </c>
      <c r="AI116" s="704" t="e">
        <f t="shared" si="173"/>
        <v>#VALUE!</v>
      </c>
      <c r="AJ116" s="769" t="e">
        <f t="shared" si="90"/>
        <v>#VALUE!</v>
      </c>
      <c r="AK116" s="705" t="e">
        <f t="shared" si="91"/>
        <v>#VALUE!</v>
      </c>
      <c r="AL116" s="702">
        <f t="shared" si="174"/>
        <v>1</v>
      </c>
      <c r="AM116" s="703" t="e">
        <f t="shared" si="175"/>
        <v>#VALUE!</v>
      </c>
      <c r="AN116" s="704" t="e">
        <f t="shared" si="176"/>
        <v>#VALUE!</v>
      </c>
      <c r="AO116" s="769" t="e">
        <f t="shared" si="92"/>
        <v>#VALUE!</v>
      </c>
      <c r="AP116" s="705" t="e">
        <f t="shared" si="93"/>
        <v>#VALUE!</v>
      </c>
      <c r="AQ116" s="702">
        <f t="shared" si="177"/>
        <v>1</v>
      </c>
      <c r="AR116" s="703" t="e">
        <f t="shared" si="178"/>
        <v>#VALUE!</v>
      </c>
      <c r="AS116" s="704" t="e">
        <f t="shared" si="179"/>
        <v>#VALUE!</v>
      </c>
      <c r="AT116" s="769" t="e">
        <f t="shared" si="94"/>
        <v>#VALUE!</v>
      </c>
      <c r="AU116" s="705" t="e">
        <f t="shared" si="95"/>
        <v>#VALUE!</v>
      </c>
      <c r="AV116" s="702">
        <f t="shared" si="180"/>
        <v>1</v>
      </c>
      <c r="AW116" s="703" t="e">
        <f t="shared" si="181"/>
        <v>#VALUE!</v>
      </c>
      <c r="AX116" s="704" t="e">
        <f t="shared" si="182"/>
        <v>#VALUE!</v>
      </c>
      <c r="AY116" s="769" t="e">
        <f t="shared" si="96"/>
        <v>#VALUE!</v>
      </c>
      <c r="AZ116" s="705" t="e">
        <f t="shared" si="97"/>
        <v>#VALUE!</v>
      </c>
      <c r="BA116" s="702">
        <f t="shared" si="183"/>
        <v>1</v>
      </c>
      <c r="BB116" s="703" t="e">
        <f t="shared" si="184"/>
        <v>#VALUE!</v>
      </c>
      <c r="BC116" s="704" t="e">
        <f t="shared" si="185"/>
        <v>#VALUE!</v>
      </c>
      <c r="BD116" s="769" t="e">
        <f t="shared" si="98"/>
        <v>#VALUE!</v>
      </c>
      <c r="BE116" s="705" t="e">
        <f t="shared" si="99"/>
        <v>#VALUE!</v>
      </c>
      <c r="BF116" s="702">
        <f t="shared" si="186"/>
        <v>1</v>
      </c>
      <c r="BG116" s="703" t="e">
        <f t="shared" si="187"/>
        <v>#VALUE!</v>
      </c>
      <c r="BH116" s="704" t="e">
        <f t="shared" si="188"/>
        <v>#VALUE!</v>
      </c>
      <c r="BI116" s="769" t="e">
        <f t="shared" si="100"/>
        <v>#VALUE!</v>
      </c>
      <c r="BJ116" s="705" t="e">
        <f t="shared" si="101"/>
        <v>#VALUE!</v>
      </c>
      <c r="BK116" s="702">
        <f t="shared" si="189"/>
        <v>1</v>
      </c>
      <c r="BL116" s="703" t="e">
        <f t="shared" si="190"/>
        <v>#VALUE!</v>
      </c>
      <c r="BM116" s="704" t="e">
        <f t="shared" si="191"/>
        <v>#VALUE!</v>
      </c>
      <c r="BN116" s="769" t="e">
        <f t="shared" si="102"/>
        <v>#VALUE!</v>
      </c>
      <c r="BO116" s="705" t="e">
        <f t="shared" si="103"/>
        <v>#VALUE!</v>
      </c>
      <c r="BP116" s="702">
        <f t="shared" si="192"/>
        <v>1</v>
      </c>
      <c r="BQ116" s="703" t="e">
        <f t="shared" si="193"/>
        <v>#VALUE!</v>
      </c>
      <c r="BR116" s="704" t="e">
        <f t="shared" si="194"/>
        <v>#VALUE!</v>
      </c>
      <c r="BS116" s="769" t="e">
        <f t="shared" si="104"/>
        <v>#VALUE!</v>
      </c>
      <c r="BT116" s="705" t="e">
        <f t="shared" si="105"/>
        <v>#VALUE!</v>
      </c>
      <c r="BU116" s="702">
        <f t="shared" si="195"/>
        <v>1</v>
      </c>
      <c r="BV116" s="703" t="e">
        <f t="shared" si="196"/>
        <v>#VALUE!</v>
      </c>
      <c r="BW116" s="704" t="e">
        <f t="shared" si="197"/>
        <v>#VALUE!</v>
      </c>
      <c r="BX116" s="769" t="e">
        <f t="shared" si="106"/>
        <v>#VALUE!</v>
      </c>
      <c r="BY116" s="705" t="e">
        <f t="shared" si="107"/>
        <v>#VALUE!</v>
      </c>
      <c r="BZ116" s="702">
        <f t="shared" si="198"/>
        <v>1</v>
      </c>
      <c r="CA116" s="703" t="e">
        <f t="shared" si="199"/>
        <v>#VALUE!</v>
      </c>
      <c r="CB116" s="704" t="e">
        <f t="shared" si="200"/>
        <v>#VALUE!</v>
      </c>
      <c r="CC116" s="769" t="e">
        <f t="shared" si="108"/>
        <v>#VALUE!</v>
      </c>
      <c r="CD116" s="705" t="e">
        <f t="shared" si="109"/>
        <v>#VALUE!</v>
      </c>
      <c r="CE116" s="706">
        <f t="shared" si="78"/>
        <v>12</v>
      </c>
      <c r="CF116" s="707" t="e">
        <f t="shared" si="79"/>
        <v>#VALUE!</v>
      </c>
      <c r="CG116" s="708"/>
      <c r="CH116" s="709"/>
      <c r="CI116" s="719"/>
      <c r="CJ116" s="719"/>
      <c r="CK116" s="720"/>
      <c r="CL116" s="721"/>
      <c r="CM116" s="721"/>
      <c r="CN116" s="722"/>
      <c r="CO116" s="742" t="e">
        <f t="shared" si="159"/>
        <v>#VALUE!</v>
      </c>
      <c r="CP116" s="743" t="e">
        <f t="shared" si="160"/>
        <v>#VALUE!</v>
      </c>
      <c r="CQ116" s="724">
        <f t="shared" si="161"/>
        <v>0</v>
      </c>
      <c r="CR116" s="725" t="e">
        <f t="shared" si="162"/>
        <v>#VALUE!</v>
      </c>
      <c r="CS116" s="725" t="e">
        <f t="shared" si="162"/>
        <v>#VALUE!</v>
      </c>
      <c r="CT116" s="725" t="e">
        <f t="shared" si="163"/>
        <v>#VALUE!</v>
      </c>
      <c r="CU116" s="709"/>
    </row>
    <row r="117" spans="1:99" ht="16.5" customHeight="1">
      <c r="A117" s="23">
        <f t="shared" si="164"/>
        <v>113</v>
      </c>
      <c r="B117" s="142">
        <f>'2020-상시근로자'!B117</f>
        <v>0</v>
      </c>
      <c r="C117" s="632">
        <f>'2020-상시근로자'!C117</f>
        <v>0</v>
      </c>
      <c r="D117" s="634">
        <f>'2020-상시근로자'!D117</f>
        <v>0</v>
      </c>
      <c r="E117" s="156" t="e">
        <f t="shared" si="152"/>
        <v>#VALUE!</v>
      </c>
      <c r="F117" s="30" t="e">
        <f t="shared" si="153"/>
        <v>#VALUE!</v>
      </c>
      <c r="G117" s="31" t="e">
        <f t="shared" si="154"/>
        <v>#VALUE!</v>
      </c>
      <c r="H117" s="147" t="e">
        <f t="shared" si="155"/>
        <v>#VALUE!</v>
      </c>
      <c r="I117" s="633">
        <f>'2020-상시근로자'!E117</f>
        <v>0</v>
      </c>
      <c r="J117" s="633">
        <f>'2020-상시근로자'!G117</f>
        <v>0</v>
      </c>
      <c r="K117" s="33" t="e">
        <f t="shared" si="156"/>
        <v>#VALUE!</v>
      </c>
      <c r="L117" s="33">
        <f t="shared" si="77"/>
        <v>0</v>
      </c>
      <c r="M117" s="35" t="e">
        <f t="shared" si="157"/>
        <v>#VALUE!</v>
      </c>
      <c r="N117" s="108"/>
      <c r="O117" s="178"/>
      <c r="P117" s="179"/>
      <c r="Q117" s="106" t="s">
        <v>160</v>
      </c>
      <c r="R117" s="107" t="s">
        <v>160</v>
      </c>
      <c r="S117" s="43"/>
      <c r="T117" s="122" t="s">
        <v>160</v>
      </c>
      <c r="U117" s="122" t="s">
        <v>160</v>
      </c>
      <c r="V117" s="123" t="s">
        <v>160</v>
      </c>
      <c r="W117" s="702">
        <f t="shared" si="165"/>
        <v>1</v>
      </c>
      <c r="X117" s="703" t="e">
        <f t="shared" si="166"/>
        <v>#VALUE!</v>
      </c>
      <c r="Y117" s="704" t="e">
        <f t="shared" si="167"/>
        <v>#VALUE!</v>
      </c>
      <c r="Z117" s="769" t="e">
        <f t="shared" si="86"/>
        <v>#VALUE!</v>
      </c>
      <c r="AA117" s="705" t="e">
        <f t="shared" si="87"/>
        <v>#VALUE!</v>
      </c>
      <c r="AB117" s="702">
        <f t="shared" si="168"/>
        <v>1</v>
      </c>
      <c r="AC117" s="703" t="e">
        <f t="shared" si="169"/>
        <v>#VALUE!</v>
      </c>
      <c r="AD117" s="704" t="e">
        <f t="shared" si="170"/>
        <v>#VALUE!</v>
      </c>
      <c r="AE117" s="769" t="e">
        <f t="shared" si="88"/>
        <v>#VALUE!</v>
      </c>
      <c r="AF117" s="705" t="e">
        <f t="shared" si="89"/>
        <v>#VALUE!</v>
      </c>
      <c r="AG117" s="702">
        <f t="shared" si="171"/>
        <v>1</v>
      </c>
      <c r="AH117" s="703" t="e">
        <f t="shared" si="172"/>
        <v>#VALUE!</v>
      </c>
      <c r="AI117" s="704" t="e">
        <f t="shared" si="173"/>
        <v>#VALUE!</v>
      </c>
      <c r="AJ117" s="769" t="e">
        <f t="shared" si="90"/>
        <v>#VALUE!</v>
      </c>
      <c r="AK117" s="705" t="e">
        <f t="shared" si="91"/>
        <v>#VALUE!</v>
      </c>
      <c r="AL117" s="702">
        <f t="shared" si="174"/>
        <v>1</v>
      </c>
      <c r="AM117" s="703" t="e">
        <f t="shared" si="175"/>
        <v>#VALUE!</v>
      </c>
      <c r="AN117" s="704" t="e">
        <f t="shared" si="176"/>
        <v>#VALUE!</v>
      </c>
      <c r="AO117" s="769" t="e">
        <f t="shared" si="92"/>
        <v>#VALUE!</v>
      </c>
      <c r="AP117" s="705" t="e">
        <f t="shared" si="93"/>
        <v>#VALUE!</v>
      </c>
      <c r="AQ117" s="702">
        <f t="shared" si="177"/>
        <v>1</v>
      </c>
      <c r="AR117" s="703" t="e">
        <f t="shared" si="178"/>
        <v>#VALUE!</v>
      </c>
      <c r="AS117" s="704" t="e">
        <f t="shared" si="179"/>
        <v>#VALUE!</v>
      </c>
      <c r="AT117" s="769" t="e">
        <f t="shared" si="94"/>
        <v>#VALUE!</v>
      </c>
      <c r="AU117" s="705" t="e">
        <f t="shared" si="95"/>
        <v>#VALUE!</v>
      </c>
      <c r="AV117" s="702">
        <f t="shared" si="180"/>
        <v>1</v>
      </c>
      <c r="AW117" s="703" t="e">
        <f t="shared" si="181"/>
        <v>#VALUE!</v>
      </c>
      <c r="AX117" s="704" t="e">
        <f t="shared" si="182"/>
        <v>#VALUE!</v>
      </c>
      <c r="AY117" s="769" t="e">
        <f t="shared" si="96"/>
        <v>#VALUE!</v>
      </c>
      <c r="AZ117" s="705" t="e">
        <f t="shared" si="97"/>
        <v>#VALUE!</v>
      </c>
      <c r="BA117" s="702">
        <f t="shared" si="183"/>
        <v>1</v>
      </c>
      <c r="BB117" s="703" t="e">
        <f t="shared" si="184"/>
        <v>#VALUE!</v>
      </c>
      <c r="BC117" s="704" t="e">
        <f t="shared" si="185"/>
        <v>#VALUE!</v>
      </c>
      <c r="BD117" s="769" t="e">
        <f t="shared" si="98"/>
        <v>#VALUE!</v>
      </c>
      <c r="BE117" s="705" t="e">
        <f t="shared" si="99"/>
        <v>#VALUE!</v>
      </c>
      <c r="BF117" s="702">
        <f t="shared" si="186"/>
        <v>1</v>
      </c>
      <c r="BG117" s="703" t="e">
        <f t="shared" si="187"/>
        <v>#VALUE!</v>
      </c>
      <c r="BH117" s="704" t="e">
        <f t="shared" si="188"/>
        <v>#VALUE!</v>
      </c>
      <c r="BI117" s="769" t="e">
        <f t="shared" si="100"/>
        <v>#VALUE!</v>
      </c>
      <c r="BJ117" s="705" t="e">
        <f t="shared" si="101"/>
        <v>#VALUE!</v>
      </c>
      <c r="BK117" s="702">
        <f t="shared" si="189"/>
        <v>1</v>
      </c>
      <c r="BL117" s="703" t="e">
        <f t="shared" si="190"/>
        <v>#VALUE!</v>
      </c>
      <c r="BM117" s="704" t="e">
        <f t="shared" si="191"/>
        <v>#VALUE!</v>
      </c>
      <c r="BN117" s="769" t="e">
        <f t="shared" si="102"/>
        <v>#VALUE!</v>
      </c>
      <c r="BO117" s="705" t="e">
        <f t="shared" si="103"/>
        <v>#VALUE!</v>
      </c>
      <c r="BP117" s="702">
        <f t="shared" si="192"/>
        <v>1</v>
      </c>
      <c r="BQ117" s="703" t="e">
        <f t="shared" si="193"/>
        <v>#VALUE!</v>
      </c>
      <c r="BR117" s="704" t="e">
        <f t="shared" si="194"/>
        <v>#VALUE!</v>
      </c>
      <c r="BS117" s="769" t="e">
        <f t="shared" si="104"/>
        <v>#VALUE!</v>
      </c>
      <c r="BT117" s="705" t="e">
        <f t="shared" si="105"/>
        <v>#VALUE!</v>
      </c>
      <c r="BU117" s="702">
        <f t="shared" si="195"/>
        <v>1</v>
      </c>
      <c r="BV117" s="703" t="e">
        <f t="shared" si="196"/>
        <v>#VALUE!</v>
      </c>
      <c r="BW117" s="704" t="e">
        <f t="shared" si="197"/>
        <v>#VALUE!</v>
      </c>
      <c r="BX117" s="769" t="e">
        <f t="shared" si="106"/>
        <v>#VALUE!</v>
      </c>
      <c r="BY117" s="705" t="e">
        <f t="shared" si="107"/>
        <v>#VALUE!</v>
      </c>
      <c r="BZ117" s="702">
        <f t="shared" si="198"/>
        <v>1</v>
      </c>
      <c r="CA117" s="703" t="e">
        <f t="shared" si="199"/>
        <v>#VALUE!</v>
      </c>
      <c r="CB117" s="704" t="e">
        <f t="shared" si="200"/>
        <v>#VALUE!</v>
      </c>
      <c r="CC117" s="769" t="e">
        <f t="shared" si="108"/>
        <v>#VALUE!</v>
      </c>
      <c r="CD117" s="705" t="e">
        <f t="shared" si="109"/>
        <v>#VALUE!</v>
      </c>
      <c r="CE117" s="706">
        <f t="shared" si="78"/>
        <v>12</v>
      </c>
      <c r="CF117" s="707" t="e">
        <f t="shared" si="79"/>
        <v>#VALUE!</v>
      </c>
      <c r="CG117" s="708"/>
      <c r="CH117" s="709"/>
      <c r="CI117" s="719"/>
      <c r="CJ117" s="719"/>
      <c r="CK117" s="720"/>
      <c r="CL117" s="721"/>
      <c r="CM117" s="721"/>
      <c r="CN117" s="722"/>
      <c r="CO117" s="742" t="e">
        <f t="shared" si="159"/>
        <v>#VALUE!</v>
      </c>
      <c r="CP117" s="743" t="e">
        <f t="shared" si="160"/>
        <v>#VALUE!</v>
      </c>
      <c r="CQ117" s="724">
        <f t="shared" si="161"/>
        <v>0</v>
      </c>
      <c r="CR117" s="725" t="e">
        <f t="shared" si="162"/>
        <v>#VALUE!</v>
      </c>
      <c r="CS117" s="725" t="e">
        <f t="shared" si="162"/>
        <v>#VALUE!</v>
      </c>
      <c r="CT117" s="725" t="e">
        <f t="shared" si="163"/>
        <v>#VALUE!</v>
      </c>
      <c r="CU117" s="709"/>
    </row>
    <row r="118" spans="1:99" ht="16.5" customHeight="1">
      <c r="A118" s="23">
        <f t="shared" si="164"/>
        <v>114</v>
      </c>
      <c r="B118" s="142">
        <f>'2020-상시근로자'!B118</f>
        <v>0</v>
      </c>
      <c r="C118" s="632">
        <f>'2020-상시근로자'!C118</f>
        <v>0</v>
      </c>
      <c r="D118" s="634">
        <f>'2020-상시근로자'!D118</f>
        <v>0</v>
      </c>
      <c r="E118" s="156" t="e">
        <f t="shared" si="152"/>
        <v>#VALUE!</v>
      </c>
      <c r="F118" s="30" t="e">
        <f t="shared" si="153"/>
        <v>#VALUE!</v>
      </c>
      <c r="G118" s="31" t="e">
        <f t="shared" si="154"/>
        <v>#VALUE!</v>
      </c>
      <c r="H118" s="147" t="e">
        <f t="shared" si="155"/>
        <v>#VALUE!</v>
      </c>
      <c r="I118" s="633">
        <f>'2020-상시근로자'!E118</f>
        <v>0</v>
      </c>
      <c r="J118" s="633">
        <f>'2020-상시근로자'!G118</f>
        <v>0</v>
      </c>
      <c r="K118" s="33" t="e">
        <f t="shared" si="156"/>
        <v>#VALUE!</v>
      </c>
      <c r="L118" s="33">
        <f t="shared" si="77"/>
        <v>0</v>
      </c>
      <c r="M118" s="35" t="e">
        <f t="shared" si="157"/>
        <v>#VALUE!</v>
      </c>
      <c r="N118" s="108"/>
      <c r="O118" s="178"/>
      <c r="P118" s="179"/>
      <c r="Q118" s="106" t="s">
        <v>160</v>
      </c>
      <c r="R118" s="107" t="s">
        <v>160</v>
      </c>
      <c r="S118" s="43"/>
      <c r="T118" s="122" t="s">
        <v>160</v>
      </c>
      <c r="U118" s="122" t="s">
        <v>160</v>
      </c>
      <c r="V118" s="123" t="s">
        <v>160</v>
      </c>
      <c r="W118" s="702">
        <f t="shared" si="165"/>
        <v>1</v>
      </c>
      <c r="X118" s="703" t="e">
        <f t="shared" si="166"/>
        <v>#VALUE!</v>
      </c>
      <c r="Y118" s="704" t="e">
        <f t="shared" si="167"/>
        <v>#VALUE!</v>
      </c>
      <c r="Z118" s="769" t="e">
        <f t="shared" si="86"/>
        <v>#VALUE!</v>
      </c>
      <c r="AA118" s="705" t="e">
        <f t="shared" si="87"/>
        <v>#VALUE!</v>
      </c>
      <c r="AB118" s="702">
        <f t="shared" si="168"/>
        <v>1</v>
      </c>
      <c r="AC118" s="703" t="e">
        <f t="shared" si="169"/>
        <v>#VALUE!</v>
      </c>
      <c r="AD118" s="704" t="e">
        <f t="shared" si="170"/>
        <v>#VALUE!</v>
      </c>
      <c r="AE118" s="769" t="e">
        <f t="shared" si="88"/>
        <v>#VALUE!</v>
      </c>
      <c r="AF118" s="705" t="e">
        <f t="shared" si="89"/>
        <v>#VALUE!</v>
      </c>
      <c r="AG118" s="702">
        <f t="shared" si="171"/>
        <v>1</v>
      </c>
      <c r="AH118" s="703" t="e">
        <f t="shared" si="172"/>
        <v>#VALUE!</v>
      </c>
      <c r="AI118" s="704" t="e">
        <f t="shared" si="173"/>
        <v>#VALUE!</v>
      </c>
      <c r="AJ118" s="769" t="e">
        <f t="shared" si="90"/>
        <v>#VALUE!</v>
      </c>
      <c r="AK118" s="705" t="e">
        <f t="shared" si="91"/>
        <v>#VALUE!</v>
      </c>
      <c r="AL118" s="702">
        <f t="shared" si="174"/>
        <v>1</v>
      </c>
      <c r="AM118" s="703" t="e">
        <f t="shared" si="175"/>
        <v>#VALUE!</v>
      </c>
      <c r="AN118" s="704" t="e">
        <f t="shared" si="176"/>
        <v>#VALUE!</v>
      </c>
      <c r="AO118" s="769" t="e">
        <f t="shared" si="92"/>
        <v>#VALUE!</v>
      </c>
      <c r="AP118" s="705" t="e">
        <f t="shared" si="93"/>
        <v>#VALUE!</v>
      </c>
      <c r="AQ118" s="702">
        <f t="shared" si="177"/>
        <v>1</v>
      </c>
      <c r="AR118" s="703" t="e">
        <f t="shared" si="178"/>
        <v>#VALUE!</v>
      </c>
      <c r="AS118" s="704" t="e">
        <f t="shared" si="179"/>
        <v>#VALUE!</v>
      </c>
      <c r="AT118" s="769" t="e">
        <f t="shared" si="94"/>
        <v>#VALUE!</v>
      </c>
      <c r="AU118" s="705" t="e">
        <f t="shared" si="95"/>
        <v>#VALUE!</v>
      </c>
      <c r="AV118" s="702">
        <f t="shared" si="180"/>
        <v>1</v>
      </c>
      <c r="AW118" s="703" t="e">
        <f t="shared" si="181"/>
        <v>#VALUE!</v>
      </c>
      <c r="AX118" s="704" t="e">
        <f t="shared" si="182"/>
        <v>#VALUE!</v>
      </c>
      <c r="AY118" s="769" t="e">
        <f t="shared" si="96"/>
        <v>#VALUE!</v>
      </c>
      <c r="AZ118" s="705" t="e">
        <f t="shared" si="97"/>
        <v>#VALUE!</v>
      </c>
      <c r="BA118" s="702">
        <f t="shared" si="183"/>
        <v>1</v>
      </c>
      <c r="BB118" s="703" t="e">
        <f t="shared" si="184"/>
        <v>#VALUE!</v>
      </c>
      <c r="BC118" s="704" t="e">
        <f t="shared" si="185"/>
        <v>#VALUE!</v>
      </c>
      <c r="BD118" s="769" t="e">
        <f t="shared" si="98"/>
        <v>#VALUE!</v>
      </c>
      <c r="BE118" s="705" t="e">
        <f t="shared" si="99"/>
        <v>#VALUE!</v>
      </c>
      <c r="BF118" s="702">
        <f t="shared" si="186"/>
        <v>1</v>
      </c>
      <c r="BG118" s="703" t="e">
        <f t="shared" si="187"/>
        <v>#VALUE!</v>
      </c>
      <c r="BH118" s="704" t="e">
        <f t="shared" si="188"/>
        <v>#VALUE!</v>
      </c>
      <c r="BI118" s="769" t="e">
        <f t="shared" si="100"/>
        <v>#VALUE!</v>
      </c>
      <c r="BJ118" s="705" t="e">
        <f t="shared" si="101"/>
        <v>#VALUE!</v>
      </c>
      <c r="BK118" s="702">
        <f t="shared" si="189"/>
        <v>1</v>
      </c>
      <c r="BL118" s="703" t="e">
        <f t="shared" si="190"/>
        <v>#VALUE!</v>
      </c>
      <c r="BM118" s="704" t="e">
        <f t="shared" si="191"/>
        <v>#VALUE!</v>
      </c>
      <c r="BN118" s="769" t="e">
        <f t="shared" si="102"/>
        <v>#VALUE!</v>
      </c>
      <c r="BO118" s="705" t="e">
        <f t="shared" si="103"/>
        <v>#VALUE!</v>
      </c>
      <c r="BP118" s="702">
        <f t="shared" si="192"/>
        <v>1</v>
      </c>
      <c r="BQ118" s="703" t="e">
        <f t="shared" si="193"/>
        <v>#VALUE!</v>
      </c>
      <c r="BR118" s="704" t="e">
        <f t="shared" si="194"/>
        <v>#VALUE!</v>
      </c>
      <c r="BS118" s="769" t="e">
        <f t="shared" si="104"/>
        <v>#VALUE!</v>
      </c>
      <c r="BT118" s="705" t="e">
        <f t="shared" si="105"/>
        <v>#VALUE!</v>
      </c>
      <c r="BU118" s="702">
        <f t="shared" si="195"/>
        <v>1</v>
      </c>
      <c r="BV118" s="703" t="e">
        <f t="shared" si="196"/>
        <v>#VALUE!</v>
      </c>
      <c r="BW118" s="704" t="e">
        <f t="shared" si="197"/>
        <v>#VALUE!</v>
      </c>
      <c r="BX118" s="769" t="e">
        <f t="shared" si="106"/>
        <v>#VALUE!</v>
      </c>
      <c r="BY118" s="705" t="e">
        <f t="shared" si="107"/>
        <v>#VALUE!</v>
      </c>
      <c r="BZ118" s="702">
        <f t="shared" si="198"/>
        <v>1</v>
      </c>
      <c r="CA118" s="703" t="e">
        <f t="shared" si="199"/>
        <v>#VALUE!</v>
      </c>
      <c r="CB118" s="704" t="e">
        <f t="shared" si="200"/>
        <v>#VALUE!</v>
      </c>
      <c r="CC118" s="769" t="e">
        <f t="shared" si="108"/>
        <v>#VALUE!</v>
      </c>
      <c r="CD118" s="705" t="e">
        <f t="shared" si="109"/>
        <v>#VALUE!</v>
      </c>
      <c r="CE118" s="706">
        <f t="shared" si="78"/>
        <v>12</v>
      </c>
      <c r="CF118" s="707" t="e">
        <f t="shared" si="79"/>
        <v>#VALUE!</v>
      </c>
      <c r="CG118" s="708"/>
      <c r="CH118" s="709"/>
      <c r="CI118" s="719"/>
      <c r="CJ118" s="719"/>
      <c r="CK118" s="720"/>
      <c r="CL118" s="721"/>
      <c r="CM118" s="721"/>
      <c r="CN118" s="722"/>
      <c r="CO118" s="742" t="e">
        <f t="shared" si="159"/>
        <v>#VALUE!</v>
      </c>
      <c r="CP118" s="743" t="e">
        <f t="shared" si="160"/>
        <v>#VALUE!</v>
      </c>
      <c r="CQ118" s="724">
        <f t="shared" si="161"/>
        <v>0</v>
      </c>
      <c r="CR118" s="725" t="e">
        <f t="shared" si="162"/>
        <v>#VALUE!</v>
      </c>
      <c r="CS118" s="725" t="e">
        <f t="shared" si="162"/>
        <v>#VALUE!</v>
      </c>
      <c r="CT118" s="725" t="e">
        <f t="shared" si="163"/>
        <v>#VALUE!</v>
      </c>
      <c r="CU118" s="709"/>
    </row>
    <row r="119" spans="1:99" ht="16.5" customHeight="1" thickBot="1">
      <c r="A119" s="23">
        <f t="shared" si="164"/>
        <v>115</v>
      </c>
      <c r="B119" s="142">
        <f>'2020-상시근로자'!B119</f>
        <v>0</v>
      </c>
      <c r="C119" s="632">
        <f>'2020-상시근로자'!C119</f>
        <v>0</v>
      </c>
      <c r="D119" s="634">
        <f>'2020-상시근로자'!D119</f>
        <v>0</v>
      </c>
      <c r="E119" s="156" t="e">
        <f t="shared" si="152"/>
        <v>#VALUE!</v>
      </c>
      <c r="F119" s="30" t="e">
        <f t="shared" si="153"/>
        <v>#VALUE!</v>
      </c>
      <c r="G119" s="31" t="e">
        <f t="shared" si="154"/>
        <v>#VALUE!</v>
      </c>
      <c r="H119" s="147" t="e">
        <f t="shared" si="155"/>
        <v>#VALUE!</v>
      </c>
      <c r="I119" s="633">
        <f>'2020-상시근로자'!E119</f>
        <v>0</v>
      </c>
      <c r="J119" s="633">
        <f>'2020-상시근로자'!G119</f>
        <v>0</v>
      </c>
      <c r="K119" s="33" t="e">
        <f t="shared" si="156"/>
        <v>#VALUE!</v>
      </c>
      <c r="L119" s="33">
        <f t="shared" si="77"/>
        <v>0</v>
      </c>
      <c r="M119" s="35" t="e">
        <f t="shared" si="157"/>
        <v>#VALUE!</v>
      </c>
      <c r="N119" s="108"/>
      <c r="O119" s="180"/>
      <c r="P119" s="181"/>
      <c r="Q119" s="106" t="s">
        <v>160</v>
      </c>
      <c r="R119" s="107" t="s">
        <v>160</v>
      </c>
      <c r="S119" s="43"/>
      <c r="T119" s="122" t="s">
        <v>160</v>
      </c>
      <c r="U119" s="122" t="s">
        <v>160</v>
      </c>
      <c r="V119" s="123" t="s">
        <v>160</v>
      </c>
      <c r="W119" s="702">
        <f t="shared" si="165"/>
        <v>1</v>
      </c>
      <c r="X119" s="703" t="e">
        <f t="shared" si="166"/>
        <v>#VALUE!</v>
      </c>
      <c r="Y119" s="704" t="e">
        <f t="shared" si="167"/>
        <v>#VALUE!</v>
      </c>
      <c r="Z119" s="769" t="e">
        <f t="shared" si="86"/>
        <v>#VALUE!</v>
      </c>
      <c r="AA119" s="705" t="e">
        <f t="shared" si="87"/>
        <v>#VALUE!</v>
      </c>
      <c r="AB119" s="702">
        <f t="shared" si="168"/>
        <v>1</v>
      </c>
      <c r="AC119" s="703" t="e">
        <f t="shared" si="169"/>
        <v>#VALUE!</v>
      </c>
      <c r="AD119" s="704" t="e">
        <f t="shared" si="170"/>
        <v>#VALUE!</v>
      </c>
      <c r="AE119" s="769" t="e">
        <f t="shared" si="88"/>
        <v>#VALUE!</v>
      </c>
      <c r="AF119" s="705" t="e">
        <f t="shared" si="89"/>
        <v>#VALUE!</v>
      </c>
      <c r="AG119" s="702">
        <f t="shared" si="171"/>
        <v>1</v>
      </c>
      <c r="AH119" s="703" t="e">
        <f t="shared" si="172"/>
        <v>#VALUE!</v>
      </c>
      <c r="AI119" s="704" t="e">
        <f t="shared" si="173"/>
        <v>#VALUE!</v>
      </c>
      <c r="AJ119" s="769" t="e">
        <f t="shared" si="90"/>
        <v>#VALUE!</v>
      </c>
      <c r="AK119" s="705" t="e">
        <f t="shared" si="91"/>
        <v>#VALUE!</v>
      </c>
      <c r="AL119" s="702">
        <f t="shared" si="174"/>
        <v>1</v>
      </c>
      <c r="AM119" s="703" t="e">
        <f t="shared" si="175"/>
        <v>#VALUE!</v>
      </c>
      <c r="AN119" s="704" t="e">
        <f t="shared" si="176"/>
        <v>#VALUE!</v>
      </c>
      <c r="AO119" s="769" t="e">
        <f t="shared" si="92"/>
        <v>#VALUE!</v>
      </c>
      <c r="AP119" s="705" t="e">
        <f t="shared" si="93"/>
        <v>#VALUE!</v>
      </c>
      <c r="AQ119" s="702">
        <f t="shared" si="177"/>
        <v>1</v>
      </c>
      <c r="AR119" s="703" t="e">
        <f t="shared" si="178"/>
        <v>#VALUE!</v>
      </c>
      <c r="AS119" s="704" t="e">
        <f t="shared" si="179"/>
        <v>#VALUE!</v>
      </c>
      <c r="AT119" s="769" t="e">
        <f t="shared" si="94"/>
        <v>#VALUE!</v>
      </c>
      <c r="AU119" s="705" t="e">
        <f t="shared" si="95"/>
        <v>#VALUE!</v>
      </c>
      <c r="AV119" s="702">
        <f t="shared" si="180"/>
        <v>1</v>
      </c>
      <c r="AW119" s="703" t="e">
        <f t="shared" si="181"/>
        <v>#VALUE!</v>
      </c>
      <c r="AX119" s="704" t="e">
        <f t="shared" si="182"/>
        <v>#VALUE!</v>
      </c>
      <c r="AY119" s="769" t="e">
        <f t="shared" si="96"/>
        <v>#VALUE!</v>
      </c>
      <c r="AZ119" s="705" t="e">
        <f t="shared" si="97"/>
        <v>#VALUE!</v>
      </c>
      <c r="BA119" s="702">
        <f t="shared" si="183"/>
        <v>1</v>
      </c>
      <c r="BB119" s="703" t="e">
        <f t="shared" si="184"/>
        <v>#VALUE!</v>
      </c>
      <c r="BC119" s="704" t="e">
        <f t="shared" si="185"/>
        <v>#VALUE!</v>
      </c>
      <c r="BD119" s="769" t="e">
        <f t="shared" si="98"/>
        <v>#VALUE!</v>
      </c>
      <c r="BE119" s="705" t="e">
        <f t="shared" si="99"/>
        <v>#VALUE!</v>
      </c>
      <c r="BF119" s="702">
        <f t="shared" si="186"/>
        <v>1</v>
      </c>
      <c r="BG119" s="703" t="e">
        <f t="shared" si="187"/>
        <v>#VALUE!</v>
      </c>
      <c r="BH119" s="704" t="e">
        <f t="shared" si="188"/>
        <v>#VALUE!</v>
      </c>
      <c r="BI119" s="769" t="e">
        <f t="shared" si="100"/>
        <v>#VALUE!</v>
      </c>
      <c r="BJ119" s="705" t="e">
        <f t="shared" si="101"/>
        <v>#VALUE!</v>
      </c>
      <c r="BK119" s="702">
        <f t="shared" si="189"/>
        <v>1</v>
      </c>
      <c r="BL119" s="703" t="e">
        <f t="shared" si="190"/>
        <v>#VALUE!</v>
      </c>
      <c r="BM119" s="704" t="e">
        <f t="shared" si="191"/>
        <v>#VALUE!</v>
      </c>
      <c r="BN119" s="769" t="e">
        <f t="shared" si="102"/>
        <v>#VALUE!</v>
      </c>
      <c r="BO119" s="705" t="e">
        <f t="shared" si="103"/>
        <v>#VALUE!</v>
      </c>
      <c r="BP119" s="702">
        <f t="shared" si="192"/>
        <v>1</v>
      </c>
      <c r="BQ119" s="703" t="e">
        <f t="shared" si="193"/>
        <v>#VALUE!</v>
      </c>
      <c r="BR119" s="704" t="e">
        <f t="shared" si="194"/>
        <v>#VALUE!</v>
      </c>
      <c r="BS119" s="769" t="e">
        <f t="shared" si="104"/>
        <v>#VALUE!</v>
      </c>
      <c r="BT119" s="705" t="e">
        <f t="shared" si="105"/>
        <v>#VALUE!</v>
      </c>
      <c r="BU119" s="702">
        <f t="shared" si="195"/>
        <v>1</v>
      </c>
      <c r="BV119" s="703" t="e">
        <f t="shared" si="196"/>
        <v>#VALUE!</v>
      </c>
      <c r="BW119" s="704" t="e">
        <f t="shared" si="197"/>
        <v>#VALUE!</v>
      </c>
      <c r="BX119" s="769" t="e">
        <f t="shared" si="106"/>
        <v>#VALUE!</v>
      </c>
      <c r="BY119" s="705" t="e">
        <f t="shared" si="107"/>
        <v>#VALUE!</v>
      </c>
      <c r="BZ119" s="702">
        <f t="shared" si="198"/>
        <v>1</v>
      </c>
      <c r="CA119" s="703" t="e">
        <f t="shared" si="199"/>
        <v>#VALUE!</v>
      </c>
      <c r="CB119" s="704" t="e">
        <f t="shared" si="200"/>
        <v>#VALUE!</v>
      </c>
      <c r="CC119" s="769" t="e">
        <f t="shared" si="108"/>
        <v>#VALUE!</v>
      </c>
      <c r="CD119" s="705" t="e">
        <f t="shared" si="109"/>
        <v>#VALUE!</v>
      </c>
      <c r="CE119" s="706">
        <f t="shared" si="78"/>
        <v>12</v>
      </c>
      <c r="CF119" s="707" t="e">
        <f t="shared" si="79"/>
        <v>#VALUE!</v>
      </c>
      <c r="CG119" s="708"/>
      <c r="CH119" s="709"/>
      <c r="CI119" s="719"/>
      <c r="CJ119" s="719"/>
      <c r="CK119" s="720"/>
      <c r="CL119" s="721"/>
      <c r="CM119" s="721"/>
      <c r="CN119" s="722"/>
      <c r="CO119" s="742" t="e">
        <f t="shared" si="159"/>
        <v>#VALUE!</v>
      </c>
      <c r="CP119" s="743" t="e">
        <f t="shared" si="160"/>
        <v>#VALUE!</v>
      </c>
      <c r="CQ119" s="724">
        <f t="shared" si="161"/>
        <v>0</v>
      </c>
      <c r="CR119" s="725" t="e">
        <f t="shared" si="162"/>
        <v>#VALUE!</v>
      </c>
      <c r="CS119" s="725" t="e">
        <f t="shared" si="162"/>
        <v>#VALUE!</v>
      </c>
      <c r="CT119" s="725" t="e">
        <f t="shared" si="163"/>
        <v>#VALUE!</v>
      </c>
      <c r="CU119" s="709"/>
    </row>
    <row r="120" spans="1:99" ht="16.5" customHeight="1">
      <c r="A120" s="23">
        <f t="shared" si="164"/>
        <v>116</v>
      </c>
      <c r="B120" s="142">
        <f>'2020-상시근로자'!B120</f>
        <v>0</v>
      </c>
      <c r="C120" s="632">
        <f>'2020-상시근로자'!C120</f>
        <v>0</v>
      </c>
      <c r="D120" s="634">
        <f>'2020-상시근로자'!D120</f>
        <v>0</v>
      </c>
      <c r="E120" s="156" t="e">
        <f t="shared" si="152"/>
        <v>#VALUE!</v>
      </c>
      <c r="F120" s="30" t="e">
        <f t="shared" si="153"/>
        <v>#VALUE!</v>
      </c>
      <c r="G120" s="31" t="e">
        <f t="shared" si="154"/>
        <v>#VALUE!</v>
      </c>
      <c r="H120" s="147" t="e">
        <f t="shared" si="155"/>
        <v>#VALUE!</v>
      </c>
      <c r="I120" s="633">
        <f>'2020-상시근로자'!E120</f>
        <v>0</v>
      </c>
      <c r="J120" s="633">
        <f>'2020-상시근로자'!G120</f>
        <v>0</v>
      </c>
      <c r="K120" s="33" t="e">
        <f t="shared" si="156"/>
        <v>#VALUE!</v>
      </c>
      <c r="L120" s="33">
        <f t="shared" si="77"/>
        <v>0</v>
      </c>
      <c r="M120" s="35" t="e">
        <f t="shared" si="157"/>
        <v>#VALUE!</v>
      </c>
      <c r="N120" s="108"/>
      <c r="O120" s="178"/>
      <c r="P120" s="179"/>
      <c r="Q120" s="106" t="s">
        <v>160</v>
      </c>
      <c r="R120" s="107" t="s">
        <v>160</v>
      </c>
      <c r="S120" s="43"/>
      <c r="T120" s="122" t="s">
        <v>160</v>
      </c>
      <c r="U120" s="122" t="s">
        <v>160</v>
      </c>
      <c r="V120" s="123" t="s">
        <v>160</v>
      </c>
      <c r="W120" s="702">
        <f t="shared" si="165"/>
        <v>1</v>
      </c>
      <c r="X120" s="703" t="e">
        <f t="shared" si="166"/>
        <v>#VALUE!</v>
      </c>
      <c r="Y120" s="704" t="e">
        <f t="shared" si="167"/>
        <v>#VALUE!</v>
      </c>
      <c r="Z120" s="769" t="e">
        <f t="shared" si="86"/>
        <v>#VALUE!</v>
      </c>
      <c r="AA120" s="705" t="e">
        <f t="shared" si="87"/>
        <v>#VALUE!</v>
      </c>
      <c r="AB120" s="702">
        <f t="shared" si="168"/>
        <v>1</v>
      </c>
      <c r="AC120" s="703" t="e">
        <f t="shared" si="169"/>
        <v>#VALUE!</v>
      </c>
      <c r="AD120" s="704" t="e">
        <f t="shared" si="170"/>
        <v>#VALUE!</v>
      </c>
      <c r="AE120" s="769" t="e">
        <f t="shared" si="88"/>
        <v>#VALUE!</v>
      </c>
      <c r="AF120" s="705" t="e">
        <f t="shared" si="89"/>
        <v>#VALUE!</v>
      </c>
      <c r="AG120" s="702">
        <f t="shared" si="171"/>
        <v>1</v>
      </c>
      <c r="AH120" s="703" t="e">
        <f t="shared" si="172"/>
        <v>#VALUE!</v>
      </c>
      <c r="AI120" s="704" t="e">
        <f t="shared" si="173"/>
        <v>#VALUE!</v>
      </c>
      <c r="AJ120" s="769" t="e">
        <f t="shared" si="90"/>
        <v>#VALUE!</v>
      </c>
      <c r="AK120" s="705" t="e">
        <f t="shared" si="91"/>
        <v>#VALUE!</v>
      </c>
      <c r="AL120" s="702">
        <f t="shared" si="174"/>
        <v>1</v>
      </c>
      <c r="AM120" s="703" t="e">
        <f t="shared" si="175"/>
        <v>#VALUE!</v>
      </c>
      <c r="AN120" s="704" t="e">
        <f t="shared" si="176"/>
        <v>#VALUE!</v>
      </c>
      <c r="AO120" s="769" t="e">
        <f t="shared" si="92"/>
        <v>#VALUE!</v>
      </c>
      <c r="AP120" s="705" t="e">
        <f t="shared" si="93"/>
        <v>#VALUE!</v>
      </c>
      <c r="AQ120" s="702">
        <f t="shared" si="177"/>
        <v>1</v>
      </c>
      <c r="AR120" s="703" t="e">
        <f t="shared" si="178"/>
        <v>#VALUE!</v>
      </c>
      <c r="AS120" s="704" t="e">
        <f t="shared" si="179"/>
        <v>#VALUE!</v>
      </c>
      <c r="AT120" s="769" t="e">
        <f t="shared" si="94"/>
        <v>#VALUE!</v>
      </c>
      <c r="AU120" s="705" t="e">
        <f t="shared" si="95"/>
        <v>#VALUE!</v>
      </c>
      <c r="AV120" s="702">
        <f t="shared" si="180"/>
        <v>1</v>
      </c>
      <c r="AW120" s="703" t="e">
        <f t="shared" si="181"/>
        <v>#VALUE!</v>
      </c>
      <c r="AX120" s="704" t="e">
        <f t="shared" si="182"/>
        <v>#VALUE!</v>
      </c>
      <c r="AY120" s="769" t="e">
        <f t="shared" si="96"/>
        <v>#VALUE!</v>
      </c>
      <c r="AZ120" s="705" t="e">
        <f t="shared" si="97"/>
        <v>#VALUE!</v>
      </c>
      <c r="BA120" s="702">
        <f t="shared" si="183"/>
        <v>1</v>
      </c>
      <c r="BB120" s="703" t="e">
        <f t="shared" si="184"/>
        <v>#VALUE!</v>
      </c>
      <c r="BC120" s="704" t="e">
        <f t="shared" si="185"/>
        <v>#VALUE!</v>
      </c>
      <c r="BD120" s="769" t="e">
        <f t="shared" si="98"/>
        <v>#VALUE!</v>
      </c>
      <c r="BE120" s="705" t="e">
        <f t="shared" si="99"/>
        <v>#VALUE!</v>
      </c>
      <c r="BF120" s="702">
        <f t="shared" si="186"/>
        <v>1</v>
      </c>
      <c r="BG120" s="703" t="e">
        <f t="shared" si="187"/>
        <v>#VALUE!</v>
      </c>
      <c r="BH120" s="704" t="e">
        <f t="shared" si="188"/>
        <v>#VALUE!</v>
      </c>
      <c r="BI120" s="769" t="e">
        <f t="shared" si="100"/>
        <v>#VALUE!</v>
      </c>
      <c r="BJ120" s="705" t="e">
        <f t="shared" si="101"/>
        <v>#VALUE!</v>
      </c>
      <c r="BK120" s="702">
        <f t="shared" si="189"/>
        <v>1</v>
      </c>
      <c r="BL120" s="703" t="e">
        <f t="shared" si="190"/>
        <v>#VALUE!</v>
      </c>
      <c r="BM120" s="704" t="e">
        <f t="shared" si="191"/>
        <v>#VALUE!</v>
      </c>
      <c r="BN120" s="769" t="e">
        <f t="shared" si="102"/>
        <v>#VALUE!</v>
      </c>
      <c r="BO120" s="705" t="e">
        <f t="shared" si="103"/>
        <v>#VALUE!</v>
      </c>
      <c r="BP120" s="702">
        <f t="shared" si="192"/>
        <v>1</v>
      </c>
      <c r="BQ120" s="703" t="e">
        <f t="shared" si="193"/>
        <v>#VALUE!</v>
      </c>
      <c r="BR120" s="704" t="e">
        <f t="shared" si="194"/>
        <v>#VALUE!</v>
      </c>
      <c r="BS120" s="769" t="e">
        <f t="shared" si="104"/>
        <v>#VALUE!</v>
      </c>
      <c r="BT120" s="705" t="e">
        <f t="shared" si="105"/>
        <v>#VALUE!</v>
      </c>
      <c r="BU120" s="702">
        <f t="shared" si="195"/>
        <v>1</v>
      </c>
      <c r="BV120" s="703" t="e">
        <f t="shared" si="196"/>
        <v>#VALUE!</v>
      </c>
      <c r="BW120" s="704" t="e">
        <f t="shared" si="197"/>
        <v>#VALUE!</v>
      </c>
      <c r="BX120" s="769" t="e">
        <f t="shared" si="106"/>
        <v>#VALUE!</v>
      </c>
      <c r="BY120" s="705" t="e">
        <f t="shared" si="107"/>
        <v>#VALUE!</v>
      </c>
      <c r="BZ120" s="702">
        <f t="shared" si="198"/>
        <v>1</v>
      </c>
      <c r="CA120" s="703" t="e">
        <f t="shared" si="199"/>
        <v>#VALUE!</v>
      </c>
      <c r="CB120" s="704" t="e">
        <f t="shared" si="200"/>
        <v>#VALUE!</v>
      </c>
      <c r="CC120" s="769" t="e">
        <f t="shared" si="108"/>
        <v>#VALUE!</v>
      </c>
      <c r="CD120" s="705" t="e">
        <f t="shared" si="109"/>
        <v>#VALUE!</v>
      </c>
      <c r="CE120" s="706">
        <f t="shared" si="78"/>
        <v>12</v>
      </c>
      <c r="CF120" s="707" t="e">
        <f t="shared" si="79"/>
        <v>#VALUE!</v>
      </c>
      <c r="CG120" s="708"/>
      <c r="CH120" s="709"/>
      <c r="CI120" s="719"/>
      <c r="CJ120" s="719"/>
      <c r="CK120" s="720"/>
      <c r="CL120" s="721"/>
      <c r="CM120" s="721"/>
      <c r="CN120" s="722"/>
      <c r="CO120" s="742" t="e">
        <f t="shared" si="159"/>
        <v>#VALUE!</v>
      </c>
      <c r="CP120" s="743" t="e">
        <f t="shared" si="160"/>
        <v>#VALUE!</v>
      </c>
      <c r="CQ120" s="724">
        <f t="shared" si="161"/>
        <v>0</v>
      </c>
      <c r="CR120" s="725" t="e">
        <f t="shared" si="162"/>
        <v>#VALUE!</v>
      </c>
      <c r="CS120" s="725" t="e">
        <f t="shared" si="162"/>
        <v>#VALUE!</v>
      </c>
      <c r="CT120" s="725" t="e">
        <f t="shared" si="163"/>
        <v>#VALUE!</v>
      </c>
      <c r="CU120" s="709"/>
    </row>
    <row r="121" spans="1:99" ht="16.5" customHeight="1">
      <c r="A121" s="23">
        <f t="shared" si="164"/>
        <v>117</v>
      </c>
      <c r="B121" s="142">
        <f>'2020-상시근로자'!B121</f>
        <v>0</v>
      </c>
      <c r="C121" s="632">
        <f>'2020-상시근로자'!C121</f>
        <v>0</v>
      </c>
      <c r="D121" s="634">
        <f>'2020-상시근로자'!D121</f>
        <v>0</v>
      </c>
      <c r="E121" s="156" t="e">
        <f t="shared" si="152"/>
        <v>#VALUE!</v>
      </c>
      <c r="F121" s="30" t="e">
        <f t="shared" si="153"/>
        <v>#VALUE!</v>
      </c>
      <c r="G121" s="31" t="e">
        <f t="shared" si="154"/>
        <v>#VALUE!</v>
      </c>
      <c r="H121" s="147" t="e">
        <f t="shared" si="155"/>
        <v>#VALUE!</v>
      </c>
      <c r="I121" s="633">
        <f>'2020-상시근로자'!E121</f>
        <v>0</v>
      </c>
      <c r="J121" s="633">
        <f>'2020-상시근로자'!G121</f>
        <v>0</v>
      </c>
      <c r="K121" s="33" t="e">
        <f t="shared" si="156"/>
        <v>#VALUE!</v>
      </c>
      <c r="L121" s="33">
        <f t="shared" si="77"/>
        <v>0</v>
      </c>
      <c r="M121" s="35" t="e">
        <f t="shared" si="157"/>
        <v>#VALUE!</v>
      </c>
      <c r="N121" s="108"/>
      <c r="O121" s="178"/>
      <c r="P121" s="179"/>
      <c r="Q121" s="106" t="s">
        <v>160</v>
      </c>
      <c r="R121" s="107" t="s">
        <v>160</v>
      </c>
      <c r="S121" s="43"/>
      <c r="T121" s="122" t="s">
        <v>160</v>
      </c>
      <c r="U121" s="122" t="s">
        <v>160</v>
      </c>
      <c r="V121" s="123" t="s">
        <v>160</v>
      </c>
      <c r="W121" s="702">
        <f t="shared" si="165"/>
        <v>1</v>
      </c>
      <c r="X121" s="703" t="e">
        <f t="shared" si="166"/>
        <v>#VALUE!</v>
      </c>
      <c r="Y121" s="704" t="e">
        <f t="shared" si="167"/>
        <v>#VALUE!</v>
      </c>
      <c r="Z121" s="769" t="e">
        <f t="shared" si="86"/>
        <v>#VALUE!</v>
      </c>
      <c r="AA121" s="705" t="e">
        <f t="shared" si="87"/>
        <v>#VALUE!</v>
      </c>
      <c r="AB121" s="702">
        <f t="shared" si="168"/>
        <v>1</v>
      </c>
      <c r="AC121" s="703" t="e">
        <f t="shared" si="169"/>
        <v>#VALUE!</v>
      </c>
      <c r="AD121" s="704" t="e">
        <f t="shared" si="170"/>
        <v>#VALUE!</v>
      </c>
      <c r="AE121" s="769" t="e">
        <f t="shared" si="88"/>
        <v>#VALUE!</v>
      </c>
      <c r="AF121" s="705" t="e">
        <f t="shared" si="89"/>
        <v>#VALUE!</v>
      </c>
      <c r="AG121" s="702">
        <f t="shared" si="171"/>
        <v>1</v>
      </c>
      <c r="AH121" s="703" t="e">
        <f t="shared" si="172"/>
        <v>#VALUE!</v>
      </c>
      <c r="AI121" s="704" t="e">
        <f t="shared" si="173"/>
        <v>#VALUE!</v>
      </c>
      <c r="AJ121" s="769" t="e">
        <f t="shared" si="90"/>
        <v>#VALUE!</v>
      </c>
      <c r="AK121" s="705" t="e">
        <f t="shared" si="91"/>
        <v>#VALUE!</v>
      </c>
      <c r="AL121" s="702">
        <f t="shared" si="174"/>
        <v>1</v>
      </c>
      <c r="AM121" s="703" t="e">
        <f t="shared" si="175"/>
        <v>#VALUE!</v>
      </c>
      <c r="AN121" s="704" t="e">
        <f t="shared" si="176"/>
        <v>#VALUE!</v>
      </c>
      <c r="AO121" s="769" t="e">
        <f t="shared" si="92"/>
        <v>#VALUE!</v>
      </c>
      <c r="AP121" s="705" t="e">
        <f t="shared" si="93"/>
        <v>#VALUE!</v>
      </c>
      <c r="AQ121" s="702">
        <f t="shared" si="177"/>
        <v>1</v>
      </c>
      <c r="AR121" s="703" t="e">
        <f t="shared" si="178"/>
        <v>#VALUE!</v>
      </c>
      <c r="AS121" s="704" t="e">
        <f t="shared" si="179"/>
        <v>#VALUE!</v>
      </c>
      <c r="AT121" s="769" t="e">
        <f t="shared" si="94"/>
        <v>#VALUE!</v>
      </c>
      <c r="AU121" s="705" t="e">
        <f t="shared" si="95"/>
        <v>#VALUE!</v>
      </c>
      <c r="AV121" s="702">
        <f t="shared" si="180"/>
        <v>1</v>
      </c>
      <c r="AW121" s="703" t="e">
        <f t="shared" si="181"/>
        <v>#VALUE!</v>
      </c>
      <c r="AX121" s="704" t="e">
        <f t="shared" si="182"/>
        <v>#VALUE!</v>
      </c>
      <c r="AY121" s="769" t="e">
        <f t="shared" si="96"/>
        <v>#VALUE!</v>
      </c>
      <c r="AZ121" s="705" t="e">
        <f t="shared" si="97"/>
        <v>#VALUE!</v>
      </c>
      <c r="BA121" s="702">
        <f t="shared" si="183"/>
        <v>1</v>
      </c>
      <c r="BB121" s="703" t="e">
        <f t="shared" si="184"/>
        <v>#VALUE!</v>
      </c>
      <c r="BC121" s="704" t="e">
        <f t="shared" si="185"/>
        <v>#VALUE!</v>
      </c>
      <c r="BD121" s="769" t="e">
        <f t="shared" si="98"/>
        <v>#VALUE!</v>
      </c>
      <c r="BE121" s="705" t="e">
        <f t="shared" si="99"/>
        <v>#VALUE!</v>
      </c>
      <c r="BF121" s="702">
        <f t="shared" si="186"/>
        <v>1</v>
      </c>
      <c r="BG121" s="703" t="e">
        <f t="shared" si="187"/>
        <v>#VALUE!</v>
      </c>
      <c r="BH121" s="704" t="e">
        <f t="shared" si="188"/>
        <v>#VALUE!</v>
      </c>
      <c r="BI121" s="769" t="e">
        <f t="shared" si="100"/>
        <v>#VALUE!</v>
      </c>
      <c r="BJ121" s="705" t="e">
        <f t="shared" si="101"/>
        <v>#VALUE!</v>
      </c>
      <c r="BK121" s="702">
        <f t="shared" si="189"/>
        <v>1</v>
      </c>
      <c r="BL121" s="703" t="e">
        <f t="shared" si="190"/>
        <v>#VALUE!</v>
      </c>
      <c r="BM121" s="704" t="e">
        <f t="shared" si="191"/>
        <v>#VALUE!</v>
      </c>
      <c r="BN121" s="769" t="e">
        <f t="shared" si="102"/>
        <v>#VALUE!</v>
      </c>
      <c r="BO121" s="705" t="e">
        <f t="shared" si="103"/>
        <v>#VALUE!</v>
      </c>
      <c r="BP121" s="702">
        <f t="shared" si="192"/>
        <v>1</v>
      </c>
      <c r="BQ121" s="703" t="e">
        <f t="shared" si="193"/>
        <v>#VALUE!</v>
      </c>
      <c r="BR121" s="704" t="e">
        <f t="shared" si="194"/>
        <v>#VALUE!</v>
      </c>
      <c r="BS121" s="769" t="e">
        <f t="shared" si="104"/>
        <v>#VALUE!</v>
      </c>
      <c r="BT121" s="705" t="e">
        <f t="shared" si="105"/>
        <v>#VALUE!</v>
      </c>
      <c r="BU121" s="702">
        <f t="shared" si="195"/>
        <v>1</v>
      </c>
      <c r="BV121" s="703" t="e">
        <f t="shared" si="196"/>
        <v>#VALUE!</v>
      </c>
      <c r="BW121" s="704" t="e">
        <f t="shared" si="197"/>
        <v>#VALUE!</v>
      </c>
      <c r="BX121" s="769" t="e">
        <f t="shared" si="106"/>
        <v>#VALUE!</v>
      </c>
      <c r="BY121" s="705" t="e">
        <f t="shared" si="107"/>
        <v>#VALUE!</v>
      </c>
      <c r="BZ121" s="702">
        <f t="shared" si="198"/>
        <v>1</v>
      </c>
      <c r="CA121" s="703" t="e">
        <f t="shared" si="199"/>
        <v>#VALUE!</v>
      </c>
      <c r="CB121" s="704" t="e">
        <f t="shared" si="200"/>
        <v>#VALUE!</v>
      </c>
      <c r="CC121" s="769" t="e">
        <f t="shared" si="108"/>
        <v>#VALUE!</v>
      </c>
      <c r="CD121" s="705" t="e">
        <f t="shared" si="109"/>
        <v>#VALUE!</v>
      </c>
      <c r="CE121" s="706">
        <f t="shared" si="78"/>
        <v>12</v>
      </c>
      <c r="CF121" s="707" t="e">
        <f t="shared" si="79"/>
        <v>#VALUE!</v>
      </c>
      <c r="CG121" s="708"/>
      <c r="CH121" s="709"/>
      <c r="CI121" s="719"/>
      <c r="CJ121" s="719"/>
      <c r="CK121" s="720"/>
      <c r="CL121" s="721"/>
      <c r="CM121" s="721"/>
      <c r="CN121" s="722"/>
      <c r="CO121" s="742" t="e">
        <f t="shared" si="159"/>
        <v>#VALUE!</v>
      </c>
      <c r="CP121" s="743" t="e">
        <f t="shared" si="160"/>
        <v>#VALUE!</v>
      </c>
      <c r="CQ121" s="724">
        <f t="shared" si="161"/>
        <v>0</v>
      </c>
      <c r="CR121" s="725" t="e">
        <f t="shared" si="162"/>
        <v>#VALUE!</v>
      </c>
      <c r="CS121" s="725" t="e">
        <f t="shared" si="162"/>
        <v>#VALUE!</v>
      </c>
      <c r="CT121" s="725" t="e">
        <f t="shared" si="163"/>
        <v>#VALUE!</v>
      </c>
      <c r="CU121" s="709"/>
    </row>
    <row r="122" spans="1:99" ht="16.5" customHeight="1">
      <c r="A122" s="23">
        <f t="shared" si="164"/>
        <v>118</v>
      </c>
      <c r="B122" s="142">
        <f>'2020-상시근로자'!B122</f>
        <v>0</v>
      </c>
      <c r="C122" s="632">
        <f>'2020-상시근로자'!C122</f>
        <v>0</v>
      </c>
      <c r="D122" s="634">
        <f>'2020-상시근로자'!D122</f>
        <v>0</v>
      </c>
      <c r="E122" s="156" t="e">
        <f t="shared" si="152"/>
        <v>#VALUE!</v>
      </c>
      <c r="F122" s="30" t="e">
        <f t="shared" si="153"/>
        <v>#VALUE!</v>
      </c>
      <c r="G122" s="31" t="e">
        <f t="shared" si="154"/>
        <v>#VALUE!</v>
      </c>
      <c r="H122" s="147" t="e">
        <f t="shared" si="155"/>
        <v>#VALUE!</v>
      </c>
      <c r="I122" s="633">
        <f>'2020-상시근로자'!E122</f>
        <v>0</v>
      </c>
      <c r="J122" s="633">
        <f>'2020-상시근로자'!G122</f>
        <v>0</v>
      </c>
      <c r="K122" s="33" t="e">
        <f t="shared" si="156"/>
        <v>#VALUE!</v>
      </c>
      <c r="L122" s="33">
        <f t="shared" si="77"/>
        <v>0</v>
      </c>
      <c r="M122" s="35" t="e">
        <f t="shared" si="157"/>
        <v>#VALUE!</v>
      </c>
      <c r="N122" s="108"/>
      <c r="O122" s="178"/>
      <c r="P122" s="179"/>
      <c r="Q122" s="106" t="s">
        <v>160</v>
      </c>
      <c r="R122" s="107" t="s">
        <v>160</v>
      </c>
      <c r="S122" s="43"/>
      <c r="T122" s="122" t="s">
        <v>160</v>
      </c>
      <c r="U122" s="122" t="s">
        <v>160</v>
      </c>
      <c r="V122" s="123" t="s">
        <v>160</v>
      </c>
      <c r="W122" s="702">
        <f t="shared" si="165"/>
        <v>1</v>
      </c>
      <c r="X122" s="703" t="e">
        <f t="shared" si="166"/>
        <v>#VALUE!</v>
      </c>
      <c r="Y122" s="704" t="e">
        <f t="shared" si="167"/>
        <v>#VALUE!</v>
      </c>
      <c r="Z122" s="769" t="e">
        <f t="shared" si="86"/>
        <v>#VALUE!</v>
      </c>
      <c r="AA122" s="705" t="e">
        <f t="shared" si="87"/>
        <v>#VALUE!</v>
      </c>
      <c r="AB122" s="702">
        <f t="shared" si="168"/>
        <v>1</v>
      </c>
      <c r="AC122" s="703" t="e">
        <f t="shared" si="169"/>
        <v>#VALUE!</v>
      </c>
      <c r="AD122" s="704" t="e">
        <f t="shared" si="170"/>
        <v>#VALUE!</v>
      </c>
      <c r="AE122" s="769" t="e">
        <f t="shared" si="88"/>
        <v>#VALUE!</v>
      </c>
      <c r="AF122" s="705" t="e">
        <f t="shared" si="89"/>
        <v>#VALUE!</v>
      </c>
      <c r="AG122" s="702">
        <f t="shared" si="171"/>
        <v>1</v>
      </c>
      <c r="AH122" s="703" t="e">
        <f t="shared" si="172"/>
        <v>#VALUE!</v>
      </c>
      <c r="AI122" s="704" t="e">
        <f t="shared" si="173"/>
        <v>#VALUE!</v>
      </c>
      <c r="AJ122" s="769" t="e">
        <f t="shared" si="90"/>
        <v>#VALUE!</v>
      </c>
      <c r="AK122" s="705" t="e">
        <f t="shared" si="91"/>
        <v>#VALUE!</v>
      </c>
      <c r="AL122" s="702">
        <f t="shared" si="174"/>
        <v>1</v>
      </c>
      <c r="AM122" s="703" t="e">
        <f t="shared" si="175"/>
        <v>#VALUE!</v>
      </c>
      <c r="AN122" s="704" t="e">
        <f t="shared" si="176"/>
        <v>#VALUE!</v>
      </c>
      <c r="AO122" s="769" t="e">
        <f t="shared" si="92"/>
        <v>#VALUE!</v>
      </c>
      <c r="AP122" s="705" t="e">
        <f t="shared" si="93"/>
        <v>#VALUE!</v>
      </c>
      <c r="AQ122" s="702">
        <f t="shared" si="177"/>
        <v>1</v>
      </c>
      <c r="AR122" s="703" t="e">
        <f t="shared" si="178"/>
        <v>#VALUE!</v>
      </c>
      <c r="AS122" s="704" t="e">
        <f t="shared" si="179"/>
        <v>#VALUE!</v>
      </c>
      <c r="AT122" s="769" t="e">
        <f t="shared" si="94"/>
        <v>#VALUE!</v>
      </c>
      <c r="AU122" s="705" t="e">
        <f t="shared" si="95"/>
        <v>#VALUE!</v>
      </c>
      <c r="AV122" s="702">
        <f t="shared" si="180"/>
        <v>1</v>
      </c>
      <c r="AW122" s="703" t="e">
        <f t="shared" si="181"/>
        <v>#VALUE!</v>
      </c>
      <c r="AX122" s="704" t="e">
        <f t="shared" si="182"/>
        <v>#VALUE!</v>
      </c>
      <c r="AY122" s="769" t="e">
        <f t="shared" si="96"/>
        <v>#VALUE!</v>
      </c>
      <c r="AZ122" s="705" t="e">
        <f t="shared" si="97"/>
        <v>#VALUE!</v>
      </c>
      <c r="BA122" s="702">
        <f t="shared" si="183"/>
        <v>1</v>
      </c>
      <c r="BB122" s="703" t="e">
        <f t="shared" si="184"/>
        <v>#VALUE!</v>
      </c>
      <c r="BC122" s="704" t="e">
        <f t="shared" si="185"/>
        <v>#VALUE!</v>
      </c>
      <c r="BD122" s="769" t="e">
        <f t="shared" si="98"/>
        <v>#VALUE!</v>
      </c>
      <c r="BE122" s="705" t="e">
        <f t="shared" si="99"/>
        <v>#VALUE!</v>
      </c>
      <c r="BF122" s="702">
        <f t="shared" si="186"/>
        <v>1</v>
      </c>
      <c r="BG122" s="703" t="e">
        <f t="shared" si="187"/>
        <v>#VALUE!</v>
      </c>
      <c r="BH122" s="704" t="e">
        <f t="shared" si="188"/>
        <v>#VALUE!</v>
      </c>
      <c r="BI122" s="769" t="e">
        <f t="shared" si="100"/>
        <v>#VALUE!</v>
      </c>
      <c r="BJ122" s="705" t="e">
        <f t="shared" si="101"/>
        <v>#VALUE!</v>
      </c>
      <c r="BK122" s="702">
        <f t="shared" si="189"/>
        <v>1</v>
      </c>
      <c r="BL122" s="703" t="e">
        <f t="shared" si="190"/>
        <v>#VALUE!</v>
      </c>
      <c r="BM122" s="704" t="e">
        <f t="shared" si="191"/>
        <v>#VALUE!</v>
      </c>
      <c r="BN122" s="769" t="e">
        <f t="shared" si="102"/>
        <v>#VALUE!</v>
      </c>
      <c r="BO122" s="705" t="e">
        <f t="shared" si="103"/>
        <v>#VALUE!</v>
      </c>
      <c r="BP122" s="702">
        <f t="shared" si="192"/>
        <v>1</v>
      </c>
      <c r="BQ122" s="703" t="e">
        <f t="shared" si="193"/>
        <v>#VALUE!</v>
      </c>
      <c r="BR122" s="704" t="e">
        <f t="shared" si="194"/>
        <v>#VALUE!</v>
      </c>
      <c r="BS122" s="769" t="e">
        <f t="shared" si="104"/>
        <v>#VALUE!</v>
      </c>
      <c r="BT122" s="705" t="e">
        <f t="shared" si="105"/>
        <v>#VALUE!</v>
      </c>
      <c r="BU122" s="702">
        <f t="shared" si="195"/>
        <v>1</v>
      </c>
      <c r="BV122" s="703" t="e">
        <f t="shared" si="196"/>
        <v>#VALUE!</v>
      </c>
      <c r="BW122" s="704" t="e">
        <f t="shared" si="197"/>
        <v>#VALUE!</v>
      </c>
      <c r="BX122" s="769" t="e">
        <f t="shared" si="106"/>
        <v>#VALUE!</v>
      </c>
      <c r="BY122" s="705" t="e">
        <f t="shared" si="107"/>
        <v>#VALUE!</v>
      </c>
      <c r="BZ122" s="702">
        <f t="shared" si="198"/>
        <v>1</v>
      </c>
      <c r="CA122" s="703" t="e">
        <f t="shared" si="199"/>
        <v>#VALUE!</v>
      </c>
      <c r="CB122" s="704" t="e">
        <f t="shared" si="200"/>
        <v>#VALUE!</v>
      </c>
      <c r="CC122" s="769" t="e">
        <f t="shared" si="108"/>
        <v>#VALUE!</v>
      </c>
      <c r="CD122" s="705" t="e">
        <f t="shared" si="109"/>
        <v>#VALUE!</v>
      </c>
      <c r="CE122" s="706">
        <f t="shared" si="78"/>
        <v>12</v>
      </c>
      <c r="CF122" s="707" t="e">
        <f t="shared" si="79"/>
        <v>#VALUE!</v>
      </c>
      <c r="CG122" s="708"/>
      <c r="CH122" s="709"/>
      <c r="CI122" s="719"/>
      <c r="CJ122" s="719"/>
      <c r="CK122" s="720"/>
      <c r="CL122" s="721"/>
      <c r="CM122" s="721"/>
      <c r="CN122" s="722"/>
      <c r="CO122" s="742" t="e">
        <f t="shared" si="159"/>
        <v>#VALUE!</v>
      </c>
      <c r="CP122" s="743" t="e">
        <f t="shared" si="160"/>
        <v>#VALUE!</v>
      </c>
      <c r="CQ122" s="724">
        <f t="shared" si="161"/>
        <v>0</v>
      </c>
      <c r="CR122" s="725" t="e">
        <f t="shared" ref="CR122:CS137" si="201">IF($CP122=CR$4,$CN122,0)</f>
        <v>#VALUE!</v>
      </c>
      <c r="CS122" s="725" t="e">
        <f t="shared" si="201"/>
        <v>#VALUE!</v>
      </c>
      <c r="CT122" s="725" t="e">
        <f t="shared" si="163"/>
        <v>#VALUE!</v>
      </c>
      <c r="CU122" s="709"/>
    </row>
    <row r="123" spans="1:99" ht="16.5" customHeight="1" thickBot="1">
      <c r="A123" s="23">
        <f t="shared" si="164"/>
        <v>119</v>
      </c>
      <c r="B123" s="142">
        <f>'2020-상시근로자'!B123</f>
        <v>0</v>
      </c>
      <c r="C123" s="635">
        <f>'2020-상시근로자'!C123</f>
        <v>0</v>
      </c>
      <c r="D123" s="637">
        <f>'2020-상시근로자'!D123</f>
        <v>0</v>
      </c>
      <c r="E123" s="156" t="e">
        <f t="shared" si="152"/>
        <v>#VALUE!</v>
      </c>
      <c r="F123" s="30" t="e">
        <f t="shared" si="153"/>
        <v>#VALUE!</v>
      </c>
      <c r="G123" s="31" t="e">
        <f t="shared" si="154"/>
        <v>#VALUE!</v>
      </c>
      <c r="H123" s="147" t="e">
        <f t="shared" si="155"/>
        <v>#VALUE!</v>
      </c>
      <c r="I123" s="636">
        <f>'2020-상시근로자'!E123</f>
        <v>0</v>
      </c>
      <c r="J123" s="636">
        <f>'2020-상시근로자'!G123</f>
        <v>0</v>
      </c>
      <c r="K123" s="33" t="e">
        <f t="shared" si="156"/>
        <v>#VALUE!</v>
      </c>
      <c r="L123" s="33">
        <f t="shared" si="77"/>
        <v>0</v>
      </c>
      <c r="M123" s="35" t="e">
        <f t="shared" si="157"/>
        <v>#VALUE!</v>
      </c>
      <c r="N123" s="108"/>
      <c r="O123" s="180"/>
      <c r="P123" s="181"/>
      <c r="Q123" s="106" t="s">
        <v>160</v>
      </c>
      <c r="R123" s="107" t="s">
        <v>160</v>
      </c>
      <c r="S123" s="43"/>
      <c r="T123" s="122" t="s">
        <v>160</v>
      </c>
      <c r="U123" s="122" t="s">
        <v>160</v>
      </c>
      <c r="V123" s="123" t="s">
        <v>160</v>
      </c>
      <c r="W123" s="702">
        <f t="shared" si="165"/>
        <v>1</v>
      </c>
      <c r="X123" s="703" t="e">
        <f t="shared" si="166"/>
        <v>#VALUE!</v>
      </c>
      <c r="Y123" s="704" t="e">
        <f t="shared" si="167"/>
        <v>#VALUE!</v>
      </c>
      <c r="Z123" s="769" t="e">
        <f t="shared" si="86"/>
        <v>#VALUE!</v>
      </c>
      <c r="AA123" s="705" t="e">
        <f t="shared" si="87"/>
        <v>#VALUE!</v>
      </c>
      <c r="AB123" s="702">
        <f t="shared" si="168"/>
        <v>1</v>
      </c>
      <c r="AC123" s="703" t="e">
        <f t="shared" si="169"/>
        <v>#VALUE!</v>
      </c>
      <c r="AD123" s="704" t="e">
        <f t="shared" si="170"/>
        <v>#VALUE!</v>
      </c>
      <c r="AE123" s="769" t="e">
        <f t="shared" si="88"/>
        <v>#VALUE!</v>
      </c>
      <c r="AF123" s="705" t="e">
        <f t="shared" si="89"/>
        <v>#VALUE!</v>
      </c>
      <c r="AG123" s="702">
        <f t="shared" si="171"/>
        <v>1</v>
      </c>
      <c r="AH123" s="703" t="e">
        <f t="shared" si="172"/>
        <v>#VALUE!</v>
      </c>
      <c r="AI123" s="704" t="e">
        <f t="shared" si="173"/>
        <v>#VALUE!</v>
      </c>
      <c r="AJ123" s="769" t="e">
        <f t="shared" si="90"/>
        <v>#VALUE!</v>
      </c>
      <c r="AK123" s="705" t="e">
        <f t="shared" si="91"/>
        <v>#VALUE!</v>
      </c>
      <c r="AL123" s="702">
        <f t="shared" si="174"/>
        <v>1</v>
      </c>
      <c r="AM123" s="703" t="e">
        <f t="shared" si="175"/>
        <v>#VALUE!</v>
      </c>
      <c r="AN123" s="704" t="e">
        <f t="shared" si="176"/>
        <v>#VALUE!</v>
      </c>
      <c r="AO123" s="769" t="e">
        <f t="shared" si="92"/>
        <v>#VALUE!</v>
      </c>
      <c r="AP123" s="705" t="e">
        <f t="shared" si="93"/>
        <v>#VALUE!</v>
      </c>
      <c r="AQ123" s="702">
        <f t="shared" si="177"/>
        <v>1</v>
      </c>
      <c r="AR123" s="703" t="e">
        <f t="shared" si="178"/>
        <v>#VALUE!</v>
      </c>
      <c r="AS123" s="704" t="e">
        <f t="shared" si="179"/>
        <v>#VALUE!</v>
      </c>
      <c r="AT123" s="769" t="e">
        <f t="shared" si="94"/>
        <v>#VALUE!</v>
      </c>
      <c r="AU123" s="705" t="e">
        <f t="shared" si="95"/>
        <v>#VALUE!</v>
      </c>
      <c r="AV123" s="702">
        <f t="shared" si="180"/>
        <v>1</v>
      </c>
      <c r="AW123" s="703" t="e">
        <f t="shared" si="181"/>
        <v>#VALUE!</v>
      </c>
      <c r="AX123" s="704" t="e">
        <f t="shared" si="182"/>
        <v>#VALUE!</v>
      </c>
      <c r="AY123" s="769" t="e">
        <f t="shared" si="96"/>
        <v>#VALUE!</v>
      </c>
      <c r="AZ123" s="705" t="e">
        <f t="shared" si="97"/>
        <v>#VALUE!</v>
      </c>
      <c r="BA123" s="702">
        <f t="shared" si="183"/>
        <v>1</v>
      </c>
      <c r="BB123" s="703" t="e">
        <f t="shared" si="184"/>
        <v>#VALUE!</v>
      </c>
      <c r="BC123" s="704" t="e">
        <f t="shared" si="185"/>
        <v>#VALUE!</v>
      </c>
      <c r="BD123" s="769" t="e">
        <f t="shared" si="98"/>
        <v>#VALUE!</v>
      </c>
      <c r="BE123" s="705" t="e">
        <f t="shared" si="99"/>
        <v>#VALUE!</v>
      </c>
      <c r="BF123" s="702">
        <f t="shared" si="186"/>
        <v>1</v>
      </c>
      <c r="BG123" s="703" t="e">
        <f t="shared" si="187"/>
        <v>#VALUE!</v>
      </c>
      <c r="BH123" s="704" t="e">
        <f t="shared" si="188"/>
        <v>#VALUE!</v>
      </c>
      <c r="BI123" s="769" t="e">
        <f t="shared" si="100"/>
        <v>#VALUE!</v>
      </c>
      <c r="BJ123" s="705" t="e">
        <f t="shared" si="101"/>
        <v>#VALUE!</v>
      </c>
      <c r="BK123" s="702">
        <f t="shared" si="189"/>
        <v>1</v>
      </c>
      <c r="BL123" s="703" t="e">
        <f t="shared" si="190"/>
        <v>#VALUE!</v>
      </c>
      <c r="BM123" s="704" t="e">
        <f t="shared" si="191"/>
        <v>#VALUE!</v>
      </c>
      <c r="BN123" s="769" t="e">
        <f t="shared" si="102"/>
        <v>#VALUE!</v>
      </c>
      <c r="BO123" s="705" t="e">
        <f t="shared" si="103"/>
        <v>#VALUE!</v>
      </c>
      <c r="BP123" s="702">
        <f t="shared" si="192"/>
        <v>1</v>
      </c>
      <c r="BQ123" s="703" t="e">
        <f t="shared" si="193"/>
        <v>#VALUE!</v>
      </c>
      <c r="BR123" s="704" t="e">
        <f t="shared" si="194"/>
        <v>#VALUE!</v>
      </c>
      <c r="BS123" s="769" t="e">
        <f t="shared" si="104"/>
        <v>#VALUE!</v>
      </c>
      <c r="BT123" s="705" t="e">
        <f t="shared" si="105"/>
        <v>#VALUE!</v>
      </c>
      <c r="BU123" s="702">
        <f t="shared" si="195"/>
        <v>1</v>
      </c>
      <c r="BV123" s="703" t="e">
        <f t="shared" si="196"/>
        <v>#VALUE!</v>
      </c>
      <c r="BW123" s="704" t="e">
        <f t="shared" si="197"/>
        <v>#VALUE!</v>
      </c>
      <c r="BX123" s="769" t="e">
        <f t="shared" si="106"/>
        <v>#VALUE!</v>
      </c>
      <c r="BY123" s="705" t="e">
        <f t="shared" si="107"/>
        <v>#VALUE!</v>
      </c>
      <c r="BZ123" s="702">
        <f t="shared" si="198"/>
        <v>1</v>
      </c>
      <c r="CA123" s="703" t="e">
        <f t="shared" si="199"/>
        <v>#VALUE!</v>
      </c>
      <c r="CB123" s="704" t="e">
        <f t="shared" si="200"/>
        <v>#VALUE!</v>
      </c>
      <c r="CC123" s="769" t="e">
        <f t="shared" si="108"/>
        <v>#VALUE!</v>
      </c>
      <c r="CD123" s="705" t="e">
        <f t="shared" si="109"/>
        <v>#VALUE!</v>
      </c>
      <c r="CE123" s="706">
        <f t="shared" si="78"/>
        <v>12</v>
      </c>
      <c r="CF123" s="707" t="e">
        <f t="shared" si="79"/>
        <v>#VALUE!</v>
      </c>
      <c r="CG123" s="708"/>
      <c r="CH123" s="709"/>
      <c r="CI123" s="719"/>
      <c r="CJ123" s="719"/>
      <c r="CK123" s="726" t="s">
        <v>651</v>
      </c>
      <c r="CL123" s="727"/>
      <c r="CM123" s="727">
        <v>0</v>
      </c>
      <c r="CN123" s="728">
        <f t="shared" ref="CN123:CN125" si="202">CL123-CM123</f>
        <v>0</v>
      </c>
      <c r="CO123" s="729" t="e">
        <f t="shared" si="159"/>
        <v>#VALUE!</v>
      </c>
      <c r="CP123" s="730" t="e">
        <f t="shared" si="160"/>
        <v>#VALUE!</v>
      </c>
      <c r="CQ123" s="731">
        <f t="shared" si="161"/>
        <v>0</v>
      </c>
      <c r="CR123" s="732" t="e">
        <f t="shared" si="201"/>
        <v>#VALUE!</v>
      </c>
      <c r="CS123" s="732" t="e">
        <f t="shared" si="201"/>
        <v>#VALUE!</v>
      </c>
      <c r="CT123" s="732" t="e">
        <f t="shared" si="163"/>
        <v>#VALUE!</v>
      </c>
      <c r="CU123" s="730"/>
    </row>
    <row r="124" spans="1:99" ht="16.5" customHeight="1">
      <c r="A124" s="23">
        <f t="shared" si="164"/>
        <v>120</v>
      </c>
      <c r="B124" s="142">
        <f>'2020-상시근로자'!B124</f>
        <v>0</v>
      </c>
      <c r="C124" s="635">
        <f>'2020-상시근로자'!C124</f>
        <v>0</v>
      </c>
      <c r="D124" s="637">
        <f>'2020-상시근로자'!D124</f>
        <v>0</v>
      </c>
      <c r="E124" s="156" t="e">
        <f t="shared" si="152"/>
        <v>#VALUE!</v>
      </c>
      <c r="F124" s="30" t="e">
        <f t="shared" si="153"/>
        <v>#VALUE!</v>
      </c>
      <c r="G124" s="31" t="e">
        <f t="shared" si="154"/>
        <v>#VALUE!</v>
      </c>
      <c r="H124" s="147" t="e">
        <f t="shared" si="155"/>
        <v>#VALUE!</v>
      </c>
      <c r="I124" s="636">
        <f>'2020-상시근로자'!E124</f>
        <v>0</v>
      </c>
      <c r="J124" s="636">
        <f>'2020-상시근로자'!G124</f>
        <v>0</v>
      </c>
      <c r="K124" s="33" t="e">
        <f t="shared" si="156"/>
        <v>#VALUE!</v>
      </c>
      <c r="L124" s="33">
        <f t="shared" si="77"/>
        <v>0</v>
      </c>
      <c r="M124" s="35" t="e">
        <f t="shared" si="157"/>
        <v>#VALUE!</v>
      </c>
      <c r="N124" s="108"/>
      <c r="O124" s="178"/>
      <c r="P124" s="179"/>
      <c r="Q124" s="106" t="s">
        <v>160</v>
      </c>
      <c r="R124" s="107" t="s">
        <v>160</v>
      </c>
      <c r="S124" s="43"/>
      <c r="T124" s="122" t="s">
        <v>160</v>
      </c>
      <c r="U124" s="122" t="s">
        <v>160</v>
      </c>
      <c r="V124" s="123" t="s">
        <v>160</v>
      </c>
      <c r="W124" s="702">
        <f t="shared" si="165"/>
        <v>1</v>
      </c>
      <c r="X124" s="703" t="e">
        <f t="shared" si="166"/>
        <v>#VALUE!</v>
      </c>
      <c r="Y124" s="704" t="e">
        <f t="shared" si="167"/>
        <v>#VALUE!</v>
      </c>
      <c r="Z124" s="769" t="e">
        <f t="shared" si="86"/>
        <v>#VALUE!</v>
      </c>
      <c r="AA124" s="705" t="e">
        <f t="shared" si="87"/>
        <v>#VALUE!</v>
      </c>
      <c r="AB124" s="702">
        <f t="shared" si="168"/>
        <v>1</v>
      </c>
      <c r="AC124" s="703" t="e">
        <f t="shared" si="169"/>
        <v>#VALUE!</v>
      </c>
      <c r="AD124" s="704" t="e">
        <f t="shared" si="170"/>
        <v>#VALUE!</v>
      </c>
      <c r="AE124" s="769" t="e">
        <f t="shared" si="88"/>
        <v>#VALUE!</v>
      </c>
      <c r="AF124" s="705" t="e">
        <f t="shared" si="89"/>
        <v>#VALUE!</v>
      </c>
      <c r="AG124" s="702">
        <f t="shared" si="171"/>
        <v>1</v>
      </c>
      <c r="AH124" s="703" t="e">
        <f t="shared" si="172"/>
        <v>#VALUE!</v>
      </c>
      <c r="AI124" s="704" t="e">
        <f t="shared" si="173"/>
        <v>#VALUE!</v>
      </c>
      <c r="AJ124" s="769" t="e">
        <f t="shared" si="90"/>
        <v>#VALUE!</v>
      </c>
      <c r="AK124" s="705" t="e">
        <f t="shared" si="91"/>
        <v>#VALUE!</v>
      </c>
      <c r="AL124" s="702">
        <f t="shared" si="174"/>
        <v>1</v>
      </c>
      <c r="AM124" s="703" t="e">
        <f t="shared" si="175"/>
        <v>#VALUE!</v>
      </c>
      <c r="AN124" s="704" t="e">
        <f t="shared" si="176"/>
        <v>#VALUE!</v>
      </c>
      <c r="AO124" s="769" t="e">
        <f t="shared" si="92"/>
        <v>#VALUE!</v>
      </c>
      <c r="AP124" s="705" t="e">
        <f t="shared" si="93"/>
        <v>#VALUE!</v>
      </c>
      <c r="AQ124" s="702">
        <f t="shared" si="177"/>
        <v>1</v>
      </c>
      <c r="AR124" s="703" t="e">
        <f t="shared" si="178"/>
        <v>#VALUE!</v>
      </c>
      <c r="AS124" s="704" t="e">
        <f t="shared" si="179"/>
        <v>#VALUE!</v>
      </c>
      <c r="AT124" s="769" t="e">
        <f t="shared" si="94"/>
        <v>#VALUE!</v>
      </c>
      <c r="AU124" s="705" t="e">
        <f t="shared" si="95"/>
        <v>#VALUE!</v>
      </c>
      <c r="AV124" s="702">
        <f t="shared" si="180"/>
        <v>1</v>
      </c>
      <c r="AW124" s="703" t="e">
        <f t="shared" si="181"/>
        <v>#VALUE!</v>
      </c>
      <c r="AX124" s="704" t="e">
        <f t="shared" si="182"/>
        <v>#VALUE!</v>
      </c>
      <c r="AY124" s="769" t="e">
        <f t="shared" si="96"/>
        <v>#VALUE!</v>
      </c>
      <c r="AZ124" s="705" t="e">
        <f t="shared" si="97"/>
        <v>#VALUE!</v>
      </c>
      <c r="BA124" s="702">
        <f t="shared" si="183"/>
        <v>1</v>
      </c>
      <c r="BB124" s="703" t="e">
        <f t="shared" si="184"/>
        <v>#VALUE!</v>
      </c>
      <c r="BC124" s="704" t="e">
        <f t="shared" si="185"/>
        <v>#VALUE!</v>
      </c>
      <c r="BD124" s="769" t="e">
        <f t="shared" si="98"/>
        <v>#VALUE!</v>
      </c>
      <c r="BE124" s="705" t="e">
        <f t="shared" si="99"/>
        <v>#VALUE!</v>
      </c>
      <c r="BF124" s="702">
        <f t="shared" si="186"/>
        <v>1</v>
      </c>
      <c r="BG124" s="703" t="e">
        <f t="shared" si="187"/>
        <v>#VALUE!</v>
      </c>
      <c r="BH124" s="704" t="e">
        <f t="shared" si="188"/>
        <v>#VALUE!</v>
      </c>
      <c r="BI124" s="769" t="e">
        <f t="shared" si="100"/>
        <v>#VALUE!</v>
      </c>
      <c r="BJ124" s="705" t="e">
        <f t="shared" si="101"/>
        <v>#VALUE!</v>
      </c>
      <c r="BK124" s="702">
        <f t="shared" si="189"/>
        <v>1</v>
      </c>
      <c r="BL124" s="703" t="e">
        <f t="shared" si="190"/>
        <v>#VALUE!</v>
      </c>
      <c r="BM124" s="704" t="e">
        <f t="shared" si="191"/>
        <v>#VALUE!</v>
      </c>
      <c r="BN124" s="769" t="e">
        <f t="shared" si="102"/>
        <v>#VALUE!</v>
      </c>
      <c r="BO124" s="705" t="e">
        <f t="shared" si="103"/>
        <v>#VALUE!</v>
      </c>
      <c r="BP124" s="702">
        <f t="shared" si="192"/>
        <v>1</v>
      </c>
      <c r="BQ124" s="703" t="e">
        <f t="shared" si="193"/>
        <v>#VALUE!</v>
      </c>
      <c r="BR124" s="704" t="e">
        <f t="shared" si="194"/>
        <v>#VALUE!</v>
      </c>
      <c r="BS124" s="769" t="e">
        <f t="shared" si="104"/>
        <v>#VALUE!</v>
      </c>
      <c r="BT124" s="705" t="e">
        <f t="shared" si="105"/>
        <v>#VALUE!</v>
      </c>
      <c r="BU124" s="702">
        <f t="shared" si="195"/>
        <v>1</v>
      </c>
      <c r="BV124" s="703" t="e">
        <f t="shared" si="196"/>
        <v>#VALUE!</v>
      </c>
      <c r="BW124" s="704" t="e">
        <f t="shared" si="197"/>
        <v>#VALUE!</v>
      </c>
      <c r="BX124" s="769" t="e">
        <f t="shared" si="106"/>
        <v>#VALUE!</v>
      </c>
      <c r="BY124" s="705" t="e">
        <f t="shared" si="107"/>
        <v>#VALUE!</v>
      </c>
      <c r="BZ124" s="702">
        <f t="shared" si="198"/>
        <v>1</v>
      </c>
      <c r="CA124" s="703" t="e">
        <f t="shared" si="199"/>
        <v>#VALUE!</v>
      </c>
      <c r="CB124" s="704" t="e">
        <f t="shared" si="200"/>
        <v>#VALUE!</v>
      </c>
      <c r="CC124" s="769" t="e">
        <f t="shared" si="108"/>
        <v>#VALUE!</v>
      </c>
      <c r="CD124" s="705" t="e">
        <f t="shared" si="109"/>
        <v>#VALUE!</v>
      </c>
      <c r="CE124" s="706">
        <f t="shared" si="78"/>
        <v>12</v>
      </c>
      <c r="CF124" s="707" t="e">
        <f t="shared" si="79"/>
        <v>#VALUE!</v>
      </c>
      <c r="CG124" s="708"/>
      <c r="CH124" s="709"/>
      <c r="CI124" s="719"/>
      <c r="CJ124" s="719"/>
      <c r="CK124" s="733"/>
      <c r="CL124" s="734"/>
      <c r="CM124" s="734">
        <v>0</v>
      </c>
      <c r="CN124" s="735">
        <f t="shared" si="202"/>
        <v>0</v>
      </c>
      <c r="CO124" s="736" t="e">
        <f t="shared" si="159"/>
        <v>#VALUE!</v>
      </c>
      <c r="CP124" s="737" t="e">
        <f t="shared" si="160"/>
        <v>#VALUE!</v>
      </c>
      <c r="CQ124" s="738">
        <f t="shared" si="161"/>
        <v>0</v>
      </c>
      <c r="CR124" s="739" t="e">
        <f t="shared" si="201"/>
        <v>#VALUE!</v>
      </c>
      <c r="CS124" s="739" t="e">
        <f t="shared" si="201"/>
        <v>#VALUE!</v>
      </c>
      <c r="CT124" s="739" t="e">
        <f t="shared" si="163"/>
        <v>#VALUE!</v>
      </c>
      <c r="CU124" s="737"/>
    </row>
    <row r="125" spans="1:99" ht="16.5" customHeight="1">
      <c r="A125" s="23">
        <f t="shared" si="164"/>
        <v>121</v>
      </c>
      <c r="B125" s="142">
        <f>'2020-상시근로자'!B125</f>
        <v>0</v>
      </c>
      <c r="C125" s="635">
        <f>'2020-상시근로자'!C125</f>
        <v>0</v>
      </c>
      <c r="D125" s="637">
        <f>'2020-상시근로자'!D125</f>
        <v>0</v>
      </c>
      <c r="E125" s="156" t="e">
        <f t="shared" si="152"/>
        <v>#VALUE!</v>
      </c>
      <c r="F125" s="30" t="e">
        <f t="shared" si="153"/>
        <v>#VALUE!</v>
      </c>
      <c r="G125" s="31" t="e">
        <f t="shared" si="154"/>
        <v>#VALUE!</v>
      </c>
      <c r="H125" s="147" t="e">
        <f t="shared" si="155"/>
        <v>#VALUE!</v>
      </c>
      <c r="I125" s="636">
        <f>'2020-상시근로자'!E125</f>
        <v>0</v>
      </c>
      <c r="J125" s="636">
        <f>'2020-상시근로자'!G125</f>
        <v>0</v>
      </c>
      <c r="K125" s="33" t="e">
        <f t="shared" si="156"/>
        <v>#VALUE!</v>
      </c>
      <c r="L125" s="33">
        <f t="shared" si="77"/>
        <v>0</v>
      </c>
      <c r="M125" s="35" t="e">
        <f t="shared" si="157"/>
        <v>#VALUE!</v>
      </c>
      <c r="N125" s="108"/>
      <c r="O125" s="178"/>
      <c r="P125" s="179"/>
      <c r="Q125" s="106" t="s">
        <v>160</v>
      </c>
      <c r="R125" s="107" t="s">
        <v>160</v>
      </c>
      <c r="S125" s="43"/>
      <c r="T125" s="122" t="s">
        <v>160</v>
      </c>
      <c r="U125" s="122" t="s">
        <v>160</v>
      </c>
      <c r="V125" s="123" t="s">
        <v>160</v>
      </c>
      <c r="W125" s="702">
        <f t="shared" si="165"/>
        <v>1</v>
      </c>
      <c r="X125" s="703" t="e">
        <f t="shared" si="166"/>
        <v>#VALUE!</v>
      </c>
      <c r="Y125" s="704" t="e">
        <f t="shared" si="167"/>
        <v>#VALUE!</v>
      </c>
      <c r="Z125" s="769" t="e">
        <f t="shared" si="86"/>
        <v>#VALUE!</v>
      </c>
      <c r="AA125" s="705" t="e">
        <f t="shared" si="87"/>
        <v>#VALUE!</v>
      </c>
      <c r="AB125" s="702">
        <f t="shared" si="168"/>
        <v>1</v>
      </c>
      <c r="AC125" s="703" t="e">
        <f t="shared" si="169"/>
        <v>#VALUE!</v>
      </c>
      <c r="AD125" s="704" t="e">
        <f t="shared" si="170"/>
        <v>#VALUE!</v>
      </c>
      <c r="AE125" s="769" t="e">
        <f t="shared" si="88"/>
        <v>#VALUE!</v>
      </c>
      <c r="AF125" s="705" t="e">
        <f t="shared" si="89"/>
        <v>#VALUE!</v>
      </c>
      <c r="AG125" s="702">
        <f t="shared" si="171"/>
        <v>1</v>
      </c>
      <c r="AH125" s="703" t="e">
        <f t="shared" si="172"/>
        <v>#VALUE!</v>
      </c>
      <c r="AI125" s="704" t="e">
        <f t="shared" si="173"/>
        <v>#VALUE!</v>
      </c>
      <c r="AJ125" s="769" t="e">
        <f t="shared" si="90"/>
        <v>#VALUE!</v>
      </c>
      <c r="AK125" s="705" t="e">
        <f t="shared" si="91"/>
        <v>#VALUE!</v>
      </c>
      <c r="AL125" s="702">
        <f t="shared" si="174"/>
        <v>1</v>
      </c>
      <c r="AM125" s="703" t="e">
        <f t="shared" si="175"/>
        <v>#VALUE!</v>
      </c>
      <c r="AN125" s="704" t="e">
        <f t="shared" si="176"/>
        <v>#VALUE!</v>
      </c>
      <c r="AO125" s="769" t="e">
        <f t="shared" si="92"/>
        <v>#VALUE!</v>
      </c>
      <c r="AP125" s="705" t="e">
        <f t="shared" si="93"/>
        <v>#VALUE!</v>
      </c>
      <c r="AQ125" s="702">
        <f t="shared" si="177"/>
        <v>1</v>
      </c>
      <c r="AR125" s="703" t="e">
        <f t="shared" si="178"/>
        <v>#VALUE!</v>
      </c>
      <c r="AS125" s="704" t="e">
        <f t="shared" si="179"/>
        <v>#VALUE!</v>
      </c>
      <c r="AT125" s="769" t="e">
        <f t="shared" si="94"/>
        <v>#VALUE!</v>
      </c>
      <c r="AU125" s="705" t="e">
        <f t="shared" si="95"/>
        <v>#VALUE!</v>
      </c>
      <c r="AV125" s="702">
        <f t="shared" si="180"/>
        <v>1</v>
      </c>
      <c r="AW125" s="703" t="e">
        <f t="shared" si="181"/>
        <v>#VALUE!</v>
      </c>
      <c r="AX125" s="704" t="e">
        <f t="shared" si="182"/>
        <v>#VALUE!</v>
      </c>
      <c r="AY125" s="769" t="e">
        <f t="shared" si="96"/>
        <v>#VALUE!</v>
      </c>
      <c r="AZ125" s="705" t="e">
        <f t="shared" si="97"/>
        <v>#VALUE!</v>
      </c>
      <c r="BA125" s="702">
        <f t="shared" si="183"/>
        <v>1</v>
      </c>
      <c r="BB125" s="703" t="e">
        <f t="shared" si="184"/>
        <v>#VALUE!</v>
      </c>
      <c r="BC125" s="704" t="e">
        <f t="shared" si="185"/>
        <v>#VALUE!</v>
      </c>
      <c r="BD125" s="769" t="e">
        <f t="shared" si="98"/>
        <v>#VALUE!</v>
      </c>
      <c r="BE125" s="705" t="e">
        <f t="shared" si="99"/>
        <v>#VALUE!</v>
      </c>
      <c r="BF125" s="702">
        <f t="shared" si="186"/>
        <v>1</v>
      </c>
      <c r="BG125" s="703" t="e">
        <f t="shared" si="187"/>
        <v>#VALUE!</v>
      </c>
      <c r="BH125" s="704" t="e">
        <f t="shared" si="188"/>
        <v>#VALUE!</v>
      </c>
      <c r="BI125" s="769" t="e">
        <f t="shared" si="100"/>
        <v>#VALUE!</v>
      </c>
      <c r="BJ125" s="705" t="e">
        <f t="shared" si="101"/>
        <v>#VALUE!</v>
      </c>
      <c r="BK125" s="702">
        <f t="shared" si="189"/>
        <v>1</v>
      </c>
      <c r="BL125" s="703" t="e">
        <f t="shared" si="190"/>
        <v>#VALUE!</v>
      </c>
      <c r="BM125" s="704" t="e">
        <f t="shared" si="191"/>
        <v>#VALUE!</v>
      </c>
      <c r="BN125" s="769" t="e">
        <f t="shared" si="102"/>
        <v>#VALUE!</v>
      </c>
      <c r="BO125" s="705" t="e">
        <f t="shared" si="103"/>
        <v>#VALUE!</v>
      </c>
      <c r="BP125" s="702">
        <f t="shared" si="192"/>
        <v>1</v>
      </c>
      <c r="BQ125" s="703" t="e">
        <f t="shared" si="193"/>
        <v>#VALUE!</v>
      </c>
      <c r="BR125" s="704" t="e">
        <f t="shared" si="194"/>
        <v>#VALUE!</v>
      </c>
      <c r="BS125" s="769" t="e">
        <f t="shared" si="104"/>
        <v>#VALUE!</v>
      </c>
      <c r="BT125" s="705" t="e">
        <f t="shared" si="105"/>
        <v>#VALUE!</v>
      </c>
      <c r="BU125" s="702">
        <f t="shared" si="195"/>
        <v>1</v>
      </c>
      <c r="BV125" s="703" t="e">
        <f t="shared" si="196"/>
        <v>#VALUE!</v>
      </c>
      <c r="BW125" s="704" t="e">
        <f t="shared" si="197"/>
        <v>#VALUE!</v>
      </c>
      <c r="BX125" s="769" t="e">
        <f t="shared" si="106"/>
        <v>#VALUE!</v>
      </c>
      <c r="BY125" s="705" t="e">
        <f t="shared" si="107"/>
        <v>#VALUE!</v>
      </c>
      <c r="BZ125" s="702">
        <f t="shared" si="198"/>
        <v>1</v>
      </c>
      <c r="CA125" s="703" t="e">
        <f t="shared" si="199"/>
        <v>#VALUE!</v>
      </c>
      <c r="CB125" s="704" t="e">
        <f t="shared" si="200"/>
        <v>#VALUE!</v>
      </c>
      <c r="CC125" s="769" t="e">
        <f t="shared" si="108"/>
        <v>#VALUE!</v>
      </c>
      <c r="CD125" s="705" t="e">
        <f t="shared" si="109"/>
        <v>#VALUE!</v>
      </c>
      <c r="CE125" s="706">
        <f t="shared" si="78"/>
        <v>12</v>
      </c>
      <c r="CF125" s="707" t="e">
        <f t="shared" si="79"/>
        <v>#VALUE!</v>
      </c>
      <c r="CG125" s="708"/>
      <c r="CH125" s="709"/>
      <c r="CI125" s="719"/>
      <c r="CJ125" s="719"/>
      <c r="CK125" s="720"/>
      <c r="CL125" s="740"/>
      <c r="CM125" s="740">
        <v>0</v>
      </c>
      <c r="CN125" s="741">
        <f t="shared" si="202"/>
        <v>0</v>
      </c>
      <c r="CO125" s="742" t="e">
        <f t="shared" si="159"/>
        <v>#VALUE!</v>
      </c>
      <c r="CP125" s="743" t="e">
        <f t="shared" si="160"/>
        <v>#VALUE!</v>
      </c>
      <c r="CQ125" s="724">
        <f t="shared" si="161"/>
        <v>0</v>
      </c>
      <c r="CR125" s="744" t="e">
        <f t="shared" si="201"/>
        <v>#VALUE!</v>
      </c>
      <c r="CS125" s="744" t="e">
        <f t="shared" si="201"/>
        <v>#VALUE!</v>
      </c>
      <c r="CT125" s="744" t="e">
        <f t="shared" si="163"/>
        <v>#VALUE!</v>
      </c>
      <c r="CU125" s="743"/>
    </row>
    <row r="126" spans="1:99" ht="16.5" customHeight="1">
      <c r="A126" s="23">
        <f t="shared" si="164"/>
        <v>122</v>
      </c>
      <c r="B126" s="142">
        <f>'2020-상시근로자'!B126</f>
        <v>0</v>
      </c>
      <c r="C126" s="635">
        <f>'2020-상시근로자'!C126</f>
        <v>0</v>
      </c>
      <c r="D126" s="637">
        <f>'2020-상시근로자'!D126</f>
        <v>0</v>
      </c>
      <c r="E126" s="156" t="e">
        <f t="shared" si="152"/>
        <v>#VALUE!</v>
      </c>
      <c r="F126" s="30" t="e">
        <f t="shared" si="153"/>
        <v>#VALUE!</v>
      </c>
      <c r="G126" s="31" t="e">
        <f t="shared" si="154"/>
        <v>#VALUE!</v>
      </c>
      <c r="H126" s="147" t="e">
        <f t="shared" si="155"/>
        <v>#VALUE!</v>
      </c>
      <c r="I126" s="636">
        <f>'2020-상시근로자'!E126</f>
        <v>0</v>
      </c>
      <c r="J126" s="636">
        <f>'2020-상시근로자'!G126</f>
        <v>0</v>
      </c>
      <c r="K126" s="33" t="e">
        <f t="shared" si="156"/>
        <v>#VALUE!</v>
      </c>
      <c r="L126" s="33">
        <f t="shared" si="77"/>
        <v>0</v>
      </c>
      <c r="M126" s="35" t="e">
        <f t="shared" si="157"/>
        <v>#VALUE!</v>
      </c>
      <c r="N126" s="108"/>
      <c r="O126" s="178"/>
      <c r="P126" s="179"/>
      <c r="Q126" s="106" t="s">
        <v>160</v>
      </c>
      <c r="R126" s="107" t="s">
        <v>160</v>
      </c>
      <c r="S126" s="43"/>
      <c r="T126" s="122" t="s">
        <v>160</v>
      </c>
      <c r="U126" s="122" t="s">
        <v>160</v>
      </c>
      <c r="V126" s="123" t="s">
        <v>160</v>
      </c>
      <c r="W126" s="702">
        <f t="shared" si="165"/>
        <v>1</v>
      </c>
      <c r="X126" s="703" t="e">
        <f t="shared" si="166"/>
        <v>#VALUE!</v>
      </c>
      <c r="Y126" s="704" t="e">
        <f t="shared" si="167"/>
        <v>#VALUE!</v>
      </c>
      <c r="Z126" s="769" t="e">
        <f t="shared" si="86"/>
        <v>#VALUE!</v>
      </c>
      <c r="AA126" s="705" t="e">
        <f t="shared" si="87"/>
        <v>#VALUE!</v>
      </c>
      <c r="AB126" s="702">
        <f t="shared" si="168"/>
        <v>1</v>
      </c>
      <c r="AC126" s="703" t="e">
        <f t="shared" si="169"/>
        <v>#VALUE!</v>
      </c>
      <c r="AD126" s="704" t="e">
        <f t="shared" si="170"/>
        <v>#VALUE!</v>
      </c>
      <c r="AE126" s="769" t="e">
        <f t="shared" si="88"/>
        <v>#VALUE!</v>
      </c>
      <c r="AF126" s="705" t="e">
        <f t="shared" si="89"/>
        <v>#VALUE!</v>
      </c>
      <c r="AG126" s="702">
        <f t="shared" si="171"/>
        <v>1</v>
      </c>
      <c r="AH126" s="703" t="e">
        <f t="shared" si="172"/>
        <v>#VALUE!</v>
      </c>
      <c r="AI126" s="704" t="e">
        <f t="shared" si="173"/>
        <v>#VALUE!</v>
      </c>
      <c r="AJ126" s="769" t="e">
        <f t="shared" si="90"/>
        <v>#VALUE!</v>
      </c>
      <c r="AK126" s="705" t="e">
        <f t="shared" si="91"/>
        <v>#VALUE!</v>
      </c>
      <c r="AL126" s="702">
        <f t="shared" si="174"/>
        <v>1</v>
      </c>
      <c r="AM126" s="703" t="e">
        <f t="shared" si="175"/>
        <v>#VALUE!</v>
      </c>
      <c r="AN126" s="704" t="e">
        <f t="shared" si="176"/>
        <v>#VALUE!</v>
      </c>
      <c r="AO126" s="769" t="e">
        <f t="shared" si="92"/>
        <v>#VALUE!</v>
      </c>
      <c r="AP126" s="705" t="e">
        <f t="shared" si="93"/>
        <v>#VALUE!</v>
      </c>
      <c r="AQ126" s="702">
        <f t="shared" si="177"/>
        <v>1</v>
      </c>
      <c r="AR126" s="703" t="e">
        <f t="shared" si="178"/>
        <v>#VALUE!</v>
      </c>
      <c r="AS126" s="704" t="e">
        <f t="shared" si="179"/>
        <v>#VALUE!</v>
      </c>
      <c r="AT126" s="769" t="e">
        <f t="shared" si="94"/>
        <v>#VALUE!</v>
      </c>
      <c r="AU126" s="705" t="e">
        <f t="shared" si="95"/>
        <v>#VALUE!</v>
      </c>
      <c r="AV126" s="702">
        <f t="shared" si="180"/>
        <v>1</v>
      </c>
      <c r="AW126" s="703" t="e">
        <f t="shared" si="181"/>
        <v>#VALUE!</v>
      </c>
      <c r="AX126" s="704" t="e">
        <f t="shared" si="182"/>
        <v>#VALUE!</v>
      </c>
      <c r="AY126" s="769" t="e">
        <f t="shared" si="96"/>
        <v>#VALUE!</v>
      </c>
      <c r="AZ126" s="705" t="e">
        <f t="shared" si="97"/>
        <v>#VALUE!</v>
      </c>
      <c r="BA126" s="702">
        <f t="shared" si="183"/>
        <v>1</v>
      </c>
      <c r="BB126" s="703" t="e">
        <f t="shared" si="184"/>
        <v>#VALUE!</v>
      </c>
      <c r="BC126" s="704" t="e">
        <f t="shared" si="185"/>
        <v>#VALUE!</v>
      </c>
      <c r="BD126" s="769" t="e">
        <f t="shared" si="98"/>
        <v>#VALUE!</v>
      </c>
      <c r="BE126" s="705" t="e">
        <f t="shared" si="99"/>
        <v>#VALUE!</v>
      </c>
      <c r="BF126" s="702">
        <f t="shared" si="186"/>
        <v>1</v>
      </c>
      <c r="BG126" s="703" t="e">
        <f t="shared" si="187"/>
        <v>#VALUE!</v>
      </c>
      <c r="BH126" s="704" t="e">
        <f t="shared" si="188"/>
        <v>#VALUE!</v>
      </c>
      <c r="BI126" s="769" t="e">
        <f t="shared" si="100"/>
        <v>#VALUE!</v>
      </c>
      <c r="BJ126" s="705" t="e">
        <f t="shared" si="101"/>
        <v>#VALUE!</v>
      </c>
      <c r="BK126" s="702">
        <f t="shared" si="189"/>
        <v>1</v>
      </c>
      <c r="BL126" s="703" t="e">
        <f t="shared" si="190"/>
        <v>#VALUE!</v>
      </c>
      <c r="BM126" s="704" t="e">
        <f t="shared" si="191"/>
        <v>#VALUE!</v>
      </c>
      <c r="BN126" s="769" t="e">
        <f t="shared" si="102"/>
        <v>#VALUE!</v>
      </c>
      <c r="BO126" s="705" t="e">
        <f t="shared" si="103"/>
        <v>#VALUE!</v>
      </c>
      <c r="BP126" s="702">
        <f t="shared" si="192"/>
        <v>1</v>
      </c>
      <c r="BQ126" s="703" t="e">
        <f t="shared" si="193"/>
        <v>#VALUE!</v>
      </c>
      <c r="BR126" s="704" t="e">
        <f t="shared" si="194"/>
        <v>#VALUE!</v>
      </c>
      <c r="BS126" s="769" t="e">
        <f t="shared" si="104"/>
        <v>#VALUE!</v>
      </c>
      <c r="BT126" s="705" t="e">
        <f t="shared" si="105"/>
        <v>#VALUE!</v>
      </c>
      <c r="BU126" s="702">
        <f t="shared" si="195"/>
        <v>1</v>
      </c>
      <c r="BV126" s="703" t="e">
        <f t="shared" si="196"/>
        <v>#VALUE!</v>
      </c>
      <c r="BW126" s="704" t="e">
        <f t="shared" si="197"/>
        <v>#VALUE!</v>
      </c>
      <c r="BX126" s="769" t="e">
        <f t="shared" si="106"/>
        <v>#VALUE!</v>
      </c>
      <c r="BY126" s="705" t="e">
        <f t="shared" si="107"/>
        <v>#VALUE!</v>
      </c>
      <c r="BZ126" s="702">
        <f t="shared" si="198"/>
        <v>1</v>
      </c>
      <c r="CA126" s="703" t="e">
        <f t="shared" si="199"/>
        <v>#VALUE!</v>
      </c>
      <c r="CB126" s="704" t="e">
        <f t="shared" si="200"/>
        <v>#VALUE!</v>
      </c>
      <c r="CC126" s="769" t="e">
        <f t="shared" si="108"/>
        <v>#VALUE!</v>
      </c>
      <c r="CD126" s="705" t="e">
        <f t="shared" si="109"/>
        <v>#VALUE!</v>
      </c>
      <c r="CE126" s="706">
        <f t="shared" si="78"/>
        <v>12</v>
      </c>
      <c r="CF126" s="707" t="e">
        <f t="shared" si="79"/>
        <v>#VALUE!</v>
      </c>
      <c r="CG126" s="708"/>
      <c r="CH126" s="709"/>
      <c r="CI126" s="719"/>
      <c r="CJ126" s="719"/>
      <c r="CK126" s="720"/>
      <c r="CL126" s="721"/>
      <c r="CM126" s="721"/>
      <c r="CN126" s="722"/>
      <c r="CO126" s="742" t="e">
        <f t="shared" si="159"/>
        <v>#VALUE!</v>
      </c>
      <c r="CP126" s="743" t="e">
        <f t="shared" si="160"/>
        <v>#VALUE!</v>
      </c>
      <c r="CQ126" s="724">
        <f t="shared" si="161"/>
        <v>0</v>
      </c>
      <c r="CR126" s="725" t="e">
        <f t="shared" si="201"/>
        <v>#VALUE!</v>
      </c>
      <c r="CS126" s="725" t="e">
        <f t="shared" si="201"/>
        <v>#VALUE!</v>
      </c>
      <c r="CT126" s="725" t="e">
        <f t="shared" si="163"/>
        <v>#VALUE!</v>
      </c>
      <c r="CU126" s="709"/>
    </row>
    <row r="127" spans="1:99" ht="16.5" customHeight="1">
      <c r="A127" s="23">
        <f t="shared" si="164"/>
        <v>123</v>
      </c>
      <c r="B127" s="142">
        <f>'2020-상시근로자'!B127</f>
        <v>0</v>
      </c>
      <c r="C127" s="635">
        <f>'2020-상시근로자'!C127</f>
        <v>0</v>
      </c>
      <c r="D127" s="637">
        <f>'2020-상시근로자'!D127</f>
        <v>0</v>
      </c>
      <c r="E127" s="156" t="e">
        <f t="shared" si="152"/>
        <v>#VALUE!</v>
      </c>
      <c r="F127" s="30" t="e">
        <f t="shared" si="153"/>
        <v>#VALUE!</v>
      </c>
      <c r="G127" s="31" t="e">
        <f t="shared" si="154"/>
        <v>#VALUE!</v>
      </c>
      <c r="H127" s="147" t="e">
        <f t="shared" si="155"/>
        <v>#VALUE!</v>
      </c>
      <c r="I127" s="636">
        <f>'2020-상시근로자'!E127</f>
        <v>0</v>
      </c>
      <c r="J127" s="636">
        <f>'2020-상시근로자'!G127</f>
        <v>0</v>
      </c>
      <c r="K127" s="33" t="e">
        <f t="shared" si="156"/>
        <v>#VALUE!</v>
      </c>
      <c r="L127" s="33">
        <f t="shared" si="77"/>
        <v>0</v>
      </c>
      <c r="M127" s="35" t="e">
        <f t="shared" si="157"/>
        <v>#VALUE!</v>
      </c>
      <c r="N127" s="108"/>
      <c r="O127" s="178"/>
      <c r="P127" s="179"/>
      <c r="Q127" s="106" t="s">
        <v>160</v>
      </c>
      <c r="R127" s="107" t="s">
        <v>160</v>
      </c>
      <c r="S127" s="43"/>
      <c r="T127" s="122" t="s">
        <v>160</v>
      </c>
      <c r="U127" s="122" t="s">
        <v>160</v>
      </c>
      <c r="V127" s="123" t="s">
        <v>160</v>
      </c>
      <c r="W127" s="702">
        <f t="shared" si="165"/>
        <v>1</v>
      </c>
      <c r="X127" s="703" t="e">
        <f t="shared" si="166"/>
        <v>#VALUE!</v>
      </c>
      <c r="Y127" s="704" t="e">
        <f t="shared" si="167"/>
        <v>#VALUE!</v>
      </c>
      <c r="Z127" s="769" t="e">
        <f t="shared" si="86"/>
        <v>#VALUE!</v>
      </c>
      <c r="AA127" s="705" t="e">
        <f t="shared" si="87"/>
        <v>#VALUE!</v>
      </c>
      <c r="AB127" s="702">
        <f t="shared" si="168"/>
        <v>1</v>
      </c>
      <c r="AC127" s="703" t="e">
        <f t="shared" si="169"/>
        <v>#VALUE!</v>
      </c>
      <c r="AD127" s="704" t="e">
        <f t="shared" si="170"/>
        <v>#VALUE!</v>
      </c>
      <c r="AE127" s="769" t="e">
        <f t="shared" si="88"/>
        <v>#VALUE!</v>
      </c>
      <c r="AF127" s="705" t="e">
        <f t="shared" si="89"/>
        <v>#VALUE!</v>
      </c>
      <c r="AG127" s="702">
        <f t="shared" si="171"/>
        <v>1</v>
      </c>
      <c r="AH127" s="703" t="e">
        <f t="shared" si="172"/>
        <v>#VALUE!</v>
      </c>
      <c r="AI127" s="704" t="e">
        <f t="shared" si="173"/>
        <v>#VALUE!</v>
      </c>
      <c r="AJ127" s="769" t="e">
        <f t="shared" si="90"/>
        <v>#VALUE!</v>
      </c>
      <c r="AK127" s="705" t="e">
        <f t="shared" si="91"/>
        <v>#VALUE!</v>
      </c>
      <c r="AL127" s="702">
        <f t="shared" si="174"/>
        <v>1</v>
      </c>
      <c r="AM127" s="703" t="e">
        <f t="shared" si="175"/>
        <v>#VALUE!</v>
      </c>
      <c r="AN127" s="704" t="e">
        <f t="shared" si="176"/>
        <v>#VALUE!</v>
      </c>
      <c r="AO127" s="769" t="e">
        <f t="shared" si="92"/>
        <v>#VALUE!</v>
      </c>
      <c r="AP127" s="705" t="e">
        <f t="shared" si="93"/>
        <v>#VALUE!</v>
      </c>
      <c r="AQ127" s="702">
        <f t="shared" si="177"/>
        <v>1</v>
      </c>
      <c r="AR127" s="703" t="e">
        <f t="shared" si="178"/>
        <v>#VALUE!</v>
      </c>
      <c r="AS127" s="704" t="e">
        <f t="shared" si="179"/>
        <v>#VALUE!</v>
      </c>
      <c r="AT127" s="769" t="e">
        <f t="shared" si="94"/>
        <v>#VALUE!</v>
      </c>
      <c r="AU127" s="705" t="e">
        <f t="shared" si="95"/>
        <v>#VALUE!</v>
      </c>
      <c r="AV127" s="702">
        <f t="shared" si="180"/>
        <v>1</v>
      </c>
      <c r="AW127" s="703" t="e">
        <f t="shared" si="181"/>
        <v>#VALUE!</v>
      </c>
      <c r="AX127" s="704" t="e">
        <f t="shared" si="182"/>
        <v>#VALUE!</v>
      </c>
      <c r="AY127" s="769" t="e">
        <f t="shared" si="96"/>
        <v>#VALUE!</v>
      </c>
      <c r="AZ127" s="705" t="e">
        <f t="shared" si="97"/>
        <v>#VALUE!</v>
      </c>
      <c r="BA127" s="702">
        <f t="shared" si="183"/>
        <v>1</v>
      </c>
      <c r="BB127" s="703" t="e">
        <f t="shared" si="184"/>
        <v>#VALUE!</v>
      </c>
      <c r="BC127" s="704" t="e">
        <f t="shared" si="185"/>
        <v>#VALUE!</v>
      </c>
      <c r="BD127" s="769" t="e">
        <f t="shared" si="98"/>
        <v>#VALUE!</v>
      </c>
      <c r="BE127" s="705" t="e">
        <f t="shared" si="99"/>
        <v>#VALUE!</v>
      </c>
      <c r="BF127" s="702">
        <f t="shared" si="186"/>
        <v>1</v>
      </c>
      <c r="BG127" s="703" t="e">
        <f t="shared" si="187"/>
        <v>#VALUE!</v>
      </c>
      <c r="BH127" s="704" t="e">
        <f t="shared" si="188"/>
        <v>#VALUE!</v>
      </c>
      <c r="BI127" s="769" t="e">
        <f t="shared" si="100"/>
        <v>#VALUE!</v>
      </c>
      <c r="BJ127" s="705" t="e">
        <f t="shared" si="101"/>
        <v>#VALUE!</v>
      </c>
      <c r="BK127" s="702">
        <f t="shared" si="189"/>
        <v>1</v>
      </c>
      <c r="BL127" s="703" t="e">
        <f t="shared" si="190"/>
        <v>#VALUE!</v>
      </c>
      <c r="BM127" s="704" t="e">
        <f t="shared" si="191"/>
        <v>#VALUE!</v>
      </c>
      <c r="BN127" s="769" t="e">
        <f t="shared" si="102"/>
        <v>#VALUE!</v>
      </c>
      <c r="BO127" s="705" t="e">
        <f t="shared" si="103"/>
        <v>#VALUE!</v>
      </c>
      <c r="BP127" s="702">
        <f t="shared" si="192"/>
        <v>1</v>
      </c>
      <c r="BQ127" s="703" t="e">
        <f t="shared" si="193"/>
        <v>#VALUE!</v>
      </c>
      <c r="BR127" s="704" t="e">
        <f t="shared" si="194"/>
        <v>#VALUE!</v>
      </c>
      <c r="BS127" s="769" t="e">
        <f t="shared" si="104"/>
        <v>#VALUE!</v>
      </c>
      <c r="BT127" s="705" t="e">
        <f t="shared" si="105"/>
        <v>#VALUE!</v>
      </c>
      <c r="BU127" s="702">
        <f t="shared" si="195"/>
        <v>1</v>
      </c>
      <c r="BV127" s="703" t="e">
        <f t="shared" si="196"/>
        <v>#VALUE!</v>
      </c>
      <c r="BW127" s="704" t="e">
        <f t="shared" si="197"/>
        <v>#VALUE!</v>
      </c>
      <c r="BX127" s="769" t="e">
        <f t="shared" si="106"/>
        <v>#VALUE!</v>
      </c>
      <c r="BY127" s="705" t="e">
        <f t="shared" si="107"/>
        <v>#VALUE!</v>
      </c>
      <c r="BZ127" s="702">
        <f t="shared" si="198"/>
        <v>1</v>
      </c>
      <c r="CA127" s="703" t="e">
        <f t="shared" si="199"/>
        <v>#VALUE!</v>
      </c>
      <c r="CB127" s="704" t="e">
        <f t="shared" si="200"/>
        <v>#VALUE!</v>
      </c>
      <c r="CC127" s="769" t="e">
        <f t="shared" si="108"/>
        <v>#VALUE!</v>
      </c>
      <c r="CD127" s="705" t="e">
        <f t="shared" si="109"/>
        <v>#VALUE!</v>
      </c>
      <c r="CE127" s="706">
        <f t="shared" si="78"/>
        <v>12</v>
      </c>
      <c r="CF127" s="707" t="e">
        <f t="shared" si="79"/>
        <v>#VALUE!</v>
      </c>
      <c r="CG127" s="708"/>
      <c r="CH127" s="709"/>
      <c r="CI127" s="719"/>
      <c r="CJ127" s="719"/>
      <c r="CK127" s="720"/>
      <c r="CL127" s="721"/>
      <c r="CM127" s="721"/>
      <c r="CN127" s="722"/>
      <c r="CO127" s="742" t="e">
        <f t="shared" si="159"/>
        <v>#VALUE!</v>
      </c>
      <c r="CP127" s="743" t="e">
        <f t="shared" si="160"/>
        <v>#VALUE!</v>
      </c>
      <c r="CQ127" s="724">
        <f t="shared" si="161"/>
        <v>0</v>
      </c>
      <c r="CR127" s="725" t="e">
        <f t="shared" si="201"/>
        <v>#VALUE!</v>
      </c>
      <c r="CS127" s="725" t="e">
        <f t="shared" si="201"/>
        <v>#VALUE!</v>
      </c>
      <c r="CT127" s="725" t="e">
        <f t="shared" si="163"/>
        <v>#VALUE!</v>
      </c>
      <c r="CU127" s="709"/>
    </row>
    <row r="128" spans="1:99" ht="16.5" customHeight="1">
      <c r="A128" s="23">
        <f t="shared" si="164"/>
        <v>124</v>
      </c>
      <c r="B128" s="142">
        <f>'2020-상시근로자'!B128</f>
        <v>0</v>
      </c>
      <c r="C128" s="635">
        <f>'2020-상시근로자'!C128</f>
        <v>0</v>
      </c>
      <c r="D128" s="637">
        <f>'2020-상시근로자'!D128</f>
        <v>0</v>
      </c>
      <c r="E128" s="156" t="e">
        <f t="shared" si="152"/>
        <v>#VALUE!</v>
      </c>
      <c r="F128" s="30" t="e">
        <f t="shared" si="153"/>
        <v>#VALUE!</v>
      </c>
      <c r="G128" s="31" t="e">
        <f t="shared" si="154"/>
        <v>#VALUE!</v>
      </c>
      <c r="H128" s="147" t="e">
        <f t="shared" si="155"/>
        <v>#VALUE!</v>
      </c>
      <c r="I128" s="636">
        <f>'2020-상시근로자'!E128</f>
        <v>0</v>
      </c>
      <c r="J128" s="636">
        <f>'2020-상시근로자'!G128</f>
        <v>0</v>
      </c>
      <c r="K128" s="33" t="e">
        <f t="shared" si="156"/>
        <v>#VALUE!</v>
      </c>
      <c r="L128" s="33">
        <f t="shared" si="77"/>
        <v>0</v>
      </c>
      <c r="M128" s="35" t="e">
        <f t="shared" si="157"/>
        <v>#VALUE!</v>
      </c>
      <c r="N128" s="108"/>
      <c r="O128" s="178"/>
      <c r="P128" s="179"/>
      <c r="Q128" s="106" t="s">
        <v>160</v>
      </c>
      <c r="R128" s="107" t="s">
        <v>160</v>
      </c>
      <c r="S128" s="43"/>
      <c r="T128" s="122" t="s">
        <v>160</v>
      </c>
      <c r="U128" s="122" t="s">
        <v>160</v>
      </c>
      <c r="V128" s="123" t="s">
        <v>160</v>
      </c>
      <c r="W128" s="702">
        <f t="shared" si="165"/>
        <v>1</v>
      </c>
      <c r="X128" s="703" t="e">
        <f t="shared" si="166"/>
        <v>#VALUE!</v>
      </c>
      <c r="Y128" s="704" t="e">
        <f t="shared" si="167"/>
        <v>#VALUE!</v>
      </c>
      <c r="Z128" s="769" t="e">
        <f t="shared" si="86"/>
        <v>#VALUE!</v>
      </c>
      <c r="AA128" s="705" t="e">
        <f t="shared" si="87"/>
        <v>#VALUE!</v>
      </c>
      <c r="AB128" s="702">
        <f t="shared" si="168"/>
        <v>1</v>
      </c>
      <c r="AC128" s="703" t="e">
        <f t="shared" si="169"/>
        <v>#VALUE!</v>
      </c>
      <c r="AD128" s="704" t="e">
        <f t="shared" si="170"/>
        <v>#VALUE!</v>
      </c>
      <c r="AE128" s="769" t="e">
        <f t="shared" si="88"/>
        <v>#VALUE!</v>
      </c>
      <c r="AF128" s="705" t="e">
        <f t="shared" si="89"/>
        <v>#VALUE!</v>
      </c>
      <c r="AG128" s="702">
        <f t="shared" si="171"/>
        <v>1</v>
      </c>
      <c r="AH128" s="703" t="e">
        <f t="shared" si="172"/>
        <v>#VALUE!</v>
      </c>
      <c r="AI128" s="704" t="e">
        <f t="shared" si="173"/>
        <v>#VALUE!</v>
      </c>
      <c r="AJ128" s="769" t="e">
        <f t="shared" si="90"/>
        <v>#VALUE!</v>
      </c>
      <c r="AK128" s="705" t="e">
        <f t="shared" si="91"/>
        <v>#VALUE!</v>
      </c>
      <c r="AL128" s="702">
        <f t="shared" si="174"/>
        <v>1</v>
      </c>
      <c r="AM128" s="703" t="e">
        <f t="shared" si="175"/>
        <v>#VALUE!</v>
      </c>
      <c r="AN128" s="704" t="e">
        <f t="shared" si="176"/>
        <v>#VALUE!</v>
      </c>
      <c r="AO128" s="769" t="e">
        <f t="shared" si="92"/>
        <v>#VALUE!</v>
      </c>
      <c r="AP128" s="705" t="e">
        <f t="shared" si="93"/>
        <v>#VALUE!</v>
      </c>
      <c r="AQ128" s="702">
        <f t="shared" si="177"/>
        <v>1</v>
      </c>
      <c r="AR128" s="703" t="e">
        <f t="shared" si="178"/>
        <v>#VALUE!</v>
      </c>
      <c r="AS128" s="704" t="e">
        <f t="shared" si="179"/>
        <v>#VALUE!</v>
      </c>
      <c r="AT128" s="769" t="e">
        <f t="shared" si="94"/>
        <v>#VALUE!</v>
      </c>
      <c r="AU128" s="705" t="e">
        <f t="shared" si="95"/>
        <v>#VALUE!</v>
      </c>
      <c r="AV128" s="702">
        <f t="shared" si="180"/>
        <v>1</v>
      </c>
      <c r="AW128" s="703" t="e">
        <f t="shared" si="181"/>
        <v>#VALUE!</v>
      </c>
      <c r="AX128" s="704" t="e">
        <f t="shared" si="182"/>
        <v>#VALUE!</v>
      </c>
      <c r="AY128" s="769" t="e">
        <f t="shared" si="96"/>
        <v>#VALUE!</v>
      </c>
      <c r="AZ128" s="705" t="e">
        <f t="shared" si="97"/>
        <v>#VALUE!</v>
      </c>
      <c r="BA128" s="702">
        <f t="shared" si="183"/>
        <v>1</v>
      </c>
      <c r="BB128" s="703" t="e">
        <f t="shared" si="184"/>
        <v>#VALUE!</v>
      </c>
      <c r="BC128" s="704" t="e">
        <f t="shared" si="185"/>
        <v>#VALUE!</v>
      </c>
      <c r="BD128" s="769" t="e">
        <f t="shared" si="98"/>
        <v>#VALUE!</v>
      </c>
      <c r="BE128" s="705" t="e">
        <f t="shared" si="99"/>
        <v>#VALUE!</v>
      </c>
      <c r="BF128" s="702">
        <f t="shared" si="186"/>
        <v>1</v>
      </c>
      <c r="BG128" s="703" t="e">
        <f t="shared" si="187"/>
        <v>#VALUE!</v>
      </c>
      <c r="BH128" s="704" t="e">
        <f t="shared" si="188"/>
        <v>#VALUE!</v>
      </c>
      <c r="BI128" s="769" t="e">
        <f t="shared" si="100"/>
        <v>#VALUE!</v>
      </c>
      <c r="BJ128" s="705" t="e">
        <f t="shared" si="101"/>
        <v>#VALUE!</v>
      </c>
      <c r="BK128" s="702">
        <f t="shared" si="189"/>
        <v>1</v>
      </c>
      <c r="BL128" s="703" t="e">
        <f t="shared" si="190"/>
        <v>#VALUE!</v>
      </c>
      <c r="BM128" s="704" t="e">
        <f t="shared" si="191"/>
        <v>#VALUE!</v>
      </c>
      <c r="BN128" s="769" t="e">
        <f t="shared" si="102"/>
        <v>#VALUE!</v>
      </c>
      <c r="BO128" s="705" t="e">
        <f t="shared" si="103"/>
        <v>#VALUE!</v>
      </c>
      <c r="BP128" s="702">
        <f t="shared" si="192"/>
        <v>1</v>
      </c>
      <c r="BQ128" s="703" t="e">
        <f t="shared" si="193"/>
        <v>#VALUE!</v>
      </c>
      <c r="BR128" s="704" t="e">
        <f t="shared" si="194"/>
        <v>#VALUE!</v>
      </c>
      <c r="BS128" s="769" t="e">
        <f t="shared" si="104"/>
        <v>#VALUE!</v>
      </c>
      <c r="BT128" s="705" t="e">
        <f t="shared" si="105"/>
        <v>#VALUE!</v>
      </c>
      <c r="BU128" s="702">
        <f t="shared" si="195"/>
        <v>1</v>
      </c>
      <c r="BV128" s="703" t="e">
        <f t="shared" si="196"/>
        <v>#VALUE!</v>
      </c>
      <c r="BW128" s="704" t="e">
        <f t="shared" si="197"/>
        <v>#VALUE!</v>
      </c>
      <c r="BX128" s="769" t="e">
        <f t="shared" si="106"/>
        <v>#VALUE!</v>
      </c>
      <c r="BY128" s="705" t="e">
        <f t="shared" si="107"/>
        <v>#VALUE!</v>
      </c>
      <c r="BZ128" s="702">
        <f t="shared" si="198"/>
        <v>1</v>
      </c>
      <c r="CA128" s="703" t="e">
        <f t="shared" si="199"/>
        <v>#VALUE!</v>
      </c>
      <c r="CB128" s="704" t="e">
        <f t="shared" si="200"/>
        <v>#VALUE!</v>
      </c>
      <c r="CC128" s="769" t="e">
        <f t="shared" si="108"/>
        <v>#VALUE!</v>
      </c>
      <c r="CD128" s="705" t="e">
        <f t="shared" si="109"/>
        <v>#VALUE!</v>
      </c>
      <c r="CE128" s="706">
        <f t="shared" si="78"/>
        <v>12</v>
      </c>
      <c r="CF128" s="707" t="e">
        <f t="shared" si="79"/>
        <v>#VALUE!</v>
      </c>
      <c r="CG128" s="708"/>
      <c r="CH128" s="709"/>
      <c r="CI128" s="719"/>
      <c r="CJ128" s="719"/>
      <c r="CK128" s="720"/>
      <c r="CL128" s="721"/>
      <c r="CM128" s="721"/>
      <c r="CN128" s="722"/>
      <c r="CO128" s="742" t="e">
        <f t="shared" si="159"/>
        <v>#VALUE!</v>
      </c>
      <c r="CP128" s="743" t="e">
        <f t="shared" si="160"/>
        <v>#VALUE!</v>
      </c>
      <c r="CQ128" s="724">
        <f t="shared" si="161"/>
        <v>0</v>
      </c>
      <c r="CR128" s="725" t="e">
        <f t="shared" si="201"/>
        <v>#VALUE!</v>
      </c>
      <c r="CS128" s="725" t="e">
        <f t="shared" si="201"/>
        <v>#VALUE!</v>
      </c>
      <c r="CT128" s="725" t="e">
        <f t="shared" si="163"/>
        <v>#VALUE!</v>
      </c>
      <c r="CU128" s="709"/>
    </row>
    <row r="129" spans="1:99" ht="16.5" customHeight="1">
      <c r="A129" s="23">
        <f t="shared" si="164"/>
        <v>125</v>
      </c>
      <c r="B129" s="142">
        <f>'2020-상시근로자'!B129</f>
        <v>0</v>
      </c>
      <c r="C129" s="635">
        <f>'2020-상시근로자'!C129</f>
        <v>0</v>
      </c>
      <c r="D129" s="637">
        <f>'2020-상시근로자'!D129</f>
        <v>0</v>
      </c>
      <c r="E129" s="156" t="e">
        <f t="shared" si="152"/>
        <v>#VALUE!</v>
      </c>
      <c r="F129" s="30" t="e">
        <f t="shared" si="153"/>
        <v>#VALUE!</v>
      </c>
      <c r="G129" s="31" t="e">
        <f t="shared" si="154"/>
        <v>#VALUE!</v>
      </c>
      <c r="H129" s="147" t="e">
        <f t="shared" si="155"/>
        <v>#VALUE!</v>
      </c>
      <c r="I129" s="636">
        <f>'2020-상시근로자'!E129</f>
        <v>0</v>
      </c>
      <c r="J129" s="636">
        <f>'2020-상시근로자'!G129</f>
        <v>0</v>
      </c>
      <c r="K129" s="33" t="e">
        <f t="shared" si="156"/>
        <v>#VALUE!</v>
      </c>
      <c r="L129" s="33">
        <f t="shared" si="77"/>
        <v>0</v>
      </c>
      <c r="M129" s="35" t="e">
        <f t="shared" si="157"/>
        <v>#VALUE!</v>
      </c>
      <c r="N129" s="108"/>
      <c r="O129" s="178"/>
      <c r="P129" s="179"/>
      <c r="Q129" s="106" t="s">
        <v>160</v>
      </c>
      <c r="R129" s="107" t="s">
        <v>160</v>
      </c>
      <c r="S129" s="43"/>
      <c r="T129" s="122" t="s">
        <v>160</v>
      </c>
      <c r="U129" s="122" t="s">
        <v>160</v>
      </c>
      <c r="V129" s="123" t="s">
        <v>160</v>
      </c>
      <c r="W129" s="702">
        <f t="shared" si="165"/>
        <v>1</v>
      </c>
      <c r="X129" s="703" t="e">
        <f t="shared" si="166"/>
        <v>#VALUE!</v>
      </c>
      <c r="Y129" s="704" t="e">
        <f t="shared" si="167"/>
        <v>#VALUE!</v>
      </c>
      <c r="Z129" s="769" t="e">
        <f t="shared" si="86"/>
        <v>#VALUE!</v>
      </c>
      <c r="AA129" s="705" t="e">
        <f t="shared" si="87"/>
        <v>#VALUE!</v>
      </c>
      <c r="AB129" s="702">
        <f t="shared" si="168"/>
        <v>1</v>
      </c>
      <c r="AC129" s="703" t="e">
        <f t="shared" si="169"/>
        <v>#VALUE!</v>
      </c>
      <c r="AD129" s="704" t="e">
        <f t="shared" si="170"/>
        <v>#VALUE!</v>
      </c>
      <c r="AE129" s="769" t="e">
        <f t="shared" si="88"/>
        <v>#VALUE!</v>
      </c>
      <c r="AF129" s="705" t="e">
        <f t="shared" si="89"/>
        <v>#VALUE!</v>
      </c>
      <c r="AG129" s="702">
        <f t="shared" si="171"/>
        <v>1</v>
      </c>
      <c r="AH129" s="703" t="e">
        <f t="shared" si="172"/>
        <v>#VALUE!</v>
      </c>
      <c r="AI129" s="704" t="e">
        <f t="shared" si="173"/>
        <v>#VALUE!</v>
      </c>
      <c r="AJ129" s="769" t="e">
        <f t="shared" si="90"/>
        <v>#VALUE!</v>
      </c>
      <c r="AK129" s="705" t="e">
        <f t="shared" si="91"/>
        <v>#VALUE!</v>
      </c>
      <c r="AL129" s="702">
        <f t="shared" si="174"/>
        <v>1</v>
      </c>
      <c r="AM129" s="703" t="e">
        <f t="shared" si="175"/>
        <v>#VALUE!</v>
      </c>
      <c r="AN129" s="704" t="e">
        <f t="shared" si="176"/>
        <v>#VALUE!</v>
      </c>
      <c r="AO129" s="769" t="e">
        <f t="shared" si="92"/>
        <v>#VALUE!</v>
      </c>
      <c r="AP129" s="705" t="e">
        <f t="shared" si="93"/>
        <v>#VALUE!</v>
      </c>
      <c r="AQ129" s="702">
        <f t="shared" si="177"/>
        <v>1</v>
      </c>
      <c r="AR129" s="703" t="e">
        <f t="shared" si="178"/>
        <v>#VALUE!</v>
      </c>
      <c r="AS129" s="704" t="e">
        <f t="shared" si="179"/>
        <v>#VALUE!</v>
      </c>
      <c r="AT129" s="769" t="e">
        <f t="shared" si="94"/>
        <v>#VALUE!</v>
      </c>
      <c r="AU129" s="705" t="e">
        <f t="shared" si="95"/>
        <v>#VALUE!</v>
      </c>
      <c r="AV129" s="702">
        <f t="shared" si="180"/>
        <v>1</v>
      </c>
      <c r="AW129" s="703" t="e">
        <f t="shared" si="181"/>
        <v>#VALUE!</v>
      </c>
      <c r="AX129" s="704" t="e">
        <f t="shared" si="182"/>
        <v>#VALUE!</v>
      </c>
      <c r="AY129" s="769" t="e">
        <f t="shared" si="96"/>
        <v>#VALUE!</v>
      </c>
      <c r="AZ129" s="705" t="e">
        <f t="shared" si="97"/>
        <v>#VALUE!</v>
      </c>
      <c r="BA129" s="702">
        <f t="shared" si="183"/>
        <v>1</v>
      </c>
      <c r="BB129" s="703" t="e">
        <f t="shared" si="184"/>
        <v>#VALUE!</v>
      </c>
      <c r="BC129" s="704" t="e">
        <f t="shared" si="185"/>
        <v>#VALUE!</v>
      </c>
      <c r="BD129" s="769" t="e">
        <f t="shared" si="98"/>
        <v>#VALUE!</v>
      </c>
      <c r="BE129" s="705" t="e">
        <f t="shared" si="99"/>
        <v>#VALUE!</v>
      </c>
      <c r="BF129" s="702">
        <f t="shared" si="186"/>
        <v>1</v>
      </c>
      <c r="BG129" s="703" t="e">
        <f t="shared" si="187"/>
        <v>#VALUE!</v>
      </c>
      <c r="BH129" s="704" t="e">
        <f t="shared" si="188"/>
        <v>#VALUE!</v>
      </c>
      <c r="BI129" s="769" t="e">
        <f t="shared" si="100"/>
        <v>#VALUE!</v>
      </c>
      <c r="BJ129" s="705" t="e">
        <f t="shared" si="101"/>
        <v>#VALUE!</v>
      </c>
      <c r="BK129" s="702">
        <f t="shared" si="189"/>
        <v>1</v>
      </c>
      <c r="BL129" s="703" t="e">
        <f t="shared" si="190"/>
        <v>#VALUE!</v>
      </c>
      <c r="BM129" s="704" t="e">
        <f t="shared" si="191"/>
        <v>#VALUE!</v>
      </c>
      <c r="BN129" s="769" t="e">
        <f t="shared" si="102"/>
        <v>#VALUE!</v>
      </c>
      <c r="BO129" s="705" t="e">
        <f t="shared" si="103"/>
        <v>#VALUE!</v>
      </c>
      <c r="BP129" s="702">
        <f t="shared" si="192"/>
        <v>1</v>
      </c>
      <c r="BQ129" s="703" t="e">
        <f t="shared" si="193"/>
        <v>#VALUE!</v>
      </c>
      <c r="BR129" s="704" t="e">
        <f t="shared" si="194"/>
        <v>#VALUE!</v>
      </c>
      <c r="BS129" s="769" t="e">
        <f t="shared" si="104"/>
        <v>#VALUE!</v>
      </c>
      <c r="BT129" s="705" t="e">
        <f t="shared" si="105"/>
        <v>#VALUE!</v>
      </c>
      <c r="BU129" s="702">
        <f t="shared" si="195"/>
        <v>1</v>
      </c>
      <c r="BV129" s="703" t="e">
        <f t="shared" si="196"/>
        <v>#VALUE!</v>
      </c>
      <c r="BW129" s="704" t="e">
        <f t="shared" si="197"/>
        <v>#VALUE!</v>
      </c>
      <c r="BX129" s="769" t="e">
        <f t="shared" si="106"/>
        <v>#VALUE!</v>
      </c>
      <c r="BY129" s="705" t="e">
        <f t="shared" si="107"/>
        <v>#VALUE!</v>
      </c>
      <c r="BZ129" s="702">
        <f t="shared" si="198"/>
        <v>1</v>
      </c>
      <c r="CA129" s="703" t="e">
        <f t="shared" si="199"/>
        <v>#VALUE!</v>
      </c>
      <c r="CB129" s="704" t="e">
        <f t="shared" si="200"/>
        <v>#VALUE!</v>
      </c>
      <c r="CC129" s="769" t="e">
        <f t="shared" si="108"/>
        <v>#VALUE!</v>
      </c>
      <c r="CD129" s="705" t="e">
        <f t="shared" si="109"/>
        <v>#VALUE!</v>
      </c>
      <c r="CE129" s="706">
        <f t="shared" si="78"/>
        <v>12</v>
      </c>
      <c r="CF129" s="707" t="e">
        <f t="shared" si="79"/>
        <v>#VALUE!</v>
      </c>
      <c r="CG129" s="708"/>
      <c r="CH129" s="709"/>
      <c r="CI129" s="719"/>
      <c r="CJ129" s="719"/>
      <c r="CK129" s="720"/>
      <c r="CL129" s="721"/>
      <c r="CM129" s="721"/>
      <c r="CN129" s="722"/>
      <c r="CO129" s="742" t="e">
        <f t="shared" si="159"/>
        <v>#VALUE!</v>
      </c>
      <c r="CP129" s="743" t="e">
        <f t="shared" si="160"/>
        <v>#VALUE!</v>
      </c>
      <c r="CQ129" s="724">
        <f t="shared" si="161"/>
        <v>0</v>
      </c>
      <c r="CR129" s="725" t="e">
        <f t="shared" si="201"/>
        <v>#VALUE!</v>
      </c>
      <c r="CS129" s="725" t="e">
        <f t="shared" si="201"/>
        <v>#VALUE!</v>
      </c>
      <c r="CT129" s="725" t="e">
        <f t="shared" si="163"/>
        <v>#VALUE!</v>
      </c>
      <c r="CU129" s="709"/>
    </row>
    <row r="130" spans="1:99" ht="16.5" customHeight="1" thickBot="1">
      <c r="A130" s="23">
        <f t="shared" si="164"/>
        <v>126</v>
      </c>
      <c r="B130" s="142">
        <f>'2020-상시근로자'!B130</f>
        <v>0</v>
      </c>
      <c r="C130" s="635">
        <f>'2020-상시근로자'!C130</f>
        <v>0</v>
      </c>
      <c r="D130" s="637">
        <f>'2020-상시근로자'!D130</f>
        <v>0</v>
      </c>
      <c r="E130" s="156" t="e">
        <f t="shared" si="152"/>
        <v>#VALUE!</v>
      </c>
      <c r="F130" s="30" t="e">
        <f t="shared" si="153"/>
        <v>#VALUE!</v>
      </c>
      <c r="G130" s="31" t="e">
        <f t="shared" si="154"/>
        <v>#VALUE!</v>
      </c>
      <c r="H130" s="147" t="e">
        <f t="shared" si="155"/>
        <v>#VALUE!</v>
      </c>
      <c r="I130" s="636">
        <f>'2020-상시근로자'!E130</f>
        <v>0</v>
      </c>
      <c r="J130" s="636">
        <f>'2020-상시근로자'!G130</f>
        <v>0</v>
      </c>
      <c r="K130" s="33" t="e">
        <f t="shared" si="156"/>
        <v>#VALUE!</v>
      </c>
      <c r="L130" s="33">
        <f t="shared" si="77"/>
        <v>0</v>
      </c>
      <c r="M130" s="35" t="e">
        <f t="shared" si="157"/>
        <v>#VALUE!</v>
      </c>
      <c r="N130" s="108"/>
      <c r="O130" s="180"/>
      <c r="P130" s="181"/>
      <c r="Q130" s="106" t="s">
        <v>160</v>
      </c>
      <c r="R130" s="107" t="s">
        <v>160</v>
      </c>
      <c r="S130" s="43"/>
      <c r="T130" s="122" t="s">
        <v>160</v>
      </c>
      <c r="U130" s="122" t="s">
        <v>160</v>
      </c>
      <c r="V130" s="123" t="s">
        <v>160</v>
      </c>
      <c r="W130" s="702">
        <f t="shared" si="165"/>
        <v>1</v>
      </c>
      <c r="X130" s="703" t="e">
        <f t="shared" si="166"/>
        <v>#VALUE!</v>
      </c>
      <c r="Y130" s="704" t="e">
        <f t="shared" si="167"/>
        <v>#VALUE!</v>
      </c>
      <c r="Z130" s="769" t="e">
        <f t="shared" si="86"/>
        <v>#VALUE!</v>
      </c>
      <c r="AA130" s="705" t="e">
        <f t="shared" si="87"/>
        <v>#VALUE!</v>
      </c>
      <c r="AB130" s="702">
        <f t="shared" si="168"/>
        <v>1</v>
      </c>
      <c r="AC130" s="703" t="e">
        <f t="shared" si="169"/>
        <v>#VALUE!</v>
      </c>
      <c r="AD130" s="704" t="e">
        <f t="shared" si="170"/>
        <v>#VALUE!</v>
      </c>
      <c r="AE130" s="769" t="e">
        <f t="shared" si="88"/>
        <v>#VALUE!</v>
      </c>
      <c r="AF130" s="705" t="e">
        <f t="shared" si="89"/>
        <v>#VALUE!</v>
      </c>
      <c r="AG130" s="702">
        <f t="shared" si="171"/>
        <v>1</v>
      </c>
      <c r="AH130" s="703" t="e">
        <f t="shared" si="172"/>
        <v>#VALUE!</v>
      </c>
      <c r="AI130" s="704" t="e">
        <f t="shared" si="173"/>
        <v>#VALUE!</v>
      </c>
      <c r="AJ130" s="769" t="e">
        <f t="shared" si="90"/>
        <v>#VALUE!</v>
      </c>
      <c r="AK130" s="705" t="e">
        <f t="shared" si="91"/>
        <v>#VALUE!</v>
      </c>
      <c r="AL130" s="702">
        <f t="shared" si="174"/>
        <v>1</v>
      </c>
      <c r="AM130" s="703" t="e">
        <f t="shared" si="175"/>
        <v>#VALUE!</v>
      </c>
      <c r="AN130" s="704" t="e">
        <f t="shared" si="176"/>
        <v>#VALUE!</v>
      </c>
      <c r="AO130" s="769" t="e">
        <f t="shared" si="92"/>
        <v>#VALUE!</v>
      </c>
      <c r="AP130" s="705" t="e">
        <f t="shared" si="93"/>
        <v>#VALUE!</v>
      </c>
      <c r="AQ130" s="702">
        <f t="shared" si="177"/>
        <v>1</v>
      </c>
      <c r="AR130" s="703" t="e">
        <f t="shared" si="178"/>
        <v>#VALUE!</v>
      </c>
      <c r="AS130" s="704" t="e">
        <f t="shared" si="179"/>
        <v>#VALUE!</v>
      </c>
      <c r="AT130" s="769" t="e">
        <f t="shared" si="94"/>
        <v>#VALUE!</v>
      </c>
      <c r="AU130" s="705" t="e">
        <f t="shared" si="95"/>
        <v>#VALUE!</v>
      </c>
      <c r="AV130" s="702">
        <f t="shared" si="180"/>
        <v>1</v>
      </c>
      <c r="AW130" s="703" t="e">
        <f t="shared" si="181"/>
        <v>#VALUE!</v>
      </c>
      <c r="AX130" s="704" t="e">
        <f t="shared" si="182"/>
        <v>#VALUE!</v>
      </c>
      <c r="AY130" s="769" t="e">
        <f t="shared" si="96"/>
        <v>#VALUE!</v>
      </c>
      <c r="AZ130" s="705" t="e">
        <f t="shared" si="97"/>
        <v>#VALUE!</v>
      </c>
      <c r="BA130" s="702">
        <f t="shared" si="183"/>
        <v>1</v>
      </c>
      <c r="BB130" s="703" t="e">
        <f t="shared" si="184"/>
        <v>#VALUE!</v>
      </c>
      <c r="BC130" s="704" t="e">
        <f t="shared" si="185"/>
        <v>#VALUE!</v>
      </c>
      <c r="BD130" s="769" t="e">
        <f t="shared" si="98"/>
        <v>#VALUE!</v>
      </c>
      <c r="BE130" s="705" t="e">
        <f t="shared" si="99"/>
        <v>#VALUE!</v>
      </c>
      <c r="BF130" s="702">
        <f t="shared" si="186"/>
        <v>1</v>
      </c>
      <c r="BG130" s="703" t="e">
        <f t="shared" si="187"/>
        <v>#VALUE!</v>
      </c>
      <c r="BH130" s="704" t="e">
        <f t="shared" si="188"/>
        <v>#VALUE!</v>
      </c>
      <c r="BI130" s="769" t="e">
        <f t="shared" si="100"/>
        <v>#VALUE!</v>
      </c>
      <c r="BJ130" s="705" t="e">
        <f t="shared" si="101"/>
        <v>#VALUE!</v>
      </c>
      <c r="BK130" s="702">
        <f t="shared" si="189"/>
        <v>1</v>
      </c>
      <c r="BL130" s="703" t="e">
        <f t="shared" si="190"/>
        <v>#VALUE!</v>
      </c>
      <c r="BM130" s="704" t="e">
        <f t="shared" si="191"/>
        <v>#VALUE!</v>
      </c>
      <c r="BN130" s="769" t="e">
        <f t="shared" si="102"/>
        <v>#VALUE!</v>
      </c>
      <c r="BO130" s="705" t="e">
        <f t="shared" si="103"/>
        <v>#VALUE!</v>
      </c>
      <c r="BP130" s="702">
        <f t="shared" si="192"/>
        <v>1</v>
      </c>
      <c r="BQ130" s="703" t="e">
        <f t="shared" si="193"/>
        <v>#VALUE!</v>
      </c>
      <c r="BR130" s="704" t="e">
        <f t="shared" si="194"/>
        <v>#VALUE!</v>
      </c>
      <c r="BS130" s="769" t="e">
        <f t="shared" si="104"/>
        <v>#VALUE!</v>
      </c>
      <c r="BT130" s="705" t="e">
        <f t="shared" si="105"/>
        <v>#VALUE!</v>
      </c>
      <c r="BU130" s="702">
        <f t="shared" si="195"/>
        <v>1</v>
      </c>
      <c r="BV130" s="703" t="e">
        <f t="shared" si="196"/>
        <v>#VALUE!</v>
      </c>
      <c r="BW130" s="704" t="e">
        <f t="shared" si="197"/>
        <v>#VALUE!</v>
      </c>
      <c r="BX130" s="769" t="e">
        <f t="shared" si="106"/>
        <v>#VALUE!</v>
      </c>
      <c r="BY130" s="705" t="e">
        <f t="shared" si="107"/>
        <v>#VALUE!</v>
      </c>
      <c r="BZ130" s="702">
        <f t="shared" si="198"/>
        <v>1</v>
      </c>
      <c r="CA130" s="703" t="e">
        <f t="shared" si="199"/>
        <v>#VALUE!</v>
      </c>
      <c r="CB130" s="704" t="e">
        <f t="shared" si="200"/>
        <v>#VALUE!</v>
      </c>
      <c r="CC130" s="769" t="e">
        <f t="shared" si="108"/>
        <v>#VALUE!</v>
      </c>
      <c r="CD130" s="705" t="e">
        <f t="shared" si="109"/>
        <v>#VALUE!</v>
      </c>
      <c r="CE130" s="706">
        <f t="shared" si="78"/>
        <v>12</v>
      </c>
      <c r="CF130" s="707" t="e">
        <f t="shared" si="79"/>
        <v>#VALUE!</v>
      </c>
      <c r="CG130" s="708"/>
      <c r="CH130" s="709"/>
      <c r="CI130" s="719"/>
      <c r="CJ130" s="719"/>
      <c r="CK130" s="720"/>
      <c r="CL130" s="721"/>
      <c r="CM130" s="721"/>
      <c r="CN130" s="722"/>
      <c r="CO130" s="742" t="e">
        <f t="shared" si="159"/>
        <v>#VALUE!</v>
      </c>
      <c r="CP130" s="743" t="e">
        <f t="shared" si="160"/>
        <v>#VALUE!</v>
      </c>
      <c r="CQ130" s="724">
        <f t="shared" si="161"/>
        <v>0</v>
      </c>
      <c r="CR130" s="725" t="e">
        <f t="shared" si="201"/>
        <v>#VALUE!</v>
      </c>
      <c r="CS130" s="725" t="e">
        <f t="shared" si="201"/>
        <v>#VALUE!</v>
      </c>
      <c r="CT130" s="725" t="e">
        <f t="shared" si="163"/>
        <v>#VALUE!</v>
      </c>
      <c r="CU130" s="709"/>
    </row>
    <row r="131" spans="1:99" ht="16.5" customHeight="1">
      <c r="A131" s="23">
        <f t="shared" si="164"/>
        <v>127</v>
      </c>
      <c r="B131" s="142">
        <f>'2020-상시근로자'!B131</f>
        <v>0</v>
      </c>
      <c r="C131" s="635">
        <f>'2020-상시근로자'!C131</f>
        <v>0</v>
      </c>
      <c r="D131" s="637">
        <f>'2020-상시근로자'!D131</f>
        <v>0</v>
      </c>
      <c r="E131" s="156" t="e">
        <f t="shared" si="152"/>
        <v>#VALUE!</v>
      </c>
      <c r="F131" s="30" t="e">
        <f t="shared" si="153"/>
        <v>#VALUE!</v>
      </c>
      <c r="G131" s="31" t="e">
        <f t="shared" si="154"/>
        <v>#VALUE!</v>
      </c>
      <c r="H131" s="147" t="e">
        <f t="shared" si="155"/>
        <v>#VALUE!</v>
      </c>
      <c r="I131" s="636">
        <f>'2020-상시근로자'!E131</f>
        <v>0</v>
      </c>
      <c r="J131" s="636">
        <f>'2020-상시근로자'!G131</f>
        <v>0</v>
      </c>
      <c r="K131" s="33" t="e">
        <f t="shared" si="156"/>
        <v>#VALUE!</v>
      </c>
      <c r="L131" s="33">
        <f t="shared" si="77"/>
        <v>0</v>
      </c>
      <c r="M131" s="35" t="e">
        <f t="shared" si="157"/>
        <v>#VALUE!</v>
      </c>
      <c r="N131" s="108"/>
      <c r="O131" s="178"/>
      <c r="P131" s="179"/>
      <c r="Q131" s="106" t="s">
        <v>160</v>
      </c>
      <c r="R131" s="107" t="s">
        <v>160</v>
      </c>
      <c r="S131" s="43"/>
      <c r="T131" s="122" t="s">
        <v>160</v>
      </c>
      <c r="U131" s="122" t="s">
        <v>160</v>
      </c>
      <c r="V131" s="123" t="s">
        <v>160</v>
      </c>
      <c r="W131" s="702">
        <f t="shared" si="165"/>
        <v>1</v>
      </c>
      <c r="X131" s="703" t="e">
        <f t="shared" si="166"/>
        <v>#VALUE!</v>
      </c>
      <c r="Y131" s="704" t="e">
        <f t="shared" si="167"/>
        <v>#VALUE!</v>
      </c>
      <c r="Z131" s="769" t="e">
        <f t="shared" si="86"/>
        <v>#VALUE!</v>
      </c>
      <c r="AA131" s="705" t="e">
        <f t="shared" si="87"/>
        <v>#VALUE!</v>
      </c>
      <c r="AB131" s="702">
        <f t="shared" si="168"/>
        <v>1</v>
      </c>
      <c r="AC131" s="703" t="e">
        <f t="shared" si="169"/>
        <v>#VALUE!</v>
      </c>
      <c r="AD131" s="704" t="e">
        <f t="shared" si="170"/>
        <v>#VALUE!</v>
      </c>
      <c r="AE131" s="769" t="e">
        <f t="shared" si="88"/>
        <v>#VALUE!</v>
      </c>
      <c r="AF131" s="705" t="e">
        <f t="shared" si="89"/>
        <v>#VALUE!</v>
      </c>
      <c r="AG131" s="702">
        <f t="shared" si="171"/>
        <v>1</v>
      </c>
      <c r="AH131" s="703" t="e">
        <f t="shared" si="172"/>
        <v>#VALUE!</v>
      </c>
      <c r="AI131" s="704" t="e">
        <f t="shared" si="173"/>
        <v>#VALUE!</v>
      </c>
      <c r="AJ131" s="769" t="e">
        <f t="shared" si="90"/>
        <v>#VALUE!</v>
      </c>
      <c r="AK131" s="705" t="e">
        <f t="shared" si="91"/>
        <v>#VALUE!</v>
      </c>
      <c r="AL131" s="702">
        <f t="shared" si="174"/>
        <v>1</v>
      </c>
      <c r="AM131" s="703" t="e">
        <f t="shared" si="175"/>
        <v>#VALUE!</v>
      </c>
      <c r="AN131" s="704" t="e">
        <f t="shared" si="176"/>
        <v>#VALUE!</v>
      </c>
      <c r="AO131" s="769" t="e">
        <f t="shared" si="92"/>
        <v>#VALUE!</v>
      </c>
      <c r="AP131" s="705" t="e">
        <f t="shared" si="93"/>
        <v>#VALUE!</v>
      </c>
      <c r="AQ131" s="702">
        <f t="shared" si="177"/>
        <v>1</v>
      </c>
      <c r="AR131" s="703" t="e">
        <f t="shared" si="178"/>
        <v>#VALUE!</v>
      </c>
      <c r="AS131" s="704" t="e">
        <f t="shared" si="179"/>
        <v>#VALUE!</v>
      </c>
      <c r="AT131" s="769" t="e">
        <f t="shared" si="94"/>
        <v>#VALUE!</v>
      </c>
      <c r="AU131" s="705" t="e">
        <f t="shared" si="95"/>
        <v>#VALUE!</v>
      </c>
      <c r="AV131" s="702">
        <f t="shared" si="180"/>
        <v>1</v>
      </c>
      <c r="AW131" s="703" t="e">
        <f t="shared" si="181"/>
        <v>#VALUE!</v>
      </c>
      <c r="AX131" s="704" t="e">
        <f t="shared" si="182"/>
        <v>#VALUE!</v>
      </c>
      <c r="AY131" s="769" t="e">
        <f t="shared" si="96"/>
        <v>#VALUE!</v>
      </c>
      <c r="AZ131" s="705" t="e">
        <f t="shared" si="97"/>
        <v>#VALUE!</v>
      </c>
      <c r="BA131" s="702">
        <f t="shared" si="183"/>
        <v>1</v>
      </c>
      <c r="BB131" s="703" t="e">
        <f t="shared" si="184"/>
        <v>#VALUE!</v>
      </c>
      <c r="BC131" s="704" t="e">
        <f t="shared" si="185"/>
        <v>#VALUE!</v>
      </c>
      <c r="BD131" s="769" t="e">
        <f t="shared" si="98"/>
        <v>#VALUE!</v>
      </c>
      <c r="BE131" s="705" t="e">
        <f t="shared" si="99"/>
        <v>#VALUE!</v>
      </c>
      <c r="BF131" s="702">
        <f t="shared" si="186"/>
        <v>1</v>
      </c>
      <c r="BG131" s="703" t="e">
        <f t="shared" si="187"/>
        <v>#VALUE!</v>
      </c>
      <c r="BH131" s="704" t="e">
        <f t="shared" si="188"/>
        <v>#VALUE!</v>
      </c>
      <c r="BI131" s="769" t="e">
        <f t="shared" si="100"/>
        <v>#VALUE!</v>
      </c>
      <c r="BJ131" s="705" t="e">
        <f t="shared" si="101"/>
        <v>#VALUE!</v>
      </c>
      <c r="BK131" s="702">
        <f t="shared" si="189"/>
        <v>1</v>
      </c>
      <c r="BL131" s="703" t="e">
        <f t="shared" si="190"/>
        <v>#VALUE!</v>
      </c>
      <c r="BM131" s="704" t="e">
        <f t="shared" si="191"/>
        <v>#VALUE!</v>
      </c>
      <c r="BN131" s="769" t="e">
        <f t="shared" si="102"/>
        <v>#VALUE!</v>
      </c>
      <c r="BO131" s="705" t="e">
        <f t="shared" si="103"/>
        <v>#VALUE!</v>
      </c>
      <c r="BP131" s="702">
        <f t="shared" si="192"/>
        <v>1</v>
      </c>
      <c r="BQ131" s="703" t="e">
        <f t="shared" si="193"/>
        <v>#VALUE!</v>
      </c>
      <c r="BR131" s="704" t="e">
        <f t="shared" si="194"/>
        <v>#VALUE!</v>
      </c>
      <c r="BS131" s="769" t="e">
        <f t="shared" si="104"/>
        <v>#VALUE!</v>
      </c>
      <c r="BT131" s="705" t="e">
        <f t="shared" si="105"/>
        <v>#VALUE!</v>
      </c>
      <c r="BU131" s="702">
        <f t="shared" si="195"/>
        <v>1</v>
      </c>
      <c r="BV131" s="703" t="e">
        <f t="shared" si="196"/>
        <v>#VALUE!</v>
      </c>
      <c r="BW131" s="704" t="e">
        <f t="shared" si="197"/>
        <v>#VALUE!</v>
      </c>
      <c r="BX131" s="769" t="e">
        <f t="shared" si="106"/>
        <v>#VALUE!</v>
      </c>
      <c r="BY131" s="705" t="e">
        <f t="shared" si="107"/>
        <v>#VALUE!</v>
      </c>
      <c r="BZ131" s="702">
        <f t="shared" si="198"/>
        <v>1</v>
      </c>
      <c r="CA131" s="703" t="e">
        <f t="shared" si="199"/>
        <v>#VALUE!</v>
      </c>
      <c r="CB131" s="704" t="e">
        <f t="shared" si="200"/>
        <v>#VALUE!</v>
      </c>
      <c r="CC131" s="769" t="e">
        <f t="shared" si="108"/>
        <v>#VALUE!</v>
      </c>
      <c r="CD131" s="705" t="e">
        <f t="shared" si="109"/>
        <v>#VALUE!</v>
      </c>
      <c r="CE131" s="706">
        <f t="shared" si="78"/>
        <v>12</v>
      </c>
      <c r="CF131" s="707" t="e">
        <f t="shared" si="79"/>
        <v>#VALUE!</v>
      </c>
      <c r="CG131" s="708"/>
      <c r="CH131" s="709"/>
      <c r="CI131" s="719"/>
      <c r="CJ131" s="719"/>
      <c r="CK131" s="720"/>
      <c r="CL131" s="721"/>
      <c r="CM131" s="721"/>
      <c r="CN131" s="722"/>
      <c r="CO131" s="742" t="e">
        <f t="shared" si="159"/>
        <v>#VALUE!</v>
      </c>
      <c r="CP131" s="743" t="e">
        <f t="shared" si="160"/>
        <v>#VALUE!</v>
      </c>
      <c r="CQ131" s="724">
        <f t="shared" si="161"/>
        <v>0</v>
      </c>
      <c r="CR131" s="725" t="e">
        <f t="shared" si="201"/>
        <v>#VALUE!</v>
      </c>
      <c r="CS131" s="725" t="e">
        <f t="shared" si="201"/>
        <v>#VALUE!</v>
      </c>
      <c r="CT131" s="725" t="e">
        <f t="shared" si="163"/>
        <v>#VALUE!</v>
      </c>
      <c r="CU131" s="709"/>
    </row>
    <row r="132" spans="1:99" ht="16.5" customHeight="1">
      <c r="A132" s="23">
        <f t="shared" si="164"/>
        <v>128</v>
      </c>
      <c r="B132" s="142">
        <f>'2020-상시근로자'!B132</f>
        <v>0</v>
      </c>
      <c r="C132" s="635">
        <f>'2020-상시근로자'!C132</f>
        <v>0</v>
      </c>
      <c r="D132" s="637">
        <f>'2020-상시근로자'!D132</f>
        <v>0</v>
      </c>
      <c r="E132" s="156" t="e">
        <f t="shared" si="152"/>
        <v>#VALUE!</v>
      </c>
      <c r="F132" s="30" t="e">
        <f t="shared" si="153"/>
        <v>#VALUE!</v>
      </c>
      <c r="G132" s="31" t="e">
        <f t="shared" si="154"/>
        <v>#VALUE!</v>
      </c>
      <c r="H132" s="147" t="e">
        <f t="shared" si="155"/>
        <v>#VALUE!</v>
      </c>
      <c r="I132" s="636">
        <f>'2020-상시근로자'!E132</f>
        <v>0</v>
      </c>
      <c r="J132" s="636">
        <f>'2020-상시근로자'!G132</f>
        <v>0</v>
      </c>
      <c r="K132" s="33" t="e">
        <f t="shared" si="156"/>
        <v>#VALUE!</v>
      </c>
      <c r="L132" s="33">
        <f t="shared" si="77"/>
        <v>0</v>
      </c>
      <c r="M132" s="35" t="e">
        <f t="shared" si="157"/>
        <v>#VALUE!</v>
      </c>
      <c r="N132" s="108"/>
      <c r="O132" s="178"/>
      <c r="P132" s="179"/>
      <c r="Q132" s="106" t="s">
        <v>160</v>
      </c>
      <c r="R132" s="107" t="s">
        <v>160</v>
      </c>
      <c r="S132" s="43"/>
      <c r="T132" s="122" t="s">
        <v>160</v>
      </c>
      <c r="U132" s="122" t="s">
        <v>160</v>
      </c>
      <c r="V132" s="123" t="s">
        <v>160</v>
      </c>
      <c r="W132" s="702">
        <f t="shared" si="165"/>
        <v>1</v>
      </c>
      <c r="X132" s="703" t="e">
        <f t="shared" si="166"/>
        <v>#VALUE!</v>
      </c>
      <c r="Y132" s="704" t="e">
        <f t="shared" si="167"/>
        <v>#VALUE!</v>
      </c>
      <c r="Z132" s="769" t="e">
        <f t="shared" si="86"/>
        <v>#VALUE!</v>
      </c>
      <c r="AA132" s="705" t="e">
        <f t="shared" si="87"/>
        <v>#VALUE!</v>
      </c>
      <c r="AB132" s="702">
        <f t="shared" si="168"/>
        <v>1</v>
      </c>
      <c r="AC132" s="703" t="e">
        <f t="shared" si="169"/>
        <v>#VALUE!</v>
      </c>
      <c r="AD132" s="704" t="e">
        <f t="shared" si="170"/>
        <v>#VALUE!</v>
      </c>
      <c r="AE132" s="769" t="e">
        <f t="shared" si="88"/>
        <v>#VALUE!</v>
      </c>
      <c r="AF132" s="705" t="e">
        <f t="shared" si="89"/>
        <v>#VALUE!</v>
      </c>
      <c r="AG132" s="702">
        <f t="shared" si="171"/>
        <v>1</v>
      </c>
      <c r="AH132" s="703" t="e">
        <f t="shared" si="172"/>
        <v>#VALUE!</v>
      </c>
      <c r="AI132" s="704" t="e">
        <f t="shared" si="173"/>
        <v>#VALUE!</v>
      </c>
      <c r="AJ132" s="769" t="e">
        <f t="shared" si="90"/>
        <v>#VALUE!</v>
      </c>
      <c r="AK132" s="705" t="e">
        <f t="shared" si="91"/>
        <v>#VALUE!</v>
      </c>
      <c r="AL132" s="702">
        <f t="shared" si="174"/>
        <v>1</v>
      </c>
      <c r="AM132" s="703" t="e">
        <f t="shared" si="175"/>
        <v>#VALUE!</v>
      </c>
      <c r="AN132" s="704" t="e">
        <f t="shared" si="176"/>
        <v>#VALUE!</v>
      </c>
      <c r="AO132" s="769" t="e">
        <f t="shared" si="92"/>
        <v>#VALUE!</v>
      </c>
      <c r="AP132" s="705" t="e">
        <f t="shared" si="93"/>
        <v>#VALUE!</v>
      </c>
      <c r="AQ132" s="702">
        <f t="shared" si="177"/>
        <v>1</v>
      </c>
      <c r="AR132" s="703" t="e">
        <f t="shared" si="178"/>
        <v>#VALUE!</v>
      </c>
      <c r="AS132" s="704" t="e">
        <f t="shared" si="179"/>
        <v>#VALUE!</v>
      </c>
      <c r="AT132" s="769" t="e">
        <f t="shared" si="94"/>
        <v>#VALUE!</v>
      </c>
      <c r="AU132" s="705" t="e">
        <f t="shared" si="95"/>
        <v>#VALUE!</v>
      </c>
      <c r="AV132" s="702">
        <f t="shared" si="180"/>
        <v>1</v>
      </c>
      <c r="AW132" s="703" t="e">
        <f t="shared" si="181"/>
        <v>#VALUE!</v>
      </c>
      <c r="AX132" s="704" t="e">
        <f t="shared" si="182"/>
        <v>#VALUE!</v>
      </c>
      <c r="AY132" s="769" t="e">
        <f t="shared" si="96"/>
        <v>#VALUE!</v>
      </c>
      <c r="AZ132" s="705" t="e">
        <f t="shared" si="97"/>
        <v>#VALUE!</v>
      </c>
      <c r="BA132" s="702">
        <f t="shared" si="183"/>
        <v>1</v>
      </c>
      <c r="BB132" s="703" t="e">
        <f t="shared" si="184"/>
        <v>#VALUE!</v>
      </c>
      <c r="BC132" s="704" t="e">
        <f t="shared" si="185"/>
        <v>#VALUE!</v>
      </c>
      <c r="BD132" s="769" t="e">
        <f t="shared" si="98"/>
        <v>#VALUE!</v>
      </c>
      <c r="BE132" s="705" t="e">
        <f t="shared" si="99"/>
        <v>#VALUE!</v>
      </c>
      <c r="BF132" s="702">
        <f t="shared" si="186"/>
        <v>1</v>
      </c>
      <c r="BG132" s="703" t="e">
        <f t="shared" si="187"/>
        <v>#VALUE!</v>
      </c>
      <c r="BH132" s="704" t="e">
        <f t="shared" si="188"/>
        <v>#VALUE!</v>
      </c>
      <c r="BI132" s="769" t="e">
        <f t="shared" si="100"/>
        <v>#VALUE!</v>
      </c>
      <c r="BJ132" s="705" t="e">
        <f t="shared" si="101"/>
        <v>#VALUE!</v>
      </c>
      <c r="BK132" s="702">
        <f t="shared" si="189"/>
        <v>1</v>
      </c>
      <c r="BL132" s="703" t="e">
        <f t="shared" si="190"/>
        <v>#VALUE!</v>
      </c>
      <c r="BM132" s="704" t="e">
        <f t="shared" si="191"/>
        <v>#VALUE!</v>
      </c>
      <c r="BN132" s="769" t="e">
        <f t="shared" si="102"/>
        <v>#VALUE!</v>
      </c>
      <c r="BO132" s="705" t="e">
        <f t="shared" si="103"/>
        <v>#VALUE!</v>
      </c>
      <c r="BP132" s="702">
        <f t="shared" si="192"/>
        <v>1</v>
      </c>
      <c r="BQ132" s="703" t="e">
        <f t="shared" si="193"/>
        <v>#VALUE!</v>
      </c>
      <c r="BR132" s="704" t="e">
        <f t="shared" si="194"/>
        <v>#VALUE!</v>
      </c>
      <c r="BS132" s="769" t="e">
        <f t="shared" si="104"/>
        <v>#VALUE!</v>
      </c>
      <c r="BT132" s="705" t="e">
        <f t="shared" si="105"/>
        <v>#VALUE!</v>
      </c>
      <c r="BU132" s="702">
        <f t="shared" si="195"/>
        <v>1</v>
      </c>
      <c r="BV132" s="703" t="e">
        <f t="shared" si="196"/>
        <v>#VALUE!</v>
      </c>
      <c r="BW132" s="704" t="e">
        <f t="shared" si="197"/>
        <v>#VALUE!</v>
      </c>
      <c r="BX132" s="769" t="e">
        <f t="shared" si="106"/>
        <v>#VALUE!</v>
      </c>
      <c r="BY132" s="705" t="e">
        <f t="shared" si="107"/>
        <v>#VALUE!</v>
      </c>
      <c r="BZ132" s="702">
        <f t="shared" si="198"/>
        <v>1</v>
      </c>
      <c r="CA132" s="703" t="e">
        <f t="shared" si="199"/>
        <v>#VALUE!</v>
      </c>
      <c r="CB132" s="704" t="e">
        <f t="shared" si="200"/>
        <v>#VALUE!</v>
      </c>
      <c r="CC132" s="769" t="e">
        <f t="shared" si="108"/>
        <v>#VALUE!</v>
      </c>
      <c r="CD132" s="705" t="e">
        <f t="shared" si="109"/>
        <v>#VALUE!</v>
      </c>
      <c r="CE132" s="706">
        <f t="shared" si="78"/>
        <v>12</v>
      </c>
      <c r="CF132" s="707" t="e">
        <f t="shared" si="79"/>
        <v>#VALUE!</v>
      </c>
      <c r="CG132" s="708"/>
      <c r="CH132" s="709"/>
      <c r="CI132" s="719"/>
      <c r="CJ132" s="719"/>
      <c r="CK132" s="720"/>
      <c r="CL132" s="721"/>
      <c r="CM132" s="721"/>
      <c r="CN132" s="722"/>
      <c r="CO132" s="742" t="e">
        <f t="shared" si="159"/>
        <v>#VALUE!</v>
      </c>
      <c r="CP132" s="743" t="e">
        <f t="shared" si="160"/>
        <v>#VALUE!</v>
      </c>
      <c r="CQ132" s="724">
        <f t="shared" si="161"/>
        <v>0</v>
      </c>
      <c r="CR132" s="725" t="e">
        <f t="shared" si="201"/>
        <v>#VALUE!</v>
      </c>
      <c r="CS132" s="725" t="e">
        <f t="shared" si="201"/>
        <v>#VALUE!</v>
      </c>
      <c r="CT132" s="725" t="e">
        <f t="shared" si="163"/>
        <v>#VALUE!</v>
      </c>
      <c r="CU132" s="709"/>
    </row>
    <row r="133" spans="1:99" ht="16.5" customHeight="1">
      <c r="A133" s="23">
        <f t="shared" si="164"/>
        <v>129</v>
      </c>
      <c r="B133" s="142">
        <f>'2020-상시근로자'!B133</f>
        <v>0</v>
      </c>
      <c r="C133" s="635">
        <f>'2020-상시근로자'!C133</f>
        <v>0</v>
      </c>
      <c r="D133" s="637">
        <f>'2020-상시근로자'!D133</f>
        <v>0</v>
      </c>
      <c r="E133" s="156" t="e">
        <f t="shared" si="152"/>
        <v>#VALUE!</v>
      </c>
      <c r="F133" s="30" t="e">
        <f t="shared" si="153"/>
        <v>#VALUE!</v>
      </c>
      <c r="G133" s="31" t="e">
        <f t="shared" si="154"/>
        <v>#VALUE!</v>
      </c>
      <c r="H133" s="147" t="e">
        <f t="shared" si="155"/>
        <v>#VALUE!</v>
      </c>
      <c r="I133" s="636">
        <f>'2020-상시근로자'!E133</f>
        <v>0</v>
      </c>
      <c r="J133" s="636">
        <f>'2020-상시근로자'!G133</f>
        <v>0</v>
      </c>
      <c r="K133" s="33" t="e">
        <f t="shared" si="156"/>
        <v>#VALUE!</v>
      </c>
      <c r="L133" s="33">
        <f t="shared" ref="L133:L196" si="203">IF(P133="",0,DATEDIF(O133,P133+1,"Y")&amp;"년 "&amp;DATEDIF(O133,P133+1,"YM")&amp;"월 "&amp;IF(OR(AND(TEXT(O133,"dd")="01",TEXT(EOMONTH(P133,0),"dd")=TEXT(P133,"dd")),TEXT(TEXT(P133,"dd")+1,"dd")=TEXT(O133,"dd")),"",DATEDIF(O133,P133,"MD")+1&amp;"일"))</f>
        <v>0</v>
      </c>
      <c r="M133" s="35" t="e">
        <f t="shared" si="157"/>
        <v>#VALUE!</v>
      </c>
      <c r="N133" s="108"/>
      <c r="O133" s="178"/>
      <c r="P133" s="179"/>
      <c r="Q133" s="106" t="s">
        <v>160</v>
      </c>
      <c r="R133" s="107" t="s">
        <v>160</v>
      </c>
      <c r="S133" s="43"/>
      <c r="T133" s="122" t="s">
        <v>160</v>
      </c>
      <c r="U133" s="122" t="s">
        <v>160</v>
      </c>
      <c r="V133" s="123" t="s">
        <v>160</v>
      </c>
      <c r="W133" s="702">
        <f t="shared" si="165"/>
        <v>1</v>
      </c>
      <c r="X133" s="703" t="e">
        <f t="shared" si="166"/>
        <v>#VALUE!</v>
      </c>
      <c r="Y133" s="704" t="e">
        <f t="shared" si="167"/>
        <v>#VALUE!</v>
      </c>
      <c r="Z133" s="769" t="e">
        <f t="shared" si="86"/>
        <v>#VALUE!</v>
      </c>
      <c r="AA133" s="705" t="e">
        <f t="shared" si="87"/>
        <v>#VALUE!</v>
      </c>
      <c r="AB133" s="702">
        <f t="shared" si="168"/>
        <v>1</v>
      </c>
      <c r="AC133" s="703" t="e">
        <f t="shared" si="169"/>
        <v>#VALUE!</v>
      </c>
      <c r="AD133" s="704" t="e">
        <f t="shared" si="170"/>
        <v>#VALUE!</v>
      </c>
      <c r="AE133" s="769" t="e">
        <f t="shared" si="88"/>
        <v>#VALUE!</v>
      </c>
      <c r="AF133" s="705" t="e">
        <f t="shared" si="89"/>
        <v>#VALUE!</v>
      </c>
      <c r="AG133" s="702">
        <f t="shared" si="171"/>
        <v>1</v>
      </c>
      <c r="AH133" s="703" t="e">
        <f t="shared" si="172"/>
        <v>#VALUE!</v>
      </c>
      <c r="AI133" s="704" t="e">
        <f t="shared" si="173"/>
        <v>#VALUE!</v>
      </c>
      <c r="AJ133" s="769" t="e">
        <f t="shared" si="90"/>
        <v>#VALUE!</v>
      </c>
      <c r="AK133" s="705" t="e">
        <f t="shared" si="91"/>
        <v>#VALUE!</v>
      </c>
      <c r="AL133" s="702">
        <f t="shared" si="174"/>
        <v>1</v>
      </c>
      <c r="AM133" s="703" t="e">
        <f t="shared" si="175"/>
        <v>#VALUE!</v>
      </c>
      <c r="AN133" s="704" t="e">
        <f t="shared" si="176"/>
        <v>#VALUE!</v>
      </c>
      <c r="AO133" s="769" t="e">
        <f t="shared" si="92"/>
        <v>#VALUE!</v>
      </c>
      <c r="AP133" s="705" t="e">
        <f t="shared" si="93"/>
        <v>#VALUE!</v>
      </c>
      <c r="AQ133" s="702">
        <f t="shared" si="177"/>
        <v>1</v>
      </c>
      <c r="AR133" s="703" t="e">
        <f t="shared" si="178"/>
        <v>#VALUE!</v>
      </c>
      <c r="AS133" s="704" t="e">
        <f t="shared" si="179"/>
        <v>#VALUE!</v>
      </c>
      <c r="AT133" s="769" t="e">
        <f t="shared" si="94"/>
        <v>#VALUE!</v>
      </c>
      <c r="AU133" s="705" t="e">
        <f t="shared" si="95"/>
        <v>#VALUE!</v>
      </c>
      <c r="AV133" s="702">
        <f t="shared" si="180"/>
        <v>1</v>
      </c>
      <c r="AW133" s="703" t="e">
        <f t="shared" si="181"/>
        <v>#VALUE!</v>
      </c>
      <c r="AX133" s="704" t="e">
        <f t="shared" si="182"/>
        <v>#VALUE!</v>
      </c>
      <c r="AY133" s="769" t="e">
        <f t="shared" si="96"/>
        <v>#VALUE!</v>
      </c>
      <c r="AZ133" s="705" t="e">
        <f t="shared" si="97"/>
        <v>#VALUE!</v>
      </c>
      <c r="BA133" s="702">
        <f t="shared" si="183"/>
        <v>1</v>
      </c>
      <c r="BB133" s="703" t="e">
        <f t="shared" si="184"/>
        <v>#VALUE!</v>
      </c>
      <c r="BC133" s="704" t="e">
        <f t="shared" si="185"/>
        <v>#VALUE!</v>
      </c>
      <c r="BD133" s="769" t="e">
        <f t="shared" si="98"/>
        <v>#VALUE!</v>
      </c>
      <c r="BE133" s="705" t="e">
        <f t="shared" si="99"/>
        <v>#VALUE!</v>
      </c>
      <c r="BF133" s="702">
        <f t="shared" si="186"/>
        <v>1</v>
      </c>
      <c r="BG133" s="703" t="e">
        <f t="shared" si="187"/>
        <v>#VALUE!</v>
      </c>
      <c r="BH133" s="704" t="e">
        <f t="shared" si="188"/>
        <v>#VALUE!</v>
      </c>
      <c r="BI133" s="769" t="e">
        <f t="shared" si="100"/>
        <v>#VALUE!</v>
      </c>
      <c r="BJ133" s="705" t="e">
        <f t="shared" si="101"/>
        <v>#VALUE!</v>
      </c>
      <c r="BK133" s="702">
        <f t="shared" si="189"/>
        <v>1</v>
      </c>
      <c r="BL133" s="703" t="e">
        <f t="shared" si="190"/>
        <v>#VALUE!</v>
      </c>
      <c r="BM133" s="704" t="e">
        <f t="shared" si="191"/>
        <v>#VALUE!</v>
      </c>
      <c r="BN133" s="769" t="e">
        <f t="shared" si="102"/>
        <v>#VALUE!</v>
      </c>
      <c r="BO133" s="705" t="e">
        <f t="shared" si="103"/>
        <v>#VALUE!</v>
      </c>
      <c r="BP133" s="702">
        <f t="shared" si="192"/>
        <v>1</v>
      </c>
      <c r="BQ133" s="703" t="e">
        <f t="shared" si="193"/>
        <v>#VALUE!</v>
      </c>
      <c r="BR133" s="704" t="e">
        <f t="shared" si="194"/>
        <v>#VALUE!</v>
      </c>
      <c r="BS133" s="769" t="e">
        <f t="shared" si="104"/>
        <v>#VALUE!</v>
      </c>
      <c r="BT133" s="705" t="e">
        <f t="shared" si="105"/>
        <v>#VALUE!</v>
      </c>
      <c r="BU133" s="702">
        <f t="shared" si="195"/>
        <v>1</v>
      </c>
      <c r="BV133" s="703" t="e">
        <f t="shared" si="196"/>
        <v>#VALUE!</v>
      </c>
      <c r="BW133" s="704" t="e">
        <f t="shared" si="197"/>
        <v>#VALUE!</v>
      </c>
      <c r="BX133" s="769" t="e">
        <f t="shared" si="106"/>
        <v>#VALUE!</v>
      </c>
      <c r="BY133" s="705" t="e">
        <f t="shared" si="107"/>
        <v>#VALUE!</v>
      </c>
      <c r="BZ133" s="702">
        <f t="shared" si="198"/>
        <v>1</v>
      </c>
      <c r="CA133" s="703" t="e">
        <f t="shared" si="199"/>
        <v>#VALUE!</v>
      </c>
      <c r="CB133" s="704" t="e">
        <f t="shared" si="200"/>
        <v>#VALUE!</v>
      </c>
      <c r="CC133" s="769" t="e">
        <f t="shared" si="108"/>
        <v>#VALUE!</v>
      </c>
      <c r="CD133" s="705" t="e">
        <f t="shared" si="109"/>
        <v>#VALUE!</v>
      </c>
      <c r="CE133" s="706">
        <f t="shared" ref="CE133:CE196" si="204">SUM(W133,AB133,AG133,AL133,AQ133,AV133,BA133,BF133,BK133,BP133,BU133,BZ133)</f>
        <v>12</v>
      </c>
      <c r="CF133" s="707" t="e">
        <f t="shared" ref="CF133:CF196" si="205">SUM(AA133,AF133,AK133,AP133,AU133,AZ133,BE133,BJ133,BO133,BT133,BY133,CD133)</f>
        <v>#VALUE!</v>
      </c>
      <c r="CG133" s="708"/>
      <c r="CH133" s="709"/>
      <c r="CI133" s="719"/>
      <c r="CJ133" s="719"/>
      <c r="CK133" s="720"/>
      <c r="CL133" s="721"/>
      <c r="CM133" s="721"/>
      <c r="CN133" s="722"/>
      <c r="CO133" s="742" t="e">
        <f t="shared" si="159"/>
        <v>#VALUE!</v>
      </c>
      <c r="CP133" s="743" t="e">
        <f t="shared" si="160"/>
        <v>#VALUE!</v>
      </c>
      <c r="CQ133" s="724">
        <f t="shared" si="161"/>
        <v>0</v>
      </c>
      <c r="CR133" s="725" t="e">
        <f t="shared" si="201"/>
        <v>#VALUE!</v>
      </c>
      <c r="CS133" s="725" t="e">
        <f t="shared" si="201"/>
        <v>#VALUE!</v>
      </c>
      <c r="CT133" s="725" t="e">
        <f t="shared" si="163"/>
        <v>#VALUE!</v>
      </c>
      <c r="CU133" s="709"/>
    </row>
    <row r="134" spans="1:99" ht="16.5" customHeight="1">
      <c r="A134" s="23">
        <f t="shared" si="164"/>
        <v>130</v>
      </c>
      <c r="B134" s="142">
        <f>'2020-상시근로자'!B134</f>
        <v>0</v>
      </c>
      <c r="C134" s="635">
        <f>'2020-상시근로자'!C134</f>
        <v>0</v>
      </c>
      <c r="D134" s="637">
        <f>'2020-상시근로자'!D134</f>
        <v>0</v>
      </c>
      <c r="E134" s="156" t="e">
        <f t="shared" si="152"/>
        <v>#VALUE!</v>
      </c>
      <c r="F134" s="30" t="e">
        <f t="shared" si="153"/>
        <v>#VALUE!</v>
      </c>
      <c r="G134" s="31" t="e">
        <f t="shared" si="154"/>
        <v>#VALUE!</v>
      </c>
      <c r="H134" s="147" t="e">
        <f t="shared" si="155"/>
        <v>#VALUE!</v>
      </c>
      <c r="I134" s="636">
        <f>'2020-상시근로자'!E134</f>
        <v>0</v>
      </c>
      <c r="J134" s="636">
        <f>'2020-상시근로자'!G134</f>
        <v>0</v>
      </c>
      <c r="K134" s="33" t="e">
        <f t="shared" si="156"/>
        <v>#VALUE!</v>
      </c>
      <c r="L134" s="33">
        <f t="shared" si="203"/>
        <v>0</v>
      </c>
      <c r="M134" s="35" t="e">
        <f t="shared" si="157"/>
        <v>#VALUE!</v>
      </c>
      <c r="N134" s="108"/>
      <c r="O134" s="178"/>
      <c r="P134" s="179"/>
      <c r="Q134" s="106" t="s">
        <v>160</v>
      </c>
      <c r="R134" s="107" t="s">
        <v>160</v>
      </c>
      <c r="S134" s="43"/>
      <c r="T134" s="122" t="s">
        <v>160</v>
      </c>
      <c r="U134" s="122" t="s">
        <v>160</v>
      </c>
      <c r="V134" s="123" t="s">
        <v>160</v>
      </c>
      <c r="W134" s="702">
        <f t="shared" si="165"/>
        <v>1</v>
      </c>
      <c r="X134" s="703" t="e">
        <f t="shared" si="166"/>
        <v>#VALUE!</v>
      </c>
      <c r="Y134" s="704" t="e">
        <f t="shared" si="167"/>
        <v>#VALUE!</v>
      </c>
      <c r="Z134" s="769" t="e">
        <f t="shared" ref="Z134:Z197" si="206">VALUE(MID(TEXT(Y134,"YY"),1,2))</f>
        <v>#VALUE!</v>
      </c>
      <c r="AA134" s="705" t="e">
        <f t="shared" ref="AA134:AA197" si="207">IF($D134="",0,IF(OR(AND(W134=1,OR($Q134="여",$R134="여")),AND(W134=1,AND(X134&gt;=15,Z134&lt;=29))),1,0))</f>
        <v>#VALUE!</v>
      </c>
      <c r="AB134" s="702">
        <f t="shared" si="168"/>
        <v>1</v>
      </c>
      <c r="AC134" s="703" t="e">
        <f t="shared" si="169"/>
        <v>#VALUE!</v>
      </c>
      <c r="AD134" s="704" t="e">
        <f t="shared" si="170"/>
        <v>#VALUE!</v>
      </c>
      <c r="AE134" s="769" t="e">
        <f t="shared" ref="AE134:AE197" si="208">VALUE(MID(TEXT(AD134,"YY"),1,2))</f>
        <v>#VALUE!</v>
      </c>
      <c r="AF134" s="705" t="e">
        <f t="shared" ref="AF134:AF197" si="209">IF($D134="",0,IF(OR(AND(AB134=1,OR($Q134="여",$R134="여")),AND(AB134=1,AND(AC134&gt;=15,AE134&lt;=29))),1,0))</f>
        <v>#VALUE!</v>
      </c>
      <c r="AG134" s="702">
        <f t="shared" si="171"/>
        <v>1</v>
      </c>
      <c r="AH134" s="703" t="e">
        <f t="shared" si="172"/>
        <v>#VALUE!</v>
      </c>
      <c r="AI134" s="704" t="e">
        <f t="shared" si="173"/>
        <v>#VALUE!</v>
      </c>
      <c r="AJ134" s="769" t="e">
        <f t="shared" ref="AJ134:AJ197" si="210">VALUE(MID(TEXT(AI134,"YY"),1,2))</f>
        <v>#VALUE!</v>
      </c>
      <c r="AK134" s="705" t="e">
        <f t="shared" ref="AK134:AK197" si="211">IF($D134="",0,IF(OR(AND(AG134=1,OR($Q134="여",$R134="여")),AND(AG134=1,AND(AH134&gt;=15,AJ134&lt;=29))),1,0))</f>
        <v>#VALUE!</v>
      </c>
      <c r="AL134" s="702">
        <f t="shared" si="174"/>
        <v>1</v>
      </c>
      <c r="AM134" s="703" t="e">
        <f t="shared" si="175"/>
        <v>#VALUE!</v>
      </c>
      <c r="AN134" s="704" t="e">
        <f t="shared" si="176"/>
        <v>#VALUE!</v>
      </c>
      <c r="AO134" s="769" t="e">
        <f t="shared" ref="AO134:AO197" si="212">VALUE(MID(TEXT(AN134,"YY"),1,2))</f>
        <v>#VALUE!</v>
      </c>
      <c r="AP134" s="705" t="e">
        <f t="shared" ref="AP134:AP197" si="213">IF($D134="",0,IF(OR(AND(AL134=1,OR($Q134="여",$R134="여")),AND(AL134=1,AND(AM134&gt;=15,AO134&lt;=29))),1,0))</f>
        <v>#VALUE!</v>
      </c>
      <c r="AQ134" s="702">
        <f t="shared" si="177"/>
        <v>1</v>
      </c>
      <c r="AR134" s="703" t="e">
        <f t="shared" si="178"/>
        <v>#VALUE!</v>
      </c>
      <c r="AS134" s="704" t="e">
        <f t="shared" si="179"/>
        <v>#VALUE!</v>
      </c>
      <c r="AT134" s="769" t="e">
        <f t="shared" ref="AT134:AT197" si="214">VALUE(MID(TEXT(AS134,"YY"),1,2))</f>
        <v>#VALUE!</v>
      </c>
      <c r="AU134" s="705" t="e">
        <f t="shared" ref="AU134:AU197" si="215">IF($D134="",0,IF(OR(AND(AQ134=1,OR($Q134="여",$R134="여")),AND(AQ134=1,AND(AR134&gt;=15,AT134&lt;=29))),1,0))</f>
        <v>#VALUE!</v>
      </c>
      <c r="AV134" s="702">
        <f t="shared" si="180"/>
        <v>1</v>
      </c>
      <c r="AW134" s="703" t="e">
        <f t="shared" si="181"/>
        <v>#VALUE!</v>
      </c>
      <c r="AX134" s="704" t="e">
        <f t="shared" si="182"/>
        <v>#VALUE!</v>
      </c>
      <c r="AY134" s="769" t="e">
        <f t="shared" ref="AY134:AY197" si="216">VALUE(MID(TEXT(AX134,"YY"),1,2))</f>
        <v>#VALUE!</v>
      </c>
      <c r="AZ134" s="705" t="e">
        <f t="shared" ref="AZ134:AZ197" si="217">IF($D134="",0,IF(OR(AND(AV134=1,OR($Q134="여",$R134="여")),AND(AV134=1,AND(AW134&gt;=15,AY134&lt;=29))),1,0))</f>
        <v>#VALUE!</v>
      </c>
      <c r="BA134" s="702">
        <f t="shared" si="183"/>
        <v>1</v>
      </c>
      <c r="BB134" s="703" t="e">
        <f t="shared" si="184"/>
        <v>#VALUE!</v>
      </c>
      <c r="BC134" s="704" t="e">
        <f t="shared" si="185"/>
        <v>#VALUE!</v>
      </c>
      <c r="BD134" s="769" t="e">
        <f t="shared" ref="BD134:BD197" si="218">VALUE(MID(TEXT(BC134,"YY"),1,2))</f>
        <v>#VALUE!</v>
      </c>
      <c r="BE134" s="705" t="e">
        <f t="shared" ref="BE134:BE197" si="219">IF($D134="",0,IF(OR(AND(BA134=1,OR($Q134="여",$R134="여")),AND(BA134=1,AND(BB134&gt;=15,BD134&lt;=29))),1,0))</f>
        <v>#VALUE!</v>
      </c>
      <c r="BF134" s="702">
        <f t="shared" si="186"/>
        <v>1</v>
      </c>
      <c r="BG134" s="703" t="e">
        <f t="shared" si="187"/>
        <v>#VALUE!</v>
      </c>
      <c r="BH134" s="704" t="e">
        <f t="shared" si="188"/>
        <v>#VALUE!</v>
      </c>
      <c r="BI134" s="769" t="e">
        <f t="shared" ref="BI134:BI197" si="220">VALUE(MID(TEXT(BH134,"YY"),1,2))</f>
        <v>#VALUE!</v>
      </c>
      <c r="BJ134" s="705" t="e">
        <f t="shared" ref="BJ134:BJ197" si="221">IF($D134="",0,IF(OR(AND(BF134=1,OR($Q134="여",$R134="여")),AND(BF134=1,AND(BG134&gt;=15,BI134&lt;=29))),1,0))</f>
        <v>#VALUE!</v>
      </c>
      <c r="BK134" s="702">
        <f t="shared" si="189"/>
        <v>1</v>
      </c>
      <c r="BL134" s="703" t="e">
        <f t="shared" si="190"/>
        <v>#VALUE!</v>
      </c>
      <c r="BM134" s="704" t="e">
        <f t="shared" si="191"/>
        <v>#VALUE!</v>
      </c>
      <c r="BN134" s="769" t="e">
        <f t="shared" ref="BN134:BN197" si="222">VALUE(MID(TEXT(BM134,"YY"),1,2))</f>
        <v>#VALUE!</v>
      </c>
      <c r="BO134" s="705" t="e">
        <f t="shared" ref="BO134:BO197" si="223">IF($D134="",0,IF(OR(AND(BK134=1,OR($Q134="여",$R134="여")),AND(BK134=1,AND(BL134&gt;=15,BN134&lt;=29))),1,0))</f>
        <v>#VALUE!</v>
      </c>
      <c r="BP134" s="702">
        <f t="shared" si="192"/>
        <v>1</v>
      </c>
      <c r="BQ134" s="703" t="e">
        <f t="shared" si="193"/>
        <v>#VALUE!</v>
      </c>
      <c r="BR134" s="704" t="e">
        <f t="shared" si="194"/>
        <v>#VALUE!</v>
      </c>
      <c r="BS134" s="769" t="e">
        <f t="shared" ref="BS134:BS197" si="224">VALUE(MID(TEXT(BR134,"YY"),1,2))</f>
        <v>#VALUE!</v>
      </c>
      <c r="BT134" s="705" t="e">
        <f t="shared" ref="BT134:BT197" si="225">IF($D134="",0,IF(OR(AND(BP134=1,OR($Q134="여",$R134="여")),AND(BP134=1,AND(BQ134&gt;=15,BS134&lt;=29))),1,0))</f>
        <v>#VALUE!</v>
      </c>
      <c r="BU134" s="702">
        <f t="shared" si="195"/>
        <v>1</v>
      </c>
      <c r="BV134" s="703" t="e">
        <f t="shared" si="196"/>
        <v>#VALUE!</v>
      </c>
      <c r="BW134" s="704" t="e">
        <f t="shared" si="197"/>
        <v>#VALUE!</v>
      </c>
      <c r="BX134" s="769" t="e">
        <f t="shared" ref="BX134:BX197" si="226">VALUE(MID(TEXT(BW134,"YY"),1,2))</f>
        <v>#VALUE!</v>
      </c>
      <c r="BY134" s="705" t="e">
        <f t="shared" ref="BY134:BY197" si="227">IF($D134="",0,IF(OR(AND(BU134=1,OR($Q134="여",$R134="여")),AND(BU134=1,AND(BV134&gt;=15,BX134&lt;=29))),1,0))</f>
        <v>#VALUE!</v>
      </c>
      <c r="BZ134" s="702">
        <f t="shared" si="198"/>
        <v>1</v>
      </c>
      <c r="CA134" s="703" t="e">
        <f t="shared" si="199"/>
        <v>#VALUE!</v>
      </c>
      <c r="CB134" s="704" t="e">
        <f t="shared" si="200"/>
        <v>#VALUE!</v>
      </c>
      <c r="CC134" s="769" t="e">
        <f t="shared" ref="CC134:CC197" si="228">VALUE(MID(TEXT(CB134,"YY"),1,2))</f>
        <v>#VALUE!</v>
      </c>
      <c r="CD134" s="705" t="e">
        <f t="shared" ref="CD134:CD197" si="229">IF($D134="",0,IF(OR(AND(BZ134=1,OR($Q134="여",$R134="여")),AND(BZ134=1,AND(CA134&gt;=15,CC134&lt;=29))),1,0))</f>
        <v>#VALUE!</v>
      </c>
      <c r="CE134" s="706">
        <f t="shared" si="204"/>
        <v>12</v>
      </c>
      <c r="CF134" s="707" t="e">
        <f t="shared" si="205"/>
        <v>#VALUE!</v>
      </c>
      <c r="CG134" s="708"/>
      <c r="CH134" s="709"/>
      <c r="CI134" s="719"/>
      <c r="CJ134" s="719"/>
      <c r="CK134" s="720"/>
      <c r="CL134" s="721"/>
      <c r="CM134" s="721"/>
      <c r="CN134" s="722"/>
      <c r="CO134" s="742" t="e">
        <f t="shared" si="159"/>
        <v>#VALUE!</v>
      </c>
      <c r="CP134" s="743" t="e">
        <f t="shared" si="160"/>
        <v>#VALUE!</v>
      </c>
      <c r="CQ134" s="724">
        <f t="shared" si="161"/>
        <v>0</v>
      </c>
      <c r="CR134" s="725" t="e">
        <f t="shared" si="201"/>
        <v>#VALUE!</v>
      </c>
      <c r="CS134" s="725" t="e">
        <f t="shared" si="201"/>
        <v>#VALUE!</v>
      </c>
      <c r="CT134" s="725" t="e">
        <f t="shared" si="163"/>
        <v>#VALUE!</v>
      </c>
      <c r="CU134" s="709"/>
    </row>
    <row r="135" spans="1:99" ht="16.5" customHeight="1">
      <c r="A135" s="23">
        <f t="shared" si="164"/>
        <v>131</v>
      </c>
      <c r="B135" s="142">
        <f>'2020-상시근로자'!B135</f>
        <v>0</v>
      </c>
      <c r="C135" s="635">
        <f>'2020-상시근로자'!C135</f>
        <v>0</v>
      </c>
      <c r="D135" s="637">
        <f>'2020-상시근로자'!D135</f>
        <v>0</v>
      </c>
      <c r="E135" s="156" t="e">
        <f t="shared" si="152"/>
        <v>#VALUE!</v>
      </c>
      <c r="F135" s="30" t="e">
        <f t="shared" si="153"/>
        <v>#VALUE!</v>
      </c>
      <c r="G135" s="31" t="e">
        <f t="shared" si="154"/>
        <v>#VALUE!</v>
      </c>
      <c r="H135" s="147" t="e">
        <f t="shared" si="155"/>
        <v>#VALUE!</v>
      </c>
      <c r="I135" s="636">
        <f>'2020-상시근로자'!E135</f>
        <v>0</v>
      </c>
      <c r="J135" s="636">
        <f>'2020-상시근로자'!G135</f>
        <v>0</v>
      </c>
      <c r="K135" s="33" t="e">
        <f t="shared" si="156"/>
        <v>#VALUE!</v>
      </c>
      <c r="L135" s="33">
        <f t="shared" si="203"/>
        <v>0</v>
      </c>
      <c r="M135" s="35" t="e">
        <f t="shared" si="157"/>
        <v>#VALUE!</v>
      </c>
      <c r="N135" s="108"/>
      <c r="O135" s="178"/>
      <c r="P135" s="179"/>
      <c r="Q135" s="106" t="s">
        <v>160</v>
      </c>
      <c r="R135" s="107" t="s">
        <v>160</v>
      </c>
      <c r="S135" s="43"/>
      <c r="T135" s="122" t="s">
        <v>160</v>
      </c>
      <c r="U135" s="122" t="s">
        <v>160</v>
      </c>
      <c r="V135" s="123" t="s">
        <v>160</v>
      </c>
      <c r="W135" s="702">
        <f t="shared" si="165"/>
        <v>1</v>
      </c>
      <c r="X135" s="703" t="e">
        <f t="shared" si="166"/>
        <v>#VALUE!</v>
      </c>
      <c r="Y135" s="704" t="e">
        <f t="shared" si="167"/>
        <v>#VALUE!</v>
      </c>
      <c r="Z135" s="769" t="e">
        <f t="shared" si="206"/>
        <v>#VALUE!</v>
      </c>
      <c r="AA135" s="705" t="e">
        <f t="shared" si="207"/>
        <v>#VALUE!</v>
      </c>
      <c r="AB135" s="702">
        <f t="shared" si="168"/>
        <v>1</v>
      </c>
      <c r="AC135" s="703" t="e">
        <f t="shared" si="169"/>
        <v>#VALUE!</v>
      </c>
      <c r="AD135" s="704" t="e">
        <f t="shared" si="170"/>
        <v>#VALUE!</v>
      </c>
      <c r="AE135" s="769" t="e">
        <f t="shared" si="208"/>
        <v>#VALUE!</v>
      </c>
      <c r="AF135" s="705" t="e">
        <f t="shared" si="209"/>
        <v>#VALUE!</v>
      </c>
      <c r="AG135" s="702">
        <f t="shared" si="171"/>
        <v>1</v>
      </c>
      <c r="AH135" s="703" t="e">
        <f t="shared" si="172"/>
        <v>#VALUE!</v>
      </c>
      <c r="AI135" s="704" t="e">
        <f t="shared" si="173"/>
        <v>#VALUE!</v>
      </c>
      <c r="AJ135" s="769" t="e">
        <f t="shared" si="210"/>
        <v>#VALUE!</v>
      </c>
      <c r="AK135" s="705" t="e">
        <f t="shared" si="211"/>
        <v>#VALUE!</v>
      </c>
      <c r="AL135" s="702">
        <f t="shared" si="174"/>
        <v>1</v>
      </c>
      <c r="AM135" s="703" t="e">
        <f t="shared" si="175"/>
        <v>#VALUE!</v>
      </c>
      <c r="AN135" s="704" t="e">
        <f t="shared" si="176"/>
        <v>#VALUE!</v>
      </c>
      <c r="AO135" s="769" t="e">
        <f t="shared" si="212"/>
        <v>#VALUE!</v>
      </c>
      <c r="AP135" s="705" t="e">
        <f t="shared" si="213"/>
        <v>#VALUE!</v>
      </c>
      <c r="AQ135" s="702">
        <f t="shared" si="177"/>
        <v>1</v>
      </c>
      <c r="AR135" s="703" t="e">
        <f t="shared" si="178"/>
        <v>#VALUE!</v>
      </c>
      <c r="AS135" s="704" t="e">
        <f t="shared" si="179"/>
        <v>#VALUE!</v>
      </c>
      <c r="AT135" s="769" t="e">
        <f t="shared" si="214"/>
        <v>#VALUE!</v>
      </c>
      <c r="AU135" s="705" t="e">
        <f t="shared" si="215"/>
        <v>#VALUE!</v>
      </c>
      <c r="AV135" s="702">
        <f t="shared" si="180"/>
        <v>1</v>
      </c>
      <c r="AW135" s="703" t="e">
        <f t="shared" si="181"/>
        <v>#VALUE!</v>
      </c>
      <c r="AX135" s="704" t="e">
        <f t="shared" si="182"/>
        <v>#VALUE!</v>
      </c>
      <c r="AY135" s="769" t="e">
        <f t="shared" si="216"/>
        <v>#VALUE!</v>
      </c>
      <c r="AZ135" s="705" t="e">
        <f t="shared" si="217"/>
        <v>#VALUE!</v>
      </c>
      <c r="BA135" s="702">
        <f t="shared" si="183"/>
        <v>1</v>
      </c>
      <c r="BB135" s="703" t="e">
        <f t="shared" si="184"/>
        <v>#VALUE!</v>
      </c>
      <c r="BC135" s="704" t="e">
        <f t="shared" si="185"/>
        <v>#VALUE!</v>
      </c>
      <c r="BD135" s="769" t="e">
        <f t="shared" si="218"/>
        <v>#VALUE!</v>
      </c>
      <c r="BE135" s="705" t="e">
        <f t="shared" si="219"/>
        <v>#VALUE!</v>
      </c>
      <c r="BF135" s="702">
        <f t="shared" si="186"/>
        <v>1</v>
      </c>
      <c r="BG135" s="703" t="e">
        <f t="shared" si="187"/>
        <v>#VALUE!</v>
      </c>
      <c r="BH135" s="704" t="e">
        <f t="shared" si="188"/>
        <v>#VALUE!</v>
      </c>
      <c r="BI135" s="769" t="e">
        <f t="shared" si="220"/>
        <v>#VALUE!</v>
      </c>
      <c r="BJ135" s="705" t="e">
        <f t="shared" si="221"/>
        <v>#VALUE!</v>
      </c>
      <c r="BK135" s="702">
        <f t="shared" si="189"/>
        <v>1</v>
      </c>
      <c r="BL135" s="703" t="e">
        <f t="shared" si="190"/>
        <v>#VALUE!</v>
      </c>
      <c r="BM135" s="704" t="e">
        <f t="shared" si="191"/>
        <v>#VALUE!</v>
      </c>
      <c r="BN135" s="769" t="e">
        <f t="shared" si="222"/>
        <v>#VALUE!</v>
      </c>
      <c r="BO135" s="705" t="e">
        <f t="shared" si="223"/>
        <v>#VALUE!</v>
      </c>
      <c r="BP135" s="702">
        <f t="shared" si="192"/>
        <v>1</v>
      </c>
      <c r="BQ135" s="703" t="e">
        <f t="shared" si="193"/>
        <v>#VALUE!</v>
      </c>
      <c r="BR135" s="704" t="e">
        <f t="shared" si="194"/>
        <v>#VALUE!</v>
      </c>
      <c r="BS135" s="769" t="e">
        <f t="shared" si="224"/>
        <v>#VALUE!</v>
      </c>
      <c r="BT135" s="705" t="e">
        <f t="shared" si="225"/>
        <v>#VALUE!</v>
      </c>
      <c r="BU135" s="702">
        <f t="shared" si="195"/>
        <v>1</v>
      </c>
      <c r="BV135" s="703" t="e">
        <f t="shared" si="196"/>
        <v>#VALUE!</v>
      </c>
      <c r="BW135" s="704" t="e">
        <f t="shared" si="197"/>
        <v>#VALUE!</v>
      </c>
      <c r="BX135" s="769" t="e">
        <f t="shared" si="226"/>
        <v>#VALUE!</v>
      </c>
      <c r="BY135" s="705" t="e">
        <f t="shared" si="227"/>
        <v>#VALUE!</v>
      </c>
      <c r="BZ135" s="702">
        <f t="shared" si="198"/>
        <v>1</v>
      </c>
      <c r="CA135" s="703" t="e">
        <f t="shared" si="199"/>
        <v>#VALUE!</v>
      </c>
      <c r="CB135" s="704" t="e">
        <f t="shared" si="200"/>
        <v>#VALUE!</v>
      </c>
      <c r="CC135" s="769" t="e">
        <f t="shared" si="228"/>
        <v>#VALUE!</v>
      </c>
      <c r="CD135" s="705" t="e">
        <f t="shared" si="229"/>
        <v>#VALUE!</v>
      </c>
      <c r="CE135" s="706">
        <f t="shared" si="204"/>
        <v>12</v>
      </c>
      <c r="CF135" s="707" t="e">
        <f t="shared" si="205"/>
        <v>#VALUE!</v>
      </c>
      <c r="CG135" s="708"/>
      <c r="CH135" s="709"/>
      <c r="CI135" s="719"/>
      <c r="CJ135" s="719"/>
      <c r="CK135" s="720"/>
      <c r="CL135" s="721"/>
      <c r="CM135" s="721"/>
      <c r="CN135" s="722"/>
      <c r="CO135" s="742" t="e">
        <f t="shared" si="159"/>
        <v>#VALUE!</v>
      </c>
      <c r="CP135" s="743" t="e">
        <f t="shared" si="160"/>
        <v>#VALUE!</v>
      </c>
      <c r="CQ135" s="724">
        <f t="shared" si="161"/>
        <v>0</v>
      </c>
      <c r="CR135" s="725" t="e">
        <f t="shared" si="201"/>
        <v>#VALUE!</v>
      </c>
      <c r="CS135" s="725" t="e">
        <f t="shared" si="201"/>
        <v>#VALUE!</v>
      </c>
      <c r="CT135" s="725" t="e">
        <f t="shared" si="163"/>
        <v>#VALUE!</v>
      </c>
      <c r="CU135" s="709"/>
    </row>
    <row r="136" spans="1:99" ht="16.5" customHeight="1">
      <c r="A136" s="23">
        <f t="shared" si="164"/>
        <v>132</v>
      </c>
      <c r="B136" s="142">
        <f>'2020-상시근로자'!B136</f>
        <v>0</v>
      </c>
      <c r="C136" s="635">
        <f>'2020-상시근로자'!C136</f>
        <v>0</v>
      </c>
      <c r="D136" s="637">
        <f>'2020-상시근로자'!D136</f>
        <v>0</v>
      </c>
      <c r="E136" s="156" t="e">
        <f t="shared" si="152"/>
        <v>#VALUE!</v>
      </c>
      <c r="F136" s="30" t="e">
        <f t="shared" si="153"/>
        <v>#VALUE!</v>
      </c>
      <c r="G136" s="31" t="e">
        <f t="shared" si="154"/>
        <v>#VALUE!</v>
      </c>
      <c r="H136" s="147" t="e">
        <f t="shared" si="155"/>
        <v>#VALUE!</v>
      </c>
      <c r="I136" s="636">
        <f>'2020-상시근로자'!E136</f>
        <v>0</v>
      </c>
      <c r="J136" s="636">
        <f>'2020-상시근로자'!G136</f>
        <v>0</v>
      </c>
      <c r="K136" s="33" t="e">
        <f t="shared" si="156"/>
        <v>#VALUE!</v>
      </c>
      <c r="L136" s="33">
        <f t="shared" si="203"/>
        <v>0</v>
      </c>
      <c r="M136" s="35" t="e">
        <f t="shared" si="157"/>
        <v>#VALUE!</v>
      </c>
      <c r="N136" s="108"/>
      <c r="O136" s="178"/>
      <c r="P136" s="179"/>
      <c r="Q136" s="106" t="s">
        <v>160</v>
      </c>
      <c r="R136" s="107" t="s">
        <v>160</v>
      </c>
      <c r="S136" s="43"/>
      <c r="T136" s="122" t="s">
        <v>160</v>
      </c>
      <c r="U136" s="122" t="s">
        <v>160</v>
      </c>
      <c r="V136" s="123" t="s">
        <v>160</v>
      </c>
      <c r="W136" s="702">
        <f t="shared" si="165"/>
        <v>1</v>
      </c>
      <c r="X136" s="703" t="e">
        <f t="shared" si="166"/>
        <v>#VALUE!</v>
      </c>
      <c r="Y136" s="704" t="e">
        <f t="shared" si="167"/>
        <v>#VALUE!</v>
      </c>
      <c r="Z136" s="769" t="e">
        <f t="shared" si="206"/>
        <v>#VALUE!</v>
      </c>
      <c r="AA136" s="705" t="e">
        <f t="shared" si="207"/>
        <v>#VALUE!</v>
      </c>
      <c r="AB136" s="702">
        <f t="shared" si="168"/>
        <v>1</v>
      </c>
      <c r="AC136" s="703" t="e">
        <f t="shared" si="169"/>
        <v>#VALUE!</v>
      </c>
      <c r="AD136" s="704" t="e">
        <f t="shared" si="170"/>
        <v>#VALUE!</v>
      </c>
      <c r="AE136" s="769" t="e">
        <f t="shared" si="208"/>
        <v>#VALUE!</v>
      </c>
      <c r="AF136" s="705" t="e">
        <f t="shared" si="209"/>
        <v>#VALUE!</v>
      </c>
      <c r="AG136" s="702">
        <f t="shared" si="171"/>
        <v>1</v>
      </c>
      <c r="AH136" s="703" t="e">
        <f t="shared" si="172"/>
        <v>#VALUE!</v>
      </c>
      <c r="AI136" s="704" t="e">
        <f t="shared" si="173"/>
        <v>#VALUE!</v>
      </c>
      <c r="AJ136" s="769" t="e">
        <f t="shared" si="210"/>
        <v>#VALUE!</v>
      </c>
      <c r="AK136" s="705" t="e">
        <f t="shared" si="211"/>
        <v>#VALUE!</v>
      </c>
      <c r="AL136" s="702">
        <f t="shared" si="174"/>
        <v>1</v>
      </c>
      <c r="AM136" s="703" t="e">
        <f t="shared" si="175"/>
        <v>#VALUE!</v>
      </c>
      <c r="AN136" s="704" t="e">
        <f t="shared" si="176"/>
        <v>#VALUE!</v>
      </c>
      <c r="AO136" s="769" t="e">
        <f t="shared" si="212"/>
        <v>#VALUE!</v>
      </c>
      <c r="AP136" s="705" t="e">
        <f t="shared" si="213"/>
        <v>#VALUE!</v>
      </c>
      <c r="AQ136" s="702">
        <f t="shared" si="177"/>
        <v>1</v>
      </c>
      <c r="AR136" s="703" t="e">
        <f t="shared" si="178"/>
        <v>#VALUE!</v>
      </c>
      <c r="AS136" s="704" t="e">
        <f t="shared" si="179"/>
        <v>#VALUE!</v>
      </c>
      <c r="AT136" s="769" t="e">
        <f t="shared" si="214"/>
        <v>#VALUE!</v>
      </c>
      <c r="AU136" s="705" t="e">
        <f t="shared" si="215"/>
        <v>#VALUE!</v>
      </c>
      <c r="AV136" s="702">
        <f t="shared" si="180"/>
        <v>1</v>
      </c>
      <c r="AW136" s="703" t="e">
        <f t="shared" si="181"/>
        <v>#VALUE!</v>
      </c>
      <c r="AX136" s="704" t="e">
        <f t="shared" si="182"/>
        <v>#VALUE!</v>
      </c>
      <c r="AY136" s="769" t="e">
        <f t="shared" si="216"/>
        <v>#VALUE!</v>
      </c>
      <c r="AZ136" s="705" t="e">
        <f t="shared" si="217"/>
        <v>#VALUE!</v>
      </c>
      <c r="BA136" s="702">
        <f t="shared" si="183"/>
        <v>1</v>
      </c>
      <c r="BB136" s="703" t="e">
        <f t="shared" si="184"/>
        <v>#VALUE!</v>
      </c>
      <c r="BC136" s="704" t="e">
        <f t="shared" si="185"/>
        <v>#VALUE!</v>
      </c>
      <c r="BD136" s="769" t="e">
        <f t="shared" si="218"/>
        <v>#VALUE!</v>
      </c>
      <c r="BE136" s="705" t="e">
        <f t="shared" si="219"/>
        <v>#VALUE!</v>
      </c>
      <c r="BF136" s="702">
        <f t="shared" si="186"/>
        <v>1</v>
      </c>
      <c r="BG136" s="703" t="e">
        <f t="shared" si="187"/>
        <v>#VALUE!</v>
      </c>
      <c r="BH136" s="704" t="e">
        <f t="shared" si="188"/>
        <v>#VALUE!</v>
      </c>
      <c r="BI136" s="769" t="e">
        <f t="shared" si="220"/>
        <v>#VALUE!</v>
      </c>
      <c r="BJ136" s="705" t="e">
        <f t="shared" si="221"/>
        <v>#VALUE!</v>
      </c>
      <c r="BK136" s="702">
        <f t="shared" si="189"/>
        <v>1</v>
      </c>
      <c r="BL136" s="703" t="e">
        <f t="shared" si="190"/>
        <v>#VALUE!</v>
      </c>
      <c r="BM136" s="704" t="e">
        <f t="shared" si="191"/>
        <v>#VALUE!</v>
      </c>
      <c r="BN136" s="769" t="e">
        <f t="shared" si="222"/>
        <v>#VALUE!</v>
      </c>
      <c r="BO136" s="705" t="e">
        <f t="shared" si="223"/>
        <v>#VALUE!</v>
      </c>
      <c r="BP136" s="702">
        <f t="shared" si="192"/>
        <v>1</v>
      </c>
      <c r="BQ136" s="703" t="e">
        <f t="shared" si="193"/>
        <v>#VALUE!</v>
      </c>
      <c r="BR136" s="704" t="e">
        <f t="shared" si="194"/>
        <v>#VALUE!</v>
      </c>
      <c r="BS136" s="769" t="e">
        <f t="shared" si="224"/>
        <v>#VALUE!</v>
      </c>
      <c r="BT136" s="705" t="e">
        <f t="shared" si="225"/>
        <v>#VALUE!</v>
      </c>
      <c r="BU136" s="702">
        <f t="shared" si="195"/>
        <v>1</v>
      </c>
      <c r="BV136" s="703" t="e">
        <f t="shared" si="196"/>
        <v>#VALUE!</v>
      </c>
      <c r="BW136" s="704" t="e">
        <f t="shared" si="197"/>
        <v>#VALUE!</v>
      </c>
      <c r="BX136" s="769" t="e">
        <f t="shared" si="226"/>
        <v>#VALUE!</v>
      </c>
      <c r="BY136" s="705" t="e">
        <f t="shared" si="227"/>
        <v>#VALUE!</v>
      </c>
      <c r="BZ136" s="702">
        <f t="shared" si="198"/>
        <v>1</v>
      </c>
      <c r="CA136" s="703" t="e">
        <f t="shared" si="199"/>
        <v>#VALUE!</v>
      </c>
      <c r="CB136" s="704" t="e">
        <f t="shared" si="200"/>
        <v>#VALUE!</v>
      </c>
      <c r="CC136" s="769" t="e">
        <f t="shared" si="228"/>
        <v>#VALUE!</v>
      </c>
      <c r="CD136" s="705" t="e">
        <f t="shared" si="229"/>
        <v>#VALUE!</v>
      </c>
      <c r="CE136" s="706">
        <f t="shared" si="204"/>
        <v>12</v>
      </c>
      <c r="CF136" s="707" t="e">
        <f t="shared" si="205"/>
        <v>#VALUE!</v>
      </c>
      <c r="CG136" s="708"/>
      <c r="CH136" s="709"/>
      <c r="CI136" s="719"/>
      <c r="CJ136" s="719"/>
      <c r="CK136" s="720"/>
      <c r="CL136" s="721"/>
      <c r="CM136" s="721"/>
      <c r="CN136" s="722"/>
      <c r="CO136" s="742" t="e">
        <f t="shared" si="159"/>
        <v>#VALUE!</v>
      </c>
      <c r="CP136" s="743" t="e">
        <f t="shared" si="160"/>
        <v>#VALUE!</v>
      </c>
      <c r="CQ136" s="724">
        <f t="shared" si="161"/>
        <v>0</v>
      </c>
      <c r="CR136" s="725" t="e">
        <f t="shared" si="201"/>
        <v>#VALUE!</v>
      </c>
      <c r="CS136" s="725" t="e">
        <f t="shared" si="201"/>
        <v>#VALUE!</v>
      </c>
      <c r="CT136" s="725" t="e">
        <f t="shared" si="163"/>
        <v>#VALUE!</v>
      </c>
      <c r="CU136" s="709"/>
    </row>
    <row r="137" spans="1:99" ht="16.5" customHeight="1" thickBot="1">
      <c r="A137" s="23">
        <f t="shared" si="164"/>
        <v>133</v>
      </c>
      <c r="B137" s="142">
        <f>'2020-상시근로자'!B137</f>
        <v>0</v>
      </c>
      <c r="C137" s="635">
        <f>'2020-상시근로자'!C137</f>
        <v>0</v>
      </c>
      <c r="D137" s="637">
        <f>'2020-상시근로자'!D137</f>
        <v>0</v>
      </c>
      <c r="E137" s="156" t="e">
        <f t="shared" si="152"/>
        <v>#VALUE!</v>
      </c>
      <c r="F137" s="30" t="e">
        <f t="shared" si="153"/>
        <v>#VALUE!</v>
      </c>
      <c r="G137" s="31" t="e">
        <f t="shared" si="154"/>
        <v>#VALUE!</v>
      </c>
      <c r="H137" s="147" t="e">
        <f t="shared" si="155"/>
        <v>#VALUE!</v>
      </c>
      <c r="I137" s="636">
        <f>'2020-상시근로자'!E137</f>
        <v>0</v>
      </c>
      <c r="J137" s="636">
        <f>'2020-상시근로자'!G137</f>
        <v>0</v>
      </c>
      <c r="K137" s="33" t="e">
        <f t="shared" si="156"/>
        <v>#VALUE!</v>
      </c>
      <c r="L137" s="33">
        <f t="shared" si="203"/>
        <v>0</v>
      </c>
      <c r="M137" s="35" t="e">
        <f t="shared" si="157"/>
        <v>#VALUE!</v>
      </c>
      <c r="N137" s="108"/>
      <c r="O137" s="180"/>
      <c r="P137" s="181"/>
      <c r="Q137" s="106" t="s">
        <v>160</v>
      </c>
      <c r="R137" s="107" t="s">
        <v>160</v>
      </c>
      <c r="S137" s="43"/>
      <c r="T137" s="122" t="s">
        <v>160</v>
      </c>
      <c r="U137" s="122" t="s">
        <v>160</v>
      </c>
      <c r="V137" s="123" t="s">
        <v>160</v>
      </c>
      <c r="W137" s="702">
        <f t="shared" si="165"/>
        <v>1</v>
      </c>
      <c r="X137" s="703" t="e">
        <f t="shared" si="166"/>
        <v>#VALUE!</v>
      </c>
      <c r="Y137" s="704" t="e">
        <f t="shared" si="167"/>
        <v>#VALUE!</v>
      </c>
      <c r="Z137" s="769" t="e">
        <f t="shared" si="206"/>
        <v>#VALUE!</v>
      </c>
      <c r="AA137" s="705" t="e">
        <f t="shared" si="207"/>
        <v>#VALUE!</v>
      </c>
      <c r="AB137" s="702">
        <f t="shared" si="168"/>
        <v>1</v>
      </c>
      <c r="AC137" s="703" t="e">
        <f t="shared" si="169"/>
        <v>#VALUE!</v>
      </c>
      <c r="AD137" s="704" t="e">
        <f t="shared" si="170"/>
        <v>#VALUE!</v>
      </c>
      <c r="AE137" s="769" t="e">
        <f t="shared" si="208"/>
        <v>#VALUE!</v>
      </c>
      <c r="AF137" s="705" t="e">
        <f t="shared" si="209"/>
        <v>#VALUE!</v>
      </c>
      <c r="AG137" s="702">
        <f t="shared" si="171"/>
        <v>1</v>
      </c>
      <c r="AH137" s="703" t="e">
        <f t="shared" si="172"/>
        <v>#VALUE!</v>
      </c>
      <c r="AI137" s="704" t="e">
        <f t="shared" si="173"/>
        <v>#VALUE!</v>
      </c>
      <c r="AJ137" s="769" t="e">
        <f t="shared" si="210"/>
        <v>#VALUE!</v>
      </c>
      <c r="AK137" s="705" t="e">
        <f t="shared" si="211"/>
        <v>#VALUE!</v>
      </c>
      <c r="AL137" s="702">
        <f t="shared" si="174"/>
        <v>1</v>
      </c>
      <c r="AM137" s="703" t="e">
        <f t="shared" si="175"/>
        <v>#VALUE!</v>
      </c>
      <c r="AN137" s="704" t="e">
        <f t="shared" si="176"/>
        <v>#VALUE!</v>
      </c>
      <c r="AO137" s="769" t="e">
        <f t="shared" si="212"/>
        <v>#VALUE!</v>
      </c>
      <c r="AP137" s="705" t="e">
        <f t="shared" si="213"/>
        <v>#VALUE!</v>
      </c>
      <c r="AQ137" s="702">
        <f t="shared" si="177"/>
        <v>1</v>
      </c>
      <c r="AR137" s="703" t="e">
        <f t="shared" si="178"/>
        <v>#VALUE!</v>
      </c>
      <c r="AS137" s="704" t="e">
        <f t="shared" si="179"/>
        <v>#VALUE!</v>
      </c>
      <c r="AT137" s="769" t="e">
        <f t="shared" si="214"/>
        <v>#VALUE!</v>
      </c>
      <c r="AU137" s="705" t="e">
        <f t="shared" si="215"/>
        <v>#VALUE!</v>
      </c>
      <c r="AV137" s="702">
        <f t="shared" si="180"/>
        <v>1</v>
      </c>
      <c r="AW137" s="703" t="e">
        <f t="shared" si="181"/>
        <v>#VALUE!</v>
      </c>
      <c r="AX137" s="704" t="e">
        <f t="shared" si="182"/>
        <v>#VALUE!</v>
      </c>
      <c r="AY137" s="769" t="e">
        <f t="shared" si="216"/>
        <v>#VALUE!</v>
      </c>
      <c r="AZ137" s="705" t="e">
        <f t="shared" si="217"/>
        <v>#VALUE!</v>
      </c>
      <c r="BA137" s="702">
        <f t="shared" si="183"/>
        <v>1</v>
      </c>
      <c r="BB137" s="703" t="e">
        <f t="shared" si="184"/>
        <v>#VALUE!</v>
      </c>
      <c r="BC137" s="704" t="e">
        <f t="shared" si="185"/>
        <v>#VALUE!</v>
      </c>
      <c r="BD137" s="769" t="e">
        <f t="shared" si="218"/>
        <v>#VALUE!</v>
      </c>
      <c r="BE137" s="705" t="e">
        <f t="shared" si="219"/>
        <v>#VALUE!</v>
      </c>
      <c r="BF137" s="702">
        <f t="shared" si="186"/>
        <v>1</v>
      </c>
      <c r="BG137" s="703" t="e">
        <f t="shared" si="187"/>
        <v>#VALUE!</v>
      </c>
      <c r="BH137" s="704" t="e">
        <f t="shared" si="188"/>
        <v>#VALUE!</v>
      </c>
      <c r="BI137" s="769" t="e">
        <f t="shared" si="220"/>
        <v>#VALUE!</v>
      </c>
      <c r="BJ137" s="705" t="e">
        <f t="shared" si="221"/>
        <v>#VALUE!</v>
      </c>
      <c r="BK137" s="702">
        <f t="shared" si="189"/>
        <v>1</v>
      </c>
      <c r="BL137" s="703" t="e">
        <f t="shared" si="190"/>
        <v>#VALUE!</v>
      </c>
      <c r="BM137" s="704" t="e">
        <f t="shared" si="191"/>
        <v>#VALUE!</v>
      </c>
      <c r="BN137" s="769" t="e">
        <f t="shared" si="222"/>
        <v>#VALUE!</v>
      </c>
      <c r="BO137" s="705" t="e">
        <f t="shared" si="223"/>
        <v>#VALUE!</v>
      </c>
      <c r="BP137" s="702">
        <f t="shared" si="192"/>
        <v>1</v>
      </c>
      <c r="BQ137" s="703" t="e">
        <f t="shared" si="193"/>
        <v>#VALUE!</v>
      </c>
      <c r="BR137" s="704" t="e">
        <f t="shared" si="194"/>
        <v>#VALUE!</v>
      </c>
      <c r="BS137" s="769" t="e">
        <f t="shared" si="224"/>
        <v>#VALUE!</v>
      </c>
      <c r="BT137" s="705" t="e">
        <f t="shared" si="225"/>
        <v>#VALUE!</v>
      </c>
      <c r="BU137" s="702">
        <f t="shared" si="195"/>
        <v>1</v>
      </c>
      <c r="BV137" s="703" t="e">
        <f t="shared" si="196"/>
        <v>#VALUE!</v>
      </c>
      <c r="BW137" s="704" t="e">
        <f t="shared" si="197"/>
        <v>#VALUE!</v>
      </c>
      <c r="BX137" s="769" t="e">
        <f t="shared" si="226"/>
        <v>#VALUE!</v>
      </c>
      <c r="BY137" s="705" t="e">
        <f t="shared" si="227"/>
        <v>#VALUE!</v>
      </c>
      <c r="BZ137" s="702">
        <f t="shared" si="198"/>
        <v>1</v>
      </c>
      <c r="CA137" s="703" t="e">
        <f t="shared" si="199"/>
        <v>#VALUE!</v>
      </c>
      <c r="CB137" s="704" t="e">
        <f t="shared" si="200"/>
        <v>#VALUE!</v>
      </c>
      <c r="CC137" s="769" t="e">
        <f t="shared" si="228"/>
        <v>#VALUE!</v>
      </c>
      <c r="CD137" s="705" t="e">
        <f t="shared" si="229"/>
        <v>#VALUE!</v>
      </c>
      <c r="CE137" s="706">
        <f t="shared" si="204"/>
        <v>12</v>
      </c>
      <c r="CF137" s="707" t="e">
        <f t="shared" si="205"/>
        <v>#VALUE!</v>
      </c>
      <c r="CG137" s="708"/>
      <c r="CH137" s="709"/>
      <c r="CI137" s="719"/>
      <c r="CJ137" s="719"/>
      <c r="CK137" s="720"/>
      <c r="CL137" s="721"/>
      <c r="CM137" s="721"/>
      <c r="CN137" s="722"/>
      <c r="CO137" s="742" t="e">
        <f t="shared" si="159"/>
        <v>#VALUE!</v>
      </c>
      <c r="CP137" s="743" t="e">
        <f t="shared" si="160"/>
        <v>#VALUE!</v>
      </c>
      <c r="CQ137" s="724">
        <f t="shared" si="161"/>
        <v>0</v>
      </c>
      <c r="CR137" s="725" t="e">
        <f t="shared" si="201"/>
        <v>#VALUE!</v>
      </c>
      <c r="CS137" s="725" t="e">
        <f t="shared" si="201"/>
        <v>#VALUE!</v>
      </c>
      <c r="CT137" s="725" t="e">
        <f t="shared" si="163"/>
        <v>#VALUE!</v>
      </c>
      <c r="CU137" s="709"/>
    </row>
    <row r="138" spans="1:99" ht="16.5" customHeight="1">
      <c r="A138" s="23">
        <f t="shared" si="164"/>
        <v>134</v>
      </c>
      <c r="B138" s="142">
        <f>'2020-상시근로자'!B138</f>
        <v>0</v>
      </c>
      <c r="C138" s="635">
        <f>'2020-상시근로자'!C138</f>
        <v>0</v>
      </c>
      <c r="D138" s="637">
        <f>'2020-상시근로자'!D138</f>
        <v>0</v>
      </c>
      <c r="E138" s="156" t="e">
        <f t="shared" si="152"/>
        <v>#VALUE!</v>
      </c>
      <c r="F138" s="30" t="e">
        <f t="shared" si="153"/>
        <v>#VALUE!</v>
      </c>
      <c r="G138" s="31" t="e">
        <f t="shared" si="154"/>
        <v>#VALUE!</v>
      </c>
      <c r="H138" s="147" t="e">
        <f t="shared" si="155"/>
        <v>#VALUE!</v>
      </c>
      <c r="I138" s="636">
        <f>'2020-상시근로자'!E138</f>
        <v>0</v>
      </c>
      <c r="J138" s="636">
        <f>'2020-상시근로자'!G138</f>
        <v>0</v>
      </c>
      <c r="K138" s="33" t="e">
        <f t="shared" si="156"/>
        <v>#VALUE!</v>
      </c>
      <c r="L138" s="33">
        <f t="shared" si="203"/>
        <v>0</v>
      </c>
      <c r="M138" s="35" t="e">
        <f t="shared" si="157"/>
        <v>#VALUE!</v>
      </c>
      <c r="N138" s="108"/>
      <c r="O138" s="178"/>
      <c r="P138" s="179"/>
      <c r="Q138" s="106" t="s">
        <v>160</v>
      </c>
      <c r="R138" s="107" t="s">
        <v>160</v>
      </c>
      <c r="S138" s="43"/>
      <c r="T138" s="122" t="s">
        <v>160</v>
      </c>
      <c r="U138" s="122" t="s">
        <v>160</v>
      </c>
      <c r="V138" s="123" t="s">
        <v>160</v>
      </c>
      <c r="W138" s="702">
        <f t="shared" si="165"/>
        <v>1</v>
      </c>
      <c r="X138" s="703" t="e">
        <f t="shared" si="166"/>
        <v>#VALUE!</v>
      </c>
      <c r="Y138" s="704" t="e">
        <f t="shared" si="167"/>
        <v>#VALUE!</v>
      </c>
      <c r="Z138" s="769" t="e">
        <f t="shared" si="206"/>
        <v>#VALUE!</v>
      </c>
      <c r="AA138" s="705" t="e">
        <f t="shared" si="207"/>
        <v>#VALUE!</v>
      </c>
      <c r="AB138" s="702">
        <f t="shared" si="168"/>
        <v>1</v>
      </c>
      <c r="AC138" s="703" t="e">
        <f t="shared" si="169"/>
        <v>#VALUE!</v>
      </c>
      <c r="AD138" s="704" t="e">
        <f t="shared" si="170"/>
        <v>#VALUE!</v>
      </c>
      <c r="AE138" s="769" t="e">
        <f t="shared" si="208"/>
        <v>#VALUE!</v>
      </c>
      <c r="AF138" s="705" t="e">
        <f t="shared" si="209"/>
        <v>#VALUE!</v>
      </c>
      <c r="AG138" s="702">
        <f t="shared" si="171"/>
        <v>1</v>
      </c>
      <c r="AH138" s="703" t="e">
        <f t="shared" si="172"/>
        <v>#VALUE!</v>
      </c>
      <c r="AI138" s="704" t="e">
        <f t="shared" si="173"/>
        <v>#VALUE!</v>
      </c>
      <c r="AJ138" s="769" t="e">
        <f t="shared" si="210"/>
        <v>#VALUE!</v>
      </c>
      <c r="AK138" s="705" t="e">
        <f t="shared" si="211"/>
        <v>#VALUE!</v>
      </c>
      <c r="AL138" s="702">
        <f t="shared" si="174"/>
        <v>1</v>
      </c>
      <c r="AM138" s="703" t="e">
        <f t="shared" si="175"/>
        <v>#VALUE!</v>
      </c>
      <c r="AN138" s="704" t="e">
        <f t="shared" si="176"/>
        <v>#VALUE!</v>
      </c>
      <c r="AO138" s="769" t="e">
        <f t="shared" si="212"/>
        <v>#VALUE!</v>
      </c>
      <c r="AP138" s="705" t="e">
        <f t="shared" si="213"/>
        <v>#VALUE!</v>
      </c>
      <c r="AQ138" s="702">
        <f t="shared" si="177"/>
        <v>1</v>
      </c>
      <c r="AR138" s="703" t="e">
        <f t="shared" si="178"/>
        <v>#VALUE!</v>
      </c>
      <c r="AS138" s="704" t="e">
        <f t="shared" si="179"/>
        <v>#VALUE!</v>
      </c>
      <c r="AT138" s="769" t="e">
        <f t="shared" si="214"/>
        <v>#VALUE!</v>
      </c>
      <c r="AU138" s="705" t="e">
        <f t="shared" si="215"/>
        <v>#VALUE!</v>
      </c>
      <c r="AV138" s="702">
        <f t="shared" si="180"/>
        <v>1</v>
      </c>
      <c r="AW138" s="703" t="e">
        <f t="shared" si="181"/>
        <v>#VALUE!</v>
      </c>
      <c r="AX138" s="704" t="e">
        <f t="shared" si="182"/>
        <v>#VALUE!</v>
      </c>
      <c r="AY138" s="769" t="e">
        <f t="shared" si="216"/>
        <v>#VALUE!</v>
      </c>
      <c r="AZ138" s="705" t="e">
        <f t="shared" si="217"/>
        <v>#VALUE!</v>
      </c>
      <c r="BA138" s="702">
        <f t="shared" si="183"/>
        <v>1</v>
      </c>
      <c r="BB138" s="703" t="e">
        <f t="shared" si="184"/>
        <v>#VALUE!</v>
      </c>
      <c r="BC138" s="704" t="e">
        <f t="shared" si="185"/>
        <v>#VALUE!</v>
      </c>
      <c r="BD138" s="769" t="e">
        <f t="shared" si="218"/>
        <v>#VALUE!</v>
      </c>
      <c r="BE138" s="705" t="e">
        <f t="shared" si="219"/>
        <v>#VALUE!</v>
      </c>
      <c r="BF138" s="702">
        <f t="shared" si="186"/>
        <v>1</v>
      </c>
      <c r="BG138" s="703" t="e">
        <f t="shared" si="187"/>
        <v>#VALUE!</v>
      </c>
      <c r="BH138" s="704" t="e">
        <f t="shared" si="188"/>
        <v>#VALUE!</v>
      </c>
      <c r="BI138" s="769" t="e">
        <f t="shared" si="220"/>
        <v>#VALUE!</v>
      </c>
      <c r="BJ138" s="705" t="e">
        <f t="shared" si="221"/>
        <v>#VALUE!</v>
      </c>
      <c r="BK138" s="702">
        <f t="shared" si="189"/>
        <v>1</v>
      </c>
      <c r="BL138" s="703" t="e">
        <f t="shared" si="190"/>
        <v>#VALUE!</v>
      </c>
      <c r="BM138" s="704" t="e">
        <f t="shared" si="191"/>
        <v>#VALUE!</v>
      </c>
      <c r="BN138" s="769" t="e">
        <f t="shared" si="222"/>
        <v>#VALUE!</v>
      </c>
      <c r="BO138" s="705" t="e">
        <f t="shared" si="223"/>
        <v>#VALUE!</v>
      </c>
      <c r="BP138" s="702">
        <f t="shared" si="192"/>
        <v>1</v>
      </c>
      <c r="BQ138" s="703" t="e">
        <f t="shared" si="193"/>
        <v>#VALUE!</v>
      </c>
      <c r="BR138" s="704" t="e">
        <f t="shared" si="194"/>
        <v>#VALUE!</v>
      </c>
      <c r="BS138" s="769" t="e">
        <f t="shared" si="224"/>
        <v>#VALUE!</v>
      </c>
      <c r="BT138" s="705" t="e">
        <f t="shared" si="225"/>
        <v>#VALUE!</v>
      </c>
      <c r="BU138" s="702">
        <f t="shared" si="195"/>
        <v>1</v>
      </c>
      <c r="BV138" s="703" t="e">
        <f t="shared" si="196"/>
        <v>#VALUE!</v>
      </c>
      <c r="BW138" s="704" t="e">
        <f t="shared" si="197"/>
        <v>#VALUE!</v>
      </c>
      <c r="BX138" s="769" t="e">
        <f t="shared" si="226"/>
        <v>#VALUE!</v>
      </c>
      <c r="BY138" s="705" t="e">
        <f t="shared" si="227"/>
        <v>#VALUE!</v>
      </c>
      <c r="BZ138" s="702">
        <f t="shared" si="198"/>
        <v>1</v>
      </c>
      <c r="CA138" s="703" t="e">
        <f t="shared" si="199"/>
        <v>#VALUE!</v>
      </c>
      <c r="CB138" s="704" t="e">
        <f t="shared" si="200"/>
        <v>#VALUE!</v>
      </c>
      <c r="CC138" s="769" t="e">
        <f t="shared" si="228"/>
        <v>#VALUE!</v>
      </c>
      <c r="CD138" s="705" t="e">
        <f t="shared" si="229"/>
        <v>#VALUE!</v>
      </c>
      <c r="CE138" s="706">
        <f t="shared" si="204"/>
        <v>12</v>
      </c>
      <c r="CF138" s="707" t="e">
        <f t="shared" si="205"/>
        <v>#VALUE!</v>
      </c>
      <c r="CG138" s="708"/>
      <c r="CH138" s="709"/>
      <c r="CI138" s="719"/>
      <c r="CJ138" s="719"/>
      <c r="CK138" s="720"/>
      <c r="CL138" s="721"/>
      <c r="CM138" s="721"/>
      <c r="CN138" s="722"/>
      <c r="CO138" s="742" t="e">
        <f t="shared" si="159"/>
        <v>#VALUE!</v>
      </c>
      <c r="CP138" s="743" t="e">
        <f t="shared" si="160"/>
        <v>#VALUE!</v>
      </c>
      <c r="CQ138" s="724">
        <f t="shared" si="161"/>
        <v>0</v>
      </c>
      <c r="CR138" s="725" t="e">
        <f t="shared" ref="CR138:CS201" si="230">IF($CP138=CR$4,$CN138,0)</f>
        <v>#VALUE!</v>
      </c>
      <c r="CS138" s="725" t="e">
        <f t="shared" si="230"/>
        <v>#VALUE!</v>
      </c>
      <c r="CT138" s="725" t="e">
        <f t="shared" si="163"/>
        <v>#VALUE!</v>
      </c>
      <c r="CU138" s="709"/>
    </row>
    <row r="139" spans="1:99" ht="16.5" customHeight="1">
      <c r="A139" s="23">
        <f t="shared" si="164"/>
        <v>135</v>
      </c>
      <c r="B139" s="142">
        <f>'2020-상시근로자'!B139</f>
        <v>0</v>
      </c>
      <c r="C139" s="635">
        <f>'2020-상시근로자'!C139</f>
        <v>0</v>
      </c>
      <c r="D139" s="637">
        <f>'2020-상시근로자'!D139</f>
        <v>0</v>
      </c>
      <c r="E139" s="156" t="e">
        <f t="shared" si="152"/>
        <v>#VALUE!</v>
      </c>
      <c r="F139" s="30" t="e">
        <f t="shared" si="153"/>
        <v>#VALUE!</v>
      </c>
      <c r="G139" s="31" t="e">
        <f t="shared" si="154"/>
        <v>#VALUE!</v>
      </c>
      <c r="H139" s="147" t="e">
        <f t="shared" si="155"/>
        <v>#VALUE!</v>
      </c>
      <c r="I139" s="636">
        <f>'2020-상시근로자'!E139</f>
        <v>0</v>
      </c>
      <c r="J139" s="636">
        <f>'2020-상시근로자'!G139</f>
        <v>0</v>
      </c>
      <c r="K139" s="33" t="e">
        <f t="shared" si="156"/>
        <v>#VALUE!</v>
      </c>
      <c r="L139" s="33">
        <f t="shared" si="203"/>
        <v>0</v>
      </c>
      <c r="M139" s="35" t="e">
        <f t="shared" si="157"/>
        <v>#VALUE!</v>
      </c>
      <c r="N139" s="108"/>
      <c r="O139" s="178"/>
      <c r="P139" s="179"/>
      <c r="Q139" s="106" t="s">
        <v>160</v>
      </c>
      <c r="R139" s="107" t="s">
        <v>160</v>
      </c>
      <c r="S139" s="43"/>
      <c r="T139" s="122" t="s">
        <v>160</v>
      </c>
      <c r="U139" s="122" t="s">
        <v>160</v>
      </c>
      <c r="V139" s="123" t="s">
        <v>160</v>
      </c>
      <c r="W139" s="702">
        <f t="shared" si="165"/>
        <v>1</v>
      </c>
      <c r="X139" s="703" t="e">
        <f t="shared" si="166"/>
        <v>#VALUE!</v>
      </c>
      <c r="Y139" s="704" t="e">
        <f t="shared" si="167"/>
        <v>#VALUE!</v>
      </c>
      <c r="Z139" s="769" t="e">
        <f t="shared" si="206"/>
        <v>#VALUE!</v>
      </c>
      <c r="AA139" s="705" t="e">
        <f t="shared" si="207"/>
        <v>#VALUE!</v>
      </c>
      <c r="AB139" s="702">
        <f t="shared" si="168"/>
        <v>1</v>
      </c>
      <c r="AC139" s="703" t="e">
        <f t="shared" si="169"/>
        <v>#VALUE!</v>
      </c>
      <c r="AD139" s="704" t="e">
        <f t="shared" si="170"/>
        <v>#VALUE!</v>
      </c>
      <c r="AE139" s="769" t="e">
        <f t="shared" si="208"/>
        <v>#VALUE!</v>
      </c>
      <c r="AF139" s="705" t="e">
        <f t="shared" si="209"/>
        <v>#VALUE!</v>
      </c>
      <c r="AG139" s="702">
        <f t="shared" si="171"/>
        <v>1</v>
      </c>
      <c r="AH139" s="703" t="e">
        <f t="shared" si="172"/>
        <v>#VALUE!</v>
      </c>
      <c r="AI139" s="704" t="e">
        <f t="shared" si="173"/>
        <v>#VALUE!</v>
      </c>
      <c r="AJ139" s="769" t="e">
        <f t="shared" si="210"/>
        <v>#VALUE!</v>
      </c>
      <c r="AK139" s="705" t="e">
        <f t="shared" si="211"/>
        <v>#VALUE!</v>
      </c>
      <c r="AL139" s="702">
        <f t="shared" si="174"/>
        <v>1</v>
      </c>
      <c r="AM139" s="703" t="e">
        <f t="shared" si="175"/>
        <v>#VALUE!</v>
      </c>
      <c r="AN139" s="704" t="e">
        <f t="shared" si="176"/>
        <v>#VALUE!</v>
      </c>
      <c r="AO139" s="769" t="e">
        <f t="shared" si="212"/>
        <v>#VALUE!</v>
      </c>
      <c r="AP139" s="705" t="e">
        <f t="shared" si="213"/>
        <v>#VALUE!</v>
      </c>
      <c r="AQ139" s="702">
        <f t="shared" si="177"/>
        <v>1</v>
      </c>
      <c r="AR139" s="703" t="e">
        <f t="shared" si="178"/>
        <v>#VALUE!</v>
      </c>
      <c r="AS139" s="704" t="e">
        <f t="shared" si="179"/>
        <v>#VALUE!</v>
      </c>
      <c r="AT139" s="769" t="e">
        <f t="shared" si="214"/>
        <v>#VALUE!</v>
      </c>
      <c r="AU139" s="705" t="e">
        <f t="shared" si="215"/>
        <v>#VALUE!</v>
      </c>
      <c r="AV139" s="702">
        <f t="shared" si="180"/>
        <v>1</v>
      </c>
      <c r="AW139" s="703" t="e">
        <f t="shared" si="181"/>
        <v>#VALUE!</v>
      </c>
      <c r="AX139" s="704" t="e">
        <f t="shared" si="182"/>
        <v>#VALUE!</v>
      </c>
      <c r="AY139" s="769" t="e">
        <f t="shared" si="216"/>
        <v>#VALUE!</v>
      </c>
      <c r="AZ139" s="705" t="e">
        <f t="shared" si="217"/>
        <v>#VALUE!</v>
      </c>
      <c r="BA139" s="702">
        <f t="shared" si="183"/>
        <v>1</v>
      </c>
      <c r="BB139" s="703" t="e">
        <f t="shared" si="184"/>
        <v>#VALUE!</v>
      </c>
      <c r="BC139" s="704" t="e">
        <f t="shared" si="185"/>
        <v>#VALUE!</v>
      </c>
      <c r="BD139" s="769" t="e">
        <f t="shared" si="218"/>
        <v>#VALUE!</v>
      </c>
      <c r="BE139" s="705" t="e">
        <f t="shared" si="219"/>
        <v>#VALUE!</v>
      </c>
      <c r="BF139" s="702">
        <f t="shared" si="186"/>
        <v>1</v>
      </c>
      <c r="BG139" s="703" t="e">
        <f t="shared" si="187"/>
        <v>#VALUE!</v>
      </c>
      <c r="BH139" s="704" t="e">
        <f t="shared" si="188"/>
        <v>#VALUE!</v>
      </c>
      <c r="BI139" s="769" t="e">
        <f t="shared" si="220"/>
        <v>#VALUE!</v>
      </c>
      <c r="BJ139" s="705" t="e">
        <f t="shared" si="221"/>
        <v>#VALUE!</v>
      </c>
      <c r="BK139" s="702">
        <f t="shared" si="189"/>
        <v>1</v>
      </c>
      <c r="BL139" s="703" t="e">
        <f t="shared" si="190"/>
        <v>#VALUE!</v>
      </c>
      <c r="BM139" s="704" t="e">
        <f t="shared" si="191"/>
        <v>#VALUE!</v>
      </c>
      <c r="BN139" s="769" t="e">
        <f t="shared" si="222"/>
        <v>#VALUE!</v>
      </c>
      <c r="BO139" s="705" t="e">
        <f t="shared" si="223"/>
        <v>#VALUE!</v>
      </c>
      <c r="BP139" s="702">
        <f t="shared" si="192"/>
        <v>1</v>
      </c>
      <c r="BQ139" s="703" t="e">
        <f t="shared" si="193"/>
        <v>#VALUE!</v>
      </c>
      <c r="BR139" s="704" t="e">
        <f t="shared" si="194"/>
        <v>#VALUE!</v>
      </c>
      <c r="BS139" s="769" t="e">
        <f t="shared" si="224"/>
        <v>#VALUE!</v>
      </c>
      <c r="BT139" s="705" t="e">
        <f t="shared" si="225"/>
        <v>#VALUE!</v>
      </c>
      <c r="BU139" s="702">
        <f t="shared" si="195"/>
        <v>1</v>
      </c>
      <c r="BV139" s="703" t="e">
        <f t="shared" si="196"/>
        <v>#VALUE!</v>
      </c>
      <c r="BW139" s="704" t="e">
        <f t="shared" si="197"/>
        <v>#VALUE!</v>
      </c>
      <c r="BX139" s="769" t="e">
        <f t="shared" si="226"/>
        <v>#VALUE!</v>
      </c>
      <c r="BY139" s="705" t="e">
        <f t="shared" si="227"/>
        <v>#VALUE!</v>
      </c>
      <c r="BZ139" s="702">
        <f t="shared" si="198"/>
        <v>1</v>
      </c>
      <c r="CA139" s="703" t="e">
        <f t="shared" si="199"/>
        <v>#VALUE!</v>
      </c>
      <c r="CB139" s="704" t="e">
        <f t="shared" si="200"/>
        <v>#VALUE!</v>
      </c>
      <c r="CC139" s="769" t="e">
        <f t="shared" si="228"/>
        <v>#VALUE!</v>
      </c>
      <c r="CD139" s="705" t="e">
        <f t="shared" si="229"/>
        <v>#VALUE!</v>
      </c>
      <c r="CE139" s="706">
        <f t="shared" si="204"/>
        <v>12</v>
      </c>
      <c r="CF139" s="707" t="e">
        <f t="shared" si="205"/>
        <v>#VALUE!</v>
      </c>
      <c r="CG139" s="708"/>
      <c r="CH139" s="709"/>
      <c r="CI139" s="719"/>
      <c r="CJ139" s="719"/>
      <c r="CK139" s="720"/>
      <c r="CL139" s="721"/>
      <c r="CM139" s="721"/>
      <c r="CN139" s="722"/>
      <c r="CO139" s="742" t="e">
        <f t="shared" si="159"/>
        <v>#VALUE!</v>
      </c>
      <c r="CP139" s="743" t="e">
        <f t="shared" si="160"/>
        <v>#VALUE!</v>
      </c>
      <c r="CQ139" s="724">
        <f t="shared" si="161"/>
        <v>0</v>
      </c>
      <c r="CR139" s="725" t="e">
        <f t="shared" si="230"/>
        <v>#VALUE!</v>
      </c>
      <c r="CS139" s="725" t="e">
        <f t="shared" si="230"/>
        <v>#VALUE!</v>
      </c>
      <c r="CT139" s="725" t="e">
        <f t="shared" si="163"/>
        <v>#VALUE!</v>
      </c>
      <c r="CU139" s="709"/>
    </row>
    <row r="140" spans="1:99" ht="16.5" customHeight="1">
      <c r="A140" s="23">
        <f t="shared" si="164"/>
        <v>136</v>
      </c>
      <c r="B140" s="142">
        <f>'2020-상시근로자'!B140</f>
        <v>0</v>
      </c>
      <c r="C140" s="635">
        <f>'2020-상시근로자'!C140</f>
        <v>0</v>
      </c>
      <c r="D140" s="637">
        <f>'2020-상시근로자'!D140</f>
        <v>0</v>
      </c>
      <c r="E140" s="156" t="e">
        <f t="shared" si="152"/>
        <v>#VALUE!</v>
      </c>
      <c r="F140" s="30" t="e">
        <f t="shared" si="153"/>
        <v>#VALUE!</v>
      </c>
      <c r="G140" s="31" t="e">
        <f t="shared" si="154"/>
        <v>#VALUE!</v>
      </c>
      <c r="H140" s="147" t="e">
        <f t="shared" si="155"/>
        <v>#VALUE!</v>
      </c>
      <c r="I140" s="636">
        <f>'2020-상시근로자'!E140</f>
        <v>0</v>
      </c>
      <c r="J140" s="636">
        <f>'2020-상시근로자'!G140</f>
        <v>0</v>
      </c>
      <c r="K140" s="33" t="e">
        <f t="shared" si="156"/>
        <v>#VALUE!</v>
      </c>
      <c r="L140" s="33">
        <f t="shared" si="203"/>
        <v>0</v>
      </c>
      <c r="M140" s="35" t="e">
        <f t="shared" si="157"/>
        <v>#VALUE!</v>
      </c>
      <c r="N140" s="108"/>
      <c r="O140" s="178"/>
      <c r="P140" s="179"/>
      <c r="Q140" s="106" t="s">
        <v>160</v>
      </c>
      <c r="R140" s="107" t="s">
        <v>160</v>
      </c>
      <c r="S140" s="43"/>
      <c r="T140" s="122" t="s">
        <v>160</v>
      </c>
      <c r="U140" s="122" t="s">
        <v>160</v>
      </c>
      <c r="V140" s="123" t="s">
        <v>160</v>
      </c>
      <c r="W140" s="702">
        <f t="shared" si="165"/>
        <v>1</v>
      </c>
      <c r="X140" s="703" t="e">
        <f t="shared" si="166"/>
        <v>#VALUE!</v>
      </c>
      <c r="Y140" s="704" t="e">
        <f t="shared" si="167"/>
        <v>#VALUE!</v>
      </c>
      <c r="Z140" s="769" t="e">
        <f t="shared" si="206"/>
        <v>#VALUE!</v>
      </c>
      <c r="AA140" s="705" t="e">
        <f t="shared" si="207"/>
        <v>#VALUE!</v>
      </c>
      <c r="AB140" s="702">
        <f t="shared" si="168"/>
        <v>1</v>
      </c>
      <c r="AC140" s="703" t="e">
        <f t="shared" si="169"/>
        <v>#VALUE!</v>
      </c>
      <c r="AD140" s="704" t="e">
        <f t="shared" si="170"/>
        <v>#VALUE!</v>
      </c>
      <c r="AE140" s="769" t="e">
        <f t="shared" si="208"/>
        <v>#VALUE!</v>
      </c>
      <c r="AF140" s="705" t="e">
        <f t="shared" si="209"/>
        <v>#VALUE!</v>
      </c>
      <c r="AG140" s="702">
        <f t="shared" si="171"/>
        <v>1</v>
      </c>
      <c r="AH140" s="703" t="e">
        <f t="shared" si="172"/>
        <v>#VALUE!</v>
      </c>
      <c r="AI140" s="704" t="e">
        <f t="shared" si="173"/>
        <v>#VALUE!</v>
      </c>
      <c r="AJ140" s="769" t="e">
        <f t="shared" si="210"/>
        <v>#VALUE!</v>
      </c>
      <c r="AK140" s="705" t="e">
        <f t="shared" si="211"/>
        <v>#VALUE!</v>
      </c>
      <c r="AL140" s="702">
        <f t="shared" si="174"/>
        <v>1</v>
      </c>
      <c r="AM140" s="703" t="e">
        <f t="shared" si="175"/>
        <v>#VALUE!</v>
      </c>
      <c r="AN140" s="704" t="e">
        <f t="shared" si="176"/>
        <v>#VALUE!</v>
      </c>
      <c r="AO140" s="769" t="e">
        <f t="shared" si="212"/>
        <v>#VALUE!</v>
      </c>
      <c r="AP140" s="705" t="e">
        <f t="shared" si="213"/>
        <v>#VALUE!</v>
      </c>
      <c r="AQ140" s="702">
        <f t="shared" si="177"/>
        <v>1</v>
      </c>
      <c r="AR140" s="703" t="e">
        <f t="shared" si="178"/>
        <v>#VALUE!</v>
      </c>
      <c r="AS140" s="704" t="e">
        <f t="shared" si="179"/>
        <v>#VALUE!</v>
      </c>
      <c r="AT140" s="769" t="e">
        <f t="shared" si="214"/>
        <v>#VALUE!</v>
      </c>
      <c r="AU140" s="705" t="e">
        <f t="shared" si="215"/>
        <v>#VALUE!</v>
      </c>
      <c r="AV140" s="702">
        <f t="shared" si="180"/>
        <v>1</v>
      </c>
      <c r="AW140" s="703" t="e">
        <f t="shared" si="181"/>
        <v>#VALUE!</v>
      </c>
      <c r="AX140" s="704" t="e">
        <f t="shared" si="182"/>
        <v>#VALUE!</v>
      </c>
      <c r="AY140" s="769" t="e">
        <f t="shared" si="216"/>
        <v>#VALUE!</v>
      </c>
      <c r="AZ140" s="705" t="e">
        <f t="shared" si="217"/>
        <v>#VALUE!</v>
      </c>
      <c r="BA140" s="702">
        <f t="shared" si="183"/>
        <v>1</v>
      </c>
      <c r="BB140" s="703" t="e">
        <f t="shared" si="184"/>
        <v>#VALUE!</v>
      </c>
      <c r="BC140" s="704" t="e">
        <f t="shared" si="185"/>
        <v>#VALUE!</v>
      </c>
      <c r="BD140" s="769" t="e">
        <f t="shared" si="218"/>
        <v>#VALUE!</v>
      </c>
      <c r="BE140" s="705" t="e">
        <f t="shared" si="219"/>
        <v>#VALUE!</v>
      </c>
      <c r="BF140" s="702">
        <f t="shared" si="186"/>
        <v>1</v>
      </c>
      <c r="BG140" s="703" t="e">
        <f t="shared" si="187"/>
        <v>#VALUE!</v>
      </c>
      <c r="BH140" s="704" t="e">
        <f t="shared" si="188"/>
        <v>#VALUE!</v>
      </c>
      <c r="BI140" s="769" t="e">
        <f t="shared" si="220"/>
        <v>#VALUE!</v>
      </c>
      <c r="BJ140" s="705" t="e">
        <f t="shared" si="221"/>
        <v>#VALUE!</v>
      </c>
      <c r="BK140" s="702">
        <f t="shared" si="189"/>
        <v>1</v>
      </c>
      <c r="BL140" s="703" t="e">
        <f t="shared" si="190"/>
        <v>#VALUE!</v>
      </c>
      <c r="BM140" s="704" t="e">
        <f t="shared" si="191"/>
        <v>#VALUE!</v>
      </c>
      <c r="BN140" s="769" t="e">
        <f t="shared" si="222"/>
        <v>#VALUE!</v>
      </c>
      <c r="BO140" s="705" t="e">
        <f t="shared" si="223"/>
        <v>#VALUE!</v>
      </c>
      <c r="BP140" s="702">
        <f t="shared" si="192"/>
        <v>1</v>
      </c>
      <c r="BQ140" s="703" t="e">
        <f t="shared" si="193"/>
        <v>#VALUE!</v>
      </c>
      <c r="BR140" s="704" t="e">
        <f t="shared" si="194"/>
        <v>#VALUE!</v>
      </c>
      <c r="BS140" s="769" t="e">
        <f t="shared" si="224"/>
        <v>#VALUE!</v>
      </c>
      <c r="BT140" s="705" t="e">
        <f t="shared" si="225"/>
        <v>#VALUE!</v>
      </c>
      <c r="BU140" s="702">
        <f t="shared" si="195"/>
        <v>1</v>
      </c>
      <c r="BV140" s="703" t="e">
        <f t="shared" si="196"/>
        <v>#VALUE!</v>
      </c>
      <c r="BW140" s="704" t="e">
        <f t="shared" si="197"/>
        <v>#VALUE!</v>
      </c>
      <c r="BX140" s="769" t="e">
        <f t="shared" si="226"/>
        <v>#VALUE!</v>
      </c>
      <c r="BY140" s="705" t="e">
        <f t="shared" si="227"/>
        <v>#VALUE!</v>
      </c>
      <c r="BZ140" s="702">
        <f t="shared" si="198"/>
        <v>1</v>
      </c>
      <c r="CA140" s="703" t="e">
        <f t="shared" si="199"/>
        <v>#VALUE!</v>
      </c>
      <c r="CB140" s="704" t="e">
        <f t="shared" si="200"/>
        <v>#VALUE!</v>
      </c>
      <c r="CC140" s="769" t="e">
        <f t="shared" si="228"/>
        <v>#VALUE!</v>
      </c>
      <c r="CD140" s="705" t="e">
        <f t="shared" si="229"/>
        <v>#VALUE!</v>
      </c>
      <c r="CE140" s="706">
        <f t="shared" si="204"/>
        <v>12</v>
      </c>
      <c r="CF140" s="707" t="e">
        <f t="shared" si="205"/>
        <v>#VALUE!</v>
      </c>
      <c r="CG140" s="708"/>
      <c r="CH140" s="709"/>
      <c r="CI140" s="719"/>
      <c r="CJ140" s="719"/>
      <c r="CK140" s="720"/>
      <c r="CL140" s="721"/>
      <c r="CM140" s="721"/>
      <c r="CN140" s="722"/>
      <c r="CO140" s="742" t="e">
        <f t="shared" si="159"/>
        <v>#VALUE!</v>
      </c>
      <c r="CP140" s="743" t="e">
        <f t="shared" si="160"/>
        <v>#VALUE!</v>
      </c>
      <c r="CQ140" s="724">
        <f t="shared" si="161"/>
        <v>0</v>
      </c>
      <c r="CR140" s="725" t="e">
        <f t="shared" si="230"/>
        <v>#VALUE!</v>
      </c>
      <c r="CS140" s="725" t="e">
        <f t="shared" si="230"/>
        <v>#VALUE!</v>
      </c>
      <c r="CT140" s="725" t="e">
        <f t="shared" si="163"/>
        <v>#VALUE!</v>
      </c>
      <c r="CU140" s="709"/>
    </row>
    <row r="141" spans="1:99" ht="16.5" customHeight="1">
      <c r="A141" s="23">
        <f t="shared" si="164"/>
        <v>137</v>
      </c>
      <c r="B141" s="142">
        <f>'2020-상시근로자'!B141</f>
        <v>0</v>
      </c>
      <c r="C141" s="635">
        <f>'2020-상시근로자'!C141</f>
        <v>0</v>
      </c>
      <c r="D141" s="637">
        <f>'2020-상시근로자'!D141</f>
        <v>0</v>
      </c>
      <c r="E141" s="156" t="e">
        <f t="shared" si="152"/>
        <v>#VALUE!</v>
      </c>
      <c r="F141" s="30" t="e">
        <f t="shared" si="153"/>
        <v>#VALUE!</v>
      </c>
      <c r="G141" s="31" t="e">
        <f t="shared" si="154"/>
        <v>#VALUE!</v>
      </c>
      <c r="H141" s="147" t="e">
        <f t="shared" si="155"/>
        <v>#VALUE!</v>
      </c>
      <c r="I141" s="636">
        <f>'2020-상시근로자'!E141</f>
        <v>0</v>
      </c>
      <c r="J141" s="636">
        <f>'2020-상시근로자'!G141</f>
        <v>0</v>
      </c>
      <c r="K141" s="33" t="e">
        <f t="shared" si="156"/>
        <v>#VALUE!</v>
      </c>
      <c r="L141" s="33">
        <f t="shared" si="203"/>
        <v>0</v>
      </c>
      <c r="M141" s="35" t="e">
        <f t="shared" si="157"/>
        <v>#VALUE!</v>
      </c>
      <c r="N141" s="108"/>
      <c r="O141" s="178"/>
      <c r="P141" s="179"/>
      <c r="Q141" s="106" t="s">
        <v>160</v>
      </c>
      <c r="R141" s="107" t="s">
        <v>160</v>
      </c>
      <c r="S141" s="43"/>
      <c r="T141" s="122" t="s">
        <v>160</v>
      </c>
      <c r="U141" s="122" t="s">
        <v>160</v>
      </c>
      <c r="V141" s="123" t="s">
        <v>160</v>
      </c>
      <c r="W141" s="702">
        <f t="shared" si="165"/>
        <v>1</v>
      </c>
      <c r="X141" s="703" t="e">
        <f t="shared" si="166"/>
        <v>#VALUE!</v>
      </c>
      <c r="Y141" s="704" t="e">
        <f t="shared" si="167"/>
        <v>#VALUE!</v>
      </c>
      <c r="Z141" s="769" t="e">
        <f t="shared" si="206"/>
        <v>#VALUE!</v>
      </c>
      <c r="AA141" s="705" t="e">
        <f t="shared" si="207"/>
        <v>#VALUE!</v>
      </c>
      <c r="AB141" s="702">
        <f t="shared" si="168"/>
        <v>1</v>
      </c>
      <c r="AC141" s="703" t="e">
        <f t="shared" si="169"/>
        <v>#VALUE!</v>
      </c>
      <c r="AD141" s="704" t="e">
        <f t="shared" si="170"/>
        <v>#VALUE!</v>
      </c>
      <c r="AE141" s="769" t="e">
        <f t="shared" si="208"/>
        <v>#VALUE!</v>
      </c>
      <c r="AF141" s="705" t="e">
        <f t="shared" si="209"/>
        <v>#VALUE!</v>
      </c>
      <c r="AG141" s="702">
        <f t="shared" si="171"/>
        <v>1</v>
      </c>
      <c r="AH141" s="703" t="e">
        <f t="shared" si="172"/>
        <v>#VALUE!</v>
      </c>
      <c r="AI141" s="704" t="e">
        <f t="shared" si="173"/>
        <v>#VALUE!</v>
      </c>
      <c r="AJ141" s="769" t="e">
        <f t="shared" si="210"/>
        <v>#VALUE!</v>
      </c>
      <c r="AK141" s="705" t="e">
        <f t="shared" si="211"/>
        <v>#VALUE!</v>
      </c>
      <c r="AL141" s="702">
        <f t="shared" si="174"/>
        <v>1</v>
      </c>
      <c r="AM141" s="703" t="e">
        <f t="shared" si="175"/>
        <v>#VALUE!</v>
      </c>
      <c r="AN141" s="704" t="e">
        <f t="shared" si="176"/>
        <v>#VALUE!</v>
      </c>
      <c r="AO141" s="769" t="e">
        <f t="shared" si="212"/>
        <v>#VALUE!</v>
      </c>
      <c r="AP141" s="705" t="e">
        <f t="shared" si="213"/>
        <v>#VALUE!</v>
      </c>
      <c r="AQ141" s="702">
        <f t="shared" si="177"/>
        <v>1</v>
      </c>
      <c r="AR141" s="703" t="e">
        <f t="shared" si="178"/>
        <v>#VALUE!</v>
      </c>
      <c r="AS141" s="704" t="e">
        <f t="shared" si="179"/>
        <v>#VALUE!</v>
      </c>
      <c r="AT141" s="769" t="e">
        <f t="shared" si="214"/>
        <v>#VALUE!</v>
      </c>
      <c r="AU141" s="705" t="e">
        <f t="shared" si="215"/>
        <v>#VALUE!</v>
      </c>
      <c r="AV141" s="702">
        <f t="shared" si="180"/>
        <v>1</v>
      </c>
      <c r="AW141" s="703" t="e">
        <f t="shared" si="181"/>
        <v>#VALUE!</v>
      </c>
      <c r="AX141" s="704" t="e">
        <f t="shared" si="182"/>
        <v>#VALUE!</v>
      </c>
      <c r="AY141" s="769" t="e">
        <f t="shared" si="216"/>
        <v>#VALUE!</v>
      </c>
      <c r="AZ141" s="705" t="e">
        <f t="shared" si="217"/>
        <v>#VALUE!</v>
      </c>
      <c r="BA141" s="702">
        <f t="shared" si="183"/>
        <v>1</v>
      </c>
      <c r="BB141" s="703" t="e">
        <f t="shared" si="184"/>
        <v>#VALUE!</v>
      </c>
      <c r="BC141" s="704" t="e">
        <f t="shared" si="185"/>
        <v>#VALUE!</v>
      </c>
      <c r="BD141" s="769" t="e">
        <f t="shared" si="218"/>
        <v>#VALUE!</v>
      </c>
      <c r="BE141" s="705" t="e">
        <f t="shared" si="219"/>
        <v>#VALUE!</v>
      </c>
      <c r="BF141" s="702">
        <f t="shared" si="186"/>
        <v>1</v>
      </c>
      <c r="BG141" s="703" t="e">
        <f t="shared" si="187"/>
        <v>#VALUE!</v>
      </c>
      <c r="BH141" s="704" t="e">
        <f t="shared" si="188"/>
        <v>#VALUE!</v>
      </c>
      <c r="BI141" s="769" t="e">
        <f t="shared" si="220"/>
        <v>#VALUE!</v>
      </c>
      <c r="BJ141" s="705" t="e">
        <f t="shared" si="221"/>
        <v>#VALUE!</v>
      </c>
      <c r="BK141" s="702">
        <f t="shared" si="189"/>
        <v>1</v>
      </c>
      <c r="BL141" s="703" t="e">
        <f t="shared" si="190"/>
        <v>#VALUE!</v>
      </c>
      <c r="BM141" s="704" t="e">
        <f t="shared" si="191"/>
        <v>#VALUE!</v>
      </c>
      <c r="BN141" s="769" t="e">
        <f t="shared" si="222"/>
        <v>#VALUE!</v>
      </c>
      <c r="BO141" s="705" t="e">
        <f t="shared" si="223"/>
        <v>#VALUE!</v>
      </c>
      <c r="BP141" s="702">
        <f t="shared" si="192"/>
        <v>1</v>
      </c>
      <c r="BQ141" s="703" t="e">
        <f t="shared" si="193"/>
        <v>#VALUE!</v>
      </c>
      <c r="BR141" s="704" t="e">
        <f t="shared" si="194"/>
        <v>#VALUE!</v>
      </c>
      <c r="BS141" s="769" t="e">
        <f t="shared" si="224"/>
        <v>#VALUE!</v>
      </c>
      <c r="BT141" s="705" t="e">
        <f t="shared" si="225"/>
        <v>#VALUE!</v>
      </c>
      <c r="BU141" s="702">
        <f t="shared" si="195"/>
        <v>1</v>
      </c>
      <c r="BV141" s="703" t="e">
        <f t="shared" si="196"/>
        <v>#VALUE!</v>
      </c>
      <c r="BW141" s="704" t="e">
        <f t="shared" si="197"/>
        <v>#VALUE!</v>
      </c>
      <c r="BX141" s="769" t="e">
        <f t="shared" si="226"/>
        <v>#VALUE!</v>
      </c>
      <c r="BY141" s="705" t="e">
        <f t="shared" si="227"/>
        <v>#VALUE!</v>
      </c>
      <c r="BZ141" s="702">
        <f t="shared" si="198"/>
        <v>1</v>
      </c>
      <c r="CA141" s="703" t="e">
        <f t="shared" si="199"/>
        <v>#VALUE!</v>
      </c>
      <c r="CB141" s="704" t="e">
        <f t="shared" si="200"/>
        <v>#VALUE!</v>
      </c>
      <c r="CC141" s="769" t="e">
        <f t="shared" si="228"/>
        <v>#VALUE!</v>
      </c>
      <c r="CD141" s="705" t="e">
        <f t="shared" si="229"/>
        <v>#VALUE!</v>
      </c>
      <c r="CE141" s="706">
        <f t="shared" si="204"/>
        <v>12</v>
      </c>
      <c r="CF141" s="707" t="e">
        <f t="shared" si="205"/>
        <v>#VALUE!</v>
      </c>
      <c r="CG141" s="708"/>
      <c r="CH141" s="709"/>
      <c r="CI141" s="719"/>
      <c r="CJ141" s="719"/>
      <c r="CK141" s="720"/>
      <c r="CL141" s="721"/>
      <c r="CM141" s="721"/>
      <c r="CN141" s="722"/>
      <c r="CO141" s="742" t="e">
        <f t="shared" si="159"/>
        <v>#VALUE!</v>
      </c>
      <c r="CP141" s="743" t="e">
        <f t="shared" si="160"/>
        <v>#VALUE!</v>
      </c>
      <c r="CQ141" s="724">
        <f t="shared" si="161"/>
        <v>0</v>
      </c>
      <c r="CR141" s="725" t="e">
        <f t="shared" si="230"/>
        <v>#VALUE!</v>
      </c>
      <c r="CS141" s="725" t="e">
        <f t="shared" si="230"/>
        <v>#VALUE!</v>
      </c>
      <c r="CT141" s="725" t="e">
        <f t="shared" si="163"/>
        <v>#VALUE!</v>
      </c>
      <c r="CU141" s="709"/>
    </row>
    <row r="142" spans="1:99" ht="16.5" customHeight="1">
      <c r="A142" s="23">
        <f t="shared" si="164"/>
        <v>138</v>
      </c>
      <c r="B142" s="142">
        <f>'2020-상시근로자'!B142</f>
        <v>0</v>
      </c>
      <c r="C142" s="635">
        <f>'2020-상시근로자'!C142</f>
        <v>0</v>
      </c>
      <c r="D142" s="637">
        <f>'2020-상시근로자'!D142</f>
        <v>0</v>
      </c>
      <c r="E142" s="156" t="e">
        <f t="shared" si="152"/>
        <v>#VALUE!</v>
      </c>
      <c r="F142" s="30" t="e">
        <f t="shared" si="153"/>
        <v>#VALUE!</v>
      </c>
      <c r="G142" s="31" t="e">
        <f t="shared" si="154"/>
        <v>#VALUE!</v>
      </c>
      <c r="H142" s="147" t="e">
        <f t="shared" si="155"/>
        <v>#VALUE!</v>
      </c>
      <c r="I142" s="636">
        <f>'2020-상시근로자'!E142</f>
        <v>0</v>
      </c>
      <c r="J142" s="636">
        <f>'2020-상시근로자'!G142</f>
        <v>0</v>
      </c>
      <c r="K142" s="33" t="e">
        <f t="shared" si="156"/>
        <v>#VALUE!</v>
      </c>
      <c r="L142" s="33">
        <f t="shared" si="203"/>
        <v>0</v>
      </c>
      <c r="M142" s="35" t="e">
        <f t="shared" si="157"/>
        <v>#VALUE!</v>
      </c>
      <c r="N142" s="108"/>
      <c r="O142" s="178"/>
      <c r="P142" s="179"/>
      <c r="Q142" s="106" t="s">
        <v>160</v>
      </c>
      <c r="R142" s="107" t="s">
        <v>160</v>
      </c>
      <c r="S142" s="43"/>
      <c r="T142" s="122" t="s">
        <v>160</v>
      </c>
      <c r="U142" s="122" t="s">
        <v>160</v>
      </c>
      <c r="V142" s="123" t="s">
        <v>160</v>
      </c>
      <c r="W142" s="702">
        <f t="shared" si="165"/>
        <v>1</v>
      </c>
      <c r="X142" s="703" t="e">
        <f t="shared" si="166"/>
        <v>#VALUE!</v>
      </c>
      <c r="Y142" s="704" t="e">
        <f t="shared" si="167"/>
        <v>#VALUE!</v>
      </c>
      <c r="Z142" s="769" t="e">
        <f t="shared" si="206"/>
        <v>#VALUE!</v>
      </c>
      <c r="AA142" s="705" t="e">
        <f t="shared" si="207"/>
        <v>#VALUE!</v>
      </c>
      <c r="AB142" s="702">
        <f t="shared" si="168"/>
        <v>1</v>
      </c>
      <c r="AC142" s="703" t="e">
        <f t="shared" si="169"/>
        <v>#VALUE!</v>
      </c>
      <c r="AD142" s="704" t="e">
        <f t="shared" si="170"/>
        <v>#VALUE!</v>
      </c>
      <c r="AE142" s="769" t="e">
        <f t="shared" si="208"/>
        <v>#VALUE!</v>
      </c>
      <c r="AF142" s="705" t="e">
        <f t="shared" si="209"/>
        <v>#VALUE!</v>
      </c>
      <c r="AG142" s="702">
        <f t="shared" si="171"/>
        <v>1</v>
      </c>
      <c r="AH142" s="703" t="e">
        <f t="shared" si="172"/>
        <v>#VALUE!</v>
      </c>
      <c r="AI142" s="704" t="e">
        <f t="shared" si="173"/>
        <v>#VALUE!</v>
      </c>
      <c r="AJ142" s="769" t="e">
        <f t="shared" si="210"/>
        <v>#VALUE!</v>
      </c>
      <c r="AK142" s="705" t="e">
        <f t="shared" si="211"/>
        <v>#VALUE!</v>
      </c>
      <c r="AL142" s="702">
        <f t="shared" si="174"/>
        <v>1</v>
      </c>
      <c r="AM142" s="703" t="e">
        <f t="shared" si="175"/>
        <v>#VALUE!</v>
      </c>
      <c r="AN142" s="704" t="e">
        <f t="shared" si="176"/>
        <v>#VALUE!</v>
      </c>
      <c r="AO142" s="769" t="e">
        <f t="shared" si="212"/>
        <v>#VALUE!</v>
      </c>
      <c r="AP142" s="705" t="e">
        <f t="shared" si="213"/>
        <v>#VALUE!</v>
      </c>
      <c r="AQ142" s="702">
        <f t="shared" si="177"/>
        <v>1</v>
      </c>
      <c r="AR142" s="703" t="e">
        <f t="shared" si="178"/>
        <v>#VALUE!</v>
      </c>
      <c r="AS142" s="704" t="e">
        <f t="shared" si="179"/>
        <v>#VALUE!</v>
      </c>
      <c r="AT142" s="769" t="e">
        <f t="shared" si="214"/>
        <v>#VALUE!</v>
      </c>
      <c r="AU142" s="705" t="e">
        <f t="shared" si="215"/>
        <v>#VALUE!</v>
      </c>
      <c r="AV142" s="702">
        <f t="shared" si="180"/>
        <v>1</v>
      </c>
      <c r="AW142" s="703" t="e">
        <f t="shared" si="181"/>
        <v>#VALUE!</v>
      </c>
      <c r="AX142" s="704" t="e">
        <f t="shared" si="182"/>
        <v>#VALUE!</v>
      </c>
      <c r="AY142" s="769" t="e">
        <f t="shared" si="216"/>
        <v>#VALUE!</v>
      </c>
      <c r="AZ142" s="705" t="e">
        <f t="shared" si="217"/>
        <v>#VALUE!</v>
      </c>
      <c r="BA142" s="702">
        <f t="shared" si="183"/>
        <v>1</v>
      </c>
      <c r="BB142" s="703" t="e">
        <f t="shared" si="184"/>
        <v>#VALUE!</v>
      </c>
      <c r="BC142" s="704" t="e">
        <f t="shared" si="185"/>
        <v>#VALUE!</v>
      </c>
      <c r="BD142" s="769" t="e">
        <f t="shared" si="218"/>
        <v>#VALUE!</v>
      </c>
      <c r="BE142" s="705" t="e">
        <f t="shared" si="219"/>
        <v>#VALUE!</v>
      </c>
      <c r="BF142" s="702">
        <f t="shared" si="186"/>
        <v>1</v>
      </c>
      <c r="BG142" s="703" t="e">
        <f t="shared" si="187"/>
        <v>#VALUE!</v>
      </c>
      <c r="BH142" s="704" t="e">
        <f t="shared" si="188"/>
        <v>#VALUE!</v>
      </c>
      <c r="BI142" s="769" t="e">
        <f t="shared" si="220"/>
        <v>#VALUE!</v>
      </c>
      <c r="BJ142" s="705" t="e">
        <f t="shared" si="221"/>
        <v>#VALUE!</v>
      </c>
      <c r="BK142" s="702">
        <f t="shared" si="189"/>
        <v>1</v>
      </c>
      <c r="BL142" s="703" t="e">
        <f t="shared" si="190"/>
        <v>#VALUE!</v>
      </c>
      <c r="BM142" s="704" t="e">
        <f t="shared" si="191"/>
        <v>#VALUE!</v>
      </c>
      <c r="BN142" s="769" t="e">
        <f t="shared" si="222"/>
        <v>#VALUE!</v>
      </c>
      <c r="BO142" s="705" t="e">
        <f t="shared" si="223"/>
        <v>#VALUE!</v>
      </c>
      <c r="BP142" s="702">
        <f t="shared" si="192"/>
        <v>1</v>
      </c>
      <c r="BQ142" s="703" t="e">
        <f t="shared" si="193"/>
        <v>#VALUE!</v>
      </c>
      <c r="BR142" s="704" t="e">
        <f t="shared" si="194"/>
        <v>#VALUE!</v>
      </c>
      <c r="BS142" s="769" t="e">
        <f t="shared" si="224"/>
        <v>#VALUE!</v>
      </c>
      <c r="BT142" s="705" t="e">
        <f t="shared" si="225"/>
        <v>#VALUE!</v>
      </c>
      <c r="BU142" s="702">
        <f t="shared" si="195"/>
        <v>1</v>
      </c>
      <c r="BV142" s="703" t="e">
        <f t="shared" si="196"/>
        <v>#VALUE!</v>
      </c>
      <c r="BW142" s="704" t="e">
        <f t="shared" si="197"/>
        <v>#VALUE!</v>
      </c>
      <c r="BX142" s="769" t="e">
        <f t="shared" si="226"/>
        <v>#VALUE!</v>
      </c>
      <c r="BY142" s="705" t="e">
        <f t="shared" si="227"/>
        <v>#VALUE!</v>
      </c>
      <c r="BZ142" s="702">
        <f t="shared" si="198"/>
        <v>1</v>
      </c>
      <c r="CA142" s="703" t="e">
        <f t="shared" si="199"/>
        <v>#VALUE!</v>
      </c>
      <c r="CB142" s="704" t="e">
        <f t="shared" si="200"/>
        <v>#VALUE!</v>
      </c>
      <c r="CC142" s="769" t="e">
        <f t="shared" si="228"/>
        <v>#VALUE!</v>
      </c>
      <c r="CD142" s="705" t="e">
        <f t="shared" si="229"/>
        <v>#VALUE!</v>
      </c>
      <c r="CE142" s="706">
        <f t="shared" si="204"/>
        <v>12</v>
      </c>
      <c r="CF142" s="707" t="e">
        <f t="shared" si="205"/>
        <v>#VALUE!</v>
      </c>
      <c r="CG142" s="708"/>
      <c r="CH142" s="709"/>
      <c r="CI142" s="719"/>
      <c r="CJ142" s="719"/>
      <c r="CK142" s="720"/>
      <c r="CL142" s="721"/>
      <c r="CM142" s="721"/>
      <c r="CN142" s="722"/>
      <c r="CO142" s="742" t="e">
        <f t="shared" si="159"/>
        <v>#VALUE!</v>
      </c>
      <c r="CP142" s="743" t="e">
        <f t="shared" si="160"/>
        <v>#VALUE!</v>
      </c>
      <c r="CQ142" s="724">
        <f t="shared" si="161"/>
        <v>0</v>
      </c>
      <c r="CR142" s="725" t="e">
        <f t="shared" si="230"/>
        <v>#VALUE!</v>
      </c>
      <c r="CS142" s="725" t="e">
        <f t="shared" si="230"/>
        <v>#VALUE!</v>
      </c>
      <c r="CT142" s="725" t="e">
        <f t="shared" si="163"/>
        <v>#VALUE!</v>
      </c>
      <c r="CU142" s="709"/>
    </row>
    <row r="143" spans="1:99" ht="16.5" customHeight="1">
      <c r="A143" s="23">
        <f t="shared" si="164"/>
        <v>139</v>
      </c>
      <c r="B143" s="142">
        <f>'2020-상시근로자'!B143</f>
        <v>0</v>
      </c>
      <c r="C143" s="635">
        <f>'2020-상시근로자'!C143</f>
        <v>0</v>
      </c>
      <c r="D143" s="637">
        <f>'2020-상시근로자'!D143</f>
        <v>0</v>
      </c>
      <c r="E143" s="156" t="e">
        <f t="shared" si="152"/>
        <v>#VALUE!</v>
      </c>
      <c r="F143" s="30" t="e">
        <f t="shared" si="153"/>
        <v>#VALUE!</v>
      </c>
      <c r="G143" s="31" t="e">
        <f t="shared" si="154"/>
        <v>#VALUE!</v>
      </c>
      <c r="H143" s="147" t="e">
        <f t="shared" si="155"/>
        <v>#VALUE!</v>
      </c>
      <c r="I143" s="636">
        <f>'2020-상시근로자'!E143</f>
        <v>0</v>
      </c>
      <c r="J143" s="636">
        <f>'2020-상시근로자'!G143</f>
        <v>0</v>
      </c>
      <c r="K143" s="33" t="e">
        <f t="shared" si="156"/>
        <v>#VALUE!</v>
      </c>
      <c r="L143" s="33">
        <f t="shared" si="203"/>
        <v>0</v>
      </c>
      <c r="M143" s="35" t="e">
        <f t="shared" si="157"/>
        <v>#VALUE!</v>
      </c>
      <c r="N143" s="108"/>
      <c r="O143" s="178"/>
      <c r="P143" s="179"/>
      <c r="Q143" s="106" t="s">
        <v>160</v>
      </c>
      <c r="R143" s="107" t="s">
        <v>160</v>
      </c>
      <c r="S143" s="43"/>
      <c r="T143" s="122" t="s">
        <v>160</v>
      </c>
      <c r="U143" s="122" t="s">
        <v>160</v>
      </c>
      <c r="V143" s="123" t="s">
        <v>160</v>
      </c>
      <c r="W143" s="702">
        <f t="shared" si="165"/>
        <v>1</v>
      </c>
      <c r="X143" s="703" t="e">
        <f t="shared" si="166"/>
        <v>#VALUE!</v>
      </c>
      <c r="Y143" s="704" t="e">
        <f t="shared" si="167"/>
        <v>#VALUE!</v>
      </c>
      <c r="Z143" s="769" t="e">
        <f t="shared" si="206"/>
        <v>#VALUE!</v>
      </c>
      <c r="AA143" s="705" t="e">
        <f t="shared" si="207"/>
        <v>#VALUE!</v>
      </c>
      <c r="AB143" s="702">
        <f t="shared" si="168"/>
        <v>1</v>
      </c>
      <c r="AC143" s="703" t="e">
        <f t="shared" si="169"/>
        <v>#VALUE!</v>
      </c>
      <c r="AD143" s="704" t="e">
        <f t="shared" si="170"/>
        <v>#VALUE!</v>
      </c>
      <c r="AE143" s="769" t="e">
        <f t="shared" si="208"/>
        <v>#VALUE!</v>
      </c>
      <c r="AF143" s="705" t="e">
        <f t="shared" si="209"/>
        <v>#VALUE!</v>
      </c>
      <c r="AG143" s="702">
        <f t="shared" si="171"/>
        <v>1</v>
      </c>
      <c r="AH143" s="703" t="e">
        <f t="shared" si="172"/>
        <v>#VALUE!</v>
      </c>
      <c r="AI143" s="704" t="e">
        <f t="shared" si="173"/>
        <v>#VALUE!</v>
      </c>
      <c r="AJ143" s="769" t="e">
        <f t="shared" si="210"/>
        <v>#VALUE!</v>
      </c>
      <c r="AK143" s="705" t="e">
        <f t="shared" si="211"/>
        <v>#VALUE!</v>
      </c>
      <c r="AL143" s="702">
        <f t="shared" si="174"/>
        <v>1</v>
      </c>
      <c r="AM143" s="703" t="e">
        <f t="shared" si="175"/>
        <v>#VALUE!</v>
      </c>
      <c r="AN143" s="704" t="e">
        <f t="shared" si="176"/>
        <v>#VALUE!</v>
      </c>
      <c r="AO143" s="769" t="e">
        <f t="shared" si="212"/>
        <v>#VALUE!</v>
      </c>
      <c r="AP143" s="705" t="e">
        <f t="shared" si="213"/>
        <v>#VALUE!</v>
      </c>
      <c r="AQ143" s="702">
        <f t="shared" si="177"/>
        <v>1</v>
      </c>
      <c r="AR143" s="703" t="e">
        <f t="shared" si="178"/>
        <v>#VALUE!</v>
      </c>
      <c r="AS143" s="704" t="e">
        <f t="shared" si="179"/>
        <v>#VALUE!</v>
      </c>
      <c r="AT143" s="769" t="e">
        <f t="shared" si="214"/>
        <v>#VALUE!</v>
      </c>
      <c r="AU143" s="705" t="e">
        <f t="shared" si="215"/>
        <v>#VALUE!</v>
      </c>
      <c r="AV143" s="702">
        <f t="shared" si="180"/>
        <v>1</v>
      </c>
      <c r="AW143" s="703" t="e">
        <f t="shared" si="181"/>
        <v>#VALUE!</v>
      </c>
      <c r="AX143" s="704" t="e">
        <f t="shared" si="182"/>
        <v>#VALUE!</v>
      </c>
      <c r="AY143" s="769" t="e">
        <f t="shared" si="216"/>
        <v>#VALUE!</v>
      </c>
      <c r="AZ143" s="705" t="e">
        <f t="shared" si="217"/>
        <v>#VALUE!</v>
      </c>
      <c r="BA143" s="702">
        <f t="shared" si="183"/>
        <v>1</v>
      </c>
      <c r="BB143" s="703" t="e">
        <f t="shared" si="184"/>
        <v>#VALUE!</v>
      </c>
      <c r="BC143" s="704" t="e">
        <f t="shared" si="185"/>
        <v>#VALUE!</v>
      </c>
      <c r="BD143" s="769" t="e">
        <f t="shared" si="218"/>
        <v>#VALUE!</v>
      </c>
      <c r="BE143" s="705" t="e">
        <f t="shared" si="219"/>
        <v>#VALUE!</v>
      </c>
      <c r="BF143" s="702">
        <f t="shared" si="186"/>
        <v>1</v>
      </c>
      <c r="BG143" s="703" t="e">
        <f t="shared" si="187"/>
        <v>#VALUE!</v>
      </c>
      <c r="BH143" s="704" t="e">
        <f t="shared" si="188"/>
        <v>#VALUE!</v>
      </c>
      <c r="BI143" s="769" t="e">
        <f t="shared" si="220"/>
        <v>#VALUE!</v>
      </c>
      <c r="BJ143" s="705" t="e">
        <f t="shared" si="221"/>
        <v>#VALUE!</v>
      </c>
      <c r="BK143" s="702">
        <f t="shared" si="189"/>
        <v>1</v>
      </c>
      <c r="BL143" s="703" t="e">
        <f t="shared" si="190"/>
        <v>#VALUE!</v>
      </c>
      <c r="BM143" s="704" t="e">
        <f t="shared" si="191"/>
        <v>#VALUE!</v>
      </c>
      <c r="BN143" s="769" t="e">
        <f t="shared" si="222"/>
        <v>#VALUE!</v>
      </c>
      <c r="BO143" s="705" t="e">
        <f t="shared" si="223"/>
        <v>#VALUE!</v>
      </c>
      <c r="BP143" s="702">
        <f t="shared" si="192"/>
        <v>1</v>
      </c>
      <c r="BQ143" s="703" t="e">
        <f t="shared" si="193"/>
        <v>#VALUE!</v>
      </c>
      <c r="BR143" s="704" t="e">
        <f t="shared" si="194"/>
        <v>#VALUE!</v>
      </c>
      <c r="BS143" s="769" t="e">
        <f t="shared" si="224"/>
        <v>#VALUE!</v>
      </c>
      <c r="BT143" s="705" t="e">
        <f t="shared" si="225"/>
        <v>#VALUE!</v>
      </c>
      <c r="BU143" s="702">
        <f t="shared" si="195"/>
        <v>1</v>
      </c>
      <c r="BV143" s="703" t="e">
        <f t="shared" si="196"/>
        <v>#VALUE!</v>
      </c>
      <c r="BW143" s="704" t="e">
        <f t="shared" si="197"/>
        <v>#VALUE!</v>
      </c>
      <c r="BX143" s="769" t="e">
        <f t="shared" si="226"/>
        <v>#VALUE!</v>
      </c>
      <c r="BY143" s="705" t="e">
        <f t="shared" si="227"/>
        <v>#VALUE!</v>
      </c>
      <c r="BZ143" s="702">
        <f t="shared" si="198"/>
        <v>1</v>
      </c>
      <c r="CA143" s="703" t="e">
        <f t="shared" si="199"/>
        <v>#VALUE!</v>
      </c>
      <c r="CB143" s="704" t="e">
        <f t="shared" si="200"/>
        <v>#VALUE!</v>
      </c>
      <c r="CC143" s="769" t="e">
        <f t="shared" si="228"/>
        <v>#VALUE!</v>
      </c>
      <c r="CD143" s="705" t="e">
        <f t="shared" si="229"/>
        <v>#VALUE!</v>
      </c>
      <c r="CE143" s="706">
        <f t="shared" si="204"/>
        <v>12</v>
      </c>
      <c r="CF143" s="707" t="e">
        <f t="shared" si="205"/>
        <v>#VALUE!</v>
      </c>
      <c r="CG143" s="708"/>
      <c r="CH143" s="709"/>
      <c r="CI143" s="719"/>
      <c r="CJ143" s="719"/>
      <c r="CK143" s="720"/>
      <c r="CL143" s="721"/>
      <c r="CM143" s="721"/>
      <c r="CN143" s="722"/>
      <c r="CO143" s="742" t="e">
        <f t="shared" si="159"/>
        <v>#VALUE!</v>
      </c>
      <c r="CP143" s="743" t="e">
        <f t="shared" si="160"/>
        <v>#VALUE!</v>
      </c>
      <c r="CQ143" s="724">
        <f t="shared" si="161"/>
        <v>0</v>
      </c>
      <c r="CR143" s="725" t="e">
        <f t="shared" si="230"/>
        <v>#VALUE!</v>
      </c>
      <c r="CS143" s="725" t="e">
        <f t="shared" si="230"/>
        <v>#VALUE!</v>
      </c>
      <c r="CT143" s="725" t="e">
        <f t="shared" si="163"/>
        <v>#VALUE!</v>
      </c>
      <c r="CU143" s="709"/>
    </row>
    <row r="144" spans="1:99" ht="16.5" customHeight="1" thickBot="1">
      <c r="A144" s="23">
        <f t="shared" si="164"/>
        <v>140</v>
      </c>
      <c r="B144" s="142">
        <f>'2020-상시근로자'!B144</f>
        <v>0</v>
      </c>
      <c r="C144" s="635">
        <f>'2020-상시근로자'!C144</f>
        <v>0</v>
      </c>
      <c r="D144" s="637">
        <f>'2020-상시근로자'!D144</f>
        <v>0</v>
      </c>
      <c r="E144" s="156" t="e">
        <f t="shared" si="152"/>
        <v>#VALUE!</v>
      </c>
      <c r="F144" s="30" t="e">
        <f t="shared" si="153"/>
        <v>#VALUE!</v>
      </c>
      <c r="G144" s="31" t="e">
        <f t="shared" si="154"/>
        <v>#VALUE!</v>
      </c>
      <c r="H144" s="147" t="e">
        <f t="shared" si="155"/>
        <v>#VALUE!</v>
      </c>
      <c r="I144" s="636">
        <f>'2020-상시근로자'!E144</f>
        <v>0</v>
      </c>
      <c r="J144" s="636">
        <f>'2020-상시근로자'!G144</f>
        <v>0</v>
      </c>
      <c r="K144" s="33" t="e">
        <f t="shared" si="156"/>
        <v>#VALUE!</v>
      </c>
      <c r="L144" s="33">
        <f t="shared" si="203"/>
        <v>0</v>
      </c>
      <c r="M144" s="35" t="e">
        <f t="shared" si="157"/>
        <v>#VALUE!</v>
      </c>
      <c r="N144" s="108"/>
      <c r="O144" s="180"/>
      <c r="P144" s="181"/>
      <c r="Q144" s="106" t="s">
        <v>160</v>
      </c>
      <c r="R144" s="107" t="s">
        <v>160</v>
      </c>
      <c r="S144" s="43"/>
      <c r="T144" s="122" t="s">
        <v>160</v>
      </c>
      <c r="U144" s="122" t="s">
        <v>160</v>
      </c>
      <c r="V144" s="123" t="s">
        <v>160</v>
      </c>
      <c r="W144" s="702">
        <f t="shared" si="165"/>
        <v>1</v>
      </c>
      <c r="X144" s="703" t="e">
        <f t="shared" si="166"/>
        <v>#VALUE!</v>
      </c>
      <c r="Y144" s="704" t="e">
        <f t="shared" si="167"/>
        <v>#VALUE!</v>
      </c>
      <c r="Z144" s="769" t="e">
        <f t="shared" si="206"/>
        <v>#VALUE!</v>
      </c>
      <c r="AA144" s="705" t="e">
        <f t="shared" si="207"/>
        <v>#VALUE!</v>
      </c>
      <c r="AB144" s="702">
        <f t="shared" si="168"/>
        <v>1</v>
      </c>
      <c r="AC144" s="703" t="e">
        <f t="shared" si="169"/>
        <v>#VALUE!</v>
      </c>
      <c r="AD144" s="704" t="e">
        <f t="shared" si="170"/>
        <v>#VALUE!</v>
      </c>
      <c r="AE144" s="769" t="e">
        <f t="shared" si="208"/>
        <v>#VALUE!</v>
      </c>
      <c r="AF144" s="705" t="e">
        <f t="shared" si="209"/>
        <v>#VALUE!</v>
      </c>
      <c r="AG144" s="702">
        <f t="shared" si="171"/>
        <v>1</v>
      </c>
      <c r="AH144" s="703" t="e">
        <f t="shared" si="172"/>
        <v>#VALUE!</v>
      </c>
      <c r="AI144" s="704" t="e">
        <f t="shared" si="173"/>
        <v>#VALUE!</v>
      </c>
      <c r="AJ144" s="769" t="e">
        <f t="shared" si="210"/>
        <v>#VALUE!</v>
      </c>
      <c r="AK144" s="705" t="e">
        <f t="shared" si="211"/>
        <v>#VALUE!</v>
      </c>
      <c r="AL144" s="702">
        <f t="shared" si="174"/>
        <v>1</v>
      </c>
      <c r="AM144" s="703" t="e">
        <f t="shared" si="175"/>
        <v>#VALUE!</v>
      </c>
      <c r="AN144" s="704" t="e">
        <f t="shared" si="176"/>
        <v>#VALUE!</v>
      </c>
      <c r="AO144" s="769" t="e">
        <f t="shared" si="212"/>
        <v>#VALUE!</v>
      </c>
      <c r="AP144" s="705" t="e">
        <f t="shared" si="213"/>
        <v>#VALUE!</v>
      </c>
      <c r="AQ144" s="702">
        <f t="shared" si="177"/>
        <v>1</v>
      </c>
      <c r="AR144" s="703" t="e">
        <f t="shared" si="178"/>
        <v>#VALUE!</v>
      </c>
      <c r="AS144" s="704" t="e">
        <f t="shared" si="179"/>
        <v>#VALUE!</v>
      </c>
      <c r="AT144" s="769" t="e">
        <f t="shared" si="214"/>
        <v>#VALUE!</v>
      </c>
      <c r="AU144" s="705" t="e">
        <f t="shared" si="215"/>
        <v>#VALUE!</v>
      </c>
      <c r="AV144" s="702">
        <f t="shared" si="180"/>
        <v>1</v>
      </c>
      <c r="AW144" s="703" t="e">
        <f t="shared" si="181"/>
        <v>#VALUE!</v>
      </c>
      <c r="AX144" s="704" t="e">
        <f t="shared" si="182"/>
        <v>#VALUE!</v>
      </c>
      <c r="AY144" s="769" t="e">
        <f t="shared" si="216"/>
        <v>#VALUE!</v>
      </c>
      <c r="AZ144" s="705" t="e">
        <f t="shared" si="217"/>
        <v>#VALUE!</v>
      </c>
      <c r="BA144" s="702">
        <f t="shared" si="183"/>
        <v>1</v>
      </c>
      <c r="BB144" s="703" t="e">
        <f t="shared" si="184"/>
        <v>#VALUE!</v>
      </c>
      <c r="BC144" s="704" t="e">
        <f t="shared" si="185"/>
        <v>#VALUE!</v>
      </c>
      <c r="BD144" s="769" t="e">
        <f t="shared" si="218"/>
        <v>#VALUE!</v>
      </c>
      <c r="BE144" s="705" t="e">
        <f t="shared" si="219"/>
        <v>#VALUE!</v>
      </c>
      <c r="BF144" s="702">
        <f t="shared" si="186"/>
        <v>1</v>
      </c>
      <c r="BG144" s="703" t="e">
        <f t="shared" si="187"/>
        <v>#VALUE!</v>
      </c>
      <c r="BH144" s="704" t="e">
        <f t="shared" si="188"/>
        <v>#VALUE!</v>
      </c>
      <c r="BI144" s="769" t="e">
        <f t="shared" si="220"/>
        <v>#VALUE!</v>
      </c>
      <c r="BJ144" s="705" t="e">
        <f t="shared" si="221"/>
        <v>#VALUE!</v>
      </c>
      <c r="BK144" s="702">
        <f t="shared" si="189"/>
        <v>1</v>
      </c>
      <c r="BL144" s="703" t="e">
        <f t="shared" si="190"/>
        <v>#VALUE!</v>
      </c>
      <c r="BM144" s="704" t="e">
        <f t="shared" si="191"/>
        <v>#VALUE!</v>
      </c>
      <c r="BN144" s="769" t="e">
        <f t="shared" si="222"/>
        <v>#VALUE!</v>
      </c>
      <c r="BO144" s="705" t="e">
        <f t="shared" si="223"/>
        <v>#VALUE!</v>
      </c>
      <c r="BP144" s="702">
        <f t="shared" si="192"/>
        <v>1</v>
      </c>
      <c r="BQ144" s="703" t="e">
        <f t="shared" si="193"/>
        <v>#VALUE!</v>
      </c>
      <c r="BR144" s="704" t="e">
        <f t="shared" si="194"/>
        <v>#VALUE!</v>
      </c>
      <c r="BS144" s="769" t="e">
        <f t="shared" si="224"/>
        <v>#VALUE!</v>
      </c>
      <c r="BT144" s="705" t="e">
        <f t="shared" si="225"/>
        <v>#VALUE!</v>
      </c>
      <c r="BU144" s="702">
        <f t="shared" si="195"/>
        <v>1</v>
      </c>
      <c r="BV144" s="703" t="e">
        <f t="shared" si="196"/>
        <v>#VALUE!</v>
      </c>
      <c r="BW144" s="704" t="e">
        <f t="shared" si="197"/>
        <v>#VALUE!</v>
      </c>
      <c r="BX144" s="769" t="e">
        <f t="shared" si="226"/>
        <v>#VALUE!</v>
      </c>
      <c r="BY144" s="705" t="e">
        <f t="shared" si="227"/>
        <v>#VALUE!</v>
      </c>
      <c r="BZ144" s="702">
        <f t="shared" si="198"/>
        <v>1</v>
      </c>
      <c r="CA144" s="703" t="e">
        <f t="shared" si="199"/>
        <v>#VALUE!</v>
      </c>
      <c r="CB144" s="704" t="e">
        <f t="shared" si="200"/>
        <v>#VALUE!</v>
      </c>
      <c r="CC144" s="769" t="e">
        <f t="shared" si="228"/>
        <v>#VALUE!</v>
      </c>
      <c r="CD144" s="705" t="e">
        <f t="shared" si="229"/>
        <v>#VALUE!</v>
      </c>
      <c r="CE144" s="706">
        <f t="shared" si="204"/>
        <v>12</v>
      </c>
      <c r="CF144" s="707" t="e">
        <f t="shared" si="205"/>
        <v>#VALUE!</v>
      </c>
      <c r="CG144" s="708"/>
      <c r="CH144" s="709"/>
      <c r="CI144" s="719"/>
      <c r="CJ144" s="719"/>
      <c r="CK144" s="720"/>
      <c r="CL144" s="721"/>
      <c r="CM144" s="721"/>
      <c r="CN144" s="722"/>
      <c r="CO144" s="742" t="e">
        <f t="shared" si="159"/>
        <v>#VALUE!</v>
      </c>
      <c r="CP144" s="743" t="e">
        <f t="shared" si="160"/>
        <v>#VALUE!</v>
      </c>
      <c r="CQ144" s="724">
        <f t="shared" si="161"/>
        <v>0</v>
      </c>
      <c r="CR144" s="725" t="e">
        <f t="shared" si="230"/>
        <v>#VALUE!</v>
      </c>
      <c r="CS144" s="725" t="e">
        <f t="shared" si="230"/>
        <v>#VALUE!</v>
      </c>
      <c r="CT144" s="725" t="e">
        <f t="shared" si="163"/>
        <v>#VALUE!</v>
      </c>
      <c r="CU144" s="709"/>
    </row>
    <row r="145" spans="1:99" ht="16.5" customHeight="1">
      <c r="A145" s="23">
        <f t="shared" si="164"/>
        <v>141</v>
      </c>
      <c r="B145" s="142">
        <f>'2020-상시근로자'!B145</f>
        <v>0</v>
      </c>
      <c r="C145" s="635">
        <f>'2020-상시근로자'!C145</f>
        <v>0</v>
      </c>
      <c r="D145" s="637">
        <f>'2020-상시근로자'!D145</f>
        <v>0</v>
      </c>
      <c r="E145" s="156" t="e">
        <f t="shared" si="152"/>
        <v>#VALUE!</v>
      </c>
      <c r="F145" s="30" t="e">
        <f t="shared" si="153"/>
        <v>#VALUE!</v>
      </c>
      <c r="G145" s="31" t="e">
        <f t="shared" si="154"/>
        <v>#VALUE!</v>
      </c>
      <c r="H145" s="147" t="e">
        <f t="shared" si="155"/>
        <v>#VALUE!</v>
      </c>
      <c r="I145" s="636">
        <f>'2020-상시근로자'!E145</f>
        <v>0</v>
      </c>
      <c r="J145" s="636">
        <f>'2020-상시근로자'!G145</f>
        <v>0</v>
      </c>
      <c r="K145" s="33" t="e">
        <f t="shared" si="156"/>
        <v>#VALUE!</v>
      </c>
      <c r="L145" s="33">
        <f t="shared" si="203"/>
        <v>0</v>
      </c>
      <c r="M145" s="35" t="e">
        <f t="shared" si="157"/>
        <v>#VALUE!</v>
      </c>
      <c r="N145" s="108"/>
      <c r="O145" s="178"/>
      <c r="P145" s="179"/>
      <c r="Q145" s="106" t="s">
        <v>160</v>
      </c>
      <c r="R145" s="107" t="s">
        <v>160</v>
      </c>
      <c r="S145" s="43"/>
      <c r="T145" s="122" t="s">
        <v>160</v>
      </c>
      <c r="U145" s="122" t="s">
        <v>160</v>
      </c>
      <c r="V145" s="123" t="s">
        <v>160</v>
      </c>
      <c r="W145" s="702">
        <f t="shared" si="165"/>
        <v>1</v>
      </c>
      <c r="X145" s="703" t="e">
        <f t="shared" si="166"/>
        <v>#VALUE!</v>
      </c>
      <c r="Y145" s="704" t="e">
        <f t="shared" si="167"/>
        <v>#VALUE!</v>
      </c>
      <c r="Z145" s="769" t="e">
        <f t="shared" si="206"/>
        <v>#VALUE!</v>
      </c>
      <c r="AA145" s="705" t="e">
        <f t="shared" si="207"/>
        <v>#VALUE!</v>
      </c>
      <c r="AB145" s="702">
        <f t="shared" si="168"/>
        <v>1</v>
      </c>
      <c r="AC145" s="703" t="e">
        <f t="shared" si="169"/>
        <v>#VALUE!</v>
      </c>
      <c r="AD145" s="704" t="e">
        <f t="shared" si="170"/>
        <v>#VALUE!</v>
      </c>
      <c r="AE145" s="769" t="e">
        <f t="shared" si="208"/>
        <v>#VALUE!</v>
      </c>
      <c r="AF145" s="705" t="e">
        <f t="shared" si="209"/>
        <v>#VALUE!</v>
      </c>
      <c r="AG145" s="702">
        <f t="shared" si="171"/>
        <v>1</v>
      </c>
      <c r="AH145" s="703" t="e">
        <f t="shared" si="172"/>
        <v>#VALUE!</v>
      </c>
      <c r="AI145" s="704" t="e">
        <f t="shared" si="173"/>
        <v>#VALUE!</v>
      </c>
      <c r="AJ145" s="769" t="e">
        <f t="shared" si="210"/>
        <v>#VALUE!</v>
      </c>
      <c r="AK145" s="705" t="e">
        <f t="shared" si="211"/>
        <v>#VALUE!</v>
      </c>
      <c r="AL145" s="702">
        <f t="shared" si="174"/>
        <v>1</v>
      </c>
      <c r="AM145" s="703" t="e">
        <f t="shared" si="175"/>
        <v>#VALUE!</v>
      </c>
      <c r="AN145" s="704" t="e">
        <f t="shared" si="176"/>
        <v>#VALUE!</v>
      </c>
      <c r="AO145" s="769" t="e">
        <f t="shared" si="212"/>
        <v>#VALUE!</v>
      </c>
      <c r="AP145" s="705" t="e">
        <f t="shared" si="213"/>
        <v>#VALUE!</v>
      </c>
      <c r="AQ145" s="702">
        <f t="shared" si="177"/>
        <v>1</v>
      </c>
      <c r="AR145" s="703" t="e">
        <f t="shared" si="178"/>
        <v>#VALUE!</v>
      </c>
      <c r="AS145" s="704" t="e">
        <f t="shared" si="179"/>
        <v>#VALUE!</v>
      </c>
      <c r="AT145" s="769" t="e">
        <f t="shared" si="214"/>
        <v>#VALUE!</v>
      </c>
      <c r="AU145" s="705" t="e">
        <f t="shared" si="215"/>
        <v>#VALUE!</v>
      </c>
      <c r="AV145" s="702">
        <f t="shared" si="180"/>
        <v>1</v>
      </c>
      <c r="AW145" s="703" t="e">
        <f t="shared" si="181"/>
        <v>#VALUE!</v>
      </c>
      <c r="AX145" s="704" t="e">
        <f t="shared" si="182"/>
        <v>#VALUE!</v>
      </c>
      <c r="AY145" s="769" t="e">
        <f t="shared" si="216"/>
        <v>#VALUE!</v>
      </c>
      <c r="AZ145" s="705" t="e">
        <f t="shared" si="217"/>
        <v>#VALUE!</v>
      </c>
      <c r="BA145" s="702">
        <f t="shared" si="183"/>
        <v>1</v>
      </c>
      <c r="BB145" s="703" t="e">
        <f t="shared" si="184"/>
        <v>#VALUE!</v>
      </c>
      <c r="BC145" s="704" t="e">
        <f t="shared" si="185"/>
        <v>#VALUE!</v>
      </c>
      <c r="BD145" s="769" t="e">
        <f t="shared" si="218"/>
        <v>#VALUE!</v>
      </c>
      <c r="BE145" s="705" t="e">
        <f t="shared" si="219"/>
        <v>#VALUE!</v>
      </c>
      <c r="BF145" s="702">
        <f t="shared" si="186"/>
        <v>1</v>
      </c>
      <c r="BG145" s="703" t="e">
        <f t="shared" si="187"/>
        <v>#VALUE!</v>
      </c>
      <c r="BH145" s="704" t="e">
        <f t="shared" si="188"/>
        <v>#VALUE!</v>
      </c>
      <c r="BI145" s="769" t="e">
        <f t="shared" si="220"/>
        <v>#VALUE!</v>
      </c>
      <c r="BJ145" s="705" t="e">
        <f t="shared" si="221"/>
        <v>#VALUE!</v>
      </c>
      <c r="BK145" s="702">
        <f t="shared" si="189"/>
        <v>1</v>
      </c>
      <c r="BL145" s="703" t="e">
        <f t="shared" si="190"/>
        <v>#VALUE!</v>
      </c>
      <c r="BM145" s="704" t="e">
        <f t="shared" si="191"/>
        <v>#VALUE!</v>
      </c>
      <c r="BN145" s="769" t="e">
        <f t="shared" si="222"/>
        <v>#VALUE!</v>
      </c>
      <c r="BO145" s="705" t="e">
        <f t="shared" si="223"/>
        <v>#VALUE!</v>
      </c>
      <c r="BP145" s="702">
        <f t="shared" si="192"/>
        <v>1</v>
      </c>
      <c r="BQ145" s="703" t="e">
        <f t="shared" si="193"/>
        <v>#VALUE!</v>
      </c>
      <c r="BR145" s="704" t="e">
        <f t="shared" si="194"/>
        <v>#VALUE!</v>
      </c>
      <c r="BS145" s="769" t="e">
        <f t="shared" si="224"/>
        <v>#VALUE!</v>
      </c>
      <c r="BT145" s="705" t="e">
        <f t="shared" si="225"/>
        <v>#VALUE!</v>
      </c>
      <c r="BU145" s="702">
        <f t="shared" si="195"/>
        <v>1</v>
      </c>
      <c r="BV145" s="703" t="e">
        <f t="shared" si="196"/>
        <v>#VALUE!</v>
      </c>
      <c r="BW145" s="704" t="e">
        <f t="shared" si="197"/>
        <v>#VALUE!</v>
      </c>
      <c r="BX145" s="769" t="e">
        <f t="shared" si="226"/>
        <v>#VALUE!</v>
      </c>
      <c r="BY145" s="705" t="e">
        <f t="shared" si="227"/>
        <v>#VALUE!</v>
      </c>
      <c r="BZ145" s="702">
        <f t="shared" si="198"/>
        <v>1</v>
      </c>
      <c r="CA145" s="703" t="e">
        <f t="shared" si="199"/>
        <v>#VALUE!</v>
      </c>
      <c r="CB145" s="704" t="e">
        <f t="shared" si="200"/>
        <v>#VALUE!</v>
      </c>
      <c r="CC145" s="769" t="e">
        <f t="shared" si="228"/>
        <v>#VALUE!</v>
      </c>
      <c r="CD145" s="705" t="e">
        <f t="shared" si="229"/>
        <v>#VALUE!</v>
      </c>
      <c r="CE145" s="706">
        <f t="shared" si="204"/>
        <v>12</v>
      </c>
      <c r="CF145" s="707" t="e">
        <f t="shared" si="205"/>
        <v>#VALUE!</v>
      </c>
      <c r="CG145" s="708"/>
      <c r="CH145" s="709"/>
      <c r="CI145" s="719"/>
      <c r="CJ145" s="719"/>
      <c r="CK145" s="720"/>
      <c r="CL145" s="721"/>
      <c r="CM145" s="721"/>
      <c r="CN145" s="722"/>
      <c r="CO145" s="742" t="e">
        <f t="shared" si="159"/>
        <v>#VALUE!</v>
      </c>
      <c r="CP145" s="743" t="e">
        <f t="shared" si="160"/>
        <v>#VALUE!</v>
      </c>
      <c r="CQ145" s="724">
        <f t="shared" si="161"/>
        <v>0</v>
      </c>
      <c r="CR145" s="725" t="e">
        <f t="shared" si="230"/>
        <v>#VALUE!</v>
      </c>
      <c r="CS145" s="725" t="e">
        <f t="shared" si="230"/>
        <v>#VALUE!</v>
      </c>
      <c r="CT145" s="725" t="e">
        <f t="shared" si="163"/>
        <v>#VALUE!</v>
      </c>
      <c r="CU145" s="709"/>
    </row>
    <row r="146" spans="1:99" ht="16.5" customHeight="1">
      <c r="A146" s="23">
        <f t="shared" si="164"/>
        <v>142</v>
      </c>
      <c r="B146" s="142">
        <f>'2020-상시근로자'!B146</f>
        <v>0</v>
      </c>
      <c r="C146" s="635">
        <f>'2020-상시근로자'!C146</f>
        <v>0</v>
      </c>
      <c r="D146" s="637">
        <f>'2020-상시근로자'!D146</f>
        <v>0</v>
      </c>
      <c r="E146" s="156" t="e">
        <f t="shared" si="152"/>
        <v>#VALUE!</v>
      </c>
      <c r="F146" s="30" t="e">
        <f t="shared" si="153"/>
        <v>#VALUE!</v>
      </c>
      <c r="G146" s="31" t="e">
        <f t="shared" si="154"/>
        <v>#VALUE!</v>
      </c>
      <c r="H146" s="147" t="e">
        <f t="shared" si="155"/>
        <v>#VALUE!</v>
      </c>
      <c r="I146" s="636">
        <f>'2020-상시근로자'!E146</f>
        <v>0</v>
      </c>
      <c r="J146" s="636">
        <f>'2020-상시근로자'!G146</f>
        <v>0</v>
      </c>
      <c r="K146" s="33" t="e">
        <f t="shared" si="156"/>
        <v>#VALUE!</v>
      </c>
      <c r="L146" s="33">
        <f t="shared" si="203"/>
        <v>0</v>
      </c>
      <c r="M146" s="35" t="e">
        <f t="shared" si="157"/>
        <v>#VALUE!</v>
      </c>
      <c r="N146" s="108"/>
      <c r="O146" s="178"/>
      <c r="P146" s="179"/>
      <c r="Q146" s="106" t="s">
        <v>160</v>
      </c>
      <c r="R146" s="107" t="s">
        <v>160</v>
      </c>
      <c r="S146" s="43"/>
      <c r="T146" s="122" t="s">
        <v>160</v>
      </c>
      <c r="U146" s="122" t="s">
        <v>160</v>
      </c>
      <c r="V146" s="123" t="s">
        <v>160</v>
      </c>
      <c r="W146" s="702">
        <f t="shared" si="165"/>
        <v>1</v>
      </c>
      <c r="X146" s="703" t="e">
        <f t="shared" si="166"/>
        <v>#VALUE!</v>
      </c>
      <c r="Y146" s="704" t="e">
        <f t="shared" si="167"/>
        <v>#VALUE!</v>
      </c>
      <c r="Z146" s="769" t="e">
        <f t="shared" si="206"/>
        <v>#VALUE!</v>
      </c>
      <c r="AA146" s="705" t="e">
        <f t="shared" si="207"/>
        <v>#VALUE!</v>
      </c>
      <c r="AB146" s="702">
        <f t="shared" si="168"/>
        <v>1</v>
      </c>
      <c r="AC146" s="703" t="e">
        <f t="shared" si="169"/>
        <v>#VALUE!</v>
      </c>
      <c r="AD146" s="704" t="e">
        <f t="shared" si="170"/>
        <v>#VALUE!</v>
      </c>
      <c r="AE146" s="769" t="e">
        <f t="shared" si="208"/>
        <v>#VALUE!</v>
      </c>
      <c r="AF146" s="705" t="e">
        <f t="shared" si="209"/>
        <v>#VALUE!</v>
      </c>
      <c r="AG146" s="702">
        <f t="shared" si="171"/>
        <v>1</v>
      </c>
      <c r="AH146" s="703" t="e">
        <f t="shared" si="172"/>
        <v>#VALUE!</v>
      </c>
      <c r="AI146" s="704" t="e">
        <f t="shared" si="173"/>
        <v>#VALUE!</v>
      </c>
      <c r="AJ146" s="769" t="e">
        <f t="shared" si="210"/>
        <v>#VALUE!</v>
      </c>
      <c r="AK146" s="705" t="e">
        <f t="shared" si="211"/>
        <v>#VALUE!</v>
      </c>
      <c r="AL146" s="702">
        <f t="shared" si="174"/>
        <v>1</v>
      </c>
      <c r="AM146" s="703" t="e">
        <f t="shared" si="175"/>
        <v>#VALUE!</v>
      </c>
      <c r="AN146" s="704" t="e">
        <f t="shared" si="176"/>
        <v>#VALUE!</v>
      </c>
      <c r="AO146" s="769" t="e">
        <f t="shared" si="212"/>
        <v>#VALUE!</v>
      </c>
      <c r="AP146" s="705" t="e">
        <f t="shared" si="213"/>
        <v>#VALUE!</v>
      </c>
      <c r="AQ146" s="702">
        <f t="shared" si="177"/>
        <v>1</v>
      </c>
      <c r="AR146" s="703" t="e">
        <f t="shared" si="178"/>
        <v>#VALUE!</v>
      </c>
      <c r="AS146" s="704" t="e">
        <f t="shared" si="179"/>
        <v>#VALUE!</v>
      </c>
      <c r="AT146" s="769" t="e">
        <f t="shared" si="214"/>
        <v>#VALUE!</v>
      </c>
      <c r="AU146" s="705" t="e">
        <f t="shared" si="215"/>
        <v>#VALUE!</v>
      </c>
      <c r="AV146" s="702">
        <f t="shared" si="180"/>
        <v>1</v>
      </c>
      <c r="AW146" s="703" t="e">
        <f t="shared" si="181"/>
        <v>#VALUE!</v>
      </c>
      <c r="AX146" s="704" t="e">
        <f t="shared" si="182"/>
        <v>#VALUE!</v>
      </c>
      <c r="AY146" s="769" t="e">
        <f t="shared" si="216"/>
        <v>#VALUE!</v>
      </c>
      <c r="AZ146" s="705" t="e">
        <f t="shared" si="217"/>
        <v>#VALUE!</v>
      </c>
      <c r="BA146" s="702">
        <f t="shared" si="183"/>
        <v>1</v>
      </c>
      <c r="BB146" s="703" t="e">
        <f t="shared" si="184"/>
        <v>#VALUE!</v>
      </c>
      <c r="BC146" s="704" t="e">
        <f t="shared" si="185"/>
        <v>#VALUE!</v>
      </c>
      <c r="BD146" s="769" t="e">
        <f t="shared" si="218"/>
        <v>#VALUE!</v>
      </c>
      <c r="BE146" s="705" t="e">
        <f t="shared" si="219"/>
        <v>#VALUE!</v>
      </c>
      <c r="BF146" s="702">
        <f t="shared" si="186"/>
        <v>1</v>
      </c>
      <c r="BG146" s="703" t="e">
        <f t="shared" si="187"/>
        <v>#VALUE!</v>
      </c>
      <c r="BH146" s="704" t="e">
        <f t="shared" si="188"/>
        <v>#VALUE!</v>
      </c>
      <c r="BI146" s="769" t="e">
        <f t="shared" si="220"/>
        <v>#VALUE!</v>
      </c>
      <c r="BJ146" s="705" t="e">
        <f t="shared" si="221"/>
        <v>#VALUE!</v>
      </c>
      <c r="BK146" s="702">
        <f t="shared" si="189"/>
        <v>1</v>
      </c>
      <c r="BL146" s="703" t="e">
        <f t="shared" si="190"/>
        <v>#VALUE!</v>
      </c>
      <c r="BM146" s="704" t="e">
        <f t="shared" si="191"/>
        <v>#VALUE!</v>
      </c>
      <c r="BN146" s="769" t="e">
        <f t="shared" si="222"/>
        <v>#VALUE!</v>
      </c>
      <c r="BO146" s="705" t="e">
        <f t="shared" si="223"/>
        <v>#VALUE!</v>
      </c>
      <c r="BP146" s="702">
        <f t="shared" si="192"/>
        <v>1</v>
      </c>
      <c r="BQ146" s="703" t="e">
        <f t="shared" si="193"/>
        <v>#VALUE!</v>
      </c>
      <c r="BR146" s="704" t="e">
        <f t="shared" si="194"/>
        <v>#VALUE!</v>
      </c>
      <c r="BS146" s="769" t="e">
        <f t="shared" si="224"/>
        <v>#VALUE!</v>
      </c>
      <c r="BT146" s="705" t="e">
        <f t="shared" si="225"/>
        <v>#VALUE!</v>
      </c>
      <c r="BU146" s="702">
        <f t="shared" si="195"/>
        <v>1</v>
      </c>
      <c r="BV146" s="703" t="e">
        <f t="shared" si="196"/>
        <v>#VALUE!</v>
      </c>
      <c r="BW146" s="704" t="e">
        <f t="shared" si="197"/>
        <v>#VALUE!</v>
      </c>
      <c r="BX146" s="769" t="e">
        <f t="shared" si="226"/>
        <v>#VALUE!</v>
      </c>
      <c r="BY146" s="705" t="e">
        <f t="shared" si="227"/>
        <v>#VALUE!</v>
      </c>
      <c r="BZ146" s="702">
        <f t="shared" si="198"/>
        <v>1</v>
      </c>
      <c r="CA146" s="703" t="e">
        <f t="shared" si="199"/>
        <v>#VALUE!</v>
      </c>
      <c r="CB146" s="704" t="e">
        <f t="shared" si="200"/>
        <v>#VALUE!</v>
      </c>
      <c r="CC146" s="769" t="e">
        <f t="shared" si="228"/>
        <v>#VALUE!</v>
      </c>
      <c r="CD146" s="705" t="e">
        <f t="shared" si="229"/>
        <v>#VALUE!</v>
      </c>
      <c r="CE146" s="706">
        <f t="shared" si="204"/>
        <v>12</v>
      </c>
      <c r="CF146" s="707" t="e">
        <f t="shared" si="205"/>
        <v>#VALUE!</v>
      </c>
      <c r="CG146" s="708"/>
      <c r="CH146" s="709"/>
      <c r="CI146" s="719"/>
      <c r="CJ146" s="719"/>
      <c r="CK146" s="720"/>
      <c r="CL146" s="721"/>
      <c r="CM146" s="721"/>
      <c r="CN146" s="722"/>
      <c r="CO146" s="742" t="e">
        <f t="shared" si="159"/>
        <v>#VALUE!</v>
      </c>
      <c r="CP146" s="743" t="e">
        <f t="shared" si="160"/>
        <v>#VALUE!</v>
      </c>
      <c r="CQ146" s="724">
        <f t="shared" si="161"/>
        <v>0</v>
      </c>
      <c r="CR146" s="725" t="e">
        <f t="shared" si="230"/>
        <v>#VALUE!</v>
      </c>
      <c r="CS146" s="725" t="e">
        <f t="shared" si="230"/>
        <v>#VALUE!</v>
      </c>
      <c r="CT146" s="725" t="e">
        <f t="shared" si="163"/>
        <v>#VALUE!</v>
      </c>
      <c r="CU146" s="709"/>
    </row>
    <row r="147" spans="1:99" ht="16.5" customHeight="1">
      <c r="A147" s="23">
        <f t="shared" si="164"/>
        <v>143</v>
      </c>
      <c r="B147" s="142">
        <f>'2020-상시근로자'!B147</f>
        <v>0</v>
      </c>
      <c r="C147" s="635">
        <f>'2020-상시근로자'!C147</f>
        <v>0</v>
      </c>
      <c r="D147" s="637">
        <f>'2020-상시근로자'!D147</f>
        <v>0</v>
      </c>
      <c r="E147" s="156" t="e">
        <f t="shared" si="152"/>
        <v>#VALUE!</v>
      </c>
      <c r="F147" s="30" t="e">
        <f t="shared" si="153"/>
        <v>#VALUE!</v>
      </c>
      <c r="G147" s="31" t="e">
        <f t="shared" si="154"/>
        <v>#VALUE!</v>
      </c>
      <c r="H147" s="147" t="e">
        <f t="shared" si="155"/>
        <v>#VALUE!</v>
      </c>
      <c r="I147" s="636">
        <f>'2020-상시근로자'!E147</f>
        <v>0</v>
      </c>
      <c r="J147" s="636">
        <f>'2020-상시근로자'!G147</f>
        <v>0</v>
      </c>
      <c r="K147" s="33" t="e">
        <f t="shared" si="156"/>
        <v>#VALUE!</v>
      </c>
      <c r="L147" s="33">
        <f t="shared" si="203"/>
        <v>0</v>
      </c>
      <c r="M147" s="35" t="e">
        <f t="shared" si="157"/>
        <v>#VALUE!</v>
      </c>
      <c r="N147" s="108"/>
      <c r="O147" s="178"/>
      <c r="P147" s="179"/>
      <c r="Q147" s="106" t="s">
        <v>160</v>
      </c>
      <c r="R147" s="107" t="s">
        <v>160</v>
      </c>
      <c r="S147" s="43"/>
      <c r="T147" s="122" t="s">
        <v>160</v>
      </c>
      <c r="U147" s="122" t="s">
        <v>160</v>
      </c>
      <c r="V147" s="123" t="s">
        <v>160</v>
      </c>
      <c r="W147" s="702">
        <f t="shared" si="165"/>
        <v>1</v>
      </c>
      <c r="X147" s="703" t="e">
        <f t="shared" si="166"/>
        <v>#VALUE!</v>
      </c>
      <c r="Y147" s="704" t="e">
        <f t="shared" si="167"/>
        <v>#VALUE!</v>
      </c>
      <c r="Z147" s="769" t="e">
        <f t="shared" si="206"/>
        <v>#VALUE!</v>
      </c>
      <c r="AA147" s="705" t="e">
        <f t="shared" si="207"/>
        <v>#VALUE!</v>
      </c>
      <c r="AB147" s="702">
        <f t="shared" si="168"/>
        <v>1</v>
      </c>
      <c r="AC147" s="703" t="e">
        <f t="shared" si="169"/>
        <v>#VALUE!</v>
      </c>
      <c r="AD147" s="704" t="e">
        <f t="shared" si="170"/>
        <v>#VALUE!</v>
      </c>
      <c r="AE147" s="769" t="e">
        <f t="shared" si="208"/>
        <v>#VALUE!</v>
      </c>
      <c r="AF147" s="705" t="e">
        <f t="shared" si="209"/>
        <v>#VALUE!</v>
      </c>
      <c r="AG147" s="702">
        <f t="shared" si="171"/>
        <v>1</v>
      </c>
      <c r="AH147" s="703" t="e">
        <f t="shared" si="172"/>
        <v>#VALUE!</v>
      </c>
      <c r="AI147" s="704" t="e">
        <f t="shared" si="173"/>
        <v>#VALUE!</v>
      </c>
      <c r="AJ147" s="769" t="e">
        <f t="shared" si="210"/>
        <v>#VALUE!</v>
      </c>
      <c r="AK147" s="705" t="e">
        <f t="shared" si="211"/>
        <v>#VALUE!</v>
      </c>
      <c r="AL147" s="702">
        <f t="shared" si="174"/>
        <v>1</v>
      </c>
      <c r="AM147" s="703" t="e">
        <f t="shared" si="175"/>
        <v>#VALUE!</v>
      </c>
      <c r="AN147" s="704" t="e">
        <f t="shared" si="176"/>
        <v>#VALUE!</v>
      </c>
      <c r="AO147" s="769" t="e">
        <f t="shared" si="212"/>
        <v>#VALUE!</v>
      </c>
      <c r="AP147" s="705" t="e">
        <f t="shared" si="213"/>
        <v>#VALUE!</v>
      </c>
      <c r="AQ147" s="702">
        <f t="shared" si="177"/>
        <v>1</v>
      </c>
      <c r="AR147" s="703" t="e">
        <f t="shared" si="178"/>
        <v>#VALUE!</v>
      </c>
      <c r="AS147" s="704" t="e">
        <f t="shared" si="179"/>
        <v>#VALUE!</v>
      </c>
      <c r="AT147" s="769" t="e">
        <f t="shared" si="214"/>
        <v>#VALUE!</v>
      </c>
      <c r="AU147" s="705" t="e">
        <f t="shared" si="215"/>
        <v>#VALUE!</v>
      </c>
      <c r="AV147" s="702">
        <f t="shared" si="180"/>
        <v>1</v>
      </c>
      <c r="AW147" s="703" t="e">
        <f t="shared" si="181"/>
        <v>#VALUE!</v>
      </c>
      <c r="AX147" s="704" t="e">
        <f t="shared" si="182"/>
        <v>#VALUE!</v>
      </c>
      <c r="AY147" s="769" t="e">
        <f t="shared" si="216"/>
        <v>#VALUE!</v>
      </c>
      <c r="AZ147" s="705" t="e">
        <f t="shared" si="217"/>
        <v>#VALUE!</v>
      </c>
      <c r="BA147" s="702">
        <f t="shared" si="183"/>
        <v>1</v>
      </c>
      <c r="BB147" s="703" t="e">
        <f t="shared" si="184"/>
        <v>#VALUE!</v>
      </c>
      <c r="BC147" s="704" t="e">
        <f t="shared" si="185"/>
        <v>#VALUE!</v>
      </c>
      <c r="BD147" s="769" t="e">
        <f t="shared" si="218"/>
        <v>#VALUE!</v>
      </c>
      <c r="BE147" s="705" t="e">
        <f t="shared" si="219"/>
        <v>#VALUE!</v>
      </c>
      <c r="BF147" s="702">
        <f t="shared" si="186"/>
        <v>1</v>
      </c>
      <c r="BG147" s="703" t="e">
        <f t="shared" si="187"/>
        <v>#VALUE!</v>
      </c>
      <c r="BH147" s="704" t="e">
        <f t="shared" si="188"/>
        <v>#VALUE!</v>
      </c>
      <c r="BI147" s="769" t="e">
        <f t="shared" si="220"/>
        <v>#VALUE!</v>
      </c>
      <c r="BJ147" s="705" t="e">
        <f t="shared" si="221"/>
        <v>#VALUE!</v>
      </c>
      <c r="BK147" s="702">
        <f t="shared" si="189"/>
        <v>1</v>
      </c>
      <c r="BL147" s="703" t="e">
        <f t="shared" si="190"/>
        <v>#VALUE!</v>
      </c>
      <c r="BM147" s="704" t="e">
        <f t="shared" si="191"/>
        <v>#VALUE!</v>
      </c>
      <c r="BN147" s="769" t="e">
        <f t="shared" si="222"/>
        <v>#VALUE!</v>
      </c>
      <c r="BO147" s="705" t="e">
        <f t="shared" si="223"/>
        <v>#VALUE!</v>
      </c>
      <c r="BP147" s="702">
        <f t="shared" si="192"/>
        <v>1</v>
      </c>
      <c r="BQ147" s="703" t="e">
        <f t="shared" si="193"/>
        <v>#VALUE!</v>
      </c>
      <c r="BR147" s="704" t="e">
        <f t="shared" si="194"/>
        <v>#VALUE!</v>
      </c>
      <c r="BS147" s="769" t="e">
        <f t="shared" si="224"/>
        <v>#VALUE!</v>
      </c>
      <c r="BT147" s="705" t="e">
        <f t="shared" si="225"/>
        <v>#VALUE!</v>
      </c>
      <c r="BU147" s="702">
        <f t="shared" si="195"/>
        <v>1</v>
      </c>
      <c r="BV147" s="703" t="e">
        <f t="shared" si="196"/>
        <v>#VALUE!</v>
      </c>
      <c r="BW147" s="704" t="e">
        <f t="shared" si="197"/>
        <v>#VALUE!</v>
      </c>
      <c r="BX147" s="769" t="e">
        <f t="shared" si="226"/>
        <v>#VALUE!</v>
      </c>
      <c r="BY147" s="705" t="e">
        <f t="shared" si="227"/>
        <v>#VALUE!</v>
      </c>
      <c r="BZ147" s="702">
        <f t="shared" si="198"/>
        <v>1</v>
      </c>
      <c r="CA147" s="703" t="e">
        <f t="shared" si="199"/>
        <v>#VALUE!</v>
      </c>
      <c r="CB147" s="704" t="e">
        <f t="shared" si="200"/>
        <v>#VALUE!</v>
      </c>
      <c r="CC147" s="769" t="e">
        <f t="shared" si="228"/>
        <v>#VALUE!</v>
      </c>
      <c r="CD147" s="705" t="e">
        <f t="shared" si="229"/>
        <v>#VALUE!</v>
      </c>
      <c r="CE147" s="706">
        <f t="shared" si="204"/>
        <v>12</v>
      </c>
      <c r="CF147" s="707" t="e">
        <f t="shared" si="205"/>
        <v>#VALUE!</v>
      </c>
      <c r="CG147" s="708"/>
      <c r="CH147" s="709"/>
      <c r="CI147" s="719"/>
      <c r="CJ147" s="719"/>
      <c r="CK147" s="720"/>
      <c r="CL147" s="721"/>
      <c r="CM147" s="721"/>
      <c r="CN147" s="722"/>
      <c r="CO147" s="742" t="e">
        <f t="shared" si="159"/>
        <v>#VALUE!</v>
      </c>
      <c r="CP147" s="743" t="e">
        <f t="shared" si="160"/>
        <v>#VALUE!</v>
      </c>
      <c r="CQ147" s="724">
        <f t="shared" si="161"/>
        <v>0</v>
      </c>
      <c r="CR147" s="725" t="e">
        <f t="shared" si="230"/>
        <v>#VALUE!</v>
      </c>
      <c r="CS147" s="725" t="e">
        <f t="shared" si="230"/>
        <v>#VALUE!</v>
      </c>
      <c r="CT147" s="725" t="e">
        <f t="shared" si="163"/>
        <v>#VALUE!</v>
      </c>
      <c r="CU147" s="709"/>
    </row>
    <row r="148" spans="1:99" ht="16.5" customHeight="1">
      <c r="A148" s="23">
        <f t="shared" si="164"/>
        <v>144</v>
      </c>
      <c r="B148" s="142">
        <f>'2020-상시근로자'!B148</f>
        <v>0</v>
      </c>
      <c r="C148" s="635">
        <f>'2020-상시근로자'!C148</f>
        <v>0</v>
      </c>
      <c r="D148" s="637">
        <f>'2020-상시근로자'!D148</f>
        <v>0</v>
      </c>
      <c r="E148" s="156" t="e">
        <f t="shared" si="152"/>
        <v>#VALUE!</v>
      </c>
      <c r="F148" s="30" t="e">
        <f t="shared" si="153"/>
        <v>#VALUE!</v>
      </c>
      <c r="G148" s="31" t="e">
        <f t="shared" si="154"/>
        <v>#VALUE!</v>
      </c>
      <c r="H148" s="147" t="e">
        <f t="shared" si="155"/>
        <v>#VALUE!</v>
      </c>
      <c r="I148" s="636">
        <f>'2020-상시근로자'!E148</f>
        <v>0</v>
      </c>
      <c r="J148" s="636">
        <f>'2020-상시근로자'!G148</f>
        <v>0</v>
      </c>
      <c r="K148" s="33" t="e">
        <f t="shared" si="156"/>
        <v>#VALUE!</v>
      </c>
      <c r="L148" s="33">
        <f t="shared" si="203"/>
        <v>0</v>
      </c>
      <c r="M148" s="35" t="e">
        <f t="shared" si="157"/>
        <v>#VALUE!</v>
      </c>
      <c r="N148" s="108"/>
      <c r="O148" s="178"/>
      <c r="P148" s="179"/>
      <c r="Q148" s="106" t="s">
        <v>160</v>
      </c>
      <c r="R148" s="107" t="s">
        <v>160</v>
      </c>
      <c r="S148" s="43"/>
      <c r="T148" s="122" t="s">
        <v>160</v>
      </c>
      <c r="U148" s="122" t="s">
        <v>160</v>
      </c>
      <c r="V148" s="123" t="s">
        <v>160</v>
      </c>
      <c r="W148" s="702">
        <f t="shared" si="165"/>
        <v>1</v>
      </c>
      <c r="X148" s="703" t="e">
        <f t="shared" si="166"/>
        <v>#VALUE!</v>
      </c>
      <c r="Y148" s="704" t="e">
        <f t="shared" si="167"/>
        <v>#VALUE!</v>
      </c>
      <c r="Z148" s="769" t="e">
        <f t="shared" si="206"/>
        <v>#VALUE!</v>
      </c>
      <c r="AA148" s="705" t="e">
        <f t="shared" si="207"/>
        <v>#VALUE!</v>
      </c>
      <c r="AB148" s="702">
        <f t="shared" si="168"/>
        <v>1</v>
      </c>
      <c r="AC148" s="703" t="e">
        <f t="shared" si="169"/>
        <v>#VALUE!</v>
      </c>
      <c r="AD148" s="704" t="e">
        <f t="shared" si="170"/>
        <v>#VALUE!</v>
      </c>
      <c r="AE148" s="769" t="e">
        <f t="shared" si="208"/>
        <v>#VALUE!</v>
      </c>
      <c r="AF148" s="705" t="e">
        <f t="shared" si="209"/>
        <v>#VALUE!</v>
      </c>
      <c r="AG148" s="702">
        <f t="shared" si="171"/>
        <v>1</v>
      </c>
      <c r="AH148" s="703" t="e">
        <f t="shared" si="172"/>
        <v>#VALUE!</v>
      </c>
      <c r="AI148" s="704" t="e">
        <f t="shared" si="173"/>
        <v>#VALUE!</v>
      </c>
      <c r="AJ148" s="769" t="e">
        <f t="shared" si="210"/>
        <v>#VALUE!</v>
      </c>
      <c r="AK148" s="705" t="e">
        <f t="shared" si="211"/>
        <v>#VALUE!</v>
      </c>
      <c r="AL148" s="702">
        <f t="shared" si="174"/>
        <v>1</v>
      </c>
      <c r="AM148" s="703" t="e">
        <f t="shared" si="175"/>
        <v>#VALUE!</v>
      </c>
      <c r="AN148" s="704" t="e">
        <f t="shared" si="176"/>
        <v>#VALUE!</v>
      </c>
      <c r="AO148" s="769" t="e">
        <f t="shared" si="212"/>
        <v>#VALUE!</v>
      </c>
      <c r="AP148" s="705" t="e">
        <f t="shared" si="213"/>
        <v>#VALUE!</v>
      </c>
      <c r="AQ148" s="702">
        <f t="shared" si="177"/>
        <v>1</v>
      </c>
      <c r="AR148" s="703" t="e">
        <f t="shared" si="178"/>
        <v>#VALUE!</v>
      </c>
      <c r="AS148" s="704" t="e">
        <f t="shared" si="179"/>
        <v>#VALUE!</v>
      </c>
      <c r="AT148" s="769" t="e">
        <f t="shared" si="214"/>
        <v>#VALUE!</v>
      </c>
      <c r="AU148" s="705" t="e">
        <f t="shared" si="215"/>
        <v>#VALUE!</v>
      </c>
      <c r="AV148" s="702">
        <f t="shared" si="180"/>
        <v>1</v>
      </c>
      <c r="AW148" s="703" t="e">
        <f t="shared" si="181"/>
        <v>#VALUE!</v>
      </c>
      <c r="AX148" s="704" t="e">
        <f t="shared" si="182"/>
        <v>#VALUE!</v>
      </c>
      <c r="AY148" s="769" t="e">
        <f t="shared" si="216"/>
        <v>#VALUE!</v>
      </c>
      <c r="AZ148" s="705" t="e">
        <f t="shared" si="217"/>
        <v>#VALUE!</v>
      </c>
      <c r="BA148" s="702">
        <f t="shared" si="183"/>
        <v>1</v>
      </c>
      <c r="BB148" s="703" t="e">
        <f t="shared" si="184"/>
        <v>#VALUE!</v>
      </c>
      <c r="BC148" s="704" t="e">
        <f t="shared" si="185"/>
        <v>#VALUE!</v>
      </c>
      <c r="BD148" s="769" t="e">
        <f t="shared" si="218"/>
        <v>#VALUE!</v>
      </c>
      <c r="BE148" s="705" t="e">
        <f t="shared" si="219"/>
        <v>#VALUE!</v>
      </c>
      <c r="BF148" s="702">
        <f t="shared" si="186"/>
        <v>1</v>
      </c>
      <c r="BG148" s="703" t="e">
        <f t="shared" si="187"/>
        <v>#VALUE!</v>
      </c>
      <c r="BH148" s="704" t="e">
        <f t="shared" si="188"/>
        <v>#VALUE!</v>
      </c>
      <c r="BI148" s="769" t="e">
        <f t="shared" si="220"/>
        <v>#VALUE!</v>
      </c>
      <c r="BJ148" s="705" t="e">
        <f t="shared" si="221"/>
        <v>#VALUE!</v>
      </c>
      <c r="BK148" s="702">
        <f t="shared" si="189"/>
        <v>1</v>
      </c>
      <c r="BL148" s="703" t="e">
        <f t="shared" si="190"/>
        <v>#VALUE!</v>
      </c>
      <c r="BM148" s="704" t="e">
        <f t="shared" si="191"/>
        <v>#VALUE!</v>
      </c>
      <c r="BN148" s="769" t="e">
        <f t="shared" si="222"/>
        <v>#VALUE!</v>
      </c>
      <c r="BO148" s="705" t="e">
        <f t="shared" si="223"/>
        <v>#VALUE!</v>
      </c>
      <c r="BP148" s="702">
        <f t="shared" si="192"/>
        <v>1</v>
      </c>
      <c r="BQ148" s="703" t="e">
        <f t="shared" si="193"/>
        <v>#VALUE!</v>
      </c>
      <c r="BR148" s="704" t="e">
        <f t="shared" si="194"/>
        <v>#VALUE!</v>
      </c>
      <c r="BS148" s="769" t="e">
        <f t="shared" si="224"/>
        <v>#VALUE!</v>
      </c>
      <c r="BT148" s="705" t="e">
        <f t="shared" si="225"/>
        <v>#VALUE!</v>
      </c>
      <c r="BU148" s="702">
        <f t="shared" si="195"/>
        <v>1</v>
      </c>
      <c r="BV148" s="703" t="e">
        <f t="shared" si="196"/>
        <v>#VALUE!</v>
      </c>
      <c r="BW148" s="704" t="e">
        <f t="shared" si="197"/>
        <v>#VALUE!</v>
      </c>
      <c r="BX148" s="769" t="e">
        <f t="shared" si="226"/>
        <v>#VALUE!</v>
      </c>
      <c r="BY148" s="705" t="e">
        <f t="shared" si="227"/>
        <v>#VALUE!</v>
      </c>
      <c r="BZ148" s="702">
        <f t="shared" si="198"/>
        <v>1</v>
      </c>
      <c r="CA148" s="703" t="e">
        <f t="shared" si="199"/>
        <v>#VALUE!</v>
      </c>
      <c r="CB148" s="704" t="e">
        <f t="shared" si="200"/>
        <v>#VALUE!</v>
      </c>
      <c r="CC148" s="769" t="e">
        <f t="shared" si="228"/>
        <v>#VALUE!</v>
      </c>
      <c r="CD148" s="705" t="e">
        <f t="shared" si="229"/>
        <v>#VALUE!</v>
      </c>
      <c r="CE148" s="706">
        <f t="shared" si="204"/>
        <v>12</v>
      </c>
      <c r="CF148" s="707" t="e">
        <f t="shared" si="205"/>
        <v>#VALUE!</v>
      </c>
      <c r="CG148" s="708"/>
      <c r="CH148" s="709"/>
      <c r="CI148" s="719"/>
      <c r="CJ148" s="719"/>
      <c r="CK148" s="720"/>
      <c r="CL148" s="721"/>
      <c r="CM148" s="721"/>
      <c r="CN148" s="722"/>
      <c r="CO148" s="742" t="e">
        <f t="shared" si="159"/>
        <v>#VALUE!</v>
      </c>
      <c r="CP148" s="743" t="e">
        <f t="shared" si="160"/>
        <v>#VALUE!</v>
      </c>
      <c r="CQ148" s="724">
        <f t="shared" si="161"/>
        <v>0</v>
      </c>
      <c r="CR148" s="725" t="e">
        <f t="shared" si="230"/>
        <v>#VALUE!</v>
      </c>
      <c r="CS148" s="725" t="e">
        <f t="shared" si="230"/>
        <v>#VALUE!</v>
      </c>
      <c r="CT148" s="725" t="e">
        <f t="shared" si="163"/>
        <v>#VALUE!</v>
      </c>
      <c r="CU148" s="709"/>
    </row>
    <row r="149" spans="1:99" ht="16.5" customHeight="1">
      <c r="A149" s="23">
        <f t="shared" si="164"/>
        <v>145</v>
      </c>
      <c r="B149" s="142">
        <f>'2020-상시근로자'!B149</f>
        <v>0</v>
      </c>
      <c r="C149" s="635">
        <f>'2020-상시근로자'!C149</f>
        <v>0</v>
      </c>
      <c r="D149" s="637">
        <f>'2020-상시근로자'!D149</f>
        <v>0</v>
      </c>
      <c r="E149" s="156" t="e">
        <f t="shared" si="152"/>
        <v>#VALUE!</v>
      </c>
      <c r="F149" s="30" t="e">
        <f t="shared" si="153"/>
        <v>#VALUE!</v>
      </c>
      <c r="G149" s="31" t="e">
        <f t="shared" si="154"/>
        <v>#VALUE!</v>
      </c>
      <c r="H149" s="147" t="e">
        <f t="shared" si="155"/>
        <v>#VALUE!</v>
      </c>
      <c r="I149" s="636">
        <f>'2020-상시근로자'!E149</f>
        <v>0</v>
      </c>
      <c r="J149" s="636">
        <f>'2020-상시근로자'!G149</f>
        <v>0</v>
      </c>
      <c r="K149" s="33" t="e">
        <f t="shared" si="156"/>
        <v>#VALUE!</v>
      </c>
      <c r="L149" s="33">
        <f t="shared" si="203"/>
        <v>0</v>
      </c>
      <c r="M149" s="35" t="e">
        <f t="shared" si="157"/>
        <v>#VALUE!</v>
      </c>
      <c r="N149" s="108"/>
      <c r="O149" s="178"/>
      <c r="P149" s="179"/>
      <c r="Q149" s="106" t="s">
        <v>160</v>
      </c>
      <c r="R149" s="107" t="s">
        <v>160</v>
      </c>
      <c r="S149" s="43"/>
      <c r="T149" s="122" t="s">
        <v>160</v>
      </c>
      <c r="U149" s="122" t="s">
        <v>160</v>
      </c>
      <c r="V149" s="123" t="s">
        <v>160</v>
      </c>
      <c r="W149" s="702">
        <f t="shared" si="165"/>
        <v>1</v>
      </c>
      <c r="X149" s="703" t="e">
        <f t="shared" si="166"/>
        <v>#VALUE!</v>
      </c>
      <c r="Y149" s="704" t="e">
        <f t="shared" si="167"/>
        <v>#VALUE!</v>
      </c>
      <c r="Z149" s="769" t="e">
        <f t="shared" si="206"/>
        <v>#VALUE!</v>
      </c>
      <c r="AA149" s="705" t="e">
        <f t="shared" si="207"/>
        <v>#VALUE!</v>
      </c>
      <c r="AB149" s="702">
        <f t="shared" si="168"/>
        <v>1</v>
      </c>
      <c r="AC149" s="703" t="e">
        <f t="shared" si="169"/>
        <v>#VALUE!</v>
      </c>
      <c r="AD149" s="704" t="e">
        <f t="shared" si="170"/>
        <v>#VALUE!</v>
      </c>
      <c r="AE149" s="769" t="e">
        <f t="shared" si="208"/>
        <v>#VALUE!</v>
      </c>
      <c r="AF149" s="705" t="e">
        <f t="shared" si="209"/>
        <v>#VALUE!</v>
      </c>
      <c r="AG149" s="702">
        <f t="shared" si="171"/>
        <v>1</v>
      </c>
      <c r="AH149" s="703" t="e">
        <f t="shared" si="172"/>
        <v>#VALUE!</v>
      </c>
      <c r="AI149" s="704" t="e">
        <f t="shared" si="173"/>
        <v>#VALUE!</v>
      </c>
      <c r="AJ149" s="769" t="e">
        <f t="shared" si="210"/>
        <v>#VALUE!</v>
      </c>
      <c r="AK149" s="705" t="e">
        <f t="shared" si="211"/>
        <v>#VALUE!</v>
      </c>
      <c r="AL149" s="702">
        <f t="shared" si="174"/>
        <v>1</v>
      </c>
      <c r="AM149" s="703" t="e">
        <f t="shared" si="175"/>
        <v>#VALUE!</v>
      </c>
      <c r="AN149" s="704" t="e">
        <f t="shared" si="176"/>
        <v>#VALUE!</v>
      </c>
      <c r="AO149" s="769" t="e">
        <f t="shared" si="212"/>
        <v>#VALUE!</v>
      </c>
      <c r="AP149" s="705" t="e">
        <f t="shared" si="213"/>
        <v>#VALUE!</v>
      </c>
      <c r="AQ149" s="702">
        <f t="shared" si="177"/>
        <v>1</v>
      </c>
      <c r="AR149" s="703" t="e">
        <f t="shared" si="178"/>
        <v>#VALUE!</v>
      </c>
      <c r="AS149" s="704" t="e">
        <f t="shared" si="179"/>
        <v>#VALUE!</v>
      </c>
      <c r="AT149" s="769" t="e">
        <f t="shared" si="214"/>
        <v>#VALUE!</v>
      </c>
      <c r="AU149" s="705" t="e">
        <f t="shared" si="215"/>
        <v>#VALUE!</v>
      </c>
      <c r="AV149" s="702">
        <f t="shared" si="180"/>
        <v>1</v>
      </c>
      <c r="AW149" s="703" t="e">
        <f t="shared" si="181"/>
        <v>#VALUE!</v>
      </c>
      <c r="AX149" s="704" t="e">
        <f t="shared" si="182"/>
        <v>#VALUE!</v>
      </c>
      <c r="AY149" s="769" t="e">
        <f t="shared" si="216"/>
        <v>#VALUE!</v>
      </c>
      <c r="AZ149" s="705" t="e">
        <f t="shared" si="217"/>
        <v>#VALUE!</v>
      </c>
      <c r="BA149" s="702">
        <f t="shared" si="183"/>
        <v>1</v>
      </c>
      <c r="BB149" s="703" t="e">
        <f t="shared" si="184"/>
        <v>#VALUE!</v>
      </c>
      <c r="BC149" s="704" t="e">
        <f t="shared" si="185"/>
        <v>#VALUE!</v>
      </c>
      <c r="BD149" s="769" t="e">
        <f t="shared" si="218"/>
        <v>#VALUE!</v>
      </c>
      <c r="BE149" s="705" t="e">
        <f t="shared" si="219"/>
        <v>#VALUE!</v>
      </c>
      <c r="BF149" s="702">
        <f t="shared" si="186"/>
        <v>1</v>
      </c>
      <c r="BG149" s="703" t="e">
        <f t="shared" si="187"/>
        <v>#VALUE!</v>
      </c>
      <c r="BH149" s="704" t="e">
        <f t="shared" si="188"/>
        <v>#VALUE!</v>
      </c>
      <c r="BI149" s="769" t="e">
        <f t="shared" si="220"/>
        <v>#VALUE!</v>
      </c>
      <c r="BJ149" s="705" t="e">
        <f t="shared" si="221"/>
        <v>#VALUE!</v>
      </c>
      <c r="BK149" s="702">
        <f t="shared" si="189"/>
        <v>1</v>
      </c>
      <c r="BL149" s="703" t="e">
        <f t="shared" si="190"/>
        <v>#VALUE!</v>
      </c>
      <c r="BM149" s="704" t="e">
        <f t="shared" si="191"/>
        <v>#VALUE!</v>
      </c>
      <c r="BN149" s="769" t="e">
        <f t="shared" si="222"/>
        <v>#VALUE!</v>
      </c>
      <c r="BO149" s="705" t="e">
        <f t="shared" si="223"/>
        <v>#VALUE!</v>
      </c>
      <c r="BP149" s="702">
        <f t="shared" si="192"/>
        <v>1</v>
      </c>
      <c r="BQ149" s="703" t="e">
        <f t="shared" si="193"/>
        <v>#VALUE!</v>
      </c>
      <c r="BR149" s="704" t="e">
        <f t="shared" si="194"/>
        <v>#VALUE!</v>
      </c>
      <c r="BS149" s="769" t="e">
        <f t="shared" si="224"/>
        <v>#VALUE!</v>
      </c>
      <c r="BT149" s="705" t="e">
        <f t="shared" si="225"/>
        <v>#VALUE!</v>
      </c>
      <c r="BU149" s="702">
        <f t="shared" si="195"/>
        <v>1</v>
      </c>
      <c r="BV149" s="703" t="e">
        <f t="shared" si="196"/>
        <v>#VALUE!</v>
      </c>
      <c r="BW149" s="704" t="e">
        <f t="shared" si="197"/>
        <v>#VALUE!</v>
      </c>
      <c r="BX149" s="769" t="e">
        <f t="shared" si="226"/>
        <v>#VALUE!</v>
      </c>
      <c r="BY149" s="705" t="e">
        <f t="shared" si="227"/>
        <v>#VALUE!</v>
      </c>
      <c r="BZ149" s="702">
        <f t="shared" si="198"/>
        <v>1</v>
      </c>
      <c r="CA149" s="703" t="e">
        <f t="shared" si="199"/>
        <v>#VALUE!</v>
      </c>
      <c r="CB149" s="704" t="e">
        <f t="shared" si="200"/>
        <v>#VALUE!</v>
      </c>
      <c r="CC149" s="769" t="e">
        <f t="shared" si="228"/>
        <v>#VALUE!</v>
      </c>
      <c r="CD149" s="705" t="e">
        <f t="shared" si="229"/>
        <v>#VALUE!</v>
      </c>
      <c r="CE149" s="706">
        <f t="shared" si="204"/>
        <v>12</v>
      </c>
      <c r="CF149" s="707" t="e">
        <f t="shared" si="205"/>
        <v>#VALUE!</v>
      </c>
      <c r="CG149" s="708"/>
      <c r="CH149" s="709"/>
      <c r="CI149" s="719"/>
      <c r="CJ149" s="719"/>
      <c r="CK149" s="720"/>
      <c r="CL149" s="721"/>
      <c r="CM149" s="721"/>
      <c r="CN149" s="722"/>
      <c r="CO149" s="742" t="e">
        <f t="shared" si="159"/>
        <v>#VALUE!</v>
      </c>
      <c r="CP149" s="743" t="e">
        <f t="shared" si="160"/>
        <v>#VALUE!</v>
      </c>
      <c r="CQ149" s="724">
        <f t="shared" si="161"/>
        <v>0</v>
      </c>
      <c r="CR149" s="725" t="e">
        <f t="shared" si="230"/>
        <v>#VALUE!</v>
      </c>
      <c r="CS149" s="725" t="e">
        <f t="shared" si="230"/>
        <v>#VALUE!</v>
      </c>
      <c r="CT149" s="725" t="e">
        <f t="shared" si="163"/>
        <v>#VALUE!</v>
      </c>
      <c r="CU149" s="709"/>
    </row>
    <row r="150" spans="1:99" ht="16.5" customHeight="1">
      <c r="A150" s="23">
        <f t="shared" si="164"/>
        <v>146</v>
      </c>
      <c r="B150" s="142">
        <f>'2020-상시근로자'!B150</f>
        <v>0</v>
      </c>
      <c r="C150" s="635">
        <f>'2020-상시근로자'!C150</f>
        <v>0</v>
      </c>
      <c r="D150" s="637">
        <f>'2020-상시근로자'!D150</f>
        <v>0</v>
      </c>
      <c r="E150" s="156" t="e">
        <f t="shared" si="152"/>
        <v>#VALUE!</v>
      </c>
      <c r="F150" s="30" t="e">
        <f t="shared" si="153"/>
        <v>#VALUE!</v>
      </c>
      <c r="G150" s="31" t="e">
        <f t="shared" si="154"/>
        <v>#VALUE!</v>
      </c>
      <c r="H150" s="147" t="e">
        <f t="shared" si="155"/>
        <v>#VALUE!</v>
      </c>
      <c r="I150" s="636">
        <f>'2020-상시근로자'!E150</f>
        <v>0</v>
      </c>
      <c r="J150" s="636">
        <f>'2020-상시근로자'!G150</f>
        <v>0</v>
      </c>
      <c r="K150" s="33" t="e">
        <f t="shared" si="156"/>
        <v>#VALUE!</v>
      </c>
      <c r="L150" s="33">
        <f t="shared" si="203"/>
        <v>0</v>
      </c>
      <c r="M150" s="35" t="e">
        <f t="shared" si="157"/>
        <v>#VALUE!</v>
      </c>
      <c r="N150" s="108"/>
      <c r="O150" s="178"/>
      <c r="P150" s="179"/>
      <c r="Q150" s="106" t="s">
        <v>160</v>
      </c>
      <c r="R150" s="107" t="s">
        <v>160</v>
      </c>
      <c r="S150" s="43"/>
      <c r="T150" s="122" t="s">
        <v>160</v>
      </c>
      <c r="U150" s="122" t="s">
        <v>160</v>
      </c>
      <c r="V150" s="123" t="s">
        <v>160</v>
      </c>
      <c r="W150" s="702">
        <f t="shared" si="165"/>
        <v>1</v>
      </c>
      <c r="X150" s="703" t="e">
        <f t="shared" si="166"/>
        <v>#VALUE!</v>
      </c>
      <c r="Y150" s="704" t="e">
        <f t="shared" si="167"/>
        <v>#VALUE!</v>
      </c>
      <c r="Z150" s="769" t="e">
        <f t="shared" si="206"/>
        <v>#VALUE!</v>
      </c>
      <c r="AA150" s="705" t="e">
        <f t="shared" si="207"/>
        <v>#VALUE!</v>
      </c>
      <c r="AB150" s="702">
        <f t="shared" si="168"/>
        <v>1</v>
      </c>
      <c r="AC150" s="703" t="e">
        <f t="shared" si="169"/>
        <v>#VALUE!</v>
      </c>
      <c r="AD150" s="704" t="e">
        <f t="shared" si="170"/>
        <v>#VALUE!</v>
      </c>
      <c r="AE150" s="769" t="e">
        <f t="shared" si="208"/>
        <v>#VALUE!</v>
      </c>
      <c r="AF150" s="705" t="e">
        <f t="shared" si="209"/>
        <v>#VALUE!</v>
      </c>
      <c r="AG150" s="702">
        <f t="shared" si="171"/>
        <v>1</v>
      </c>
      <c r="AH150" s="703" t="e">
        <f t="shared" si="172"/>
        <v>#VALUE!</v>
      </c>
      <c r="AI150" s="704" t="e">
        <f t="shared" si="173"/>
        <v>#VALUE!</v>
      </c>
      <c r="AJ150" s="769" t="e">
        <f t="shared" si="210"/>
        <v>#VALUE!</v>
      </c>
      <c r="AK150" s="705" t="e">
        <f t="shared" si="211"/>
        <v>#VALUE!</v>
      </c>
      <c r="AL150" s="702">
        <f t="shared" si="174"/>
        <v>1</v>
      </c>
      <c r="AM150" s="703" t="e">
        <f t="shared" si="175"/>
        <v>#VALUE!</v>
      </c>
      <c r="AN150" s="704" t="e">
        <f t="shared" si="176"/>
        <v>#VALUE!</v>
      </c>
      <c r="AO150" s="769" t="e">
        <f t="shared" si="212"/>
        <v>#VALUE!</v>
      </c>
      <c r="AP150" s="705" t="e">
        <f t="shared" si="213"/>
        <v>#VALUE!</v>
      </c>
      <c r="AQ150" s="702">
        <f t="shared" si="177"/>
        <v>1</v>
      </c>
      <c r="AR150" s="703" t="e">
        <f t="shared" si="178"/>
        <v>#VALUE!</v>
      </c>
      <c r="AS150" s="704" t="e">
        <f t="shared" si="179"/>
        <v>#VALUE!</v>
      </c>
      <c r="AT150" s="769" t="e">
        <f t="shared" si="214"/>
        <v>#VALUE!</v>
      </c>
      <c r="AU150" s="705" t="e">
        <f t="shared" si="215"/>
        <v>#VALUE!</v>
      </c>
      <c r="AV150" s="702">
        <f t="shared" si="180"/>
        <v>1</v>
      </c>
      <c r="AW150" s="703" t="e">
        <f t="shared" si="181"/>
        <v>#VALUE!</v>
      </c>
      <c r="AX150" s="704" t="e">
        <f t="shared" si="182"/>
        <v>#VALUE!</v>
      </c>
      <c r="AY150" s="769" t="e">
        <f t="shared" si="216"/>
        <v>#VALUE!</v>
      </c>
      <c r="AZ150" s="705" t="e">
        <f t="shared" si="217"/>
        <v>#VALUE!</v>
      </c>
      <c r="BA150" s="702">
        <f t="shared" si="183"/>
        <v>1</v>
      </c>
      <c r="BB150" s="703" t="e">
        <f t="shared" si="184"/>
        <v>#VALUE!</v>
      </c>
      <c r="BC150" s="704" t="e">
        <f t="shared" si="185"/>
        <v>#VALUE!</v>
      </c>
      <c r="BD150" s="769" t="e">
        <f t="shared" si="218"/>
        <v>#VALUE!</v>
      </c>
      <c r="BE150" s="705" t="e">
        <f t="shared" si="219"/>
        <v>#VALUE!</v>
      </c>
      <c r="BF150" s="702">
        <f t="shared" si="186"/>
        <v>1</v>
      </c>
      <c r="BG150" s="703" t="e">
        <f t="shared" si="187"/>
        <v>#VALUE!</v>
      </c>
      <c r="BH150" s="704" t="e">
        <f t="shared" si="188"/>
        <v>#VALUE!</v>
      </c>
      <c r="BI150" s="769" t="e">
        <f t="shared" si="220"/>
        <v>#VALUE!</v>
      </c>
      <c r="BJ150" s="705" t="e">
        <f t="shared" si="221"/>
        <v>#VALUE!</v>
      </c>
      <c r="BK150" s="702">
        <f t="shared" si="189"/>
        <v>1</v>
      </c>
      <c r="BL150" s="703" t="e">
        <f t="shared" si="190"/>
        <v>#VALUE!</v>
      </c>
      <c r="BM150" s="704" t="e">
        <f t="shared" si="191"/>
        <v>#VALUE!</v>
      </c>
      <c r="BN150" s="769" t="e">
        <f t="shared" si="222"/>
        <v>#VALUE!</v>
      </c>
      <c r="BO150" s="705" t="e">
        <f t="shared" si="223"/>
        <v>#VALUE!</v>
      </c>
      <c r="BP150" s="702">
        <f t="shared" si="192"/>
        <v>1</v>
      </c>
      <c r="BQ150" s="703" t="e">
        <f t="shared" si="193"/>
        <v>#VALUE!</v>
      </c>
      <c r="BR150" s="704" t="e">
        <f t="shared" si="194"/>
        <v>#VALUE!</v>
      </c>
      <c r="BS150" s="769" t="e">
        <f t="shared" si="224"/>
        <v>#VALUE!</v>
      </c>
      <c r="BT150" s="705" t="e">
        <f t="shared" si="225"/>
        <v>#VALUE!</v>
      </c>
      <c r="BU150" s="702">
        <f t="shared" si="195"/>
        <v>1</v>
      </c>
      <c r="BV150" s="703" t="e">
        <f t="shared" si="196"/>
        <v>#VALUE!</v>
      </c>
      <c r="BW150" s="704" t="e">
        <f t="shared" si="197"/>
        <v>#VALUE!</v>
      </c>
      <c r="BX150" s="769" t="e">
        <f t="shared" si="226"/>
        <v>#VALUE!</v>
      </c>
      <c r="BY150" s="705" t="e">
        <f t="shared" si="227"/>
        <v>#VALUE!</v>
      </c>
      <c r="BZ150" s="702">
        <f t="shared" si="198"/>
        <v>1</v>
      </c>
      <c r="CA150" s="703" t="e">
        <f t="shared" si="199"/>
        <v>#VALUE!</v>
      </c>
      <c r="CB150" s="704" t="e">
        <f t="shared" si="200"/>
        <v>#VALUE!</v>
      </c>
      <c r="CC150" s="769" t="e">
        <f t="shared" si="228"/>
        <v>#VALUE!</v>
      </c>
      <c r="CD150" s="705" t="e">
        <f t="shared" si="229"/>
        <v>#VALUE!</v>
      </c>
      <c r="CE150" s="706">
        <f t="shared" si="204"/>
        <v>12</v>
      </c>
      <c r="CF150" s="707" t="e">
        <f t="shared" si="205"/>
        <v>#VALUE!</v>
      </c>
      <c r="CG150" s="708"/>
      <c r="CH150" s="709"/>
      <c r="CI150" s="719"/>
      <c r="CJ150" s="719"/>
      <c r="CK150" s="720"/>
      <c r="CL150" s="721"/>
      <c r="CM150" s="721"/>
      <c r="CN150" s="722"/>
      <c r="CO150" s="742" t="e">
        <f t="shared" si="159"/>
        <v>#VALUE!</v>
      </c>
      <c r="CP150" s="743" t="e">
        <f t="shared" si="160"/>
        <v>#VALUE!</v>
      </c>
      <c r="CQ150" s="724">
        <f t="shared" si="161"/>
        <v>0</v>
      </c>
      <c r="CR150" s="725" t="e">
        <f t="shared" si="230"/>
        <v>#VALUE!</v>
      </c>
      <c r="CS150" s="725" t="e">
        <f t="shared" si="230"/>
        <v>#VALUE!</v>
      </c>
      <c r="CT150" s="725" t="e">
        <f t="shared" si="163"/>
        <v>#VALUE!</v>
      </c>
      <c r="CU150" s="709"/>
    </row>
    <row r="151" spans="1:99" ht="16.5" customHeight="1" thickBot="1">
      <c r="A151" s="23">
        <f t="shared" si="164"/>
        <v>147</v>
      </c>
      <c r="B151" s="142">
        <f>'2020-상시근로자'!B151</f>
        <v>0</v>
      </c>
      <c r="C151" s="635">
        <f>'2020-상시근로자'!C151</f>
        <v>0</v>
      </c>
      <c r="D151" s="637">
        <f>'2020-상시근로자'!D151</f>
        <v>0</v>
      </c>
      <c r="E151" s="156" t="e">
        <f t="shared" si="152"/>
        <v>#VALUE!</v>
      </c>
      <c r="F151" s="30" t="e">
        <f t="shared" si="153"/>
        <v>#VALUE!</v>
      </c>
      <c r="G151" s="31" t="e">
        <f t="shared" si="154"/>
        <v>#VALUE!</v>
      </c>
      <c r="H151" s="147" t="e">
        <f t="shared" si="155"/>
        <v>#VALUE!</v>
      </c>
      <c r="I151" s="636">
        <f>'2020-상시근로자'!E151</f>
        <v>0</v>
      </c>
      <c r="J151" s="636">
        <f>'2020-상시근로자'!G151</f>
        <v>0</v>
      </c>
      <c r="K151" s="33" t="e">
        <f t="shared" si="156"/>
        <v>#VALUE!</v>
      </c>
      <c r="L151" s="33">
        <f t="shared" si="203"/>
        <v>0</v>
      </c>
      <c r="M151" s="35" t="e">
        <f t="shared" si="157"/>
        <v>#VALUE!</v>
      </c>
      <c r="N151" s="108"/>
      <c r="O151" s="180"/>
      <c r="P151" s="181"/>
      <c r="Q151" s="106" t="s">
        <v>160</v>
      </c>
      <c r="R151" s="107" t="s">
        <v>160</v>
      </c>
      <c r="S151" s="43"/>
      <c r="T151" s="122" t="s">
        <v>160</v>
      </c>
      <c r="U151" s="122" t="s">
        <v>160</v>
      </c>
      <c r="V151" s="123" t="s">
        <v>160</v>
      </c>
      <c r="W151" s="702">
        <f t="shared" si="165"/>
        <v>1</v>
      </c>
      <c r="X151" s="703" t="e">
        <f t="shared" si="166"/>
        <v>#VALUE!</v>
      </c>
      <c r="Y151" s="704" t="e">
        <f t="shared" si="167"/>
        <v>#VALUE!</v>
      </c>
      <c r="Z151" s="769" t="e">
        <f t="shared" si="206"/>
        <v>#VALUE!</v>
      </c>
      <c r="AA151" s="705" t="e">
        <f t="shared" si="207"/>
        <v>#VALUE!</v>
      </c>
      <c r="AB151" s="702">
        <f t="shared" si="168"/>
        <v>1</v>
      </c>
      <c r="AC151" s="703" t="e">
        <f t="shared" si="169"/>
        <v>#VALUE!</v>
      </c>
      <c r="AD151" s="704" t="e">
        <f t="shared" si="170"/>
        <v>#VALUE!</v>
      </c>
      <c r="AE151" s="769" t="e">
        <f t="shared" si="208"/>
        <v>#VALUE!</v>
      </c>
      <c r="AF151" s="705" t="e">
        <f t="shared" si="209"/>
        <v>#VALUE!</v>
      </c>
      <c r="AG151" s="702">
        <f t="shared" si="171"/>
        <v>1</v>
      </c>
      <c r="AH151" s="703" t="e">
        <f t="shared" si="172"/>
        <v>#VALUE!</v>
      </c>
      <c r="AI151" s="704" t="e">
        <f t="shared" si="173"/>
        <v>#VALUE!</v>
      </c>
      <c r="AJ151" s="769" t="e">
        <f t="shared" si="210"/>
        <v>#VALUE!</v>
      </c>
      <c r="AK151" s="705" t="e">
        <f t="shared" si="211"/>
        <v>#VALUE!</v>
      </c>
      <c r="AL151" s="702">
        <f t="shared" si="174"/>
        <v>1</v>
      </c>
      <c r="AM151" s="703" t="e">
        <f t="shared" si="175"/>
        <v>#VALUE!</v>
      </c>
      <c r="AN151" s="704" t="e">
        <f t="shared" si="176"/>
        <v>#VALUE!</v>
      </c>
      <c r="AO151" s="769" t="e">
        <f t="shared" si="212"/>
        <v>#VALUE!</v>
      </c>
      <c r="AP151" s="705" t="e">
        <f t="shared" si="213"/>
        <v>#VALUE!</v>
      </c>
      <c r="AQ151" s="702">
        <f t="shared" si="177"/>
        <v>1</v>
      </c>
      <c r="AR151" s="703" t="e">
        <f t="shared" si="178"/>
        <v>#VALUE!</v>
      </c>
      <c r="AS151" s="704" t="e">
        <f t="shared" si="179"/>
        <v>#VALUE!</v>
      </c>
      <c r="AT151" s="769" t="e">
        <f t="shared" si="214"/>
        <v>#VALUE!</v>
      </c>
      <c r="AU151" s="705" t="e">
        <f t="shared" si="215"/>
        <v>#VALUE!</v>
      </c>
      <c r="AV151" s="702">
        <f t="shared" si="180"/>
        <v>1</v>
      </c>
      <c r="AW151" s="703" t="e">
        <f t="shared" si="181"/>
        <v>#VALUE!</v>
      </c>
      <c r="AX151" s="704" t="e">
        <f t="shared" si="182"/>
        <v>#VALUE!</v>
      </c>
      <c r="AY151" s="769" t="e">
        <f t="shared" si="216"/>
        <v>#VALUE!</v>
      </c>
      <c r="AZ151" s="705" t="e">
        <f t="shared" si="217"/>
        <v>#VALUE!</v>
      </c>
      <c r="BA151" s="702">
        <f t="shared" si="183"/>
        <v>1</v>
      </c>
      <c r="BB151" s="703" t="e">
        <f t="shared" si="184"/>
        <v>#VALUE!</v>
      </c>
      <c r="BC151" s="704" t="e">
        <f t="shared" si="185"/>
        <v>#VALUE!</v>
      </c>
      <c r="BD151" s="769" t="e">
        <f t="shared" si="218"/>
        <v>#VALUE!</v>
      </c>
      <c r="BE151" s="705" t="e">
        <f t="shared" si="219"/>
        <v>#VALUE!</v>
      </c>
      <c r="BF151" s="702">
        <f t="shared" si="186"/>
        <v>1</v>
      </c>
      <c r="BG151" s="703" t="e">
        <f t="shared" si="187"/>
        <v>#VALUE!</v>
      </c>
      <c r="BH151" s="704" t="e">
        <f t="shared" si="188"/>
        <v>#VALUE!</v>
      </c>
      <c r="BI151" s="769" t="e">
        <f t="shared" si="220"/>
        <v>#VALUE!</v>
      </c>
      <c r="BJ151" s="705" t="e">
        <f t="shared" si="221"/>
        <v>#VALUE!</v>
      </c>
      <c r="BK151" s="702">
        <f t="shared" si="189"/>
        <v>1</v>
      </c>
      <c r="BL151" s="703" t="e">
        <f t="shared" si="190"/>
        <v>#VALUE!</v>
      </c>
      <c r="BM151" s="704" t="e">
        <f t="shared" si="191"/>
        <v>#VALUE!</v>
      </c>
      <c r="BN151" s="769" t="e">
        <f t="shared" si="222"/>
        <v>#VALUE!</v>
      </c>
      <c r="BO151" s="705" t="e">
        <f t="shared" si="223"/>
        <v>#VALUE!</v>
      </c>
      <c r="BP151" s="702">
        <f t="shared" si="192"/>
        <v>1</v>
      </c>
      <c r="BQ151" s="703" t="e">
        <f t="shared" si="193"/>
        <v>#VALUE!</v>
      </c>
      <c r="BR151" s="704" t="e">
        <f t="shared" si="194"/>
        <v>#VALUE!</v>
      </c>
      <c r="BS151" s="769" t="e">
        <f t="shared" si="224"/>
        <v>#VALUE!</v>
      </c>
      <c r="BT151" s="705" t="e">
        <f t="shared" si="225"/>
        <v>#VALUE!</v>
      </c>
      <c r="BU151" s="702">
        <f t="shared" si="195"/>
        <v>1</v>
      </c>
      <c r="BV151" s="703" t="e">
        <f t="shared" si="196"/>
        <v>#VALUE!</v>
      </c>
      <c r="BW151" s="704" t="e">
        <f t="shared" si="197"/>
        <v>#VALUE!</v>
      </c>
      <c r="BX151" s="769" t="e">
        <f t="shared" si="226"/>
        <v>#VALUE!</v>
      </c>
      <c r="BY151" s="705" t="e">
        <f t="shared" si="227"/>
        <v>#VALUE!</v>
      </c>
      <c r="BZ151" s="702">
        <f t="shared" si="198"/>
        <v>1</v>
      </c>
      <c r="CA151" s="703" t="e">
        <f t="shared" si="199"/>
        <v>#VALUE!</v>
      </c>
      <c r="CB151" s="704" t="e">
        <f t="shared" si="200"/>
        <v>#VALUE!</v>
      </c>
      <c r="CC151" s="769" t="e">
        <f t="shared" si="228"/>
        <v>#VALUE!</v>
      </c>
      <c r="CD151" s="705" t="e">
        <f t="shared" si="229"/>
        <v>#VALUE!</v>
      </c>
      <c r="CE151" s="706">
        <f t="shared" si="204"/>
        <v>12</v>
      </c>
      <c r="CF151" s="707" t="e">
        <f t="shared" si="205"/>
        <v>#VALUE!</v>
      </c>
      <c r="CG151" s="708"/>
      <c r="CH151" s="709"/>
      <c r="CI151" s="719"/>
      <c r="CJ151" s="719"/>
      <c r="CK151" s="720"/>
      <c r="CL151" s="721"/>
      <c r="CM151" s="721"/>
      <c r="CN151" s="722"/>
      <c r="CO151" s="742" t="e">
        <f t="shared" si="159"/>
        <v>#VALUE!</v>
      </c>
      <c r="CP151" s="743" t="e">
        <f t="shared" si="160"/>
        <v>#VALUE!</v>
      </c>
      <c r="CQ151" s="724">
        <f t="shared" si="161"/>
        <v>0</v>
      </c>
      <c r="CR151" s="725" t="e">
        <f t="shared" si="230"/>
        <v>#VALUE!</v>
      </c>
      <c r="CS151" s="725" t="e">
        <f t="shared" si="230"/>
        <v>#VALUE!</v>
      </c>
      <c r="CT151" s="725" t="e">
        <f t="shared" si="163"/>
        <v>#VALUE!</v>
      </c>
      <c r="CU151" s="709"/>
    </row>
    <row r="152" spans="1:99" ht="16.5" customHeight="1">
      <c r="A152" s="23">
        <f t="shared" si="164"/>
        <v>148</v>
      </c>
      <c r="B152" s="142">
        <f>'2020-상시근로자'!B152</f>
        <v>0</v>
      </c>
      <c r="C152" s="635">
        <f>'2020-상시근로자'!C152</f>
        <v>0</v>
      </c>
      <c r="D152" s="637">
        <f>'2020-상시근로자'!D152</f>
        <v>0</v>
      </c>
      <c r="E152" s="156" t="e">
        <f t="shared" si="152"/>
        <v>#VALUE!</v>
      </c>
      <c r="F152" s="30" t="e">
        <f t="shared" si="153"/>
        <v>#VALUE!</v>
      </c>
      <c r="G152" s="31" t="e">
        <f t="shared" si="154"/>
        <v>#VALUE!</v>
      </c>
      <c r="H152" s="147" t="e">
        <f t="shared" si="155"/>
        <v>#VALUE!</v>
      </c>
      <c r="I152" s="636">
        <f>'2020-상시근로자'!E152</f>
        <v>0</v>
      </c>
      <c r="J152" s="636">
        <f>'2020-상시근로자'!G152</f>
        <v>0</v>
      </c>
      <c r="K152" s="33" t="e">
        <f t="shared" si="156"/>
        <v>#VALUE!</v>
      </c>
      <c r="L152" s="33">
        <f t="shared" si="203"/>
        <v>0</v>
      </c>
      <c r="M152" s="35" t="e">
        <f t="shared" si="157"/>
        <v>#VALUE!</v>
      </c>
      <c r="N152" s="108"/>
      <c r="O152" s="178"/>
      <c r="P152" s="179"/>
      <c r="Q152" s="106" t="s">
        <v>160</v>
      </c>
      <c r="R152" s="107" t="s">
        <v>160</v>
      </c>
      <c r="S152" s="43"/>
      <c r="T152" s="122" t="s">
        <v>160</v>
      </c>
      <c r="U152" s="122" t="s">
        <v>160</v>
      </c>
      <c r="V152" s="123" t="s">
        <v>160</v>
      </c>
      <c r="W152" s="702">
        <f t="shared" si="165"/>
        <v>1</v>
      </c>
      <c r="X152" s="703" t="e">
        <f t="shared" si="166"/>
        <v>#VALUE!</v>
      </c>
      <c r="Y152" s="704" t="e">
        <f t="shared" si="167"/>
        <v>#VALUE!</v>
      </c>
      <c r="Z152" s="769" t="e">
        <f t="shared" si="206"/>
        <v>#VALUE!</v>
      </c>
      <c r="AA152" s="705" t="e">
        <f t="shared" si="207"/>
        <v>#VALUE!</v>
      </c>
      <c r="AB152" s="702">
        <f t="shared" si="168"/>
        <v>1</v>
      </c>
      <c r="AC152" s="703" t="e">
        <f t="shared" si="169"/>
        <v>#VALUE!</v>
      </c>
      <c r="AD152" s="704" t="e">
        <f t="shared" si="170"/>
        <v>#VALUE!</v>
      </c>
      <c r="AE152" s="769" t="e">
        <f t="shared" si="208"/>
        <v>#VALUE!</v>
      </c>
      <c r="AF152" s="705" t="e">
        <f t="shared" si="209"/>
        <v>#VALUE!</v>
      </c>
      <c r="AG152" s="702">
        <f t="shared" si="171"/>
        <v>1</v>
      </c>
      <c r="AH152" s="703" t="e">
        <f t="shared" si="172"/>
        <v>#VALUE!</v>
      </c>
      <c r="AI152" s="704" t="e">
        <f t="shared" si="173"/>
        <v>#VALUE!</v>
      </c>
      <c r="AJ152" s="769" t="e">
        <f t="shared" si="210"/>
        <v>#VALUE!</v>
      </c>
      <c r="AK152" s="705" t="e">
        <f t="shared" si="211"/>
        <v>#VALUE!</v>
      </c>
      <c r="AL152" s="702">
        <f t="shared" si="174"/>
        <v>1</v>
      </c>
      <c r="AM152" s="703" t="e">
        <f t="shared" si="175"/>
        <v>#VALUE!</v>
      </c>
      <c r="AN152" s="704" t="e">
        <f t="shared" si="176"/>
        <v>#VALUE!</v>
      </c>
      <c r="AO152" s="769" t="e">
        <f t="shared" si="212"/>
        <v>#VALUE!</v>
      </c>
      <c r="AP152" s="705" t="e">
        <f t="shared" si="213"/>
        <v>#VALUE!</v>
      </c>
      <c r="AQ152" s="702">
        <f t="shared" si="177"/>
        <v>1</v>
      </c>
      <c r="AR152" s="703" t="e">
        <f t="shared" si="178"/>
        <v>#VALUE!</v>
      </c>
      <c r="AS152" s="704" t="e">
        <f t="shared" si="179"/>
        <v>#VALUE!</v>
      </c>
      <c r="AT152" s="769" t="e">
        <f t="shared" si="214"/>
        <v>#VALUE!</v>
      </c>
      <c r="AU152" s="705" t="e">
        <f t="shared" si="215"/>
        <v>#VALUE!</v>
      </c>
      <c r="AV152" s="702">
        <f t="shared" si="180"/>
        <v>1</v>
      </c>
      <c r="AW152" s="703" t="e">
        <f t="shared" si="181"/>
        <v>#VALUE!</v>
      </c>
      <c r="AX152" s="704" t="e">
        <f t="shared" si="182"/>
        <v>#VALUE!</v>
      </c>
      <c r="AY152" s="769" t="e">
        <f t="shared" si="216"/>
        <v>#VALUE!</v>
      </c>
      <c r="AZ152" s="705" t="e">
        <f t="shared" si="217"/>
        <v>#VALUE!</v>
      </c>
      <c r="BA152" s="702">
        <f t="shared" si="183"/>
        <v>1</v>
      </c>
      <c r="BB152" s="703" t="e">
        <f t="shared" si="184"/>
        <v>#VALUE!</v>
      </c>
      <c r="BC152" s="704" t="e">
        <f t="shared" si="185"/>
        <v>#VALUE!</v>
      </c>
      <c r="BD152" s="769" t="e">
        <f t="shared" si="218"/>
        <v>#VALUE!</v>
      </c>
      <c r="BE152" s="705" t="e">
        <f t="shared" si="219"/>
        <v>#VALUE!</v>
      </c>
      <c r="BF152" s="702">
        <f t="shared" si="186"/>
        <v>1</v>
      </c>
      <c r="BG152" s="703" t="e">
        <f t="shared" si="187"/>
        <v>#VALUE!</v>
      </c>
      <c r="BH152" s="704" t="e">
        <f t="shared" si="188"/>
        <v>#VALUE!</v>
      </c>
      <c r="BI152" s="769" t="e">
        <f t="shared" si="220"/>
        <v>#VALUE!</v>
      </c>
      <c r="BJ152" s="705" t="e">
        <f t="shared" si="221"/>
        <v>#VALUE!</v>
      </c>
      <c r="BK152" s="702">
        <f t="shared" si="189"/>
        <v>1</v>
      </c>
      <c r="BL152" s="703" t="e">
        <f t="shared" si="190"/>
        <v>#VALUE!</v>
      </c>
      <c r="BM152" s="704" t="e">
        <f t="shared" si="191"/>
        <v>#VALUE!</v>
      </c>
      <c r="BN152" s="769" t="e">
        <f t="shared" si="222"/>
        <v>#VALUE!</v>
      </c>
      <c r="BO152" s="705" t="e">
        <f t="shared" si="223"/>
        <v>#VALUE!</v>
      </c>
      <c r="BP152" s="702">
        <f t="shared" si="192"/>
        <v>1</v>
      </c>
      <c r="BQ152" s="703" t="e">
        <f t="shared" si="193"/>
        <v>#VALUE!</v>
      </c>
      <c r="BR152" s="704" t="e">
        <f t="shared" si="194"/>
        <v>#VALUE!</v>
      </c>
      <c r="BS152" s="769" t="e">
        <f t="shared" si="224"/>
        <v>#VALUE!</v>
      </c>
      <c r="BT152" s="705" t="e">
        <f t="shared" si="225"/>
        <v>#VALUE!</v>
      </c>
      <c r="BU152" s="702">
        <f t="shared" si="195"/>
        <v>1</v>
      </c>
      <c r="BV152" s="703" t="e">
        <f t="shared" si="196"/>
        <v>#VALUE!</v>
      </c>
      <c r="BW152" s="704" t="e">
        <f t="shared" si="197"/>
        <v>#VALUE!</v>
      </c>
      <c r="BX152" s="769" t="e">
        <f t="shared" si="226"/>
        <v>#VALUE!</v>
      </c>
      <c r="BY152" s="705" t="e">
        <f t="shared" si="227"/>
        <v>#VALUE!</v>
      </c>
      <c r="BZ152" s="702">
        <f t="shared" si="198"/>
        <v>1</v>
      </c>
      <c r="CA152" s="703" t="e">
        <f t="shared" si="199"/>
        <v>#VALUE!</v>
      </c>
      <c r="CB152" s="704" t="e">
        <f t="shared" si="200"/>
        <v>#VALUE!</v>
      </c>
      <c r="CC152" s="769" t="e">
        <f t="shared" si="228"/>
        <v>#VALUE!</v>
      </c>
      <c r="CD152" s="705" t="e">
        <f t="shared" si="229"/>
        <v>#VALUE!</v>
      </c>
      <c r="CE152" s="706">
        <f t="shared" si="204"/>
        <v>12</v>
      </c>
      <c r="CF152" s="707" t="e">
        <f t="shared" si="205"/>
        <v>#VALUE!</v>
      </c>
      <c r="CG152" s="708"/>
      <c r="CH152" s="709"/>
      <c r="CI152" s="719"/>
      <c r="CJ152" s="719"/>
      <c r="CK152" s="720"/>
      <c r="CL152" s="721"/>
      <c r="CM152" s="721"/>
      <c r="CN152" s="722"/>
      <c r="CO152" s="742" t="e">
        <f t="shared" si="159"/>
        <v>#VALUE!</v>
      </c>
      <c r="CP152" s="743" t="e">
        <f t="shared" si="160"/>
        <v>#VALUE!</v>
      </c>
      <c r="CQ152" s="724">
        <f t="shared" si="161"/>
        <v>0</v>
      </c>
      <c r="CR152" s="725" t="e">
        <f t="shared" si="230"/>
        <v>#VALUE!</v>
      </c>
      <c r="CS152" s="725" t="e">
        <f t="shared" si="230"/>
        <v>#VALUE!</v>
      </c>
      <c r="CT152" s="725" t="e">
        <f t="shared" si="163"/>
        <v>#VALUE!</v>
      </c>
      <c r="CU152" s="709"/>
    </row>
    <row r="153" spans="1:99" ht="16.5" customHeight="1">
      <c r="A153" s="23">
        <f t="shared" si="164"/>
        <v>149</v>
      </c>
      <c r="B153" s="142">
        <f>'2020-상시근로자'!B153</f>
        <v>0</v>
      </c>
      <c r="C153" s="635">
        <f>'2020-상시근로자'!C153</f>
        <v>0</v>
      </c>
      <c r="D153" s="637">
        <f>'2020-상시근로자'!D153</f>
        <v>0</v>
      </c>
      <c r="E153" s="156" t="e">
        <f t="shared" si="152"/>
        <v>#VALUE!</v>
      </c>
      <c r="F153" s="30" t="e">
        <f t="shared" si="153"/>
        <v>#VALUE!</v>
      </c>
      <c r="G153" s="31" t="e">
        <f t="shared" si="154"/>
        <v>#VALUE!</v>
      </c>
      <c r="H153" s="147" t="e">
        <f t="shared" si="155"/>
        <v>#VALUE!</v>
      </c>
      <c r="I153" s="636">
        <f>'2020-상시근로자'!E153</f>
        <v>0</v>
      </c>
      <c r="J153" s="636">
        <f>'2020-상시근로자'!G153</f>
        <v>0</v>
      </c>
      <c r="K153" s="33" t="e">
        <f t="shared" si="156"/>
        <v>#VALUE!</v>
      </c>
      <c r="L153" s="33">
        <f t="shared" si="203"/>
        <v>0</v>
      </c>
      <c r="M153" s="35" t="e">
        <f t="shared" si="157"/>
        <v>#VALUE!</v>
      </c>
      <c r="N153" s="108"/>
      <c r="O153" s="178"/>
      <c r="P153" s="179"/>
      <c r="Q153" s="106" t="s">
        <v>160</v>
      </c>
      <c r="R153" s="107" t="s">
        <v>160</v>
      </c>
      <c r="S153" s="43"/>
      <c r="T153" s="122" t="s">
        <v>160</v>
      </c>
      <c r="U153" s="122" t="s">
        <v>160</v>
      </c>
      <c r="V153" s="123" t="s">
        <v>160</v>
      </c>
      <c r="W153" s="702">
        <f t="shared" si="165"/>
        <v>1</v>
      </c>
      <c r="X153" s="703" t="e">
        <f t="shared" si="166"/>
        <v>#VALUE!</v>
      </c>
      <c r="Y153" s="704" t="e">
        <f t="shared" si="167"/>
        <v>#VALUE!</v>
      </c>
      <c r="Z153" s="769" t="e">
        <f t="shared" si="206"/>
        <v>#VALUE!</v>
      </c>
      <c r="AA153" s="705" t="e">
        <f t="shared" si="207"/>
        <v>#VALUE!</v>
      </c>
      <c r="AB153" s="702">
        <f t="shared" si="168"/>
        <v>1</v>
      </c>
      <c r="AC153" s="703" t="e">
        <f t="shared" si="169"/>
        <v>#VALUE!</v>
      </c>
      <c r="AD153" s="704" t="e">
        <f t="shared" si="170"/>
        <v>#VALUE!</v>
      </c>
      <c r="AE153" s="769" t="e">
        <f t="shared" si="208"/>
        <v>#VALUE!</v>
      </c>
      <c r="AF153" s="705" t="e">
        <f t="shared" si="209"/>
        <v>#VALUE!</v>
      </c>
      <c r="AG153" s="702">
        <f t="shared" si="171"/>
        <v>1</v>
      </c>
      <c r="AH153" s="703" t="e">
        <f t="shared" si="172"/>
        <v>#VALUE!</v>
      </c>
      <c r="AI153" s="704" t="e">
        <f t="shared" si="173"/>
        <v>#VALUE!</v>
      </c>
      <c r="AJ153" s="769" t="e">
        <f t="shared" si="210"/>
        <v>#VALUE!</v>
      </c>
      <c r="AK153" s="705" t="e">
        <f t="shared" si="211"/>
        <v>#VALUE!</v>
      </c>
      <c r="AL153" s="702">
        <f t="shared" si="174"/>
        <v>1</v>
      </c>
      <c r="AM153" s="703" t="e">
        <f t="shared" si="175"/>
        <v>#VALUE!</v>
      </c>
      <c r="AN153" s="704" t="e">
        <f t="shared" si="176"/>
        <v>#VALUE!</v>
      </c>
      <c r="AO153" s="769" t="e">
        <f t="shared" si="212"/>
        <v>#VALUE!</v>
      </c>
      <c r="AP153" s="705" t="e">
        <f t="shared" si="213"/>
        <v>#VALUE!</v>
      </c>
      <c r="AQ153" s="702">
        <f t="shared" si="177"/>
        <v>1</v>
      </c>
      <c r="AR153" s="703" t="e">
        <f t="shared" si="178"/>
        <v>#VALUE!</v>
      </c>
      <c r="AS153" s="704" t="e">
        <f t="shared" si="179"/>
        <v>#VALUE!</v>
      </c>
      <c r="AT153" s="769" t="e">
        <f t="shared" si="214"/>
        <v>#VALUE!</v>
      </c>
      <c r="AU153" s="705" t="e">
        <f t="shared" si="215"/>
        <v>#VALUE!</v>
      </c>
      <c r="AV153" s="702">
        <f t="shared" si="180"/>
        <v>1</v>
      </c>
      <c r="AW153" s="703" t="e">
        <f t="shared" si="181"/>
        <v>#VALUE!</v>
      </c>
      <c r="AX153" s="704" t="e">
        <f t="shared" si="182"/>
        <v>#VALUE!</v>
      </c>
      <c r="AY153" s="769" t="e">
        <f t="shared" si="216"/>
        <v>#VALUE!</v>
      </c>
      <c r="AZ153" s="705" t="e">
        <f t="shared" si="217"/>
        <v>#VALUE!</v>
      </c>
      <c r="BA153" s="702">
        <f t="shared" si="183"/>
        <v>1</v>
      </c>
      <c r="BB153" s="703" t="e">
        <f t="shared" si="184"/>
        <v>#VALUE!</v>
      </c>
      <c r="BC153" s="704" t="e">
        <f t="shared" si="185"/>
        <v>#VALUE!</v>
      </c>
      <c r="BD153" s="769" t="e">
        <f t="shared" si="218"/>
        <v>#VALUE!</v>
      </c>
      <c r="BE153" s="705" t="e">
        <f t="shared" si="219"/>
        <v>#VALUE!</v>
      </c>
      <c r="BF153" s="702">
        <f t="shared" si="186"/>
        <v>1</v>
      </c>
      <c r="BG153" s="703" t="e">
        <f t="shared" si="187"/>
        <v>#VALUE!</v>
      </c>
      <c r="BH153" s="704" t="e">
        <f t="shared" si="188"/>
        <v>#VALUE!</v>
      </c>
      <c r="BI153" s="769" t="e">
        <f t="shared" si="220"/>
        <v>#VALUE!</v>
      </c>
      <c r="BJ153" s="705" t="e">
        <f t="shared" si="221"/>
        <v>#VALUE!</v>
      </c>
      <c r="BK153" s="702">
        <f t="shared" si="189"/>
        <v>1</v>
      </c>
      <c r="BL153" s="703" t="e">
        <f t="shared" si="190"/>
        <v>#VALUE!</v>
      </c>
      <c r="BM153" s="704" t="e">
        <f t="shared" si="191"/>
        <v>#VALUE!</v>
      </c>
      <c r="BN153" s="769" t="e">
        <f t="shared" si="222"/>
        <v>#VALUE!</v>
      </c>
      <c r="BO153" s="705" t="e">
        <f t="shared" si="223"/>
        <v>#VALUE!</v>
      </c>
      <c r="BP153" s="702">
        <f t="shared" si="192"/>
        <v>1</v>
      </c>
      <c r="BQ153" s="703" t="e">
        <f t="shared" si="193"/>
        <v>#VALUE!</v>
      </c>
      <c r="BR153" s="704" t="e">
        <f t="shared" si="194"/>
        <v>#VALUE!</v>
      </c>
      <c r="BS153" s="769" t="e">
        <f t="shared" si="224"/>
        <v>#VALUE!</v>
      </c>
      <c r="BT153" s="705" t="e">
        <f t="shared" si="225"/>
        <v>#VALUE!</v>
      </c>
      <c r="BU153" s="702">
        <f t="shared" si="195"/>
        <v>1</v>
      </c>
      <c r="BV153" s="703" t="e">
        <f t="shared" si="196"/>
        <v>#VALUE!</v>
      </c>
      <c r="BW153" s="704" t="e">
        <f t="shared" si="197"/>
        <v>#VALUE!</v>
      </c>
      <c r="BX153" s="769" t="e">
        <f t="shared" si="226"/>
        <v>#VALUE!</v>
      </c>
      <c r="BY153" s="705" t="e">
        <f t="shared" si="227"/>
        <v>#VALUE!</v>
      </c>
      <c r="BZ153" s="702">
        <f t="shared" si="198"/>
        <v>1</v>
      </c>
      <c r="CA153" s="703" t="e">
        <f t="shared" si="199"/>
        <v>#VALUE!</v>
      </c>
      <c r="CB153" s="704" t="e">
        <f t="shared" si="200"/>
        <v>#VALUE!</v>
      </c>
      <c r="CC153" s="769" t="e">
        <f t="shared" si="228"/>
        <v>#VALUE!</v>
      </c>
      <c r="CD153" s="705" t="e">
        <f t="shared" si="229"/>
        <v>#VALUE!</v>
      </c>
      <c r="CE153" s="706">
        <f t="shared" si="204"/>
        <v>12</v>
      </c>
      <c r="CF153" s="707" t="e">
        <f t="shared" si="205"/>
        <v>#VALUE!</v>
      </c>
      <c r="CG153" s="708"/>
      <c r="CH153" s="709"/>
      <c r="CI153" s="719"/>
      <c r="CJ153" s="719"/>
      <c r="CK153" s="720"/>
      <c r="CL153" s="721"/>
      <c r="CM153" s="721"/>
      <c r="CN153" s="722"/>
      <c r="CO153" s="742" t="e">
        <f t="shared" si="159"/>
        <v>#VALUE!</v>
      </c>
      <c r="CP153" s="743" t="e">
        <f t="shared" si="160"/>
        <v>#VALUE!</v>
      </c>
      <c r="CQ153" s="724">
        <f t="shared" si="161"/>
        <v>0</v>
      </c>
      <c r="CR153" s="725" t="e">
        <f t="shared" si="230"/>
        <v>#VALUE!</v>
      </c>
      <c r="CS153" s="725" t="e">
        <f t="shared" si="230"/>
        <v>#VALUE!</v>
      </c>
      <c r="CT153" s="725" t="e">
        <f t="shared" si="163"/>
        <v>#VALUE!</v>
      </c>
      <c r="CU153" s="709"/>
    </row>
    <row r="154" spans="1:99" ht="16.5" customHeight="1">
      <c r="A154" s="23">
        <f t="shared" si="164"/>
        <v>150</v>
      </c>
      <c r="B154" s="142">
        <f>'2020-상시근로자'!B154</f>
        <v>0</v>
      </c>
      <c r="C154" s="635">
        <f>'2020-상시근로자'!C154</f>
        <v>0</v>
      </c>
      <c r="D154" s="637">
        <f>'2020-상시근로자'!D154</f>
        <v>0</v>
      </c>
      <c r="E154" s="156" t="e">
        <f t="shared" si="152"/>
        <v>#VALUE!</v>
      </c>
      <c r="F154" s="30" t="e">
        <f t="shared" si="153"/>
        <v>#VALUE!</v>
      </c>
      <c r="G154" s="31" t="e">
        <f t="shared" si="154"/>
        <v>#VALUE!</v>
      </c>
      <c r="H154" s="147" t="e">
        <f t="shared" si="155"/>
        <v>#VALUE!</v>
      </c>
      <c r="I154" s="636">
        <f>'2020-상시근로자'!E154</f>
        <v>0</v>
      </c>
      <c r="J154" s="636">
        <f>'2020-상시근로자'!G154</f>
        <v>0</v>
      </c>
      <c r="K154" s="33" t="e">
        <f t="shared" si="156"/>
        <v>#VALUE!</v>
      </c>
      <c r="L154" s="33">
        <f t="shared" si="203"/>
        <v>0</v>
      </c>
      <c r="M154" s="35" t="e">
        <f t="shared" si="157"/>
        <v>#VALUE!</v>
      </c>
      <c r="N154" s="108"/>
      <c r="O154" s="178"/>
      <c r="P154" s="179"/>
      <c r="Q154" s="106" t="s">
        <v>160</v>
      </c>
      <c r="R154" s="107" t="s">
        <v>160</v>
      </c>
      <c r="S154" s="43"/>
      <c r="T154" s="122" t="s">
        <v>160</v>
      </c>
      <c r="U154" s="122" t="s">
        <v>160</v>
      </c>
      <c r="V154" s="123" t="s">
        <v>160</v>
      </c>
      <c r="W154" s="702">
        <f t="shared" si="165"/>
        <v>1</v>
      </c>
      <c r="X154" s="703" t="e">
        <f t="shared" si="166"/>
        <v>#VALUE!</v>
      </c>
      <c r="Y154" s="704" t="e">
        <f t="shared" si="167"/>
        <v>#VALUE!</v>
      </c>
      <c r="Z154" s="769" t="e">
        <f t="shared" si="206"/>
        <v>#VALUE!</v>
      </c>
      <c r="AA154" s="705" t="e">
        <f t="shared" si="207"/>
        <v>#VALUE!</v>
      </c>
      <c r="AB154" s="702">
        <f t="shared" si="168"/>
        <v>1</v>
      </c>
      <c r="AC154" s="703" t="e">
        <f t="shared" si="169"/>
        <v>#VALUE!</v>
      </c>
      <c r="AD154" s="704" t="e">
        <f t="shared" si="170"/>
        <v>#VALUE!</v>
      </c>
      <c r="AE154" s="769" t="e">
        <f t="shared" si="208"/>
        <v>#VALUE!</v>
      </c>
      <c r="AF154" s="705" t="e">
        <f t="shared" si="209"/>
        <v>#VALUE!</v>
      </c>
      <c r="AG154" s="702">
        <f t="shared" si="171"/>
        <v>1</v>
      </c>
      <c r="AH154" s="703" t="e">
        <f t="shared" si="172"/>
        <v>#VALUE!</v>
      </c>
      <c r="AI154" s="704" t="e">
        <f t="shared" si="173"/>
        <v>#VALUE!</v>
      </c>
      <c r="AJ154" s="769" t="e">
        <f t="shared" si="210"/>
        <v>#VALUE!</v>
      </c>
      <c r="AK154" s="705" t="e">
        <f t="shared" si="211"/>
        <v>#VALUE!</v>
      </c>
      <c r="AL154" s="702">
        <f t="shared" si="174"/>
        <v>1</v>
      </c>
      <c r="AM154" s="703" t="e">
        <f t="shared" si="175"/>
        <v>#VALUE!</v>
      </c>
      <c r="AN154" s="704" t="e">
        <f t="shared" si="176"/>
        <v>#VALUE!</v>
      </c>
      <c r="AO154" s="769" t="e">
        <f t="shared" si="212"/>
        <v>#VALUE!</v>
      </c>
      <c r="AP154" s="705" t="e">
        <f t="shared" si="213"/>
        <v>#VALUE!</v>
      </c>
      <c r="AQ154" s="702">
        <f t="shared" si="177"/>
        <v>1</v>
      </c>
      <c r="AR154" s="703" t="e">
        <f t="shared" si="178"/>
        <v>#VALUE!</v>
      </c>
      <c r="AS154" s="704" t="e">
        <f t="shared" si="179"/>
        <v>#VALUE!</v>
      </c>
      <c r="AT154" s="769" t="e">
        <f t="shared" si="214"/>
        <v>#VALUE!</v>
      </c>
      <c r="AU154" s="705" t="e">
        <f t="shared" si="215"/>
        <v>#VALUE!</v>
      </c>
      <c r="AV154" s="702">
        <f t="shared" si="180"/>
        <v>1</v>
      </c>
      <c r="AW154" s="703" t="e">
        <f t="shared" si="181"/>
        <v>#VALUE!</v>
      </c>
      <c r="AX154" s="704" t="e">
        <f t="shared" si="182"/>
        <v>#VALUE!</v>
      </c>
      <c r="AY154" s="769" t="e">
        <f t="shared" si="216"/>
        <v>#VALUE!</v>
      </c>
      <c r="AZ154" s="705" t="e">
        <f t="shared" si="217"/>
        <v>#VALUE!</v>
      </c>
      <c r="BA154" s="702">
        <f t="shared" si="183"/>
        <v>1</v>
      </c>
      <c r="BB154" s="703" t="e">
        <f t="shared" si="184"/>
        <v>#VALUE!</v>
      </c>
      <c r="BC154" s="704" t="e">
        <f t="shared" si="185"/>
        <v>#VALUE!</v>
      </c>
      <c r="BD154" s="769" t="e">
        <f t="shared" si="218"/>
        <v>#VALUE!</v>
      </c>
      <c r="BE154" s="705" t="e">
        <f t="shared" si="219"/>
        <v>#VALUE!</v>
      </c>
      <c r="BF154" s="702">
        <f t="shared" si="186"/>
        <v>1</v>
      </c>
      <c r="BG154" s="703" t="e">
        <f t="shared" si="187"/>
        <v>#VALUE!</v>
      </c>
      <c r="BH154" s="704" t="e">
        <f t="shared" si="188"/>
        <v>#VALUE!</v>
      </c>
      <c r="BI154" s="769" t="e">
        <f t="shared" si="220"/>
        <v>#VALUE!</v>
      </c>
      <c r="BJ154" s="705" t="e">
        <f t="shared" si="221"/>
        <v>#VALUE!</v>
      </c>
      <c r="BK154" s="702">
        <f t="shared" si="189"/>
        <v>1</v>
      </c>
      <c r="BL154" s="703" t="e">
        <f t="shared" si="190"/>
        <v>#VALUE!</v>
      </c>
      <c r="BM154" s="704" t="e">
        <f t="shared" si="191"/>
        <v>#VALUE!</v>
      </c>
      <c r="BN154" s="769" t="e">
        <f t="shared" si="222"/>
        <v>#VALUE!</v>
      </c>
      <c r="BO154" s="705" t="e">
        <f t="shared" si="223"/>
        <v>#VALUE!</v>
      </c>
      <c r="BP154" s="702">
        <f t="shared" si="192"/>
        <v>1</v>
      </c>
      <c r="BQ154" s="703" t="e">
        <f t="shared" si="193"/>
        <v>#VALUE!</v>
      </c>
      <c r="BR154" s="704" t="e">
        <f t="shared" si="194"/>
        <v>#VALUE!</v>
      </c>
      <c r="BS154" s="769" t="e">
        <f t="shared" si="224"/>
        <v>#VALUE!</v>
      </c>
      <c r="BT154" s="705" t="e">
        <f t="shared" si="225"/>
        <v>#VALUE!</v>
      </c>
      <c r="BU154" s="702">
        <f t="shared" si="195"/>
        <v>1</v>
      </c>
      <c r="BV154" s="703" t="e">
        <f t="shared" si="196"/>
        <v>#VALUE!</v>
      </c>
      <c r="BW154" s="704" t="e">
        <f t="shared" si="197"/>
        <v>#VALUE!</v>
      </c>
      <c r="BX154" s="769" t="e">
        <f t="shared" si="226"/>
        <v>#VALUE!</v>
      </c>
      <c r="BY154" s="705" t="e">
        <f t="shared" si="227"/>
        <v>#VALUE!</v>
      </c>
      <c r="BZ154" s="702">
        <f t="shared" si="198"/>
        <v>1</v>
      </c>
      <c r="CA154" s="703" t="e">
        <f t="shared" si="199"/>
        <v>#VALUE!</v>
      </c>
      <c r="CB154" s="704" t="e">
        <f t="shared" si="200"/>
        <v>#VALUE!</v>
      </c>
      <c r="CC154" s="769" t="e">
        <f t="shared" si="228"/>
        <v>#VALUE!</v>
      </c>
      <c r="CD154" s="705" t="e">
        <f t="shared" si="229"/>
        <v>#VALUE!</v>
      </c>
      <c r="CE154" s="706">
        <f t="shared" si="204"/>
        <v>12</v>
      </c>
      <c r="CF154" s="707" t="e">
        <f t="shared" si="205"/>
        <v>#VALUE!</v>
      </c>
      <c r="CG154" s="708"/>
      <c r="CH154" s="709"/>
      <c r="CI154" s="719"/>
      <c r="CJ154" s="719"/>
      <c r="CK154" s="720"/>
      <c r="CL154" s="721"/>
      <c r="CM154" s="721"/>
      <c r="CN154" s="722"/>
      <c r="CO154" s="742" t="e">
        <f t="shared" si="159"/>
        <v>#VALUE!</v>
      </c>
      <c r="CP154" s="743" t="e">
        <f t="shared" si="160"/>
        <v>#VALUE!</v>
      </c>
      <c r="CQ154" s="724">
        <f t="shared" si="161"/>
        <v>0</v>
      </c>
      <c r="CR154" s="725" t="e">
        <f t="shared" si="230"/>
        <v>#VALUE!</v>
      </c>
      <c r="CS154" s="725" t="e">
        <f t="shared" si="230"/>
        <v>#VALUE!</v>
      </c>
      <c r="CT154" s="725" t="e">
        <f t="shared" si="163"/>
        <v>#VALUE!</v>
      </c>
      <c r="CU154" s="709"/>
    </row>
    <row r="155" spans="1:99" ht="16.5" customHeight="1">
      <c r="A155" s="23">
        <f t="shared" si="164"/>
        <v>151</v>
      </c>
      <c r="B155" s="142">
        <f>'2020-상시근로자'!B155</f>
        <v>0</v>
      </c>
      <c r="C155" s="635">
        <f>'2020-상시근로자'!C155</f>
        <v>0</v>
      </c>
      <c r="D155" s="637">
        <f>'2020-상시근로자'!D155</f>
        <v>0</v>
      </c>
      <c r="E155" s="156" t="e">
        <f t="shared" si="152"/>
        <v>#VALUE!</v>
      </c>
      <c r="F155" s="30" t="e">
        <f t="shared" si="153"/>
        <v>#VALUE!</v>
      </c>
      <c r="G155" s="31" t="e">
        <f t="shared" si="154"/>
        <v>#VALUE!</v>
      </c>
      <c r="H155" s="147" t="e">
        <f t="shared" si="155"/>
        <v>#VALUE!</v>
      </c>
      <c r="I155" s="636">
        <f>'2020-상시근로자'!E155</f>
        <v>0</v>
      </c>
      <c r="J155" s="636">
        <f>'2020-상시근로자'!G155</f>
        <v>0</v>
      </c>
      <c r="K155" s="33" t="e">
        <f t="shared" si="156"/>
        <v>#VALUE!</v>
      </c>
      <c r="L155" s="33">
        <f t="shared" si="203"/>
        <v>0</v>
      </c>
      <c r="M155" s="35" t="e">
        <f t="shared" si="157"/>
        <v>#VALUE!</v>
      </c>
      <c r="N155" s="108"/>
      <c r="O155" s="178"/>
      <c r="P155" s="179"/>
      <c r="Q155" s="106" t="s">
        <v>160</v>
      </c>
      <c r="R155" s="107" t="s">
        <v>160</v>
      </c>
      <c r="S155" s="43"/>
      <c r="T155" s="122" t="s">
        <v>160</v>
      </c>
      <c r="U155" s="122" t="s">
        <v>160</v>
      </c>
      <c r="V155" s="123" t="s">
        <v>160</v>
      </c>
      <c r="W155" s="702">
        <f t="shared" si="165"/>
        <v>1</v>
      </c>
      <c r="X155" s="703" t="e">
        <f t="shared" si="166"/>
        <v>#VALUE!</v>
      </c>
      <c r="Y155" s="704" t="e">
        <f t="shared" si="167"/>
        <v>#VALUE!</v>
      </c>
      <c r="Z155" s="769" t="e">
        <f t="shared" si="206"/>
        <v>#VALUE!</v>
      </c>
      <c r="AA155" s="705" t="e">
        <f t="shared" si="207"/>
        <v>#VALUE!</v>
      </c>
      <c r="AB155" s="702">
        <f t="shared" si="168"/>
        <v>1</v>
      </c>
      <c r="AC155" s="703" t="e">
        <f t="shared" si="169"/>
        <v>#VALUE!</v>
      </c>
      <c r="AD155" s="704" t="e">
        <f t="shared" si="170"/>
        <v>#VALUE!</v>
      </c>
      <c r="AE155" s="769" t="e">
        <f t="shared" si="208"/>
        <v>#VALUE!</v>
      </c>
      <c r="AF155" s="705" t="e">
        <f t="shared" si="209"/>
        <v>#VALUE!</v>
      </c>
      <c r="AG155" s="702">
        <f t="shared" si="171"/>
        <v>1</v>
      </c>
      <c r="AH155" s="703" t="e">
        <f t="shared" si="172"/>
        <v>#VALUE!</v>
      </c>
      <c r="AI155" s="704" t="e">
        <f t="shared" si="173"/>
        <v>#VALUE!</v>
      </c>
      <c r="AJ155" s="769" t="e">
        <f t="shared" si="210"/>
        <v>#VALUE!</v>
      </c>
      <c r="AK155" s="705" t="e">
        <f t="shared" si="211"/>
        <v>#VALUE!</v>
      </c>
      <c r="AL155" s="702">
        <f t="shared" si="174"/>
        <v>1</v>
      </c>
      <c r="AM155" s="703" t="e">
        <f t="shared" si="175"/>
        <v>#VALUE!</v>
      </c>
      <c r="AN155" s="704" t="e">
        <f t="shared" si="176"/>
        <v>#VALUE!</v>
      </c>
      <c r="AO155" s="769" t="e">
        <f t="shared" si="212"/>
        <v>#VALUE!</v>
      </c>
      <c r="AP155" s="705" t="e">
        <f t="shared" si="213"/>
        <v>#VALUE!</v>
      </c>
      <c r="AQ155" s="702">
        <f t="shared" si="177"/>
        <v>1</v>
      </c>
      <c r="AR155" s="703" t="e">
        <f t="shared" si="178"/>
        <v>#VALUE!</v>
      </c>
      <c r="AS155" s="704" t="e">
        <f t="shared" si="179"/>
        <v>#VALUE!</v>
      </c>
      <c r="AT155" s="769" t="e">
        <f t="shared" si="214"/>
        <v>#VALUE!</v>
      </c>
      <c r="AU155" s="705" t="e">
        <f t="shared" si="215"/>
        <v>#VALUE!</v>
      </c>
      <c r="AV155" s="702">
        <f t="shared" si="180"/>
        <v>1</v>
      </c>
      <c r="AW155" s="703" t="e">
        <f t="shared" si="181"/>
        <v>#VALUE!</v>
      </c>
      <c r="AX155" s="704" t="e">
        <f t="shared" si="182"/>
        <v>#VALUE!</v>
      </c>
      <c r="AY155" s="769" t="e">
        <f t="shared" si="216"/>
        <v>#VALUE!</v>
      </c>
      <c r="AZ155" s="705" t="e">
        <f t="shared" si="217"/>
        <v>#VALUE!</v>
      </c>
      <c r="BA155" s="702">
        <f t="shared" si="183"/>
        <v>1</v>
      </c>
      <c r="BB155" s="703" t="e">
        <f t="shared" si="184"/>
        <v>#VALUE!</v>
      </c>
      <c r="BC155" s="704" t="e">
        <f t="shared" si="185"/>
        <v>#VALUE!</v>
      </c>
      <c r="BD155" s="769" t="e">
        <f t="shared" si="218"/>
        <v>#VALUE!</v>
      </c>
      <c r="BE155" s="705" t="e">
        <f t="shared" si="219"/>
        <v>#VALUE!</v>
      </c>
      <c r="BF155" s="702">
        <f t="shared" si="186"/>
        <v>1</v>
      </c>
      <c r="BG155" s="703" t="e">
        <f t="shared" si="187"/>
        <v>#VALUE!</v>
      </c>
      <c r="BH155" s="704" t="e">
        <f t="shared" si="188"/>
        <v>#VALUE!</v>
      </c>
      <c r="BI155" s="769" t="e">
        <f t="shared" si="220"/>
        <v>#VALUE!</v>
      </c>
      <c r="BJ155" s="705" t="e">
        <f t="shared" si="221"/>
        <v>#VALUE!</v>
      </c>
      <c r="BK155" s="702">
        <f t="shared" si="189"/>
        <v>1</v>
      </c>
      <c r="BL155" s="703" t="e">
        <f t="shared" si="190"/>
        <v>#VALUE!</v>
      </c>
      <c r="BM155" s="704" t="e">
        <f t="shared" si="191"/>
        <v>#VALUE!</v>
      </c>
      <c r="BN155" s="769" t="e">
        <f t="shared" si="222"/>
        <v>#VALUE!</v>
      </c>
      <c r="BO155" s="705" t="e">
        <f t="shared" si="223"/>
        <v>#VALUE!</v>
      </c>
      <c r="BP155" s="702">
        <f t="shared" si="192"/>
        <v>1</v>
      </c>
      <c r="BQ155" s="703" t="e">
        <f t="shared" si="193"/>
        <v>#VALUE!</v>
      </c>
      <c r="BR155" s="704" t="e">
        <f t="shared" si="194"/>
        <v>#VALUE!</v>
      </c>
      <c r="BS155" s="769" t="e">
        <f t="shared" si="224"/>
        <v>#VALUE!</v>
      </c>
      <c r="BT155" s="705" t="e">
        <f t="shared" si="225"/>
        <v>#VALUE!</v>
      </c>
      <c r="BU155" s="702">
        <f t="shared" si="195"/>
        <v>1</v>
      </c>
      <c r="BV155" s="703" t="e">
        <f t="shared" si="196"/>
        <v>#VALUE!</v>
      </c>
      <c r="BW155" s="704" t="e">
        <f t="shared" si="197"/>
        <v>#VALUE!</v>
      </c>
      <c r="BX155" s="769" t="e">
        <f t="shared" si="226"/>
        <v>#VALUE!</v>
      </c>
      <c r="BY155" s="705" t="e">
        <f t="shared" si="227"/>
        <v>#VALUE!</v>
      </c>
      <c r="BZ155" s="702">
        <f t="shared" si="198"/>
        <v>1</v>
      </c>
      <c r="CA155" s="703" t="e">
        <f t="shared" si="199"/>
        <v>#VALUE!</v>
      </c>
      <c r="CB155" s="704" t="e">
        <f t="shared" si="200"/>
        <v>#VALUE!</v>
      </c>
      <c r="CC155" s="769" t="e">
        <f t="shared" si="228"/>
        <v>#VALUE!</v>
      </c>
      <c r="CD155" s="705" t="e">
        <f t="shared" si="229"/>
        <v>#VALUE!</v>
      </c>
      <c r="CE155" s="706">
        <f t="shared" si="204"/>
        <v>12</v>
      </c>
      <c r="CF155" s="707" t="e">
        <f t="shared" si="205"/>
        <v>#VALUE!</v>
      </c>
      <c r="CG155" s="708"/>
      <c r="CH155" s="709"/>
      <c r="CI155" s="719"/>
      <c r="CJ155" s="719"/>
      <c r="CK155" s="720"/>
      <c r="CL155" s="721"/>
      <c r="CM155" s="721"/>
      <c r="CN155" s="722"/>
      <c r="CO155" s="742" t="e">
        <f t="shared" si="159"/>
        <v>#VALUE!</v>
      </c>
      <c r="CP155" s="743" t="e">
        <f t="shared" si="160"/>
        <v>#VALUE!</v>
      </c>
      <c r="CQ155" s="724">
        <f t="shared" si="161"/>
        <v>0</v>
      </c>
      <c r="CR155" s="725" t="e">
        <f t="shared" si="230"/>
        <v>#VALUE!</v>
      </c>
      <c r="CS155" s="725" t="e">
        <f t="shared" si="230"/>
        <v>#VALUE!</v>
      </c>
      <c r="CT155" s="725" t="e">
        <f t="shared" si="163"/>
        <v>#VALUE!</v>
      </c>
      <c r="CU155" s="709"/>
    </row>
    <row r="156" spans="1:99" ht="16.5" customHeight="1">
      <c r="A156" s="23">
        <f t="shared" si="164"/>
        <v>152</v>
      </c>
      <c r="B156" s="142">
        <f>'2020-상시근로자'!B156</f>
        <v>0</v>
      </c>
      <c r="C156" s="635">
        <f>'2020-상시근로자'!C156</f>
        <v>0</v>
      </c>
      <c r="D156" s="637">
        <f>'2020-상시근로자'!D156</f>
        <v>0</v>
      </c>
      <c r="E156" s="156" t="e">
        <f t="shared" si="152"/>
        <v>#VALUE!</v>
      </c>
      <c r="F156" s="30" t="e">
        <f t="shared" si="153"/>
        <v>#VALUE!</v>
      </c>
      <c r="G156" s="31" t="e">
        <f t="shared" si="154"/>
        <v>#VALUE!</v>
      </c>
      <c r="H156" s="147" t="e">
        <f t="shared" si="155"/>
        <v>#VALUE!</v>
      </c>
      <c r="I156" s="636">
        <f>'2020-상시근로자'!E156</f>
        <v>0</v>
      </c>
      <c r="J156" s="636">
        <f>'2020-상시근로자'!G156</f>
        <v>0</v>
      </c>
      <c r="K156" s="33" t="e">
        <f t="shared" si="156"/>
        <v>#VALUE!</v>
      </c>
      <c r="L156" s="33">
        <f t="shared" si="203"/>
        <v>0</v>
      </c>
      <c r="M156" s="35" t="e">
        <f t="shared" si="157"/>
        <v>#VALUE!</v>
      </c>
      <c r="N156" s="108"/>
      <c r="O156" s="178"/>
      <c r="P156" s="179"/>
      <c r="Q156" s="106" t="s">
        <v>160</v>
      </c>
      <c r="R156" s="107" t="s">
        <v>160</v>
      </c>
      <c r="S156" s="43"/>
      <c r="T156" s="122" t="s">
        <v>160</v>
      </c>
      <c r="U156" s="122" t="s">
        <v>160</v>
      </c>
      <c r="V156" s="123" t="s">
        <v>160</v>
      </c>
      <c r="W156" s="702">
        <f t="shared" si="165"/>
        <v>1</v>
      </c>
      <c r="X156" s="703" t="e">
        <f t="shared" si="166"/>
        <v>#VALUE!</v>
      </c>
      <c r="Y156" s="704" t="e">
        <f t="shared" si="167"/>
        <v>#VALUE!</v>
      </c>
      <c r="Z156" s="769" t="e">
        <f t="shared" si="206"/>
        <v>#VALUE!</v>
      </c>
      <c r="AA156" s="705" t="e">
        <f t="shared" si="207"/>
        <v>#VALUE!</v>
      </c>
      <c r="AB156" s="702">
        <f t="shared" si="168"/>
        <v>1</v>
      </c>
      <c r="AC156" s="703" t="e">
        <f t="shared" si="169"/>
        <v>#VALUE!</v>
      </c>
      <c r="AD156" s="704" t="e">
        <f t="shared" si="170"/>
        <v>#VALUE!</v>
      </c>
      <c r="AE156" s="769" t="e">
        <f t="shared" si="208"/>
        <v>#VALUE!</v>
      </c>
      <c r="AF156" s="705" t="e">
        <f t="shared" si="209"/>
        <v>#VALUE!</v>
      </c>
      <c r="AG156" s="702">
        <f t="shared" si="171"/>
        <v>1</v>
      </c>
      <c r="AH156" s="703" t="e">
        <f t="shared" si="172"/>
        <v>#VALUE!</v>
      </c>
      <c r="AI156" s="704" t="e">
        <f t="shared" si="173"/>
        <v>#VALUE!</v>
      </c>
      <c r="AJ156" s="769" t="e">
        <f t="shared" si="210"/>
        <v>#VALUE!</v>
      </c>
      <c r="AK156" s="705" t="e">
        <f t="shared" si="211"/>
        <v>#VALUE!</v>
      </c>
      <c r="AL156" s="702">
        <f t="shared" si="174"/>
        <v>1</v>
      </c>
      <c r="AM156" s="703" t="e">
        <f t="shared" si="175"/>
        <v>#VALUE!</v>
      </c>
      <c r="AN156" s="704" t="e">
        <f t="shared" si="176"/>
        <v>#VALUE!</v>
      </c>
      <c r="AO156" s="769" t="e">
        <f t="shared" si="212"/>
        <v>#VALUE!</v>
      </c>
      <c r="AP156" s="705" t="e">
        <f t="shared" si="213"/>
        <v>#VALUE!</v>
      </c>
      <c r="AQ156" s="702">
        <f t="shared" si="177"/>
        <v>1</v>
      </c>
      <c r="AR156" s="703" t="e">
        <f t="shared" si="178"/>
        <v>#VALUE!</v>
      </c>
      <c r="AS156" s="704" t="e">
        <f t="shared" si="179"/>
        <v>#VALUE!</v>
      </c>
      <c r="AT156" s="769" t="e">
        <f t="shared" si="214"/>
        <v>#VALUE!</v>
      </c>
      <c r="AU156" s="705" t="e">
        <f t="shared" si="215"/>
        <v>#VALUE!</v>
      </c>
      <c r="AV156" s="702">
        <f t="shared" si="180"/>
        <v>1</v>
      </c>
      <c r="AW156" s="703" t="e">
        <f t="shared" si="181"/>
        <v>#VALUE!</v>
      </c>
      <c r="AX156" s="704" t="e">
        <f t="shared" si="182"/>
        <v>#VALUE!</v>
      </c>
      <c r="AY156" s="769" t="e">
        <f t="shared" si="216"/>
        <v>#VALUE!</v>
      </c>
      <c r="AZ156" s="705" t="e">
        <f t="shared" si="217"/>
        <v>#VALUE!</v>
      </c>
      <c r="BA156" s="702">
        <f t="shared" si="183"/>
        <v>1</v>
      </c>
      <c r="BB156" s="703" t="e">
        <f t="shared" si="184"/>
        <v>#VALUE!</v>
      </c>
      <c r="BC156" s="704" t="e">
        <f t="shared" si="185"/>
        <v>#VALUE!</v>
      </c>
      <c r="BD156" s="769" t="e">
        <f t="shared" si="218"/>
        <v>#VALUE!</v>
      </c>
      <c r="BE156" s="705" t="e">
        <f t="shared" si="219"/>
        <v>#VALUE!</v>
      </c>
      <c r="BF156" s="702">
        <f t="shared" si="186"/>
        <v>1</v>
      </c>
      <c r="BG156" s="703" t="e">
        <f t="shared" si="187"/>
        <v>#VALUE!</v>
      </c>
      <c r="BH156" s="704" t="e">
        <f t="shared" si="188"/>
        <v>#VALUE!</v>
      </c>
      <c r="BI156" s="769" t="e">
        <f t="shared" si="220"/>
        <v>#VALUE!</v>
      </c>
      <c r="BJ156" s="705" t="e">
        <f t="shared" si="221"/>
        <v>#VALUE!</v>
      </c>
      <c r="BK156" s="702">
        <f t="shared" si="189"/>
        <v>1</v>
      </c>
      <c r="BL156" s="703" t="e">
        <f t="shared" si="190"/>
        <v>#VALUE!</v>
      </c>
      <c r="BM156" s="704" t="e">
        <f t="shared" si="191"/>
        <v>#VALUE!</v>
      </c>
      <c r="BN156" s="769" t="e">
        <f t="shared" si="222"/>
        <v>#VALUE!</v>
      </c>
      <c r="BO156" s="705" t="e">
        <f t="shared" si="223"/>
        <v>#VALUE!</v>
      </c>
      <c r="BP156" s="702">
        <f t="shared" si="192"/>
        <v>1</v>
      </c>
      <c r="BQ156" s="703" t="e">
        <f t="shared" si="193"/>
        <v>#VALUE!</v>
      </c>
      <c r="BR156" s="704" t="e">
        <f t="shared" si="194"/>
        <v>#VALUE!</v>
      </c>
      <c r="BS156" s="769" t="e">
        <f t="shared" si="224"/>
        <v>#VALUE!</v>
      </c>
      <c r="BT156" s="705" t="e">
        <f t="shared" si="225"/>
        <v>#VALUE!</v>
      </c>
      <c r="BU156" s="702">
        <f t="shared" si="195"/>
        <v>1</v>
      </c>
      <c r="BV156" s="703" t="e">
        <f t="shared" si="196"/>
        <v>#VALUE!</v>
      </c>
      <c r="BW156" s="704" t="e">
        <f t="shared" si="197"/>
        <v>#VALUE!</v>
      </c>
      <c r="BX156" s="769" t="e">
        <f t="shared" si="226"/>
        <v>#VALUE!</v>
      </c>
      <c r="BY156" s="705" t="e">
        <f t="shared" si="227"/>
        <v>#VALUE!</v>
      </c>
      <c r="BZ156" s="702">
        <f t="shared" si="198"/>
        <v>1</v>
      </c>
      <c r="CA156" s="703" t="e">
        <f t="shared" si="199"/>
        <v>#VALUE!</v>
      </c>
      <c r="CB156" s="704" t="e">
        <f t="shared" si="200"/>
        <v>#VALUE!</v>
      </c>
      <c r="CC156" s="769" t="e">
        <f t="shared" si="228"/>
        <v>#VALUE!</v>
      </c>
      <c r="CD156" s="705" t="e">
        <f t="shared" si="229"/>
        <v>#VALUE!</v>
      </c>
      <c r="CE156" s="706">
        <f t="shared" si="204"/>
        <v>12</v>
      </c>
      <c r="CF156" s="707" t="e">
        <f t="shared" si="205"/>
        <v>#VALUE!</v>
      </c>
      <c r="CG156" s="708"/>
      <c r="CH156" s="709"/>
      <c r="CI156" s="719"/>
      <c r="CJ156" s="719"/>
      <c r="CK156" s="720"/>
      <c r="CL156" s="721"/>
      <c r="CM156" s="721"/>
      <c r="CN156" s="722"/>
      <c r="CO156" s="742" t="e">
        <f t="shared" si="159"/>
        <v>#VALUE!</v>
      </c>
      <c r="CP156" s="743" t="e">
        <f t="shared" si="160"/>
        <v>#VALUE!</v>
      </c>
      <c r="CQ156" s="724">
        <f t="shared" si="161"/>
        <v>0</v>
      </c>
      <c r="CR156" s="725" t="e">
        <f t="shared" si="230"/>
        <v>#VALUE!</v>
      </c>
      <c r="CS156" s="725" t="e">
        <f t="shared" si="230"/>
        <v>#VALUE!</v>
      </c>
      <c r="CT156" s="725" t="e">
        <f t="shared" si="163"/>
        <v>#VALUE!</v>
      </c>
      <c r="CU156" s="709"/>
    </row>
    <row r="157" spans="1:99" ht="16.5" customHeight="1">
      <c r="A157" s="23">
        <f t="shared" si="164"/>
        <v>153</v>
      </c>
      <c r="B157" s="142">
        <f>'2020-상시근로자'!B157</f>
        <v>0</v>
      </c>
      <c r="C157" s="635">
        <f>'2020-상시근로자'!C157</f>
        <v>0</v>
      </c>
      <c r="D157" s="637">
        <f>'2020-상시근로자'!D157</f>
        <v>0</v>
      </c>
      <c r="E157" s="156" t="e">
        <f t="shared" si="152"/>
        <v>#VALUE!</v>
      </c>
      <c r="F157" s="30" t="e">
        <f t="shared" si="153"/>
        <v>#VALUE!</v>
      </c>
      <c r="G157" s="31" t="e">
        <f t="shared" si="154"/>
        <v>#VALUE!</v>
      </c>
      <c r="H157" s="147" t="e">
        <f t="shared" si="155"/>
        <v>#VALUE!</v>
      </c>
      <c r="I157" s="636">
        <f>'2020-상시근로자'!E157</f>
        <v>0</v>
      </c>
      <c r="J157" s="636">
        <f>'2020-상시근로자'!G157</f>
        <v>0</v>
      </c>
      <c r="K157" s="33" t="e">
        <f t="shared" si="156"/>
        <v>#VALUE!</v>
      </c>
      <c r="L157" s="33">
        <f t="shared" si="203"/>
        <v>0</v>
      </c>
      <c r="M157" s="35" t="e">
        <f t="shared" si="157"/>
        <v>#VALUE!</v>
      </c>
      <c r="N157" s="108"/>
      <c r="O157" s="178"/>
      <c r="P157" s="179"/>
      <c r="Q157" s="106" t="s">
        <v>160</v>
      </c>
      <c r="R157" s="107" t="s">
        <v>160</v>
      </c>
      <c r="S157" s="43"/>
      <c r="T157" s="122" t="s">
        <v>160</v>
      </c>
      <c r="U157" s="122" t="s">
        <v>160</v>
      </c>
      <c r="V157" s="123" t="s">
        <v>160</v>
      </c>
      <c r="W157" s="702">
        <f t="shared" si="165"/>
        <v>1</v>
      </c>
      <c r="X157" s="703" t="e">
        <f t="shared" si="166"/>
        <v>#VALUE!</v>
      </c>
      <c r="Y157" s="704" t="e">
        <f t="shared" si="167"/>
        <v>#VALUE!</v>
      </c>
      <c r="Z157" s="769" t="e">
        <f t="shared" si="206"/>
        <v>#VALUE!</v>
      </c>
      <c r="AA157" s="705" t="e">
        <f t="shared" si="207"/>
        <v>#VALUE!</v>
      </c>
      <c r="AB157" s="702">
        <f t="shared" si="168"/>
        <v>1</v>
      </c>
      <c r="AC157" s="703" t="e">
        <f t="shared" si="169"/>
        <v>#VALUE!</v>
      </c>
      <c r="AD157" s="704" t="e">
        <f t="shared" si="170"/>
        <v>#VALUE!</v>
      </c>
      <c r="AE157" s="769" t="e">
        <f t="shared" si="208"/>
        <v>#VALUE!</v>
      </c>
      <c r="AF157" s="705" t="e">
        <f t="shared" si="209"/>
        <v>#VALUE!</v>
      </c>
      <c r="AG157" s="702">
        <f t="shared" si="171"/>
        <v>1</v>
      </c>
      <c r="AH157" s="703" t="e">
        <f t="shared" si="172"/>
        <v>#VALUE!</v>
      </c>
      <c r="AI157" s="704" t="e">
        <f t="shared" si="173"/>
        <v>#VALUE!</v>
      </c>
      <c r="AJ157" s="769" t="e">
        <f t="shared" si="210"/>
        <v>#VALUE!</v>
      </c>
      <c r="AK157" s="705" t="e">
        <f t="shared" si="211"/>
        <v>#VALUE!</v>
      </c>
      <c r="AL157" s="702">
        <f t="shared" si="174"/>
        <v>1</v>
      </c>
      <c r="AM157" s="703" t="e">
        <f t="shared" si="175"/>
        <v>#VALUE!</v>
      </c>
      <c r="AN157" s="704" t="e">
        <f t="shared" si="176"/>
        <v>#VALUE!</v>
      </c>
      <c r="AO157" s="769" t="e">
        <f t="shared" si="212"/>
        <v>#VALUE!</v>
      </c>
      <c r="AP157" s="705" t="e">
        <f t="shared" si="213"/>
        <v>#VALUE!</v>
      </c>
      <c r="AQ157" s="702">
        <f t="shared" si="177"/>
        <v>1</v>
      </c>
      <c r="AR157" s="703" t="e">
        <f t="shared" si="178"/>
        <v>#VALUE!</v>
      </c>
      <c r="AS157" s="704" t="e">
        <f t="shared" si="179"/>
        <v>#VALUE!</v>
      </c>
      <c r="AT157" s="769" t="e">
        <f t="shared" si="214"/>
        <v>#VALUE!</v>
      </c>
      <c r="AU157" s="705" t="e">
        <f t="shared" si="215"/>
        <v>#VALUE!</v>
      </c>
      <c r="AV157" s="702">
        <f t="shared" si="180"/>
        <v>1</v>
      </c>
      <c r="AW157" s="703" t="e">
        <f t="shared" si="181"/>
        <v>#VALUE!</v>
      </c>
      <c r="AX157" s="704" t="e">
        <f t="shared" si="182"/>
        <v>#VALUE!</v>
      </c>
      <c r="AY157" s="769" t="e">
        <f t="shared" si="216"/>
        <v>#VALUE!</v>
      </c>
      <c r="AZ157" s="705" t="e">
        <f t="shared" si="217"/>
        <v>#VALUE!</v>
      </c>
      <c r="BA157" s="702">
        <f t="shared" si="183"/>
        <v>1</v>
      </c>
      <c r="BB157" s="703" t="e">
        <f t="shared" si="184"/>
        <v>#VALUE!</v>
      </c>
      <c r="BC157" s="704" t="e">
        <f t="shared" si="185"/>
        <v>#VALUE!</v>
      </c>
      <c r="BD157" s="769" t="e">
        <f t="shared" si="218"/>
        <v>#VALUE!</v>
      </c>
      <c r="BE157" s="705" t="e">
        <f t="shared" si="219"/>
        <v>#VALUE!</v>
      </c>
      <c r="BF157" s="702">
        <f t="shared" si="186"/>
        <v>1</v>
      </c>
      <c r="BG157" s="703" t="e">
        <f t="shared" si="187"/>
        <v>#VALUE!</v>
      </c>
      <c r="BH157" s="704" t="e">
        <f t="shared" si="188"/>
        <v>#VALUE!</v>
      </c>
      <c r="BI157" s="769" t="e">
        <f t="shared" si="220"/>
        <v>#VALUE!</v>
      </c>
      <c r="BJ157" s="705" t="e">
        <f t="shared" si="221"/>
        <v>#VALUE!</v>
      </c>
      <c r="BK157" s="702">
        <f t="shared" si="189"/>
        <v>1</v>
      </c>
      <c r="BL157" s="703" t="e">
        <f t="shared" si="190"/>
        <v>#VALUE!</v>
      </c>
      <c r="BM157" s="704" t="e">
        <f t="shared" si="191"/>
        <v>#VALUE!</v>
      </c>
      <c r="BN157" s="769" t="e">
        <f t="shared" si="222"/>
        <v>#VALUE!</v>
      </c>
      <c r="BO157" s="705" t="e">
        <f t="shared" si="223"/>
        <v>#VALUE!</v>
      </c>
      <c r="BP157" s="702">
        <f t="shared" si="192"/>
        <v>1</v>
      </c>
      <c r="BQ157" s="703" t="e">
        <f t="shared" si="193"/>
        <v>#VALUE!</v>
      </c>
      <c r="BR157" s="704" t="e">
        <f t="shared" si="194"/>
        <v>#VALUE!</v>
      </c>
      <c r="BS157" s="769" t="e">
        <f t="shared" si="224"/>
        <v>#VALUE!</v>
      </c>
      <c r="BT157" s="705" t="e">
        <f t="shared" si="225"/>
        <v>#VALUE!</v>
      </c>
      <c r="BU157" s="702">
        <f t="shared" si="195"/>
        <v>1</v>
      </c>
      <c r="BV157" s="703" t="e">
        <f t="shared" si="196"/>
        <v>#VALUE!</v>
      </c>
      <c r="BW157" s="704" t="e">
        <f t="shared" si="197"/>
        <v>#VALUE!</v>
      </c>
      <c r="BX157" s="769" t="e">
        <f t="shared" si="226"/>
        <v>#VALUE!</v>
      </c>
      <c r="BY157" s="705" t="e">
        <f t="shared" si="227"/>
        <v>#VALUE!</v>
      </c>
      <c r="BZ157" s="702">
        <f t="shared" si="198"/>
        <v>1</v>
      </c>
      <c r="CA157" s="703" t="e">
        <f t="shared" si="199"/>
        <v>#VALUE!</v>
      </c>
      <c r="CB157" s="704" t="e">
        <f t="shared" si="200"/>
        <v>#VALUE!</v>
      </c>
      <c r="CC157" s="769" t="e">
        <f t="shared" si="228"/>
        <v>#VALUE!</v>
      </c>
      <c r="CD157" s="705" t="e">
        <f t="shared" si="229"/>
        <v>#VALUE!</v>
      </c>
      <c r="CE157" s="706">
        <f t="shared" si="204"/>
        <v>12</v>
      </c>
      <c r="CF157" s="707" t="e">
        <f t="shared" si="205"/>
        <v>#VALUE!</v>
      </c>
      <c r="CG157" s="708"/>
      <c r="CH157" s="709"/>
      <c r="CI157" s="719"/>
      <c r="CJ157" s="719"/>
      <c r="CK157" s="720"/>
      <c r="CL157" s="721"/>
      <c r="CM157" s="721"/>
      <c r="CN157" s="722"/>
      <c r="CO157" s="742" t="e">
        <f t="shared" si="159"/>
        <v>#VALUE!</v>
      </c>
      <c r="CP157" s="743" t="e">
        <f t="shared" si="160"/>
        <v>#VALUE!</v>
      </c>
      <c r="CQ157" s="724">
        <f t="shared" si="161"/>
        <v>0</v>
      </c>
      <c r="CR157" s="725" t="e">
        <f t="shared" si="230"/>
        <v>#VALUE!</v>
      </c>
      <c r="CS157" s="725" t="e">
        <f t="shared" si="230"/>
        <v>#VALUE!</v>
      </c>
      <c r="CT157" s="725" t="e">
        <f t="shared" si="163"/>
        <v>#VALUE!</v>
      </c>
      <c r="CU157" s="709"/>
    </row>
    <row r="158" spans="1:99" ht="16.5" customHeight="1" thickBot="1">
      <c r="A158" s="23">
        <f t="shared" si="164"/>
        <v>154</v>
      </c>
      <c r="B158" s="142">
        <f>'2020-상시근로자'!B158</f>
        <v>0</v>
      </c>
      <c r="C158" s="635">
        <f>'2020-상시근로자'!C158</f>
        <v>0</v>
      </c>
      <c r="D158" s="637">
        <f>'2020-상시근로자'!D158</f>
        <v>0</v>
      </c>
      <c r="E158" s="156" t="e">
        <f t="shared" si="152"/>
        <v>#VALUE!</v>
      </c>
      <c r="F158" s="30" t="e">
        <f t="shared" si="153"/>
        <v>#VALUE!</v>
      </c>
      <c r="G158" s="31" t="e">
        <f t="shared" si="154"/>
        <v>#VALUE!</v>
      </c>
      <c r="H158" s="147" t="e">
        <f t="shared" si="155"/>
        <v>#VALUE!</v>
      </c>
      <c r="I158" s="636">
        <f>'2020-상시근로자'!E158</f>
        <v>0</v>
      </c>
      <c r="J158" s="636">
        <f>'2020-상시근로자'!G158</f>
        <v>0</v>
      </c>
      <c r="K158" s="33" t="e">
        <f t="shared" si="156"/>
        <v>#VALUE!</v>
      </c>
      <c r="L158" s="33">
        <f t="shared" si="203"/>
        <v>0</v>
      </c>
      <c r="M158" s="35" t="e">
        <f t="shared" si="157"/>
        <v>#VALUE!</v>
      </c>
      <c r="N158" s="108"/>
      <c r="O158" s="180"/>
      <c r="P158" s="181"/>
      <c r="Q158" s="106" t="s">
        <v>160</v>
      </c>
      <c r="R158" s="107" t="s">
        <v>160</v>
      </c>
      <c r="S158" s="43"/>
      <c r="T158" s="122" t="s">
        <v>160</v>
      </c>
      <c r="U158" s="122" t="s">
        <v>160</v>
      </c>
      <c r="V158" s="123" t="s">
        <v>160</v>
      </c>
      <c r="W158" s="702">
        <f t="shared" si="165"/>
        <v>1</v>
      </c>
      <c r="X158" s="703" t="e">
        <f t="shared" si="166"/>
        <v>#VALUE!</v>
      </c>
      <c r="Y158" s="704" t="e">
        <f t="shared" si="167"/>
        <v>#VALUE!</v>
      </c>
      <c r="Z158" s="769" t="e">
        <f t="shared" si="206"/>
        <v>#VALUE!</v>
      </c>
      <c r="AA158" s="705" t="e">
        <f t="shared" si="207"/>
        <v>#VALUE!</v>
      </c>
      <c r="AB158" s="702">
        <f t="shared" si="168"/>
        <v>1</v>
      </c>
      <c r="AC158" s="703" t="e">
        <f t="shared" si="169"/>
        <v>#VALUE!</v>
      </c>
      <c r="AD158" s="704" t="e">
        <f t="shared" si="170"/>
        <v>#VALUE!</v>
      </c>
      <c r="AE158" s="769" t="e">
        <f t="shared" si="208"/>
        <v>#VALUE!</v>
      </c>
      <c r="AF158" s="705" t="e">
        <f t="shared" si="209"/>
        <v>#VALUE!</v>
      </c>
      <c r="AG158" s="702">
        <f t="shared" si="171"/>
        <v>1</v>
      </c>
      <c r="AH158" s="703" t="e">
        <f t="shared" si="172"/>
        <v>#VALUE!</v>
      </c>
      <c r="AI158" s="704" t="e">
        <f t="shared" si="173"/>
        <v>#VALUE!</v>
      </c>
      <c r="AJ158" s="769" t="e">
        <f t="shared" si="210"/>
        <v>#VALUE!</v>
      </c>
      <c r="AK158" s="705" t="e">
        <f t="shared" si="211"/>
        <v>#VALUE!</v>
      </c>
      <c r="AL158" s="702">
        <f t="shared" si="174"/>
        <v>1</v>
      </c>
      <c r="AM158" s="703" t="e">
        <f t="shared" si="175"/>
        <v>#VALUE!</v>
      </c>
      <c r="AN158" s="704" t="e">
        <f t="shared" si="176"/>
        <v>#VALUE!</v>
      </c>
      <c r="AO158" s="769" t="e">
        <f t="shared" si="212"/>
        <v>#VALUE!</v>
      </c>
      <c r="AP158" s="705" t="e">
        <f t="shared" si="213"/>
        <v>#VALUE!</v>
      </c>
      <c r="AQ158" s="702">
        <f t="shared" si="177"/>
        <v>1</v>
      </c>
      <c r="AR158" s="703" t="e">
        <f t="shared" si="178"/>
        <v>#VALUE!</v>
      </c>
      <c r="AS158" s="704" t="e">
        <f t="shared" si="179"/>
        <v>#VALUE!</v>
      </c>
      <c r="AT158" s="769" t="e">
        <f t="shared" si="214"/>
        <v>#VALUE!</v>
      </c>
      <c r="AU158" s="705" t="e">
        <f t="shared" si="215"/>
        <v>#VALUE!</v>
      </c>
      <c r="AV158" s="702">
        <f t="shared" si="180"/>
        <v>1</v>
      </c>
      <c r="AW158" s="703" t="e">
        <f t="shared" si="181"/>
        <v>#VALUE!</v>
      </c>
      <c r="AX158" s="704" t="e">
        <f t="shared" si="182"/>
        <v>#VALUE!</v>
      </c>
      <c r="AY158" s="769" t="e">
        <f t="shared" si="216"/>
        <v>#VALUE!</v>
      </c>
      <c r="AZ158" s="705" t="e">
        <f t="shared" si="217"/>
        <v>#VALUE!</v>
      </c>
      <c r="BA158" s="702">
        <f t="shared" si="183"/>
        <v>1</v>
      </c>
      <c r="BB158" s="703" t="e">
        <f t="shared" si="184"/>
        <v>#VALUE!</v>
      </c>
      <c r="BC158" s="704" t="e">
        <f t="shared" si="185"/>
        <v>#VALUE!</v>
      </c>
      <c r="BD158" s="769" t="e">
        <f t="shared" si="218"/>
        <v>#VALUE!</v>
      </c>
      <c r="BE158" s="705" t="e">
        <f t="shared" si="219"/>
        <v>#VALUE!</v>
      </c>
      <c r="BF158" s="702">
        <f t="shared" si="186"/>
        <v>1</v>
      </c>
      <c r="BG158" s="703" t="e">
        <f t="shared" si="187"/>
        <v>#VALUE!</v>
      </c>
      <c r="BH158" s="704" t="e">
        <f t="shared" si="188"/>
        <v>#VALUE!</v>
      </c>
      <c r="BI158" s="769" t="e">
        <f t="shared" si="220"/>
        <v>#VALUE!</v>
      </c>
      <c r="BJ158" s="705" t="e">
        <f t="shared" si="221"/>
        <v>#VALUE!</v>
      </c>
      <c r="BK158" s="702">
        <f t="shared" si="189"/>
        <v>1</v>
      </c>
      <c r="BL158" s="703" t="e">
        <f t="shared" si="190"/>
        <v>#VALUE!</v>
      </c>
      <c r="BM158" s="704" t="e">
        <f t="shared" si="191"/>
        <v>#VALUE!</v>
      </c>
      <c r="BN158" s="769" t="e">
        <f t="shared" si="222"/>
        <v>#VALUE!</v>
      </c>
      <c r="BO158" s="705" t="e">
        <f t="shared" si="223"/>
        <v>#VALUE!</v>
      </c>
      <c r="BP158" s="702">
        <f t="shared" si="192"/>
        <v>1</v>
      </c>
      <c r="BQ158" s="703" t="e">
        <f t="shared" si="193"/>
        <v>#VALUE!</v>
      </c>
      <c r="BR158" s="704" t="e">
        <f t="shared" si="194"/>
        <v>#VALUE!</v>
      </c>
      <c r="BS158" s="769" t="e">
        <f t="shared" si="224"/>
        <v>#VALUE!</v>
      </c>
      <c r="BT158" s="705" t="e">
        <f t="shared" si="225"/>
        <v>#VALUE!</v>
      </c>
      <c r="BU158" s="702">
        <f t="shared" si="195"/>
        <v>1</v>
      </c>
      <c r="BV158" s="703" t="e">
        <f t="shared" si="196"/>
        <v>#VALUE!</v>
      </c>
      <c r="BW158" s="704" t="e">
        <f t="shared" si="197"/>
        <v>#VALUE!</v>
      </c>
      <c r="BX158" s="769" t="e">
        <f t="shared" si="226"/>
        <v>#VALUE!</v>
      </c>
      <c r="BY158" s="705" t="e">
        <f t="shared" si="227"/>
        <v>#VALUE!</v>
      </c>
      <c r="BZ158" s="702">
        <f t="shared" si="198"/>
        <v>1</v>
      </c>
      <c r="CA158" s="703" t="e">
        <f t="shared" si="199"/>
        <v>#VALUE!</v>
      </c>
      <c r="CB158" s="704" t="e">
        <f t="shared" si="200"/>
        <v>#VALUE!</v>
      </c>
      <c r="CC158" s="769" t="e">
        <f t="shared" si="228"/>
        <v>#VALUE!</v>
      </c>
      <c r="CD158" s="705" t="e">
        <f t="shared" si="229"/>
        <v>#VALUE!</v>
      </c>
      <c r="CE158" s="706">
        <f t="shared" si="204"/>
        <v>12</v>
      </c>
      <c r="CF158" s="707" t="e">
        <f t="shared" si="205"/>
        <v>#VALUE!</v>
      </c>
      <c r="CG158" s="708"/>
      <c r="CH158" s="709"/>
      <c r="CI158" s="719"/>
      <c r="CJ158" s="719"/>
      <c r="CK158" s="720"/>
      <c r="CL158" s="721"/>
      <c r="CM158" s="721"/>
      <c r="CN158" s="722"/>
      <c r="CO158" s="742" t="e">
        <f t="shared" si="159"/>
        <v>#VALUE!</v>
      </c>
      <c r="CP158" s="743" t="e">
        <f t="shared" si="160"/>
        <v>#VALUE!</v>
      </c>
      <c r="CQ158" s="724">
        <f t="shared" si="161"/>
        <v>0</v>
      </c>
      <c r="CR158" s="725" t="e">
        <f t="shared" si="230"/>
        <v>#VALUE!</v>
      </c>
      <c r="CS158" s="725" t="e">
        <f t="shared" si="230"/>
        <v>#VALUE!</v>
      </c>
      <c r="CT158" s="725" t="e">
        <f t="shared" si="163"/>
        <v>#VALUE!</v>
      </c>
      <c r="CU158" s="709"/>
    </row>
    <row r="159" spans="1:99" ht="16.5" customHeight="1">
      <c r="A159" s="23">
        <f t="shared" si="164"/>
        <v>155</v>
      </c>
      <c r="B159" s="142">
        <f>'2020-상시근로자'!B159</f>
        <v>0</v>
      </c>
      <c r="C159" s="635">
        <f>'2020-상시근로자'!C159</f>
        <v>0</v>
      </c>
      <c r="D159" s="637">
        <f>'2020-상시근로자'!D159</f>
        <v>0</v>
      </c>
      <c r="E159" s="156" t="e">
        <f t="shared" si="152"/>
        <v>#VALUE!</v>
      </c>
      <c r="F159" s="30" t="e">
        <f t="shared" si="153"/>
        <v>#VALUE!</v>
      </c>
      <c r="G159" s="31" t="e">
        <f t="shared" si="154"/>
        <v>#VALUE!</v>
      </c>
      <c r="H159" s="147" t="e">
        <f t="shared" si="155"/>
        <v>#VALUE!</v>
      </c>
      <c r="I159" s="636">
        <f>'2020-상시근로자'!E159</f>
        <v>0</v>
      </c>
      <c r="J159" s="636">
        <f>'2020-상시근로자'!G159</f>
        <v>0</v>
      </c>
      <c r="K159" s="33" t="e">
        <f t="shared" si="156"/>
        <v>#VALUE!</v>
      </c>
      <c r="L159" s="33">
        <f t="shared" si="203"/>
        <v>0</v>
      </c>
      <c r="M159" s="35" t="e">
        <f t="shared" si="157"/>
        <v>#VALUE!</v>
      </c>
      <c r="N159" s="108"/>
      <c r="O159" s="178"/>
      <c r="P159" s="179"/>
      <c r="Q159" s="106" t="s">
        <v>160</v>
      </c>
      <c r="R159" s="107" t="s">
        <v>160</v>
      </c>
      <c r="S159" s="43"/>
      <c r="T159" s="122" t="s">
        <v>160</v>
      </c>
      <c r="U159" s="122" t="s">
        <v>160</v>
      </c>
      <c r="V159" s="123" t="s">
        <v>160</v>
      </c>
      <c r="W159" s="702">
        <f t="shared" si="165"/>
        <v>1</v>
      </c>
      <c r="X159" s="703" t="e">
        <f t="shared" si="166"/>
        <v>#VALUE!</v>
      </c>
      <c r="Y159" s="704" t="e">
        <f t="shared" si="167"/>
        <v>#VALUE!</v>
      </c>
      <c r="Z159" s="769" t="e">
        <f t="shared" si="206"/>
        <v>#VALUE!</v>
      </c>
      <c r="AA159" s="705" t="e">
        <f t="shared" si="207"/>
        <v>#VALUE!</v>
      </c>
      <c r="AB159" s="702">
        <f t="shared" si="168"/>
        <v>1</v>
      </c>
      <c r="AC159" s="703" t="e">
        <f t="shared" si="169"/>
        <v>#VALUE!</v>
      </c>
      <c r="AD159" s="704" t="e">
        <f t="shared" si="170"/>
        <v>#VALUE!</v>
      </c>
      <c r="AE159" s="769" t="e">
        <f t="shared" si="208"/>
        <v>#VALUE!</v>
      </c>
      <c r="AF159" s="705" t="e">
        <f t="shared" si="209"/>
        <v>#VALUE!</v>
      </c>
      <c r="AG159" s="702">
        <f t="shared" si="171"/>
        <v>1</v>
      </c>
      <c r="AH159" s="703" t="e">
        <f t="shared" si="172"/>
        <v>#VALUE!</v>
      </c>
      <c r="AI159" s="704" t="e">
        <f t="shared" si="173"/>
        <v>#VALUE!</v>
      </c>
      <c r="AJ159" s="769" t="e">
        <f t="shared" si="210"/>
        <v>#VALUE!</v>
      </c>
      <c r="AK159" s="705" t="e">
        <f t="shared" si="211"/>
        <v>#VALUE!</v>
      </c>
      <c r="AL159" s="702">
        <f t="shared" si="174"/>
        <v>1</v>
      </c>
      <c r="AM159" s="703" t="e">
        <f t="shared" si="175"/>
        <v>#VALUE!</v>
      </c>
      <c r="AN159" s="704" t="e">
        <f t="shared" si="176"/>
        <v>#VALUE!</v>
      </c>
      <c r="AO159" s="769" t="e">
        <f t="shared" si="212"/>
        <v>#VALUE!</v>
      </c>
      <c r="AP159" s="705" t="e">
        <f t="shared" si="213"/>
        <v>#VALUE!</v>
      </c>
      <c r="AQ159" s="702">
        <f t="shared" si="177"/>
        <v>1</v>
      </c>
      <c r="AR159" s="703" t="e">
        <f t="shared" si="178"/>
        <v>#VALUE!</v>
      </c>
      <c r="AS159" s="704" t="e">
        <f t="shared" si="179"/>
        <v>#VALUE!</v>
      </c>
      <c r="AT159" s="769" t="e">
        <f t="shared" si="214"/>
        <v>#VALUE!</v>
      </c>
      <c r="AU159" s="705" t="e">
        <f t="shared" si="215"/>
        <v>#VALUE!</v>
      </c>
      <c r="AV159" s="702">
        <f t="shared" si="180"/>
        <v>1</v>
      </c>
      <c r="AW159" s="703" t="e">
        <f t="shared" si="181"/>
        <v>#VALUE!</v>
      </c>
      <c r="AX159" s="704" t="e">
        <f t="shared" si="182"/>
        <v>#VALUE!</v>
      </c>
      <c r="AY159" s="769" t="e">
        <f t="shared" si="216"/>
        <v>#VALUE!</v>
      </c>
      <c r="AZ159" s="705" t="e">
        <f t="shared" si="217"/>
        <v>#VALUE!</v>
      </c>
      <c r="BA159" s="702">
        <f t="shared" si="183"/>
        <v>1</v>
      </c>
      <c r="BB159" s="703" t="e">
        <f t="shared" si="184"/>
        <v>#VALUE!</v>
      </c>
      <c r="BC159" s="704" t="e">
        <f t="shared" si="185"/>
        <v>#VALUE!</v>
      </c>
      <c r="BD159" s="769" t="e">
        <f t="shared" si="218"/>
        <v>#VALUE!</v>
      </c>
      <c r="BE159" s="705" t="e">
        <f t="shared" si="219"/>
        <v>#VALUE!</v>
      </c>
      <c r="BF159" s="702">
        <f t="shared" si="186"/>
        <v>1</v>
      </c>
      <c r="BG159" s="703" t="e">
        <f t="shared" si="187"/>
        <v>#VALUE!</v>
      </c>
      <c r="BH159" s="704" t="e">
        <f t="shared" si="188"/>
        <v>#VALUE!</v>
      </c>
      <c r="BI159" s="769" t="e">
        <f t="shared" si="220"/>
        <v>#VALUE!</v>
      </c>
      <c r="BJ159" s="705" t="e">
        <f t="shared" si="221"/>
        <v>#VALUE!</v>
      </c>
      <c r="BK159" s="702">
        <f t="shared" si="189"/>
        <v>1</v>
      </c>
      <c r="BL159" s="703" t="e">
        <f t="shared" si="190"/>
        <v>#VALUE!</v>
      </c>
      <c r="BM159" s="704" t="e">
        <f t="shared" si="191"/>
        <v>#VALUE!</v>
      </c>
      <c r="BN159" s="769" t="e">
        <f t="shared" si="222"/>
        <v>#VALUE!</v>
      </c>
      <c r="BO159" s="705" t="e">
        <f t="shared" si="223"/>
        <v>#VALUE!</v>
      </c>
      <c r="BP159" s="702">
        <f t="shared" si="192"/>
        <v>1</v>
      </c>
      <c r="BQ159" s="703" t="e">
        <f t="shared" si="193"/>
        <v>#VALUE!</v>
      </c>
      <c r="BR159" s="704" t="e">
        <f t="shared" si="194"/>
        <v>#VALUE!</v>
      </c>
      <c r="BS159" s="769" t="e">
        <f t="shared" si="224"/>
        <v>#VALUE!</v>
      </c>
      <c r="BT159" s="705" t="e">
        <f t="shared" si="225"/>
        <v>#VALUE!</v>
      </c>
      <c r="BU159" s="702">
        <f t="shared" si="195"/>
        <v>1</v>
      </c>
      <c r="BV159" s="703" t="e">
        <f t="shared" si="196"/>
        <v>#VALUE!</v>
      </c>
      <c r="BW159" s="704" t="e">
        <f t="shared" si="197"/>
        <v>#VALUE!</v>
      </c>
      <c r="BX159" s="769" t="e">
        <f t="shared" si="226"/>
        <v>#VALUE!</v>
      </c>
      <c r="BY159" s="705" t="e">
        <f t="shared" si="227"/>
        <v>#VALUE!</v>
      </c>
      <c r="BZ159" s="702">
        <f t="shared" si="198"/>
        <v>1</v>
      </c>
      <c r="CA159" s="703" t="e">
        <f t="shared" si="199"/>
        <v>#VALUE!</v>
      </c>
      <c r="CB159" s="704" t="e">
        <f t="shared" si="200"/>
        <v>#VALUE!</v>
      </c>
      <c r="CC159" s="769" t="e">
        <f t="shared" si="228"/>
        <v>#VALUE!</v>
      </c>
      <c r="CD159" s="705" t="e">
        <f t="shared" si="229"/>
        <v>#VALUE!</v>
      </c>
      <c r="CE159" s="706">
        <f t="shared" si="204"/>
        <v>12</v>
      </c>
      <c r="CF159" s="707" t="e">
        <f t="shared" si="205"/>
        <v>#VALUE!</v>
      </c>
      <c r="CG159" s="708"/>
      <c r="CH159" s="709"/>
      <c r="CI159" s="719"/>
      <c r="CJ159" s="719"/>
      <c r="CK159" s="720"/>
      <c r="CL159" s="721"/>
      <c r="CM159" s="721"/>
      <c r="CN159" s="722"/>
      <c r="CO159" s="742" t="e">
        <f t="shared" si="159"/>
        <v>#VALUE!</v>
      </c>
      <c r="CP159" s="743" t="e">
        <f t="shared" si="160"/>
        <v>#VALUE!</v>
      </c>
      <c r="CQ159" s="724">
        <f t="shared" si="161"/>
        <v>0</v>
      </c>
      <c r="CR159" s="725" t="e">
        <f t="shared" si="230"/>
        <v>#VALUE!</v>
      </c>
      <c r="CS159" s="725" t="e">
        <f t="shared" si="230"/>
        <v>#VALUE!</v>
      </c>
      <c r="CT159" s="725" t="e">
        <f t="shared" si="163"/>
        <v>#VALUE!</v>
      </c>
      <c r="CU159" s="709"/>
    </row>
    <row r="160" spans="1:99" ht="16.5" customHeight="1">
      <c r="A160" s="23">
        <f t="shared" si="164"/>
        <v>156</v>
      </c>
      <c r="B160" s="142">
        <f>'2020-상시근로자'!B160</f>
        <v>0</v>
      </c>
      <c r="C160" s="635">
        <f>'2020-상시근로자'!C160</f>
        <v>0</v>
      </c>
      <c r="D160" s="637">
        <f>'2020-상시근로자'!D160</f>
        <v>0</v>
      </c>
      <c r="E160" s="156" t="e">
        <f t="shared" si="152"/>
        <v>#VALUE!</v>
      </c>
      <c r="F160" s="30" t="e">
        <f t="shared" si="153"/>
        <v>#VALUE!</v>
      </c>
      <c r="G160" s="31" t="e">
        <f t="shared" si="154"/>
        <v>#VALUE!</v>
      </c>
      <c r="H160" s="147" t="e">
        <f t="shared" si="155"/>
        <v>#VALUE!</v>
      </c>
      <c r="I160" s="636">
        <f>'2020-상시근로자'!E160</f>
        <v>0</v>
      </c>
      <c r="J160" s="636">
        <f>'2020-상시근로자'!G160</f>
        <v>0</v>
      </c>
      <c r="K160" s="33" t="e">
        <f t="shared" si="156"/>
        <v>#VALUE!</v>
      </c>
      <c r="L160" s="33">
        <f t="shared" si="203"/>
        <v>0</v>
      </c>
      <c r="M160" s="35" t="e">
        <f t="shared" si="157"/>
        <v>#VALUE!</v>
      </c>
      <c r="N160" s="108"/>
      <c r="O160" s="178"/>
      <c r="P160" s="179"/>
      <c r="Q160" s="106" t="s">
        <v>160</v>
      </c>
      <c r="R160" s="107" t="s">
        <v>160</v>
      </c>
      <c r="S160" s="43"/>
      <c r="T160" s="122" t="s">
        <v>160</v>
      </c>
      <c r="U160" s="122" t="s">
        <v>160</v>
      </c>
      <c r="V160" s="123" t="s">
        <v>160</v>
      </c>
      <c r="W160" s="702">
        <f t="shared" si="165"/>
        <v>1</v>
      </c>
      <c r="X160" s="703" t="e">
        <f t="shared" si="166"/>
        <v>#VALUE!</v>
      </c>
      <c r="Y160" s="704" t="e">
        <f t="shared" si="167"/>
        <v>#VALUE!</v>
      </c>
      <c r="Z160" s="769" t="e">
        <f t="shared" si="206"/>
        <v>#VALUE!</v>
      </c>
      <c r="AA160" s="705" t="e">
        <f t="shared" si="207"/>
        <v>#VALUE!</v>
      </c>
      <c r="AB160" s="702">
        <f t="shared" si="168"/>
        <v>1</v>
      </c>
      <c r="AC160" s="703" t="e">
        <f t="shared" si="169"/>
        <v>#VALUE!</v>
      </c>
      <c r="AD160" s="704" t="e">
        <f t="shared" si="170"/>
        <v>#VALUE!</v>
      </c>
      <c r="AE160" s="769" t="e">
        <f t="shared" si="208"/>
        <v>#VALUE!</v>
      </c>
      <c r="AF160" s="705" t="e">
        <f t="shared" si="209"/>
        <v>#VALUE!</v>
      </c>
      <c r="AG160" s="702">
        <f t="shared" si="171"/>
        <v>1</v>
      </c>
      <c r="AH160" s="703" t="e">
        <f t="shared" si="172"/>
        <v>#VALUE!</v>
      </c>
      <c r="AI160" s="704" t="e">
        <f t="shared" si="173"/>
        <v>#VALUE!</v>
      </c>
      <c r="AJ160" s="769" t="e">
        <f t="shared" si="210"/>
        <v>#VALUE!</v>
      </c>
      <c r="AK160" s="705" t="e">
        <f t="shared" si="211"/>
        <v>#VALUE!</v>
      </c>
      <c r="AL160" s="702">
        <f t="shared" si="174"/>
        <v>1</v>
      </c>
      <c r="AM160" s="703" t="e">
        <f t="shared" si="175"/>
        <v>#VALUE!</v>
      </c>
      <c r="AN160" s="704" t="e">
        <f t="shared" si="176"/>
        <v>#VALUE!</v>
      </c>
      <c r="AO160" s="769" t="e">
        <f t="shared" si="212"/>
        <v>#VALUE!</v>
      </c>
      <c r="AP160" s="705" t="e">
        <f t="shared" si="213"/>
        <v>#VALUE!</v>
      </c>
      <c r="AQ160" s="702">
        <f t="shared" si="177"/>
        <v>1</v>
      </c>
      <c r="AR160" s="703" t="e">
        <f t="shared" si="178"/>
        <v>#VALUE!</v>
      </c>
      <c r="AS160" s="704" t="e">
        <f t="shared" si="179"/>
        <v>#VALUE!</v>
      </c>
      <c r="AT160" s="769" t="e">
        <f t="shared" si="214"/>
        <v>#VALUE!</v>
      </c>
      <c r="AU160" s="705" t="e">
        <f t="shared" si="215"/>
        <v>#VALUE!</v>
      </c>
      <c r="AV160" s="702">
        <f t="shared" si="180"/>
        <v>1</v>
      </c>
      <c r="AW160" s="703" t="e">
        <f t="shared" si="181"/>
        <v>#VALUE!</v>
      </c>
      <c r="AX160" s="704" t="e">
        <f t="shared" si="182"/>
        <v>#VALUE!</v>
      </c>
      <c r="AY160" s="769" t="e">
        <f t="shared" si="216"/>
        <v>#VALUE!</v>
      </c>
      <c r="AZ160" s="705" t="e">
        <f t="shared" si="217"/>
        <v>#VALUE!</v>
      </c>
      <c r="BA160" s="702">
        <f t="shared" si="183"/>
        <v>1</v>
      </c>
      <c r="BB160" s="703" t="e">
        <f t="shared" si="184"/>
        <v>#VALUE!</v>
      </c>
      <c r="BC160" s="704" t="e">
        <f t="shared" si="185"/>
        <v>#VALUE!</v>
      </c>
      <c r="BD160" s="769" t="e">
        <f t="shared" si="218"/>
        <v>#VALUE!</v>
      </c>
      <c r="BE160" s="705" t="e">
        <f t="shared" si="219"/>
        <v>#VALUE!</v>
      </c>
      <c r="BF160" s="702">
        <f t="shared" si="186"/>
        <v>1</v>
      </c>
      <c r="BG160" s="703" t="e">
        <f t="shared" si="187"/>
        <v>#VALUE!</v>
      </c>
      <c r="BH160" s="704" t="e">
        <f t="shared" si="188"/>
        <v>#VALUE!</v>
      </c>
      <c r="BI160" s="769" t="e">
        <f t="shared" si="220"/>
        <v>#VALUE!</v>
      </c>
      <c r="BJ160" s="705" t="e">
        <f t="shared" si="221"/>
        <v>#VALUE!</v>
      </c>
      <c r="BK160" s="702">
        <f t="shared" si="189"/>
        <v>1</v>
      </c>
      <c r="BL160" s="703" t="e">
        <f t="shared" si="190"/>
        <v>#VALUE!</v>
      </c>
      <c r="BM160" s="704" t="e">
        <f t="shared" si="191"/>
        <v>#VALUE!</v>
      </c>
      <c r="BN160" s="769" t="e">
        <f t="shared" si="222"/>
        <v>#VALUE!</v>
      </c>
      <c r="BO160" s="705" t="e">
        <f t="shared" si="223"/>
        <v>#VALUE!</v>
      </c>
      <c r="BP160" s="702">
        <f t="shared" si="192"/>
        <v>1</v>
      </c>
      <c r="BQ160" s="703" t="e">
        <f t="shared" si="193"/>
        <v>#VALUE!</v>
      </c>
      <c r="BR160" s="704" t="e">
        <f t="shared" si="194"/>
        <v>#VALUE!</v>
      </c>
      <c r="BS160" s="769" t="e">
        <f t="shared" si="224"/>
        <v>#VALUE!</v>
      </c>
      <c r="BT160" s="705" t="e">
        <f t="shared" si="225"/>
        <v>#VALUE!</v>
      </c>
      <c r="BU160" s="702">
        <f t="shared" si="195"/>
        <v>1</v>
      </c>
      <c r="BV160" s="703" t="e">
        <f t="shared" si="196"/>
        <v>#VALUE!</v>
      </c>
      <c r="BW160" s="704" t="e">
        <f t="shared" si="197"/>
        <v>#VALUE!</v>
      </c>
      <c r="BX160" s="769" t="e">
        <f t="shared" si="226"/>
        <v>#VALUE!</v>
      </c>
      <c r="BY160" s="705" t="e">
        <f t="shared" si="227"/>
        <v>#VALUE!</v>
      </c>
      <c r="BZ160" s="702">
        <f t="shared" si="198"/>
        <v>1</v>
      </c>
      <c r="CA160" s="703" t="e">
        <f t="shared" si="199"/>
        <v>#VALUE!</v>
      </c>
      <c r="CB160" s="704" t="e">
        <f t="shared" si="200"/>
        <v>#VALUE!</v>
      </c>
      <c r="CC160" s="769" t="e">
        <f t="shared" si="228"/>
        <v>#VALUE!</v>
      </c>
      <c r="CD160" s="705" t="e">
        <f t="shared" si="229"/>
        <v>#VALUE!</v>
      </c>
      <c r="CE160" s="706">
        <f t="shared" si="204"/>
        <v>12</v>
      </c>
      <c r="CF160" s="707" t="e">
        <f t="shared" si="205"/>
        <v>#VALUE!</v>
      </c>
      <c r="CG160" s="708"/>
      <c r="CH160" s="709"/>
      <c r="CI160" s="719"/>
      <c r="CJ160" s="719"/>
      <c r="CK160" s="720"/>
      <c r="CL160" s="721"/>
      <c r="CM160" s="721"/>
      <c r="CN160" s="722"/>
      <c r="CO160" s="742" t="e">
        <f t="shared" si="159"/>
        <v>#VALUE!</v>
      </c>
      <c r="CP160" s="743" t="e">
        <f t="shared" si="160"/>
        <v>#VALUE!</v>
      </c>
      <c r="CQ160" s="724">
        <f t="shared" si="161"/>
        <v>0</v>
      </c>
      <c r="CR160" s="725" t="e">
        <f t="shared" si="230"/>
        <v>#VALUE!</v>
      </c>
      <c r="CS160" s="725" t="e">
        <f t="shared" si="230"/>
        <v>#VALUE!</v>
      </c>
      <c r="CT160" s="725" t="e">
        <f t="shared" si="163"/>
        <v>#VALUE!</v>
      </c>
      <c r="CU160" s="709"/>
    </row>
    <row r="161" spans="1:99" ht="16.5" customHeight="1">
      <c r="A161" s="23">
        <f t="shared" si="164"/>
        <v>157</v>
      </c>
      <c r="B161" s="142">
        <f>'2020-상시근로자'!B161</f>
        <v>0</v>
      </c>
      <c r="C161" s="635">
        <f>'2020-상시근로자'!C161</f>
        <v>0</v>
      </c>
      <c r="D161" s="637">
        <f>'2020-상시근로자'!D161</f>
        <v>0</v>
      </c>
      <c r="E161" s="156" t="e">
        <f t="shared" si="152"/>
        <v>#VALUE!</v>
      </c>
      <c r="F161" s="30" t="e">
        <f t="shared" si="153"/>
        <v>#VALUE!</v>
      </c>
      <c r="G161" s="31" t="e">
        <f t="shared" si="154"/>
        <v>#VALUE!</v>
      </c>
      <c r="H161" s="147" t="e">
        <f t="shared" si="155"/>
        <v>#VALUE!</v>
      </c>
      <c r="I161" s="636">
        <f>'2020-상시근로자'!E161</f>
        <v>0</v>
      </c>
      <c r="J161" s="636">
        <f>'2020-상시근로자'!G161</f>
        <v>0</v>
      </c>
      <c r="K161" s="33" t="e">
        <f t="shared" si="156"/>
        <v>#VALUE!</v>
      </c>
      <c r="L161" s="33">
        <f t="shared" si="203"/>
        <v>0</v>
      </c>
      <c r="M161" s="35" t="e">
        <f t="shared" si="157"/>
        <v>#VALUE!</v>
      </c>
      <c r="N161" s="108"/>
      <c r="O161" s="178"/>
      <c r="P161" s="179"/>
      <c r="Q161" s="106" t="s">
        <v>160</v>
      </c>
      <c r="R161" s="107" t="s">
        <v>160</v>
      </c>
      <c r="S161" s="43"/>
      <c r="T161" s="122" t="s">
        <v>160</v>
      </c>
      <c r="U161" s="122" t="s">
        <v>160</v>
      </c>
      <c r="V161" s="123" t="s">
        <v>160</v>
      </c>
      <c r="W161" s="702">
        <f t="shared" si="165"/>
        <v>1</v>
      </c>
      <c r="X161" s="703" t="e">
        <f t="shared" si="166"/>
        <v>#VALUE!</v>
      </c>
      <c r="Y161" s="704" t="e">
        <f t="shared" si="167"/>
        <v>#VALUE!</v>
      </c>
      <c r="Z161" s="769" t="e">
        <f t="shared" si="206"/>
        <v>#VALUE!</v>
      </c>
      <c r="AA161" s="705" t="e">
        <f t="shared" si="207"/>
        <v>#VALUE!</v>
      </c>
      <c r="AB161" s="702">
        <f t="shared" si="168"/>
        <v>1</v>
      </c>
      <c r="AC161" s="703" t="e">
        <f t="shared" si="169"/>
        <v>#VALUE!</v>
      </c>
      <c r="AD161" s="704" t="e">
        <f t="shared" si="170"/>
        <v>#VALUE!</v>
      </c>
      <c r="AE161" s="769" t="e">
        <f t="shared" si="208"/>
        <v>#VALUE!</v>
      </c>
      <c r="AF161" s="705" t="e">
        <f t="shared" si="209"/>
        <v>#VALUE!</v>
      </c>
      <c r="AG161" s="702">
        <f t="shared" si="171"/>
        <v>1</v>
      </c>
      <c r="AH161" s="703" t="e">
        <f t="shared" si="172"/>
        <v>#VALUE!</v>
      </c>
      <c r="AI161" s="704" t="e">
        <f t="shared" si="173"/>
        <v>#VALUE!</v>
      </c>
      <c r="AJ161" s="769" t="e">
        <f t="shared" si="210"/>
        <v>#VALUE!</v>
      </c>
      <c r="AK161" s="705" t="e">
        <f t="shared" si="211"/>
        <v>#VALUE!</v>
      </c>
      <c r="AL161" s="702">
        <f t="shared" si="174"/>
        <v>1</v>
      </c>
      <c r="AM161" s="703" t="e">
        <f t="shared" si="175"/>
        <v>#VALUE!</v>
      </c>
      <c r="AN161" s="704" t="e">
        <f t="shared" si="176"/>
        <v>#VALUE!</v>
      </c>
      <c r="AO161" s="769" t="e">
        <f t="shared" si="212"/>
        <v>#VALUE!</v>
      </c>
      <c r="AP161" s="705" t="e">
        <f t="shared" si="213"/>
        <v>#VALUE!</v>
      </c>
      <c r="AQ161" s="702">
        <f t="shared" si="177"/>
        <v>1</v>
      </c>
      <c r="AR161" s="703" t="e">
        <f t="shared" si="178"/>
        <v>#VALUE!</v>
      </c>
      <c r="AS161" s="704" t="e">
        <f t="shared" si="179"/>
        <v>#VALUE!</v>
      </c>
      <c r="AT161" s="769" t="e">
        <f t="shared" si="214"/>
        <v>#VALUE!</v>
      </c>
      <c r="AU161" s="705" t="e">
        <f t="shared" si="215"/>
        <v>#VALUE!</v>
      </c>
      <c r="AV161" s="702">
        <f t="shared" si="180"/>
        <v>1</v>
      </c>
      <c r="AW161" s="703" t="e">
        <f t="shared" si="181"/>
        <v>#VALUE!</v>
      </c>
      <c r="AX161" s="704" t="e">
        <f t="shared" si="182"/>
        <v>#VALUE!</v>
      </c>
      <c r="AY161" s="769" t="e">
        <f t="shared" si="216"/>
        <v>#VALUE!</v>
      </c>
      <c r="AZ161" s="705" t="e">
        <f t="shared" si="217"/>
        <v>#VALUE!</v>
      </c>
      <c r="BA161" s="702">
        <f t="shared" si="183"/>
        <v>1</v>
      </c>
      <c r="BB161" s="703" t="e">
        <f t="shared" si="184"/>
        <v>#VALUE!</v>
      </c>
      <c r="BC161" s="704" t="e">
        <f t="shared" si="185"/>
        <v>#VALUE!</v>
      </c>
      <c r="BD161" s="769" t="e">
        <f t="shared" si="218"/>
        <v>#VALUE!</v>
      </c>
      <c r="BE161" s="705" t="e">
        <f t="shared" si="219"/>
        <v>#VALUE!</v>
      </c>
      <c r="BF161" s="702">
        <f t="shared" si="186"/>
        <v>1</v>
      </c>
      <c r="BG161" s="703" t="e">
        <f t="shared" si="187"/>
        <v>#VALUE!</v>
      </c>
      <c r="BH161" s="704" t="e">
        <f t="shared" si="188"/>
        <v>#VALUE!</v>
      </c>
      <c r="BI161" s="769" t="e">
        <f t="shared" si="220"/>
        <v>#VALUE!</v>
      </c>
      <c r="BJ161" s="705" t="e">
        <f t="shared" si="221"/>
        <v>#VALUE!</v>
      </c>
      <c r="BK161" s="702">
        <f t="shared" si="189"/>
        <v>1</v>
      </c>
      <c r="BL161" s="703" t="e">
        <f t="shared" si="190"/>
        <v>#VALUE!</v>
      </c>
      <c r="BM161" s="704" t="e">
        <f t="shared" si="191"/>
        <v>#VALUE!</v>
      </c>
      <c r="BN161" s="769" t="e">
        <f t="shared" si="222"/>
        <v>#VALUE!</v>
      </c>
      <c r="BO161" s="705" t="e">
        <f t="shared" si="223"/>
        <v>#VALUE!</v>
      </c>
      <c r="BP161" s="702">
        <f t="shared" si="192"/>
        <v>1</v>
      </c>
      <c r="BQ161" s="703" t="e">
        <f t="shared" si="193"/>
        <v>#VALUE!</v>
      </c>
      <c r="BR161" s="704" t="e">
        <f t="shared" si="194"/>
        <v>#VALUE!</v>
      </c>
      <c r="BS161" s="769" t="e">
        <f t="shared" si="224"/>
        <v>#VALUE!</v>
      </c>
      <c r="BT161" s="705" t="e">
        <f t="shared" si="225"/>
        <v>#VALUE!</v>
      </c>
      <c r="BU161" s="702">
        <f t="shared" si="195"/>
        <v>1</v>
      </c>
      <c r="BV161" s="703" t="e">
        <f t="shared" si="196"/>
        <v>#VALUE!</v>
      </c>
      <c r="BW161" s="704" t="e">
        <f t="shared" si="197"/>
        <v>#VALUE!</v>
      </c>
      <c r="BX161" s="769" t="e">
        <f t="shared" si="226"/>
        <v>#VALUE!</v>
      </c>
      <c r="BY161" s="705" t="e">
        <f t="shared" si="227"/>
        <v>#VALUE!</v>
      </c>
      <c r="BZ161" s="702">
        <f t="shared" si="198"/>
        <v>1</v>
      </c>
      <c r="CA161" s="703" t="e">
        <f t="shared" si="199"/>
        <v>#VALUE!</v>
      </c>
      <c r="CB161" s="704" t="e">
        <f t="shared" si="200"/>
        <v>#VALUE!</v>
      </c>
      <c r="CC161" s="769" t="e">
        <f t="shared" si="228"/>
        <v>#VALUE!</v>
      </c>
      <c r="CD161" s="705" t="e">
        <f t="shared" si="229"/>
        <v>#VALUE!</v>
      </c>
      <c r="CE161" s="706">
        <f t="shared" si="204"/>
        <v>12</v>
      </c>
      <c r="CF161" s="707" t="e">
        <f t="shared" si="205"/>
        <v>#VALUE!</v>
      </c>
      <c r="CG161" s="708"/>
      <c r="CH161" s="709"/>
      <c r="CI161" s="719"/>
      <c r="CJ161" s="719"/>
      <c r="CK161" s="720"/>
      <c r="CL161" s="721"/>
      <c r="CM161" s="721"/>
      <c r="CN161" s="722"/>
      <c r="CO161" s="742" t="e">
        <f t="shared" si="159"/>
        <v>#VALUE!</v>
      </c>
      <c r="CP161" s="743" t="e">
        <f t="shared" si="160"/>
        <v>#VALUE!</v>
      </c>
      <c r="CQ161" s="724">
        <f t="shared" si="161"/>
        <v>0</v>
      </c>
      <c r="CR161" s="725" t="e">
        <f t="shared" si="230"/>
        <v>#VALUE!</v>
      </c>
      <c r="CS161" s="725" t="e">
        <f t="shared" si="230"/>
        <v>#VALUE!</v>
      </c>
      <c r="CT161" s="725" t="e">
        <f t="shared" si="163"/>
        <v>#VALUE!</v>
      </c>
      <c r="CU161" s="709"/>
    </row>
    <row r="162" spans="1:99" ht="16.5" customHeight="1">
      <c r="A162" s="23">
        <f t="shared" si="164"/>
        <v>158</v>
      </c>
      <c r="B162" s="142">
        <f>'2020-상시근로자'!B162</f>
        <v>0</v>
      </c>
      <c r="C162" s="635">
        <f>'2020-상시근로자'!C162</f>
        <v>0</v>
      </c>
      <c r="D162" s="637">
        <f>'2020-상시근로자'!D162</f>
        <v>0</v>
      </c>
      <c r="E162" s="156" t="e">
        <f t="shared" si="152"/>
        <v>#VALUE!</v>
      </c>
      <c r="F162" s="30" t="e">
        <f t="shared" si="153"/>
        <v>#VALUE!</v>
      </c>
      <c r="G162" s="31" t="e">
        <f t="shared" si="154"/>
        <v>#VALUE!</v>
      </c>
      <c r="H162" s="147" t="e">
        <f t="shared" si="155"/>
        <v>#VALUE!</v>
      </c>
      <c r="I162" s="636">
        <f>'2020-상시근로자'!E162</f>
        <v>0</v>
      </c>
      <c r="J162" s="636">
        <f>'2020-상시근로자'!G162</f>
        <v>0</v>
      </c>
      <c r="K162" s="33" t="e">
        <f t="shared" si="156"/>
        <v>#VALUE!</v>
      </c>
      <c r="L162" s="33">
        <f t="shared" si="203"/>
        <v>0</v>
      </c>
      <c r="M162" s="35" t="e">
        <f t="shared" si="157"/>
        <v>#VALUE!</v>
      </c>
      <c r="N162" s="108"/>
      <c r="O162" s="178"/>
      <c r="P162" s="179"/>
      <c r="Q162" s="106" t="s">
        <v>160</v>
      </c>
      <c r="R162" s="107" t="s">
        <v>160</v>
      </c>
      <c r="S162" s="43"/>
      <c r="T162" s="122" t="s">
        <v>160</v>
      </c>
      <c r="U162" s="122" t="s">
        <v>160</v>
      </c>
      <c r="V162" s="123" t="s">
        <v>160</v>
      </c>
      <c r="W162" s="702">
        <f t="shared" si="165"/>
        <v>1</v>
      </c>
      <c r="X162" s="703" t="e">
        <f t="shared" si="166"/>
        <v>#VALUE!</v>
      </c>
      <c r="Y162" s="704" t="e">
        <f t="shared" si="167"/>
        <v>#VALUE!</v>
      </c>
      <c r="Z162" s="769" t="e">
        <f t="shared" si="206"/>
        <v>#VALUE!</v>
      </c>
      <c r="AA162" s="705" t="e">
        <f t="shared" si="207"/>
        <v>#VALUE!</v>
      </c>
      <c r="AB162" s="702">
        <f t="shared" si="168"/>
        <v>1</v>
      </c>
      <c r="AC162" s="703" t="e">
        <f t="shared" si="169"/>
        <v>#VALUE!</v>
      </c>
      <c r="AD162" s="704" t="e">
        <f t="shared" si="170"/>
        <v>#VALUE!</v>
      </c>
      <c r="AE162" s="769" t="e">
        <f t="shared" si="208"/>
        <v>#VALUE!</v>
      </c>
      <c r="AF162" s="705" t="e">
        <f t="shared" si="209"/>
        <v>#VALUE!</v>
      </c>
      <c r="AG162" s="702">
        <f t="shared" si="171"/>
        <v>1</v>
      </c>
      <c r="AH162" s="703" t="e">
        <f t="shared" si="172"/>
        <v>#VALUE!</v>
      </c>
      <c r="AI162" s="704" t="e">
        <f t="shared" si="173"/>
        <v>#VALUE!</v>
      </c>
      <c r="AJ162" s="769" t="e">
        <f t="shared" si="210"/>
        <v>#VALUE!</v>
      </c>
      <c r="AK162" s="705" t="e">
        <f t="shared" si="211"/>
        <v>#VALUE!</v>
      </c>
      <c r="AL162" s="702">
        <f t="shared" si="174"/>
        <v>1</v>
      </c>
      <c r="AM162" s="703" t="e">
        <f t="shared" si="175"/>
        <v>#VALUE!</v>
      </c>
      <c r="AN162" s="704" t="e">
        <f t="shared" si="176"/>
        <v>#VALUE!</v>
      </c>
      <c r="AO162" s="769" t="e">
        <f t="shared" si="212"/>
        <v>#VALUE!</v>
      </c>
      <c r="AP162" s="705" t="e">
        <f t="shared" si="213"/>
        <v>#VALUE!</v>
      </c>
      <c r="AQ162" s="702">
        <f t="shared" si="177"/>
        <v>1</v>
      </c>
      <c r="AR162" s="703" t="e">
        <f t="shared" si="178"/>
        <v>#VALUE!</v>
      </c>
      <c r="AS162" s="704" t="e">
        <f t="shared" si="179"/>
        <v>#VALUE!</v>
      </c>
      <c r="AT162" s="769" t="e">
        <f t="shared" si="214"/>
        <v>#VALUE!</v>
      </c>
      <c r="AU162" s="705" t="e">
        <f t="shared" si="215"/>
        <v>#VALUE!</v>
      </c>
      <c r="AV162" s="702">
        <f t="shared" si="180"/>
        <v>1</v>
      </c>
      <c r="AW162" s="703" t="e">
        <f t="shared" si="181"/>
        <v>#VALUE!</v>
      </c>
      <c r="AX162" s="704" t="e">
        <f t="shared" si="182"/>
        <v>#VALUE!</v>
      </c>
      <c r="AY162" s="769" t="e">
        <f t="shared" si="216"/>
        <v>#VALUE!</v>
      </c>
      <c r="AZ162" s="705" t="e">
        <f t="shared" si="217"/>
        <v>#VALUE!</v>
      </c>
      <c r="BA162" s="702">
        <f t="shared" si="183"/>
        <v>1</v>
      </c>
      <c r="BB162" s="703" t="e">
        <f t="shared" si="184"/>
        <v>#VALUE!</v>
      </c>
      <c r="BC162" s="704" t="e">
        <f t="shared" si="185"/>
        <v>#VALUE!</v>
      </c>
      <c r="BD162" s="769" t="e">
        <f t="shared" si="218"/>
        <v>#VALUE!</v>
      </c>
      <c r="BE162" s="705" t="e">
        <f t="shared" si="219"/>
        <v>#VALUE!</v>
      </c>
      <c r="BF162" s="702">
        <f t="shared" si="186"/>
        <v>1</v>
      </c>
      <c r="BG162" s="703" t="e">
        <f t="shared" si="187"/>
        <v>#VALUE!</v>
      </c>
      <c r="BH162" s="704" t="e">
        <f t="shared" si="188"/>
        <v>#VALUE!</v>
      </c>
      <c r="BI162" s="769" t="e">
        <f t="shared" si="220"/>
        <v>#VALUE!</v>
      </c>
      <c r="BJ162" s="705" t="e">
        <f t="shared" si="221"/>
        <v>#VALUE!</v>
      </c>
      <c r="BK162" s="702">
        <f t="shared" si="189"/>
        <v>1</v>
      </c>
      <c r="BL162" s="703" t="e">
        <f t="shared" si="190"/>
        <v>#VALUE!</v>
      </c>
      <c r="BM162" s="704" t="e">
        <f t="shared" si="191"/>
        <v>#VALUE!</v>
      </c>
      <c r="BN162" s="769" t="e">
        <f t="shared" si="222"/>
        <v>#VALUE!</v>
      </c>
      <c r="BO162" s="705" t="e">
        <f t="shared" si="223"/>
        <v>#VALUE!</v>
      </c>
      <c r="BP162" s="702">
        <f t="shared" si="192"/>
        <v>1</v>
      </c>
      <c r="BQ162" s="703" t="e">
        <f t="shared" si="193"/>
        <v>#VALUE!</v>
      </c>
      <c r="BR162" s="704" t="e">
        <f t="shared" si="194"/>
        <v>#VALUE!</v>
      </c>
      <c r="BS162" s="769" t="e">
        <f t="shared" si="224"/>
        <v>#VALUE!</v>
      </c>
      <c r="BT162" s="705" t="e">
        <f t="shared" si="225"/>
        <v>#VALUE!</v>
      </c>
      <c r="BU162" s="702">
        <f t="shared" si="195"/>
        <v>1</v>
      </c>
      <c r="BV162" s="703" t="e">
        <f t="shared" si="196"/>
        <v>#VALUE!</v>
      </c>
      <c r="BW162" s="704" t="e">
        <f t="shared" si="197"/>
        <v>#VALUE!</v>
      </c>
      <c r="BX162" s="769" t="e">
        <f t="shared" si="226"/>
        <v>#VALUE!</v>
      </c>
      <c r="BY162" s="705" t="e">
        <f t="shared" si="227"/>
        <v>#VALUE!</v>
      </c>
      <c r="BZ162" s="702">
        <f t="shared" si="198"/>
        <v>1</v>
      </c>
      <c r="CA162" s="703" t="e">
        <f t="shared" si="199"/>
        <v>#VALUE!</v>
      </c>
      <c r="CB162" s="704" t="e">
        <f t="shared" si="200"/>
        <v>#VALUE!</v>
      </c>
      <c r="CC162" s="769" t="e">
        <f t="shared" si="228"/>
        <v>#VALUE!</v>
      </c>
      <c r="CD162" s="705" t="e">
        <f t="shared" si="229"/>
        <v>#VALUE!</v>
      </c>
      <c r="CE162" s="706">
        <f t="shared" si="204"/>
        <v>12</v>
      </c>
      <c r="CF162" s="707" t="e">
        <f t="shared" si="205"/>
        <v>#VALUE!</v>
      </c>
      <c r="CG162" s="708"/>
      <c r="CH162" s="709"/>
      <c r="CI162" s="719"/>
      <c r="CJ162" s="719"/>
      <c r="CK162" s="720"/>
      <c r="CL162" s="721"/>
      <c r="CM162" s="721"/>
      <c r="CN162" s="722"/>
      <c r="CO162" s="742" t="e">
        <f t="shared" si="159"/>
        <v>#VALUE!</v>
      </c>
      <c r="CP162" s="743" t="e">
        <f t="shared" si="160"/>
        <v>#VALUE!</v>
      </c>
      <c r="CQ162" s="724">
        <f t="shared" si="161"/>
        <v>0</v>
      </c>
      <c r="CR162" s="725" t="e">
        <f t="shared" si="230"/>
        <v>#VALUE!</v>
      </c>
      <c r="CS162" s="725" t="e">
        <f t="shared" si="230"/>
        <v>#VALUE!</v>
      </c>
      <c r="CT162" s="725" t="e">
        <f t="shared" si="163"/>
        <v>#VALUE!</v>
      </c>
      <c r="CU162" s="709"/>
    </row>
    <row r="163" spans="1:99" ht="16.5" customHeight="1">
      <c r="A163" s="23">
        <f t="shared" si="164"/>
        <v>159</v>
      </c>
      <c r="B163" s="142">
        <f>'2020-상시근로자'!B163</f>
        <v>0</v>
      </c>
      <c r="C163" s="635">
        <f>'2020-상시근로자'!C163</f>
        <v>0</v>
      </c>
      <c r="D163" s="637">
        <f>'2020-상시근로자'!D163</f>
        <v>0</v>
      </c>
      <c r="E163" s="156" t="e">
        <f t="shared" si="152"/>
        <v>#VALUE!</v>
      </c>
      <c r="F163" s="30" t="e">
        <f t="shared" si="153"/>
        <v>#VALUE!</v>
      </c>
      <c r="G163" s="31" t="e">
        <f t="shared" si="154"/>
        <v>#VALUE!</v>
      </c>
      <c r="H163" s="147" t="e">
        <f t="shared" si="155"/>
        <v>#VALUE!</v>
      </c>
      <c r="I163" s="636">
        <f>'2020-상시근로자'!E163</f>
        <v>0</v>
      </c>
      <c r="J163" s="636">
        <f>'2020-상시근로자'!G163</f>
        <v>0</v>
      </c>
      <c r="K163" s="33" t="e">
        <f t="shared" si="156"/>
        <v>#VALUE!</v>
      </c>
      <c r="L163" s="33">
        <f t="shared" si="203"/>
        <v>0</v>
      </c>
      <c r="M163" s="35" t="e">
        <f t="shared" si="157"/>
        <v>#VALUE!</v>
      </c>
      <c r="N163" s="108"/>
      <c r="O163" s="178"/>
      <c r="P163" s="179"/>
      <c r="Q163" s="106" t="s">
        <v>160</v>
      </c>
      <c r="R163" s="107" t="s">
        <v>160</v>
      </c>
      <c r="S163" s="43"/>
      <c r="T163" s="122" t="s">
        <v>160</v>
      </c>
      <c r="U163" s="122" t="s">
        <v>160</v>
      </c>
      <c r="V163" s="123" t="s">
        <v>160</v>
      </c>
      <c r="W163" s="702">
        <f t="shared" si="165"/>
        <v>1</v>
      </c>
      <c r="X163" s="703" t="e">
        <f t="shared" si="166"/>
        <v>#VALUE!</v>
      </c>
      <c r="Y163" s="704" t="e">
        <f t="shared" si="167"/>
        <v>#VALUE!</v>
      </c>
      <c r="Z163" s="769" t="e">
        <f t="shared" si="206"/>
        <v>#VALUE!</v>
      </c>
      <c r="AA163" s="705" t="e">
        <f t="shared" si="207"/>
        <v>#VALUE!</v>
      </c>
      <c r="AB163" s="702">
        <f t="shared" si="168"/>
        <v>1</v>
      </c>
      <c r="AC163" s="703" t="e">
        <f t="shared" si="169"/>
        <v>#VALUE!</v>
      </c>
      <c r="AD163" s="704" t="e">
        <f t="shared" si="170"/>
        <v>#VALUE!</v>
      </c>
      <c r="AE163" s="769" t="e">
        <f t="shared" si="208"/>
        <v>#VALUE!</v>
      </c>
      <c r="AF163" s="705" t="e">
        <f t="shared" si="209"/>
        <v>#VALUE!</v>
      </c>
      <c r="AG163" s="702">
        <f t="shared" si="171"/>
        <v>1</v>
      </c>
      <c r="AH163" s="703" t="e">
        <f t="shared" si="172"/>
        <v>#VALUE!</v>
      </c>
      <c r="AI163" s="704" t="e">
        <f t="shared" si="173"/>
        <v>#VALUE!</v>
      </c>
      <c r="AJ163" s="769" t="e">
        <f t="shared" si="210"/>
        <v>#VALUE!</v>
      </c>
      <c r="AK163" s="705" t="e">
        <f t="shared" si="211"/>
        <v>#VALUE!</v>
      </c>
      <c r="AL163" s="702">
        <f t="shared" si="174"/>
        <v>1</v>
      </c>
      <c r="AM163" s="703" t="e">
        <f t="shared" si="175"/>
        <v>#VALUE!</v>
      </c>
      <c r="AN163" s="704" t="e">
        <f t="shared" si="176"/>
        <v>#VALUE!</v>
      </c>
      <c r="AO163" s="769" t="e">
        <f t="shared" si="212"/>
        <v>#VALUE!</v>
      </c>
      <c r="AP163" s="705" t="e">
        <f t="shared" si="213"/>
        <v>#VALUE!</v>
      </c>
      <c r="AQ163" s="702">
        <f t="shared" si="177"/>
        <v>1</v>
      </c>
      <c r="AR163" s="703" t="e">
        <f t="shared" si="178"/>
        <v>#VALUE!</v>
      </c>
      <c r="AS163" s="704" t="e">
        <f t="shared" si="179"/>
        <v>#VALUE!</v>
      </c>
      <c r="AT163" s="769" t="e">
        <f t="shared" si="214"/>
        <v>#VALUE!</v>
      </c>
      <c r="AU163" s="705" t="e">
        <f t="shared" si="215"/>
        <v>#VALUE!</v>
      </c>
      <c r="AV163" s="702">
        <f t="shared" si="180"/>
        <v>1</v>
      </c>
      <c r="AW163" s="703" t="e">
        <f t="shared" si="181"/>
        <v>#VALUE!</v>
      </c>
      <c r="AX163" s="704" t="e">
        <f t="shared" si="182"/>
        <v>#VALUE!</v>
      </c>
      <c r="AY163" s="769" t="e">
        <f t="shared" si="216"/>
        <v>#VALUE!</v>
      </c>
      <c r="AZ163" s="705" t="e">
        <f t="shared" si="217"/>
        <v>#VALUE!</v>
      </c>
      <c r="BA163" s="702">
        <f t="shared" si="183"/>
        <v>1</v>
      </c>
      <c r="BB163" s="703" t="e">
        <f t="shared" si="184"/>
        <v>#VALUE!</v>
      </c>
      <c r="BC163" s="704" t="e">
        <f t="shared" si="185"/>
        <v>#VALUE!</v>
      </c>
      <c r="BD163" s="769" t="e">
        <f t="shared" si="218"/>
        <v>#VALUE!</v>
      </c>
      <c r="BE163" s="705" t="e">
        <f t="shared" si="219"/>
        <v>#VALUE!</v>
      </c>
      <c r="BF163" s="702">
        <f t="shared" si="186"/>
        <v>1</v>
      </c>
      <c r="BG163" s="703" t="e">
        <f t="shared" si="187"/>
        <v>#VALUE!</v>
      </c>
      <c r="BH163" s="704" t="e">
        <f t="shared" si="188"/>
        <v>#VALUE!</v>
      </c>
      <c r="BI163" s="769" t="e">
        <f t="shared" si="220"/>
        <v>#VALUE!</v>
      </c>
      <c r="BJ163" s="705" t="e">
        <f t="shared" si="221"/>
        <v>#VALUE!</v>
      </c>
      <c r="BK163" s="702">
        <f t="shared" si="189"/>
        <v>1</v>
      </c>
      <c r="BL163" s="703" t="e">
        <f t="shared" si="190"/>
        <v>#VALUE!</v>
      </c>
      <c r="BM163" s="704" t="e">
        <f t="shared" si="191"/>
        <v>#VALUE!</v>
      </c>
      <c r="BN163" s="769" t="e">
        <f t="shared" si="222"/>
        <v>#VALUE!</v>
      </c>
      <c r="BO163" s="705" t="e">
        <f t="shared" si="223"/>
        <v>#VALUE!</v>
      </c>
      <c r="BP163" s="702">
        <f t="shared" si="192"/>
        <v>1</v>
      </c>
      <c r="BQ163" s="703" t="e">
        <f t="shared" si="193"/>
        <v>#VALUE!</v>
      </c>
      <c r="BR163" s="704" t="e">
        <f t="shared" si="194"/>
        <v>#VALUE!</v>
      </c>
      <c r="BS163" s="769" t="e">
        <f t="shared" si="224"/>
        <v>#VALUE!</v>
      </c>
      <c r="BT163" s="705" t="e">
        <f t="shared" si="225"/>
        <v>#VALUE!</v>
      </c>
      <c r="BU163" s="702">
        <f t="shared" si="195"/>
        <v>1</v>
      </c>
      <c r="BV163" s="703" t="e">
        <f t="shared" si="196"/>
        <v>#VALUE!</v>
      </c>
      <c r="BW163" s="704" t="e">
        <f t="shared" si="197"/>
        <v>#VALUE!</v>
      </c>
      <c r="BX163" s="769" t="e">
        <f t="shared" si="226"/>
        <v>#VALUE!</v>
      </c>
      <c r="BY163" s="705" t="e">
        <f t="shared" si="227"/>
        <v>#VALUE!</v>
      </c>
      <c r="BZ163" s="702">
        <f t="shared" si="198"/>
        <v>1</v>
      </c>
      <c r="CA163" s="703" t="e">
        <f t="shared" si="199"/>
        <v>#VALUE!</v>
      </c>
      <c r="CB163" s="704" t="e">
        <f t="shared" si="200"/>
        <v>#VALUE!</v>
      </c>
      <c r="CC163" s="769" t="e">
        <f t="shared" si="228"/>
        <v>#VALUE!</v>
      </c>
      <c r="CD163" s="705" t="e">
        <f t="shared" si="229"/>
        <v>#VALUE!</v>
      </c>
      <c r="CE163" s="706">
        <f t="shared" si="204"/>
        <v>12</v>
      </c>
      <c r="CF163" s="707" t="e">
        <f t="shared" si="205"/>
        <v>#VALUE!</v>
      </c>
      <c r="CG163" s="708"/>
      <c r="CH163" s="709"/>
      <c r="CI163" s="719"/>
      <c r="CJ163" s="719"/>
      <c r="CK163" s="720"/>
      <c r="CL163" s="721"/>
      <c r="CM163" s="721"/>
      <c r="CN163" s="722"/>
      <c r="CO163" s="742" t="e">
        <f t="shared" si="159"/>
        <v>#VALUE!</v>
      </c>
      <c r="CP163" s="743" t="e">
        <f t="shared" si="160"/>
        <v>#VALUE!</v>
      </c>
      <c r="CQ163" s="724">
        <f t="shared" si="161"/>
        <v>0</v>
      </c>
      <c r="CR163" s="725" t="e">
        <f t="shared" si="230"/>
        <v>#VALUE!</v>
      </c>
      <c r="CS163" s="725" t="e">
        <f t="shared" si="230"/>
        <v>#VALUE!</v>
      </c>
      <c r="CT163" s="725" t="e">
        <f t="shared" si="163"/>
        <v>#VALUE!</v>
      </c>
      <c r="CU163" s="709"/>
    </row>
    <row r="164" spans="1:99" ht="16.5" customHeight="1">
      <c r="A164" s="23">
        <f t="shared" si="164"/>
        <v>160</v>
      </c>
      <c r="B164" s="142">
        <f>'2020-상시근로자'!B164</f>
        <v>0</v>
      </c>
      <c r="C164" s="635">
        <f>'2020-상시근로자'!C164</f>
        <v>0</v>
      </c>
      <c r="D164" s="637">
        <f>'2020-상시근로자'!D164</f>
        <v>0</v>
      </c>
      <c r="E164" s="156" t="e">
        <f t="shared" si="152"/>
        <v>#VALUE!</v>
      </c>
      <c r="F164" s="30" t="e">
        <f t="shared" si="153"/>
        <v>#VALUE!</v>
      </c>
      <c r="G164" s="31" t="e">
        <f t="shared" si="154"/>
        <v>#VALUE!</v>
      </c>
      <c r="H164" s="147" t="e">
        <f t="shared" si="155"/>
        <v>#VALUE!</v>
      </c>
      <c r="I164" s="636">
        <f>'2020-상시근로자'!E164</f>
        <v>0</v>
      </c>
      <c r="J164" s="636">
        <f>'2020-상시근로자'!G164</f>
        <v>0</v>
      </c>
      <c r="K164" s="33" t="e">
        <f t="shared" si="156"/>
        <v>#VALUE!</v>
      </c>
      <c r="L164" s="33">
        <f t="shared" si="203"/>
        <v>0</v>
      </c>
      <c r="M164" s="35" t="e">
        <f t="shared" si="157"/>
        <v>#VALUE!</v>
      </c>
      <c r="N164" s="108"/>
      <c r="O164" s="178"/>
      <c r="P164" s="179"/>
      <c r="Q164" s="106" t="s">
        <v>160</v>
      </c>
      <c r="R164" s="107" t="s">
        <v>160</v>
      </c>
      <c r="S164" s="43"/>
      <c r="T164" s="122" t="s">
        <v>160</v>
      </c>
      <c r="U164" s="122" t="s">
        <v>160</v>
      </c>
      <c r="V164" s="123" t="s">
        <v>160</v>
      </c>
      <c r="W164" s="702">
        <f t="shared" si="165"/>
        <v>1</v>
      </c>
      <c r="X164" s="703" t="e">
        <f t="shared" si="166"/>
        <v>#VALUE!</v>
      </c>
      <c r="Y164" s="704" t="e">
        <f t="shared" si="167"/>
        <v>#VALUE!</v>
      </c>
      <c r="Z164" s="769" t="e">
        <f t="shared" si="206"/>
        <v>#VALUE!</v>
      </c>
      <c r="AA164" s="705" t="e">
        <f t="shared" si="207"/>
        <v>#VALUE!</v>
      </c>
      <c r="AB164" s="702">
        <f t="shared" si="168"/>
        <v>1</v>
      </c>
      <c r="AC164" s="703" t="e">
        <f t="shared" si="169"/>
        <v>#VALUE!</v>
      </c>
      <c r="AD164" s="704" t="e">
        <f t="shared" si="170"/>
        <v>#VALUE!</v>
      </c>
      <c r="AE164" s="769" t="e">
        <f t="shared" si="208"/>
        <v>#VALUE!</v>
      </c>
      <c r="AF164" s="705" t="e">
        <f t="shared" si="209"/>
        <v>#VALUE!</v>
      </c>
      <c r="AG164" s="702">
        <f t="shared" si="171"/>
        <v>1</v>
      </c>
      <c r="AH164" s="703" t="e">
        <f t="shared" si="172"/>
        <v>#VALUE!</v>
      </c>
      <c r="AI164" s="704" t="e">
        <f t="shared" si="173"/>
        <v>#VALUE!</v>
      </c>
      <c r="AJ164" s="769" t="e">
        <f t="shared" si="210"/>
        <v>#VALUE!</v>
      </c>
      <c r="AK164" s="705" t="e">
        <f t="shared" si="211"/>
        <v>#VALUE!</v>
      </c>
      <c r="AL164" s="702">
        <f t="shared" si="174"/>
        <v>1</v>
      </c>
      <c r="AM164" s="703" t="e">
        <f t="shared" si="175"/>
        <v>#VALUE!</v>
      </c>
      <c r="AN164" s="704" t="e">
        <f t="shared" si="176"/>
        <v>#VALUE!</v>
      </c>
      <c r="AO164" s="769" t="e">
        <f t="shared" si="212"/>
        <v>#VALUE!</v>
      </c>
      <c r="AP164" s="705" t="e">
        <f t="shared" si="213"/>
        <v>#VALUE!</v>
      </c>
      <c r="AQ164" s="702">
        <f t="shared" si="177"/>
        <v>1</v>
      </c>
      <c r="AR164" s="703" t="e">
        <f t="shared" si="178"/>
        <v>#VALUE!</v>
      </c>
      <c r="AS164" s="704" t="e">
        <f t="shared" si="179"/>
        <v>#VALUE!</v>
      </c>
      <c r="AT164" s="769" t="e">
        <f t="shared" si="214"/>
        <v>#VALUE!</v>
      </c>
      <c r="AU164" s="705" t="e">
        <f t="shared" si="215"/>
        <v>#VALUE!</v>
      </c>
      <c r="AV164" s="702">
        <f t="shared" si="180"/>
        <v>1</v>
      </c>
      <c r="AW164" s="703" t="e">
        <f t="shared" si="181"/>
        <v>#VALUE!</v>
      </c>
      <c r="AX164" s="704" t="e">
        <f t="shared" si="182"/>
        <v>#VALUE!</v>
      </c>
      <c r="AY164" s="769" t="e">
        <f t="shared" si="216"/>
        <v>#VALUE!</v>
      </c>
      <c r="AZ164" s="705" t="e">
        <f t="shared" si="217"/>
        <v>#VALUE!</v>
      </c>
      <c r="BA164" s="702">
        <f t="shared" si="183"/>
        <v>1</v>
      </c>
      <c r="BB164" s="703" t="e">
        <f t="shared" si="184"/>
        <v>#VALUE!</v>
      </c>
      <c r="BC164" s="704" t="e">
        <f t="shared" si="185"/>
        <v>#VALUE!</v>
      </c>
      <c r="BD164" s="769" t="e">
        <f t="shared" si="218"/>
        <v>#VALUE!</v>
      </c>
      <c r="BE164" s="705" t="e">
        <f t="shared" si="219"/>
        <v>#VALUE!</v>
      </c>
      <c r="BF164" s="702">
        <f t="shared" si="186"/>
        <v>1</v>
      </c>
      <c r="BG164" s="703" t="e">
        <f t="shared" si="187"/>
        <v>#VALUE!</v>
      </c>
      <c r="BH164" s="704" t="e">
        <f t="shared" si="188"/>
        <v>#VALUE!</v>
      </c>
      <c r="BI164" s="769" t="e">
        <f t="shared" si="220"/>
        <v>#VALUE!</v>
      </c>
      <c r="BJ164" s="705" t="e">
        <f t="shared" si="221"/>
        <v>#VALUE!</v>
      </c>
      <c r="BK164" s="702">
        <f t="shared" si="189"/>
        <v>1</v>
      </c>
      <c r="BL164" s="703" t="e">
        <f t="shared" si="190"/>
        <v>#VALUE!</v>
      </c>
      <c r="BM164" s="704" t="e">
        <f t="shared" si="191"/>
        <v>#VALUE!</v>
      </c>
      <c r="BN164" s="769" t="e">
        <f t="shared" si="222"/>
        <v>#VALUE!</v>
      </c>
      <c r="BO164" s="705" t="e">
        <f t="shared" si="223"/>
        <v>#VALUE!</v>
      </c>
      <c r="BP164" s="702">
        <f t="shared" si="192"/>
        <v>1</v>
      </c>
      <c r="BQ164" s="703" t="e">
        <f t="shared" si="193"/>
        <v>#VALUE!</v>
      </c>
      <c r="BR164" s="704" t="e">
        <f t="shared" si="194"/>
        <v>#VALUE!</v>
      </c>
      <c r="BS164" s="769" t="e">
        <f t="shared" si="224"/>
        <v>#VALUE!</v>
      </c>
      <c r="BT164" s="705" t="e">
        <f t="shared" si="225"/>
        <v>#VALUE!</v>
      </c>
      <c r="BU164" s="702">
        <f t="shared" si="195"/>
        <v>1</v>
      </c>
      <c r="BV164" s="703" t="e">
        <f t="shared" si="196"/>
        <v>#VALUE!</v>
      </c>
      <c r="BW164" s="704" t="e">
        <f t="shared" si="197"/>
        <v>#VALUE!</v>
      </c>
      <c r="BX164" s="769" t="e">
        <f t="shared" si="226"/>
        <v>#VALUE!</v>
      </c>
      <c r="BY164" s="705" t="e">
        <f t="shared" si="227"/>
        <v>#VALUE!</v>
      </c>
      <c r="BZ164" s="702">
        <f t="shared" si="198"/>
        <v>1</v>
      </c>
      <c r="CA164" s="703" t="e">
        <f t="shared" si="199"/>
        <v>#VALUE!</v>
      </c>
      <c r="CB164" s="704" t="e">
        <f t="shared" si="200"/>
        <v>#VALUE!</v>
      </c>
      <c r="CC164" s="769" t="e">
        <f t="shared" si="228"/>
        <v>#VALUE!</v>
      </c>
      <c r="CD164" s="705" t="e">
        <f t="shared" si="229"/>
        <v>#VALUE!</v>
      </c>
      <c r="CE164" s="706">
        <f t="shared" si="204"/>
        <v>12</v>
      </c>
      <c r="CF164" s="707" t="e">
        <f t="shared" si="205"/>
        <v>#VALUE!</v>
      </c>
      <c r="CG164" s="708"/>
      <c r="CH164" s="709"/>
      <c r="CI164" s="719"/>
      <c r="CJ164" s="719"/>
      <c r="CK164" s="720"/>
      <c r="CL164" s="721"/>
      <c r="CM164" s="721"/>
      <c r="CN164" s="722"/>
      <c r="CO164" s="742" t="e">
        <f t="shared" si="159"/>
        <v>#VALUE!</v>
      </c>
      <c r="CP164" s="743" t="e">
        <f t="shared" si="160"/>
        <v>#VALUE!</v>
      </c>
      <c r="CQ164" s="724">
        <f t="shared" si="161"/>
        <v>0</v>
      </c>
      <c r="CR164" s="725" t="e">
        <f t="shared" si="230"/>
        <v>#VALUE!</v>
      </c>
      <c r="CS164" s="725" t="e">
        <f t="shared" si="230"/>
        <v>#VALUE!</v>
      </c>
      <c r="CT164" s="725" t="e">
        <f t="shared" si="163"/>
        <v>#VALUE!</v>
      </c>
      <c r="CU164" s="709"/>
    </row>
    <row r="165" spans="1:99" ht="16.5" customHeight="1" thickBot="1">
      <c r="A165" s="23">
        <f t="shared" si="164"/>
        <v>161</v>
      </c>
      <c r="B165" s="142">
        <f>'2020-상시근로자'!B165</f>
        <v>0</v>
      </c>
      <c r="C165" s="635">
        <f>'2020-상시근로자'!C165</f>
        <v>0</v>
      </c>
      <c r="D165" s="637">
        <f>'2020-상시근로자'!D165</f>
        <v>0</v>
      </c>
      <c r="E165" s="156" t="e">
        <f t="shared" si="152"/>
        <v>#VALUE!</v>
      </c>
      <c r="F165" s="30" t="e">
        <f t="shared" si="153"/>
        <v>#VALUE!</v>
      </c>
      <c r="G165" s="31" t="e">
        <f t="shared" si="154"/>
        <v>#VALUE!</v>
      </c>
      <c r="H165" s="147" t="e">
        <f t="shared" si="155"/>
        <v>#VALUE!</v>
      </c>
      <c r="I165" s="636">
        <f>'2020-상시근로자'!E165</f>
        <v>0</v>
      </c>
      <c r="J165" s="636">
        <f>'2020-상시근로자'!G165</f>
        <v>0</v>
      </c>
      <c r="K165" s="33" t="e">
        <f t="shared" si="156"/>
        <v>#VALUE!</v>
      </c>
      <c r="L165" s="33">
        <f t="shared" si="203"/>
        <v>0</v>
      </c>
      <c r="M165" s="35" t="e">
        <f t="shared" si="157"/>
        <v>#VALUE!</v>
      </c>
      <c r="N165" s="108"/>
      <c r="O165" s="180"/>
      <c r="P165" s="181"/>
      <c r="Q165" s="106" t="s">
        <v>160</v>
      </c>
      <c r="R165" s="107" t="s">
        <v>160</v>
      </c>
      <c r="S165" s="43"/>
      <c r="T165" s="122" t="s">
        <v>160</v>
      </c>
      <c r="U165" s="122" t="s">
        <v>160</v>
      </c>
      <c r="V165" s="123" t="s">
        <v>160</v>
      </c>
      <c r="W165" s="702">
        <f t="shared" si="165"/>
        <v>1</v>
      </c>
      <c r="X165" s="703" t="e">
        <f t="shared" si="166"/>
        <v>#VALUE!</v>
      </c>
      <c r="Y165" s="704" t="e">
        <f t="shared" si="167"/>
        <v>#VALUE!</v>
      </c>
      <c r="Z165" s="769" t="e">
        <f t="shared" si="206"/>
        <v>#VALUE!</v>
      </c>
      <c r="AA165" s="705" t="e">
        <f t="shared" si="207"/>
        <v>#VALUE!</v>
      </c>
      <c r="AB165" s="702">
        <f t="shared" si="168"/>
        <v>1</v>
      </c>
      <c r="AC165" s="703" t="e">
        <f t="shared" si="169"/>
        <v>#VALUE!</v>
      </c>
      <c r="AD165" s="704" t="e">
        <f t="shared" si="170"/>
        <v>#VALUE!</v>
      </c>
      <c r="AE165" s="769" t="e">
        <f t="shared" si="208"/>
        <v>#VALUE!</v>
      </c>
      <c r="AF165" s="705" t="e">
        <f t="shared" si="209"/>
        <v>#VALUE!</v>
      </c>
      <c r="AG165" s="702">
        <f t="shared" si="171"/>
        <v>1</v>
      </c>
      <c r="AH165" s="703" t="e">
        <f t="shared" si="172"/>
        <v>#VALUE!</v>
      </c>
      <c r="AI165" s="704" t="e">
        <f t="shared" si="173"/>
        <v>#VALUE!</v>
      </c>
      <c r="AJ165" s="769" t="e">
        <f t="shared" si="210"/>
        <v>#VALUE!</v>
      </c>
      <c r="AK165" s="705" t="e">
        <f t="shared" si="211"/>
        <v>#VALUE!</v>
      </c>
      <c r="AL165" s="702">
        <f t="shared" si="174"/>
        <v>1</v>
      </c>
      <c r="AM165" s="703" t="e">
        <f t="shared" si="175"/>
        <v>#VALUE!</v>
      </c>
      <c r="AN165" s="704" t="e">
        <f t="shared" si="176"/>
        <v>#VALUE!</v>
      </c>
      <c r="AO165" s="769" t="e">
        <f t="shared" si="212"/>
        <v>#VALUE!</v>
      </c>
      <c r="AP165" s="705" t="e">
        <f t="shared" si="213"/>
        <v>#VALUE!</v>
      </c>
      <c r="AQ165" s="702">
        <f t="shared" si="177"/>
        <v>1</v>
      </c>
      <c r="AR165" s="703" t="e">
        <f t="shared" si="178"/>
        <v>#VALUE!</v>
      </c>
      <c r="AS165" s="704" t="e">
        <f t="shared" si="179"/>
        <v>#VALUE!</v>
      </c>
      <c r="AT165" s="769" t="e">
        <f t="shared" si="214"/>
        <v>#VALUE!</v>
      </c>
      <c r="AU165" s="705" t="e">
        <f t="shared" si="215"/>
        <v>#VALUE!</v>
      </c>
      <c r="AV165" s="702">
        <f t="shared" si="180"/>
        <v>1</v>
      </c>
      <c r="AW165" s="703" t="e">
        <f t="shared" si="181"/>
        <v>#VALUE!</v>
      </c>
      <c r="AX165" s="704" t="e">
        <f t="shared" si="182"/>
        <v>#VALUE!</v>
      </c>
      <c r="AY165" s="769" t="e">
        <f t="shared" si="216"/>
        <v>#VALUE!</v>
      </c>
      <c r="AZ165" s="705" t="e">
        <f t="shared" si="217"/>
        <v>#VALUE!</v>
      </c>
      <c r="BA165" s="702">
        <f t="shared" si="183"/>
        <v>1</v>
      </c>
      <c r="BB165" s="703" t="e">
        <f t="shared" si="184"/>
        <v>#VALUE!</v>
      </c>
      <c r="BC165" s="704" t="e">
        <f t="shared" si="185"/>
        <v>#VALUE!</v>
      </c>
      <c r="BD165" s="769" t="e">
        <f t="shared" si="218"/>
        <v>#VALUE!</v>
      </c>
      <c r="BE165" s="705" t="e">
        <f t="shared" si="219"/>
        <v>#VALUE!</v>
      </c>
      <c r="BF165" s="702">
        <f t="shared" si="186"/>
        <v>1</v>
      </c>
      <c r="BG165" s="703" t="e">
        <f t="shared" si="187"/>
        <v>#VALUE!</v>
      </c>
      <c r="BH165" s="704" t="e">
        <f t="shared" si="188"/>
        <v>#VALUE!</v>
      </c>
      <c r="BI165" s="769" t="e">
        <f t="shared" si="220"/>
        <v>#VALUE!</v>
      </c>
      <c r="BJ165" s="705" t="e">
        <f t="shared" si="221"/>
        <v>#VALUE!</v>
      </c>
      <c r="BK165" s="702">
        <f t="shared" si="189"/>
        <v>1</v>
      </c>
      <c r="BL165" s="703" t="e">
        <f t="shared" si="190"/>
        <v>#VALUE!</v>
      </c>
      <c r="BM165" s="704" t="e">
        <f t="shared" si="191"/>
        <v>#VALUE!</v>
      </c>
      <c r="BN165" s="769" t="e">
        <f t="shared" si="222"/>
        <v>#VALUE!</v>
      </c>
      <c r="BO165" s="705" t="e">
        <f t="shared" si="223"/>
        <v>#VALUE!</v>
      </c>
      <c r="BP165" s="702">
        <f t="shared" si="192"/>
        <v>1</v>
      </c>
      <c r="BQ165" s="703" t="e">
        <f t="shared" si="193"/>
        <v>#VALUE!</v>
      </c>
      <c r="BR165" s="704" t="e">
        <f t="shared" si="194"/>
        <v>#VALUE!</v>
      </c>
      <c r="BS165" s="769" t="e">
        <f t="shared" si="224"/>
        <v>#VALUE!</v>
      </c>
      <c r="BT165" s="705" t="e">
        <f t="shared" si="225"/>
        <v>#VALUE!</v>
      </c>
      <c r="BU165" s="702">
        <f t="shared" si="195"/>
        <v>1</v>
      </c>
      <c r="BV165" s="703" t="e">
        <f t="shared" si="196"/>
        <v>#VALUE!</v>
      </c>
      <c r="BW165" s="704" t="e">
        <f t="shared" si="197"/>
        <v>#VALUE!</v>
      </c>
      <c r="BX165" s="769" t="e">
        <f t="shared" si="226"/>
        <v>#VALUE!</v>
      </c>
      <c r="BY165" s="705" t="e">
        <f t="shared" si="227"/>
        <v>#VALUE!</v>
      </c>
      <c r="BZ165" s="702">
        <f t="shared" si="198"/>
        <v>1</v>
      </c>
      <c r="CA165" s="703" t="e">
        <f t="shared" si="199"/>
        <v>#VALUE!</v>
      </c>
      <c r="CB165" s="704" t="e">
        <f t="shared" si="200"/>
        <v>#VALUE!</v>
      </c>
      <c r="CC165" s="769" t="e">
        <f t="shared" si="228"/>
        <v>#VALUE!</v>
      </c>
      <c r="CD165" s="705" t="e">
        <f t="shared" si="229"/>
        <v>#VALUE!</v>
      </c>
      <c r="CE165" s="706">
        <f t="shared" si="204"/>
        <v>12</v>
      </c>
      <c r="CF165" s="707" t="e">
        <f t="shared" si="205"/>
        <v>#VALUE!</v>
      </c>
      <c r="CG165" s="708"/>
      <c r="CH165" s="709"/>
      <c r="CI165" s="719"/>
      <c r="CJ165" s="719"/>
      <c r="CK165" s="720"/>
      <c r="CL165" s="721"/>
      <c r="CM165" s="721"/>
      <c r="CN165" s="722"/>
      <c r="CO165" s="742" t="e">
        <f t="shared" si="159"/>
        <v>#VALUE!</v>
      </c>
      <c r="CP165" s="743" t="e">
        <f t="shared" si="160"/>
        <v>#VALUE!</v>
      </c>
      <c r="CQ165" s="724">
        <f t="shared" si="161"/>
        <v>0</v>
      </c>
      <c r="CR165" s="725" t="e">
        <f t="shared" si="230"/>
        <v>#VALUE!</v>
      </c>
      <c r="CS165" s="725" t="e">
        <f t="shared" si="230"/>
        <v>#VALUE!</v>
      </c>
      <c r="CT165" s="725" t="e">
        <f t="shared" si="163"/>
        <v>#VALUE!</v>
      </c>
      <c r="CU165" s="709"/>
    </row>
    <row r="166" spans="1:99" ht="16.5" customHeight="1">
      <c r="A166" s="23">
        <f t="shared" si="164"/>
        <v>162</v>
      </c>
      <c r="B166" s="142">
        <f>'2020-상시근로자'!B166</f>
        <v>0</v>
      </c>
      <c r="C166" s="635">
        <f>'2020-상시근로자'!C166</f>
        <v>0</v>
      </c>
      <c r="D166" s="637">
        <f>'2020-상시근로자'!D166</f>
        <v>0</v>
      </c>
      <c r="E166" s="156" t="e">
        <f t="shared" si="152"/>
        <v>#VALUE!</v>
      </c>
      <c r="F166" s="30" t="e">
        <f t="shared" si="153"/>
        <v>#VALUE!</v>
      </c>
      <c r="G166" s="31" t="e">
        <f t="shared" si="154"/>
        <v>#VALUE!</v>
      </c>
      <c r="H166" s="147" t="e">
        <f t="shared" si="155"/>
        <v>#VALUE!</v>
      </c>
      <c r="I166" s="636">
        <f>'2020-상시근로자'!E166</f>
        <v>0</v>
      </c>
      <c r="J166" s="636">
        <f>'2020-상시근로자'!G166</f>
        <v>0</v>
      </c>
      <c r="K166" s="33" t="e">
        <f t="shared" si="156"/>
        <v>#VALUE!</v>
      </c>
      <c r="L166" s="33">
        <f t="shared" si="203"/>
        <v>0</v>
      </c>
      <c r="M166" s="35" t="e">
        <f t="shared" si="157"/>
        <v>#VALUE!</v>
      </c>
      <c r="N166" s="108"/>
      <c r="O166" s="178"/>
      <c r="P166" s="179"/>
      <c r="Q166" s="106" t="s">
        <v>160</v>
      </c>
      <c r="R166" s="107" t="s">
        <v>160</v>
      </c>
      <c r="S166" s="43"/>
      <c r="T166" s="122" t="s">
        <v>160</v>
      </c>
      <c r="U166" s="122" t="s">
        <v>160</v>
      </c>
      <c r="V166" s="123" t="s">
        <v>160</v>
      </c>
      <c r="W166" s="702">
        <f t="shared" si="165"/>
        <v>1</v>
      </c>
      <c r="X166" s="703" t="e">
        <f t="shared" si="166"/>
        <v>#VALUE!</v>
      </c>
      <c r="Y166" s="704" t="e">
        <f t="shared" si="167"/>
        <v>#VALUE!</v>
      </c>
      <c r="Z166" s="769" t="e">
        <f t="shared" si="206"/>
        <v>#VALUE!</v>
      </c>
      <c r="AA166" s="705" t="e">
        <f t="shared" si="207"/>
        <v>#VALUE!</v>
      </c>
      <c r="AB166" s="702">
        <f t="shared" si="168"/>
        <v>1</v>
      </c>
      <c r="AC166" s="703" t="e">
        <f t="shared" si="169"/>
        <v>#VALUE!</v>
      </c>
      <c r="AD166" s="704" t="e">
        <f t="shared" si="170"/>
        <v>#VALUE!</v>
      </c>
      <c r="AE166" s="769" t="e">
        <f t="shared" si="208"/>
        <v>#VALUE!</v>
      </c>
      <c r="AF166" s="705" t="e">
        <f t="shared" si="209"/>
        <v>#VALUE!</v>
      </c>
      <c r="AG166" s="702">
        <f t="shared" si="171"/>
        <v>1</v>
      </c>
      <c r="AH166" s="703" t="e">
        <f t="shared" si="172"/>
        <v>#VALUE!</v>
      </c>
      <c r="AI166" s="704" t="e">
        <f t="shared" si="173"/>
        <v>#VALUE!</v>
      </c>
      <c r="AJ166" s="769" t="e">
        <f t="shared" si="210"/>
        <v>#VALUE!</v>
      </c>
      <c r="AK166" s="705" t="e">
        <f t="shared" si="211"/>
        <v>#VALUE!</v>
      </c>
      <c r="AL166" s="702">
        <f t="shared" si="174"/>
        <v>1</v>
      </c>
      <c r="AM166" s="703" t="e">
        <f t="shared" si="175"/>
        <v>#VALUE!</v>
      </c>
      <c r="AN166" s="704" t="e">
        <f t="shared" si="176"/>
        <v>#VALUE!</v>
      </c>
      <c r="AO166" s="769" t="e">
        <f t="shared" si="212"/>
        <v>#VALUE!</v>
      </c>
      <c r="AP166" s="705" t="e">
        <f t="shared" si="213"/>
        <v>#VALUE!</v>
      </c>
      <c r="AQ166" s="702">
        <f t="shared" si="177"/>
        <v>1</v>
      </c>
      <c r="AR166" s="703" t="e">
        <f t="shared" si="178"/>
        <v>#VALUE!</v>
      </c>
      <c r="AS166" s="704" t="e">
        <f t="shared" si="179"/>
        <v>#VALUE!</v>
      </c>
      <c r="AT166" s="769" t="e">
        <f t="shared" si="214"/>
        <v>#VALUE!</v>
      </c>
      <c r="AU166" s="705" t="e">
        <f t="shared" si="215"/>
        <v>#VALUE!</v>
      </c>
      <c r="AV166" s="702">
        <f t="shared" si="180"/>
        <v>1</v>
      </c>
      <c r="AW166" s="703" t="e">
        <f t="shared" si="181"/>
        <v>#VALUE!</v>
      </c>
      <c r="AX166" s="704" t="e">
        <f t="shared" si="182"/>
        <v>#VALUE!</v>
      </c>
      <c r="AY166" s="769" t="e">
        <f t="shared" si="216"/>
        <v>#VALUE!</v>
      </c>
      <c r="AZ166" s="705" t="e">
        <f t="shared" si="217"/>
        <v>#VALUE!</v>
      </c>
      <c r="BA166" s="702">
        <f t="shared" si="183"/>
        <v>1</v>
      </c>
      <c r="BB166" s="703" t="e">
        <f t="shared" si="184"/>
        <v>#VALUE!</v>
      </c>
      <c r="BC166" s="704" t="e">
        <f t="shared" si="185"/>
        <v>#VALUE!</v>
      </c>
      <c r="BD166" s="769" t="e">
        <f t="shared" si="218"/>
        <v>#VALUE!</v>
      </c>
      <c r="BE166" s="705" t="e">
        <f t="shared" si="219"/>
        <v>#VALUE!</v>
      </c>
      <c r="BF166" s="702">
        <f t="shared" si="186"/>
        <v>1</v>
      </c>
      <c r="BG166" s="703" t="e">
        <f t="shared" si="187"/>
        <v>#VALUE!</v>
      </c>
      <c r="BH166" s="704" t="e">
        <f t="shared" si="188"/>
        <v>#VALUE!</v>
      </c>
      <c r="BI166" s="769" t="e">
        <f t="shared" si="220"/>
        <v>#VALUE!</v>
      </c>
      <c r="BJ166" s="705" t="e">
        <f t="shared" si="221"/>
        <v>#VALUE!</v>
      </c>
      <c r="BK166" s="702">
        <f t="shared" si="189"/>
        <v>1</v>
      </c>
      <c r="BL166" s="703" t="e">
        <f t="shared" si="190"/>
        <v>#VALUE!</v>
      </c>
      <c r="BM166" s="704" t="e">
        <f t="shared" si="191"/>
        <v>#VALUE!</v>
      </c>
      <c r="BN166" s="769" t="e">
        <f t="shared" si="222"/>
        <v>#VALUE!</v>
      </c>
      <c r="BO166" s="705" t="e">
        <f t="shared" si="223"/>
        <v>#VALUE!</v>
      </c>
      <c r="BP166" s="702">
        <f t="shared" si="192"/>
        <v>1</v>
      </c>
      <c r="BQ166" s="703" t="e">
        <f t="shared" si="193"/>
        <v>#VALUE!</v>
      </c>
      <c r="BR166" s="704" t="e">
        <f t="shared" si="194"/>
        <v>#VALUE!</v>
      </c>
      <c r="BS166" s="769" t="e">
        <f t="shared" si="224"/>
        <v>#VALUE!</v>
      </c>
      <c r="BT166" s="705" t="e">
        <f t="shared" si="225"/>
        <v>#VALUE!</v>
      </c>
      <c r="BU166" s="702">
        <f t="shared" si="195"/>
        <v>1</v>
      </c>
      <c r="BV166" s="703" t="e">
        <f t="shared" si="196"/>
        <v>#VALUE!</v>
      </c>
      <c r="BW166" s="704" t="e">
        <f t="shared" si="197"/>
        <v>#VALUE!</v>
      </c>
      <c r="BX166" s="769" t="e">
        <f t="shared" si="226"/>
        <v>#VALUE!</v>
      </c>
      <c r="BY166" s="705" t="e">
        <f t="shared" si="227"/>
        <v>#VALUE!</v>
      </c>
      <c r="BZ166" s="702">
        <f t="shared" si="198"/>
        <v>1</v>
      </c>
      <c r="CA166" s="703" t="e">
        <f t="shared" si="199"/>
        <v>#VALUE!</v>
      </c>
      <c r="CB166" s="704" t="e">
        <f t="shared" si="200"/>
        <v>#VALUE!</v>
      </c>
      <c r="CC166" s="769" t="e">
        <f t="shared" si="228"/>
        <v>#VALUE!</v>
      </c>
      <c r="CD166" s="705" t="e">
        <f t="shared" si="229"/>
        <v>#VALUE!</v>
      </c>
      <c r="CE166" s="706">
        <f t="shared" si="204"/>
        <v>12</v>
      </c>
      <c r="CF166" s="707" t="e">
        <f t="shared" si="205"/>
        <v>#VALUE!</v>
      </c>
      <c r="CG166" s="708"/>
      <c r="CH166" s="709"/>
      <c r="CI166" s="719"/>
      <c r="CJ166" s="719"/>
      <c r="CK166" s="720"/>
      <c r="CL166" s="721"/>
      <c r="CM166" s="721"/>
      <c r="CN166" s="722"/>
      <c r="CO166" s="742" t="e">
        <f t="shared" si="159"/>
        <v>#VALUE!</v>
      </c>
      <c r="CP166" s="743" t="e">
        <f t="shared" si="160"/>
        <v>#VALUE!</v>
      </c>
      <c r="CQ166" s="724">
        <f t="shared" si="161"/>
        <v>0</v>
      </c>
      <c r="CR166" s="725" t="e">
        <f t="shared" si="230"/>
        <v>#VALUE!</v>
      </c>
      <c r="CS166" s="725" t="e">
        <f t="shared" si="230"/>
        <v>#VALUE!</v>
      </c>
      <c r="CT166" s="725" t="e">
        <f t="shared" si="163"/>
        <v>#VALUE!</v>
      </c>
      <c r="CU166" s="709"/>
    </row>
    <row r="167" spans="1:99" ht="16.5" customHeight="1">
      <c r="A167" s="23">
        <f t="shared" si="164"/>
        <v>163</v>
      </c>
      <c r="B167" s="142">
        <f>'2020-상시근로자'!B167</f>
        <v>0</v>
      </c>
      <c r="C167" s="635">
        <f>'2020-상시근로자'!C167</f>
        <v>0</v>
      </c>
      <c r="D167" s="637">
        <f>'2020-상시근로자'!D167</f>
        <v>0</v>
      </c>
      <c r="E167" s="156" t="e">
        <f t="shared" si="152"/>
        <v>#VALUE!</v>
      </c>
      <c r="F167" s="30" t="e">
        <f t="shared" si="153"/>
        <v>#VALUE!</v>
      </c>
      <c r="G167" s="31" t="e">
        <f t="shared" si="154"/>
        <v>#VALUE!</v>
      </c>
      <c r="H167" s="147" t="e">
        <f t="shared" si="155"/>
        <v>#VALUE!</v>
      </c>
      <c r="I167" s="636">
        <f>'2020-상시근로자'!E167</f>
        <v>0</v>
      </c>
      <c r="J167" s="636">
        <f>'2020-상시근로자'!G167</f>
        <v>0</v>
      </c>
      <c r="K167" s="33" t="e">
        <f t="shared" si="156"/>
        <v>#VALUE!</v>
      </c>
      <c r="L167" s="33">
        <f t="shared" si="203"/>
        <v>0</v>
      </c>
      <c r="M167" s="35" t="e">
        <f t="shared" si="157"/>
        <v>#VALUE!</v>
      </c>
      <c r="N167" s="108"/>
      <c r="O167" s="178"/>
      <c r="P167" s="179"/>
      <c r="Q167" s="106" t="s">
        <v>160</v>
      </c>
      <c r="R167" s="107" t="s">
        <v>160</v>
      </c>
      <c r="S167" s="43"/>
      <c r="T167" s="122" t="s">
        <v>160</v>
      </c>
      <c r="U167" s="122" t="s">
        <v>160</v>
      </c>
      <c r="V167" s="123" t="s">
        <v>160</v>
      </c>
      <c r="W167" s="702">
        <f t="shared" si="165"/>
        <v>1</v>
      </c>
      <c r="X167" s="703" t="e">
        <f t="shared" si="166"/>
        <v>#VALUE!</v>
      </c>
      <c r="Y167" s="704" t="e">
        <f t="shared" si="167"/>
        <v>#VALUE!</v>
      </c>
      <c r="Z167" s="769" t="e">
        <f t="shared" si="206"/>
        <v>#VALUE!</v>
      </c>
      <c r="AA167" s="705" t="e">
        <f t="shared" si="207"/>
        <v>#VALUE!</v>
      </c>
      <c r="AB167" s="702">
        <f t="shared" si="168"/>
        <v>1</v>
      </c>
      <c r="AC167" s="703" t="e">
        <f t="shared" si="169"/>
        <v>#VALUE!</v>
      </c>
      <c r="AD167" s="704" t="e">
        <f t="shared" si="170"/>
        <v>#VALUE!</v>
      </c>
      <c r="AE167" s="769" t="e">
        <f t="shared" si="208"/>
        <v>#VALUE!</v>
      </c>
      <c r="AF167" s="705" t="e">
        <f t="shared" si="209"/>
        <v>#VALUE!</v>
      </c>
      <c r="AG167" s="702">
        <f t="shared" si="171"/>
        <v>1</v>
      </c>
      <c r="AH167" s="703" t="e">
        <f t="shared" si="172"/>
        <v>#VALUE!</v>
      </c>
      <c r="AI167" s="704" t="e">
        <f t="shared" si="173"/>
        <v>#VALUE!</v>
      </c>
      <c r="AJ167" s="769" t="e">
        <f t="shared" si="210"/>
        <v>#VALUE!</v>
      </c>
      <c r="AK167" s="705" t="e">
        <f t="shared" si="211"/>
        <v>#VALUE!</v>
      </c>
      <c r="AL167" s="702">
        <f t="shared" si="174"/>
        <v>1</v>
      </c>
      <c r="AM167" s="703" t="e">
        <f t="shared" si="175"/>
        <v>#VALUE!</v>
      </c>
      <c r="AN167" s="704" t="e">
        <f t="shared" si="176"/>
        <v>#VALUE!</v>
      </c>
      <c r="AO167" s="769" t="e">
        <f t="shared" si="212"/>
        <v>#VALUE!</v>
      </c>
      <c r="AP167" s="705" t="e">
        <f t="shared" si="213"/>
        <v>#VALUE!</v>
      </c>
      <c r="AQ167" s="702">
        <f t="shared" si="177"/>
        <v>1</v>
      </c>
      <c r="AR167" s="703" t="e">
        <f t="shared" si="178"/>
        <v>#VALUE!</v>
      </c>
      <c r="AS167" s="704" t="e">
        <f t="shared" si="179"/>
        <v>#VALUE!</v>
      </c>
      <c r="AT167" s="769" t="e">
        <f t="shared" si="214"/>
        <v>#VALUE!</v>
      </c>
      <c r="AU167" s="705" t="e">
        <f t="shared" si="215"/>
        <v>#VALUE!</v>
      </c>
      <c r="AV167" s="702">
        <f t="shared" si="180"/>
        <v>1</v>
      </c>
      <c r="AW167" s="703" t="e">
        <f t="shared" si="181"/>
        <v>#VALUE!</v>
      </c>
      <c r="AX167" s="704" t="e">
        <f t="shared" si="182"/>
        <v>#VALUE!</v>
      </c>
      <c r="AY167" s="769" t="e">
        <f t="shared" si="216"/>
        <v>#VALUE!</v>
      </c>
      <c r="AZ167" s="705" t="e">
        <f t="shared" si="217"/>
        <v>#VALUE!</v>
      </c>
      <c r="BA167" s="702">
        <f t="shared" si="183"/>
        <v>1</v>
      </c>
      <c r="BB167" s="703" t="e">
        <f t="shared" si="184"/>
        <v>#VALUE!</v>
      </c>
      <c r="BC167" s="704" t="e">
        <f t="shared" si="185"/>
        <v>#VALUE!</v>
      </c>
      <c r="BD167" s="769" t="e">
        <f t="shared" si="218"/>
        <v>#VALUE!</v>
      </c>
      <c r="BE167" s="705" t="e">
        <f t="shared" si="219"/>
        <v>#VALUE!</v>
      </c>
      <c r="BF167" s="702">
        <f t="shared" si="186"/>
        <v>1</v>
      </c>
      <c r="BG167" s="703" t="e">
        <f t="shared" si="187"/>
        <v>#VALUE!</v>
      </c>
      <c r="BH167" s="704" t="e">
        <f t="shared" si="188"/>
        <v>#VALUE!</v>
      </c>
      <c r="BI167" s="769" t="e">
        <f t="shared" si="220"/>
        <v>#VALUE!</v>
      </c>
      <c r="BJ167" s="705" t="e">
        <f t="shared" si="221"/>
        <v>#VALUE!</v>
      </c>
      <c r="BK167" s="702">
        <f t="shared" si="189"/>
        <v>1</v>
      </c>
      <c r="BL167" s="703" t="e">
        <f t="shared" si="190"/>
        <v>#VALUE!</v>
      </c>
      <c r="BM167" s="704" t="e">
        <f t="shared" si="191"/>
        <v>#VALUE!</v>
      </c>
      <c r="BN167" s="769" t="e">
        <f t="shared" si="222"/>
        <v>#VALUE!</v>
      </c>
      <c r="BO167" s="705" t="e">
        <f t="shared" si="223"/>
        <v>#VALUE!</v>
      </c>
      <c r="BP167" s="702">
        <f t="shared" si="192"/>
        <v>1</v>
      </c>
      <c r="BQ167" s="703" t="e">
        <f t="shared" si="193"/>
        <v>#VALUE!</v>
      </c>
      <c r="BR167" s="704" t="e">
        <f t="shared" si="194"/>
        <v>#VALUE!</v>
      </c>
      <c r="BS167" s="769" t="e">
        <f t="shared" si="224"/>
        <v>#VALUE!</v>
      </c>
      <c r="BT167" s="705" t="e">
        <f t="shared" si="225"/>
        <v>#VALUE!</v>
      </c>
      <c r="BU167" s="702">
        <f t="shared" si="195"/>
        <v>1</v>
      </c>
      <c r="BV167" s="703" t="e">
        <f t="shared" si="196"/>
        <v>#VALUE!</v>
      </c>
      <c r="BW167" s="704" t="e">
        <f t="shared" si="197"/>
        <v>#VALUE!</v>
      </c>
      <c r="BX167" s="769" t="e">
        <f t="shared" si="226"/>
        <v>#VALUE!</v>
      </c>
      <c r="BY167" s="705" t="e">
        <f t="shared" si="227"/>
        <v>#VALUE!</v>
      </c>
      <c r="BZ167" s="702">
        <f t="shared" si="198"/>
        <v>1</v>
      </c>
      <c r="CA167" s="703" t="e">
        <f t="shared" si="199"/>
        <v>#VALUE!</v>
      </c>
      <c r="CB167" s="704" t="e">
        <f t="shared" si="200"/>
        <v>#VALUE!</v>
      </c>
      <c r="CC167" s="769" t="e">
        <f t="shared" si="228"/>
        <v>#VALUE!</v>
      </c>
      <c r="CD167" s="705" t="e">
        <f t="shared" si="229"/>
        <v>#VALUE!</v>
      </c>
      <c r="CE167" s="706">
        <f t="shared" si="204"/>
        <v>12</v>
      </c>
      <c r="CF167" s="707" t="e">
        <f t="shared" si="205"/>
        <v>#VALUE!</v>
      </c>
      <c r="CG167" s="708"/>
      <c r="CH167" s="709"/>
      <c r="CI167" s="719"/>
      <c r="CJ167" s="719"/>
      <c r="CK167" s="720"/>
      <c r="CL167" s="721"/>
      <c r="CM167" s="721"/>
      <c r="CN167" s="722"/>
      <c r="CO167" s="742" t="e">
        <f t="shared" si="159"/>
        <v>#VALUE!</v>
      </c>
      <c r="CP167" s="743" t="e">
        <f t="shared" si="160"/>
        <v>#VALUE!</v>
      </c>
      <c r="CQ167" s="724">
        <f t="shared" si="161"/>
        <v>0</v>
      </c>
      <c r="CR167" s="725" t="e">
        <f t="shared" si="230"/>
        <v>#VALUE!</v>
      </c>
      <c r="CS167" s="725" t="e">
        <f t="shared" si="230"/>
        <v>#VALUE!</v>
      </c>
      <c r="CT167" s="725" t="e">
        <f t="shared" si="163"/>
        <v>#VALUE!</v>
      </c>
      <c r="CU167" s="709"/>
    </row>
    <row r="168" spans="1:99" ht="16.5" customHeight="1">
      <c r="A168" s="23">
        <f t="shared" si="164"/>
        <v>164</v>
      </c>
      <c r="B168" s="142">
        <f>'2020-상시근로자'!B168</f>
        <v>0</v>
      </c>
      <c r="C168" s="635">
        <f>'2020-상시근로자'!C168</f>
        <v>0</v>
      </c>
      <c r="D168" s="637">
        <f>'2020-상시근로자'!D168</f>
        <v>0</v>
      </c>
      <c r="E168" s="156" t="e">
        <f t="shared" si="152"/>
        <v>#VALUE!</v>
      </c>
      <c r="F168" s="30" t="e">
        <f t="shared" si="153"/>
        <v>#VALUE!</v>
      </c>
      <c r="G168" s="31" t="e">
        <f t="shared" si="154"/>
        <v>#VALUE!</v>
      </c>
      <c r="H168" s="147" t="e">
        <f t="shared" si="155"/>
        <v>#VALUE!</v>
      </c>
      <c r="I168" s="636">
        <f>'2020-상시근로자'!E168</f>
        <v>0</v>
      </c>
      <c r="J168" s="636">
        <f>'2020-상시근로자'!G168</f>
        <v>0</v>
      </c>
      <c r="K168" s="33" t="e">
        <f t="shared" si="156"/>
        <v>#VALUE!</v>
      </c>
      <c r="L168" s="33">
        <f t="shared" si="203"/>
        <v>0</v>
      </c>
      <c r="M168" s="35" t="e">
        <f t="shared" si="157"/>
        <v>#VALUE!</v>
      </c>
      <c r="N168" s="108"/>
      <c r="O168" s="178"/>
      <c r="P168" s="179"/>
      <c r="Q168" s="106" t="s">
        <v>160</v>
      </c>
      <c r="R168" s="107" t="s">
        <v>160</v>
      </c>
      <c r="S168" s="43"/>
      <c r="T168" s="122" t="s">
        <v>160</v>
      </c>
      <c r="U168" s="122" t="s">
        <v>160</v>
      </c>
      <c r="V168" s="123" t="s">
        <v>160</v>
      </c>
      <c r="W168" s="702">
        <f t="shared" si="165"/>
        <v>1</v>
      </c>
      <c r="X168" s="703" t="e">
        <f t="shared" si="166"/>
        <v>#VALUE!</v>
      </c>
      <c r="Y168" s="704" t="e">
        <f t="shared" si="167"/>
        <v>#VALUE!</v>
      </c>
      <c r="Z168" s="769" t="e">
        <f t="shared" si="206"/>
        <v>#VALUE!</v>
      </c>
      <c r="AA168" s="705" t="e">
        <f t="shared" si="207"/>
        <v>#VALUE!</v>
      </c>
      <c r="AB168" s="702">
        <f t="shared" si="168"/>
        <v>1</v>
      </c>
      <c r="AC168" s="703" t="e">
        <f t="shared" si="169"/>
        <v>#VALUE!</v>
      </c>
      <c r="AD168" s="704" t="e">
        <f t="shared" si="170"/>
        <v>#VALUE!</v>
      </c>
      <c r="AE168" s="769" t="e">
        <f t="shared" si="208"/>
        <v>#VALUE!</v>
      </c>
      <c r="AF168" s="705" t="e">
        <f t="shared" si="209"/>
        <v>#VALUE!</v>
      </c>
      <c r="AG168" s="702">
        <f t="shared" si="171"/>
        <v>1</v>
      </c>
      <c r="AH168" s="703" t="e">
        <f t="shared" si="172"/>
        <v>#VALUE!</v>
      </c>
      <c r="AI168" s="704" t="e">
        <f t="shared" si="173"/>
        <v>#VALUE!</v>
      </c>
      <c r="AJ168" s="769" t="e">
        <f t="shared" si="210"/>
        <v>#VALUE!</v>
      </c>
      <c r="AK168" s="705" t="e">
        <f t="shared" si="211"/>
        <v>#VALUE!</v>
      </c>
      <c r="AL168" s="702">
        <f t="shared" si="174"/>
        <v>1</v>
      </c>
      <c r="AM168" s="703" t="e">
        <f t="shared" si="175"/>
        <v>#VALUE!</v>
      </c>
      <c r="AN168" s="704" t="e">
        <f t="shared" si="176"/>
        <v>#VALUE!</v>
      </c>
      <c r="AO168" s="769" t="e">
        <f t="shared" si="212"/>
        <v>#VALUE!</v>
      </c>
      <c r="AP168" s="705" t="e">
        <f t="shared" si="213"/>
        <v>#VALUE!</v>
      </c>
      <c r="AQ168" s="702">
        <f t="shared" si="177"/>
        <v>1</v>
      </c>
      <c r="AR168" s="703" t="e">
        <f t="shared" si="178"/>
        <v>#VALUE!</v>
      </c>
      <c r="AS168" s="704" t="e">
        <f t="shared" si="179"/>
        <v>#VALUE!</v>
      </c>
      <c r="AT168" s="769" t="e">
        <f t="shared" si="214"/>
        <v>#VALUE!</v>
      </c>
      <c r="AU168" s="705" t="e">
        <f t="shared" si="215"/>
        <v>#VALUE!</v>
      </c>
      <c r="AV168" s="702">
        <f t="shared" si="180"/>
        <v>1</v>
      </c>
      <c r="AW168" s="703" t="e">
        <f t="shared" si="181"/>
        <v>#VALUE!</v>
      </c>
      <c r="AX168" s="704" t="e">
        <f t="shared" si="182"/>
        <v>#VALUE!</v>
      </c>
      <c r="AY168" s="769" t="e">
        <f t="shared" si="216"/>
        <v>#VALUE!</v>
      </c>
      <c r="AZ168" s="705" t="e">
        <f t="shared" si="217"/>
        <v>#VALUE!</v>
      </c>
      <c r="BA168" s="702">
        <f t="shared" si="183"/>
        <v>1</v>
      </c>
      <c r="BB168" s="703" t="e">
        <f t="shared" si="184"/>
        <v>#VALUE!</v>
      </c>
      <c r="BC168" s="704" t="e">
        <f t="shared" si="185"/>
        <v>#VALUE!</v>
      </c>
      <c r="BD168" s="769" t="e">
        <f t="shared" si="218"/>
        <v>#VALUE!</v>
      </c>
      <c r="BE168" s="705" t="e">
        <f t="shared" si="219"/>
        <v>#VALUE!</v>
      </c>
      <c r="BF168" s="702">
        <f t="shared" si="186"/>
        <v>1</v>
      </c>
      <c r="BG168" s="703" t="e">
        <f t="shared" si="187"/>
        <v>#VALUE!</v>
      </c>
      <c r="BH168" s="704" t="e">
        <f t="shared" si="188"/>
        <v>#VALUE!</v>
      </c>
      <c r="BI168" s="769" t="e">
        <f t="shared" si="220"/>
        <v>#VALUE!</v>
      </c>
      <c r="BJ168" s="705" t="e">
        <f t="shared" si="221"/>
        <v>#VALUE!</v>
      </c>
      <c r="BK168" s="702">
        <f t="shared" si="189"/>
        <v>1</v>
      </c>
      <c r="BL168" s="703" t="e">
        <f t="shared" si="190"/>
        <v>#VALUE!</v>
      </c>
      <c r="BM168" s="704" t="e">
        <f t="shared" si="191"/>
        <v>#VALUE!</v>
      </c>
      <c r="BN168" s="769" t="e">
        <f t="shared" si="222"/>
        <v>#VALUE!</v>
      </c>
      <c r="BO168" s="705" t="e">
        <f t="shared" si="223"/>
        <v>#VALUE!</v>
      </c>
      <c r="BP168" s="702">
        <f t="shared" si="192"/>
        <v>1</v>
      </c>
      <c r="BQ168" s="703" t="e">
        <f t="shared" si="193"/>
        <v>#VALUE!</v>
      </c>
      <c r="BR168" s="704" t="e">
        <f t="shared" si="194"/>
        <v>#VALUE!</v>
      </c>
      <c r="BS168" s="769" t="e">
        <f t="shared" si="224"/>
        <v>#VALUE!</v>
      </c>
      <c r="BT168" s="705" t="e">
        <f t="shared" si="225"/>
        <v>#VALUE!</v>
      </c>
      <c r="BU168" s="702">
        <f t="shared" si="195"/>
        <v>1</v>
      </c>
      <c r="BV168" s="703" t="e">
        <f t="shared" si="196"/>
        <v>#VALUE!</v>
      </c>
      <c r="BW168" s="704" t="e">
        <f t="shared" si="197"/>
        <v>#VALUE!</v>
      </c>
      <c r="BX168" s="769" t="e">
        <f t="shared" si="226"/>
        <v>#VALUE!</v>
      </c>
      <c r="BY168" s="705" t="e">
        <f t="shared" si="227"/>
        <v>#VALUE!</v>
      </c>
      <c r="BZ168" s="702">
        <f t="shared" si="198"/>
        <v>1</v>
      </c>
      <c r="CA168" s="703" t="e">
        <f t="shared" si="199"/>
        <v>#VALUE!</v>
      </c>
      <c r="CB168" s="704" t="e">
        <f t="shared" si="200"/>
        <v>#VALUE!</v>
      </c>
      <c r="CC168" s="769" t="e">
        <f t="shared" si="228"/>
        <v>#VALUE!</v>
      </c>
      <c r="CD168" s="705" t="e">
        <f t="shared" si="229"/>
        <v>#VALUE!</v>
      </c>
      <c r="CE168" s="706">
        <f t="shared" si="204"/>
        <v>12</v>
      </c>
      <c r="CF168" s="707" t="e">
        <f t="shared" si="205"/>
        <v>#VALUE!</v>
      </c>
      <c r="CG168" s="708"/>
      <c r="CH168" s="709"/>
      <c r="CI168" s="719"/>
      <c r="CJ168" s="719"/>
      <c r="CK168" s="720"/>
      <c r="CL168" s="721"/>
      <c r="CM168" s="721"/>
      <c r="CN168" s="722"/>
      <c r="CO168" s="742" t="e">
        <f t="shared" si="159"/>
        <v>#VALUE!</v>
      </c>
      <c r="CP168" s="743" t="e">
        <f t="shared" si="160"/>
        <v>#VALUE!</v>
      </c>
      <c r="CQ168" s="724">
        <f t="shared" si="161"/>
        <v>0</v>
      </c>
      <c r="CR168" s="725" t="e">
        <f t="shared" si="230"/>
        <v>#VALUE!</v>
      </c>
      <c r="CS168" s="725" t="e">
        <f t="shared" si="230"/>
        <v>#VALUE!</v>
      </c>
      <c r="CT168" s="725" t="e">
        <f t="shared" si="163"/>
        <v>#VALUE!</v>
      </c>
      <c r="CU168" s="709"/>
    </row>
    <row r="169" spans="1:99" ht="16.5" customHeight="1">
      <c r="A169" s="23">
        <f t="shared" si="164"/>
        <v>165</v>
      </c>
      <c r="B169" s="142">
        <f>'2020-상시근로자'!B169</f>
        <v>0</v>
      </c>
      <c r="C169" s="635">
        <f>'2020-상시근로자'!C169</f>
        <v>0</v>
      </c>
      <c r="D169" s="637">
        <f>'2020-상시근로자'!D169</f>
        <v>0</v>
      </c>
      <c r="E169" s="156" t="e">
        <f t="shared" si="152"/>
        <v>#VALUE!</v>
      </c>
      <c r="F169" s="30" t="e">
        <f t="shared" si="153"/>
        <v>#VALUE!</v>
      </c>
      <c r="G169" s="31" t="e">
        <f t="shared" si="154"/>
        <v>#VALUE!</v>
      </c>
      <c r="H169" s="147" t="e">
        <f t="shared" si="155"/>
        <v>#VALUE!</v>
      </c>
      <c r="I169" s="636">
        <f>'2020-상시근로자'!E169</f>
        <v>0</v>
      </c>
      <c r="J169" s="636">
        <f>'2020-상시근로자'!G169</f>
        <v>0</v>
      </c>
      <c r="K169" s="33" t="e">
        <f t="shared" si="156"/>
        <v>#VALUE!</v>
      </c>
      <c r="L169" s="33">
        <f t="shared" si="203"/>
        <v>0</v>
      </c>
      <c r="M169" s="35" t="e">
        <f t="shared" si="157"/>
        <v>#VALUE!</v>
      </c>
      <c r="N169" s="108"/>
      <c r="O169" s="178"/>
      <c r="P169" s="179"/>
      <c r="Q169" s="106" t="s">
        <v>160</v>
      </c>
      <c r="R169" s="107" t="s">
        <v>160</v>
      </c>
      <c r="S169" s="43"/>
      <c r="T169" s="122" t="s">
        <v>160</v>
      </c>
      <c r="U169" s="122" t="s">
        <v>160</v>
      </c>
      <c r="V169" s="123" t="s">
        <v>160</v>
      </c>
      <c r="W169" s="702">
        <f t="shared" si="165"/>
        <v>1</v>
      </c>
      <c r="X169" s="703" t="e">
        <f t="shared" si="166"/>
        <v>#VALUE!</v>
      </c>
      <c r="Y169" s="704" t="e">
        <f t="shared" si="167"/>
        <v>#VALUE!</v>
      </c>
      <c r="Z169" s="769" t="e">
        <f t="shared" si="206"/>
        <v>#VALUE!</v>
      </c>
      <c r="AA169" s="705" t="e">
        <f t="shared" si="207"/>
        <v>#VALUE!</v>
      </c>
      <c r="AB169" s="702">
        <f t="shared" si="168"/>
        <v>1</v>
      </c>
      <c r="AC169" s="703" t="e">
        <f t="shared" si="169"/>
        <v>#VALUE!</v>
      </c>
      <c r="AD169" s="704" t="e">
        <f t="shared" si="170"/>
        <v>#VALUE!</v>
      </c>
      <c r="AE169" s="769" t="e">
        <f t="shared" si="208"/>
        <v>#VALUE!</v>
      </c>
      <c r="AF169" s="705" t="e">
        <f t="shared" si="209"/>
        <v>#VALUE!</v>
      </c>
      <c r="AG169" s="702">
        <f t="shared" si="171"/>
        <v>1</v>
      </c>
      <c r="AH169" s="703" t="e">
        <f t="shared" si="172"/>
        <v>#VALUE!</v>
      </c>
      <c r="AI169" s="704" t="e">
        <f t="shared" si="173"/>
        <v>#VALUE!</v>
      </c>
      <c r="AJ169" s="769" t="e">
        <f t="shared" si="210"/>
        <v>#VALUE!</v>
      </c>
      <c r="AK169" s="705" t="e">
        <f t="shared" si="211"/>
        <v>#VALUE!</v>
      </c>
      <c r="AL169" s="702">
        <f t="shared" si="174"/>
        <v>1</v>
      </c>
      <c r="AM169" s="703" t="e">
        <f t="shared" si="175"/>
        <v>#VALUE!</v>
      </c>
      <c r="AN169" s="704" t="e">
        <f t="shared" si="176"/>
        <v>#VALUE!</v>
      </c>
      <c r="AO169" s="769" t="e">
        <f t="shared" si="212"/>
        <v>#VALUE!</v>
      </c>
      <c r="AP169" s="705" t="e">
        <f t="shared" si="213"/>
        <v>#VALUE!</v>
      </c>
      <c r="AQ169" s="702">
        <f t="shared" si="177"/>
        <v>1</v>
      </c>
      <c r="AR169" s="703" t="e">
        <f t="shared" si="178"/>
        <v>#VALUE!</v>
      </c>
      <c r="AS169" s="704" t="e">
        <f t="shared" si="179"/>
        <v>#VALUE!</v>
      </c>
      <c r="AT169" s="769" t="e">
        <f t="shared" si="214"/>
        <v>#VALUE!</v>
      </c>
      <c r="AU169" s="705" t="e">
        <f t="shared" si="215"/>
        <v>#VALUE!</v>
      </c>
      <c r="AV169" s="702">
        <f t="shared" si="180"/>
        <v>1</v>
      </c>
      <c r="AW169" s="703" t="e">
        <f t="shared" si="181"/>
        <v>#VALUE!</v>
      </c>
      <c r="AX169" s="704" t="e">
        <f t="shared" si="182"/>
        <v>#VALUE!</v>
      </c>
      <c r="AY169" s="769" t="e">
        <f t="shared" si="216"/>
        <v>#VALUE!</v>
      </c>
      <c r="AZ169" s="705" t="e">
        <f t="shared" si="217"/>
        <v>#VALUE!</v>
      </c>
      <c r="BA169" s="702">
        <f t="shared" si="183"/>
        <v>1</v>
      </c>
      <c r="BB169" s="703" t="e">
        <f t="shared" si="184"/>
        <v>#VALUE!</v>
      </c>
      <c r="BC169" s="704" t="e">
        <f t="shared" si="185"/>
        <v>#VALUE!</v>
      </c>
      <c r="BD169" s="769" t="e">
        <f t="shared" si="218"/>
        <v>#VALUE!</v>
      </c>
      <c r="BE169" s="705" t="e">
        <f t="shared" si="219"/>
        <v>#VALUE!</v>
      </c>
      <c r="BF169" s="702">
        <f t="shared" si="186"/>
        <v>1</v>
      </c>
      <c r="BG169" s="703" t="e">
        <f t="shared" si="187"/>
        <v>#VALUE!</v>
      </c>
      <c r="BH169" s="704" t="e">
        <f t="shared" si="188"/>
        <v>#VALUE!</v>
      </c>
      <c r="BI169" s="769" t="e">
        <f t="shared" si="220"/>
        <v>#VALUE!</v>
      </c>
      <c r="BJ169" s="705" t="e">
        <f t="shared" si="221"/>
        <v>#VALUE!</v>
      </c>
      <c r="BK169" s="702">
        <f t="shared" si="189"/>
        <v>1</v>
      </c>
      <c r="BL169" s="703" t="e">
        <f t="shared" si="190"/>
        <v>#VALUE!</v>
      </c>
      <c r="BM169" s="704" t="e">
        <f t="shared" si="191"/>
        <v>#VALUE!</v>
      </c>
      <c r="BN169" s="769" t="e">
        <f t="shared" si="222"/>
        <v>#VALUE!</v>
      </c>
      <c r="BO169" s="705" t="e">
        <f t="shared" si="223"/>
        <v>#VALUE!</v>
      </c>
      <c r="BP169" s="702">
        <f t="shared" si="192"/>
        <v>1</v>
      </c>
      <c r="BQ169" s="703" t="e">
        <f t="shared" si="193"/>
        <v>#VALUE!</v>
      </c>
      <c r="BR169" s="704" t="e">
        <f t="shared" si="194"/>
        <v>#VALUE!</v>
      </c>
      <c r="BS169" s="769" t="e">
        <f t="shared" si="224"/>
        <v>#VALUE!</v>
      </c>
      <c r="BT169" s="705" t="e">
        <f t="shared" si="225"/>
        <v>#VALUE!</v>
      </c>
      <c r="BU169" s="702">
        <f t="shared" si="195"/>
        <v>1</v>
      </c>
      <c r="BV169" s="703" t="e">
        <f t="shared" si="196"/>
        <v>#VALUE!</v>
      </c>
      <c r="BW169" s="704" t="e">
        <f t="shared" si="197"/>
        <v>#VALUE!</v>
      </c>
      <c r="BX169" s="769" t="e">
        <f t="shared" si="226"/>
        <v>#VALUE!</v>
      </c>
      <c r="BY169" s="705" t="e">
        <f t="shared" si="227"/>
        <v>#VALUE!</v>
      </c>
      <c r="BZ169" s="702">
        <f t="shared" si="198"/>
        <v>1</v>
      </c>
      <c r="CA169" s="703" t="e">
        <f t="shared" si="199"/>
        <v>#VALUE!</v>
      </c>
      <c r="CB169" s="704" t="e">
        <f t="shared" si="200"/>
        <v>#VALUE!</v>
      </c>
      <c r="CC169" s="769" t="e">
        <f t="shared" si="228"/>
        <v>#VALUE!</v>
      </c>
      <c r="CD169" s="705" t="e">
        <f t="shared" si="229"/>
        <v>#VALUE!</v>
      </c>
      <c r="CE169" s="706">
        <f t="shared" si="204"/>
        <v>12</v>
      </c>
      <c r="CF169" s="707" t="e">
        <f t="shared" si="205"/>
        <v>#VALUE!</v>
      </c>
      <c r="CG169" s="708"/>
      <c r="CH169" s="709"/>
      <c r="CI169" s="719"/>
      <c r="CJ169" s="719"/>
      <c r="CK169" s="720"/>
      <c r="CL169" s="721"/>
      <c r="CM169" s="721"/>
      <c r="CN169" s="722"/>
      <c r="CO169" s="742" t="e">
        <f t="shared" si="159"/>
        <v>#VALUE!</v>
      </c>
      <c r="CP169" s="743" t="e">
        <f t="shared" si="160"/>
        <v>#VALUE!</v>
      </c>
      <c r="CQ169" s="724">
        <f t="shared" si="161"/>
        <v>0</v>
      </c>
      <c r="CR169" s="725" t="e">
        <f t="shared" si="230"/>
        <v>#VALUE!</v>
      </c>
      <c r="CS169" s="725" t="e">
        <f t="shared" si="230"/>
        <v>#VALUE!</v>
      </c>
      <c r="CT169" s="725" t="e">
        <f t="shared" si="163"/>
        <v>#VALUE!</v>
      </c>
      <c r="CU169" s="709"/>
    </row>
    <row r="170" spans="1:99" ht="16.5" customHeight="1">
      <c r="A170" s="23">
        <f t="shared" si="164"/>
        <v>166</v>
      </c>
      <c r="B170" s="142">
        <f>'2020-상시근로자'!B170</f>
        <v>0</v>
      </c>
      <c r="C170" s="635">
        <f>'2020-상시근로자'!C170</f>
        <v>0</v>
      </c>
      <c r="D170" s="637">
        <f>'2020-상시근로자'!D170</f>
        <v>0</v>
      </c>
      <c r="E170" s="156" t="e">
        <f t="shared" ref="E170:E213" si="231">IF($D170="","",IF(OR(MID(D170,LEN(CLEAN(D170))-6,1)&lt;="2",MID(D170,LEN(CLEAN(D170))-6,1)="5",MID(D170,LEN(CLEAN(D170))-6,1)="6"),DATE(MID(D170,1,2),MID(D170,3,2),MID(D170,5,2)),CHOOSE(14-LEN(CLEAN(D170)),DATE(MID(D170,1,2)+100,MID(D170,3,2),MID(D170,5,2)),DATE(MID(D170,1,1)+100,MID(D170,2,2),MID(D170,4,2)),DATE(2000,MID(D170,1,2),MID(D170,3,2)),DATE(2000,MID(D170,1,1),MID(D170,2,2)))))</f>
        <v>#VALUE!</v>
      </c>
      <c r="F170" s="30" t="e">
        <f t="shared" ref="F170:F213" si="232">IF(D170="","",IF(LEN(CLEAN(D170))=10,IF(AND(VALUE(MID(D170,4,1))&gt;=1,VALUE(MID(D170,4,1))&lt;=4),MOD(11-MOD(0*2+0*3+0*4+MID(D170,1,1)*5+MID(D170,2,1)*6+MID(D170,3,1)*7+MID(D170,4,1)*8+MID(D170,5,1)*9+MID(D170,6,1)*2+MID(D170,7,1)*3+MID(D170,8,1)*4+MID(D170,9,1)*5,11),10),IF(AND(VALUE(MID(D170,4,1))&gt;=5,VALUE(MID(D170,4,1))&lt;=8),MOD(11-MOD(0*2+0*3+0*4+MID(D170,1,1)*5+MID(D170,2,1)*6+MID(D170,3,1)*7+MID(D170,4,1)*8+MID(D170,5,1)*9+MID(D170,6,1)*2+MID(D170,7,1)*3+MID(D170,8,1)*4+MID(D170,9,1)*5,11),10),"오류")),IF(LEN(CLEAN(D170))=11,IF(AND(VALUE(MID(D170,5,1))&gt;=1,VALUE(MID(D170,5,1))&lt;=4),MOD(11-MOD(0*2+0*3+MID(D170,1,1)*4+MID(D170,2,1)*5+MID(D170,3,1)*6+MID(D170,4,1)*7+MID(D170,5,1)*8+MID(D170,6,1)*9+MID(D170,7,1)*2+MID(D170,8,1)*3+MID(D170,9,1)*4+MID(D170,10,1)*5,11),10),IF(AND(VALUE(MID(D170,5,1))&gt;=5,VALUE(MID(D170,5,1))&lt;=8),MOD(11-MOD(0*2+0*3+MID(D170,1,1)*4+MID(D170,2,1)*5+MID(D170,3,1)*6+MID(D170,4,1)*7+MID(D170,5,1)*8+MID(D170,6,1)*9+MID(D170,7,1)*2+MID(D170,8,1)*3+MID(D170,9,1)*4+MID(D170,10,1)*5,11),10),"오류")),IF(LEN(CLEAN(D170))=12,IF(AND(VALUE(MID(D170,6,1))&gt;=1,VALUE(MID(D170,6,1))&lt;=4),MOD(11-MOD(0*2+MID(D170,1,1)*3+MID(D170,2,1)*4+MID(D170,3,1)*5+MID(D170,4,1)*6+MID(D170,5,1)*7+MID(D170,6,1)*8+MID(D170,7,1)*9+MID(D170,8,1)*2+MID(D170,9,1)*3+MID(D170,10,1)*4+MID(D170,11,1)*5,11),10),IF(AND(VALUE(MID(D170,7,1))&gt;=5,VALUE(MID(D170,7,1))&lt;=8),MOD(11-MOD(0*2+MID(D170,1,1)*3+MID(D170,2,1)*4+MID(D170,3,1)*5+MID(D170,4,1)*6+MID(D170,5,1)*7+MID(D170,6,1)*8+MID(D170,7,1)*9+MID(D170,8,1)*2+MID(D170,9,1)*3+MID(D170,10,1)*4+MID(D170,11,1)*5,11),10),"오류")),IF(AND(VALUE(MID(D170,7,1))&gt;=1,VALUE(MID(D170,7,1))&lt;=4),MOD(11-MOD(MID(D170,1,1)*2+MID(D170,2,1)*3+MID(D170,3,1)*4+MID(D170,4,1)*5+MID(D170,5,1)*6+MID(D170,6,1)*7+MID(D170,7,1)*8+MID(D170,8,1)*9+MID(D170,9,1)*2+MID(D170,10,1)*3+MID(D170,11,1)*4+MID(D170,12,1)*5,11),10),IF(AND(VALUE(MID(D170,7,1))&gt;=5,VALUE(MID(D170,7,1))&lt;=8),IF(LEN(CLEAN(D170))=12,MOD(MOD(11-MOD(0*2+MID(D170,1,1)*3+MID(D170,2,1)*4+MID(D170,3,1)*5+MID(D170,4,1)*6+MID(D170,5,1)*7+MID(D170,6,1)*8+MID(D170,7,1)*9+MID(D170,8,1)*2+MID(D170,9,1)*3+MID(D170,10,1)*4+MID(D170,11,1)*5,11),10)+2,10),MOD(MOD(11-MOD(MID(D170,1,1)*2+MID(D170,2,1)*3+MID(D170,3,1)*4+MID(D170,4,1)*5+MID(D170,5,1)*6+MID(D170,6,1)*7+MID(D170,7,1)*8+MID(D170,8,1)*9+MID(D170,9,1)*2+MID(D170,10,1)*3+MID(D170,11,1)*4+MID(D170,12,1)*5,11),10)+2,10))))))))</f>
        <v>#VALUE!</v>
      </c>
      <c r="G170" s="31" t="e">
        <f t="shared" ref="G170:G213" si="233">IF(D170="","",IF(INT(RIGHT(D170,1))=F170,"OK","주민오류"))</f>
        <v>#VALUE!</v>
      </c>
      <c r="H170" s="147" t="e">
        <f t="shared" ref="H170:H213" si="234">IF(D170="","",CHOOSE(14-LEN(CLEAN(D170)),CHOOSE(MID(D170,7,1),"남","여","남","여","남","여","남","여","남","여"),CHOOSE(MID(D170,6,1),"남","여","남","여","남","여","남","여","남","여"),CHOOSE(MID(D170,5,1),"남","여","남","여","남","여","남","여","남","여"),CHOOSE(MID(D170,4,1),"남","여","남","여","남","여","남","여","남","여"),CHOOSE(MID(D170,3,1),"남","여","남","여","남","여","남","여","남","여")))</f>
        <v>#VALUE!</v>
      </c>
      <c r="I170" s="636">
        <f>'2020-상시근로자'!E170</f>
        <v>0</v>
      </c>
      <c r="J170" s="636">
        <f>'2020-상시근로자'!G170</f>
        <v>0</v>
      </c>
      <c r="K170" s="33" t="e">
        <f t="shared" ref="K170:K213" si="235">IF($D170="","",DATEDIF(IF(OR(MID(D170,LEN(CLEAN(D170))-6,1)&lt;="2",MID(D170,LEN(CLEAN(D170))-6,1)="5",MID(D170,LEN(CLEAN(D170))-6,1)="6"),DATE(MID(D170,1,2),MID(D170,3,2),MID(D170,5,2)),CHOOSE(14-LEN(CLEAN(D170)), DATE(MID(D170,1,2)+100,MID(D170,3,2),MID(D170,5,2)), DATE(MID(D170,1,1)+100,MID(D170,2,2),MID(D170,4,2)),DATE(2000,MID(D170,1,2),MID(D170,3,2)),DATE(2000,MID(D170,1,1),MID(D170,2,2)))),I170,"y"))</f>
        <v>#VALUE!</v>
      </c>
      <c r="L170" s="33">
        <f t="shared" si="203"/>
        <v>0</v>
      </c>
      <c r="M170" s="35" t="e">
        <f t="shared" ref="M170:M213" si="236">IF(D170="","",TEXT(DATE(YEAR(I170-E170),MONTH(I170-E170),DAY(I170-E170))-DATE(YEAR(P170-O170),MONTH(P170-O170),DAY(P170-O170)),"yy년")&amp;VALUE(TEXT(DATE(YEAR(I170-E170),MONTH(I170-E170),DAY(I170-E170))-DATE(YEAR(P170-O170),MONTH(P170-O170),DAY(P170-O170)),"mm")-1)&amp;TEXT(DATE(YEAR(I170-E170),MONTH(I170-E170),DAY(I170-E170))-DATE(YEAR(P170-O170),MONTH(P170-O170),DAY(P170-O170)),"월dd일"))</f>
        <v>#VALUE!</v>
      </c>
      <c r="N170" s="108"/>
      <c r="O170" s="178"/>
      <c r="P170" s="179"/>
      <c r="Q170" s="106" t="s">
        <v>160</v>
      </c>
      <c r="R170" s="107" t="s">
        <v>160</v>
      </c>
      <c r="S170" s="43"/>
      <c r="T170" s="122" t="s">
        <v>160</v>
      </c>
      <c r="U170" s="122" t="s">
        <v>160</v>
      </c>
      <c r="V170" s="123" t="s">
        <v>160</v>
      </c>
      <c r="W170" s="702">
        <f t="shared" si="165"/>
        <v>1</v>
      </c>
      <c r="X170" s="703" t="e">
        <f t="shared" si="166"/>
        <v>#VALUE!</v>
      </c>
      <c r="Y170" s="704" t="e">
        <f t="shared" si="167"/>
        <v>#VALUE!</v>
      </c>
      <c r="Z170" s="769" t="e">
        <f t="shared" si="206"/>
        <v>#VALUE!</v>
      </c>
      <c r="AA170" s="705" t="e">
        <f t="shared" si="207"/>
        <v>#VALUE!</v>
      </c>
      <c r="AB170" s="702">
        <f t="shared" si="168"/>
        <v>1</v>
      </c>
      <c r="AC170" s="703" t="e">
        <f t="shared" si="169"/>
        <v>#VALUE!</v>
      </c>
      <c r="AD170" s="704" t="e">
        <f t="shared" si="170"/>
        <v>#VALUE!</v>
      </c>
      <c r="AE170" s="769" t="e">
        <f t="shared" si="208"/>
        <v>#VALUE!</v>
      </c>
      <c r="AF170" s="705" t="e">
        <f t="shared" si="209"/>
        <v>#VALUE!</v>
      </c>
      <c r="AG170" s="702">
        <f t="shared" si="171"/>
        <v>1</v>
      </c>
      <c r="AH170" s="703" t="e">
        <f t="shared" si="172"/>
        <v>#VALUE!</v>
      </c>
      <c r="AI170" s="704" t="e">
        <f t="shared" si="173"/>
        <v>#VALUE!</v>
      </c>
      <c r="AJ170" s="769" t="e">
        <f t="shared" si="210"/>
        <v>#VALUE!</v>
      </c>
      <c r="AK170" s="705" t="e">
        <f t="shared" si="211"/>
        <v>#VALUE!</v>
      </c>
      <c r="AL170" s="702">
        <f t="shared" si="174"/>
        <v>1</v>
      </c>
      <c r="AM170" s="703" t="e">
        <f t="shared" si="175"/>
        <v>#VALUE!</v>
      </c>
      <c r="AN170" s="704" t="e">
        <f t="shared" si="176"/>
        <v>#VALUE!</v>
      </c>
      <c r="AO170" s="769" t="e">
        <f t="shared" si="212"/>
        <v>#VALUE!</v>
      </c>
      <c r="AP170" s="705" t="e">
        <f t="shared" si="213"/>
        <v>#VALUE!</v>
      </c>
      <c r="AQ170" s="702">
        <f t="shared" si="177"/>
        <v>1</v>
      </c>
      <c r="AR170" s="703" t="e">
        <f t="shared" si="178"/>
        <v>#VALUE!</v>
      </c>
      <c r="AS170" s="704" t="e">
        <f t="shared" si="179"/>
        <v>#VALUE!</v>
      </c>
      <c r="AT170" s="769" t="e">
        <f t="shared" si="214"/>
        <v>#VALUE!</v>
      </c>
      <c r="AU170" s="705" t="e">
        <f t="shared" si="215"/>
        <v>#VALUE!</v>
      </c>
      <c r="AV170" s="702">
        <f t="shared" si="180"/>
        <v>1</v>
      </c>
      <c r="AW170" s="703" t="e">
        <f t="shared" si="181"/>
        <v>#VALUE!</v>
      </c>
      <c r="AX170" s="704" t="e">
        <f t="shared" si="182"/>
        <v>#VALUE!</v>
      </c>
      <c r="AY170" s="769" t="e">
        <f t="shared" si="216"/>
        <v>#VALUE!</v>
      </c>
      <c r="AZ170" s="705" t="e">
        <f t="shared" si="217"/>
        <v>#VALUE!</v>
      </c>
      <c r="BA170" s="702">
        <f t="shared" si="183"/>
        <v>1</v>
      </c>
      <c r="BB170" s="703" t="e">
        <f t="shared" si="184"/>
        <v>#VALUE!</v>
      </c>
      <c r="BC170" s="704" t="e">
        <f t="shared" si="185"/>
        <v>#VALUE!</v>
      </c>
      <c r="BD170" s="769" t="e">
        <f t="shared" si="218"/>
        <v>#VALUE!</v>
      </c>
      <c r="BE170" s="705" t="e">
        <f t="shared" si="219"/>
        <v>#VALUE!</v>
      </c>
      <c r="BF170" s="702">
        <f t="shared" si="186"/>
        <v>1</v>
      </c>
      <c r="BG170" s="703" t="e">
        <f t="shared" si="187"/>
        <v>#VALUE!</v>
      </c>
      <c r="BH170" s="704" t="e">
        <f t="shared" si="188"/>
        <v>#VALUE!</v>
      </c>
      <c r="BI170" s="769" t="e">
        <f t="shared" si="220"/>
        <v>#VALUE!</v>
      </c>
      <c r="BJ170" s="705" t="e">
        <f t="shared" si="221"/>
        <v>#VALUE!</v>
      </c>
      <c r="BK170" s="702">
        <f t="shared" si="189"/>
        <v>1</v>
      </c>
      <c r="BL170" s="703" t="e">
        <f t="shared" si="190"/>
        <v>#VALUE!</v>
      </c>
      <c r="BM170" s="704" t="e">
        <f t="shared" si="191"/>
        <v>#VALUE!</v>
      </c>
      <c r="BN170" s="769" t="e">
        <f t="shared" si="222"/>
        <v>#VALUE!</v>
      </c>
      <c r="BO170" s="705" t="e">
        <f t="shared" si="223"/>
        <v>#VALUE!</v>
      </c>
      <c r="BP170" s="702">
        <f t="shared" si="192"/>
        <v>1</v>
      </c>
      <c r="BQ170" s="703" t="e">
        <f t="shared" si="193"/>
        <v>#VALUE!</v>
      </c>
      <c r="BR170" s="704" t="e">
        <f t="shared" si="194"/>
        <v>#VALUE!</v>
      </c>
      <c r="BS170" s="769" t="e">
        <f t="shared" si="224"/>
        <v>#VALUE!</v>
      </c>
      <c r="BT170" s="705" t="e">
        <f t="shared" si="225"/>
        <v>#VALUE!</v>
      </c>
      <c r="BU170" s="702">
        <f t="shared" si="195"/>
        <v>1</v>
      </c>
      <c r="BV170" s="703" t="e">
        <f t="shared" si="196"/>
        <v>#VALUE!</v>
      </c>
      <c r="BW170" s="704" t="e">
        <f t="shared" si="197"/>
        <v>#VALUE!</v>
      </c>
      <c r="BX170" s="769" t="e">
        <f t="shared" si="226"/>
        <v>#VALUE!</v>
      </c>
      <c r="BY170" s="705" t="e">
        <f t="shared" si="227"/>
        <v>#VALUE!</v>
      </c>
      <c r="BZ170" s="702">
        <f t="shared" si="198"/>
        <v>1</v>
      </c>
      <c r="CA170" s="703" t="e">
        <f t="shared" si="199"/>
        <v>#VALUE!</v>
      </c>
      <c r="CB170" s="704" t="e">
        <f t="shared" si="200"/>
        <v>#VALUE!</v>
      </c>
      <c r="CC170" s="769" t="e">
        <f t="shared" si="228"/>
        <v>#VALUE!</v>
      </c>
      <c r="CD170" s="705" t="e">
        <f t="shared" si="229"/>
        <v>#VALUE!</v>
      </c>
      <c r="CE170" s="706">
        <f t="shared" si="204"/>
        <v>12</v>
      </c>
      <c r="CF170" s="707" t="e">
        <f t="shared" si="205"/>
        <v>#VALUE!</v>
      </c>
      <c r="CG170" s="708"/>
      <c r="CH170" s="709"/>
      <c r="CI170" s="719"/>
      <c r="CJ170" s="719"/>
      <c r="CK170" s="720"/>
      <c r="CL170" s="721"/>
      <c r="CM170" s="721"/>
      <c r="CN170" s="722"/>
      <c r="CO170" s="742" t="e">
        <f t="shared" ref="CO170:CO213" si="237">IF(CE170=0,0,CF170/CE170)</f>
        <v>#VALUE!</v>
      </c>
      <c r="CP170" s="743" t="e">
        <f t="shared" ref="CP170:CP213" si="238">IF(CO170=100%,"청년",IF(CO170=0%,"청년외","확인"))</f>
        <v>#VALUE!</v>
      </c>
      <c r="CQ170" s="724">
        <f t="shared" ref="CQ170:CQ213" si="239">C170</f>
        <v>0</v>
      </c>
      <c r="CR170" s="725" t="e">
        <f t="shared" si="230"/>
        <v>#VALUE!</v>
      </c>
      <c r="CS170" s="725" t="e">
        <f t="shared" si="230"/>
        <v>#VALUE!</v>
      </c>
      <c r="CT170" s="725" t="e">
        <f t="shared" ref="CT170:CT180" si="240">SUM(CR170:CS170)</f>
        <v>#VALUE!</v>
      </c>
      <c r="CU170" s="709"/>
    </row>
    <row r="171" spans="1:99" ht="16.5" customHeight="1">
      <c r="A171" s="23">
        <f t="shared" ref="A171:A234" si="241">A170+1</f>
        <v>167</v>
      </c>
      <c r="B171" s="142">
        <f>'2020-상시근로자'!B171</f>
        <v>0</v>
      </c>
      <c r="C171" s="635">
        <f>'2020-상시근로자'!C171</f>
        <v>0</v>
      </c>
      <c r="D171" s="637">
        <f>'2020-상시근로자'!D171</f>
        <v>0</v>
      </c>
      <c r="E171" s="156" t="e">
        <f t="shared" si="231"/>
        <v>#VALUE!</v>
      </c>
      <c r="F171" s="30" t="e">
        <f t="shared" si="232"/>
        <v>#VALUE!</v>
      </c>
      <c r="G171" s="31" t="e">
        <f t="shared" si="233"/>
        <v>#VALUE!</v>
      </c>
      <c r="H171" s="147" t="e">
        <f t="shared" si="234"/>
        <v>#VALUE!</v>
      </c>
      <c r="I171" s="636">
        <f>'2020-상시근로자'!E171</f>
        <v>0</v>
      </c>
      <c r="J171" s="636">
        <f>'2020-상시근로자'!G171</f>
        <v>0</v>
      </c>
      <c r="K171" s="33" t="e">
        <f t="shared" si="235"/>
        <v>#VALUE!</v>
      </c>
      <c r="L171" s="33">
        <f t="shared" si="203"/>
        <v>0</v>
      </c>
      <c r="M171" s="35" t="e">
        <f t="shared" si="236"/>
        <v>#VALUE!</v>
      </c>
      <c r="N171" s="108"/>
      <c r="O171" s="178"/>
      <c r="P171" s="179"/>
      <c r="Q171" s="106" t="s">
        <v>160</v>
      </c>
      <c r="R171" s="107" t="s">
        <v>160</v>
      </c>
      <c r="S171" s="43"/>
      <c r="T171" s="122" t="s">
        <v>160</v>
      </c>
      <c r="U171" s="122" t="s">
        <v>160</v>
      </c>
      <c r="V171" s="123" t="s">
        <v>160</v>
      </c>
      <c r="W171" s="702">
        <f t="shared" ref="W171:W234" si="242">IF($D171="",0,IF(AND((W$3&gt;=$I171),OR((W$3&lt;=$J171),($J171=""),($J171=0)),$T171="부",$U171="부",$V171="부"),1,0))</f>
        <v>1</v>
      </c>
      <c r="X171" s="703" t="e">
        <f t="shared" ref="X171:X213" si="243">IF($D171="",0,DATEDIF(IF(OR(MID($D171,LEN(CLEAN($D171))-6,1)&lt;="2",MID($D171,LEN(CLEAN($D171))-6,1)="5",MID($D171,LEN(CLEAN($D171))-6,1)="6"),DATE(MID($D171,1,2),MID($D171,3,2),MID($D171,5,2)),CHOOSE(14-LEN(CLEAN($D171)), DATE(MID($D171,1,2)+100,MID($D171,3,2),MID($D171,5,2)), DATE(MID($D171,1,1)+100,MID($D171,2,2),MID($D171,4,2)),DATE(2000,MID($D171,1,2),MID($D171,3,2)),DATE(2000,MID($D171,1,1),MID($D171,2,2)))),W$3,"y"))</f>
        <v>#VALUE!</v>
      </c>
      <c r="Y171" s="704" t="e">
        <f t="shared" ref="Y171:Y213" si="244">IF($D171="","",TEXT(DATE(YEAR(W$3-$E171),MONTH(W$3-$E171),DAY(W$3-$E171))-DATE(YEAR($P171-$O171),MONTH($P171-$O171),DAY($P171-$O171)),"yy년")&amp;VALUE(TEXT(DATE(YEAR(W$3-$E171),MONTH(W$3-$E171),DAY(W$3-$E171))-DATE(YEAR($P171-$O171),MONTH($P171-$O171),DAY($P171-$O171)),"mm")-1)&amp;TEXT(DATE(YEAR(W$3-$E171),MONTH(W$3-$E171),DAY(W$3-$E171))-DATE(YEAR($P171-$O171),MONTH($P171-$O171),DAY($P171-$O171)),"월dd일"))</f>
        <v>#VALUE!</v>
      </c>
      <c r="Z171" s="769" t="e">
        <f t="shared" si="206"/>
        <v>#VALUE!</v>
      </c>
      <c r="AA171" s="705" t="e">
        <f t="shared" si="207"/>
        <v>#VALUE!</v>
      </c>
      <c r="AB171" s="702">
        <f t="shared" ref="AB171:AB234" si="245">IF($D171="",0,IF(AND((AB$3&gt;=$I171),OR((AB$3&lt;=$J171),($J171=""),($J171=0)),$T171="부",$U171="부",$V171="부"),1,0))</f>
        <v>1</v>
      </c>
      <c r="AC171" s="703" t="e">
        <f t="shared" ref="AC171:AC213" si="246">IF($D171="",0,DATEDIF(IF(OR(MID($D171,LEN(CLEAN($D171))-6,1)&lt;="2",MID($D171,LEN(CLEAN($D171))-6,1)="5",MID($D171,LEN(CLEAN($D171))-6,1)="6"),DATE(MID($D171,1,2),MID($D171,3,2),MID($D171,5,2)),CHOOSE(14-LEN(CLEAN($D171)), DATE(MID($D171,1,2)+100,MID($D171,3,2),MID($D171,5,2)), DATE(MID($D171,1,1)+100,MID($D171,2,2),MID($D171,4,2)),DATE(2000,MID($D171,1,2),MID($D171,3,2)),DATE(2000,MID($D171,1,1),MID($D171,2,2)))),AB$3,"y"))</f>
        <v>#VALUE!</v>
      </c>
      <c r="AD171" s="704" t="e">
        <f t="shared" ref="AD171:AD213" si="247">IF($D171="","",TEXT(DATE(YEAR(AB$3-$E171),MONTH(AB$3-$E171),DAY(AB$3-$E171))-DATE(YEAR($P171-$O171),MONTH($P171-$O171),DAY($P171-$O171)),"yy년")&amp;VALUE(TEXT(DATE(YEAR(AB$3-$E171),MONTH(AB$3-$E171),DAY(AB$3-$E171))-DATE(YEAR($P171-$O171),MONTH($P171-$O171),DAY($P171-$O171)),"mm")-1)&amp;TEXT(DATE(YEAR(AB$3-$E171),MONTH(AB$3-$E171),DAY(AB$3-$E171))-DATE(YEAR($P171-$O171),MONTH($P171-$O171),DAY($P171-$O171)),"월dd일"))</f>
        <v>#VALUE!</v>
      </c>
      <c r="AE171" s="769" t="e">
        <f t="shared" si="208"/>
        <v>#VALUE!</v>
      </c>
      <c r="AF171" s="705" t="e">
        <f t="shared" si="209"/>
        <v>#VALUE!</v>
      </c>
      <c r="AG171" s="702">
        <f t="shared" ref="AG171:AG234" si="248">IF($D171="",0,IF(AND((AG$3&gt;=$I171),OR((AG$3&lt;=$J171),($J171=""),($J171=0)),$T171="부",$U171="부",$V171="부"),1,0))</f>
        <v>1</v>
      </c>
      <c r="AH171" s="703" t="e">
        <f t="shared" ref="AH171:AH213" si="249">IF($D171="",0,DATEDIF(IF(OR(MID($D171,LEN(CLEAN($D171))-6,1)&lt;="2",MID($D171,LEN(CLEAN($D171))-6,1)="5",MID($D171,LEN(CLEAN($D171))-6,1)="6"),DATE(MID($D171,1,2),MID($D171,3,2),MID($D171,5,2)),CHOOSE(14-LEN(CLEAN($D171)), DATE(MID($D171,1,2)+100,MID($D171,3,2),MID($D171,5,2)), DATE(MID($D171,1,1)+100,MID($D171,2,2),MID($D171,4,2)),DATE(2000,MID($D171,1,2),MID($D171,3,2)),DATE(2000,MID($D171,1,1),MID($D171,2,2)))),AG$3,"y"))</f>
        <v>#VALUE!</v>
      </c>
      <c r="AI171" s="704" t="e">
        <f t="shared" ref="AI171:AI213" si="250">IF($D171="","",TEXT(DATE(YEAR(AG$3-$E171),MONTH(AG$3-$E171),DAY(AG$3-$E171))-DATE(YEAR($P171-$O171),MONTH($P171-$O171),DAY($P171-$O171)),"yy년")&amp;VALUE(TEXT(DATE(YEAR(AG$3-$E171),MONTH(AG$3-$E171),DAY(AG$3-$E171))-DATE(YEAR($P171-$O171),MONTH($P171-$O171),DAY($P171-$O171)),"mm")-1)&amp;TEXT(DATE(YEAR(AG$3-$E171),MONTH(AG$3-$E171),DAY(AG$3-$E171))-DATE(YEAR($P171-$O171),MONTH($P171-$O171),DAY($P171-$O171)),"월dd일"))</f>
        <v>#VALUE!</v>
      </c>
      <c r="AJ171" s="769" t="e">
        <f t="shared" si="210"/>
        <v>#VALUE!</v>
      </c>
      <c r="AK171" s="705" t="e">
        <f t="shared" si="211"/>
        <v>#VALUE!</v>
      </c>
      <c r="AL171" s="702">
        <f t="shared" ref="AL171:AL234" si="251">IF($D171="",0,IF(AND((AL$3&gt;=$I171),OR((AL$3&lt;=$J171),($J171=""),($J171=0)),$T171="부",$U171="부",$V171="부"),1,0))</f>
        <v>1</v>
      </c>
      <c r="AM171" s="703" t="e">
        <f t="shared" ref="AM171:AM213" si="252">IF($D171="",0,DATEDIF(IF(OR(MID($D171,LEN(CLEAN($D171))-6,1)&lt;="2",MID($D171,LEN(CLEAN($D171))-6,1)="5",MID($D171,LEN(CLEAN($D171))-6,1)="6"),DATE(MID($D171,1,2),MID($D171,3,2),MID($D171,5,2)),CHOOSE(14-LEN(CLEAN($D171)), DATE(MID($D171,1,2)+100,MID($D171,3,2),MID($D171,5,2)), DATE(MID($D171,1,1)+100,MID($D171,2,2),MID($D171,4,2)),DATE(2000,MID($D171,1,2),MID($D171,3,2)),DATE(2000,MID($D171,1,1),MID($D171,2,2)))),AL$3,"y"))</f>
        <v>#VALUE!</v>
      </c>
      <c r="AN171" s="704" t="e">
        <f t="shared" ref="AN171:AN213" si="253">IF($D171="","",TEXT(DATE(YEAR(AL$3-$E171),MONTH(AL$3-$E171),DAY(AL$3-$E171))-DATE(YEAR($P171-$O171),MONTH($P171-$O171),DAY($P171-$O171)),"yy년")&amp;VALUE(TEXT(DATE(YEAR(AL$3-$E171),MONTH(AL$3-$E171),DAY(AL$3-$E171))-DATE(YEAR($P171-$O171),MONTH($P171-$O171),DAY($P171-$O171)),"mm")-1)&amp;TEXT(DATE(YEAR(AL$3-$E171),MONTH(AL$3-$E171),DAY(AL$3-$E171))-DATE(YEAR($P171-$O171),MONTH($P171-$O171),DAY($P171-$O171)),"월dd일"))</f>
        <v>#VALUE!</v>
      </c>
      <c r="AO171" s="769" t="e">
        <f t="shared" si="212"/>
        <v>#VALUE!</v>
      </c>
      <c r="AP171" s="705" t="e">
        <f t="shared" si="213"/>
        <v>#VALUE!</v>
      </c>
      <c r="AQ171" s="702">
        <f t="shared" ref="AQ171:AQ234" si="254">IF($D171="",0,IF(AND((AQ$3&gt;=$I171),OR((AQ$3&lt;=$J171),($J171=""),($J171=0)),$T171="부",$U171="부",$V171="부"),1,0))</f>
        <v>1</v>
      </c>
      <c r="AR171" s="703" t="e">
        <f t="shared" ref="AR171:AR213" si="255">IF($D171="",0,DATEDIF(IF(OR(MID($D171,LEN(CLEAN($D171))-6,1)&lt;="2",MID($D171,LEN(CLEAN($D171))-6,1)="5",MID($D171,LEN(CLEAN($D171))-6,1)="6"),DATE(MID($D171,1,2),MID($D171,3,2),MID($D171,5,2)),CHOOSE(14-LEN(CLEAN($D171)), DATE(MID($D171,1,2)+100,MID($D171,3,2),MID($D171,5,2)), DATE(MID($D171,1,1)+100,MID($D171,2,2),MID($D171,4,2)),DATE(2000,MID($D171,1,2),MID($D171,3,2)),DATE(2000,MID($D171,1,1),MID($D171,2,2)))),AQ$3,"y"))</f>
        <v>#VALUE!</v>
      </c>
      <c r="AS171" s="704" t="e">
        <f t="shared" ref="AS171:AS213" si="256">IF($D171="","",TEXT(DATE(YEAR(AQ$3-$E171),MONTH(AQ$3-$E171),DAY(AQ$3-$E171))-DATE(YEAR($P171-$O171),MONTH($P171-$O171),DAY($P171-$O171)),"yy년")&amp;VALUE(TEXT(DATE(YEAR(AQ$3-$E171),MONTH(AQ$3-$E171),DAY(AQ$3-$E171))-DATE(YEAR($P171-$O171),MONTH($P171-$O171),DAY($P171-$O171)),"mm")-1)&amp;TEXT(DATE(YEAR(AQ$3-$E171),MONTH(AQ$3-$E171),DAY(AQ$3-$E171))-DATE(YEAR($P171-$O171),MONTH($P171-$O171),DAY($P171-$O171)),"월dd일"))</f>
        <v>#VALUE!</v>
      </c>
      <c r="AT171" s="769" t="e">
        <f t="shared" si="214"/>
        <v>#VALUE!</v>
      </c>
      <c r="AU171" s="705" t="e">
        <f t="shared" si="215"/>
        <v>#VALUE!</v>
      </c>
      <c r="AV171" s="702">
        <f t="shared" ref="AV171:AV234" si="257">IF($D171="",0,IF(AND((AV$3&gt;=$I171),OR((AV$3&lt;=$J171),($J171=""),($J171=0)),$T171="부",$U171="부",$V171="부"),1,0))</f>
        <v>1</v>
      </c>
      <c r="AW171" s="703" t="e">
        <f t="shared" ref="AW171:AW213" si="258">IF($D171="",0,DATEDIF(IF(OR(MID($D171,LEN(CLEAN($D171))-6,1)&lt;="2",MID($D171,LEN(CLEAN($D171))-6,1)="5",MID($D171,LEN(CLEAN($D171))-6,1)="6"),DATE(MID($D171,1,2),MID($D171,3,2),MID($D171,5,2)),CHOOSE(14-LEN(CLEAN($D171)), DATE(MID($D171,1,2)+100,MID($D171,3,2),MID($D171,5,2)), DATE(MID($D171,1,1)+100,MID($D171,2,2),MID($D171,4,2)),DATE(2000,MID($D171,1,2),MID($D171,3,2)),DATE(2000,MID($D171,1,1),MID($D171,2,2)))),AV$3,"y"))</f>
        <v>#VALUE!</v>
      </c>
      <c r="AX171" s="704" t="e">
        <f t="shared" ref="AX171:AX213" si="259">IF($D171="","",TEXT(DATE(YEAR(AV$3-$E171),MONTH(AV$3-$E171),DAY(AV$3-$E171))-DATE(YEAR($P171-$O171),MONTH($P171-$O171),DAY($P171-$O171)),"yy년")&amp;VALUE(TEXT(DATE(YEAR(AV$3-$E171),MONTH(AV$3-$E171),DAY(AV$3-$E171))-DATE(YEAR($P171-$O171),MONTH($P171-$O171),DAY($P171-$O171)),"mm")-1)&amp;TEXT(DATE(YEAR(AV$3-$E171),MONTH(AV$3-$E171),DAY(AV$3-$E171))-DATE(YEAR($P171-$O171),MONTH($P171-$O171),DAY($P171-$O171)),"월dd일"))</f>
        <v>#VALUE!</v>
      </c>
      <c r="AY171" s="769" t="e">
        <f t="shared" si="216"/>
        <v>#VALUE!</v>
      </c>
      <c r="AZ171" s="705" t="e">
        <f t="shared" si="217"/>
        <v>#VALUE!</v>
      </c>
      <c r="BA171" s="702">
        <f t="shared" ref="BA171:BA234" si="260">IF($D171="",0,IF(AND((BA$3&gt;=$I171),OR((BA$3&lt;=$J171),($J171=""),($J171=0)),$T171="부",$U171="부",$V171="부"),1,0))</f>
        <v>1</v>
      </c>
      <c r="BB171" s="703" t="e">
        <f t="shared" ref="BB171:BB213" si="261">IF($D171="",0,DATEDIF(IF(OR(MID($D171,LEN(CLEAN($D171))-6,1)&lt;="2",MID($D171,LEN(CLEAN($D171))-6,1)="5",MID($D171,LEN(CLEAN($D171))-6,1)="6"),DATE(MID($D171,1,2),MID($D171,3,2),MID($D171,5,2)),CHOOSE(14-LEN(CLEAN($D171)), DATE(MID($D171,1,2)+100,MID($D171,3,2),MID($D171,5,2)), DATE(MID($D171,1,1)+100,MID($D171,2,2),MID($D171,4,2)),DATE(2000,MID($D171,1,2),MID($D171,3,2)),DATE(2000,MID($D171,1,1),MID($D171,2,2)))),BA$3,"y"))</f>
        <v>#VALUE!</v>
      </c>
      <c r="BC171" s="704" t="e">
        <f t="shared" ref="BC171:BC213" si="262">IF($D171="","",TEXT(DATE(YEAR(BA$3-$E171),MONTH(BA$3-$E171),DAY(BA$3-$E171))-DATE(YEAR($P171-$O171),MONTH($P171-$O171),DAY($P171-$O171)),"yy년")&amp;VALUE(TEXT(DATE(YEAR(BA$3-$E171),MONTH(BA$3-$E171),DAY(BA$3-$E171))-DATE(YEAR($P171-$O171),MONTH($P171-$O171),DAY($P171-$O171)),"mm")-1)&amp;TEXT(DATE(YEAR(BA$3-$E171),MONTH(BA$3-$E171),DAY(BA$3-$E171))-DATE(YEAR($P171-$O171),MONTH($P171-$O171),DAY($P171-$O171)),"월dd일"))</f>
        <v>#VALUE!</v>
      </c>
      <c r="BD171" s="769" t="e">
        <f t="shared" si="218"/>
        <v>#VALUE!</v>
      </c>
      <c r="BE171" s="705" t="e">
        <f t="shared" si="219"/>
        <v>#VALUE!</v>
      </c>
      <c r="BF171" s="702">
        <f t="shared" ref="BF171:BF234" si="263">IF($D171="",0,IF(AND((BF$3&gt;=$I171),OR((BF$3&lt;=$J171),($J171=""),($J171=0)),$T171="부",$U171="부",$V171="부"),1,0))</f>
        <v>1</v>
      </c>
      <c r="BG171" s="703" t="e">
        <f t="shared" ref="BG171:BG213" si="264">IF($D171="",0,DATEDIF(IF(OR(MID($D171,LEN(CLEAN($D171))-6,1)&lt;="2",MID($D171,LEN(CLEAN($D171))-6,1)="5",MID($D171,LEN(CLEAN($D171))-6,1)="6"),DATE(MID($D171,1,2),MID($D171,3,2),MID($D171,5,2)),CHOOSE(14-LEN(CLEAN($D171)), DATE(MID($D171,1,2)+100,MID($D171,3,2),MID($D171,5,2)), DATE(MID($D171,1,1)+100,MID($D171,2,2),MID($D171,4,2)),DATE(2000,MID($D171,1,2),MID($D171,3,2)),DATE(2000,MID($D171,1,1),MID($D171,2,2)))),BF$3,"y"))</f>
        <v>#VALUE!</v>
      </c>
      <c r="BH171" s="704" t="e">
        <f t="shared" ref="BH171:BH213" si="265">IF($D171="","",TEXT(DATE(YEAR(BF$3-$E171),MONTH(BF$3-$E171),DAY(BF$3-$E171))-DATE(YEAR($P171-$O171),MONTH($P171-$O171),DAY($P171-$O171)),"yy년")&amp;VALUE(TEXT(DATE(YEAR(BF$3-$E171),MONTH(BF$3-$E171),DAY(BF$3-$E171))-DATE(YEAR($P171-$O171),MONTH($P171-$O171),DAY($P171-$O171)),"mm")-1)&amp;TEXT(DATE(YEAR(BF$3-$E171),MONTH(BF$3-$E171),DAY(BF$3-$E171))-DATE(YEAR($P171-$O171),MONTH($P171-$O171),DAY($P171-$O171)),"월dd일"))</f>
        <v>#VALUE!</v>
      </c>
      <c r="BI171" s="769" t="e">
        <f t="shared" si="220"/>
        <v>#VALUE!</v>
      </c>
      <c r="BJ171" s="705" t="e">
        <f t="shared" si="221"/>
        <v>#VALUE!</v>
      </c>
      <c r="BK171" s="702">
        <f t="shared" ref="BK171:BK234" si="266">IF($D171="",0,IF(AND((BK$3&gt;=$I171),OR((BK$3&lt;=$J171),($J171=""),($J171=0)),$T171="부",$U171="부",$V171="부"),1,0))</f>
        <v>1</v>
      </c>
      <c r="BL171" s="703" t="e">
        <f t="shared" ref="BL171:BL213" si="267">IF($D171="",0,DATEDIF(IF(OR(MID($D171,LEN(CLEAN($D171))-6,1)&lt;="2",MID($D171,LEN(CLEAN($D171))-6,1)="5",MID($D171,LEN(CLEAN($D171))-6,1)="6"),DATE(MID($D171,1,2),MID($D171,3,2),MID($D171,5,2)),CHOOSE(14-LEN(CLEAN($D171)), DATE(MID($D171,1,2)+100,MID($D171,3,2),MID($D171,5,2)), DATE(MID($D171,1,1)+100,MID($D171,2,2),MID($D171,4,2)),DATE(2000,MID($D171,1,2),MID($D171,3,2)),DATE(2000,MID($D171,1,1),MID($D171,2,2)))),BK$3,"y"))</f>
        <v>#VALUE!</v>
      </c>
      <c r="BM171" s="704" t="e">
        <f t="shared" ref="BM171:BM213" si="268">IF($D171="","",TEXT(DATE(YEAR(BK$3-$E171),MONTH(BK$3-$E171),DAY(BK$3-$E171))-DATE(YEAR($P171-$O171),MONTH($P171-$O171),DAY($P171-$O171)),"yy년")&amp;VALUE(TEXT(DATE(YEAR(BK$3-$E171),MONTH(BK$3-$E171),DAY(BK$3-$E171))-DATE(YEAR($P171-$O171),MONTH($P171-$O171),DAY($P171-$O171)),"mm")-1)&amp;TEXT(DATE(YEAR(BK$3-$E171),MONTH(BK$3-$E171),DAY(BK$3-$E171))-DATE(YEAR($P171-$O171),MONTH($P171-$O171),DAY($P171-$O171)),"월dd일"))</f>
        <v>#VALUE!</v>
      </c>
      <c r="BN171" s="769" t="e">
        <f t="shared" si="222"/>
        <v>#VALUE!</v>
      </c>
      <c r="BO171" s="705" t="e">
        <f t="shared" si="223"/>
        <v>#VALUE!</v>
      </c>
      <c r="BP171" s="702">
        <f t="shared" ref="BP171:BP234" si="269">IF($D171="",0,IF(AND((BP$3&gt;=$I171),OR((BP$3&lt;=$J171),($J171=""),($J171=0)),$T171="부",$U171="부",$V171="부"),1,0))</f>
        <v>1</v>
      </c>
      <c r="BQ171" s="703" t="e">
        <f t="shared" ref="BQ171:BQ213" si="270">IF($D171="",0,DATEDIF(IF(OR(MID($D171,LEN(CLEAN($D171))-6,1)&lt;="2",MID($D171,LEN(CLEAN($D171))-6,1)="5",MID($D171,LEN(CLEAN($D171))-6,1)="6"),DATE(MID($D171,1,2),MID($D171,3,2),MID($D171,5,2)),CHOOSE(14-LEN(CLEAN($D171)), DATE(MID($D171,1,2)+100,MID($D171,3,2),MID($D171,5,2)), DATE(MID($D171,1,1)+100,MID($D171,2,2),MID($D171,4,2)),DATE(2000,MID($D171,1,2),MID($D171,3,2)),DATE(2000,MID($D171,1,1),MID($D171,2,2)))),BP$3,"y"))</f>
        <v>#VALUE!</v>
      </c>
      <c r="BR171" s="704" t="e">
        <f t="shared" ref="BR171:BR213" si="271">IF($D171="","",TEXT(DATE(YEAR(BP$3-$E171),MONTH(BP$3-$E171),DAY(BP$3-$E171))-DATE(YEAR($P171-$O171),MONTH($P171-$O171),DAY($P171-$O171)),"yy년")&amp;VALUE(TEXT(DATE(YEAR(BP$3-$E171),MONTH(BP$3-$E171),DAY(BP$3-$E171))-DATE(YEAR($P171-$O171),MONTH($P171-$O171),DAY($P171-$O171)),"mm")-1)&amp;TEXT(DATE(YEAR(BP$3-$E171),MONTH(BP$3-$E171),DAY(BP$3-$E171))-DATE(YEAR($P171-$O171),MONTH($P171-$O171),DAY($P171-$O171)),"월dd일"))</f>
        <v>#VALUE!</v>
      </c>
      <c r="BS171" s="769" t="e">
        <f t="shared" si="224"/>
        <v>#VALUE!</v>
      </c>
      <c r="BT171" s="705" t="e">
        <f t="shared" si="225"/>
        <v>#VALUE!</v>
      </c>
      <c r="BU171" s="702">
        <f t="shared" ref="BU171:BU234" si="272">IF($D171="",0,IF(AND((BU$3&gt;=$I171),OR((BU$3&lt;=$J171),($J171=""),($J171=0)),$T171="부",$U171="부",$V171="부"),1,0))</f>
        <v>1</v>
      </c>
      <c r="BV171" s="703" t="e">
        <f t="shared" ref="BV171:BV213" si="273">IF($D171="",0,DATEDIF(IF(OR(MID($D171,LEN(CLEAN($D171))-6,1)&lt;="2",MID($D171,LEN(CLEAN($D171))-6,1)="5",MID($D171,LEN(CLEAN($D171))-6,1)="6"),DATE(MID($D171,1,2),MID($D171,3,2),MID($D171,5,2)),CHOOSE(14-LEN(CLEAN($D171)), DATE(MID($D171,1,2)+100,MID($D171,3,2),MID($D171,5,2)), DATE(MID($D171,1,1)+100,MID($D171,2,2),MID($D171,4,2)),DATE(2000,MID($D171,1,2),MID($D171,3,2)),DATE(2000,MID($D171,1,1),MID($D171,2,2)))),BU$3,"y"))</f>
        <v>#VALUE!</v>
      </c>
      <c r="BW171" s="704" t="e">
        <f t="shared" ref="BW171:BW213" si="274">IF($D171="","",TEXT(DATE(YEAR(BU$3-$E171),MONTH(BU$3-$E171),DAY(BU$3-$E171))-DATE(YEAR($P171-$O171),MONTH($P171-$O171),DAY($P171-$O171)),"yy년")&amp;VALUE(TEXT(DATE(YEAR(BU$3-$E171),MONTH(BU$3-$E171),DAY(BU$3-$E171))-DATE(YEAR($P171-$O171),MONTH($P171-$O171),DAY($P171-$O171)),"mm")-1)&amp;TEXT(DATE(YEAR(BU$3-$E171),MONTH(BU$3-$E171),DAY(BU$3-$E171))-DATE(YEAR($P171-$O171),MONTH($P171-$O171),DAY($P171-$O171)),"월dd일"))</f>
        <v>#VALUE!</v>
      </c>
      <c r="BX171" s="769" t="e">
        <f t="shared" si="226"/>
        <v>#VALUE!</v>
      </c>
      <c r="BY171" s="705" t="e">
        <f t="shared" si="227"/>
        <v>#VALUE!</v>
      </c>
      <c r="BZ171" s="702">
        <f t="shared" ref="BZ171:BZ234" si="275">IF($D171="",0,IF(AND((BZ$3&gt;=$I171),OR((BZ$3&lt;=$J171),($J171=""),($J171=0)),$T171="부",$U171="부",$V171="부"),1,0))</f>
        <v>1</v>
      </c>
      <c r="CA171" s="703" t="e">
        <f t="shared" ref="CA171:CA213" si="276">IF($D171="",0,DATEDIF(IF(OR(MID($D171,LEN(CLEAN($D171))-6,1)&lt;="2",MID($D171,LEN(CLEAN($D171))-6,1)="5",MID($D171,LEN(CLEAN($D171))-6,1)="6"),DATE(MID($D171,1,2),MID($D171,3,2),MID($D171,5,2)),CHOOSE(14-LEN(CLEAN($D171)), DATE(MID($D171,1,2)+100,MID($D171,3,2),MID($D171,5,2)), DATE(MID($D171,1,1)+100,MID($D171,2,2),MID($D171,4,2)),DATE(2000,MID($D171,1,2),MID($D171,3,2)),DATE(2000,MID($D171,1,1),MID($D171,2,2)))),BZ$3,"y"))</f>
        <v>#VALUE!</v>
      </c>
      <c r="CB171" s="704" t="e">
        <f t="shared" ref="CB171:CB213" si="277">IF($D171="","",TEXT(DATE(YEAR(BZ$3-$E171),MONTH(BZ$3-$E171),DAY(BZ$3-$E171))-DATE(YEAR($P171-$O171),MONTH($P171-$O171),DAY($P171-$O171)),"yy년")&amp;VALUE(TEXT(DATE(YEAR(BZ$3-$E171),MONTH(BZ$3-$E171),DAY(BZ$3-$E171))-DATE(YEAR($P171-$O171),MONTH($P171-$O171),DAY($P171-$O171)),"mm")-1)&amp;TEXT(DATE(YEAR(BZ$3-$E171),MONTH(BZ$3-$E171),DAY(BZ$3-$E171))-DATE(YEAR($P171-$O171),MONTH($P171-$O171),DAY($P171-$O171)),"월dd일"))</f>
        <v>#VALUE!</v>
      </c>
      <c r="CC171" s="769" t="e">
        <f t="shared" si="228"/>
        <v>#VALUE!</v>
      </c>
      <c r="CD171" s="705" t="e">
        <f t="shared" si="229"/>
        <v>#VALUE!</v>
      </c>
      <c r="CE171" s="706">
        <f t="shared" si="204"/>
        <v>12</v>
      </c>
      <c r="CF171" s="707" t="e">
        <f t="shared" si="205"/>
        <v>#VALUE!</v>
      </c>
      <c r="CG171" s="708"/>
      <c r="CH171" s="709"/>
      <c r="CI171" s="719"/>
      <c r="CJ171" s="719"/>
      <c r="CK171" s="720"/>
      <c r="CL171" s="721"/>
      <c r="CM171" s="721"/>
      <c r="CN171" s="722"/>
      <c r="CO171" s="742" t="e">
        <f t="shared" si="237"/>
        <v>#VALUE!</v>
      </c>
      <c r="CP171" s="743" t="e">
        <f t="shared" si="238"/>
        <v>#VALUE!</v>
      </c>
      <c r="CQ171" s="724">
        <f t="shared" si="239"/>
        <v>0</v>
      </c>
      <c r="CR171" s="725" t="e">
        <f t="shared" si="230"/>
        <v>#VALUE!</v>
      </c>
      <c r="CS171" s="725" t="e">
        <f t="shared" si="230"/>
        <v>#VALUE!</v>
      </c>
      <c r="CT171" s="725" t="e">
        <f t="shared" si="240"/>
        <v>#VALUE!</v>
      </c>
      <c r="CU171" s="709"/>
    </row>
    <row r="172" spans="1:99" ht="16.5" customHeight="1" thickBot="1">
      <c r="A172" s="23">
        <f t="shared" si="241"/>
        <v>168</v>
      </c>
      <c r="B172" s="142">
        <f>'2020-상시근로자'!B172</f>
        <v>0</v>
      </c>
      <c r="C172" s="635">
        <f>'2020-상시근로자'!C172</f>
        <v>0</v>
      </c>
      <c r="D172" s="637">
        <f>'2020-상시근로자'!D172</f>
        <v>0</v>
      </c>
      <c r="E172" s="156" t="e">
        <f t="shared" si="231"/>
        <v>#VALUE!</v>
      </c>
      <c r="F172" s="30" t="e">
        <f t="shared" si="232"/>
        <v>#VALUE!</v>
      </c>
      <c r="G172" s="31" t="e">
        <f t="shared" si="233"/>
        <v>#VALUE!</v>
      </c>
      <c r="H172" s="147" t="e">
        <f t="shared" si="234"/>
        <v>#VALUE!</v>
      </c>
      <c r="I172" s="636">
        <f>'2020-상시근로자'!E172</f>
        <v>0</v>
      </c>
      <c r="J172" s="636">
        <f>'2020-상시근로자'!G172</f>
        <v>0</v>
      </c>
      <c r="K172" s="33" t="e">
        <f t="shared" si="235"/>
        <v>#VALUE!</v>
      </c>
      <c r="L172" s="33">
        <f t="shared" si="203"/>
        <v>0</v>
      </c>
      <c r="M172" s="35" t="e">
        <f t="shared" si="236"/>
        <v>#VALUE!</v>
      </c>
      <c r="N172" s="108"/>
      <c r="O172" s="180"/>
      <c r="P172" s="181"/>
      <c r="Q172" s="106" t="s">
        <v>160</v>
      </c>
      <c r="R172" s="107" t="s">
        <v>160</v>
      </c>
      <c r="S172" s="43"/>
      <c r="T172" s="122" t="s">
        <v>160</v>
      </c>
      <c r="U172" s="122" t="s">
        <v>160</v>
      </c>
      <c r="V172" s="123" t="s">
        <v>160</v>
      </c>
      <c r="W172" s="702">
        <f t="shared" si="242"/>
        <v>1</v>
      </c>
      <c r="X172" s="703" t="e">
        <f t="shared" si="243"/>
        <v>#VALUE!</v>
      </c>
      <c r="Y172" s="704" t="e">
        <f t="shared" si="244"/>
        <v>#VALUE!</v>
      </c>
      <c r="Z172" s="769" t="e">
        <f t="shared" si="206"/>
        <v>#VALUE!</v>
      </c>
      <c r="AA172" s="705" t="e">
        <f t="shared" si="207"/>
        <v>#VALUE!</v>
      </c>
      <c r="AB172" s="702">
        <f t="shared" si="245"/>
        <v>1</v>
      </c>
      <c r="AC172" s="703" t="e">
        <f t="shared" si="246"/>
        <v>#VALUE!</v>
      </c>
      <c r="AD172" s="704" t="e">
        <f t="shared" si="247"/>
        <v>#VALUE!</v>
      </c>
      <c r="AE172" s="769" t="e">
        <f t="shared" si="208"/>
        <v>#VALUE!</v>
      </c>
      <c r="AF172" s="705" t="e">
        <f t="shared" si="209"/>
        <v>#VALUE!</v>
      </c>
      <c r="AG172" s="702">
        <f t="shared" si="248"/>
        <v>1</v>
      </c>
      <c r="AH172" s="703" t="e">
        <f t="shared" si="249"/>
        <v>#VALUE!</v>
      </c>
      <c r="AI172" s="704" t="e">
        <f t="shared" si="250"/>
        <v>#VALUE!</v>
      </c>
      <c r="AJ172" s="769" t="e">
        <f t="shared" si="210"/>
        <v>#VALUE!</v>
      </c>
      <c r="AK172" s="705" t="e">
        <f t="shared" si="211"/>
        <v>#VALUE!</v>
      </c>
      <c r="AL172" s="702">
        <f t="shared" si="251"/>
        <v>1</v>
      </c>
      <c r="AM172" s="703" t="e">
        <f t="shared" si="252"/>
        <v>#VALUE!</v>
      </c>
      <c r="AN172" s="704" t="e">
        <f t="shared" si="253"/>
        <v>#VALUE!</v>
      </c>
      <c r="AO172" s="769" t="e">
        <f t="shared" si="212"/>
        <v>#VALUE!</v>
      </c>
      <c r="AP172" s="705" t="e">
        <f t="shared" si="213"/>
        <v>#VALUE!</v>
      </c>
      <c r="AQ172" s="702">
        <f t="shared" si="254"/>
        <v>1</v>
      </c>
      <c r="AR172" s="703" t="e">
        <f t="shared" si="255"/>
        <v>#VALUE!</v>
      </c>
      <c r="AS172" s="704" t="e">
        <f t="shared" si="256"/>
        <v>#VALUE!</v>
      </c>
      <c r="AT172" s="769" t="e">
        <f t="shared" si="214"/>
        <v>#VALUE!</v>
      </c>
      <c r="AU172" s="705" t="e">
        <f t="shared" si="215"/>
        <v>#VALUE!</v>
      </c>
      <c r="AV172" s="702">
        <f t="shared" si="257"/>
        <v>1</v>
      </c>
      <c r="AW172" s="703" t="e">
        <f t="shared" si="258"/>
        <v>#VALUE!</v>
      </c>
      <c r="AX172" s="704" t="e">
        <f t="shared" si="259"/>
        <v>#VALUE!</v>
      </c>
      <c r="AY172" s="769" t="e">
        <f t="shared" si="216"/>
        <v>#VALUE!</v>
      </c>
      <c r="AZ172" s="705" t="e">
        <f t="shared" si="217"/>
        <v>#VALUE!</v>
      </c>
      <c r="BA172" s="702">
        <f t="shared" si="260"/>
        <v>1</v>
      </c>
      <c r="BB172" s="703" t="e">
        <f t="shared" si="261"/>
        <v>#VALUE!</v>
      </c>
      <c r="BC172" s="704" t="e">
        <f t="shared" si="262"/>
        <v>#VALUE!</v>
      </c>
      <c r="BD172" s="769" t="e">
        <f t="shared" si="218"/>
        <v>#VALUE!</v>
      </c>
      <c r="BE172" s="705" t="e">
        <f t="shared" si="219"/>
        <v>#VALUE!</v>
      </c>
      <c r="BF172" s="702">
        <f t="shared" si="263"/>
        <v>1</v>
      </c>
      <c r="BG172" s="703" t="e">
        <f t="shared" si="264"/>
        <v>#VALUE!</v>
      </c>
      <c r="BH172" s="704" t="e">
        <f t="shared" si="265"/>
        <v>#VALUE!</v>
      </c>
      <c r="BI172" s="769" t="e">
        <f t="shared" si="220"/>
        <v>#VALUE!</v>
      </c>
      <c r="BJ172" s="705" t="e">
        <f t="shared" si="221"/>
        <v>#VALUE!</v>
      </c>
      <c r="BK172" s="702">
        <f t="shared" si="266"/>
        <v>1</v>
      </c>
      <c r="BL172" s="703" t="e">
        <f t="shared" si="267"/>
        <v>#VALUE!</v>
      </c>
      <c r="BM172" s="704" t="e">
        <f t="shared" si="268"/>
        <v>#VALUE!</v>
      </c>
      <c r="BN172" s="769" t="e">
        <f t="shared" si="222"/>
        <v>#VALUE!</v>
      </c>
      <c r="BO172" s="705" t="e">
        <f t="shared" si="223"/>
        <v>#VALUE!</v>
      </c>
      <c r="BP172" s="702">
        <f t="shared" si="269"/>
        <v>1</v>
      </c>
      <c r="BQ172" s="703" t="e">
        <f t="shared" si="270"/>
        <v>#VALUE!</v>
      </c>
      <c r="BR172" s="704" t="e">
        <f t="shared" si="271"/>
        <v>#VALUE!</v>
      </c>
      <c r="BS172" s="769" t="e">
        <f t="shared" si="224"/>
        <v>#VALUE!</v>
      </c>
      <c r="BT172" s="705" t="e">
        <f t="shared" si="225"/>
        <v>#VALUE!</v>
      </c>
      <c r="BU172" s="702">
        <f t="shared" si="272"/>
        <v>1</v>
      </c>
      <c r="BV172" s="703" t="e">
        <f t="shared" si="273"/>
        <v>#VALUE!</v>
      </c>
      <c r="BW172" s="704" t="e">
        <f t="shared" si="274"/>
        <v>#VALUE!</v>
      </c>
      <c r="BX172" s="769" t="e">
        <f t="shared" si="226"/>
        <v>#VALUE!</v>
      </c>
      <c r="BY172" s="705" t="e">
        <f t="shared" si="227"/>
        <v>#VALUE!</v>
      </c>
      <c r="BZ172" s="702">
        <f t="shared" si="275"/>
        <v>1</v>
      </c>
      <c r="CA172" s="703" t="e">
        <f t="shared" si="276"/>
        <v>#VALUE!</v>
      </c>
      <c r="CB172" s="704" t="e">
        <f t="shared" si="277"/>
        <v>#VALUE!</v>
      </c>
      <c r="CC172" s="769" t="e">
        <f t="shared" si="228"/>
        <v>#VALUE!</v>
      </c>
      <c r="CD172" s="705" t="e">
        <f t="shared" si="229"/>
        <v>#VALUE!</v>
      </c>
      <c r="CE172" s="706">
        <f t="shared" si="204"/>
        <v>12</v>
      </c>
      <c r="CF172" s="707" t="e">
        <f t="shared" si="205"/>
        <v>#VALUE!</v>
      </c>
      <c r="CG172" s="708"/>
      <c r="CH172" s="709"/>
      <c r="CI172" s="719"/>
      <c r="CJ172" s="719"/>
      <c r="CK172" s="720"/>
      <c r="CL172" s="721"/>
      <c r="CM172" s="721"/>
      <c r="CN172" s="722"/>
      <c r="CO172" s="742" t="e">
        <f t="shared" si="237"/>
        <v>#VALUE!</v>
      </c>
      <c r="CP172" s="743" t="e">
        <f t="shared" si="238"/>
        <v>#VALUE!</v>
      </c>
      <c r="CQ172" s="724">
        <f t="shared" si="239"/>
        <v>0</v>
      </c>
      <c r="CR172" s="725" t="e">
        <f t="shared" si="230"/>
        <v>#VALUE!</v>
      </c>
      <c r="CS172" s="725" t="e">
        <f t="shared" si="230"/>
        <v>#VALUE!</v>
      </c>
      <c r="CT172" s="725" t="e">
        <f t="shared" si="240"/>
        <v>#VALUE!</v>
      </c>
      <c r="CU172" s="709"/>
    </row>
    <row r="173" spans="1:99" ht="16.5" customHeight="1">
      <c r="A173" s="23">
        <f t="shared" si="241"/>
        <v>169</v>
      </c>
      <c r="B173" s="142">
        <f>'2020-상시근로자'!B173</f>
        <v>0</v>
      </c>
      <c r="C173" s="635">
        <f>'2020-상시근로자'!C173</f>
        <v>0</v>
      </c>
      <c r="D173" s="637">
        <f>'2020-상시근로자'!D173</f>
        <v>0</v>
      </c>
      <c r="E173" s="156" t="e">
        <f t="shared" si="231"/>
        <v>#VALUE!</v>
      </c>
      <c r="F173" s="30" t="e">
        <f t="shared" si="232"/>
        <v>#VALUE!</v>
      </c>
      <c r="G173" s="31" t="e">
        <f t="shared" si="233"/>
        <v>#VALUE!</v>
      </c>
      <c r="H173" s="147" t="e">
        <f t="shared" si="234"/>
        <v>#VALUE!</v>
      </c>
      <c r="I173" s="636">
        <f>'2020-상시근로자'!E173</f>
        <v>0</v>
      </c>
      <c r="J173" s="636">
        <f>'2020-상시근로자'!G173</f>
        <v>0</v>
      </c>
      <c r="K173" s="33" t="e">
        <f t="shared" si="235"/>
        <v>#VALUE!</v>
      </c>
      <c r="L173" s="33">
        <f t="shared" si="203"/>
        <v>0</v>
      </c>
      <c r="M173" s="35" t="e">
        <f t="shared" si="236"/>
        <v>#VALUE!</v>
      </c>
      <c r="N173" s="108"/>
      <c r="O173" s="178"/>
      <c r="P173" s="179"/>
      <c r="Q173" s="106" t="s">
        <v>160</v>
      </c>
      <c r="R173" s="107" t="s">
        <v>160</v>
      </c>
      <c r="S173" s="43"/>
      <c r="T173" s="122" t="s">
        <v>160</v>
      </c>
      <c r="U173" s="122" t="s">
        <v>160</v>
      </c>
      <c r="V173" s="123" t="s">
        <v>160</v>
      </c>
      <c r="W173" s="702">
        <f t="shared" si="242"/>
        <v>1</v>
      </c>
      <c r="X173" s="703" t="e">
        <f t="shared" si="243"/>
        <v>#VALUE!</v>
      </c>
      <c r="Y173" s="704" t="e">
        <f t="shared" si="244"/>
        <v>#VALUE!</v>
      </c>
      <c r="Z173" s="769" t="e">
        <f t="shared" si="206"/>
        <v>#VALUE!</v>
      </c>
      <c r="AA173" s="705" t="e">
        <f t="shared" si="207"/>
        <v>#VALUE!</v>
      </c>
      <c r="AB173" s="702">
        <f t="shared" si="245"/>
        <v>1</v>
      </c>
      <c r="AC173" s="703" t="e">
        <f t="shared" si="246"/>
        <v>#VALUE!</v>
      </c>
      <c r="AD173" s="704" t="e">
        <f t="shared" si="247"/>
        <v>#VALUE!</v>
      </c>
      <c r="AE173" s="769" t="e">
        <f t="shared" si="208"/>
        <v>#VALUE!</v>
      </c>
      <c r="AF173" s="705" t="e">
        <f t="shared" si="209"/>
        <v>#VALUE!</v>
      </c>
      <c r="AG173" s="702">
        <f t="shared" si="248"/>
        <v>1</v>
      </c>
      <c r="AH173" s="703" t="e">
        <f t="shared" si="249"/>
        <v>#VALUE!</v>
      </c>
      <c r="AI173" s="704" t="e">
        <f t="shared" si="250"/>
        <v>#VALUE!</v>
      </c>
      <c r="AJ173" s="769" t="e">
        <f t="shared" si="210"/>
        <v>#VALUE!</v>
      </c>
      <c r="AK173" s="705" t="e">
        <f t="shared" si="211"/>
        <v>#VALUE!</v>
      </c>
      <c r="AL173" s="702">
        <f t="shared" si="251"/>
        <v>1</v>
      </c>
      <c r="AM173" s="703" t="e">
        <f t="shared" si="252"/>
        <v>#VALUE!</v>
      </c>
      <c r="AN173" s="704" t="e">
        <f t="shared" si="253"/>
        <v>#VALUE!</v>
      </c>
      <c r="AO173" s="769" t="e">
        <f t="shared" si="212"/>
        <v>#VALUE!</v>
      </c>
      <c r="AP173" s="705" t="e">
        <f t="shared" si="213"/>
        <v>#VALUE!</v>
      </c>
      <c r="AQ173" s="702">
        <f t="shared" si="254"/>
        <v>1</v>
      </c>
      <c r="AR173" s="703" t="e">
        <f t="shared" si="255"/>
        <v>#VALUE!</v>
      </c>
      <c r="AS173" s="704" t="e">
        <f t="shared" si="256"/>
        <v>#VALUE!</v>
      </c>
      <c r="AT173" s="769" t="e">
        <f t="shared" si="214"/>
        <v>#VALUE!</v>
      </c>
      <c r="AU173" s="705" t="e">
        <f t="shared" si="215"/>
        <v>#VALUE!</v>
      </c>
      <c r="AV173" s="702">
        <f t="shared" si="257"/>
        <v>1</v>
      </c>
      <c r="AW173" s="703" t="e">
        <f t="shared" si="258"/>
        <v>#VALUE!</v>
      </c>
      <c r="AX173" s="704" t="e">
        <f t="shared" si="259"/>
        <v>#VALUE!</v>
      </c>
      <c r="AY173" s="769" t="e">
        <f t="shared" si="216"/>
        <v>#VALUE!</v>
      </c>
      <c r="AZ173" s="705" t="e">
        <f t="shared" si="217"/>
        <v>#VALUE!</v>
      </c>
      <c r="BA173" s="702">
        <f t="shared" si="260"/>
        <v>1</v>
      </c>
      <c r="BB173" s="703" t="e">
        <f t="shared" si="261"/>
        <v>#VALUE!</v>
      </c>
      <c r="BC173" s="704" t="e">
        <f t="shared" si="262"/>
        <v>#VALUE!</v>
      </c>
      <c r="BD173" s="769" t="e">
        <f t="shared" si="218"/>
        <v>#VALUE!</v>
      </c>
      <c r="BE173" s="705" t="e">
        <f t="shared" si="219"/>
        <v>#VALUE!</v>
      </c>
      <c r="BF173" s="702">
        <f t="shared" si="263"/>
        <v>1</v>
      </c>
      <c r="BG173" s="703" t="e">
        <f t="shared" si="264"/>
        <v>#VALUE!</v>
      </c>
      <c r="BH173" s="704" t="e">
        <f t="shared" si="265"/>
        <v>#VALUE!</v>
      </c>
      <c r="BI173" s="769" t="e">
        <f t="shared" si="220"/>
        <v>#VALUE!</v>
      </c>
      <c r="BJ173" s="705" t="e">
        <f t="shared" si="221"/>
        <v>#VALUE!</v>
      </c>
      <c r="BK173" s="702">
        <f t="shared" si="266"/>
        <v>1</v>
      </c>
      <c r="BL173" s="703" t="e">
        <f t="shared" si="267"/>
        <v>#VALUE!</v>
      </c>
      <c r="BM173" s="704" t="e">
        <f t="shared" si="268"/>
        <v>#VALUE!</v>
      </c>
      <c r="BN173" s="769" t="e">
        <f t="shared" si="222"/>
        <v>#VALUE!</v>
      </c>
      <c r="BO173" s="705" t="e">
        <f t="shared" si="223"/>
        <v>#VALUE!</v>
      </c>
      <c r="BP173" s="702">
        <f t="shared" si="269"/>
        <v>1</v>
      </c>
      <c r="BQ173" s="703" t="e">
        <f t="shared" si="270"/>
        <v>#VALUE!</v>
      </c>
      <c r="BR173" s="704" t="e">
        <f t="shared" si="271"/>
        <v>#VALUE!</v>
      </c>
      <c r="BS173" s="769" t="e">
        <f t="shared" si="224"/>
        <v>#VALUE!</v>
      </c>
      <c r="BT173" s="705" t="e">
        <f t="shared" si="225"/>
        <v>#VALUE!</v>
      </c>
      <c r="BU173" s="702">
        <f t="shared" si="272"/>
        <v>1</v>
      </c>
      <c r="BV173" s="703" t="e">
        <f t="shared" si="273"/>
        <v>#VALUE!</v>
      </c>
      <c r="BW173" s="704" t="e">
        <f t="shared" si="274"/>
        <v>#VALUE!</v>
      </c>
      <c r="BX173" s="769" t="e">
        <f t="shared" si="226"/>
        <v>#VALUE!</v>
      </c>
      <c r="BY173" s="705" t="e">
        <f t="shared" si="227"/>
        <v>#VALUE!</v>
      </c>
      <c r="BZ173" s="702">
        <f t="shared" si="275"/>
        <v>1</v>
      </c>
      <c r="CA173" s="703" t="e">
        <f t="shared" si="276"/>
        <v>#VALUE!</v>
      </c>
      <c r="CB173" s="704" t="e">
        <f t="shared" si="277"/>
        <v>#VALUE!</v>
      </c>
      <c r="CC173" s="769" t="e">
        <f t="shared" si="228"/>
        <v>#VALUE!</v>
      </c>
      <c r="CD173" s="705" t="e">
        <f t="shared" si="229"/>
        <v>#VALUE!</v>
      </c>
      <c r="CE173" s="706">
        <f t="shared" si="204"/>
        <v>12</v>
      </c>
      <c r="CF173" s="707" t="e">
        <f t="shared" si="205"/>
        <v>#VALUE!</v>
      </c>
      <c r="CG173" s="708"/>
      <c r="CH173" s="709"/>
      <c r="CI173" s="719"/>
      <c r="CJ173" s="719"/>
      <c r="CK173" s="720"/>
      <c r="CL173" s="721"/>
      <c r="CM173" s="721"/>
      <c r="CN173" s="722"/>
      <c r="CO173" s="742" t="e">
        <f t="shared" si="237"/>
        <v>#VALUE!</v>
      </c>
      <c r="CP173" s="743" t="e">
        <f t="shared" si="238"/>
        <v>#VALUE!</v>
      </c>
      <c r="CQ173" s="724">
        <f t="shared" si="239"/>
        <v>0</v>
      </c>
      <c r="CR173" s="725" t="e">
        <f t="shared" si="230"/>
        <v>#VALUE!</v>
      </c>
      <c r="CS173" s="725" t="e">
        <f t="shared" si="230"/>
        <v>#VALUE!</v>
      </c>
      <c r="CT173" s="725" t="e">
        <f t="shared" si="240"/>
        <v>#VALUE!</v>
      </c>
      <c r="CU173" s="709"/>
    </row>
    <row r="174" spans="1:99" ht="16.5" customHeight="1">
      <c r="A174" s="23">
        <f t="shared" si="241"/>
        <v>170</v>
      </c>
      <c r="B174" s="142">
        <f>'2020-상시근로자'!B174</f>
        <v>0</v>
      </c>
      <c r="C174" s="635">
        <f>'2020-상시근로자'!C174</f>
        <v>0</v>
      </c>
      <c r="D174" s="637">
        <f>'2020-상시근로자'!D174</f>
        <v>0</v>
      </c>
      <c r="E174" s="156" t="e">
        <f t="shared" si="231"/>
        <v>#VALUE!</v>
      </c>
      <c r="F174" s="30" t="e">
        <f t="shared" si="232"/>
        <v>#VALUE!</v>
      </c>
      <c r="G174" s="31" t="e">
        <f t="shared" si="233"/>
        <v>#VALUE!</v>
      </c>
      <c r="H174" s="147" t="e">
        <f t="shared" si="234"/>
        <v>#VALUE!</v>
      </c>
      <c r="I174" s="636">
        <f>'2020-상시근로자'!E174</f>
        <v>0</v>
      </c>
      <c r="J174" s="636">
        <f>'2020-상시근로자'!G174</f>
        <v>0</v>
      </c>
      <c r="K174" s="33" t="e">
        <f t="shared" si="235"/>
        <v>#VALUE!</v>
      </c>
      <c r="L174" s="33">
        <f t="shared" si="203"/>
        <v>0</v>
      </c>
      <c r="M174" s="35" t="e">
        <f t="shared" si="236"/>
        <v>#VALUE!</v>
      </c>
      <c r="N174" s="108"/>
      <c r="O174" s="178"/>
      <c r="P174" s="179"/>
      <c r="Q174" s="106" t="s">
        <v>160</v>
      </c>
      <c r="R174" s="107" t="s">
        <v>160</v>
      </c>
      <c r="S174" s="43"/>
      <c r="T174" s="122" t="s">
        <v>160</v>
      </c>
      <c r="U174" s="122" t="s">
        <v>160</v>
      </c>
      <c r="V174" s="123" t="s">
        <v>160</v>
      </c>
      <c r="W174" s="702">
        <f t="shared" si="242"/>
        <v>1</v>
      </c>
      <c r="X174" s="703" t="e">
        <f t="shared" si="243"/>
        <v>#VALUE!</v>
      </c>
      <c r="Y174" s="704" t="e">
        <f t="shared" si="244"/>
        <v>#VALUE!</v>
      </c>
      <c r="Z174" s="769" t="e">
        <f t="shared" si="206"/>
        <v>#VALUE!</v>
      </c>
      <c r="AA174" s="705" t="e">
        <f t="shared" si="207"/>
        <v>#VALUE!</v>
      </c>
      <c r="AB174" s="702">
        <f t="shared" si="245"/>
        <v>1</v>
      </c>
      <c r="AC174" s="703" t="e">
        <f t="shared" si="246"/>
        <v>#VALUE!</v>
      </c>
      <c r="AD174" s="704" t="e">
        <f t="shared" si="247"/>
        <v>#VALUE!</v>
      </c>
      <c r="AE174" s="769" t="e">
        <f t="shared" si="208"/>
        <v>#VALUE!</v>
      </c>
      <c r="AF174" s="705" t="e">
        <f t="shared" si="209"/>
        <v>#VALUE!</v>
      </c>
      <c r="AG174" s="702">
        <f t="shared" si="248"/>
        <v>1</v>
      </c>
      <c r="AH174" s="703" t="e">
        <f t="shared" si="249"/>
        <v>#VALUE!</v>
      </c>
      <c r="AI174" s="704" t="e">
        <f t="shared" si="250"/>
        <v>#VALUE!</v>
      </c>
      <c r="AJ174" s="769" t="e">
        <f t="shared" si="210"/>
        <v>#VALUE!</v>
      </c>
      <c r="AK174" s="705" t="e">
        <f t="shared" si="211"/>
        <v>#VALUE!</v>
      </c>
      <c r="AL174" s="702">
        <f t="shared" si="251"/>
        <v>1</v>
      </c>
      <c r="AM174" s="703" t="e">
        <f t="shared" si="252"/>
        <v>#VALUE!</v>
      </c>
      <c r="AN174" s="704" t="e">
        <f t="shared" si="253"/>
        <v>#VALUE!</v>
      </c>
      <c r="AO174" s="769" t="e">
        <f t="shared" si="212"/>
        <v>#VALUE!</v>
      </c>
      <c r="AP174" s="705" t="e">
        <f t="shared" si="213"/>
        <v>#VALUE!</v>
      </c>
      <c r="AQ174" s="702">
        <f t="shared" si="254"/>
        <v>1</v>
      </c>
      <c r="AR174" s="703" t="e">
        <f t="shared" si="255"/>
        <v>#VALUE!</v>
      </c>
      <c r="AS174" s="704" t="e">
        <f t="shared" si="256"/>
        <v>#VALUE!</v>
      </c>
      <c r="AT174" s="769" t="e">
        <f t="shared" si="214"/>
        <v>#VALUE!</v>
      </c>
      <c r="AU174" s="705" t="e">
        <f t="shared" si="215"/>
        <v>#VALUE!</v>
      </c>
      <c r="AV174" s="702">
        <f t="shared" si="257"/>
        <v>1</v>
      </c>
      <c r="AW174" s="703" t="e">
        <f t="shared" si="258"/>
        <v>#VALUE!</v>
      </c>
      <c r="AX174" s="704" t="e">
        <f t="shared" si="259"/>
        <v>#VALUE!</v>
      </c>
      <c r="AY174" s="769" t="e">
        <f t="shared" si="216"/>
        <v>#VALUE!</v>
      </c>
      <c r="AZ174" s="705" t="e">
        <f t="shared" si="217"/>
        <v>#VALUE!</v>
      </c>
      <c r="BA174" s="702">
        <f t="shared" si="260"/>
        <v>1</v>
      </c>
      <c r="BB174" s="703" t="e">
        <f t="shared" si="261"/>
        <v>#VALUE!</v>
      </c>
      <c r="BC174" s="704" t="e">
        <f t="shared" si="262"/>
        <v>#VALUE!</v>
      </c>
      <c r="BD174" s="769" t="e">
        <f t="shared" si="218"/>
        <v>#VALUE!</v>
      </c>
      <c r="BE174" s="705" t="e">
        <f t="shared" si="219"/>
        <v>#VALUE!</v>
      </c>
      <c r="BF174" s="702">
        <f t="shared" si="263"/>
        <v>1</v>
      </c>
      <c r="BG174" s="703" t="e">
        <f t="shared" si="264"/>
        <v>#VALUE!</v>
      </c>
      <c r="BH174" s="704" t="e">
        <f t="shared" si="265"/>
        <v>#VALUE!</v>
      </c>
      <c r="BI174" s="769" t="e">
        <f t="shared" si="220"/>
        <v>#VALUE!</v>
      </c>
      <c r="BJ174" s="705" t="e">
        <f t="shared" si="221"/>
        <v>#VALUE!</v>
      </c>
      <c r="BK174" s="702">
        <f t="shared" si="266"/>
        <v>1</v>
      </c>
      <c r="BL174" s="703" t="e">
        <f t="shared" si="267"/>
        <v>#VALUE!</v>
      </c>
      <c r="BM174" s="704" t="e">
        <f t="shared" si="268"/>
        <v>#VALUE!</v>
      </c>
      <c r="BN174" s="769" t="e">
        <f t="shared" si="222"/>
        <v>#VALUE!</v>
      </c>
      <c r="BO174" s="705" t="e">
        <f t="shared" si="223"/>
        <v>#VALUE!</v>
      </c>
      <c r="BP174" s="702">
        <f t="shared" si="269"/>
        <v>1</v>
      </c>
      <c r="BQ174" s="703" t="e">
        <f t="shared" si="270"/>
        <v>#VALUE!</v>
      </c>
      <c r="BR174" s="704" t="e">
        <f t="shared" si="271"/>
        <v>#VALUE!</v>
      </c>
      <c r="BS174" s="769" t="e">
        <f t="shared" si="224"/>
        <v>#VALUE!</v>
      </c>
      <c r="BT174" s="705" t="e">
        <f t="shared" si="225"/>
        <v>#VALUE!</v>
      </c>
      <c r="BU174" s="702">
        <f t="shared" si="272"/>
        <v>1</v>
      </c>
      <c r="BV174" s="703" t="e">
        <f t="shared" si="273"/>
        <v>#VALUE!</v>
      </c>
      <c r="BW174" s="704" t="e">
        <f t="shared" si="274"/>
        <v>#VALUE!</v>
      </c>
      <c r="BX174" s="769" t="e">
        <f t="shared" si="226"/>
        <v>#VALUE!</v>
      </c>
      <c r="BY174" s="705" t="e">
        <f t="shared" si="227"/>
        <v>#VALUE!</v>
      </c>
      <c r="BZ174" s="702">
        <f t="shared" si="275"/>
        <v>1</v>
      </c>
      <c r="CA174" s="703" t="e">
        <f t="shared" si="276"/>
        <v>#VALUE!</v>
      </c>
      <c r="CB174" s="704" t="e">
        <f t="shared" si="277"/>
        <v>#VALUE!</v>
      </c>
      <c r="CC174" s="769" t="e">
        <f t="shared" si="228"/>
        <v>#VALUE!</v>
      </c>
      <c r="CD174" s="705" t="e">
        <f t="shared" si="229"/>
        <v>#VALUE!</v>
      </c>
      <c r="CE174" s="706">
        <f t="shared" si="204"/>
        <v>12</v>
      </c>
      <c r="CF174" s="707" t="e">
        <f t="shared" si="205"/>
        <v>#VALUE!</v>
      </c>
      <c r="CG174" s="708"/>
      <c r="CH174" s="709"/>
      <c r="CI174" s="719"/>
      <c r="CJ174" s="719"/>
      <c r="CK174" s="720"/>
      <c r="CL174" s="721"/>
      <c r="CM174" s="721"/>
      <c r="CN174" s="722"/>
      <c r="CO174" s="742" t="e">
        <f t="shared" si="237"/>
        <v>#VALUE!</v>
      </c>
      <c r="CP174" s="743" t="e">
        <f t="shared" si="238"/>
        <v>#VALUE!</v>
      </c>
      <c r="CQ174" s="724">
        <f t="shared" si="239"/>
        <v>0</v>
      </c>
      <c r="CR174" s="725" t="e">
        <f t="shared" si="230"/>
        <v>#VALUE!</v>
      </c>
      <c r="CS174" s="725" t="e">
        <f t="shared" si="230"/>
        <v>#VALUE!</v>
      </c>
      <c r="CT174" s="725" t="e">
        <f t="shared" si="240"/>
        <v>#VALUE!</v>
      </c>
      <c r="CU174" s="709"/>
    </row>
    <row r="175" spans="1:99" ht="16.5" customHeight="1" thickBot="1">
      <c r="A175" s="23">
        <f t="shared" si="241"/>
        <v>171</v>
      </c>
      <c r="B175" s="142">
        <f>'2020-상시근로자'!B175</f>
        <v>0</v>
      </c>
      <c r="C175" s="635">
        <f>'2020-상시근로자'!C175</f>
        <v>0</v>
      </c>
      <c r="D175" s="637">
        <f>'2020-상시근로자'!D175</f>
        <v>0</v>
      </c>
      <c r="E175" s="156" t="e">
        <f t="shared" si="231"/>
        <v>#VALUE!</v>
      </c>
      <c r="F175" s="30" t="e">
        <f t="shared" si="232"/>
        <v>#VALUE!</v>
      </c>
      <c r="G175" s="31" t="e">
        <f t="shared" si="233"/>
        <v>#VALUE!</v>
      </c>
      <c r="H175" s="147" t="e">
        <f t="shared" si="234"/>
        <v>#VALUE!</v>
      </c>
      <c r="I175" s="636">
        <f>'2020-상시근로자'!E175</f>
        <v>0</v>
      </c>
      <c r="J175" s="636">
        <f>'2020-상시근로자'!G175</f>
        <v>0</v>
      </c>
      <c r="K175" s="33" t="e">
        <f t="shared" si="235"/>
        <v>#VALUE!</v>
      </c>
      <c r="L175" s="33">
        <f t="shared" si="203"/>
        <v>0</v>
      </c>
      <c r="M175" s="35" t="e">
        <f t="shared" si="236"/>
        <v>#VALUE!</v>
      </c>
      <c r="N175" s="108"/>
      <c r="O175" s="180"/>
      <c r="P175" s="181"/>
      <c r="Q175" s="106" t="s">
        <v>160</v>
      </c>
      <c r="R175" s="107" t="s">
        <v>160</v>
      </c>
      <c r="S175" s="43"/>
      <c r="T175" s="122" t="s">
        <v>160</v>
      </c>
      <c r="U175" s="122" t="s">
        <v>160</v>
      </c>
      <c r="V175" s="123" t="s">
        <v>160</v>
      </c>
      <c r="W175" s="702">
        <f t="shared" si="242"/>
        <v>1</v>
      </c>
      <c r="X175" s="703" t="e">
        <f t="shared" si="243"/>
        <v>#VALUE!</v>
      </c>
      <c r="Y175" s="704" t="e">
        <f t="shared" si="244"/>
        <v>#VALUE!</v>
      </c>
      <c r="Z175" s="769" t="e">
        <f t="shared" si="206"/>
        <v>#VALUE!</v>
      </c>
      <c r="AA175" s="705" t="e">
        <f t="shared" si="207"/>
        <v>#VALUE!</v>
      </c>
      <c r="AB175" s="702">
        <f t="shared" si="245"/>
        <v>1</v>
      </c>
      <c r="AC175" s="703" t="e">
        <f t="shared" si="246"/>
        <v>#VALUE!</v>
      </c>
      <c r="AD175" s="704" t="e">
        <f t="shared" si="247"/>
        <v>#VALUE!</v>
      </c>
      <c r="AE175" s="769" t="e">
        <f t="shared" si="208"/>
        <v>#VALUE!</v>
      </c>
      <c r="AF175" s="705" t="e">
        <f t="shared" si="209"/>
        <v>#VALUE!</v>
      </c>
      <c r="AG175" s="702">
        <f t="shared" si="248"/>
        <v>1</v>
      </c>
      <c r="AH175" s="703" t="e">
        <f t="shared" si="249"/>
        <v>#VALUE!</v>
      </c>
      <c r="AI175" s="704" t="e">
        <f t="shared" si="250"/>
        <v>#VALUE!</v>
      </c>
      <c r="AJ175" s="769" t="e">
        <f t="shared" si="210"/>
        <v>#VALUE!</v>
      </c>
      <c r="AK175" s="705" t="e">
        <f t="shared" si="211"/>
        <v>#VALUE!</v>
      </c>
      <c r="AL175" s="702">
        <f t="shared" si="251"/>
        <v>1</v>
      </c>
      <c r="AM175" s="703" t="e">
        <f t="shared" si="252"/>
        <v>#VALUE!</v>
      </c>
      <c r="AN175" s="704" t="e">
        <f t="shared" si="253"/>
        <v>#VALUE!</v>
      </c>
      <c r="AO175" s="769" t="e">
        <f t="shared" si="212"/>
        <v>#VALUE!</v>
      </c>
      <c r="AP175" s="705" t="e">
        <f t="shared" si="213"/>
        <v>#VALUE!</v>
      </c>
      <c r="AQ175" s="702">
        <f t="shared" si="254"/>
        <v>1</v>
      </c>
      <c r="AR175" s="703" t="e">
        <f t="shared" si="255"/>
        <v>#VALUE!</v>
      </c>
      <c r="AS175" s="704" t="e">
        <f t="shared" si="256"/>
        <v>#VALUE!</v>
      </c>
      <c r="AT175" s="769" t="e">
        <f t="shared" si="214"/>
        <v>#VALUE!</v>
      </c>
      <c r="AU175" s="705" t="e">
        <f t="shared" si="215"/>
        <v>#VALUE!</v>
      </c>
      <c r="AV175" s="702">
        <f t="shared" si="257"/>
        <v>1</v>
      </c>
      <c r="AW175" s="703" t="e">
        <f t="shared" si="258"/>
        <v>#VALUE!</v>
      </c>
      <c r="AX175" s="704" t="e">
        <f t="shared" si="259"/>
        <v>#VALUE!</v>
      </c>
      <c r="AY175" s="769" t="e">
        <f t="shared" si="216"/>
        <v>#VALUE!</v>
      </c>
      <c r="AZ175" s="705" t="e">
        <f t="shared" si="217"/>
        <v>#VALUE!</v>
      </c>
      <c r="BA175" s="702">
        <f t="shared" si="260"/>
        <v>1</v>
      </c>
      <c r="BB175" s="703" t="e">
        <f t="shared" si="261"/>
        <v>#VALUE!</v>
      </c>
      <c r="BC175" s="704" t="e">
        <f t="shared" si="262"/>
        <v>#VALUE!</v>
      </c>
      <c r="BD175" s="769" t="e">
        <f t="shared" si="218"/>
        <v>#VALUE!</v>
      </c>
      <c r="BE175" s="705" t="e">
        <f t="shared" si="219"/>
        <v>#VALUE!</v>
      </c>
      <c r="BF175" s="702">
        <f t="shared" si="263"/>
        <v>1</v>
      </c>
      <c r="BG175" s="703" t="e">
        <f t="shared" si="264"/>
        <v>#VALUE!</v>
      </c>
      <c r="BH175" s="704" t="e">
        <f t="shared" si="265"/>
        <v>#VALUE!</v>
      </c>
      <c r="BI175" s="769" t="e">
        <f t="shared" si="220"/>
        <v>#VALUE!</v>
      </c>
      <c r="BJ175" s="705" t="e">
        <f t="shared" si="221"/>
        <v>#VALUE!</v>
      </c>
      <c r="BK175" s="702">
        <f t="shared" si="266"/>
        <v>1</v>
      </c>
      <c r="BL175" s="703" t="e">
        <f t="shared" si="267"/>
        <v>#VALUE!</v>
      </c>
      <c r="BM175" s="704" t="e">
        <f t="shared" si="268"/>
        <v>#VALUE!</v>
      </c>
      <c r="BN175" s="769" t="e">
        <f t="shared" si="222"/>
        <v>#VALUE!</v>
      </c>
      <c r="BO175" s="705" t="e">
        <f t="shared" si="223"/>
        <v>#VALUE!</v>
      </c>
      <c r="BP175" s="702">
        <f t="shared" si="269"/>
        <v>1</v>
      </c>
      <c r="BQ175" s="703" t="e">
        <f t="shared" si="270"/>
        <v>#VALUE!</v>
      </c>
      <c r="BR175" s="704" t="e">
        <f t="shared" si="271"/>
        <v>#VALUE!</v>
      </c>
      <c r="BS175" s="769" t="e">
        <f t="shared" si="224"/>
        <v>#VALUE!</v>
      </c>
      <c r="BT175" s="705" t="e">
        <f t="shared" si="225"/>
        <v>#VALUE!</v>
      </c>
      <c r="BU175" s="702">
        <f t="shared" si="272"/>
        <v>1</v>
      </c>
      <c r="BV175" s="703" t="e">
        <f t="shared" si="273"/>
        <v>#VALUE!</v>
      </c>
      <c r="BW175" s="704" t="e">
        <f t="shared" si="274"/>
        <v>#VALUE!</v>
      </c>
      <c r="BX175" s="769" t="e">
        <f t="shared" si="226"/>
        <v>#VALUE!</v>
      </c>
      <c r="BY175" s="705" t="e">
        <f t="shared" si="227"/>
        <v>#VALUE!</v>
      </c>
      <c r="BZ175" s="702">
        <f t="shared" si="275"/>
        <v>1</v>
      </c>
      <c r="CA175" s="703" t="e">
        <f t="shared" si="276"/>
        <v>#VALUE!</v>
      </c>
      <c r="CB175" s="704" t="e">
        <f t="shared" si="277"/>
        <v>#VALUE!</v>
      </c>
      <c r="CC175" s="769" t="e">
        <f t="shared" si="228"/>
        <v>#VALUE!</v>
      </c>
      <c r="CD175" s="705" t="e">
        <f t="shared" si="229"/>
        <v>#VALUE!</v>
      </c>
      <c r="CE175" s="706">
        <f t="shared" si="204"/>
        <v>12</v>
      </c>
      <c r="CF175" s="707" t="e">
        <f t="shared" si="205"/>
        <v>#VALUE!</v>
      </c>
      <c r="CG175" s="708"/>
      <c r="CH175" s="709"/>
      <c r="CI175" s="719"/>
      <c r="CJ175" s="719"/>
      <c r="CK175" s="720"/>
      <c r="CL175" s="721"/>
      <c r="CM175" s="721"/>
      <c r="CN175" s="722"/>
      <c r="CO175" s="742" t="e">
        <f t="shared" si="237"/>
        <v>#VALUE!</v>
      </c>
      <c r="CP175" s="743" t="e">
        <f t="shared" si="238"/>
        <v>#VALUE!</v>
      </c>
      <c r="CQ175" s="724">
        <f t="shared" si="239"/>
        <v>0</v>
      </c>
      <c r="CR175" s="725" t="e">
        <f t="shared" si="230"/>
        <v>#VALUE!</v>
      </c>
      <c r="CS175" s="725" t="e">
        <f t="shared" si="230"/>
        <v>#VALUE!</v>
      </c>
      <c r="CT175" s="725" t="e">
        <f t="shared" si="240"/>
        <v>#VALUE!</v>
      </c>
      <c r="CU175" s="709"/>
    </row>
    <row r="176" spans="1:99" ht="16.5" customHeight="1">
      <c r="A176" s="23">
        <f t="shared" si="241"/>
        <v>172</v>
      </c>
      <c r="B176" s="142">
        <f>'2020-상시근로자'!B176</f>
        <v>0</v>
      </c>
      <c r="C176" s="635">
        <f>'2020-상시근로자'!C176</f>
        <v>0</v>
      </c>
      <c r="D176" s="637">
        <f>'2020-상시근로자'!D176</f>
        <v>0</v>
      </c>
      <c r="E176" s="156" t="e">
        <f t="shared" si="231"/>
        <v>#VALUE!</v>
      </c>
      <c r="F176" s="30" t="e">
        <f t="shared" si="232"/>
        <v>#VALUE!</v>
      </c>
      <c r="G176" s="31" t="e">
        <f t="shared" si="233"/>
        <v>#VALUE!</v>
      </c>
      <c r="H176" s="147" t="e">
        <f t="shared" si="234"/>
        <v>#VALUE!</v>
      </c>
      <c r="I176" s="636">
        <f>'2020-상시근로자'!E176</f>
        <v>0</v>
      </c>
      <c r="J176" s="636">
        <f>'2020-상시근로자'!G176</f>
        <v>0</v>
      </c>
      <c r="K176" s="33" t="e">
        <f t="shared" si="235"/>
        <v>#VALUE!</v>
      </c>
      <c r="L176" s="33">
        <f t="shared" si="203"/>
        <v>0</v>
      </c>
      <c r="M176" s="35" t="e">
        <f t="shared" si="236"/>
        <v>#VALUE!</v>
      </c>
      <c r="N176" s="108"/>
      <c r="O176" s="178"/>
      <c r="P176" s="179"/>
      <c r="Q176" s="106" t="s">
        <v>160</v>
      </c>
      <c r="R176" s="107" t="s">
        <v>160</v>
      </c>
      <c r="S176" s="43"/>
      <c r="T176" s="122" t="s">
        <v>160</v>
      </c>
      <c r="U176" s="122" t="s">
        <v>160</v>
      </c>
      <c r="V176" s="123" t="s">
        <v>160</v>
      </c>
      <c r="W176" s="702">
        <f t="shared" si="242"/>
        <v>1</v>
      </c>
      <c r="X176" s="703" t="e">
        <f t="shared" si="243"/>
        <v>#VALUE!</v>
      </c>
      <c r="Y176" s="704" t="e">
        <f t="shared" si="244"/>
        <v>#VALUE!</v>
      </c>
      <c r="Z176" s="769" t="e">
        <f t="shared" si="206"/>
        <v>#VALUE!</v>
      </c>
      <c r="AA176" s="705" t="e">
        <f t="shared" si="207"/>
        <v>#VALUE!</v>
      </c>
      <c r="AB176" s="702">
        <f t="shared" si="245"/>
        <v>1</v>
      </c>
      <c r="AC176" s="703" t="e">
        <f t="shared" si="246"/>
        <v>#VALUE!</v>
      </c>
      <c r="AD176" s="704" t="e">
        <f t="shared" si="247"/>
        <v>#VALUE!</v>
      </c>
      <c r="AE176" s="769" t="e">
        <f t="shared" si="208"/>
        <v>#VALUE!</v>
      </c>
      <c r="AF176" s="705" t="e">
        <f t="shared" si="209"/>
        <v>#VALUE!</v>
      </c>
      <c r="AG176" s="702">
        <f t="shared" si="248"/>
        <v>1</v>
      </c>
      <c r="AH176" s="703" t="e">
        <f t="shared" si="249"/>
        <v>#VALUE!</v>
      </c>
      <c r="AI176" s="704" t="e">
        <f t="shared" si="250"/>
        <v>#VALUE!</v>
      </c>
      <c r="AJ176" s="769" t="e">
        <f t="shared" si="210"/>
        <v>#VALUE!</v>
      </c>
      <c r="AK176" s="705" t="e">
        <f t="shared" si="211"/>
        <v>#VALUE!</v>
      </c>
      <c r="AL176" s="702">
        <f t="shared" si="251"/>
        <v>1</v>
      </c>
      <c r="AM176" s="703" t="e">
        <f t="shared" si="252"/>
        <v>#VALUE!</v>
      </c>
      <c r="AN176" s="704" t="e">
        <f t="shared" si="253"/>
        <v>#VALUE!</v>
      </c>
      <c r="AO176" s="769" t="e">
        <f t="shared" si="212"/>
        <v>#VALUE!</v>
      </c>
      <c r="AP176" s="705" t="e">
        <f t="shared" si="213"/>
        <v>#VALUE!</v>
      </c>
      <c r="AQ176" s="702">
        <f t="shared" si="254"/>
        <v>1</v>
      </c>
      <c r="AR176" s="703" t="e">
        <f t="shared" si="255"/>
        <v>#VALUE!</v>
      </c>
      <c r="AS176" s="704" t="e">
        <f t="shared" si="256"/>
        <v>#VALUE!</v>
      </c>
      <c r="AT176" s="769" t="e">
        <f t="shared" si="214"/>
        <v>#VALUE!</v>
      </c>
      <c r="AU176" s="705" t="e">
        <f t="shared" si="215"/>
        <v>#VALUE!</v>
      </c>
      <c r="AV176" s="702">
        <f t="shared" si="257"/>
        <v>1</v>
      </c>
      <c r="AW176" s="703" t="e">
        <f t="shared" si="258"/>
        <v>#VALUE!</v>
      </c>
      <c r="AX176" s="704" t="e">
        <f t="shared" si="259"/>
        <v>#VALUE!</v>
      </c>
      <c r="AY176" s="769" t="e">
        <f t="shared" si="216"/>
        <v>#VALUE!</v>
      </c>
      <c r="AZ176" s="705" t="e">
        <f t="shared" si="217"/>
        <v>#VALUE!</v>
      </c>
      <c r="BA176" s="702">
        <f t="shared" si="260"/>
        <v>1</v>
      </c>
      <c r="BB176" s="703" t="e">
        <f t="shared" si="261"/>
        <v>#VALUE!</v>
      </c>
      <c r="BC176" s="704" t="e">
        <f t="shared" si="262"/>
        <v>#VALUE!</v>
      </c>
      <c r="BD176" s="769" t="e">
        <f t="shared" si="218"/>
        <v>#VALUE!</v>
      </c>
      <c r="BE176" s="705" t="e">
        <f t="shared" si="219"/>
        <v>#VALUE!</v>
      </c>
      <c r="BF176" s="702">
        <f t="shared" si="263"/>
        <v>1</v>
      </c>
      <c r="BG176" s="703" t="e">
        <f t="shared" si="264"/>
        <v>#VALUE!</v>
      </c>
      <c r="BH176" s="704" t="e">
        <f t="shared" si="265"/>
        <v>#VALUE!</v>
      </c>
      <c r="BI176" s="769" t="e">
        <f t="shared" si="220"/>
        <v>#VALUE!</v>
      </c>
      <c r="BJ176" s="705" t="e">
        <f t="shared" si="221"/>
        <v>#VALUE!</v>
      </c>
      <c r="BK176" s="702">
        <f t="shared" si="266"/>
        <v>1</v>
      </c>
      <c r="BL176" s="703" t="e">
        <f t="shared" si="267"/>
        <v>#VALUE!</v>
      </c>
      <c r="BM176" s="704" t="e">
        <f t="shared" si="268"/>
        <v>#VALUE!</v>
      </c>
      <c r="BN176" s="769" t="e">
        <f t="shared" si="222"/>
        <v>#VALUE!</v>
      </c>
      <c r="BO176" s="705" t="e">
        <f t="shared" si="223"/>
        <v>#VALUE!</v>
      </c>
      <c r="BP176" s="702">
        <f t="shared" si="269"/>
        <v>1</v>
      </c>
      <c r="BQ176" s="703" t="e">
        <f t="shared" si="270"/>
        <v>#VALUE!</v>
      </c>
      <c r="BR176" s="704" t="e">
        <f t="shared" si="271"/>
        <v>#VALUE!</v>
      </c>
      <c r="BS176" s="769" t="e">
        <f t="shared" si="224"/>
        <v>#VALUE!</v>
      </c>
      <c r="BT176" s="705" t="e">
        <f t="shared" si="225"/>
        <v>#VALUE!</v>
      </c>
      <c r="BU176" s="702">
        <f t="shared" si="272"/>
        <v>1</v>
      </c>
      <c r="BV176" s="703" t="e">
        <f t="shared" si="273"/>
        <v>#VALUE!</v>
      </c>
      <c r="BW176" s="704" t="e">
        <f t="shared" si="274"/>
        <v>#VALUE!</v>
      </c>
      <c r="BX176" s="769" t="e">
        <f t="shared" si="226"/>
        <v>#VALUE!</v>
      </c>
      <c r="BY176" s="705" t="e">
        <f t="shared" si="227"/>
        <v>#VALUE!</v>
      </c>
      <c r="BZ176" s="702">
        <f t="shared" si="275"/>
        <v>1</v>
      </c>
      <c r="CA176" s="703" t="e">
        <f t="shared" si="276"/>
        <v>#VALUE!</v>
      </c>
      <c r="CB176" s="704" t="e">
        <f t="shared" si="277"/>
        <v>#VALUE!</v>
      </c>
      <c r="CC176" s="769" t="e">
        <f t="shared" si="228"/>
        <v>#VALUE!</v>
      </c>
      <c r="CD176" s="705" t="e">
        <f t="shared" si="229"/>
        <v>#VALUE!</v>
      </c>
      <c r="CE176" s="706">
        <f t="shared" si="204"/>
        <v>12</v>
      </c>
      <c r="CF176" s="707" t="e">
        <f t="shared" si="205"/>
        <v>#VALUE!</v>
      </c>
      <c r="CG176" s="708"/>
      <c r="CH176" s="709"/>
      <c r="CI176" s="719"/>
      <c r="CJ176" s="719"/>
      <c r="CK176" s="720"/>
      <c r="CL176" s="721"/>
      <c r="CM176" s="721"/>
      <c r="CN176" s="722"/>
      <c r="CO176" s="742" t="e">
        <f t="shared" si="237"/>
        <v>#VALUE!</v>
      </c>
      <c r="CP176" s="743" t="e">
        <f t="shared" si="238"/>
        <v>#VALUE!</v>
      </c>
      <c r="CQ176" s="724">
        <f t="shared" si="239"/>
        <v>0</v>
      </c>
      <c r="CR176" s="725" t="e">
        <f t="shared" si="230"/>
        <v>#VALUE!</v>
      </c>
      <c r="CS176" s="725" t="e">
        <f t="shared" si="230"/>
        <v>#VALUE!</v>
      </c>
      <c r="CT176" s="725" t="e">
        <f t="shared" si="240"/>
        <v>#VALUE!</v>
      </c>
      <c r="CU176" s="709"/>
    </row>
    <row r="177" spans="1:99" ht="16.5" customHeight="1">
      <c r="A177" s="23">
        <f t="shared" si="241"/>
        <v>173</v>
      </c>
      <c r="B177" s="142">
        <f>'2020-상시근로자'!B177</f>
        <v>0</v>
      </c>
      <c r="C177" s="635">
        <f>'2020-상시근로자'!C177</f>
        <v>0</v>
      </c>
      <c r="D177" s="637">
        <f>'2020-상시근로자'!D177</f>
        <v>0</v>
      </c>
      <c r="E177" s="156" t="e">
        <f t="shared" si="231"/>
        <v>#VALUE!</v>
      </c>
      <c r="F177" s="30" t="e">
        <f t="shared" si="232"/>
        <v>#VALUE!</v>
      </c>
      <c r="G177" s="31" t="e">
        <f t="shared" si="233"/>
        <v>#VALUE!</v>
      </c>
      <c r="H177" s="147" t="e">
        <f t="shared" si="234"/>
        <v>#VALUE!</v>
      </c>
      <c r="I177" s="636">
        <f>'2020-상시근로자'!E177</f>
        <v>0</v>
      </c>
      <c r="J177" s="636">
        <f>'2020-상시근로자'!G177</f>
        <v>0</v>
      </c>
      <c r="K177" s="33" t="e">
        <f t="shared" si="235"/>
        <v>#VALUE!</v>
      </c>
      <c r="L177" s="33">
        <f t="shared" si="203"/>
        <v>0</v>
      </c>
      <c r="M177" s="35" t="e">
        <f t="shared" si="236"/>
        <v>#VALUE!</v>
      </c>
      <c r="N177" s="108"/>
      <c r="O177" s="178"/>
      <c r="P177" s="179"/>
      <c r="Q177" s="106" t="s">
        <v>160</v>
      </c>
      <c r="R177" s="107" t="s">
        <v>160</v>
      </c>
      <c r="S177" s="43"/>
      <c r="T177" s="122" t="s">
        <v>160</v>
      </c>
      <c r="U177" s="122" t="s">
        <v>160</v>
      </c>
      <c r="V177" s="123" t="s">
        <v>160</v>
      </c>
      <c r="W177" s="702">
        <f t="shared" si="242"/>
        <v>1</v>
      </c>
      <c r="X177" s="703" t="e">
        <f t="shared" si="243"/>
        <v>#VALUE!</v>
      </c>
      <c r="Y177" s="704" t="e">
        <f t="shared" si="244"/>
        <v>#VALUE!</v>
      </c>
      <c r="Z177" s="769" t="e">
        <f t="shared" si="206"/>
        <v>#VALUE!</v>
      </c>
      <c r="AA177" s="705" t="e">
        <f t="shared" si="207"/>
        <v>#VALUE!</v>
      </c>
      <c r="AB177" s="702">
        <f t="shared" si="245"/>
        <v>1</v>
      </c>
      <c r="AC177" s="703" t="e">
        <f t="shared" si="246"/>
        <v>#VALUE!</v>
      </c>
      <c r="AD177" s="704" t="e">
        <f t="shared" si="247"/>
        <v>#VALUE!</v>
      </c>
      <c r="AE177" s="769" t="e">
        <f t="shared" si="208"/>
        <v>#VALUE!</v>
      </c>
      <c r="AF177" s="705" t="e">
        <f t="shared" si="209"/>
        <v>#VALUE!</v>
      </c>
      <c r="AG177" s="702">
        <f t="shared" si="248"/>
        <v>1</v>
      </c>
      <c r="AH177" s="703" t="e">
        <f t="shared" si="249"/>
        <v>#VALUE!</v>
      </c>
      <c r="AI177" s="704" t="e">
        <f t="shared" si="250"/>
        <v>#VALUE!</v>
      </c>
      <c r="AJ177" s="769" t="e">
        <f t="shared" si="210"/>
        <v>#VALUE!</v>
      </c>
      <c r="AK177" s="705" t="e">
        <f t="shared" si="211"/>
        <v>#VALUE!</v>
      </c>
      <c r="AL177" s="702">
        <f t="shared" si="251"/>
        <v>1</v>
      </c>
      <c r="AM177" s="703" t="e">
        <f t="shared" si="252"/>
        <v>#VALUE!</v>
      </c>
      <c r="AN177" s="704" t="e">
        <f t="shared" si="253"/>
        <v>#VALUE!</v>
      </c>
      <c r="AO177" s="769" t="e">
        <f t="shared" si="212"/>
        <v>#VALUE!</v>
      </c>
      <c r="AP177" s="705" t="e">
        <f t="shared" si="213"/>
        <v>#VALUE!</v>
      </c>
      <c r="AQ177" s="702">
        <f t="shared" si="254"/>
        <v>1</v>
      </c>
      <c r="AR177" s="703" t="e">
        <f t="shared" si="255"/>
        <v>#VALUE!</v>
      </c>
      <c r="AS177" s="704" t="e">
        <f t="shared" si="256"/>
        <v>#VALUE!</v>
      </c>
      <c r="AT177" s="769" t="e">
        <f t="shared" si="214"/>
        <v>#VALUE!</v>
      </c>
      <c r="AU177" s="705" t="e">
        <f t="shared" si="215"/>
        <v>#VALUE!</v>
      </c>
      <c r="AV177" s="702">
        <f t="shared" si="257"/>
        <v>1</v>
      </c>
      <c r="AW177" s="703" t="e">
        <f t="shared" si="258"/>
        <v>#VALUE!</v>
      </c>
      <c r="AX177" s="704" t="e">
        <f t="shared" si="259"/>
        <v>#VALUE!</v>
      </c>
      <c r="AY177" s="769" t="e">
        <f t="shared" si="216"/>
        <v>#VALUE!</v>
      </c>
      <c r="AZ177" s="705" t="e">
        <f t="shared" si="217"/>
        <v>#VALUE!</v>
      </c>
      <c r="BA177" s="702">
        <f t="shared" si="260"/>
        <v>1</v>
      </c>
      <c r="BB177" s="703" t="e">
        <f t="shared" si="261"/>
        <v>#VALUE!</v>
      </c>
      <c r="BC177" s="704" t="e">
        <f t="shared" si="262"/>
        <v>#VALUE!</v>
      </c>
      <c r="BD177" s="769" t="e">
        <f t="shared" si="218"/>
        <v>#VALUE!</v>
      </c>
      <c r="BE177" s="705" t="e">
        <f t="shared" si="219"/>
        <v>#VALUE!</v>
      </c>
      <c r="BF177" s="702">
        <f t="shared" si="263"/>
        <v>1</v>
      </c>
      <c r="BG177" s="703" t="e">
        <f t="shared" si="264"/>
        <v>#VALUE!</v>
      </c>
      <c r="BH177" s="704" t="e">
        <f t="shared" si="265"/>
        <v>#VALUE!</v>
      </c>
      <c r="BI177" s="769" t="e">
        <f t="shared" si="220"/>
        <v>#VALUE!</v>
      </c>
      <c r="BJ177" s="705" t="e">
        <f t="shared" si="221"/>
        <v>#VALUE!</v>
      </c>
      <c r="BK177" s="702">
        <f t="shared" si="266"/>
        <v>1</v>
      </c>
      <c r="BL177" s="703" t="e">
        <f t="shared" si="267"/>
        <v>#VALUE!</v>
      </c>
      <c r="BM177" s="704" t="e">
        <f t="shared" si="268"/>
        <v>#VALUE!</v>
      </c>
      <c r="BN177" s="769" t="e">
        <f t="shared" si="222"/>
        <v>#VALUE!</v>
      </c>
      <c r="BO177" s="705" t="e">
        <f t="shared" si="223"/>
        <v>#VALUE!</v>
      </c>
      <c r="BP177" s="702">
        <f t="shared" si="269"/>
        <v>1</v>
      </c>
      <c r="BQ177" s="703" t="e">
        <f t="shared" si="270"/>
        <v>#VALUE!</v>
      </c>
      <c r="BR177" s="704" t="e">
        <f t="shared" si="271"/>
        <v>#VALUE!</v>
      </c>
      <c r="BS177" s="769" t="e">
        <f t="shared" si="224"/>
        <v>#VALUE!</v>
      </c>
      <c r="BT177" s="705" t="e">
        <f t="shared" si="225"/>
        <v>#VALUE!</v>
      </c>
      <c r="BU177" s="702">
        <f t="shared" si="272"/>
        <v>1</v>
      </c>
      <c r="BV177" s="703" t="e">
        <f t="shared" si="273"/>
        <v>#VALUE!</v>
      </c>
      <c r="BW177" s="704" t="e">
        <f t="shared" si="274"/>
        <v>#VALUE!</v>
      </c>
      <c r="BX177" s="769" t="e">
        <f t="shared" si="226"/>
        <v>#VALUE!</v>
      </c>
      <c r="BY177" s="705" t="e">
        <f t="shared" si="227"/>
        <v>#VALUE!</v>
      </c>
      <c r="BZ177" s="702">
        <f t="shared" si="275"/>
        <v>1</v>
      </c>
      <c r="CA177" s="703" t="e">
        <f t="shared" si="276"/>
        <v>#VALUE!</v>
      </c>
      <c r="CB177" s="704" t="e">
        <f t="shared" si="277"/>
        <v>#VALUE!</v>
      </c>
      <c r="CC177" s="769" t="e">
        <f t="shared" si="228"/>
        <v>#VALUE!</v>
      </c>
      <c r="CD177" s="705" t="e">
        <f t="shared" si="229"/>
        <v>#VALUE!</v>
      </c>
      <c r="CE177" s="706">
        <f t="shared" si="204"/>
        <v>12</v>
      </c>
      <c r="CF177" s="707" t="e">
        <f t="shared" si="205"/>
        <v>#VALUE!</v>
      </c>
      <c r="CG177" s="708"/>
      <c r="CH177" s="709"/>
      <c r="CI177" s="719"/>
      <c r="CJ177" s="719"/>
      <c r="CK177" s="720"/>
      <c r="CL177" s="721"/>
      <c r="CM177" s="721"/>
      <c r="CN177" s="722"/>
      <c r="CO177" s="742" t="e">
        <f t="shared" si="237"/>
        <v>#VALUE!</v>
      </c>
      <c r="CP177" s="743" t="e">
        <f t="shared" si="238"/>
        <v>#VALUE!</v>
      </c>
      <c r="CQ177" s="724">
        <f t="shared" si="239"/>
        <v>0</v>
      </c>
      <c r="CR177" s="725" t="e">
        <f t="shared" si="230"/>
        <v>#VALUE!</v>
      </c>
      <c r="CS177" s="725" t="e">
        <f t="shared" si="230"/>
        <v>#VALUE!</v>
      </c>
      <c r="CT177" s="725" t="e">
        <f t="shared" si="240"/>
        <v>#VALUE!</v>
      </c>
      <c r="CU177" s="709"/>
    </row>
    <row r="178" spans="1:99" ht="16.5" customHeight="1">
      <c r="A178" s="23">
        <f t="shared" si="241"/>
        <v>174</v>
      </c>
      <c r="B178" s="142">
        <f>'2020-상시근로자'!B178</f>
        <v>0</v>
      </c>
      <c r="C178" s="635">
        <f>'2020-상시근로자'!C178</f>
        <v>0</v>
      </c>
      <c r="D178" s="637">
        <f>'2020-상시근로자'!D178</f>
        <v>0</v>
      </c>
      <c r="E178" s="156" t="e">
        <f t="shared" si="231"/>
        <v>#VALUE!</v>
      </c>
      <c r="F178" s="30" t="e">
        <f t="shared" si="232"/>
        <v>#VALUE!</v>
      </c>
      <c r="G178" s="31" t="e">
        <f t="shared" si="233"/>
        <v>#VALUE!</v>
      </c>
      <c r="H178" s="147" t="e">
        <f t="shared" si="234"/>
        <v>#VALUE!</v>
      </c>
      <c r="I178" s="636">
        <f>'2020-상시근로자'!E178</f>
        <v>0</v>
      </c>
      <c r="J178" s="636">
        <f>'2020-상시근로자'!G178</f>
        <v>0</v>
      </c>
      <c r="K178" s="33" t="e">
        <f t="shared" si="235"/>
        <v>#VALUE!</v>
      </c>
      <c r="L178" s="33">
        <f t="shared" si="203"/>
        <v>0</v>
      </c>
      <c r="M178" s="35" t="e">
        <f t="shared" si="236"/>
        <v>#VALUE!</v>
      </c>
      <c r="N178" s="108"/>
      <c r="O178" s="178"/>
      <c r="P178" s="179"/>
      <c r="Q178" s="106" t="s">
        <v>160</v>
      </c>
      <c r="R178" s="107" t="s">
        <v>160</v>
      </c>
      <c r="S178" s="43"/>
      <c r="T178" s="122" t="s">
        <v>160</v>
      </c>
      <c r="U178" s="122" t="s">
        <v>160</v>
      </c>
      <c r="V178" s="123" t="s">
        <v>160</v>
      </c>
      <c r="W178" s="702">
        <f t="shared" si="242"/>
        <v>1</v>
      </c>
      <c r="X178" s="703" t="e">
        <f t="shared" si="243"/>
        <v>#VALUE!</v>
      </c>
      <c r="Y178" s="704" t="e">
        <f t="shared" si="244"/>
        <v>#VALUE!</v>
      </c>
      <c r="Z178" s="769" t="e">
        <f t="shared" si="206"/>
        <v>#VALUE!</v>
      </c>
      <c r="AA178" s="705" t="e">
        <f t="shared" si="207"/>
        <v>#VALUE!</v>
      </c>
      <c r="AB178" s="702">
        <f t="shared" si="245"/>
        <v>1</v>
      </c>
      <c r="AC178" s="703" t="e">
        <f t="shared" si="246"/>
        <v>#VALUE!</v>
      </c>
      <c r="AD178" s="704" t="e">
        <f t="shared" si="247"/>
        <v>#VALUE!</v>
      </c>
      <c r="AE178" s="769" t="e">
        <f t="shared" si="208"/>
        <v>#VALUE!</v>
      </c>
      <c r="AF178" s="705" t="e">
        <f t="shared" si="209"/>
        <v>#VALUE!</v>
      </c>
      <c r="AG178" s="702">
        <f t="shared" si="248"/>
        <v>1</v>
      </c>
      <c r="AH178" s="703" t="e">
        <f t="shared" si="249"/>
        <v>#VALUE!</v>
      </c>
      <c r="AI178" s="704" t="e">
        <f t="shared" si="250"/>
        <v>#VALUE!</v>
      </c>
      <c r="AJ178" s="769" t="e">
        <f t="shared" si="210"/>
        <v>#VALUE!</v>
      </c>
      <c r="AK178" s="705" t="e">
        <f t="shared" si="211"/>
        <v>#VALUE!</v>
      </c>
      <c r="AL178" s="702">
        <f t="shared" si="251"/>
        <v>1</v>
      </c>
      <c r="AM178" s="703" t="e">
        <f t="shared" si="252"/>
        <v>#VALUE!</v>
      </c>
      <c r="AN178" s="704" t="e">
        <f t="shared" si="253"/>
        <v>#VALUE!</v>
      </c>
      <c r="AO178" s="769" t="e">
        <f t="shared" si="212"/>
        <v>#VALUE!</v>
      </c>
      <c r="AP178" s="705" t="e">
        <f t="shared" si="213"/>
        <v>#VALUE!</v>
      </c>
      <c r="AQ178" s="702">
        <f t="shared" si="254"/>
        <v>1</v>
      </c>
      <c r="AR178" s="703" t="e">
        <f t="shared" si="255"/>
        <v>#VALUE!</v>
      </c>
      <c r="AS178" s="704" t="e">
        <f t="shared" si="256"/>
        <v>#VALUE!</v>
      </c>
      <c r="AT178" s="769" t="e">
        <f t="shared" si="214"/>
        <v>#VALUE!</v>
      </c>
      <c r="AU178" s="705" t="e">
        <f t="shared" si="215"/>
        <v>#VALUE!</v>
      </c>
      <c r="AV178" s="702">
        <f t="shared" si="257"/>
        <v>1</v>
      </c>
      <c r="AW178" s="703" t="e">
        <f t="shared" si="258"/>
        <v>#VALUE!</v>
      </c>
      <c r="AX178" s="704" t="e">
        <f t="shared" si="259"/>
        <v>#VALUE!</v>
      </c>
      <c r="AY178" s="769" t="e">
        <f t="shared" si="216"/>
        <v>#VALUE!</v>
      </c>
      <c r="AZ178" s="705" t="e">
        <f t="shared" si="217"/>
        <v>#VALUE!</v>
      </c>
      <c r="BA178" s="702">
        <f t="shared" si="260"/>
        <v>1</v>
      </c>
      <c r="BB178" s="703" t="e">
        <f t="shared" si="261"/>
        <v>#VALUE!</v>
      </c>
      <c r="BC178" s="704" t="e">
        <f t="shared" si="262"/>
        <v>#VALUE!</v>
      </c>
      <c r="BD178" s="769" t="e">
        <f t="shared" si="218"/>
        <v>#VALUE!</v>
      </c>
      <c r="BE178" s="705" t="e">
        <f t="shared" si="219"/>
        <v>#VALUE!</v>
      </c>
      <c r="BF178" s="702">
        <f t="shared" si="263"/>
        <v>1</v>
      </c>
      <c r="BG178" s="703" t="e">
        <f t="shared" si="264"/>
        <v>#VALUE!</v>
      </c>
      <c r="BH178" s="704" t="e">
        <f t="shared" si="265"/>
        <v>#VALUE!</v>
      </c>
      <c r="BI178" s="769" t="e">
        <f t="shared" si="220"/>
        <v>#VALUE!</v>
      </c>
      <c r="BJ178" s="705" t="e">
        <f t="shared" si="221"/>
        <v>#VALUE!</v>
      </c>
      <c r="BK178" s="702">
        <f t="shared" si="266"/>
        <v>1</v>
      </c>
      <c r="BL178" s="703" t="e">
        <f t="shared" si="267"/>
        <v>#VALUE!</v>
      </c>
      <c r="BM178" s="704" t="e">
        <f t="shared" si="268"/>
        <v>#VALUE!</v>
      </c>
      <c r="BN178" s="769" t="e">
        <f t="shared" si="222"/>
        <v>#VALUE!</v>
      </c>
      <c r="BO178" s="705" t="e">
        <f t="shared" si="223"/>
        <v>#VALUE!</v>
      </c>
      <c r="BP178" s="702">
        <f t="shared" si="269"/>
        <v>1</v>
      </c>
      <c r="BQ178" s="703" t="e">
        <f t="shared" si="270"/>
        <v>#VALUE!</v>
      </c>
      <c r="BR178" s="704" t="e">
        <f t="shared" si="271"/>
        <v>#VALUE!</v>
      </c>
      <c r="BS178" s="769" t="e">
        <f t="shared" si="224"/>
        <v>#VALUE!</v>
      </c>
      <c r="BT178" s="705" t="e">
        <f t="shared" si="225"/>
        <v>#VALUE!</v>
      </c>
      <c r="BU178" s="702">
        <f t="shared" si="272"/>
        <v>1</v>
      </c>
      <c r="BV178" s="703" t="e">
        <f t="shared" si="273"/>
        <v>#VALUE!</v>
      </c>
      <c r="BW178" s="704" t="e">
        <f t="shared" si="274"/>
        <v>#VALUE!</v>
      </c>
      <c r="BX178" s="769" t="e">
        <f t="shared" si="226"/>
        <v>#VALUE!</v>
      </c>
      <c r="BY178" s="705" t="e">
        <f t="shared" si="227"/>
        <v>#VALUE!</v>
      </c>
      <c r="BZ178" s="702">
        <f t="shared" si="275"/>
        <v>1</v>
      </c>
      <c r="CA178" s="703" t="e">
        <f t="shared" si="276"/>
        <v>#VALUE!</v>
      </c>
      <c r="CB178" s="704" t="e">
        <f t="shared" si="277"/>
        <v>#VALUE!</v>
      </c>
      <c r="CC178" s="769" t="e">
        <f t="shared" si="228"/>
        <v>#VALUE!</v>
      </c>
      <c r="CD178" s="705" t="e">
        <f t="shared" si="229"/>
        <v>#VALUE!</v>
      </c>
      <c r="CE178" s="706">
        <f t="shared" si="204"/>
        <v>12</v>
      </c>
      <c r="CF178" s="707" t="e">
        <f t="shared" si="205"/>
        <v>#VALUE!</v>
      </c>
      <c r="CG178" s="708"/>
      <c r="CH178" s="709"/>
      <c r="CI178" s="719"/>
      <c r="CJ178" s="719"/>
      <c r="CK178" s="720"/>
      <c r="CL178" s="721"/>
      <c r="CM178" s="721"/>
      <c r="CN178" s="722"/>
      <c r="CO178" s="742" t="e">
        <f t="shared" si="237"/>
        <v>#VALUE!</v>
      </c>
      <c r="CP178" s="743" t="e">
        <f t="shared" si="238"/>
        <v>#VALUE!</v>
      </c>
      <c r="CQ178" s="724">
        <f t="shared" si="239"/>
        <v>0</v>
      </c>
      <c r="CR178" s="725" t="e">
        <f t="shared" si="230"/>
        <v>#VALUE!</v>
      </c>
      <c r="CS178" s="725" t="e">
        <f t="shared" si="230"/>
        <v>#VALUE!</v>
      </c>
      <c r="CT178" s="725" t="e">
        <f t="shared" si="240"/>
        <v>#VALUE!</v>
      </c>
      <c r="CU178" s="709"/>
    </row>
    <row r="179" spans="1:99" ht="16.5" customHeight="1">
      <c r="A179" s="23">
        <f t="shared" si="241"/>
        <v>175</v>
      </c>
      <c r="B179" s="142">
        <f>'2020-상시근로자'!B179</f>
        <v>0</v>
      </c>
      <c r="C179" s="635">
        <f>'2020-상시근로자'!C179</f>
        <v>0</v>
      </c>
      <c r="D179" s="637">
        <f>'2020-상시근로자'!D179</f>
        <v>0</v>
      </c>
      <c r="E179" s="156" t="e">
        <f t="shared" si="231"/>
        <v>#VALUE!</v>
      </c>
      <c r="F179" s="30" t="e">
        <f t="shared" si="232"/>
        <v>#VALUE!</v>
      </c>
      <c r="G179" s="31" t="e">
        <f t="shared" si="233"/>
        <v>#VALUE!</v>
      </c>
      <c r="H179" s="147" t="e">
        <f t="shared" si="234"/>
        <v>#VALUE!</v>
      </c>
      <c r="I179" s="636">
        <f>'2020-상시근로자'!E179</f>
        <v>0</v>
      </c>
      <c r="J179" s="636">
        <f>'2020-상시근로자'!G179</f>
        <v>0</v>
      </c>
      <c r="K179" s="33" t="e">
        <f t="shared" si="235"/>
        <v>#VALUE!</v>
      </c>
      <c r="L179" s="33">
        <f t="shared" si="203"/>
        <v>0</v>
      </c>
      <c r="M179" s="35" t="e">
        <f t="shared" si="236"/>
        <v>#VALUE!</v>
      </c>
      <c r="N179" s="108"/>
      <c r="O179" s="178"/>
      <c r="P179" s="179"/>
      <c r="Q179" s="106" t="s">
        <v>160</v>
      </c>
      <c r="R179" s="107" t="s">
        <v>160</v>
      </c>
      <c r="S179" s="43"/>
      <c r="T179" s="122" t="s">
        <v>160</v>
      </c>
      <c r="U179" s="122" t="s">
        <v>160</v>
      </c>
      <c r="V179" s="123" t="s">
        <v>160</v>
      </c>
      <c r="W179" s="702">
        <f t="shared" si="242"/>
        <v>1</v>
      </c>
      <c r="X179" s="703" t="e">
        <f t="shared" si="243"/>
        <v>#VALUE!</v>
      </c>
      <c r="Y179" s="704" t="e">
        <f t="shared" si="244"/>
        <v>#VALUE!</v>
      </c>
      <c r="Z179" s="769" t="e">
        <f t="shared" si="206"/>
        <v>#VALUE!</v>
      </c>
      <c r="AA179" s="705" t="e">
        <f t="shared" si="207"/>
        <v>#VALUE!</v>
      </c>
      <c r="AB179" s="702">
        <f t="shared" si="245"/>
        <v>1</v>
      </c>
      <c r="AC179" s="703" t="e">
        <f t="shared" si="246"/>
        <v>#VALUE!</v>
      </c>
      <c r="AD179" s="704" t="e">
        <f t="shared" si="247"/>
        <v>#VALUE!</v>
      </c>
      <c r="AE179" s="769" t="e">
        <f t="shared" si="208"/>
        <v>#VALUE!</v>
      </c>
      <c r="AF179" s="705" t="e">
        <f t="shared" si="209"/>
        <v>#VALUE!</v>
      </c>
      <c r="AG179" s="702">
        <f t="shared" si="248"/>
        <v>1</v>
      </c>
      <c r="AH179" s="703" t="e">
        <f t="shared" si="249"/>
        <v>#VALUE!</v>
      </c>
      <c r="AI179" s="704" t="e">
        <f t="shared" si="250"/>
        <v>#VALUE!</v>
      </c>
      <c r="AJ179" s="769" t="e">
        <f t="shared" si="210"/>
        <v>#VALUE!</v>
      </c>
      <c r="AK179" s="705" t="e">
        <f t="shared" si="211"/>
        <v>#VALUE!</v>
      </c>
      <c r="AL179" s="702">
        <f t="shared" si="251"/>
        <v>1</v>
      </c>
      <c r="AM179" s="703" t="e">
        <f t="shared" si="252"/>
        <v>#VALUE!</v>
      </c>
      <c r="AN179" s="704" t="e">
        <f t="shared" si="253"/>
        <v>#VALUE!</v>
      </c>
      <c r="AO179" s="769" t="e">
        <f t="shared" si="212"/>
        <v>#VALUE!</v>
      </c>
      <c r="AP179" s="705" t="e">
        <f t="shared" si="213"/>
        <v>#VALUE!</v>
      </c>
      <c r="AQ179" s="702">
        <f t="shared" si="254"/>
        <v>1</v>
      </c>
      <c r="AR179" s="703" t="e">
        <f t="shared" si="255"/>
        <v>#VALUE!</v>
      </c>
      <c r="AS179" s="704" t="e">
        <f t="shared" si="256"/>
        <v>#VALUE!</v>
      </c>
      <c r="AT179" s="769" t="e">
        <f t="shared" si="214"/>
        <v>#VALUE!</v>
      </c>
      <c r="AU179" s="705" t="e">
        <f t="shared" si="215"/>
        <v>#VALUE!</v>
      </c>
      <c r="AV179" s="702">
        <f t="shared" si="257"/>
        <v>1</v>
      </c>
      <c r="AW179" s="703" t="e">
        <f t="shared" si="258"/>
        <v>#VALUE!</v>
      </c>
      <c r="AX179" s="704" t="e">
        <f t="shared" si="259"/>
        <v>#VALUE!</v>
      </c>
      <c r="AY179" s="769" t="e">
        <f t="shared" si="216"/>
        <v>#VALUE!</v>
      </c>
      <c r="AZ179" s="705" t="e">
        <f t="shared" si="217"/>
        <v>#VALUE!</v>
      </c>
      <c r="BA179" s="702">
        <f t="shared" si="260"/>
        <v>1</v>
      </c>
      <c r="BB179" s="703" t="e">
        <f t="shared" si="261"/>
        <v>#VALUE!</v>
      </c>
      <c r="BC179" s="704" t="e">
        <f t="shared" si="262"/>
        <v>#VALUE!</v>
      </c>
      <c r="BD179" s="769" t="e">
        <f t="shared" si="218"/>
        <v>#VALUE!</v>
      </c>
      <c r="BE179" s="705" t="e">
        <f t="shared" si="219"/>
        <v>#VALUE!</v>
      </c>
      <c r="BF179" s="702">
        <f t="shared" si="263"/>
        <v>1</v>
      </c>
      <c r="BG179" s="703" t="e">
        <f t="shared" si="264"/>
        <v>#VALUE!</v>
      </c>
      <c r="BH179" s="704" t="e">
        <f t="shared" si="265"/>
        <v>#VALUE!</v>
      </c>
      <c r="BI179" s="769" t="e">
        <f t="shared" si="220"/>
        <v>#VALUE!</v>
      </c>
      <c r="BJ179" s="705" t="e">
        <f t="shared" si="221"/>
        <v>#VALUE!</v>
      </c>
      <c r="BK179" s="702">
        <f t="shared" si="266"/>
        <v>1</v>
      </c>
      <c r="BL179" s="703" t="e">
        <f t="shared" si="267"/>
        <v>#VALUE!</v>
      </c>
      <c r="BM179" s="704" t="e">
        <f t="shared" si="268"/>
        <v>#VALUE!</v>
      </c>
      <c r="BN179" s="769" t="e">
        <f t="shared" si="222"/>
        <v>#VALUE!</v>
      </c>
      <c r="BO179" s="705" t="e">
        <f t="shared" si="223"/>
        <v>#VALUE!</v>
      </c>
      <c r="BP179" s="702">
        <f t="shared" si="269"/>
        <v>1</v>
      </c>
      <c r="BQ179" s="703" t="e">
        <f t="shared" si="270"/>
        <v>#VALUE!</v>
      </c>
      <c r="BR179" s="704" t="e">
        <f t="shared" si="271"/>
        <v>#VALUE!</v>
      </c>
      <c r="BS179" s="769" t="e">
        <f t="shared" si="224"/>
        <v>#VALUE!</v>
      </c>
      <c r="BT179" s="705" t="e">
        <f t="shared" si="225"/>
        <v>#VALUE!</v>
      </c>
      <c r="BU179" s="702">
        <f t="shared" si="272"/>
        <v>1</v>
      </c>
      <c r="BV179" s="703" t="e">
        <f t="shared" si="273"/>
        <v>#VALUE!</v>
      </c>
      <c r="BW179" s="704" t="e">
        <f t="shared" si="274"/>
        <v>#VALUE!</v>
      </c>
      <c r="BX179" s="769" t="e">
        <f t="shared" si="226"/>
        <v>#VALUE!</v>
      </c>
      <c r="BY179" s="705" t="e">
        <f t="shared" si="227"/>
        <v>#VALUE!</v>
      </c>
      <c r="BZ179" s="702">
        <f t="shared" si="275"/>
        <v>1</v>
      </c>
      <c r="CA179" s="703" t="e">
        <f t="shared" si="276"/>
        <v>#VALUE!</v>
      </c>
      <c r="CB179" s="704" t="e">
        <f t="shared" si="277"/>
        <v>#VALUE!</v>
      </c>
      <c r="CC179" s="769" t="e">
        <f t="shared" si="228"/>
        <v>#VALUE!</v>
      </c>
      <c r="CD179" s="705" t="e">
        <f t="shared" si="229"/>
        <v>#VALUE!</v>
      </c>
      <c r="CE179" s="706">
        <f t="shared" si="204"/>
        <v>12</v>
      </c>
      <c r="CF179" s="707" t="e">
        <f t="shared" si="205"/>
        <v>#VALUE!</v>
      </c>
      <c r="CG179" s="708"/>
      <c r="CH179" s="709"/>
      <c r="CI179" s="719"/>
      <c r="CJ179" s="719"/>
      <c r="CK179" s="720"/>
      <c r="CL179" s="721"/>
      <c r="CM179" s="721"/>
      <c r="CN179" s="722"/>
      <c r="CO179" s="742" t="e">
        <f t="shared" si="237"/>
        <v>#VALUE!</v>
      </c>
      <c r="CP179" s="743" t="e">
        <f t="shared" si="238"/>
        <v>#VALUE!</v>
      </c>
      <c r="CQ179" s="724">
        <f t="shared" si="239"/>
        <v>0</v>
      </c>
      <c r="CR179" s="725" t="e">
        <f t="shared" si="230"/>
        <v>#VALUE!</v>
      </c>
      <c r="CS179" s="725" t="e">
        <f t="shared" si="230"/>
        <v>#VALUE!</v>
      </c>
      <c r="CT179" s="725" t="e">
        <f t="shared" si="240"/>
        <v>#VALUE!</v>
      </c>
      <c r="CU179" s="709"/>
    </row>
    <row r="180" spans="1:99" ht="16.5" customHeight="1">
      <c r="A180" s="23">
        <f t="shared" si="241"/>
        <v>176</v>
      </c>
      <c r="B180" s="142">
        <f>'2020-상시근로자'!B180</f>
        <v>0</v>
      </c>
      <c r="C180" s="635">
        <f>'2020-상시근로자'!C180</f>
        <v>0</v>
      </c>
      <c r="D180" s="637">
        <f>'2020-상시근로자'!D180</f>
        <v>0</v>
      </c>
      <c r="E180" s="156" t="e">
        <f t="shared" si="231"/>
        <v>#VALUE!</v>
      </c>
      <c r="F180" s="30" t="e">
        <f t="shared" si="232"/>
        <v>#VALUE!</v>
      </c>
      <c r="G180" s="31" t="e">
        <f t="shared" si="233"/>
        <v>#VALUE!</v>
      </c>
      <c r="H180" s="147" t="e">
        <f t="shared" si="234"/>
        <v>#VALUE!</v>
      </c>
      <c r="I180" s="636">
        <f>'2020-상시근로자'!E180</f>
        <v>0</v>
      </c>
      <c r="J180" s="636">
        <f>'2020-상시근로자'!G180</f>
        <v>0</v>
      </c>
      <c r="K180" s="33" t="e">
        <f t="shared" si="235"/>
        <v>#VALUE!</v>
      </c>
      <c r="L180" s="33">
        <f t="shared" si="203"/>
        <v>0</v>
      </c>
      <c r="M180" s="35" t="e">
        <f t="shared" si="236"/>
        <v>#VALUE!</v>
      </c>
      <c r="N180" s="108"/>
      <c r="O180" s="178"/>
      <c r="P180" s="179"/>
      <c r="Q180" s="106" t="s">
        <v>160</v>
      </c>
      <c r="R180" s="107" t="s">
        <v>160</v>
      </c>
      <c r="S180" s="43"/>
      <c r="T180" s="122" t="s">
        <v>160</v>
      </c>
      <c r="U180" s="122" t="s">
        <v>160</v>
      </c>
      <c r="V180" s="123" t="s">
        <v>160</v>
      </c>
      <c r="W180" s="702">
        <f t="shared" si="242"/>
        <v>1</v>
      </c>
      <c r="X180" s="703" t="e">
        <f t="shared" si="243"/>
        <v>#VALUE!</v>
      </c>
      <c r="Y180" s="704" t="e">
        <f t="shared" si="244"/>
        <v>#VALUE!</v>
      </c>
      <c r="Z180" s="769" t="e">
        <f t="shared" si="206"/>
        <v>#VALUE!</v>
      </c>
      <c r="AA180" s="705" t="e">
        <f t="shared" si="207"/>
        <v>#VALUE!</v>
      </c>
      <c r="AB180" s="702">
        <f t="shared" si="245"/>
        <v>1</v>
      </c>
      <c r="AC180" s="703" t="e">
        <f t="shared" si="246"/>
        <v>#VALUE!</v>
      </c>
      <c r="AD180" s="704" t="e">
        <f t="shared" si="247"/>
        <v>#VALUE!</v>
      </c>
      <c r="AE180" s="769" t="e">
        <f t="shared" si="208"/>
        <v>#VALUE!</v>
      </c>
      <c r="AF180" s="705" t="e">
        <f t="shared" si="209"/>
        <v>#VALUE!</v>
      </c>
      <c r="AG180" s="702">
        <f t="shared" si="248"/>
        <v>1</v>
      </c>
      <c r="AH180" s="703" t="e">
        <f t="shared" si="249"/>
        <v>#VALUE!</v>
      </c>
      <c r="AI180" s="704" t="e">
        <f t="shared" si="250"/>
        <v>#VALUE!</v>
      </c>
      <c r="AJ180" s="769" t="e">
        <f t="shared" si="210"/>
        <v>#VALUE!</v>
      </c>
      <c r="AK180" s="705" t="e">
        <f t="shared" si="211"/>
        <v>#VALUE!</v>
      </c>
      <c r="AL180" s="702">
        <f t="shared" si="251"/>
        <v>1</v>
      </c>
      <c r="AM180" s="703" t="e">
        <f t="shared" si="252"/>
        <v>#VALUE!</v>
      </c>
      <c r="AN180" s="704" t="e">
        <f t="shared" si="253"/>
        <v>#VALUE!</v>
      </c>
      <c r="AO180" s="769" t="e">
        <f t="shared" si="212"/>
        <v>#VALUE!</v>
      </c>
      <c r="AP180" s="705" t="e">
        <f t="shared" si="213"/>
        <v>#VALUE!</v>
      </c>
      <c r="AQ180" s="702">
        <f t="shared" si="254"/>
        <v>1</v>
      </c>
      <c r="AR180" s="703" t="e">
        <f t="shared" si="255"/>
        <v>#VALUE!</v>
      </c>
      <c r="AS180" s="704" t="e">
        <f t="shared" si="256"/>
        <v>#VALUE!</v>
      </c>
      <c r="AT180" s="769" t="e">
        <f t="shared" si="214"/>
        <v>#VALUE!</v>
      </c>
      <c r="AU180" s="705" t="e">
        <f t="shared" si="215"/>
        <v>#VALUE!</v>
      </c>
      <c r="AV180" s="702">
        <f t="shared" si="257"/>
        <v>1</v>
      </c>
      <c r="AW180" s="703" t="e">
        <f t="shared" si="258"/>
        <v>#VALUE!</v>
      </c>
      <c r="AX180" s="704" t="e">
        <f t="shared" si="259"/>
        <v>#VALUE!</v>
      </c>
      <c r="AY180" s="769" t="e">
        <f t="shared" si="216"/>
        <v>#VALUE!</v>
      </c>
      <c r="AZ180" s="705" t="e">
        <f t="shared" si="217"/>
        <v>#VALUE!</v>
      </c>
      <c r="BA180" s="702">
        <f t="shared" si="260"/>
        <v>1</v>
      </c>
      <c r="BB180" s="703" t="e">
        <f t="shared" si="261"/>
        <v>#VALUE!</v>
      </c>
      <c r="BC180" s="704" t="e">
        <f t="shared" si="262"/>
        <v>#VALUE!</v>
      </c>
      <c r="BD180" s="769" t="e">
        <f t="shared" si="218"/>
        <v>#VALUE!</v>
      </c>
      <c r="BE180" s="705" t="e">
        <f t="shared" si="219"/>
        <v>#VALUE!</v>
      </c>
      <c r="BF180" s="702">
        <f t="shared" si="263"/>
        <v>1</v>
      </c>
      <c r="BG180" s="703" t="e">
        <f t="shared" si="264"/>
        <v>#VALUE!</v>
      </c>
      <c r="BH180" s="704" t="e">
        <f t="shared" si="265"/>
        <v>#VALUE!</v>
      </c>
      <c r="BI180" s="769" t="e">
        <f t="shared" si="220"/>
        <v>#VALUE!</v>
      </c>
      <c r="BJ180" s="705" t="e">
        <f t="shared" si="221"/>
        <v>#VALUE!</v>
      </c>
      <c r="BK180" s="702">
        <f t="shared" si="266"/>
        <v>1</v>
      </c>
      <c r="BL180" s="703" t="e">
        <f t="shared" si="267"/>
        <v>#VALUE!</v>
      </c>
      <c r="BM180" s="704" t="e">
        <f t="shared" si="268"/>
        <v>#VALUE!</v>
      </c>
      <c r="BN180" s="769" t="e">
        <f t="shared" si="222"/>
        <v>#VALUE!</v>
      </c>
      <c r="BO180" s="705" t="e">
        <f t="shared" si="223"/>
        <v>#VALUE!</v>
      </c>
      <c r="BP180" s="702">
        <f t="shared" si="269"/>
        <v>1</v>
      </c>
      <c r="BQ180" s="703" t="e">
        <f t="shared" si="270"/>
        <v>#VALUE!</v>
      </c>
      <c r="BR180" s="704" t="e">
        <f t="shared" si="271"/>
        <v>#VALUE!</v>
      </c>
      <c r="BS180" s="769" t="e">
        <f t="shared" si="224"/>
        <v>#VALUE!</v>
      </c>
      <c r="BT180" s="705" t="e">
        <f t="shared" si="225"/>
        <v>#VALUE!</v>
      </c>
      <c r="BU180" s="702">
        <f t="shared" si="272"/>
        <v>1</v>
      </c>
      <c r="BV180" s="703" t="e">
        <f t="shared" si="273"/>
        <v>#VALUE!</v>
      </c>
      <c r="BW180" s="704" t="e">
        <f t="shared" si="274"/>
        <v>#VALUE!</v>
      </c>
      <c r="BX180" s="769" t="e">
        <f t="shared" si="226"/>
        <v>#VALUE!</v>
      </c>
      <c r="BY180" s="705" t="e">
        <f t="shared" si="227"/>
        <v>#VALUE!</v>
      </c>
      <c r="BZ180" s="702">
        <f t="shared" si="275"/>
        <v>1</v>
      </c>
      <c r="CA180" s="703" t="e">
        <f t="shared" si="276"/>
        <v>#VALUE!</v>
      </c>
      <c r="CB180" s="704" t="e">
        <f t="shared" si="277"/>
        <v>#VALUE!</v>
      </c>
      <c r="CC180" s="769" t="e">
        <f t="shared" si="228"/>
        <v>#VALUE!</v>
      </c>
      <c r="CD180" s="705" t="e">
        <f t="shared" si="229"/>
        <v>#VALUE!</v>
      </c>
      <c r="CE180" s="706">
        <f t="shared" si="204"/>
        <v>12</v>
      </c>
      <c r="CF180" s="707" t="e">
        <f t="shared" si="205"/>
        <v>#VALUE!</v>
      </c>
      <c r="CG180" s="708"/>
      <c r="CH180" s="709"/>
      <c r="CI180" s="719"/>
      <c r="CJ180" s="719"/>
      <c r="CK180" s="720"/>
      <c r="CL180" s="721"/>
      <c r="CM180" s="721"/>
      <c r="CN180" s="722"/>
      <c r="CO180" s="742" t="e">
        <f t="shared" si="237"/>
        <v>#VALUE!</v>
      </c>
      <c r="CP180" s="743" t="e">
        <f t="shared" si="238"/>
        <v>#VALUE!</v>
      </c>
      <c r="CQ180" s="724">
        <f t="shared" si="239"/>
        <v>0</v>
      </c>
      <c r="CR180" s="725" t="e">
        <f t="shared" si="230"/>
        <v>#VALUE!</v>
      </c>
      <c r="CS180" s="725" t="e">
        <f t="shared" si="230"/>
        <v>#VALUE!</v>
      </c>
      <c r="CT180" s="725" t="e">
        <f t="shared" si="240"/>
        <v>#VALUE!</v>
      </c>
      <c r="CU180" s="709"/>
    </row>
    <row r="181" spans="1:99" ht="16.5" customHeight="1">
      <c r="A181" s="23">
        <f t="shared" si="241"/>
        <v>177</v>
      </c>
      <c r="B181" s="142">
        <f>'2020-상시근로자'!B181</f>
        <v>0</v>
      </c>
      <c r="C181" s="635">
        <f>'2020-상시근로자'!C181</f>
        <v>0</v>
      </c>
      <c r="D181" s="637">
        <f>'2020-상시근로자'!D181</f>
        <v>0</v>
      </c>
      <c r="E181" s="156" t="e">
        <f t="shared" si="231"/>
        <v>#VALUE!</v>
      </c>
      <c r="F181" s="30" t="e">
        <f t="shared" si="232"/>
        <v>#VALUE!</v>
      </c>
      <c r="G181" s="31" t="e">
        <f t="shared" si="233"/>
        <v>#VALUE!</v>
      </c>
      <c r="H181" s="147" t="e">
        <f t="shared" si="234"/>
        <v>#VALUE!</v>
      </c>
      <c r="I181" s="636">
        <f>'2020-상시근로자'!E181</f>
        <v>0</v>
      </c>
      <c r="J181" s="636">
        <f>'2020-상시근로자'!G181</f>
        <v>0</v>
      </c>
      <c r="K181" s="33" t="e">
        <f t="shared" si="235"/>
        <v>#VALUE!</v>
      </c>
      <c r="L181" s="33">
        <f t="shared" si="203"/>
        <v>0</v>
      </c>
      <c r="M181" s="35" t="e">
        <f t="shared" si="236"/>
        <v>#VALUE!</v>
      </c>
      <c r="N181" s="108"/>
      <c r="O181" s="178"/>
      <c r="P181" s="179"/>
      <c r="Q181" s="106" t="s">
        <v>160</v>
      </c>
      <c r="R181" s="107" t="s">
        <v>160</v>
      </c>
      <c r="S181" s="43"/>
      <c r="T181" s="122" t="s">
        <v>160</v>
      </c>
      <c r="U181" s="122" t="s">
        <v>160</v>
      </c>
      <c r="V181" s="123" t="s">
        <v>160</v>
      </c>
      <c r="W181" s="702">
        <f t="shared" si="242"/>
        <v>1</v>
      </c>
      <c r="X181" s="703" t="e">
        <f t="shared" si="243"/>
        <v>#VALUE!</v>
      </c>
      <c r="Y181" s="704" t="e">
        <f t="shared" si="244"/>
        <v>#VALUE!</v>
      </c>
      <c r="Z181" s="769" t="e">
        <f t="shared" si="206"/>
        <v>#VALUE!</v>
      </c>
      <c r="AA181" s="705" t="e">
        <f t="shared" si="207"/>
        <v>#VALUE!</v>
      </c>
      <c r="AB181" s="702">
        <f t="shared" si="245"/>
        <v>1</v>
      </c>
      <c r="AC181" s="703" t="e">
        <f t="shared" si="246"/>
        <v>#VALUE!</v>
      </c>
      <c r="AD181" s="704" t="e">
        <f t="shared" si="247"/>
        <v>#VALUE!</v>
      </c>
      <c r="AE181" s="769" t="e">
        <f t="shared" si="208"/>
        <v>#VALUE!</v>
      </c>
      <c r="AF181" s="705" t="e">
        <f t="shared" si="209"/>
        <v>#VALUE!</v>
      </c>
      <c r="AG181" s="702">
        <f t="shared" si="248"/>
        <v>1</v>
      </c>
      <c r="AH181" s="703" t="e">
        <f t="shared" si="249"/>
        <v>#VALUE!</v>
      </c>
      <c r="AI181" s="704" t="e">
        <f t="shared" si="250"/>
        <v>#VALUE!</v>
      </c>
      <c r="AJ181" s="769" t="e">
        <f t="shared" si="210"/>
        <v>#VALUE!</v>
      </c>
      <c r="AK181" s="705" t="e">
        <f t="shared" si="211"/>
        <v>#VALUE!</v>
      </c>
      <c r="AL181" s="702">
        <f t="shared" si="251"/>
        <v>1</v>
      </c>
      <c r="AM181" s="703" t="e">
        <f t="shared" si="252"/>
        <v>#VALUE!</v>
      </c>
      <c r="AN181" s="704" t="e">
        <f t="shared" si="253"/>
        <v>#VALUE!</v>
      </c>
      <c r="AO181" s="769" t="e">
        <f t="shared" si="212"/>
        <v>#VALUE!</v>
      </c>
      <c r="AP181" s="705" t="e">
        <f t="shared" si="213"/>
        <v>#VALUE!</v>
      </c>
      <c r="AQ181" s="702">
        <f t="shared" si="254"/>
        <v>1</v>
      </c>
      <c r="AR181" s="703" t="e">
        <f t="shared" si="255"/>
        <v>#VALUE!</v>
      </c>
      <c r="AS181" s="704" t="e">
        <f t="shared" si="256"/>
        <v>#VALUE!</v>
      </c>
      <c r="AT181" s="769" t="e">
        <f t="shared" si="214"/>
        <v>#VALUE!</v>
      </c>
      <c r="AU181" s="705" t="e">
        <f t="shared" si="215"/>
        <v>#VALUE!</v>
      </c>
      <c r="AV181" s="702">
        <f t="shared" si="257"/>
        <v>1</v>
      </c>
      <c r="AW181" s="703" t="e">
        <f t="shared" si="258"/>
        <v>#VALUE!</v>
      </c>
      <c r="AX181" s="704" t="e">
        <f t="shared" si="259"/>
        <v>#VALUE!</v>
      </c>
      <c r="AY181" s="769" t="e">
        <f t="shared" si="216"/>
        <v>#VALUE!</v>
      </c>
      <c r="AZ181" s="705" t="e">
        <f t="shared" si="217"/>
        <v>#VALUE!</v>
      </c>
      <c r="BA181" s="702">
        <f t="shared" si="260"/>
        <v>1</v>
      </c>
      <c r="BB181" s="703" t="e">
        <f t="shared" si="261"/>
        <v>#VALUE!</v>
      </c>
      <c r="BC181" s="704" t="e">
        <f t="shared" si="262"/>
        <v>#VALUE!</v>
      </c>
      <c r="BD181" s="769" t="e">
        <f t="shared" si="218"/>
        <v>#VALUE!</v>
      </c>
      <c r="BE181" s="705" t="e">
        <f t="shared" si="219"/>
        <v>#VALUE!</v>
      </c>
      <c r="BF181" s="702">
        <f t="shared" si="263"/>
        <v>1</v>
      </c>
      <c r="BG181" s="703" t="e">
        <f t="shared" si="264"/>
        <v>#VALUE!</v>
      </c>
      <c r="BH181" s="704" t="e">
        <f t="shared" si="265"/>
        <v>#VALUE!</v>
      </c>
      <c r="BI181" s="769" t="e">
        <f t="shared" si="220"/>
        <v>#VALUE!</v>
      </c>
      <c r="BJ181" s="705" t="e">
        <f t="shared" si="221"/>
        <v>#VALUE!</v>
      </c>
      <c r="BK181" s="702">
        <f t="shared" si="266"/>
        <v>1</v>
      </c>
      <c r="BL181" s="703" t="e">
        <f t="shared" si="267"/>
        <v>#VALUE!</v>
      </c>
      <c r="BM181" s="704" t="e">
        <f t="shared" si="268"/>
        <v>#VALUE!</v>
      </c>
      <c r="BN181" s="769" t="e">
        <f t="shared" si="222"/>
        <v>#VALUE!</v>
      </c>
      <c r="BO181" s="705" t="e">
        <f t="shared" si="223"/>
        <v>#VALUE!</v>
      </c>
      <c r="BP181" s="702">
        <f t="shared" si="269"/>
        <v>1</v>
      </c>
      <c r="BQ181" s="703" t="e">
        <f t="shared" si="270"/>
        <v>#VALUE!</v>
      </c>
      <c r="BR181" s="704" t="e">
        <f t="shared" si="271"/>
        <v>#VALUE!</v>
      </c>
      <c r="BS181" s="769" t="e">
        <f t="shared" si="224"/>
        <v>#VALUE!</v>
      </c>
      <c r="BT181" s="705" t="e">
        <f t="shared" si="225"/>
        <v>#VALUE!</v>
      </c>
      <c r="BU181" s="702">
        <f t="shared" si="272"/>
        <v>1</v>
      </c>
      <c r="BV181" s="703" t="e">
        <f t="shared" si="273"/>
        <v>#VALUE!</v>
      </c>
      <c r="BW181" s="704" t="e">
        <f t="shared" si="274"/>
        <v>#VALUE!</v>
      </c>
      <c r="BX181" s="769" t="e">
        <f t="shared" si="226"/>
        <v>#VALUE!</v>
      </c>
      <c r="BY181" s="705" t="e">
        <f t="shared" si="227"/>
        <v>#VALUE!</v>
      </c>
      <c r="BZ181" s="702">
        <f t="shared" si="275"/>
        <v>1</v>
      </c>
      <c r="CA181" s="703" t="e">
        <f t="shared" si="276"/>
        <v>#VALUE!</v>
      </c>
      <c r="CB181" s="704" t="e">
        <f t="shared" si="277"/>
        <v>#VALUE!</v>
      </c>
      <c r="CC181" s="769" t="e">
        <f t="shared" si="228"/>
        <v>#VALUE!</v>
      </c>
      <c r="CD181" s="705" t="e">
        <f t="shared" si="229"/>
        <v>#VALUE!</v>
      </c>
      <c r="CE181" s="706">
        <f t="shared" si="204"/>
        <v>12</v>
      </c>
      <c r="CF181" s="707" t="e">
        <f t="shared" si="205"/>
        <v>#VALUE!</v>
      </c>
      <c r="CG181" s="708"/>
      <c r="CH181" s="709"/>
      <c r="CI181" s="719"/>
      <c r="CJ181" s="719"/>
      <c r="CK181" s="720"/>
      <c r="CL181" s="721"/>
      <c r="CM181" s="721"/>
      <c r="CN181" s="722"/>
      <c r="CO181" s="742" t="e">
        <f t="shared" si="237"/>
        <v>#VALUE!</v>
      </c>
      <c r="CP181" s="743" t="e">
        <f t="shared" si="238"/>
        <v>#VALUE!</v>
      </c>
      <c r="CQ181" s="724">
        <f t="shared" si="239"/>
        <v>0</v>
      </c>
      <c r="CR181" s="725" t="e">
        <f t="shared" si="230"/>
        <v>#VALUE!</v>
      </c>
      <c r="CS181" s="725" t="e">
        <f t="shared" si="230"/>
        <v>#VALUE!</v>
      </c>
      <c r="CT181" s="725" t="e">
        <f t="shared" ref="CT181:CT213" si="278">SUM(CR181:CS181)</f>
        <v>#VALUE!</v>
      </c>
      <c r="CU181" s="709"/>
    </row>
    <row r="182" spans="1:99" ht="16.5" customHeight="1" thickBot="1">
      <c r="A182" s="23">
        <f t="shared" si="241"/>
        <v>178</v>
      </c>
      <c r="B182" s="142">
        <f>'2020-상시근로자'!B182</f>
        <v>0</v>
      </c>
      <c r="C182" s="635">
        <f>'2020-상시근로자'!C182</f>
        <v>0</v>
      </c>
      <c r="D182" s="637">
        <f>'2020-상시근로자'!D182</f>
        <v>0</v>
      </c>
      <c r="E182" s="156" t="e">
        <f t="shared" si="231"/>
        <v>#VALUE!</v>
      </c>
      <c r="F182" s="30" t="e">
        <f t="shared" si="232"/>
        <v>#VALUE!</v>
      </c>
      <c r="G182" s="31" t="e">
        <f t="shared" si="233"/>
        <v>#VALUE!</v>
      </c>
      <c r="H182" s="147" t="e">
        <f t="shared" si="234"/>
        <v>#VALUE!</v>
      </c>
      <c r="I182" s="636">
        <f>'2020-상시근로자'!E182</f>
        <v>0</v>
      </c>
      <c r="J182" s="636">
        <f>'2020-상시근로자'!G182</f>
        <v>0</v>
      </c>
      <c r="K182" s="33" t="e">
        <f t="shared" si="235"/>
        <v>#VALUE!</v>
      </c>
      <c r="L182" s="33">
        <f t="shared" si="203"/>
        <v>0</v>
      </c>
      <c r="M182" s="35" t="e">
        <f t="shared" si="236"/>
        <v>#VALUE!</v>
      </c>
      <c r="N182" s="108"/>
      <c r="O182" s="180"/>
      <c r="P182" s="181"/>
      <c r="Q182" s="106" t="s">
        <v>160</v>
      </c>
      <c r="R182" s="107" t="s">
        <v>160</v>
      </c>
      <c r="S182" s="43"/>
      <c r="T182" s="122" t="s">
        <v>160</v>
      </c>
      <c r="U182" s="122" t="s">
        <v>160</v>
      </c>
      <c r="V182" s="123" t="s">
        <v>160</v>
      </c>
      <c r="W182" s="702">
        <f t="shared" si="242"/>
        <v>1</v>
      </c>
      <c r="X182" s="703" t="e">
        <f t="shared" si="243"/>
        <v>#VALUE!</v>
      </c>
      <c r="Y182" s="704" t="e">
        <f t="shared" si="244"/>
        <v>#VALUE!</v>
      </c>
      <c r="Z182" s="769" t="e">
        <f t="shared" si="206"/>
        <v>#VALUE!</v>
      </c>
      <c r="AA182" s="705" t="e">
        <f t="shared" si="207"/>
        <v>#VALUE!</v>
      </c>
      <c r="AB182" s="702">
        <f t="shared" si="245"/>
        <v>1</v>
      </c>
      <c r="AC182" s="703" t="e">
        <f t="shared" si="246"/>
        <v>#VALUE!</v>
      </c>
      <c r="AD182" s="704" t="e">
        <f t="shared" si="247"/>
        <v>#VALUE!</v>
      </c>
      <c r="AE182" s="769" t="e">
        <f t="shared" si="208"/>
        <v>#VALUE!</v>
      </c>
      <c r="AF182" s="705" t="e">
        <f t="shared" si="209"/>
        <v>#VALUE!</v>
      </c>
      <c r="AG182" s="702">
        <f t="shared" si="248"/>
        <v>1</v>
      </c>
      <c r="AH182" s="703" t="e">
        <f t="shared" si="249"/>
        <v>#VALUE!</v>
      </c>
      <c r="AI182" s="704" t="e">
        <f t="shared" si="250"/>
        <v>#VALUE!</v>
      </c>
      <c r="AJ182" s="769" t="e">
        <f t="shared" si="210"/>
        <v>#VALUE!</v>
      </c>
      <c r="AK182" s="705" t="e">
        <f t="shared" si="211"/>
        <v>#VALUE!</v>
      </c>
      <c r="AL182" s="702">
        <f t="shared" si="251"/>
        <v>1</v>
      </c>
      <c r="AM182" s="703" t="e">
        <f t="shared" si="252"/>
        <v>#VALUE!</v>
      </c>
      <c r="AN182" s="704" t="e">
        <f t="shared" si="253"/>
        <v>#VALUE!</v>
      </c>
      <c r="AO182" s="769" t="e">
        <f t="shared" si="212"/>
        <v>#VALUE!</v>
      </c>
      <c r="AP182" s="705" t="e">
        <f t="shared" si="213"/>
        <v>#VALUE!</v>
      </c>
      <c r="AQ182" s="702">
        <f t="shared" si="254"/>
        <v>1</v>
      </c>
      <c r="AR182" s="703" t="e">
        <f t="shared" si="255"/>
        <v>#VALUE!</v>
      </c>
      <c r="AS182" s="704" t="e">
        <f t="shared" si="256"/>
        <v>#VALUE!</v>
      </c>
      <c r="AT182" s="769" t="e">
        <f t="shared" si="214"/>
        <v>#VALUE!</v>
      </c>
      <c r="AU182" s="705" t="e">
        <f t="shared" si="215"/>
        <v>#VALUE!</v>
      </c>
      <c r="AV182" s="702">
        <f t="shared" si="257"/>
        <v>1</v>
      </c>
      <c r="AW182" s="703" t="e">
        <f t="shared" si="258"/>
        <v>#VALUE!</v>
      </c>
      <c r="AX182" s="704" t="e">
        <f t="shared" si="259"/>
        <v>#VALUE!</v>
      </c>
      <c r="AY182" s="769" t="e">
        <f t="shared" si="216"/>
        <v>#VALUE!</v>
      </c>
      <c r="AZ182" s="705" t="e">
        <f t="shared" si="217"/>
        <v>#VALUE!</v>
      </c>
      <c r="BA182" s="702">
        <f t="shared" si="260"/>
        <v>1</v>
      </c>
      <c r="BB182" s="703" t="e">
        <f t="shared" si="261"/>
        <v>#VALUE!</v>
      </c>
      <c r="BC182" s="704" t="e">
        <f t="shared" si="262"/>
        <v>#VALUE!</v>
      </c>
      <c r="BD182" s="769" t="e">
        <f t="shared" si="218"/>
        <v>#VALUE!</v>
      </c>
      <c r="BE182" s="705" t="e">
        <f t="shared" si="219"/>
        <v>#VALUE!</v>
      </c>
      <c r="BF182" s="702">
        <f t="shared" si="263"/>
        <v>1</v>
      </c>
      <c r="BG182" s="703" t="e">
        <f t="shared" si="264"/>
        <v>#VALUE!</v>
      </c>
      <c r="BH182" s="704" t="e">
        <f t="shared" si="265"/>
        <v>#VALUE!</v>
      </c>
      <c r="BI182" s="769" t="e">
        <f t="shared" si="220"/>
        <v>#VALUE!</v>
      </c>
      <c r="BJ182" s="705" t="e">
        <f t="shared" si="221"/>
        <v>#VALUE!</v>
      </c>
      <c r="BK182" s="702">
        <f t="shared" si="266"/>
        <v>1</v>
      </c>
      <c r="BL182" s="703" t="e">
        <f t="shared" si="267"/>
        <v>#VALUE!</v>
      </c>
      <c r="BM182" s="704" t="e">
        <f t="shared" si="268"/>
        <v>#VALUE!</v>
      </c>
      <c r="BN182" s="769" t="e">
        <f t="shared" si="222"/>
        <v>#VALUE!</v>
      </c>
      <c r="BO182" s="705" t="e">
        <f t="shared" si="223"/>
        <v>#VALUE!</v>
      </c>
      <c r="BP182" s="702">
        <f t="shared" si="269"/>
        <v>1</v>
      </c>
      <c r="BQ182" s="703" t="e">
        <f t="shared" si="270"/>
        <v>#VALUE!</v>
      </c>
      <c r="BR182" s="704" t="e">
        <f t="shared" si="271"/>
        <v>#VALUE!</v>
      </c>
      <c r="BS182" s="769" t="e">
        <f t="shared" si="224"/>
        <v>#VALUE!</v>
      </c>
      <c r="BT182" s="705" t="e">
        <f t="shared" si="225"/>
        <v>#VALUE!</v>
      </c>
      <c r="BU182" s="702">
        <f t="shared" si="272"/>
        <v>1</v>
      </c>
      <c r="BV182" s="703" t="e">
        <f t="shared" si="273"/>
        <v>#VALUE!</v>
      </c>
      <c r="BW182" s="704" t="e">
        <f t="shared" si="274"/>
        <v>#VALUE!</v>
      </c>
      <c r="BX182" s="769" t="e">
        <f t="shared" si="226"/>
        <v>#VALUE!</v>
      </c>
      <c r="BY182" s="705" t="e">
        <f t="shared" si="227"/>
        <v>#VALUE!</v>
      </c>
      <c r="BZ182" s="702">
        <f t="shared" si="275"/>
        <v>1</v>
      </c>
      <c r="CA182" s="703" t="e">
        <f t="shared" si="276"/>
        <v>#VALUE!</v>
      </c>
      <c r="CB182" s="704" t="e">
        <f t="shared" si="277"/>
        <v>#VALUE!</v>
      </c>
      <c r="CC182" s="769" t="e">
        <f t="shared" si="228"/>
        <v>#VALUE!</v>
      </c>
      <c r="CD182" s="705" t="e">
        <f t="shared" si="229"/>
        <v>#VALUE!</v>
      </c>
      <c r="CE182" s="706">
        <f t="shared" si="204"/>
        <v>12</v>
      </c>
      <c r="CF182" s="707" t="e">
        <f t="shared" si="205"/>
        <v>#VALUE!</v>
      </c>
      <c r="CG182" s="708"/>
      <c r="CH182" s="709"/>
      <c r="CI182" s="719"/>
      <c r="CJ182" s="719"/>
      <c r="CK182" s="720"/>
      <c r="CL182" s="721"/>
      <c r="CM182" s="721"/>
      <c r="CN182" s="722"/>
      <c r="CO182" s="742" t="e">
        <f t="shared" si="237"/>
        <v>#VALUE!</v>
      </c>
      <c r="CP182" s="743" t="e">
        <f t="shared" si="238"/>
        <v>#VALUE!</v>
      </c>
      <c r="CQ182" s="724">
        <f t="shared" si="239"/>
        <v>0</v>
      </c>
      <c r="CR182" s="725" t="e">
        <f t="shared" si="230"/>
        <v>#VALUE!</v>
      </c>
      <c r="CS182" s="725" t="e">
        <f t="shared" si="230"/>
        <v>#VALUE!</v>
      </c>
      <c r="CT182" s="725" t="e">
        <f t="shared" si="278"/>
        <v>#VALUE!</v>
      </c>
      <c r="CU182" s="709"/>
    </row>
    <row r="183" spans="1:99" ht="16.5" customHeight="1">
      <c r="A183" s="23">
        <f t="shared" si="241"/>
        <v>179</v>
      </c>
      <c r="B183" s="142">
        <f>'2020-상시근로자'!B183</f>
        <v>0</v>
      </c>
      <c r="C183" s="635">
        <f>'2020-상시근로자'!C183</f>
        <v>0</v>
      </c>
      <c r="D183" s="637">
        <f>'2020-상시근로자'!D183</f>
        <v>0</v>
      </c>
      <c r="E183" s="156" t="e">
        <f t="shared" si="231"/>
        <v>#VALUE!</v>
      </c>
      <c r="F183" s="30" t="e">
        <f t="shared" si="232"/>
        <v>#VALUE!</v>
      </c>
      <c r="G183" s="31" t="e">
        <f t="shared" si="233"/>
        <v>#VALUE!</v>
      </c>
      <c r="H183" s="147" t="e">
        <f t="shared" si="234"/>
        <v>#VALUE!</v>
      </c>
      <c r="I183" s="636">
        <f>'2020-상시근로자'!E183</f>
        <v>0</v>
      </c>
      <c r="J183" s="636">
        <f>'2020-상시근로자'!G183</f>
        <v>0</v>
      </c>
      <c r="K183" s="33" t="e">
        <f t="shared" si="235"/>
        <v>#VALUE!</v>
      </c>
      <c r="L183" s="33">
        <f t="shared" si="203"/>
        <v>0</v>
      </c>
      <c r="M183" s="35" t="e">
        <f t="shared" si="236"/>
        <v>#VALUE!</v>
      </c>
      <c r="N183" s="108"/>
      <c r="O183" s="178"/>
      <c r="P183" s="179"/>
      <c r="Q183" s="106" t="s">
        <v>160</v>
      </c>
      <c r="R183" s="107" t="s">
        <v>160</v>
      </c>
      <c r="S183" s="43"/>
      <c r="T183" s="122" t="s">
        <v>160</v>
      </c>
      <c r="U183" s="122" t="s">
        <v>160</v>
      </c>
      <c r="V183" s="123" t="s">
        <v>160</v>
      </c>
      <c r="W183" s="702">
        <f t="shared" si="242"/>
        <v>1</v>
      </c>
      <c r="X183" s="703" t="e">
        <f t="shared" si="243"/>
        <v>#VALUE!</v>
      </c>
      <c r="Y183" s="704" t="e">
        <f t="shared" si="244"/>
        <v>#VALUE!</v>
      </c>
      <c r="Z183" s="769" t="e">
        <f t="shared" si="206"/>
        <v>#VALUE!</v>
      </c>
      <c r="AA183" s="705" t="e">
        <f t="shared" si="207"/>
        <v>#VALUE!</v>
      </c>
      <c r="AB183" s="702">
        <f t="shared" si="245"/>
        <v>1</v>
      </c>
      <c r="AC183" s="703" t="e">
        <f t="shared" si="246"/>
        <v>#VALUE!</v>
      </c>
      <c r="AD183" s="704" t="e">
        <f t="shared" si="247"/>
        <v>#VALUE!</v>
      </c>
      <c r="AE183" s="769" t="e">
        <f t="shared" si="208"/>
        <v>#VALUE!</v>
      </c>
      <c r="AF183" s="705" t="e">
        <f t="shared" si="209"/>
        <v>#VALUE!</v>
      </c>
      <c r="AG183" s="702">
        <f t="shared" si="248"/>
        <v>1</v>
      </c>
      <c r="AH183" s="703" t="e">
        <f t="shared" si="249"/>
        <v>#VALUE!</v>
      </c>
      <c r="AI183" s="704" t="e">
        <f t="shared" si="250"/>
        <v>#VALUE!</v>
      </c>
      <c r="AJ183" s="769" t="e">
        <f t="shared" si="210"/>
        <v>#VALUE!</v>
      </c>
      <c r="AK183" s="705" t="e">
        <f t="shared" si="211"/>
        <v>#VALUE!</v>
      </c>
      <c r="AL183" s="702">
        <f t="shared" si="251"/>
        <v>1</v>
      </c>
      <c r="AM183" s="703" t="e">
        <f t="shared" si="252"/>
        <v>#VALUE!</v>
      </c>
      <c r="AN183" s="704" t="e">
        <f t="shared" si="253"/>
        <v>#VALUE!</v>
      </c>
      <c r="AO183" s="769" t="e">
        <f t="shared" si="212"/>
        <v>#VALUE!</v>
      </c>
      <c r="AP183" s="705" t="e">
        <f t="shared" si="213"/>
        <v>#VALUE!</v>
      </c>
      <c r="AQ183" s="702">
        <f t="shared" si="254"/>
        <v>1</v>
      </c>
      <c r="AR183" s="703" t="e">
        <f t="shared" si="255"/>
        <v>#VALUE!</v>
      </c>
      <c r="AS183" s="704" t="e">
        <f t="shared" si="256"/>
        <v>#VALUE!</v>
      </c>
      <c r="AT183" s="769" t="e">
        <f t="shared" si="214"/>
        <v>#VALUE!</v>
      </c>
      <c r="AU183" s="705" t="e">
        <f t="shared" si="215"/>
        <v>#VALUE!</v>
      </c>
      <c r="AV183" s="702">
        <f t="shared" si="257"/>
        <v>1</v>
      </c>
      <c r="AW183" s="703" t="e">
        <f t="shared" si="258"/>
        <v>#VALUE!</v>
      </c>
      <c r="AX183" s="704" t="e">
        <f t="shared" si="259"/>
        <v>#VALUE!</v>
      </c>
      <c r="AY183" s="769" t="e">
        <f t="shared" si="216"/>
        <v>#VALUE!</v>
      </c>
      <c r="AZ183" s="705" t="e">
        <f t="shared" si="217"/>
        <v>#VALUE!</v>
      </c>
      <c r="BA183" s="702">
        <f t="shared" si="260"/>
        <v>1</v>
      </c>
      <c r="BB183" s="703" t="e">
        <f t="shared" si="261"/>
        <v>#VALUE!</v>
      </c>
      <c r="BC183" s="704" t="e">
        <f t="shared" si="262"/>
        <v>#VALUE!</v>
      </c>
      <c r="BD183" s="769" t="e">
        <f t="shared" si="218"/>
        <v>#VALUE!</v>
      </c>
      <c r="BE183" s="705" t="e">
        <f t="shared" si="219"/>
        <v>#VALUE!</v>
      </c>
      <c r="BF183" s="702">
        <f t="shared" si="263"/>
        <v>1</v>
      </c>
      <c r="BG183" s="703" t="e">
        <f t="shared" si="264"/>
        <v>#VALUE!</v>
      </c>
      <c r="BH183" s="704" t="e">
        <f t="shared" si="265"/>
        <v>#VALUE!</v>
      </c>
      <c r="BI183" s="769" t="e">
        <f t="shared" si="220"/>
        <v>#VALUE!</v>
      </c>
      <c r="BJ183" s="705" t="e">
        <f t="shared" si="221"/>
        <v>#VALUE!</v>
      </c>
      <c r="BK183" s="702">
        <f t="shared" si="266"/>
        <v>1</v>
      </c>
      <c r="BL183" s="703" t="e">
        <f t="shared" si="267"/>
        <v>#VALUE!</v>
      </c>
      <c r="BM183" s="704" t="e">
        <f t="shared" si="268"/>
        <v>#VALUE!</v>
      </c>
      <c r="BN183" s="769" t="e">
        <f t="shared" si="222"/>
        <v>#VALUE!</v>
      </c>
      <c r="BO183" s="705" t="e">
        <f t="shared" si="223"/>
        <v>#VALUE!</v>
      </c>
      <c r="BP183" s="702">
        <f t="shared" si="269"/>
        <v>1</v>
      </c>
      <c r="BQ183" s="703" t="e">
        <f t="shared" si="270"/>
        <v>#VALUE!</v>
      </c>
      <c r="BR183" s="704" t="e">
        <f t="shared" si="271"/>
        <v>#VALUE!</v>
      </c>
      <c r="BS183" s="769" t="e">
        <f t="shared" si="224"/>
        <v>#VALUE!</v>
      </c>
      <c r="BT183" s="705" t="e">
        <f t="shared" si="225"/>
        <v>#VALUE!</v>
      </c>
      <c r="BU183" s="702">
        <f t="shared" si="272"/>
        <v>1</v>
      </c>
      <c r="BV183" s="703" t="e">
        <f t="shared" si="273"/>
        <v>#VALUE!</v>
      </c>
      <c r="BW183" s="704" t="e">
        <f t="shared" si="274"/>
        <v>#VALUE!</v>
      </c>
      <c r="BX183" s="769" t="e">
        <f t="shared" si="226"/>
        <v>#VALUE!</v>
      </c>
      <c r="BY183" s="705" t="e">
        <f t="shared" si="227"/>
        <v>#VALUE!</v>
      </c>
      <c r="BZ183" s="702">
        <f t="shared" si="275"/>
        <v>1</v>
      </c>
      <c r="CA183" s="703" t="e">
        <f t="shared" si="276"/>
        <v>#VALUE!</v>
      </c>
      <c r="CB183" s="704" t="e">
        <f t="shared" si="277"/>
        <v>#VALUE!</v>
      </c>
      <c r="CC183" s="769" t="e">
        <f t="shared" si="228"/>
        <v>#VALUE!</v>
      </c>
      <c r="CD183" s="705" t="e">
        <f t="shared" si="229"/>
        <v>#VALUE!</v>
      </c>
      <c r="CE183" s="706">
        <f t="shared" si="204"/>
        <v>12</v>
      </c>
      <c r="CF183" s="707" t="e">
        <f t="shared" si="205"/>
        <v>#VALUE!</v>
      </c>
      <c r="CG183" s="708"/>
      <c r="CH183" s="709"/>
      <c r="CI183" s="719"/>
      <c r="CJ183" s="719"/>
      <c r="CK183" s="720"/>
      <c r="CL183" s="721"/>
      <c r="CM183" s="721"/>
      <c r="CN183" s="722"/>
      <c r="CO183" s="742" t="e">
        <f t="shared" si="237"/>
        <v>#VALUE!</v>
      </c>
      <c r="CP183" s="743" t="e">
        <f t="shared" si="238"/>
        <v>#VALUE!</v>
      </c>
      <c r="CQ183" s="724">
        <f t="shared" si="239"/>
        <v>0</v>
      </c>
      <c r="CR183" s="725" t="e">
        <f t="shared" si="230"/>
        <v>#VALUE!</v>
      </c>
      <c r="CS183" s="725" t="e">
        <f t="shared" si="230"/>
        <v>#VALUE!</v>
      </c>
      <c r="CT183" s="725" t="e">
        <f t="shared" si="278"/>
        <v>#VALUE!</v>
      </c>
      <c r="CU183" s="709"/>
    </row>
    <row r="184" spans="1:99" ht="16.5" customHeight="1">
      <c r="A184" s="23">
        <f t="shared" si="241"/>
        <v>180</v>
      </c>
      <c r="B184" s="142">
        <f>'2020-상시근로자'!B184</f>
        <v>0</v>
      </c>
      <c r="C184" s="635">
        <f>'2020-상시근로자'!C184</f>
        <v>0</v>
      </c>
      <c r="D184" s="637">
        <f>'2020-상시근로자'!D184</f>
        <v>0</v>
      </c>
      <c r="E184" s="156" t="e">
        <f t="shared" si="231"/>
        <v>#VALUE!</v>
      </c>
      <c r="F184" s="30" t="e">
        <f t="shared" si="232"/>
        <v>#VALUE!</v>
      </c>
      <c r="G184" s="31" t="e">
        <f t="shared" si="233"/>
        <v>#VALUE!</v>
      </c>
      <c r="H184" s="147" t="e">
        <f t="shared" si="234"/>
        <v>#VALUE!</v>
      </c>
      <c r="I184" s="636">
        <f>'2020-상시근로자'!E184</f>
        <v>0</v>
      </c>
      <c r="J184" s="636">
        <f>'2020-상시근로자'!G184</f>
        <v>0</v>
      </c>
      <c r="K184" s="33" t="e">
        <f t="shared" si="235"/>
        <v>#VALUE!</v>
      </c>
      <c r="L184" s="33">
        <f t="shared" si="203"/>
        <v>0</v>
      </c>
      <c r="M184" s="35" t="e">
        <f t="shared" si="236"/>
        <v>#VALUE!</v>
      </c>
      <c r="N184" s="108"/>
      <c r="O184" s="178"/>
      <c r="P184" s="179"/>
      <c r="Q184" s="106" t="s">
        <v>160</v>
      </c>
      <c r="R184" s="107" t="s">
        <v>160</v>
      </c>
      <c r="S184" s="43"/>
      <c r="T184" s="122" t="s">
        <v>160</v>
      </c>
      <c r="U184" s="122" t="s">
        <v>160</v>
      </c>
      <c r="V184" s="123" t="s">
        <v>160</v>
      </c>
      <c r="W184" s="702">
        <f t="shared" si="242"/>
        <v>1</v>
      </c>
      <c r="X184" s="703" t="e">
        <f t="shared" si="243"/>
        <v>#VALUE!</v>
      </c>
      <c r="Y184" s="704" t="e">
        <f t="shared" si="244"/>
        <v>#VALUE!</v>
      </c>
      <c r="Z184" s="769" t="e">
        <f t="shared" si="206"/>
        <v>#VALUE!</v>
      </c>
      <c r="AA184" s="705" t="e">
        <f t="shared" si="207"/>
        <v>#VALUE!</v>
      </c>
      <c r="AB184" s="702">
        <f t="shared" si="245"/>
        <v>1</v>
      </c>
      <c r="AC184" s="703" t="e">
        <f t="shared" si="246"/>
        <v>#VALUE!</v>
      </c>
      <c r="AD184" s="704" t="e">
        <f t="shared" si="247"/>
        <v>#VALUE!</v>
      </c>
      <c r="AE184" s="769" t="e">
        <f t="shared" si="208"/>
        <v>#VALUE!</v>
      </c>
      <c r="AF184" s="705" t="e">
        <f t="shared" si="209"/>
        <v>#VALUE!</v>
      </c>
      <c r="AG184" s="702">
        <f t="shared" si="248"/>
        <v>1</v>
      </c>
      <c r="AH184" s="703" t="e">
        <f t="shared" si="249"/>
        <v>#VALUE!</v>
      </c>
      <c r="AI184" s="704" t="e">
        <f t="shared" si="250"/>
        <v>#VALUE!</v>
      </c>
      <c r="AJ184" s="769" t="e">
        <f t="shared" si="210"/>
        <v>#VALUE!</v>
      </c>
      <c r="AK184" s="705" t="e">
        <f t="shared" si="211"/>
        <v>#VALUE!</v>
      </c>
      <c r="AL184" s="702">
        <f t="shared" si="251"/>
        <v>1</v>
      </c>
      <c r="AM184" s="703" t="e">
        <f t="shared" si="252"/>
        <v>#VALUE!</v>
      </c>
      <c r="AN184" s="704" t="e">
        <f t="shared" si="253"/>
        <v>#VALUE!</v>
      </c>
      <c r="AO184" s="769" t="e">
        <f t="shared" si="212"/>
        <v>#VALUE!</v>
      </c>
      <c r="AP184" s="705" t="e">
        <f t="shared" si="213"/>
        <v>#VALUE!</v>
      </c>
      <c r="AQ184" s="702">
        <f t="shared" si="254"/>
        <v>1</v>
      </c>
      <c r="AR184" s="703" t="e">
        <f t="shared" si="255"/>
        <v>#VALUE!</v>
      </c>
      <c r="AS184" s="704" t="e">
        <f t="shared" si="256"/>
        <v>#VALUE!</v>
      </c>
      <c r="AT184" s="769" t="e">
        <f t="shared" si="214"/>
        <v>#VALUE!</v>
      </c>
      <c r="AU184" s="705" t="e">
        <f t="shared" si="215"/>
        <v>#VALUE!</v>
      </c>
      <c r="AV184" s="702">
        <f t="shared" si="257"/>
        <v>1</v>
      </c>
      <c r="AW184" s="703" t="e">
        <f t="shared" si="258"/>
        <v>#VALUE!</v>
      </c>
      <c r="AX184" s="704" t="e">
        <f t="shared" si="259"/>
        <v>#VALUE!</v>
      </c>
      <c r="AY184" s="769" t="e">
        <f t="shared" si="216"/>
        <v>#VALUE!</v>
      </c>
      <c r="AZ184" s="705" t="e">
        <f t="shared" si="217"/>
        <v>#VALUE!</v>
      </c>
      <c r="BA184" s="702">
        <f t="shared" si="260"/>
        <v>1</v>
      </c>
      <c r="BB184" s="703" t="e">
        <f t="shared" si="261"/>
        <v>#VALUE!</v>
      </c>
      <c r="BC184" s="704" t="e">
        <f t="shared" si="262"/>
        <v>#VALUE!</v>
      </c>
      <c r="BD184" s="769" t="e">
        <f t="shared" si="218"/>
        <v>#VALUE!</v>
      </c>
      <c r="BE184" s="705" t="e">
        <f t="shared" si="219"/>
        <v>#VALUE!</v>
      </c>
      <c r="BF184" s="702">
        <f t="shared" si="263"/>
        <v>1</v>
      </c>
      <c r="BG184" s="703" t="e">
        <f t="shared" si="264"/>
        <v>#VALUE!</v>
      </c>
      <c r="BH184" s="704" t="e">
        <f t="shared" si="265"/>
        <v>#VALUE!</v>
      </c>
      <c r="BI184" s="769" t="e">
        <f t="shared" si="220"/>
        <v>#VALUE!</v>
      </c>
      <c r="BJ184" s="705" t="e">
        <f t="shared" si="221"/>
        <v>#VALUE!</v>
      </c>
      <c r="BK184" s="702">
        <f t="shared" si="266"/>
        <v>1</v>
      </c>
      <c r="BL184" s="703" t="e">
        <f t="shared" si="267"/>
        <v>#VALUE!</v>
      </c>
      <c r="BM184" s="704" t="e">
        <f t="shared" si="268"/>
        <v>#VALUE!</v>
      </c>
      <c r="BN184" s="769" t="e">
        <f t="shared" si="222"/>
        <v>#VALUE!</v>
      </c>
      <c r="BO184" s="705" t="e">
        <f t="shared" si="223"/>
        <v>#VALUE!</v>
      </c>
      <c r="BP184" s="702">
        <f t="shared" si="269"/>
        <v>1</v>
      </c>
      <c r="BQ184" s="703" t="e">
        <f t="shared" si="270"/>
        <v>#VALUE!</v>
      </c>
      <c r="BR184" s="704" t="e">
        <f t="shared" si="271"/>
        <v>#VALUE!</v>
      </c>
      <c r="BS184" s="769" t="e">
        <f t="shared" si="224"/>
        <v>#VALUE!</v>
      </c>
      <c r="BT184" s="705" t="e">
        <f t="shared" si="225"/>
        <v>#VALUE!</v>
      </c>
      <c r="BU184" s="702">
        <f t="shared" si="272"/>
        <v>1</v>
      </c>
      <c r="BV184" s="703" t="e">
        <f t="shared" si="273"/>
        <v>#VALUE!</v>
      </c>
      <c r="BW184" s="704" t="e">
        <f t="shared" si="274"/>
        <v>#VALUE!</v>
      </c>
      <c r="BX184" s="769" t="e">
        <f t="shared" si="226"/>
        <v>#VALUE!</v>
      </c>
      <c r="BY184" s="705" t="e">
        <f t="shared" si="227"/>
        <v>#VALUE!</v>
      </c>
      <c r="BZ184" s="702">
        <f t="shared" si="275"/>
        <v>1</v>
      </c>
      <c r="CA184" s="703" t="e">
        <f t="shared" si="276"/>
        <v>#VALUE!</v>
      </c>
      <c r="CB184" s="704" t="e">
        <f t="shared" si="277"/>
        <v>#VALUE!</v>
      </c>
      <c r="CC184" s="769" t="e">
        <f t="shared" si="228"/>
        <v>#VALUE!</v>
      </c>
      <c r="CD184" s="705" t="e">
        <f t="shared" si="229"/>
        <v>#VALUE!</v>
      </c>
      <c r="CE184" s="706">
        <f t="shared" si="204"/>
        <v>12</v>
      </c>
      <c r="CF184" s="707" t="e">
        <f t="shared" si="205"/>
        <v>#VALUE!</v>
      </c>
      <c r="CG184" s="708"/>
      <c r="CH184" s="709"/>
      <c r="CI184" s="719"/>
      <c r="CJ184" s="719"/>
      <c r="CK184" s="720"/>
      <c r="CL184" s="721"/>
      <c r="CM184" s="721"/>
      <c r="CN184" s="722"/>
      <c r="CO184" s="742" t="e">
        <f t="shared" si="237"/>
        <v>#VALUE!</v>
      </c>
      <c r="CP184" s="743" t="e">
        <f t="shared" si="238"/>
        <v>#VALUE!</v>
      </c>
      <c r="CQ184" s="724">
        <f t="shared" si="239"/>
        <v>0</v>
      </c>
      <c r="CR184" s="725" t="e">
        <f t="shared" si="230"/>
        <v>#VALUE!</v>
      </c>
      <c r="CS184" s="725" t="e">
        <f t="shared" si="230"/>
        <v>#VALUE!</v>
      </c>
      <c r="CT184" s="725" t="e">
        <f t="shared" si="278"/>
        <v>#VALUE!</v>
      </c>
      <c r="CU184" s="709"/>
    </row>
    <row r="185" spans="1:99" ht="16.5" customHeight="1">
      <c r="A185" s="23">
        <f t="shared" si="241"/>
        <v>181</v>
      </c>
      <c r="B185" s="142">
        <f>'2020-상시근로자'!B185</f>
        <v>0</v>
      </c>
      <c r="C185" s="635">
        <f>'2020-상시근로자'!C185</f>
        <v>0</v>
      </c>
      <c r="D185" s="637">
        <f>'2020-상시근로자'!D185</f>
        <v>0</v>
      </c>
      <c r="E185" s="156" t="e">
        <f t="shared" si="231"/>
        <v>#VALUE!</v>
      </c>
      <c r="F185" s="30" t="e">
        <f t="shared" si="232"/>
        <v>#VALUE!</v>
      </c>
      <c r="G185" s="31" t="e">
        <f t="shared" si="233"/>
        <v>#VALUE!</v>
      </c>
      <c r="H185" s="147" t="e">
        <f t="shared" si="234"/>
        <v>#VALUE!</v>
      </c>
      <c r="I185" s="636">
        <f>'2020-상시근로자'!E185</f>
        <v>0</v>
      </c>
      <c r="J185" s="636">
        <f>'2020-상시근로자'!G185</f>
        <v>0</v>
      </c>
      <c r="K185" s="33" t="e">
        <f t="shared" si="235"/>
        <v>#VALUE!</v>
      </c>
      <c r="L185" s="33">
        <f t="shared" si="203"/>
        <v>0</v>
      </c>
      <c r="M185" s="35" t="e">
        <f t="shared" si="236"/>
        <v>#VALUE!</v>
      </c>
      <c r="N185" s="108"/>
      <c r="O185" s="178"/>
      <c r="P185" s="179"/>
      <c r="Q185" s="106" t="s">
        <v>160</v>
      </c>
      <c r="R185" s="107" t="s">
        <v>160</v>
      </c>
      <c r="S185" s="43"/>
      <c r="T185" s="122" t="s">
        <v>160</v>
      </c>
      <c r="U185" s="122" t="s">
        <v>160</v>
      </c>
      <c r="V185" s="123" t="s">
        <v>160</v>
      </c>
      <c r="W185" s="702">
        <f t="shared" si="242"/>
        <v>1</v>
      </c>
      <c r="X185" s="703" t="e">
        <f t="shared" si="243"/>
        <v>#VALUE!</v>
      </c>
      <c r="Y185" s="704" t="e">
        <f t="shared" si="244"/>
        <v>#VALUE!</v>
      </c>
      <c r="Z185" s="769" t="e">
        <f t="shared" si="206"/>
        <v>#VALUE!</v>
      </c>
      <c r="AA185" s="705" t="e">
        <f t="shared" si="207"/>
        <v>#VALUE!</v>
      </c>
      <c r="AB185" s="702">
        <f t="shared" si="245"/>
        <v>1</v>
      </c>
      <c r="AC185" s="703" t="e">
        <f t="shared" si="246"/>
        <v>#VALUE!</v>
      </c>
      <c r="AD185" s="704" t="e">
        <f t="shared" si="247"/>
        <v>#VALUE!</v>
      </c>
      <c r="AE185" s="769" t="e">
        <f t="shared" si="208"/>
        <v>#VALUE!</v>
      </c>
      <c r="AF185" s="705" t="e">
        <f t="shared" si="209"/>
        <v>#VALUE!</v>
      </c>
      <c r="AG185" s="702">
        <f t="shared" si="248"/>
        <v>1</v>
      </c>
      <c r="AH185" s="703" t="e">
        <f t="shared" si="249"/>
        <v>#VALUE!</v>
      </c>
      <c r="AI185" s="704" t="e">
        <f t="shared" si="250"/>
        <v>#VALUE!</v>
      </c>
      <c r="AJ185" s="769" t="e">
        <f t="shared" si="210"/>
        <v>#VALUE!</v>
      </c>
      <c r="AK185" s="705" t="e">
        <f t="shared" si="211"/>
        <v>#VALUE!</v>
      </c>
      <c r="AL185" s="702">
        <f t="shared" si="251"/>
        <v>1</v>
      </c>
      <c r="AM185" s="703" t="e">
        <f t="shared" si="252"/>
        <v>#VALUE!</v>
      </c>
      <c r="AN185" s="704" t="e">
        <f t="shared" si="253"/>
        <v>#VALUE!</v>
      </c>
      <c r="AO185" s="769" t="e">
        <f t="shared" si="212"/>
        <v>#VALUE!</v>
      </c>
      <c r="AP185" s="705" t="e">
        <f t="shared" si="213"/>
        <v>#VALUE!</v>
      </c>
      <c r="AQ185" s="702">
        <f t="shared" si="254"/>
        <v>1</v>
      </c>
      <c r="AR185" s="703" t="e">
        <f t="shared" si="255"/>
        <v>#VALUE!</v>
      </c>
      <c r="AS185" s="704" t="e">
        <f t="shared" si="256"/>
        <v>#VALUE!</v>
      </c>
      <c r="AT185" s="769" t="e">
        <f t="shared" si="214"/>
        <v>#VALUE!</v>
      </c>
      <c r="AU185" s="705" t="e">
        <f t="shared" si="215"/>
        <v>#VALUE!</v>
      </c>
      <c r="AV185" s="702">
        <f t="shared" si="257"/>
        <v>1</v>
      </c>
      <c r="AW185" s="703" t="e">
        <f t="shared" si="258"/>
        <v>#VALUE!</v>
      </c>
      <c r="AX185" s="704" t="e">
        <f t="shared" si="259"/>
        <v>#VALUE!</v>
      </c>
      <c r="AY185" s="769" t="e">
        <f t="shared" si="216"/>
        <v>#VALUE!</v>
      </c>
      <c r="AZ185" s="705" t="e">
        <f t="shared" si="217"/>
        <v>#VALUE!</v>
      </c>
      <c r="BA185" s="702">
        <f t="shared" si="260"/>
        <v>1</v>
      </c>
      <c r="BB185" s="703" t="e">
        <f t="shared" si="261"/>
        <v>#VALUE!</v>
      </c>
      <c r="BC185" s="704" t="e">
        <f t="shared" si="262"/>
        <v>#VALUE!</v>
      </c>
      <c r="BD185" s="769" t="e">
        <f t="shared" si="218"/>
        <v>#VALUE!</v>
      </c>
      <c r="BE185" s="705" t="e">
        <f t="shared" si="219"/>
        <v>#VALUE!</v>
      </c>
      <c r="BF185" s="702">
        <f t="shared" si="263"/>
        <v>1</v>
      </c>
      <c r="BG185" s="703" t="e">
        <f t="shared" si="264"/>
        <v>#VALUE!</v>
      </c>
      <c r="BH185" s="704" t="e">
        <f t="shared" si="265"/>
        <v>#VALUE!</v>
      </c>
      <c r="BI185" s="769" t="e">
        <f t="shared" si="220"/>
        <v>#VALUE!</v>
      </c>
      <c r="BJ185" s="705" t="e">
        <f t="shared" si="221"/>
        <v>#VALUE!</v>
      </c>
      <c r="BK185" s="702">
        <f t="shared" si="266"/>
        <v>1</v>
      </c>
      <c r="BL185" s="703" t="e">
        <f t="shared" si="267"/>
        <v>#VALUE!</v>
      </c>
      <c r="BM185" s="704" t="e">
        <f t="shared" si="268"/>
        <v>#VALUE!</v>
      </c>
      <c r="BN185" s="769" t="e">
        <f t="shared" si="222"/>
        <v>#VALUE!</v>
      </c>
      <c r="BO185" s="705" t="e">
        <f t="shared" si="223"/>
        <v>#VALUE!</v>
      </c>
      <c r="BP185" s="702">
        <f t="shared" si="269"/>
        <v>1</v>
      </c>
      <c r="BQ185" s="703" t="e">
        <f t="shared" si="270"/>
        <v>#VALUE!</v>
      </c>
      <c r="BR185" s="704" t="e">
        <f t="shared" si="271"/>
        <v>#VALUE!</v>
      </c>
      <c r="BS185" s="769" t="e">
        <f t="shared" si="224"/>
        <v>#VALUE!</v>
      </c>
      <c r="BT185" s="705" t="e">
        <f t="shared" si="225"/>
        <v>#VALUE!</v>
      </c>
      <c r="BU185" s="702">
        <f t="shared" si="272"/>
        <v>1</v>
      </c>
      <c r="BV185" s="703" t="e">
        <f t="shared" si="273"/>
        <v>#VALUE!</v>
      </c>
      <c r="BW185" s="704" t="e">
        <f t="shared" si="274"/>
        <v>#VALUE!</v>
      </c>
      <c r="BX185" s="769" t="e">
        <f t="shared" si="226"/>
        <v>#VALUE!</v>
      </c>
      <c r="BY185" s="705" t="e">
        <f t="shared" si="227"/>
        <v>#VALUE!</v>
      </c>
      <c r="BZ185" s="702">
        <f t="shared" si="275"/>
        <v>1</v>
      </c>
      <c r="CA185" s="703" t="e">
        <f t="shared" si="276"/>
        <v>#VALUE!</v>
      </c>
      <c r="CB185" s="704" t="e">
        <f t="shared" si="277"/>
        <v>#VALUE!</v>
      </c>
      <c r="CC185" s="769" t="e">
        <f t="shared" si="228"/>
        <v>#VALUE!</v>
      </c>
      <c r="CD185" s="705" t="e">
        <f t="shared" si="229"/>
        <v>#VALUE!</v>
      </c>
      <c r="CE185" s="706">
        <f t="shared" si="204"/>
        <v>12</v>
      </c>
      <c r="CF185" s="707" t="e">
        <f t="shared" si="205"/>
        <v>#VALUE!</v>
      </c>
      <c r="CG185" s="708"/>
      <c r="CH185" s="709"/>
      <c r="CI185" s="719"/>
      <c r="CJ185" s="719"/>
      <c r="CK185" s="720"/>
      <c r="CL185" s="721"/>
      <c r="CM185" s="721"/>
      <c r="CN185" s="722"/>
      <c r="CO185" s="742" t="e">
        <f t="shared" si="237"/>
        <v>#VALUE!</v>
      </c>
      <c r="CP185" s="743" t="e">
        <f t="shared" si="238"/>
        <v>#VALUE!</v>
      </c>
      <c r="CQ185" s="724">
        <f t="shared" si="239"/>
        <v>0</v>
      </c>
      <c r="CR185" s="725" t="e">
        <f t="shared" si="230"/>
        <v>#VALUE!</v>
      </c>
      <c r="CS185" s="725" t="e">
        <f t="shared" si="230"/>
        <v>#VALUE!</v>
      </c>
      <c r="CT185" s="725" t="e">
        <f t="shared" si="278"/>
        <v>#VALUE!</v>
      </c>
      <c r="CU185" s="709"/>
    </row>
    <row r="186" spans="1:99" ht="16.5" customHeight="1">
      <c r="A186" s="23">
        <f t="shared" si="241"/>
        <v>182</v>
      </c>
      <c r="B186" s="142">
        <f>'2020-상시근로자'!B186</f>
        <v>0</v>
      </c>
      <c r="C186" s="635">
        <f>'2020-상시근로자'!C186</f>
        <v>0</v>
      </c>
      <c r="D186" s="637">
        <f>'2020-상시근로자'!D186</f>
        <v>0</v>
      </c>
      <c r="E186" s="156" t="e">
        <f t="shared" si="231"/>
        <v>#VALUE!</v>
      </c>
      <c r="F186" s="30" t="e">
        <f t="shared" si="232"/>
        <v>#VALUE!</v>
      </c>
      <c r="G186" s="31" t="e">
        <f t="shared" si="233"/>
        <v>#VALUE!</v>
      </c>
      <c r="H186" s="147" t="e">
        <f t="shared" si="234"/>
        <v>#VALUE!</v>
      </c>
      <c r="I186" s="636">
        <f>'2020-상시근로자'!E186</f>
        <v>0</v>
      </c>
      <c r="J186" s="636">
        <f>'2020-상시근로자'!G186</f>
        <v>0</v>
      </c>
      <c r="K186" s="33" t="e">
        <f t="shared" si="235"/>
        <v>#VALUE!</v>
      </c>
      <c r="L186" s="33">
        <f t="shared" si="203"/>
        <v>0</v>
      </c>
      <c r="M186" s="35" t="e">
        <f t="shared" si="236"/>
        <v>#VALUE!</v>
      </c>
      <c r="N186" s="108"/>
      <c r="O186" s="178"/>
      <c r="P186" s="179"/>
      <c r="Q186" s="106" t="s">
        <v>160</v>
      </c>
      <c r="R186" s="107" t="s">
        <v>160</v>
      </c>
      <c r="S186" s="43"/>
      <c r="T186" s="122" t="s">
        <v>160</v>
      </c>
      <c r="U186" s="122" t="s">
        <v>160</v>
      </c>
      <c r="V186" s="123" t="s">
        <v>160</v>
      </c>
      <c r="W186" s="702">
        <f t="shared" si="242"/>
        <v>1</v>
      </c>
      <c r="X186" s="703" t="e">
        <f t="shared" si="243"/>
        <v>#VALUE!</v>
      </c>
      <c r="Y186" s="704" t="e">
        <f t="shared" si="244"/>
        <v>#VALUE!</v>
      </c>
      <c r="Z186" s="769" t="e">
        <f t="shared" si="206"/>
        <v>#VALUE!</v>
      </c>
      <c r="AA186" s="705" t="e">
        <f t="shared" si="207"/>
        <v>#VALUE!</v>
      </c>
      <c r="AB186" s="702">
        <f t="shared" si="245"/>
        <v>1</v>
      </c>
      <c r="AC186" s="703" t="e">
        <f t="shared" si="246"/>
        <v>#VALUE!</v>
      </c>
      <c r="AD186" s="704" t="e">
        <f t="shared" si="247"/>
        <v>#VALUE!</v>
      </c>
      <c r="AE186" s="769" t="e">
        <f t="shared" si="208"/>
        <v>#VALUE!</v>
      </c>
      <c r="AF186" s="705" t="e">
        <f t="shared" si="209"/>
        <v>#VALUE!</v>
      </c>
      <c r="AG186" s="702">
        <f t="shared" si="248"/>
        <v>1</v>
      </c>
      <c r="AH186" s="703" t="e">
        <f t="shared" si="249"/>
        <v>#VALUE!</v>
      </c>
      <c r="AI186" s="704" t="e">
        <f t="shared" si="250"/>
        <v>#VALUE!</v>
      </c>
      <c r="AJ186" s="769" t="e">
        <f t="shared" si="210"/>
        <v>#VALUE!</v>
      </c>
      <c r="AK186" s="705" t="e">
        <f t="shared" si="211"/>
        <v>#VALUE!</v>
      </c>
      <c r="AL186" s="702">
        <f t="shared" si="251"/>
        <v>1</v>
      </c>
      <c r="AM186" s="703" t="e">
        <f t="shared" si="252"/>
        <v>#VALUE!</v>
      </c>
      <c r="AN186" s="704" t="e">
        <f t="shared" si="253"/>
        <v>#VALUE!</v>
      </c>
      <c r="AO186" s="769" t="e">
        <f t="shared" si="212"/>
        <v>#VALUE!</v>
      </c>
      <c r="AP186" s="705" t="e">
        <f t="shared" si="213"/>
        <v>#VALUE!</v>
      </c>
      <c r="AQ186" s="702">
        <f t="shared" si="254"/>
        <v>1</v>
      </c>
      <c r="AR186" s="703" t="e">
        <f t="shared" si="255"/>
        <v>#VALUE!</v>
      </c>
      <c r="AS186" s="704" t="e">
        <f t="shared" si="256"/>
        <v>#VALUE!</v>
      </c>
      <c r="AT186" s="769" t="e">
        <f t="shared" si="214"/>
        <v>#VALUE!</v>
      </c>
      <c r="AU186" s="705" t="e">
        <f t="shared" si="215"/>
        <v>#VALUE!</v>
      </c>
      <c r="AV186" s="702">
        <f t="shared" si="257"/>
        <v>1</v>
      </c>
      <c r="AW186" s="703" t="e">
        <f t="shared" si="258"/>
        <v>#VALUE!</v>
      </c>
      <c r="AX186" s="704" t="e">
        <f t="shared" si="259"/>
        <v>#VALUE!</v>
      </c>
      <c r="AY186" s="769" t="e">
        <f t="shared" si="216"/>
        <v>#VALUE!</v>
      </c>
      <c r="AZ186" s="705" t="e">
        <f t="shared" si="217"/>
        <v>#VALUE!</v>
      </c>
      <c r="BA186" s="702">
        <f t="shared" si="260"/>
        <v>1</v>
      </c>
      <c r="BB186" s="703" t="e">
        <f t="shared" si="261"/>
        <v>#VALUE!</v>
      </c>
      <c r="BC186" s="704" t="e">
        <f t="shared" si="262"/>
        <v>#VALUE!</v>
      </c>
      <c r="BD186" s="769" t="e">
        <f t="shared" si="218"/>
        <v>#VALUE!</v>
      </c>
      <c r="BE186" s="705" t="e">
        <f t="shared" si="219"/>
        <v>#VALUE!</v>
      </c>
      <c r="BF186" s="702">
        <f t="shared" si="263"/>
        <v>1</v>
      </c>
      <c r="BG186" s="703" t="e">
        <f t="shared" si="264"/>
        <v>#VALUE!</v>
      </c>
      <c r="BH186" s="704" t="e">
        <f t="shared" si="265"/>
        <v>#VALUE!</v>
      </c>
      <c r="BI186" s="769" t="e">
        <f t="shared" si="220"/>
        <v>#VALUE!</v>
      </c>
      <c r="BJ186" s="705" t="e">
        <f t="shared" si="221"/>
        <v>#VALUE!</v>
      </c>
      <c r="BK186" s="702">
        <f t="shared" si="266"/>
        <v>1</v>
      </c>
      <c r="BL186" s="703" t="e">
        <f t="shared" si="267"/>
        <v>#VALUE!</v>
      </c>
      <c r="BM186" s="704" t="e">
        <f t="shared" si="268"/>
        <v>#VALUE!</v>
      </c>
      <c r="BN186" s="769" t="e">
        <f t="shared" si="222"/>
        <v>#VALUE!</v>
      </c>
      <c r="BO186" s="705" t="e">
        <f t="shared" si="223"/>
        <v>#VALUE!</v>
      </c>
      <c r="BP186" s="702">
        <f t="shared" si="269"/>
        <v>1</v>
      </c>
      <c r="BQ186" s="703" t="e">
        <f t="shared" si="270"/>
        <v>#VALUE!</v>
      </c>
      <c r="BR186" s="704" t="e">
        <f t="shared" si="271"/>
        <v>#VALUE!</v>
      </c>
      <c r="BS186" s="769" t="e">
        <f t="shared" si="224"/>
        <v>#VALUE!</v>
      </c>
      <c r="BT186" s="705" t="e">
        <f t="shared" si="225"/>
        <v>#VALUE!</v>
      </c>
      <c r="BU186" s="702">
        <f t="shared" si="272"/>
        <v>1</v>
      </c>
      <c r="BV186" s="703" t="e">
        <f t="shared" si="273"/>
        <v>#VALUE!</v>
      </c>
      <c r="BW186" s="704" t="e">
        <f t="shared" si="274"/>
        <v>#VALUE!</v>
      </c>
      <c r="BX186" s="769" t="e">
        <f t="shared" si="226"/>
        <v>#VALUE!</v>
      </c>
      <c r="BY186" s="705" t="e">
        <f t="shared" si="227"/>
        <v>#VALUE!</v>
      </c>
      <c r="BZ186" s="702">
        <f t="shared" si="275"/>
        <v>1</v>
      </c>
      <c r="CA186" s="703" t="e">
        <f t="shared" si="276"/>
        <v>#VALUE!</v>
      </c>
      <c r="CB186" s="704" t="e">
        <f t="shared" si="277"/>
        <v>#VALUE!</v>
      </c>
      <c r="CC186" s="769" t="e">
        <f t="shared" si="228"/>
        <v>#VALUE!</v>
      </c>
      <c r="CD186" s="705" t="e">
        <f t="shared" si="229"/>
        <v>#VALUE!</v>
      </c>
      <c r="CE186" s="706">
        <f t="shared" si="204"/>
        <v>12</v>
      </c>
      <c r="CF186" s="707" t="e">
        <f t="shared" si="205"/>
        <v>#VALUE!</v>
      </c>
      <c r="CG186" s="708"/>
      <c r="CH186" s="709"/>
      <c r="CI186" s="719"/>
      <c r="CJ186" s="719"/>
      <c r="CK186" s="720"/>
      <c r="CL186" s="721"/>
      <c r="CM186" s="721"/>
      <c r="CN186" s="722"/>
      <c r="CO186" s="742" t="e">
        <f t="shared" si="237"/>
        <v>#VALUE!</v>
      </c>
      <c r="CP186" s="743" t="e">
        <f t="shared" si="238"/>
        <v>#VALUE!</v>
      </c>
      <c r="CQ186" s="724">
        <f t="shared" si="239"/>
        <v>0</v>
      </c>
      <c r="CR186" s="725" t="e">
        <f t="shared" si="230"/>
        <v>#VALUE!</v>
      </c>
      <c r="CS186" s="725" t="e">
        <f t="shared" si="230"/>
        <v>#VALUE!</v>
      </c>
      <c r="CT186" s="725" t="e">
        <f t="shared" si="278"/>
        <v>#VALUE!</v>
      </c>
      <c r="CU186" s="709"/>
    </row>
    <row r="187" spans="1:99" ht="16.5" customHeight="1">
      <c r="A187" s="23">
        <f t="shared" si="241"/>
        <v>183</v>
      </c>
      <c r="B187" s="142">
        <f>'2020-상시근로자'!B187</f>
        <v>0</v>
      </c>
      <c r="C187" s="635">
        <f>'2020-상시근로자'!C187</f>
        <v>0</v>
      </c>
      <c r="D187" s="637">
        <f>'2020-상시근로자'!D187</f>
        <v>0</v>
      </c>
      <c r="E187" s="156" t="e">
        <f t="shared" si="231"/>
        <v>#VALUE!</v>
      </c>
      <c r="F187" s="30" t="e">
        <f t="shared" si="232"/>
        <v>#VALUE!</v>
      </c>
      <c r="G187" s="31" t="e">
        <f t="shared" si="233"/>
        <v>#VALUE!</v>
      </c>
      <c r="H187" s="147" t="e">
        <f t="shared" si="234"/>
        <v>#VALUE!</v>
      </c>
      <c r="I187" s="636">
        <f>'2020-상시근로자'!E187</f>
        <v>0</v>
      </c>
      <c r="J187" s="636">
        <f>'2020-상시근로자'!G187</f>
        <v>0</v>
      </c>
      <c r="K187" s="33" t="e">
        <f t="shared" si="235"/>
        <v>#VALUE!</v>
      </c>
      <c r="L187" s="33">
        <f t="shared" si="203"/>
        <v>0</v>
      </c>
      <c r="M187" s="35" t="e">
        <f t="shared" si="236"/>
        <v>#VALUE!</v>
      </c>
      <c r="N187" s="108"/>
      <c r="O187" s="178"/>
      <c r="P187" s="179"/>
      <c r="Q187" s="106" t="s">
        <v>160</v>
      </c>
      <c r="R187" s="107" t="s">
        <v>160</v>
      </c>
      <c r="S187" s="43"/>
      <c r="T187" s="122" t="s">
        <v>160</v>
      </c>
      <c r="U187" s="122" t="s">
        <v>160</v>
      </c>
      <c r="V187" s="123" t="s">
        <v>160</v>
      </c>
      <c r="W187" s="702">
        <f t="shared" si="242"/>
        <v>1</v>
      </c>
      <c r="X187" s="703" t="e">
        <f t="shared" si="243"/>
        <v>#VALUE!</v>
      </c>
      <c r="Y187" s="704" t="e">
        <f t="shared" si="244"/>
        <v>#VALUE!</v>
      </c>
      <c r="Z187" s="769" t="e">
        <f t="shared" si="206"/>
        <v>#VALUE!</v>
      </c>
      <c r="AA187" s="705" t="e">
        <f t="shared" si="207"/>
        <v>#VALUE!</v>
      </c>
      <c r="AB187" s="702">
        <f t="shared" si="245"/>
        <v>1</v>
      </c>
      <c r="AC187" s="703" t="e">
        <f t="shared" si="246"/>
        <v>#VALUE!</v>
      </c>
      <c r="AD187" s="704" t="e">
        <f t="shared" si="247"/>
        <v>#VALUE!</v>
      </c>
      <c r="AE187" s="769" t="e">
        <f t="shared" si="208"/>
        <v>#VALUE!</v>
      </c>
      <c r="AF187" s="705" t="e">
        <f t="shared" si="209"/>
        <v>#VALUE!</v>
      </c>
      <c r="AG187" s="702">
        <f t="shared" si="248"/>
        <v>1</v>
      </c>
      <c r="AH187" s="703" t="e">
        <f t="shared" si="249"/>
        <v>#VALUE!</v>
      </c>
      <c r="AI187" s="704" t="e">
        <f t="shared" si="250"/>
        <v>#VALUE!</v>
      </c>
      <c r="AJ187" s="769" t="e">
        <f t="shared" si="210"/>
        <v>#VALUE!</v>
      </c>
      <c r="AK187" s="705" t="e">
        <f t="shared" si="211"/>
        <v>#VALUE!</v>
      </c>
      <c r="AL187" s="702">
        <f t="shared" si="251"/>
        <v>1</v>
      </c>
      <c r="AM187" s="703" t="e">
        <f t="shared" si="252"/>
        <v>#VALUE!</v>
      </c>
      <c r="AN187" s="704" t="e">
        <f t="shared" si="253"/>
        <v>#VALUE!</v>
      </c>
      <c r="AO187" s="769" t="e">
        <f t="shared" si="212"/>
        <v>#VALUE!</v>
      </c>
      <c r="AP187" s="705" t="e">
        <f t="shared" si="213"/>
        <v>#VALUE!</v>
      </c>
      <c r="AQ187" s="702">
        <f t="shared" si="254"/>
        <v>1</v>
      </c>
      <c r="AR187" s="703" t="e">
        <f t="shared" si="255"/>
        <v>#VALUE!</v>
      </c>
      <c r="AS187" s="704" t="e">
        <f t="shared" si="256"/>
        <v>#VALUE!</v>
      </c>
      <c r="AT187" s="769" t="e">
        <f t="shared" si="214"/>
        <v>#VALUE!</v>
      </c>
      <c r="AU187" s="705" t="e">
        <f t="shared" si="215"/>
        <v>#VALUE!</v>
      </c>
      <c r="AV187" s="702">
        <f t="shared" si="257"/>
        <v>1</v>
      </c>
      <c r="AW187" s="703" t="e">
        <f t="shared" si="258"/>
        <v>#VALUE!</v>
      </c>
      <c r="AX187" s="704" t="e">
        <f t="shared" si="259"/>
        <v>#VALUE!</v>
      </c>
      <c r="AY187" s="769" t="e">
        <f t="shared" si="216"/>
        <v>#VALUE!</v>
      </c>
      <c r="AZ187" s="705" t="e">
        <f t="shared" si="217"/>
        <v>#VALUE!</v>
      </c>
      <c r="BA187" s="702">
        <f t="shared" si="260"/>
        <v>1</v>
      </c>
      <c r="BB187" s="703" t="e">
        <f t="shared" si="261"/>
        <v>#VALUE!</v>
      </c>
      <c r="BC187" s="704" t="e">
        <f t="shared" si="262"/>
        <v>#VALUE!</v>
      </c>
      <c r="BD187" s="769" t="e">
        <f t="shared" si="218"/>
        <v>#VALUE!</v>
      </c>
      <c r="BE187" s="705" t="e">
        <f t="shared" si="219"/>
        <v>#VALUE!</v>
      </c>
      <c r="BF187" s="702">
        <f t="shared" si="263"/>
        <v>1</v>
      </c>
      <c r="BG187" s="703" t="e">
        <f t="shared" si="264"/>
        <v>#VALUE!</v>
      </c>
      <c r="BH187" s="704" t="e">
        <f t="shared" si="265"/>
        <v>#VALUE!</v>
      </c>
      <c r="BI187" s="769" t="e">
        <f t="shared" si="220"/>
        <v>#VALUE!</v>
      </c>
      <c r="BJ187" s="705" t="e">
        <f t="shared" si="221"/>
        <v>#VALUE!</v>
      </c>
      <c r="BK187" s="702">
        <f t="shared" si="266"/>
        <v>1</v>
      </c>
      <c r="BL187" s="703" t="e">
        <f t="shared" si="267"/>
        <v>#VALUE!</v>
      </c>
      <c r="BM187" s="704" t="e">
        <f t="shared" si="268"/>
        <v>#VALUE!</v>
      </c>
      <c r="BN187" s="769" t="e">
        <f t="shared" si="222"/>
        <v>#VALUE!</v>
      </c>
      <c r="BO187" s="705" t="e">
        <f t="shared" si="223"/>
        <v>#VALUE!</v>
      </c>
      <c r="BP187" s="702">
        <f t="shared" si="269"/>
        <v>1</v>
      </c>
      <c r="BQ187" s="703" t="e">
        <f t="shared" si="270"/>
        <v>#VALUE!</v>
      </c>
      <c r="BR187" s="704" t="e">
        <f t="shared" si="271"/>
        <v>#VALUE!</v>
      </c>
      <c r="BS187" s="769" t="e">
        <f t="shared" si="224"/>
        <v>#VALUE!</v>
      </c>
      <c r="BT187" s="705" t="e">
        <f t="shared" si="225"/>
        <v>#VALUE!</v>
      </c>
      <c r="BU187" s="702">
        <f t="shared" si="272"/>
        <v>1</v>
      </c>
      <c r="BV187" s="703" t="e">
        <f t="shared" si="273"/>
        <v>#VALUE!</v>
      </c>
      <c r="BW187" s="704" t="e">
        <f t="shared" si="274"/>
        <v>#VALUE!</v>
      </c>
      <c r="BX187" s="769" t="e">
        <f t="shared" si="226"/>
        <v>#VALUE!</v>
      </c>
      <c r="BY187" s="705" t="e">
        <f t="shared" si="227"/>
        <v>#VALUE!</v>
      </c>
      <c r="BZ187" s="702">
        <f t="shared" si="275"/>
        <v>1</v>
      </c>
      <c r="CA187" s="703" t="e">
        <f t="shared" si="276"/>
        <v>#VALUE!</v>
      </c>
      <c r="CB187" s="704" t="e">
        <f t="shared" si="277"/>
        <v>#VALUE!</v>
      </c>
      <c r="CC187" s="769" t="e">
        <f t="shared" si="228"/>
        <v>#VALUE!</v>
      </c>
      <c r="CD187" s="705" t="e">
        <f t="shared" si="229"/>
        <v>#VALUE!</v>
      </c>
      <c r="CE187" s="706">
        <f t="shared" si="204"/>
        <v>12</v>
      </c>
      <c r="CF187" s="707" t="e">
        <f t="shared" si="205"/>
        <v>#VALUE!</v>
      </c>
      <c r="CG187" s="708"/>
      <c r="CH187" s="709"/>
      <c r="CI187" s="719"/>
      <c r="CJ187" s="719"/>
      <c r="CK187" s="720"/>
      <c r="CL187" s="721"/>
      <c r="CM187" s="721"/>
      <c r="CN187" s="722"/>
      <c r="CO187" s="742" t="e">
        <f t="shared" si="237"/>
        <v>#VALUE!</v>
      </c>
      <c r="CP187" s="743" t="e">
        <f t="shared" si="238"/>
        <v>#VALUE!</v>
      </c>
      <c r="CQ187" s="724">
        <f t="shared" si="239"/>
        <v>0</v>
      </c>
      <c r="CR187" s="725" t="e">
        <f t="shared" si="230"/>
        <v>#VALUE!</v>
      </c>
      <c r="CS187" s="725" t="e">
        <f t="shared" si="230"/>
        <v>#VALUE!</v>
      </c>
      <c r="CT187" s="725" t="e">
        <f t="shared" si="278"/>
        <v>#VALUE!</v>
      </c>
      <c r="CU187" s="709"/>
    </row>
    <row r="188" spans="1:99" ht="16.5" customHeight="1">
      <c r="A188" s="23">
        <f t="shared" si="241"/>
        <v>184</v>
      </c>
      <c r="B188" s="142">
        <f>'2020-상시근로자'!B188</f>
        <v>0</v>
      </c>
      <c r="C188" s="635">
        <f>'2020-상시근로자'!C188</f>
        <v>0</v>
      </c>
      <c r="D188" s="637">
        <f>'2020-상시근로자'!D188</f>
        <v>0</v>
      </c>
      <c r="E188" s="156" t="e">
        <f t="shared" si="231"/>
        <v>#VALUE!</v>
      </c>
      <c r="F188" s="30" t="e">
        <f t="shared" si="232"/>
        <v>#VALUE!</v>
      </c>
      <c r="G188" s="31" t="e">
        <f t="shared" si="233"/>
        <v>#VALUE!</v>
      </c>
      <c r="H188" s="147" t="e">
        <f t="shared" si="234"/>
        <v>#VALUE!</v>
      </c>
      <c r="I188" s="636">
        <f>'2020-상시근로자'!E188</f>
        <v>0</v>
      </c>
      <c r="J188" s="636">
        <f>'2020-상시근로자'!G188</f>
        <v>0</v>
      </c>
      <c r="K188" s="33" t="e">
        <f t="shared" si="235"/>
        <v>#VALUE!</v>
      </c>
      <c r="L188" s="33">
        <f t="shared" si="203"/>
        <v>0</v>
      </c>
      <c r="M188" s="35" t="e">
        <f t="shared" si="236"/>
        <v>#VALUE!</v>
      </c>
      <c r="N188" s="108"/>
      <c r="O188" s="178"/>
      <c r="P188" s="179"/>
      <c r="Q188" s="106" t="s">
        <v>160</v>
      </c>
      <c r="R188" s="107" t="s">
        <v>160</v>
      </c>
      <c r="S188" s="43"/>
      <c r="T188" s="122" t="s">
        <v>160</v>
      </c>
      <c r="U188" s="122" t="s">
        <v>160</v>
      </c>
      <c r="V188" s="123" t="s">
        <v>160</v>
      </c>
      <c r="W188" s="702">
        <f t="shared" si="242"/>
        <v>1</v>
      </c>
      <c r="X188" s="703" t="e">
        <f t="shared" si="243"/>
        <v>#VALUE!</v>
      </c>
      <c r="Y188" s="704" t="e">
        <f t="shared" si="244"/>
        <v>#VALUE!</v>
      </c>
      <c r="Z188" s="769" t="e">
        <f t="shared" si="206"/>
        <v>#VALUE!</v>
      </c>
      <c r="AA188" s="705" t="e">
        <f t="shared" si="207"/>
        <v>#VALUE!</v>
      </c>
      <c r="AB188" s="702">
        <f t="shared" si="245"/>
        <v>1</v>
      </c>
      <c r="AC188" s="703" t="e">
        <f t="shared" si="246"/>
        <v>#VALUE!</v>
      </c>
      <c r="AD188" s="704" t="e">
        <f t="shared" si="247"/>
        <v>#VALUE!</v>
      </c>
      <c r="AE188" s="769" t="e">
        <f t="shared" si="208"/>
        <v>#VALUE!</v>
      </c>
      <c r="AF188" s="705" t="e">
        <f t="shared" si="209"/>
        <v>#VALUE!</v>
      </c>
      <c r="AG188" s="702">
        <f t="shared" si="248"/>
        <v>1</v>
      </c>
      <c r="AH188" s="703" t="e">
        <f t="shared" si="249"/>
        <v>#VALUE!</v>
      </c>
      <c r="AI188" s="704" t="e">
        <f t="shared" si="250"/>
        <v>#VALUE!</v>
      </c>
      <c r="AJ188" s="769" t="e">
        <f t="shared" si="210"/>
        <v>#VALUE!</v>
      </c>
      <c r="AK188" s="705" t="e">
        <f t="shared" si="211"/>
        <v>#VALUE!</v>
      </c>
      <c r="AL188" s="702">
        <f t="shared" si="251"/>
        <v>1</v>
      </c>
      <c r="AM188" s="703" t="e">
        <f t="shared" si="252"/>
        <v>#VALUE!</v>
      </c>
      <c r="AN188" s="704" t="e">
        <f t="shared" si="253"/>
        <v>#VALUE!</v>
      </c>
      <c r="AO188" s="769" t="e">
        <f t="shared" si="212"/>
        <v>#VALUE!</v>
      </c>
      <c r="AP188" s="705" t="e">
        <f t="shared" si="213"/>
        <v>#VALUE!</v>
      </c>
      <c r="AQ188" s="702">
        <f t="shared" si="254"/>
        <v>1</v>
      </c>
      <c r="AR188" s="703" t="e">
        <f t="shared" si="255"/>
        <v>#VALUE!</v>
      </c>
      <c r="AS188" s="704" t="e">
        <f t="shared" si="256"/>
        <v>#VALUE!</v>
      </c>
      <c r="AT188" s="769" t="e">
        <f t="shared" si="214"/>
        <v>#VALUE!</v>
      </c>
      <c r="AU188" s="705" t="e">
        <f t="shared" si="215"/>
        <v>#VALUE!</v>
      </c>
      <c r="AV188" s="702">
        <f t="shared" si="257"/>
        <v>1</v>
      </c>
      <c r="AW188" s="703" t="e">
        <f t="shared" si="258"/>
        <v>#VALUE!</v>
      </c>
      <c r="AX188" s="704" t="e">
        <f t="shared" si="259"/>
        <v>#VALUE!</v>
      </c>
      <c r="AY188" s="769" t="e">
        <f t="shared" si="216"/>
        <v>#VALUE!</v>
      </c>
      <c r="AZ188" s="705" t="e">
        <f t="shared" si="217"/>
        <v>#VALUE!</v>
      </c>
      <c r="BA188" s="702">
        <f t="shared" si="260"/>
        <v>1</v>
      </c>
      <c r="BB188" s="703" t="e">
        <f t="shared" si="261"/>
        <v>#VALUE!</v>
      </c>
      <c r="BC188" s="704" t="e">
        <f t="shared" si="262"/>
        <v>#VALUE!</v>
      </c>
      <c r="BD188" s="769" t="e">
        <f t="shared" si="218"/>
        <v>#VALUE!</v>
      </c>
      <c r="BE188" s="705" t="e">
        <f t="shared" si="219"/>
        <v>#VALUE!</v>
      </c>
      <c r="BF188" s="702">
        <f t="shared" si="263"/>
        <v>1</v>
      </c>
      <c r="BG188" s="703" t="e">
        <f t="shared" si="264"/>
        <v>#VALUE!</v>
      </c>
      <c r="BH188" s="704" t="e">
        <f t="shared" si="265"/>
        <v>#VALUE!</v>
      </c>
      <c r="BI188" s="769" t="e">
        <f t="shared" si="220"/>
        <v>#VALUE!</v>
      </c>
      <c r="BJ188" s="705" t="e">
        <f t="shared" si="221"/>
        <v>#VALUE!</v>
      </c>
      <c r="BK188" s="702">
        <f t="shared" si="266"/>
        <v>1</v>
      </c>
      <c r="BL188" s="703" t="e">
        <f t="shared" si="267"/>
        <v>#VALUE!</v>
      </c>
      <c r="BM188" s="704" t="e">
        <f t="shared" si="268"/>
        <v>#VALUE!</v>
      </c>
      <c r="BN188" s="769" t="e">
        <f t="shared" si="222"/>
        <v>#VALUE!</v>
      </c>
      <c r="BO188" s="705" t="e">
        <f t="shared" si="223"/>
        <v>#VALUE!</v>
      </c>
      <c r="BP188" s="702">
        <f t="shared" si="269"/>
        <v>1</v>
      </c>
      <c r="BQ188" s="703" t="e">
        <f t="shared" si="270"/>
        <v>#VALUE!</v>
      </c>
      <c r="BR188" s="704" t="e">
        <f t="shared" si="271"/>
        <v>#VALUE!</v>
      </c>
      <c r="BS188" s="769" t="e">
        <f t="shared" si="224"/>
        <v>#VALUE!</v>
      </c>
      <c r="BT188" s="705" t="e">
        <f t="shared" si="225"/>
        <v>#VALUE!</v>
      </c>
      <c r="BU188" s="702">
        <f t="shared" si="272"/>
        <v>1</v>
      </c>
      <c r="BV188" s="703" t="e">
        <f t="shared" si="273"/>
        <v>#VALUE!</v>
      </c>
      <c r="BW188" s="704" t="e">
        <f t="shared" si="274"/>
        <v>#VALUE!</v>
      </c>
      <c r="BX188" s="769" t="e">
        <f t="shared" si="226"/>
        <v>#VALUE!</v>
      </c>
      <c r="BY188" s="705" t="e">
        <f t="shared" si="227"/>
        <v>#VALUE!</v>
      </c>
      <c r="BZ188" s="702">
        <f t="shared" si="275"/>
        <v>1</v>
      </c>
      <c r="CA188" s="703" t="e">
        <f t="shared" si="276"/>
        <v>#VALUE!</v>
      </c>
      <c r="CB188" s="704" t="e">
        <f t="shared" si="277"/>
        <v>#VALUE!</v>
      </c>
      <c r="CC188" s="769" t="e">
        <f t="shared" si="228"/>
        <v>#VALUE!</v>
      </c>
      <c r="CD188" s="705" t="e">
        <f t="shared" si="229"/>
        <v>#VALUE!</v>
      </c>
      <c r="CE188" s="706">
        <f t="shared" si="204"/>
        <v>12</v>
      </c>
      <c r="CF188" s="707" t="e">
        <f t="shared" si="205"/>
        <v>#VALUE!</v>
      </c>
      <c r="CG188" s="708"/>
      <c r="CH188" s="709"/>
      <c r="CI188" s="719"/>
      <c r="CJ188" s="719"/>
      <c r="CK188" s="720"/>
      <c r="CL188" s="721"/>
      <c r="CM188" s="721"/>
      <c r="CN188" s="722"/>
      <c r="CO188" s="742" t="e">
        <f t="shared" si="237"/>
        <v>#VALUE!</v>
      </c>
      <c r="CP188" s="743" t="e">
        <f t="shared" si="238"/>
        <v>#VALUE!</v>
      </c>
      <c r="CQ188" s="724">
        <f t="shared" si="239"/>
        <v>0</v>
      </c>
      <c r="CR188" s="725" t="e">
        <f t="shared" si="230"/>
        <v>#VALUE!</v>
      </c>
      <c r="CS188" s="725" t="e">
        <f t="shared" si="230"/>
        <v>#VALUE!</v>
      </c>
      <c r="CT188" s="725" t="e">
        <f t="shared" si="278"/>
        <v>#VALUE!</v>
      </c>
      <c r="CU188" s="709"/>
    </row>
    <row r="189" spans="1:99" ht="16.5" customHeight="1" thickBot="1">
      <c r="A189" s="23">
        <f t="shared" si="241"/>
        <v>185</v>
      </c>
      <c r="B189" s="142">
        <f>'2020-상시근로자'!B189</f>
        <v>0</v>
      </c>
      <c r="C189" s="635">
        <f>'2020-상시근로자'!C189</f>
        <v>0</v>
      </c>
      <c r="D189" s="637">
        <f>'2020-상시근로자'!D189</f>
        <v>0</v>
      </c>
      <c r="E189" s="156" t="e">
        <f t="shared" si="231"/>
        <v>#VALUE!</v>
      </c>
      <c r="F189" s="30" t="e">
        <f t="shared" si="232"/>
        <v>#VALUE!</v>
      </c>
      <c r="G189" s="31" t="e">
        <f t="shared" si="233"/>
        <v>#VALUE!</v>
      </c>
      <c r="H189" s="147" t="e">
        <f t="shared" si="234"/>
        <v>#VALUE!</v>
      </c>
      <c r="I189" s="636">
        <f>'2020-상시근로자'!E189</f>
        <v>0</v>
      </c>
      <c r="J189" s="636">
        <f>'2020-상시근로자'!G189</f>
        <v>0</v>
      </c>
      <c r="K189" s="33" t="e">
        <f t="shared" si="235"/>
        <v>#VALUE!</v>
      </c>
      <c r="L189" s="33">
        <f t="shared" si="203"/>
        <v>0</v>
      </c>
      <c r="M189" s="35" t="e">
        <f t="shared" si="236"/>
        <v>#VALUE!</v>
      </c>
      <c r="N189" s="108"/>
      <c r="O189" s="180"/>
      <c r="P189" s="181"/>
      <c r="Q189" s="106" t="s">
        <v>160</v>
      </c>
      <c r="R189" s="107" t="s">
        <v>160</v>
      </c>
      <c r="S189" s="43"/>
      <c r="T189" s="122" t="s">
        <v>160</v>
      </c>
      <c r="U189" s="122" t="s">
        <v>160</v>
      </c>
      <c r="V189" s="123" t="s">
        <v>160</v>
      </c>
      <c r="W189" s="702">
        <f t="shared" si="242"/>
        <v>1</v>
      </c>
      <c r="X189" s="703" t="e">
        <f t="shared" si="243"/>
        <v>#VALUE!</v>
      </c>
      <c r="Y189" s="704" t="e">
        <f t="shared" si="244"/>
        <v>#VALUE!</v>
      </c>
      <c r="Z189" s="769" t="e">
        <f t="shared" si="206"/>
        <v>#VALUE!</v>
      </c>
      <c r="AA189" s="705" t="e">
        <f t="shared" si="207"/>
        <v>#VALUE!</v>
      </c>
      <c r="AB189" s="702">
        <f t="shared" si="245"/>
        <v>1</v>
      </c>
      <c r="AC189" s="703" t="e">
        <f t="shared" si="246"/>
        <v>#VALUE!</v>
      </c>
      <c r="AD189" s="704" t="e">
        <f t="shared" si="247"/>
        <v>#VALUE!</v>
      </c>
      <c r="AE189" s="769" t="e">
        <f t="shared" si="208"/>
        <v>#VALUE!</v>
      </c>
      <c r="AF189" s="705" t="e">
        <f t="shared" si="209"/>
        <v>#VALUE!</v>
      </c>
      <c r="AG189" s="702">
        <f t="shared" si="248"/>
        <v>1</v>
      </c>
      <c r="AH189" s="703" t="e">
        <f t="shared" si="249"/>
        <v>#VALUE!</v>
      </c>
      <c r="AI189" s="704" t="e">
        <f t="shared" si="250"/>
        <v>#VALUE!</v>
      </c>
      <c r="AJ189" s="769" t="e">
        <f t="shared" si="210"/>
        <v>#VALUE!</v>
      </c>
      <c r="AK189" s="705" t="e">
        <f t="shared" si="211"/>
        <v>#VALUE!</v>
      </c>
      <c r="AL189" s="702">
        <f t="shared" si="251"/>
        <v>1</v>
      </c>
      <c r="AM189" s="703" t="e">
        <f t="shared" si="252"/>
        <v>#VALUE!</v>
      </c>
      <c r="AN189" s="704" t="e">
        <f t="shared" si="253"/>
        <v>#VALUE!</v>
      </c>
      <c r="AO189" s="769" t="e">
        <f t="shared" si="212"/>
        <v>#VALUE!</v>
      </c>
      <c r="AP189" s="705" t="e">
        <f t="shared" si="213"/>
        <v>#VALUE!</v>
      </c>
      <c r="AQ189" s="702">
        <f t="shared" si="254"/>
        <v>1</v>
      </c>
      <c r="AR189" s="703" t="e">
        <f t="shared" si="255"/>
        <v>#VALUE!</v>
      </c>
      <c r="AS189" s="704" t="e">
        <f t="shared" si="256"/>
        <v>#VALUE!</v>
      </c>
      <c r="AT189" s="769" t="e">
        <f t="shared" si="214"/>
        <v>#VALUE!</v>
      </c>
      <c r="AU189" s="705" t="e">
        <f t="shared" si="215"/>
        <v>#VALUE!</v>
      </c>
      <c r="AV189" s="702">
        <f t="shared" si="257"/>
        <v>1</v>
      </c>
      <c r="AW189" s="703" t="e">
        <f t="shared" si="258"/>
        <v>#VALUE!</v>
      </c>
      <c r="AX189" s="704" t="e">
        <f t="shared" si="259"/>
        <v>#VALUE!</v>
      </c>
      <c r="AY189" s="769" t="e">
        <f t="shared" si="216"/>
        <v>#VALUE!</v>
      </c>
      <c r="AZ189" s="705" t="e">
        <f t="shared" si="217"/>
        <v>#VALUE!</v>
      </c>
      <c r="BA189" s="702">
        <f t="shared" si="260"/>
        <v>1</v>
      </c>
      <c r="BB189" s="703" t="e">
        <f t="shared" si="261"/>
        <v>#VALUE!</v>
      </c>
      <c r="BC189" s="704" t="e">
        <f t="shared" si="262"/>
        <v>#VALUE!</v>
      </c>
      <c r="BD189" s="769" t="e">
        <f t="shared" si="218"/>
        <v>#VALUE!</v>
      </c>
      <c r="BE189" s="705" t="e">
        <f t="shared" si="219"/>
        <v>#VALUE!</v>
      </c>
      <c r="BF189" s="702">
        <f t="shared" si="263"/>
        <v>1</v>
      </c>
      <c r="BG189" s="703" t="e">
        <f t="shared" si="264"/>
        <v>#VALUE!</v>
      </c>
      <c r="BH189" s="704" t="e">
        <f t="shared" si="265"/>
        <v>#VALUE!</v>
      </c>
      <c r="BI189" s="769" t="e">
        <f t="shared" si="220"/>
        <v>#VALUE!</v>
      </c>
      <c r="BJ189" s="705" t="e">
        <f t="shared" si="221"/>
        <v>#VALUE!</v>
      </c>
      <c r="BK189" s="702">
        <f t="shared" si="266"/>
        <v>1</v>
      </c>
      <c r="BL189" s="703" t="e">
        <f t="shared" si="267"/>
        <v>#VALUE!</v>
      </c>
      <c r="BM189" s="704" t="e">
        <f t="shared" si="268"/>
        <v>#VALUE!</v>
      </c>
      <c r="BN189" s="769" t="e">
        <f t="shared" si="222"/>
        <v>#VALUE!</v>
      </c>
      <c r="BO189" s="705" t="e">
        <f t="shared" si="223"/>
        <v>#VALUE!</v>
      </c>
      <c r="BP189" s="702">
        <f t="shared" si="269"/>
        <v>1</v>
      </c>
      <c r="BQ189" s="703" t="e">
        <f t="shared" si="270"/>
        <v>#VALUE!</v>
      </c>
      <c r="BR189" s="704" t="e">
        <f t="shared" si="271"/>
        <v>#VALUE!</v>
      </c>
      <c r="BS189" s="769" t="e">
        <f t="shared" si="224"/>
        <v>#VALUE!</v>
      </c>
      <c r="BT189" s="705" t="e">
        <f t="shared" si="225"/>
        <v>#VALUE!</v>
      </c>
      <c r="BU189" s="702">
        <f t="shared" si="272"/>
        <v>1</v>
      </c>
      <c r="BV189" s="703" t="e">
        <f t="shared" si="273"/>
        <v>#VALUE!</v>
      </c>
      <c r="BW189" s="704" t="e">
        <f t="shared" si="274"/>
        <v>#VALUE!</v>
      </c>
      <c r="BX189" s="769" t="e">
        <f t="shared" si="226"/>
        <v>#VALUE!</v>
      </c>
      <c r="BY189" s="705" t="e">
        <f t="shared" si="227"/>
        <v>#VALUE!</v>
      </c>
      <c r="BZ189" s="702">
        <f t="shared" si="275"/>
        <v>1</v>
      </c>
      <c r="CA189" s="703" t="e">
        <f t="shared" si="276"/>
        <v>#VALUE!</v>
      </c>
      <c r="CB189" s="704" t="e">
        <f t="shared" si="277"/>
        <v>#VALUE!</v>
      </c>
      <c r="CC189" s="769" t="e">
        <f t="shared" si="228"/>
        <v>#VALUE!</v>
      </c>
      <c r="CD189" s="705" t="e">
        <f t="shared" si="229"/>
        <v>#VALUE!</v>
      </c>
      <c r="CE189" s="706">
        <f t="shared" si="204"/>
        <v>12</v>
      </c>
      <c r="CF189" s="707" t="e">
        <f t="shared" si="205"/>
        <v>#VALUE!</v>
      </c>
      <c r="CG189" s="708"/>
      <c r="CH189" s="709"/>
      <c r="CI189" s="719"/>
      <c r="CJ189" s="719"/>
      <c r="CK189" s="720"/>
      <c r="CL189" s="721"/>
      <c r="CM189" s="721"/>
      <c r="CN189" s="722"/>
      <c r="CO189" s="742" t="e">
        <f t="shared" si="237"/>
        <v>#VALUE!</v>
      </c>
      <c r="CP189" s="743" t="e">
        <f t="shared" si="238"/>
        <v>#VALUE!</v>
      </c>
      <c r="CQ189" s="724">
        <f t="shared" si="239"/>
        <v>0</v>
      </c>
      <c r="CR189" s="725" t="e">
        <f t="shared" si="230"/>
        <v>#VALUE!</v>
      </c>
      <c r="CS189" s="725" t="e">
        <f t="shared" si="230"/>
        <v>#VALUE!</v>
      </c>
      <c r="CT189" s="725" t="e">
        <f t="shared" si="278"/>
        <v>#VALUE!</v>
      </c>
      <c r="CU189" s="709"/>
    </row>
    <row r="190" spans="1:99" ht="16.5" customHeight="1">
      <c r="A190" s="23">
        <f t="shared" si="241"/>
        <v>186</v>
      </c>
      <c r="B190" s="142">
        <f>'2020-상시근로자'!B190</f>
        <v>0</v>
      </c>
      <c r="C190" s="635">
        <f>'2020-상시근로자'!C190</f>
        <v>0</v>
      </c>
      <c r="D190" s="637">
        <f>'2020-상시근로자'!D190</f>
        <v>0</v>
      </c>
      <c r="E190" s="156" t="e">
        <f t="shared" si="231"/>
        <v>#VALUE!</v>
      </c>
      <c r="F190" s="30" t="e">
        <f t="shared" si="232"/>
        <v>#VALUE!</v>
      </c>
      <c r="G190" s="31" t="e">
        <f t="shared" si="233"/>
        <v>#VALUE!</v>
      </c>
      <c r="H190" s="147" t="e">
        <f t="shared" si="234"/>
        <v>#VALUE!</v>
      </c>
      <c r="I190" s="636">
        <f>'2020-상시근로자'!E190</f>
        <v>0</v>
      </c>
      <c r="J190" s="636">
        <f>'2020-상시근로자'!G190</f>
        <v>0</v>
      </c>
      <c r="K190" s="33" t="e">
        <f t="shared" si="235"/>
        <v>#VALUE!</v>
      </c>
      <c r="L190" s="33">
        <f t="shared" si="203"/>
        <v>0</v>
      </c>
      <c r="M190" s="35" t="e">
        <f t="shared" si="236"/>
        <v>#VALUE!</v>
      </c>
      <c r="N190" s="108"/>
      <c r="O190" s="178"/>
      <c r="P190" s="179"/>
      <c r="Q190" s="106" t="s">
        <v>160</v>
      </c>
      <c r="R190" s="107" t="s">
        <v>160</v>
      </c>
      <c r="S190" s="43"/>
      <c r="T190" s="122" t="s">
        <v>160</v>
      </c>
      <c r="U190" s="122" t="s">
        <v>160</v>
      </c>
      <c r="V190" s="123" t="s">
        <v>160</v>
      </c>
      <c r="W190" s="702">
        <f t="shared" si="242"/>
        <v>1</v>
      </c>
      <c r="X190" s="703" t="e">
        <f t="shared" si="243"/>
        <v>#VALUE!</v>
      </c>
      <c r="Y190" s="704" t="e">
        <f t="shared" si="244"/>
        <v>#VALUE!</v>
      </c>
      <c r="Z190" s="769" t="e">
        <f t="shared" si="206"/>
        <v>#VALUE!</v>
      </c>
      <c r="AA190" s="705" t="e">
        <f t="shared" si="207"/>
        <v>#VALUE!</v>
      </c>
      <c r="AB190" s="702">
        <f t="shared" si="245"/>
        <v>1</v>
      </c>
      <c r="AC190" s="703" t="e">
        <f t="shared" si="246"/>
        <v>#VALUE!</v>
      </c>
      <c r="AD190" s="704" t="e">
        <f t="shared" si="247"/>
        <v>#VALUE!</v>
      </c>
      <c r="AE190" s="769" t="e">
        <f t="shared" si="208"/>
        <v>#VALUE!</v>
      </c>
      <c r="AF190" s="705" t="e">
        <f t="shared" si="209"/>
        <v>#VALUE!</v>
      </c>
      <c r="AG190" s="702">
        <f t="shared" si="248"/>
        <v>1</v>
      </c>
      <c r="AH190" s="703" t="e">
        <f t="shared" si="249"/>
        <v>#VALUE!</v>
      </c>
      <c r="AI190" s="704" t="e">
        <f t="shared" si="250"/>
        <v>#VALUE!</v>
      </c>
      <c r="AJ190" s="769" t="e">
        <f t="shared" si="210"/>
        <v>#VALUE!</v>
      </c>
      <c r="AK190" s="705" t="e">
        <f t="shared" si="211"/>
        <v>#VALUE!</v>
      </c>
      <c r="AL190" s="702">
        <f t="shared" si="251"/>
        <v>1</v>
      </c>
      <c r="AM190" s="703" t="e">
        <f t="shared" si="252"/>
        <v>#VALUE!</v>
      </c>
      <c r="AN190" s="704" t="e">
        <f t="shared" si="253"/>
        <v>#VALUE!</v>
      </c>
      <c r="AO190" s="769" t="e">
        <f t="shared" si="212"/>
        <v>#VALUE!</v>
      </c>
      <c r="AP190" s="705" t="e">
        <f t="shared" si="213"/>
        <v>#VALUE!</v>
      </c>
      <c r="AQ190" s="702">
        <f t="shared" si="254"/>
        <v>1</v>
      </c>
      <c r="AR190" s="703" t="e">
        <f t="shared" si="255"/>
        <v>#VALUE!</v>
      </c>
      <c r="AS190" s="704" t="e">
        <f t="shared" si="256"/>
        <v>#VALUE!</v>
      </c>
      <c r="AT190" s="769" t="e">
        <f t="shared" si="214"/>
        <v>#VALUE!</v>
      </c>
      <c r="AU190" s="705" t="e">
        <f t="shared" si="215"/>
        <v>#VALUE!</v>
      </c>
      <c r="AV190" s="702">
        <f t="shared" si="257"/>
        <v>1</v>
      </c>
      <c r="AW190" s="703" t="e">
        <f t="shared" si="258"/>
        <v>#VALUE!</v>
      </c>
      <c r="AX190" s="704" t="e">
        <f t="shared" si="259"/>
        <v>#VALUE!</v>
      </c>
      <c r="AY190" s="769" t="e">
        <f t="shared" si="216"/>
        <v>#VALUE!</v>
      </c>
      <c r="AZ190" s="705" t="e">
        <f t="shared" si="217"/>
        <v>#VALUE!</v>
      </c>
      <c r="BA190" s="702">
        <f t="shared" si="260"/>
        <v>1</v>
      </c>
      <c r="BB190" s="703" t="e">
        <f t="shared" si="261"/>
        <v>#VALUE!</v>
      </c>
      <c r="BC190" s="704" t="e">
        <f t="shared" si="262"/>
        <v>#VALUE!</v>
      </c>
      <c r="BD190" s="769" t="e">
        <f t="shared" si="218"/>
        <v>#VALUE!</v>
      </c>
      <c r="BE190" s="705" t="e">
        <f t="shared" si="219"/>
        <v>#VALUE!</v>
      </c>
      <c r="BF190" s="702">
        <f t="shared" si="263"/>
        <v>1</v>
      </c>
      <c r="BG190" s="703" t="e">
        <f t="shared" si="264"/>
        <v>#VALUE!</v>
      </c>
      <c r="BH190" s="704" t="e">
        <f t="shared" si="265"/>
        <v>#VALUE!</v>
      </c>
      <c r="BI190" s="769" t="e">
        <f t="shared" si="220"/>
        <v>#VALUE!</v>
      </c>
      <c r="BJ190" s="705" t="e">
        <f t="shared" si="221"/>
        <v>#VALUE!</v>
      </c>
      <c r="BK190" s="702">
        <f t="shared" si="266"/>
        <v>1</v>
      </c>
      <c r="BL190" s="703" t="e">
        <f t="shared" si="267"/>
        <v>#VALUE!</v>
      </c>
      <c r="BM190" s="704" t="e">
        <f t="shared" si="268"/>
        <v>#VALUE!</v>
      </c>
      <c r="BN190" s="769" t="e">
        <f t="shared" si="222"/>
        <v>#VALUE!</v>
      </c>
      <c r="BO190" s="705" t="e">
        <f t="shared" si="223"/>
        <v>#VALUE!</v>
      </c>
      <c r="BP190" s="702">
        <f t="shared" si="269"/>
        <v>1</v>
      </c>
      <c r="BQ190" s="703" t="e">
        <f t="shared" si="270"/>
        <v>#VALUE!</v>
      </c>
      <c r="BR190" s="704" t="e">
        <f t="shared" si="271"/>
        <v>#VALUE!</v>
      </c>
      <c r="BS190" s="769" t="e">
        <f t="shared" si="224"/>
        <v>#VALUE!</v>
      </c>
      <c r="BT190" s="705" t="e">
        <f t="shared" si="225"/>
        <v>#VALUE!</v>
      </c>
      <c r="BU190" s="702">
        <f t="shared" si="272"/>
        <v>1</v>
      </c>
      <c r="BV190" s="703" t="e">
        <f t="shared" si="273"/>
        <v>#VALUE!</v>
      </c>
      <c r="BW190" s="704" t="e">
        <f t="shared" si="274"/>
        <v>#VALUE!</v>
      </c>
      <c r="BX190" s="769" t="e">
        <f t="shared" si="226"/>
        <v>#VALUE!</v>
      </c>
      <c r="BY190" s="705" t="e">
        <f t="shared" si="227"/>
        <v>#VALUE!</v>
      </c>
      <c r="BZ190" s="702">
        <f t="shared" si="275"/>
        <v>1</v>
      </c>
      <c r="CA190" s="703" t="e">
        <f t="shared" si="276"/>
        <v>#VALUE!</v>
      </c>
      <c r="CB190" s="704" t="e">
        <f t="shared" si="277"/>
        <v>#VALUE!</v>
      </c>
      <c r="CC190" s="769" t="e">
        <f t="shared" si="228"/>
        <v>#VALUE!</v>
      </c>
      <c r="CD190" s="705" t="e">
        <f t="shared" si="229"/>
        <v>#VALUE!</v>
      </c>
      <c r="CE190" s="706">
        <f t="shared" si="204"/>
        <v>12</v>
      </c>
      <c r="CF190" s="707" t="e">
        <f t="shared" si="205"/>
        <v>#VALUE!</v>
      </c>
      <c r="CG190" s="708"/>
      <c r="CH190" s="709"/>
      <c r="CI190" s="719"/>
      <c r="CJ190" s="719"/>
      <c r="CK190" s="720"/>
      <c r="CL190" s="721"/>
      <c r="CM190" s="721"/>
      <c r="CN190" s="722"/>
      <c r="CO190" s="742" t="e">
        <f t="shared" si="237"/>
        <v>#VALUE!</v>
      </c>
      <c r="CP190" s="743" t="e">
        <f t="shared" si="238"/>
        <v>#VALUE!</v>
      </c>
      <c r="CQ190" s="724">
        <f t="shared" si="239"/>
        <v>0</v>
      </c>
      <c r="CR190" s="725" t="e">
        <f t="shared" si="230"/>
        <v>#VALUE!</v>
      </c>
      <c r="CS190" s="725" t="e">
        <f t="shared" si="230"/>
        <v>#VALUE!</v>
      </c>
      <c r="CT190" s="725" t="e">
        <f t="shared" si="278"/>
        <v>#VALUE!</v>
      </c>
      <c r="CU190" s="709"/>
    </row>
    <row r="191" spans="1:99" ht="16.5" customHeight="1">
      <c r="A191" s="23">
        <f t="shared" si="241"/>
        <v>187</v>
      </c>
      <c r="B191" s="142">
        <f>'2020-상시근로자'!B191</f>
        <v>0</v>
      </c>
      <c r="C191" s="635">
        <f>'2020-상시근로자'!C191</f>
        <v>0</v>
      </c>
      <c r="D191" s="637">
        <f>'2020-상시근로자'!D191</f>
        <v>0</v>
      </c>
      <c r="E191" s="156" t="e">
        <f t="shared" si="231"/>
        <v>#VALUE!</v>
      </c>
      <c r="F191" s="30" t="e">
        <f t="shared" si="232"/>
        <v>#VALUE!</v>
      </c>
      <c r="G191" s="31" t="e">
        <f t="shared" si="233"/>
        <v>#VALUE!</v>
      </c>
      <c r="H191" s="147" t="e">
        <f t="shared" si="234"/>
        <v>#VALUE!</v>
      </c>
      <c r="I191" s="636">
        <f>'2020-상시근로자'!E191</f>
        <v>0</v>
      </c>
      <c r="J191" s="636">
        <f>'2020-상시근로자'!G191</f>
        <v>0</v>
      </c>
      <c r="K191" s="33" t="e">
        <f t="shared" si="235"/>
        <v>#VALUE!</v>
      </c>
      <c r="L191" s="33">
        <f t="shared" si="203"/>
        <v>0</v>
      </c>
      <c r="M191" s="35" t="e">
        <f t="shared" si="236"/>
        <v>#VALUE!</v>
      </c>
      <c r="N191" s="108"/>
      <c r="O191" s="178"/>
      <c r="P191" s="179"/>
      <c r="Q191" s="106" t="s">
        <v>160</v>
      </c>
      <c r="R191" s="107" t="s">
        <v>160</v>
      </c>
      <c r="S191" s="43"/>
      <c r="T191" s="122" t="s">
        <v>160</v>
      </c>
      <c r="U191" s="122" t="s">
        <v>160</v>
      </c>
      <c r="V191" s="123" t="s">
        <v>160</v>
      </c>
      <c r="W191" s="702">
        <f t="shared" si="242"/>
        <v>1</v>
      </c>
      <c r="X191" s="703" t="e">
        <f t="shared" si="243"/>
        <v>#VALUE!</v>
      </c>
      <c r="Y191" s="704" t="e">
        <f t="shared" si="244"/>
        <v>#VALUE!</v>
      </c>
      <c r="Z191" s="769" t="e">
        <f t="shared" si="206"/>
        <v>#VALUE!</v>
      </c>
      <c r="AA191" s="705" t="e">
        <f t="shared" si="207"/>
        <v>#VALUE!</v>
      </c>
      <c r="AB191" s="702">
        <f t="shared" si="245"/>
        <v>1</v>
      </c>
      <c r="AC191" s="703" t="e">
        <f t="shared" si="246"/>
        <v>#VALUE!</v>
      </c>
      <c r="AD191" s="704" t="e">
        <f t="shared" si="247"/>
        <v>#VALUE!</v>
      </c>
      <c r="AE191" s="769" t="e">
        <f t="shared" si="208"/>
        <v>#VALUE!</v>
      </c>
      <c r="AF191" s="705" t="e">
        <f t="shared" si="209"/>
        <v>#VALUE!</v>
      </c>
      <c r="AG191" s="702">
        <f t="shared" si="248"/>
        <v>1</v>
      </c>
      <c r="AH191" s="703" t="e">
        <f t="shared" si="249"/>
        <v>#VALUE!</v>
      </c>
      <c r="AI191" s="704" t="e">
        <f t="shared" si="250"/>
        <v>#VALUE!</v>
      </c>
      <c r="AJ191" s="769" t="e">
        <f t="shared" si="210"/>
        <v>#VALUE!</v>
      </c>
      <c r="AK191" s="705" t="e">
        <f t="shared" si="211"/>
        <v>#VALUE!</v>
      </c>
      <c r="AL191" s="702">
        <f t="shared" si="251"/>
        <v>1</v>
      </c>
      <c r="AM191" s="703" t="e">
        <f t="shared" si="252"/>
        <v>#VALUE!</v>
      </c>
      <c r="AN191" s="704" t="e">
        <f t="shared" si="253"/>
        <v>#VALUE!</v>
      </c>
      <c r="AO191" s="769" t="e">
        <f t="shared" si="212"/>
        <v>#VALUE!</v>
      </c>
      <c r="AP191" s="705" t="e">
        <f t="shared" si="213"/>
        <v>#VALUE!</v>
      </c>
      <c r="AQ191" s="702">
        <f t="shared" si="254"/>
        <v>1</v>
      </c>
      <c r="AR191" s="703" t="e">
        <f t="shared" si="255"/>
        <v>#VALUE!</v>
      </c>
      <c r="AS191" s="704" t="e">
        <f t="shared" si="256"/>
        <v>#VALUE!</v>
      </c>
      <c r="AT191" s="769" t="e">
        <f t="shared" si="214"/>
        <v>#VALUE!</v>
      </c>
      <c r="AU191" s="705" t="e">
        <f t="shared" si="215"/>
        <v>#VALUE!</v>
      </c>
      <c r="AV191" s="702">
        <f t="shared" si="257"/>
        <v>1</v>
      </c>
      <c r="AW191" s="703" t="e">
        <f t="shared" si="258"/>
        <v>#VALUE!</v>
      </c>
      <c r="AX191" s="704" t="e">
        <f t="shared" si="259"/>
        <v>#VALUE!</v>
      </c>
      <c r="AY191" s="769" t="e">
        <f t="shared" si="216"/>
        <v>#VALUE!</v>
      </c>
      <c r="AZ191" s="705" t="e">
        <f t="shared" si="217"/>
        <v>#VALUE!</v>
      </c>
      <c r="BA191" s="702">
        <f t="shared" si="260"/>
        <v>1</v>
      </c>
      <c r="BB191" s="703" t="e">
        <f t="shared" si="261"/>
        <v>#VALUE!</v>
      </c>
      <c r="BC191" s="704" t="e">
        <f t="shared" si="262"/>
        <v>#VALUE!</v>
      </c>
      <c r="BD191" s="769" t="e">
        <f t="shared" si="218"/>
        <v>#VALUE!</v>
      </c>
      <c r="BE191" s="705" t="e">
        <f t="shared" si="219"/>
        <v>#VALUE!</v>
      </c>
      <c r="BF191" s="702">
        <f t="shared" si="263"/>
        <v>1</v>
      </c>
      <c r="BG191" s="703" t="e">
        <f t="shared" si="264"/>
        <v>#VALUE!</v>
      </c>
      <c r="BH191" s="704" t="e">
        <f t="shared" si="265"/>
        <v>#VALUE!</v>
      </c>
      <c r="BI191" s="769" t="e">
        <f t="shared" si="220"/>
        <v>#VALUE!</v>
      </c>
      <c r="BJ191" s="705" t="e">
        <f t="shared" si="221"/>
        <v>#VALUE!</v>
      </c>
      <c r="BK191" s="702">
        <f t="shared" si="266"/>
        <v>1</v>
      </c>
      <c r="BL191" s="703" t="e">
        <f t="shared" si="267"/>
        <v>#VALUE!</v>
      </c>
      <c r="BM191" s="704" t="e">
        <f t="shared" si="268"/>
        <v>#VALUE!</v>
      </c>
      <c r="BN191" s="769" t="e">
        <f t="shared" si="222"/>
        <v>#VALUE!</v>
      </c>
      <c r="BO191" s="705" t="e">
        <f t="shared" si="223"/>
        <v>#VALUE!</v>
      </c>
      <c r="BP191" s="702">
        <f t="shared" si="269"/>
        <v>1</v>
      </c>
      <c r="BQ191" s="703" t="e">
        <f t="shared" si="270"/>
        <v>#VALUE!</v>
      </c>
      <c r="BR191" s="704" t="e">
        <f t="shared" si="271"/>
        <v>#VALUE!</v>
      </c>
      <c r="BS191" s="769" t="e">
        <f t="shared" si="224"/>
        <v>#VALUE!</v>
      </c>
      <c r="BT191" s="705" t="e">
        <f t="shared" si="225"/>
        <v>#VALUE!</v>
      </c>
      <c r="BU191" s="702">
        <f t="shared" si="272"/>
        <v>1</v>
      </c>
      <c r="BV191" s="703" t="e">
        <f t="shared" si="273"/>
        <v>#VALUE!</v>
      </c>
      <c r="BW191" s="704" t="e">
        <f t="shared" si="274"/>
        <v>#VALUE!</v>
      </c>
      <c r="BX191" s="769" t="e">
        <f t="shared" si="226"/>
        <v>#VALUE!</v>
      </c>
      <c r="BY191" s="705" t="e">
        <f t="shared" si="227"/>
        <v>#VALUE!</v>
      </c>
      <c r="BZ191" s="702">
        <f t="shared" si="275"/>
        <v>1</v>
      </c>
      <c r="CA191" s="703" t="e">
        <f t="shared" si="276"/>
        <v>#VALUE!</v>
      </c>
      <c r="CB191" s="704" t="e">
        <f t="shared" si="277"/>
        <v>#VALUE!</v>
      </c>
      <c r="CC191" s="769" t="e">
        <f t="shared" si="228"/>
        <v>#VALUE!</v>
      </c>
      <c r="CD191" s="705" t="e">
        <f t="shared" si="229"/>
        <v>#VALUE!</v>
      </c>
      <c r="CE191" s="706">
        <f t="shared" si="204"/>
        <v>12</v>
      </c>
      <c r="CF191" s="707" t="e">
        <f t="shared" si="205"/>
        <v>#VALUE!</v>
      </c>
      <c r="CG191" s="708"/>
      <c r="CH191" s="709"/>
      <c r="CI191" s="719"/>
      <c r="CJ191" s="719"/>
      <c r="CK191" s="720"/>
      <c r="CL191" s="721"/>
      <c r="CM191" s="721"/>
      <c r="CN191" s="722"/>
      <c r="CO191" s="742" t="e">
        <f t="shared" si="237"/>
        <v>#VALUE!</v>
      </c>
      <c r="CP191" s="743" t="e">
        <f t="shared" si="238"/>
        <v>#VALUE!</v>
      </c>
      <c r="CQ191" s="724">
        <f t="shared" si="239"/>
        <v>0</v>
      </c>
      <c r="CR191" s="725" t="e">
        <f t="shared" si="230"/>
        <v>#VALUE!</v>
      </c>
      <c r="CS191" s="725" t="e">
        <f t="shared" si="230"/>
        <v>#VALUE!</v>
      </c>
      <c r="CT191" s="725" t="e">
        <f t="shared" si="278"/>
        <v>#VALUE!</v>
      </c>
      <c r="CU191" s="709"/>
    </row>
    <row r="192" spans="1:99" ht="16.5" customHeight="1">
      <c r="A192" s="23">
        <f t="shared" si="241"/>
        <v>188</v>
      </c>
      <c r="B192" s="142">
        <f>'2020-상시근로자'!B192</f>
        <v>0</v>
      </c>
      <c r="C192" s="635">
        <f>'2020-상시근로자'!C192</f>
        <v>0</v>
      </c>
      <c r="D192" s="637">
        <f>'2020-상시근로자'!D192</f>
        <v>0</v>
      </c>
      <c r="E192" s="156" t="e">
        <f t="shared" si="231"/>
        <v>#VALUE!</v>
      </c>
      <c r="F192" s="30" t="e">
        <f t="shared" si="232"/>
        <v>#VALUE!</v>
      </c>
      <c r="G192" s="31" t="e">
        <f t="shared" si="233"/>
        <v>#VALUE!</v>
      </c>
      <c r="H192" s="147" t="e">
        <f t="shared" si="234"/>
        <v>#VALUE!</v>
      </c>
      <c r="I192" s="636">
        <f>'2020-상시근로자'!E192</f>
        <v>0</v>
      </c>
      <c r="J192" s="636">
        <f>'2020-상시근로자'!G192</f>
        <v>0</v>
      </c>
      <c r="K192" s="33" t="e">
        <f t="shared" si="235"/>
        <v>#VALUE!</v>
      </c>
      <c r="L192" s="33">
        <f t="shared" si="203"/>
        <v>0</v>
      </c>
      <c r="M192" s="35" t="e">
        <f t="shared" si="236"/>
        <v>#VALUE!</v>
      </c>
      <c r="N192" s="108"/>
      <c r="O192" s="178"/>
      <c r="P192" s="179"/>
      <c r="Q192" s="106" t="s">
        <v>160</v>
      </c>
      <c r="R192" s="107" t="s">
        <v>160</v>
      </c>
      <c r="S192" s="43"/>
      <c r="T192" s="122" t="s">
        <v>160</v>
      </c>
      <c r="U192" s="122" t="s">
        <v>160</v>
      </c>
      <c r="V192" s="123" t="s">
        <v>160</v>
      </c>
      <c r="W192" s="702">
        <f t="shared" si="242"/>
        <v>1</v>
      </c>
      <c r="X192" s="703" t="e">
        <f t="shared" si="243"/>
        <v>#VALUE!</v>
      </c>
      <c r="Y192" s="704" t="e">
        <f t="shared" si="244"/>
        <v>#VALUE!</v>
      </c>
      <c r="Z192" s="769" t="e">
        <f t="shared" si="206"/>
        <v>#VALUE!</v>
      </c>
      <c r="AA192" s="705" t="e">
        <f t="shared" si="207"/>
        <v>#VALUE!</v>
      </c>
      <c r="AB192" s="702">
        <f t="shared" si="245"/>
        <v>1</v>
      </c>
      <c r="AC192" s="703" t="e">
        <f t="shared" si="246"/>
        <v>#VALUE!</v>
      </c>
      <c r="AD192" s="704" t="e">
        <f t="shared" si="247"/>
        <v>#VALUE!</v>
      </c>
      <c r="AE192" s="769" t="e">
        <f t="shared" si="208"/>
        <v>#VALUE!</v>
      </c>
      <c r="AF192" s="705" t="e">
        <f t="shared" si="209"/>
        <v>#VALUE!</v>
      </c>
      <c r="AG192" s="702">
        <f t="shared" si="248"/>
        <v>1</v>
      </c>
      <c r="AH192" s="703" t="e">
        <f t="shared" si="249"/>
        <v>#VALUE!</v>
      </c>
      <c r="AI192" s="704" t="e">
        <f t="shared" si="250"/>
        <v>#VALUE!</v>
      </c>
      <c r="AJ192" s="769" t="e">
        <f t="shared" si="210"/>
        <v>#VALUE!</v>
      </c>
      <c r="AK192" s="705" t="e">
        <f t="shared" si="211"/>
        <v>#VALUE!</v>
      </c>
      <c r="AL192" s="702">
        <f t="shared" si="251"/>
        <v>1</v>
      </c>
      <c r="AM192" s="703" t="e">
        <f t="shared" si="252"/>
        <v>#VALUE!</v>
      </c>
      <c r="AN192" s="704" t="e">
        <f t="shared" si="253"/>
        <v>#VALUE!</v>
      </c>
      <c r="AO192" s="769" t="e">
        <f t="shared" si="212"/>
        <v>#VALUE!</v>
      </c>
      <c r="AP192" s="705" t="e">
        <f t="shared" si="213"/>
        <v>#VALUE!</v>
      </c>
      <c r="AQ192" s="702">
        <f t="shared" si="254"/>
        <v>1</v>
      </c>
      <c r="AR192" s="703" t="e">
        <f t="shared" si="255"/>
        <v>#VALUE!</v>
      </c>
      <c r="AS192" s="704" t="e">
        <f t="shared" si="256"/>
        <v>#VALUE!</v>
      </c>
      <c r="AT192" s="769" t="e">
        <f t="shared" si="214"/>
        <v>#VALUE!</v>
      </c>
      <c r="AU192" s="705" t="e">
        <f t="shared" si="215"/>
        <v>#VALUE!</v>
      </c>
      <c r="AV192" s="702">
        <f t="shared" si="257"/>
        <v>1</v>
      </c>
      <c r="AW192" s="703" t="e">
        <f t="shared" si="258"/>
        <v>#VALUE!</v>
      </c>
      <c r="AX192" s="704" t="e">
        <f t="shared" si="259"/>
        <v>#VALUE!</v>
      </c>
      <c r="AY192" s="769" t="e">
        <f t="shared" si="216"/>
        <v>#VALUE!</v>
      </c>
      <c r="AZ192" s="705" t="e">
        <f t="shared" si="217"/>
        <v>#VALUE!</v>
      </c>
      <c r="BA192" s="702">
        <f t="shared" si="260"/>
        <v>1</v>
      </c>
      <c r="BB192" s="703" t="e">
        <f t="shared" si="261"/>
        <v>#VALUE!</v>
      </c>
      <c r="BC192" s="704" t="e">
        <f t="shared" si="262"/>
        <v>#VALUE!</v>
      </c>
      <c r="BD192" s="769" t="e">
        <f t="shared" si="218"/>
        <v>#VALUE!</v>
      </c>
      <c r="BE192" s="705" t="e">
        <f t="shared" si="219"/>
        <v>#VALUE!</v>
      </c>
      <c r="BF192" s="702">
        <f t="shared" si="263"/>
        <v>1</v>
      </c>
      <c r="BG192" s="703" t="e">
        <f t="shared" si="264"/>
        <v>#VALUE!</v>
      </c>
      <c r="BH192" s="704" t="e">
        <f t="shared" si="265"/>
        <v>#VALUE!</v>
      </c>
      <c r="BI192" s="769" t="e">
        <f t="shared" si="220"/>
        <v>#VALUE!</v>
      </c>
      <c r="BJ192" s="705" t="e">
        <f t="shared" si="221"/>
        <v>#VALUE!</v>
      </c>
      <c r="BK192" s="702">
        <f t="shared" si="266"/>
        <v>1</v>
      </c>
      <c r="BL192" s="703" t="e">
        <f t="shared" si="267"/>
        <v>#VALUE!</v>
      </c>
      <c r="BM192" s="704" t="e">
        <f t="shared" si="268"/>
        <v>#VALUE!</v>
      </c>
      <c r="BN192" s="769" t="e">
        <f t="shared" si="222"/>
        <v>#VALUE!</v>
      </c>
      <c r="BO192" s="705" t="e">
        <f t="shared" si="223"/>
        <v>#VALUE!</v>
      </c>
      <c r="BP192" s="702">
        <f t="shared" si="269"/>
        <v>1</v>
      </c>
      <c r="BQ192" s="703" t="e">
        <f t="shared" si="270"/>
        <v>#VALUE!</v>
      </c>
      <c r="BR192" s="704" t="e">
        <f t="shared" si="271"/>
        <v>#VALUE!</v>
      </c>
      <c r="BS192" s="769" t="e">
        <f t="shared" si="224"/>
        <v>#VALUE!</v>
      </c>
      <c r="BT192" s="705" t="e">
        <f t="shared" si="225"/>
        <v>#VALUE!</v>
      </c>
      <c r="BU192" s="702">
        <f t="shared" si="272"/>
        <v>1</v>
      </c>
      <c r="BV192" s="703" t="e">
        <f t="shared" si="273"/>
        <v>#VALUE!</v>
      </c>
      <c r="BW192" s="704" t="e">
        <f t="shared" si="274"/>
        <v>#VALUE!</v>
      </c>
      <c r="BX192" s="769" t="e">
        <f t="shared" si="226"/>
        <v>#VALUE!</v>
      </c>
      <c r="BY192" s="705" t="e">
        <f t="shared" si="227"/>
        <v>#VALUE!</v>
      </c>
      <c r="BZ192" s="702">
        <f t="shared" si="275"/>
        <v>1</v>
      </c>
      <c r="CA192" s="703" t="e">
        <f t="shared" si="276"/>
        <v>#VALUE!</v>
      </c>
      <c r="CB192" s="704" t="e">
        <f t="shared" si="277"/>
        <v>#VALUE!</v>
      </c>
      <c r="CC192" s="769" t="e">
        <f t="shared" si="228"/>
        <v>#VALUE!</v>
      </c>
      <c r="CD192" s="705" t="e">
        <f t="shared" si="229"/>
        <v>#VALUE!</v>
      </c>
      <c r="CE192" s="706">
        <f t="shared" si="204"/>
        <v>12</v>
      </c>
      <c r="CF192" s="707" t="e">
        <f t="shared" si="205"/>
        <v>#VALUE!</v>
      </c>
      <c r="CG192" s="708"/>
      <c r="CH192" s="709"/>
      <c r="CI192" s="719"/>
      <c r="CJ192" s="719"/>
      <c r="CK192" s="720"/>
      <c r="CL192" s="721"/>
      <c r="CM192" s="721"/>
      <c r="CN192" s="722"/>
      <c r="CO192" s="742" t="e">
        <f t="shared" si="237"/>
        <v>#VALUE!</v>
      </c>
      <c r="CP192" s="743" t="e">
        <f t="shared" si="238"/>
        <v>#VALUE!</v>
      </c>
      <c r="CQ192" s="724">
        <f t="shared" si="239"/>
        <v>0</v>
      </c>
      <c r="CR192" s="725" t="e">
        <f t="shared" si="230"/>
        <v>#VALUE!</v>
      </c>
      <c r="CS192" s="725" t="e">
        <f t="shared" si="230"/>
        <v>#VALUE!</v>
      </c>
      <c r="CT192" s="725" t="e">
        <f t="shared" si="278"/>
        <v>#VALUE!</v>
      </c>
      <c r="CU192" s="709"/>
    </row>
    <row r="193" spans="1:99" ht="16.5" customHeight="1">
      <c r="A193" s="23">
        <f t="shared" si="241"/>
        <v>189</v>
      </c>
      <c r="B193" s="142">
        <f>'2020-상시근로자'!B193</f>
        <v>0</v>
      </c>
      <c r="C193" s="635">
        <f>'2020-상시근로자'!C193</f>
        <v>0</v>
      </c>
      <c r="D193" s="637">
        <f>'2020-상시근로자'!D193</f>
        <v>0</v>
      </c>
      <c r="E193" s="156" t="e">
        <f t="shared" si="231"/>
        <v>#VALUE!</v>
      </c>
      <c r="F193" s="30" t="e">
        <f t="shared" si="232"/>
        <v>#VALUE!</v>
      </c>
      <c r="G193" s="31" t="e">
        <f t="shared" si="233"/>
        <v>#VALUE!</v>
      </c>
      <c r="H193" s="147" t="e">
        <f t="shared" si="234"/>
        <v>#VALUE!</v>
      </c>
      <c r="I193" s="636">
        <f>'2020-상시근로자'!E193</f>
        <v>0</v>
      </c>
      <c r="J193" s="636">
        <f>'2020-상시근로자'!G193</f>
        <v>0</v>
      </c>
      <c r="K193" s="33" t="e">
        <f t="shared" si="235"/>
        <v>#VALUE!</v>
      </c>
      <c r="L193" s="33">
        <f t="shared" si="203"/>
        <v>0</v>
      </c>
      <c r="M193" s="35" t="e">
        <f t="shared" si="236"/>
        <v>#VALUE!</v>
      </c>
      <c r="N193" s="108"/>
      <c r="O193" s="178"/>
      <c r="P193" s="179"/>
      <c r="Q193" s="106" t="s">
        <v>160</v>
      </c>
      <c r="R193" s="107" t="s">
        <v>160</v>
      </c>
      <c r="S193" s="43"/>
      <c r="T193" s="122" t="s">
        <v>160</v>
      </c>
      <c r="U193" s="122" t="s">
        <v>160</v>
      </c>
      <c r="V193" s="123" t="s">
        <v>160</v>
      </c>
      <c r="W193" s="702">
        <f t="shared" si="242"/>
        <v>1</v>
      </c>
      <c r="X193" s="703" t="e">
        <f t="shared" si="243"/>
        <v>#VALUE!</v>
      </c>
      <c r="Y193" s="704" t="e">
        <f t="shared" si="244"/>
        <v>#VALUE!</v>
      </c>
      <c r="Z193" s="769" t="e">
        <f t="shared" si="206"/>
        <v>#VALUE!</v>
      </c>
      <c r="AA193" s="705" t="e">
        <f t="shared" si="207"/>
        <v>#VALUE!</v>
      </c>
      <c r="AB193" s="702">
        <f t="shared" si="245"/>
        <v>1</v>
      </c>
      <c r="AC193" s="703" t="e">
        <f t="shared" si="246"/>
        <v>#VALUE!</v>
      </c>
      <c r="AD193" s="704" t="e">
        <f t="shared" si="247"/>
        <v>#VALUE!</v>
      </c>
      <c r="AE193" s="769" t="e">
        <f t="shared" si="208"/>
        <v>#VALUE!</v>
      </c>
      <c r="AF193" s="705" t="e">
        <f t="shared" si="209"/>
        <v>#VALUE!</v>
      </c>
      <c r="AG193" s="702">
        <f t="shared" si="248"/>
        <v>1</v>
      </c>
      <c r="AH193" s="703" t="e">
        <f t="shared" si="249"/>
        <v>#VALUE!</v>
      </c>
      <c r="AI193" s="704" t="e">
        <f t="shared" si="250"/>
        <v>#VALUE!</v>
      </c>
      <c r="AJ193" s="769" t="e">
        <f t="shared" si="210"/>
        <v>#VALUE!</v>
      </c>
      <c r="AK193" s="705" t="e">
        <f t="shared" si="211"/>
        <v>#VALUE!</v>
      </c>
      <c r="AL193" s="702">
        <f t="shared" si="251"/>
        <v>1</v>
      </c>
      <c r="AM193" s="703" t="e">
        <f t="shared" si="252"/>
        <v>#VALUE!</v>
      </c>
      <c r="AN193" s="704" t="e">
        <f t="shared" si="253"/>
        <v>#VALUE!</v>
      </c>
      <c r="AO193" s="769" t="e">
        <f t="shared" si="212"/>
        <v>#VALUE!</v>
      </c>
      <c r="AP193" s="705" t="e">
        <f t="shared" si="213"/>
        <v>#VALUE!</v>
      </c>
      <c r="AQ193" s="702">
        <f t="shared" si="254"/>
        <v>1</v>
      </c>
      <c r="AR193" s="703" t="e">
        <f t="shared" si="255"/>
        <v>#VALUE!</v>
      </c>
      <c r="AS193" s="704" t="e">
        <f t="shared" si="256"/>
        <v>#VALUE!</v>
      </c>
      <c r="AT193" s="769" t="e">
        <f t="shared" si="214"/>
        <v>#VALUE!</v>
      </c>
      <c r="AU193" s="705" t="e">
        <f t="shared" si="215"/>
        <v>#VALUE!</v>
      </c>
      <c r="AV193" s="702">
        <f t="shared" si="257"/>
        <v>1</v>
      </c>
      <c r="AW193" s="703" t="e">
        <f t="shared" si="258"/>
        <v>#VALUE!</v>
      </c>
      <c r="AX193" s="704" t="e">
        <f t="shared" si="259"/>
        <v>#VALUE!</v>
      </c>
      <c r="AY193" s="769" t="e">
        <f t="shared" si="216"/>
        <v>#VALUE!</v>
      </c>
      <c r="AZ193" s="705" t="e">
        <f t="shared" si="217"/>
        <v>#VALUE!</v>
      </c>
      <c r="BA193" s="702">
        <f t="shared" si="260"/>
        <v>1</v>
      </c>
      <c r="BB193" s="703" t="e">
        <f t="shared" si="261"/>
        <v>#VALUE!</v>
      </c>
      <c r="BC193" s="704" t="e">
        <f t="shared" si="262"/>
        <v>#VALUE!</v>
      </c>
      <c r="BD193" s="769" t="e">
        <f t="shared" si="218"/>
        <v>#VALUE!</v>
      </c>
      <c r="BE193" s="705" t="e">
        <f t="shared" si="219"/>
        <v>#VALUE!</v>
      </c>
      <c r="BF193" s="702">
        <f t="shared" si="263"/>
        <v>1</v>
      </c>
      <c r="BG193" s="703" t="e">
        <f t="shared" si="264"/>
        <v>#VALUE!</v>
      </c>
      <c r="BH193" s="704" t="e">
        <f t="shared" si="265"/>
        <v>#VALUE!</v>
      </c>
      <c r="BI193" s="769" t="e">
        <f t="shared" si="220"/>
        <v>#VALUE!</v>
      </c>
      <c r="BJ193" s="705" t="e">
        <f t="shared" si="221"/>
        <v>#VALUE!</v>
      </c>
      <c r="BK193" s="702">
        <f t="shared" si="266"/>
        <v>1</v>
      </c>
      <c r="BL193" s="703" t="e">
        <f t="shared" si="267"/>
        <v>#VALUE!</v>
      </c>
      <c r="BM193" s="704" t="e">
        <f t="shared" si="268"/>
        <v>#VALUE!</v>
      </c>
      <c r="BN193" s="769" t="e">
        <f t="shared" si="222"/>
        <v>#VALUE!</v>
      </c>
      <c r="BO193" s="705" t="e">
        <f t="shared" si="223"/>
        <v>#VALUE!</v>
      </c>
      <c r="BP193" s="702">
        <f t="shared" si="269"/>
        <v>1</v>
      </c>
      <c r="BQ193" s="703" t="e">
        <f t="shared" si="270"/>
        <v>#VALUE!</v>
      </c>
      <c r="BR193" s="704" t="e">
        <f t="shared" si="271"/>
        <v>#VALUE!</v>
      </c>
      <c r="BS193" s="769" t="e">
        <f t="shared" si="224"/>
        <v>#VALUE!</v>
      </c>
      <c r="BT193" s="705" t="e">
        <f t="shared" si="225"/>
        <v>#VALUE!</v>
      </c>
      <c r="BU193" s="702">
        <f t="shared" si="272"/>
        <v>1</v>
      </c>
      <c r="BV193" s="703" t="e">
        <f t="shared" si="273"/>
        <v>#VALUE!</v>
      </c>
      <c r="BW193" s="704" t="e">
        <f t="shared" si="274"/>
        <v>#VALUE!</v>
      </c>
      <c r="BX193" s="769" t="e">
        <f t="shared" si="226"/>
        <v>#VALUE!</v>
      </c>
      <c r="BY193" s="705" t="e">
        <f t="shared" si="227"/>
        <v>#VALUE!</v>
      </c>
      <c r="BZ193" s="702">
        <f t="shared" si="275"/>
        <v>1</v>
      </c>
      <c r="CA193" s="703" t="e">
        <f t="shared" si="276"/>
        <v>#VALUE!</v>
      </c>
      <c r="CB193" s="704" t="e">
        <f t="shared" si="277"/>
        <v>#VALUE!</v>
      </c>
      <c r="CC193" s="769" t="e">
        <f t="shared" si="228"/>
        <v>#VALUE!</v>
      </c>
      <c r="CD193" s="705" t="e">
        <f t="shared" si="229"/>
        <v>#VALUE!</v>
      </c>
      <c r="CE193" s="706">
        <f t="shared" si="204"/>
        <v>12</v>
      </c>
      <c r="CF193" s="707" t="e">
        <f t="shared" si="205"/>
        <v>#VALUE!</v>
      </c>
      <c r="CG193" s="708"/>
      <c r="CH193" s="709"/>
      <c r="CI193" s="719"/>
      <c r="CJ193" s="719"/>
      <c r="CK193" s="720"/>
      <c r="CL193" s="721"/>
      <c r="CM193" s="721"/>
      <c r="CN193" s="722"/>
      <c r="CO193" s="742" t="e">
        <f t="shared" si="237"/>
        <v>#VALUE!</v>
      </c>
      <c r="CP193" s="743" t="e">
        <f t="shared" si="238"/>
        <v>#VALUE!</v>
      </c>
      <c r="CQ193" s="724">
        <f t="shared" si="239"/>
        <v>0</v>
      </c>
      <c r="CR193" s="725" t="e">
        <f t="shared" si="230"/>
        <v>#VALUE!</v>
      </c>
      <c r="CS193" s="725" t="e">
        <f t="shared" si="230"/>
        <v>#VALUE!</v>
      </c>
      <c r="CT193" s="725" t="e">
        <f t="shared" si="278"/>
        <v>#VALUE!</v>
      </c>
      <c r="CU193" s="709"/>
    </row>
    <row r="194" spans="1:99" ht="16.5" customHeight="1">
      <c r="A194" s="23">
        <f t="shared" si="241"/>
        <v>190</v>
      </c>
      <c r="B194" s="142">
        <f>'2020-상시근로자'!B194</f>
        <v>0</v>
      </c>
      <c r="C194" s="635">
        <f>'2020-상시근로자'!C194</f>
        <v>0</v>
      </c>
      <c r="D194" s="637">
        <f>'2020-상시근로자'!D194</f>
        <v>0</v>
      </c>
      <c r="E194" s="156" t="e">
        <f t="shared" si="231"/>
        <v>#VALUE!</v>
      </c>
      <c r="F194" s="30" t="e">
        <f t="shared" si="232"/>
        <v>#VALUE!</v>
      </c>
      <c r="G194" s="31" t="e">
        <f t="shared" si="233"/>
        <v>#VALUE!</v>
      </c>
      <c r="H194" s="147" t="e">
        <f t="shared" si="234"/>
        <v>#VALUE!</v>
      </c>
      <c r="I194" s="636">
        <f>'2020-상시근로자'!E194</f>
        <v>0</v>
      </c>
      <c r="J194" s="636">
        <f>'2020-상시근로자'!G194</f>
        <v>0</v>
      </c>
      <c r="K194" s="33" t="e">
        <f t="shared" si="235"/>
        <v>#VALUE!</v>
      </c>
      <c r="L194" s="33">
        <f t="shared" si="203"/>
        <v>0</v>
      </c>
      <c r="M194" s="35" t="e">
        <f t="shared" si="236"/>
        <v>#VALUE!</v>
      </c>
      <c r="N194" s="108"/>
      <c r="O194" s="178"/>
      <c r="P194" s="179"/>
      <c r="Q194" s="106" t="s">
        <v>160</v>
      </c>
      <c r="R194" s="107" t="s">
        <v>160</v>
      </c>
      <c r="S194" s="43"/>
      <c r="T194" s="122" t="s">
        <v>160</v>
      </c>
      <c r="U194" s="122" t="s">
        <v>160</v>
      </c>
      <c r="V194" s="123" t="s">
        <v>160</v>
      </c>
      <c r="W194" s="702">
        <f t="shared" si="242"/>
        <v>1</v>
      </c>
      <c r="X194" s="703" t="e">
        <f t="shared" si="243"/>
        <v>#VALUE!</v>
      </c>
      <c r="Y194" s="704" t="e">
        <f t="shared" si="244"/>
        <v>#VALUE!</v>
      </c>
      <c r="Z194" s="769" t="e">
        <f t="shared" si="206"/>
        <v>#VALUE!</v>
      </c>
      <c r="AA194" s="705" t="e">
        <f t="shared" si="207"/>
        <v>#VALUE!</v>
      </c>
      <c r="AB194" s="702">
        <f t="shared" si="245"/>
        <v>1</v>
      </c>
      <c r="AC194" s="703" t="e">
        <f t="shared" si="246"/>
        <v>#VALUE!</v>
      </c>
      <c r="AD194" s="704" t="e">
        <f t="shared" si="247"/>
        <v>#VALUE!</v>
      </c>
      <c r="AE194" s="769" t="e">
        <f t="shared" si="208"/>
        <v>#VALUE!</v>
      </c>
      <c r="AF194" s="705" t="e">
        <f t="shared" si="209"/>
        <v>#VALUE!</v>
      </c>
      <c r="AG194" s="702">
        <f t="shared" si="248"/>
        <v>1</v>
      </c>
      <c r="AH194" s="703" t="e">
        <f t="shared" si="249"/>
        <v>#VALUE!</v>
      </c>
      <c r="AI194" s="704" t="e">
        <f t="shared" si="250"/>
        <v>#VALUE!</v>
      </c>
      <c r="AJ194" s="769" t="e">
        <f t="shared" si="210"/>
        <v>#VALUE!</v>
      </c>
      <c r="AK194" s="705" t="e">
        <f t="shared" si="211"/>
        <v>#VALUE!</v>
      </c>
      <c r="AL194" s="702">
        <f t="shared" si="251"/>
        <v>1</v>
      </c>
      <c r="AM194" s="703" t="e">
        <f t="shared" si="252"/>
        <v>#VALUE!</v>
      </c>
      <c r="AN194" s="704" t="e">
        <f t="shared" si="253"/>
        <v>#VALUE!</v>
      </c>
      <c r="AO194" s="769" t="e">
        <f t="shared" si="212"/>
        <v>#VALUE!</v>
      </c>
      <c r="AP194" s="705" t="e">
        <f t="shared" si="213"/>
        <v>#VALUE!</v>
      </c>
      <c r="AQ194" s="702">
        <f t="shared" si="254"/>
        <v>1</v>
      </c>
      <c r="AR194" s="703" t="e">
        <f t="shared" si="255"/>
        <v>#VALUE!</v>
      </c>
      <c r="AS194" s="704" t="e">
        <f t="shared" si="256"/>
        <v>#VALUE!</v>
      </c>
      <c r="AT194" s="769" t="e">
        <f t="shared" si="214"/>
        <v>#VALUE!</v>
      </c>
      <c r="AU194" s="705" t="e">
        <f t="shared" si="215"/>
        <v>#VALUE!</v>
      </c>
      <c r="AV194" s="702">
        <f t="shared" si="257"/>
        <v>1</v>
      </c>
      <c r="AW194" s="703" t="e">
        <f t="shared" si="258"/>
        <v>#VALUE!</v>
      </c>
      <c r="AX194" s="704" t="e">
        <f t="shared" si="259"/>
        <v>#VALUE!</v>
      </c>
      <c r="AY194" s="769" t="e">
        <f t="shared" si="216"/>
        <v>#VALUE!</v>
      </c>
      <c r="AZ194" s="705" t="e">
        <f t="shared" si="217"/>
        <v>#VALUE!</v>
      </c>
      <c r="BA194" s="702">
        <f t="shared" si="260"/>
        <v>1</v>
      </c>
      <c r="BB194" s="703" t="e">
        <f t="shared" si="261"/>
        <v>#VALUE!</v>
      </c>
      <c r="BC194" s="704" t="e">
        <f t="shared" si="262"/>
        <v>#VALUE!</v>
      </c>
      <c r="BD194" s="769" t="e">
        <f t="shared" si="218"/>
        <v>#VALUE!</v>
      </c>
      <c r="BE194" s="705" t="e">
        <f t="shared" si="219"/>
        <v>#VALUE!</v>
      </c>
      <c r="BF194" s="702">
        <f t="shared" si="263"/>
        <v>1</v>
      </c>
      <c r="BG194" s="703" t="e">
        <f t="shared" si="264"/>
        <v>#VALUE!</v>
      </c>
      <c r="BH194" s="704" t="e">
        <f t="shared" si="265"/>
        <v>#VALUE!</v>
      </c>
      <c r="BI194" s="769" t="e">
        <f t="shared" si="220"/>
        <v>#VALUE!</v>
      </c>
      <c r="BJ194" s="705" t="e">
        <f t="shared" si="221"/>
        <v>#VALUE!</v>
      </c>
      <c r="BK194" s="702">
        <f t="shared" si="266"/>
        <v>1</v>
      </c>
      <c r="BL194" s="703" t="e">
        <f t="shared" si="267"/>
        <v>#VALUE!</v>
      </c>
      <c r="BM194" s="704" t="e">
        <f t="shared" si="268"/>
        <v>#VALUE!</v>
      </c>
      <c r="BN194" s="769" t="e">
        <f t="shared" si="222"/>
        <v>#VALUE!</v>
      </c>
      <c r="BO194" s="705" t="e">
        <f t="shared" si="223"/>
        <v>#VALUE!</v>
      </c>
      <c r="BP194" s="702">
        <f t="shared" si="269"/>
        <v>1</v>
      </c>
      <c r="BQ194" s="703" t="e">
        <f t="shared" si="270"/>
        <v>#VALUE!</v>
      </c>
      <c r="BR194" s="704" t="e">
        <f t="shared" si="271"/>
        <v>#VALUE!</v>
      </c>
      <c r="BS194" s="769" t="e">
        <f t="shared" si="224"/>
        <v>#VALUE!</v>
      </c>
      <c r="BT194" s="705" t="e">
        <f t="shared" si="225"/>
        <v>#VALUE!</v>
      </c>
      <c r="BU194" s="702">
        <f t="shared" si="272"/>
        <v>1</v>
      </c>
      <c r="BV194" s="703" t="e">
        <f t="shared" si="273"/>
        <v>#VALUE!</v>
      </c>
      <c r="BW194" s="704" t="e">
        <f t="shared" si="274"/>
        <v>#VALUE!</v>
      </c>
      <c r="BX194" s="769" t="e">
        <f t="shared" si="226"/>
        <v>#VALUE!</v>
      </c>
      <c r="BY194" s="705" t="e">
        <f t="shared" si="227"/>
        <v>#VALUE!</v>
      </c>
      <c r="BZ194" s="702">
        <f t="shared" si="275"/>
        <v>1</v>
      </c>
      <c r="CA194" s="703" t="e">
        <f t="shared" si="276"/>
        <v>#VALUE!</v>
      </c>
      <c r="CB194" s="704" t="e">
        <f t="shared" si="277"/>
        <v>#VALUE!</v>
      </c>
      <c r="CC194" s="769" t="e">
        <f t="shared" si="228"/>
        <v>#VALUE!</v>
      </c>
      <c r="CD194" s="705" t="e">
        <f t="shared" si="229"/>
        <v>#VALUE!</v>
      </c>
      <c r="CE194" s="706">
        <f t="shared" si="204"/>
        <v>12</v>
      </c>
      <c r="CF194" s="707" t="e">
        <f t="shared" si="205"/>
        <v>#VALUE!</v>
      </c>
      <c r="CG194" s="708"/>
      <c r="CH194" s="709"/>
      <c r="CI194" s="719"/>
      <c r="CJ194" s="719"/>
      <c r="CK194" s="720"/>
      <c r="CL194" s="721"/>
      <c r="CM194" s="721"/>
      <c r="CN194" s="722"/>
      <c r="CO194" s="742" t="e">
        <f t="shared" si="237"/>
        <v>#VALUE!</v>
      </c>
      <c r="CP194" s="743" t="e">
        <f t="shared" si="238"/>
        <v>#VALUE!</v>
      </c>
      <c r="CQ194" s="724">
        <f t="shared" si="239"/>
        <v>0</v>
      </c>
      <c r="CR194" s="725" t="e">
        <f t="shared" si="230"/>
        <v>#VALUE!</v>
      </c>
      <c r="CS194" s="725" t="e">
        <f t="shared" si="230"/>
        <v>#VALUE!</v>
      </c>
      <c r="CT194" s="725" t="e">
        <f t="shared" si="278"/>
        <v>#VALUE!</v>
      </c>
      <c r="CU194" s="709"/>
    </row>
    <row r="195" spans="1:99" ht="16.5" customHeight="1">
      <c r="A195" s="23">
        <f t="shared" si="241"/>
        <v>191</v>
      </c>
      <c r="B195" s="142">
        <f>'2020-상시근로자'!B195</f>
        <v>0</v>
      </c>
      <c r="C195" s="635">
        <f>'2020-상시근로자'!C195</f>
        <v>0</v>
      </c>
      <c r="D195" s="637">
        <f>'2020-상시근로자'!D195</f>
        <v>0</v>
      </c>
      <c r="E195" s="156" t="e">
        <f t="shared" si="231"/>
        <v>#VALUE!</v>
      </c>
      <c r="F195" s="30" t="e">
        <f t="shared" si="232"/>
        <v>#VALUE!</v>
      </c>
      <c r="G195" s="31" t="e">
        <f t="shared" si="233"/>
        <v>#VALUE!</v>
      </c>
      <c r="H195" s="147" t="e">
        <f t="shared" si="234"/>
        <v>#VALUE!</v>
      </c>
      <c r="I195" s="636">
        <f>'2020-상시근로자'!E195</f>
        <v>0</v>
      </c>
      <c r="J195" s="636">
        <f>'2020-상시근로자'!G195</f>
        <v>0</v>
      </c>
      <c r="K195" s="33" t="e">
        <f t="shared" si="235"/>
        <v>#VALUE!</v>
      </c>
      <c r="L195" s="33">
        <f t="shared" si="203"/>
        <v>0</v>
      </c>
      <c r="M195" s="35" t="e">
        <f t="shared" si="236"/>
        <v>#VALUE!</v>
      </c>
      <c r="N195" s="108"/>
      <c r="O195" s="178"/>
      <c r="P195" s="179"/>
      <c r="Q195" s="106" t="s">
        <v>160</v>
      </c>
      <c r="R195" s="107" t="s">
        <v>160</v>
      </c>
      <c r="S195" s="43"/>
      <c r="T195" s="122" t="s">
        <v>160</v>
      </c>
      <c r="U195" s="122" t="s">
        <v>160</v>
      </c>
      <c r="V195" s="123" t="s">
        <v>160</v>
      </c>
      <c r="W195" s="702">
        <f t="shared" si="242"/>
        <v>1</v>
      </c>
      <c r="X195" s="703" t="e">
        <f t="shared" si="243"/>
        <v>#VALUE!</v>
      </c>
      <c r="Y195" s="704" t="e">
        <f t="shared" si="244"/>
        <v>#VALUE!</v>
      </c>
      <c r="Z195" s="769" t="e">
        <f t="shared" si="206"/>
        <v>#VALUE!</v>
      </c>
      <c r="AA195" s="705" t="e">
        <f t="shared" si="207"/>
        <v>#VALUE!</v>
      </c>
      <c r="AB195" s="702">
        <f t="shared" si="245"/>
        <v>1</v>
      </c>
      <c r="AC195" s="703" t="e">
        <f t="shared" si="246"/>
        <v>#VALUE!</v>
      </c>
      <c r="AD195" s="704" t="e">
        <f t="shared" si="247"/>
        <v>#VALUE!</v>
      </c>
      <c r="AE195" s="769" t="e">
        <f t="shared" si="208"/>
        <v>#VALUE!</v>
      </c>
      <c r="AF195" s="705" t="e">
        <f t="shared" si="209"/>
        <v>#VALUE!</v>
      </c>
      <c r="AG195" s="702">
        <f t="shared" si="248"/>
        <v>1</v>
      </c>
      <c r="AH195" s="703" t="e">
        <f t="shared" si="249"/>
        <v>#VALUE!</v>
      </c>
      <c r="AI195" s="704" t="e">
        <f t="shared" si="250"/>
        <v>#VALUE!</v>
      </c>
      <c r="AJ195" s="769" t="e">
        <f t="shared" si="210"/>
        <v>#VALUE!</v>
      </c>
      <c r="AK195" s="705" t="e">
        <f t="shared" si="211"/>
        <v>#VALUE!</v>
      </c>
      <c r="AL195" s="702">
        <f t="shared" si="251"/>
        <v>1</v>
      </c>
      <c r="AM195" s="703" t="e">
        <f t="shared" si="252"/>
        <v>#VALUE!</v>
      </c>
      <c r="AN195" s="704" t="e">
        <f t="shared" si="253"/>
        <v>#VALUE!</v>
      </c>
      <c r="AO195" s="769" t="e">
        <f t="shared" si="212"/>
        <v>#VALUE!</v>
      </c>
      <c r="AP195" s="705" t="e">
        <f t="shared" si="213"/>
        <v>#VALUE!</v>
      </c>
      <c r="AQ195" s="702">
        <f t="shared" si="254"/>
        <v>1</v>
      </c>
      <c r="AR195" s="703" t="e">
        <f t="shared" si="255"/>
        <v>#VALUE!</v>
      </c>
      <c r="AS195" s="704" t="e">
        <f t="shared" si="256"/>
        <v>#VALUE!</v>
      </c>
      <c r="AT195" s="769" t="e">
        <f t="shared" si="214"/>
        <v>#VALUE!</v>
      </c>
      <c r="AU195" s="705" t="e">
        <f t="shared" si="215"/>
        <v>#VALUE!</v>
      </c>
      <c r="AV195" s="702">
        <f t="shared" si="257"/>
        <v>1</v>
      </c>
      <c r="AW195" s="703" t="e">
        <f t="shared" si="258"/>
        <v>#VALUE!</v>
      </c>
      <c r="AX195" s="704" t="e">
        <f t="shared" si="259"/>
        <v>#VALUE!</v>
      </c>
      <c r="AY195" s="769" t="e">
        <f t="shared" si="216"/>
        <v>#VALUE!</v>
      </c>
      <c r="AZ195" s="705" t="e">
        <f t="shared" si="217"/>
        <v>#VALUE!</v>
      </c>
      <c r="BA195" s="702">
        <f t="shared" si="260"/>
        <v>1</v>
      </c>
      <c r="BB195" s="703" t="e">
        <f t="shared" si="261"/>
        <v>#VALUE!</v>
      </c>
      <c r="BC195" s="704" t="e">
        <f t="shared" si="262"/>
        <v>#VALUE!</v>
      </c>
      <c r="BD195" s="769" t="e">
        <f t="shared" si="218"/>
        <v>#VALUE!</v>
      </c>
      <c r="BE195" s="705" t="e">
        <f t="shared" si="219"/>
        <v>#VALUE!</v>
      </c>
      <c r="BF195" s="702">
        <f t="shared" si="263"/>
        <v>1</v>
      </c>
      <c r="BG195" s="703" t="e">
        <f t="shared" si="264"/>
        <v>#VALUE!</v>
      </c>
      <c r="BH195" s="704" t="e">
        <f t="shared" si="265"/>
        <v>#VALUE!</v>
      </c>
      <c r="BI195" s="769" t="e">
        <f t="shared" si="220"/>
        <v>#VALUE!</v>
      </c>
      <c r="BJ195" s="705" t="e">
        <f t="shared" si="221"/>
        <v>#VALUE!</v>
      </c>
      <c r="BK195" s="702">
        <f t="shared" si="266"/>
        <v>1</v>
      </c>
      <c r="BL195" s="703" t="e">
        <f t="shared" si="267"/>
        <v>#VALUE!</v>
      </c>
      <c r="BM195" s="704" t="e">
        <f t="shared" si="268"/>
        <v>#VALUE!</v>
      </c>
      <c r="BN195" s="769" t="e">
        <f t="shared" si="222"/>
        <v>#VALUE!</v>
      </c>
      <c r="BO195" s="705" t="e">
        <f t="shared" si="223"/>
        <v>#VALUE!</v>
      </c>
      <c r="BP195" s="702">
        <f t="shared" si="269"/>
        <v>1</v>
      </c>
      <c r="BQ195" s="703" t="e">
        <f t="shared" si="270"/>
        <v>#VALUE!</v>
      </c>
      <c r="BR195" s="704" t="e">
        <f t="shared" si="271"/>
        <v>#VALUE!</v>
      </c>
      <c r="BS195" s="769" t="e">
        <f t="shared" si="224"/>
        <v>#VALUE!</v>
      </c>
      <c r="BT195" s="705" t="e">
        <f t="shared" si="225"/>
        <v>#VALUE!</v>
      </c>
      <c r="BU195" s="702">
        <f t="shared" si="272"/>
        <v>1</v>
      </c>
      <c r="BV195" s="703" t="e">
        <f t="shared" si="273"/>
        <v>#VALUE!</v>
      </c>
      <c r="BW195" s="704" t="e">
        <f t="shared" si="274"/>
        <v>#VALUE!</v>
      </c>
      <c r="BX195" s="769" t="e">
        <f t="shared" si="226"/>
        <v>#VALUE!</v>
      </c>
      <c r="BY195" s="705" t="e">
        <f t="shared" si="227"/>
        <v>#VALUE!</v>
      </c>
      <c r="BZ195" s="702">
        <f t="shared" si="275"/>
        <v>1</v>
      </c>
      <c r="CA195" s="703" t="e">
        <f t="shared" si="276"/>
        <v>#VALUE!</v>
      </c>
      <c r="CB195" s="704" t="e">
        <f t="shared" si="277"/>
        <v>#VALUE!</v>
      </c>
      <c r="CC195" s="769" t="e">
        <f t="shared" si="228"/>
        <v>#VALUE!</v>
      </c>
      <c r="CD195" s="705" t="e">
        <f t="shared" si="229"/>
        <v>#VALUE!</v>
      </c>
      <c r="CE195" s="706">
        <f t="shared" si="204"/>
        <v>12</v>
      </c>
      <c r="CF195" s="707" t="e">
        <f t="shared" si="205"/>
        <v>#VALUE!</v>
      </c>
      <c r="CG195" s="708"/>
      <c r="CH195" s="709"/>
      <c r="CI195" s="719"/>
      <c r="CJ195" s="719"/>
      <c r="CK195" s="720"/>
      <c r="CL195" s="721"/>
      <c r="CM195" s="721"/>
      <c r="CN195" s="722"/>
      <c r="CO195" s="742" t="e">
        <f t="shared" si="237"/>
        <v>#VALUE!</v>
      </c>
      <c r="CP195" s="743" t="e">
        <f t="shared" si="238"/>
        <v>#VALUE!</v>
      </c>
      <c r="CQ195" s="724">
        <f t="shared" si="239"/>
        <v>0</v>
      </c>
      <c r="CR195" s="725" t="e">
        <f t="shared" si="230"/>
        <v>#VALUE!</v>
      </c>
      <c r="CS195" s="725" t="e">
        <f t="shared" si="230"/>
        <v>#VALUE!</v>
      </c>
      <c r="CT195" s="725" t="e">
        <f t="shared" si="278"/>
        <v>#VALUE!</v>
      </c>
      <c r="CU195" s="709"/>
    </row>
    <row r="196" spans="1:99" ht="16.5" customHeight="1" thickBot="1">
      <c r="A196" s="23">
        <f t="shared" si="241"/>
        <v>192</v>
      </c>
      <c r="B196" s="142">
        <f>'2020-상시근로자'!B196</f>
        <v>0</v>
      </c>
      <c r="C196" s="635">
        <f>'2020-상시근로자'!C196</f>
        <v>0</v>
      </c>
      <c r="D196" s="637">
        <f>'2020-상시근로자'!D196</f>
        <v>0</v>
      </c>
      <c r="E196" s="156" t="e">
        <f t="shared" si="231"/>
        <v>#VALUE!</v>
      </c>
      <c r="F196" s="30" t="e">
        <f t="shared" si="232"/>
        <v>#VALUE!</v>
      </c>
      <c r="G196" s="31" t="e">
        <f t="shared" si="233"/>
        <v>#VALUE!</v>
      </c>
      <c r="H196" s="147" t="e">
        <f t="shared" si="234"/>
        <v>#VALUE!</v>
      </c>
      <c r="I196" s="636">
        <f>'2020-상시근로자'!E196</f>
        <v>0</v>
      </c>
      <c r="J196" s="636">
        <f>'2020-상시근로자'!G196</f>
        <v>0</v>
      </c>
      <c r="K196" s="33" t="e">
        <f t="shared" si="235"/>
        <v>#VALUE!</v>
      </c>
      <c r="L196" s="33">
        <f t="shared" si="203"/>
        <v>0</v>
      </c>
      <c r="M196" s="35" t="e">
        <f t="shared" si="236"/>
        <v>#VALUE!</v>
      </c>
      <c r="N196" s="108"/>
      <c r="O196" s="180"/>
      <c r="P196" s="181"/>
      <c r="Q196" s="106" t="s">
        <v>160</v>
      </c>
      <c r="R196" s="107" t="s">
        <v>160</v>
      </c>
      <c r="S196" s="43"/>
      <c r="T196" s="122" t="s">
        <v>160</v>
      </c>
      <c r="U196" s="122" t="s">
        <v>160</v>
      </c>
      <c r="V196" s="123" t="s">
        <v>160</v>
      </c>
      <c r="W196" s="702">
        <f t="shared" si="242"/>
        <v>1</v>
      </c>
      <c r="X196" s="703" t="e">
        <f t="shared" si="243"/>
        <v>#VALUE!</v>
      </c>
      <c r="Y196" s="704" t="e">
        <f t="shared" si="244"/>
        <v>#VALUE!</v>
      </c>
      <c r="Z196" s="769" t="e">
        <f t="shared" si="206"/>
        <v>#VALUE!</v>
      </c>
      <c r="AA196" s="705" t="e">
        <f t="shared" si="207"/>
        <v>#VALUE!</v>
      </c>
      <c r="AB196" s="702">
        <f t="shared" si="245"/>
        <v>1</v>
      </c>
      <c r="AC196" s="703" t="e">
        <f t="shared" si="246"/>
        <v>#VALUE!</v>
      </c>
      <c r="AD196" s="704" t="e">
        <f t="shared" si="247"/>
        <v>#VALUE!</v>
      </c>
      <c r="AE196" s="769" t="e">
        <f t="shared" si="208"/>
        <v>#VALUE!</v>
      </c>
      <c r="AF196" s="705" t="e">
        <f t="shared" si="209"/>
        <v>#VALUE!</v>
      </c>
      <c r="AG196" s="702">
        <f t="shared" si="248"/>
        <v>1</v>
      </c>
      <c r="AH196" s="703" t="e">
        <f t="shared" si="249"/>
        <v>#VALUE!</v>
      </c>
      <c r="AI196" s="704" t="e">
        <f t="shared" si="250"/>
        <v>#VALUE!</v>
      </c>
      <c r="AJ196" s="769" t="e">
        <f t="shared" si="210"/>
        <v>#VALUE!</v>
      </c>
      <c r="AK196" s="705" t="e">
        <f t="shared" si="211"/>
        <v>#VALUE!</v>
      </c>
      <c r="AL196" s="702">
        <f t="shared" si="251"/>
        <v>1</v>
      </c>
      <c r="AM196" s="703" t="e">
        <f t="shared" si="252"/>
        <v>#VALUE!</v>
      </c>
      <c r="AN196" s="704" t="e">
        <f t="shared" si="253"/>
        <v>#VALUE!</v>
      </c>
      <c r="AO196" s="769" t="e">
        <f t="shared" si="212"/>
        <v>#VALUE!</v>
      </c>
      <c r="AP196" s="705" t="e">
        <f t="shared" si="213"/>
        <v>#VALUE!</v>
      </c>
      <c r="AQ196" s="702">
        <f t="shared" si="254"/>
        <v>1</v>
      </c>
      <c r="AR196" s="703" t="e">
        <f t="shared" si="255"/>
        <v>#VALUE!</v>
      </c>
      <c r="AS196" s="704" t="e">
        <f t="shared" si="256"/>
        <v>#VALUE!</v>
      </c>
      <c r="AT196" s="769" t="e">
        <f t="shared" si="214"/>
        <v>#VALUE!</v>
      </c>
      <c r="AU196" s="705" t="e">
        <f t="shared" si="215"/>
        <v>#VALUE!</v>
      </c>
      <c r="AV196" s="702">
        <f t="shared" si="257"/>
        <v>1</v>
      </c>
      <c r="AW196" s="703" t="e">
        <f t="shared" si="258"/>
        <v>#VALUE!</v>
      </c>
      <c r="AX196" s="704" t="e">
        <f t="shared" si="259"/>
        <v>#VALUE!</v>
      </c>
      <c r="AY196" s="769" t="e">
        <f t="shared" si="216"/>
        <v>#VALUE!</v>
      </c>
      <c r="AZ196" s="705" t="e">
        <f t="shared" si="217"/>
        <v>#VALUE!</v>
      </c>
      <c r="BA196" s="702">
        <f t="shared" si="260"/>
        <v>1</v>
      </c>
      <c r="BB196" s="703" t="e">
        <f t="shared" si="261"/>
        <v>#VALUE!</v>
      </c>
      <c r="BC196" s="704" t="e">
        <f t="shared" si="262"/>
        <v>#VALUE!</v>
      </c>
      <c r="BD196" s="769" t="e">
        <f t="shared" si="218"/>
        <v>#VALUE!</v>
      </c>
      <c r="BE196" s="705" t="e">
        <f t="shared" si="219"/>
        <v>#VALUE!</v>
      </c>
      <c r="BF196" s="702">
        <f t="shared" si="263"/>
        <v>1</v>
      </c>
      <c r="BG196" s="703" t="e">
        <f t="shared" si="264"/>
        <v>#VALUE!</v>
      </c>
      <c r="BH196" s="704" t="e">
        <f t="shared" si="265"/>
        <v>#VALUE!</v>
      </c>
      <c r="BI196" s="769" t="e">
        <f t="shared" si="220"/>
        <v>#VALUE!</v>
      </c>
      <c r="BJ196" s="705" t="e">
        <f t="shared" si="221"/>
        <v>#VALUE!</v>
      </c>
      <c r="BK196" s="702">
        <f t="shared" si="266"/>
        <v>1</v>
      </c>
      <c r="BL196" s="703" t="e">
        <f t="shared" si="267"/>
        <v>#VALUE!</v>
      </c>
      <c r="BM196" s="704" t="e">
        <f t="shared" si="268"/>
        <v>#VALUE!</v>
      </c>
      <c r="BN196" s="769" t="e">
        <f t="shared" si="222"/>
        <v>#VALUE!</v>
      </c>
      <c r="BO196" s="705" t="e">
        <f t="shared" si="223"/>
        <v>#VALUE!</v>
      </c>
      <c r="BP196" s="702">
        <f t="shared" si="269"/>
        <v>1</v>
      </c>
      <c r="BQ196" s="703" t="e">
        <f t="shared" si="270"/>
        <v>#VALUE!</v>
      </c>
      <c r="BR196" s="704" t="e">
        <f t="shared" si="271"/>
        <v>#VALUE!</v>
      </c>
      <c r="BS196" s="769" t="e">
        <f t="shared" si="224"/>
        <v>#VALUE!</v>
      </c>
      <c r="BT196" s="705" t="e">
        <f t="shared" si="225"/>
        <v>#VALUE!</v>
      </c>
      <c r="BU196" s="702">
        <f t="shared" si="272"/>
        <v>1</v>
      </c>
      <c r="BV196" s="703" t="e">
        <f t="shared" si="273"/>
        <v>#VALUE!</v>
      </c>
      <c r="BW196" s="704" t="e">
        <f t="shared" si="274"/>
        <v>#VALUE!</v>
      </c>
      <c r="BX196" s="769" t="e">
        <f t="shared" si="226"/>
        <v>#VALUE!</v>
      </c>
      <c r="BY196" s="705" t="e">
        <f t="shared" si="227"/>
        <v>#VALUE!</v>
      </c>
      <c r="BZ196" s="702">
        <f t="shared" si="275"/>
        <v>1</v>
      </c>
      <c r="CA196" s="703" t="e">
        <f t="shared" si="276"/>
        <v>#VALUE!</v>
      </c>
      <c r="CB196" s="704" t="e">
        <f t="shared" si="277"/>
        <v>#VALUE!</v>
      </c>
      <c r="CC196" s="769" t="e">
        <f t="shared" si="228"/>
        <v>#VALUE!</v>
      </c>
      <c r="CD196" s="705" t="e">
        <f t="shared" si="229"/>
        <v>#VALUE!</v>
      </c>
      <c r="CE196" s="706">
        <f t="shared" si="204"/>
        <v>12</v>
      </c>
      <c r="CF196" s="707" t="e">
        <f t="shared" si="205"/>
        <v>#VALUE!</v>
      </c>
      <c r="CG196" s="708"/>
      <c r="CH196" s="709"/>
      <c r="CI196" s="719"/>
      <c r="CJ196" s="719"/>
      <c r="CK196" s="720"/>
      <c r="CL196" s="721"/>
      <c r="CM196" s="721"/>
      <c r="CN196" s="722"/>
      <c r="CO196" s="742" t="e">
        <f t="shared" si="237"/>
        <v>#VALUE!</v>
      </c>
      <c r="CP196" s="743" t="e">
        <f t="shared" si="238"/>
        <v>#VALUE!</v>
      </c>
      <c r="CQ196" s="724">
        <f t="shared" si="239"/>
        <v>0</v>
      </c>
      <c r="CR196" s="725" t="e">
        <f t="shared" si="230"/>
        <v>#VALUE!</v>
      </c>
      <c r="CS196" s="725" t="e">
        <f t="shared" si="230"/>
        <v>#VALUE!</v>
      </c>
      <c r="CT196" s="725" t="e">
        <f t="shared" si="278"/>
        <v>#VALUE!</v>
      </c>
      <c r="CU196" s="709"/>
    </row>
    <row r="197" spans="1:99" ht="16.5" customHeight="1">
      <c r="A197" s="23">
        <f t="shared" si="241"/>
        <v>193</v>
      </c>
      <c r="B197" s="142">
        <f>'2020-상시근로자'!B197</f>
        <v>0</v>
      </c>
      <c r="C197" s="635">
        <f>'2020-상시근로자'!C197</f>
        <v>0</v>
      </c>
      <c r="D197" s="637">
        <f>'2020-상시근로자'!D197</f>
        <v>0</v>
      </c>
      <c r="E197" s="156" t="e">
        <f t="shared" si="231"/>
        <v>#VALUE!</v>
      </c>
      <c r="F197" s="30" t="e">
        <f t="shared" si="232"/>
        <v>#VALUE!</v>
      </c>
      <c r="G197" s="31" t="e">
        <f t="shared" si="233"/>
        <v>#VALUE!</v>
      </c>
      <c r="H197" s="147" t="e">
        <f t="shared" si="234"/>
        <v>#VALUE!</v>
      </c>
      <c r="I197" s="636">
        <f>'2020-상시근로자'!E197</f>
        <v>0</v>
      </c>
      <c r="J197" s="636">
        <f>'2020-상시근로자'!G197</f>
        <v>0</v>
      </c>
      <c r="K197" s="33" t="e">
        <f t="shared" si="235"/>
        <v>#VALUE!</v>
      </c>
      <c r="L197" s="33">
        <f t="shared" ref="L197:L224" si="279">IF(P197="",0,DATEDIF(O197,P197+1,"Y")&amp;"년 "&amp;DATEDIF(O197,P197+1,"YM")&amp;"월 "&amp;IF(OR(AND(TEXT(O197,"dd")="01",TEXT(EOMONTH(P197,0),"dd")=TEXT(P197,"dd")),TEXT(TEXT(P197,"dd")+1,"dd")=TEXT(O197,"dd")),"",DATEDIF(O197,P197,"MD")+1&amp;"일"))</f>
        <v>0</v>
      </c>
      <c r="M197" s="35" t="e">
        <f t="shared" si="236"/>
        <v>#VALUE!</v>
      </c>
      <c r="N197" s="108"/>
      <c r="O197" s="178"/>
      <c r="P197" s="179"/>
      <c r="Q197" s="106" t="s">
        <v>160</v>
      </c>
      <c r="R197" s="107" t="s">
        <v>160</v>
      </c>
      <c r="S197" s="43"/>
      <c r="T197" s="122" t="s">
        <v>160</v>
      </c>
      <c r="U197" s="122" t="s">
        <v>160</v>
      </c>
      <c r="V197" s="123" t="s">
        <v>160</v>
      </c>
      <c r="W197" s="702">
        <f t="shared" si="242"/>
        <v>1</v>
      </c>
      <c r="X197" s="703" t="e">
        <f t="shared" si="243"/>
        <v>#VALUE!</v>
      </c>
      <c r="Y197" s="704" t="e">
        <f t="shared" si="244"/>
        <v>#VALUE!</v>
      </c>
      <c r="Z197" s="769" t="e">
        <f t="shared" si="206"/>
        <v>#VALUE!</v>
      </c>
      <c r="AA197" s="705" t="e">
        <f t="shared" si="207"/>
        <v>#VALUE!</v>
      </c>
      <c r="AB197" s="702">
        <f t="shared" si="245"/>
        <v>1</v>
      </c>
      <c r="AC197" s="703" t="e">
        <f t="shared" si="246"/>
        <v>#VALUE!</v>
      </c>
      <c r="AD197" s="704" t="e">
        <f t="shared" si="247"/>
        <v>#VALUE!</v>
      </c>
      <c r="AE197" s="769" t="e">
        <f t="shared" si="208"/>
        <v>#VALUE!</v>
      </c>
      <c r="AF197" s="705" t="e">
        <f t="shared" si="209"/>
        <v>#VALUE!</v>
      </c>
      <c r="AG197" s="702">
        <f t="shared" si="248"/>
        <v>1</v>
      </c>
      <c r="AH197" s="703" t="e">
        <f t="shared" si="249"/>
        <v>#VALUE!</v>
      </c>
      <c r="AI197" s="704" t="e">
        <f t="shared" si="250"/>
        <v>#VALUE!</v>
      </c>
      <c r="AJ197" s="769" t="e">
        <f t="shared" si="210"/>
        <v>#VALUE!</v>
      </c>
      <c r="AK197" s="705" t="e">
        <f t="shared" si="211"/>
        <v>#VALUE!</v>
      </c>
      <c r="AL197" s="702">
        <f t="shared" si="251"/>
        <v>1</v>
      </c>
      <c r="AM197" s="703" t="e">
        <f t="shared" si="252"/>
        <v>#VALUE!</v>
      </c>
      <c r="AN197" s="704" t="e">
        <f t="shared" si="253"/>
        <v>#VALUE!</v>
      </c>
      <c r="AO197" s="769" t="e">
        <f t="shared" si="212"/>
        <v>#VALUE!</v>
      </c>
      <c r="AP197" s="705" t="e">
        <f t="shared" si="213"/>
        <v>#VALUE!</v>
      </c>
      <c r="AQ197" s="702">
        <f t="shared" si="254"/>
        <v>1</v>
      </c>
      <c r="AR197" s="703" t="e">
        <f t="shared" si="255"/>
        <v>#VALUE!</v>
      </c>
      <c r="AS197" s="704" t="e">
        <f t="shared" si="256"/>
        <v>#VALUE!</v>
      </c>
      <c r="AT197" s="769" t="e">
        <f t="shared" si="214"/>
        <v>#VALUE!</v>
      </c>
      <c r="AU197" s="705" t="e">
        <f t="shared" si="215"/>
        <v>#VALUE!</v>
      </c>
      <c r="AV197" s="702">
        <f t="shared" si="257"/>
        <v>1</v>
      </c>
      <c r="AW197" s="703" t="e">
        <f t="shared" si="258"/>
        <v>#VALUE!</v>
      </c>
      <c r="AX197" s="704" t="e">
        <f t="shared" si="259"/>
        <v>#VALUE!</v>
      </c>
      <c r="AY197" s="769" t="e">
        <f t="shared" si="216"/>
        <v>#VALUE!</v>
      </c>
      <c r="AZ197" s="705" t="e">
        <f t="shared" si="217"/>
        <v>#VALUE!</v>
      </c>
      <c r="BA197" s="702">
        <f t="shared" si="260"/>
        <v>1</v>
      </c>
      <c r="BB197" s="703" t="e">
        <f t="shared" si="261"/>
        <v>#VALUE!</v>
      </c>
      <c r="BC197" s="704" t="e">
        <f t="shared" si="262"/>
        <v>#VALUE!</v>
      </c>
      <c r="BD197" s="769" t="e">
        <f t="shared" si="218"/>
        <v>#VALUE!</v>
      </c>
      <c r="BE197" s="705" t="e">
        <f t="shared" si="219"/>
        <v>#VALUE!</v>
      </c>
      <c r="BF197" s="702">
        <f t="shared" si="263"/>
        <v>1</v>
      </c>
      <c r="BG197" s="703" t="e">
        <f t="shared" si="264"/>
        <v>#VALUE!</v>
      </c>
      <c r="BH197" s="704" t="e">
        <f t="shared" si="265"/>
        <v>#VALUE!</v>
      </c>
      <c r="BI197" s="769" t="e">
        <f t="shared" si="220"/>
        <v>#VALUE!</v>
      </c>
      <c r="BJ197" s="705" t="e">
        <f t="shared" si="221"/>
        <v>#VALUE!</v>
      </c>
      <c r="BK197" s="702">
        <f t="shared" si="266"/>
        <v>1</v>
      </c>
      <c r="BL197" s="703" t="e">
        <f t="shared" si="267"/>
        <v>#VALUE!</v>
      </c>
      <c r="BM197" s="704" t="e">
        <f t="shared" si="268"/>
        <v>#VALUE!</v>
      </c>
      <c r="BN197" s="769" t="e">
        <f t="shared" si="222"/>
        <v>#VALUE!</v>
      </c>
      <c r="BO197" s="705" t="e">
        <f t="shared" si="223"/>
        <v>#VALUE!</v>
      </c>
      <c r="BP197" s="702">
        <f t="shared" si="269"/>
        <v>1</v>
      </c>
      <c r="BQ197" s="703" t="e">
        <f t="shared" si="270"/>
        <v>#VALUE!</v>
      </c>
      <c r="BR197" s="704" t="e">
        <f t="shared" si="271"/>
        <v>#VALUE!</v>
      </c>
      <c r="BS197" s="769" t="e">
        <f t="shared" si="224"/>
        <v>#VALUE!</v>
      </c>
      <c r="BT197" s="705" t="e">
        <f t="shared" si="225"/>
        <v>#VALUE!</v>
      </c>
      <c r="BU197" s="702">
        <f t="shared" si="272"/>
        <v>1</v>
      </c>
      <c r="BV197" s="703" t="e">
        <f t="shared" si="273"/>
        <v>#VALUE!</v>
      </c>
      <c r="BW197" s="704" t="e">
        <f t="shared" si="274"/>
        <v>#VALUE!</v>
      </c>
      <c r="BX197" s="769" t="e">
        <f t="shared" si="226"/>
        <v>#VALUE!</v>
      </c>
      <c r="BY197" s="705" t="e">
        <f t="shared" si="227"/>
        <v>#VALUE!</v>
      </c>
      <c r="BZ197" s="702">
        <f t="shared" si="275"/>
        <v>1</v>
      </c>
      <c r="CA197" s="703" t="e">
        <f t="shared" si="276"/>
        <v>#VALUE!</v>
      </c>
      <c r="CB197" s="704" t="e">
        <f t="shared" si="277"/>
        <v>#VALUE!</v>
      </c>
      <c r="CC197" s="769" t="e">
        <f t="shared" si="228"/>
        <v>#VALUE!</v>
      </c>
      <c r="CD197" s="705" t="e">
        <f t="shared" si="229"/>
        <v>#VALUE!</v>
      </c>
      <c r="CE197" s="706">
        <f t="shared" ref="CE197:CE224" si="280">SUM(W197,AB197,AG197,AL197,AQ197,AV197,BA197,BF197,BK197,BP197,BU197,BZ197)</f>
        <v>12</v>
      </c>
      <c r="CF197" s="707" t="e">
        <f t="shared" ref="CF197:CF224" si="281">SUM(AA197,AF197,AK197,AP197,AU197,AZ197,BE197,BJ197,BO197,BT197,BY197,CD197)</f>
        <v>#VALUE!</v>
      </c>
      <c r="CG197" s="708"/>
      <c r="CH197" s="709"/>
      <c r="CI197" s="719"/>
      <c r="CJ197" s="719"/>
      <c r="CK197" s="720"/>
      <c r="CL197" s="721"/>
      <c r="CM197" s="721"/>
      <c r="CN197" s="722"/>
      <c r="CO197" s="742" t="e">
        <f t="shared" si="237"/>
        <v>#VALUE!</v>
      </c>
      <c r="CP197" s="743" t="e">
        <f t="shared" si="238"/>
        <v>#VALUE!</v>
      </c>
      <c r="CQ197" s="724">
        <f t="shared" si="239"/>
        <v>0</v>
      </c>
      <c r="CR197" s="725" t="e">
        <f t="shared" si="230"/>
        <v>#VALUE!</v>
      </c>
      <c r="CS197" s="725" t="e">
        <f t="shared" si="230"/>
        <v>#VALUE!</v>
      </c>
      <c r="CT197" s="725" t="e">
        <f t="shared" si="278"/>
        <v>#VALUE!</v>
      </c>
      <c r="CU197" s="709"/>
    </row>
    <row r="198" spans="1:99" ht="16.5" customHeight="1">
      <c r="A198" s="23">
        <f t="shared" si="241"/>
        <v>194</v>
      </c>
      <c r="B198" s="142">
        <f>'2020-상시근로자'!B198</f>
        <v>0</v>
      </c>
      <c r="C198" s="635">
        <f>'2020-상시근로자'!C198</f>
        <v>0</v>
      </c>
      <c r="D198" s="637">
        <f>'2020-상시근로자'!D198</f>
        <v>0</v>
      </c>
      <c r="E198" s="156" t="e">
        <f t="shared" si="231"/>
        <v>#VALUE!</v>
      </c>
      <c r="F198" s="30" t="e">
        <f t="shared" si="232"/>
        <v>#VALUE!</v>
      </c>
      <c r="G198" s="31" t="e">
        <f t="shared" si="233"/>
        <v>#VALUE!</v>
      </c>
      <c r="H198" s="147" t="e">
        <f t="shared" si="234"/>
        <v>#VALUE!</v>
      </c>
      <c r="I198" s="636">
        <f>'2020-상시근로자'!E198</f>
        <v>0</v>
      </c>
      <c r="J198" s="636">
        <f>'2020-상시근로자'!G198</f>
        <v>0</v>
      </c>
      <c r="K198" s="33" t="e">
        <f t="shared" si="235"/>
        <v>#VALUE!</v>
      </c>
      <c r="L198" s="33">
        <f t="shared" si="279"/>
        <v>0</v>
      </c>
      <c r="M198" s="35" t="e">
        <f t="shared" si="236"/>
        <v>#VALUE!</v>
      </c>
      <c r="N198" s="108"/>
      <c r="O198" s="178"/>
      <c r="P198" s="179"/>
      <c r="Q198" s="106" t="s">
        <v>160</v>
      </c>
      <c r="R198" s="107" t="s">
        <v>160</v>
      </c>
      <c r="S198" s="43"/>
      <c r="T198" s="122" t="s">
        <v>160</v>
      </c>
      <c r="U198" s="122" t="s">
        <v>160</v>
      </c>
      <c r="V198" s="123" t="s">
        <v>160</v>
      </c>
      <c r="W198" s="702">
        <f t="shared" si="242"/>
        <v>1</v>
      </c>
      <c r="X198" s="703" t="e">
        <f t="shared" si="243"/>
        <v>#VALUE!</v>
      </c>
      <c r="Y198" s="704" t="e">
        <f t="shared" si="244"/>
        <v>#VALUE!</v>
      </c>
      <c r="Z198" s="769" t="e">
        <f t="shared" ref="Z198:Z261" si="282">VALUE(MID(TEXT(Y198,"YY"),1,2))</f>
        <v>#VALUE!</v>
      </c>
      <c r="AA198" s="705" t="e">
        <f t="shared" ref="AA198:AA261" si="283">IF($D198="",0,IF(OR(AND(W198=1,OR($Q198="여",$R198="여")),AND(W198=1,AND(X198&gt;=15,Z198&lt;=29))),1,0))</f>
        <v>#VALUE!</v>
      </c>
      <c r="AB198" s="702">
        <f t="shared" si="245"/>
        <v>1</v>
      </c>
      <c r="AC198" s="703" t="e">
        <f t="shared" si="246"/>
        <v>#VALUE!</v>
      </c>
      <c r="AD198" s="704" t="e">
        <f t="shared" si="247"/>
        <v>#VALUE!</v>
      </c>
      <c r="AE198" s="769" t="e">
        <f t="shared" ref="AE198:AE261" si="284">VALUE(MID(TEXT(AD198,"YY"),1,2))</f>
        <v>#VALUE!</v>
      </c>
      <c r="AF198" s="705" t="e">
        <f t="shared" ref="AF198:AF261" si="285">IF($D198="",0,IF(OR(AND(AB198=1,OR($Q198="여",$R198="여")),AND(AB198=1,AND(AC198&gt;=15,AE198&lt;=29))),1,0))</f>
        <v>#VALUE!</v>
      </c>
      <c r="AG198" s="702">
        <f t="shared" si="248"/>
        <v>1</v>
      </c>
      <c r="AH198" s="703" t="e">
        <f t="shared" si="249"/>
        <v>#VALUE!</v>
      </c>
      <c r="AI198" s="704" t="e">
        <f t="shared" si="250"/>
        <v>#VALUE!</v>
      </c>
      <c r="AJ198" s="769" t="e">
        <f t="shared" ref="AJ198:AJ261" si="286">VALUE(MID(TEXT(AI198,"YY"),1,2))</f>
        <v>#VALUE!</v>
      </c>
      <c r="AK198" s="705" t="e">
        <f t="shared" ref="AK198:AK261" si="287">IF($D198="",0,IF(OR(AND(AG198=1,OR($Q198="여",$R198="여")),AND(AG198=1,AND(AH198&gt;=15,AJ198&lt;=29))),1,0))</f>
        <v>#VALUE!</v>
      </c>
      <c r="AL198" s="702">
        <f t="shared" si="251"/>
        <v>1</v>
      </c>
      <c r="AM198" s="703" t="e">
        <f t="shared" si="252"/>
        <v>#VALUE!</v>
      </c>
      <c r="AN198" s="704" t="e">
        <f t="shared" si="253"/>
        <v>#VALUE!</v>
      </c>
      <c r="AO198" s="769" t="e">
        <f t="shared" ref="AO198:AO261" si="288">VALUE(MID(TEXT(AN198,"YY"),1,2))</f>
        <v>#VALUE!</v>
      </c>
      <c r="AP198" s="705" t="e">
        <f t="shared" ref="AP198:AP261" si="289">IF($D198="",0,IF(OR(AND(AL198=1,OR($Q198="여",$R198="여")),AND(AL198=1,AND(AM198&gt;=15,AO198&lt;=29))),1,0))</f>
        <v>#VALUE!</v>
      </c>
      <c r="AQ198" s="702">
        <f t="shared" si="254"/>
        <v>1</v>
      </c>
      <c r="AR198" s="703" t="e">
        <f t="shared" si="255"/>
        <v>#VALUE!</v>
      </c>
      <c r="AS198" s="704" t="e">
        <f t="shared" si="256"/>
        <v>#VALUE!</v>
      </c>
      <c r="AT198" s="769" t="e">
        <f t="shared" ref="AT198:AT261" si="290">VALUE(MID(TEXT(AS198,"YY"),1,2))</f>
        <v>#VALUE!</v>
      </c>
      <c r="AU198" s="705" t="e">
        <f t="shared" ref="AU198:AU261" si="291">IF($D198="",0,IF(OR(AND(AQ198=1,OR($Q198="여",$R198="여")),AND(AQ198=1,AND(AR198&gt;=15,AT198&lt;=29))),1,0))</f>
        <v>#VALUE!</v>
      </c>
      <c r="AV198" s="702">
        <f t="shared" si="257"/>
        <v>1</v>
      </c>
      <c r="AW198" s="703" t="e">
        <f t="shared" si="258"/>
        <v>#VALUE!</v>
      </c>
      <c r="AX198" s="704" t="e">
        <f t="shared" si="259"/>
        <v>#VALUE!</v>
      </c>
      <c r="AY198" s="769" t="e">
        <f t="shared" ref="AY198:AY261" si="292">VALUE(MID(TEXT(AX198,"YY"),1,2))</f>
        <v>#VALUE!</v>
      </c>
      <c r="AZ198" s="705" t="e">
        <f t="shared" ref="AZ198:AZ261" si="293">IF($D198="",0,IF(OR(AND(AV198=1,OR($Q198="여",$R198="여")),AND(AV198=1,AND(AW198&gt;=15,AY198&lt;=29))),1,0))</f>
        <v>#VALUE!</v>
      </c>
      <c r="BA198" s="702">
        <f t="shared" si="260"/>
        <v>1</v>
      </c>
      <c r="BB198" s="703" t="e">
        <f t="shared" si="261"/>
        <v>#VALUE!</v>
      </c>
      <c r="BC198" s="704" t="e">
        <f t="shared" si="262"/>
        <v>#VALUE!</v>
      </c>
      <c r="BD198" s="769" t="e">
        <f t="shared" ref="BD198:BD261" si="294">VALUE(MID(TEXT(BC198,"YY"),1,2))</f>
        <v>#VALUE!</v>
      </c>
      <c r="BE198" s="705" t="e">
        <f t="shared" ref="BE198:BE261" si="295">IF($D198="",0,IF(OR(AND(BA198=1,OR($Q198="여",$R198="여")),AND(BA198=1,AND(BB198&gt;=15,BD198&lt;=29))),1,0))</f>
        <v>#VALUE!</v>
      </c>
      <c r="BF198" s="702">
        <f t="shared" si="263"/>
        <v>1</v>
      </c>
      <c r="BG198" s="703" t="e">
        <f t="shared" si="264"/>
        <v>#VALUE!</v>
      </c>
      <c r="BH198" s="704" t="e">
        <f t="shared" si="265"/>
        <v>#VALUE!</v>
      </c>
      <c r="BI198" s="769" t="e">
        <f t="shared" ref="BI198:BI261" si="296">VALUE(MID(TEXT(BH198,"YY"),1,2))</f>
        <v>#VALUE!</v>
      </c>
      <c r="BJ198" s="705" t="e">
        <f t="shared" ref="BJ198:BJ261" si="297">IF($D198="",0,IF(OR(AND(BF198=1,OR($Q198="여",$R198="여")),AND(BF198=1,AND(BG198&gt;=15,BI198&lt;=29))),1,0))</f>
        <v>#VALUE!</v>
      </c>
      <c r="BK198" s="702">
        <f t="shared" si="266"/>
        <v>1</v>
      </c>
      <c r="BL198" s="703" t="e">
        <f t="shared" si="267"/>
        <v>#VALUE!</v>
      </c>
      <c r="BM198" s="704" t="e">
        <f t="shared" si="268"/>
        <v>#VALUE!</v>
      </c>
      <c r="BN198" s="769" t="e">
        <f t="shared" ref="BN198:BN261" si="298">VALUE(MID(TEXT(BM198,"YY"),1,2))</f>
        <v>#VALUE!</v>
      </c>
      <c r="BO198" s="705" t="e">
        <f t="shared" ref="BO198:BO261" si="299">IF($D198="",0,IF(OR(AND(BK198=1,OR($Q198="여",$R198="여")),AND(BK198=1,AND(BL198&gt;=15,BN198&lt;=29))),1,0))</f>
        <v>#VALUE!</v>
      </c>
      <c r="BP198" s="702">
        <f t="shared" si="269"/>
        <v>1</v>
      </c>
      <c r="BQ198" s="703" t="e">
        <f t="shared" si="270"/>
        <v>#VALUE!</v>
      </c>
      <c r="BR198" s="704" t="e">
        <f t="shared" si="271"/>
        <v>#VALUE!</v>
      </c>
      <c r="BS198" s="769" t="e">
        <f t="shared" ref="BS198:BS261" si="300">VALUE(MID(TEXT(BR198,"YY"),1,2))</f>
        <v>#VALUE!</v>
      </c>
      <c r="BT198" s="705" t="e">
        <f t="shared" ref="BT198:BT261" si="301">IF($D198="",0,IF(OR(AND(BP198=1,OR($Q198="여",$R198="여")),AND(BP198=1,AND(BQ198&gt;=15,BS198&lt;=29))),1,0))</f>
        <v>#VALUE!</v>
      </c>
      <c r="BU198" s="702">
        <f t="shared" si="272"/>
        <v>1</v>
      </c>
      <c r="BV198" s="703" t="e">
        <f t="shared" si="273"/>
        <v>#VALUE!</v>
      </c>
      <c r="BW198" s="704" t="e">
        <f t="shared" si="274"/>
        <v>#VALUE!</v>
      </c>
      <c r="BX198" s="769" t="e">
        <f t="shared" ref="BX198:BX261" si="302">VALUE(MID(TEXT(BW198,"YY"),1,2))</f>
        <v>#VALUE!</v>
      </c>
      <c r="BY198" s="705" t="e">
        <f t="shared" ref="BY198:BY261" si="303">IF($D198="",0,IF(OR(AND(BU198=1,OR($Q198="여",$R198="여")),AND(BU198=1,AND(BV198&gt;=15,BX198&lt;=29))),1,0))</f>
        <v>#VALUE!</v>
      </c>
      <c r="BZ198" s="702">
        <f t="shared" si="275"/>
        <v>1</v>
      </c>
      <c r="CA198" s="703" t="e">
        <f t="shared" si="276"/>
        <v>#VALUE!</v>
      </c>
      <c r="CB198" s="704" t="e">
        <f t="shared" si="277"/>
        <v>#VALUE!</v>
      </c>
      <c r="CC198" s="769" t="e">
        <f t="shared" ref="CC198:CC261" si="304">VALUE(MID(TEXT(CB198,"YY"),1,2))</f>
        <v>#VALUE!</v>
      </c>
      <c r="CD198" s="705" t="e">
        <f t="shared" ref="CD198:CD261" si="305">IF($D198="",0,IF(OR(AND(BZ198=1,OR($Q198="여",$R198="여")),AND(BZ198=1,AND(CA198&gt;=15,CC198&lt;=29))),1,0))</f>
        <v>#VALUE!</v>
      </c>
      <c r="CE198" s="706">
        <f t="shared" si="280"/>
        <v>12</v>
      </c>
      <c r="CF198" s="707" t="e">
        <f t="shared" si="281"/>
        <v>#VALUE!</v>
      </c>
      <c r="CG198" s="708"/>
      <c r="CH198" s="709"/>
      <c r="CI198" s="719"/>
      <c r="CJ198" s="719"/>
      <c r="CK198" s="720"/>
      <c r="CL198" s="721"/>
      <c r="CM198" s="721"/>
      <c r="CN198" s="722"/>
      <c r="CO198" s="742" t="e">
        <f t="shared" si="237"/>
        <v>#VALUE!</v>
      </c>
      <c r="CP198" s="743" t="e">
        <f t="shared" si="238"/>
        <v>#VALUE!</v>
      </c>
      <c r="CQ198" s="724">
        <f t="shared" si="239"/>
        <v>0</v>
      </c>
      <c r="CR198" s="725" t="e">
        <f t="shared" si="230"/>
        <v>#VALUE!</v>
      </c>
      <c r="CS198" s="725" t="e">
        <f t="shared" si="230"/>
        <v>#VALUE!</v>
      </c>
      <c r="CT198" s="725" t="e">
        <f t="shared" si="278"/>
        <v>#VALUE!</v>
      </c>
      <c r="CU198" s="709"/>
    </row>
    <row r="199" spans="1:99" ht="16.5" customHeight="1" thickBot="1">
      <c r="A199" s="23">
        <f t="shared" si="241"/>
        <v>195</v>
      </c>
      <c r="B199" s="142">
        <f>'2020-상시근로자'!B199</f>
        <v>0</v>
      </c>
      <c r="C199" s="635">
        <f>'2020-상시근로자'!C199</f>
        <v>0</v>
      </c>
      <c r="D199" s="637">
        <f>'2020-상시근로자'!D199</f>
        <v>0</v>
      </c>
      <c r="E199" s="156" t="e">
        <f t="shared" si="231"/>
        <v>#VALUE!</v>
      </c>
      <c r="F199" s="30" t="e">
        <f t="shared" si="232"/>
        <v>#VALUE!</v>
      </c>
      <c r="G199" s="31" t="e">
        <f t="shared" si="233"/>
        <v>#VALUE!</v>
      </c>
      <c r="H199" s="147" t="e">
        <f t="shared" si="234"/>
        <v>#VALUE!</v>
      </c>
      <c r="I199" s="636">
        <f>'2020-상시근로자'!E199</f>
        <v>0</v>
      </c>
      <c r="J199" s="636">
        <f>'2020-상시근로자'!G199</f>
        <v>0</v>
      </c>
      <c r="K199" s="33" t="e">
        <f t="shared" si="235"/>
        <v>#VALUE!</v>
      </c>
      <c r="L199" s="33">
        <f t="shared" si="279"/>
        <v>0</v>
      </c>
      <c r="M199" s="35" t="e">
        <f t="shared" si="236"/>
        <v>#VALUE!</v>
      </c>
      <c r="N199" s="108"/>
      <c r="O199" s="178"/>
      <c r="P199" s="179"/>
      <c r="Q199" s="184" t="s">
        <v>160</v>
      </c>
      <c r="R199" s="185" t="s">
        <v>160</v>
      </c>
      <c r="S199" s="186"/>
      <c r="T199" s="187" t="s">
        <v>160</v>
      </c>
      <c r="U199" s="187" t="s">
        <v>160</v>
      </c>
      <c r="V199" s="188" t="s">
        <v>160</v>
      </c>
      <c r="W199" s="702">
        <f t="shared" si="242"/>
        <v>1</v>
      </c>
      <c r="X199" s="703" t="e">
        <f t="shared" si="243"/>
        <v>#VALUE!</v>
      </c>
      <c r="Y199" s="704" t="e">
        <f t="shared" si="244"/>
        <v>#VALUE!</v>
      </c>
      <c r="Z199" s="769" t="e">
        <f t="shared" si="282"/>
        <v>#VALUE!</v>
      </c>
      <c r="AA199" s="705" t="e">
        <f t="shared" si="283"/>
        <v>#VALUE!</v>
      </c>
      <c r="AB199" s="702">
        <f t="shared" si="245"/>
        <v>1</v>
      </c>
      <c r="AC199" s="703" t="e">
        <f t="shared" si="246"/>
        <v>#VALUE!</v>
      </c>
      <c r="AD199" s="704" t="e">
        <f t="shared" si="247"/>
        <v>#VALUE!</v>
      </c>
      <c r="AE199" s="769" t="e">
        <f t="shared" si="284"/>
        <v>#VALUE!</v>
      </c>
      <c r="AF199" s="705" t="e">
        <f t="shared" si="285"/>
        <v>#VALUE!</v>
      </c>
      <c r="AG199" s="702">
        <f t="shared" si="248"/>
        <v>1</v>
      </c>
      <c r="AH199" s="703" t="e">
        <f t="shared" si="249"/>
        <v>#VALUE!</v>
      </c>
      <c r="AI199" s="704" t="e">
        <f t="shared" si="250"/>
        <v>#VALUE!</v>
      </c>
      <c r="AJ199" s="769" t="e">
        <f t="shared" si="286"/>
        <v>#VALUE!</v>
      </c>
      <c r="AK199" s="705" t="e">
        <f t="shared" si="287"/>
        <v>#VALUE!</v>
      </c>
      <c r="AL199" s="702">
        <f t="shared" si="251"/>
        <v>1</v>
      </c>
      <c r="AM199" s="703" t="e">
        <f t="shared" si="252"/>
        <v>#VALUE!</v>
      </c>
      <c r="AN199" s="704" t="e">
        <f t="shared" si="253"/>
        <v>#VALUE!</v>
      </c>
      <c r="AO199" s="769" t="e">
        <f t="shared" si="288"/>
        <v>#VALUE!</v>
      </c>
      <c r="AP199" s="705" t="e">
        <f t="shared" si="289"/>
        <v>#VALUE!</v>
      </c>
      <c r="AQ199" s="702">
        <f t="shared" si="254"/>
        <v>1</v>
      </c>
      <c r="AR199" s="703" t="e">
        <f t="shared" si="255"/>
        <v>#VALUE!</v>
      </c>
      <c r="AS199" s="704" t="e">
        <f t="shared" si="256"/>
        <v>#VALUE!</v>
      </c>
      <c r="AT199" s="769" t="e">
        <f t="shared" si="290"/>
        <v>#VALUE!</v>
      </c>
      <c r="AU199" s="705" t="e">
        <f t="shared" si="291"/>
        <v>#VALUE!</v>
      </c>
      <c r="AV199" s="702">
        <f t="shared" si="257"/>
        <v>1</v>
      </c>
      <c r="AW199" s="703" t="e">
        <f t="shared" si="258"/>
        <v>#VALUE!</v>
      </c>
      <c r="AX199" s="704" t="e">
        <f t="shared" si="259"/>
        <v>#VALUE!</v>
      </c>
      <c r="AY199" s="769" t="e">
        <f t="shared" si="292"/>
        <v>#VALUE!</v>
      </c>
      <c r="AZ199" s="705" t="e">
        <f t="shared" si="293"/>
        <v>#VALUE!</v>
      </c>
      <c r="BA199" s="702">
        <f t="shared" si="260"/>
        <v>1</v>
      </c>
      <c r="BB199" s="703" t="e">
        <f t="shared" si="261"/>
        <v>#VALUE!</v>
      </c>
      <c r="BC199" s="704" t="e">
        <f t="shared" si="262"/>
        <v>#VALUE!</v>
      </c>
      <c r="BD199" s="769" t="e">
        <f t="shared" si="294"/>
        <v>#VALUE!</v>
      </c>
      <c r="BE199" s="705" t="e">
        <f t="shared" si="295"/>
        <v>#VALUE!</v>
      </c>
      <c r="BF199" s="702">
        <f t="shared" si="263"/>
        <v>1</v>
      </c>
      <c r="BG199" s="703" t="e">
        <f t="shared" si="264"/>
        <v>#VALUE!</v>
      </c>
      <c r="BH199" s="704" t="e">
        <f t="shared" si="265"/>
        <v>#VALUE!</v>
      </c>
      <c r="BI199" s="769" t="e">
        <f t="shared" si="296"/>
        <v>#VALUE!</v>
      </c>
      <c r="BJ199" s="705" t="e">
        <f t="shared" si="297"/>
        <v>#VALUE!</v>
      </c>
      <c r="BK199" s="702">
        <f t="shared" si="266"/>
        <v>1</v>
      </c>
      <c r="BL199" s="703" t="e">
        <f t="shared" si="267"/>
        <v>#VALUE!</v>
      </c>
      <c r="BM199" s="704" t="e">
        <f t="shared" si="268"/>
        <v>#VALUE!</v>
      </c>
      <c r="BN199" s="769" t="e">
        <f t="shared" si="298"/>
        <v>#VALUE!</v>
      </c>
      <c r="BO199" s="705" t="e">
        <f t="shared" si="299"/>
        <v>#VALUE!</v>
      </c>
      <c r="BP199" s="702">
        <f t="shared" si="269"/>
        <v>1</v>
      </c>
      <c r="BQ199" s="703" t="e">
        <f t="shared" si="270"/>
        <v>#VALUE!</v>
      </c>
      <c r="BR199" s="704" t="e">
        <f t="shared" si="271"/>
        <v>#VALUE!</v>
      </c>
      <c r="BS199" s="769" t="e">
        <f t="shared" si="300"/>
        <v>#VALUE!</v>
      </c>
      <c r="BT199" s="705" t="e">
        <f t="shared" si="301"/>
        <v>#VALUE!</v>
      </c>
      <c r="BU199" s="702">
        <f t="shared" si="272"/>
        <v>1</v>
      </c>
      <c r="BV199" s="703" t="e">
        <f t="shared" si="273"/>
        <v>#VALUE!</v>
      </c>
      <c r="BW199" s="704" t="e">
        <f t="shared" si="274"/>
        <v>#VALUE!</v>
      </c>
      <c r="BX199" s="769" t="e">
        <f t="shared" si="302"/>
        <v>#VALUE!</v>
      </c>
      <c r="BY199" s="705" t="e">
        <f t="shared" si="303"/>
        <v>#VALUE!</v>
      </c>
      <c r="BZ199" s="702">
        <f t="shared" si="275"/>
        <v>1</v>
      </c>
      <c r="CA199" s="703" t="e">
        <f t="shared" si="276"/>
        <v>#VALUE!</v>
      </c>
      <c r="CB199" s="704" t="e">
        <f t="shared" si="277"/>
        <v>#VALUE!</v>
      </c>
      <c r="CC199" s="769" t="e">
        <f t="shared" si="304"/>
        <v>#VALUE!</v>
      </c>
      <c r="CD199" s="705" t="e">
        <f t="shared" si="305"/>
        <v>#VALUE!</v>
      </c>
      <c r="CE199" s="706">
        <f t="shared" si="280"/>
        <v>12</v>
      </c>
      <c r="CF199" s="707" t="e">
        <f t="shared" si="281"/>
        <v>#VALUE!</v>
      </c>
      <c r="CG199" s="708"/>
      <c r="CH199" s="709"/>
      <c r="CI199" s="719"/>
      <c r="CJ199" s="719"/>
      <c r="CK199" s="720"/>
      <c r="CL199" s="721"/>
      <c r="CM199" s="721"/>
      <c r="CN199" s="722"/>
      <c r="CO199" s="742" t="e">
        <f t="shared" si="237"/>
        <v>#VALUE!</v>
      </c>
      <c r="CP199" s="743" t="e">
        <f t="shared" si="238"/>
        <v>#VALUE!</v>
      </c>
      <c r="CQ199" s="724">
        <f t="shared" si="239"/>
        <v>0</v>
      </c>
      <c r="CR199" s="725" t="e">
        <f t="shared" si="230"/>
        <v>#VALUE!</v>
      </c>
      <c r="CS199" s="725" t="e">
        <f t="shared" si="230"/>
        <v>#VALUE!</v>
      </c>
      <c r="CT199" s="725" t="e">
        <f t="shared" si="278"/>
        <v>#VALUE!</v>
      </c>
      <c r="CU199" s="709"/>
    </row>
    <row r="200" spans="1:99" ht="16.5" customHeight="1">
      <c r="A200" s="23">
        <f t="shared" si="241"/>
        <v>196</v>
      </c>
      <c r="B200" s="142">
        <f>'2020-상시근로자'!B200</f>
        <v>0</v>
      </c>
      <c r="C200" s="635">
        <f>'2020-상시근로자'!C200</f>
        <v>0</v>
      </c>
      <c r="D200" s="637">
        <f>'2020-상시근로자'!D200</f>
        <v>0</v>
      </c>
      <c r="E200" s="156" t="e">
        <f t="shared" si="231"/>
        <v>#VALUE!</v>
      </c>
      <c r="F200" s="30" t="e">
        <f t="shared" si="232"/>
        <v>#VALUE!</v>
      </c>
      <c r="G200" s="31" t="e">
        <f t="shared" si="233"/>
        <v>#VALUE!</v>
      </c>
      <c r="H200" s="147" t="e">
        <f t="shared" si="234"/>
        <v>#VALUE!</v>
      </c>
      <c r="I200" s="636">
        <f>'2020-상시근로자'!E200</f>
        <v>0</v>
      </c>
      <c r="J200" s="636">
        <f>'2020-상시근로자'!G200</f>
        <v>0</v>
      </c>
      <c r="K200" s="33" t="e">
        <f t="shared" si="235"/>
        <v>#VALUE!</v>
      </c>
      <c r="L200" s="33">
        <f t="shared" si="279"/>
        <v>0</v>
      </c>
      <c r="M200" s="35" t="e">
        <f t="shared" si="236"/>
        <v>#VALUE!</v>
      </c>
      <c r="N200" s="108"/>
      <c r="O200" s="178"/>
      <c r="P200" s="179"/>
      <c r="Q200" s="189" t="s">
        <v>160</v>
      </c>
      <c r="R200" s="190" t="s">
        <v>160</v>
      </c>
      <c r="S200" s="191"/>
      <c r="T200" s="192" t="s">
        <v>160</v>
      </c>
      <c r="U200" s="192" t="s">
        <v>160</v>
      </c>
      <c r="V200" s="193" t="s">
        <v>160</v>
      </c>
      <c r="W200" s="702">
        <f t="shared" si="242"/>
        <v>1</v>
      </c>
      <c r="X200" s="703" t="e">
        <f t="shared" si="243"/>
        <v>#VALUE!</v>
      </c>
      <c r="Y200" s="704" t="e">
        <f t="shared" si="244"/>
        <v>#VALUE!</v>
      </c>
      <c r="Z200" s="769" t="e">
        <f t="shared" si="282"/>
        <v>#VALUE!</v>
      </c>
      <c r="AA200" s="705" t="e">
        <f t="shared" si="283"/>
        <v>#VALUE!</v>
      </c>
      <c r="AB200" s="702">
        <f t="shared" si="245"/>
        <v>1</v>
      </c>
      <c r="AC200" s="703" t="e">
        <f t="shared" si="246"/>
        <v>#VALUE!</v>
      </c>
      <c r="AD200" s="704" t="e">
        <f t="shared" si="247"/>
        <v>#VALUE!</v>
      </c>
      <c r="AE200" s="769" t="e">
        <f t="shared" si="284"/>
        <v>#VALUE!</v>
      </c>
      <c r="AF200" s="705" t="e">
        <f t="shared" si="285"/>
        <v>#VALUE!</v>
      </c>
      <c r="AG200" s="702">
        <f t="shared" si="248"/>
        <v>1</v>
      </c>
      <c r="AH200" s="703" t="e">
        <f t="shared" si="249"/>
        <v>#VALUE!</v>
      </c>
      <c r="AI200" s="704" t="e">
        <f t="shared" si="250"/>
        <v>#VALUE!</v>
      </c>
      <c r="AJ200" s="769" t="e">
        <f t="shared" si="286"/>
        <v>#VALUE!</v>
      </c>
      <c r="AK200" s="705" t="e">
        <f t="shared" si="287"/>
        <v>#VALUE!</v>
      </c>
      <c r="AL200" s="702">
        <f t="shared" si="251"/>
        <v>1</v>
      </c>
      <c r="AM200" s="703" t="e">
        <f t="shared" si="252"/>
        <v>#VALUE!</v>
      </c>
      <c r="AN200" s="704" t="e">
        <f t="shared" si="253"/>
        <v>#VALUE!</v>
      </c>
      <c r="AO200" s="769" t="e">
        <f t="shared" si="288"/>
        <v>#VALUE!</v>
      </c>
      <c r="AP200" s="705" t="e">
        <f t="shared" si="289"/>
        <v>#VALUE!</v>
      </c>
      <c r="AQ200" s="702">
        <f t="shared" si="254"/>
        <v>1</v>
      </c>
      <c r="AR200" s="703" t="e">
        <f t="shared" si="255"/>
        <v>#VALUE!</v>
      </c>
      <c r="AS200" s="704" t="e">
        <f t="shared" si="256"/>
        <v>#VALUE!</v>
      </c>
      <c r="AT200" s="769" t="e">
        <f t="shared" si="290"/>
        <v>#VALUE!</v>
      </c>
      <c r="AU200" s="705" t="e">
        <f t="shared" si="291"/>
        <v>#VALUE!</v>
      </c>
      <c r="AV200" s="702">
        <f t="shared" si="257"/>
        <v>1</v>
      </c>
      <c r="AW200" s="703" t="e">
        <f t="shared" si="258"/>
        <v>#VALUE!</v>
      </c>
      <c r="AX200" s="704" t="e">
        <f t="shared" si="259"/>
        <v>#VALUE!</v>
      </c>
      <c r="AY200" s="769" t="e">
        <f t="shared" si="292"/>
        <v>#VALUE!</v>
      </c>
      <c r="AZ200" s="705" t="e">
        <f t="shared" si="293"/>
        <v>#VALUE!</v>
      </c>
      <c r="BA200" s="702">
        <f t="shared" si="260"/>
        <v>1</v>
      </c>
      <c r="BB200" s="703" t="e">
        <f t="shared" si="261"/>
        <v>#VALUE!</v>
      </c>
      <c r="BC200" s="704" t="e">
        <f t="shared" si="262"/>
        <v>#VALUE!</v>
      </c>
      <c r="BD200" s="769" t="e">
        <f t="shared" si="294"/>
        <v>#VALUE!</v>
      </c>
      <c r="BE200" s="705" t="e">
        <f t="shared" si="295"/>
        <v>#VALUE!</v>
      </c>
      <c r="BF200" s="702">
        <f t="shared" si="263"/>
        <v>1</v>
      </c>
      <c r="BG200" s="703" t="e">
        <f t="shared" si="264"/>
        <v>#VALUE!</v>
      </c>
      <c r="BH200" s="704" t="e">
        <f t="shared" si="265"/>
        <v>#VALUE!</v>
      </c>
      <c r="BI200" s="769" t="e">
        <f t="shared" si="296"/>
        <v>#VALUE!</v>
      </c>
      <c r="BJ200" s="705" t="e">
        <f t="shared" si="297"/>
        <v>#VALUE!</v>
      </c>
      <c r="BK200" s="702">
        <f t="shared" si="266"/>
        <v>1</v>
      </c>
      <c r="BL200" s="703" t="e">
        <f t="shared" si="267"/>
        <v>#VALUE!</v>
      </c>
      <c r="BM200" s="704" t="e">
        <f t="shared" si="268"/>
        <v>#VALUE!</v>
      </c>
      <c r="BN200" s="769" t="e">
        <f t="shared" si="298"/>
        <v>#VALUE!</v>
      </c>
      <c r="BO200" s="705" t="e">
        <f t="shared" si="299"/>
        <v>#VALUE!</v>
      </c>
      <c r="BP200" s="702">
        <f t="shared" si="269"/>
        <v>1</v>
      </c>
      <c r="BQ200" s="703" t="e">
        <f t="shared" si="270"/>
        <v>#VALUE!</v>
      </c>
      <c r="BR200" s="704" t="e">
        <f t="shared" si="271"/>
        <v>#VALUE!</v>
      </c>
      <c r="BS200" s="769" t="e">
        <f t="shared" si="300"/>
        <v>#VALUE!</v>
      </c>
      <c r="BT200" s="705" t="e">
        <f t="shared" si="301"/>
        <v>#VALUE!</v>
      </c>
      <c r="BU200" s="702">
        <f t="shared" si="272"/>
        <v>1</v>
      </c>
      <c r="BV200" s="703" t="e">
        <f t="shared" si="273"/>
        <v>#VALUE!</v>
      </c>
      <c r="BW200" s="704" t="e">
        <f t="shared" si="274"/>
        <v>#VALUE!</v>
      </c>
      <c r="BX200" s="769" t="e">
        <f t="shared" si="302"/>
        <v>#VALUE!</v>
      </c>
      <c r="BY200" s="705" t="e">
        <f t="shared" si="303"/>
        <v>#VALUE!</v>
      </c>
      <c r="BZ200" s="702">
        <f t="shared" si="275"/>
        <v>1</v>
      </c>
      <c r="CA200" s="703" t="e">
        <f t="shared" si="276"/>
        <v>#VALUE!</v>
      </c>
      <c r="CB200" s="704" t="e">
        <f t="shared" si="277"/>
        <v>#VALUE!</v>
      </c>
      <c r="CC200" s="769" t="e">
        <f t="shared" si="304"/>
        <v>#VALUE!</v>
      </c>
      <c r="CD200" s="705" t="e">
        <f t="shared" si="305"/>
        <v>#VALUE!</v>
      </c>
      <c r="CE200" s="706">
        <f t="shared" si="280"/>
        <v>12</v>
      </c>
      <c r="CF200" s="707" t="e">
        <f t="shared" si="281"/>
        <v>#VALUE!</v>
      </c>
      <c r="CG200" s="708"/>
      <c r="CH200" s="709"/>
      <c r="CI200" s="719"/>
      <c r="CJ200" s="719"/>
      <c r="CK200" s="720"/>
      <c r="CL200" s="721"/>
      <c r="CM200" s="721"/>
      <c r="CN200" s="722"/>
      <c r="CO200" s="742" t="e">
        <f t="shared" si="237"/>
        <v>#VALUE!</v>
      </c>
      <c r="CP200" s="743" t="e">
        <f t="shared" si="238"/>
        <v>#VALUE!</v>
      </c>
      <c r="CQ200" s="724">
        <f t="shared" si="239"/>
        <v>0</v>
      </c>
      <c r="CR200" s="725" t="e">
        <f t="shared" si="230"/>
        <v>#VALUE!</v>
      </c>
      <c r="CS200" s="725" t="e">
        <f t="shared" si="230"/>
        <v>#VALUE!</v>
      </c>
      <c r="CT200" s="725" t="e">
        <f t="shared" si="278"/>
        <v>#VALUE!</v>
      </c>
      <c r="CU200" s="709"/>
    </row>
    <row r="201" spans="1:99" ht="16.5" customHeight="1" thickBot="1">
      <c r="A201" s="23">
        <f t="shared" si="241"/>
        <v>197</v>
      </c>
      <c r="B201" s="142">
        <f>'2020-상시근로자'!B201</f>
        <v>0</v>
      </c>
      <c r="C201" s="635">
        <f>'2020-상시근로자'!C201</f>
        <v>0</v>
      </c>
      <c r="D201" s="637">
        <f>'2020-상시근로자'!D201</f>
        <v>0</v>
      </c>
      <c r="E201" s="156" t="e">
        <f t="shared" si="231"/>
        <v>#VALUE!</v>
      </c>
      <c r="F201" s="30" t="e">
        <f t="shared" si="232"/>
        <v>#VALUE!</v>
      </c>
      <c r="G201" s="31" t="e">
        <f t="shared" si="233"/>
        <v>#VALUE!</v>
      </c>
      <c r="H201" s="147" t="e">
        <f t="shared" si="234"/>
        <v>#VALUE!</v>
      </c>
      <c r="I201" s="636">
        <f>'2020-상시근로자'!E201</f>
        <v>0</v>
      </c>
      <c r="J201" s="636">
        <f>'2020-상시근로자'!G201</f>
        <v>0</v>
      </c>
      <c r="K201" s="33" t="e">
        <f t="shared" si="235"/>
        <v>#VALUE!</v>
      </c>
      <c r="L201" s="33">
        <f t="shared" si="279"/>
        <v>0</v>
      </c>
      <c r="M201" s="35" t="e">
        <f t="shared" si="236"/>
        <v>#VALUE!</v>
      </c>
      <c r="N201" s="108"/>
      <c r="O201" s="180"/>
      <c r="P201" s="181"/>
      <c r="Q201" s="194" t="s">
        <v>160</v>
      </c>
      <c r="R201" s="107" t="s">
        <v>160</v>
      </c>
      <c r="S201" s="43"/>
      <c r="T201" s="122" t="s">
        <v>160</v>
      </c>
      <c r="U201" s="122" t="s">
        <v>160</v>
      </c>
      <c r="V201" s="195" t="s">
        <v>160</v>
      </c>
      <c r="W201" s="702">
        <f t="shared" si="242"/>
        <v>1</v>
      </c>
      <c r="X201" s="703" t="e">
        <f t="shared" si="243"/>
        <v>#VALUE!</v>
      </c>
      <c r="Y201" s="704" t="e">
        <f t="shared" si="244"/>
        <v>#VALUE!</v>
      </c>
      <c r="Z201" s="769" t="e">
        <f t="shared" si="282"/>
        <v>#VALUE!</v>
      </c>
      <c r="AA201" s="705" t="e">
        <f t="shared" si="283"/>
        <v>#VALUE!</v>
      </c>
      <c r="AB201" s="702">
        <f t="shared" si="245"/>
        <v>1</v>
      </c>
      <c r="AC201" s="703" t="e">
        <f t="shared" si="246"/>
        <v>#VALUE!</v>
      </c>
      <c r="AD201" s="704" t="e">
        <f t="shared" si="247"/>
        <v>#VALUE!</v>
      </c>
      <c r="AE201" s="769" t="e">
        <f t="shared" si="284"/>
        <v>#VALUE!</v>
      </c>
      <c r="AF201" s="705" t="e">
        <f t="shared" si="285"/>
        <v>#VALUE!</v>
      </c>
      <c r="AG201" s="702">
        <f t="shared" si="248"/>
        <v>1</v>
      </c>
      <c r="AH201" s="703" t="e">
        <f t="shared" si="249"/>
        <v>#VALUE!</v>
      </c>
      <c r="AI201" s="704" t="e">
        <f t="shared" si="250"/>
        <v>#VALUE!</v>
      </c>
      <c r="AJ201" s="769" t="e">
        <f t="shared" si="286"/>
        <v>#VALUE!</v>
      </c>
      <c r="AK201" s="705" t="e">
        <f t="shared" si="287"/>
        <v>#VALUE!</v>
      </c>
      <c r="AL201" s="702">
        <f t="shared" si="251"/>
        <v>1</v>
      </c>
      <c r="AM201" s="703" t="e">
        <f t="shared" si="252"/>
        <v>#VALUE!</v>
      </c>
      <c r="AN201" s="704" t="e">
        <f t="shared" si="253"/>
        <v>#VALUE!</v>
      </c>
      <c r="AO201" s="769" t="e">
        <f t="shared" si="288"/>
        <v>#VALUE!</v>
      </c>
      <c r="AP201" s="705" t="e">
        <f t="shared" si="289"/>
        <v>#VALUE!</v>
      </c>
      <c r="AQ201" s="702">
        <f t="shared" si="254"/>
        <v>1</v>
      </c>
      <c r="AR201" s="703" t="e">
        <f t="shared" si="255"/>
        <v>#VALUE!</v>
      </c>
      <c r="AS201" s="704" t="e">
        <f t="shared" si="256"/>
        <v>#VALUE!</v>
      </c>
      <c r="AT201" s="769" t="e">
        <f t="shared" si="290"/>
        <v>#VALUE!</v>
      </c>
      <c r="AU201" s="705" t="e">
        <f t="shared" si="291"/>
        <v>#VALUE!</v>
      </c>
      <c r="AV201" s="702">
        <f t="shared" si="257"/>
        <v>1</v>
      </c>
      <c r="AW201" s="703" t="e">
        <f t="shared" si="258"/>
        <v>#VALUE!</v>
      </c>
      <c r="AX201" s="704" t="e">
        <f t="shared" si="259"/>
        <v>#VALUE!</v>
      </c>
      <c r="AY201" s="769" t="e">
        <f t="shared" si="292"/>
        <v>#VALUE!</v>
      </c>
      <c r="AZ201" s="705" t="e">
        <f t="shared" si="293"/>
        <v>#VALUE!</v>
      </c>
      <c r="BA201" s="702">
        <f t="shared" si="260"/>
        <v>1</v>
      </c>
      <c r="BB201" s="703" t="e">
        <f t="shared" si="261"/>
        <v>#VALUE!</v>
      </c>
      <c r="BC201" s="704" t="e">
        <f t="shared" si="262"/>
        <v>#VALUE!</v>
      </c>
      <c r="BD201" s="769" t="e">
        <f t="shared" si="294"/>
        <v>#VALUE!</v>
      </c>
      <c r="BE201" s="705" t="e">
        <f t="shared" si="295"/>
        <v>#VALUE!</v>
      </c>
      <c r="BF201" s="702">
        <f t="shared" si="263"/>
        <v>1</v>
      </c>
      <c r="BG201" s="703" t="e">
        <f t="shared" si="264"/>
        <v>#VALUE!</v>
      </c>
      <c r="BH201" s="704" t="e">
        <f t="shared" si="265"/>
        <v>#VALUE!</v>
      </c>
      <c r="BI201" s="769" t="e">
        <f t="shared" si="296"/>
        <v>#VALUE!</v>
      </c>
      <c r="BJ201" s="705" t="e">
        <f t="shared" si="297"/>
        <v>#VALUE!</v>
      </c>
      <c r="BK201" s="702">
        <f t="shared" si="266"/>
        <v>1</v>
      </c>
      <c r="BL201" s="703" t="e">
        <f t="shared" si="267"/>
        <v>#VALUE!</v>
      </c>
      <c r="BM201" s="704" t="e">
        <f t="shared" si="268"/>
        <v>#VALUE!</v>
      </c>
      <c r="BN201" s="769" t="e">
        <f t="shared" si="298"/>
        <v>#VALUE!</v>
      </c>
      <c r="BO201" s="705" t="e">
        <f t="shared" si="299"/>
        <v>#VALUE!</v>
      </c>
      <c r="BP201" s="702">
        <f t="shared" si="269"/>
        <v>1</v>
      </c>
      <c r="BQ201" s="703" t="e">
        <f t="shared" si="270"/>
        <v>#VALUE!</v>
      </c>
      <c r="BR201" s="704" t="e">
        <f t="shared" si="271"/>
        <v>#VALUE!</v>
      </c>
      <c r="BS201" s="769" t="e">
        <f t="shared" si="300"/>
        <v>#VALUE!</v>
      </c>
      <c r="BT201" s="705" t="e">
        <f t="shared" si="301"/>
        <v>#VALUE!</v>
      </c>
      <c r="BU201" s="702">
        <f t="shared" si="272"/>
        <v>1</v>
      </c>
      <c r="BV201" s="703" t="e">
        <f t="shared" si="273"/>
        <v>#VALUE!</v>
      </c>
      <c r="BW201" s="704" t="e">
        <f t="shared" si="274"/>
        <v>#VALUE!</v>
      </c>
      <c r="BX201" s="769" t="e">
        <f t="shared" si="302"/>
        <v>#VALUE!</v>
      </c>
      <c r="BY201" s="705" t="e">
        <f t="shared" si="303"/>
        <v>#VALUE!</v>
      </c>
      <c r="BZ201" s="702">
        <f t="shared" si="275"/>
        <v>1</v>
      </c>
      <c r="CA201" s="703" t="e">
        <f t="shared" si="276"/>
        <v>#VALUE!</v>
      </c>
      <c r="CB201" s="704" t="e">
        <f t="shared" si="277"/>
        <v>#VALUE!</v>
      </c>
      <c r="CC201" s="769" t="e">
        <f t="shared" si="304"/>
        <v>#VALUE!</v>
      </c>
      <c r="CD201" s="705" t="e">
        <f t="shared" si="305"/>
        <v>#VALUE!</v>
      </c>
      <c r="CE201" s="706">
        <f t="shared" si="280"/>
        <v>12</v>
      </c>
      <c r="CF201" s="707" t="e">
        <f t="shared" si="281"/>
        <v>#VALUE!</v>
      </c>
      <c r="CG201" s="708"/>
      <c r="CH201" s="709"/>
      <c r="CI201" s="719"/>
      <c r="CJ201" s="719"/>
      <c r="CK201" s="720"/>
      <c r="CL201" s="721"/>
      <c r="CM201" s="721"/>
      <c r="CN201" s="722"/>
      <c r="CO201" s="742" t="e">
        <f t="shared" si="237"/>
        <v>#VALUE!</v>
      </c>
      <c r="CP201" s="743" t="e">
        <f t="shared" si="238"/>
        <v>#VALUE!</v>
      </c>
      <c r="CQ201" s="724">
        <f t="shared" si="239"/>
        <v>0</v>
      </c>
      <c r="CR201" s="725" t="e">
        <f t="shared" si="230"/>
        <v>#VALUE!</v>
      </c>
      <c r="CS201" s="725" t="e">
        <f t="shared" si="230"/>
        <v>#VALUE!</v>
      </c>
      <c r="CT201" s="725" t="e">
        <f t="shared" si="278"/>
        <v>#VALUE!</v>
      </c>
      <c r="CU201" s="709"/>
    </row>
    <row r="202" spans="1:99" ht="16.5" customHeight="1">
      <c r="A202" s="23">
        <f t="shared" si="241"/>
        <v>198</v>
      </c>
      <c r="B202" s="142">
        <f>'2020-상시근로자'!B202</f>
        <v>0</v>
      </c>
      <c r="C202" s="635">
        <f>'2020-상시근로자'!C202</f>
        <v>0</v>
      </c>
      <c r="D202" s="637">
        <f>'2020-상시근로자'!D202</f>
        <v>0</v>
      </c>
      <c r="E202" s="156" t="e">
        <f t="shared" si="231"/>
        <v>#VALUE!</v>
      </c>
      <c r="F202" s="30" t="e">
        <f t="shared" si="232"/>
        <v>#VALUE!</v>
      </c>
      <c r="G202" s="31" t="e">
        <f t="shared" si="233"/>
        <v>#VALUE!</v>
      </c>
      <c r="H202" s="147" t="e">
        <f t="shared" si="234"/>
        <v>#VALUE!</v>
      </c>
      <c r="I202" s="636">
        <f>'2020-상시근로자'!E202</f>
        <v>0</v>
      </c>
      <c r="J202" s="636">
        <f>'2020-상시근로자'!G202</f>
        <v>0</v>
      </c>
      <c r="K202" s="33" t="e">
        <f t="shared" si="235"/>
        <v>#VALUE!</v>
      </c>
      <c r="L202" s="33">
        <f t="shared" si="279"/>
        <v>0</v>
      </c>
      <c r="M202" s="35" t="e">
        <f t="shared" si="236"/>
        <v>#VALUE!</v>
      </c>
      <c r="N202" s="108"/>
      <c r="O202" s="178"/>
      <c r="P202" s="179"/>
      <c r="Q202" s="194" t="s">
        <v>160</v>
      </c>
      <c r="R202" s="107" t="s">
        <v>160</v>
      </c>
      <c r="S202" s="43"/>
      <c r="T202" s="122" t="s">
        <v>160</v>
      </c>
      <c r="U202" s="122" t="s">
        <v>160</v>
      </c>
      <c r="V202" s="195" t="s">
        <v>160</v>
      </c>
      <c r="W202" s="702">
        <f t="shared" si="242"/>
        <v>1</v>
      </c>
      <c r="X202" s="703" t="e">
        <f t="shared" si="243"/>
        <v>#VALUE!</v>
      </c>
      <c r="Y202" s="704" t="e">
        <f t="shared" si="244"/>
        <v>#VALUE!</v>
      </c>
      <c r="Z202" s="769" t="e">
        <f t="shared" si="282"/>
        <v>#VALUE!</v>
      </c>
      <c r="AA202" s="705" t="e">
        <f t="shared" si="283"/>
        <v>#VALUE!</v>
      </c>
      <c r="AB202" s="702">
        <f t="shared" si="245"/>
        <v>1</v>
      </c>
      <c r="AC202" s="703" t="e">
        <f t="shared" si="246"/>
        <v>#VALUE!</v>
      </c>
      <c r="AD202" s="704" t="e">
        <f t="shared" si="247"/>
        <v>#VALUE!</v>
      </c>
      <c r="AE202" s="769" t="e">
        <f t="shared" si="284"/>
        <v>#VALUE!</v>
      </c>
      <c r="AF202" s="705" t="e">
        <f t="shared" si="285"/>
        <v>#VALUE!</v>
      </c>
      <c r="AG202" s="702">
        <f t="shared" si="248"/>
        <v>1</v>
      </c>
      <c r="AH202" s="703" t="e">
        <f t="shared" si="249"/>
        <v>#VALUE!</v>
      </c>
      <c r="AI202" s="704" t="e">
        <f t="shared" si="250"/>
        <v>#VALUE!</v>
      </c>
      <c r="AJ202" s="769" t="e">
        <f t="shared" si="286"/>
        <v>#VALUE!</v>
      </c>
      <c r="AK202" s="705" t="e">
        <f t="shared" si="287"/>
        <v>#VALUE!</v>
      </c>
      <c r="AL202" s="702">
        <f t="shared" si="251"/>
        <v>1</v>
      </c>
      <c r="AM202" s="703" t="e">
        <f t="shared" si="252"/>
        <v>#VALUE!</v>
      </c>
      <c r="AN202" s="704" t="e">
        <f t="shared" si="253"/>
        <v>#VALUE!</v>
      </c>
      <c r="AO202" s="769" t="e">
        <f t="shared" si="288"/>
        <v>#VALUE!</v>
      </c>
      <c r="AP202" s="705" t="e">
        <f t="shared" si="289"/>
        <v>#VALUE!</v>
      </c>
      <c r="AQ202" s="702">
        <f t="shared" si="254"/>
        <v>1</v>
      </c>
      <c r="AR202" s="703" t="e">
        <f t="shared" si="255"/>
        <v>#VALUE!</v>
      </c>
      <c r="AS202" s="704" t="e">
        <f t="shared" si="256"/>
        <v>#VALUE!</v>
      </c>
      <c r="AT202" s="769" t="e">
        <f t="shared" si="290"/>
        <v>#VALUE!</v>
      </c>
      <c r="AU202" s="705" t="e">
        <f t="shared" si="291"/>
        <v>#VALUE!</v>
      </c>
      <c r="AV202" s="702">
        <f t="shared" si="257"/>
        <v>1</v>
      </c>
      <c r="AW202" s="703" t="e">
        <f t="shared" si="258"/>
        <v>#VALUE!</v>
      </c>
      <c r="AX202" s="704" t="e">
        <f t="shared" si="259"/>
        <v>#VALUE!</v>
      </c>
      <c r="AY202" s="769" t="e">
        <f t="shared" si="292"/>
        <v>#VALUE!</v>
      </c>
      <c r="AZ202" s="705" t="e">
        <f t="shared" si="293"/>
        <v>#VALUE!</v>
      </c>
      <c r="BA202" s="702">
        <f t="shared" si="260"/>
        <v>1</v>
      </c>
      <c r="BB202" s="703" t="e">
        <f t="shared" si="261"/>
        <v>#VALUE!</v>
      </c>
      <c r="BC202" s="704" t="e">
        <f t="shared" si="262"/>
        <v>#VALUE!</v>
      </c>
      <c r="BD202" s="769" t="e">
        <f t="shared" si="294"/>
        <v>#VALUE!</v>
      </c>
      <c r="BE202" s="705" t="e">
        <f t="shared" si="295"/>
        <v>#VALUE!</v>
      </c>
      <c r="BF202" s="702">
        <f t="shared" si="263"/>
        <v>1</v>
      </c>
      <c r="BG202" s="703" t="e">
        <f t="shared" si="264"/>
        <v>#VALUE!</v>
      </c>
      <c r="BH202" s="704" t="e">
        <f t="shared" si="265"/>
        <v>#VALUE!</v>
      </c>
      <c r="BI202" s="769" t="e">
        <f t="shared" si="296"/>
        <v>#VALUE!</v>
      </c>
      <c r="BJ202" s="705" t="e">
        <f t="shared" si="297"/>
        <v>#VALUE!</v>
      </c>
      <c r="BK202" s="702">
        <f t="shared" si="266"/>
        <v>1</v>
      </c>
      <c r="BL202" s="703" t="e">
        <f t="shared" si="267"/>
        <v>#VALUE!</v>
      </c>
      <c r="BM202" s="704" t="e">
        <f t="shared" si="268"/>
        <v>#VALUE!</v>
      </c>
      <c r="BN202" s="769" t="e">
        <f t="shared" si="298"/>
        <v>#VALUE!</v>
      </c>
      <c r="BO202" s="705" t="e">
        <f t="shared" si="299"/>
        <v>#VALUE!</v>
      </c>
      <c r="BP202" s="702">
        <f t="shared" si="269"/>
        <v>1</v>
      </c>
      <c r="BQ202" s="703" t="e">
        <f t="shared" si="270"/>
        <v>#VALUE!</v>
      </c>
      <c r="BR202" s="704" t="e">
        <f t="shared" si="271"/>
        <v>#VALUE!</v>
      </c>
      <c r="BS202" s="769" t="e">
        <f t="shared" si="300"/>
        <v>#VALUE!</v>
      </c>
      <c r="BT202" s="705" t="e">
        <f t="shared" si="301"/>
        <v>#VALUE!</v>
      </c>
      <c r="BU202" s="702">
        <f t="shared" si="272"/>
        <v>1</v>
      </c>
      <c r="BV202" s="703" t="e">
        <f t="shared" si="273"/>
        <v>#VALUE!</v>
      </c>
      <c r="BW202" s="704" t="e">
        <f t="shared" si="274"/>
        <v>#VALUE!</v>
      </c>
      <c r="BX202" s="769" t="e">
        <f t="shared" si="302"/>
        <v>#VALUE!</v>
      </c>
      <c r="BY202" s="705" t="e">
        <f t="shared" si="303"/>
        <v>#VALUE!</v>
      </c>
      <c r="BZ202" s="702">
        <f t="shared" si="275"/>
        <v>1</v>
      </c>
      <c r="CA202" s="703" t="e">
        <f t="shared" si="276"/>
        <v>#VALUE!</v>
      </c>
      <c r="CB202" s="704" t="e">
        <f t="shared" si="277"/>
        <v>#VALUE!</v>
      </c>
      <c r="CC202" s="769" t="e">
        <f t="shared" si="304"/>
        <v>#VALUE!</v>
      </c>
      <c r="CD202" s="705" t="e">
        <f t="shared" si="305"/>
        <v>#VALUE!</v>
      </c>
      <c r="CE202" s="706">
        <f t="shared" si="280"/>
        <v>12</v>
      </c>
      <c r="CF202" s="707" t="e">
        <f t="shared" si="281"/>
        <v>#VALUE!</v>
      </c>
      <c r="CG202" s="708"/>
      <c r="CH202" s="709"/>
      <c r="CI202" s="719"/>
      <c r="CJ202" s="719"/>
      <c r="CK202" s="720"/>
      <c r="CL202" s="721"/>
      <c r="CM202" s="721"/>
      <c r="CN202" s="722"/>
      <c r="CO202" s="742" t="e">
        <f t="shared" si="237"/>
        <v>#VALUE!</v>
      </c>
      <c r="CP202" s="743" t="e">
        <f t="shared" si="238"/>
        <v>#VALUE!</v>
      </c>
      <c r="CQ202" s="724">
        <f t="shared" si="239"/>
        <v>0</v>
      </c>
      <c r="CR202" s="725" t="e">
        <f t="shared" ref="CR202:CS217" si="306">IF($CP202=CR$4,$CN202,0)</f>
        <v>#VALUE!</v>
      </c>
      <c r="CS202" s="725" t="e">
        <f t="shared" si="306"/>
        <v>#VALUE!</v>
      </c>
      <c r="CT202" s="725" t="e">
        <f t="shared" si="278"/>
        <v>#VALUE!</v>
      </c>
      <c r="CU202" s="709"/>
    </row>
    <row r="203" spans="1:99" ht="16.5" customHeight="1">
      <c r="A203" s="23">
        <f t="shared" si="241"/>
        <v>199</v>
      </c>
      <c r="B203" s="142">
        <f>'2020-상시근로자'!B203</f>
        <v>0</v>
      </c>
      <c r="C203" s="635">
        <f>'2020-상시근로자'!C203</f>
        <v>0</v>
      </c>
      <c r="D203" s="637">
        <f>'2020-상시근로자'!D203</f>
        <v>0</v>
      </c>
      <c r="E203" s="156" t="e">
        <f t="shared" si="231"/>
        <v>#VALUE!</v>
      </c>
      <c r="F203" s="30" t="e">
        <f t="shared" si="232"/>
        <v>#VALUE!</v>
      </c>
      <c r="G203" s="31" t="e">
        <f t="shared" si="233"/>
        <v>#VALUE!</v>
      </c>
      <c r="H203" s="147" t="e">
        <f t="shared" si="234"/>
        <v>#VALUE!</v>
      </c>
      <c r="I203" s="636">
        <f>'2020-상시근로자'!E203</f>
        <v>0</v>
      </c>
      <c r="J203" s="636">
        <f>'2020-상시근로자'!G203</f>
        <v>0</v>
      </c>
      <c r="K203" s="33" t="e">
        <f t="shared" si="235"/>
        <v>#VALUE!</v>
      </c>
      <c r="L203" s="33">
        <f t="shared" si="279"/>
        <v>0</v>
      </c>
      <c r="M203" s="35" t="e">
        <f t="shared" si="236"/>
        <v>#VALUE!</v>
      </c>
      <c r="N203" s="108"/>
      <c r="O203" s="178"/>
      <c r="P203" s="179"/>
      <c r="Q203" s="194" t="s">
        <v>160</v>
      </c>
      <c r="R203" s="107" t="s">
        <v>160</v>
      </c>
      <c r="S203" s="43"/>
      <c r="T203" s="122" t="s">
        <v>160</v>
      </c>
      <c r="U203" s="122" t="s">
        <v>160</v>
      </c>
      <c r="V203" s="195" t="s">
        <v>160</v>
      </c>
      <c r="W203" s="702">
        <f t="shared" si="242"/>
        <v>1</v>
      </c>
      <c r="X203" s="703" t="e">
        <f t="shared" si="243"/>
        <v>#VALUE!</v>
      </c>
      <c r="Y203" s="704" t="e">
        <f t="shared" si="244"/>
        <v>#VALUE!</v>
      </c>
      <c r="Z203" s="769" t="e">
        <f t="shared" si="282"/>
        <v>#VALUE!</v>
      </c>
      <c r="AA203" s="705" t="e">
        <f t="shared" si="283"/>
        <v>#VALUE!</v>
      </c>
      <c r="AB203" s="702">
        <f t="shared" si="245"/>
        <v>1</v>
      </c>
      <c r="AC203" s="703" t="e">
        <f t="shared" si="246"/>
        <v>#VALUE!</v>
      </c>
      <c r="AD203" s="704" t="e">
        <f t="shared" si="247"/>
        <v>#VALUE!</v>
      </c>
      <c r="AE203" s="769" t="e">
        <f t="shared" si="284"/>
        <v>#VALUE!</v>
      </c>
      <c r="AF203" s="705" t="e">
        <f t="shared" si="285"/>
        <v>#VALUE!</v>
      </c>
      <c r="AG203" s="702">
        <f t="shared" si="248"/>
        <v>1</v>
      </c>
      <c r="AH203" s="703" t="e">
        <f t="shared" si="249"/>
        <v>#VALUE!</v>
      </c>
      <c r="AI203" s="704" t="e">
        <f t="shared" si="250"/>
        <v>#VALUE!</v>
      </c>
      <c r="AJ203" s="769" t="e">
        <f t="shared" si="286"/>
        <v>#VALUE!</v>
      </c>
      <c r="AK203" s="705" t="e">
        <f t="shared" si="287"/>
        <v>#VALUE!</v>
      </c>
      <c r="AL203" s="702">
        <f t="shared" si="251"/>
        <v>1</v>
      </c>
      <c r="AM203" s="703" t="e">
        <f t="shared" si="252"/>
        <v>#VALUE!</v>
      </c>
      <c r="AN203" s="704" t="e">
        <f t="shared" si="253"/>
        <v>#VALUE!</v>
      </c>
      <c r="AO203" s="769" t="e">
        <f t="shared" si="288"/>
        <v>#VALUE!</v>
      </c>
      <c r="AP203" s="705" t="e">
        <f t="shared" si="289"/>
        <v>#VALUE!</v>
      </c>
      <c r="AQ203" s="702">
        <f t="shared" si="254"/>
        <v>1</v>
      </c>
      <c r="AR203" s="703" t="e">
        <f t="shared" si="255"/>
        <v>#VALUE!</v>
      </c>
      <c r="AS203" s="704" t="e">
        <f t="shared" si="256"/>
        <v>#VALUE!</v>
      </c>
      <c r="AT203" s="769" t="e">
        <f t="shared" si="290"/>
        <v>#VALUE!</v>
      </c>
      <c r="AU203" s="705" t="e">
        <f t="shared" si="291"/>
        <v>#VALUE!</v>
      </c>
      <c r="AV203" s="702">
        <f t="shared" si="257"/>
        <v>1</v>
      </c>
      <c r="AW203" s="703" t="e">
        <f t="shared" si="258"/>
        <v>#VALUE!</v>
      </c>
      <c r="AX203" s="704" t="e">
        <f t="shared" si="259"/>
        <v>#VALUE!</v>
      </c>
      <c r="AY203" s="769" t="e">
        <f t="shared" si="292"/>
        <v>#VALUE!</v>
      </c>
      <c r="AZ203" s="705" t="e">
        <f t="shared" si="293"/>
        <v>#VALUE!</v>
      </c>
      <c r="BA203" s="702">
        <f t="shared" si="260"/>
        <v>1</v>
      </c>
      <c r="BB203" s="703" t="e">
        <f t="shared" si="261"/>
        <v>#VALUE!</v>
      </c>
      <c r="BC203" s="704" t="e">
        <f t="shared" si="262"/>
        <v>#VALUE!</v>
      </c>
      <c r="BD203" s="769" t="e">
        <f t="shared" si="294"/>
        <v>#VALUE!</v>
      </c>
      <c r="BE203" s="705" t="e">
        <f t="shared" si="295"/>
        <v>#VALUE!</v>
      </c>
      <c r="BF203" s="702">
        <f t="shared" si="263"/>
        <v>1</v>
      </c>
      <c r="BG203" s="703" t="e">
        <f t="shared" si="264"/>
        <v>#VALUE!</v>
      </c>
      <c r="BH203" s="704" t="e">
        <f t="shared" si="265"/>
        <v>#VALUE!</v>
      </c>
      <c r="BI203" s="769" t="e">
        <f t="shared" si="296"/>
        <v>#VALUE!</v>
      </c>
      <c r="BJ203" s="705" t="e">
        <f t="shared" si="297"/>
        <v>#VALUE!</v>
      </c>
      <c r="BK203" s="702">
        <f t="shared" si="266"/>
        <v>1</v>
      </c>
      <c r="BL203" s="703" t="e">
        <f t="shared" si="267"/>
        <v>#VALUE!</v>
      </c>
      <c r="BM203" s="704" t="e">
        <f t="shared" si="268"/>
        <v>#VALUE!</v>
      </c>
      <c r="BN203" s="769" t="e">
        <f t="shared" si="298"/>
        <v>#VALUE!</v>
      </c>
      <c r="BO203" s="705" t="e">
        <f t="shared" si="299"/>
        <v>#VALUE!</v>
      </c>
      <c r="BP203" s="702">
        <f t="shared" si="269"/>
        <v>1</v>
      </c>
      <c r="BQ203" s="703" t="e">
        <f t="shared" si="270"/>
        <v>#VALUE!</v>
      </c>
      <c r="BR203" s="704" t="e">
        <f t="shared" si="271"/>
        <v>#VALUE!</v>
      </c>
      <c r="BS203" s="769" t="e">
        <f t="shared" si="300"/>
        <v>#VALUE!</v>
      </c>
      <c r="BT203" s="705" t="e">
        <f t="shared" si="301"/>
        <v>#VALUE!</v>
      </c>
      <c r="BU203" s="702">
        <f t="shared" si="272"/>
        <v>1</v>
      </c>
      <c r="BV203" s="703" t="e">
        <f t="shared" si="273"/>
        <v>#VALUE!</v>
      </c>
      <c r="BW203" s="704" t="e">
        <f t="shared" si="274"/>
        <v>#VALUE!</v>
      </c>
      <c r="BX203" s="769" t="e">
        <f t="shared" si="302"/>
        <v>#VALUE!</v>
      </c>
      <c r="BY203" s="705" t="e">
        <f t="shared" si="303"/>
        <v>#VALUE!</v>
      </c>
      <c r="BZ203" s="702">
        <f t="shared" si="275"/>
        <v>1</v>
      </c>
      <c r="CA203" s="703" t="e">
        <f t="shared" si="276"/>
        <v>#VALUE!</v>
      </c>
      <c r="CB203" s="704" t="e">
        <f t="shared" si="277"/>
        <v>#VALUE!</v>
      </c>
      <c r="CC203" s="769" t="e">
        <f t="shared" si="304"/>
        <v>#VALUE!</v>
      </c>
      <c r="CD203" s="705" t="e">
        <f t="shared" si="305"/>
        <v>#VALUE!</v>
      </c>
      <c r="CE203" s="706">
        <f t="shared" si="280"/>
        <v>12</v>
      </c>
      <c r="CF203" s="707" t="e">
        <f t="shared" si="281"/>
        <v>#VALUE!</v>
      </c>
      <c r="CG203" s="708"/>
      <c r="CH203" s="709"/>
      <c r="CI203" s="719"/>
      <c r="CJ203" s="719"/>
      <c r="CK203" s="720"/>
      <c r="CL203" s="721"/>
      <c r="CM203" s="721"/>
      <c r="CN203" s="722"/>
      <c r="CO203" s="742" t="e">
        <f t="shared" si="237"/>
        <v>#VALUE!</v>
      </c>
      <c r="CP203" s="743" t="e">
        <f t="shared" si="238"/>
        <v>#VALUE!</v>
      </c>
      <c r="CQ203" s="724">
        <f t="shared" si="239"/>
        <v>0</v>
      </c>
      <c r="CR203" s="725" t="e">
        <f t="shared" si="306"/>
        <v>#VALUE!</v>
      </c>
      <c r="CS203" s="725" t="e">
        <f t="shared" si="306"/>
        <v>#VALUE!</v>
      </c>
      <c r="CT203" s="725" t="e">
        <f t="shared" si="278"/>
        <v>#VALUE!</v>
      </c>
      <c r="CU203" s="709"/>
    </row>
    <row r="204" spans="1:99" ht="16.5" customHeight="1">
      <c r="A204" s="23">
        <f t="shared" si="241"/>
        <v>200</v>
      </c>
      <c r="B204" s="142">
        <f>'2020-상시근로자'!B204</f>
        <v>0</v>
      </c>
      <c r="C204" s="635">
        <f>'2020-상시근로자'!C204</f>
        <v>0</v>
      </c>
      <c r="D204" s="637">
        <f>'2020-상시근로자'!D204</f>
        <v>0</v>
      </c>
      <c r="E204" s="156" t="e">
        <f t="shared" si="231"/>
        <v>#VALUE!</v>
      </c>
      <c r="F204" s="30" t="e">
        <f t="shared" si="232"/>
        <v>#VALUE!</v>
      </c>
      <c r="G204" s="31" t="e">
        <f t="shared" si="233"/>
        <v>#VALUE!</v>
      </c>
      <c r="H204" s="147" t="e">
        <f t="shared" si="234"/>
        <v>#VALUE!</v>
      </c>
      <c r="I204" s="636">
        <f>'2020-상시근로자'!E204</f>
        <v>0</v>
      </c>
      <c r="J204" s="636">
        <f>'2020-상시근로자'!G204</f>
        <v>0</v>
      </c>
      <c r="K204" s="33" t="e">
        <f t="shared" si="235"/>
        <v>#VALUE!</v>
      </c>
      <c r="L204" s="33">
        <f t="shared" si="279"/>
        <v>0</v>
      </c>
      <c r="M204" s="35" t="e">
        <f t="shared" si="236"/>
        <v>#VALUE!</v>
      </c>
      <c r="N204" s="108"/>
      <c r="O204" s="178"/>
      <c r="P204" s="179"/>
      <c r="Q204" s="194" t="s">
        <v>160</v>
      </c>
      <c r="R204" s="107" t="s">
        <v>160</v>
      </c>
      <c r="S204" s="43"/>
      <c r="T204" s="122" t="s">
        <v>160</v>
      </c>
      <c r="U204" s="122" t="s">
        <v>160</v>
      </c>
      <c r="V204" s="195" t="s">
        <v>160</v>
      </c>
      <c r="W204" s="702">
        <f t="shared" si="242"/>
        <v>1</v>
      </c>
      <c r="X204" s="703" t="e">
        <f t="shared" si="243"/>
        <v>#VALUE!</v>
      </c>
      <c r="Y204" s="704" t="e">
        <f t="shared" si="244"/>
        <v>#VALUE!</v>
      </c>
      <c r="Z204" s="769" t="e">
        <f t="shared" si="282"/>
        <v>#VALUE!</v>
      </c>
      <c r="AA204" s="705" t="e">
        <f t="shared" si="283"/>
        <v>#VALUE!</v>
      </c>
      <c r="AB204" s="702">
        <f t="shared" si="245"/>
        <v>1</v>
      </c>
      <c r="AC204" s="703" t="e">
        <f t="shared" si="246"/>
        <v>#VALUE!</v>
      </c>
      <c r="AD204" s="704" t="e">
        <f t="shared" si="247"/>
        <v>#VALUE!</v>
      </c>
      <c r="AE204" s="769" t="e">
        <f t="shared" si="284"/>
        <v>#VALUE!</v>
      </c>
      <c r="AF204" s="705" t="e">
        <f t="shared" si="285"/>
        <v>#VALUE!</v>
      </c>
      <c r="AG204" s="702">
        <f t="shared" si="248"/>
        <v>1</v>
      </c>
      <c r="AH204" s="703" t="e">
        <f t="shared" si="249"/>
        <v>#VALUE!</v>
      </c>
      <c r="AI204" s="704" t="e">
        <f t="shared" si="250"/>
        <v>#VALUE!</v>
      </c>
      <c r="AJ204" s="769" t="e">
        <f t="shared" si="286"/>
        <v>#VALUE!</v>
      </c>
      <c r="AK204" s="705" t="e">
        <f t="shared" si="287"/>
        <v>#VALUE!</v>
      </c>
      <c r="AL204" s="702">
        <f t="shared" si="251"/>
        <v>1</v>
      </c>
      <c r="AM204" s="703" t="e">
        <f t="shared" si="252"/>
        <v>#VALUE!</v>
      </c>
      <c r="AN204" s="704" t="e">
        <f t="shared" si="253"/>
        <v>#VALUE!</v>
      </c>
      <c r="AO204" s="769" t="e">
        <f t="shared" si="288"/>
        <v>#VALUE!</v>
      </c>
      <c r="AP204" s="705" t="e">
        <f t="shared" si="289"/>
        <v>#VALUE!</v>
      </c>
      <c r="AQ204" s="702">
        <f t="shared" si="254"/>
        <v>1</v>
      </c>
      <c r="AR204" s="703" t="e">
        <f t="shared" si="255"/>
        <v>#VALUE!</v>
      </c>
      <c r="AS204" s="704" t="e">
        <f t="shared" si="256"/>
        <v>#VALUE!</v>
      </c>
      <c r="AT204" s="769" t="e">
        <f t="shared" si="290"/>
        <v>#VALUE!</v>
      </c>
      <c r="AU204" s="705" t="e">
        <f t="shared" si="291"/>
        <v>#VALUE!</v>
      </c>
      <c r="AV204" s="702">
        <f t="shared" si="257"/>
        <v>1</v>
      </c>
      <c r="AW204" s="703" t="e">
        <f t="shared" si="258"/>
        <v>#VALUE!</v>
      </c>
      <c r="AX204" s="704" t="e">
        <f t="shared" si="259"/>
        <v>#VALUE!</v>
      </c>
      <c r="AY204" s="769" t="e">
        <f t="shared" si="292"/>
        <v>#VALUE!</v>
      </c>
      <c r="AZ204" s="705" t="e">
        <f t="shared" si="293"/>
        <v>#VALUE!</v>
      </c>
      <c r="BA204" s="702">
        <f t="shared" si="260"/>
        <v>1</v>
      </c>
      <c r="BB204" s="703" t="e">
        <f t="shared" si="261"/>
        <v>#VALUE!</v>
      </c>
      <c r="BC204" s="704" t="e">
        <f t="shared" si="262"/>
        <v>#VALUE!</v>
      </c>
      <c r="BD204" s="769" t="e">
        <f t="shared" si="294"/>
        <v>#VALUE!</v>
      </c>
      <c r="BE204" s="705" t="e">
        <f t="shared" si="295"/>
        <v>#VALUE!</v>
      </c>
      <c r="BF204" s="702">
        <f t="shared" si="263"/>
        <v>1</v>
      </c>
      <c r="BG204" s="703" t="e">
        <f t="shared" si="264"/>
        <v>#VALUE!</v>
      </c>
      <c r="BH204" s="704" t="e">
        <f t="shared" si="265"/>
        <v>#VALUE!</v>
      </c>
      <c r="BI204" s="769" t="e">
        <f t="shared" si="296"/>
        <v>#VALUE!</v>
      </c>
      <c r="BJ204" s="705" t="e">
        <f t="shared" si="297"/>
        <v>#VALUE!</v>
      </c>
      <c r="BK204" s="702">
        <f t="shared" si="266"/>
        <v>1</v>
      </c>
      <c r="BL204" s="703" t="e">
        <f t="shared" si="267"/>
        <v>#VALUE!</v>
      </c>
      <c r="BM204" s="704" t="e">
        <f t="shared" si="268"/>
        <v>#VALUE!</v>
      </c>
      <c r="BN204" s="769" t="e">
        <f t="shared" si="298"/>
        <v>#VALUE!</v>
      </c>
      <c r="BO204" s="705" t="e">
        <f t="shared" si="299"/>
        <v>#VALUE!</v>
      </c>
      <c r="BP204" s="702">
        <f t="shared" si="269"/>
        <v>1</v>
      </c>
      <c r="BQ204" s="703" t="e">
        <f t="shared" si="270"/>
        <v>#VALUE!</v>
      </c>
      <c r="BR204" s="704" t="e">
        <f t="shared" si="271"/>
        <v>#VALUE!</v>
      </c>
      <c r="BS204" s="769" t="e">
        <f t="shared" si="300"/>
        <v>#VALUE!</v>
      </c>
      <c r="BT204" s="705" t="e">
        <f t="shared" si="301"/>
        <v>#VALUE!</v>
      </c>
      <c r="BU204" s="702">
        <f t="shared" si="272"/>
        <v>1</v>
      </c>
      <c r="BV204" s="703" t="e">
        <f t="shared" si="273"/>
        <v>#VALUE!</v>
      </c>
      <c r="BW204" s="704" t="e">
        <f t="shared" si="274"/>
        <v>#VALUE!</v>
      </c>
      <c r="BX204" s="769" t="e">
        <f t="shared" si="302"/>
        <v>#VALUE!</v>
      </c>
      <c r="BY204" s="705" t="e">
        <f t="shared" si="303"/>
        <v>#VALUE!</v>
      </c>
      <c r="BZ204" s="702">
        <f t="shared" si="275"/>
        <v>1</v>
      </c>
      <c r="CA204" s="703" t="e">
        <f t="shared" si="276"/>
        <v>#VALUE!</v>
      </c>
      <c r="CB204" s="704" t="e">
        <f t="shared" si="277"/>
        <v>#VALUE!</v>
      </c>
      <c r="CC204" s="769" t="e">
        <f t="shared" si="304"/>
        <v>#VALUE!</v>
      </c>
      <c r="CD204" s="705" t="e">
        <f t="shared" si="305"/>
        <v>#VALUE!</v>
      </c>
      <c r="CE204" s="706">
        <f t="shared" si="280"/>
        <v>12</v>
      </c>
      <c r="CF204" s="707" t="e">
        <f t="shared" si="281"/>
        <v>#VALUE!</v>
      </c>
      <c r="CG204" s="708"/>
      <c r="CH204" s="709"/>
      <c r="CI204" s="719"/>
      <c r="CJ204" s="719"/>
      <c r="CK204" s="720"/>
      <c r="CL204" s="721"/>
      <c r="CM204" s="721"/>
      <c r="CN204" s="722"/>
      <c r="CO204" s="742" t="e">
        <f t="shared" si="237"/>
        <v>#VALUE!</v>
      </c>
      <c r="CP204" s="743" t="e">
        <f t="shared" si="238"/>
        <v>#VALUE!</v>
      </c>
      <c r="CQ204" s="724">
        <f t="shared" si="239"/>
        <v>0</v>
      </c>
      <c r="CR204" s="725" t="e">
        <f t="shared" si="306"/>
        <v>#VALUE!</v>
      </c>
      <c r="CS204" s="725" t="e">
        <f t="shared" si="306"/>
        <v>#VALUE!</v>
      </c>
      <c r="CT204" s="725" t="e">
        <f t="shared" si="278"/>
        <v>#VALUE!</v>
      </c>
      <c r="CU204" s="709"/>
    </row>
    <row r="205" spans="1:99" ht="16.5" customHeight="1">
      <c r="A205" s="23">
        <f t="shared" si="241"/>
        <v>201</v>
      </c>
      <c r="B205" s="142">
        <f>'2020-상시근로자'!B205</f>
        <v>0</v>
      </c>
      <c r="C205" s="635">
        <f>'2020-상시근로자'!C205</f>
        <v>0</v>
      </c>
      <c r="D205" s="637">
        <f>'2020-상시근로자'!D205</f>
        <v>0</v>
      </c>
      <c r="E205" s="156" t="e">
        <f t="shared" si="231"/>
        <v>#VALUE!</v>
      </c>
      <c r="F205" s="30" t="e">
        <f t="shared" si="232"/>
        <v>#VALUE!</v>
      </c>
      <c r="G205" s="31" t="e">
        <f t="shared" si="233"/>
        <v>#VALUE!</v>
      </c>
      <c r="H205" s="147" t="e">
        <f t="shared" si="234"/>
        <v>#VALUE!</v>
      </c>
      <c r="I205" s="636">
        <f>'2020-상시근로자'!E205</f>
        <v>0</v>
      </c>
      <c r="J205" s="636">
        <f>'2020-상시근로자'!G205</f>
        <v>0</v>
      </c>
      <c r="K205" s="33" t="e">
        <f t="shared" si="235"/>
        <v>#VALUE!</v>
      </c>
      <c r="L205" s="33">
        <f t="shared" si="279"/>
        <v>0</v>
      </c>
      <c r="M205" s="35" t="e">
        <f t="shared" si="236"/>
        <v>#VALUE!</v>
      </c>
      <c r="N205" s="108"/>
      <c r="O205" s="178"/>
      <c r="P205" s="179"/>
      <c r="Q205" s="194" t="s">
        <v>160</v>
      </c>
      <c r="R205" s="107" t="s">
        <v>160</v>
      </c>
      <c r="S205" s="43"/>
      <c r="T205" s="122" t="s">
        <v>160</v>
      </c>
      <c r="U205" s="122" t="s">
        <v>160</v>
      </c>
      <c r="V205" s="195" t="s">
        <v>160</v>
      </c>
      <c r="W205" s="702">
        <f t="shared" si="242"/>
        <v>1</v>
      </c>
      <c r="X205" s="703" t="e">
        <f t="shared" si="243"/>
        <v>#VALUE!</v>
      </c>
      <c r="Y205" s="704" t="e">
        <f t="shared" si="244"/>
        <v>#VALUE!</v>
      </c>
      <c r="Z205" s="769" t="e">
        <f t="shared" si="282"/>
        <v>#VALUE!</v>
      </c>
      <c r="AA205" s="705" t="e">
        <f t="shared" si="283"/>
        <v>#VALUE!</v>
      </c>
      <c r="AB205" s="702">
        <f t="shared" si="245"/>
        <v>1</v>
      </c>
      <c r="AC205" s="703" t="e">
        <f t="shared" si="246"/>
        <v>#VALUE!</v>
      </c>
      <c r="AD205" s="704" t="e">
        <f t="shared" si="247"/>
        <v>#VALUE!</v>
      </c>
      <c r="AE205" s="769" t="e">
        <f t="shared" si="284"/>
        <v>#VALUE!</v>
      </c>
      <c r="AF205" s="705" t="e">
        <f t="shared" si="285"/>
        <v>#VALUE!</v>
      </c>
      <c r="AG205" s="702">
        <f t="shared" si="248"/>
        <v>1</v>
      </c>
      <c r="AH205" s="703" t="e">
        <f t="shared" si="249"/>
        <v>#VALUE!</v>
      </c>
      <c r="AI205" s="704" t="e">
        <f t="shared" si="250"/>
        <v>#VALUE!</v>
      </c>
      <c r="AJ205" s="769" t="e">
        <f t="shared" si="286"/>
        <v>#VALUE!</v>
      </c>
      <c r="AK205" s="705" t="e">
        <f t="shared" si="287"/>
        <v>#VALUE!</v>
      </c>
      <c r="AL205" s="702">
        <f t="shared" si="251"/>
        <v>1</v>
      </c>
      <c r="AM205" s="703" t="e">
        <f t="shared" si="252"/>
        <v>#VALUE!</v>
      </c>
      <c r="AN205" s="704" t="e">
        <f t="shared" si="253"/>
        <v>#VALUE!</v>
      </c>
      <c r="AO205" s="769" t="e">
        <f t="shared" si="288"/>
        <v>#VALUE!</v>
      </c>
      <c r="AP205" s="705" t="e">
        <f t="shared" si="289"/>
        <v>#VALUE!</v>
      </c>
      <c r="AQ205" s="702">
        <f t="shared" si="254"/>
        <v>1</v>
      </c>
      <c r="AR205" s="703" t="e">
        <f t="shared" si="255"/>
        <v>#VALUE!</v>
      </c>
      <c r="AS205" s="704" t="e">
        <f t="shared" si="256"/>
        <v>#VALUE!</v>
      </c>
      <c r="AT205" s="769" t="e">
        <f t="shared" si="290"/>
        <v>#VALUE!</v>
      </c>
      <c r="AU205" s="705" t="e">
        <f t="shared" si="291"/>
        <v>#VALUE!</v>
      </c>
      <c r="AV205" s="702">
        <f t="shared" si="257"/>
        <v>1</v>
      </c>
      <c r="AW205" s="703" t="e">
        <f t="shared" si="258"/>
        <v>#VALUE!</v>
      </c>
      <c r="AX205" s="704" t="e">
        <f t="shared" si="259"/>
        <v>#VALUE!</v>
      </c>
      <c r="AY205" s="769" t="e">
        <f t="shared" si="292"/>
        <v>#VALUE!</v>
      </c>
      <c r="AZ205" s="705" t="e">
        <f t="shared" si="293"/>
        <v>#VALUE!</v>
      </c>
      <c r="BA205" s="702">
        <f t="shared" si="260"/>
        <v>1</v>
      </c>
      <c r="BB205" s="703" t="e">
        <f t="shared" si="261"/>
        <v>#VALUE!</v>
      </c>
      <c r="BC205" s="704" t="e">
        <f t="shared" si="262"/>
        <v>#VALUE!</v>
      </c>
      <c r="BD205" s="769" t="e">
        <f t="shared" si="294"/>
        <v>#VALUE!</v>
      </c>
      <c r="BE205" s="705" t="e">
        <f t="shared" si="295"/>
        <v>#VALUE!</v>
      </c>
      <c r="BF205" s="702">
        <f t="shared" si="263"/>
        <v>1</v>
      </c>
      <c r="BG205" s="703" t="e">
        <f t="shared" si="264"/>
        <v>#VALUE!</v>
      </c>
      <c r="BH205" s="704" t="e">
        <f t="shared" si="265"/>
        <v>#VALUE!</v>
      </c>
      <c r="BI205" s="769" t="e">
        <f t="shared" si="296"/>
        <v>#VALUE!</v>
      </c>
      <c r="BJ205" s="705" t="e">
        <f t="shared" si="297"/>
        <v>#VALUE!</v>
      </c>
      <c r="BK205" s="702">
        <f t="shared" si="266"/>
        <v>1</v>
      </c>
      <c r="BL205" s="703" t="e">
        <f t="shared" si="267"/>
        <v>#VALUE!</v>
      </c>
      <c r="BM205" s="704" t="e">
        <f t="shared" si="268"/>
        <v>#VALUE!</v>
      </c>
      <c r="BN205" s="769" t="e">
        <f t="shared" si="298"/>
        <v>#VALUE!</v>
      </c>
      <c r="BO205" s="705" t="e">
        <f t="shared" si="299"/>
        <v>#VALUE!</v>
      </c>
      <c r="BP205" s="702">
        <f t="shared" si="269"/>
        <v>1</v>
      </c>
      <c r="BQ205" s="703" t="e">
        <f t="shared" si="270"/>
        <v>#VALUE!</v>
      </c>
      <c r="BR205" s="704" t="e">
        <f t="shared" si="271"/>
        <v>#VALUE!</v>
      </c>
      <c r="BS205" s="769" t="e">
        <f t="shared" si="300"/>
        <v>#VALUE!</v>
      </c>
      <c r="BT205" s="705" t="e">
        <f t="shared" si="301"/>
        <v>#VALUE!</v>
      </c>
      <c r="BU205" s="702">
        <f t="shared" si="272"/>
        <v>1</v>
      </c>
      <c r="BV205" s="703" t="e">
        <f t="shared" si="273"/>
        <v>#VALUE!</v>
      </c>
      <c r="BW205" s="704" t="e">
        <f t="shared" si="274"/>
        <v>#VALUE!</v>
      </c>
      <c r="BX205" s="769" t="e">
        <f t="shared" si="302"/>
        <v>#VALUE!</v>
      </c>
      <c r="BY205" s="705" t="e">
        <f t="shared" si="303"/>
        <v>#VALUE!</v>
      </c>
      <c r="BZ205" s="702">
        <f t="shared" si="275"/>
        <v>1</v>
      </c>
      <c r="CA205" s="703" t="e">
        <f t="shared" si="276"/>
        <v>#VALUE!</v>
      </c>
      <c r="CB205" s="704" t="e">
        <f t="shared" si="277"/>
        <v>#VALUE!</v>
      </c>
      <c r="CC205" s="769" t="e">
        <f t="shared" si="304"/>
        <v>#VALUE!</v>
      </c>
      <c r="CD205" s="705" t="e">
        <f t="shared" si="305"/>
        <v>#VALUE!</v>
      </c>
      <c r="CE205" s="706">
        <f t="shared" si="280"/>
        <v>12</v>
      </c>
      <c r="CF205" s="707" t="e">
        <f t="shared" si="281"/>
        <v>#VALUE!</v>
      </c>
      <c r="CG205" s="708"/>
      <c r="CH205" s="709"/>
      <c r="CI205" s="719"/>
      <c r="CJ205" s="719"/>
      <c r="CK205" s="720"/>
      <c r="CL205" s="721"/>
      <c r="CM205" s="721"/>
      <c r="CN205" s="722"/>
      <c r="CO205" s="742" t="e">
        <f t="shared" si="237"/>
        <v>#VALUE!</v>
      </c>
      <c r="CP205" s="743" t="e">
        <f t="shared" si="238"/>
        <v>#VALUE!</v>
      </c>
      <c r="CQ205" s="724">
        <f t="shared" si="239"/>
        <v>0</v>
      </c>
      <c r="CR205" s="725" t="e">
        <f t="shared" si="306"/>
        <v>#VALUE!</v>
      </c>
      <c r="CS205" s="725" t="e">
        <f t="shared" si="306"/>
        <v>#VALUE!</v>
      </c>
      <c r="CT205" s="725" t="e">
        <f t="shared" si="278"/>
        <v>#VALUE!</v>
      </c>
      <c r="CU205" s="709"/>
    </row>
    <row r="206" spans="1:99" ht="16.5" customHeight="1">
      <c r="A206" s="23">
        <f t="shared" si="241"/>
        <v>202</v>
      </c>
      <c r="B206" s="142">
        <f>'2020-상시근로자'!B206</f>
        <v>0</v>
      </c>
      <c r="C206" s="635">
        <f>'2020-상시근로자'!C206</f>
        <v>0</v>
      </c>
      <c r="D206" s="637">
        <f>'2020-상시근로자'!D206</f>
        <v>0</v>
      </c>
      <c r="E206" s="156" t="e">
        <f t="shared" si="231"/>
        <v>#VALUE!</v>
      </c>
      <c r="F206" s="30" t="e">
        <f t="shared" si="232"/>
        <v>#VALUE!</v>
      </c>
      <c r="G206" s="31" t="e">
        <f t="shared" si="233"/>
        <v>#VALUE!</v>
      </c>
      <c r="H206" s="147" t="e">
        <f t="shared" si="234"/>
        <v>#VALUE!</v>
      </c>
      <c r="I206" s="636">
        <f>'2020-상시근로자'!E206</f>
        <v>0</v>
      </c>
      <c r="J206" s="636">
        <f>'2020-상시근로자'!G206</f>
        <v>0</v>
      </c>
      <c r="K206" s="33" t="e">
        <f t="shared" si="235"/>
        <v>#VALUE!</v>
      </c>
      <c r="L206" s="33">
        <f t="shared" si="279"/>
        <v>0</v>
      </c>
      <c r="M206" s="35" t="e">
        <f t="shared" si="236"/>
        <v>#VALUE!</v>
      </c>
      <c r="N206" s="108"/>
      <c r="O206" s="178"/>
      <c r="P206" s="179"/>
      <c r="Q206" s="194" t="s">
        <v>160</v>
      </c>
      <c r="R206" s="107" t="s">
        <v>160</v>
      </c>
      <c r="S206" s="43"/>
      <c r="T206" s="122" t="s">
        <v>160</v>
      </c>
      <c r="U206" s="122" t="s">
        <v>160</v>
      </c>
      <c r="V206" s="195" t="s">
        <v>160</v>
      </c>
      <c r="W206" s="702">
        <f t="shared" si="242"/>
        <v>1</v>
      </c>
      <c r="X206" s="703" t="e">
        <f t="shared" si="243"/>
        <v>#VALUE!</v>
      </c>
      <c r="Y206" s="704" t="e">
        <f t="shared" si="244"/>
        <v>#VALUE!</v>
      </c>
      <c r="Z206" s="769" t="e">
        <f t="shared" si="282"/>
        <v>#VALUE!</v>
      </c>
      <c r="AA206" s="705" t="e">
        <f t="shared" si="283"/>
        <v>#VALUE!</v>
      </c>
      <c r="AB206" s="702">
        <f t="shared" si="245"/>
        <v>1</v>
      </c>
      <c r="AC206" s="703" t="e">
        <f t="shared" si="246"/>
        <v>#VALUE!</v>
      </c>
      <c r="AD206" s="704" t="e">
        <f t="shared" si="247"/>
        <v>#VALUE!</v>
      </c>
      <c r="AE206" s="769" t="e">
        <f t="shared" si="284"/>
        <v>#VALUE!</v>
      </c>
      <c r="AF206" s="705" t="e">
        <f t="shared" si="285"/>
        <v>#VALUE!</v>
      </c>
      <c r="AG206" s="702">
        <f t="shared" si="248"/>
        <v>1</v>
      </c>
      <c r="AH206" s="703" t="e">
        <f t="shared" si="249"/>
        <v>#VALUE!</v>
      </c>
      <c r="AI206" s="704" t="e">
        <f t="shared" si="250"/>
        <v>#VALUE!</v>
      </c>
      <c r="AJ206" s="769" t="e">
        <f t="shared" si="286"/>
        <v>#VALUE!</v>
      </c>
      <c r="AK206" s="705" t="e">
        <f t="shared" si="287"/>
        <v>#VALUE!</v>
      </c>
      <c r="AL206" s="702">
        <f t="shared" si="251"/>
        <v>1</v>
      </c>
      <c r="AM206" s="703" t="e">
        <f t="shared" si="252"/>
        <v>#VALUE!</v>
      </c>
      <c r="AN206" s="704" t="e">
        <f t="shared" si="253"/>
        <v>#VALUE!</v>
      </c>
      <c r="AO206" s="769" t="e">
        <f t="shared" si="288"/>
        <v>#VALUE!</v>
      </c>
      <c r="AP206" s="705" t="e">
        <f t="shared" si="289"/>
        <v>#VALUE!</v>
      </c>
      <c r="AQ206" s="702">
        <f t="shared" si="254"/>
        <v>1</v>
      </c>
      <c r="AR206" s="703" t="e">
        <f t="shared" si="255"/>
        <v>#VALUE!</v>
      </c>
      <c r="AS206" s="704" t="e">
        <f t="shared" si="256"/>
        <v>#VALUE!</v>
      </c>
      <c r="AT206" s="769" t="e">
        <f t="shared" si="290"/>
        <v>#VALUE!</v>
      </c>
      <c r="AU206" s="705" t="e">
        <f t="shared" si="291"/>
        <v>#VALUE!</v>
      </c>
      <c r="AV206" s="702">
        <f t="shared" si="257"/>
        <v>1</v>
      </c>
      <c r="AW206" s="703" t="e">
        <f t="shared" si="258"/>
        <v>#VALUE!</v>
      </c>
      <c r="AX206" s="704" t="e">
        <f t="shared" si="259"/>
        <v>#VALUE!</v>
      </c>
      <c r="AY206" s="769" t="e">
        <f t="shared" si="292"/>
        <v>#VALUE!</v>
      </c>
      <c r="AZ206" s="705" t="e">
        <f t="shared" si="293"/>
        <v>#VALUE!</v>
      </c>
      <c r="BA206" s="702">
        <f t="shared" si="260"/>
        <v>1</v>
      </c>
      <c r="BB206" s="703" t="e">
        <f t="shared" si="261"/>
        <v>#VALUE!</v>
      </c>
      <c r="BC206" s="704" t="e">
        <f t="shared" si="262"/>
        <v>#VALUE!</v>
      </c>
      <c r="BD206" s="769" t="e">
        <f t="shared" si="294"/>
        <v>#VALUE!</v>
      </c>
      <c r="BE206" s="705" t="e">
        <f t="shared" si="295"/>
        <v>#VALUE!</v>
      </c>
      <c r="BF206" s="702">
        <f t="shared" si="263"/>
        <v>1</v>
      </c>
      <c r="BG206" s="703" t="e">
        <f t="shared" si="264"/>
        <v>#VALUE!</v>
      </c>
      <c r="BH206" s="704" t="e">
        <f t="shared" si="265"/>
        <v>#VALUE!</v>
      </c>
      <c r="BI206" s="769" t="e">
        <f t="shared" si="296"/>
        <v>#VALUE!</v>
      </c>
      <c r="BJ206" s="705" t="e">
        <f t="shared" si="297"/>
        <v>#VALUE!</v>
      </c>
      <c r="BK206" s="702">
        <f t="shared" si="266"/>
        <v>1</v>
      </c>
      <c r="BL206" s="703" t="e">
        <f t="shared" si="267"/>
        <v>#VALUE!</v>
      </c>
      <c r="BM206" s="704" t="e">
        <f t="shared" si="268"/>
        <v>#VALUE!</v>
      </c>
      <c r="BN206" s="769" t="e">
        <f t="shared" si="298"/>
        <v>#VALUE!</v>
      </c>
      <c r="BO206" s="705" t="e">
        <f t="shared" si="299"/>
        <v>#VALUE!</v>
      </c>
      <c r="BP206" s="702">
        <f t="shared" si="269"/>
        <v>1</v>
      </c>
      <c r="BQ206" s="703" t="e">
        <f t="shared" si="270"/>
        <v>#VALUE!</v>
      </c>
      <c r="BR206" s="704" t="e">
        <f t="shared" si="271"/>
        <v>#VALUE!</v>
      </c>
      <c r="BS206" s="769" t="e">
        <f t="shared" si="300"/>
        <v>#VALUE!</v>
      </c>
      <c r="BT206" s="705" t="e">
        <f t="shared" si="301"/>
        <v>#VALUE!</v>
      </c>
      <c r="BU206" s="702">
        <f t="shared" si="272"/>
        <v>1</v>
      </c>
      <c r="BV206" s="703" t="e">
        <f t="shared" si="273"/>
        <v>#VALUE!</v>
      </c>
      <c r="BW206" s="704" t="e">
        <f t="shared" si="274"/>
        <v>#VALUE!</v>
      </c>
      <c r="BX206" s="769" t="e">
        <f t="shared" si="302"/>
        <v>#VALUE!</v>
      </c>
      <c r="BY206" s="705" t="e">
        <f t="shared" si="303"/>
        <v>#VALUE!</v>
      </c>
      <c r="BZ206" s="702">
        <f t="shared" si="275"/>
        <v>1</v>
      </c>
      <c r="CA206" s="703" t="e">
        <f t="shared" si="276"/>
        <v>#VALUE!</v>
      </c>
      <c r="CB206" s="704" t="e">
        <f t="shared" si="277"/>
        <v>#VALUE!</v>
      </c>
      <c r="CC206" s="769" t="e">
        <f t="shared" si="304"/>
        <v>#VALUE!</v>
      </c>
      <c r="CD206" s="705" t="e">
        <f t="shared" si="305"/>
        <v>#VALUE!</v>
      </c>
      <c r="CE206" s="706">
        <f t="shared" si="280"/>
        <v>12</v>
      </c>
      <c r="CF206" s="707" t="e">
        <f t="shared" si="281"/>
        <v>#VALUE!</v>
      </c>
      <c r="CG206" s="708"/>
      <c r="CH206" s="709"/>
      <c r="CI206" s="719"/>
      <c r="CJ206" s="719"/>
      <c r="CK206" s="720"/>
      <c r="CL206" s="721"/>
      <c r="CM206" s="721"/>
      <c r="CN206" s="722"/>
      <c r="CO206" s="742" t="e">
        <f t="shared" si="237"/>
        <v>#VALUE!</v>
      </c>
      <c r="CP206" s="743" t="e">
        <f t="shared" si="238"/>
        <v>#VALUE!</v>
      </c>
      <c r="CQ206" s="724">
        <f t="shared" si="239"/>
        <v>0</v>
      </c>
      <c r="CR206" s="725" t="e">
        <f t="shared" si="306"/>
        <v>#VALUE!</v>
      </c>
      <c r="CS206" s="725" t="e">
        <f t="shared" si="306"/>
        <v>#VALUE!</v>
      </c>
      <c r="CT206" s="725" t="e">
        <f t="shared" si="278"/>
        <v>#VALUE!</v>
      </c>
      <c r="CU206" s="709"/>
    </row>
    <row r="207" spans="1:99" ht="16.5" customHeight="1">
      <c r="A207" s="23">
        <f t="shared" si="241"/>
        <v>203</v>
      </c>
      <c r="B207" s="142">
        <f>'2020-상시근로자'!B207</f>
        <v>0</v>
      </c>
      <c r="C207" s="635">
        <f>'2020-상시근로자'!C207</f>
        <v>0</v>
      </c>
      <c r="D207" s="637">
        <f>'2020-상시근로자'!D207</f>
        <v>0</v>
      </c>
      <c r="E207" s="156" t="e">
        <f t="shared" si="231"/>
        <v>#VALUE!</v>
      </c>
      <c r="F207" s="30" t="e">
        <f t="shared" si="232"/>
        <v>#VALUE!</v>
      </c>
      <c r="G207" s="31" t="e">
        <f t="shared" si="233"/>
        <v>#VALUE!</v>
      </c>
      <c r="H207" s="147" t="e">
        <f t="shared" si="234"/>
        <v>#VALUE!</v>
      </c>
      <c r="I207" s="636">
        <f>'2020-상시근로자'!E207</f>
        <v>0</v>
      </c>
      <c r="J207" s="636">
        <f>'2020-상시근로자'!G207</f>
        <v>0</v>
      </c>
      <c r="K207" s="33" t="e">
        <f t="shared" si="235"/>
        <v>#VALUE!</v>
      </c>
      <c r="L207" s="33">
        <f t="shared" si="279"/>
        <v>0</v>
      </c>
      <c r="M207" s="35" t="e">
        <f t="shared" si="236"/>
        <v>#VALUE!</v>
      </c>
      <c r="N207" s="108"/>
      <c r="O207" s="178"/>
      <c r="P207" s="179"/>
      <c r="Q207" s="194" t="s">
        <v>160</v>
      </c>
      <c r="R207" s="107" t="s">
        <v>160</v>
      </c>
      <c r="S207" s="43"/>
      <c r="T207" s="122" t="s">
        <v>160</v>
      </c>
      <c r="U207" s="122" t="s">
        <v>160</v>
      </c>
      <c r="V207" s="195" t="s">
        <v>160</v>
      </c>
      <c r="W207" s="702">
        <f t="shared" si="242"/>
        <v>1</v>
      </c>
      <c r="X207" s="703" t="e">
        <f t="shared" si="243"/>
        <v>#VALUE!</v>
      </c>
      <c r="Y207" s="704" t="e">
        <f t="shared" si="244"/>
        <v>#VALUE!</v>
      </c>
      <c r="Z207" s="769" t="e">
        <f t="shared" si="282"/>
        <v>#VALUE!</v>
      </c>
      <c r="AA207" s="705" t="e">
        <f t="shared" si="283"/>
        <v>#VALUE!</v>
      </c>
      <c r="AB207" s="702">
        <f t="shared" si="245"/>
        <v>1</v>
      </c>
      <c r="AC207" s="703" t="e">
        <f t="shared" si="246"/>
        <v>#VALUE!</v>
      </c>
      <c r="AD207" s="704" t="e">
        <f t="shared" si="247"/>
        <v>#VALUE!</v>
      </c>
      <c r="AE207" s="769" t="e">
        <f t="shared" si="284"/>
        <v>#VALUE!</v>
      </c>
      <c r="AF207" s="705" t="e">
        <f t="shared" si="285"/>
        <v>#VALUE!</v>
      </c>
      <c r="AG207" s="702">
        <f t="shared" si="248"/>
        <v>1</v>
      </c>
      <c r="AH207" s="703" t="e">
        <f t="shared" si="249"/>
        <v>#VALUE!</v>
      </c>
      <c r="AI207" s="704" t="e">
        <f t="shared" si="250"/>
        <v>#VALUE!</v>
      </c>
      <c r="AJ207" s="769" t="e">
        <f t="shared" si="286"/>
        <v>#VALUE!</v>
      </c>
      <c r="AK207" s="705" t="e">
        <f t="shared" si="287"/>
        <v>#VALUE!</v>
      </c>
      <c r="AL207" s="702">
        <f t="shared" si="251"/>
        <v>1</v>
      </c>
      <c r="AM207" s="703" t="e">
        <f t="shared" si="252"/>
        <v>#VALUE!</v>
      </c>
      <c r="AN207" s="704" t="e">
        <f t="shared" si="253"/>
        <v>#VALUE!</v>
      </c>
      <c r="AO207" s="769" t="e">
        <f t="shared" si="288"/>
        <v>#VALUE!</v>
      </c>
      <c r="AP207" s="705" t="e">
        <f t="shared" si="289"/>
        <v>#VALUE!</v>
      </c>
      <c r="AQ207" s="702">
        <f t="shared" si="254"/>
        <v>1</v>
      </c>
      <c r="AR207" s="703" t="e">
        <f t="shared" si="255"/>
        <v>#VALUE!</v>
      </c>
      <c r="AS207" s="704" t="e">
        <f t="shared" si="256"/>
        <v>#VALUE!</v>
      </c>
      <c r="AT207" s="769" t="e">
        <f t="shared" si="290"/>
        <v>#VALUE!</v>
      </c>
      <c r="AU207" s="705" t="e">
        <f t="shared" si="291"/>
        <v>#VALUE!</v>
      </c>
      <c r="AV207" s="702">
        <f t="shared" si="257"/>
        <v>1</v>
      </c>
      <c r="AW207" s="703" t="e">
        <f t="shared" si="258"/>
        <v>#VALUE!</v>
      </c>
      <c r="AX207" s="704" t="e">
        <f t="shared" si="259"/>
        <v>#VALUE!</v>
      </c>
      <c r="AY207" s="769" t="e">
        <f t="shared" si="292"/>
        <v>#VALUE!</v>
      </c>
      <c r="AZ207" s="705" t="e">
        <f t="shared" si="293"/>
        <v>#VALUE!</v>
      </c>
      <c r="BA207" s="702">
        <f t="shared" si="260"/>
        <v>1</v>
      </c>
      <c r="BB207" s="703" t="e">
        <f t="shared" si="261"/>
        <v>#VALUE!</v>
      </c>
      <c r="BC207" s="704" t="e">
        <f t="shared" si="262"/>
        <v>#VALUE!</v>
      </c>
      <c r="BD207" s="769" t="e">
        <f t="shared" si="294"/>
        <v>#VALUE!</v>
      </c>
      <c r="BE207" s="705" t="e">
        <f t="shared" si="295"/>
        <v>#VALUE!</v>
      </c>
      <c r="BF207" s="702">
        <f t="shared" si="263"/>
        <v>1</v>
      </c>
      <c r="BG207" s="703" t="e">
        <f t="shared" si="264"/>
        <v>#VALUE!</v>
      </c>
      <c r="BH207" s="704" t="e">
        <f t="shared" si="265"/>
        <v>#VALUE!</v>
      </c>
      <c r="BI207" s="769" t="e">
        <f t="shared" si="296"/>
        <v>#VALUE!</v>
      </c>
      <c r="BJ207" s="705" t="e">
        <f t="shared" si="297"/>
        <v>#VALUE!</v>
      </c>
      <c r="BK207" s="702">
        <f t="shared" si="266"/>
        <v>1</v>
      </c>
      <c r="BL207" s="703" t="e">
        <f t="shared" si="267"/>
        <v>#VALUE!</v>
      </c>
      <c r="BM207" s="704" t="e">
        <f t="shared" si="268"/>
        <v>#VALUE!</v>
      </c>
      <c r="BN207" s="769" t="e">
        <f t="shared" si="298"/>
        <v>#VALUE!</v>
      </c>
      <c r="BO207" s="705" t="e">
        <f t="shared" si="299"/>
        <v>#VALUE!</v>
      </c>
      <c r="BP207" s="702">
        <f t="shared" si="269"/>
        <v>1</v>
      </c>
      <c r="BQ207" s="703" t="e">
        <f t="shared" si="270"/>
        <v>#VALUE!</v>
      </c>
      <c r="BR207" s="704" t="e">
        <f t="shared" si="271"/>
        <v>#VALUE!</v>
      </c>
      <c r="BS207" s="769" t="e">
        <f t="shared" si="300"/>
        <v>#VALUE!</v>
      </c>
      <c r="BT207" s="705" t="e">
        <f t="shared" si="301"/>
        <v>#VALUE!</v>
      </c>
      <c r="BU207" s="702">
        <f t="shared" si="272"/>
        <v>1</v>
      </c>
      <c r="BV207" s="703" t="e">
        <f t="shared" si="273"/>
        <v>#VALUE!</v>
      </c>
      <c r="BW207" s="704" t="e">
        <f t="shared" si="274"/>
        <v>#VALUE!</v>
      </c>
      <c r="BX207" s="769" t="e">
        <f t="shared" si="302"/>
        <v>#VALUE!</v>
      </c>
      <c r="BY207" s="705" t="e">
        <f t="shared" si="303"/>
        <v>#VALUE!</v>
      </c>
      <c r="BZ207" s="702">
        <f t="shared" si="275"/>
        <v>1</v>
      </c>
      <c r="CA207" s="703" t="e">
        <f t="shared" si="276"/>
        <v>#VALUE!</v>
      </c>
      <c r="CB207" s="704" t="e">
        <f t="shared" si="277"/>
        <v>#VALUE!</v>
      </c>
      <c r="CC207" s="769" t="e">
        <f t="shared" si="304"/>
        <v>#VALUE!</v>
      </c>
      <c r="CD207" s="705" t="e">
        <f t="shared" si="305"/>
        <v>#VALUE!</v>
      </c>
      <c r="CE207" s="706">
        <f t="shared" si="280"/>
        <v>12</v>
      </c>
      <c r="CF207" s="707" t="e">
        <f t="shared" si="281"/>
        <v>#VALUE!</v>
      </c>
      <c r="CG207" s="708"/>
      <c r="CH207" s="709"/>
      <c r="CI207" s="719"/>
      <c r="CJ207" s="719"/>
      <c r="CK207" s="720"/>
      <c r="CL207" s="721"/>
      <c r="CM207" s="721"/>
      <c r="CN207" s="722"/>
      <c r="CO207" s="742" t="e">
        <f t="shared" si="237"/>
        <v>#VALUE!</v>
      </c>
      <c r="CP207" s="743" t="e">
        <f t="shared" si="238"/>
        <v>#VALUE!</v>
      </c>
      <c r="CQ207" s="724">
        <f t="shared" si="239"/>
        <v>0</v>
      </c>
      <c r="CR207" s="725" t="e">
        <f t="shared" si="306"/>
        <v>#VALUE!</v>
      </c>
      <c r="CS207" s="725" t="e">
        <f t="shared" si="306"/>
        <v>#VALUE!</v>
      </c>
      <c r="CT207" s="725" t="e">
        <f t="shared" si="278"/>
        <v>#VALUE!</v>
      </c>
      <c r="CU207" s="709"/>
    </row>
    <row r="208" spans="1:99" ht="16.5" customHeight="1" thickBot="1">
      <c r="A208" s="23">
        <f t="shared" si="241"/>
        <v>204</v>
      </c>
      <c r="B208" s="142">
        <f>'2020-상시근로자'!B208</f>
        <v>0</v>
      </c>
      <c r="C208" s="635">
        <f>'2020-상시근로자'!C208</f>
        <v>0</v>
      </c>
      <c r="D208" s="637">
        <f>'2020-상시근로자'!D208</f>
        <v>0</v>
      </c>
      <c r="E208" s="156" t="e">
        <f t="shared" si="231"/>
        <v>#VALUE!</v>
      </c>
      <c r="F208" s="30" t="e">
        <f t="shared" si="232"/>
        <v>#VALUE!</v>
      </c>
      <c r="G208" s="31" t="e">
        <f t="shared" si="233"/>
        <v>#VALUE!</v>
      </c>
      <c r="H208" s="147" t="e">
        <f t="shared" si="234"/>
        <v>#VALUE!</v>
      </c>
      <c r="I208" s="636">
        <f>'2020-상시근로자'!E208</f>
        <v>0</v>
      </c>
      <c r="J208" s="636">
        <f>'2020-상시근로자'!G208</f>
        <v>0</v>
      </c>
      <c r="K208" s="33" t="e">
        <f t="shared" si="235"/>
        <v>#VALUE!</v>
      </c>
      <c r="L208" s="33">
        <f t="shared" si="279"/>
        <v>0</v>
      </c>
      <c r="M208" s="35" t="e">
        <f t="shared" si="236"/>
        <v>#VALUE!</v>
      </c>
      <c r="N208" s="108"/>
      <c r="O208" s="180"/>
      <c r="P208" s="181"/>
      <c r="Q208" s="194" t="s">
        <v>160</v>
      </c>
      <c r="R208" s="107" t="s">
        <v>160</v>
      </c>
      <c r="S208" s="43"/>
      <c r="T208" s="122" t="s">
        <v>160</v>
      </c>
      <c r="U208" s="122" t="s">
        <v>160</v>
      </c>
      <c r="V208" s="195" t="s">
        <v>160</v>
      </c>
      <c r="W208" s="702">
        <f t="shared" si="242"/>
        <v>1</v>
      </c>
      <c r="X208" s="703" t="e">
        <f t="shared" si="243"/>
        <v>#VALUE!</v>
      </c>
      <c r="Y208" s="704" t="e">
        <f t="shared" si="244"/>
        <v>#VALUE!</v>
      </c>
      <c r="Z208" s="769" t="e">
        <f t="shared" si="282"/>
        <v>#VALUE!</v>
      </c>
      <c r="AA208" s="705" t="e">
        <f t="shared" si="283"/>
        <v>#VALUE!</v>
      </c>
      <c r="AB208" s="702">
        <f t="shared" si="245"/>
        <v>1</v>
      </c>
      <c r="AC208" s="703" t="e">
        <f t="shared" si="246"/>
        <v>#VALUE!</v>
      </c>
      <c r="AD208" s="704" t="e">
        <f t="shared" si="247"/>
        <v>#VALUE!</v>
      </c>
      <c r="AE208" s="769" t="e">
        <f t="shared" si="284"/>
        <v>#VALUE!</v>
      </c>
      <c r="AF208" s="705" t="e">
        <f t="shared" si="285"/>
        <v>#VALUE!</v>
      </c>
      <c r="AG208" s="702">
        <f t="shared" si="248"/>
        <v>1</v>
      </c>
      <c r="AH208" s="703" t="e">
        <f t="shared" si="249"/>
        <v>#VALUE!</v>
      </c>
      <c r="AI208" s="704" t="e">
        <f t="shared" si="250"/>
        <v>#VALUE!</v>
      </c>
      <c r="AJ208" s="769" t="e">
        <f t="shared" si="286"/>
        <v>#VALUE!</v>
      </c>
      <c r="AK208" s="705" t="e">
        <f t="shared" si="287"/>
        <v>#VALUE!</v>
      </c>
      <c r="AL208" s="702">
        <f t="shared" si="251"/>
        <v>1</v>
      </c>
      <c r="AM208" s="703" t="e">
        <f t="shared" si="252"/>
        <v>#VALUE!</v>
      </c>
      <c r="AN208" s="704" t="e">
        <f t="shared" si="253"/>
        <v>#VALUE!</v>
      </c>
      <c r="AO208" s="769" t="e">
        <f t="shared" si="288"/>
        <v>#VALUE!</v>
      </c>
      <c r="AP208" s="705" t="e">
        <f t="shared" si="289"/>
        <v>#VALUE!</v>
      </c>
      <c r="AQ208" s="702">
        <f t="shared" si="254"/>
        <v>1</v>
      </c>
      <c r="AR208" s="703" t="e">
        <f t="shared" si="255"/>
        <v>#VALUE!</v>
      </c>
      <c r="AS208" s="704" t="e">
        <f t="shared" si="256"/>
        <v>#VALUE!</v>
      </c>
      <c r="AT208" s="769" t="e">
        <f t="shared" si="290"/>
        <v>#VALUE!</v>
      </c>
      <c r="AU208" s="705" t="e">
        <f t="shared" si="291"/>
        <v>#VALUE!</v>
      </c>
      <c r="AV208" s="702">
        <f t="shared" si="257"/>
        <v>1</v>
      </c>
      <c r="AW208" s="703" t="e">
        <f t="shared" si="258"/>
        <v>#VALUE!</v>
      </c>
      <c r="AX208" s="704" t="e">
        <f t="shared" si="259"/>
        <v>#VALUE!</v>
      </c>
      <c r="AY208" s="769" t="e">
        <f t="shared" si="292"/>
        <v>#VALUE!</v>
      </c>
      <c r="AZ208" s="705" t="e">
        <f t="shared" si="293"/>
        <v>#VALUE!</v>
      </c>
      <c r="BA208" s="702">
        <f t="shared" si="260"/>
        <v>1</v>
      </c>
      <c r="BB208" s="703" t="e">
        <f t="shared" si="261"/>
        <v>#VALUE!</v>
      </c>
      <c r="BC208" s="704" t="e">
        <f t="shared" si="262"/>
        <v>#VALUE!</v>
      </c>
      <c r="BD208" s="769" t="e">
        <f t="shared" si="294"/>
        <v>#VALUE!</v>
      </c>
      <c r="BE208" s="705" t="e">
        <f t="shared" si="295"/>
        <v>#VALUE!</v>
      </c>
      <c r="BF208" s="702">
        <f t="shared" si="263"/>
        <v>1</v>
      </c>
      <c r="BG208" s="703" t="e">
        <f t="shared" si="264"/>
        <v>#VALUE!</v>
      </c>
      <c r="BH208" s="704" t="e">
        <f t="shared" si="265"/>
        <v>#VALUE!</v>
      </c>
      <c r="BI208" s="769" t="e">
        <f t="shared" si="296"/>
        <v>#VALUE!</v>
      </c>
      <c r="BJ208" s="705" t="e">
        <f t="shared" si="297"/>
        <v>#VALUE!</v>
      </c>
      <c r="BK208" s="702">
        <f t="shared" si="266"/>
        <v>1</v>
      </c>
      <c r="BL208" s="703" t="e">
        <f t="shared" si="267"/>
        <v>#VALUE!</v>
      </c>
      <c r="BM208" s="704" t="e">
        <f t="shared" si="268"/>
        <v>#VALUE!</v>
      </c>
      <c r="BN208" s="769" t="e">
        <f t="shared" si="298"/>
        <v>#VALUE!</v>
      </c>
      <c r="BO208" s="705" t="e">
        <f t="shared" si="299"/>
        <v>#VALUE!</v>
      </c>
      <c r="BP208" s="702">
        <f t="shared" si="269"/>
        <v>1</v>
      </c>
      <c r="BQ208" s="703" t="e">
        <f t="shared" si="270"/>
        <v>#VALUE!</v>
      </c>
      <c r="BR208" s="704" t="e">
        <f t="shared" si="271"/>
        <v>#VALUE!</v>
      </c>
      <c r="BS208" s="769" t="e">
        <f t="shared" si="300"/>
        <v>#VALUE!</v>
      </c>
      <c r="BT208" s="705" t="e">
        <f t="shared" si="301"/>
        <v>#VALUE!</v>
      </c>
      <c r="BU208" s="702">
        <f t="shared" si="272"/>
        <v>1</v>
      </c>
      <c r="BV208" s="703" t="e">
        <f t="shared" si="273"/>
        <v>#VALUE!</v>
      </c>
      <c r="BW208" s="704" t="e">
        <f t="shared" si="274"/>
        <v>#VALUE!</v>
      </c>
      <c r="BX208" s="769" t="e">
        <f t="shared" si="302"/>
        <v>#VALUE!</v>
      </c>
      <c r="BY208" s="705" t="e">
        <f t="shared" si="303"/>
        <v>#VALUE!</v>
      </c>
      <c r="BZ208" s="702">
        <f t="shared" si="275"/>
        <v>1</v>
      </c>
      <c r="CA208" s="703" t="e">
        <f t="shared" si="276"/>
        <v>#VALUE!</v>
      </c>
      <c r="CB208" s="704" t="e">
        <f t="shared" si="277"/>
        <v>#VALUE!</v>
      </c>
      <c r="CC208" s="769" t="e">
        <f t="shared" si="304"/>
        <v>#VALUE!</v>
      </c>
      <c r="CD208" s="705" t="e">
        <f t="shared" si="305"/>
        <v>#VALUE!</v>
      </c>
      <c r="CE208" s="706">
        <f t="shared" si="280"/>
        <v>12</v>
      </c>
      <c r="CF208" s="707" t="e">
        <f t="shared" si="281"/>
        <v>#VALUE!</v>
      </c>
      <c r="CG208" s="708"/>
      <c r="CH208" s="709"/>
      <c r="CI208" s="719"/>
      <c r="CJ208" s="719"/>
      <c r="CK208" s="720"/>
      <c r="CL208" s="721"/>
      <c r="CM208" s="721"/>
      <c r="CN208" s="722"/>
      <c r="CO208" s="742" t="e">
        <f t="shared" si="237"/>
        <v>#VALUE!</v>
      </c>
      <c r="CP208" s="743" t="e">
        <f t="shared" si="238"/>
        <v>#VALUE!</v>
      </c>
      <c r="CQ208" s="724">
        <f t="shared" si="239"/>
        <v>0</v>
      </c>
      <c r="CR208" s="725" t="e">
        <f t="shared" si="306"/>
        <v>#VALUE!</v>
      </c>
      <c r="CS208" s="725" t="e">
        <f t="shared" si="306"/>
        <v>#VALUE!</v>
      </c>
      <c r="CT208" s="725" t="e">
        <f t="shared" si="278"/>
        <v>#VALUE!</v>
      </c>
      <c r="CU208" s="709"/>
    </row>
    <row r="209" spans="1:99" ht="16.5" customHeight="1">
      <c r="A209" s="23">
        <f t="shared" si="241"/>
        <v>205</v>
      </c>
      <c r="B209" s="142">
        <f>'2020-상시근로자'!B209</f>
        <v>0</v>
      </c>
      <c r="C209" s="635">
        <f>'2020-상시근로자'!C209</f>
        <v>0</v>
      </c>
      <c r="D209" s="637">
        <f>'2020-상시근로자'!D209</f>
        <v>0</v>
      </c>
      <c r="E209" s="156" t="e">
        <f t="shared" si="231"/>
        <v>#VALUE!</v>
      </c>
      <c r="F209" s="30" t="e">
        <f t="shared" si="232"/>
        <v>#VALUE!</v>
      </c>
      <c r="G209" s="31" t="e">
        <f t="shared" si="233"/>
        <v>#VALUE!</v>
      </c>
      <c r="H209" s="147" t="e">
        <f t="shared" si="234"/>
        <v>#VALUE!</v>
      </c>
      <c r="I209" s="636">
        <f>'2020-상시근로자'!E209</f>
        <v>0</v>
      </c>
      <c r="J209" s="636">
        <f>'2020-상시근로자'!G209</f>
        <v>0</v>
      </c>
      <c r="K209" s="33" t="e">
        <f t="shared" si="235"/>
        <v>#VALUE!</v>
      </c>
      <c r="L209" s="33">
        <f t="shared" si="279"/>
        <v>0</v>
      </c>
      <c r="M209" s="35" t="e">
        <f t="shared" si="236"/>
        <v>#VALUE!</v>
      </c>
      <c r="N209" s="108"/>
      <c r="O209" s="178"/>
      <c r="P209" s="179"/>
      <c r="Q209" s="194" t="s">
        <v>160</v>
      </c>
      <c r="R209" s="107" t="s">
        <v>160</v>
      </c>
      <c r="S209" s="43"/>
      <c r="T209" s="122" t="s">
        <v>160</v>
      </c>
      <c r="U209" s="122" t="s">
        <v>160</v>
      </c>
      <c r="V209" s="195" t="s">
        <v>160</v>
      </c>
      <c r="W209" s="702">
        <f t="shared" si="242"/>
        <v>1</v>
      </c>
      <c r="X209" s="703" t="e">
        <f t="shared" si="243"/>
        <v>#VALUE!</v>
      </c>
      <c r="Y209" s="704" t="e">
        <f t="shared" si="244"/>
        <v>#VALUE!</v>
      </c>
      <c r="Z209" s="769" t="e">
        <f t="shared" si="282"/>
        <v>#VALUE!</v>
      </c>
      <c r="AA209" s="705" t="e">
        <f t="shared" si="283"/>
        <v>#VALUE!</v>
      </c>
      <c r="AB209" s="702">
        <f t="shared" si="245"/>
        <v>1</v>
      </c>
      <c r="AC209" s="703" t="e">
        <f t="shared" si="246"/>
        <v>#VALUE!</v>
      </c>
      <c r="AD209" s="704" t="e">
        <f t="shared" si="247"/>
        <v>#VALUE!</v>
      </c>
      <c r="AE209" s="769" t="e">
        <f t="shared" si="284"/>
        <v>#VALUE!</v>
      </c>
      <c r="AF209" s="705" t="e">
        <f t="shared" si="285"/>
        <v>#VALUE!</v>
      </c>
      <c r="AG209" s="702">
        <f t="shared" si="248"/>
        <v>1</v>
      </c>
      <c r="AH209" s="703" t="e">
        <f t="shared" si="249"/>
        <v>#VALUE!</v>
      </c>
      <c r="AI209" s="704" t="e">
        <f t="shared" si="250"/>
        <v>#VALUE!</v>
      </c>
      <c r="AJ209" s="769" t="e">
        <f t="shared" si="286"/>
        <v>#VALUE!</v>
      </c>
      <c r="AK209" s="705" t="e">
        <f t="shared" si="287"/>
        <v>#VALUE!</v>
      </c>
      <c r="AL209" s="702">
        <f t="shared" si="251"/>
        <v>1</v>
      </c>
      <c r="AM209" s="703" t="e">
        <f t="shared" si="252"/>
        <v>#VALUE!</v>
      </c>
      <c r="AN209" s="704" t="e">
        <f t="shared" si="253"/>
        <v>#VALUE!</v>
      </c>
      <c r="AO209" s="769" t="e">
        <f t="shared" si="288"/>
        <v>#VALUE!</v>
      </c>
      <c r="AP209" s="705" t="e">
        <f t="shared" si="289"/>
        <v>#VALUE!</v>
      </c>
      <c r="AQ209" s="702">
        <f t="shared" si="254"/>
        <v>1</v>
      </c>
      <c r="AR209" s="703" t="e">
        <f t="shared" si="255"/>
        <v>#VALUE!</v>
      </c>
      <c r="AS209" s="704" t="e">
        <f t="shared" si="256"/>
        <v>#VALUE!</v>
      </c>
      <c r="AT209" s="769" t="e">
        <f t="shared" si="290"/>
        <v>#VALUE!</v>
      </c>
      <c r="AU209" s="705" t="e">
        <f t="shared" si="291"/>
        <v>#VALUE!</v>
      </c>
      <c r="AV209" s="702">
        <f t="shared" si="257"/>
        <v>1</v>
      </c>
      <c r="AW209" s="703" t="e">
        <f t="shared" si="258"/>
        <v>#VALUE!</v>
      </c>
      <c r="AX209" s="704" t="e">
        <f t="shared" si="259"/>
        <v>#VALUE!</v>
      </c>
      <c r="AY209" s="769" t="e">
        <f t="shared" si="292"/>
        <v>#VALUE!</v>
      </c>
      <c r="AZ209" s="705" t="e">
        <f t="shared" si="293"/>
        <v>#VALUE!</v>
      </c>
      <c r="BA209" s="702">
        <f t="shared" si="260"/>
        <v>1</v>
      </c>
      <c r="BB209" s="703" t="e">
        <f t="shared" si="261"/>
        <v>#VALUE!</v>
      </c>
      <c r="BC209" s="704" t="e">
        <f t="shared" si="262"/>
        <v>#VALUE!</v>
      </c>
      <c r="BD209" s="769" t="e">
        <f t="shared" si="294"/>
        <v>#VALUE!</v>
      </c>
      <c r="BE209" s="705" t="e">
        <f t="shared" si="295"/>
        <v>#VALUE!</v>
      </c>
      <c r="BF209" s="702">
        <f t="shared" si="263"/>
        <v>1</v>
      </c>
      <c r="BG209" s="703" t="e">
        <f t="shared" si="264"/>
        <v>#VALUE!</v>
      </c>
      <c r="BH209" s="704" t="e">
        <f t="shared" si="265"/>
        <v>#VALUE!</v>
      </c>
      <c r="BI209" s="769" t="e">
        <f t="shared" si="296"/>
        <v>#VALUE!</v>
      </c>
      <c r="BJ209" s="705" t="e">
        <f t="shared" si="297"/>
        <v>#VALUE!</v>
      </c>
      <c r="BK209" s="702">
        <f t="shared" si="266"/>
        <v>1</v>
      </c>
      <c r="BL209" s="703" t="e">
        <f t="shared" si="267"/>
        <v>#VALUE!</v>
      </c>
      <c r="BM209" s="704" t="e">
        <f t="shared" si="268"/>
        <v>#VALUE!</v>
      </c>
      <c r="BN209" s="769" t="e">
        <f t="shared" si="298"/>
        <v>#VALUE!</v>
      </c>
      <c r="BO209" s="705" t="e">
        <f t="shared" si="299"/>
        <v>#VALUE!</v>
      </c>
      <c r="BP209" s="702">
        <f t="shared" si="269"/>
        <v>1</v>
      </c>
      <c r="BQ209" s="703" t="e">
        <f t="shared" si="270"/>
        <v>#VALUE!</v>
      </c>
      <c r="BR209" s="704" t="e">
        <f t="shared" si="271"/>
        <v>#VALUE!</v>
      </c>
      <c r="BS209" s="769" t="e">
        <f t="shared" si="300"/>
        <v>#VALUE!</v>
      </c>
      <c r="BT209" s="705" t="e">
        <f t="shared" si="301"/>
        <v>#VALUE!</v>
      </c>
      <c r="BU209" s="702">
        <f t="shared" si="272"/>
        <v>1</v>
      </c>
      <c r="BV209" s="703" t="e">
        <f t="shared" si="273"/>
        <v>#VALUE!</v>
      </c>
      <c r="BW209" s="704" t="e">
        <f t="shared" si="274"/>
        <v>#VALUE!</v>
      </c>
      <c r="BX209" s="769" t="e">
        <f t="shared" si="302"/>
        <v>#VALUE!</v>
      </c>
      <c r="BY209" s="705" t="e">
        <f t="shared" si="303"/>
        <v>#VALUE!</v>
      </c>
      <c r="BZ209" s="702">
        <f t="shared" si="275"/>
        <v>1</v>
      </c>
      <c r="CA209" s="703" t="e">
        <f t="shared" si="276"/>
        <v>#VALUE!</v>
      </c>
      <c r="CB209" s="704" t="e">
        <f t="shared" si="277"/>
        <v>#VALUE!</v>
      </c>
      <c r="CC209" s="769" t="e">
        <f t="shared" si="304"/>
        <v>#VALUE!</v>
      </c>
      <c r="CD209" s="705" t="e">
        <f t="shared" si="305"/>
        <v>#VALUE!</v>
      </c>
      <c r="CE209" s="706">
        <f t="shared" si="280"/>
        <v>12</v>
      </c>
      <c r="CF209" s="707" t="e">
        <f t="shared" si="281"/>
        <v>#VALUE!</v>
      </c>
      <c r="CG209" s="708"/>
      <c r="CH209" s="709"/>
      <c r="CI209" s="719"/>
      <c r="CJ209" s="719"/>
      <c r="CK209" s="720"/>
      <c r="CL209" s="721"/>
      <c r="CM209" s="721"/>
      <c r="CN209" s="722"/>
      <c r="CO209" s="742" t="e">
        <f t="shared" si="237"/>
        <v>#VALUE!</v>
      </c>
      <c r="CP209" s="743" t="e">
        <f t="shared" si="238"/>
        <v>#VALUE!</v>
      </c>
      <c r="CQ209" s="724">
        <f t="shared" si="239"/>
        <v>0</v>
      </c>
      <c r="CR209" s="725" t="e">
        <f t="shared" si="306"/>
        <v>#VALUE!</v>
      </c>
      <c r="CS209" s="725" t="e">
        <f t="shared" si="306"/>
        <v>#VALUE!</v>
      </c>
      <c r="CT209" s="725" t="e">
        <f t="shared" si="278"/>
        <v>#VALUE!</v>
      </c>
      <c r="CU209" s="709"/>
    </row>
    <row r="210" spans="1:99" ht="16.5" customHeight="1">
      <c r="A210" s="23">
        <f t="shared" si="241"/>
        <v>206</v>
      </c>
      <c r="B210" s="142">
        <f>'2020-상시근로자'!B210</f>
        <v>0</v>
      </c>
      <c r="C210" s="635">
        <f>'2020-상시근로자'!C210</f>
        <v>0</v>
      </c>
      <c r="D210" s="637">
        <f>'2020-상시근로자'!D210</f>
        <v>0</v>
      </c>
      <c r="E210" s="156" t="e">
        <f t="shared" si="231"/>
        <v>#VALUE!</v>
      </c>
      <c r="F210" s="30" t="e">
        <f t="shared" si="232"/>
        <v>#VALUE!</v>
      </c>
      <c r="G210" s="31" t="e">
        <f t="shared" si="233"/>
        <v>#VALUE!</v>
      </c>
      <c r="H210" s="147" t="e">
        <f t="shared" si="234"/>
        <v>#VALUE!</v>
      </c>
      <c r="I210" s="636">
        <f>'2020-상시근로자'!E210</f>
        <v>0</v>
      </c>
      <c r="J210" s="636">
        <f>'2020-상시근로자'!G210</f>
        <v>0</v>
      </c>
      <c r="K210" s="33" t="e">
        <f t="shared" si="235"/>
        <v>#VALUE!</v>
      </c>
      <c r="L210" s="33">
        <f t="shared" si="279"/>
        <v>0</v>
      </c>
      <c r="M210" s="35" t="e">
        <f t="shared" si="236"/>
        <v>#VALUE!</v>
      </c>
      <c r="N210" s="108"/>
      <c r="O210" s="178"/>
      <c r="P210" s="179"/>
      <c r="Q210" s="194" t="s">
        <v>160</v>
      </c>
      <c r="R210" s="107" t="s">
        <v>160</v>
      </c>
      <c r="S210" s="43"/>
      <c r="T210" s="122" t="s">
        <v>160</v>
      </c>
      <c r="U210" s="122" t="s">
        <v>160</v>
      </c>
      <c r="V210" s="195" t="s">
        <v>160</v>
      </c>
      <c r="W210" s="702">
        <f t="shared" si="242"/>
        <v>1</v>
      </c>
      <c r="X210" s="703" t="e">
        <f t="shared" si="243"/>
        <v>#VALUE!</v>
      </c>
      <c r="Y210" s="704" t="e">
        <f t="shared" si="244"/>
        <v>#VALUE!</v>
      </c>
      <c r="Z210" s="769" t="e">
        <f t="shared" si="282"/>
        <v>#VALUE!</v>
      </c>
      <c r="AA210" s="705" t="e">
        <f t="shared" si="283"/>
        <v>#VALUE!</v>
      </c>
      <c r="AB210" s="702">
        <f t="shared" si="245"/>
        <v>1</v>
      </c>
      <c r="AC210" s="703" t="e">
        <f t="shared" si="246"/>
        <v>#VALUE!</v>
      </c>
      <c r="AD210" s="704" t="e">
        <f t="shared" si="247"/>
        <v>#VALUE!</v>
      </c>
      <c r="AE210" s="769" t="e">
        <f t="shared" si="284"/>
        <v>#VALUE!</v>
      </c>
      <c r="AF210" s="705" t="e">
        <f t="shared" si="285"/>
        <v>#VALUE!</v>
      </c>
      <c r="AG210" s="702">
        <f t="shared" si="248"/>
        <v>1</v>
      </c>
      <c r="AH210" s="703" t="e">
        <f t="shared" si="249"/>
        <v>#VALUE!</v>
      </c>
      <c r="AI210" s="704" t="e">
        <f t="shared" si="250"/>
        <v>#VALUE!</v>
      </c>
      <c r="AJ210" s="769" t="e">
        <f t="shared" si="286"/>
        <v>#VALUE!</v>
      </c>
      <c r="AK210" s="705" t="e">
        <f t="shared" si="287"/>
        <v>#VALUE!</v>
      </c>
      <c r="AL210" s="702">
        <f t="shared" si="251"/>
        <v>1</v>
      </c>
      <c r="AM210" s="703" t="e">
        <f t="shared" si="252"/>
        <v>#VALUE!</v>
      </c>
      <c r="AN210" s="704" t="e">
        <f t="shared" si="253"/>
        <v>#VALUE!</v>
      </c>
      <c r="AO210" s="769" t="e">
        <f t="shared" si="288"/>
        <v>#VALUE!</v>
      </c>
      <c r="AP210" s="705" t="e">
        <f t="shared" si="289"/>
        <v>#VALUE!</v>
      </c>
      <c r="AQ210" s="702">
        <f t="shared" si="254"/>
        <v>1</v>
      </c>
      <c r="AR210" s="703" t="e">
        <f t="shared" si="255"/>
        <v>#VALUE!</v>
      </c>
      <c r="AS210" s="704" t="e">
        <f t="shared" si="256"/>
        <v>#VALUE!</v>
      </c>
      <c r="AT210" s="769" t="e">
        <f t="shared" si="290"/>
        <v>#VALUE!</v>
      </c>
      <c r="AU210" s="705" t="e">
        <f t="shared" si="291"/>
        <v>#VALUE!</v>
      </c>
      <c r="AV210" s="702">
        <f t="shared" si="257"/>
        <v>1</v>
      </c>
      <c r="AW210" s="703" t="e">
        <f t="shared" si="258"/>
        <v>#VALUE!</v>
      </c>
      <c r="AX210" s="704" t="e">
        <f t="shared" si="259"/>
        <v>#VALUE!</v>
      </c>
      <c r="AY210" s="769" t="e">
        <f t="shared" si="292"/>
        <v>#VALUE!</v>
      </c>
      <c r="AZ210" s="705" t="e">
        <f t="shared" si="293"/>
        <v>#VALUE!</v>
      </c>
      <c r="BA210" s="702">
        <f t="shared" si="260"/>
        <v>1</v>
      </c>
      <c r="BB210" s="703" t="e">
        <f t="shared" si="261"/>
        <v>#VALUE!</v>
      </c>
      <c r="BC210" s="704" t="e">
        <f t="shared" si="262"/>
        <v>#VALUE!</v>
      </c>
      <c r="BD210" s="769" t="e">
        <f t="shared" si="294"/>
        <v>#VALUE!</v>
      </c>
      <c r="BE210" s="705" t="e">
        <f t="shared" si="295"/>
        <v>#VALUE!</v>
      </c>
      <c r="BF210" s="702">
        <f t="shared" si="263"/>
        <v>1</v>
      </c>
      <c r="BG210" s="703" t="e">
        <f t="shared" si="264"/>
        <v>#VALUE!</v>
      </c>
      <c r="BH210" s="704" t="e">
        <f t="shared" si="265"/>
        <v>#VALUE!</v>
      </c>
      <c r="BI210" s="769" t="e">
        <f t="shared" si="296"/>
        <v>#VALUE!</v>
      </c>
      <c r="BJ210" s="705" t="e">
        <f t="shared" si="297"/>
        <v>#VALUE!</v>
      </c>
      <c r="BK210" s="702">
        <f t="shared" si="266"/>
        <v>1</v>
      </c>
      <c r="BL210" s="703" t="e">
        <f t="shared" si="267"/>
        <v>#VALUE!</v>
      </c>
      <c r="BM210" s="704" t="e">
        <f t="shared" si="268"/>
        <v>#VALUE!</v>
      </c>
      <c r="BN210" s="769" t="e">
        <f t="shared" si="298"/>
        <v>#VALUE!</v>
      </c>
      <c r="BO210" s="705" t="e">
        <f t="shared" si="299"/>
        <v>#VALUE!</v>
      </c>
      <c r="BP210" s="702">
        <f t="shared" si="269"/>
        <v>1</v>
      </c>
      <c r="BQ210" s="703" t="e">
        <f t="shared" si="270"/>
        <v>#VALUE!</v>
      </c>
      <c r="BR210" s="704" t="e">
        <f t="shared" si="271"/>
        <v>#VALUE!</v>
      </c>
      <c r="BS210" s="769" t="e">
        <f t="shared" si="300"/>
        <v>#VALUE!</v>
      </c>
      <c r="BT210" s="705" t="e">
        <f t="shared" si="301"/>
        <v>#VALUE!</v>
      </c>
      <c r="BU210" s="702">
        <f t="shared" si="272"/>
        <v>1</v>
      </c>
      <c r="BV210" s="703" t="e">
        <f t="shared" si="273"/>
        <v>#VALUE!</v>
      </c>
      <c r="BW210" s="704" t="e">
        <f t="shared" si="274"/>
        <v>#VALUE!</v>
      </c>
      <c r="BX210" s="769" t="e">
        <f t="shared" si="302"/>
        <v>#VALUE!</v>
      </c>
      <c r="BY210" s="705" t="e">
        <f t="shared" si="303"/>
        <v>#VALUE!</v>
      </c>
      <c r="BZ210" s="702">
        <f t="shared" si="275"/>
        <v>1</v>
      </c>
      <c r="CA210" s="703" t="e">
        <f t="shared" si="276"/>
        <v>#VALUE!</v>
      </c>
      <c r="CB210" s="704" t="e">
        <f t="shared" si="277"/>
        <v>#VALUE!</v>
      </c>
      <c r="CC210" s="769" t="e">
        <f t="shared" si="304"/>
        <v>#VALUE!</v>
      </c>
      <c r="CD210" s="705" t="e">
        <f t="shared" si="305"/>
        <v>#VALUE!</v>
      </c>
      <c r="CE210" s="706">
        <f t="shared" si="280"/>
        <v>12</v>
      </c>
      <c r="CF210" s="707" t="e">
        <f t="shared" si="281"/>
        <v>#VALUE!</v>
      </c>
      <c r="CG210" s="708"/>
      <c r="CH210" s="709"/>
      <c r="CI210" s="719"/>
      <c r="CJ210" s="719"/>
      <c r="CK210" s="720"/>
      <c r="CL210" s="721"/>
      <c r="CM210" s="721"/>
      <c r="CN210" s="722"/>
      <c r="CO210" s="742" t="e">
        <f t="shared" si="237"/>
        <v>#VALUE!</v>
      </c>
      <c r="CP210" s="743" t="e">
        <f t="shared" si="238"/>
        <v>#VALUE!</v>
      </c>
      <c r="CQ210" s="724">
        <f t="shared" si="239"/>
        <v>0</v>
      </c>
      <c r="CR210" s="725" t="e">
        <f t="shared" si="306"/>
        <v>#VALUE!</v>
      </c>
      <c r="CS210" s="725" t="e">
        <f t="shared" si="306"/>
        <v>#VALUE!</v>
      </c>
      <c r="CT210" s="725" t="e">
        <f t="shared" si="278"/>
        <v>#VALUE!</v>
      </c>
      <c r="CU210" s="709"/>
    </row>
    <row r="211" spans="1:99" ht="16.5" customHeight="1">
      <c r="A211" s="23">
        <f t="shared" si="241"/>
        <v>207</v>
      </c>
      <c r="B211" s="142">
        <f>'2020-상시근로자'!B211</f>
        <v>0</v>
      </c>
      <c r="C211" s="635">
        <f>'2020-상시근로자'!C211</f>
        <v>0</v>
      </c>
      <c r="D211" s="637">
        <f>'2020-상시근로자'!D211</f>
        <v>0</v>
      </c>
      <c r="E211" s="156" t="e">
        <f t="shared" si="231"/>
        <v>#VALUE!</v>
      </c>
      <c r="F211" s="30" t="e">
        <f t="shared" si="232"/>
        <v>#VALUE!</v>
      </c>
      <c r="G211" s="31" t="e">
        <f t="shared" si="233"/>
        <v>#VALUE!</v>
      </c>
      <c r="H211" s="147" t="e">
        <f t="shared" si="234"/>
        <v>#VALUE!</v>
      </c>
      <c r="I211" s="636">
        <f>'2020-상시근로자'!E211</f>
        <v>0</v>
      </c>
      <c r="J211" s="636">
        <f>'2020-상시근로자'!G211</f>
        <v>0</v>
      </c>
      <c r="K211" s="33" t="e">
        <f t="shared" si="235"/>
        <v>#VALUE!</v>
      </c>
      <c r="L211" s="33">
        <f t="shared" si="279"/>
        <v>0</v>
      </c>
      <c r="M211" s="35" t="e">
        <f t="shared" si="236"/>
        <v>#VALUE!</v>
      </c>
      <c r="N211" s="108"/>
      <c r="O211" s="178"/>
      <c r="P211" s="179"/>
      <c r="Q211" s="194" t="s">
        <v>160</v>
      </c>
      <c r="R211" s="107" t="s">
        <v>160</v>
      </c>
      <c r="S211" s="43"/>
      <c r="T211" s="122" t="s">
        <v>160</v>
      </c>
      <c r="U211" s="122" t="s">
        <v>160</v>
      </c>
      <c r="V211" s="195" t="s">
        <v>160</v>
      </c>
      <c r="W211" s="702">
        <f t="shared" si="242"/>
        <v>1</v>
      </c>
      <c r="X211" s="703" t="e">
        <f t="shared" si="243"/>
        <v>#VALUE!</v>
      </c>
      <c r="Y211" s="704" t="e">
        <f t="shared" si="244"/>
        <v>#VALUE!</v>
      </c>
      <c r="Z211" s="769" t="e">
        <f t="shared" si="282"/>
        <v>#VALUE!</v>
      </c>
      <c r="AA211" s="705" t="e">
        <f t="shared" si="283"/>
        <v>#VALUE!</v>
      </c>
      <c r="AB211" s="702">
        <f t="shared" si="245"/>
        <v>1</v>
      </c>
      <c r="AC211" s="703" t="e">
        <f t="shared" si="246"/>
        <v>#VALUE!</v>
      </c>
      <c r="AD211" s="704" t="e">
        <f t="shared" si="247"/>
        <v>#VALUE!</v>
      </c>
      <c r="AE211" s="769" t="e">
        <f t="shared" si="284"/>
        <v>#VALUE!</v>
      </c>
      <c r="AF211" s="705" t="e">
        <f t="shared" si="285"/>
        <v>#VALUE!</v>
      </c>
      <c r="AG211" s="702">
        <f t="shared" si="248"/>
        <v>1</v>
      </c>
      <c r="AH211" s="703" t="e">
        <f t="shared" si="249"/>
        <v>#VALUE!</v>
      </c>
      <c r="AI211" s="704" t="e">
        <f t="shared" si="250"/>
        <v>#VALUE!</v>
      </c>
      <c r="AJ211" s="769" t="e">
        <f t="shared" si="286"/>
        <v>#VALUE!</v>
      </c>
      <c r="AK211" s="705" t="e">
        <f t="shared" si="287"/>
        <v>#VALUE!</v>
      </c>
      <c r="AL211" s="702">
        <f t="shared" si="251"/>
        <v>1</v>
      </c>
      <c r="AM211" s="703" t="e">
        <f t="shared" si="252"/>
        <v>#VALUE!</v>
      </c>
      <c r="AN211" s="704" t="e">
        <f t="shared" si="253"/>
        <v>#VALUE!</v>
      </c>
      <c r="AO211" s="769" t="e">
        <f t="shared" si="288"/>
        <v>#VALUE!</v>
      </c>
      <c r="AP211" s="705" t="e">
        <f t="shared" si="289"/>
        <v>#VALUE!</v>
      </c>
      <c r="AQ211" s="702">
        <f t="shared" si="254"/>
        <v>1</v>
      </c>
      <c r="AR211" s="703" t="e">
        <f t="shared" si="255"/>
        <v>#VALUE!</v>
      </c>
      <c r="AS211" s="704" t="e">
        <f t="shared" si="256"/>
        <v>#VALUE!</v>
      </c>
      <c r="AT211" s="769" t="e">
        <f t="shared" si="290"/>
        <v>#VALUE!</v>
      </c>
      <c r="AU211" s="705" t="e">
        <f t="shared" si="291"/>
        <v>#VALUE!</v>
      </c>
      <c r="AV211" s="702">
        <f t="shared" si="257"/>
        <v>1</v>
      </c>
      <c r="AW211" s="703" t="e">
        <f t="shared" si="258"/>
        <v>#VALUE!</v>
      </c>
      <c r="AX211" s="704" t="e">
        <f t="shared" si="259"/>
        <v>#VALUE!</v>
      </c>
      <c r="AY211" s="769" t="e">
        <f t="shared" si="292"/>
        <v>#VALUE!</v>
      </c>
      <c r="AZ211" s="705" t="e">
        <f t="shared" si="293"/>
        <v>#VALUE!</v>
      </c>
      <c r="BA211" s="702">
        <f t="shared" si="260"/>
        <v>1</v>
      </c>
      <c r="BB211" s="703" t="e">
        <f t="shared" si="261"/>
        <v>#VALUE!</v>
      </c>
      <c r="BC211" s="704" t="e">
        <f t="shared" si="262"/>
        <v>#VALUE!</v>
      </c>
      <c r="BD211" s="769" t="e">
        <f t="shared" si="294"/>
        <v>#VALUE!</v>
      </c>
      <c r="BE211" s="705" t="e">
        <f t="shared" si="295"/>
        <v>#VALUE!</v>
      </c>
      <c r="BF211" s="702">
        <f t="shared" si="263"/>
        <v>1</v>
      </c>
      <c r="BG211" s="703" t="e">
        <f t="shared" si="264"/>
        <v>#VALUE!</v>
      </c>
      <c r="BH211" s="704" t="e">
        <f t="shared" si="265"/>
        <v>#VALUE!</v>
      </c>
      <c r="BI211" s="769" t="e">
        <f t="shared" si="296"/>
        <v>#VALUE!</v>
      </c>
      <c r="BJ211" s="705" t="e">
        <f t="shared" si="297"/>
        <v>#VALUE!</v>
      </c>
      <c r="BK211" s="702">
        <f t="shared" si="266"/>
        <v>1</v>
      </c>
      <c r="BL211" s="703" t="e">
        <f t="shared" si="267"/>
        <v>#VALUE!</v>
      </c>
      <c r="BM211" s="704" t="e">
        <f t="shared" si="268"/>
        <v>#VALUE!</v>
      </c>
      <c r="BN211" s="769" t="e">
        <f t="shared" si="298"/>
        <v>#VALUE!</v>
      </c>
      <c r="BO211" s="705" t="e">
        <f t="shared" si="299"/>
        <v>#VALUE!</v>
      </c>
      <c r="BP211" s="702">
        <f t="shared" si="269"/>
        <v>1</v>
      </c>
      <c r="BQ211" s="703" t="e">
        <f t="shared" si="270"/>
        <v>#VALUE!</v>
      </c>
      <c r="BR211" s="704" t="e">
        <f t="shared" si="271"/>
        <v>#VALUE!</v>
      </c>
      <c r="BS211" s="769" t="e">
        <f t="shared" si="300"/>
        <v>#VALUE!</v>
      </c>
      <c r="BT211" s="705" t="e">
        <f t="shared" si="301"/>
        <v>#VALUE!</v>
      </c>
      <c r="BU211" s="702">
        <f t="shared" si="272"/>
        <v>1</v>
      </c>
      <c r="BV211" s="703" t="e">
        <f t="shared" si="273"/>
        <v>#VALUE!</v>
      </c>
      <c r="BW211" s="704" t="e">
        <f t="shared" si="274"/>
        <v>#VALUE!</v>
      </c>
      <c r="BX211" s="769" t="e">
        <f t="shared" si="302"/>
        <v>#VALUE!</v>
      </c>
      <c r="BY211" s="705" t="e">
        <f t="shared" si="303"/>
        <v>#VALUE!</v>
      </c>
      <c r="BZ211" s="702">
        <f t="shared" si="275"/>
        <v>1</v>
      </c>
      <c r="CA211" s="703" t="e">
        <f t="shared" si="276"/>
        <v>#VALUE!</v>
      </c>
      <c r="CB211" s="704" t="e">
        <f t="shared" si="277"/>
        <v>#VALUE!</v>
      </c>
      <c r="CC211" s="769" t="e">
        <f t="shared" si="304"/>
        <v>#VALUE!</v>
      </c>
      <c r="CD211" s="705" t="e">
        <f t="shared" si="305"/>
        <v>#VALUE!</v>
      </c>
      <c r="CE211" s="706">
        <f t="shared" si="280"/>
        <v>12</v>
      </c>
      <c r="CF211" s="707" t="e">
        <f t="shared" si="281"/>
        <v>#VALUE!</v>
      </c>
      <c r="CG211" s="708"/>
      <c r="CH211" s="709"/>
      <c r="CI211" s="719"/>
      <c r="CJ211" s="719"/>
      <c r="CK211" s="720"/>
      <c r="CL211" s="721"/>
      <c r="CM211" s="721"/>
      <c r="CN211" s="722"/>
      <c r="CO211" s="742" t="e">
        <f t="shared" si="237"/>
        <v>#VALUE!</v>
      </c>
      <c r="CP211" s="743" t="e">
        <f t="shared" si="238"/>
        <v>#VALUE!</v>
      </c>
      <c r="CQ211" s="724">
        <f t="shared" si="239"/>
        <v>0</v>
      </c>
      <c r="CR211" s="725" t="e">
        <f t="shared" si="306"/>
        <v>#VALUE!</v>
      </c>
      <c r="CS211" s="725" t="e">
        <f t="shared" si="306"/>
        <v>#VALUE!</v>
      </c>
      <c r="CT211" s="725" t="e">
        <f t="shared" si="278"/>
        <v>#VALUE!</v>
      </c>
      <c r="CU211" s="709"/>
    </row>
    <row r="212" spans="1:99" ht="16.5" customHeight="1">
      <c r="A212" s="23">
        <f t="shared" si="241"/>
        <v>208</v>
      </c>
      <c r="B212" s="142">
        <f>'2020-상시근로자'!B212</f>
        <v>0</v>
      </c>
      <c r="C212" s="635">
        <f>'2020-상시근로자'!C212</f>
        <v>0</v>
      </c>
      <c r="D212" s="637">
        <f>'2020-상시근로자'!D212</f>
        <v>0</v>
      </c>
      <c r="E212" s="156" t="e">
        <f t="shared" si="231"/>
        <v>#VALUE!</v>
      </c>
      <c r="F212" s="30" t="e">
        <f t="shared" si="232"/>
        <v>#VALUE!</v>
      </c>
      <c r="G212" s="31" t="e">
        <f t="shared" si="233"/>
        <v>#VALUE!</v>
      </c>
      <c r="H212" s="147" t="e">
        <f t="shared" si="234"/>
        <v>#VALUE!</v>
      </c>
      <c r="I212" s="636">
        <f>'2020-상시근로자'!E212</f>
        <v>0</v>
      </c>
      <c r="J212" s="636">
        <f>'2020-상시근로자'!G212</f>
        <v>0</v>
      </c>
      <c r="K212" s="33" t="e">
        <f t="shared" si="235"/>
        <v>#VALUE!</v>
      </c>
      <c r="L212" s="33">
        <f t="shared" si="279"/>
        <v>0</v>
      </c>
      <c r="M212" s="35" t="e">
        <f t="shared" si="236"/>
        <v>#VALUE!</v>
      </c>
      <c r="N212" s="108"/>
      <c r="O212" s="178"/>
      <c r="P212" s="179"/>
      <c r="Q212" s="194" t="s">
        <v>160</v>
      </c>
      <c r="R212" s="107" t="s">
        <v>160</v>
      </c>
      <c r="S212" s="43"/>
      <c r="T212" s="122" t="s">
        <v>160</v>
      </c>
      <c r="U212" s="122" t="s">
        <v>160</v>
      </c>
      <c r="V212" s="195" t="s">
        <v>160</v>
      </c>
      <c r="W212" s="702">
        <f t="shared" si="242"/>
        <v>1</v>
      </c>
      <c r="X212" s="703" t="e">
        <f t="shared" si="243"/>
        <v>#VALUE!</v>
      </c>
      <c r="Y212" s="704" t="e">
        <f t="shared" si="244"/>
        <v>#VALUE!</v>
      </c>
      <c r="Z212" s="769" t="e">
        <f t="shared" si="282"/>
        <v>#VALUE!</v>
      </c>
      <c r="AA212" s="705" t="e">
        <f t="shared" si="283"/>
        <v>#VALUE!</v>
      </c>
      <c r="AB212" s="702">
        <f t="shared" si="245"/>
        <v>1</v>
      </c>
      <c r="AC212" s="703" t="e">
        <f t="shared" si="246"/>
        <v>#VALUE!</v>
      </c>
      <c r="AD212" s="704" t="e">
        <f t="shared" si="247"/>
        <v>#VALUE!</v>
      </c>
      <c r="AE212" s="769" t="e">
        <f t="shared" si="284"/>
        <v>#VALUE!</v>
      </c>
      <c r="AF212" s="705" t="e">
        <f t="shared" si="285"/>
        <v>#VALUE!</v>
      </c>
      <c r="AG212" s="702">
        <f t="shared" si="248"/>
        <v>1</v>
      </c>
      <c r="AH212" s="703" t="e">
        <f t="shared" si="249"/>
        <v>#VALUE!</v>
      </c>
      <c r="AI212" s="704" t="e">
        <f t="shared" si="250"/>
        <v>#VALUE!</v>
      </c>
      <c r="AJ212" s="769" t="e">
        <f t="shared" si="286"/>
        <v>#VALUE!</v>
      </c>
      <c r="AK212" s="705" t="e">
        <f t="shared" si="287"/>
        <v>#VALUE!</v>
      </c>
      <c r="AL212" s="702">
        <f t="shared" si="251"/>
        <v>1</v>
      </c>
      <c r="AM212" s="703" t="e">
        <f t="shared" si="252"/>
        <v>#VALUE!</v>
      </c>
      <c r="AN212" s="704" t="e">
        <f t="shared" si="253"/>
        <v>#VALUE!</v>
      </c>
      <c r="AO212" s="769" t="e">
        <f t="shared" si="288"/>
        <v>#VALUE!</v>
      </c>
      <c r="AP212" s="705" t="e">
        <f t="shared" si="289"/>
        <v>#VALUE!</v>
      </c>
      <c r="AQ212" s="702">
        <f t="shared" si="254"/>
        <v>1</v>
      </c>
      <c r="AR212" s="703" t="e">
        <f t="shared" si="255"/>
        <v>#VALUE!</v>
      </c>
      <c r="AS212" s="704" t="e">
        <f t="shared" si="256"/>
        <v>#VALUE!</v>
      </c>
      <c r="AT212" s="769" t="e">
        <f t="shared" si="290"/>
        <v>#VALUE!</v>
      </c>
      <c r="AU212" s="705" t="e">
        <f t="shared" si="291"/>
        <v>#VALUE!</v>
      </c>
      <c r="AV212" s="702">
        <f t="shared" si="257"/>
        <v>1</v>
      </c>
      <c r="AW212" s="703" t="e">
        <f t="shared" si="258"/>
        <v>#VALUE!</v>
      </c>
      <c r="AX212" s="704" t="e">
        <f t="shared" si="259"/>
        <v>#VALUE!</v>
      </c>
      <c r="AY212" s="769" t="e">
        <f t="shared" si="292"/>
        <v>#VALUE!</v>
      </c>
      <c r="AZ212" s="705" t="e">
        <f t="shared" si="293"/>
        <v>#VALUE!</v>
      </c>
      <c r="BA212" s="702">
        <f t="shared" si="260"/>
        <v>1</v>
      </c>
      <c r="BB212" s="703" t="e">
        <f t="shared" si="261"/>
        <v>#VALUE!</v>
      </c>
      <c r="BC212" s="704" t="e">
        <f t="shared" si="262"/>
        <v>#VALUE!</v>
      </c>
      <c r="BD212" s="769" t="e">
        <f t="shared" si="294"/>
        <v>#VALUE!</v>
      </c>
      <c r="BE212" s="705" t="e">
        <f t="shared" si="295"/>
        <v>#VALUE!</v>
      </c>
      <c r="BF212" s="702">
        <f t="shared" si="263"/>
        <v>1</v>
      </c>
      <c r="BG212" s="703" t="e">
        <f t="shared" si="264"/>
        <v>#VALUE!</v>
      </c>
      <c r="BH212" s="704" t="e">
        <f t="shared" si="265"/>
        <v>#VALUE!</v>
      </c>
      <c r="BI212" s="769" t="e">
        <f t="shared" si="296"/>
        <v>#VALUE!</v>
      </c>
      <c r="BJ212" s="705" t="e">
        <f t="shared" si="297"/>
        <v>#VALUE!</v>
      </c>
      <c r="BK212" s="702">
        <f t="shared" si="266"/>
        <v>1</v>
      </c>
      <c r="BL212" s="703" t="e">
        <f t="shared" si="267"/>
        <v>#VALUE!</v>
      </c>
      <c r="BM212" s="704" t="e">
        <f t="shared" si="268"/>
        <v>#VALUE!</v>
      </c>
      <c r="BN212" s="769" t="e">
        <f t="shared" si="298"/>
        <v>#VALUE!</v>
      </c>
      <c r="BO212" s="705" t="e">
        <f t="shared" si="299"/>
        <v>#VALUE!</v>
      </c>
      <c r="BP212" s="702">
        <f t="shared" si="269"/>
        <v>1</v>
      </c>
      <c r="BQ212" s="703" t="e">
        <f t="shared" si="270"/>
        <v>#VALUE!</v>
      </c>
      <c r="BR212" s="704" t="e">
        <f t="shared" si="271"/>
        <v>#VALUE!</v>
      </c>
      <c r="BS212" s="769" t="e">
        <f t="shared" si="300"/>
        <v>#VALUE!</v>
      </c>
      <c r="BT212" s="705" t="e">
        <f t="shared" si="301"/>
        <v>#VALUE!</v>
      </c>
      <c r="BU212" s="702">
        <f t="shared" si="272"/>
        <v>1</v>
      </c>
      <c r="BV212" s="703" t="e">
        <f t="shared" si="273"/>
        <v>#VALUE!</v>
      </c>
      <c r="BW212" s="704" t="e">
        <f t="shared" si="274"/>
        <v>#VALUE!</v>
      </c>
      <c r="BX212" s="769" t="e">
        <f t="shared" si="302"/>
        <v>#VALUE!</v>
      </c>
      <c r="BY212" s="705" t="e">
        <f t="shared" si="303"/>
        <v>#VALUE!</v>
      </c>
      <c r="BZ212" s="702">
        <f t="shared" si="275"/>
        <v>1</v>
      </c>
      <c r="CA212" s="703" t="e">
        <f t="shared" si="276"/>
        <v>#VALUE!</v>
      </c>
      <c r="CB212" s="704" t="e">
        <f t="shared" si="277"/>
        <v>#VALUE!</v>
      </c>
      <c r="CC212" s="769" t="e">
        <f t="shared" si="304"/>
        <v>#VALUE!</v>
      </c>
      <c r="CD212" s="705" t="e">
        <f t="shared" si="305"/>
        <v>#VALUE!</v>
      </c>
      <c r="CE212" s="706">
        <f t="shared" si="280"/>
        <v>12</v>
      </c>
      <c r="CF212" s="707" t="e">
        <f t="shared" si="281"/>
        <v>#VALUE!</v>
      </c>
      <c r="CG212" s="708"/>
      <c r="CH212" s="709"/>
      <c r="CI212" s="719"/>
      <c r="CJ212" s="719"/>
      <c r="CK212" s="720"/>
      <c r="CL212" s="721"/>
      <c r="CM212" s="721"/>
      <c r="CN212" s="722"/>
      <c r="CO212" s="742" t="e">
        <f t="shared" si="237"/>
        <v>#VALUE!</v>
      </c>
      <c r="CP212" s="743" t="e">
        <f t="shared" si="238"/>
        <v>#VALUE!</v>
      </c>
      <c r="CQ212" s="724">
        <f t="shared" si="239"/>
        <v>0</v>
      </c>
      <c r="CR212" s="725" t="e">
        <f t="shared" si="306"/>
        <v>#VALUE!</v>
      </c>
      <c r="CS212" s="725" t="e">
        <f t="shared" si="306"/>
        <v>#VALUE!</v>
      </c>
      <c r="CT212" s="725" t="e">
        <f t="shared" si="278"/>
        <v>#VALUE!</v>
      </c>
      <c r="CU212" s="709"/>
    </row>
    <row r="213" spans="1:99" ht="16.5" customHeight="1">
      <c r="A213" s="23">
        <f t="shared" si="241"/>
        <v>209</v>
      </c>
      <c r="B213" s="142">
        <f>'2020-상시근로자'!B213</f>
        <v>0</v>
      </c>
      <c r="C213" s="635">
        <f>'2020-상시근로자'!C213</f>
        <v>0</v>
      </c>
      <c r="D213" s="637">
        <f>'2020-상시근로자'!D213</f>
        <v>0</v>
      </c>
      <c r="E213" s="156" t="e">
        <f t="shared" si="231"/>
        <v>#VALUE!</v>
      </c>
      <c r="F213" s="30" t="e">
        <f t="shared" si="232"/>
        <v>#VALUE!</v>
      </c>
      <c r="G213" s="31" t="e">
        <f t="shared" si="233"/>
        <v>#VALUE!</v>
      </c>
      <c r="H213" s="147" t="e">
        <f t="shared" si="234"/>
        <v>#VALUE!</v>
      </c>
      <c r="I213" s="636">
        <f>'2020-상시근로자'!E213</f>
        <v>0</v>
      </c>
      <c r="J213" s="636">
        <f>'2020-상시근로자'!G213</f>
        <v>0</v>
      </c>
      <c r="K213" s="33" t="e">
        <f t="shared" si="235"/>
        <v>#VALUE!</v>
      </c>
      <c r="L213" s="33">
        <f t="shared" si="279"/>
        <v>0</v>
      </c>
      <c r="M213" s="35" t="e">
        <f t="shared" si="236"/>
        <v>#VALUE!</v>
      </c>
      <c r="N213" s="108"/>
      <c r="O213" s="178"/>
      <c r="P213" s="179"/>
      <c r="Q213" s="194" t="s">
        <v>160</v>
      </c>
      <c r="R213" s="107" t="s">
        <v>160</v>
      </c>
      <c r="S213" s="43"/>
      <c r="T213" s="122" t="s">
        <v>160</v>
      </c>
      <c r="U213" s="122" t="s">
        <v>160</v>
      </c>
      <c r="V213" s="195" t="s">
        <v>160</v>
      </c>
      <c r="W213" s="702">
        <f t="shared" si="242"/>
        <v>1</v>
      </c>
      <c r="X213" s="703" t="e">
        <f t="shared" si="243"/>
        <v>#VALUE!</v>
      </c>
      <c r="Y213" s="704" t="e">
        <f t="shared" si="244"/>
        <v>#VALUE!</v>
      </c>
      <c r="Z213" s="769" t="e">
        <f t="shared" si="282"/>
        <v>#VALUE!</v>
      </c>
      <c r="AA213" s="705" t="e">
        <f t="shared" si="283"/>
        <v>#VALUE!</v>
      </c>
      <c r="AB213" s="702">
        <f t="shared" si="245"/>
        <v>1</v>
      </c>
      <c r="AC213" s="703" t="e">
        <f t="shared" si="246"/>
        <v>#VALUE!</v>
      </c>
      <c r="AD213" s="704" t="e">
        <f t="shared" si="247"/>
        <v>#VALUE!</v>
      </c>
      <c r="AE213" s="769" t="e">
        <f t="shared" si="284"/>
        <v>#VALUE!</v>
      </c>
      <c r="AF213" s="705" t="e">
        <f t="shared" si="285"/>
        <v>#VALUE!</v>
      </c>
      <c r="AG213" s="702">
        <f t="shared" si="248"/>
        <v>1</v>
      </c>
      <c r="AH213" s="703" t="e">
        <f t="shared" si="249"/>
        <v>#VALUE!</v>
      </c>
      <c r="AI213" s="704" t="e">
        <f t="shared" si="250"/>
        <v>#VALUE!</v>
      </c>
      <c r="AJ213" s="769" t="e">
        <f t="shared" si="286"/>
        <v>#VALUE!</v>
      </c>
      <c r="AK213" s="705" t="e">
        <f t="shared" si="287"/>
        <v>#VALUE!</v>
      </c>
      <c r="AL213" s="702">
        <f t="shared" si="251"/>
        <v>1</v>
      </c>
      <c r="AM213" s="703" t="e">
        <f t="shared" si="252"/>
        <v>#VALUE!</v>
      </c>
      <c r="AN213" s="704" t="e">
        <f t="shared" si="253"/>
        <v>#VALUE!</v>
      </c>
      <c r="AO213" s="769" t="e">
        <f t="shared" si="288"/>
        <v>#VALUE!</v>
      </c>
      <c r="AP213" s="705" t="e">
        <f t="shared" si="289"/>
        <v>#VALUE!</v>
      </c>
      <c r="AQ213" s="702">
        <f t="shared" si="254"/>
        <v>1</v>
      </c>
      <c r="AR213" s="703" t="e">
        <f t="shared" si="255"/>
        <v>#VALUE!</v>
      </c>
      <c r="AS213" s="704" t="e">
        <f t="shared" si="256"/>
        <v>#VALUE!</v>
      </c>
      <c r="AT213" s="769" t="e">
        <f t="shared" si="290"/>
        <v>#VALUE!</v>
      </c>
      <c r="AU213" s="705" t="e">
        <f t="shared" si="291"/>
        <v>#VALUE!</v>
      </c>
      <c r="AV213" s="702">
        <f t="shared" si="257"/>
        <v>1</v>
      </c>
      <c r="AW213" s="703" t="e">
        <f t="shared" si="258"/>
        <v>#VALUE!</v>
      </c>
      <c r="AX213" s="704" t="e">
        <f t="shared" si="259"/>
        <v>#VALUE!</v>
      </c>
      <c r="AY213" s="769" t="e">
        <f t="shared" si="292"/>
        <v>#VALUE!</v>
      </c>
      <c r="AZ213" s="705" t="e">
        <f t="shared" si="293"/>
        <v>#VALUE!</v>
      </c>
      <c r="BA213" s="702">
        <f t="shared" si="260"/>
        <v>1</v>
      </c>
      <c r="BB213" s="703" t="e">
        <f t="shared" si="261"/>
        <v>#VALUE!</v>
      </c>
      <c r="BC213" s="704" t="e">
        <f t="shared" si="262"/>
        <v>#VALUE!</v>
      </c>
      <c r="BD213" s="769" t="e">
        <f t="shared" si="294"/>
        <v>#VALUE!</v>
      </c>
      <c r="BE213" s="705" t="e">
        <f t="shared" si="295"/>
        <v>#VALUE!</v>
      </c>
      <c r="BF213" s="702">
        <f t="shared" si="263"/>
        <v>1</v>
      </c>
      <c r="BG213" s="703" t="e">
        <f t="shared" si="264"/>
        <v>#VALUE!</v>
      </c>
      <c r="BH213" s="704" t="e">
        <f t="shared" si="265"/>
        <v>#VALUE!</v>
      </c>
      <c r="BI213" s="769" t="e">
        <f t="shared" si="296"/>
        <v>#VALUE!</v>
      </c>
      <c r="BJ213" s="705" t="e">
        <f t="shared" si="297"/>
        <v>#VALUE!</v>
      </c>
      <c r="BK213" s="702">
        <f t="shared" si="266"/>
        <v>1</v>
      </c>
      <c r="BL213" s="703" t="e">
        <f t="shared" si="267"/>
        <v>#VALUE!</v>
      </c>
      <c r="BM213" s="704" t="e">
        <f t="shared" si="268"/>
        <v>#VALUE!</v>
      </c>
      <c r="BN213" s="769" t="e">
        <f t="shared" si="298"/>
        <v>#VALUE!</v>
      </c>
      <c r="BO213" s="705" t="e">
        <f t="shared" si="299"/>
        <v>#VALUE!</v>
      </c>
      <c r="BP213" s="702">
        <f t="shared" si="269"/>
        <v>1</v>
      </c>
      <c r="BQ213" s="703" t="e">
        <f t="shared" si="270"/>
        <v>#VALUE!</v>
      </c>
      <c r="BR213" s="704" t="e">
        <f t="shared" si="271"/>
        <v>#VALUE!</v>
      </c>
      <c r="BS213" s="769" t="e">
        <f t="shared" si="300"/>
        <v>#VALUE!</v>
      </c>
      <c r="BT213" s="705" t="e">
        <f t="shared" si="301"/>
        <v>#VALUE!</v>
      </c>
      <c r="BU213" s="702">
        <f t="shared" si="272"/>
        <v>1</v>
      </c>
      <c r="BV213" s="703" t="e">
        <f t="shared" si="273"/>
        <v>#VALUE!</v>
      </c>
      <c r="BW213" s="704" t="e">
        <f t="shared" si="274"/>
        <v>#VALUE!</v>
      </c>
      <c r="BX213" s="769" t="e">
        <f t="shared" si="302"/>
        <v>#VALUE!</v>
      </c>
      <c r="BY213" s="705" t="e">
        <f t="shared" si="303"/>
        <v>#VALUE!</v>
      </c>
      <c r="BZ213" s="702">
        <f t="shared" si="275"/>
        <v>1</v>
      </c>
      <c r="CA213" s="703" t="e">
        <f t="shared" si="276"/>
        <v>#VALUE!</v>
      </c>
      <c r="CB213" s="704" t="e">
        <f t="shared" si="277"/>
        <v>#VALUE!</v>
      </c>
      <c r="CC213" s="769" t="e">
        <f t="shared" si="304"/>
        <v>#VALUE!</v>
      </c>
      <c r="CD213" s="705" t="e">
        <f t="shared" si="305"/>
        <v>#VALUE!</v>
      </c>
      <c r="CE213" s="706">
        <f t="shared" si="280"/>
        <v>12</v>
      </c>
      <c r="CF213" s="707" t="e">
        <f t="shared" si="281"/>
        <v>#VALUE!</v>
      </c>
      <c r="CG213" s="708"/>
      <c r="CH213" s="709"/>
      <c r="CI213" s="719"/>
      <c r="CJ213" s="719"/>
      <c r="CK213" s="720"/>
      <c r="CL213" s="721"/>
      <c r="CM213" s="721"/>
      <c r="CN213" s="722"/>
      <c r="CO213" s="742" t="e">
        <f t="shared" si="237"/>
        <v>#VALUE!</v>
      </c>
      <c r="CP213" s="743" t="e">
        <f t="shared" si="238"/>
        <v>#VALUE!</v>
      </c>
      <c r="CQ213" s="724">
        <f t="shared" si="239"/>
        <v>0</v>
      </c>
      <c r="CR213" s="725" t="e">
        <f t="shared" si="306"/>
        <v>#VALUE!</v>
      </c>
      <c r="CS213" s="725" t="e">
        <f t="shared" si="306"/>
        <v>#VALUE!</v>
      </c>
      <c r="CT213" s="725" t="e">
        <f t="shared" si="278"/>
        <v>#VALUE!</v>
      </c>
      <c r="CU213" s="709"/>
    </row>
    <row r="214" spans="1:99" ht="16.5" customHeight="1">
      <c r="A214" s="23">
        <f t="shared" si="241"/>
        <v>210</v>
      </c>
      <c r="B214" s="142">
        <f>'2020-상시근로자'!B214</f>
        <v>0</v>
      </c>
      <c r="C214" s="635">
        <f>'2020-상시근로자'!C214</f>
        <v>0</v>
      </c>
      <c r="D214" s="637">
        <f>'2020-상시근로자'!D214</f>
        <v>0</v>
      </c>
      <c r="E214" s="156" t="e">
        <f t="shared" ref="E214:E268" si="307">IF($D214="","",IF(OR(MID(D214,LEN(CLEAN(D214))-6,1)&lt;="2",MID(D214,LEN(CLEAN(D214))-6,1)="5",MID(D214,LEN(CLEAN(D214))-6,1)="6"),DATE(MID(D214,1,2),MID(D214,3,2),MID(D214,5,2)),CHOOSE(14-LEN(CLEAN(D214)),DATE(MID(D214,1,2)+100,MID(D214,3,2),MID(D214,5,2)),DATE(MID(D214,1,1)+100,MID(D214,2,2),MID(D214,4,2)),DATE(2000,MID(D214,1,2),MID(D214,3,2)),DATE(2000,MID(D214,1,1),MID(D214,2,2)))))</f>
        <v>#VALUE!</v>
      </c>
      <c r="F214" s="30" t="e">
        <f t="shared" ref="F214:F268" si="308">IF(D214="","",IF(LEN(CLEAN(D214))=10,IF(AND(VALUE(MID(D214,4,1))&gt;=1,VALUE(MID(D214,4,1))&lt;=4),MOD(11-MOD(0*2+0*3+0*4+MID(D214,1,1)*5+MID(D214,2,1)*6+MID(D214,3,1)*7+MID(D214,4,1)*8+MID(D214,5,1)*9+MID(D214,6,1)*2+MID(D214,7,1)*3+MID(D214,8,1)*4+MID(D214,9,1)*5,11),10),IF(AND(VALUE(MID(D214,4,1))&gt;=5,VALUE(MID(D214,4,1))&lt;=8),MOD(11-MOD(0*2+0*3+0*4+MID(D214,1,1)*5+MID(D214,2,1)*6+MID(D214,3,1)*7+MID(D214,4,1)*8+MID(D214,5,1)*9+MID(D214,6,1)*2+MID(D214,7,1)*3+MID(D214,8,1)*4+MID(D214,9,1)*5,11),10),"오류")),IF(LEN(CLEAN(D214))=11,IF(AND(VALUE(MID(D214,5,1))&gt;=1,VALUE(MID(D214,5,1))&lt;=4),MOD(11-MOD(0*2+0*3+MID(D214,1,1)*4+MID(D214,2,1)*5+MID(D214,3,1)*6+MID(D214,4,1)*7+MID(D214,5,1)*8+MID(D214,6,1)*9+MID(D214,7,1)*2+MID(D214,8,1)*3+MID(D214,9,1)*4+MID(D214,10,1)*5,11),10),IF(AND(VALUE(MID(D214,5,1))&gt;=5,VALUE(MID(D214,5,1))&lt;=8),MOD(11-MOD(0*2+0*3+MID(D214,1,1)*4+MID(D214,2,1)*5+MID(D214,3,1)*6+MID(D214,4,1)*7+MID(D214,5,1)*8+MID(D214,6,1)*9+MID(D214,7,1)*2+MID(D214,8,1)*3+MID(D214,9,1)*4+MID(D214,10,1)*5,11),10),"오류")),IF(LEN(CLEAN(D214))=12,IF(AND(VALUE(MID(D214,6,1))&gt;=1,VALUE(MID(D214,6,1))&lt;=4),MOD(11-MOD(0*2+MID(D214,1,1)*3+MID(D214,2,1)*4+MID(D214,3,1)*5+MID(D214,4,1)*6+MID(D214,5,1)*7+MID(D214,6,1)*8+MID(D214,7,1)*9+MID(D214,8,1)*2+MID(D214,9,1)*3+MID(D214,10,1)*4+MID(D214,11,1)*5,11),10),IF(AND(VALUE(MID(D214,7,1))&gt;=5,VALUE(MID(D214,7,1))&lt;=8),MOD(11-MOD(0*2+MID(D214,1,1)*3+MID(D214,2,1)*4+MID(D214,3,1)*5+MID(D214,4,1)*6+MID(D214,5,1)*7+MID(D214,6,1)*8+MID(D214,7,1)*9+MID(D214,8,1)*2+MID(D214,9,1)*3+MID(D214,10,1)*4+MID(D214,11,1)*5,11),10),"오류")),IF(AND(VALUE(MID(D214,7,1))&gt;=1,VALUE(MID(D214,7,1))&lt;=4),MOD(11-MOD(MID(D214,1,1)*2+MID(D214,2,1)*3+MID(D214,3,1)*4+MID(D214,4,1)*5+MID(D214,5,1)*6+MID(D214,6,1)*7+MID(D214,7,1)*8+MID(D214,8,1)*9+MID(D214,9,1)*2+MID(D214,10,1)*3+MID(D214,11,1)*4+MID(D214,12,1)*5,11),10),IF(AND(VALUE(MID(D214,7,1))&gt;=5,VALUE(MID(D214,7,1))&lt;=8),IF(LEN(CLEAN(D214))=12,MOD(MOD(11-MOD(0*2+MID(D214,1,1)*3+MID(D214,2,1)*4+MID(D214,3,1)*5+MID(D214,4,1)*6+MID(D214,5,1)*7+MID(D214,6,1)*8+MID(D214,7,1)*9+MID(D214,8,1)*2+MID(D214,9,1)*3+MID(D214,10,1)*4+MID(D214,11,1)*5,11),10)+2,10),MOD(MOD(11-MOD(MID(D214,1,1)*2+MID(D214,2,1)*3+MID(D214,3,1)*4+MID(D214,4,1)*5+MID(D214,5,1)*6+MID(D214,6,1)*7+MID(D214,7,1)*8+MID(D214,8,1)*9+MID(D214,9,1)*2+MID(D214,10,1)*3+MID(D214,11,1)*4+MID(D214,12,1)*5,11),10)+2,10))))))))</f>
        <v>#VALUE!</v>
      </c>
      <c r="G214" s="31" t="e">
        <f t="shared" ref="G214:G268" si="309">IF(D214="","",IF(INT(RIGHT(D214,1))=F214,"OK","주민오류"))</f>
        <v>#VALUE!</v>
      </c>
      <c r="H214" s="147" t="e">
        <f t="shared" ref="H214:H268" si="310">IF(D214="","",CHOOSE(14-LEN(CLEAN(D214)),CHOOSE(MID(D214,7,1),"남","여","남","여","남","여","남","여","남","여"),CHOOSE(MID(D214,6,1),"남","여","남","여","남","여","남","여","남","여"),CHOOSE(MID(D214,5,1),"남","여","남","여","남","여","남","여","남","여"),CHOOSE(MID(D214,4,1),"남","여","남","여","남","여","남","여","남","여"),CHOOSE(MID(D214,3,1),"남","여","남","여","남","여","남","여","남","여")))</f>
        <v>#VALUE!</v>
      </c>
      <c r="I214" s="636">
        <f>'2020-상시근로자'!E214</f>
        <v>0</v>
      </c>
      <c r="J214" s="636">
        <f>'2020-상시근로자'!G214</f>
        <v>0</v>
      </c>
      <c r="K214" s="33" t="e">
        <f t="shared" ref="K214:K268" si="311">IF($D214="","",DATEDIF(IF(OR(MID(D214,LEN(CLEAN(D214))-6,1)&lt;="2",MID(D214,LEN(CLEAN(D214))-6,1)="5",MID(D214,LEN(CLEAN(D214))-6,1)="6"),DATE(MID(D214,1,2),MID(D214,3,2),MID(D214,5,2)),CHOOSE(14-LEN(CLEAN(D214)), DATE(MID(D214,1,2)+100,MID(D214,3,2),MID(D214,5,2)), DATE(MID(D214,1,1)+100,MID(D214,2,2),MID(D214,4,2)),DATE(2000,MID(D214,1,2),MID(D214,3,2)),DATE(2000,MID(D214,1,1),MID(D214,2,2)))),I214,"y"))</f>
        <v>#VALUE!</v>
      </c>
      <c r="L214" s="33">
        <f t="shared" si="279"/>
        <v>0</v>
      </c>
      <c r="M214" s="35" t="e">
        <f t="shared" ref="M214:M268" si="312">IF(D214="","",TEXT(DATE(YEAR(I214-E214),MONTH(I214-E214),DAY(I214-E214))-DATE(YEAR(P214-O214),MONTH(P214-O214),DAY(P214-O214)),"yy년")&amp;VALUE(TEXT(DATE(YEAR(I214-E214),MONTH(I214-E214),DAY(I214-E214))-DATE(YEAR(P214-O214),MONTH(P214-O214),DAY(P214-O214)),"mm")-1)&amp;TEXT(DATE(YEAR(I214-E214),MONTH(I214-E214),DAY(I214-E214))-DATE(YEAR(P214-O214),MONTH(P214-O214),DAY(P214-O214)),"월dd일"))</f>
        <v>#VALUE!</v>
      </c>
      <c r="N214" s="108"/>
      <c r="O214" s="178"/>
      <c r="P214" s="179"/>
      <c r="Q214" s="106" t="s">
        <v>160</v>
      </c>
      <c r="R214" s="107" t="s">
        <v>160</v>
      </c>
      <c r="S214" s="43"/>
      <c r="T214" s="122" t="s">
        <v>160</v>
      </c>
      <c r="U214" s="122" t="s">
        <v>160</v>
      </c>
      <c r="V214" s="123" t="s">
        <v>160</v>
      </c>
      <c r="W214" s="702">
        <f t="shared" si="242"/>
        <v>1</v>
      </c>
      <c r="X214" s="703" t="e">
        <f t="shared" ref="X214:X268" si="313">IF($D214="",0,DATEDIF(IF(OR(MID($D214,LEN(CLEAN($D214))-6,1)&lt;="2",MID($D214,LEN(CLEAN($D214))-6,1)="5",MID($D214,LEN(CLEAN($D214))-6,1)="6"),DATE(MID($D214,1,2),MID($D214,3,2),MID($D214,5,2)),CHOOSE(14-LEN(CLEAN($D214)), DATE(MID($D214,1,2)+100,MID($D214,3,2),MID($D214,5,2)), DATE(MID($D214,1,1)+100,MID($D214,2,2),MID($D214,4,2)),DATE(2000,MID($D214,1,2),MID($D214,3,2)),DATE(2000,MID($D214,1,1),MID($D214,2,2)))),W$3,"y"))</f>
        <v>#VALUE!</v>
      </c>
      <c r="Y214" s="704" t="e">
        <f t="shared" ref="Y214:Y268" si="314">IF($D214="","",TEXT(DATE(YEAR(W$3-$E214),MONTH(W$3-$E214),DAY(W$3-$E214))-DATE(YEAR($P214-$O214),MONTH($P214-$O214),DAY($P214-$O214)),"yy년")&amp;VALUE(TEXT(DATE(YEAR(W$3-$E214),MONTH(W$3-$E214),DAY(W$3-$E214))-DATE(YEAR($P214-$O214),MONTH($P214-$O214),DAY($P214-$O214)),"mm")-1)&amp;TEXT(DATE(YEAR(W$3-$E214),MONTH(W$3-$E214),DAY(W$3-$E214))-DATE(YEAR($P214-$O214),MONTH($P214-$O214),DAY($P214-$O214)),"월dd일"))</f>
        <v>#VALUE!</v>
      </c>
      <c r="Z214" s="769" t="e">
        <f t="shared" si="282"/>
        <v>#VALUE!</v>
      </c>
      <c r="AA214" s="705" t="e">
        <f t="shared" si="283"/>
        <v>#VALUE!</v>
      </c>
      <c r="AB214" s="702">
        <f t="shared" si="245"/>
        <v>1</v>
      </c>
      <c r="AC214" s="703" t="e">
        <f t="shared" ref="AC214:AC268" si="315">IF($D214="",0,DATEDIF(IF(OR(MID($D214,LEN(CLEAN($D214))-6,1)&lt;="2",MID($D214,LEN(CLEAN($D214))-6,1)="5",MID($D214,LEN(CLEAN($D214))-6,1)="6"),DATE(MID($D214,1,2),MID($D214,3,2),MID($D214,5,2)),CHOOSE(14-LEN(CLEAN($D214)), DATE(MID($D214,1,2)+100,MID($D214,3,2),MID($D214,5,2)), DATE(MID($D214,1,1)+100,MID($D214,2,2),MID($D214,4,2)),DATE(2000,MID($D214,1,2),MID($D214,3,2)),DATE(2000,MID($D214,1,1),MID($D214,2,2)))),AB$3,"y"))</f>
        <v>#VALUE!</v>
      </c>
      <c r="AD214" s="704" t="e">
        <f t="shared" ref="AD214:AD268" si="316">IF($D214="","",TEXT(DATE(YEAR(AB$3-$E214),MONTH(AB$3-$E214),DAY(AB$3-$E214))-DATE(YEAR($P214-$O214),MONTH($P214-$O214),DAY($P214-$O214)),"yy년")&amp;VALUE(TEXT(DATE(YEAR(AB$3-$E214),MONTH(AB$3-$E214),DAY(AB$3-$E214))-DATE(YEAR($P214-$O214),MONTH($P214-$O214),DAY($P214-$O214)),"mm")-1)&amp;TEXT(DATE(YEAR(AB$3-$E214),MONTH(AB$3-$E214),DAY(AB$3-$E214))-DATE(YEAR($P214-$O214),MONTH($P214-$O214),DAY($P214-$O214)),"월dd일"))</f>
        <v>#VALUE!</v>
      </c>
      <c r="AE214" s="769" t="e">
        <f t="shared" si="284"/>
        <v>#VALUE!</v>
      </c>
      <c r="AF214" s="705" t="e">
        <f t="shared" si="285"/>
        <v>#VALUE!</v>
      </c>
      <c r="AG214" s="702">
        <f t="shared" si="248"/>
        <v>1</v>
      </c>
      <c r="AH214" s="703" t="e">
        <f t="shared" ref="AH214:AH268" si="317">IF($D214="",0,DATEDIF(IF(OR(MID($D214,LEN(CLEAN($D214))-6,1)&lt;="2",MID($D214,LEN(CLEAN($D214))-6,1)="5",MID($D214,LEN(CLEAN($D214))-6,1)="6"),DATE(MID($D214,1,2),MID($D214,3,2),MID($D214,5,2)),CHOOSE(14-LEN(CLEAN($D214)), DATE(MID($D214,1,2)+100,MID($D214,3,2),MID($D214,5,2)), DATE(MID($D214,1,1)+100,MID($D214,2,2),MID($D214,4,2)),DATE(2000,MID($D214,1,2),MID($D214,3,2)),DATE(2000,MID($D214,1,1),MID($D214,2,2)))),AG$3,"y"))</f>
        <v>#VALUE!</v>
      </c>
      <c r="AI214" s="704" t="e">
        <f t="shared" ref="AI214:AI268" si="318">IF($D214="","",TEXT(DATE(YEAR(AG$3-$E214),MONTH(AG$3-$E214),DAY(AG$3-$E214))-DATE(YEAR($P214-$O214),MONTH($P214-$O214),DAY($P214-$O214)),"yy년")&amp;VALUE(TEXT(DATE(YEAR(AG$3-$E214),MONTH(AG$3-$E214),DAY(AG$3-$E214))-DATE(YEAR($P214-$O214),MONTH($P214-$O214),DAY($P214-$O214)),"mm")-1)&amp;TEXT(DATE(YEAR(AG$3-$E214),MONTH(AG$3-$E214),DAY(AG$3-$E214))-DATE(YEAR($P214-$O214),MONTH($P214-$O214),DAY($P214-$O214)),"월dd일"))</f>
        <v>#VALUE!</v>
      </c>
      <c r="AJ214" s="769" t="e">
        <f t="shared" si="286"/>
        <v>#VALUE!</v>
      </c>
      <c r="AK214" s="705" t="e">
        <f t="shared" si="287"/>
        <v>#VALUE!</v>
      </c>
      <c r="AL214" s="702">
        <f t="shared" si="251"/>
        <v>1</v>
      </c>
      <c r="AM214" s="703" t="e">
        <f t="shared" ref="AM214:AM268" si="319">IF($D214="",0,DATEDIF(IF(OR(MID($D214,LEN(CLEAN($D214))-6,1)&lt;="2",MID($D214,LEN(CLEAN($D214))-6,1)="5",MID($D214,LEN(CLEAN($D214))-6,1)="6"),DATE(MID($D214,1,2),MID($D214,3,2),MID($D214,5,2)),CHOOSE(14-LEN(CLEAN($D214)), DATE(MID($D214,1,2)+100,MID($D214,3,2),MID($D214,5,2)), DATE(MID($D214,1,1)+100,MID($D214,2,2),MID($D214,4,2)),DATE(2000,MID($D214,1,2),MID($D214,3,2)),DATE(2000,MID($D214,1,1),MID($D214,2,2)))),AL$3,"y"))</f>
        <v>#VALUE!</v>
      </c>
      <c r="AN214" s="704" t="e">
        <f t="shared" ref="AN214:AN268" si="320">IF($D214="","",TEXT(DATE(YEAR(AL$3-$E214),MONTH(AL$3-$E214),DAY(AL$3-$E214))-DATE(YEAR($P214-$O214),MONTH($P214-$O214),DAY($P214-$O214)),"yy년")&amp;VALUE(TEXT(DATE(YEAR(AL$3-$E214),MONTH(AL$3-$E214),DAY(AL$3-$E214))-DATE(YEAR($P214-$O214),MONTH($P214-$O214),DAY($P214-$O214)),"mm")-1)&amp;TEXT(DATE(YEAR(AL$3-$E214),MONTH(AL$3-$E214),DAY(AL$3-$E214))-DATE(YEAR($P214-$O214),MONTH($P214-$O214),DAY($P214-$O214)),"월dd일"))</f>
        <v>#VALUE!</v>
      </c>
      <c r="AO214" s="769" t="e">
        <f t="shared" si="288"/>
        <v>#VALUE!</v>
      </c>
      <c r="AP214" s="705" t="e">
        <f t="shared" si="289"/>
        <v>#VALUE!</v>
      </c>
      <c r="AQ214" s="702">
        <f t="shared" si="254"/>
        <v>1</v>
      </c>
      <c r="AR214" s="703" t="e">
        <f t="shared" ref="AR214:AR268" si="321">IF($D214="",0,DATEDIF(IF(OR(MID($D214,LEN(CLEAN($D214))-6,1)&lt;="2",MID($D214,LEN(CLEAN($D214))-6,1)="5",MID($D214,LEN(CLEAN($D214))-6,1)="6"),DATE(MID($D214,1,2),MID($D214,3,2),MID($D214,5,2)),CHOOSE(14-LEN(CLEAN($D214)), DATE(MID($D214,1,2)+100,MID($D214,3,2),MID($D214,5,2)), DATE(MID($D214,1,1)+100,MID($D214,2,2),MID($D214,4,2)),DATE(2000,MID($D214,1,2),MID($D214,3,2)),DATE(2000,MID($D214,1,1),MID($D214,2,2)))),AQ$3,"y"))</f>
        <v>#VALUE!</v>
      </c>
      <c r="AS214" s="704" t="e">
        <f t="shared" ref="AS214:AS268" si="322">IF($D214="","",TEXT(DATE(YEAR(AQ$3-$E214),MONTH(AQ$3-$E214),DAY(AQ$3-$E214))-DATE(YEAR($P214-$O214),MONTH($P214-$O214),DAY($P214-$O214)),"yy년")&amp;VALUE(TEXT(DATE(YEAR(AQ$3-$E214),MONTH(AQ$3-$E214),DAY(AQ$3-$E214))-DATE(YEAR($P214-$O214),MONTH($P214-$O214),DAY($P214-$O214)),"mm")-1)&amp;TEXT(DATE(YEAR(AQ$3-$E214),MONTH(AQ$3-$E214),DAY(AQ$3-$E214))-DATE(YEAR($P214-$O214),MONTH($P214-$O214),DAY($P214-$O214)),"월dd일"))</f>
        <v>#VALUE!</v>
      </c>
      <c r="AT214" s="769" t="e">
        <f t="shared" si="290"/>
        <v>#VALUE!</v>
      </c>
      <c r="AU214" s="705" t="e">
        <f t="shared" si="291"/>
        <v>#VALUE!</v>
      </c>
      <c r="AV214" s="702">
        <f t="shared" si="257"/>
        <v>1</v>
      </c>
      <c r="AW214" s="703" t="e">
        <f t="shared" ref="AW214:AW268" si="323">IF($D214="",0,DATEDIF(IF(OR(MID($D214,LEN(CLEAN($D214))-6,1)&lt;="2",MID($D214,LEN(CLEAN($D214))-6,1)="5",MID($D214,LEN(CLEAN($D214))-6,1)="6"),DATE(MID($D214,1,2),MID($D214,3,2),MID($D214,5,2)),CHOOSE(14-LEN(CLEAN($D214)), DATE(MID($D214,1,2)+100,MID($D214,3,2),MID($D214,5,2)), DATE(MID($D214,1,1)+100,MID($D214,2,2),MID($D214,4,2)),DATE(2000,MID($D214,1,2),MID($D214,3,2)),DATE(2000,MID($D214,1,1),MID($D214,2,2)))),AV$3,"y"))</f>
        <v>#VALUE!</v>
      </c>
      <c r="AX214" s="704" t="e">
        <f t="shared" ref="AX214:AX268" si="324">IF($D214="","",TEXT(DATE(YEAR(AV$3-$E214),MONTH(AV$3-$E214),DAY(AV$3-$E214))-DATE(YEAR($P214-$O214),MONTH($P214-$O214),DAY($P214-$O214)),"yy년")&amp;VALUE(TEXT(DATE(YEAR(AV$3-$E214),MONTH(AV$3-$E214),DAY(AV$3-$E214))-DATE(YEAR($P214-$O214),MONTH($P214-$O214),DAY($P214-$O214)),"mm")-1)&amp;TEXT(DATE(YEAR(AV$3-$E214),MONTH(AV$3-$E214),DAY(AV$3-$E214))-DATE(YEAR($P214-$O214),MONTH($P214-$O214),DAY($P214-$O214)),"월dd일"))</f>
        <v>#VALUE!</v>
      </c>
      <c r="AY214" s="769" t="e">
        <f t="shared" si="292"/>
        <v>#VALUE!</v>
      </c>
      <c r="AZ214" s="705" t="e">
        <f t="shared" si="293"/>
        <v>#VALUE!</v>
      </c>
      <c r="BA214" s="702">
        <f t="shared" si="260"/>
        <v>1</v>
      </c>
      <c r="BB214" s="703" t="e">
        <f t="shared" ref="BB214:BB268" si="325">IF($D214="",0,DATEDIF(IF(OR(MID($D214,LEN(CLEAN($D214))-6,1)&lt;="2",MID($D214,LEN(CLEAN($D214))-6,1)="5",MID($D214,LEN(CLEAN($D214))-6,1)="6"),DATE(MID($D214,1,2),MID($D214,3,2),MID($D214,5,2)),CHOOSE(14-LEN(CLEAN($D214)), DATE(MID($D214,1,2)+100,MID($D214,3,2),MID($D214,5,2)), DATE(MID($D214,1,1)+100,MID($D214,2,2),MID($D214,4,2)),DATE(2000,MID($D214,1,2),MID($D214,3,2)),DATE(2000,MID($D214,1,1),MID($D214,2,2)))),BA$3,"y"))</f>
        <v>#VALUE!</v>
      </c>
      <c r="BC214" s="704" t="e">
        <f t="shared" ref="BC214:BC268" si="326">IF($D214="","",TEXT(DATE(YEAR(BA$3-$E214),MONTH(BA$3-$E214),DAY(BA$3-$E214))-DATE(YEAR($P214-$O214),MONTH($P214-$O214),DAY($P214-$O214)),"yy년")&amp;VALUE(TEXT(DATE(YEAR(BA$3-$E214),MONTH(BA$3-$E214),DAY(BA$3-$E214))-DATE(YEAR($P214-$O214),MONTH($P214-$O214),DAY($P214-$O214)),"mm")-1)&amp;TEXT(DATE(YEAR(BA$3-$E214),MONTH(BA$3-$E214),DAY(BA$3-$E214))-DATE(YEAR($P214-$O214),MONTH($P214-$O214),DAY($P214-$O214)),"월dd일"))</f>
        <v>#VALUE!</v>
      </c>
      <c r="BD214" s="769" t="e">
        <f t="shared" si="294"/>
        <v>#VALUE!</v>
      </c>
      <c r="BE214" s="705" t="e">
        <f t="shared" si="295"/>
        <v>#VALUE!</v>
      </c>
      <c r="BF214" s="702">
        <f t="shared" si="263"/>
        <v>1</v>
      </c>
      <c r="BG214" s="703" t="e">
        <f t="shared" ref="BG214:BG268" si="327">IF($D214="",0,DATEDIF(IF(OR(MID($D214,LEN(CLEAN($D214))-6,1)&lt;="2",MID($D214,LEN(CLEAN($D214))-6,1)="5",MID($D214,LEN(CLEAN($D214))-6,1)="6"),DATE(MID($D214,1,2),MID($D214,3,2),MID($D214,5,2)),CHOOSE(14-LEN(CLEAN($D214)), DATE(MID($D214,1,2)+100,MID($D214,3,2),MID($D214,5,2)), DATE(MID($D214,1,1)+100,MID($D214,2,2),MID($D214,4,2)),DATE(2000,MID($D214,1,2),MID($D214,3,2)),DATE(2000,MID($D214,1,1),MID($D214,2,2)))),BF$3,"y"))</f>
        <v>#VALUE!</v>
      </c>
      <c r="BH214" s="704" t="e">
        <f t="shared" ref="BH214:BH268" si="328">IF($D214="","",TEXT(DATE(YEAR(BF$3-$E214),MONTH(BF$3-$E214),DAY(BF$3-$E214))-DATE(YEAR($P214-$O214),MONTH($P214-$O214),DAY($P214-$O214)),"yy년")&amp;VALUE(TEXT(DATE(YEAR(BF$3-$E214),MONTH(BF$3-$E214),DAY(BF$3-$E214))-DATE(YEAR($P214-$O214),MONTH($P214-$O214),DAY($P214-$O214)),"mm")-1)&amp;TEXT(DATE(YEAR(BF$3-$E214),MONTH(BF$3-$E214),DAY(BF$3-$E214))-DATE(YEAR($P214-$O214),MONTH($P214-$O214),DAY($P214-$O214)),"월dd일"))</f>
        <v>#VALUE!</v>
      </c>
      <c r="BI214" s="769" t="e">
        <f t="shared" si="296"/>
        <v>#VALUE!</v>
      </c>
      <c r="BJ214" s="705" t="e">
        <f t="shared" si="297"/>
        <v>#VALUE!</v>
      </c>
      <c r="BK214" s="702">
        <f t="shared" si="266"/>
        <v>1</v>
      </c>
      <c r="BL214" s="703" t="e">
        <f t="shared" ref="BL214:BL268" si="329">IF($D214="",0,DATEDIF(IF(OR(MID($D214,LEN(CLEAN($D214))-6,1)&lt;="2",MID($D214,LEN(CLEAN($D214))-6,1)="5",MID($D214,LEN(CLEAN($D214))-6,1)="6"),DATE(MID($D214,1,2),MID($D214,3,2),MID($D214,5,2)),CHOOSE(14-LEN(CLEAN($D214)), DATE(MID($D214,1,2)+100,MID($D214,3,2),MID($D214,5,2)), DATE(MID($D214,1,1)+100,MID($D214,2,2),MID($D214,4,2)),DATE(2000,MID($D214,1,2),MID($D214,3,2)),DATE(2000,MID($D214,1,1),MID($D214,2,2)))),BK$3,"y"))</f>
        <v>#VALUE!</v>
      </c>
      <c r="BM214" s="704" t="e">
        <f t="shared" ref="BM214:BM268" si="330">IF($D214="","",TEXT(DATE(YEAR(BK$3-$E214),MONTH(BK$3-$E214),DAY(BK$3-$E214))-DATE(YEAR($P214-$O214),MONTH($P214-$O214),DAY($P214-$O214)),"yy년")&amp;VALUE(TEXT(DATE(YEAR(BK$3-$E214),MONTH(BK$3-$E214),DAY(BK$3-$E214))-DATE(YEAR($P214-$O214),MONTH($P214-$O214),DAY($P214-$O214)),"mm")-1)&amp;TEXT(DATE(YEAR(BK$3-$E214),MONTH(BK$3-$E214),DAY(BK$3-$E214))-DATE(YEAR($P214-$O214),MONTH($P214-$O214),DAY($P214-$O214)),"월dd일"))</f>
        <v>#VALUE!</v>
      </c>
      <c r="BN214" s="769" t="e">
        <f t="shared" si="298"/>
        <v>#VALUE!</v>
      </c>
      <c r="BO214" s="705" t="e">
        <f t="shared" si="299"/>
        <v>#VALUE!</v>
      </c>
      <c r="BP214" s="702">
        <f t="shared" si="269"/>
        <v>1</v>
      </c>
      <c r="BQ214" s="703" t="e">
        <f t="shared" ref="BQ214:BQ268" si="331">IF($D214="",0,DATEDIF(IF(OR(MID($D214,LEN(CLEAN($D214))-6,1)&lt;="2",MID($D214,LEN(CLEAN($D214))-6,1)="5",MID($D214,LEN(CLEAN($D214))-6,1)="6"),DATE(MID($D214,1,2),MID($D214,3,2),MID($D214,5,2)),CHOOSE(14-LEN(CLEAN($D214)), DATE(MID($D214,1,2)+100,MID($D214,3,2),MID($D214,5,2)), DATE(MID($D214,1,1)+100,MID($D214,2,2),MID($D214,4,2)),DATE(2000,MID($D214,1,2),MID($D214,3,2)),DATE(2000,MID($D214,1,1),MID($D214,2,2)))),BP$3,"y"))</f>
        <v>#VALUE!</v>
      </c>
      <c r="BR214" s="704" t="e">
        <f t="shared" ref="BR214:BR268" si="332">IF($D214="","",TEXT(DATE(YEAR(BP$3-$E214),MONTH(BP$3-$E214),DAY(BP$3-$E214))-DATE(YEAR($P214-$O214),MONTH($P214-$O214),DAY($P214-$O214)),"yy년")&amp;VALUE(TEXT(DATE(YEAR(BP$3-$E214),MONTH(BP$3-$E214),DAY(BP$3-$E214))-DATE(YEAR($P214-$O214),MONTH($P214-$O214),DAY($P214-$O214)),"mm")-1)&amp;TEXT(DATE(YEAR(BP$3-$E214),MONTH(BP$3-$E214),DAY(BP$3-$E214))-DATE(YEAR($P214-$O214),MONTH($P214-$O214),DAY($P214-$O214)),"월dd일"))</f>
        <v>#VALUE!</v>
      </c>
      <c r="BS214" s="769" t="e">
        <f t="shared" si="300"/>
        <v>#VALUE!</v>
      </c>
      <c r="BT214" s="705" t="e">
        <f t="shared" si="301"/>
        <v>#VALUE!</v>
      </c>
      <c r="BU214" s="702">
        <f t="shared" si="272"/>
        <v>1</v>
      </c>
      <c r="BV214" s="703" t="e">
        <f t="shared" ref="BV214:BV268" si="333">IF($D214="",0,DATEDIF(IF(OR(MID($D214,LEN(CLEAN($D214))-6,1)&lt;="2",MID($D214,LEN(CLEAN($D214))-6,1)="5",MID($D214,LEN(CLEAN($D214))-6,1)="6"),DATE(MID($D214,1,2),MID($D214,3,2),MID($D214,5,2)),CHOOSE(14-LEN(CLEAN($D214)), DATE(MID($D214,1,2)+100,MID($D214,3,2),MID($D214,5,2)), DATE(MID($D214,1,1)+100,MID($D214,2,2),MID($D214,4,2)),DATE(2000,MID($D214,1,2),MID($D214,3,2)),DATE(2000,MID($D214,1,1),MID($D214,2,2)))),BU$3,"y"))</f>
        <v>#VALUE!</v>
      </c>
      <c r="BW214" s="704" t="e">
        <f t="shared" ref="BW214:BW268" si="334">IF($D214="","",TEXT(DATE(YEAR(BU$3-$E214),MONTH(BU$3-$E214),DAY(BU$3-$E214))-DATE(YEAR($P214-$O214),MONTH($P214-$O214),DAY($P214-$O214)),"yy년")&amp;VALUE(TEXT(DATE(YEAR(BU$3-$E214),MONTH(BU$3-$E214),DAY(BU$3-$E214))-DATE(YEAR($P214-$O214),MONTH($P214-$O214),DAY($P214-$O214)),"mm")-1)&amp;TEXT(DATE(YEAR(BU$3-$E214),MONTH(BU$3-$E214),DAY(BU$3-$E214))-DATE(YEAR($P214-$O214),MONTH($P214-$O214),DAY($P214-$O214)),"월dd일"))</f>
        <v>#VALUE!</v>
      </c>
      <c r="BX214" s="769" t="e">
        <f t="shared" si="302"/>
        <v>#VALUE!</v>
      </c>
      <c r="BY214" s="705" t="e">
        <f t="shared" si="303"/>
        <v>#VALUE!</v>
      </c>
      <c r="BZ214" s="702">
        <f t="shared" si="275"/>
        <v>1</v>
      </c>
      <c r="CA214" s="703" t="e">
        <f t="shared" ref="CA214:CA268" si="335">IF($D214="",0,DATEDIF(IF(OR(MID($D214,LEN(CLEAN($D214))-6,1)&lt;="2",MID($D214,LEN(CLEAN($D214))-6,1)="5",MID($D214,LEN(CLEAN($D214))-6,1)="6"),DATE(MID($D214,1,2),MID($D214,3,2),MID($D214,5,2)),CHOOSE(14-LEN(CLEAN($D214)), DATE(MID($D214,1,2)+100,MID($D214,3,2),MID($D214,5,2)), DATE(MID($D214,1,1)+100,MID($D214,2,2),MID($D214,4,2)),DATE(2000,MID($D214,1,2),MID($D214,3,2)),DATE(2000,MID($D214,1,1),MID($D214,2,2)))),BZ$3,"y"))</f>
        <v>#VALUE!</v>
      </c>
      <c r="CB214" s="704" t="e">
        <f t="shared" ref="CB214:CB268" si="336">IF($D214="","",TEXT(DATE(YEAR(BZ$3-$E214),MONTH(BZ$3-$E214),DAY(BZ$3-$E214))-DATE(YEAR($P214-$O214),MONTH($P214-$O214),DAY($P214-$O214)),"yy년")&amp;VALUE(TEXT(DATE(YEAR(BZ$3-$E214),MONTH(BZ$3-$E214),DAY(BZ$3-$E214))-DATE(YEAR($P214-$O214),MONTH($P214-$O214),DAY($P214-$O214)),"mm")-1)&amp;TEXT(DATE(YEAR(BZ$3-$E214),MONTH(BZ$3-$E214),DAY(BZ$3-$E214))-DATE(YEAR($P214-$O214),MONTH($P214-$O214),DAY($P214-$O214)),"월dd일"))</f>
        <v>#VALUE!</v>
      </c>
      <c r="CC214" s="769" t="e">
        <f t="shared" si="304"/>
        <v>#VALUE!</v>
      </c>
      <c r="CD214" s="705" t="e">
        <f t="shared" si="305"/>
        <v>#VALUE!</v>
      </c>
      <c r="CE214" s="706">
        <f t="shared" si="280"/>
        <v>12</v>
      </c>
      <c r="CF214" s="707" t="e">
        <f t="shared" si="281"/>
        <v>#VALUE!</v>
      </c>
      <c r="CG214" s="708"/>
      <c r="CH214" s="709"/>
      <c r="CI214" s="719"/>
      <c r="CJ214" s="719"/>
      <c r="CK214" s="720"/>
      <c r="CL214" s="721"/>
      <c r="CM214" s="721"/>
      <c r="CN214" s="722"/>
      <c r="CO214" s="742" t="e">
        <f t="shared" ref="CO214:CO268" si="337">IF(CE214=0,0,CF214/CE214)</f>
        <v>#VALUE!</v>
      </c>
      <c r="CP214" s="743" t="e">
        <f t="shared" ref="CP214:CP268" si="338">IF(CO214=100%,"청년",IF(CO214=0%,"청년외","확인"))</f>
        <v>#VALUE!</v>
      </c>
      <c r="CQ214" s="724">
        <f t="shared" ref="CQ214:CQ268" si="339">C214</f>
        <v>0</v>
      </c>
      <c r="CR214" s="725" t="e">
        <f t="shared" si="306"/>
        <v>#VALUE!</v>
      </c>
      <c r="CS214" s="725" t="e">
        <f t="shared" si="306"/>
        <v>#VALUE!</v>
      </c>
      <c r="CT214" s="725" t="e">
        <f t="shared" ref="CT214:CT268" si="340">SUM(CR214:CS214)</f>
        <v>#VALUE!</v>
      </c>
      <c r="CU214" s="709"/>
    </row>
    <row r="215" spans="1:99" ht="16.5" customHeight="1">
      <c r="A215" s="23">
        <f t="shared" si="241"/>
        <v>211</v>
      </c>
      <c r="B215" s="142">
        <f>'2020-상시근로자'!B215</f>
        <v>0</v>
      </c>
      <c r="C215" s="635">
        <f>'2020-상시근로자'!C215</f>
        <v>0</v>
      </c>
      <c r="D215" s="637">
        <f>'2020-상시근로자'!D215</f>
        <v>0</v>
      </c>
      <c r="E215" s="156" t="e">
        <f t="shared" si="307"/>
        <v>#VALUE!</v>
      </c>
      <c r="F215" s="30" t="e">
        <f t="shared" si="308"/>
        <v>#VALUE!</v>
      </c>
      <c r="G215" s="31" t="e">
        <f t="shared" si="309"/>
        <v>#VALUE!</v>
      </c>
      <c r="H215" s="147" t="e">
        <f t="shared" si="310"/>
        <v>#VALUE!</v>
      </c>
      <c r="I215" s="636">
        <f>'2020-상시근로자'!E215</f>
        <v>0</v>
      </c>
      <c r="J215" s="636">
        <f>'2020-상시근로자'!G215</f>
        <v>0</v>
      </c>
      <c r="K215" s="33" t="e">
        <f t="shared" si="311"/>
        <v>#VALUE!</v>
      </c>
      <c r="L215" s="33">
        <f t="shared" si="279"/>
        <v>0</v>
      </c>
      <c r="M215" s="35" t="e">
        <f t="shared" si="312"/>
        <v>#VALUE!</v>
      </c>
      <c r="N215" s="108"/>
      <c r="O215" s="178"/>
      <c r="P215" s="179"/>
      <c r="Q215" s="106" t="s">
        <v>160</v>
      </c>
      <c r="R215" s="107" t="s">
        <v>160</v>
      </c>
      <c r="S215" s="43"/>
      <c r="T215" s="122" t="s">
        <v>160</v>
      </c>
      <c r="U215" s="122" t="s">
        <v>160</v>
      </c>
      <c r="V215" s="123" t="s">
        <v>160</v>
      </c>
      <c r="W215" s="702">
        <f t="shared" si="242"/>
        <v>1</v>
      </c>
      <c r="X215" s="703" t="e">
        <f t="shared" si="313"/>
        <v>#VALUE!</v>
      </c>
      <c r="Y215" s="704" t="e">
        <f t="shared" si="314"/>
        <v>#VALUE!</v>
      </c>
      <c r="Z215" s="769" t="e">
        <f t="shared" si="282"/>
        <v>#VALUE!</v>
      </c>
      <c r="AA215" s="705" t="e">
        <f t="shared" si="283"/>
        <v>#VALUE!</v>
      </c>
      <c r="AB215" s="702">
        <f t="shared" si="245"/>
        <v>1</v>
      </c>
      <c r="AC215" s="703" t="e">
        <f t="shared" si="315"/>
        <v>#VALUE!</v>
      </c>
      <c r="AD215" s="704" t="e">
        <f t="shared" si="316"/>
        <v>#VALUE!</v>
      </c>
      <c r="AE215" s="769" t="e">
        <f t="shared" si="284"/>
        <v>#VALUE!</v>
      </c>
      <c r="AF215" s="705" t="e">
        <f t="shared" si="285"/>
        <v>#VALUE!</v>
      </c>
      <c r="AG215" s="702">
        <f t="shared" si="248"/>
        <v>1</v>
      </c>
      <c r="AH215" s="703" t="e">
        <f t="shared" si="317"/>
        <v>#VALUE!</v>
      </c>
      <c r="AI215" s="704" t="e">
        <f t="shared" si="318"/>
        <v>#VALUE!</v>
      </c>
      <c r="AJ215" s="769" t="e">
        <f t="shared" si="286"/>
        <v>#VALUE!</v>
      </c>
      <c r="AK215" s="705" t="e">
        <f t="shared" si="287"/>
        <v>#VALUE!</v>
      </c>
      <c r="AL215" s="702">
        <f t="shared" si="251"/>
        <v>1</v>
      </c>
      <c r="AM215" s="703" t="e">
        <f t="shared" si="319"/>
        <v>#VALUE!</v>
      </c>
      <c r="AN215" s="704" t="e">
        <f t="shared" si="320"/>
        <v>#VALUE!</v>
      </c>
      <c r="AO215" s="769" t="e">
        <f t="shared" si="288"/>
        <v>#VALUE!</v>
      </c>
      <c r="AP215" s="705" t="e">
        <f t="shared" si="289"/>
        <v>#VALUE!</v>
      </c>
      <c r="AQ215" s="702">
        <f t="shared" si="254"/>
        <v>1</v>
      </c>
      <c r="AR215" s="703" t="e">
        <f t="shared" si="321"/>
        <v>#VALUE!</v>
      </c>
      <c r="AS215" s="704" t="e">
        <f t="shared" si="322"/>
        <v>#VALUE!</v>
      </c>
      <c r="AT215" s="769" t="e">
        <f t="shared" si="290"/>
        <v>#VALUE!</v>
      </c>
      <c r="AU215" s="705" t="e">
        <f t="shared" si="291"/>
        <v>#VALUE!</v>
      </c>
      <c r="AV215" s="702">
        <f t="shared" si="257"/>
        <v>1</v>
      </c>
      <c r="AW215" s="703" t="e">
        <f t="shared" si="323"/>
        <v>#VALUE!</v>
      </c>
      <c r="AX215" s="704" t="e">
        <f t="shared" si="324"/>
        <v>#VALUE!</v>
      </c>
      <c r="AY215" s="769" t="e">
        <f t="shared" si="292"/>
        <v>#VALUE!</v>
      </c>
      <c r="AZ215" s="705" t="e">
        <f t="shared" si="293"/>
        <v>#VALUE!</v>
      </c>
      <c r="BA215" s="702">
        <f t="shared" si="260"/>
        <v>1</v>
      </c>
      <c r="BB215" s="703" t="e">
        <f t="shared" si="325"/>
        <v>#VALUE!</v>
      </c>
      <c r="BC215" s="704" t="e">
        <f t="shared" si="326"/>
        <v>#VALUE!</v>
      </c>
      <c r="BD215" s="769" t="e">
        <f t="shared" si="294"/>
        <v>#VALUE!</v>
      </c>
      <c r="BE215" s="705" t="e">
        <f t="shared" si="295"/>
        <v>#VALUE!</v>
      </c>
      <c r="BF215" s="702">
        <f t="shared" si="263"/>
        <v>1</v>
      </c>
      <c r="BG215" s="703" t="e">
        <f t="shared" si="327"/>
        <v>#VALUE!</v>
      </c>
      <c r="BH215" s="704" t="e">
        <f t="shared" si="328"/>
        <v>#VALUE!</v>
      </c>
      <c r="BI215" s="769" t="e">
        <f t="shared" si="296"/>
        <v>#VALUE!</v>
      </c>
      <c r="BJ215" s="705" t="e">
        <f t="shared" si="297"/>
        <v>#VALUE!</v>
      </c>
      <c r="BK215" s="702">
        <f t="shared" si="266"/>
        <v>1</v>
      </c>
      <c r="BL215" s="703" t="e">
        <f t="shared" si="329"/>
        <v>#VALUE!</v>
      </c>
      <c r="BM215" s="704" t="e">
        <f t="shared" si="330"/>
        <v>#VALUE!</v>
      </c>
      <c r="BN215" s="769" t="e">
        <f t="shared" si="298"/>
        <v>#VALUE!</v>
      </c>
      <c r="BO215" s="705" t="e">
        <f t="shared" si="299"/>
        <v>#VALUE!</v>
      </c>
      <c r="BP215" s="702">
        <f t="shared" si="269"/>
        <v>1</v>
      </c>
      <c r="BQ215" s="703" t="e">
        <f t="shared" si="331"/>
        <v>#VALUE!</v>
      </c>
      <c r="BR215" s="704" t="e">
        <f t="shared" si="332"/>
        <v>#VALUE!</v>
      </c>
      <c r="BS215" s="769" t="e">
        <f t="shared" si="300"/>
        <v>#VALUE!</v>
      </c>
      <c r="BT215" s="705" t="e">
        <f t="shared" si="301"/>
        <v>#VALUE!</v>
      </c>
      <c r="BU215" s="702">
        <f t="shared" si="272"/>
        <v>1</v>
      </c>
      <c r="BV215" s="703" t="e">
        <f t="shared" si="333"/>
        <v>#VALUE!</v>
      </c>
      <c r="BW215" s="704" t="e">
        <f t="shared" si="334"/>
        <v>#VALUE!</v>
      </c>
      <c r="BX215" s="769" t="e">
        <f t="shared" si="302"/>
        <v>#VALUE!</v>
      </c>
      <c r="BY215" s="705" t="e">
        <f t="shared" si="303"/>
        <v>#VALUE!</v>
      </c>
      <c r="BZ215" s="702">
        <f t="shared" si="275"/>
        <v>1</v>
      </c>
      <c r="CA215" s="703" t="e">
        <f t="shared" si="335"/>
        <v>#VALUE!</v>
      </c>
      <c r="CB215" s="704" t="e">
        <f t="shared" si="336"/>
        <v>#VALUE!</v>
      </c>
      <c r="CC215" s="769" t="e">
        <f t="shared" si="304"/>
        <v>#VALUE!</v>
      </c>
      <c r="CD215" s="705" t="e">
        <f t="shared" si="305"/>
        <v>#VALUE!</v>
      </c>
      <c r="CE215" s="706">
        <f t="shared" si="280"/>
        <v>12</v>
      </c>
      <c r="CF215" s="707" t="e">
        <f t="shared" si="281"/>
        <v>#VALUE!</v>
      </c>
      <c r="CG215" s="708"/>
      <c r="CH215" s="709"/>
      <c r="CI215" s="719"/>
      <c r="CJ215" s="719"/>
      <c r="CK215" s="720"/>
      <c r="CL215" s="721"/>
      <c r="CM215" s="721"/>
      <c r="CN215" s="722"/>
      <c r="CO215" s="742" t="e">
        <f t="shared" si="337"/>
        <v>#VALUE!</v>
      </c>
      <c r="CP215" s="743" t="e">
        <f t="shared" si="338"/>
        <v>#VALUE!</v>
      </c>
      <c r="CQ215" s="724">
        <f t="shared" si="339"/>
        <v>0</v>
      </c>
      <c r="CR215" s="725" t="e">
        <f t="shared" si="306"/>
        <v>#VALUE!</v>
      </c>
      <c r="CS215" s="725" t="e">
        <f t="shared" si="306"/>
        <v>#VALUE!</v>
      </c>
      <c r="CT215" s="725" t="e">
        <f t="shared" si="340"/>
        <v>#VALUE!</v>
      </c>
      <c r="CU215" s="709"/>
    </row>
    <row r="216" spans="1:99" ht="16.5" customHeight="1">
      <c r="A216" s="23">
        <f t="shared" si="241"/>
        <v>212</v>
      </c>
      <c r="B216" s="142">
        <f>'2020-상시근로자'!B216</f>
        <v>0</v>
      </c>
      <c r="C216" s="635">
        <f>'2020-상시근로자'!C216</f>
        <v>0</v>
      </c>
      <c r="D216" s="637">
        <f>'2020-상시근로자'!D216</f>
        <v>0</v>
      </c>
      <c r="E216" s="156" t="e">
        <f t="shared" si="307"/>
        <v>#VALUE!</v>
      </c>
      <c r="F216" s="30" t="e">
        <f t="shared" si="308"/>
        <v>#VALUE!</v>
      </c>
      <c r="G216" s="31" t="e">
        <f t="shared" si="309"/>
        <v>#VALUE!</v>
      </c>
      <c r="H216" s="147" t="e">
        <f t="shared" si="310"/>
        <v>#VALUE!</v>
      </c>
      <c r="I216" s="636">
        <f>'2020-상시근로자'!E216</f>
        <v>0</v>
      </c>
      <c r="J216" s="636">
        <f>'2020-상시근로자'!G216</f>
        <v>0</v>
      </c>
      <c r="K216" s="33" t="e">
        <f t="shared" si="311"/>
        <v>#VALUE!</v>
      </c>
      <c r="L216" s="33">
        <f t="shared" si="279"/>
        <v>0</v>
      </c>
      <c r="M216" s="35" t="e">
        <f t="shared" si="312"/>
        <v>#VALUE!</v>
      </c>
      <c r="N216" s="108"/>
      <c r="O216" s="178"/>
      <c r="P216" s="179"/>
      <c r="Q216" s="106" t="s">
        <v>160</v>
      </c>
      <c r="R216" s="107" t="s">
        <v>160</v>
      </c>
      <c r="S216" s="43"/>
      <c r="T216" s="122" t="s">
        <v>160</v>
      </c>
      <c r="U216" s="122" t="s">
        <v>160</v>
      </c>
      <c r="V216" s="123" t="s">
        <v>160</v>
      </c>
      <c r="W216" s="702">
        <f t="shared" si="242"/>
        <v>1</v>
      </c>
      <c r="X216" s="703" t="e">
        <f t="shared" si="313"/>
        <v>#VALUE!</v>
      </c>
      <c r="Y216" s="704" t="e">
        <f t="shared" si="314"/>
        <v>#VALUE!</v>
      </c>
      <c r="Z216" s="769" t="e">
        <f t="shared" si="282"/>
        <v>#VALUE!</v>
      </c>
      <c r="AA216" s="705" t="e">
        <f t="shared" si="283"/>
        <v>#VALUE!</v>
      </c>
      <c r="AB216" s="702">
        <f t="shared" si="245"/>
        <v>1</v>
      </c>
      <c r="AC216" s="703" t="e">
        <f t="shared" si="315"/>
        <v>#VALUE!</v>
      </c>
      <c r="AD216" s="704" t="e">
        <f t="shared" si="316"/>
        <v>#VALUE!</v>
      </c>
      <c r="AE216" s="769" t="e">
        <f t="shared" si="284"/>
        <v>#VALUE!</v>
      </c>
      <c r="AF216" s="705" t="e">
        <f t="shared" si="285"/>
        <v>#VALUE!</v>
      </c>
      <c r="AG216" s="702">
        <f t="shared" si="248"/>
        <v>1</v>
      </c>
      <c r="AH216" s="703" t="e">
        <f t="shared" si="317"/>
        <v>#VALUE!</v>
      </c>
      <c r="AI216" s="704" t="e">
        <f t="shared" si="318"/>
        <v>#VALUE!</v>
      </c>
      <c r="AJ216" s="769" t="e">
        <f t="shared" si="286"/>
        <v>#VALUE!</v>
      </c>
      <c r="AK216" s="705" t="e">
        <f t="shared" si="287"/>
        <v>#VALUE!</v>
      </c>
      <c r="AL216" s="702">
        <f t="shared" si="251"/>
        <v>1</v>
      </c>
      <c r="AM216" s="703" t="e">
        <f t="shared" si="319"/>
        <v>#VALUE!</v>
      </c>
      <c r="AN216" s="704" t="e">
        <f t="shared" si="320"/>
        <v>#VALUE!</v>
      </c>
      <c r="AO216" s="769" t="e">
        <f t="shared" si="288"/>
        <v>#VALUE!</v>
      </c>
      <c r="AP216" s="705" t="e">
        <f t="shared" si="289"/>
        <v>#VALUE!</v>
      </c>
      <c r="AQ216" s="702">
        <f t="shared" si="254"/>
        <v>1</v>
      </c>
      <c r="AR216" s="703" t="e">
        <f t="shared" si="321"/>
        <v>#VALUE!</v>
      </c>
      <c r="AS216" s="704" t="e">
        <f t="shared" si="322"/>
        <v>#VALUE!</v>
      </c>
      <c r="AT216" s="769" t="e">
        <f t="shared" si="290"/>
        <v>#VALUE!</v>
      </c>
      <c r="AU216" s="705" t="e">
        <f t="shared" si="291"/>
        <v>#VALUE!</v>
      </c>
      <c r="AV216" s="702">
        <f t="shared" si="257"/>
        <v>1</v>
      </c>
      <c r="AW216" s="703" t="e">
        <f t="shared" si="323"/>
        <v>#VALUE!</v>
      </c>
      <c r="AX216" s="704" t="e">
        <f t="shared" si="324"/>
        <v>#VALUE!</v>
      </c>
      <c r="AY216" s="769" t="e">
        <f t="shared" si="292"/>
        <v>#VALUE!</v>
      </c>
      <c r="AZ216" s="705" t="e">
        <f t="shared" si="293"/>
        <v>#VALUE!</v>
      </c>
      <c r="BA216" s="702">
        <f t="shared" si="260"/>
        <v>1</v>
      </c>
      <c r="BB216" s="703" t="e">
        <f t="shared" si="325"/>
        <v>#VALUE!</v>
      </c>
      <c r="BC216" s="704" t="e">
        <f t="shared" si="326"/>
        <v>#VALUE!</v>
      </c>
      <c r="BD216" s="769" t="e">
        <f t="shared" si="294"/>
        <v>#VALUE!</v>
      </c>
      <c r="BE216" s="705" t="e">
        <f t="shared" si="295"/>
        <v>#VALUE!</v>
      </c>
      <c r="BF216" s="702">
        <f t="shared" si="263"/>
        <v>1</v>
      </c>
      <c r="BG216" s="703" t="e">
        <f t="shared" si="327"/>
        <v>#VALUE!</v>
      </c>
      <c r="BH216" s="704" t="e">
        <f t="shared" si="328"/>
        <v>#VALUE!</v>
      </c>
      <c r="BI216" s="769" t="e">
        <f t="shared" si="296"/>
        <v>#VALUE!</v>
      </c>
      <c r="BJ216" s="705" t="e">
        <f t="shared" si="297"/>
        <v>#VALUE!</v>
      </c>
      <c r="BK216" s="702">
        <f t="shared" si="266"/>
        <v>1</v>
      </c>
      <c r="BL216" s="703" t="e">
        <f t="shared" si="329"/>
        <v>#VALUE!</v>
      </c>
      <c r="BM216" s="704" t="e">
        <f t="shared" si="330"/>
        <v>#VALUE!</v>
      </c>
      <c r="BN216" s="769" t="e">
        <f t="shared" si="298"/>
        <v>#VALUE!</v>
      </c>
      <c r="BO216" s="705" t="e">
        <f t="shared" si="299"/>
        <v>#VALUE!</v>
      </c>
      <c r="BP216" s="702">
        <f t="shared" si="269"/>
        <v>1</v>
      </c>
      <c r="BQ216" s="703" t="e">
        <f t="shared" si="331"/>
        <v>#VALUE!</v>
      </c>
      <c r="BR216" s="704" t="e">
        <f t="shared" si="332"/>
        <v>#VALUE!</v>
      </c>
      <c r="BS216" s="769" t="e">
        <f t="shared" si="300"/>
        <v>#VALUE!</v>
      </c>
      <c r="BT216" s="705" t="e">
        <f t="shared" si="301"/>
        <v>#VALUE!</v>
      </c>
      <c r="BU216" s="702">
        <f t="shared" si="272"/>
        <v>1</v>
      </c>
      <c r="BV216" s="703" t="e">
        <f t="shared" si="333"/>
        <v>#VALUE!</v>
      </c>
      <c r="BW216" s="704" t="e">
        <f t="shared" si="334"/>
        <v>#VALUE!</v>
      </c>
      <c r="BX216" s="769" t="e">
        <f t="shared" si="302"/>
        <v>#VALUE!</v>
      </c>
      <c r="BY216" s="705" t="e">
        <f t="shared" si="303"/>
        <v>#VALUE!</v>
      </c>
      <c r="BZ216" s="702">
        <f t="shared" si="275"/>
        <v>1</v>
      </c>
      <c r="CA216" s="703" t="e">
        <f t="shared" si="335"/>
        <v>#VALUE!</v>
      </c>
      <c r="CB216" s="704" t="e">
        <f t="shared" si="336"/>
        <v>#VALUE!</v>
      </c>
      <c r="CC216" s="769" t="e">
        <f t="shared" si="304"/>
        <v>#VALUE!</v>
      </c>
      <c r="CD216" s="705" t="e">
        <f t="shared" si="305"/>
        <v>#VALUE!</v>
      </c>
      <c r="CE216" s="706">
        <f t="shared" si="280"/>
        <v>12</v>
      </c>
      <c r="CF216" s="707" t="e">
        <f t="shared" si="281"/>
        <v>#VALUE!</v>
      </c>
      <c r="CG216" s="708"/>
      <c r="CH216" s="709"/>
      <c r="CI216" s="719"/>
      <c r="CJ216" s="719"/>
      <c r="CK216" s="720"/>
      <c r="CL216" s="721"/>
      <c r="CM216" s="721"/>
      <c r="CN216" s="722"/>
      <c r="CO216" s="742" t="e">
        <f t="shared" si="337"/>
        <v>#VALUE!</v>
      </c>
      <c r="CP216" s="743" t="e">
        <f t="shared" si="338"/>
        <v>#VALUE!</v>
      </c>
      <c r="CQ216" s="724">
        <f t="shared" si="339"/>
        <v>0</v>
      </c>
      <c r="CR216" s="725" t="e">
        <f t="shared" si="306"/>
        <v>#VALUE!</v>
      </c>
      <c r="CS216" s="725" t="e">
        <f t="shared" si="306"/>
        <v>#VALUE!</v>
      </c>
      <c r="CT216" s="725" t="e">
        <f t="shared" si="340"/>
        <v>#VALUE!</v>
      </c>
      <c r="CU216" s="709"/>
    </row>
    <row r="217" spans="1:99" ht="16.5" customHeight="1" thickBot="1">
      <c r="A217" s="23">
        <f t="shared" si="241"/>
        <v>213</v>
      </c>
      <c r="B217" s="142">
        <f>'2020-상시근로자'!B217</f>
        <v>0</v>
      </c>
      <c r="C217" s="635">
        <f>'2020-상시근로자'!C217</f>
        <v>0</v>
      </c>
      <c r="D217" s="637">
        <f>'2020-상시근로자'!D217</f>
        <v>0</v>
      </c>
      <c r="E217" s="156" t="e">
        <f t="shared" si="307"/>
        <v>#VALUE!</v>
      </c>
      <c r="F217" s="30" t="e">
        <f t="shared" si="308"/>
        <v>#VALUE!</v>
      </c>
      <c r="G217" s="31" t="e">
        <f t="shared" si="309"/>
        <v>#VALUE!</v>
      </c>
      <c r="H217" s="147" t="e">
        <f t="shared" si="310"/>
        <v>#VALUE!</v>
      </c>
      <c r="I217" s="636">
        <f>'2020-상시근로자'!E217</f>
        <v>0</v>
      </c>
      <c r="J217" s="636">
        <f>'2020-상시근로자'!G217</f>
        <v>0</v>
      </c>
      <c r="K217" s="33" t="e">
        <f t="shared" si="311"/>
        <v>#VALUE!</v>
      </c>
      <c r="L217" s="33">
        <f t="shared" si="279"/>
        <v>0</v>
      </c>
      <c r="M217" s="35" t="e">
        <f t="shared" si="312"/>
        <v>#VALUE!</v>
      </c>
      <c r="N217" s="108"/>
      <c r="O217" s="180"/>
      <c r="P217" s="181"/>
      <c r="Q217" s="106" t="s">
        <v>160</v>
      </c>
      <c r="R217" s="107" t="s">
        <v>160</v>
      </c>
      <c r="S217" s="43"/>
      <c r="T217" s="122" t="s">
        <v>160</v>
      </c>
      <c r="U217" s="122" t="s">
        <v>160</v>
      </c>
      <c r="V217" s="123" t="s">
        <v>160</v>
      </c>
      <c r="W217" s="702">
        <f t="shared" si="242"/>
        <v>1</v>
      </c>
      <c r="X217" s="703" t="e">
        <f t="shared" si="313"/>
        <v>#VALUE!</v>
      </c>
      <c r="Y217" s="704" t="e">
        <f t="shared" si="314"/>
        <v>#VALUE!</v>
      </c>
      <c r="Z217" s="769" t="e">
        <f t="shared" si="282"/>
        <v>#VALUE!</v>
      </c>
      <c r="AA217" s="705" t="e">
        <f t="shared" si="283"/>
        <v>#VALUE!</v>
      </c>
      <c r="AB217" s="702">
        <f t="shared" si="245"/>
        <v>1</v>
      </c>
      <c r="AC217" s="703" t="e">
        <f t="shared" si="315"/>
        <v>#VALUE!</v>
      </c>
      <c r="AD217" s="704" t="e">
        <f t="shared" si="316"/>
        <v>#VALUE!</v>
      </c>
      <c r="AE217" s="769" t="e">
        <f t="shared" si="284"/>
        <v>#VALUE!</v>
      </c>
      <c r="AF217" s="705" t="e">
        <f t="shared" si="285"/>
        <v>#VALUE!</v>
      </c>
      <c r="AG217" s="702">
        <f t="shared" si="248"/>
        <v>1</v>
      </c>
      <c r="AH217" s="703" t="e">
        <f t="shared" si="317"/>
        <v>#VALUE!</v>
      </c>
      <c r="AI217" s="704" t="e">
        <f t="shared" si="318"/>
        <v>#VALUE!</v>
      </c>
      <c r="AJ217" s="769" t="e">
        <f t="shared" si="286"/>
        <v>#VALUE!</v>
      </c>
      <c r="AK217" s="705" t="e">
        <f t="shared" si="287"/>
        <v>#VALUE!</v>
      </c>
      <c r="AL217" s="702">
        <f t="shared" si="251"/>
        <v>1</v>
      </c>
      <c r="AM217" s="703" t="e">
        <f t="shared" si="319"/>
        <v>#VALUE!</v>
      </c>
      <c r="AN217" s="704" t="e">
        <f t="shared" si="320"/>
        <v>#VALUE!</v>
      </c>
      <c r="AO217" s="769" t="e">
        <f t="shared" si="288"/>
        <v>#VALUE!</v>
      </c>
      <c r="AP217" s="705" t="e">
        <f t="shared" si="289"/>
        <v>#VALUE!</v>
      </c>
      <c r="AQ217" s="702">
        <f t="shared" si="254"/>
        <v>1</v>
      </c>
      <c r="AR217" s="703" t="e">
        <f t="shared" si="321"/>
        <v>#VALUE!</v>
      </c>
      <c r="AS217" s="704" t="e">
        <f t="shared" si="322"/>
        <v>#VALUE!</v>
      </c>
      <c r="AT217" s="769" t="e">
        <f t="shared" si="290"/>
        <v>#VALUE!</v>
      </c>
      <c r="AU217" s="705" t="e">
        <f t="shared" si="291"/>
        <v>#VALUE!</v>
      </c>
      <c r="AV217" s="702">
        <f t="shared" si="257"/>
        <v>1</v>
      </c>
      <c r="AW217" s="703" t="e">
        <f t="shared" si="323"/>
        <v>#VALUE!</v>
      </c>
      <c r="AX217" s="704" t="e">
        <f t="shared" si="324"/>
        <v>#VALUE!</v>
      </c>
      <c r="AY217" s="769" t="e">
        <f t="shared" si="292"/>
        <v>#VALUE!</v>
      </c>
      <c r="AZ217" s="705" t="e">
        <f t="shared" si="293"/>
        <v>#VALUE!</v>
      </c>
      <c r="BA217" s="702">
        <f t="shared" si="260"/>
        <v>1</v>
      </c>
      <c r="BB217" s="703" t="e">
        <f t="shared" si="325"/>
        <v>#VALUE!</v>
      </c>
      <c r="BC217" s="704" t="e">
        <f t="shared" si="326"/>
        <v>#VALUE!</v>
      </c>
      <c r="BD217" s="769" t="e">
        <f t="shared" si="294"/>
        <v>#VALUE!</v>
      </c>
      <c r="BE217" s="705" t="e">
        <f t="shared" si="295"/>
        <v>#VALUE!</v>
      </c>
      <c r="BF217" s="702">
        <f t="shared" si="263"/>
        <v>1</v>
      </c>
      <c r="BG217" s="703" t="e">
        <f t="shared" si="327"/>
        <v>#VALUE!</v>
      </c>
      <c r="BH217" s="704" t="e">
        <f t="shared" si="328"/>
        <v>#VALUE!</v>
      </c>
      <c r="BI217" s="769" t="e">
        <f t="shared" si="296"/>
        <v>#VALUE!</v>
      </c>
      <c r="BJ217" s="705" t="e">
        <f t="shared" si="297"/>
        <v>#VALUE!</v>
      </c>
      <c r="BK217" s="702">
        <f t="shared" si="266"/>
        <v>1</v>
      </c>
      <c r="BL217" s="703" t="e">
        <f t="shared" si="329"/>
        <v>#VALUE!</v>
      </c>
      <c r="BM217" s="704" t="e">
        <f t="shared" si="330"/>
        <v>#VALUE!</v>
      </c>
      <c r="BN217" s="769" t="e">
        <f t="shared" si="298"/>
        <v>#VALUE!</v>
      </c>
      <c r="BO217" s="705" t="e">
        <f t="shared" si="299"/>
        <v>#VALUE!</v>
      </c>
      <c r="BP217" s="702">
        <f t="shared" si="269"/>
        <v>1</v>
      </c>
      <c r="BQ217" s="703" t="e">
        <f t="shared" si="331"/>
        <v>#VALUE!</v>
      </c>
      <c r="BR217" s="704" t="e">
        <f t="shared" si="332"/>
        <v>#VALUE!</v>
      </c>
      <c r="BS217" s="769" t="e">
        <f t="shared" si="300"/>
        <v>#VALUE!</v>
      </c>
      <c r="BT217" s="705" t="e">
        <f t="shared" si="301"/>
        <v>#VALUE!</v>
      </c>
      <c r="BU217" s="702">
        <f t="shared" si="272"/>
        <v>1</v>
      </c>
      <c r="BV217" s="703" t="e">
        <f t="shared" si="333"/>
        <v>#VALUE!</v>
      </c>
      <c r="BW217" s="704" t="e">
        <f t="shared" si="334"/>
        <v>#VALUE!</v>
      </c>
      <c r="BX217" s="769" t="e">
        <f t="shared" si="302"/>
        <v>#VALUE!</v>
      </c>
      <c r="BY217" s="705" t="e">
        <f t="shared" si="303"/>
        <v>#VALUE!</v>
      </c>
      <c r="BZ217" s="702">
        <f t="shared" si="275"/>
        <v>1</v>
      </c>
      <c r="CA217" s="703" t="e">
        <f t="shared" si="335"/>
        <v>#VALUE!</v>
      </c>
      <c r="CB217" s="704" t="e">
        <f t="shared" si="336"/>
        <v>#VALUE!</v>
      </c>
      <c r="CC217" s="769" t="e">
        <f t="shared" si="304"/>
        <v>#VALUE!</v>
      </c>
      <c r="CD217" s="705" t="e">
        <f t="shared" si="305"/>
        <v>#VALUE!</v>
      </c>
      <c r="CE217" s="706">
        <f t="shared" si="280"/>
        <v>12</v>
      </c>
      <c r="CF217" s="707" t="e">
        <f t="shared" si="281"/>
        <v>#VALUE!</v>
      </c>
      <c r="CG217" s="708"/>
      <c r="CH217" s="709"/>
      <c r="CI217" s="719"/>
      <c r="CJ217" s="719"/>
      <c r="CK217" s="720"/>
      <c r="CL217" s="721"/>
      <c r="CM217" s="721"/>
      <c r="CN217" s="722"/>
      <c r="CO217" s="742" t="e">
        <f t="shared" si="337"/>
        <v>#VALUE!</v>
      </c>
      <c r="CP217" s="743" t="e">
        <f t="shared" si="338"/>
        <v>#VALUE!</v>
      </c>
      <c r="CQ217" s="724">
        <f t="shared" si="339"/>
        <v>0</v>
      </c>
      <c r="CR217" s="725" t="e">
        <f t="shared" si="306"/>
        <v>#VALUE!</v>
      </c>
      <c r="CS217" s="725" t="e">
        <f t="shared" si="306"/>
        <v>#VALUE!</v>
      </c>
      <c r="CT217" s="725" t="e">
        <f t="shared" si="340"/>
        <v>#VALUE!</v>
      </c>
      <c r="CU217" s="709"/>
    </row>
    <row r="218" spans="1:99" ht="16.5" customHeight="1">
      <c r="A218" s="23">
        <f t="shared" si="241"/>
        <v>214</v>
      </c>
      <c r="B218" s="142">
        <f>'2020-상시근로자'!B218</f>
        <v>0</v>
      </c>
      <c r="C218" s="635">
        <f>'2020-상시근로자'!C218</f>
        <v>0</v>
      </c>
      <c r="D218" s="637">
        <f>'2020-상시근로자'!D218</f>
        <v>0</v>
      </c>
      <c r="E218" s="156" t="e">
        <f t="shared" si="307"/>
        <v>#VALUE!</v>
      </c>
      <c r="F218" s="30" t="e">
        <f t="shared" si="308"/>
        <v>#VALUE!</v>
      </c>
      <c r="G218" s="31" t="e">
        <f t="shared" si="309"/>
        <v>#VALUE!</v>
      </c>
      <c r="H218" s="147" t="e">
        <f t="shared" si="310"/>
        <v>#VALUE!</v>
      </c>
      <c r="I218" s="636">
        <f>'2020-상시근로자'!E218</f>
        <v>0</v>
      </c>
      <c r="J218" s="636">
        <f>'2020-상시근로자'!G218</f>
        <v>0</v>
      </c>
      <c r="K218" s="33" t="e">
        <f t="shared" si="311"/>
        <v>#VALUE!</v>
      </c>
      <c r="L218" s="33">
        <f t="shared" si="279"/>
        <v>0</v>
      </c>
      <c r="M218" s="35" t="e">
        <f t="shared" si="312"/>
        <v>#VALUE!</v>
      </c>
      <c r="N218" s="108"/>
      <c r="O218" s="178"/>
      <c r="P218" s="179"/>
      <c r="Q218" s="106" t="s">
        <v>160</v>
      </c>
      <c r="R218" s="107" t="s">
        <v>160</v>
      </c>
      <c r="S218" s="43"/>
      <c r="T218" s="122" t="s">
        <v>160</v>
      </c>
      <c r="U218" s="122" t="s">
        <v>160</v>
      </c>
      <c r="V218" s="123" t="s">
        <v>160</v>
      </c>
      <c r="W218" s="702">
        <f t="shared" si="242"/>
        <v>1</v>
      </c>
      <c r="X218" s="703" t="e">
        <f t="shared" si="313"/>
        <v>#VALUE!</v>
      </c>
      <c r="Y218" s="704" t="e">
        <f t="shared" si="314"/>
        <v>#VALUE!</v>
      </c>
      <c r="Z218" s="769" t="e">
        <f t="shared" si="282"/>
        <v>#VALUE!</v>
      </c>
      <c r="AA218" s="705" t="e">
        <f t="shared" si="283"/>
        <v>#VALUE!</v>
      </c>
      <c r="AB218" s="702">
        <f t="shared" si="245"/>
        <v>1</v>
      </c>
      <c r="AC218" s="703" t="e">
        <f t="shared" si="315"/>
        <v>#VALUE!</v>
      </c>
      <c r="AD218" s="704" t="e">
        <f t="shared" si="316"/>
        <v>#VALUE!</v>
      </c>
      <c r="AE218" s="769" t="e">
        <f t="shared" si="284"/>
        <v>#VALUE!</v>
      </c>
      <c r="AF218" s="705" t="e">
        <f t="shared" si="285"/>
        <v>#VALUE!</v>
      </c>
      <c r="AG218" s="702">
        <f t="shared" si="248"/>
        <v>1</v>
      </c>
      <c r="AH218" s="703" t="e">
        <f t="shared" si="317"/>
        <v>#VALUE!</v>
      </c>
      <c r="AI218" s="704" t="e">
        <f t="shared" si="318"/>
        <v>#VALUE!</v>
      </c>
      <c r="AJ218" s="769" t="e">
        <f t="shared" si="286"/>
        <v>#VALUE!</v>
      </c>
      <c r="AK218" s="705" t="e">
        <f t="shared" si="287"/>
        <v>#VALUE!</v>
      </c>
      <c r="AL218" s="702">
        <f t="shared" si="251"/>
        <v>1</v>
      </c>
      <c r="AM218" s="703" t="e">
        <f t="shared" si="319"/>
        <v>#VALUE!</v>
      </c>
      <c r="AN218" s="704" t="e">
        <f t="shared" si="320"/>
        <v>#VALUE!</v>
      </c>
      <c r="AO218" s="769" t="e">
        <f t="shared" si="288"/>
        <v>#VALUE!</v>
      </c>
      <c r="AP218" s="705" t="e">
        <f t="shared" si="289"/>
        <v>#VALUE!</v>
      </c>
      <c r="AQ218" s="702">
        <f t="shared" si="254"/>
        <v>1</v>
      </c>
      <c r="AR218" s="703" t="e">
        <f t="shared" si="321"/>
        <v>#VALUE!</v>
      </c>
      <c r="AS218" s="704" t="e">
        <f t="shared" si="322"/>
        <v>#VALUE!</v>
      </c>
      <c r="AT218" s="769" t="e">
        <f t="shared" si="290"/>
        <v>#VALUE!</v>
      </c>
      <c r="AU218" s="705" t="e">
        <f t="shared" si="291"/>
        <v>#VALUE!</v>
      </c>
      <c r="AV218" s="702">
        <f t="shared" si="257"/>
        <v>1</v>
      </c>
      <c r="AW218" s="703" t="e">
        <f t="shared" si="323"/>
        <v>#VALUE!</v>
      </c>
      <c r="AX218" s="704" t="e">
        <f t="shared" si="324"/>
        <v>#VALUE!</v>
      </c>
      <c r="AY218" s="769" t="e">
        <f t="shared" si="292"/>
        <v>#VALUE!</v>
      </c>
      <c r="AZ218" s="705" t="e">
        <f t="shared" si="293"/>
        <v>#VALUE!</v>
      </c>
      <c r="BA218" s="702">
        <f t="shared" si="260"/>
        <v>1</v>
      </c>
      <c r="BB218" s="703" t="e">
        <f t="shared" si="325"/>
        <v>#VALUE!</v>
      </c>
      <c r="BC218" s="704" t="e">
        <f t="shared" si="326"/>
        <v>#VALUE!</v>
      </c>
      <c r="BD218" s="769" t="e">
        <f t="shared" si="294"/>
        <v>#VALUE!</v>
      </c>
      <c r="BE218" s="705" t="e">
        <f t="shared" si="295"/>
        <v>#VALUE!</v>
      </c>
      <c r="BF218" s="702">
        <f t="shared" si="263"/>
        <v>1</v>
      </c>
      <c r="BG218" s="703" t="e">
        <f t="shared" si="327"/>
        <v>#VALUE!</v>
      </c>
      <c r="BH218" s="704" t="e">
        <f t="shared" si="328"/>
        <v>#VALUE!</v>
      </c>
      <c r="BI218" s="769" t="e">
        <f t="shared" si="296"/>
        <v>#VALUE!</v>
      </c>
      <c r="BJ218" s="705" t="e">
        <f t="shared" si="297"/>
        <v>#VALUE!</v>
      </c>
      <c r="BK218" s="702">
        <f t="shared" si="266"/>
        <v>1</v>
      </c>
      <c r="BL218" s="703" t="e">
        <f t="shared" si="329"/>
        <v>#VALUE!</v>
      </c>
      <c r="BM218" s="704" t="e">
        <f t="shared" si="330"/>
        <v>#VALUE!</v>
      </c>
      <c r="BN218" s="769" t="e">
        <f t="shared" si="298"/>
        <v>#VALUE!</v>
      </c>
      <c r="BO218" s="705" t="e">
        <f t="shared" si="299"/>
        <v>#VALUE!</v>
      </c>
      <c r="BP218" s="702">
        <f t="shared" si="269"/>
        <v>1</v>
      </c>
      <c r="BQ218" s="703" t="e">
        <f t="shared" si="331"/>
        <v>#VALUE!</v>
      </c>
      <c r="BR218" s="704" t="e">
        <f t="shared" si="332"/>
        <v>#VALUE!</v>
      </c>
      <c r="BS218" s="769" t="e">
        <f t="shared" si="300"/>
        <v>#VALUE!</v>
      </c>
      <c r="BT218" s="705" t="e">
        <f t="shared" si="301"/>
        <v>#VALUE!</v>
      </c>
      <c r="BU218" s="702">
        <f t="shared" si="272"/>
        <v>1</v>
      </c>
      <c r="BV218" s="703" t="e">
        <f t="shared" si="333"/>
        <v>#VALUE!</v>
      </c>
      <c r="BW218" s="704" t="e">
        <f t="shared" si="334"/>
        <v>#VALUE!</v>
      </c>
      <c r="BX218" s="769" t="e">
        <f t="shared" si="302"/>
        <v>#VALUE!</v>
      </c>
      <c r="BY218" s="705" t="e">
        <f t="shared" si="303"/>
        <v>#VALUE!</v>
      </c>
      <c r="BZ218" s="702">
        <f t="shared" si="275"/>
        <v>1</v>
      </c>
      <c r="CA218" s="703" t="e">
        <f t="shared" si="335"/>
        <v>#VALUE!</v>
      </c>
      <c r="CB218" s="704" t="e">
        <f t="shared" si="336"/>
        <v>#VALUE!</v>
      </c>
      <c r="CC218" s="769" t="e">
        <f t="shared" si="304"/>
        <v>#VALUE!</v>
      </c>
      <c r="CD218" s="705" t="e">
        <f t="shared" si="305"/>
        <v>#VALUE!</v>
      </c>
      <c r="CE218" s="706">
        <f t="shared" si="280"/>
        <v>12</v>
      </c>
      <c r="CF218" s="707" t="e">
        <f t="shared" si="281"/>
        <v>#VALUE!</v>
      </c>
      <c r="CG218" s="708"/>
      <c r="CH218" s="709"/>
      <c r="CI218" s="719"/>
      <c r="CJ218" s="719"/>
      <c r="CK218" s="720"/>
      <c r="CL218" s="721"/>
      <c r="CM218" s="721"/>
      <c r="CN218" s="722"/>
      <c r="CO218" s="742" t="e">
        <f t="shared" si="337"/>
        <v>#VALUE!</v>
      </c>
      <c r="CP218" s="743" t="e">
        <f t="shared" si="338"/>
        <v>#VALUE!</v>
      </c>
      <c r="CQ218" s="724">
        <f t="shared" si="339"/>
        <v>0</v>
      </c>
      <c r="CR218" s="725" t="e">
        <f t="shared" ref="CR218:CS241" si="341">IF($CP218=CR$4,$CN218,0)</f>
        <v>#VALUE!</v>
      </c>
      <c r="CS218" s="725" t="e">
        <f t="shared" si="341"/>
        <v>#VALUE!</v>
      </c>
      <c r="CT218" s="725" t="e">
        <f t="shared" si="340"/>
        <v>#VALUE!</v>
      </c>
      <c r="CU218" s="709"/>
    </row>
    <row r="219" spans="1:99" ht="16.5" customHeight="1">
      <c r="A219" s="23">
        <f t="shared" si="241"/>
        <v>215</v>
      </c>
      <c r="B219" s="142">
        <f>'2020-상시근로자'!B219</f>
        <v>0</v>
      </c>
      <c r="C219" s="635">
        <f>'2020-상시근로자'!C219</f>
        <v>0</v>
      </c>
      <c r="D219" s="637">
        <f>'2020-상시근로자'!D219</f>
        <v>0</v>
      </c>
      <c r="E219" s="156" t="e">
        <f t="shared" si="307"/>
        <v>#VALUE!</v>
      </c>
      <c r="F219" s="30" t="e">
        <f t="shared" si="308"/>
        <v>#VALUE!</v>
      </c>
      <c r="G219" s="31" t="e">
        <f t="shared" si="309"/>
        <v>#VALUE!</v>
      </c>
      <c r="H219" s="147" t="e">
        <f t="shared" si="310"/>
        <v>#VALUE!</v>
      </c>
      <c r="I219" s="636">
        <f>'2020-상시근로자'!E219</f>
        <v>0</v>
      </c>
      <c r="J219" s="636">
        <f>'2020-상시근로자'!G219</f>
        <v>0</v>
      </c>
      <c r="K219" s="33" t="e">
        <f t="shared" si="311"/>
        <v>#VALUE!</v>
      </c>
      <c r="L219" s="33">
        <f t="shared" si="279"/>
        <v>0</v>
      </c>
      <c r="M219" s="35" t="e">
        <f t="shared" si="312"/>
        <v>#VALUE!</v>
      </c>
      <c r="N219" s="108"/>
      <c r="O219" s="178"/>
      <c r="P219" s="179"/>
      <c r="Q219" s="106" t="s">
        <v>160</v>
      </c>
      <c r="R219" s="107" t="s">
        <v>160</v>
      </c>
      <c r="S219" s="43"/>
      <c r="T219" s="122" t="s">
        <v>160</v>
      </c>
      <c r="U219" s="122" t="s">
        <v>160</v>
      </c>
      <c r="V219" s="123" t="s">
        <v>160</v>
      </c>
      <c r="W219" s="702">
        <f t="shared" si="242"/>
        <v>1</v>
      </c>
      <c r="X219" s="703" t="e">
        <f t="shared" si="313"/>
        <v>#VALUE!</v>
      </c>
      <c r="Y219" s="704" t="e">
        <f t="shared" si="314"/>
        <v>#VALUE!</v>
      </c>
      <c r="Z219" s="769" t="e">
        <f t="shared" si="282"/>
        <v>#VALUE!</v>
      </c>
      <c r="AA219" s="705" t="e">
        <f t="shared" si="283"/>
        <v>#VALUE!</v>
      </c>
      <c r="AB219" s="702">
        <f t="shared" si="245"/>
        <v>1</v>
      </c>
      <c r="AC219" s="703" t="e">
        <f t="shared" si="315"/>
        <v>#VALUE!</v>
      </c>
      <c r="AD219" s="704" t="e">
        <f t="shared" si="316"/>
        <v>#VALUE!</v>
      </c>
      <c r="AE219" s="769" t="e">
        <f t="shared" si="284"/>
        <v>#VALUE!</v>
      </c>
      <c r="AF219" s="705" t="e">
        <f t="shared" si="285"/>
        <v>#VALUE!</v>
      </c>
      <c r="AG219" s="702">
        <f t="shared" si="248"/>
        <v>1</v>
      </c>
      <c r="AH219" s="703" t="e">
        <f t="shared" si="317"/>
        <v>#VALUE!</v>
      </c>
      <c r="AI219" s="704" t="e">
        <f t="shared" si="318"/>
        <v>#VALUE!</v>
      </c>
      <c r="AJ219" s="769" t="e">
        <f t="shared" si="286"/>
        <v>#VALUE!</v>
      </c>
      <c r="AK219" s="705" t="e">
        <f t="shared" si="287"/>
        <v>#VALUE!</v>
      </c>
      <c r="AL219" s="702">
        <f t="shared" si="251"/>
        <v>1</v>
      </c>
      <c r="AM219" s="703" t="e">
        <f t="shared" si="319"/>
        <v>#VALUE!</v>
      </c>
      <c r="AN219" s="704" t="e">
        <f t="shared" si="320"/>
        <v>#VALUE!</v>
      </c>
      <c r="AO219" s="769" t="e">
        <f t="shared" si="288"/>
        <v>#VALUE!</v>
      </c>
      <c r="AP219" s="705" t="e">
        <f t="shared" si="289"/>
        <v>#VALUE!</v>
      </c>
      <c r="AQ219" s="702">
        <f t="shared" si="254"/>
        <v>1</v>
      </c>
      <c r="AR219" s="703" t="e">
        <f t="shared" si="321"/>
        <v>#VALUE!</v>
      </c>
      <c r="AS219" s="704" t="e">
        <f t="shared" si="322"/>
        <v>#VALUE!</v>
      </c>
      <c r="AT219" s="769" t="e">
        <f t="shared" si="290"/>
        <v>#VALUE!</v>
      </c>
      <c r="AU219" s="705" t="e">
        <f t="shared" si="291"/>
        <v>#VALUE!</v>
      </c>
      <c r="AV219" s="702">
        <f t="shared" si="257"/>
        <v>1</v>
      </c>
      <c r="AW219" s="703" t="e">
        <f t="shared" si="323"/>
        <v>#VALUE!</v>
      </c>
      <c r="AX219" s="704" t="e">
        <f t="shared" si="324"/>
        <v>#VALUE!</v>
      </c>
      <c r="AY219" s="769" t="e">
        <f t="shared" si="292"/>
        <v>#VALUE!</v>
      </c>
      <c r="AZ219" s="705" t="e">
        <f t="shared" si="293"/>
        <v>#VALUE!</v>
      </c>
      <c r="BA219" s="702">
        <f t="shared" si="260"/>
        <v>1</v>
      </c>
      <c r="BB219" s="703" t="e">
        <f t="shared" si="325"/>
        <v>#VALUE!</v>
      </c>
      <c r="BC219" s="704" t="e">
        <f t="shared" si="326"/>
        <v>#VALUE!</v>
      </c>
      <c r="BD219" s="769" t="e">
        <f t="shared" si="294"/>
        <v>#VALUE!</v>
      </c>
      <c r="BE219" s="705" t="e">
        <f t="shared" si="295"/>
        <v>#VALUE!</v>
      </c>
      <c r="BF219" s="702">
        <f t="shared" si="263"/>
        <v>1</v>
      </c>
      <c r="BG219" s="703" t="e">
        <f t="shared" si="327"/>
        <v>#VALUE!</v>
      </c>
      <c r="BH219" s="704" t="e">
        <f t="shared" si="328"/>
        <v>#VALUE!</v>
      </c>
      <c r="BI219" s="769" t="e">
        <f t="shared" si="296"/>
        <v>#VALUE!</v>
      </c>
      <c r="BJ219" s="705" t="e">
        <f t="shared" si="297"/>
        <v>#VALUE!</v>
      </c>
      <c r="BK219" s="702">
        <f t="shared" si="266"/>
        <v>1</v>
      </c>
      <c r="BL219" s="703" t="e">
        <f t="shared" si="329"/>
        <v>#VALUE!</v>
      </c>
      <c r="BM219" s="704" t="e">
        <f t="shared" si="330"/>
        <v>#VALUE!</v>
      </c>
      <c r="BN219" s="769" t="e">
        <f t="shared" si="298"/>
        <v>#VALUE!</v>
      </c>
      <c r="BO219" s="705" t="e">
        <f t="shared" si="299"/>
        <v>#VALUE!</v>
      </c>
      <c r="BP219" s="702">
        <f t="shared" si="269"/>
        <v>1</v>
      </c>
      <c r="BQ219" s="703" t="e">
        <f t="shared" si="331"/>
        <v>#VALUE!</v>
      </c>
      <c r="BR219" s="704" t="e">
        <f t="shared" si="332"/>
        <v>#VALUE!</v>
      </c>
      <c r="BS219" s="769" t="e">
        <f t="shared" si="300"/>
        <v>#VALUE!</v>
      </c>
      <c r="BT219" s="705" t="e">
        <f t="shared" si="301"/>
        <v>#VALUE!</v>
      </c>
      <c r="BU219" s="702">
        <f t="shared" si="272"/>
        <v>1</v>
      </c>
      <c r="BV219" s="703" t="e">
        <f t="shared" si="333"/>
        <v>#VALUE!</v>
      </c>
      <c r="BW219" s="704" t="e">
        <f t="shared" si="334"/>
        <v>#VALUE!</v>
      </c>
      <c r="BX219" s="769" t="e">
        <f t="shared" si="302"/>
        <v>#VALUE!</v>
      </c>
      <c r="BY219" s="705" t="e">
        <f t="shared" si="303"/>
        <v>#VALUE!</v>
      </c>
      <c r="BZ219" s="702">
        <f t="shared" si="275"/>
        <v>1</v>
      </c>
      <c r="CA219" s="703" t="e">
        <f t="shared" si="335"/>
        <v>#VALUE!</v>
      </c>
      <c r="CB219" s="704" t="e">
        <f t="shared" si="336"/>
        <v>#VALUE!</v>
      </c>
      <c r="CC219" s="769" t="e">
        <f t="shared" si="304"/>
        <v>#VALUE!</v>
      </c>
      <c r="CD219" s="705" t="e">
        <f t="shared" si="305"/>
        <v>#VALUE!</v>
      </c>
      <c r="CE219" s="706">
        <f t="shared" si="280"/>
        <v>12</v>
      </c>
      <c r="CF219" s="707" t="e">
        <f t="shared" si="281"/>
        <v>#VALUE!</v>
      </c>
      <c r="CG219" s="708"/>
      <c r="CH219" s="709"/>
      <c r="CI219" s="719"/>
      <c r="CJ219" s="719"/>
      <c r="CK219" s="720"/>
      <c r="CL219" s="721"/>
      <c r="CM219" s="721"/>
      <c r="CN219" s="722"/>
      <c r="CO219" s="742" t="e">
        <f t="shared" si="337"/>
        <v>#VALUE!</v>
      </c>
      <c r="CP219" s="743" t="e">
        <f t="shared" si="338"/>
        <v>#VALUE!</v>
      </c>
      <c r="CQ219" s="724">
        <f t="shared" si="339"/>
        <v>0</v>
      </c>
      <c r="CR219" s="725" t="e">
        <f t="shared" si="341"/>
        <v>#VALUE!</v>
      </c>
      <c r="CS219" s="725" t="e">
        <f t="shared" si="341"/>
        <v>#VALUE!</v>
      </c>
      <c r="CT219" s="725" t="e">
        <f t="shared" si="340"/>
        <v>#VALUE!</v>
      </c>
      <c r="CU219" s="709"/>
    </row>
    <row r="220" spans="1:99" ht="16.5" customHeight="1">
      <c r="A220" s="23">
        <f t="shared" si="241"/>
        <v>216</v>
      </c>
      <c r="B220" s="142">
        <f>'2020-상시근로자'!B220</f>
        <v>0</v>
      </c>
      <c r="C220" s="635">
        <f>'2020-상시근로자'!C220</f>
        <v>0</v>
      </c>
      <c r="D220" s="637">
        <f>'2020-상시근로자'!D220</f>
        <v>0</v>
      </c>
      <c r="E220" s="156" t="e">
        <f t="shared" si="307"/>
        <v>#VALUE!</v>
      </c>
      <c r="F220" s="30" t="e">
        <f t="shared" si="308"/>
        <v>#VALUE!</v>
      </c>
      <c r="G220" s="31" t="e">
        <f t="shared" si="309"/>
        <v>#VALUE!</v>
      </c>
      <c r="H220" s="147" t="e">
        <f t="shared" si="310"/>
        <v>#VALUE!</v>
      </c>
      <c r="I220" s="636">
        <f>'2020-상시근로자'!E220</f>
        <v>0</v>
      </c>
      <c r="J220" s="636">
        <f>'2020-상시근로자'!G220</f>
        <v>0</v>
      </c>
      <c r="K220" s="33" t="e">
        <f t="shared" si="311"/>
        <v>#VALUE!</v>
      </c>
      <c r="L220" s="33">
        <f t="shared" si="279"/>
        <v>0</v>
      </c>
      <c r="M220" s="35" t="e">
        <f t="shared" si="312"/>
        <v>#VALUE!</v>
      </c>
      <c r="N220" s="108"/>
      <c r="O220" s="178"/>
      <c r="P220" s="179"/>
      <c r="Q220" s="106" t="s">
        <v>160</v>
      </c>
      <c r="R220" s="107" t="s">
        <v>160</v>
      </c>
      <c r="S220" s="43"/>
      <c r="T220" s="122" t="s">
        <v>160</v>
      </c>
      <c r="U220" s="122" t="s">
        <v>160</v>
      </c>
      <c r="V220" s="123" t="s">
        <v>160</v>
      </c>
      <c r="W220" s="702">
        <f t="shared" si="242"/>
        <v>1</v>
      </c>
      <c r="X220" s="703" t="e">
        <f t="shared" si="313"/>
        <v>#VALUE!</v>
      </c>
      <c r="Y220" s="704" t="e">
        <f t="shared" si="314"/>
        <v>#VALUE!</v>
      </c>
      <c r="Z220" s="769" t="e">
        <f t="shared" si="282"/>
        <v>#VALUE!</v>
      </c>
      <c r="AA220" s="705" t="e">
        <f t="shared" si="283"/>
        <v>#VALUE!</v>
      </c>
      <c r="AB220" s="702">
        <f t="shared" si="245"/>
        <v>1</v>
      </c>
      <c r="AC220" s="703" t="e">
        <f t="shared" si="315"/>
        <v>#VALUE!</v>
      </c>
      <c r="AD220" s="704" t="e">
        <f t="shared" si="316"/>
        <v>#VALUE!</v>
      </c>
      <c r="AE220" s="769" t="e">
        <f t="shared" si="284"/>
        <v>#VALUE!</v>
      </c>
      <c r="AF220" s="705" t="e">
        <f t="shared" si="285"/>
        <v>#VALUE!</v>
      </c>
      <c r="AG220" s="702">
        <f t="shared" si="248"/>
        <v>1</v>
      </c>
      <c r="AH220" s="703" t="e">
        <f t="shared" si="317"/>
        <v>#VALUE!</v>
      </c>
      <c r="AI220" s="704" t="e">
        <f t="shared" si="318"/>
        <v>#VALUE!</v>
      </c>
      <c r="AJ220" s="769" t="e">
        <f t="shared" si="286"/>
        <v>#VALUE!</v>
      </c>
      <c r="AK220" s="705" t="e">
        <f t="shared" si="287"/>
        <v>#VALUE!</v>
      </c>
      <c r="AL220" s="702">
        <f t="shared" si="251"/>
        <v>1</v>
      </c>
      <c r="AM220" s="703" t="e">
        <f t="shared" si="319"/>
        <v>#VALUE!</v>
      </c>
      <c r="AN220" s="704" t="e">
        <f t="shared" si="320"/>
        <v>#VALUE!</v>
      </c>
      <c r="AO220" s="769" t="e">
        <f t="shared" si="288"/>
        <v>#VALUE!</v>
      </c>
      <c r="AP220" s="705" t="e">
        <f t="shared" si="289"/>
        <v>#VALUE!</v>
      </c>
      <c r="AQ220" s="702">
        <f t="shared" si="254"/>
        <v>1</v>
      </c>
      <c r="AR220" s="703" t="e">
        <f t="shared" si="321"/>
        <v>#VALUE!</v>
      </c>
      <c r="AS220" s="704" t="e">
        <f t="shared" si="322"/>
        <v>#VALUE!</v>
      </c>
      <c r="AT220" s="769" t="e">
        <f t="shared" si="290"/>
        <v>#VALUE!</v>
      </c>
      <c r="AU220" s="705" t="e">
        <f t="shared" si="291"/>
        <v>#VALUE!</v>
      </c>
      <c r="AV220" s="702">
        <f t="shared" si="257"/>
        <v>1</v>
      </c>
      <c r="AW220" s="703" t="e">
        <f t="shared" si="323"/>
        <v>#VALUE!</v>
      </c>
      <c r="AX220" s="704" t="e">
        <f t="shared" si="324"/>
        <v>#VALUE!</v>
      </c>
      <c r="AY220" s="769" t="e">
        <f t="shared" si="292"/>
        <v>#VALUE!</v>
      </c>
      <c r="AZ220" s="705" t="e">
        <f t="shared" si="293"/>
        <v>#VALUE!</v>
      </c>
      <c r="BA220" s="702">
        <f t="shared" si="260"/>
        <v>1</v>
      </c>
      <c r="BB220" s="703" t="e">
        <f t="shared" si="325"/>
        <v>#VALUE!</v>
      </c>
      <c r="BC220" s="704" t="e">
        <f t="shared" si="326"/>
        <v>#VALUE!</v>
      </c>
      <c r="BD220" s="769" t="e">
        <f t="shared" si="294"/>
        <v>#VALUE!</v>
      </c>
      <c r="BE220" s="705" t="e">
        <f t="shared" si="295"/>
        <v>#VALUE!</v>
      </c>
      <c r="BF220" s="702">
        <f t="shared" si="263"/>
        <v>1</v>
      </c>
      <c r="BG220" s="703" t="e">
        <f t="shared" si="327"/>
        <v>#VALUE!</v>
      </c>
      <c r="BH220" s="704" t="e">
        <f t="shared" si="328"/>
        <v>#VALUE!</v>
      </c>
      <c r="BI220" s="769" t="e">
        <f t="shared" si="296"/>
        <v>#VALUE!</v>
      </c>
      <c r="BJ220" s="705" t="e">
        <f t="shared" si="297"/>
        <v>#VALUE!</v>
      </c>
      <c r="BK220" s="702">
        <f t="shared" si="266"/>
        <v>1</v>
      </c>
      <c r="BL220" s="703" t="e">
        <f t="shared" si="329"/>
        <v>#VALUE!</v>
      </c>
      <c r="BM220" s="704" t="e">
        <f t="shared" si="330"/>
        <v>#VALUE!</v>
      </c>
      <c r="BN220" s="769" t="e">
        <f t="shared" si="298"/>
        <v>#VALUE!</v>
      </c>
      <c r="BO220" s="705" t="e">
        <f t="shared" si="299"/>
        <v>#VALUE!</v>
      </c>
      <c r="BP220" s="702">
        <f t="shared" si="269"/>
        <v>1</v>
      </c>
      <c r="BQ220" s="703" t="e">
        <f t="shared" si="331"/>
        <v>#VALUE!</v>
      </c>
      <c r="BR220" s="704" t="e">
        <f t="shared" si="332"/>
        <v>#VALUE!</v>
      </c>
      <c r="BS220" s="769" t="e">
        <f t="shared" si="300"/>
        <v>#VALUE!</v>
      </c>
      <c r="BT220" s="705" t="e">
        <f t="shared" si="301"/>
        <v>#VALUE!</v>
      </c>
      <c r="BU220" s="702">
        <f t="shared" si="272"/>
        <v>1</v>
      </c>
      <c r="BV220" s="703" t="e">
        <f t="shared" si="333"/>
        <v>#VALUE!</v>
      </c>
      <c r="BW220" s="704" t="e">
        <f t="shared" si="334"/>
        <v>#VALUE!</v>
      </c>
      <c r="BX220" s="769" t="e">
        <f t="shared" si="302"/>
        <v>#VALUE!</v>
      </c>
      <c r="BY220" s="705" t="e">
        <f t="shared" si="303"/>
        <v>#VALUE!</v>
      </c>
      <c r="BZ220" s="702">
        <f t="shared" si="275"/>
        <v>1</v>
      </c>
      <c r="CA220" s="703" t="e">
        <f t="shared" si="335"/>
        <v>#VALUE!</v>
      </c>
      <c r="CB220" s="704" t="e">
        <f t="shared" si="336"/>
        <v>#VALUE!</v>
      </c>
      <c r="CC220" s="769" t="e">
        <f t="shared" si="304"/>
        <v>#VALUE!</v>
      </c>
      <c r="CD220" s="705" t="e">
        <f t="shared" si="305"/>
        <v>#VALUE!</v>
      </c>
      <c r="CE220" s="706">
        <f t="shared" si="280"/>
        <v>12</v>
      </c>
      <c r="CF220" s="707" t="e">
        <f t="shared" si="281"/>
        <v>#VALUE!</v>
      </c>
      <c r="CG220" s="708"/>
      <c r="CH220" s="709"/>
      <c r="CI220" s="719"/>
      <c r="CJ220" s="719"/>
      <c r="CK220" s="720"/>
      <c r="CL220" s="721"/>
      <c r="CM220" s="721"/>
      <c r="CN220" s="722"/>
      <c r="CO220" s="742" t="e">
        <f t="shared" si="337"/>
        <v>#VALUE!</v>
      </c>
      <c r="CP220" s="743" t="e">
        <f t="shared" si="338"/>
        <v>#VALUE!</v>
      </c>
      <c r="CQ220" s="724">
        <f t="shared" si="339"/>
        <v>0</v>
      </c>
      <c r="CR220" s="725" t="e">
        <f t="shared" si="341"/>
        <v>#VALUE!</v>
      </c>
      <c r="CS220" s="725" t="e">
        <f t="shared" si="341"/>
        <v>#VALUE!</v>
      </c>
      <c r="CT220" s="725" t="e">
        <f t="shared" si="340"/>
        <v>#VALUE!</v>
      </c>
      <c r="CU220" s="709"/>
    </row>
    <row r="221" spans="1:99" ht="16.5" customHeight="1">
      <c r="A221" s="23">
        <f t="shared" si="241"/>
        <v>217</v>
      </c>
      <c r="B221" s="142">
        <f>'2020-상시근로자'!B221</f>
        <v>0</v>
      </c>
      <c r="C221" s="635">
        <f>'2020-상시근로자'!C221</f>
        <v>0</v>
      </c>
      <c r="D221" s="637">
        <f>'2020-상시근로자'!D221</f>
        <v>0</v>
      </c>
      <c r="E221" s="156" t="e">
        <f t="shared" si="307"/>
        <v>#VALUE!</v>
      </c>
      <c r="F221" s="30" t="e">
        <f t="shared" si="308"/>
        <v>#VALUE!</v>
      </c>
      <c r="G221" s="31" t="e">
        <f t="shared" si="309"/>
        <v>#VALUE!</v>
      </c>
      <c r="H221" s="147" t="e">
        <f t="shared" si="310"/>
        <v>#VALUE!</v>
      </c>
      <c r="I221" s="636">
        <f>'2020-상시근로자'!E221</f>
        <v>0</v>
      </c>
      <c r="J221" s="636">
        <f>'2020-상시근로자'!G221</f>
        <v>0</v>
      </c>
      <c r="K221" s="33" t="e">
        <f t="shared" si="311"/>
        <v>#VALUE!</v>
      </c>
      <c r="L221" s="33">
        <f t="shared" si="279"/>
        <v>0</v>
      </c>
      <c r="M221" s="35" t="e">
        <f t="shared" si="312"/>
        <v>#VALUE!</v>
      </c>
      <c r="N221" s="108"/>
      <c r="O221" s="178"/>
      <c r="P221" s="179"/>
      <c r="Q221" s="106" t="s">
        <v>160</v>
      </c>
      <c r="R221" s="107" t="s">
        <v>160</v>
      </c>
      <c r="S221" s="43"/>
      <c r="T221" s="122" t="s">
        <v>160</v>
      </c>
      <c r="U221" s="122" t="s">
        <v>160</v>
      </c>
      <c r="V221" s="123" t="s">
        <v>160</v>
      </c>
      <c r="W221" s="702">
        <f t="shared" si="242"/>
        <v>1</v>
      </c>
      <c r="X221" s="703" t="e">
        <f t="shared" si="313"/>
        <v>#VALUE!</v>
      </c>
      <c r="Y221" s="704" t="e">
        <f t="shared" si="314"/>
        <v>#VALUE!</v>
      </c>
      <c r="Z221" s="769" t="e">
        <f t="shared" si="282"/>
        <v>#VALUE!</v>
      </c>
      <c r="AA221" s="705" t="e">
        <f t="shared" si="283"/>
        <v>#VALUE!</v>
      </c>
      <c r="AB221" s="702">
        <f t="shared" si="245"/>
        <v>1</v>
      </c>
      <c r="AC221" s="703" t="e">
        <f t="shared" si="315"/>
        <v>#VALUE!</v>
      </c>
      <c r="AD221" s="704" t="e">
        <f t="shared" si="316"/>
        <v>#VALUE!</v>
      </c>
      <c r="AE221" s="769" t="e">
        <f t="shared" si="284"/>
        <v>#VALUE!</v>
      </c>
      <c r="AF221" s="705" t="e">
        <f t="shared" si="285"/>
        <v>#VALUE!</v>
      </c>
      <c r="AG221" s="702">
        <f t="shared" si="248"/>
        <v>1</v>
      </c>
      <c r="AH221" s="703" t="e">
        <f t="shared" si="317"/>
        <v>#VALUE!</v>
      </c>
      <c r="AI221" s="704" t="e">
        <f t="shared" si="318"/>
        <v>#VALUE!</v>
      </c>
      <c r="AJ221" s="769" t="e">
        <f t="shared" si="286"/>
        <v>#VALUE!</v>
      </c>
      <c r="AK221" s="705" t="e">
        <f t="shared" si="287"/>
        <v>#VALUE!</v>
      </c>
      <c r="AL221" s="702">
        <f t="shared" si="251"/>
        <v>1</v>
      </c>
      <c r="AM221" s="703" t="e">
        <f t="shared" si="319"/>
        <v>#VALUE!</v>
      </c>
      <c r="AN221" s="704" t="e">
        <f t="shared" si="320"/>
        <v>#VALUE!</v>
      </c>
      <c r="AO221" s="769" t="e">
        <f t="shared" si="288"/>
        <v>#VALUE!</v>
      </c>
      <c r="AP221" s="705" t="e">
        <f t="shared" si="289"/>
        <v>#VALUE!</v>
      </c>
      <c r="AQ221" s="702">
        <f t="shared" si="254"/>
        <v>1</v>
      </c>
      <c r="AR221" s="703" t="e">
        <f t="shared" si="321"/>
        <v>#VALUE!</v>
      </c>
      <c r="AS221" s="704" t="e">
        <f t="shared" si="322"/>
        <v>#VALUE!</v>
      </c>
      <c r="AT221" s="769" t="e">
        <f t="shared" si="290"/>
        <v>#VALUE!</v>
      </c>
      <c r="AU221" s="705" t="e">
        <f t="shared" si="291"/>
        <v>#VALUE!</v>
      </c>
      <c r="AV221" s="702">
        <f t="shared" si="257"/>
        <v>1</v>
      </c>
      <c r="AW221" s="703" t="e">
        <f t="shared" si="323"/>
        <v>#VALUE!</v>
      </c>
      <c r="AX221" s="704" t="e">
        <f t="shared" si="324"/>
        <v>#VALUE!</v>
      </c>
      <c r="AY221" s="769" t="e">
        <f t="shared" si="292"/>
        <v>#VALUE!</v>
      </c>
      <c r="AZ221" s="705" t="e">
        <f t="shared" si="293"/>
        <v>#VALUE!</v>
      </c>
      <c r="BA221" s="702">
        <f t="shared" si="260"/>
        <v>1</v>
      </c>
      <c r="BB221" s="703" t="e">
        <f t="shared" si="325"/>
        <v>#VALUE!</v>
      </c>
      <c r="BC221" s="704" t="e">
        <f t="shared" si="326"/>
        <v>#VALUE!</v>
      </c>
      <c r="BD221" s="769" t="e">
        <f t="shared" si="294"/>
        <v>#VALUE!</v>
      </c>
      <c r="BE221" s="705" t="e">
        <f t="shared" si="295"/>
        <v>#VALUE!</v>
      </c>
      <c r="BF221" s="702">
        <f t="shared" si="263"/>
        <v>1</v>
      </c>
      <c r="BG221" s="703" t="e">
        <f t="shared" si="327"/>
        <v>#VALUE!</v>
      </c>
      <c r="BH221" s="704" t="e">
        <f t="shared" si="328"/>
        <v>#VALUE!</v>
      </c>
      <c r="BI221" s="769" t="e">
        <f t="shared" si="296"/>
        <v>#VALUE!</v>
      </c>
      <c r="BJ221" s="705" t="e">
        <f t="shared" si="297"/>
        <v>#VALUE!</v>
      </c>
      <c r="BK221" s="702">
        <f t="shared" si="266"/>
        <v>1</v>
      </c>
      <c r="BL221" s="703" t="e">
        <f t="shared" si="329"/>
        <v>#VALUE!</v>
      </c>
      <c r="BM221" s="704" t="e">
        <f t="shared" si="330"/>
        <v>#VALUE!</v>
      </c>
      <c r="BN221" s="769" t="e">
        <f t="shared" si="298"/>
        <v>#VALUE!</v>
      </c>
      <c r="BO221" s="705" t="e">
        <f t="shared" si="299"/>
        <v>#VALUE!</v>
      </c>
      <c r="BP221" s="702">
        <f t="shared" si="269"/>
        <v>1</v>
      </c>
      <c r="BQ221" s="703" t="e">
        <f t="shared" si="331"/>
        <v>#VALUE!</v>
      </c>
      <c r="BR221" s="704" t="e">
        <f t="shared" si="332"/>
        <v>#VALUE!</v>
      </c>
      <c r="BS221" s="769" t="e">
        <f t="shared" si="300"/>
        <v>#VALUE!</v>
      </c>
      <c r="BT221" s="705" t="e">
        <f t="shared" si="301"/>
        <v>#VALUE!</v>
      </c>
      <c r="BU221" s="702">
        <f t="shared" si="272"/>
        <v>1</v>
      </c>
      <c r="BV221" s="703" t="e">
        <f t="shared" si="333"/>
        <v>#VALUE!</v>
      </c>
      <c r="BW221" s="704" t="e">
        <f t="shared" si="334"/>
        <v>#VALUE!</v>
      </c>
      <c r="BX221" s="769" t="e">
        <f t="shared" si="302"/>
        <v>#VALUE!</v>
      </c>
      <c r="BY221" s="705" t="e">
        <f t="shared" si="303"/>
        <v>#VALUE!</v>
      </c>
      <c r="BZ221" s="702">
        <f t="shared" si="275"/>
        <v>1</v>
      </c>
      <c r="CA221" s="703" t="e">
        <f t="shared" si="335"/>
        <v>#VALUE!</v>
      </c>
      <c r="CB221" s="704" t="e">
        <f t="shared" si="336"/>
        <v>#VALUE!</v>
      </c>
      <c r="CC221" s="769" t="e">
        <f t="shared" si="304"/>
        <v>#VALUE!</v>
      </c>
      <c r="CD221" s="705" t="e">
        <f t="shared" si="305"/>
        <v>#VALUE!</v>
      </c>
      <c r="CE221" s="706">
        <f t="shared" si="280"/>
        <v>12</v>
      </c>
      <c r="CF221" s="707" t="e">
        <f t="shared" si="281"/>
        <v>#VALUE!</v>
      </c>
      <c r="CG221" s="708"/>
      <c r="CH221" s="709"/>
      <c r="CI221" s="719"/>
      <c r="CJ221" s="719"/>
      <c r="CK221" s="720"/>
      <c r="CL221" s="721"/>
      <c r="CM221" s="721"/>
      <c r="CN221" s="722"/>
      <c r="CO221" s="742" t="e">
        <f t="shared" si="337"/>
        <v>#VALUE!</v>
      </c>
      <c r="CP221" s="743" t="e">
        <f t="shared" si="338"/>
        <v>#VALUE!</v>
      </c>
      <c r="CQ221" s="724">
        <f t="shared" si="339"/>
        <v>0</v>
      </c>
      <c r="CR221" s="725" t="e">
        <f t="shared" si="341"/>
        <v>#VALUE!</v>
      </c>
      <c r="CS221" s="725" t="e">
        <f t="shared" si="341"/>
        <v>#VALUE!</v>
      </c>
      <c r="CT221" s="725" t="e">
        <f t="shared" si="340"/>
        <v>#VALUE!</v>
      </c>
      <c r="CU221" s="709"/>
    </row>
    <row r="222" spans="1:99" ht="16.5" customHeight="1">
      <c r="A222" s="23">
        <f t="shared" si="241"/>
        <v>218</v>
      </c>
      <c r="B222" s="142">
        <f>'2020-상시근로자'!B222</f>
        <v>0</v>
      </c>
      <c r="C222" s="635">
        <f>'2020-상시근로자'!C222</f>
        <v>0</v>
      </c>
      <c r="D222" s="637">
        <f>'2020-상시근로자'!D222</f>
        <v>0</v>
      </c>
      <c r="E222" s="156" t="e">
        <f t="shared" si="307"/>
        <v>#VALUE!</v>
      </c>
      <c r="F222" s="30" t="e">
        <f t="shared" si="308"/>
        <v>#VALUE!</v>
      </c>
      <c r="G222" s="31" t="e">
        <f t="shared" si="309"/>
        <v>#VALUE!</v>
      </c>
      <c r="H222" s="147" t="e">
        <f t="shared" si="310"/>
        <v>#VALUE!</v>
      </c>
      <c r="I222" s="636">
        <f>'2020-상시근로자'!E222</f>
        <v>0</v>
      </c>
      <c r="J222" s="636">
        <f>'2020-상시근로자'!G222</f>
        <v>0</v>
      </c>
      <c r="K222" s="33" t="e">
        <f t="shared" si="311"/>
        <v>#VALUE!</v>
      </c>
      <c r="L222" s="33">
        <f t="shared" si="279"/>
        <v>0</v>
      </c>
      <c r="M222" s="35" t="e">
        <f t="shared" si="312"/>
        <v>#VALUE!</v>
      </c>
      <c r="N222" s="108"/>
      <c r="O222" s="178"/>
      <c r="P222" s="179"/>
      <c r="Q222" s="106" t="s">
        <v>160</v>
      </c>
      <c r="R222" s="107" t="s">
        <v>160</v>
      </c>
      <c r="S222" s="43"/>
      <c r="T222" s="122" t="s">
        <v>160</v>
      </c>
      <c r="U222" s="122" t="s">
        <v>160</v>
      </c>
      <c r="V222" s="123" t="s">
        <v>160</v>
      </c>
      <c r="W222" s="702">
        <f t="shared" si="242"/>
        <v>1</v>
      </c>
      <c r="X222" s="703" t="e">
        <f t="shared" si="313"/>
        <v>#VALUE!</v>
      </c>
      <c r="Y222" s="704" t="e">
        <f t="shared" si="314"/>
        <v>#VALUE!</v>
      </c>
      <c r="Z222" s="769" t="e">
        <f t="shared" si="282"/>
        <v>#VALUE!</v>
      </c>
      <c r="AA222" s="705" t="e">
        <f t="shared" si="283"/>
        <v>#VALUE!</v>
      </c>
      <c r="AB222" s="702">
        <f t="shared" si="245"/>
        <v>1</v>
      </c>
      <c r="AC222" s="703" t="e">
        <f t="shared" si="315"/>
        <v>#VALUE!</v>
      </c>
      <c r="AD222" s="704" t="e">
        <f t="shared" si="316"/>
        <v>#VALUE!</v>
      </c>
      <c r="AE222" s="769" t="e">
        <f t="shared" si="284"/>
        <v>#VALUE!</v>
      </c>
      <c r="AF222" s="705" t="e">
        <f t="shared" si="285"/>
        <v>#VALUE!</v>
      </c>
      <c r="AG222" s="702">
        <f t="shared" si="248"/>
        <v>1</v>
      </c>
      <c r="AH222" s="703" t="e">
        <f t="shared" si="317"/>
        <v>#VALUE!</v>
      </c>
      <c r="AI222" s="704" t="e">
        <f t="shared" si="318"/>
        <v>#VALUE!</v>
      </c>
      <c r="AJ222" s="769" t="e">
        <f t="shared" si="286"/>
        <v>#VALUE!</v>
      </c>
      <c r="AK222" s="705" t="e">
        <f t="shared" si="287"/>
        <v>#VALUE!</v>
      </c>
      <c r="AL222" s="702">
        <f t="shared" si="251"/>
        <v>1</v>
      </c>
      <c r="AM222" s="703" t="e">
        <f t="shared" si="319"/>
        <v>#VALUE!</v>
      </c>
      <c r="AN222" s="704" t="e">
        <f t="shared" si="320"/>
        <v>#VALUE!</v>
      </c>
      <c r="AO222" s="769" t="e">
        <f t="shared" si="288"/>
        <v>#VALUE!</v>
      </c>
      <c r="AP222" s="705" t="e">
        <f t="shared" si="289"/>
        <v>#VALUE!</v>
      </c>
      <c r="AQ222" s="702">
        <f t="shared" si="254"/>
        <v>1</v>
      </c>
      <c r="AR222" s="703" t="e">
        <f t="shared" si="321"/>
        <v>#VALUE!</v>
      </c>
      <c r="AS222" s="704" t="e">
        <f t="shared" si="322"/>
        <v>#VALUE!</v>
      </c>
      <c r="AT222" s="769" t="e">
        <f t="shared" si="290"/>
        <v>#VALUE!</v>
      </c>
      <c r="AU222" s="705" t="e">
        <f t="shared" si="291"/>
        <v>#VALUE!</v>
      </c>
      <c r="AV222" s="702">
        <f t="shared" si="257"/>
        <v>1</v>
      </c>
      <c r="AW222" s="703" t="e">
        <f t="shared" si="323"/>
        <v>#VALUE!</v>
      </c>
      <c r="AX222" s="704" t="e">
        <f t="shared" si="324"/>
        <v>#VALUE!</v>
      </c>
      <c r="AY222" s="769" t="e">
        <f t="shared" si="292"/>
        <v>#VALUE!</v>
      </c>
      <c r="AZ222" s="705" t="e">
        <f t="shared" si="293"/>
        <v>#VALUE!</v>
      </c>
      <c r="BA222" s="702">
        <f t="shared" si="260"/>
        <v>1</v>
      </c>
      <c r="BB222" s="703" t="e">
        <f t="shared" si="325"/>
        <v>#VALUE!</v>
      </c>
      <c r="BC222" s="704" t="e">
        <f t="shared" si="326"/>
        <v>#VALUE!</v>
      </c>
      <c r="BD222" s="769" t="e">
        <f t="shared" si="294"/>
        <v>#VALUE!</v>
      </c>
      <c r="BE222" s="705" t="e">
        <f t="shared" si="295"/>
        <v>#VALUE!</v>
      </c>
      <c r="BF222" s="702">
        <f t="shared" si="263"/>
        <v>1</v>
      </c>
      <c r="BG222" s="703" t="e">
        <f t="shared" si="327"/>
        <v>#VALUE!</v>
      </c>
      <c r="BH222" s="704" t="e">
        <f t="shared" si="328"/>
        <v>#VALUE!</v>
      </c>
      <c r="BI222" s="769" t="e">
        <f t="shared" si="296"/>
        <v>#VALUE!</v>
      </c>
      <c r="BJ222" s="705" t="e">
        <f t="shared" si="297"/>
        <v>#VALUE!</v>
      </c>
      <c r="BK222" s="702">
        <f t="shared" si="266"/>
        <v>1</v>
      </c>
      <c r="BL222" s="703" t="e">
        <f t="shared" si="329"/>
        <v>#VALUE!</v>
      </c>
      <c r="BM222" s="704" t="e">
        <f t="shared" si="330"/>
        <v>#VALUE!</v>
      </c>
      <c r="BN222" s="769" t="e">
        <f t="shared" si="298"/>
        <v>#VALUE!</v>
      </c>
      <c r="BO222" s="705" t="e">
        <f t="shared" si="299"/>
        <v>#VALUE!</v>
      </c>
      <c r="BP222" s="702">
        <f t="shared" si="269"/>
        <v>1</v>
      </c>
      <c r="BQ222" s="703" t="e">
        <f t="shared" si="331"/>
        <v>#VALUE!</v>
      </c>
      <c r="BR222" s="704" t="e">
        <f t="shared" si="332"/>
        <v>#VALUE!</v>
      </c>
      <c r="BS222" s="769" t="e">
        <f t="shared" si="300"/>
        <v>#VALUE!</v>
      </c>
      <c r="BT222" s="705" t="e">
        <f t="shared" si="301"/>
        <v>#VALUE!</v>
      </c>
      <c r="BU222" s="702">
        <f t="shared" si="272"/>
        <v>1</v>
      </c>
      <c r="BV222" s="703" t="e">
        <f t="shared" si="333"/>
        <v>#VALUE!</v>
      </c>
      <c r="BW222" s="704" t="e">
        <f t="shared" si="334"/>
        <v>#VALUE!</v>
      </c>
      <c r="BX222" s="769" t="e">
        <f t="shared" si="302"/>
        <v>#VALUE!</v>
      </c>
      <c r="BY222" s="705" t="e">
        <f t="shared" si="303"/>
        <v>#VALUE!</v>
      </c>
      <c r="BZ222" s="702">
        <f t="shared" si="275"/>
        <v>1</v>
      </c>
      <c r="CA222" s="703" t="e">
        <f t="shared" si="335"/>
        <v>#VALUE!</v>
      </c>
      <c r="CB222" s="704" t="e">
        <f t="shared" si="336"/>
        <v>#VALUE!</v>
      </c>
      <c r="CC222" s="769" t="e">
        <f t="shared" si="304"/>
        <v>#VALUE!</v>
      </c>
      <c r="CD222" s="705" t="e">
        <f t="shared" si="305"/>
        <v>#VALUE!</v>
      </c>
      <c r="CE222" s="706">
        <f t="shared" si="280"/>
        <v>12</v>
      </c>
      <c r="CF222" s="707" t="e">
        <f t="shared" si="281"/>
        <v>#VALUE!</v>
      </c>
      <c r="CG222" s="708"/>
      <c r="CH222" s="709"/>
      <c r="CI222" s="719"/>
      <c r="CJ222" s="719"/>
      <c r="CK222" s="720"/>
      <c r="CL222" s="721"/>
      <c r="CM222" s="721"/>
      <c r="CN222" s="722"/>
      <c r="CO222" s="742" t="e">
        <f t="shared" si="337"/>
        <v>#VALUE!</v>
      </c>
      <c r="CP222" s="743" t="e">
        <f t="shared" si="338"/>
        <v>#VALUE!</v>
      </c>
      <c r="CQ222" s="724">
        <f t="shared" si="339"/>
        <v>0</v>
      </c>
      <c r="CR222" s="725" t="e">
        <f t="shared" si="341"/>
        <v>#VALUE!</v>
      </c>
      <c r="CS222" s="725" t="e">
        <f t="shared" si="341"/>
        <v>#VALUE!</v>
      </c>
      <c r="CT222" s="725" t="e">
        <f t="shared" si="340"/>
        <v>#VALUE!</v>
      </c>
      <c r="CU222" s="709"/>
    </row>
    <row r="223" spans="1:99" ht="16.5" customHeight="1">
      <c r="A223" s="23">
        <f t="shared" si="241"/>
        <v>219</v>
      </c>
      <c r="B223" s="142">
        <f>'2020-상시근로자'!B223</f>
        <v>0</v>
      </c>
      <c r="C223" s="635">
        <f>'2020-상시근로자'!C223</f>
        <v>0</v>
      </c>
      <c r="D223" s="637">
        <f>'2020-상시근로자'!D223</f>
        <v>0</v>
      </c>
      <c r="E223" s="156" t="e">
        <f t="shared" si="307"/>
        <v>#VALUE!</v>
      </c>
      <c r="F223" s="30" t="e">
        <f t="shared" si="308"/>
        <v>#VALUE!</v>
      </c>
      <c r="G223" s="31" t="e">
        <f t="shared" si="309"/>
        <v>#VALUE!</v>
      </c>
      <c r="H223" s="147" t="e">
        <f t="shared" si="310"/>
        <v>#VALUE!</v>
      </c>
      <c r="I223" s="636">
        <f>'2020-상시근로자'!E223</f>
        <v>0</v>
      </c>
      <c r="J223" s="636">
        <f>'2020-상시근로자'!G223</f>
        <v>0</v>
      </c>
      <c r="K223" s="33" t="e">
        <f t="shared" si="311"/>
        <v>#VALUE!</v>
      </c>
      <c r="L223" s="33">
        <f t="shared" si="279"/>
        <v>0</v>
      </c>
      <c r="M223" s="35" t="e">
        <f t="shared" si="312"/>
        <v>#VALUE!</v>
      </c>
      <c r="N223" s="108"/>
      <c r="O223" s="178"/>
      <c r="P223" s="179"/>
      <c r="Q223" s="106" t="s">
        <v>160</v>
      </c>
      <c r="R223" s="107" t="s">
        <v>160</v>
      </c>
      <c r="S223" s="43"/>
      <c r="T223" s="122" t="s">
        <v>160</v>
      </c>
      <c r="U223" s="122" t="s">
        <v>160</v>
      </c>
      <c r="V223" s="123" t="s">
        <v>160</v>
      </c>
      <c r="W223" s="702">
        <f t="shared" si="242"/>
        <v>1</v>
      </c>
      <c r="X223" s="703" t="e">
        <f t="shared" si="313"/>
        <v>#VALUE!</v>
      </c>
      <c r="Y223" s="704" t="e">
        <f t="shared" si="314"/>
        <v>#VALUE!</v>
      </c>
      <c r="Z223" s="769" t="e">
        <f t="shared" si="282"/>
        <v>#VALUE!</v>
      </c>
      <c r="AA223" s="705" t="e">
        <f t="shared" si="283"/>
        <v>#VALUE!</v>
      </c>
      <c r="AB223" s="702">
        <f t="shared" si="245"/>
        <v>1</v>
      </c>
      <c r="AC223" s="703" t="e">
        <f t="shared" si="315"/>
        <v>#VALUE!</v>
      </c>
      <c r="AD223" s="704" t="e">
        <f t="shared" si="316"/>
        <v>#VALUE!</v>
      </c>
      <c r="AE223" s="769" t="e">
        <f t="shared" si="284"/>
        <v>#VALUE!</v>
      </c>
      <c r="AF223" s="705" t="e">
        <f t="shared" si="285"/>
        <v>#VALUE!</v>
      </c>
      <c r="AG223" s="702">
        <f t="shared" si="248"/>
        <v>1</v>
      </c>
      <c r="AH223" s="703" t="e">
        <f t="shared" si="317"/>
        <v>#VALUE!</v>
      </c>
      <c r="AI223" s="704" t="e">
        <f t="shared" si="318"/>
        <v>#VALUE!</v>
      </c>
      <c r="AJ223" s="769" t="e">
        <f t="shared" si="286"/>
        <v>#VALUE!</v>
      </c>
      <c r="AK223" s="705" t="e">
        <f t="shared" si="287"/>
        <v>#VALUE!</v>
      </c>
      <c r="AL223" s="702">
        <f t="shared" si="251"/>
        <v>1</v>
      </c>
      <c r="AM223" s="703" t="e">
        <f t="shared" si="319"/>
        <v>#VALUE!</v>
      </c>
      <c r="AN223" s="704" t="e">
        <f t="shared" si="320"/>
        <v>#VALUE!</v>
      </c>
      <c r="AO223" s="769" t="e">
        <f t="shared" si="288"/>
        <v>#VALUE!</v>
      </c>
      <c r="AP223" s="705" t="e">
        <f t="shared" si="289"/>
        <v>#VALUE!</v>
      </c>
      <c r="AQ223" s="702">
        <f t="shared" si="254"/>
        <v>1</v>
      </c>
      <c r="AR223" s="703" t="e">
        <f t="shared" si="321"/>
        <v>#VALUE!</v>
      </c>
      <c r="AS223" s="704" t="e">
        <f t="shared" si="322"/>
        <v>#VALUE!</v>
      </c>
      <c r="AT223" s="769" t="e">
        <f t="shared" si="290"/>
        <v>#VALUE!</v>
      </c>
      <c r="AU223" s="705" t="e">
        <f t="shared" si="291"/>
        <v>#VALUE!</v>
      </c>
      <c r="AV223" s="702">
        <f t="shared" si="257"/>
        <v>1</v>
      </c>
      <c r="AW223" s="703" t="e">
        <f t="shared" si="323"/>
        <v>#VALUE!</v>
      </c>
      <c r="AX223" s="704" t="e">
        <f t="shared" si="324"/>
        <v>#VALUE!</v>
      </c>
      <c r="AY223" s="769" t="e">
        <f t="shared" si="292"/>
        <v>#VALUE!</v>
      </c>
      <c r="AZ223" s="705" t="e">
        <f t="shared" si="293"/>
        <v>#VALUE!</v>
      </c>
      <c r="BA223" s="702">
        <f t="shared" si="260"/>
        <v>1</v>
      </c>
      <c r="BB223" s="703" t="e">
        <f t="shared" si="325"/>
        <v>#VALUE!</v>
      </c>
      <c r="BC223" s="704" t="e">
        <f t="shared" si="326"/>
        <v>#VALUE!</v>
      </c>
      <c r="BD223" s="769" t="e">
        <f t="shared" si="294"/>
        <v>#VALUE!</v>
      </c>
      <c r="BE223" s="705" t="e">
        <f t="shared" si="295"/>
        <v>#VALUE!</v>
      </c>
      <c r="BF223" s="702">
        <f t="shared" si="263"/>
        <v>1</v>
      </c>
      <c r="BG223" s="703" t="e">
        <f t="shared" si="327"/>
        <v>#VALUE!</v>
      </c>
      <c r="BH223" s="704" t="e">
        <f t="shared" si="328"/>
        <v>#VALUE!</v>
      </c>
      <c r="BI223" s="769" t="e">
        <f t="shared" si="296"/>
        <v>#VALUE!</v>
      </c>
      <c r="BJ223" s="705" t="e">
        <f t="shared" si="297"/>
        <v>#VALUE!</v>
      </c>
      <c r="BK223" s="702">
        <f t="shared" si="266"/>
        <v>1</v>
      </c>
      <c r="BL223" s="703" t="e">
        <f t="shared" si="329"/>
        <v>#VALUE!</v>
      </c>
      <c r="BM223" s="704" t="e">
        <f t="shared" si="330"/>
        <v>#VALUE!</v>
      </c>
      <c r="BN223" s="769" t="e">
        <f t="shared" si="298"/>
        <v>#VALUE!</v>
      </c>
      <c r="BO223" s="705" t="e">
        <f t="shared" si="299"/>
        <v>#VALUE!</v>
      </c>
      <c r="BP223" s="702">
        <f t="shared" si="269"/>
        <v>1</v>
      </c>
      <c r="BQ223" s="703" t="e">
        <f t="shared" si="331"/>
        <v>#VALUE!</v>
      </c>
      <c r="BR223" s="704" t="e">
        <f t="shared" si="332"/>
        <v>#VALUE!</v>
      </c>
      <c r="BS223" s="769" t="e">
        <f t="shared" si="300"/>
        <v>#VALUE!</v>
      </c>
      <c r="BT223" s="705" t="e">
        <f t="shared" si="301"/>
        <v>#VALUE!</v>
      </c>
      <c r="BU223" s="702">
        <f t="shared" si="272"/>
        <v>1</v>
      </c>
      <c r="BV223" s="703" t="e">
        <f t="shared" si="333"/>
        <v>#VALUE!</v>
      </c>
      <c r="BW223" s="704" t="e">
        <f t="shared" si="334"/>
        <v>#VALUE!</v>
      </c>
      <c r="BX223" s="769" t="e">
        <f t="shared" si="302"/>
        <v>#VALUE!</v>
      </c>
      <c r="BY223" s="705" t="e">
        <f t="shared" si="303"/>
        <v>#VALUE!</v>
      </c>
      <c r="BZ223" s="702">
        <f t="shared" si="275"/>
        <v>1</v>
      </c>
      <c r="CA223" s="703" t="e">
        <f t="shared" si="335"/>
        <v>#VALUE!</v>
      </c>
      <c r="CB223" s="704" t="e">
        <f t="shared" si="336"/>
        <v>#VALUE!</v>
      </c>
      <c r="CC223" s="769" t="e">
        <f t="shared" si="304"/>
        <v>#VALUE!</v>
      </c>
      <c r="CD223" s="705" t="e">
        <f t="shared" si="305"/>
        <v>#VALUE!</v>
      </c>
      <c r="CE223" s="706">
        <f t="shared" si="280"/>
        <v>12</v>
      </c>
      <c r="CF223" s="707" t="e">
        <f t="shared" si="281"/>
        <v>#VALUE!</v>
      </c>
      <c r="CG223" s="708"/>
      <c r="CH223" s="709"/>
      <c r="CI223" s="719"/>
      <c r="CJ223" s="719"/>
      <c r="CK223" s="720"/>
      <c r="CL223" s="721"/>
      <c r="CM223" s="721"/>
      <c r="CN223" s="722"/>
      <c r="CO223" s="742" t="e">
        <f t="shared" si="337"/>
        <v>#VALUE!</v>
      </c>
      <c r="CP223" s="743" t="e">
        <f t="shared" si="338"/>
        <v>#VALUE!</v>
      </c>
      <c r="CQ223" s="724">
        <f t="shared" si="339"/>
        <v>0</v>
      </c>
      <c r="CR223" s="725" t="e">
        <f t="shared" si="341"/>
        <v>#VALUE!</v>
      </c>
      <c r="CS223" s="725" t="e">
        <f t="shared" si="341"/>
        <v>#VALUE!</v>
      </c>
      <c r="CT223" s="725" t="e">
        <f t="shared" si="340"/>
        <v>#VALUE!</v>
      </c>
      <c r="CU223" s="709"/>
    </row>
    <row r="224" spans="1:99" ht="16.5" customHeight="1" thickBot="1">
      <c r="A224" s="23">
        <f t="shared" si="241"/>
        <v>220</v>
      </c>
      <c r="B224" s="142">
        <f>'2020-상시근로자'!B224</f>
        <v>0</v>
      </c>
      <c r="C224" s="635">
        <f>'2020-상시근로자'!C224</f>
        <v>0</v>
      </c>
      <c r="D224" s="637">
        <f>'2020-상시근로자'!D224</f>
        <v>0</v>
      </c>
      <c r="E224" s="156" t="e">
        <f t="shared" si="307"/>
        <v>#VALUE!</v>
      </c>
      <c r="F224" s="30" t="e">
        <f t="shared" si="308"/>
        <v>#VALUE!</v>
      </c>
      <c r="G224" s="31" t="e">
        <f t="shared" si="309"/>
        <v>#VALUE!</v>
      </c>
      <c r="H224" s="147" t="e">
        <f t="shared" si="310"/>
        <v>#VALUE!</v>
      </c>
      <c r="I224" s="636">
        <f>'2020-상시근로자'!E224</f>
        <v>0</v>
      </c>
      <c r="J224" s="636">
        <f>'2020-상시근로자'!G224</f>
        <v>0</v>
      </c>
      <c r="K224" s="33" t="e">
        <f t="shared" si="311"/>
        <v>#VALUE!</v>
      </c>
      <c r="L224" s="33">
        <f t="shared" si="279"/>
        <v>0</v>
      </c>
      <c r="M224" s="35" t="e">
        <f t="shared" si="312"/>
        <v>#VALUE!</v>
      </c>
      <c r="N224" s="108"/>
      <c r="O224" s="180"/>
      <c r="P224" s="181"/>
      <c r="Q224" s="106" t="s">
        <v>160</v>
      </c>
      <c r="R224" s="107" t="s">
        <v>160</v>
      </c>
      <c r="S224" s="43"/>
      <c r="T224" s="122" t="s">
        <v>160</v>
      </c>
      <c r="U224" s="122" t="s">
        <v>160</v>
      </c>
      <c r="V224" s="123" t="s">
        <v>160</v>
      </c>
      <c r="W224" s="702">
        <f t="shared" si="242"/>
        <v>1</v>
      </c>
      <c r="X224" s="703" t="e">
        <f t="shared" si="313"/>
        <v>#VALUE!</v>
      </c>
      <c r="Y224" s="704" t="e">
        <f t="shared" si="314"/>
        <v>#VALUE!</v>
      </c>
      <c r="Z224" s="769" t="e">
        <f t="shared" si="282"/>
        <v>#VALUE!</v>
      </c>
      <c r="AA224" s="705" t="e">
        <f t="shared" si="283"/>
        <v>#VALUE!</v>
      </c>
      <c r="AB224" s="702">
        <f t="shared" si="245"/>
        <v>1</v>
      </c>
      <c r="AC224" s="703" t="e">
        <f t="shared" si="315"/>
        <v>#VALUE!</v>
      </c>
      <c r="AD224" s="704" t="e">
        <f t="shared" si="316"/>
        <v>#VALUE!</v>
      </c>
      <c r="AE224" s="769" t="e">
        <f t="shared" si="284"/>
        <v>#VALUE!</v>
      </c>
      <c r="AF224" s="705" t="e">
        <f t="shared" si="285"/>
        <v>#VALUE!</v>
      </c>
      <c r="AG224" s="702">
        <f t="shared" si="248"/>
        <v>1</v>
      </c>
      <c r="AH224" s="703" t="e">
        <f t="shared" si="317"/>
        <v>#VALUE!</v>
      </c>
      <c r="AI224" s="704" t="e">
        <f t="shared" si="318"/>
        <v>#VALUE!</v>
      </c>
      <c r="AJ224" s="769" t="e">
        <f t="shared" si="286"/>
        <v>#VALUE!</v>
      </c>
      <c r="AK224" s="705" t="e">
        <f t="shared" si="287"/>
        <v>#VALUE!</v>
      </c>
      <c r="AL224" s="702">
        <f t="shared" si="251"/>
        <v>1</v>
      </c>
      <c r="AM224" s="703" t="e">
        <f t="shared" si="319"/>
        <v>#VALUE!</v>
      </c>
      <c r="AN224" s="704" t="e">
        <f t="shared" si="320"/>
        <v>#VALUE!</v>
      </c>
      <c r="AO224" s="769" t="e">
        <f t="shared" si="288"/>
        <v>#VALUE!</v>
      </c>
      <c r="AP224" s="705" t="e">
        <f t="shared" si="289"/>
        <v>#VALUE!</v>
      </c>
      <c r="AQ224" s="702">
        <f t="shared" si="254"/>
        <v>1</v>
      </c>
      <c r="AR224" s="703" t="e">
        <f t="shared" si="321"/>
        <v>#VALUE!</v>
      </c>
      <c r="AS224" s="704" t="e">
        <f t="shared" si="322"/>
        <v>#VALUE!</v>
      </c>
      <c r="AT224" s="769" t="e">
        <f t="shared" si="290"/>
        <v>#VALUE!</v>
      </c>
      <c r="AU224" s="705" t="e">
        <f t="shared" si="291"/>
        <v>#VALUE!</v>
      </c>
      <c r="AV224" s="702">
        <f t="shared" si="257"/>
        <v>1</v>
      </c>
      <c r="AW224" s="703" t="e">
        <f t="shared" si="323"/>
        <v>#VALUE!</v>
      </c>
      <c r="AX224" s="704" t="e">
        <f t="shared" si="324"/>
        <v>#VALUE!</v>
      </c>
      <c r="AY224" s="769" t="e">
        <f t="shared" si="292"/>
        <v>#VALUE!</v>
      </c>
      <c r="AZ224" s="705" t="e">
        <f t="shared" si="293"/>
        <v>#VALUE!</v>
      </c>
      <c r="BA224" s="702">
        <f t="shared" si="260"/>
        <v>1</v>
      </c>
      <c r="BB224" s="703" t="e">
        <f t="shared" si="325"/>
        <v>#VALUE!</v>
      </c>
      <c r="BC224" s="704" t="e">
        <f t="shared" si="326"/>
        <v>#VALUE!</v>
      </c>
      <c r="BD224" s="769" t="e">
        <f t="shared" si="294"/>
        <v>#VALUE!</v>
      </c>
      <c r="BE224" s="705" t="e">
        <f t="shared" si="295"/>
        <v>#VALUE!</v>
      </c>
      <c r="BF224" s="702">
        <f t="shared" si="263"/>
        <v>1</v>
      </c>
      <c r="BG224" s="703" t="e">
        <f t="shared" si="327"/>
        <v>#VALUE!</v>
      </c>
      <c r="BH224" s="704" t="e">
        <f t="shared" si="328"/>
        <v>#VALUE!</v>
      </c>
      <c r="BI224" s="769" t="e">
        <f t="shared" si="296"/>
        <v>#VALUE!</v>
      </c>
      <c r="BJ224" s="705" t="e">
        <f t="shared" si="297"/>
        <v>#VALUE!</v>
      </c>
      <c r="BK224" s="702">
        <f t="shared" si="266"/>
        <v>1</v>
      </c>
      <c r="BL224" s="703" t="e">
        <f t="shared" si="329"/>
        <v>#VALUE!</v>
      </c>
      <c r="BM224" s="704" t="e">
        <f t="shared" si="330"/>
        <v>#VALUE!</v>
      </c>
      <c r="BN224" s="769" t="e">
        <f t="shared" si="298"/>
        <v>#VALUE!</v>
      </c>
      <c r="BO224" s="705" t="e">
        <f t="shared" si="299"/>
        <v>#VALUE!</v>
      </c>
      <c r="BP224" s="702">
        <f t="shared" si="269"/>
        <v>1</v>
      </c>
      <c r="BQ224" s="703" t="e">
        <f t="shared" si="331"/>
        <v>#VALUE!</v>
      </c>
      <c r="BR224" s="704" t="e">
        <f t="shared" si="332"/>
        <v>#VALUE!</v>
      </c>
      <c r="BS224" s="769" t="e">
        <f t="shared" si="300"/>
        <v>#VALUE!</v>
      </c>
      <c r="BT224" s="705" t="e">
        <f t="shared" si="301"/>
        <v>#VALUE!</v>
      </c>
      <c r="BU224" s="702">
        <f t="shared" si="272"/>
        <v>1</v>
      </c>
      <c r="BV224" s="703" t="e">
        <f t="shared" si="333"/>
        <v>#VALUE!</v>
      </c>
      <c r="BW224" s="704" t="e">
        <f t="shared" si="334"/>
        <v>#VALUE!</v>
      </c>
      <c r="BX224" s="769" t="e">
        <f t="shared" si="302"/>
        <v>#VALUE!</v>
      </c>
      <c r="BY224" s="705" t="e">
        <f t="shared" si="303"/>
        <v>#VALUE!</v>
      </c>
      <c r="BZ224" s="702">
        <f t="shared" si="275"/>
        <v>1</v>
      </c>
      <c r="CA224" s="703" t="e">
        <f t="shared" si="335"/>
        <v>#VALUE!</v>
      </c>
      <c r="CB224" s="704" t="e">
        <f t="shared" si="336"/>
        <v>#VALUE!</v>
      </c>
      <c r="CC224" s="769" t="e">
        <f t="shared" si="304"/>
        <v>#VALUE!</v>
      </c>
      <c r="CD224" s="705" t="e">
        <f t="shared" si="305"/>
        <v>#VALUE!</v>
      </c>
      <c r="CE224" s="706">
        <f t="shared" si="280"/>
        <v>12</v>
      </c>
      <c r="CF224" s="707" t="e">
        <f t="shared" si="281"/>
        <v>#VALUE!</v>
      </c>
      <c r="CG224" s="708"/>
      <c r="CH224" s="709"/>
      <c r="CI224" s="719"/>
      <c r="CJ224" s="719"/>
      <c r="CK224" s="720"/>
      <c r="CL224" s="721"/>
      <c r="CM224" s="721"/>
      <c r="CN224" s="722"/>
      <c r="CO224" s="742" t="e">
        <f t="shared" si="337"/>
        <v>#VALUE!</v>
      </c>
      <c r="CP224" s="743" t="e">
        <f t="shared" si="338"/>
        <v>#VALUE!</v>
      </c>
      <c r="CQ224" s="724">
        <f t="shared" si="339"/>
        <v>0</v>
      </c>
      <c r="CR224" s="725" t="e">
        <f t="shared" si="341"/>
        <v>#VALUE!</v>
      </c>
      <c r="CS224" s="725" t="e">
        <f t="shared" si="341"/>
        <v>#VALUE!</v>
      </c>
      <c r="CT224" s="725" t="e">
        <f t="shared" si="340"/>
        <v>#VALUE!</v>
      </c>
      <c r="CU224" s="709"/>
    </row>
    <row r="225" spans="1:99" ht="16.5" customHeight="1">
      <c r="A225" s="23">
        <f t="shared" si="241"/>
        <v>221</v>
      </c>
      <c r="B225" s="142">
        <f>'2020-상시근로자'!B225</f>
        <v>0</v>
      </c>
      <c r="C225" s="635">
        <f>'2020-상시근로자'!C225</f>
        <v>0</v>
      </c>
      <c r="D225" s="637">
        <f>'2020-상시근로자'!D225</f>
        <v>0</v>
      </c>
      <c r="E225" s="156" t="e">
        <f t="shared" si="307"/>
        <v>#VALUE!</v>
      </c>
      <c r="F225" s="30" t="e">
        <f t="shared" si="308"/>
        <v>#VALUE!</v>
      </c>
      <c r="G225" s="31" t="e">
        <f t="shared" si="309"/>
        <v>#VALUE!</v>
      </c>
      <c r="H225" s="147" t="e">
        <f t="shared" si="310"/>
        <v>#VALUE!</v>
      </c>
      <c r="I225" s="636">
        <f>'2020-상시근로자'!E225</f>
        <v>0</v>
      </c>
      <c r="J225" s="636">
        <f>'2020-상시근로자'!G225</f>
        <v>0</v>
      </c>
      <c r="K225" s="33" t="e">
        <f t="shared" si="311"/>
        <v>#VALUE!</v>
      </c>
      <c r="L225" s="33">
        <f t="shared" ref="L225:L279" si="342">IF(P225="",0,DATEDIF(O225,P225+1,"Y")&amp;"년 "&amp;DATEDIF(O225,P225+1,"YM")&amp;"월 "&amp;IF(OR(AND(TEXT(O225,"dd")="01",TEXT(EOMONTH(P225,0),"dd")=TEXT(P225,"dd")),TEXT(TEXT(P225,"dd")+1,"dd")=TEXT(O225,"dd")),"",DATEDIF(O225,P225,"MD")+1&amp;"일"))</f>
        <v>0</v>
      </c>
      <c r="M225" s="35" t="e">
        <f t="shared" si="312"/>
        <v>#VALUE!</v>
      </c>
      <c r="N225" s="108"/>
      <c r="O225" s="178"/>
      <c r="P225" s="179"/>
      <c r="Q225" s="106" t="s">
        <v>160</v>
      </c>
      <c r="R225" s="107" t="s">
        <v>160</v>
      </c>
      <c r="S225" s="43"/>
      <c r="T225" s="122" t="s">
        <v>160</v>
      </c>
      <c r="U225" s="122" t="s">
        <v>160</v>
      </c>
      <c r="V225" s="123" t="s">
        <v>160</v>
      </c>
      <c r="W225" s="702">
        <f t="shared" si="242"/>
        <v>1</v>
      </c>
      <c r="X225" s="703" t="e">
        <f t="shared" si="313"/>
        <v>#VALUE!</v>
      </c>
      <c r="Y225" s="704" t="e">
        <f t="shared" si="314"/>
        <v>#VALUE!</v>
      </c>
      <c r="Z225" s="769" t="e">
        <f t="shared" si="282"/>
        <v>#VALUE!</v>
      </c>
      <c r="AA225" s="705" t="e">
        <f t="shared" si="283"/>
        <v>#VALUE!</v>
      </c>
      <c r="AB225" s="702">
        <f t="shared" si="245"/>
        <v>1</v>
      </c>
      <c r="AC225" s="703" t="e">
        <f t="shared" si="315"/>
        <v>#VALUE!</v>
      </c>
      <c r="AD225" s="704" t="e">
        <f t="shared" si="316"/>
        <v>#VALUE!</v>
      </c>
      <c r="AE225" s="769" t="e">
        <f t="shared" si="284"/>
        <v>#VALUE!</v>
      </c>
      <c r="AF225" s="705" t="e">
        <f t="shared" si="285"/>
        <v>#VALUE!</v>
      </c>
      <c r="AG225" s="702">
        <f t="shared" si="248"/>
        <v>1</v>
      </c>
      <c r="AH225" s="703" t="e">
        <f t="shared" si="317"/>
        <v>#VALUE!</v>
      </c>
      <c r="AI225" s="704" t="e">
        <f t="shared" si="318"/>
        <v>#VALUE!</v>
      </c>
      <c r="AJ225" s="769" t="e">
        <f t="shared" si="286"/>
        <v>#VALUE!</v>
      </c>
      <c r="AK225" s="705" t="e">
        <f t="shared" si="287"/>
        <v>#VALUE!</v>
      </c>
      <c r="AL225" s="702">
        <f t="shared" si="251"/>
        <v>1</v>
      </c>
      <c r="AM225" s="703" t="e">
        <f t="shared" si="319"/>
        <v>#VALUE!</v>
      </c>
      <c r="AN225" s="704" t="e">
        <f t="shared" si="320"/>
        <v>#VALUE!</v>
      </c>
      <c r="AO225" s="769" t="e">
        <f t="shared" si="288"/>
        <v>#VALUE!</v>
      </c>
      <c r="AP225" s="705" t="e">
        <f t="shared" si="289"/>
        <v>#VALUE!</v>
      </c>
      <c r="AQ225" s="702">
        <f t="shared" si="254"/>
        <v>1</v>
      </c>
      <c r="AR225" s="703" t="e">
        <f t="shared" si="321"/>
        <v>#VALUE!</v>
      </c>
      <c r="AS225" s="704" t="e">
        <f t="shared" si="322"/>
        <v>#VALUE!</v>
      </c>
      <c r="AT225" s="769" t="e">
        <f t="shared" si="290"/>
        <v>#VALUE!</v>
      </c>
      <c r="AU225" s="705" t="e">
        <f t="shared" si="291"/>
        <v>#VALUE!</v>
      </c>
      <c r="AV225" s="702">
        <f t="shared" si="257"/>
        <v>1</v>
      </c>
      <c r="AW225" s="703" t="e">
        <f t="shared" si="323"/>
        <v>#VALUE!</v>
      </c>
      <c r="AX225" s="704" t="e">
        <f t="shared" si="324"/>
        <v>#VALUE!</v>
      </c>
      <c r="AY225" s="769" t="e">
        <f t="shared" si="292"/>
        <v>#VALUE!</v>
      </c>
      <c r="AZ225" s="705" t="e">
        <f t="shared" si="293"/>
        <v>#VALUE!</v>
      </c>
      <c r="BA225" s="702">
        <f t="shared" si="260"/>
        <v>1</v>
      </c>
      <c r="BB225" s="703" t="e">
        <f t="shared" si="325"/>
        <v>#VALUE!</v>
      </c>
      <c r="BC225" s="704" t="e">
        <f t="shared" si="326"/>
        <v>#VALUE!</v>
      </c>
      <c r="BD225" s="769" t="e">
        <f t="shared" si="294"/>
        <v>#VALUE!</v>
      </c>
      <c r="BE225" s="705" t="e">
        <f t="shared" si="295"/>
        <v>#VALUE!</v>
      </c>
      <c r="BF225" s="702">
        <f t="shared" si="263"/>
        <v>1</v>
      </c>
      <c r="BG225" s="703" t="e">
        <f t="shared" si="327"/>
        <v>#VALUE!</v>
      </c>
      <c r="BH225" s="704" t="e">
        <f t="shared" si="328"/>
        <v>#VALUE!</v>
      </c>
      <c r="BI225" s="769" t="e">
        <f t="shared" si="296"/>
        <v>#VALUE!</v>
      </c>
      <c r="BJ225" s="705" t="e">
        <f t="shared" si="297"/>
        <v>#VALUE!</v>
      </c>
      <c r="BK225" s="702">
        <f t="shared" si="266"/>
        <v>1</v>
      </c>
      <c r="BL225" s="703" t="e">
        <f t="shared" si="329"/>
        <v>#VALUE!</v>
      </c>
      <c r="BM225" s="704" t="e">
        <f t="shared" si="330"/>
        <v>#VALUE!</v>
      </c>
      <c r="BN225" s="769" t="e">
        <f t="shared" si="298"/>
        <v>#VALUE!</v>
      </c>
      <c r="BO225" s="705" t="e">
        <f t="shared" si="299"/>
        <v>#VALUE!</v>
      </c>
      <c r="BP225" s="702">
        <f t="shared" si="269"/>
        <v>1</v>
      </c>
      <c r="BQ225" s="703" t="e">
        <f t="shared" si="331"/>
        <v>#VALUE!</v>
      </c>
      <c r="BR225" s="704" t="e">
        <f t="shared" si="332"/>
        <v>#VALUE!</v>
      </c>
      <c r="BS225" s="769" t="e">
        <f t="shared" si="300"/>
        <v>#VALUE!</v>
      </c>
      <c r="BT225" s="705" t="e">
        <f t="shared" si="301"/>
        <v>#VALUE!</v>
      </c>
      <c r="BU225" s="702">
        <f t="shared" si="272"/>
        <v>1</v>
      </c>
      <c r="BV225" s="703" t="e">
        <f t="shared" si="333"/>
        <v>#VALUE!</v>
      </c>
      <c r="BW225" s="704" t="e">
        <f t="shared" si="334"/>
        <v>#VALUE!</v>
      </c>
      <c r="BX225" s="769" t="e">
        <f t="shared" si="302"/>
        <v>#VALUE!</v>
      </c>
      <c r="BY225" s="705" t="e">
        <f t="shared" si="303"/>
        <v>#VALUE!</v>
      </c>
      <c r="BZ225" s="702">
        <f t="shared" si="275"/>
        <v>1</v>
      </c>
      <c r="CA225" s="703" t="e">
        <f t="shared" si="335"/>
        <v>#VALUE!</v>
      </c>
      <c r="CB225" s="704" t="e">
        <f t="shared" si="336"/>
        <v>#VALUE!</v>
      </c>
      <c r="CC225" s="769" t="e">
        <f t="shared" si="304"/>
        <v>#VALUE!</v>
      </c>
      <c r="CD225" s="705" t="e">
        <f t="shared" si="305"/>
        <v>#VALUE!</v>
      </c>
      <c r="CE225" s="706">
        <f t="shared" ref="CE225:CE279" si="343">SUM(W225,AB225,AG225,AL225,AQ225,AV225,BA225,BF225,BK225,BP225,BU225,BZ225)</f>
        <v>12</v>
      </c>
      <c r="CF225" s="707" t="e">
        <f t="shared" ref="CF225:CF279" si="344">SUM(AA225,AF225,AK225,AP225,AU225,AZ225,BE225,BJ225,BO225,BT225,BY225,CD225)</f>
        <v>#VALUE!</v>
      </c>
      <c r="CG225" s="708"/>
      <c r="CH225" s="709"/>
      <c r="CI225" s="719"/>
      <c r="CJ225" s="719"/>
      <c r="CK225" s="720"/>
      <c r="CL225" s="721"/>
      <c r="CM225" s="721"/>
      <c r="CN225" s="722"/>
      <c r="CO225" s="742" t="e">
        <f t="shared" si="337"/>
        <v>#VALUE!</v>
      </c>
      <c r="CP225" s="743" t="e">
        <f t="shared" si="338"/>
        <v>#VALUE!</v>
      </c>
      <c r="CQ225" s="724">
        <f t="shared" si="339"/>
        <v>0</v>
      </c>
      <c r="CR225" s="725" t="e">
        <f t="shared" si="341"/>
        <v>#VALUE!</v>
      </c>
      <c r="CS225" s="725" t="e">
        <f t="shared" si="341"/>
        <v>#VALUE!</v>
      </c>
      <c r="CT225" s="725" t="e">
        <f t="shared" si="340"/>
        <v>#VALUE!</v>
      </c>
      <c r="CU225" s="709"/>
    </row>
    <row r="226" spans="1:99" ht="16.5" customHeight="1">
      <c r="A226" s="23">
        <f t="shared" si="241"/>
        <v>222</v>
      </c>
      <c r="B226" s="142">
        <f>'2020-상시근로자'!B226</f>
        <v>0</v>
      </c>
      <c r="C226" s="635">
        <f>'2020-상시근로자'!C226</f>
        <v>0</v>
      </c>
      <c r="D226" s="637">
        <f>'2020-상시근로자'!D226</f>
        <v>0</v>
      </c>
      <c r="E226" s="156" t="e">
        <f t="shared" si="307"/>
        <v>#VALUE!</v>
      </c>
      <c r="F226" s="30" t="e">
        <f t="shared" si="308"/>
        <v>#VALUE!</v>
      </c>
      <c r="G226" s="31" t="e">
        <f t="shared" si="309"/>
        <v>#VALUE!</v>
      </c>
      <c r="H226" s="147" t="e">
        <f t="shared" si="310"/>
        <v>#VALUE!</v>
      </c>
      <c r="I226" s="636">
        <f>'2020-상시근로자'!E226</f>
        <v>0</v>
      </c>
      <c r="J226" s="636">
        <f>'2020-상시근로자'!G226</f>
        <v>0</v>
      </c>
      <c r="K226" s="33" t="e">
        <f t="shared" si="311"/>
        <v>#VALUE!</v>
      </c>
      <c r="L226" s="33">
        <f t="shared" si="342"/>
        <v>0</v>
      </c>
      <c r="M226" s="35" t="e">
        <f t="shared" si="312"/>
        <v>#VALUE!</v>
      </c>
      <c r="N226" s="108"/>
      <c r="O226" s="178"/>
      <c r="P226" s="179"/>
      <c r="Q226" s="106" t="s">
        <v>160</v>
      </c>
      <c r="R226" s="107" t="s">
        <v>160</v>
      </c>
      <c r="S226" s="43"/>
      <c r="T226" s="122" t="s">
        <v>160</v>
      </c>
      <c r="U226" s="122" t="s">
        <v>160</v>
      </c>
      <c r="V226" s="123" t="s">
        <v>160</v>
      </c>
      <c r="W226" s="702">
        <f t="shared" si="242"/>
        <v>1</v>
      </c>
      <c r="X226" s="703" t="e">
        <f t="shared" si="313"/>
        <v>#VALUE!</v>
      </c>
      <c r="Y226" s="704" t="e">
        <f t="shared" si="314"/>
        <v>#VALUE!</v>
      </c>
      <c r="Z226" s="769" t="e">
        <f t="shared" si="282"/>
        <v>#VALUE!</v>
      </c>
      <c r="AA226" s="705" t="e">
        <f t="shared" si="283"/>
        <v>#VALUE!</v>
      </c>
      <c r="AB226" s="702">
        <f t="shared" si="245"/>
        <v>1</v>
      </c>
      <c r="AC226" s="703" t="e">
        <f t="shared" si="315"/>
        <v>#VALUE!</v>
      </c>
      <c r="AD226" s="704" t="e">
        <f t="shared" si="316"/>
        <v>#VALUE!</v>
      </c>
      <c r="AE226" s="769" t="e">
        <f t="shared" si="284"/>
        <v>#VALUE!</v>
      </c>
      <c r="AF226" s="705" t="e">
        <f t="shared" si="285"/>
        <v>#VALUE!</v>
      </c>
      <c r="AG226" s="702">
        <f t="shared" si="248"/>
        <v>1</v>
      </c>
      <c r="AH226" s="703" t="e">
        <f t="shared" si="317"/>
        <v>#VALUE!</v>
      </c>
      <c r="AI226" s="704" t="e">
        <f t="shared" si="318"/>
        <v>#VALUE!</v>
      </c>
      <c r="AJ226" s="769" t="e">
        <f t="shared" si="286"/>
        <v>#VALUE!</v>
      </c>
      <c r="AK226" s="705" t="e">
        <f t="shared" si="287"/>
        <v>#VALUE!</v>
      </c>
      <c r="AL226" s="702">
        <f t="shared" si="251"/>
        <v>1</v>
      </c>
      <c r="AM226" s="703" t="e">
        <f t="shared" si="319"/>
        <v>#VALUE!</v>
      </c>
      <c r="AN226" s="704" t="e">
        <f t="shared" si="320"/>
        <v>#VALUE!</v>
      </c>
      <c r="AO226" s="769" t="e">
        <f t="shared" si="288"/>
        <v>#VALUE!</v>
      </c>
      <c r="AP226" s="705" t="e">
        <f t="shared" si="289"/>
        <v>#VALUE!</v>
      </c>
      <c r="AQ226" s="702">
        <f t="shared" si="254"/>
        <v>1</v>
      </c>
      <c r="AR226" s="703" t="e">
        <f t="shared" si="321"/>
        <v>#VALUE!</v>
      </c>
      <c r="AS226" s="704" t="e">
        <f t="shared" si="322"/>
        <v>#VALUE!</v>
      </c>
      <c r="AT226" s="769" t="e">
        <f t="shared" si="290"/>
        <v>#VALUE!</v>
      </c>
      <c r="AU226" s="705" t="e">
        <f t="shared" si="291"/>
        <v>#VALUE!</v>
      </c>
      <c r="AV226" s="702">
        <f t="shared" si="257"/>
        <v>1</v>
      </c>
      <c r="AW226" s="703" t="e">
        <f t="shared" si="323"/>
        <v>#VALUE!</v>
      </c>
      <c r="AX226" s="704" t="e">
        <f t="shared" si="324"/>
        <v>#VALUE!</v>
      </c>
      <c r="AY226" s="769" t="e">
        <f t="shared" si="292"/>
        <v>#VALUE!</v>
      </c>
      <c r="AZ226" s="705" t="e">
        <f t="shared" si="293"/>
        <v>#VALUE!</v>
      </c>
      <c r="BA226" s="702">
        <f t="shared" si="260"/>
        <v>1</v>
      </c>
      <c r="BB226" s="703" t="e">
        <f t="shared" si="325"/>
        <v>#VALUE!</v>
      </c>
      <c r="BC226" s="704" t="e">
        <f t="shared" si="326"/>
        <v>#VALUE!</v>
      </c>
      <c r="BD226" s="769" t="e">
        <f t="shared" si="294"/>
        <v>#VALUE!</v>
      </c>
      <c r="BE226" s="705" t="e">
        <f t="shared" si="295"/>
        <v>#VALUE!</v>
      </c>
      <c r="BF226" s="702">
        <f t="shared" si="263"/>
        <v>1</v>
      </c>
      <c r="BG226" s="703" t="e">
        <f t="shared" si="327"/>
        <v>#VALUE!</v>
      </c>
      <c r="BH226" s="704" t="e">
        <f t="shared" si="328"/>
        <v>#VALUE!</v>
      </c>
      <c r="BI226" s="769" t="e">
        <f t="shared" si="296"/>
        <v>#VALUE!</v>
      </c>
      <c r="BJ226" s="705" t="e">
        <f t="shared" si="297"/>
        <v>#VALUE!</v>
      </c>
      <c r="BK226" s="702">
        <f t="shared" si="266"/>
        <v>1</v>
      </c>
      <c r="BL226" s="703" t="e">
        <f t="shared" si="329"/>
        <v>#VALUE!</v>
      </c>
      <c r="BM226" s="704" t="e">
        <f t="shared" si="330"/>
        <v>#VALUE!</v>
      </c>
      <c r="BN226" s="769" t="e">
        <f t="shared" si="298"/>
        <v>#VALUE!</v>
      </c>
      <c r="BO226" s="705" t="e">
        <f t="shared" si="299"/>
        <v>#VALUE!</v>
      </c>
      <c r="BP226" s="702">
        <f t="shared" si="269"/>
        <v>1</v>
      </c>
      <c r="BQ226" s="703" t="e">
        <f t="shared" si="331"/>
        <v>#VALUE!</v>
      </c>
      <c r="BR226" s="704" t="e">
        <f t="shared" si="332"/>
        <v>#VALUE!</v>
      </c>
      <c r="BS226" s="769" t="e">
        <f t="shared" si="300"/>
        <v>#VALUE!</v>
      </c>
      <c r="BT226" s="705" t="e">
        <f t="shared" si="301"/>
        <v>#VALUE!</v>
      </c>
      <c r="BU226" s="702">
        <f t="shared" si="272"/>
        <v>1</v>
      </c>
      <c r="BV226" s="703" t="e">
        <f t="shared" si="333"/>
        <v>#VALUE!</v>
      </c>
      <c r="BW226" s="704" t="e">
        <f t="shared" si="334"/>
        <v>#VALUE!</v>
      </c>
      <c r="BX226" s="769" t="e">
        <f t="shared" si="302"/>
        <v>#VALUE!</v>
      </c>
      <c r="BY226" s="705" t="e">
        <f t="shared" si="303"/>
        <v>#VALUE!</v>
      </c>
      <c r="BZ226" s="702">
        <f t="shared" si="275"/>
        <v>1</v>
      </c>
      <c r="CA226" s="703" t="e">
        <f t="shared" si="335"/>
        <v>#VALUE!</v>
      </c>
      <c r="CB226" s="704" t="e">
        <f t="shared" si="336"/>
        <v>#VALUE!</v>
      </c>
      <c r="CC226" s="769" t="e">
        <f t="shared" si="304"/>
        <v>#VALUE!</v>
      </c>
      <c r="CD226" s="705" t="e">
        <f t="shared" si="305"/>
        <v>#VALUE!</v>
      </c>
      <c r="CE226" s="706">
        <f t="shared" si="343"/>
        <v>12</v>
      </c>
      <c r="CF226" s="707" t="e">
        <f t="shared" si="344"/>
        <v>#VALUE!</v>
      </c>
      <c r="CG226" s="708"/>
      <c r="CH226" s="709"/>
      <c r="CI226" s="719"/>
      <c r="CJ226" s="719"/>
      <c r="CK226" s="720"/>
      <c r="CL226" s="721"/>
      <c r="CM226" s="721"/>
      <c r="CN226" s="722"/>
      <c r="CO226" s="742" t="e">
        <f t="shared" si="337"/>
        <v>#VALUE!</v>
      </c>
      <c r="CP226" s="743" t="e">
        <f t="shared" si="338"/>
        <v>#VALUE!</v>
      </c>
      <c r="CQ226" s="724">
        <f t="shared" si="339"/>
        <v>0</v>
      </c>
      <c r="CR226" s="725" t="e">
        <f t="shared" si="341"/>
        <v>#VALUE!</v>
      </c>
      <c r="CS226" s="725" t="e">
        <f t="shared" si="341"/>
        <v>#VALUE!</v>
      </c>
      <c r="CT226" s="725" t="e">
        <f t="shared" si="340"/>
        <v>#VALUE!</v>
      </c>
      <c r="CU226" s="709"/>
    </row>
    <row r="227" spans="1:99" ht="16.5" customHeight="1" thickBot="1">
      <c r="A227" s="23">
        <f t="shared" si="241"/>
        <v>223</v>
      </c>
      <c r="B227" s="142">
        <f>'2020-상시근로자'!B227</f>
        <v>0</v>
      </c>
      <c r="C227" s="635">
        <f>'2020-상시근로자'!C227</f>
        <v>0</v>
      </c>
      <c r="D227" s="637">
        <f>'2020-상시근로자'!D227</f>
        <v>0</v>
      </c>
      <c r="E227" s="156" t="e">
        <f t="shared" si="307"/>
        <v>#VALUE!</v>
      </c>
      <c r="F227" s="30" t="e">
        <f t="shared" si="308"/>
        <v>#VALUE!</v>
      </c>
      <c r="G227" s="31" t="e">
        <f t="shared" si="309"/>
        <v>#VALUE!</v>
      </c>
      <c r="H227" s="147" t="e">
        <f t="shared" si="310"/>
        <v>#VALUE!</v>
      </c>
      <c r="I227" s="636">
        <f>'2020-상시근로자'!E227</f>
        <v>0</v>
      </c>
      <c r="J227" s="636">
        <f>'2020-상시근로자'!G227</f>
        <v>0</v>
      </c>
      <c r="K227" s="33" t="e">
        <f t="shared" si="311"/>
        <v>#VALUE!</v>
      </c>
      <c r="L227" s="33">
        <f t="shared" si="342"/>
        <v>0</v>
      </c>
      <c r="M227" s="35" t="e">
        <f t="shared" si="312"/>
        <v>#VALUE!</v>
      </c>
      <c r="N227" s="108"/>
      <c r="O227" s="178"/>
      <c r="P227" s="179"/>
      <c r="Q227" s="184" t="s">
        <v>160</v>
      </c>
      <c r="R227" s="185" t="s">
        <v>160</v>
      </c>
      <c r="S227" s="186"/>
      <c r="T227" s="187" t="s">
        <v>160</v>
      </c>
      <c r="U227" s="187" t="s">
        <v>160</v>
      </c>
      <c r="V227" s="188" t="s">
        <v>160</v>
      </c>
      <c r="W227" s="702">
        <f t="shared" si="242"/>
        <v>1</v>
      </c>
      <c r="X227" s="703" t="e">
        <f t="shared" si="313"/>
        <v>#VALUE!</v>
      </c>
      <c r="Y227" s="704" t="e">
        <f t="shared" si="314"/>
        <v>#VALUE!</v>
      </c>
      <c r="Z227" s="769" t="e">
        <f t="shared" si="282"/>
        <v>#VALUE!</v>
      </c>
      <c r="AA227" s="705" t="e">
        <f t="shared" si="283"/>
        <v>#VALUE!</v>
      </c>
      <c r="AB227" s="702">
        <f t="shared" si="245"/>
        <v>1</v>
      </c>
      <c r="AC227" s="703" t="e">
        <f t="shared" si="315"/>
        <v>#VALUE!</v>
      </c>
      <c r="AD227" s="704" t="e">
        <f t="shared" si="316"/>
        <v>#VALUE!</v>
      </c>
      <c r="AE227" s="769" t="e">
        <f t="shared" si="284"/>
        <v>#VALUE!</v>
      </c>
      <c r="AF227" s="705" t="e">
        <f t="shared" si="285"/>
        <v>#VALUE!</v>
      </c>
      <c r="AG227" s="702">
        <f t="shared" si="248"/>
        <v>1</v>
      </c>
      <c r="AH227" s="703" t="e">
        <f t="shared" si="317"/>
        <v>#VALUE!</v>
      </c>
      <c r="AI227" s="704" t="e">
        <f t="shared" si="318"/>
        <v>#VALUE!</v>
      </c>
      <c r="AJ227" s="769" t="e">
        <f t="shared" si="286"/>
        <v>#VALUE!</v>
      </c>
      <c r="AK227" s="705" t="e">
        <f t="shared" si="287"/>
        <v>#VALUE!</v>
      </c>
      <c r="AL227" s="702">
        <f t="shared" si="251"/>
        <v>1</v>
      </c>
      <c r="AM227" s="703" t="e">
        <f t="shared" si="319"/>
        <v>#VALUE!</v>
      </c>
      <c r="AN227" s="704" t="e">
        <f t="shared" si="320"/>
        <v>#VALUE!</v>
      </c>
      <c r="AO227" s="769" t="e">
        <f t="shared" si="288"/>
        <v>#VALUE!</v>
      </c>
      <c r="AP227" s="705" t="e">
        <f t="shared" si="289"/>
        <v>#VALUE!</v>
      </c>
      <c r="AQ227" s="702">
        <f t="shared" si="254"/>
        <v>1</v>
      </c>
      <c r="AR227" s="703" t="e">
        <f t="shared" si="321"/>
        <v>#VALUE!</v>
      </c>
      <c r="AS227" s="704" t="e">
        <f t="shared" si="322"/>
        <v>#VALUE!</v>
      </c>
      <c r="AT227" s="769" t="e">
        <f t="shared" si="290"/>
        <v>#VALUE!</v>
      </c>
      <c r="AU227" s="705" t="e">
        <f t="shared" si="291"/>
        <v>#VALUE!</v>
      </c>
      <c r="AV227" s="702">
        <f t="shared" si="257"/>
        <v>1</v>
      </c>
      <c r="AW227" s="703" t="e">
        <f t="shared" si="323"/>
        <v>#VALUE!</v>
      </c>
      <c r="AX227" s="704" t="e">
        <f t="shared" si="324"/>
        <v>#VALUE!</v>
      </c>
      <c r="AY227" s="769" t="e">
        <f t="shared" si="292"/>
        <v>#VALUE!</v>
      </c>
      <c r="AZ227" s="705" t="e">
        <f t="shared" si="293"/>
        <v>#VALUE!</v>
      </c>
      <c r="BA227" s="702">
        <f t="shared" si="260"/>
        <v>1</v>
      </c>
      <c r="BB227" s="703" t="e">
        <f t="shared" si="325"/>
        <v>#VALUE!</v>
      </c>
      <c r="BC227" s="704" t="e">
        <f t="shared" si="326"/>
        <v>#VALUE!</v>
      </c>
      <c r="BD227" s="769" t="e">
        <f t="shared" si="294"/>
        <v>#VALUE!</v>
      </c>
      <c r="BE227" s="705" t="e">
        <f t="shared" si="295"/>
        <v>#VALUE!</v>
      </c>
      <c r="BF227" s="702">
        <f t="shared" si="263"/>
        <v>1</v>
      </c>
      <c r="BG227" s="703" t="e">
        <f t="shared" si="327"/>
        <v>#VALUE!</v>
      </c>
      <c r="BH227" s="704" t="e">
        <f t="shared" si="328"/>
        <v>#VALUE!</v>
      </c>
      <c r="BI227" s="769" t="e">
        <f t="shared" si="296"/>
        <v>#VALUE!</v>
      </c>
      <c r="BJ227" s="705" t="e">
        <f t="shared" si="297"/>
        <v>#VALUE!</v>
      </c>
      <c r="BK227" s="702">
        <f t="shared" si="266"/>
        <v>1</v>
      </c>
      <c r="BL227" s="703" t="e">
        <f t="shared" si="329"/>
        <v>#VALUE!</v>
      </c>
      <c r="BM227" s="704" t="e">
        <f t="shared" si="330"/>
        <v>#VALUE!</v>
      </c>
      <c r="BN227" s="769" t="e">
        <f t="shared" si="298"/>
        <v>#VALUE!</v>
      </c>
      <c r="BO227" s="705" t="e">
        <f t="shared" si="299"/>
        <v>#VALUE!</v>
      </c>
      <c r="BP227" s="702">
        <f t="shared" si="269"/>
        <v>1</v>
      </c>
      <c r="BQ227" s="703" t="e">
        <f t="shared" si="331"/>
        <v>#VALUE!</v>
      </c>
      <c r="BR227" s="704" t="e">
        <f t="shared" si="332"/>
        <v>#VALUE!</v>
      </c>
      <c r="BS227" s="769" t="e">
        <f t="shared" si="300"/>
        <v>#VALUE!</v>
      </c>
      <c r="BT227" s="705" t="e">
        <f t="shared" si="301"/>
        <v>#VALUE!</v>
      </c>
      <c r="BU227" s="702">
        <f t="shared" si="272"/>
        <v>1</v>
      </c>
      <c r="BV227" s="703" t="e">
        <f t="shared" si="333"/>
        <v>#VALUE!</v>
      </c>
      <c r="BW227" s="704" t="e">
        <f t="shared" si="334"/>
        <v>#VALUE!</v>
      </c>
      <c r="BX227" s="769" t="e">
        <f t="shared" si="302"/>
        <v>#VALUE!</v>
      </c>
      <c r="BY227" s="705" t="e">
        <f t="shared" si="303"/>
        <v>#VALUE!</v>
      </c>
      <c r="BZ227" s="702">
        <f t="shared" si="275"/>
        <v>1</v>
      </c>
      <c r="CA227" s="703" t="e">
        <f t="shared" si="335"/>
        <v>#VALUE!</v>
      </c>
      <c r="CB227" s="704" t="e">
        <f t="shared" si="336"/>
        <v>#VALUE!</v>
      </c>
      <c r="CC227" s="769" t="e">
        <f t="shared" si="304"/>
        <v>#VALUE!</v>
      </c>
      <c r="CD227" s="705" t="e">
        <f t="shared" si="305"/>
        <v>#VALUE!</v>
      </c>
      <c r="CE227" s="706">
        <f t="shared" si="343"/>
        <v>12</v>
      </c>
      <c r="CF227" s="707" t="e">
        <f t="shared" si="344"/>
        <v>#VALUE!</v>
      </c>
      <c r="CG227" s="708"/>
      <c r="CH227" s="709"/>
      <c r="CI227" s="719"/>
      <c r="CJ227" s="719"/>
      <c r="CK227" s="720"/>
      <c r="CL227" s="721"/>
      <c r="CM227" s="721"/>
      <c r="CN227" s="722"/>
      <c r="CO227" s="742" t="e">
        <f t="shared" si="337"/>
        <v>#VALUE!</v>
      </c>
      <c r="CP227" s="743" t="e">
        <f t="shared" si="338"/>
        <v>#VALUE!</v>
      </c>
      <c r="CQ227" s="724">
        <f t="shared" si="339"/>
        <v>0</v>
      </c>
      <c r="CR227" s="725" t="e">
        <f t="shared" si="341"/>
        <v>#VALUE!</v>
      </c>
      <c r="CS227" s="725" t="e">
        <f t="shared" si="341"/>
        <v>#VALUE!</v>
      </c>
      <c r="CT227" s="725" t="e">
        <f t="shared" si="340"/>
        <v>#VALUE!</v>
      </c>
      <c r="CU227" s="709"/>
    </row>
    <row r="228" spans="1:99" ht="16.5" customHeight="1">
      <c r="A228" s="23">
        <f t="shared" si="241"/>
        <v>224</v>
      </c>
      <c r="B228" s="142">
        <f>'2020-상시근로자'!B228</f>
        <v>0</v>
      </c>
      <c r="C228" s="635">
        <f>'2020-상시근로자'!C228</f>
        <v>0</v>
      </c>
      <c r="D228" s="637">
        <f>'2020-상시근로자'!D228</f>
        <v>0</v>
      </c>
      <c r="E228" s="156" t="e">
        <f t="shared" si="307"/>
        <v>#VALUE!</v>
      </c>
      <c r="F228" s="30" t="e">
        <f t="shared" si="308"/>
        <v>#VALUE!</v>
      </c>
      <c r="G228" s="31" t="e">
        <f t="shared" si="309"/>
        <v>#VALUE!</v>
      </c>
      <c r="H228" s="147" t="e">
        <f t="shared" si="310"/>
        <v>#VALUE!</v>
      </c>
      <c r="I228" s="636">
        <f>'2020-상시근로자'!E228</f>
        <v>0</v>
      </c>
      <c r="J228" s="636">
        <f>'2020-상시근로자'!G228</f>
        <v>0</v>
      </c>
      <c r="K228" s="33" t="e">
        <f t="shared" si="311"/>
        <v>#VALUE!</v>
      </c>
      <c r="L228" s="33">
        <f t="shared" si="342"/>
        <v>0</v>
      </c>
      <c r="M228" s="35" t="e">
        <f t="shared" si="312"/>
        <v>#VALUE!</v>
      </c>
      <c r="N228" s="108"/>
      <c r="O228" s="178"/>
      <c r="P228" s="179"/>
      <c r="Q228" s="189" t="s">
        <v>160</v>
      </c>
      <c r="R228" s="190" t="s">
        <v>160</v>
      </c>
      <c r="S228" s="191"/>
      <c r="T228" s="192" t="s">
        <v>160</v>
      </c>
      <c r="U228" s="192" t="s">
        <v>160</v>
      </c>
      <c r="V228" s="193" t="s">
        <v>160</v>
      </c>
      <c r="W228" s="702">
        <f t="shared" si="242"/>
        <v>1</v>
      </c>
      <c r="X228" s="703" t="e">
        <f t="shared" si="313"/>
        <v>#VALUE!</v>
      </c>
      <c r="Y228" s="704" t="e">
        <f t="shared" si="314"/>
        <v>#VALUE!</v>
      </c>
      <c r="Z228" s="769" t="e">
        <f t="shared" si="282"/>
        <v>#VALUE!</v>
      </c>
      <c r="AA228" s="705" t="e">
        <f t="shared" si="283"/>
        <v>#VALUE!</v>
      </c>
      <c r="AB228" s="702">
        <f t="shared" si="245"/>
        <v>1</v>
      </c>
      <c r="AC228" s="703" t="e">
        <f t="shared" si="315"/>
        <v>#VALUE!</v>
      </c>
      <c r="AD228" s="704" t="e">
        <f t="shared" si="316"/>
        <v>#VALUE!</v>
      </c>
      <c r="AE228" s="769" t="e">
        <f t="shared" si="284"/>
        <v>#VALUE!</v>
      </c>
      <c r="AF228" s="705" t="e">
        <f t="shared" si="285"/>
        <v>#VALUE!</v>
      </c>
      <c r="AG228" s="702">
        <f t="shared" si="248"/>
        <v>1</v>
      </c>
      <c r="AH228" s="703" t="e">
        <f t="shared" si="317"/>
        <v>#VALUE!</v>
      </c>
      <c r="AI228" s="704" t="e">
        <f t="shared" si="318"/>
        <v>#VALUE!</v>
      </c>
      <c r="AJ228" s="769" t="e">
        <f t="shared" si="286"/>
        <v>#VALUE!</v>
      </c>
      <c r="AK228" s="705" t="e">
        <f t="shared" si="287"/>
        <v>#VALUE!</v>
      </c>
      <c r="AL228" s="702">
        <f t="shared" si="251"/>
        <v>1</v>
      </c>
      <c r="AM228" s="703" t="e">
        <f t="shared" si="319"/>
        <v>#VALUE!</v>
      </c>
      <c r="AN228" s="704" t="e">
        <f t="shared" si="320"/>
        <v>#VALUE!</v>
      </c>
      <c r="AO228" s="769" t="e">
        <f t="shared" si="288"/>
        <v>#VALUE!</v>
      </c>
      <c r="AP228" s="705" t="e">
        <f t="shared" si="289"/>
        <v>#VALUE!</v>
      </c>
      <c r="AQ228" s="702">
        <f t="shared" si="254"/>
        <v>1</v>
      </c>
      <c r="AR228" s="703" t="e">
        <f t="shared" si="321"/>
        <v>#VALUE!</v>
      </c>
      <c r="AS228" s="704" t="e">
        <f t="shared" si="322"/>
        <v>#VALUE!</v>
      </c>
      <c r="AT228" s="769" t="e">
        <f t="shared" si="290"/>
        <v>#VALUE!</v>
      </c>
      <c r="AU228" s="705" t="e">
        <f t="shared" si="291"/>
        <v>#VALUE!</v>
      </c>
      <c r="AV228" s="702">
        <f t="shared" si="257"/>
        <v>1</v>
      </c>
      <c r="AW228" s="703" t="e">
        <f t="shared" si="323"/>
        <v>#VALUE!</v>
      </c>
      <c r="AX228" s="704" t="e">
        <f t="shared" si="324"/>
        <v>#VALUE!</v>
      </c>
      <c r="AY228" s="769" t="e">
        <f t="shared" si="292"/>
        <v>#VALUE!</v>
      </c>
      <c r="AZ228" s="705" t="e">
        <f t="shared" si="293"/>
        <v>#VALUE!</v>
      </c>
      <c r="BA228" s="702">
        <f t="shared" si="260"/>
        <v>1</v>
      </c>
      <c r="BB228" s="703" t="e">
        <f t="shared" si="325"/>
        <v>#VALUE!</v>
      </c>
      <c r="BC228" s="704" t="e">
        <f t="shared" si="326"/>
        <v>#VALUE!</v>
      </c>
      <c r="BD228" s="769" t="e">
        <f t="shared" si="294"/>
        <v>#VALUE!</v>
      </c>
      <c r="BE228" s="705" t="e">
        <f t="shared" si="295"/>
        <v>#VALUE!</v>
      </c>
      <c r="BF228" s="702">
        <f t="shared" si="263"/>
        <v>1</v>
      </c>
      <c r="BG228" s="703" t="e">
        <f t="shared" si="327"/>
        <v>#VALUE!</v>
      </c>
      <c r="BH228" s="704" t="e">
        <f t="shared" si="328"/>
        <v>#VALUE!</v>
      </c>
      <c r="BI228" s="769" t="e">
        <f t="shared" si="296"/>
        <v>#VALUE!</v>
      </c>
      <c r="BJ228" s="705" t="e">
        <f t="shared" si="297"/>
        <v>#VALUE!</v>
      </c>
      <c r="BK228" s="702">
        <f t="shared" si="266"/>
        <v>1</v>
      </c>
      <c r="BL228" s="703" t="e">
        <f t="shared" si="329"/>
        <v>#VALUE!</v>
      </c>
      <c r="BM228" s="704" t="e">
        <f t="shared" si="330"/>
        <v>#VALUE!</v>
      </c>
      <c r="BN228" s="769" t="e">
        <f t="shared" si="298"/>
        <v>#VALUE!</v>
      </c>
      <c r="BO228" s="705" t="e">
        <f t="shared" si="299"/>
        <v>#VALUE!</v>
      </c>
      <c r="BP228" s="702">
        <f t="shared" si="269"/>
        <v>1</v>
      </c>
      <c r="BQ228" s="703" t="e">
        <f t="shared" si="331"/>
        <v>#VALUE!</v>
      </c>
      <c r="BR228" s="704" t="e">
        <f t="shared" si="332"/>
        <v>#VALUE!</v>
      </c>
      <c r="BS228" s="769" t="e">
        <f t="shared" si="300"/>
        <v>#VALUE!</v>
      </c>
      <c r="BT228" s="705" t="e">
        <f t="shared" si="301"/>
        <v>#VALUE!</v>
      </c>
      <c r="BU228" s="702">
        <f t="shared" si="272"/>
        <v>1</v>
      </c>
      <c r="BV228" s="703" t="e">
        <f t="shared" si="333"/>
        <v>#VALUE!</v>
      </c>
      <c r="BW228" s="704" t="e">
        <f t="shared" si="334"/>
        <v>#VALUE!</v>
      </c>
      <c r="BX228" s="769" t="e">
        <f t="shared" si="302"/>
        <v>#VALUE!</v>
      </c>
      <c r="BY228" s="705" t="e">
        <f t="shared" si="303"/>
        <v>#VALUE!</v>
      </c>
      <c r="BZ228" s="702">
        <f t="shared" si="275"/>
        <v>1</v>
      </c>
      <c r="CA228" s="703" t="e">
        <f t="shared" si="335"/>
        <v>#VALUE!</v>
      </c>
      <c r="CB228" s="704" t="e">
        <f t="shared" si="336"/>
        <v>#VALUE!</v>
      </c>
      <c r="CC228" s="769" t="e">
        <f t="shared" si="304"/>
        <v>#VALUE!</v>
      </c>
      <c r="CD228" s="705" t="e">
        <f t="shared" si="305"/>
        <v>#VALUE!</v>
      </c>
      <c r="CE228" s="706">
        <f t="shared" si="343"/>
        <v>12</v>
      </c>
      <c r="CF228" s="707" t="e">
        <f t="shared" si="344"/>
        <v>#VALUE!</v>
      </c>
      <c r="CG228" s="708"/>
      <c r="CH228" s="709"/>
      <c r="CI228" s="719"/>
      <c r="CJ228" s="719"/>
      <c r="CK228" s="720"/>
      <c r="CL228" s="721"/>
      <c r="CM228" s="721"/>
      <c r="CN228" s="722"/>
      <c r="CO228" s="742" t="e">
        <f t="shared" si="337"/>
        <v>#VALUE!</v>
      </c>
      <c r="CP228" s="743" t="e">
        <f t="shared" si="338"/>
        <v>#VALUE!</v>
      </c>
      <c r="CQ228" s="724">
        <f t="shared" si="339"/>
        <v>0</v>
      </c>
      <c r="CR228" s="725" t="e">
        <f t="shared" si="341"/>
        <v>#VALUE!</v>
      </c>
      <c r="CS228" s="725" t="e">
        <f t="shared" si="341"/>
        <v>#VALUE!</v>
      </c>
      <c r="CT228" s="725" t="e">
        <f t="shared" si="340"/>
        <v>#VALUE!</v>
      </c>
      <c r="CU228" s="709"/>
    </row>
    <row r="229" spans="1:99" ht="16.5" customHeight="1" thickBot="1">
      <c r="A229" s="23">
        <f t="shared" si="241"/>
        <v>225</v>
      </c>
      <c r="B229" s="142">
        <f>'2020-상시근로자'!B229</f>
        <v>0</v>
      </c>
      <c r="C229" s="635">
        <f>'2020-상시근로자'!C229</f>
        <v>0</v>
      </c>
      <c r="D229" s="637">
        <f>'2020-상시근로자'!D229</f>
        <v>0</v>
      </c>
      <c r="E229" s="156" t="e">
        <f t="shared" si="307"/>
        <v>#VALUE!</v>
      </c>
      <c r="F229" s="30" t="e">
        <f t="shared" si="308"/>
        <v>#VALUE!</v>
      </c>
      <c r="G229" s="31" t="e">
        <f t="shared" si="309"/>
        <v>#VALUE!</v>
      </c>
      <c r="H229" s="147" t="e">
        <f t="shared" si="310"/>
        <v>#VALUE!</v>
      </c>
      <c r="I229" s="636">
        <f>'2020-상시근로자'!E229</f>
        <v>0</v>
      </c>
      <c r="J229" s="636">
        <f>'2020-상시근로자'!G229</f>
        <v>0</v>
      </c>
      <c r="K229" s="33" t="e">
        <f t="shared" si="311"/>
        <v>#VALUE!</v>
      </c>
      <c r="L229" s="33">
        <f t="shared" si="342"/>
        <v>0</v>
      </c>
      <c r="M229" s="35" t="e">
        <f t="shared" si="312"/>
        <v>#VALUE!</v>
      </c>
      <c r="N229" s="108"/>
      <c r="O229" s="180"/>
      <c r="P229" s="181"/>
      <c r="Q229" s="194" t="s">
        <v>160</v>
      </c>
      <c r="R229" s="107" t="s">
        <v>160</v>
      </c>
      <c r="S229" s="43"/>
      <c r="T229" s="122" t="s">
        <v>160</v>
      </c>
      <c r="U229" s="122" t="s">
        <v>160</v>
      </c>
      <c r="V229" s="195" t="s">
        <v>160</v>
      </c>
      <c r="W229" s="702">
        <f t="shared" si="242"/>
        <v>1</v>
      </c>
      <c r="X229" s="703" t="e">
        <f t="shared" si="313"/>
        <v>#VALUE!</v>
      </c>
      <c r="Y229" s="704" t="e">
        <f t="shared" si="314"/>
        <v>#VALUE!</v>
      </c>
      <c r="Z229" s="769" t="e">
        <f t="shared" si="282"/>
        <v>#VALUE!</v>
      </c>
      <c r="AA229" s="705" t="e">
        <f t="shared" si="283"/>
        <v>#VALUE!</v>
      </c>
      <c r="AB229" s="702">
        <f t="shared" si="245"/>
        <v>1</v>
      </c>
      <c r="AC229" s="703" t="e">
        <f t="shared" si="315"/>
        <v>#VALUE!</v>
      </c>
      <c r="AD229" s="704" t="e">
        <f t="shared" si="316"/>
        <v>#VALUE!</v>
      </c>
      <c r="AE229" s="769" t="e">
        <f t="shared" si="284"/>
        <v>#VALUE!</v>
      </c>
      <c r="AF229" s="705" t="e">
        <f t="shared" si="285"/>
        <v>#VALUE!</v>
      </c>
      <c r="AG229" s="702">
        <f t="shared" si="248"/>
        <v>1</v>
      </c>
      <c r="AH229" s="703" t="e">
        <f t="shared" si="317"/>
        <v>#VALUE!</v>
      </c>
      <c r="AI229" s="704" t="e">
        <f t="shared" si="318"/>
        <v>#VALUE!</v>
      </c>
      <c r="AJ229" s="769" t="e">
        <f t="shared" si="286"/>
        <v>#VALUE!</v>
      </c>
      <c r="AK229" s="705" t="e">
        <f t="shared" si="287"/>
        <v>#VALUE!</v>
      </c>
      <c r="AL229" s="702">
        <f t="shared" si="251"/>
        <v>1</v>
      </c>
      <c r="AM229" s="703" t="e">
        <f t="shared" si="319"/>
        <v>#VALUE!</v>
      </c>
      <c r="AN229" s="704" t="e">
        <f t="shared" si="320"/>
        <v>#VALUE!</v>
      </c>
      <c r="AO229" s="769" t="e">
        <f t="shared" si="288"/>
        <v>#VALUE!</v>
      </c>
      <c r="AP229" s="705" t="e">
        <f t="shared" si="289"/>
        <v>#VALUE!</v>
      </c>
      <c r="AQ229" s="702">
        <f t="shared" si="254"/>
        <v>1</v>
      </c>
      <c r="AR229" s="703" t="e">
        <f t="shared" si="321"/>
        <v>#VALUE!</v>
      </c>
      <c r="AS229" s="704" t="e">
        <f t="shared" si="322"/>
        <v>#VALUE!</v>
      </c>
      <c r="AT229" s="769" t="e">
        <f t="shared" si="290"/>
        <v>#VALUE!</v>
      </c>
      <c r="AU229" s="705" t="e">
        <f t="shared" si="291"/>
        <v>#VALUE!</v>
      </c>
      <c r="AV229" s="702">
        <f t="shared" si="257"/>
        <v>1</v>
      </c>
      <c r="AW229" s="703" t="e">
        <f t="shared" si="323"/>
        <v>#VALUE!</v>
      </c>
      <c r="AX229" s="704" t="e">
        <f t="shared" si="324"/>
        <v>#VALUE!</v>
      </c>
      <c r="AY229" s="769" t="e">
        <f t="shared" si="292"/>
        <v>#VALUE!</v>
      </c>
      <c r="AZ229" s="705" t="e">
        <f t="shared" si="293"/>
        <v>#VALUE!</v>
      </c>
      <c r="BA229" s="702">
        <f t="shared" si="260"/>
        <v>1</v>
      </c>
      <c r="BB229" s="703" t="e">
        <f t="shared" si="325"/>
        <v>#VALUE!</v>
      </c>
      <c r="BC229" s="704" t="e">
        <f t="shared" si="326"/>
        <v>#VALUE!</v>
      </c>
      <c r="BD229" s="769" t="e">
        <f t="shared" si="294"/>
        <v>#VALUE!</v>
      </c>
      <c r="BE229" s="705" t="e">
        <f t="shared" si="295"/>
        <v>#VALUE!</v>
      </c>
      <c r="BF229" s="702">
        <f t="shared" si="263"/>
        <v>1</v>
      </c>
      <c r="BG229" s="703" t="e">
        <f t="shared" si="327"/>
        <v>#VALUE!</v>
      </c>
      <c r="BH229" s="704" t="e">
        <f t="shared" si="328"/>
        <v>#VALUE!</v>
      </c>
      <c r="BI229" s="769" t="e">
        <f t="shared" si="296"/>
        <v>#VALUE!</v>
      </c>
      <c r="BJ229" s="705" t="e">
        <f t="shared" si="297"/>
        <v>#VALUE!</v>
      </c>
      <c r="BK229" s="702">
        <f t="shared" si="266"/>
        <v>1</v>
      </c>
      <c r="BL229" s="703" t="e">
        <f t="shared" si="329"/>
        <v>#VALUE!</v>
      </c>
      <c r="BM229" s="704" t="e">
        <f t="shared" si="330"/>
        <v>#VALUE!</v>
      </c>
      <c r="BN229" s="769" t="e">
        <f t="shared" si="298"/>
        <v>#VALUE!</v>
      </c>
      <c r="BO229" s="705" t="e">
        <f t="shared" si="299"/>
        <v>#VALUE!</v>
      </c>
      <c r="BP229" s="702">
        <f t="shared" si="269"/>
        <v>1</v>
      </c>
      <c r="BQ229" s="703" t="e">
        <f t="shared" si="331"/>
        <v>#VALUE!</v>
      </c>
      <c r="BR229" s="704" t="e">
        <f t="shared" si="332"/>
        <v>#VALUE!</v>
      </c>
      <c r="BS229" s="769" t="e">
        <f t="shared" si="300"/>
        <v>#VALUE!</v>
      </c>
      <c r="BT229" s="705" t="e">
        <f t="shared" si="301"/>
        <v>#VALUE!</v>
      </c>
      <c r="BU229" s="702">
        <f t="shared" si="272"/>
        <v>1</v>
      </c>
      <c r="BV229" s="703" t="e">
        <f t="shared" si="333"/>
        <v>#VALUE!</v>
      </c>
      <c r="BW229" s="704" t="e">
        <f t="shared" si="334"/>
        <v>#VALUE!</v>
      </c>
      <c r="BX229" s="769" t="e">
        <f t="shared" si="302"/>
        <v>#VALUE!</v>
      </c>
      <c r="BY229" s="705" t="e">
        <f t="shared" si="303"/>
        <v>#VALUE!</v>
      </c>
      <c r="BZ229" s="702">
        <f t="shared" si="275"/>
        <v>1</v>
      </c>
      <c r="CA229" s="703" t="e">
        <f t="shared" si="335"/>
        <v>#VALUE!</v>
      </c>
      <c r="CB229" s="704" t="e">
        <f t="shared" si="336"/>
        <v>#VALUE!</v>
      </c>
      <c r="CC229" s="769" t="e">
        <f t="shared" si="304"/>
        <v>#VALUE!</v>
      </c>
      <c r="CD229" s="705" t="e">
        <f t="shared" si="305"/>
        <v>#VALUE!</v>
      </c>
      <c r="CE229" s="706">
        <f t="shared" si="343"/>
        <v>12</v>
      </c>
      <c r="CF229" s="707" t="e">
        <f t="shared" si="344"/>
        <v>#VALUE!</v>
      </c>
      <c r="CG229" s="708"/>
      <c r="CH229" s="709"/>
      <c r="CI229" s="719"/>
      <c r="CJ229" s="719"/>
      <c r="CK229" s="720"/>
      <c r="CL229" s="721"/>
      <c r="CM229" s="721"/>
      <c r="CN229" s="722"/>
      <c r="CO229" s="742" t="e">
        <f t="shared" si="337"/>
        <v>#VALUE!</v>
      </c>
      <c r="CP229" s="743" t="e">
        <f t="shared" si="338"/>
        <v>#VALUE!</v>
      </c>
      <c r="CQ229" s="724">
        <f t="shared" si="339"/>
        <v>0</v>
      </c>
      <c r="CR229" s="725" t="e">
        <f t="shared" si="341"/>
        <v>#VALUE!</v>
      </c>
      <c r="CS229" s="725" t="e">
        <f t="shared" si="341"/>
        <v>#VALUE!</v>
      </c>
      <c r="CT229" s="725" t="e">
        <f t="shared" si="340"/>
        <v>#VALUE!</v>
      </c>
      <c r="CU229" s="709"/>
    </row>
    <row r="230" spans="1:99" ht="16.5" customHeight="1">
      <c r="A230" s="23">
        <f t="shared" si="241"/>
        <v>226</v>
      </c>
      <c r="B230" s="142">
        <f>'2020-상시근로자'!B230</f>
        <v>0</v>
      </c>
      <c r="C230" s="635">
        <f>'2020-상시근로자'!C230</f>
        <v>0</v>
      </c>
      <c r="D230" s="637">
        <f>'2020-상시근로자'!D230</f>
        <v>0</v>
      </c>
      <c r="E230" s="156" t="e">
        <f t="shared" si="307"/>
        <v>#VALUE!</v>
      </c>
      <c r="F230" s="30" t="e">
        <f t="shared" si="308"/>
        <v>#VALUE!</v>
      </c>
      <c r="G230" s="31" t="e">
        <f t="shared" si="309"/>
        <v>#VALUE!</v>
      </c>
      <c r="H230" s="147" t="e">
        <f t="shared" si="310"/>
        <v>#VALUE!</v>
      </c>
      <c r="I230" s="636">
        <f>'2020-상시근로자'!E230</f>
        <v>0</v>
      </c>
      <c r="J230" s="636">
        <f>'2020-상시근로자'!G230</f>
        <v>0</v>
      </c>
      <c r="K230" s="33" t="e">
        <f t="shared" si="311"/>
        <v>#VALUE!</v>
      </c>
      <c r="L230" s="33">
        <f t="shared" si="342"/>
        <v>0</v>
      </c>
      <c r="M230" s="35" t="e">
        <f t="shared" si="312"/>
        <v>#VALUE!</v>
      </c>
      <c r="N230" s="108"/>
      <c r="O230" s="178"/>
      <c r="P230" s="179"/>
      <c r="Q230" s="194" t="s">
        <v>160</v>
      </c>
      <c r="R230" s="107" t="s">
        <v>160</v>
      </c>
      <c r="S230" s="43"/>
      <c r="T230" s="122" t="s">
        <v>160</v>
      </c>
      <c r="U230" s="122" t="s">
        <v>160</v>
      </c>
      <c r="V230" s="195" t="s">
        <v>160</v>
      </c>
      <c r="W230" s="702">
        <f t="shared" si="242"/>
        <v>1</v>
      </c>
      <c r="X230" s="703" t="e">
        <f t="shared" si="313"/>
        <v>#VALUE!</v>
      </c>
      <c r="Y230" s="704" t="e">
        <f t="shared" si="314"/>
        <v>#VALUE!</v>
      </c>
      <c r="Z230" s="769" t="e">
        <f t="shared" si="282"/>
        <v>#VALUE!</v>
      </c>
      <c r="AA230" s="705" t="e">
        <f t="shared" si="283"/>
        <v>#VALUE!</v>
      </c>
      <c r="AB230" s="702">
        <f t="shared" si="245"/>
        <v>1</v>
      </c>
      <c r="AC230" s="703" t="e">
        <f t="shared" si="315"/>
        <v>#VALUE!</v>
      </c>
      <c r="AD230" s="704" t="e">
        <f t="shared" si="316"/>
        <v>#VALUE!</v>
      </c>
      <c r="AE230" s="769" t="e">
        <f t="shared" si="284"/>
        <v>#VALUE!</v>
      </c>
      <c r="AF230" s="705" t="e">
        <f t="shared" si="285"/>
        <v>#VALUE!</v>
      </c>
      <c r="AG230" s="702">
        <f t="shared" si="248"/>
        <v>1</v>
      </c>
      <c r="AH230" s="703" t="e">
        <f t="shared" si="317"/>
        <v>#VALUE!</v>
      </c>
      <c r="AI230" s="704" t="e">
        <f t="shared" si="318"/>
        <v>#VALUE!</v>
      </c>
      <c r="AJ230" s="769" t="e">
        <f t="shared" si="286"/>
        <v>#VALUE!</v>
      </c>
      <c r="AK230" s="705" t="e">
        <f t="shared" si="287"/>
        <v>#VALUE!</v>
      </c>
      <c r="AL230" s="702">
        <f t="shared" si="251"/>
        <v>1</v>
      </c>
      <c r="AM230" s="703" t="e">
        <f t="shared" si="319"/>
        <v>#VALUE!</v>
      </c>
      <c r="AN230" s="704" t="e">
        <f t="shared" si="320"/>
        <v>#VALUE!</v>
      </c>
      <c r="AO230" s="769" t="e">
        <f t="shared" si="288"/>
        <v>#VALUE!</v>
      </c>
      <c r="AP230" s="705" t="e">
        <f t="shared" si="289"/>
        <v>#VALUE!</v>
      </c>
      <c r="AQ230" s="702">
        <f t="shared" si="254"/>
        <v>1</v>
      </c>
      <c r="AR230" s="703" t="e">
        <f t="shared" si="321"/>
        <v>#VALUE!</v>
      </c>
      <c r="AS230" s="704" t="e">
        <f t="shared" si="322"/>
        <v>#VALUE!</v>
      </c>
      <c r="AT230" s="769" t="e">
        <f t="shared" si="290"/>
        <v>#VALUE!</v>
      </c>
      <c r="AU230" s="705" t="e">
        <f t="shared" si="291"/>
        <v>#VALUE!</v>
      </c>
      <c r="AV230" s="702">
        <f t="shared" si="257"/>
        <v>1</v>
      </c>
      <c r="AW230" s="703" t="e">
        <f t="shared" si="323"/>
        <v>#VALUE!</v>
      </c>
      <c r="AX230" s="704" t="e">
        <f t="shared" si="324"/>
        <v>#VALUE!</v>
      </c>
      <c r="AY230" s="769" t="e">
        <f t="shared" si="292"/>
        <v>#VALUE!</v>
      </c>
      <c r="AZ230" s="705" t="e">
        <f t="shared" si="293"/>
        <v>#VALUE!</v>
      </c>
      <c r="BA230" s="702">
        <f t="shared" si="260"/>
        <v>1</v>
      </c>
      <c r="BB230" s="703" t="e">
        <f t="shared" si="325"/>
        <v>#VALUE!</v>
      </c>
      <c r="BC230" s="704" t="e">
        <f t="shared" si="326"/>
        <v>#VALUE!</v>
      </c>
      <c r="BD230" s="769" t="e">
        <f t="shared" si="294"/>
        <v>#VALUE!</v>
      </c>
      <c r="BE230" s="705" t="e">
        <f t="shared" si="295"/>
        <v>#VALUE!</v>
      </c>
      <c r="BF230" s="702">
        <f t="shared" si="263"/>
        <v>1</v>
      </c>
      <c r="BG230" s="703" t="e">
        <f t="shared" si="327"/>
        <v>#VALUE!</v>
      </c>
      <c r="BH230" s="704" t="e">
        <f t="shared" si="328"/>
        <v>#VALUE!</v>
      </c>
      <c r="BI230" s="769" t="e">
        <f t="shared" si="296"/>
        <v>#VALUE!</v>
      </c>
      <c r="BJ230" s="705" t="e">
        <f t="shared" si="297"/>
        <v>#VALUE!</v>
      </c>
      <c r="BK230" s="702">
        <f t="shared" si="266"/>
        <v>1</v>
      </c>
      <c r="BL230" s="703" t="e">
        <f t="shared" si="329"/>
        <v>#VALUE!</v>
      </c>
      <c r="BM230" s="704" t="e">
        <f t="shared" si="330"/>
        <v>#VALUE!</v>
      </c>
      <c r="BN230" s="769" t="e">
        <f t="shared" si="298"/>
        <v>#VALUE!</v>
      </c>
      <c r="BO230" s="705" t="e">
        <f t="shared" si="299"/>
        <v>#VALUE!</v>
      </c>
      <c r="BP230" s="702">
        <f t="shared" si="269"/>
        <v>1</v>
      </c>
      <c r="BQ230" s="703" t="e">
        <f t="shared" si="331"/>
        <v>#VALUE!</v>
      </c>
      <c r="BR230" s="704" t="e">
        <f t="shared" si="332"/>
        <v>#VALUE!</v>
      </c>
      <c r="BS230" s="769" t="e">
        <f t="shared" si="300"/>
        <v>#VALUE!</v>
      </c>
      <c r="BT230" s="705" t="e">
        <f t="shared" si="301"/>
        <v>#VALUE!</v>
      </c>
      <c r="BU230" s="702">
        <f t="shared" si="272"/>
        <v>1</v>
      </c>
      <c r="BV230" s="703" t="e">
        <f t="shared" si="333"/>
        <v>#VALUE!</v>
      </c>
      <c r="BW230" s="704" t="e">
        <f t="shared" si="334"/>
        <v>#VALUE!</v>
      </c>
      <c r="BX230" s="769" t="e">
        <f t="shared" si="302"/>
        <v>#VALUE!</v>
      </c>
      <c r="BY230" s="705" t="e">
        <f t="shared" si="303"/>
        <v>#VALUE!</v>
      </c>
      <c r="BZ230" s="702">
        <f t="shared" si="275"/>
        <v>1</v>
      </c>
      <c r="CA230" s="703" t="e">
        <f t="shared" si="335"/>
        <v>#VALUE!</v>
      </c>
      <c r="CB230" s="704" t="e">
        <f t="shared" si="336"/>
        <v>#VALUE!</v>
      </c>
      <c r="CC230" s="769" t="e">
        <f t="shared" si="304"/>
        <v>#VALUE!</v>
      </c>
      <c r="CD230" s="705" t="e">
        <f t="shared" si="305"/>
        <v>#VALUE!</v>
      </c>
      <c r="CE230" s="706">
        <f t="shared" si="343"/>
        <v>12</v>
      </c>
      <c r="CF230" s="707" t="e">
        <f t="shared" si="344"/>
        <v>#VALUE!</v>
      </c>
      <c r="CG230" s="708"/>
      <c r="CH230" s="709"/>
      <c r="CI230" s="719"/>
      <c r="CJ230" s="719"/>
      <c r="CK230" s="720"/>
      <c r="CL230" s="721"/>
      <c r="CM230" s="721"/>
      <c r="CN230" s="722"/>
      <c r="CO230" s="742" t="e">
        <f t="shared" si="337"/>
        <v>#VALUE!</v>
      </c>
      <c r="CP230" s="743" t="e">
        <f t="shared" si="338"/>
        <v>#VALUE!</v>
      </c>
      <c r="CQ230" s="724">
        <f t="shared" si="339"/>
        <v>0</v>
      </c>
      <c r="CR230" s="725" t="e">
        <f t="shared" si="341"/>
        <v>#VALUE!</v>
      </c>
      <c r="CS230" s="725" t="e">
        <f t="shared" si="341"/>
        <v>#VALUE!</v>
      </c>
      <c r="CT230" s="725" t="e">
        <f t="shared" si="340"/>
        <v>#VALUE!</v>
      </c>
      <c r="CU230" s="709"/>
    </row>
    <row r="231" spans="1:99" ht="16.5" customHeight="1">
      <c r="A231" s="23">
        <f t="shared" si="241"/>
        <v>227</v>
      </c>
      <c r="B231" s="142">
        <f>'2020-상시근로자'!B231</f>
        <v>0</v>
      </c>
      <c r="C231" s="635">
        <f>'2020-상시근로자'!C231</f>
        <v>0</v>
      </c>
      <c r="D231" s="637">
        <f>'2020-상시근로자'!D231</f>
        <v>0</v>
      </c>
      <c r="E231" s="156" t="e">
        <f t="shared" si="307"/>
        <v>#VALUE!</v>
      </c>
      <c r="F231" s="30" t="e">
        <f t="shared" si="308"/>
        <v>#VALUE!</v>
      </c>
      <c r="G231" s="31" t="e">
        <f t="shared" si="309"/>
        <v>#VALUE!</v>
      </c>
      <c r="H231" s="147" t="e">
        <f t="shared" si="310"/>
        <v>#VALUE!</v>
      </c>
      <c r="I231" s="636">
        <f>'2020-상시근로자'!E231</f>
        <v>0</v>
      </c>
      <c r="J231" s="636">
        <f>'2020-상시근로자'!G231</f>
        <v>0</v>
      </c>
      <c r="K231" s="33" t="e">
        <f t="shared" si="311"/>
        <v>#VALUE!</v>
      </c>
      <c r="L231" s="33">
        <f t="shared" si="342"/>
        <v>0</v>
      </c>
      <c r="M231" s="35" t="e">
        <f t="shared" si="312"/>
        <v>#VALUE!</v>
      </c>
      <c r="N231" s="108"/>
      <c r="O231" s="178"/>
      <c r="P231" s="179"/>
      <c r="Q231" s="194" t="s">
        <v>160</v>
      </c>
      <c r="R231" s="107" t="s">
        <v>160</v>
      </c>
      <c r="S231" s="43"/>
      <c r="T231" s="122" t="s">
        <v>160</v>
      </c>
      <c r="U231" s="122" t="s">
        <v>160</v>
      </c>
      <c r="V231" s="195" t="s">
        <v>160</v>
      </c>
      <c r="W231" s="702">
        <f t="shared" si="242"/>
        <v>1</v>
      </c>
      <c r="X231" s="703" t="e">
        <f t="shared" si="313"/>
        <v>#VALUE!</v>
      </c>
      <c r="Y231" s="704" t="e">
        <f t="shared" si="314"/>
        <v>#VALUE!</v>
      </c>
      <c r="Z231" s="769" t="e">
        <f t="shared" si="282"/>
        <v>#VALUE!</v>
      </c>
      <c r="AA231" s="705" t="e">
        <f t="shared" si="283"/>
        <v>#VALUE!</v>
      </c>
      <c r="AB231" s="702">
        <f t="shared" si="245"/>
        <v>1</v>
      </c>
      <c r="AC231" s="703" t="e">
        <f t="shared" si="315"/>
        <v>#VALUE!</v>
      </c>
      <c r="AD231" s="704" t="e">
        <f t="shared" si="316"/>
        <v>#VALUE!</v>
      </c>
      <c r="AE231" s="769" t="e">
        <f t="shared" si="284"/>
        <v>#VALUE!</v>
      </c>
      <c r="AF231" s="705" t="e">
        <f t="shared" si="285"/>
        <v>#VALUE!</v>
      </c>
      <c r="AG231" s="702">
        <f t="shared" si="248"/>
        <v>1</v>
      </c>
      <c r="AH231" s="703" t="e">
        <f t="shared" si="317"/>
        <v>#VALUE!</v>
      </c>
      <c r="AI231" s="704" t="e">
        <f t="shared" si="318"/>
        <v>#VALUE!</v>
      </c>
      <c r="AJ231" s="769" t="e">
        <f t="shared" si="286"/>
        <v>#VALUE!</v>
      </c>
      <c r="AK231" s="705" t="e">
        <f t="shared" si="287"/>
        <v>#VALUE!</v>
      </c>
      <c r="AL231" s="702">
        <f t="shared" si="251"/>
        <v>1</v>
      </c>
      <c r="AM231" s="703" t="e">
        <f t="shared" si="319"/>
        <v>#VALUE!</v>
      </c>
      <c r="AN231" s="704" t="e">
        <f t="shared" si="320"/>
        <v>#VALUE!</v>
      </c>
      <c r="AO231" s="769" t="e">
        <f t="shared" si="288"/>
        <v>#VALUE!</v>
      </c>
      <c r="AP231" s="705" t="e">
        <f t="shared" si="289"/>
        <v>#VALUE!</v>
      </c>
      <c r="AQ231" s="702">
        <f t="shared" si="254"/>
        <v>1</v>
      </c>
      <c r="AR231" s="703" t="e">
        <f t="shared" si="321"/>
        <v>#VALUE!</v>
      </c>
      <c r="AS231" s="704" t="e">
        <f t="shared" si="322"/>
        <v>#VALUE!</v>
      </c>
      <c r="AT231" s="769" t="e">
        <f t="shared" si="290"/>
        <v>#VALUE!</v>
      </c>
      <c r="AU231" s="705" t="e">
        <f t="shared" si="291"/>
        <v>#VALUE!</v>
      </c>
      <c r="AV231" s="702">
        <f t="shared" si="257"/>
        <v>1</v>
      </c>
      <c r="AW231" s="703" t="e">
        <f t="shared" si="323"/>
        <v>#VALUE!</v>
      </c>
      <c r="AX231" s="704" t="e">
        <f t="shared" si="324"/>
        <v>#VALUE!</v>
      </c>
      <c r="AY231" s="769" t="e">
        <f t="shared" si="292"/>
        <v>#VALUE!</v>
      </c>
      <c r="AZ231" s="705" t="e">
        <f t="shared" si="293"/>
        <v>#VALUE!</v>
      </c>
      <c r="BA231" s="702">
        <f t="shared" si="260"/>
        <v>1</v>
      </c>
      <c r="BB231" s="703" t="e">
        <f t="shared" si="325"/>
        <v>#VALUE!</v>
      </c>
      <c r="BC231" s="704" t="e">
        <f t="shared" si="326"/>
        <v>#VALUE!</v>
      </c>
      <c r="BD231" s="769" t="e">
        <f t="shared" si="294"/>
        <v>#VALUE!</v>
      </c>
      <c r="BE231" s="705" t="e">
        <f t="shared" si="295"/>
        <v>#VALUE!</v>
      </c>
      <c r="BF231" s="702">
        <f t="shared" si="263"/>
        <v>1</v>
      </c>
      <c r="BG231" s="703" t="e">
        <f t="shared" si="327"/>
        <v>#VALUE!</v>
      </c>
      <c r="BH231" s="704" t="e">
        <f t="shared" si="328"/>
        <v>#VALUE!</v>
      </c>
      <c r="BI231" s="769" t="e">
        <f t="shared" si="296"/>
        <v>#VALUE!</v>
      </c>
      <c r="BJ231" s="705" t="e">
        <f t="shared" si="297"/>
        <v>#VALUE!</v>
      </c>
      <c r="BK231" s="702">
        <f t="shared" si="266"/>
        <v>1</v>
      </c>
      <c r="BL231" s="703" t="e">
        <f t="shared" si="329"/>
        <v>#VALUE!</v>
      </c>
      <c r="BM231" s="704" t="e">
        <f t="shared" si="330"/>
        <v>#VALUE!</v>
      </c>
      <c r="BN231" s="769" t="e">
        <f t="shared" si="298"/>
        <v>#VALUE!</v>
      </c>
      <c r="BO231" s="705" t="e">
        <f t="shared" si="299"/>
        <v>#VALUE!</v>
      </c>
      <c r="BP231" s="702">
        <f t="shared" si="269"/>
        <v>1</v>
      </c>
      <c r="BQ231" s="703" t="e">
        <f t="shared" si="331"/>
        <v>#VALUE!</v>
      </c>
      <c r="BR231" s="704" t="e">
        <f t="shared" si="332"/>
        <v>#VALUE!</v>
      </c>
      <c r="BS231" s="769" t="e">
        <f t="shared" si="300"/>
        <v>#VALUE!</v>
      </c>
      <c r="BT231" s="705" t="e">
        <f t="shared" si="301"/>
        <v>#VALUE!</v>
      </c>
      <c r="BU231" s="702">
        <f t="shared" si="272"/>
        <v>1</v>
      </c>
      <c r="BV231" s="703" t="e">
        <f t="shared" si="333"/>
        <v>#VALUE!</v>
      </c>
      <c r="BW231" s="704" t="e">
        <f t="shared" si="334"/>
        <v>#VALUE!</v>
      </c>
      <c r="BX231" s="769" t="e">
        <f t="shared" si="302"/>
        <v>#VALUE!</v>
      </c>
      <c r="BY231" s="705" t="e">
        <f t="shared" si="303"/>
        <v>#VALUE!</v>
      </c>
      <c r="BZ231" s="702">
        <f t="shared" si="275"/>
        <v>1</v>
      </c>
      <c r="CA231" s="703" t="e">
        <f t="shared" si="335"/>
        <v>#VALUE!</v>
      </c>
      <c r="CB231" s="704" t="e">
        <f t="shared" si="336"/>
        <v>#VALUE!</v>
      </c>
      <c r="CC231" s="769" t="e">
        <f t="shared" si="304"/>
        <v>#VALUE!</v>
      </c>
      <c r="CD231" s="705" t="e">
        <f t="shared" si="305"/>
        <v>#VALUE!</v>
      </c>
      <c r="CE231" s="706">
        <f t="shared" si="343"/>
        <v>12</v>
      </c>
      <c r="CF231" s="707" t="e">
        <f t="shared" si="344"/>
        <v>#VALUE!</v>
      </c>
      <c r="CG231" s="708"/>
      <c r="CH231" s="709"/>
      <c r="CI231" s="719"/>
      <c r="CJ231" s="719"/>
      <c r="CK231" s="720"/>
      <c r="CL231" s="721"/>
      <c r="CM231" s="721"/>
      <c r="CN231" s="722"/>
      <c r="CO231" s="742" t="e">
        <f t="shared" si="337"/>
        <v>#VALUE!</v>
      </c>
      <c r="CP231" s="743" t="e">
        <f t="shared" si="338"/>
        <v>#VALUE!</v>
      </c>
      <c r="CQ231" s="724">
        <f t="shared" si="339"/>
        <v>0</v>
      </c>
      <c r="CR231" s="725" t="e">
        <f t="shared" si="341"/>
        <v>#VALUE!</v>
      </c>
      <c r="CS231" s="725" t="e">
        <f t="shared" si="341"/>
        <v>#VALUE!</v>
      </c>
      <c r="CT231" s="725" t="e">
        <f t="shared" si="340"/>
        <v>#VALUE!</v>
      </c>
      <c r="CU231" s="709"/>
    </row>
    <row r="232" spans="1:99" ht="16.5" customHeight="1">
      <c r="A232" s="23">
        <f t="shared" si="241"/>
        <v>228</v>
      </c>
      <c r="B232" s="142">
        <f>'2020-상시근로자'!B232</f>
        <v>0</v>
      </c>
      <c r="C232" s="635">
        <f>'2020-상시근로자'!C232</f>
        <v>0</v>
      </c>
      <c r="D232" s="637">
        <f>'2020-상시근로자'!D232</f>
        <v>0</v>
      </c>
      <c r="E232" s="156" t="e">
        <f t="shared" si="307"/>
        <v>#VALUE!</v>
      </c>
      <c r="F232" s="30" t="e">
        <f t="shared" si="308"/>
        <v>#VALUE!</v>
      </c>
      <c r="G232" s="31" t="e">
        <f t="shared" si="309"/>
        <v>#VALUE!</v>
      </c>
      <c r="H232" s="147" t="e">
        <f t="shared" si="310"/>
        <v>#VALUE!</v>
      </c>
      <c r="I232" s="636">
        <f>'2020-상시근로자'!E232</f>
        <v>0</v>
      </c>
      <c r="J232" s="636">
        <f>'2020-상시근로자'!G232</f>
        <v>0</v>
      </c>
      <c r="K232" s="33" t="e">
        <f t="shared" si="311"/>
        <v>#VALUE!</v>
      </c>
      <c r="L232" s="33">
        <f t="shared" si="342"/>
        <v>0</v>
      </c>
      <c r="M232" s="35" t="e">
        <f t="shared" si="312"/>
        <v>#VALUE!</v>
      </c>
      <c r="N232" s="108"/>
      <c r="O232" s="178"/>
      <c r="P232" s="179"/>
      <c r="Q232" s="194" t="s">
        <v>160</v>
      </c>
      <c r="R232" s="107" t="s">
        <v>160</v>
      </c>
      <c r="S232" s="43"/>
      <c r="T232" s="122" t="s">
        <v>160</v>
      </c>
      <c r="U232" s="122" t="s">
        <v>160</v>
      </c>
      <c r="V232" s="195" t="s">
        <v>160</v>
      </c>
      <c r="W232" s="702">
        <f t="shared" si="242"/>
        <v>1</v>
      </c>
      <c r="X232" s="703" t="e">
        <f t="shared" si="313"/>
        <v>#VALUE!</v>
      </c>
      <c r="Y232" s="704" t="e">
        <f t="shared" si="314"/>
        <v>#VALUE!</v>
      </c>
      <c r="Z232" s="769" t="e">
        <f t="shared" si="282"/>
        <v>#VALUE!</v>
      </c>
      <c r="AA232" s="705" t="e">
        <f t="shared" si="283"/>
        <v>#VALUE!</v>
      </c>
      <c r="AB232" s="702">
        <f t="shared" si="245"/>
        <v>1</v>
      </c>
      <c r="AC232" s="703" t="e">
        <f t="shared" si="315"/>
        <v>#VALUE!</v>
      </c>
      <c r="AD232" s="704" t="e">
        <f t="shared" si="316"/>
        <v>#VALUE!</v>
      </c>
      <c r="AE232" s="769" t="e">
        <f t="shared" si="284"/>
        <v>#VALUE!</v>
      </c>
      <c r="AF232" s="705" t="e">
        <f t="shared" si="285"/>
        <v>#VALUE!</v>
      </c>
      <c r="AG232" s="702">
        <f t="shared" si="248"/>
        <v>1</v>
      </c>
      <c r="AH232" s="703" t="e">
        <f t="shared" si="317"/>
        <v>#VALUE!</v>
      </c>
      <c r="AI232" s="704" t="e">
        <f t="shared" si="318"/>
        <v>#VALUE!</v>
      </c>
      <c r="AJ232" s="769" t="e">
        <f t="shared" si="286"/>
        <v>#VALUE!</v>
      </c>
      <c r="AK232" s="705" t="e">
        <f t="shared" si="287"/>
        <v>#VALUE!</v>
      </c>
      <c r="AL232" s="702">
        <f t="shared" si="251"/>
        <v>1</v>
      </c>
      <c r="AM232" s="703" t="e">
        <f t="shared" si="319"/>
        <v>#VALUE!</v>
      </c>
      <c r="AN232" s="704" t="e">
        <f t="shared" si="320"/>
        <v>#VALUE!</v>
      </c>
      <c r="AO232" s="769" t="e">
        <f t="shared" si="288"/>
        <v>#VALUE!</v>
      </c>
      <c r="AP232" s="705" t="e">
        <f t="shared" si="289"/>
        <v>#VALUE!</v>
      </c>
      <c r="AQ232" s="702">
        <f t="shared" si="254"/>
        <v>1</v>
      </c>
      <c r="AR232" s="703" t="e">
        <f t="shared" si="321"/>
        <v>#VALUE!</v>
      </c>
      <c r="AS232" s="704" t="e">
        <f t="shared" si="322"/>
        <v>#VALUE!</v>
      </c>
      <c r="AT232" s="769" t="e">
        <f t="shared" si="290"/>
        <v>#VALUE!</v>
      </c>
      <c r="AU232" s="705" t="e">
        <f t="shared" si="291"/>
        <v>#VALUE!</v>
      </c>
      <c r="AV232" s="702">
        <f t="shared" si="257"/>
        <v>1</v>
      </c>
      <c r="AW232" s="703" t="e">
        <f t="shared" si="323"/>
        <v>#VALUE!</v>
      </c>
      <c r="AX232" s="704" t="e">
        <f t="shared" si="324"/>
        <v>#VALUE!</v>
      </c>
      <c r="AY232" s="769" t="e">
        <f t="shared" si="292"/>
        <v>#VALUE!</v>
      </c>
      <c r="AZ232" s="705" t="e">
        <f t="shared" si="293"/>
        <v>#VALUE!</v>
      </c>
      <c r="BA232" s="702">
        <f t="shared" si="260"/>
        <v>1</v>
      </c>
      <c r="BB232" s="703" t="e">
        <f t="shared" si="325"/>
        <v>#VALUE!</v>
      </c>
      <c r="BC232" s="704" t="e">
        <f t="shared" si="326"/>
        <v>#VALUE!</v>
      </c>
      <c r="BD232" s="769" t="e">
        <f t="shared" si="294"/>
        <v>#VALUE!</v>
      </c>
      <c r="BE232" s="705" t="e">
        <f t="shared" si="295"/>
        <v>#VALUE!</v>
      </c>
      <c r="BF232" s="702">
        <f t="shared" si="263"/>
        <v>1</v>
      </c>
      <c r="BG232" s="703" t="e">
        <f t="shared" si="327"/>
        <v>#VALUE!</v>
      </c>
      <c r="BH232" s="704" t="e">
        <f t="shared" si="328"/>
        <v>#VALUE!</v>
      </c>
      <c r="BI232" s="769" t="e">
        <f t="shared" si="296"/>
        <v>#VALUE!</v>
      </c>
      <c r="BJ232" s="705" t="e">
        <f t="shared" si="297"/>
        <v>#VALUE!</v>
      </c>
      <c r="BK232" s="702">
        <f t="shared" si="266"/>
        <v>1</v>
      </c>
      <c r="BL232" s="703" t="e">
        <f t="shared" si="329"/>
        <v>#VALUE!</v>
      </c>
      <c r="BM232" s="704" t="e">
        <f t="shared" si="330"/>
        <v>#VALUE!</v>
      </c>
      <c r="BN232" s="769" t="e">
        <f t="shared" si="298"/>
        <v>#VALUE!</v>
      </c>
      <c r="BO232" s="705" t="e">
        <f t="shared" si="299"/>
        <v>#VALUE!</v>
      </c>
      <c r="BP232" s="702">
        <f t="shared" si="269"/>
        <v>1</v>
      </c>
      <c r="BQ232" s="703" t="e">
        <f t="shared" si="331"/>
        <v>#VALUE!</v>
      </c>
      <c r="BR232" s="704" t="e">
        <f t="shared" si="332"/>
        <v>#VALUE!</v>
      </c>
      <c r="BS232" s="769" t="e">
        <f t="shared" si="300"/>
        <v>#VALUE!</v>
      </c>
      <c r="BT232" s="705" t="e">
        <f t="shared" si="301"/>
        <v>#VALUE!</v>
      </c>
      <c r="BU232" s="702">
        <f t="shared" si="272"/>
        <v>1</v>
      </c>
      <c r="BV232" s="703" t="e">
        <f t="shared" si="333"/>
        <v>#VALUE!</v>
      </c>
      <c r="BW232" s="704" t="e">
        <f t="shared" si="334"/>
        <v>#VALUE!</v>
      </c>
      <c r="BX232" s="769" t="e">
        <f t="shared" si="302"/>
        <v>#VALUE!</v>
      </c>
      <c r="BY232" s="705" t="e">
        <f t="shared" si="303"/>
        <v>#VALUE!</v>
      </c>
      <c r="BZ232" s="702">
        <f t="shared" si="275"/>
        <v>1</v>
      </c>
      <c r="CA232" s="703" t="e">
        <f t="shared" si="335"/>
        <v>#VALUE!</v>
      </c>
      <c r="CB232" s="704" t="e">
        <f t="shared" si="336"/>
        <v>#VALUE!</v>
      </c>
      <c r="CC232" s="769" t="e">
        <f t="shared" si="304"/>
        <v>#VALUE!</v>
      </c>
      <c r="CD232" s="705" t="e">
        <f t="shared" si="305"/>
        <v>#VALUE!</v>
      </c>
      <c r="CE232" s="706">
        <f t="shared" si="343"/>
        <v>12</v>
      </c>
      <c r="CF232" s="707" t="e">
        <f t="shared" si="344"/>
        <v>#VALUE!</v>
      </c>
      <c r="CG232" s="708"/>
      <c r="CH232" s="709"/>
      <c r="CI232" s="719"/>
      <c r="CJ232" s="719"/>
      <c r="CK232" s="720"/>
      <c r="CL232" s="721"/>
      <c r="CM232" s="721"/>
      <c r="CN232" s="722"/>
      <c r="CO232" s="742" t="e">
        <f t="shared" si="337"/>
        <v>#VALUE!</v>
      </c>
      <c r="CP232" s="743" t="e">
        <f t="shared" si="338"/>
        <v>#VALUE!</v>
      </c>
      <c r="CQ232" s="724">
        <f t="shared" si="339"/>
        <v>0</v>
      </c>
      <c r="CR232" s="725" t="e">
        <f t="shared" si="341"/>
        <v>#VALUE!</v>
      </c>
      <c r="CS232" s="725" t="e">
        <f t="shared" si="341"/>
        <v>#VALUE!</v>
      </c>
      <c r="CT232" s="725" t="e">
        <f t="shared" si="340"/>
        <v>#VALUE!</v>
      </c>
      <c r="CU232" s="709"/>
    </row>
    <row r="233" spans="1:99" ht="16.5" customHeight="1">
      <c r="A233" s="23">
        <f t="shared" si="241"/>
        <v>229</v>
      </c>
      <c r="B233" s="142">
        <f>'2020-상시근로자'!B233</f>
        <v>0</v>
      </c>
      <c r="C233" s="635">
        <f>'2020-상시근로자'!C233</f>
        <v>0</v>
      </c>
      <c r="D233" s="637">
        <f>'2020-상시근로자'!D233</f>
        <v>0</v>
      </c>
      <c r="E233" s="156" t="e">
        <f t="shared" si="307"/>
        <v>#VALUE!</v>
      </c>
      <c r="F233" s="30" t="e">
        <f t="shared" si="308"/>
        <v>#VALUE!</v>
      </c>
      <c r="G233" s="31" t="e">
        <f t="shared" si="309"/>
        <v>#VALUE!</v>
      </c>
      <c r="H233" s="147" t="e">
        <f t="shared" si="310"/>
        <v>#VALUE!</v>
      </c>
      <c r="I233" s="636">
        <f>'2020-상시근로자'!E233</f>
        <v>0</v>
      </c>
      <c r="J233" s="636">
        <f>'2020-상시근로자'!G233</f>
        <v>0</v>
      </c>
      <c r="K233" s="33" t="e">
        <f t="shared" si="311"/>
        <v>#VALUE!</v>
      </c>
      <c r="L233" s="33">
        <f t="shared" si="342"/>
        <v>0</v>
      </c>
      <c r="M233" s="35" t="e">
        <f t="shared" si="312"/>
        <v>#VALUE!</v>
      </c>
      <c r="N233" s="108"/>
      <c r="O233" s="178"/>
      <c r="P233" s="179"/>
      <c r="Q233" s="194" t="s">
        <v>160</v>
      </c>
      <c r="R233" s="107" t="s">
        <v>160</v>
      </c>
      <c r="S233" s="43"/>
      <c r="T233" s="122" t="s">
        <v>160</v>
      </c>
      <c r="U233" s="122" t="s">
        <v>160</v>
      </c>
      <c r="V233" s="195" t="s">
        <v>160</v>
      </c>
      <c r="W233" s="702">
        <f t="shared" si="242"/>
        <v>1</v>
      </c>
      <c r="X233" s="703" t="e">
        <f t="shared" si="313"/>
        <v>#VALUE!</v>
      </c>
      <c r="Y233" s="704" t="e">
        <f t="shared" si="314"/>
        <v>#VALUE!</v>
      </c>
      <c r="Z233" s="769" t="e">
        <f t="shared" si="282"/>
        <v>#VALUE!</v>
      </c>
      <c r="AA233" s="705" t="e">
        <f t="shared" si="283"/>
        <v>#VALUE!</v>
      </c>
      <c r="AB233" s="702">
        <f t="shared" si="245"/>
        <v>1</v>
      </c>
      <c r="AC233" s="703" t="e">
        <f t="shared" si="315"/>
        <v>#VALUE!</v>
      </c>
      <c r="AD233" s="704" t="e">
        <f t="shared" si="316"/>
        <v>#VALUE!</v>
      </c>
      <c r="AE233" s="769" t="e">
        <f t="shared" si="284"/>
        <v>#VALUE!</v>
      </c>
      <c r="AF233" s="705" t="e">
        <f t="shared" si="285"/>
        <v>#VALUE!</v>
      </c>
      <c r="AG233" s="702">
        <f t="shared" si="248"/>
        <v>1</v>
      </c>
      <c r="AH233" s="703" t="e">
        <f t="shared" si="317"/>
        <v>#VALUE!</v>
      </c>
      <c r="AI233" s="704" t="e">
        <f t="shared" si="318"/>
        <v>#VALUE!</v>
      </c>
      <c r="AJ233" s="769" t="e">
        <f t="shared" si="286"/>
        <v>#VALUE!</v>
      </c>
      <c r="AK233" s="705" t="e">
        <f t="shared" si="287"/>
        <v>#VALUE!</v>
      </c>
      <c r="AL233" s="702">
        <f t="shared" si="251"/>
        <v>1</v>
      </c>
      <c r="AM233" s="703" t="e">
        <f t="shared" si="319"/>
        <v>#VALUE!</v>
      </c>
      <c r="AN233" s="704" t="e">
        <f t="shared" si="320"/>
        <v>#VALUE!</v>
      </c>
      <c r="AO233" s="769" t="e">
        <f t="shared" si="288"/>
        <v>#VALUE!</v>
      </c>
      <c r="AP233" s="705" t="e">
        <f t="shared" si="289"/>
        <v>#VALUE!</v>
      </c>
      <c r="AQ233" s="702">
        <f t="shared" si="254"/>
        <v>1</v>
      </c>
      <c r="AR233" s="703" t="e">
        <f t="shared" si="321"/>
        <v>#VALUE!</v>
      </c>
      <c r="AS233" s="704" t="e">
        <f t="shared" si="322"/>
        <v>#VALUE!</v>
      </c>
      <c r="AT233" s="769" t="e">
        <f t="shared" si="290"/>
        <v>#VALUE!</v>
      </c>
      <c r="AU233" s="705" t="e">
        <f t="shared" si="291"/>
        <v>#VALUE!</v>
      </c>
      <c r="AV233" s="702">
        <f t="shared" si="257"/>
        <v>1</v>
      </c>
      <c r="AW233" s="703" t="e">
        <f t="shared" si="323"/>
        <v>#VALUE!</v>
      </c>
      <c r="AX233" s="704" t="e">
        <f t="shared" si="324"/>
        <v>#VALUE!</v>
      </c>
      <c r="AY233" s="769" t="e">
        <f t="shared" si="292"/>
        <v>#VALUE!</v>
      </c>
      <c r="AZ233" s="705" t="e">
        <f t="shared" si="293"/>
        <v>#VALUE!</v>
      </c>
      <c r="BA233" s="702">
        <f t="shared" si="260"/>
        <v>1</v>
      </c>
      <c r="BB233" s="703" t="e">
        <f t="shared" si="325"/>
        <v>#VALUE!</v>
      </c>
      <c r="BC233" s="704" t="e">
        <f t="shared" si="326"/>
        <v>#VALUE!</v>
      </c>
      <c r="BD233" s="769" t="e">
        <f t="shared" si="294"/>
        <v>#VALUE!</v>
      </c>
      <c r="BE233" s="705" t="e">
        <f t="shared" si="295"/>
        <v>#VALUE!</v>
      </c>
      <c r="BF233" s="702">
        <f t="shared" si="263"/>
        <v>1</v>
      </c>
      <c r="BG233" s="703" t="e">
        <f t="shared" si="327"/>
        <v>#VALUE!</v>
      </c>
      <c r="BH233" s="704" t="e">
        <f t="shared" si="328"/>
        <v>#VALUE!</v>
      </c>
      <c r="BI233" s="769" t="e">
        <f t="shared" si="296"/>
        <v>#VALUE!</v>
      </c>
      <c r="BJ233" s="705" t="e">
        <f t="shared" si="297"/>
        <v>#VALUE!</v>
      </c>
      <c r="BK233" s="702">
        <f t="shared" si="266"/>
        <v>1</v>
      </c>
      <c r="BL233" s="703" t="e">
        <f t="shared" si="329"/>
        <v>#VALUE!</v>
      </c>
      <c r="BM233" s="704" t="e">
        <f t="shared" si="330"/>
        <v>#VALUE!</v>
      </c>
      <c r="BN233" s="769" t="e">
        <f t="shared" si="298"/>
        <v>#VALUE!</v>
      </c>
      <c r="BO233" s="705" t="e">
        <f t="shared" si="299"/>
        <v>#VALUE!</v>
      </c>
      <c r="BP233" s="702">
        <f t="shared" si="269"/>
        <v>1</v>
      </c>
      <c r="BQ233" s="703" t="e">
        <f t="shared" si="331"/>
        <v>#VALUE!</v>
      </c>
      <c r="BR233" s="704" t="e">
        <f t="shared" si="332"/>
        <v>#VALUE!</v>
      </c>
      <c r="BS233" s="769" t="e">
        <f t="shared" si="300"/>
        <v>#VALUE!</v>
      </c>
      <c r="BT233" s="705" t="e">
        <f t="shared" si="301"/>
        <v>#VALUE!</v>
      </c>
      <c r="BU233" s="702">
        <f t="shared" si="272"/>
        <v>1</v>
      </c>
      <c r="BV233" s="703" t="e">
        <f t="shared" si="333"/>
        <v>#VALUE!</v>
      </c>
      <c r="BW233" s="704" t="e">
        <f t="shared" si="334"/>
        <v>#VALUE!</v>
      </c>
      <c r="BX233" s="769" t="e">
        <f t="shared" si="302"/>
        <v>#VALUE!</v>
      </c>
      <c r="BY233" s="705" t="e">
        <f t="shared" si="303"/>
        <v>#VALUE!</v>
      </c>
      <c r="BZ233" s="702">
        <f t="shared" si="275"/>
        <v>1</v>
      </c>
      <c r="CA233" s="703" t="e">
        <f t="shared" si="335"/>
        <v>#VALUE!</v>
      </c>
      <c r="CB233" s="704" t="e">
        <f t="shared" si="336"/>
        <v>#VALUE!</v>
      </c>
      <c r="CC233" s="769" t="e">
        <f t="shared" si="304"/>
        <v>#VALUE!</v>
      </c>
      <c r="CD233" s="705" t="e">
        <f t="shared" si="305"/>
        <v>#VALUE!</v>
      </c>
      <c r="CE233" s="706">
        <f t="shared" si="343"/>
        <v>12</v>
      </c>
      <c r="CF233" s="707" t="e">
        <f t="shared" si="344"/>
        <v>#VALUE!</v>
      </c>
      <c r="CG233" s="708"/>
      <c r="CH233" s="709"/>
      <c r="CI233" s="719"/>
      <c r="CJ233" s="719"/>
      <c r="CK233" s="720"/>
      <c r="CL233" s="721"/>
      <c r="CM233" s="721"/>
      <c r="CN233" s="722"/>
      <c r="CO233" s="742" t="e">
        <f t="shared" si="337"/>
        <v>#VALUE!</v>
      </c>
      <c r="CP233" s="743" t="e">
        <f t="shared" si="338"/>
        <v>#VALUE!</v>
      </c>
      <c r="CQ233" s="724">
        <f t="shared" si="339"/>
        <v>0</v>
      </c>
      <c r="CR233" s="725" t="e">
        <f t="shared" si="341"/>
        <v>#VALUE!</v>
      </c>
      <c r="CS233" s="725" t="e">
        <f t="shared" si="341"/>
        <v>#VALUE!</v>
      </c>
      <c r="CT233" s="725" t="e">
        <f t="shared" si="340"/>
        <v>#VALUE!</v>
      </c>
      <c r="CU233" s="709"/>
    </row>
    <row r="234" spans="1:99" ht="16.5" customHeight="1">
      <c r="A234" s="23">
        <f t="shared" si="241"/>
        <v>230</v>
      </c>
      <c r="B234" s="142">
        <f>'2020-상시근로자'!B234</f>
        <v>0</v>
      </c>
      <c r="C234" s="635">
        <f>'2020-상시근로자'!C234</f>
        <v>0</v>
      </c>
      <c r="D234" s="637">
        <f>'2020-상시근로자'!D234</f>
        <v>0</v>
      </c>
      <c r="E234" s="156" t="e">
        <f t="shared" si="307"/>
        <v>#VALUE!</v>
      </c>
      <c r="F234" s="30" t="e">
        <f t="shared" si="308"/>
        <v>#VALUE!</v>
      </c>
      <c r="G234" s="31" t="e">
        <f t="shared" si="309"/>
        <v>#VALUE!</v>
      </c>
      <c r="H234" s="147" t="e">
        <f t="shared" si="310"/>
        <v>#VALUE!</v>
      </c>
      <c r="I234" s="636">
        <f>'2020-상시근로자'!E234</f>
        <v>0</v>
      </c>
      <c r="J234" s="636">
        <f>'2020-상시근로자'!G234</f>
        <v>0</v>
      </c>
      <c r="K234" s="33" t="e">
        <f t="shared" si="311"/>
        <v>#VALUE!</v>
      </c>
      <c r="L234" s="33">
        <f t="shared" si="342"/>
        <v>0</v>
      </c>
      <c r="M234" s="35" t="e">
        <f t="shared" si="312"/>
        <v>#VALUE!</v>
      </c>
      <c r="N234" s="108"/>
      <c r="O234" s="178"/>
      <c r="P234" s="179"/>
      <c r="Q234" s="194" t="s">
        <v>160</v>
      </c>
      <c r="R234" s="107" t="s">
        <v>160</v>
      </c>
      <c r="S234" s="43"/>
      <c r="T234" s="122" t="s">
        <v>160</v>
      </c>
      <c r="U234" s="122" t="s">
        <v>160</v>
      </c>
      <c r="V234" s="195" t="s">
        <v>160</v>
      </c>
      <c r="W234" s="702">
        <f t="shared" si="242"/>
        <v>1</v>
      </c>
      <c r="X234" s="703" t="e">
        <f t="shared" si="313"/>
        <v>#VALUE!</v>
      </c>
      <c r="Y234" s="704" t="e">
        <f t="shared" si="314"/>
        <v>#VALUE!</v>
      </c>
      <c r="Z234" s="769" t="e">
        <f t="shared" si="282"/>
        <v>#VALUE!</v>
      </c>
      <c r="AA234" s="705" t="e">
        <f t="shared" si="283"/>
        <v>#VALUE!</v>
      </c>
      <c r="AB234" s="702">
        <f t="shared" si="245"/>
        <v>1</v>
      </c>
      <c r="AC234" s="703" t="e">
        <f t="shared" si="315"/>
        <v>#VALUE!</v>
      </c>
      <c r="AD234" s="704" t="e">
        <f t="shared" si="316"/>
        <v>#VALUE!</v>
      </c>
      <c r="AE234" s="769" t="e">
        <f t="shared" si="284"/>
        <v>#VALUE!</v>
      </c>
      <c r="AF234" s="705" t="e">
        <f t="shared" si="285"/>
        <v>#VALUE!</v>
      </c>
      <c r="AG234" s="702">
        <f t="shared" si="248"/>
        <v>1</v>
      </c>
      <c r="AH234" s="703" t="e">
        <f t="shared" si="317"/>
        <v>#VALUE!</v>
      </c>
      <c r="AI234" s="704" t="e">
        <f t="shared" si="318"/>
        <v>#VALUE!</v>
      </c>
      <c r="AJ234" s="769" t="e">
        <f t="shared" si="286"/>
        <v>#VALUE!</v>
      </c>
      <c r="AK234" s="705" t="e">
        <f t="shared" si="287"/>
        <v>#VALUE!</v>
      </c>
      <c r="AL234" s="702">
        <f t="shared" si="251"/>
        <v>1</v>
      </c>
      <c r="AM234" s="703" t="e">
        <f t="shared" si="319"/>
        <v>#VALUE!</v>
      </c>
      <c r="AN234" s="704" t="e">
        <f t="shared" si="320"/>
        <v>#VALUE!</v>
      </c>
      <c r="AO234" s="769" t="e">
        <f t="shared" si="288"/>
        <v>#VALUE!</v>
      </c>
      <c r="AP234" s="705" t="e">
        <f t="shared" si="289"/>
        <v>#VALUE!</v>
      </c>
      <c r="AQ234" s="702">
        <f t="shared" si="254"/>
        <v>1</v>
      </c>
      <c r="AR234" s="703" t="e">
        <f t="shared" si="321"/>
        <v>#VALUE!</v>
      </c>
      <c r="AS234" s="704" t="e">
        <f t="shared" si="322"/>
        <v>#VALUE!</v>
      </c>
      <c r="AT234" s="769" t="e">
        <f t="shared" si="290"/>
        <v>#VALUE!</v>
      </c>
      <c r="AU234" s="705" t="e">
        <f t="shared" si="291"/>
        <v>#VALUE!</v>
      </c>
      <c r="AV234" s="702">
        <f t="shared" si="257"/>
        <v>1</v>
      </c>
      <c r="AW234" s="703" t="e">
        <f t="shared" si="323"/>
        <v>#VALUE!</v>
      </c>
      <c r="AX234" s="704" t="e">
        <f t="shared" si="324"/>
        <v>#VALUE!</v>
      </c>
      <c r="AY234" s="769" t="e">
        <f t="shared" si="292"/>
        <v>#VALUE!</v>
      </c>
      <c r="AZ234" s="705" t="e">
        <f t="shared" si="293"/>
        <v>#VALUE!</v>
      </c>
      <c r="BA234" s="702">
        <f t="shared" si="260"/>
        <v>1</v>
      </c>
      <c r="BB234" s="703" t="e">
        <f t="shared" si="325"/>
        <v>#VALUE!</v>
      </c>
      <c r="BC234" s="704" t="e">
        <f t="shared" si="326"/>
        <v>#VALUE!</v>
      </c>
      <c r="BD234" s="769" t="e">
        <f t="shared" si="294"/>
        <v>#VALUE!</v>
      </c>
      <c r="BE234" s="705" t="e">
        <f t="shared" si="295"/>
        <v>#VALUE!</v>
      </c>
      <c r="BF234" s="702">
        <f t="shared" si="263"/>
        <v>1</v>
      </c>
      <c r="BG234" s="703" t="e">
        <f t="shared" si="327"/>
        <v>#VALUE!</v>
      </c>
      <c r="BH234" s="704" t="e">
        <f t="shared" si="328"/>
        <v>#VALUE!</v>
      </c>
      <c r="BI234" s="769" t="e">
        <f t="shared" si="296"/>
        <v>#VALUE!</v>
      </c>
      <c r="BJ234" s="705" t="e">
        <f t="shared" si="297"/>
        <v>#VALUE!</v>
      </c>
      <c r="BK234" s="702">
        <f t="shared" si="266"/>
        <v>1</v>
      </c>
      <c r="BL234" s="703" t="e">
        <f t="shared" si="329"/>
        <v>#VALUE!</v>
      </c>
      <c r="BM234" s="704" t="e">
        <f t="shared" si="330"/>
        <v>#VALUE!</v>
      </c>
      <c r="BN234" s="769" t="e">
        <f t="shared" si="298"/>
        <v>#VALUE!</v>
      </c>
      <c r="BO234" s="705" t="e">
        <f t="shared" si="299"/>
        <v>#VALUE!</v>
      </c>
      <c r="BP234" s="702">
        <f t="shared" si="269"/>
        <v>1</v>
      </c>
      <c r="BQ234" s="703" t="e">
        <f t="shared" si="331"/>
        <v>#VALUE!</v>
      </c>
      <c r="BR234" s="704" t="e">
        <f t="shared" si="332"/>
        <v>#VALUE!</v>
      </c>
      <c r="BS234" s="769" t="e">
        <f t="shared" si="300"/>
        <v>#VALUE!</v>
      </c>
      <c r="BT234" s="705" t="e">
        <f t="shared" si="301"/>
        <v>#VALUE!</v>
      </c>
      <c r="BU234" s="702">
        <f t="shared" si="272"/>
        <v>1</v>
      </c>
      <c r="BV234" s="703" t="e">
        <f t="shared" si="333"/>
        <v>#VALUE!</v>
      </c>
      <c r="BW234" s="704" t="e">
        <f t="shared" si="334"/>
        <v>#VALUE!</v>
      </c>
      <c r="BX234" s="769" t="e">
        <f t="shared" si="302"/>
        <v>#VALUE!</v>
      </c>
      <c r="BY234" s="705" t="e">
        <f t="shared" si="303"/>
        <v>#VALUE!</v>
      </c>
      <c r="BZ234" s="702">
        <f t="shared" si="275"/>
        <v>1</v>
      </c>
      <c r="CA234" s="703" t="e">
        <f t="shared" si="335"/>
        <v>#VALUE!</v>
      </c>
      <c r="CB234" s="704" t="e">
        <f t="shared" si="336"/>
        <v>#VALUE!</v>
      </c>
      <c r="CC234" s="769" t="e">
        <f t="shared" si="304"/>
        <v>#VALUE!</v>
      </c>
      <c r="CD234" s="705" t="e">
        <f t="shared" si="305"/>
        <v>#VALUE!</v>
      </c>
      <c r="CE234" s="706">
        <f t="shared" si="343"/>
        <v>12</v>
      </c>
      <c r="CF234" s="707" t="e">
        <f t="shared" si="344"/>
        <v>#VALUE!</v>
      </c>
      <c r="CG234" s="708"/>
      <c r="CH234" s="709"/>
      <c r="CI234" s="719"/>
      <c r="CJ234" s="719"/>
      <c r="CK234" s="720"/>
      <c r="CL234" s="721"/>
      <c r="CM234" s="721"/>
      <c r="CN234" s="722"/>
      <c r="CO234" s="742" t="e">
        <f t="shared" si="337"/>
        <v>#VALUE!</v>
      </c>
      <c r="CP234" s="743" t="e">
        <f t="shared" si="338"/>
        <v>#VALUE!</v>
      </c>
      <c r="CQ234" s="724">
        <f t="shared" si="339"/>
        <v>0</v>
      </c>
      <c r="CR234" s="725" t="e">
        <f t="shared" si="341"/>
        <v>#VALUE!</v>
      </c>
      <c r="CS234" s="725" t="e">
        <f t="shared" si="341"/>
        <v>#VALUE!</v>
      </c>
      <c r="CT234" s="725" t="e">
        <f t="shared" si="340"/>
        <v>#VALUE!</v>
      </c>
      <c r="CU234" s="709"/>
    </row>
    <row r="235" spans="1:99" ht="16.5" customHeight="1">
      <c r="A235" s="23">
        <f t="shared" ref="A235:A298" si="345">A234+1</f>
        <v>231</v>
      </c>
      <c r="B235" s="142">
        <f>'2020-상시근로자'!B235</f>
        <v>0</v>
      </c>
      <c r="C235" s="635">
        <f>'2020-상시근로자'!C235</f>
        <v>0</v>
      </c>
      <c r="D235" s="637">
        <f>'2020-상시근로자'!D235</f>
        <v>0</v>
      </c>
      <c r="E235" s="156" t="e">
        <f t="shared" si="307"/>
        <v>#VALUE!</v>
      </c>
      <c r="F235" s="30" t="e">
        <f t="shared" si="308"/>
        <v>#VALUE!</v>
      </c>
      <c r="G235" s="31" t="e">
        <f t="shared" si="309"/>
        <v>#VALUE!</v>
      </c>
      <c r="H235" s="147" t="e">
        <f t="shared" si="310"/>
        <v>#VALUE!</v>
      </c>
      <c r="I235" s="636">
        <f>'2020-상시근로자'!E235</f>
        <v>0</v>
      </c>
      <c r="J235" s="636">
        <f>'2020-상시근로자'!G235</f>
        <v>0</v>
      </c>
      <c r="K235" s="33" t="e">
        <f t="shared" si="311"/>
        <v>#VALUE!</v>
      </c>
      <c r="L235" s="33">
        <f t="shared" si="342"/>
        <v>0</v>
      </c>
      <c r="M235" s="35" t="e">
        <f t="shared" si="312"/>
        <v>#VALUE!</v>
      </c>
      <c r="N235" s="108"/>
      <c r="O235" s="178"/>
      <c r="P235" s="179"/>
      <c r="Q235" s="194" t="s">
        <v>160</v>
      </c>
      <c r="R235" s="107" t="s">
        <v>160</v>
      </c>
      <c r="S235" s="43"/>
      <c r="T235" s="122" t="s">
        <v>160</v>
      </c>
      <c r="U235" s="122" t="s">
        <v>160</v>
      </c>
      <c r="V235" s="195" t="s">
        <v>160</v>
      </c>
      <c r="W235" s="702">
        <f t="shared" ref="W235:W298" si="346">IF($D235="",0,IF(AND((W$3&gt;=$I235),OR((W$3&lt;=$J235),($J235=""),($J235=0)),$T235="부",$U235="부",$V235="부"),1,0))</f>
        <v>1</v>
      </c>
      <c r="X235" s="703" t="e">
        <f t="shared" si="313"/>
        <v>#VALUE!</v>
      </c>
      <c r="Y235" s="704" t="e">
        <f t="shared" si="314"/>
        <v>#VALUE!</v>
      </c>
      <c r="Z235" s="769" t="e">
        <f t="shared" si="282"/>
        <v>#VALUE!</v>
      </c>
      <c r="AA235" s="705" t="e">
        <f t="shared" si="283"/>
        <v>#VALUE!</v>
      </c>
      <c r="AB235" s="702">
        <f t="shared" ref="AB235:AB298" si="347">IF($D235="",0,IF(AND((AB$3&gt;=$I235),OR((AB$3&lt;=$J235),($J235=""),($J235=0)),$T235="부",$U235="부",$V235="부"),1,0))</f>
        <v>1</v>
      </c>
      <c r="AC235" s="703" t="e">
        <f t="shared" si="315"/>
        <v>#VALUE!</v>
      </c>
      <c r="AD235" s="704" t="e">
        <f t="shared" si="316"/>
        <v>#VALUE!</v>
      </c>
      <c r="AE235" s="769" t="e">
        <f t="shared" si="284"/>
        <v>#VALUE!</v>
      </c>
      <c r="AF235" s="705" t="e">
        <f t="shared" si="285"/>
        <v>#VALUE!</v>
      </c>
      <c r="AG235" s="702">
        <f t="shared" ref="AG235:AG298" si="348">IF($D235="",0,IF(AND((AG$3&gt;=$I235),OR((AG$3&lt;=$J235),($J235=""),($J235=0)),$T235="부",$U235="부",$V235="부"),1,0))</f>
        <v>1</v>
      </c>
      <c r="AH235" s="703" t="e">
        <f t="shared" si="317"/>
        <v>#VALUE!</v>
      </c>
      <c r="AI235" s="704" t="e">
        <f t="shared" si="318"/>
        <v>#VALUE!</v>
      </c>
      <c r="AJ235" s="769" t="e">
        <f t="shared" si="286"/>
        <v>#VALUE!</v>
      </c>
      <c r="AK235" s="705" t="e">
        <f t="shared" si="287"/>
        <v>#VALUE!</v>
      </c>
      <c r="AL235" s="702">
        <f t="shared" ref="AL235:AL298" si="349">IF($D235="",0,IF(AND((AL$3&gt;=$I235),OR((AL$3&lt;=$J235),($J235=""),($J235=0)),$T235="부",$U235="부",$V235="부"),1,0))</f>
        <v>1</v>
      </c>
      <c r="AM235" s="703" t="e">
        <f t="shared" si="319"/>
        <v>#VALUE!</v>
      </c>
      <c r="AN235" s="704" t="e">
        <f t="shared" si="320"/>
        <v>#VALUE!</v>
      </c>
      <c r="AO235" s="769" t="e">
        <f t="shared" si="288"/>
        <v>#VALUE!</v>
      </c>
      <c r="AP235" s="705" t="e">
        <f t="shared" si="289"/>
        <v>#VALUE!</v>
      </c>
      <c r="AQ235" s="702">
        <f t="shared" ref="AQ235:AQ298" si="350">IF($D235="",0,IF(AND((AQ$3&gt;=$I235),OR((AQ$3&lt;=$J235),($J235=""),($J235=0)),$T235="부",$U235="부",$V235="부"),1,0))</f>
        <v>1</v>
      </c>
      <c r="AR235" s="703" t="e">
        <f t="shared" si="321"/>
        <v>#VALUE!</v>
      </c>
      <c r="AS235" s="704" t="e">
        <f t="shared" si="322"/>
        <v>#VALUE!</v>
      </c>
      <c r="AT235" s="769" t="e">
        <f t="shared" si="290"/>
        <v>#VALUE!</v>
      </c>
      <c r="AU235" s="705" t="e">
        <f t="shared" si="291"/>
        <v>#VALUE!</v>
      </c>
      <c r="AV235" s="702">
        <f t="shared" ref="AV235:AV298" si="351">IF($D235="",0,IF(AND((AV$3&gt;=$I235),OR((AV$3&lt;=$J235),($J235=""),($J235=0)),$T235="부",$U235="부",$V235="부"),1,0))</f>
        <v>1</v>
      </c>
      <c r="AW235" s="703" t="e">
        <f t="shared" si="323"/>
        <v>#VALUE!</v>
      </c>
      <c r="AX235" s="704" t="e">
        <f t="shared" si="324"/>
        <v>#VALUE!</v>
      </c>
      <c r="AY235" s="769" t="e">
        <f t="shared" si="292"/>
        <v>#VALUE!</v>
      </c>
      <c r="AZ235" s="705" t="e">
        <f t="shared" si="293"/>
        <v>#VALUE!</v>
      </c>
      <c r="BA235" s="702">
        <f t="shared" ref="BA235:BA298" si="352">IF($D235="",0,IF(AND((BA$3&gt;=$I235),OR((BA$3&lt;=$J235),($J235=""),($J235=0)),$T235="부",$U235="부",$V235="부"),1,0))</f>
        <v>1</v>
      </c>
      <c r="BB235" s="703" t="e">
        <f t="shared" si="325"/>
        <v>#VALUE!</v>
      </c>
      <c r="BC235" s="704" t="e">
        <f t="shared" si="326"/>
        <v>#VALUE!</v>
      </c>
      <c r="BD235" s="769" t="e">
        <f t="shared" si="294"/>
        <v>#VALUE!</v>
      </c>
      <c r="BE235" s="705" t="e">
        <f t="shared" si="295"/>
        <v>#VALUE!</v>
      </c>
      <c r="BF235" s="702">
        <f t="shared" ref="BF235:BF298" si="353">IF($D235="",0,IF(AND((BF$3&gt;=$I235),OR((BF$3&lt;=$J235),($J235=""),($J235=0)),$T235="부",$U235="부",$V235="부"),1,0))</f>
        <v>1</v>
      </c>
      <c r="BG235" s="703" t="e">
        <f t="shared" si="327"/>
        <v>#VALUE!</v>
      </c>
      <c r="BH235" s="704" t="e">
        <f t="shared" si="328"/>
        <v>#VALUE!</v>
      </c>
      <c r="BI235" s="769" t="e">
        <f t="shared" si="296"/>
        <v>#VALUE!</v>
      </c>
      <c r="BJ235" s="705" t="e">
        <f t="shared" si="297"/>
        <v>#VALUE!</v>
      </c>
      <c r="BK235" s="702">
        <f t="shared" ref="BK235:BK298" si="354">IF($D235="",0,IF(AND((BK$3&gt;=$I235),OR((BK$3&lt;=$J235),($J235=""),($J235=0)),$T235="부",$U235="부",$V235="부"),1,0))</f>
        <v>1</v>
      </c>
      <c r="BL235" s="703" t="e">
        <f t="shared" si="329"/>
        <v>#VALUE!</v>
      </c>
      <c r="BM235" s="704" t="e">
        <f t="shared" si="330"/>
        <v>#VALUE!</v>
      </c>
      <c r="BN235" s="769" t="e">
        <f t="shared" si="298"/>
        <v>#VALUE!</v>
      </c>
      <c r="BO235" s="705" t="e">
        <f t="shared" si="299"/>
        <v>#VALUE!</v>
      </c>
      <c r="BP235" s="702">
        <f t="shared" ref="BP235:BP298" si="355">IF($D235="",0,IF(AND((BP$3&gt;=$I235),OR((BP$3&lt;=$J235),($J235=""),($J235=0)),$T235="부",$U235="부",$V235="부"),1,0))</f>
        <v>1</v>
      </c>
      <c r="BQ235" s="703" t="e">
        <f t="shared" si="331"/>
        <v>#VALUE!</v>
      </c>
      <c r="BR235" s="704" t="e">
        <f t="shared" si="332"/>
        <v>#VALUE!</v>
      </c>
      <c r="BS235" s="769" t="e">
        <f t="shared" si="300"/>
        <v>#VALUE!</v>
      </c>
      <c r="BT235" s="705" t="e">
        <f t="shared" si="301"/>
        <v>#VALUE!</v>
      </c>
      <c r="BU235" s="702">
        <f t="shared" ref="BU235:BU298" si="356">IF($D235="",0,IF(AND((BU$3&gt;=$I235),OR((BU$3&lt;=$J235),($J235=""),($J235=0)),$T235="부",$U235="부",$V235="부"),1,0))</f>
        <v>1</v>
      </c>
      <c r="BV235" s="703" t="e">
        <f t="shared" si="333"/>
        <v>#VALUE!</v>
      </c>
      <c r="BW235" s="704" t="e">
        <f t="shared" si="334"/>
        <v>#VALUE!</v>
      </c>
      <c r="BX235" s="769" t="e">
        <f t="shared" si="302"/>
        <v>#VALUE!</v>
      </c>
      <c r="BY235" s="705" t="e">
        <f t="shared" si="303"/>
        <v>#VALUE!</v>
      </c>
      <c r="BZ235" s="702">
        <f t="shared" ref="BZ235:BZ298" si="357">IF($D235="",0,IF(AND((BZ$3&gt;=$I235),OR((BZ$3&lt;=$J235),($J235=""),($J235=0)),$T235="부",$U235="부",$V235="부"),1,0))</f>
        <v>1</v>
      </c>
      <c r="CA235" s="703" t="e">
        <f t="shared" si="335"/>
        <v>#VALUE!</v>
      </c>
      <c r="CB235" s="704" t="e">
        <f t="shared" si="336"/>
        <v>#VALUE!</v>
      </c>
      <c r="CC235" s="769" t="e">
        <f t="shared" si="304"/>
        <v>#VALUE!</v>
      </c>
      <c r="CD235" s="705" t="e">
        <f t="shared" si="305"/>
        <v>#VALUE!</v>
      </c>
      <c r="CE235" s="706">
        <f t="shared" si="343"/>
        <v>12</v>
      </c>
      <c r="CF235" s="707" t="e">
        <f t="shared" si="344"/>
        <v>#VALUE!</v>
      </c>
      <c r="CG235" s="708"/>
      <c r="CH235" s="709"/>
      <c r="CI235" s="719"/>
      <c r="CJ235" s="719"/>
      <c r="CK235" s="720"/>
      <c r="CL235" s="721"/>
      <c r="CM235" s="721"/>
      <c r="CN235" s="722"/>
      <c r="CO235" s="742" t="e">
        <f t="shared" si="337"/>
        <v>#VALUE!</v>
      </c>
      <c r="CP235" s="743" t="e">
        <f t="shared" si="338"/>
        <v>#VALUE!</v>
      </c>
      <c r="CQ235" s="724">
        <f t="shared" si="339"/>
        <v>0</v>
      </c>
      <c r="CR235" s="725" t="e">
        <f t="shared" si="341"/>
        <v>#VALUE!</v>
      </c>
      <c r="CS235" s="725" t="e">
        <f t="shared" si="341"/>
        <v>#VALUE!</v>
      </c>
      <c r="CT235" s="725" t="e">
        <f t="shared" si="340"/>
        <v>#VALUE!</v>
      </c>
      <c r="CU235" s="709"/>
    </row>
    <row r="236" spans="1:99" ht="16.5" customHeight="1" thickBot="1">
      <c r="A236" s="23">
        <f t="shared" si="345"/>
        <v>232</v>
      </c>
      <c r="B236" s="142">
        <f>'2020-상시근로자'!B236</f>
        <v>0</v>
      </c>
      <c r="C236" s="635">
        <f>'2020-상시근로자'!C236</f>
        <v>0</v>
      </c>
      <c r="D236" s="637">
        <f>'2020-상시근로자'!D236</f>
        <v>0</v>
      </c>
      <c r="E236" s="156" t="e">
        <f t="shared" si="307"/>
        <v>#VALUE!</v>
      </c>
      <c r="F236" s="30" t="e">
        <f t="shared" si="308"/>
        <v>#VALUE!</v>
      </c>
      <c r="G236" s="31" t="e">
        <f t="shared" si="309"/>
        <v>#VALUE!</v>
      </c>
      <c r="H236" s="147" t="e">
        <f t="shared" si="310"/>
        <v>#VALUE!</v>
      </c>
      <c r="I236" s="636">
        <f>'2020-상시근로자'!E236</f>
        <v>0</v>
      </c>
      <c r="J236" s="636">
        <f>'2020-상시근로자'!G236</f>
        <v>0</v>
      </c>
      <c r="K236" s="33" t="e">
        <f t="shared" si="311"/>
        <v>#VALUE!</v>
      </c>
      <c r="L236" s="33">
        <f t="shared" si="342"/>
        <v>0</v>
      </c>
      <c r="M236" s="35" t="e">
        <f t="shared" si="312"/>
        <v>#VALUE!</v>
      </c>
      <c r="N236" s="108"/>
      <c r="O236" s="180"/>
      <c r="P236" s="181"/>
      <c r="Q236" s="194" t="s">
        <v>160</v>
      </c>
      <c r="R236" s="107" t="s">
        <v>160</v>
      </c>
      <c r="S236" s="43"/>
      <c r="T236" s="122" t="s">
        <v>160</v>
      </c>
      <c r="U236" s="122" t="s">
        <v>160</v>
      </c>
      <c r="V236" s="195" t="s">
        <v>160</v>
      </c>
      <c r="W236" s="702">
        <f t="shared" si="346"/>
        <v>1</v>
      </c>
      <c r="X236" s="703" t="e">
        <f t="shared" si="313"/>
        <v>#VALUE!</v>
      </c>
      <c r="Y236" s="704" t="e">
        <f t="shared" si="314"/>
        <v>#VALUE!</v>
      </c>
      <c r="Z236" s="769" t="e">
        <f t="shared" si="282"/>
        <v>#VALUE!</v>
      </c>
      <c r="AA236" s="705" t="e">
        <f t="shared" si="283"/>
        <v>#VALUE!</v>
      </c>
      <c r="AB236" s="702">
        <f t="shared" si="347"/>
        <v>1</v>
      </c>
      <c r="AC236" s="703" t="e">
        <f t="shared" si="315"/>
        <v>#VALUE!</v>
      </c>
      <c r="AD236" s="704" t="e">
        <f t="shared" si="316"/>
        <v>#VALUE!</v>
      </c>
      <c r="AE236" s="769" t="e">
        <f t="shared" si="284"/>
        <v>#VALUE!</v>
      </c>
      <c r="AF236" s="705" t="e">
        <f t="shared" si="285"/>
        <v>#VALUE!</v>
      </c>
      <c r="AG236" s="702">
        <f t="shared" si="348"/>
        <v>1</v>
      </c>
      <c r="AH236" s="703" t="e">
        <f t="shared" si="317"/>
        <v>#VALUE!</v>
      </c>
      <c r="AI236" s="704" t="e">
        <f t="shared" si="318"/>
        <v>#VALUE!</v>
      </c>
      <c r="AJ236" s="769" t="e">
        <f t="shared" si="286"/>
        <v>#VALUE!</v>
      </c>
      <c r="AK236" s="705" t="e">
        <f t="shared" si="287"/>
        <v>#VALUE!</v>
      </c>
      <c r="AL236" s="702">
        <f t="shared" si="349"/>
        <v>1</v>
      </c>
      <c r="AM236" s="703" t="e">
        <f t="shared" si="319"/>
        <v>#VALUE!</v>
      </c>
      <c r="AN236" s="704" t="e">
        <f t="shared" si="320"/>
        <v>#VALUE!</v>
      </c>
      <c r="AO236" s="769" t="e">
        <f t="shared" si="288"/>
        <v>#VALUE!</v>
      </c>
      <c r="AP236" s="705" t="e">
        <f t="shared" si="289"/>
        <v>#VALUE!</v>
      </c>
      <c r="AQ236" s="702">
        <f t="shared" si="350"/>
        <v>1</v>
      </c>
      <c r="AR236" s="703" t="e">
        <f t="shared" si="321"/>
        <v>#VALUE!</v>
      </c>
      <c r="AS236" s="704" t="e">
        <f t="shared" si="322"/>
        <v>#VALUE!</v>
      </c>
      <c r="AT236" s="769" t="e">
        <f t="shared" si="290"/>
        <v>#VALUE!</v>
      </c>
      <c r="AU236" s="705" t="e">
        <f t="shared" si="291"/>
        <v>#VALUE!</v>
      </c>
      <c r="AV236" s="702">
        <f t="shared" si="351"/>
        <v>1</v>
      </c>
      <c r="AW236" s="703" t="e">
        <f t="shared" si="323"/>
        <v>#VALUE!</v>
      </c>
      <c r="AX236" s="704" t="e">
        <f t="shared" si="324"/>
        <v>#VALUE!</v>
      </c>
      <c r="AY236" s="769" t="e">
        <f t="shared" si="292"/>
        <v>#VALUE!</v>
      </c>
      <c r="AZ236" s="705" t="e">
        <f t="shared" si="293"/>
        <v>#VALUE!</v>
      </c>
      <c r="BA236" s="702">
        <f t="shared" si="352"/>
        <v>1</v>
      </c>
      <c r="BB236" s="703" t="e">
        <f t="shared" si="325"/>
        <v>#VALUE!</v>
      </c>
      <c r="BC236" s="704" t="e">
        <f t="shared" si="326"/>
        <v>#VALUE!</v>
      </c>
      <c r="BD236" s="769" t="e">
        <f t="shared" si="294"/>
        <v>#VALUE!</v>
      </c>
      <c r="BE236" s="705" t="e">
        <f t="shared" si="295"/>
        <v>#VALUE!</v>
      </c>
      <c r="BF236" s="702">
        <f t="shared" si="353"/>
        <v>1</v>
      </c>
      <c r="BG236" s="703" t="e">
        <f t="shared" si="327"/>
        <v>#VALUE!</v>
      </c>
      <c r="BH236" s="704" t="e">
        <f t="shared" si="328"/>
        <v>#VALUE!</v>
      </c>
      <c r="BI236" s="769" t="e">
        <f t="shared" si="296"/>
        <v>#VALUE!</v>
      </c>
      <c r="BJ236" s="705" t="e">
        <f t="shared" si="297"/>
        <v>#VALUE!</v>
      </c>
      <c r="BK236" s="702">
        <f t="shared" si="354"/>
        <v>1</v>
      </c>
      <c r="BL236" s="703" t="e">
        <f t="shared" si="329"/>
        <v>#VALUE!</v>
      </c>
      <c r="BM236" s="704" t="e">
        <f t="shared" si="330"/>
        <v>#VALUE!</v>
      </c>
      <c r="BN236" s="769" t="e">
        <f t="shared" si="298"/>
        <v>#VALUE!</v>
      </c>
      <c r="BO236" s="705" t="e">
        <f t="shared" si="299"/>
        <v>#VALUE!</v>
      </c>
      <c r="BP236" s="702">
        <f t="shared" si="355"/>
        <v>1</v>
      </c>
      <c r="BQ236" s="703" t="e">
        <f t="shared" si="331"/>
        <v>#VALUE!</v>
      </c>
      <c r="BR236" s="704" t="e">
        <f t="shared" si="332"/>
        <v>#VALUE!</v>
      </c>
      <c r="BS236" s="769" t="e">
        <f t="shared" si="300"/>
        <v>#VALUE!</v>
      </c>
      <c r="BT236" s="705" t="e">
        <f t="shared" si="301"/>
        <v>#VALUE!</v>
      </c>
      <c r="BU236" s="702">
        <f t="shared" si="356"/>
        <v>1</v>
      </c>
      <c r="BV236" s="703" t="e">
        <f t="shared" si="333"/>
        <v>#VALUE!</v>
      </c>
      <c r="BW236" s="704" t="e">
        <f t="shared" si="334"/>
        <v>#VALUE!</v>
      </c>
      <c r="BX236" s="769" t="e">
        <f t="shared" si="302"/>
        <v>#VALUE!</v>
      </c>
      <c r="BY236" s="705" t="e">
        <f t="shared" si="303"/>
        <v>#VALUE!</v>
      </c>
      <c r="BZ236" s="702">
        <f t="shared" si="357"/>
        <v>1</v>
      </c>
      <c r="CA236" s="703" t="e">
        <f t="shared" si="335"/>
        <v>#VALUE!</v>
      </c>
      <c r="CB236" s="704" t="e">
        <f t="shared" si="336"/>
        <v>#VALUE!</v>
      </c>
      <c r="CC236" s="769" t="e">
        <f t="shared" si="304"/>
        <v>#VALUE!</v>
      </c>
      <c r="CD236" s="705" t="e">
        <f t="shared" si="305"/>
        <v>#VALUE!</v>
      </c>
      <c r="CE236" s="706">
        <f t="shared" si="343"/>
        <v>12</v>
      </c>
      <c r="CF236" s="707" t="e">
        <f t="shared" si="344"/>
        <v>#VALUE!</v>
      </c>
      <c r="CG236" s="708"/>
      <c r="CH236" s="709"/>
      <c r="CI236" s="719"/>
      <c r="CJ236" s="719"/>
      <c r="CK236" s="720"/>
      <c r="CL236" s="721"/>
      <c r="CM236" s="721"/>
      <c r="CN236" s="722"/>
      <c r="CO236" s="742" t="e">
        <f t="shared" si="337"/>
        <v>#VALUE!</v>
      </c>
      <c r="CP236" s="743" t="e">
        <f t="shared" si="338"/>
        <v>#VALUE!</v>
      </c>
      <c r="CQ236" s="724">
        <f t="shared" si="339"/>
        <v>0</v>
      </c>
      <c r="CR236" s="725" t="e">
        <f t="shared" si="341"/>
        <v>#VALUE!</v>
      </c>
      <c r="CS236" s="725" t="e">
        <f t="shared" si="341"/>
        <v>#VALUE!</v>
      </c>
      <c r="CT236" s="725" t="e">
        <f t="shared" si="340"/>
        <v>#VALUE!</v>
      </c>
      <c r="CU236" s="709"/>
    </row>
    <row r="237" spans="1:99" ht="16.5" customHeight="1">
      <c r="A237" s="23">
        <f t="shared" si="345"/>
        <v>233</v>
      </c>
      <c r="B237" s="142">
        <f>'2020-상시근로자'!B237</f>
        <v>0</v>
      </c>
      <c r="C237" s="635">
        <f>'2020-상시근로자'!C237</f>
        <v>0</v>
      </c>
      <c r="D237" s="637">
        <f>'2020-상시근로자'!D237</f>
        <v>0</v>
      </c>
      <c r="E237" s="156" t="e">
        <f t="shared" si="307"/>
        <v>#VALUE!</v>
      </c>
      <c r="F237" s="30" t="e">
        <f t="shared" si="308"/>
        <v>#VALUE!</v>
      </c>
      <c r="G237" s="31" t="e">
        <f t="shared" si="309"/>
        <v>#VALUE!</v>
      </c>
      <c r="H237" s="147" t="e">
        <f t="shared" si="310"/>
        <v>#VALUE!</v>
      </c>
      <c r="I237" s="636">
        <f>'2020-상시근로자'!E237</f>
        <v>0</v>
      </c>
      <c r="J237" s="636">
        <f>'2020-상시근로자'!G237</f>
        <v>0</v>
      </c>
      <c r="K237" s="33" t="e">
        <f t="shared" si="311"/>
        <v>#VALUE!</v>
      </c>
      <c r="L237" s="33">
        <f t="shared" si="342"/>
        <v>0</v>
      </c>
      <c r="M237" s="35" t="e">
        <f t="shared" si="312"/>
        <v>#VALUE!</v>
      </c>
      <c r="N237" s="108"/>
      <c r="O237" s="178"/>
      <c r="P237" s="179"/>
      <c r="Q237" s="194" t="s">
        <v>160</v>
      </c>
      <c r="R237" s="107" t="s">
        <v>160</v>
      </c>
      <c r="S237" s="43"/>
      <c r="T237" s="122" t="s">
        <v>160</v>
      </c>
      <c r="U237" s="122" t="s">
        <v>160</v>
      </c>
      <c r="V237" s="195" t="s">
        <v>160</v>
      </c>
      <c r="W237" s="702">
        <f t="shared" si="346"/>
        <v>1</v>
      </c>
      <c r="X237" s="703" t="e">
        <f t="shared" si="313"/>
        <v>#VALUE!</v>
      </c>
      <c r="Y237" s="704" t="e">
        <f t="shared" si="314"/>
        <v>#VALUE!</v>
      </c>
      <c r="Z237" s="769" t="e">
        <f t="shared" si="282"/>
        <v>#VALUE!</v>
      </c>
      <c r="AA237" s="705" t="e">
        <f t="shared" si="283"/>
        <v>#VALUE!</v>
      </c>
      <c r="AB237" s="702">
        <f t="shared" si="347"/>
        <v>1</v>
      </c>
      <c r="AC237" s="703" t="e">
        <f t="shared" si="315"/>
        <v>#VALUE!</v>
      </c>
      <c r="AD237" s="704" t="e">
        <f t="shared" si="316"/>
        <v>#VALUE!</v>
      </c>
      <c r="AE237" s="769" t="e">
        <f t="shared" si="284"/>
        <v>#VALUE!</v>
      </c>
      <c r="AF237" s="705" t="e">
        <f t="shared" si="285"/>
        <v>#VALUE!</v>
      </c>
      <c r="AG237" s="702">
        <f t="shared" si="348"/>
        <v>1</v>
      </c>
      <c r="AH237" s="703" t="e">
        <f t="shared" si="317"/>
        <v>#VALUE!</v>
      </c>
      <c r="AI237" s="704" t="e">
        <f t="shared" si="318"/>
        <v>#VALUE!</v>
      </c>
      <c r="AJ237" s="769" t="e">
        <f t="shared" si="286"/>
        <v>#VALUE!</v>
      </c>
      <c r="AK237" s="705" t="e">
        <f t="shared" si="287"/>
        <v>#VALUE!</v>
      </c>
      <c r="AL237" s="702">
        <f t="shared" si="349"/>
        <v>1</v>
      </c>
      <c r="AM237" s="703" t="e">
        <f t="shared" si="319"/>
        <v>#VALUE!</v>
      </c>
      <c r="AN237" s="704" t="e">
        <f t="shared" si="320"/>
        <v>#VALUE!</v>
      </c>
      <c r="AO237" s="769" t="e">
        <f t="shared" si="288"/>
        <v>#VALUE!</v>
      </c>
      <c r="AP237" s="705" t="e">
        <f t="shared" si="289"/>
        <v>#VALUE!</v>
      </c>
      <c r="AQ237" s="702">
        <f t="shared" si="350"/>
        <v>1</v>
      </c>
      <c r="AR237" s="703" t="e">
        <f t="shared" si="321"/>
        <v>#VALUE!</v>
      </c>
      <c r="AS237" s="704" t="e">
        <f t="shared" si="322"/>
        <v>#VALUE!</v>
      </c>
      <c r="AT237" s="769" t="e">
        <f t="shared" si="290"/>
        <v>#VALUE!</v>
      </c>
      <c r="AU237" s="705" t="e">
        <f t="shared" si="291"/>
        <v>#VALUE!</v>
      </c>
      <c r="AV237" s="702">
        <f t="shared" si="351"/>
        <v>1</v>
      </c>
      <c r="AW237" s="703" t="e">
        <f t="shared" si="323"/>
        <v>#VALUE!</v>
      </c>
      <c r="AX237" s="704" t="e">
        <f t="shared" si="324"/>
        <v>#VALUE!</v>
      </c>
      <c r="AY237" s="769" t="e">
        <f t="shared" si="292"/>
        <v>#VALUE!</v>
      </c>
      <c r="AZ237" s="705" t="e">
        <f t="shared" si="293"/>
        <v>#VALUE!</v>
      </c>
      <c r="BA237" s="702">
        <f t="shared" si="352"/>
        <v>1</v>
      </c>
      <c r="BB237" s="703" t="e">
        <f t="shared" si="325"/>
        <v>#VALUE!</v>
      </c>
      <c r="BC237" s="704" t="e">
        <f t="shared" si="326"/>
        <v>#VALUE!</v>
      </c>
      <c r="BD237" s="769" t="e">
        <f t="shared" si="294"/>
        <v>#VALUE!</v>
      </c>
      <c r="BE237" s="705" t="e">
        <f t="shared" si="295"/>
        <v>#VALUE!</v>
      </c>
      <c r="BF237" s="702">
        <f t="shared" si="353"/>
        <v>1</v>
      </c>
      <c r="BG237" s="703" t="e">
        <f t="shared" si="327"/>
        <v>#VALUE!</v>
      </c>
      <c r="BH237" s="704" t="e">
        <f t="shared" si="328"/>
        <v>#VALUE!</v>
      </c>
      <c r="BI237" s="769" t="e">
        <f t="shared" si="296"/>
        <v>#VALUE!</v>
      </c>
      <c r="BJ237" s="705" t="e">
        <f t="shared" si="297"/>
        <v>#VALUE!</v>
      </c>
      <c r="BK237" s="702">
        <f t="shared" si="354"/>
        <v>1</v>
      </c>
      <c r="BL237" s="703" t="e">
        <f t="shared" si="329"/>
        <v>#VALUE!</v>
      </c>
      <c r="BM237" s="704" t="e">
        <f t="shared" si="330"/>
        <v>#VALUE!</v>
      </c>
      <c r="BN237" s="769" t="e">
        <f t="shared" si="298"/>
        <v>#VALUE!</v>
      </c>
      <c r="BO237" s="705" t="e">
        <f t="shared" si="299"/>
        <v>#VALUE!</v>
      </c>
      <c r="BP237" s="702">
        <f t="shared" si="355"/>
        <v>1</v>
      </c>
      <c r="BQ237" s="703" t="e">
        <f t="shared" si="331"/>
        <v>#VALUE!</v>
      </c>
      <c r="BR237" s="704" t="e">
        <f t="shared" si="332"/>
        <v>#VALUE!</v>
      </c>
      <c r="BS237" s="769" t="e">
        <f t="shared" si="300"/>
        <v>#VALUE!</v>
      </c>
      <c r="BT237" s="705" t="e">
        <f t="shared" si="301"/>
        <v>#VALUE!</v>
      </c>
      <c r="BU237" s="702">
        <f t="shared" si="356"/>
        <v>1</v>
      </c>
      <c r="BV237" s="703" t="e">
        <f t="shared" si="333"/>
        <v>#VALUE!</v>
      </c>
      <c r="BW237" s="704" t="e">
        <f t="shared" si="334"/>
        <v>#VALUE!</v>
      </c>
      <c r="BX237" s="769" t="e">
        <f t="shared" si="302"/>
        <v>#VALUE!</v>
      </c>
      <c r="BY237" s="705" t="e">
        <f t="shared" si="303"/>
        <v>#VALUE!</v>
      </c>
      <c r="BZ237" s="702">
        <f t="shared" si="357"/>
        <v>1</v>
      </c>
      <c r="CA237" s="703" t="e">
        <f t="shared" si="335"/>
        <v>#VALUE!</v>
      </c>
      <c r="CB237" s="704" t="e">
        <f t="shared" si="336"/>
        <v>#VALUE!</v>
      </c>
      <c r="CC237" s="769" t="e">
        <f t="shared" si="304"/>
        <v>#VALUE!</v>
      </c>
      <c r="CD237" s="705" t="e">
        <f t="shared" si="305"/>
        <v>#VALUE!</v>
      </c>
      <c r="CE237" s="706">
        <f t="shared" si="343"/>
        <v>12</v>
      </c>
      <c r="CF237" s="707" t="e">
        <f t="shared" si="344"/>
        <v>#VALUE!</v>
      </c>
      <c r="CG237" s="708"/>
      <c r="CH237" s="709"/>
      <c r="CI237" s="719"/>
      <c r="CJ237" s="719"/>
      <c r="CK237" s="720"/>
      <c r="CL237" s="721"/>
      <c r="CM237" s="721"/>
      <c r="CN237" s="722"/>
      <c r="CO237" s="742" t="e">
        <f t="shared" si="337"/>
        <v>#VALUE!</v>
      </c>
      <c r="CP237" s="743" t="e">
        <f t="shared" si="338"/>
        <v>#VALUE!</v>
      </c>
      <c r="CQ237" s="724">
        <f t="shared" si="339"/>
        <v>0</v>
      </c>
      <c r="CR237" s="725" t="e">
        <f t="shared" si="341"/>
        <v>#VALUE!</v>
      </c>
      <c r="CS237" s="725" t="e">
        <f t="shared" si="341"/>
        <v>#VALUE!</v>
      </c>
      <c r="CT237" s="725" t="e">
        <f t="shared" si="340"/>
        <v>#VALUE!</v>
      </c>
      <c r="CU237" s="709"/>
    </row>
    <row r="238" spans="1:99" ht="16.5" customHeight="1">
      <c r="A238" s="23">
        <f t="shared" si="345"/>
        <v>234</v>
      </c>
      <c r="B238" s="142">
        <f>'2020-상시근로자'!B238</f>
        <v>0</v>
      </c>
      <c r="C238" s="635">
        <f>'2020-상시근로자'!C238</f>
        <v>0</v>
      </c>
      <c r="D238" s="637">
        <f>'2020-상시근로자'!D238</f>
        <v>0</v>
      </c>
      <c r="E238" s="156" t="e">
        <f t="shared" si="307"/>
        <v>#VALUE!</v>
      </c>
      <c r="F238" s="30" t="e">
        <f t="shared" si="308"/>
        <v>#VALUE!</v>
      </c>
      <c r="G238" s="31" t="e">
        <f t="shared" si="309"/>
        <v>#VALUE!</v>
      </c>
      <c r="H238" s="147" t="e">
        <f t="shared" si="310"/>
        <v>#VALUE!</v>
      </c>
      <c r="I238" s="636">
        <f>'2020-상시근로자'!E238</f>
        <v>0</v>
      </c>
      <c r="J238" s="636">
        <f>'2020-상시근로자'!G238</f>
        <v>0</v>
      </c>
      <c r="K238" s="33" t="e">
        <f t="shared" si="311"/>
        <v>#VALUE!</v>
      </c>
      <c r="L238" s="33">
        <f t="shared" si="342"/>
        <v>0</v>
      </c>
      <c r="M238" s="35" t="e">
        <f t="shared" si="312"/>
        <v>#VALUE!</v>
      </c>
      <c r="N238" s="108"/>
      <c r="O238" s="178"/>
      <c r="P238" s="179"/>
      <c r="Q238" s="194" t="s">
        <v>160</v>
      </c>
      <c r="R238" s="107" t="s">
        <v>160</v>
      </c>
      <c r="S238" s="43"/>
      <c r="T238" s="122" t="s">
        <v>160</v>
      </c>
      <c r="U238" s="122" t="s">
        <v>160</v>
      </c>
      <c r="V238" s="195" t="s">
        <v>160</v>
      </c>
      <c r="W238" s="702">
        <f t="shared" si="346"/>
        <v>1</v>
      </c>
      <c r="X238" s="703" t="e">
        <f t="shared" si="313"/>
        <v>#VALUE!</v>
      </c>
      <c r="Y238" s="704" t="e">
        <f t="shared" si="314"/>
        <v>#VALUE!</v>
      </c>
      <c r="Z238" s="769" t="e">
        <f t="shared" si="282"/>
        <v>#VALUE!</v>
      </c>
      <c r="AA238" s="705" t="e">
        <f t="shared" si="283"/>
        <v>#VALUE!</v>
      </c>
      <c r="AB238" s="702">
        <f t="shared" si="347"/>
        <v>1</v>
      </c>
      <c r="AC238" s="703" t="e">
        <f t="shared" si="315"/>
        <v>#VALUE!</v>
      </c>
      <c r="AD238" s="704" t="e">
        <f t="shared" si="316"/>
        <v>#VALUE!</v>
      </c>
      <c r="AE238" s="769" t="e">
        <f t="shared" si="284"/>
        <v>#VALUE!</v>
      </c>
      <c r="AF238" s="705" t="e">
        <f t="shared" si="285"/>
        <v>#VALUE!</v>
      </c>
      <c r="AG238" s="702">
        <f t="shared" si="348"/>
        <v>1</v>
      </c>
      <c r="AH238" s="703" t="e">
        <f t="shared" si="317"/>
        <v>#VALUE!</v>
      </c>
      <c r="AI238" s="704" t="e">
        <f t="shared" si="318"/>
        <v>#VALUE!</v>
      </c>
      <c r="AJ238" s="769" t="e">
        <f t="shared" si="286"/>
        <v>#VALUE!</v>
      </c>
      <c r="AK238" s="705" t="e">
        <f t="shared" si="287"/>
        <v>#VALUE!</v>
      </c>
      <c r="AL238" s="702">
        <f t="shared" si="349"/>
        <v>1</v>
      </c>
      <c r="AM238" s="703" t="e">
        <f t="shared" si="319"/>
        <v>#VALUE!</v>
      </c>
      <c r="AN238" s="704" t="e">
        <f t="shared" si="320"/>
        <v>#VALUE!</v>
      </c>
      <c r="AO238" s="769" t="e">
        <f t="shared" si="288"/>
        <v>#VALUE!</v>
      </c>
      <c r="AP238" s="705" t="e">
        <f t="shared" si="289"/>
        <v>#VALUE!</v>
      </c>
      <c r="AQ238" s="702">
        <f t="shared" si="350"/>
        <v>1</v>
      </c>
      <c r="AR238" s="703" t="e">
        <f t="shared" si="321"/>
        <v>#VALUE!</v>
      </c>
      <c r="AS238" s="704" t="e">
        <f t="shared" si="322"/>
        <v>#VALUE!</v>
      </c>
      <c r="AT238" s="769" t="e">
        <f t="shared" si="290"/>
        <v>#VALUE!</v>
      </c>
      <c r="AU238" s="705" t="e">
        <f t="shared" si="291"/>
        <v>#VALUE!</v>
      </c>
      <c r="AV238" s="702">
        <f t="shared" si="351"/>
        <v>1</v>
      </c>
      <c r="AW238" s="703" t="e">
        <f t="shared" si="323"/>
        <v>#VALUE!</v>
      </c>
      <c r="AX238" s="704" t="e">
        <f t="shared" si="324"/>
        <v>#VALUE!</v>
      </c>
      <c r="AY238" s="769" t="e">
        <f t="shared" si="292"/>
        <v>#VALUE!</v>
      </c>
      <c r="AZ238" s="705" t="e">
        <f t="shared" si="293"/>
        <v>#VALUE!</v>
      </c>
      <c r="BA238" s="702">
        <f t="shared" si="352"/>
        <v>1</v>
      </c>
      <c r="BB238" s="703" t="e">
        <f t="shared" si="325"/>
        <v>#VALUE!</v>
      </c>
      <c r="BC238" s="704" t="e">
        <f t="shared" si="326"/>
        <v>#VALUE!</v>
      </c>
      <c r="BD238" s="769" t="e">
        <f t="shared" si="294"/>
        <v>#VALUE!</v>
      </c>
      <c r="BE238" s="705" t="e">
        <f t="shared" si="295"/>
        <v>#VALUE!</v>
      </c>
      <c r="BF238" s="702">
        <f t="shared" si="353"/>
        <v>1</v>
      </c>
      <c r="BG238" s="703" t="e">
        <f t="shared" si="327"/>
        <v>#VALUE!</v>
      </c>
      <c r="BH238" s="704" t="e">
        <f t="shared" si="328"/>
        <v>#VALUE!</v>
      </c>
      <c r="BI238" s="769" t="e">
        <f t="shared" si="296"/>
        <v>#VALUE!</v>
      </c>
      <c r="BJ238" s="705" t="e">
        <f t="shared" si="297"/>
        <v>#VALUE!</v>
      </c>
      <c r="BK238" s="702">
        <f t="shared" si="354"/>
        <v>1</v>
      </c>
      <c r="BL238" s="703" t="e">
        <f t="shared" si="329"/>
        <v>#VALUE!</v>
      </c>
      <c r="BM238" s="704" t="e">
        <f t="shared" si="330"/>
        <v>#VALUE!</v>
      </c>
      <c r="BN238" s="769" t="e">
        <f t="shared" si="298"/>
        <v>#VALUE!</v>
      </c>
      <c r="BO238" s="705" t="e">
        <f t="shared" si="299"/>
        <v>#VALUE!</v>
      </c>
      <c r="BP238" s="702">
        <f t="shared" si="355"/>
        <v>1</v>
      </c>
      <c r="BQ238" s="703" t="e">
        <f t="shared" si="331"/>
        <v>#VALUE!</v>
      </c>
      <c r="BR238" s="704" t="e">
        <f t="shared" si="332"/>
        <v>#VALUE!</v>
      </c>
      <c r="BS238" s="769" t="e">
        <f t="shared" si="300"/>
        <v>#VALUE!</v>
      </c>
      <c r="BT238" s="705" t="e">
        <f t="shared" si="301"/>
        <v>#VALUE!</v>
      </c>
      <c r="BU238" s="702">
        <f t="shared" si="356"/>
        <v>1</v>
      </c>
      <c r="BV238" s="703" t="e">
        <f t="shared" si="333"/>
        <v>#VALUE!</v>
      </c>
      <c r="BW238" s="704" t="e">
        <f t="shared" si="334"/>
        <v>#VALUE!</v>
      </c>
      <c r="BX238" s="769" t="e">
        <f t="shared" si="302"/>
        <v>#VALUE!</v>
      </c>
      <c r="BY238" s="705" t="e">
        <f t="shared" si="303"/>
        <v>#VALUE!</v>
      </c>
      <c r="BZ238" s="702">
        <f t="shared" si="357"/>
        <v>1</v>
      </c>
      <c r="CA238" s="703" t="e">
        <f t="shared" si="335"/>
        <v>#VALUE!</v>
      </c>
      <c r="CB238" s="704" t="e">
        <f t="shared" si="336"/>
        <v>#VALUE!</v>
      </c>
      <c r="CC238" s="769" t="e">
        <f t="shared" si="304"/>
        <v>#VALUE!</v>
      </c>
      <c r="CD238" s="705" t="e">
        <f t="shared" si="305"/>
        <v>#VALUE!</v>
      </c>
      <c r="CE238" s="706">
        <f t="shared" si="343"/>
        <v>12</v>
      </c>
      <c r="CF238" s="707" t="e">
        <f t="shared" si="344"/>
        <v>#VALUE!</v>
      </c>
      <c r="CG238" s="708"/>
      <c r="CH238" s="709"/>
      <c r="CI238" s="719"/>
      <c r="CJ238" s="719"/>
      <c r="CK238" s="720"/>
      <c r="CL238" s="721"/>
      <c r="CM238" s="721"/>
      <c r="CN238" s="722"/>
      <c r="CO238" s="742" t="e">
        <f t="shared" si="337"/>
        <v>#VALUE!</v>
      </c>
      <c r="CP238" s="743" t="e">
        <f t="shared" si="338"/>
        <v>#VALUE!</v>
      </c>
      <c r="CQ238" s="724">
        <f t="shared" si="339"/>
        <v>0</v>
      </c>
      <c r="CR238" s="725" t="e">
        <f t="shared" si="341"/>
        <v>#VALUE!</v>
      </c>
      <c r="CS238" s="725" t="e">
        <f t="shared" si="341"/>
        <v>#VALUE!</v>
      </c>
      <c r="CT238" s="725" t="e">
        <f t="shared" si="340"/>
        <v>#VALUE!</v>
      </c>
      <c r="CU238" s="709"/>
    </row>
    <row r="239" spans="1:99" ht="16.5" customHeight="1">
      <c r="A239" s="23">
        <f t="shared" si="345"/>
        <v>235</v>
      </c>
      <c r="B239" s="142">
        <f>'2020-상시근로자'!B239</f>
        <v>0</v>
      </c>
      <c r="C239" s="635">
        <f>'2020-상시근로자'!C239</f>
        <v>0</v>
      </c>
      <c r="D239" s="637">
        <f>'2020-상시근로자'!D239</f>
        <v>0</v>
      </c>
      <c r="E239" s="156" t="e">
        <f t="shared" si="307"/>
        <v>#VALUE!</v>
      </c>
      <c r="F239" s="30" t="e">
        <f t="shared" si="308"/>
        <v>#VALUE!</v>
      </c>
      <c r="G239" s="31" t="e">
        <f t="shared" si="309"/>
        <v>#VALUE!</v>
      </c>
      <c r="H239" s="147" t="e">
        <f t="shared" si="310"/>
        <v>#VALUE!</v>
      </c>
      <c r="I239" s="636">
        <f>'2020-상시근로자'!E239</f>
        <v>0</v>
      </c>
      <c r="J239" s="636">
        <f>'2020-상시근로자'!G239</f>
        <v>0</v>
      </c>
      <c r="K239" s="33" t="e">
        <f t="shared" si="311"/>
        <v>#VALUE!</v>
      </c>
      <c r="L239" s="33">
        <f t="shared" si="342"/>
        <v>0</v>
      </c>
      <c r="M239" s="35" t="e">
        <f t="shared" si="312"/>
        <v>#VALUE!</v>
      </c>
      <c r="N239" s="108"/>
      <c r="O239" s="178"/>
      <c r="P239" s="179"/>
      <c r="Q239" s="194" t="s">
        <v>160</v>
      </c>
      <c r="R239" s="107" t="s">
        <v>160</v>
      </c>
      <c r="S239" s="43"/>
      <c r="T239" s="122" t="s">
        <v>160</v>
      </c>
      <c r="U239" s="122" t="s">
        <v>160</v>
      </c>
      <c r="V239" s="195" t="s">
        <v>160</v>
      </c>
      <c r="W239" s="702">
        <f t="shared" si="346"/>
        <v>1</v>
      </c>
      <c r="X239" s="703" t="e">
        <f t="shared" si="313"/>
        <v>#VALUE!</v>
      </c>
      <c r="Y239" s="704" t="e">
        <f t="shared" si="314"/>
        <v>#VALUE!</v>
      </c>
      <c r="Z239" s="769" t="e">
        <f t="shared" si="282"/>
        <v>#VALUE!</v>
      </c>
      <c r="AA239" s="705" t="e">
        <f t="shared" si="283"/>
        <v>#VALUE!</v>
      </c>
      <c r="AB239" s="702">
        <f t="shared" si="347"/>
        <v>1</v>
      </c>
      <c r="AC239" s="703" t="e">
        <f t="shared" si="315"/>
        <v>#VALUE!</v>
      </c>
      <c r="AD239" s="704" t="e">
        <f t="shared" si="316"/>
        <v>#VALUE!</v>
      </c>
      <c r="AE239" s="769" t="e">
        <f t="shared" si="284"/>
        <v>#VALUE!</v>
      </c>
      <c r="AF239" s="705" t="e">
        <f t="shared" si="285"/>
        <v>#VALUE!</v>
      </c>
      <c r="AG239" s="702">
        <f t="shared" si="348"/>
        <v>1</v>
      </c>
      <c r="AH239" s="703" t="e">
        <f t="shared" si="317"/>
        <v>#VALUE!</v>
      </c>
      <c r="AI239" s="704" t="e">
        <f t="shared" si="318"/>
        <v>#VALUE!</v>
      </c>
      <c r="AJ239" s="769" t="e">
        <f t="shared" si="286"/>
        <v>#VALUE!</v>
      </c>
      <c r="AK239" s="705" t="e">
        <f t="shared" si="287"/>
        <v>#VALUE!</v>
      </c>
      <c r="AL239" s="702">
        <f t="shared" si="349"/>
        <v>1</v>
      </c>
      <c r="AM239" s="703" t="e">
        <f t="shared" si="319"/>
        <v>#VALUE!</v>
      </c>
      <c r="AN239" s="704" t="e">
        <f t="shared" si="320"/>
        <v>#VALUE!</v>
      </c>
      <c r="AO239" s="769" t="e">
        <f t="shared" si="288"/>
        <v>#VALUE!</v>
      </c>
      <c r="AP239" s="705" t="e">
        <f t="shared" si="289"/>
        <v>#VALUE!</v>
      </c>
      <c r="AQ239" s="702">
        <f t="shared" si="350"/>
        <v>1</v>
      </c>
      <c r="AR239" s="703" t="e">
        <f t="shared" si="321"/>
        <v>#VALUE!</v>
      </c>
      <c r="AS239" s="704" t="e">
        <f t="shared" si="322"/>
        <v>#VALUE!</v>
      </c>
      <c r="AT239" s="769" t="e">
        <f t="shared" si="290"/>
        <v>#VALUE!</v>
      </c>
      <c r="AU239" s="705" t="e">
        <f t="shared" si="291"/>
        <v>#VALUE!</v>
      </c>
      <c r="AV239" s="702">
        <f t="shared" si="351"/>
        <v>1</v>
      </c>
      <c r="AW239" s="703" t="e">
        <f t="shared" si="323"/>
        <v>#VALUE!</v>
      </c>
      <c r="AX239" s="704" t="e">
        <f t="shared" si="324"/>
        <v>#VALUE!</v>
      </c>
      <c r="AY239" s="769" t="e">
        <f t="shared" si="292"/>
        <v>#VALUE!</v>
      </c>
      <c r="AZ239" s="705" t="e">
        <f t="shared" si="293"/>
        <v>#VALUE!</v>
      </c>
      <c r="BA239" s="702">
        <f t="shared" si="352"/>
        <v>1</v>
      </c>
      <c r="BB239" s="703" t="e">
        <f t="shared" si="325"/>
        <v>#VALUE!</v>
      </c>
      <c r="BC239" s="704" t="e">
        <f t="shared" si="326"/>
        <v>#VALUE!</v>
      </c>
      <c r="BD239" s="769" t="e">
        <f t="shared" si="294"/>
        <v>#VALUE!</v>
      </c>
      <c r="BE239" s="705" t="e">
        <f t="shared" si="295"/>
        <v>#VALUE!</v>
      </c>
      <c r="BF239" s="702">
        <f t="shared" si="353"/>
        <v>1</v>
      </c>
      <c r="BG239" s="703" t="e">
        <f t="shared" si="327"/>
        <v>#VALUE!</v>
      </c>
      <c r="BH239" s="704" t="e">
        <f t="shared" si="328"/>
        <v>#VALUE!</v>
      </c>
      <c r="BI239" s="769" t="e">
        <f t="shared" si="296"/>
        <v>#VALUE!</v>
      </c>
      <c r="BJ239" s="705" t="e">
        <f t="shared" si="297"/>
        <v>#VALUE!</v>
      </c>
      <c r="BK239" s="702">
        <f t="shared" si="354"/>
        <v>1</v>
      </c>
      <c r="BL239" s="703" t="e">
        <f t="shared" si="329"/>
        <v>#VALUE!</v>
      </c>
      <c r="BM239" s="704" t="e">
        <f t="shared" si="330"/>
        <v>#VALUE!</v>
      </c>
      <c r="BN239" s="769" t="e">
        <f t="shared" si="298"/>
        <v>#VALUE!</v>
      </c>
      <c r="BO239" s="705" t="e">
        <f t="shared" si="299"/>
        <v>#VALUE!</v>
      </c>
      <c r="BP239" s="702">
        <f t="shared" si="355"/>
        <v>1</v>
      </c>
      <c r="BQ239" s="703" t="e">
        <f t="shared" si="331"/>
        <v>#VALUE!</v>
      </c>
      <c r="BR239" s="704" t="e">
        <f t="shared" si="332"/>
        <v>#VALUE!</v>
      </c>
      <c r="BS239" s="769" t="e">
        <f t="shared" si="300"/>
        <v>#VALUE!</v>
      </c>
      <c r="BT239" s="705" t="e">
        <f t="shared" si="301"/>
        <v>#VALUE!</v>
      </c>
      <c r="BU239" s="702">
        <f t="shared" si="356"/>
        <v>1</v>
      </c>
      <c r="BV239" s="703" t="e">
        <f t="shared" si="333"/>
        <v>#VALUE!</v>
      </c>
      <c r="BW239" s="704" t="e">
        <f t="shared" si="334"/>
        <v>#VALUE!</v>
      </c>
      <c r="BX239" s="769" t="e">
        <f t="shared" si="302"/>
        <v>#VALUE!</v>
      </c>
      <c r="BY239" s="705" t="e">
        <f t="shared" si="303"/>
        <v>#VALUE!</v>
      </c>
      <c r="BZ239" s="702">
        <f t="shared" si="357"/>
        <v>1</v>
      </c>
      <c r="CA239" s="703" t="e">
        <f t="shared" si="335"/>
        <v>#VALUE!</v>
      </c>
      <c r="CB239" s="704" t="e">
        <f t="shared" si="336"/>
        <v>#VALUE!</v>
      </c>
      <c r="CC239" s="769" t="e">
        <f t="shared" si="304"/>
        <v>#VALUE!</v>
      </c>
      <c r="CD239" s="705" t="e">
        <f t="shared" si="305"/>
        <v>#VALUE!</v>
      </c>
      <c r="CE239" s="706">
        <f t="shared" si="343"/>
        <v>12</v>
      </c>
      <c r="CF239" s="707" t="e">
        <f t="shared" si="344"/>
        <v>#VALUE!</v>
      </c>
      <c r="CG239" s="708"/>
      <c r="CH239" s="709"/>
      <c r="CI239" s="719"/>
      <c r="CJ239" s="719"/>
      <c r="CK239" s="720"/>
      <c r="CL239" s="721"/>
      <c r="CM239" s="721"/>
      <c r="CN239" s="722"/>
      <c r="CO239" s="742" t="e">
        <f t="shared" si="337"/>
        <v>#VALUE!</v>
      </c>
      <c r="CP239" s="743" t="e">
        <f t="shared" si="338"/>
        <v>#VALUE!</v>
      </c>
      <c r="CQ239" s="724">
        <f t="shared" si="339"/>
        <v>0</v>
      </c>
      <c r="CR239" s="725" t="e">
        <f t="shared" si="341"/>
        <v>#VALUE!</v>
      </c>
      <c r="CS239" s="725" t="e">
        <f t="shared" si="341"/>
        <v>#VALUE!</v>
      </c>
      <c r="CT239" s="725" t="e">
        <f t="shared" si="340"/>
        <v>#VALUE!</v>
      </c>
      <c r="CU239" s="709"/>
    </row>
    <row r="240" spans="1:99" ht="16.5" customHeight="1">
      <c r="A240" s="23">
        <f t="shared" si="345"/>
        <v>236</v>
      </c>
      <c r="B240" s="142">
        <f>'2020-상시근로자'!B240</f>
        <v>0</v>
      </c>
      <c r="C240" s="635">
        <f>'2020-상시근로자'!C240</f>
        <v>0</v>
      </c>
      <c r="D240" s="637">
        <f>'2020-상시근로자'!D240</f>
        <v>0</v>
      </c>
      <c r="E240" s="156" t="e">
        <f t="shared" si="307"/>
        <v>#VALUE!</v>
      </c>
      <c r="F240" s="30" t="e">
        <f t="shared" si="308"/>
        <v>#VALUE!</v>
      </c>
      <c r="G240" s="31" t="e">
        <f t="shared" si="309"/>
        <v>#VALUE!</v>
      </c>
      <c r="H240" s="147" t="e">
        <f t="shared" si="310"/>
        <v>#VALUE!</v>
      </c>
      <c r="I240" s="636">
        <f>'2020-상시근로자'!E240</f>
        <v>0</v>
      </c>
      <c r="J240" s="636">
        <f>'2020-상시근로자'!G240</f>
        <v>0</v>
      </c>
      <c r="K240" s="33" t="e">
        <f t="shared" si="311"/>
        <v>#VALUE!</v>
      </c>
      <c r="L240" s="33">
        <f t="shared" si="342"/>
        <v>0</v>
      </c>
      <c r="M240" s="35" t="e">
        <f t="shared" si="312"/>
        <v>#VALUE!</v>
      </c>
      <c r="N240" s="108"/>
      <c r="O240" s="178"/>
      <c r="P240" s="179"/>
      <c r="Q240" s="194" t="s">
        <v>160</v>
      </c>
      <c r="R240" s="107" t="s">
        <v>160</v>
      </c>
      <c r="S240" s="43"/>
      <c r="T240" s="122" t="s">
        <v>160</v>
      </c>
      <c r="U240" s="122" t="s">
        <v>160</v>
      </c>
      <c r="V240" s="195" t="s">
        <v>160</v>
      </c>
      <c r="W240" s="702">
        <f t="shared" si="346"/>
        <v>1</v>
      </c>
      <c r="X240" s="703" t="e">
        <f t="shared" si="313"/>
        <v>#VALUE!</v>
      </c>
      <c r="Y240" s="704" t="e">
        <f t="shared" si="314"/>
        <v>#VALUE!</v>
      </c>
      <c r="Z240" s="769" t="e">
        <f t="shared" si="282"/>
        <v>#VALUE!</v>
      </c>
      <c r="AA240" s="705" t="e">
        <f t="shared" si="283"/>
        <v>#VALUE!</v>
      </c>
      <c r="AB240" s="702">
        <f t="shared" si="347"/>
        <v>1</v>
      </c>
      <c r="AC240" s="703" t="e">
        <f t="shared" si="315"/>
        <v>#VALUE!</v>
      </c>
      <c r="AD240" s="704" t="e">
        <f t="shared" si="316"/>
        <v>#VALUE!</v>
      </c>
      <c r="AE240" s="769" t="e">
        <f t="shared" si="284"/>
        <v>#VALUE!</v>
      </c>
      <c r="AF240" s="705" t="e">
        <f t="shared" si="285"/>
        <v>#VALUE!</v>
      </c>
      <c r="AG240" s="702">
        <f t="shared" si="348"/>
        <v>1</v>
      </c>
      <c r="AH240" s="703" t="e">
        <f t="shared" si="317"/>
        <v>#VALUE!</v>
      </c>
      <c r="AI240" s="704" t="e">
        <f t="shared" si="318"/>
        <v>#VALUE!</v>
      </c>
      <c r="AJ240" s="769" t="e">
        <f t="shared" si="286"/>
        <v>#VALUE!</v>
      </c>
      <c r="AK240" s="705" t="e">
        <f t="shared" si="287"/>
        <v>#VALUE!</v>
      </c>
      <c r="AL240" s="702">
        <f t="shared" si="349"/>
        <v>1</v>
      </c>
      <c r="AM240" s="703" t="e">
        <f t="shared" si="319"/>
        <v>#VALUE!</v>
      </c>
      <c r="AN240" s="704" t="e">
        <f t="shared" si="320"/>
        <v>#VALUE!</v>
      </c>
      <c r="AO240" s="769" t="e">
        <f t="shared" si="288"/>
        <v>#VALUE!</v>
      </c>
      <c r="AP240" s="705" t="e">
        <f t="shared" si="289"/>
        <v>#VALUE!</v>
      </c>
      <c r="AQ240" s="702">
        <f t="shared" si="350"/>
        <v>1</v>
      </c>
      <c r="AR240" s="703" t="e">
        <f t="shared" si="321"/>
        <v>#VALUE!</v>
      </c>
      <c r="AS240" s="704" t="e">
        <f t="shared" si="322"/>
        <v>#VALUE!</v>
      </c>
      <c r="AT240" s="769" t="e">
        <f t="shared" si="290"/>
        <v>#VALUE!</v>
      </c>
      <c r="AU240" s="705" t="e">
        <f t="shared" si="291"/>
        <v>#VALUE!</v>
      </c>
      <c r="AV240" s="702">
        <f t="shared" si="351"/>
        <v>1</v>
      </c>
      <c r="AW240" s="703" t="e">
        <f t="shared" si="323"/>
        <v>#VALUE!</v>
      </c>
      <c r="AX240" s="704" t="e">
        <f t="shared" si="324"/>
        <v>#VALUE!</v>
      </c>
      <c r="AY240" s="769" t="e">
        <f t="shared" si="292"/>
        <v>#VALUE!</v>
      </c>
      <c r="AZ240" s="705" t="e">
        <f t="shared" si="293"/>
        <v>#VALUE!</v>
      </c>
      <c r="BA240" s="702">
        <f t="shared" si="352"/>
        <v>1</v>
      </c>
      <c r="BB240" s="703" t="e">
        <f t="shared" si="325"/>
        <v>#VALUE!</v>
      </c>
      <c r="BC240" s="704" t="e">
        <f t="shared" si="326"/>
        <v>#VALUE!</v>
      </c>
      <c r="BD240" s="769" t="e">
        <f t="shared" si="294"/>
        <v>#VALUE!</v>
      </c>
      <c r="BE240" s="705" t="e">
        <f t="shared" si="295"/>
        <v>#VALUE!</v>
      </c>
      <c r="BF240" s="702">
        <f t="shared" si="353"/>
        <v>1</v>
      </c>
      <c r="BG240" s="703" t="e">
        <f t="shared" si="327"/>
        <v>#VALUE!</v>
      </c>
      <c r="BH240" s="704" t="e">
        <f t="shared" si="328"/>
        <v>#VALUE!</v>
      </c>
      <c r="BI240" s="769" t="e">
        <f t="shared" si="296"/>
        <v>#VALUE!</v>
      </c>
      <c r="BJ240" s="705" t="e">
        <f t="shared" si="297"/>
        <v>#VALUE!</v>
      </c>
      <c r="BK240" s="702">
        <f t="shared" si="354"/>
        <v>1</v>
      </c>
      <c r="BL240" s="703" t="e">
        <f t="shared" si="329"/>
        <v>#VALUE!</v>
      </c>
      <c r="BM240" s="704" t="e">
        <f t="shared" si="330"/>
        <v>#VALUE!</v>
      </c>
      <c r="BN240" s="769" t="e">
        <f t="shared" si="298"/>
        <v>#VALUE!</v>
      </c>
      <c r="BO240" s="705" t="e">
        <f t="shared" si="299"/>
        <v>#VALUE!</v>
      </c>
      <c r="BP240" s="702">
        <f t="shared" si="355"/>
        <v>1</v>
      </c>
      <c r="BQ240" s="703" t="e">
        <f t="shared" si="331"/>
        <v>#VALUE!</v>
      </c>
      <c r="BR240" s="704" t="e">
        <f t="shared" si="332"/>
        <v>#VALUE!</v>
      </c>
      <c r="BS240" s="769" t="e">
        <f t="shared" si="300"/>
        <v>#VALUE!</v>
      </c>
      <c r="BT240" s="705" t="e">
        <f t="shared" si="301"/>
        <v>#VALUE!</v>
      </c>
      <c r="BU240" s="702">
        <f t="shared" si="356"/>
        <v>1</v>
      </c>
      <c r="BV240" s="703" t="e">
        <f t="shared" si="333"/>
        <v>#VALUE!</v>
      </c>
      <c r="BW240" s="704" t="e">
        <f t="shared" si="334"/>
        <v>#VALUE!</v>
      </c>
      <c r="BX240" s="769" t="e">
        <f t="shared" si="302"/>
        <v>#VALUE!</v>
      </c>
      <c r="BY240" s="705" t="e">
        <f t="shared" si="303"/>
        <v>#VALUE!</v>
      </c>
      <c r="BZ240" s="702">
        <f t="shared" si="357"/>
        <v>1</v>
      </c>
      <c r="CA240" s="703" t="e">
        <f t="shared" si="335"/>
        <v>#VALUE!</v>
      </c>
      <c r="CB240" s="704" t="e">
        <f t="shared" si="336"/>
        <v>#VALUE!</v>
      </c>
      <c r="CC240" s="769" t="e">
        <f t="shared" si="304"/>
        <v>#VALUE!</v>
      </c>
      <c r="CD240" s="705" t="e">
        <f t="shared" si="305"/>
        <v>#VALUE!</v>
      </c>
      <c r="CE240" s="706">
        <f t="shared" si="343"/>
        <v>12</v>
      </c>
      <c r="CF240" s="707" t="e">
        <f t="shared" si="344"/>
        <v>#VALUE!</v>
      </c>
      <c r="CG240" s="708"/>
      <c r="CH240" s="709"/>
      <c r="CI240" s="719"/>
      <c r="CJ240" s="719"/>
      <c r="CK240" s="720"/>
      <c r="CL240" s="721"/>
      <c r="CM240" s="721"/>
      <c r="CN240" s="722"/>
      <c r="CO240" s="742" t="e">
        <f t="shared" si="337"/>
        <v>#VALUE!</v>
      </c>
      <c r="CP240" s="743" t="e">
        <f t="shared" si="338"/>
        <v>#VALUE!</v>
      </c>
      <c r="CQ240" s="724">
        <f t="shared" si="339"/>
        <v>0</v>
      </c>
      <c r="CR240" s="725" t="e">
        <f t="shared" si="341"/>
        <v>#VALUE!</v>
      </c>
      <c r="CS240" s="725" t="e">
        <f t="shared" si="341"/>
        <v>#VALUE!</v>
      </c>
      <c r="CT240" s="725" t="e">
        <f t="shared" si="340"/>
        <v>#VALUE!</v>
      </c>
      <c r="CU240" s="709"/>
    </row>
    <row r="241" spans="1:99" ht="16.5" customHeight="1">
      <c r="A241" s="23">
        <f t="shared" si="345"/>
        <v>237</v>
      </c>
      <c r="B241" s="142">
        <f>'2020-상시근로자'!B241</f>
        <v>0</v>
      </c>
      <c r="C241" s="635">
        <f>'2020-상시근로자'!C241</f>
        <v>0</v>
      </c>
      <c r="D241" s="637">
        <f>'2020-상시근로자'!D241</f>
        <v>0</v>
      </c>
      <c r="E241" s="156" t="e">
        <f t="shared" si="307"/>
        <v>#VALUE!</v>
      </c>
      <c r="F241" s="30" t="e">
        <f t="shared" si="308"/>
        <v>#VALUE!</v>
      </c>
      <c r="G241" s="31" t="e">
        <f t="shared" si="309"/>
        <v>#VALUE!</v>
      </c>
      <c r="H241" s="147" t="e">
        <f t="shared" si="310"/>
        <v>#VALUE!</v>
      </c>
      <c r="I241" s="636">
        <f>'2020-상시근로자'!E241</f>
        <v>0</v>
      </c>
      <c r="J241" s="636">
        <f>'2020-상시근로자'!G241</f>
        <v>0</v>
      </c>
      <c r="K241" s="33" t="e">
        <f t="shared" si="311"/>
        <v>#VALUE!</v>
      </c>
      <c r="L241" s="33">
        <f t="shared" si="342"/>
        <v>0</v>
      </c>
      <c r="M241" s="35" t="e">
        <f t="shared" si="312"/>
        <v>#VALUE!</v>
      </c>
      <c r="N241" s="108"/>
      <c r="O241" s="178"/>
      <c r="P241" s="179"/>
      <c r="Q241" s="194" t="s">
        <v>160</v>
      </c>
      <c r="R241" s="107" t="s">
        <v>160</v>
      </c>
      <c r="S241" s="43"/>
      <c r="T241" s="122" t="s">
        <v>160</v>
      </c>
      <c r="U241" s="122" t="s">
        <v>160</v>
      </c>
      <c r="V241" s="195" t="s">
        <v>160</v>
      </c>
      <c r="W241" s="702">
        <f t="shared" si="346"/>
        <v>1</v>
      </c>
      <c r="X241" s="703" t="e">
        <f t="shared" si="313"/>
        <v>#VALUE!</v>
      </c>
      <c r="Y241" s="704" t="e">
        <f t="shared" si="314"/>
        <v>#VALUE!</v>
      </c>
      <c r="Z241" s="769" t="e">
        <f t="shared" si="282"/>
        <v>#VALUE!</v>
      </c>
      <c r="AA241" s="705" t="e">
        <f t="shared" si="283"/>
        <v>#VALUE!</v>
      </c>
      <c r="AB241" s="702">
        <f t="shared" si="347"/>
        <v>1</v>
      </c>
      <c r="AC241" s="703" t="e">
        <f t="shared" si="315"/>
        <v>#VALUE!</v>
      </c>
      <c r="AD241" s="704" t="e">
        <f t="shared" si="316"/>
        <v>#VALUE!</v>
      </c>
      <c r="AE241" s="769" t="e">
        <f t="shared" si="284"/>
        <v>#VALUE!</v>
      </c>
      <c r="AF241" s="705" t="e">
        <f t="shared" si="285"/>
        <v>#VALUE!</v>
      </c>
      <c r="AG241" s="702">
        <f t="shared" si="348"/>
        <v>1</v>
      </c>
      <c r="AH241" s="703" t="e">
        <f t="shared" si="317"/>
        <v>#VALUE!</v>
      </c>
      <c r="AI241" s="704" t="e">
        <f t="shared" si="318"/>
        <v>#VALUE!</v>
      </c>
      <c r="AJ241" s="769" t="e">
        <f t="shared" si="286"/>
        <v>#VALUE!</v>
      </c>
      <c r="AK241" s="705" t="e">
        <f t="shared" si="287"/>
        <v>#VALUE!</v>
      </c>
      <c r="AL241" s="702">
        <f t="shared" si="349"/>
        <v>1</v>
      </c>
      <c r="AM241" s="703" t="e">
        <f t="shared" si="319"/>
        <v>#VALUE!</v>
      </c>
      <c r="AN241" s="704" t="e">
        <f t="shared" si="320"/>
        <v>#VALUE!</v>
      </c>
      <c r="AO241" s="769" t="e">
        <f t="shared" si="288"/>
        <v>#VALUE!</v>
      </c>
      <c r="AP241" s="705" t="e">
        <f t="shared" si="289"/>
        <v>#VALUE!</v>
      </c>
      <c r="AQ241" s="702">
        <f t="shared" si="350"/>
        <v>1</v>
      </c>
      <c r="AR241" s="703" t="e">
        <f t="shared" si="321"/>
        <v>#VALUE!</v>
      </c>
      <c r="AS241" s="704" t="e">
        <f t="shared" si="322"/>
        <v>#VALUE!</v>
      </c>
      <c r="AT241" s="769" t="e">
        <f t="shared" si="290"/>
        <v>#VALUE!</v>
      </c>
      <c r="AU241" s="705" t="e">
        <f t="shared" si="291"/>
        <v>#VALUE!</v>
      </c>
      <c r="AV241" s="702">
        <f t="shared" si="351"/>
        <v>1</v>
      </c>
      <c r="AW241" s="703" t="e">
        <f t="shared" si="323"/>
        <v>#VALUE!</v>
      </c>
      <c r="AX241" s="704" t="e">
        <f t="shared" si="324"/>
        <v>#VALUE!</v>
      </c>
      <c r="AY241" s="769" t="e">
        <f t="shared" si="292"/>
        <v>#VALUE!</v>
      </c>
      <c r="AZ241" s="705" t="e">
        <f t="shared" si="293"/>
        <v>#VALUE!</v>
      </c>
      <c r="BA241" s="702">
        <f t="shared" si="352"/>
        <v>1</v>
      </c>
      <c r="BB241" s="703" t="e">
        <f t="shared" si="325"/>
        <v>#VALUE!</v>
      </c>
      <c r="BC241" s="704" t="e">
        <f t="shared" si="326"/>
        <v>#VALUE!</v>
      </c>
      <c r="BD241" s="769" t="e">
        <f t="shared" si="294"/>
        <v>#VALUE!</v>
      </c>
      <c r="BE241" s="705" t="e">
        <f t="shared" si="295"/>
        <v>#VALUE!</v>
      </c>
      <c r="BF241" s="702">
        <f t="shared" si="353"/>
        <v>1</v>
      </c>
      <c r="BG241" s="703" t="e">
        <f t="shared" si="327"/>
        <v>#VALUE!</v>
      </c>
      <c r="BH241" s="704" t="e">
        <f t="shared" si="328"/>
        <v>#VALUE!</v>
      </c>
      <c r="BI241" s="769" t="e">
        <f t="shared" si="296"/>
        <v>#VALUE!</v>
      </c>
      <c r="BJ241" s="705" t="e">
        <f t="shared" si="297"/>
        <v>#VALUE!</v>
      </c>
      <c r="BK241" s="702">
        <f t="shared" si="354"/>
        <v>1</v>
      </c>
      <c r="BL241" s="703" t="e">
        <f t="shared" si="329"/>
        <v>#VALUE!</v>
      </c>
      <c r="BM241" s="704" t="e">
        <f t="shared" si="330"/>
        <v>#VALUE!</v>
      </c>
      <c r="BN241" s="769" t="e">
        <f t="shared" si="298"/>
        <v>#VALUE!</v>
      </c>
      <c r="BO241" s="705" t="e">
        <f t="shared" si="299"/>
        <v>#VALUE!</v>
      </c>
      <c r="BP241" s="702">
        <f t="shared" si="355"/>
        <v>1</v>
      </c>
      <c r="BQ241" s="703" t="e">
        <f t="shared" si="331"/>
        <v>#VALUE!</v>
      </c>
      <c r="BR241" s="704" t="e">
        <f t="shared" si="332"/>
        <v>#VALUE!</v>
      </c>
      <c r="BS241" s="769" t="e">
        <f t="shared" si="300"/>
        <v>#VALUE!</v>
      </c>
      <c r="BT241" s="705" t="e">
        <f t="shared" si="301"/>
        <v>#VALUE!</v>
      </c>
      <c r="BU241" s="702">
        <f t="shared" si="356"/>
        <v>1</v>
      </c>
      <c r="BV241" s="703" t="e">
        <f t="shared" si="333"/>
        <v>#VALUE!</v>
      </c>
      <c r="BW241" s="704" t="e">
        <f t="shared" si="334"/>
        <v>#VALUE!</v>
      </c>
      <c r="BX241" s="769" t="e">
        <f t="shared" si="302"/>
        <v>#VALUE!</v>
      </c>
      <c r="BY241" s="705" t="e">
        <f t="shared" si="303"/>
        <v>#VALUE!</v>
      </c>
      <c r="BZ241" s="702">
        <f t="shared" si="357"/>
        <v>1</v>
      </c>
      <c r="CA241" s="703" t="e">
        <f t="shared" si="335"/>
        <v>#VALUE!</v>
      </c>
      <c r="CB241" s="704" t="e">
        <f t="shared" si="336"/>
        <v>#VALUE!</v>
      </c>
      <c r="CC241" s="769" t="e">
        <f t="shared" si="304"/>
        <v>#VALUE!</v>
      </c>
      <c r="CD241" s="705" t="e">
        <f t="shared" si="305"/>
        <v>#VALUE!</v>
      </c>
      <c r="CE241" s="706">
        <f t="shared" si="343"/>
        <v>12</v>
      </c>
      <c r="CF241" s="707" t="e">
        <f t="shared" si="344"/>
        <v>#VALUE!</v>
      </c>
      <c r="CG241" s="708"/>
      <c r="CH241" s="709"/>
      <c r="CI241" s="719"/>
      <c r="CJ241" s="719"/>
      <c r="CK241" s="720"/>
      <c r="CL241" s="721"/>
      <c r="CM241" s="721"/>
      <c r="CN241" s="722"/>
      <c r="CO241" s="742" t="e">
        <f t="shared" si="337"/>
        <v>#VALUE!</v>
      </c>
      <c r="CP241" s="743" t="e">
        <f t="shared" si="338"/>
        <v>#VALUE!</v>
      </c>
      <c r="CQ241" s="724">
        <f t="shared" si="339"/>
        <v>0</v>
      </c>
      <c r="CR241" s="725" t="e">
        <f t="shared" si="341"/>
        <v>#VALUE!</v>
      </c>
      <c r="CS241" s="725" t="e">
        <f t="shared" si="341"/>
        <v>#VALUE!</v>
      </c>
      <c r="CT241" s="725" t="e">
        <f t="shared" si="340"/>
        <v>#VALUE!</v>
      </c>
      <c r="CU241" s="709"/>
    </row>
    <row r="242" spans="1:99" ht="16.5" customHeight="1">
      <c r="A242" s="23">
        <f t="shared" si="345"/>
        <v>238</v>
      </c>
      <c r="B242" s="142">
        <f>'2020-상시근로자'!B242</f>
        <v>0</v>
      </c>
      <c r="C242" s="635">
        <f>'2020-상시근로자'!C242</f>
        <v>0</v>
      </c>
      <c r="D242" s="637">
        <f>'2020-상시근로자'!D242</f>
        <v>0</v>
      </c>
      <c r="E242" s="156" t="e">
        <f t="shared" si="307"/>
        <v>#VALUE!</v>
      </c>
      <c r="F242" s="30" t="e">
        <f t="shared" si="308"/>
        <v>#VALUE!</v>
      </c>
      <c r="G242" s="31" t="e">
        <f t="shared" si="309"/>
        <v>#VALUE!</v>
      </c>
      <c r="H242" s="147" t="e">
        <f t="shared" si="310"/>
        <v>#VALUE!</v>
      </c>
      <c r="I242" s="636">
        <f>'2020-상시근로자'!E242</f>
        <v>0</v>
      </c>
      <c r="J242" s="636">
        <f>'2020-상시근로자'!G242</f>
        <v>0</v>
      </c>
      <c r="K242" s="33" t="e">
        <f t="shared" si="311"/>
        <v>#VALUE!</v>
      </c>
      <c r="L242" s="33">
        <f t="shared" si="342"/>
        <v>0</v>
      </c>
      <c r="M242" s="35" t="e">
        <f t="shared" si="312"/>
        <v>#VALUE!</v>
      </c>
      <c r="N242" s="108"/>
      <c r="O242" s="178"/>
      <c r="P242" s="179"/>
      <c r="Q242" s="106" t="s">
        <v>160</v>
      </c>
      <c r="R242" s="107" t="s">
        <v>160</v>
      </c>
      <c r="S242" s="43"/>
      <c r="T242" s="122" t="s">
        <v>160</v>
      </c>
      <c r="U242" s="122" t="s">
        <v>160</v>
      </c>
      <c r="V242" s="123" t="s">
        <v>160</v>
      </c>
      <c r="W242" s="702">
        <f t="shared" si="346"/>
        <v>1</v>
      </c>
      <c r="X242" s="703" t="e">
        <f t="shared" si="313"/>
        <v>#VALUE!</v>
      </c>
      <c r="Y242" s="704" t="e">
        <f t="shared" si="314"/>
        <v>#VALUE!</v>
      </c>
      <c r="Z242" s="769" t="e">
        <f t="shared" si="282"/>
        <v>#VALUE!</v>
      </c>
      <c r="AA242" s="705" t="e">
        <f t="shared" si="283"/>
        <v>#VALUE!</v>
      </c>
      <c r="AB242" s="702">
        <f t="shared" si="347"/>
        <v>1</v>
      </c>
      <c r="AC242" s="703" t="e">
        <f t="shared" si="315"/>
        <v>#VALUE!</v>
      </c>
      <c r="AD242" s="704" t="e">
        <f t="shared" si="316"/>
        <v>#VALUE!</v>
      </c>
      <c r="AE242" s="769" t="e">
        <f t="shared" si="284"/>
        <v>#VALUE!</v>
      </c>
      <c r="AF242" s="705" t="e">
        <f t="shared" si="285"/>
        <v>#VALUE!</v>
      </c>
      <c r="AG242" s="702">
        <f t="shared" si="348"/>
        <v>1</v>
      </c>
      <c r="AH242" s="703" t="e">
        <f t="shared" si="317"/>
        <v>#VALUE!</v>
      </c>
      <c r="AI242" s="704" t="e">
        <f t="shared" si="318"/>
        <v>#VALUE!</v>
      </c>
      <c r="AJ242" s="769" t="e">
        <f t="shared" si="286"/>
        <v>#VALUE!</v>
      </c>
      <c r="AK242" s="705" t="e">
        <f t="shared" si="287"/>
        <v>#VALUE!</v>
      </c>
      <c r="AL242" s="702">
        <f t="shared" si="349"/>
        <v>1</v>
      </c>
      <c r="AM242" s="703" t="e">
        <f t="shared" si="319"/>
        <v>#VALUE!</v>
      </c>
      <c r="AN242" s="704" t="e">
        <f t="shared" si="320"/>
        <v>#VALUE!</v>
      </c>
      <c r="AO242" s="769" t="e">
        <f t="shared" si="288"/>
        <v>#VALUE!</v>
      </c>
      <c r="AP242" s="705" t="e">
        <f t="shared" si="289"/>
        <v>#VALUE!</v>
      </c>
      <c r="AQ242" s="702">
        <f t="shared" si="350"/>
        <v>1</v>
      </c>
      <c r="AR242" s="703" t="e">
        <f t="shared" si="321"/>
        <v>#VALUE!</v>
      </c>
      <c r="AS242" s="704" t="e">
        <f t="shared" si="322"/>
        <v>#VALUE!</v>
      </c>
      <c r="AT242" s="769" t="e">
        <f t="shared" si="290"/>
        <v>#VALUE!</v>
      </c>
      <c r="AU242" s="705" t="e">
        <f t="shared" si="291"/>
        <v>#VALUE!</v>
      </c>
      <c r="AV242" s="702">
        <f t="shared" si="351"/>
        <v>1</v>
      </c>
      <c r="AW242" s="703" t="e">
        <f t="shared" si="323"/>
        <v>#VALUE!</v>
      </c>
      <c r="AX242" s="704" t="e">
        <f t="shared" si="324"/>
        <v>#VALUE!</v>
      </c>
      <c r="AY242" s="769" t="e">
        <f t="shared" si="292"/>
        <v>#VALUE!</v>
      </c>
      <c r="AZ242" s="705" t="e">
        <f t="shared" si="293"/>
        <v>#VALUE!</v>
      </c>
      <c r="BA242" s="702">
        <f t="shared" si="352"/>
        <v>1</v>
      </c>
      <c r="BB242" s="703" t="e">
        <f t="shared" si="325"/>
        <v>#VALUE!</v>
      </c>
      <c r="BC242" s="704" t="e">
        <f t="shared" si="326"/>
        <v>#VALUE!</v>
      </c>
      <c r="BD242" s="769" t="e">
        <f t="shared" si="294"/>
        <v>#VALUE!</v>
      </c>
      <c r="BE242" s="705" t="e">
        <f t="shared" si="295"/>
        <v>#VALUE!</v>
      </c>
      <c r="BF242" s="702">
        <f t="shared" si="353"/>
        <v>1</v>
      </c>
      <c r="BG242" s="703" t="e">
        <f t="shared" si="327"/>
        <v>#VALUE!</v>
      </c>
      <c r="BH242" s="704" t="e">
        <f t="shared" si="328"/>
        <v>#VALUE!</v>
      </c>
      <c r="BI242" s="769" t="e">
        <f t="shared" si="296"/>
        <v>#VALUE!</v>
      </c>
      <c r="BJ242" s="705" t="e">
        <f t="shared" si="297"/>
        <v>#VALUE!</v>
      </c>
      <c r="BK242" s="702">
        <f t="shared" si="354"/>
        <v>1</v>
      </c>
      <c r="BL242" s="703" t="e">
        <f t="shared" si="329"/>
        <v>#VALUE!</v>
      </c>
      <c r="BM242" s="704" t="e">
        <f t="shared" si="330"/>
        <v>#VALUE!</v>
      </c>
      <c r="BN242" s="769" t="e">
        <f t="shared" si="298"/>
        <v>#VALUE!</v>
      </c>
      <c r="BO242" s="705" t="e">
        <f t="shared" si="299"/>
        <v>#VALUE!</v>
      </c>
      <c r="BP242" s="702">
        <f t="shared" si="355"/>
        <v>1</v>
      </c>
      <c r="BQ242" s="703" t="e">
        <f t="shared" si="331"/>
        <v>#VALUE!</v>
      </c>
      <c r="BR242" s="704" t="e">
        <f t="shared" si="332"/>
        <v>#VALUE!</v>
      </c>
      <c r="BS242" s="769" t="e">
        <f t="shared" si="300"/>
        <v>#VALUE!</v>
      </c>
      <c r="BT242" s="705" t="e">
        <f t="shared" si="301"/>
        <v>#VALUE!</v>
      </c>
      <c r="BU242" s="702">
        <f t="shared" si="356"/>
        <v>1</v>
      </c>
      <c r="BV242" s="703" t="e">
        <f t="shared" si="333"/>
        <v>#VALUE!</v>
      </c>
      <c r="BW242" s="704" t="e">
        <f t="shared" si="334"/>
        <v>#VALUE!</v>
      </c>
      <c r="BX242" s="769" t="e">
        <f t="shared" si="302"/>
        <v>#VALUE!</v>
      </c>
      <c r="BY242" s="705" t="e">
        <f t="shared" si="303"/>
        <v>#VALUE!</v>
      </c>
      <c r="BZ242" s="702">
        <f t="shared" si="357"/>
        <v>1</v>
      </c>
      <c r="CA242" s="703" t="e">
        <f t="shared" si="335"/>
        <v>#VALUE!</v>
      </c>
      <c r="CB242" s="704" t="e">
        <f t="shared" si="336"/>
        <v>#VALUE!</v>
      </c>
      <c r="CC242" s="769" t="e">
        <f t="shared" si="304"/>
        <v>#VALUE!</v>
      </c>
      <c r="CD242" s="705" t="e">
        <f t="shared" si="305"/>
        <v>#VALUE!</v>
      </c>
      <c r="CE242" s="706">
        <f t="shared" si="343"/>
        <v>12</v>
      </c>
      <c r="CF242" s="707" t="e">
        <f t="shared" si="344"/>
        <v>#VALUE!</v>
      </c>
      <c r="CG242" s="708"/>
      <c r="CH242" s="709"/>
      <c r="CI242" s="719"/>
      <c r="CJ242" s="719"/>
      <c r="CK242" s="720"/>
      <c r="CL242" s="721"/>
      <c r="CM242" s="721"/>
      <c r="CN242" s="722"/>
      <c r="CO242" s="742" t="e">
        <f t="shared" si="337"/>
        <v>#VALUE!</v>
      </c>
      <c r="CP242" s="743" t="e">
        <f t="shared" si="338"/>
        <v>#VALUE!</v>
      </c>
      <c r="CQ242" s="724">
        <f t="shared" si="339"/>
        <v>0</v>
      </c>
      <c r="CR242" s="725" t="e">
        <f t="shared" ref="CR242:CS297" si="358">IF($CP242=CR$4,$CN242,0)</f>
        <v>#VALUE!</v>
      </c>
      <c r="CS242" s="725" t="e">
        <f t="shared" si="358"/>
        <v>#VALUE!</v>
      </c>
      <c r="CT242" s="725" t="e">
        <f t="shared" si="340"/>
        <v>#VALUE!</v>
      </c>
      <c r="CU242" s="709"/>
    </row>
    <row r="243" spans="1:99" ht="16.5" customHeight="1">
      <c r="A243" s="23">
        <f t="shared" si="345"/>
        <v>239</v>
      </c>
      <c r="B243" s="142">
        <f>'2020-상시근로자'!B243</f>
        <v>0</v>
      </c>
      <c r="C243" s="635">
        <f>'2020-상시근로자'!C243</f>
        <v>0</v>
      </c>
      <c r="D243" s="637">
        <f>'2020-상시근로자'!D243</f>
        <v>0</v>
      </c>
      <c r="E243" s="156" t="e">
        <f t="shared" si="307"/>
        <v>#VALUE!</v>
      </c>
      <c r="F243" s="30" t="e">
        <f t="shared" si="308"/>
        <v>#VALUE!</v>
      </c>
      <c r="G243" s="31" t="e">
        <f t="shared" si="309"/>
        <v>#VALUE!</v>
      </c>
      <c r="H243" s="147" t="e">
        <f t="shared" si="310"/>
        <v>#VALUE!</v>
      </c>
      <c r="I243" s="636">
        <f>'2020-상시근로자'!E243</f>
        <v>0</v>
      </c>
      <c r="J243" s="636">
        <f>'2020-상시근로자'!G243</f>
        <v>0</v>
      </c>
      <c r="K243" s="33" t="e">
        <f t="shared" si="311"/>
        <v>#VALUE!</v>
      </c>
      <c r="L243" s="33">
        <f t="shared" si="342"/>
        <v>0</v>
      </c>
      <c r="M243" s="35" t="e">
        <f t="shared" si="312"/>
        <v>#VALUE!</v>
      </c>
      <c r="N243" s="108"/>
      <c r="O243" s="178"/>
      <c r="P243" s="179"/>
      <c r="Q243" s="106" t="s">
        <v>160</v>
      </c>
      <c r="R243" s="107" t="s">
        <v>160</v>
      </c>
      <c r="S243" s="43"/>
      <c r="T243" s="122" t="s">
        <v>160</v>
      </c>
      <c r="U243" s="122" t="s">
        <v>160</v>
      </c>
      <c r="V243" s="123" t="s">
        <v>160</v>
      </c>
      <c r="W243" s="702">
        <f t="shared" si="346"/>
        <v>1</v>
      </c>
      <c r="X243" s="703" t="e">
        <f t="shared" si="313"/>
        <v>#VALUE!</v>
      </c>
      <c r="Y243" s="704" t="e">
        <f t="shared" si="314"/>
        <v>#VALUE!</v>
      </c>
      <c r="Z243" s="769" t="e">
        <f t="shared" si="282"/>
        <v>#VALUE!</v>
      </c>
      <c r="AA243" s="705" t="e">
        <f t="shared" si="283"/>
        <v>#VALUE!</v>
      </c>
      <c r="AB243" s="702">
        <f t="shared" si="347"/>
        <v>1</v>
      </c>
      <c r="AC243" s="703" t="e">
        <f t="shared" si="315"/>
        <v>#VALUE!</v>
      </c>
      <c r="AD243" s="704" t="e">
        <f t="shared" si="316"/>
        <v>#VALUE!</v>
      </c>
      <c r="AE243" s="769" t="e">
        <f t="shared" si="284"/>
        <v>#VALUE!</v>
      </c>
      <c r="AF243" s="705" t="e">
        <f t="shared" si="285"/>
        <v>#VALUE!</v>
      </c>
      <c r="AG243" s="702">
        <f t="shared" si="348"/>
        <v>1</v>
      </c>
      <c r="AH243" s="703" t="e">
        <f t="shared" si="317"/>
        <v>#VALUE!</v>
      </c>
      <c r="AI243" s="704" t="e">
        <f t="shared" si="318"/>
        <v>#VALUE!</v>
      </c>
      <c r="AJ243" s="769" t="e">
        <f t="shared" si="286"/>
        <v>#VALUE!</v>
      </c>
      <c r="AK243" s="705" t="e">
        <f t="shared" si="287"/>
        <v>#VALUE!</v>
      </c>
      <c r="AL243" s="702">
        <f t="shared" si="349"/>
        <v>1</v>
      </c>
      <c r="AM243" s="703" t="e">
        <f t="shared" si="319"/>
        <v>#VALUE!</v>
      </c>
      <c r="AN243" s="704" t="e">
        <f t="shared" si="320"/>
        <v>#VALUE!</v>
      </c>
      <c r="AO243" s="769" t="e">
        <f t="shared" si="288"/>
        <v>#VALUE!</v>
      </c>
      <c r="AP243" s="705" t="e">
        <f t="shared" si="289"/>
        <v>#VALUE!</v>
      </c>
      <c r="AQ243" s="702">
        <f t="shared" si="350"/>
        <v>1</v>
      </c>
      <c r="AR243" s="703" t="e">
        <f t="shared" si="321"/>
        <v>#VALUE!</v>
      </c>
      <c r="AS243" s="704" t="e">
        <f t="shared" si="322"/>
        <v>#VALUE!</v>
      </c>
      <c r="AT243" s="769" t="e">
        <f t="shared" si="290"/>
        <v>#VALUE!</v>
      </c>
      <c r="AU243" s="705" t="e">
        <f t="shared" si="291"/>
        <v>#VALUE!</v>
      </c>
      <c r="AV243" s="702">
        <f t="shared" si="351"/>
        <v>1</v>
      </c>
      <c r="AW243" s="703" t="e">
        <f t="shared" si="323"/>
        <v>#VALUE!</v>
      </c>
      <c r="AX243" s="704" t="e">
        <f t="shared" si="324"/>
        <v>#VALUE!</v>
      </c>
      <c r="AY243" s="769" t="e">
        <f t="shared" si="292"/>
        <v>#VALUE!</v>
      </c>
      <c r="AZ243" s="705" t="e">
        <f t="shared" si="293"/>
        <v>#VALUE!</v>
      </c>
      <c r="BA243" s="702">
        <f t="shared" si="352"/>
        <v>1</v>
      </c>
      <c r="BB243" s="703" t="e">
        <f t="shared" si="325"/>
        <v>#VALUE!</v>
      </c>
      <c r="BC243" s="704" t="e">
        <f t="shared" si="326"/>
        <v>#VALUE!</v>
      </c>
      <c r="BD243" s="769" t="e">
        <f t="shared" si="294"/>
        <v>#VALUE!</v>
      </c>
      <c r="BE243" s="705" t="e">
        <f t="shared" si="295"/>
        <v>#VALUE!</v>
      </c>
      <c r="BF243" s="702">
        <f t="shared" si="353"/>
        <v>1</v>
      </c>
      <c r="BG243" s="703" t="e">
        <f t="shared" si="327"/>
        <v>#VALUE!</v>
      </c>
      <c r="BH243" s="704" t="e">
        <f t="shared" si="328"/>
        <v>#VALUE!</v>
      </c>
      <c r="BI243" s="769" t="e">
        <f t="shared" si="296"/>
        <v>#VALUE!</v>
      </c>
      <c r="BJ243" s="705" t="e">
        <f t="shared" si="297"/>
        <v>#VALUE!</v>
      </c>
      <c r="BK243" s="702">
        <f t="shared" si="354"/>
        <v>1</v>
      </c>
      <c r="BL243" s="703" t="e">
        <f t="shared" si="329"/>
        <v>#VALUE!</v>
      </c>
      <c r="BM243" s="704" t="e">
        <f t="shared" si="330"/>
        <v>#VALUE!</v>
      </c>
      <c r="BN243" s="769" t="e">
        <f t="shared" si="298"/>
        <v>#VALUE!</v>
      </c>
      <c r="BO243" s="705" t="e">
        <f t="shared" si="299"/>
        <v>#VALUE!</v>
      </c>
      <c r="BP243" s="702">
        <f t="shared" si="355"/>
        <v>1</v>
      </c>
      <c r="BQ243" s="703" t="e">
        <f t="shared" si="331"/>
        <v>#VALUE!</v>
      </c>
      <c r="BR243" s="704" t="e">
        <f t="shared" si="332"/>
        <v>#VALUE!</v>
      </c>
      <c r="BS243" s="769" t="e">
        <f t="shared" si="300"/>
        <v>#VALUE!</v>
      </c>
      <c r="BT243" s="705" t="e">
        <f t="shared" si="301"/>
        <v>#VALUE!</v>
      </c>
      <c r="BU243" s="702">
        <f t="shared" si="356"/>
        <v>1</v>
      </c>
      <c r="BV243" s="703" t="e">
        <f t="shared" si="333"/>
        <v>#VALUE!</v>
      </c>
      <c r="BW243" s="704" t="e">
        <f t="shared" si="334"/>
        <v>#VALUE!</v>
      </c>
      <c r="BX243" s="769" t="e">
        <f t="shared" si="302"/>
        <v>#VALUE!</v>
      </c>
      <c r="BY243" s="705" t="e">
        <f t="shared" si="303"/>
        <v>#VALUE!</v>
      </c>
      <c r="BZ243" s="702">
        <f t="shared" si="357"/>
        <v>1</v>
      </c>
      <c r="CA243" s="703" t="e">
        <f t="shared" si="335"/>
        <v>#VALUE!</v>
      </c>
      <c r="CB243" s="704" t="e">
        <f t="shared" si="336"/>
        <v>#VALUE!</v>
      </c>
      <c r="CC243" s="769" t="e">
        <f t="shared" si="304"/>
        <v>#VALUE!</v>
      </c>
      <c r="CD243" s="705" t="e">
        <f t="shared" si="305"/>
        <v>#VALUE!</v>
      </c>
      <c r="CE243" s="706">
        <f t="shared" si="343"/>
        <v>12</v>
      </c>
      <c r="CF243" s="707" t="e">
        <f t="shared" si="344"/>
        <v>#VALUE!</v>
      </c>
      <c r="CG243" s="708"/>
      <c r="CH243" s="709"/>
      <c r="CI243" s="719"/>
      <c r="CJ243" s="719"/>
      <c r="CK243" s="720"/>
      <c r="CL243" s="721"/>
      <c r="CM243" s="721"/>
      <c r="CN243" s="722"/>
      <c r="CO243" s="742" t="e">
        <f t="shared" si="337"/>
        <v>#VALUE!</v>
      </c>
      <c r="CP243" s="743" t="e">
        <f t="shared" si="338"/>
        <v>#VALUE!</v>
      </c>
      <c r="CQ243" s="724">
        <f t="shared" si="339"/>
        <v>0</v>
      </c>
      <c r="CR243" s="725" t="e">
        <f t="shared" si="358"/>
        <v>#VALUE!</v>
      </c>
      <c r="CS243" s="725" t="e">
        <f t="shared" si="358"/>
        <v>#VALUE!</v>
      </c>
      <c r="CT243" s="725" t="e">
        <f t="shared" si="340"/>
        <v>#VALUE!</v>
      </c>
      <c r="CU243" s="709"/>
    </row>
    <row r="244" spans="1:99" ht="16.5" customHeight="1" thickBot="1">
      <c r="A244" s="23">
        <f t="shared" si="345"/>
        <v>240</v>
      </c>
      <c r="B244" s="142">
        <f>'2020-상시근로자'!B244</f>
        <v>0</v>
      </c>
      <c r="C244" s="635">
        <f>'2020-상시근로자'!C244</f>
        <v>0</v>
      </c>
      <c r="D244" s="637">
        <f>'2020-상시근로자'!D244</f>
        <v>0</v>
      </c>
      <c r="E244" s="156" t="e">
        <f t="shared" si="307"/>
        <v>#VALUE!</v>
      </c>
      <c r="F244" s="30" t="e">
        <f t="shared" si="308"/>
        <v>#VALUE!</v>
      </c>
      <c r="G244" s="31" t="e">
        <f t="shared" si="309"/>
        <v>#VALUE!</v>
      </c>
      <c r="H244" s="147" t="e">
        <f t="shared" si="310"/>
        <v>#VALUE!</v>
      </c>
      <c r="I244" s="636">
        <f>'2020-상시근로자'!E244</f>
        <v>0</v>
      </c>
      <c r="J244" s="636">
        <f>'2020-상시근로자'!G244</f>
        <v>0</v>
      </c>
      <c r="K244" s="33" t="e">
        <f t="shared" si="311"/>
        <v>#VALUE!</v>
      </c>
      <c r="L244" s="33">
        <f t="shared" si="342"/>
        <v>0</v>
      </c>
      <c r="M244" s="35" t="e">
        <f t="shared" si="312"/>
        <v>#VALUE!</v>
      </c>
      <c r="N244" s="108"/>
      <c r="O244" s="180"/>
      <c r="P244" s="181"/>
      <c r="Q244" s="106" t="s">
        <v>160</v>
      </c>
      <c r="R244" s="107" t="s">
        <v>160</v>
      </c>
      <c r="S244" s="43"/>
      <c r="T244" s="122" t="s">
        <v>160</v>
      </c>
      <c r="U244" s="122" t="s">
        <v>160</v>
      </c>
      <c r="V244" s="123" t="s">
        <v>160</v>
      </c>
      <c r="W244" s="702">
        <f t="shared" si="346"/>
        <v>1</v>
      </c>
      <c r="X244" s="703" t="e">
        <f t="shared" si="313"/>
        <v>#VALUE!</v>
      </c>
      <c r="Y244" s="704" t="e">
        <f t="shared" si="314"/>
        <v>#VALUE!</v>
      </c>
      <c r="Z244" s="769" t="e">
        <f t="shared" si="282"/>
        <v>#VALUE!</v>
      </c>
      <c r="AA244" s="705" t="e">
        <f t="shared" si="283"/>
        <v>#VALUE!</v>
      </c>
      <c r="AB244" s="702">
        <f t="shared" si="347"/>
        <v>1</v>
      </c>
      <c r="AC244" s="703" t="e">
        <f t="shared" si="315"/>
        <v>#VALUE!</v>
      </c>
      <c r="AD244" s="704" t="e">
        <f t="shared" si="316"/>
        <v>#VALUE!</v>
      </c>
      <c r="AE244" s="769" t="e">
        <f t="shared" si="284"/>
        <v>#VALUE!</v>
      </c>
      <c r="AF244" s="705" t="e">
        <f t="shared" si="285"/>
        <v>#VALUE!</v>
      </c>
      <c r="AG244" s="702">
        <f t="shared" si="348"/>
        <v>1</v>
      </c>
      <c r="AH244" s="703" t="e">
        <f t="shared" si="317"/>
        <v>#VALUE!</v>
      </c>
      <c r="AI244" s="704" t="e">
        <f t="shared" si="318"/>
        <v>#VALUE!</v>
      </c>
      <c r="AJ244" s="769" t="e">
        <f t="shared" si="286"/>
        <v>#VALUE!</v>
      </c>
      <c r="AK244" s="705" t="e">
        <f t="shared" si="287"/>
        <v>#VALUE!</v>
      </c>
      <c r="AL244" s="702">
        <f t="shared" si="349"/>
        <v>1</v>
      </c>
      <c r="AM244" s="703" t="e">
        <f t="shared" si="319"/>
        <v>#VALUE!</v>
      </c>
      <c r="AN244" s="704" t="e">
        <f t="shared" si="320"/>
        <v>#VALUE!</v>
      </c>
      <c r="AO244" s="769" t="e">
        <f t="shared" si="288"/>
        <v>#VALUE!</v>
      </c>
      <c r="AP244" s="705" t="e">
        <f t="shared" si="289"/>
        <v>#VALUE!</v>
      </c>
      <c r="AQ244" s="702">
        <f t="shared" si="350"/>
        <v>1</v>
      </c>
      <c r="AR244" s="703" t="e">
        <f t="shared" si="321"/>
        <v>#VALUE!</v>
      </c>
      <c r="AS244" s="704" t="e">
        <f t="shared" si="322"/>
        <v>#VALUE!</v>
      </c>
      <c r="AT244" s="769" t="e">
        <f t="shared" si="290"/>
        <v>#VALUE!</v>
      </c>
      <c r="AU244" s="705" t="e">
        <f t="shared" si="291"/>
        <v>#VALUE!</v>
      </c>
      <c r="AV244" s="702">
        <f t="shared" si="351"/>
        <v>1</v>
      </c>
      <c r="AW244" s="703" t="e">
        <f t="shared" si="323"/>
        <v>#VALUE!</v>
      </c>
      <c r="AX244" s="704" t="e">
        <f t="shared" si="324"/>
        <v>#VALUE!</v>
      </c>
      <c r="AY244" s="769" t="e">
        <f t="shared" si="292"/>
        <v>#VALUE!</v>
      </c>
      <c r="AZ244" s="705" t="e">
        <f t="shared" si="293"/>
        <v>#VALUE!</v>
      </c>
      <c r="BA244" s="702">
        <f t="shared" si="352"/>
        <v>1</v>
      </c>
      <c r="BB244" s="703" t="e">
        <f t="shared" si="325"/>
        <v>#VALUE!</v>
      </c>
      <c r="BC244" s="704" t="e">
        <f t="shared" si="326"/>
        <v>#VALUE!</v>
      </c>
      <c r="BD244" s="769" t="e">
        <f t="shared" si="294"/>
        <v>#VALUE!</v>
      </c>
      <c r="BE244" s="705" t="e">
        <f t="shared" si="295"/>
        <v>#VALUE!</v>
      </c>
      <c r="BF244" s="702">
        <f t="shared" si="353"/>
        <v>1</v>
      </c>
      <c r="BG244" s="703" t="e">
        <f t="shared" si="327"/>
        <v>#VALUE!</v>
      </c>
      <c r="BH244" s="704" t="e">
        <f t="shared" si="328"/>
        <v>#VALUE!</v>
      </c>
      <c r="BI244" s="769" t="e">
        <f t="shared" si="296"/>
        <v>#VALUE!</v>
      </c>
      <c r="BJ244" s="705" t="e">
        <f t="shared" si="297"/>
        <v>#VALUE!</v>
      </c>
      <c r="BK244" s="702">
        <f t="shared" si="354"/>
        <v>1</v>
      </c>
      <c r="BL244" s="703" t="e">
        <f t="shared" si="329"/>
        <v>#VALUE!</v>
      </c>
      <c r="BM244" s="704" t="e">
        <f t="shared" si="330"/>
        <v>#VALUE!</v>
      </c>
      <c r="BN244" s="769" t="e">
        <f t="shared" si="298"/>
        <v>#VALUE!</v>
      </c>
      <c r="BO244" s="705" t="e">
        <f t="shared" si="299"/>
        <v>#VALUE!</v>
      </c>
      <c r="BP244" s="702">
        <f t="shared" si="355"/>
        <v>1</v>
      </c>
      <c r="BQ244" s="703" t="e">
        <f t="shared" si="331"/>
        <v>#VALUE!</v>
      </c>
      <c r="BR244" s="704" t="e">
        <f t="shared" si="332"/>
        <v>#VALUE!</v>
      </c>
      <c r="BS244" s="769" t="e">
        <f t="shared" si="300"/>
        <v>#VALUE!</v>
      </c>
      <c r="BT244" s="705" t="e">
        <f t="shared" si="301"/>
        <v>#VALUE!</v>
      </c>
      <c r="BU244" s="702">
        <f t="shared" si="356"/>
        <v>1</v>
      </c>
      <c r="BV244" s="703" t="e">
        <f t="shared" si="333"/>
        <v>#VALUE!</v>
      </c>
      <c r="BW244" s="704" t="e">
        <f t="shared" si="334"/>
        <v>#VALUE!</v>
      </c>
      <c r="BX244" s="769" t="e">
        <f t="shared" si="302"/>
        <v>#VALUE!</v>
      </c>
      <c r="BY244" s="705" t="e">
        <f t="shared" si="303"/>
        <v>#VALUE!</v>
      </c>
      <c r="BZ244" s="702">
        <f t="shared" si="357"/>
        <v>1</v>
      </c>
      <c r="CA244" s="703" t="e">
        <f t="shared" si="335"/>
        <v>#VALUE!</v>
      </c>
      <c r="CB244" s="704" t="e">
        <f t="shared" si="336"/>
        <v>#VALUE!</v>
      </c>
      <c r="CC244" s="769" t="e">
        <f t="shared" si="304"/>
        <v>#VALUE!</v>
      </c>
      <c r="CD244" s="705" t="e">
        <f t="shared" si="305"/>
        <v>#VALUE!</v>
      </c>
      <c r="CE244" s="706">
        <f t="shared" si="343"/>
        <v>12</v>
      </c>
      <c r="CF244" s="707" t="e">
        <f t="shared" si="344"/>
        <v>#VALUE!</v>
      </c>
      <c r="CG244" s="708"/>
      <c r="CH244" s="709"/>
      <c r="CI244" s="719"/>
      <c r="CJ244" s="719"/>
      <c r="CK244" s="720"/>
      <c r="CL244" s="721"/>
      <c r="CM244" s="721"/>
      <c r="CN244" s="722"/>
      <c r="CO244" s="742" t="e">
        <f t="shared" si="337"/>
        <v>#VALUE!</v>
      </c>
      <c r="CP244" s="743" t="e">
        <f t="shared" si="338"/>
        <v>#VALUE!</v>
      </c>
      <c r="CQ244" s="724">
        <f t="shared" si="339"/>
        <v>0</v>
      </c>
      <c r="CR244" s="725" t="e">
        <f t="shared" si="358"/>
        <v>#VALUE!</v>
      </c>
      <c r="CS244" s="725" t="e">
        <f t="shared" si="358"/>
        <v>#VALUE!</v>
      </c>
      <c r="CT244" s="725" t="e">
        <f t="shared" si="340"/>
        <v>#VALUE!</v>
      </c>
      <c r="CU244" s="709"/>
    </row>
    <row r="245" spans="1:99" ht="16.5" customHeight="1">
      <c r="A245" s="23">
        <f t="shared" si="345"/>
        <v>241</v>
      </c>
      <c r="B245" s="142">
        <f>'2020-상시근로자'!B245</f>
        <v>0</v>
      </c>
      <c r="C245" s="635">
        <f>'2020-상시근로자'!C245</f>
        <v>0</v>
      </c>
      <c r="D245" s="637">
        <f>'2020-상시근로자'!D245</f>
        <v>0</v>
      </c>
      <c r="E245" s="156" t="e">
        <f t="shared" si="307"/>
        <v>#VALUE!</v>
      </c>
      <c r="F245" s="30" t="e">
        <f t="shared" si="308"/>
        <v>#VALUE!</v>
      </c>
      <c r="G245" s="31" t="e">
        <f t="shared" si="309"/>
        <v>#VALUE!</v>
      </c>
      <c r="H245" s="147" t="e">
        <f t="shared" si="310"/>
        <v>#VALUE!</v>
      </c>
      <c r="I245" s="636">
        <f>'2020-상시근로자'!E245</f>
        <v>0</v>
      </c>
      <c r="J245" s="636">
        <f>'2020-상시근로자'!G245</f>
        <v>0</v>
      </c>
      <c r="K245" s="33" t="e">
        <f t="shared" si="311"/>
        <v>#VALUE!</v>
      </c>
      <c r="L245" s="33">
        <f t="shared" si="342"/>
        <v>0</v>
      </c>
      <c r="M245" s="35" t="e">
        <f t="shared" si="312"/>
        <v>#VALUE!</v>
      </c>
      <c r="N245" s="108"/>
      <c r="O245" s="178"/>
      <c r="P245" s="179"/>
      <c r="Q245" s="106" t="s">
        <v>160</v>
      </c>
      <c r="R245" s="107" t="s">
        <v>160</v>
      </c>
      <c r="S245" s="43"/>
      <c r="T245" s="122" t="s">
        <v>160</v>
      </c>
      <c r="U245" s="122" t="s">
        <v>160</v>
      </c>
      <c r="V245" s="123" t="s">
        <v>160</v>
      </c>
      <c r="W245" s="702">
        <f t="shared" si="346"/>
        <v>1</v>
      </c>
      <c r="X245" s="703" t="e">
        <f t="shared" si="313"/>
        <v>#VALUE!</v>
      </c>
      <c r="Y245" s="704" t="e">
        <f t="shared" si="314"/>
        <v>#VALUE!</v>
      </c>
      <c r="Z245" s="769" t="e">
        <f t="shared" si="282"/>
        <v>#VALUE!</v>
      </c>
      <c r="AA245" s="705" t="e">
        <f t="shared" si="283"/>
        <v>#VALUE!</v>
      </c>
      <c r="AB245" s="702">
        <f t="shared" si="347"/>
        <v>1</v>
      </c>
      <c r="AC245" s="703" t="e">
        <f t="shared" si="315"/>
        <v>#VALUE!</v>
      </c>
      <c r="AD245" s="704" t="e">
        <f t="shared" si="316"/>
        <v>#VALUE!</v>
      </c>
      <c r="AE245" s="769" t="e">
        <f t="shared" si="284"/>
        <v>#VALUE!</v>
      </c>
      <c r="AF245" s="705" t="e">
        <f t="shared" si="285"/>
        <v>#VALUE!</v>
      </c>
      <c r="AG245" s="702">
        <f t="shared" si="348"/>
        <v>1</v>
      </c>
      <c r="AH245" s="703" t="e">
        <f t="shared" si="317"/>
        <v>#VALUE!</v>
      </c>
      <c r="AI245" s="704" t="e">
        <f t="shared" si="318"/>
        <v>#VALUE!</v>
      </c>
      <c r="AJ245" s="769" t="e">
        <f t="shared" si="286"/>
        <v>#VALUE!</v>
      </c>
      <c r="AK245" s="705" t="e">
        <f t="shared" si="287"/>
        <v>#VALUE!</v>
      </c>
      <c r="AL245" s="702">
        <f t="shared" si="349"/>
        <v>1</v>
      </c>
      <c r="AM245" s="703" t="e">
        <f t="shared" si="319"/>
        <v>#VALUE!</v>
      </c>
      <c r="AN245" s="704" t="e">
        <f t="shared" si="320"/>
        <v>#VALUE!</v>
      </c>
      <c r="AO245" s="769" t="e">
        <f t="shared" si="288"/>
        <v>#VALUE!</v>
      </c>
      <c r="AP245" s="705" t="e">
        <f t="shared" si="289"/>
        <v>#VALUE!</v>
      </c>
      <c r="AQ245" s="702">
        <f t="shared" si="350"/>
        <v>1</v>
      </c>
      <c r="AR245" s="703" t="e">
        <f t="shared" si="321"/>
        <v>#VALUE!</v>
      </c>
      <c r="AS245" s="704" t="e">
        <f t="shared" si="322"/>
        <v>#VALUE!</v>
      </c>
      <c r="AT245" s="769" t="e">
        <f t="shared" si="290"/>
        <v>#VALUE!</v>
      </c>
      <c r="AU245" s="705" t="e">
        <f t="shared" si="291"/>
        <v>#VALUE!</v>
      </c>
      <c r="AV245" s="702">
        <f t="shared" si="351"/>
        <v>1</v>
      </c>
      <c r="AW245" s="703" t="e">
        <f t="shared" si="323"/>
        <v>#VALUE!</v>
      </c>
      <c r="AX245" s="704" t="e">
        <f t="shared" si="324"/>
        <v>#VALUE!</v>
      </c>
      <c r="AY245" s="769" t="e">
        <f t="shared" si="292"/>
        <v>#VALUE!</v>
      </c>
      <c r="AZ245" s="705" t="e">
        <f t="shared" si="293"/>
        <v>#VALUE!</v>
      </c>
      <c r="BA245" s="702">
        <f t="shared" si="352"/>
        <v>1</v>
      </c>
      <c r="BB245" s="703" t="e">
        <f t="shared" si="325"/>
        <v>#VALUE!</v>
      </c>
      <c r="BC245" s="704" t="e">
        <f t="shared" si="326"/>
        <v>#VALUE!</v>
      </c>
      <c r="BD245" s="769" t="e">
        <f t="shared" si="294"/>
        <v>#VALUE!</v>
      </c>
      <c r="BE245" s="705" t="e">
        <f t="shared" si="295"/>
        <v>#VALUE!</v>
      </c>
      <c r="BF245" s="702">
        <f t="shared" si="353"/>
        <v>1</v>
      </c>
      <c r="BG245" s="703" t="e">
        <f t="shared" si="327"/>
        <v>#VALUE!</v>
      </c>
      <c r="BH245" s="704" t="e">
        <f t="shared" si="328"/>
        <v>#VALUE!</v>
      </c>
      <c r="BI245" s="769" t="e">
        <f t="shared" si="296"/>
        <v>#VALUE!</v>
      </c>
      <c r="BJ245" s="705" t="e">
        <f t="shared" si="297"/>
        <v>#VALUE!</v>
      </c>
      <c r="BK245" s="702">
        <f t="shared" si="354"/>
        <v>1</v>
      </c>
      <c r="BL245" s="703" t="e">
        <f t="shared" si="329"/>
        <v>#VALUE!</v>
      </c>
      <c r="BM245" s="704" t="e">
        <f t="shared" si="330"/>
        <v>#VALUE!</v>
      </c>
      <c r="BN245" s="769" t="e">
        <f t="shared" si="298"/>
        <v>#VALUE!</v>
      </c>
      <c r="BO245" s="705" t="e">
        <f t="shared" si="299"/>
        <v>#VALUE!</v>
      </c>
      <c r="BP245" s="702">
        <f t="shared" si="355"/>
        <v>1</v>
      </c>
      <c r="BQ245" s="703" t="e">
        <f t="shared" si="331"/>
        <v>#VALUE!</v>
      </c>
      <c r="BR245" s="704" t="e">
        <f t="shared" si="332"/>
        <v>#VALUE!</v>
      </c>
      <c r="BS245" s="769" t="e">
        <f t="shared" si="300"/>
        <v>#VALUE!</v>
      </c>
      <c r="BT245" s="705" t="e">
        <f t="shared" si="301"/>
        <v>#VALUE!</v>
      </c>
      <c r="BU245" s="702">
        <f t="shared" si="356"/>
        <v>1</v>
      </c>
      <c r="BV245" s="703" t="e">
        <f t="shared" si="333"/>
        <v>#VALUE!</v>
      </c>
      <c r="BW245" s="704" t="e">
        <f t="shared" si="334"/>
        <v>#VALUE!</v>
      </c>
      <c r="BX245" s="769" t="e">
        <f t="shared" si="302"/>
        <v>#VALUE!</v>
      </c>
      <c r="BY245" s="705" t="e">
        <f t="shared" si="303"/>
        <v>#VALUE!</v>
      </c>
      <c r="BZ245" s="702">
        <f t="shared" si="357"/>
        <v>1</v>
      </c>
      <c r="CA245" s="703" t="e">
        <f t="shared" si="335"/>
        <v>#VALUE!</v>
      </c>
      <c r="CB245" s="704" t="e">
        <f t="shared" si="336"/>
        <v>#VALUE!</v>
      </c>
      <c r="CC245" s="769" t="e">
        <f t="shared" si="304"/>
        <v>#VALUE!</v>
      </c>
      <c r="CD245" s="705" t="e">
        <f t="shared" si="305"/>
        <v>#VALUE!</v>
      </c>
      <c r="CE245" s="706">
        <f t="shared" si="343"/>
        <v>12</v>
      </c>
      <c r="CF245" s="707" t="e">
        <f t="shared" si="344"/>
        <v>#VALUE!</v>
      </c>
      <c r="CG245" s="708"/>
      <c r="CH245" s="709"/>
      <c r="CI245" s="719"/>
      <c r="CJ245" s="719"/>
      <c r="CK245" s="720"/>
      <c r="CL245" s="721"/>
      <c r="CM245" s="721"/>
      <c r="CN245" s="722"/>
      <c r="CO245" s="742" t="e">
        <f t="shared" si="337"/>
        <v>#VALUE!</v>
      </c>
      <c r="CP245" s="743" t="e">
        <f t="shared" si="338"/>
        <v>#VALUE!</v>
      </c>
      <c r="CQ245" s="724">
        <f t="shared" si="339"/>
        <v>0</v>
      </c>
      <c r="CR245" s="725" t="e">
        <f t="shared" si="358"/>
        <v>#VALUE!</v>
      </c>
      <c r="CS245" s="725" t="e">
        <f t="shared" si="358"/>
        <v>#VALUE!</v>
      </c>
      <c r="CT245" s="725" t="e">
        <f t="shared" si="340"/>
        <v>#VALUE!</v>
      </c>
      <c r="CU245" s="709"/>
    </row>
    <row r="246" spans="1:99" ht="16.5" customHeight="1">
      <c r="A246" s="23">
        <f t="shared" si="345"/>
        <v>242</v>
      </c>
      <c r="B246" s="142">
        <f>'2020-상시근로자'!B246</f>
        <v>0</v>
      </c>
      <c r="C246" s="635">
        <f>'2020-상시근로자'!C246</f>
        <v>0</v>
      </c>
      <c r="D246" s="637">
        <f>'2020-상시근로자'!D246</f>
        <v>0</v>
      </c>
      <c r="E246" s="156" t="e">
        <f t="shared" si="307"/>
        <v>#VALUE!</v>
      </c>
      <c r="F246" s="30" t="e">
        <f t="shared" si="308"/>
        <v>#VALUE!</v>
      </c>
      <c r="G246" s="31" t="e">
        <f t="shared" si="309"/>
        <v>#VALUE!</v>
      </c>
      <c r="H246" s="147" t="e">
        <f t="shared" si="310"/>
        <v>#VALUE!</v>
      </c>
      <c r="I246" s="636">
        <f>'2020-상시근로자'!E246</f>
        <v>0</v>
      </c>
      <c r="J246" s="636">
        <f>'2020-상시근로자'!G246</f>
        <v>0</v>
      </c>
      <c r="K246" s="33" t="e">
        <f t="shared" si="311"/>
        <v>#VALUE!</v>
      </c>
      <c r="L246" s="33">
        <f t="shared" si="342"/>
        <v>0</v>
      </c>
      <c r="M246" s="35" t="e">
        <f t="shared" si="312"/>
        <v>#VALUE!</v>
      </c>
      <c r="N246" s="108"/>
      <c r="O246" s="178"/>
      <c r="P246" s="179"/>
      <c r="Q246" s="106" t="s">
        <v>160</v>
      </c>
      <c r="R246" s="107" t="s">
        <v>160</v>
      </c>
      <c r="S246" s="43"/>
      <c r="T246" s="122" t="s">
        <v>160</v>
      </c>
      <c r="U246" s="122" t="s">
        <v>160</v>
      </c>
      <c r="V246" s="123" t="s">
        <v>160</v>
      </c>
      <c r="W246" s="702">
        <f t="shared" si="346"/>
        <v>1</v>
      </c>
      <c r="X246" s="703" t="e">
        <f t="shared" si="313"/>
        <v>#VALUE!</v>
      </c>
      <c r="Y246" s="704" t="e">
        <f t="shared" si="314"/>
        <v>#VALUE!</v>
      </c>
      <c r="Z246" s="769" t="e">
        <f t="shared" si="282"/>
        <v>#VALUE!</v>
      </c>
      <c r="AA246" s="705" t="e">
        <f t="shared" si="283"/>
        <v>#VALUE!</v>
      </c>
      <c r="AB246" s="702">
        <f t="shared" si="347"/>
        <v>1</v>
      </c>
      <c r="AC246" s="703" t="e">
        <f t="shared" si="315"/>
        <v>#VALUE!</v>
      </c>
      <c r="AD246" s="704" t="e">
        <f t="shared" si="316"/>
        <v>#VALUE!</v>
      </c>
      <c r="AE246" s="769" t="e">
        <f t="shared" si="284"/>
        <v>#VALUE!</v>
      </c>
      <c r="AF246" s="705" t="e">
        <f t="shared" si="285"/>
        <v>#VALUE!</v>
      </c>
      <c r="AG246" s="702">
        <f t="shared" si="348"/>
        <v>1</v>
      </c>
      <c r="AH246" s="703" t="e">
        <f t="shared" si="317"/>
        <v>#VALUE!</v>
      </c>
      <c r="AI246" s="704" t="e">
        <f t="shared" si="318"/>
        <v>#VALUE!</v>
      </c>
      <c r="AJ246" s="769" t="e">
        <f t="shared" si="286"/>
        <v>#VALUE!</v>
      </c>
      <c r="AK246" s="705" t="e">
        <f t="shared" si="287"/>
        <v>#VALUE!</v>
      </c>
      <c r="AL246" s="702">
        <f t="shared" si="349"/>
        <v>1</v>
      </c>
      <c r="AM246" s="703" t="e">
        <f t="shared" si="319"/>
        <v>#VALUE!</v>
      </c>
      <c r="AN246" s="704" t="e">
        <f t="shared" si="320"/>
        <v>#VALUE!</v>
      </c>
      <c r="AO246" s="769" t="e">
        <f t="shared" si="288"/>
        <v>#VALUE!</v>
      </c>
      <c r="AP246" s="705" t="e">
        <f t="shared" si="289"/>
        <v>#VALUE!</v>
      </c>
      <c r="AQ246" s="702">
        <f t="shared" si="350"/>
        <v>1</v>
      </c>
      <c r="AR246" s="703" t="e">
        <f t="shared" si="321"/>
        <v>#VALUE!</v>
      </c>
      <c r="AS246" s="704" t="e">
        <f t="shared" si="322"/>
        <v>#VALUE!</v>
      </c>
      <c r="AT246" s="769" t="e">
        <f t="shared" si="290"/>
        <v>#VALUE!</v>
      </c>
      <c r="AU246" s="705" t="e">
        <f t="shared" si="291"/>
        <v>#VALUE!</v>
      </c>
      <c r="AV246" s="702">
        <f t="shared" si="351"/>
        <v>1</v>
      </c>
      <c r="AW246" s="703" t="e">
        <f t="shared" si="323"/>
        <v>#VALUE!</v>
      </c>
      <c r="AX246" s="704" t="e">
        <f t="shared" si="324"/>
        <v>#VALUE!</v>
      </c>
      <c r="AY246" s="769" t="e">
        <f t="shared" si="292"/>
        <v>#VALUE!</v>
      </c>
      <c r="AZ246" s="705" t="e">
        <f t="shared" si="293"/>
        <v>#VALUE!</v>
      </c>
      <c r="BA246" s="702">
        <f t="shared" si="352"/>
        <v>1</v>
      </c>
      <c r="BB246" s="703" t="e">
        <f t="shared" si="325"/>
        <v>#VALUE!</v>
      </c>
      <c r="BC246" s="704" t="e">
        <f t="shared" si="326"/>
        <v>#VALUE!</v>
      </c>
      <c r="BD246" s="769" t="e">
        <f t="shared" si="294"/>
        <v>#VALUE!</v>
      </c>
      <c r="BE246" s="705" t="e">
        <f t="shared" si="295"/>
        <v>#VALUE!</v>
      </c>
      <c r="BF246" s="702">
        <f t="shared" si="353"/>
        <v>1</v>
      </c>
      <c r="BG246" s="703" t="e">
        <f t="shared" si="327"/>
        <v>#VALUE!</v>
      </c>
      <c r="BH246" s="704" t="e">
        <f t="shared" si="328"/>
        <v>#VALUE!</v>
      </c>
      <c r="BI246" s="769" t="e">
        <f t="shared" si="296"/>
        <v>#VALUE!</v>
      </c>
      <c r="BJ246" s="705" t="e">
        <f t="shared" si="297"/>
        <v>#VALUE!</v>
      </c>
      <c r="BK246" s="702">
        <f t="shared" si="354"/>
        <v>1</v>
      </c>
      <c r="BL246" s="703" t="e">
        <f t="shared" si="329"/>
        <v>#VALUE!</v>
      </c>
      <c r="BM246" s="704" t="e">
        <f t="shared" si="330"/>
        <v>#VALUE!</v>
      </c>
      <c r="BN246" s="769" t="e">
        <f t="shared" si="298"/>
        <v>#VALUE!</v>
      </c>
      <c r="BO246" s="705" t="e">
        <f t="shared" si="299"/>
        <v>#VALUE!</v>
      </c>
      <c r="BP246" s="702">
        <f t="shared" si="355"/>
        <v>1</v>
      </c>
      <c r="BQ246" s="703" t="e">
        <f t="shared" si="331"/>
        <v>#VALUE!</v>
      </c>
      <c r="BR246" s="704" t="e">
        <f t="shared" si="332"/>
        <v>#VALUE!</v>
      </c>
      <c r="BS246" s="769" t="e">
        <f t="shared" si="300"/>
        <v>#VALUE!</v>
      </c>
      <c r="BT246" s="705" t="e">
        <f t="shared" si="301"/>
        <v>#VALUE!</v>
      </c>
      <c r="BU246" s="702">
        <f t="shared" si="356"/>
        <v>1</v>
      </c>
      <c r="BV246" s="703" t="e">
        <f t="shared" si="333"/>
        <v>#VALUE!</v>
      </c>
      <c r="BW246" s="704" t="e">
        <f t="shared" si="334"/>
        <v>#VALUE!</v>
      </c>
      <c r="BX246" s="769" t="e">
        <f t="shared" si="302"/>
        <v>#VALUE!</v>
      </c>
      <c r="BY246" s="705" t="e">
        <f t="shared" si="303"/>
        <v>#VALUE!</v>
      </c>
      <c r="BZ246" s="702">
        <f t="shared" si="357"/>
        <v>1</v>
      </c>
      <c r="CA246" s="703" t="e">
        <f t="shared" si="335"/>
        <v>#VALUE!</v>
      </c>
      <c r="CB246" s="704" t="e">
        <f t="shared" si="336"/>
        <v>#VALUE!</v>
      </c>
      <c r="CC246" s="769" t="e">
        <f t="shared" si="304"/>
        <v>#VALUE!</v>
      </c>
      <c r="CD246" s="705" t="e">
        <f t="shared" si="305"/>
        <v>#VALUE!</v>
      </c>
      <c r="CE246" s="706">
        <f t="shared" si="343"/>
        <v>12</v>
      </c>
      <c r="CF246" s="707" t="e">
        <f t="shared" si="344"/>
        <v>#VALUE!</v>
      </c>
      <c r="CG246" s="708"/>
      <c r="CH246" s="709"/>
      <c r="CI246" s="719"/>
      <c r="CJ246" s="719"/>
      <c r="CK246" s="720"/>
      <c r="CL246" s="721"/>
      <c r="CM246" s="721"/>
      <c r="CN246" s="722"/>
      <c r="CO246" s="742" t="e">
        <f t="shared" si="337"/>
        <v>#VALUE!</v>
      </c>
      <c r="CP246" s="743" t="e">
        <f t="shared" si="338"/>
        <v>#VALUE!</v>
      </c>
      <c r="CQ246" s="724">
        <f t="shared" si="339"/>
        <v>0</v>
      </c>
      <c r="CR246" s="725" t="e">
        <f t="shared" si="358"/>
        <v>#VALUE!</v>
      </c>
      <c r="CS246" s="725" t="e">
        <f t="shared" si="358"/>
        <v>#VALUE!</v>
      </c>
      <c r="CT246" s="725" t="e">
        <f t="shared" si="340"/>
        <v>#VALUE!</v>
      </c>
      <c r="CU246" s="709"/>
    </row>
    <row r="247" spans="1:99" ht="16.5" customHeight="1">
      <c r="A247" s="23">
        <f t="shared" si="345"/>
        <v>243</v>
      </c>
      <c r="B247" s="142">
        <f>'2020-상시근로자'!B247</f>
        <v>0</v>
      </c>
      <c r="C247" s="635">
        <f>'2020-상시근로자'!C247</f>
        <v>0</v>
      </c>
      <c r="D247" s="637">
        <f>'2020-상시근로자'!D247</f>
        <v>0</v>
      </c>
      <c r="E247" s="156" t="e">
        <f t="shared" si="307"/>
        <v>#VALUE!</v>
      </c>
      <c r="F247" s="30" t="e">
        <f t="shared" si="308"/>
        <v>#VALUE!</v>
      </c>
      <c r="G247" s="31" t="e">
        <f t="shared" si="309"/>
        <v>#VALUE!</v>
      </c>
      <c r="H247" s="147" t="e">
        <f t="shared" si="310"/>
        <v>#VALUE!</v>
      </c>
      <c r="I247" s="636">
        <f>'2020-상시근로자'!E247</f>
        <v>0</v>
      </c>
      <c r="J247" s="636">
        <f>'2020-상시근로자'!G247</f>
        <v>0</v>
      </c>
      <c r="K247" s="33" t="e">
        <f t="shared" si="311"/>
        <v>#VALUE!</v>
      </c>
      <c r="L247" s="33">
        <f t="shared" si="342"/>
        <v>0</v>
      </c>
      <c r="M247" s="35" t="e">
        <f t="shared" si="312"/>
        <v>#VALUE!</v>
      </c>
      <c r="N247" s="108"/>
      <c r="O247" s="178"/>
      <c r="P247" s="179"/>
      <c r="Q247" s="106" t="s">
        <v>160</v>
      </c>
      <c r="R247" s="107" t="s">
        <v>160</v>
      </c>
      <c r="S247" s="43"/>
      <c r="T247" s="122" t="s">
        <v>160</v>
      </c>
      <c r="U247" s="122" t="s">
        <v>160</v>
      </c>
      <c r="V247" s="123" t="s">
        <v>160</v>
      </c>
      <c r="W247" s="702">
        <f t="shared" si="346"/>
        <v>1</v>
      </c>
      <c r="X247" s="703" t="e">
        <f t="shared" si="313"/>
        <v>#VALUE!</v>
      </c>
      <c r="Y247" s="704" t="e">
        <f t="shared" si="314"/>
        <v>#VALUE!</v>
      </c>
      <c r="Z247" s="769" t="e">
        <f t="shared" si="282"/>
        <v>#VALUE!</v>
      </c>
      <c r="AA247" s="705" t="e">
        <f t="shared" si="283"/>
        <v>#VALUE!</v>
      </c>
      <c r="AB247" s="702">
        <f t="shared" si="347"/>
        <v>1</v>
      </c>
      <c r="AC247" s="703" t="e">
        <f t="shared" si="315"/>
        <v>#VALUE!</v>
      </c>
      <c r="AD247" s="704" t="e">
        <f t="shared" si="316"/>
        <v>#VALUE!</v>
      </c>
      <c r="AE247" s="769" t="e">
        <f t="shared" si="284"/>
        <v>#VALUE!</v>
      </c>
      <c r="AF247" s="705" t="e">
        <f t="shared" si="285"/>
        <v>#VALUE!</v>
      </c>
      <c r="AG247" s="702">
        <f t="shared" si="348"/>
        <v>1</v>
      </c>
      <c r="AH247" s="703" t="e">
        <f t="shared" si="317"/>
        <v>#VALUE!</v>
      </c>
      <c r="AI247" s="704" t="e">
        <f t="shared" si="318"/>
        <v>#VALUE!</v>
      </c>
      <c r="AJ247" s="769" t="e">
        <f t="shared" si="286"/>
        <v>#VALUE!</v>
      </c>
      <c r="AK247" s="705" t="e">
        <f t="shared" si="287"/>
        <v>#VALUE!</v>
      </c>
      <c r="AL247" s="702">
        <f t="shared" si="349"/>
        <v>1</v>
      </c>
      <c r="AM247" s="703" t="e">
        <f t="shared" si="319"/>
        <v>#VALUE!</v>
      </c>
      <c r="AN247" s="704" t="e">
        <f t="shared" si="320"/>
        <v>#VALUE!</v>
      </c>
      <c r="AO247" s="769" t="e">
        <f t="shared" si="288"/>
        <v>#VALUE!</v>
      </c>
      <c r="AP247" s="705" t="e">
        <f t="shared" si="289"/>
        <v>#VALUE!</v>
      </c>
      <c r="AQ247" s="702">
        <f t="shared" si="350"/>
        <v>1</v>
      </c>
      <c r="AR247" s="703" t="e">
        <f t="shared" si="321"/>
        <v>#VALUE!</v>
      </c>
      <c r="AS247" s="704" t="e">
        <f t="shared" si="322"/>
        <v>#VALUE!</v>
      </c>
      <c r="AT247" s="769" t="e">
        <f t="shared" si="290"/>
        <v>#VALUE!</v>
      </c>
      <c r="AU247" s="705" t="e">
        <f t="shared" si="291"/>
        <v>#VALUE!</v>
      </c>
      <c r="AV247" s="702">
        <f t="shared" si="351"/>
        <v>1</v>
      </c>
      <c r="AW247" s="703" t="e">
        <f t="shared" si="323"/>
        <v>#VALUE!</v>
      </c>
      <c r="AX247" s="704" t="e">
        <f t="shared" si="324"/>
        <v>#VALUE!</v>
      </c>
      <c r="AY247" s="769" t="e">
        <f t="shared" si="292"/>
        <v>#VALUE!</v>
      </c>
      <c r="AZ247" s="705" t="e">
        <f t="shared" si="293"/>
        <v>#VALUE!</v>
      </c>
      <c r="BA247" s="702">
        <f t="shared" si="352"/>
        <v>1</v>
      </c>
      <c r="BB247" s="703" t="e">
        <f t="shared" si="325"/>
        <v>#VALUE!</v>
      </c>
      <c r="BC247" s="704" t="e">
        <f t="shared" si="326"/>
        <v>#VALUE!</v>
      </c>
      <c r="BD247" s="769" t="e">
        <f t="shared" si="294"/>
        <v>#VALUE!</v>
      </c>
      <c r="BE247" s="705" t="e">
        <f t="shared" si="295"/>
        <v>#VALUE!</v>
      </c>
      <c r="BF247" s="702">
        <f t="shared" si="353"/>
        <v>1</v>
      </c>
      <c r="BG247" s="703" t="e">
        <f t="shared" si="327"/>
        <v>#VALUE!</v>
      </c>
      <c r="BH247" s="704" t="e">
        <f t="shared" si="328"/>
        <v>#VALUE!</v>
      </c>
      <c r="BI247" s="769" t="e">
        <f t="shared" si="296"/>
        <v>#VALUE!</v>
      </c>
      <c r="BJ247" s="705" t="e">
        <f t="shared" si="297"/>
        <v>#VALUE!</v>
      </c>
      <c r="BK247" s="702">
        <f t="shared" si="354"/>
        <v>1</v>
      </c>
      <c r="BL247" s="703" t="e">
        <f t="shared" si="329"/>
        <v>#VALUE!</v>
      </c>
      <c r="BM247" s="704" t="e">
        <f t="shared" si="330"/>
        <v>#VALUE!</v>
      </c>
      <c r="BN247" s="769" t="e">
        <f t="shared" si="298"/>
        <v>#VALUE!</v>
      </c>
      <c r="BO247" s="705" t="e">
        <f t="shared" si="299"/>
        <v>#VALUE!</v>
      </c>
      <c r="BP247" s="702">
        <f t="shared" si="355"/>
        <v>1</v>
      </c>
      <c r="BQ247" s="703" t="e">
        <f t="shared" si="331"/>
        <v>#VALUE!</v>
      </c>
      <c r="BR247" s="704" t="e">
        <f t="shared" si="332"/>
        <v>#VALUE!</v>
      </c>
      <c r="BS247" s="769" t="e">
        <f t="shared" si="300"/>
        <v>#VALUE!</v>
      </c>
      <c r="BT247" s="705" t="e">
        <f t="shared" si="301"/>
        <v>#VALUE!</v>
      </c>
      <c r="BU247" s="702">
        <f t="shared" si="356"/>
        <v>1</v>
      </c>
      <c r="BV247" s="703" t="e">
        <f t="shared" si="333"/>
        <v>#VALUE!</v>
      </c>
      <c r="BW247" s="704" t="e">
        <f t="shared" si="334"/>
        <v>#VALUE!</v>
      </c>
      <c r="BX247" s="769" t="e">
        <f t="shared" si="302"/>
        <v>#VALUE!</v>
      </c>
      <c r="BY247" s="705" t="e">
        <f t="shared" si="303"/>
        <v>#VALUE!</v>
      </c>
      <c r="BZ247" s="702">
        <f t="shared" si="357"/>
        <v>1</v>
      </c>
      <c r="CA247" s="703" t="e">
        <f t="shared" si="335"/>
        <v>#VALUE!</v>
      </c>
      <c r="CB247" s="704" t="e">
        <f t="shared" si="336"/>
        <v>#VALUE!</v>
      </c>
      <c r="CC247" s="769" t="e">
        <f t="shared" si="304"/>
        <v>#VALUE!</v>
      </c>
      <c r="CD247" s="705" t="e">
        <f t="shared" si="305"/>
        <v>#VALUE!</v>
      </c>
      <c r="CE247" s="706">
        <f t="shared" si="343"/>
        <v>12</v>
      </c>
      <c r="CF247" s="707" t="e">
        <f t="shared" si="344"/>
        <v>#VALUE!</v>
      </c>
      <c r="CG247" s="708"/>
      <c r="CH247" s="709"/>
      <c r="CI247" s="719"/>
      <c r="CJ247" s="719"/>
      <c r="CK247" s="720"/>
      <c r="CL247" s="721"/>
      <c r="CM247" s="721"/>
      <c r="CN247" s="722"/>
      <c r="CO247" s="742" t="e">
        <f t="shared" si="337"/>
        <v>#VALUE!</v>
      </c>
      <c r="CP247" s="743" t="e">
        <f t="shared" si="338"/>
        <v>#VALUE!</v>
      </c>
      <c r="CQ247" s="724">
        <f t="shared" si="339"/>
        <v>0</v>
      </c>
      <c r="CR247" s="725" t="e">
        <f t="shared" si="358"/>
        <v>#VALUE!</v>
      </c>
      <c r="CS247" s="725" t="e">
        <f t="shared" si="358"/>
        <v>#VALUE!</v>
      </c>
      <c r="CT247" s="725" t="e">
        <f t="shared" si="340"/>
        <v>#VALUE!</v>
      </c>
      <c r="CU247" s="709"/>
    </row>
    <row r="248" spans="1:99" ht="16.5" customHeight="1">
      <c r="A248" s="23">
        <f t="shared" si="345"/>
        <v>244</v>
      </c>
      <c r="B248" s="142">
        <f>'2020-상시근로자'!B248</f>
        <v>0</v>
      </c>
      <c r="C248" s="635">
        <f>'2020-상시근로자'!C248</f>
        <v>0</v>
      </c>
      <c r="D248" s="637">
        <f>'2020-상시근로자'!D248</f>
        <v>0</v>
      </c>
      <c r="E248" s="156" t="e">
        <f t="shared" si="307"/>
        <v>#VALUE!</v>
      </c>
      <c r="F248" s="30" t="e">
        <f t="shared" si="308"/>
        <v>#VALUE!</v>
      </c>
      <c r="G248" s="31" t="e">
        <f t="shared" si="309"/>
        <v>#VALUE!</v>
      </c>
      <c r="H248" s="147" t="e">
        <f t="shared" si="310"/>
        <v>#VALUE!</v>
      </c>
      <c r="I248" s="636">
        <f>'2020-상시근로자'!E248</f>
        <v>0</v>
      </c>
      <c r="J248" s="636">
        <f>'2020-상시근로자'!G248</f>
        <v>0</v>
      </c>
      <c r="K248" s="33" t="e">
        <f t="shared" si="311"/>
        <v>#VALUE!</v>
      </c>
      <c r="L248" s="33">
        <f t="shared" si="342"/>
        <v>0</v>
      </c>
      <c r="M248" s="35" t="e">
        <f t="shared" si="312"/>
        <v>#VALUE!</v>
      </c>
      <c r="N248" s="108"/>
      <c r="O248" s="178"/>
      <c r="P248" s="179"/>
      <c r="Q248" s="106" t="s">
        <v>160</v>
      </c>
      <c r="R248" s="107" t="s">
        <v>160</v>
      </c>
      <c r="S248" s="43"/>
      <c r="T248" s="122" t="s">
        <v>160</v>
      </c>
      <c r="U248" s="122" t="s">
        <v>160</v>
      </c>
      <c r="V248" s="123" t="s">
        <v>160</v>
      </c>
      <c r="W248" s="702">
        <f t="shared" si="346"/>
        <v>1</v>
      </c>
      <c r="X248" s="703" t="e">
        <f t="shared" si="313"/>
        <v>#VALUE!</v>
      </c>
      <c r="Y248" s="704" t="e">
        <f t="shared" si="314"/>
        <v>#VALUE!</v>
      </c>
      <c r="Z248" s="769" t="e">
        <f t="shared" si="282"/>
        <v>#VALUE!</v>
      </c>
      <c r="AA248" s="705" t="e">
        <f t="shared" si="283"/>
        <v>#VALUE!</v>
      </c>
      <c r="AB248" s="702">
        <f t="shared" si="347"/>
        <v>1</v>
      </c>
      <c r="AC248" s="703" t="e">
        <f t="shared" si="315"/>
        <v>#VALUE!</v>
      </c>
      <c r="AD248" s="704" t="e">
        <f t="shared" si="316"/>
        <v>#VALUE!</v>
      </c>
      <c r="AE248" s="769" t="e">
        <f t="shared" si="284"/>
        <v>#VALUE!</v>
      </c>
      <c r="AF248" s="705" t="e">
        <f t="shared" si="285"/>
        <v>#VALUE!</v>
      </c>
      <c r="AG248" s="702">
        <f t="shared" si="348"/>
        <v>1</v>
      </c>
      <c r="AH248" s="703" t="e">
        <f t="shared" si="317"/>
        <v>#VALUE!</v>
      </c>
      <c r="AI248" s="704" t="e">
        <f t="shared" si="318"/>
        <v>#VALUE!</v>
      </c>
      <c r="AJ248" s="769" t="e">
        <f t="shared" si="286"/>
        <v>#VALUE!</v>
      </c>
      <c r="AK248" s="705" t="e">
        <f t="shared" si="287"/>
        <v>#VALUE!</v>
      </c>
      <c r="AL248" s="702">
        <f t="shared" si="349"/>
        <v>1</v>
      </c>
      <c r="AM248" s="703" t="e">
        <f t="shared" si="319"/>
        <v>#VALUE!</v>
      </c>
      <c r="AN248" s="704" t="e">
        <f t="shared" si="320"/>
        <v>#VALUE!</v>
      </c>
      <c r="AO248" s="769" t="e">
        <f t="shared" si="288"/>
        <v>#VALUE!</v>
      </c>
      <c r="AP248" s="705" t="e">
        <f t="shared" si="289"/>
        <v>#VALUE!</v>
      </c>
      <c r="AQ248" s="702">
        <f t="shared" si="350"/>
        <v>1</v>
      </c>
      <c r="AR248" s="703" t="e">
        <f t="shared" si="321"/>
        <v>#VALUE!</v>
      </c>
      <c r="AS248" s="704" t="e">
        <f t="shared" si="322"/>
        <v>#VALUE!</v>
      </c>
      <c r="AT248" s="769" t="e">
        <f t="shared" si="290"/>
        <v>#VALUE!</v>
      </c>
      <c r="AU248" s="705" t="e">
        <f t="shared" si="291"/>
        <v>#VALUE!</v>
      </c>
      <c r="AV248" s="702">
        <f t="shared" si="351"/>
        <v>1</v>
      </c>
      <c r="AW248" s="703" t="e">
        <f t="shared" si="323"/>
        <v>#VALUE!</v>
      </c>
      <c r="AX248" s="704" t="e">
        <f t="shared" si="324"/>
        <v>#VALUE!</v>
      </c>
      <c r="AY248" s="769" t="e">
        <f t="shared" si="292"/>
        <v>#VALUE!</v>
      </c>
      <c r="AZ248" s="705" t="e">
        <f t="shared" si="293"/>
        <v>#VALUE!</v>
      </c>
      <c r="BA248" s="702">
        <f t="shared" si="352"/>
        <v>1</v>
      </c>
      <c r="BB248" s="703" t="e">
        <f t="shared" si="325"/>
        <v>#VALUE!</v>
      </c>
      <c r="BC248" s="704" t="e">
        <f t="shared" si="326"/>
        <v>#VALUE!</v>
      </c>
      <c r="BD248" s="769" t="e">
        <f t="shared" si="294"/>
        <v>#VALUE!</v>
      </c>
      <c r="BE248" s="705" t="e">
        <f t="shared" si="295"/>
        <v>#VALUE!</v>
      </c>
      <c r="BF248" s="702">
        <f t="shared" si="353"/>
        <v>1</v>
      </c>
      <c r="BG248" s="703" t="e">
        <f t="shared" si="327"/>
        <v>#VALUE!</v>
      </c>
      <c r="BH248" s="704" t="e">
        <f t="shared" si="328"/>
        <v>#VALUE!</v>
      </c>
      <c r="BI248" s="769" t="e">
        <f t="shared" si="296"/>
        <v>#VALUE!</v>
      </c>
      <c r="BJ248" s="705" t="e">
        <f t="shared" si="297"/>
        <v>#VALUE!</v>
      </c>
      <c r="BK248" s="702">
        <f t="shared" si="354"/>
        <v>1</v>
      </c>
      <c r="BL248" s="703" t="e">
        <f t="shared" si="329"/>
        <v>#VALUE!</v>
      </c>
      <c r="BM248" s="704" t="e">
        <f t="shared" si="330"/>
        <v>#VALUE!</v>
      </c>
      <c r="BN248" s="769" t="e">
        <f t="shared" si="298"/>
        <v>#VALUE!</v>
      </c>
      <c r="BO248" s="705" t="e">
        <f t="shared" si="299"/>
        <v>#VALUE!</v>
      </c>
      <c r="BP248" s="702">
        <f t="shared" si="355"/>
        <v>1</v>
      </c>
      <c r="BQ248" s="703" t="e">
        <f t="shared" si="331"/>
        <v>#VALUE!</v>
      </c>
      <c r="BR248" s="704" t="e">
        <f t="shared" si="332"/>
        <v>#VALUE!</v>
      </c>
      <c r="BS248" s="769" t="e">
        <f t="shared" si="300"/>
        <v>#VALUE!</v>
      </c>
      <c r="BT248" s="705" t="e">
        <f t="shared" si="301"/>
        <v>#VALUE!</v>
      </c>
      <c r="BU248" s="702">
        <f t="shared" si="356"/>
        <v>1</v>
      </c>
      <c r="BV248" s="703" t="e">
        <f t="shared" si="333"/>
        <v>#VALUE!</v>
      </c>
      <c r="BW248" s="704" t="e">
        <f t="shared" si="334"/>
        <v>#VALUE!</v>
      </c>
      <c r="BX248" s="769" t="e">
        <f t="shared" si="302"/>
        <v>#VALUE!</v>
      </c>
      <c r="BY248" s="705" t="e">
        <f t="shared" si="303"/>
        <v>#VALUE!</v>
      </c>
      <c r="BZ248" s="702">
        <f t="shared" si="357"/>
        <v>1</v>
      </c>
      <c r="CA248" s="703" t="e">
        <f t="shared" si="335"/>
        <v>#VALUE!</v>
      </c>
      <c r="CB248" s="704" t="e">
        <f t="shared" si="336"/>
        <v>#VALUE!</v>
      </c>
      <c r="CC248" s="769" t="e">
        <f t="shared" si="304"/>
        <v>#VALUE!</v>
      </c>
      <c r="CD248" s="705" t="e">
        <f t="shared" si="305"/>
        <v>#VALUE!</v>
      </c>
      <c r="CE248" s="706">
        <f t="shared" si="343"/>
        <v>12</v>
      </c>
      <c r="CF248" s="707" t="e">
        <f t="shared" si="344"/>
        <v>#VALUE!</v>
      </c>
      <c r="CG248" s="708"/>
      <c r="CH248" s="709"/>
      <c r="CI248" s="719"/>
      <c r="CJ248" s="719"/>
      <c r="CK248" s="720"/>
      <c r="CL248" s="721"/>
      <c r="CM248" s="721"/>
      <c r="CN248" s="722"/>
      <c r="CO248" s="742" t="e">
        <f t="shared" si="337"/>
        <v>#VALUE!</v>
      </c>
      <c r="CP248" s="743" t="e">
        <f t="shared" si="338"/>
        <v>#VALUE!</v>
      </c>
      <c r="CQ248" s="724">
        <f t="shared" si="339"/>
        <v>0</v>
      </c>
      <c r="CR248" s="725" t="e">
        <f t="shared" si="358"/>
        <v>#VALUE!</v>
      </c>
      <c r="CS248" s="725" t="e">
        <f t="shared" si="358"/>
        <v>#VALUE!</v>
      </c>
      <c r="CT248" s="725" t="e">
        <f t="shared" si="340"/>
        <v>#VALUE!</v>
      </c>
      <c r="CU248" s="709"/>
    </row>
    <row r="249" spans="1:99" ht="16.5" customHeight="1">
      <c r="A249" s="23">
        <f t="shared" si="345"/>
        <v>245</v>
      </c>
      <c r="B249" s="142">
        <f>'2020-상시근로자'!B249</f>
        <v>0</v>
      </c>
      <c r="C249" s="635">
        <f>'2020-상시근로자'!C249</f>
        <v>0</v>
      </c>
      <c r="D249" s="637">
        <f>'2020-상시근로자'!D249</f>
        <v>0</v>
      </c>
      <c r="E249" s="156" t="e">
        <f t="shared" si="307"/>
        <v>#VALUE!</v>
      </c>
      <c r="F249" s="30" t="e">
        <f t="shared" si="308"/>
        <v>#VALUE!</v>
      </c>
      <c r="G249" s="31" t="e">
        <f t="shared" si="309"/>
        <v>#VALUE!</v>
      </c>
      <c r="H249" s="147" t="e">
        <f t="shared" si="310"/>
        <v>#VALUE!</v>
      </c>
      <c r="I249" s="636">
        <f>'2020-상시근로자'!E249</f>
        <v>0</v>
      </c>
      <c r="J249" s="636">
        <f>'2020-상시근로자'!G249</f>
        <v>0</v>
      </c>
      <c r="K249" s="33" t="e">
        <f t="shared" si="311"/>
        <v>#VALUE!</v>
      </c>
      <c r="L249" s="33">
        <f t="shared" si="342"/>
        <v>0</v>
      </c>
      <c r="M249" s="35" t="e">
        <f t="shared" si="312"/>
        <v>#VALUE!</v>
      </c>
      <c r="N249" s="108"/>
      <c r="O249" s="178"/>
      <c r="P249" s="179"/>
      <c r="Q249" s="106" t="s">
        <v>160</v>
      </c>
      <c r="R249" s="107" t="s">
        <v>160</v>
      </c>
      <c r="S249" s="43"/>
      <c r="T249" s="122" t="s">
        <v>160</v>
      </c>
      <c r="U249" s="122" t="s">
        <v>160</v>
      </c>
      <c r="V249" s="123" t="s">
        <v>160</v>
      </c>
      <c r="W249" s="702">
        <f t="shared" si="346"/>
        <v>1</v>
      </c>
      <c r="X249" s="703" t="e">
        <f t="shared" si="313"/>
        <v>#VALUE!</v>
      </c>
      <c r="Y249" s="704" t="e">
        <f t="shared" si="314"/>
        <v>#VALUE!</v>
      </c>
      <c r="Z249" s="769" t="e">
        <f t="shared" si="282"/>
        <v>#VALUE!</v>
      </c>
      <c r="AA249" s="705" t="e">
        <f t="shared" si="283"/>
        <v>#VALUE!</v>
      </c>
      <c r="AB249" s="702">
        <f t="shared" si="347"/>
        <v>1</v>
      </c>
      <c r="AC249" s="703" t="e">
        <f t="shared" si="315"/>
        <v>#VALUE!</v>
      </c>
      <c r="AD249" s="704" t="e">
        <f t="shared" si="316"/>
        <v>#VALUE!</v>
      </c>
      <c r="AE249" s="769" t="e">
        <f t="shared" si="284"/>
        <v>#VALUE!</v>
      </c>
      <c r="AF249" s="705" t="e">
        <f t="shared" si="285"/>
        <v>#VALUE!</v>
      </c>
      <c r="AG249" s="702">
        <f t="shared" si="348"/>
        <v>1</v>
      </c>
      <c r="AH249" s="703" t="e">
        <f t="shared" si="317"/>
        <v>#VALUE!</v>
      </c>
      <c r="AI249" s="704" t="e">
        <f t="shared" si="318"/>
        <v>#VALUE!</v>
      </c>
      <c r="AJ249" s="769" t="e">
        <f t="shared" si="286"/>
        <v>#VALUE!</v>
      </c>
      <c r="AK249" s="705" t="e">
        <f t="shared" si="287"/>
        <v>#VALUE!</v>
      </c>
      <c r="AL249" s="702">
        <f t="shared" si="349"/>
        <v>1</v>
      </c>
      <c r="AM249" s="703" t="e">
        <f t="shared" si="319"/>
        <v>#VALUE!</v>
      </c>
      <c r="AN249" s="704" t="e">
        <f t="shared" si="320"/>
        <v>#VALUE!</v>
      </c>
      <c r="AO249" s="769" t="e">
        <f t="shared" si="288"/>
        <v>#VALUE!</v>
      </c>
      <c r="AP249" s="705" t="e">
        <f t="shared" si="289"/>
        <v>#VALUE!</v>
      </c>
      <c r="AQ249" s="702">
        <f t="shared" si="350"/>
        <v>1</v>
      </c>
      <c r="AR249" s="703" t="e">
        <f t="shared" si="321"/>
        <v>#VALUE!</v>
      </c>
      <c r="AS249" s="704" t="e">
        <f t="shared" si="322"/>
        <v>#VALUE!</v>
      </c>
      <c r="AT249" s="769" t="e">
        <f t="shared" si="290"/>
        <v>#VALUE!</v>
      </c>
      <c r="AU249" s="705" t="e">
        <f t="shared" si="291"/>
        <v>#VALUE!</v>
      </c>
      <c r="AV249" s="702">
        <f t="shared" si="351"/>
        <v>1</v>
      </c>
      <c r="AW249" s="703" t="e">
        <f t="shared" si="323"/>
        <v>#VALUE!</v>
      </c>
      <c r="AX249" s="704" t="e">
        <f t="shared" si="324"/>
        <v>#VALUE!</v>
      </c>
      <c r="AY249" s="769" t="e">
        <f t="shared" si="292"/>
        <v>#VALUE!</v>
      </c>
      <c r="AZ249" s="705" t="e">
        <f t="shared" si="293"/>
        <v>#VALUE!</v>
      </c>
      <c r="BA249" s="702">
        <f t="shared" si="352"/>
        <v>1</v>
      </c>
      <c r="BB249" s="703" t="e">
        <f t="shared" si="325"/>
        <v>#VALUE!</v>
      </c>
      <c r="BC249" s="704" t="e">
        <f t="shared" si="326"/>
        <v>#VALUE!</v>
      </c>
      <c r="BD249" s="769" t="e">
        <f t="shared" si="294"/>
        <v>#VALUE!</v>
      </c>
      <c r="BE249" s="705" t="e">
        <f t="shared" si="295"/>
        <v>#VALUE!</v>
      </c>
      <c r="BF249" s="702">
        <f t="shared" si="353"/>
        <v>1</v>
      </c>
      <c r="BG249" s="703" t="e">
        <f t="shared" si="327"/>
        <v>#VALUE!</v>
      </c>
      <c r="BH249" s="704" t="e">
        <f t="shared" si="328"/>
        <v>#VALUE!</v>
      </c>
      <c r="BI249" s="769" t="e">
        <f t="shared" si="296"/>
        <v>#VALUE!</v>
      </c>
      <c r="BJ249" s="705" t="e">
        <f t="shared" si="297"/>
        <v>#VALUE!</v>
      </c>
      <c r="BK249" s="702">
        <f t="shared" si="354"/>
        <v>1</v>
      </c>
      <c r="BL249" s="703" t="e">
        <f t="shared" si="329"/>
        <v>#VALUE!</v>
      </c>
      <c r="BM249" s="704" t="e">
        <f t="shared" si="330"/>
        <v>#VALUE!</v>
      </c>
      <c r="BN249" s="769" t="e">
        <f t="shared" si="298"/>
        <v>#VALUE!</v>
      </c>
      <c r="BO249" s="705" t="e">
        <f t="shared" si="299"/>
        <v>#VALUE!</v>
      </c>
      <c r="BP249" s="702">
        <f t="shared" si="355"/>
        <v>1</v>
      </c>
      <c r="BQ249" s="703" t="e">
        <f t="shared" si="331"/>
        <v>#VALUE!</v>
      </c>
      <c r="BR249" s="704" t="e">
        <f t="shared" si="332"/>
        <v>#VALUE!</v>
      </c>
      <c r="BS249" s="769" t="e">
        <f t="shared" si="300"/>
        <v>#VALUE!</v>
      </c>
      <c r="BT249" s="705" t="e">
        <f t="shared" si="301"/>
        <v>#VALUE!</v>
      </c>
      <c r="BU249" s="702">
        <f t="shared" si="356"/>
        <v>1</v>
      </c>
      <c r="BV249" s="703" t="e">
        <f t="shared" si="333"/>
        <v>#VALUE!</v>
      </c>
      <c r="BW249" s="704" t="e">
        <f t="shared" si="334"/>
        <v>#VALUE!</v>
      </c>
      <c r="BX249" s="769" t="e">
        <f t="shared" si="302"/>
        <v>#VALUE!</v>
      </c>
      <c r="BY249" s="705" t="e">
        <f t="shared" si="303"/>
        <v>#VALUE!</v>
      </c>
      <c r="BZ249" s="702">
        <f t="shared" si="357"/>
        <v>1</v>
      </c>
      <c r="CA249" s="703" t="e">
        <f t="shared" si="335"/>
        <v>#VALUE!</v>
      </c>
      <c r="CB249" s="704" t="e">
        <f t="shared" si="336"/>
        <v>#VALUE!</v>
      </c>
      <c r="CC249" s="769" t="e">
        <f t="shared" si="304"/>
        <v>#VALUE!</v>
      </c>
      <c r="CD249" s="705" t="e">
        <f t="shared" si="305"/>
        <v>#VALUE!</v>
      </c>
      <c r="CE249" s="706">
        <f t="shared" si="343"/>
        <v>12</v>
      </c>
      <c r="CF249" s="707" t="e">
        <f t="shared" si="344"/>
        <v>#VALUE!</v>
      </c>
      <c r="CG249" s="708"/>
      <c r="CH249" s="709"/>
      <c r="CI249" s="719"/>
      <c r="CJ249" s="719"/>
      <c r="CK249" s="720"/>
      <c r="CL249" s="721"/>
      <c r="CM249" s="721"/>
      <c r="CN249" s="722"/>
      <c r="CO249" s="742" t="e">
        <f t="shared" si="337"/>
        <v>#VALUE!</v>
      </c>
      <c r="CP249" s="743" t="e">
        <f t="shared" si="338"/>
        <v>#VALUE!</v>
      </c>
      <c r="CQ249" s="724">
        <f t="shared" si="339"/>
        <v>0</v>
      </c>
      <c r="CR249" s="725" t="e">
        <f t="shared" si="358"/>
        <v>#VALUE!</v>
      </c>
      <c r="CS249" s="725" t="e">
        <f t="shared" si="358"/>
        <v>#VALUE!</v>
      </c>
      <c r="CT249" s="725" t="e">
        <f t="shared" si="340"/>
        <v>#VALUE!</v>
      </c>
      <c r="CU249" s="709"/>
    </row>
    <row r="250" spans="1:99" ht="16.5" customHeight="1">
      <c r="A250" s="23">
        <f t="shared" si="345"/>
        <v>246</v>
      </c>
      <c r="B250" s="142">
        <f>'2020-상시근로자'!B250</f>
        <v>0</v>
      </c>
      <c r="C250" s="635">
        <f>'2020-상시근로자'!C250</f>
        <v>0</v>
      </c>
      <c r="D250" s="637">
        <f>'2020-상시근로자'!D250</f>
        <v>0</v>
      </c>
      <c r="E250" s="156" t="e">
        <f t="shared" si="307"/>
        <v>#VALUE!</v>
      </c>
      <c r="F250" s="30" t="e">
        <f t="shared" si="308"/>
        <v>#VALUE!</v>
      </c>
      <c r="G250" s="31" t="e">
        <f t="shared" si="309"/>
        <v>#VALUE!</v>
      </c>
      <c r="H250" s="147" t="e">
        <f t="shared" si="310"/>
        <v>#VALUE!</v>
      </c>
      <c r="I250" s="636">
        <f>'2020-상시근로자'!E250</f>
        <v>0</v>
      </c>
      <c r="J250" s="636">
        <f>'2020-상시근로자'!G250</f>
        <v>0</v>
      </c>
      <c r="K250" s="33" t="e">
        <f t="shared" si="311"/>
        <v>#VALUE!</v>
      </c>
      <c r="L250" s="33">
        <f t="shared" si="342"/>
        <v>0</v>
      </c>
      <c r="M250" s="35" t="e">
        <f t="shared" si="312"/>
        <v>#VALUE!</v>
      </c>
      <c r="N250" s="108"/>
      <c r="O250" s="178"/>
      <c r="P250" s="179"/>
      <c r="Q250" s="106" t="s">
        <v>160</v>
      </c>
      <c r="R250" s="107" t="s">
        <v>160</v>
      </c>
      <c r="S250" s="43"/>
      <c r="T250" s="122" t="s">
        <v>160</v>
      </c>
      <c r="U250" s="122" t="s">
        <v>160</v>
      </c>
      <c r="V250" s="123" t="s">
        <v>160</v>
      </c>
      <c r="W250" s="702">
        <f t="shared" si="346"/>
        <v>1</v>
      </c>
      <c r="X250" s="703" t="e">
        <f t="shared" si="313"/>
        <v>#VALUE!</v>
      </c>
      <c r="Y250" s="704" t="e">
        <f t="shared" si="314"/>
        <v>#VALUE!</v>
      </c>
      <c r="Z250" s="769" t="e">
        <f t="shared" si="282"/>
        <v>#VALUE!</v>
      </c>
      <c r="AA250" s="705" t="e">
        <f t="shared" si="283"/>
        <v>#VALUE!</v>
      </c>
      <c r="AB250" s="702">
        <f t="shared" si="347"/>
        <v>1</v>
      </c>
      <c r="AC250" s="703" t="e">
        <f t="shared" si="315"/>
        <v>#VALUE!</v>
      </c>
      <c r="AD250" s="704" t="e">
        <f t="shared" si="316"/>
        <v>#VALUE!</v>
      </c>
      <c r="AE250" s="769" t="e">
        <f t="shared" si="284"/>
        <v>#VALUE!</v>
      </c>
      <c r="AF250" s="705" t="e">
        <f t="shared" si="285"/>
        <v>#VALUE!</v>
      </c>
      <c r="AG250" s="702">
        <f t="shared" si="348"/>
        <v>1</v>
      </c>
      <c r="AH250" s="703" t="e">
        <f t="shared" si="317"/>
        <v>#VALUE!</v>
      </c>
      <c r="AI250" s="704" t="e">
        <f t="shared" si="318"/>
        <v>#VALUE!</v>
      </c>
      <c r="AJ250" s="769" t="e">
        <f t="shared" si="286"/>
        <v>#VALUE!</v>
      </c>
      <c r="AK250" s="705" t="e">
        <f t="shared" si="287"/>
        <v>#VALUE!</v>
      </c>
      <c r="AL250" s="702">
        <f t="shared" si="349"/>
        <v>1</v>
      </c>
      <c r="AM250" s="703" t="e">
        <f t="shared" si="319"/>
        <v>#VALUE!</v>
      </c>
      <c r="AN250" s="704" t="e">
        <f t="shared" si="320"/>
        <v>#VALUE!</v>
      </c>
      <c r="AO250" s="769" t="e">
        <f t="shared" si="288"/>
        <v>#VALUE!</v>
      </c>
      <c r="AP250" s="705" t="e">
        <f t="shared" si="289"/>
        <v>#VALUE!</v>
      </c>
      <c r="AQ250" s="702">
        <f t="shared" si="350"/>
        <v>1</v>
      </c>
      <c r="AR250" s="703" t="e">
        <f t="shared" si="321"/>
        <v>#VALUE!</v>
      </c>
      <c r="AS250" s="704" t="e">
        <f t="shared" si="322"/>
        <v>#VALUE!</v>
      </c>
      <c r="AT250" s="769" t="e">
        <f t="shared" si="290"/>
        <v>#VALUE!</v>
      </c>
      <c r="AU250" s="705" t="e">
        <f t="shared" si="291"/>
        <v>#VALUE!</v>
      </c>
      <c r="AV250" s="702">
        <f t="shared" si="351"/>
        <v>1</v>
      </c>
      <c r="AW250" s="703" t="e">
        <f t="shared" si="323"/>
        <v>#VALUE!</v>
      </c>
      <c r="AX250" s="704" t="e">
        <f t="shared" si="324"/>
        <v>#VALUE!</v>
      </c>
      <c r="AY250" s="769" t="e">
        <f t="shared" si="292"/>
        <v>#VALUE!</v>
      </c>
      <c r="AZ250" s="705" t="e">
        <f t="shared" si="293"/>
        <v>#VALUE!</v>
      </c>
      <c r="BA250" s="702">
        <f t="shared" si="352"/>
        <v>1</v>
      </c>
      <c r="BB250" s="703" t="e">
        <f t="shared" si="325"/>
        <v>#VALUE!</v>
      </c>
      <c r="BC250" s="704" t="e">
        <f t="shared" si="326"/>
        <v>#VALUE!</v>
      </c>
      <c r="BD250" s="769" t="e">
        <f t="shared" si="294"/>
        <v>#VALUE!</v>
      </c>
      <c r="BE250" s="705" t="e">
        <f t="shared" si="295"/>
        <v>#VALUE!</v>
      </c>
      <c r="BF250" s="702">
        <f t="shared" si="353"/>
        <v>1</v>
      </c>
      <c r="BG250" s="703" t="e">
        <f t="shared" si="327"/>
        <v>#VALUE!</v>
      </c>
      <c r="BH250" s="704" t="e">
        <f t="shared" si="328"/>
        <v>#VALUE!</v>
      </c>
      <c r="BI250" s="769" t="e">
        <f t="shared" si="296"/>
        <v>#VALUE!</v>
      </c>
      <c r="BJ250" s="705" t="e">
        <f t="shared" si="297"/>
        <v>#VALUE!</v>
      </c>
      <c r="BK250" s="702">
        <f t="shared" si="354"/>
        <v>1</v>
      </c>
      <c r="BL250" s="703" t="e">
        <f t="shared" si="329"/>
        <v>#VALUE!</v>
      </c>
      <c r="BM250" s="704" t="e">
        <f t="shared" si="330"/>
        <v>#VALUE!</v>
      </c>
      <c r="BN250" s="769" t="e">
        <f t="shared" si="298"/>
        <v>#VALUE!</v>
      </c>
      <c r="BO250" s="705" t="e">
        <f t="shared" si="299"/>
        <v>#VALUE!</v>
      </c>
      <c r="BP250" s="702">
        <f t="shared" si="355"/>
        <v>1</v>
      </c>
      <c r="BQ250" s="703" t="e">
        <f t="shared" si="331"/>
        <v>#VALUE!</v>
      </c>
      <c r="BR250" s="704" t="e">
        <f t="shared" si="332"/>
        <v>#VALUE!</v>
      </c>
      <c r="BS250" s="769" t="e">
        <f t="shared" si="300"/>
        <v>#VALUE!</v>
      </c>
      <c r="BT250" s="705" t="e">
        <f t="shared" si="301"/>
        <v>#VALUE!</v>
      </c>
      <c r="BU250" s="702">
        <f t="shared" si="356"/>
        <v>1</v>
      </c>
      <c r="BV250" s="703" t="e">
        <f t="shared" si="333"/>
        <v>#VALUE!</v>
      </c>
      <c r="BW250" s="704" t="e">
        <f t="shared" si="334"/>
        <v>#VALUE!</v>
      </c>
      <c r="BX250" s="769" t="e">
        <f t="shared" si="302"/>
        <v>#VALUE!</v>
      </c>
      <c r="BY250" s="705" t="e">
        <f t="shared" si="303"/>
        <v>#VALUE!</v>
      </c>
      <c r="BZ250" s="702">
        <f t="shared" si="357"/>
        <v>1</v>
      </c>
      <c r="CA250" s="703" t="e">
        <f t="shared" si="335"/>
        <v>#VALUE!</v>
      </c>
      <c r="CB250" s="704" t="e">
        <f t="shared" si="336"/>
        <v>#VALUE!</v>
      </c>
      <c r="CC250" s="769" t="e">
        <f t="shared" si="304"/>
        <v>#VALUE!</v>
      </c>
      <c r="CD250" s="705" t="e">
        <f t="shared" si="305"/>
        <v>#VALUE!</v>
      </c>
      <c r="CE250" s="706">
        <f t="shared" si="343"/>
        <v>12</v>
      </c>
      <c r="CF250" s="707" t="e">
        <f t="shared" si="344"/>
        <v>#VALUE!</v>
      </c>
      <c r="CG250" s="708"/>
      <c r="CH250" s="709"/>
      <c r="CI250" s="719"/>
      <c r="CJ250" s="719"/>
      <c r="CK250" s="720"/>
      <c r="CL250" s="721"/>
      <c r="CM250" s="721"/>
      <c r="CN250" s="722"/>
      <c r="CO250" s="742" t="e">
        <f t="shared" si="337"/>
        <v>#VALUE!</v>
      </c>
      <c r="CP250" s="743" t="e">
        <f t="shared" si="338"/>
        <v>#VALUE!</v>
      </c>
      <c r="CQ250" s="724">
        <f t="shared" si="339"/>
        <v>0</v>
      </c>
      <c r="CR250" s="725" t="e">
        <f t="shared" si="358"/>
        <v>#VALUE!</v>
      </c>
      <c r="CS250" s="725" t="e">
        <f t="shared" si="358"/>
        <v>#VALUE!</v>
      </c>
      <c r="CT250" s="725" t="e">
        <f t="shared" si="340"/>
        <v>#VALUE!</v>
      </c>
      <c r="CU250" s="709"/>
    </row>
    <row r="251" spans="1:99" ht="16.5" customHeight="1" thickBot="1">
      <c r="A251" s="23">
        <f t="shared" si="345"/>
        <v>247</v>
      </c>
      <c r="B251" s="142">
        <f>'2020-상시근로자'!B251</f>
        <v>0</v>
      </c>
      <c r="C251" s="635">
        <f>'2020-상시근로자'!C251</f>
        <v>0</v>
      </c>
      <c r="D251" s="637">
        <f>'2020-상시근로자'!D251</f>
        <v>0</v>
      </c>
      <c r="E251" s="156" t="e">
        <f t="shared" si="307"/>
        <v>#VALUE!</v>
      </c>
      <c r="F251" s="30" t="e">
        <f t="shared" si="308"/>
        <v>#VALUE!</v>
      </c>
      <c r="G251" s="31" t="e">
        <f t="shared" si="309"/>
        <v>#VALUE!</v>
      </c>
      <c r="H251" s="147" t="e">
        <f t="shared" si="310"/>
        <v>#VALUE!</v>
      </c>
      <c r="I251" s="636">
        <f>'2020-상시근로자'!E251</f>
        <v>0</v>
      </c>
      <c r="J251" s="636">
        <f>'2020-상시근로자'!G251</f>
        <v>0</v>
      </c>
      <c r="K251" s="33" t="e">
        <f t="shared" si="311"/>
        <v>#VALUE!</v>
      </c>
      <c r="L251" s="33">
        <f t="shared" si="342"/>
        <v>0</v>
      </c>
      <c r="M251" s="35" t="e">
        <f t="shared" si="312"/>
        <v>#VALUE!</v>
      </c>
      <c r="N251" s="108"/>
      <c r="O251" s="180"/>
      <c r="P251" s="181"/>
      <c r="Q251" s="106" t="s">
        <v>160</v>
      </c>
      <c r="R251" s="107" t="s">
        <v>160</v>
      </c>
      <c r="S251" s="43"/>
      <c r="T251" s="122" t="s">
        <v>160</v>
      </c>
      <c r="U251" s="122" t="s">
        <v>160</v>
      </c>
      <c r="V251" s="123" t="s">
        <v>160</v>
      </c>
      <c r="W251" s="702">
        <f t="shared" si="346"/>
        <v>1</v>
      </c>
      <c r="X251" s="703" t="e">
        <f t="shared" si="313"/>
        <v>#VALUE!</v>
      </c>
      <c r="Y251" s="704" t="e">
        <f t="shared" si="314"/>
        <v>#VALUE!</v>
      </c>
      <c r="Z251" s="769" t="e">
        <f t="shared" si="282"/>
        <v>#VALUE!</v>
      </c>
      <c r="AA251" s="705" t="e">
        <f t="shared" si="283"/>
        <v>#VALUE!</v>
      </c>
      <c r="AB251" s="702">
        <f t="shared" si="347"/>
        <v>1</v>
      </c>
      <c r="AC251" s="703" t="e">
        <f t="shared" si="315"/>
        <v>#VALUE!</v>
      </c>
      <c r="AD251" s="704" t="e">
        <f t="shared" si="316"/>
        <v>#VALUE!</v>
      </c>
      <c r="AE251" s="769" t="e">
        <f t="shared" si="284"/>
        <v>#VALUE!</v>
      </c>
      <c r="AF251" s="705" t="e">
        <f t="shared" si="285"/>
        <v>#VALUE!</v>
      </c>
      <c r="AG251" s="702">
        <f t="shared" si="348"/>
        <v>1</v>
      </c>
      <c r="AH251" s="703" t="e">
        <f t="shared" si="317"/>
        <v>#VALUE!</v>
      </c>
      <c r="AI251" s="704" t="e">
        <f t="shared" si="318"/>
        <v>#VALUE!</v>
      </c>
      <c r="AJ251" s="769" t="e">
        <f t="shared" si="286"/>
        <v>#VALUE!</v>
      </c>
      <c r="AK251" s="705" t="e">
        <f t="shared" si="287"/>
        <v>#VALUE!</v>
      </c>
      <c r="AL251" s="702">
        <f t="shared" si="349"/>
        <v>1</v>
      </c>
      <c r="AM251" s="703" t="e">
        <f t="shared" si="319"/>
        <v>#VALUE!</v>
      </c>
      <c r="AN251" s="704" t="e">
        <f t="shared" si="320"/>
        <v>#VALUE!</v>
      </c>
      <c r="AO251" s="769" t="e">
        <f t="shared" si="288"/>
        <v>#VALUE!</v>
      </c>
      <c r="AP251" s="705" t="e">
        <f t="shared" si="289"/>
        <v>#VALUE!</v>
      </c>
      <c r="AQ251" s="702">
        <f t="shared" si="350"/>
        <v>1</v>
      </c>
      <c r="AR251" s="703" t="e">
        <f t="shared" si="321"/>
        <v>#VALUE!</v>
      </c>
      <c r="AS251" s="704" t="e">
        <f t="shared" si="322"/>
        <v>#VALUE!</v>
      </c>
      <c r="AT251" s="769" t="e">
        <f t="shared" si="290"/>
        <v>#VALUE!</v>
      </c>
      <c r="AU251" s="705" t="e">
        <f t="shared" si="291"/>
        <v>#VALUE!</v>
      </c>
      <c r="AV251" s="702">
        <f t="shared" si="351"/>
        <v>1</v>
      </c>
      <c r="AW251" s="703" t="e">
        <f t="shared" si="323"/>
        <v>#VALUE!</v>
      </c>
      <c r="AX251" s="704" t="e">
        <f t="shared" si="324"/>
        <v>#VALUE!</v>
      </c>
      <c r="AY251" s="769" t="e">
        <f t="shared" si="292"/>
        <v>#VALUE!</v>
      </c>
      <c r="AZ251" s="705" t="e">
        <f t="shared" si="293"/>
        <v>#VALUE!</v>
      </c>
      <c r="BA251" s="702">
        <f t="shared" si="352"/>
        <v>1</v>
      </c>
      <c r="BB251" s="703" t="e">
        <f t="shared" si="325"/>
        <v>#VALUE!</v>
      </c>
      <c r="BC251" s="704" t="e">
        <f t="shared" si="326"/>
        <v>#VALUE!</v>
      </c>
      <c r="BD251" s="769" t="e">
        <f t="shared" si="294"/>
        <v>#VALUE!</v>
      </c>
      <c r="BE251" s="705" t="e">
        <f t="shared" si="295"/>
        <v>#VALUE!</v>
      </c>
      <c r="BF251" s="702">
        <f t="shared" si="353"/>
        <v>1</v>
      </c>
      <c r="BG251" s="703" t="e">
        <f t="shared" si="327"/>
        <v>#VALUE!</v>
      </c>
      <c r="BH251" s="704" t="e">
        <f t="shared" si="328"/>
        <v>#VALUE!</v>
      </c>
      <c r="BI251" s="769" t="e">
        <f t="shared" si="296"/>
        <v>#VALUE!</v>
      </c>
      <c r="BJ251" s="705" t="e">
        <f t="shared" si="297"/>
        <v>#VALUE!</v>
      </c>
      <c r="BK251" s="702">
        <f t="shared" si="354"/>
        <v>1</v>
      </c>
      <c r="BL251" s="703" t="e">
        <f t="shared" si="329"/>
        <v>#VALUE!</v>
      </c>
      <c r="BM251" s="704" t="e">
        <f t="shared" si="330"/>
        <v>#VALUE!</v>
      </c>
      <c r="BN251" s="769" t="e">
        <f t="shared" si="298"/>
        <v>#VALUE!</v>
      </c>
      <c r="BO251" s="705" t="e">
        <f t="shared" si="299"/>
        <v>#VALUE!</v>
      </c>
      <c r="BP251" s="702">
        <f t="shared" si="355"/>
        <v>1</v>
      </c>
      <c r="BQ251" s="703" t="e">
        <f t="shared" si="331"/>
        <v>#VALUE!</v>
      </c>
      <c r="BR251" s="704" t="e">
        <f t="shared" si="332"/>
        <v>#VALUE!</v>
      </c>
      <c r="BS251" s="769" t="e">
        <f t="shared" si="300"/>
        <v>#VALUE!</v>
      </c>
      <c r="BT251" s="705" t="e">
        <f t="shared" si="301"/>
        <v>#VALUE!</v>
      </c>
      <c r="BU251" s="702">
        <f t="shared" si="356"/>
        <v>1</v>
      </c>
      <c r="BV251" s="703" t="e">
        <f t="shared" si="333"/>
        <v>#VALUE!</v>
      </c>
      <c r="BW251" s="704" t="e">
        <f t="shared" si="334"/>
        <v>#VALUE!</v>
      </c>
      <c r="BX251" s="769" t="e">
        <f t="shared" si="302"/>
        <v>#VALUE!</v>
      </c>
      <c r="BY251" s="705" t="e">
        <f t="shared" si="303"/>
        <v>#VALUE!</v>
      </c>
      <c r="BZ251" s="702">
        <f t="shared" si="357"/>
        <v>1</v>
      </c>
      <c r="CA251" s="703" t="e">
        <f t="shared" si="335"/>
        <v>#VALUE!</v>
      </c>
      <c r="CB251" s="704" t="e">
        <f t="shared" si="336"/>
        <v>#VALUE!</v>
      </c>
      <c r="CC251" s="769" t="e">
        <f t="shared" si="304"/>
        <v>#VALUE!</v>
      </c>
      <c r="CD251" s="705" t="e">
        <f t="shared" si="305"/>
        <v>#VALUE!</v>
      </c>
      <c r="CE251" s="706">
        <f t="shared" si="343"/>
        <v>12</v>
      </c>
      <c r="CF251" s="707" t="e">
        <f t="shared" si="344"/>
        <v>#VALUE!</v>
      </c>
      <c r="CG251" s="708"/>
      <c r="CH251" s="709"/>
      <c r="CI251" s="719"/>
      <c r="CJ251" s="719"/>
      <c r="CK251" s="720"/>
      <c r="CL251" s="721"/>
      <c r="CM251" s="721"/>
      <c r="CN251" s="722"/>
      <c r="CO251" s="742" t="e">
        <f t="shared" si="337"/>
        <v>#VALUE!</v>
      </c>
      <c r="CP251" s="743" t="e">
        <f t="shared" si="338"/>
        <v>#VALUE!</v>
      </c>
      <c r="CQ251" s="724">
        <f t="shared" si="339"/>
        <v>0</v>
      </c>
      <c r="CR251" s="725" t="e">
        <f t="shared" si="358"/>
        <v>#VALUE!</v>
      </c>
      <c r="CS251" s="725" t="e">
        <f t="shared" si="358"/>
        <v>#VALUE!</v>
      </c>
      <c r="CT251" s="725" t="e">
        <f t="shared" si="340"/>
        <v>#VALUE!</v>
      </c>
      <c r="CU251" s="709"/>
    </row>
    <row r="252" spans="1:99" ht="16.5" customHeight="1">
      <c r="A252" s="23">
        <f t="shared" si="345"/>
        <v>248</v>
      </c>
      <c r="B252" s="142">
        <f>'2020-상시근로자'!B252</f>
        <v>0</v>
      </c>
      <c r="C252" s="635">
        <f>'2020-상시근로자'!C252</f>
        <v>0</v>
      </c>
      <c r="D252" s="637">
        <f>'2020-상시근로자'!D252</f>
        <v>0</v>
      </c>
      <c r="E252" s="156" t="e">
        <f t="shared" si="307"/>
        <v>#VALUE!</v>
      </c>
      <c r="F252" s="30" t="e">
        <f t="shared" si="308"/>
        <v>#VALUE!</v>
      </c>
      <c r="G252" s="31" t="e">
        <f t="shared" si="309"/>
        <v>#VALUE!</v>
      </c>
      <c r="H252" s="147" t="e">
        <f t="shared" si="310"/>
        <v>#VALUE!</v>
      </c>
      <c r="I252" s="636">
        <f>'2020-상시근로자'!E252</f>
        <v>0</v>
      </c>
      <c r="J252" s="636">
        <f>'2020-상시근로자'!G252</f>
        <v>0</v>
      </c>
      <c r="K252" s="33" t="e">
        <f t="shared" si="311"/>
        <v>#VALUE!</v>
      </c>
      <c r="L252" s="33">
        <f t="shared" si="342"/>
        <v>0</v>
      </c>
      <c r="M252" s="35" t="e">
        <f t="shared" si="312"/>
        <v>#VALUE!</v>
      </c>
      <c r="N252" s="108"/>
      <c r="O252" s="178"/>
      <c r="P252" s="179"/>
      <c r="Q252" s="106" t="s">
        <v>160</v>
      </c>
      <c r="R252" s="107" t="s">
        <v>160</v>
      </c>
      <c r="S252" s="43"/>
      <c r="T252" s="122" t="s">
        <v>160</v>
      </c>
      <c r="U252" s="122" t="s">
        <v>160</v>
      </c>
      <c r="V252" s="123" t="s">
        <v>160</v>
      </c>
      <c r="W252" s="702">
        <f t="shared" si="346"/>
        <v>1</v>
      </c>
      <c r="X252" s="703" t="e">
        <f t="shared" si="313"/>
        <v>#VALUE!</v>
      </c>
      <c r="Y252" s="704" t="e">
        <f t="shared" si="314"/>
        <v>#VALUE!</v>
      </c>
      <c r="Z252" s="769" t="e">
        <f t="shared" si="282"/>
        <v>#VALUE!</v>
      </c>
      <c r="AA252" s="705" t="e">
        <f t="shared" si="283"/>
        <v>#VALUE!</v>
      </c>
      <c r="AB252" s="702">
        <f t="shared" si="347"/>
        <v>1</v>
      </c>
      <c r="AC252" s="703" t="e">
        <f t="shared" si="315"/>
        <v>#VALUE!</v>
      </c>
      <c r="AD252" s="704" t="e">
        <f t="shared" si="316"/>
        <v>#VALUE!</v>
      </c>
      <c r="AE252" s="769" t="e">
        <f t="shared" si="284"/>
        <v>#VALUE!</v>
      </c>
      <c r="AF252" s="705" t="e">
        <f t="shared" si="285"/>
        <v>#VALUE!</v>
      </c>
      <c r="AG252" s="702">
        <f t="shared" si="348"/>
        <v>1</v>
      </c>
      <c r="AH252" s="703" t="e">
        <f t="shared" si="317"/>
        <v>#VALUE!</v>
      </c>
      <c r="AI252" s="704" t="e">
        <f t="shared" si="318"/>
        <v>#VALUE!</v>
      </c>
      <c r="AJ252" s="769" t="e">
        <f t="shared" si="286"/>
        <v>#VALUE!</v>
      </c>
      <c r="AK252" s="705" t="e">
        <f t="shared" si="287"/>
        <v>#VALUE!</v>
      </c>
      <c r="AL252" s="702">
        <f t="shared" si="349"/>
        <v>1</v>
      </c>
      <c r="AM252" s="703" t="e">
        <f t="shared" si="319"/>
        <v>#VALUE!</v>
      </c>
      <c r="AN252" s="704" t="e">
        <f t="shared" si="320"/>
        <v>#VALUE!</v>
      </c>
      <c r="AO252" s="769" t="e">
        <f t="shared" si="288"/>
        <v>#VALUE!</v>
      </c>
      <c r="AP252" s="705" t="e">
        <f t="shared" si="289"/>
        <v>#VALUE!</v>
      </c>
      <c r="AQ252" s="702">
        <f t="shared" si="350"/>
        <v>1</v>
      </c>
      <c r="AR252" s="703" t="e">
        <f t="shared" si="321"/>
        <v>#VALUE!</v>
      </c>
      <c r="AS252" s="704" t="e">
        <f t="shared" si="322"/>
        <v>#VALUE!</v>
      </c>
      <c r="AT252" s="769" t="e">
        <f t="shared" si="290"/>
        <v>#VALUE!</v>
      </c>
      <c r="AU252" s="705" t="e">
        <f t="shared" si="291"/>
        <v>#VALUE!</v>
      </c>
      <c r="AV252" s="702">
        <f t="shared" si="351"/>
        <v>1</v>
      </c>
      <c r="AW252" s="703" t="e">
        <f t="shared" si="323"/>
        <v>#VALUE!</v>
      </c>
      <c r="AX252" s="704" t="e">
        <f t="shared" si="324"/>
        <v>#VALUE!</v>
      </c>
      <c r="AY252" s="769" t="e">
        <f t="shared" si="292"/>
        <v>#VALUE!</v>
      </c>
      <c r="AZ252" s="705" t="e">
        <f t="shared" si="293"/>
        <v>#VALUE!</v>
      </c>
      <c r="BA252" s="702">
        <f t="shared" si="352"/>
        <v>1</v>
      </c>
      <c r="BB252" s="703" t="e">
        <f t="shared" si="325"/>
        <v>#VALUE!</v>
      </c>
      <c r="BC252" s="704" t="e">
        <f t="shared" si="326"/>
        <v>#VALUE!</v>
      </c>
      <c r="BD252" s="769" t="e">
        <f t="shared" si="294"/>
        <v>#VALUE!</v>
      </c>
      <c r="BE252" s="705" t="e">
        <f t="shared" si="295"/>
        <v>#VALUE!</v>
      </c>
      <c r="BF252" s="702">
        <f t="shared" si="353"/>
        <v>1</v>
      </c>
      <c r="BG252" s="703" t="e">
        <f t="shared" si="327"/>
        <v>#VALUE!</v>
      </c>
      <c r="BH252" s="704" t="e">
        <f t="shared" si="328"/>
        <v>#VALUE!</v>
      </c>
      <c r="BI252" s="769" t="e">
        <f t="shared" si="296"/>
        <v>#VALUE!</v>
      </c>
      <c r="BJ252" s="705" t="e">
        <f t="shared" si="297"/>
        <v>#VALUE!</v>
      </c>
      <c r="BK252" s="702">
        <f t="shared" si="354"/>
        <v>1</v>
      </c>
      <c r="BL252" s="703" t="e">
        <f t="shared" si="329"/>
        <v>#VALUE!</v>
      </c>
      <c r="BM252" s="704" t="e">
        <f t="shared" si="330"/>
        <v>#VALUE!</v>
      </c>
      <c r="BN252" s="769" t="e">
        <f t="shared" si="298"/>
        <v>#VALUE!</v>
      </c>
      <c r="BO252" s="705" t="e">
        <f t="shared" si="299"/>
        <v>#VALUE!</v>
      </c>
      <c r="BP252" s="702">
        <f t="shared" si="355"/>
        <v>1</v>
      </c>
      <c r="BQ252" s="703" t="e">
        <f t="shared" si="331"/>
        <v>#VALUE!</v>
      </c>
      <c r="BR252" s="704" t="e">
        <f t="shared" si="332"/>
        <v>#VALUE!</v>
      </c>
      <c r="BS252" s="769" t="e">
        <f t="shared" si="300"/>
        <v>#VALUE!</v>
      </c>
      <c r="BT252" s="705" t="e">
        <f t="shared" si="301"/>
        <v>#VALUE!</v>
      </c>
      <c r="BU252" s="702">
        <f t="shared" si="356"/>
        <v>1</v>
      </c>
      <c r="BV252" s="703" t="e">
        <f t="shared" si="333"/>
        <v>#VALUE!</v>
      </c>
      <c r="BW252" s="704" t="e">
        <f t="shared" si="334"/>
        <v>#VALUE!</v>
      </c>
      <c r="BX252" s="769" t="e">
        <f t="shared" si="302"/>
        <v>#VALUE!</v>
      </c>
      <c r="BY252" s="705" t="e">
        <f t="shared" si="303"/>
        <v>#VALUE!</v>
      </c>
      <c r="BZ252" s="702">
        <f t="shared" si="357"/>
        <v>1</v>
      </c>
      <c r="CA252" s="703" t="e">
        <f t="shared" si="335"/>
        <v>#VALUE!</v>
      </c>
      <c r="CB252" s="704" t="e">
        <f t="shared" si="336"/>
        <v>#VALUE!</v>
      </c>
      <c r="CC252" s="769" t="e">
        <f t="shared" si="304"/>
        <v>#VALUE!</v>
      </c>
      <c r="CD252" s="705" t="e">
        <f t="shared" si="305"/>
        <v>#VALUE!</v>
      </c>
      <c r="CE252" s="706">
        <f t="shared" si="343"/>
        <v>12</v>
      </c>
      <c r="CF252" s="707" t="e">
        <f t="shared" si="344"/>
        <v>#VALUE!</v>
      </c>
      <c r="CG252" s="708"/>
      <c r="CH252" s="709"/>
      <c r="CI252" s="719"/>
      <c r="CJ252" s="719"/>
      <c r="CK252" s="720"/>
      <c r="CL252" s="721"/>
      <c r="CM252" s="721"/>
      <c r="CN252" s="722"/>
      <c r="CO252" s="742" t="e">
        <f t="shared" si="337"/>
        <v>#VALUE!</v>
      </c>
      <c r="CP252" s="743" t="e">
        <f t="shared" si="338"/>
        <v>#VALUE!</v>
      </c>
      <c r="CQ252" s="724">
        <f t="shared" si="339"/>
        <v>0</v>
      </c>
      <c r="CR252" s="725" t="e">
        <f t="shared" si="358"/>
        <v>#VALUE!</v>
      </c>
      <c r="CS252" s="725" t="e">
        <f t="shared" si="358"/>
        <v>#VALUE!</v>
      </c>
      <c r="CT252" s="725" t="e">
        <f t="shared" si="340"/>
        <v>#VALUE!</v>
      </c>
      <c r="CU252" s="709"/>
    </row>
    <row r="253" spans="1:99" ht="16.5" customHeight="1">
      <c r="A253" s="23">
        <f t="shared" si="345"/>
        <v>249</v>
      </c>
      <c r="B253" s="142">
        <f>'2020-상시근로자'!B253</f>
        <v>0</v>
      </c>
      <c r="C253" s="635">
        <f>'2020-상시근로자'!C253</f>
        <v>0</v>
      </c>
      <c r="D253" s="637">
        <f>'2020-상시근로자'!D253</f>
        <v>0</v>
      </c>
      <c r="E253" s="156" t="e">
        <f t="shared" si="307"/>
        <v>#VALUE!</v>
      </c>
      <c r="F253" s="30" t="e">
        <f t="shared" si="308"/>
        <v>#VALUE!</v>
      </c>
      <c r="G253" s="31" t="e">
        <f t="shared" si="309"/>
        <v>#VALUE!</v>
      </c>
      <c r="H253" s="147" t="e">
        <f t="shared" si="310"/>
        <v>#VALUE!</v>
      </c>
      <c r="I253" s="636">
        <f>'2020-상시근로자'!E253</f>
        <v>0</v>
      </c>
      <c r="J253" s="636">
        <f>'2020-상시근로자'!G253</f>
        <v>0</v>
      </c>
      <c r="K253" s="33" t="e">
        <f t="shared" si="311"/>
        <v>#VALUE!</v>
      </c>
      <c r="L253" s="33">
        <f t="shared" si="342"/>
        <v>0</v>
      </c>
      <c r="M253" s="35" t="e">
        <f t="shared" si="312"/>
        <v>#VALUE!</v>
      </c>
      <c r="N253" s="108"/>
      <c r="O253" s="178"/>
      <c r="P253" s="179"/>
      <c r="Q253" s="106" t="s">
        <v>160</v>
      </c>
      <c r="R253" s="107" t="s">
        <v>160</v>
      </c>
      <c r="S253" s="43"/>
      <c r="T253" s="122" t="s">
        <v>160</v>
      </c>
      <c r="U253" s="122" t="s">
        <v>160</v>
      </c>
      <c r="V253" s="123" t="s">
        <v>160</v>
      </c>
      <c r="W253" s="702">
        <f t="shared" si="346"/>
        <v>1</v>
      </c>
      <c r="X253" s="703" t="e">
        <f t="shared" si="313"/>
        <v>#VALUE!</v>
      </c>
      <c r="Y253" s="704" t="e">
        <f t="shared" si="314"/>
        <v>#VALUE!</v>
      </c>
      <c r="Z253" s="769" t="e">
        <f t="shared" si="282"/>
        <v>#VALUE!</v>
      </c>
      <c r="AA253" s="705" t="e">
        <f t="shared" si="283"/>
        <v>#VALUE!</v>
      </c>
      <c r="AB253" s="702">
        <f t="shared" si="347"/>
        <v>1</v>
      </c>
      <c r="AC253" s="703" t="e">
        <f t="shared" si="315"/>
        <v>#VALUE!</v>
      </c>
      <c r="AD253" s="704" t="e">
        <f t="shared" si="316"/>
        <v>#VALUE!</v>
      </c>
      <c r="AE253" s="769" t="e">
        <f t="shared" si="284"/>
        <v>#VALUE!</v>
      </c>
      <c r="AF253" s="705" t="e">
        <f t="shared" si="285"/>
        <v>#VALUE!</v>
      </c>
      <c r="AG253" s="702">
        <f t="shared" si="348"/>
        <v>1</v>
      </c>
      <c r="AH253" s="703" t="e">
        <f t="shared" si="317"/>
        <v>#VALUE!</v>
      </c>
      <c r="AI253" s="704" t="e">
        <f t="shared" si="318"/>
        <v>#VALUE!</v>
      </c>
      <c r="AJ253" s="769" t="e">
        <f t="shared" si="286"/>
        <v>#VALUE!</v>
      </c>
      <c r="AK253" s="705" t="e">
        <f t="shared" si="287"/>
        <v>#VALUE!</v>
      </c>
      <c r="AL253" s="702">
        <f t="shared" si="349"/>
        <v>1</v>
      </c>
      <c r="AM253" s="703" t="e">
        <f t="shared" si="319"/>
        <v>#VALUE!</v>
      </c>
      <c r="AN253" s="704" t="e">
        <f t="shared" si="320"/>
        <v>#VALUE!</v>
      </c>
      <c r="AO253" s="769" t="e">
        <f t="shared" si="288"/>
        <v>#VALUE!</v>
      </c>
      <c r="AP253" s="705" t="e">
        <f t="shared" si="289"/>
        <v>#VALUE!</v>
      </c>
      <c r="AQ253" s="702">
        <f t="shared" si="350"/>
        <v>1</v>
      </c>
      <c r="AR253" s="703" t="e">
        <f t="shared" si="321"/>
        <v>#VALUE!</v>
      </c>
      <c r="AS253" s="704" t="e">
        <f t="shared" si="322"/>
        <v>#VALUE!</v>
      </c>
      <c r="AT253" s="769" t="e">
        <f t="shared" si="290"/>
        <v>#VALUE!</v>
      </c>
      <c r="AU253" s="705" t="e">
        <f t="shared" si="291"/>
        <v>#VALUE!</v>
      </c>
      <c r="AV253" s="702">
        <f t="shared" si="351"/>
        <v>1</v>
      </c>
      <c r="AW253" s="703" t="e">
        <f t="shared" si="323"/>
        <v>#VALUE!</v>
      </c>
      <c r="AX253" s="704" t="e">
        <f t="shared" si="324"/>
        <v>#VALUE!</v>
      </c>
      <c r="AY253" s="769" t="e">
        <f t="shared" si="292"/>
        <v>#VALUE!</v>
      </c>
      <c r="AZ253" s="705" t="e">
        <f t="shared" si="293"/>
        <v>#VALUE!</v>
      </c>
      <c r="BA253" s="702">
        <f t="shared" si="352"/>
        <v>1</v>
      </c>
      <c r="BB253" s="703" t="e">
        <f t="shared" si="325"/>
        <v>#VALUE!</v>
      </c>
      <c r="BC253" s="704" t="e">
        <f t="shared" si="326"/>
        <v>#VALUE!</v>
      </c>
      <c r="BD253" s="769" t="e">
        <f t="shared" si="294"/>
        <v>#VALUE!</v>
      </c>
      <c r="BE253" s="705" t="e">
        <f t="shared" si="295"/>
        <v>#VALUE!</v>
      </c>
      <c r="BF253" s="702">
        <f t="shared" si="353"/>
        <v>1</v>
      </c>
      <c r="BG253" s="703" t="e">
        <f t="shared" si="327"/>
        <v>#VALUE!</v>
      </c>
      <c r="BH253" s="704" t="e">
        <f t="shared" si="328"/>
        <v>#VALUE!</v>
      </c>
      <c r="BI253" s="769" t="e">
        <f t="shared" si="296"/>
        <v>#VALUE!</v>
      </c>
      <c r="BJ253" s="705" t="e">
        <f t="shared" si="297"/>
        <v>#VALUE!</v>
      </c>
      <c r="BK253" s="702">
        <f t="shared" si="354"/>
        <v>1</v>
      </c>
      <c r="BL253" s="703" t="e">
        <f t="shared" si="329"/>
        <v>#VALUE!</v>
      </c>
      <c r="BM253" s="704" t="e">
        <f t="shared" si="330"/>
        <v>#VALUE!</v>
      </c>
      <c r="BN253" s="769" t="e">
        <f t="shared" si="298"/>
        <v>#VALUE!</v>
      </c>
      <c r="BO253" s="705" t="e">
        <f t="shared" si="299"/>
        <v>#VALUE!</v>
      </c>
      <c r="BP253" s="702">
        <f t="shared" si="355"/>
        <v>1</v>
      </c>
      <c r="BQ253" s="703" t="e">
        <f t="shared" si="331"/>
        <v>#VALUE!</v>
      </c>
      <c r="BR253" s="704" t="e">
        <f t="shared" si="332"/>
        <v>#VALUE!</v>
      </c>
      <c r="BS253" s="769" t="e">
        <f t="shared" si="300"/>
        <v>#VALUE!</v>
      </c>
      <c r="BT253" s="705" t="e">
        <f t="shared" si="301"/>
        <v>#VALUE!</v>
      </c>
      <c r="BU253" s="702">
        <f t="shared" si="356"/>
        <v>1</v>
      </c>
      <c r="BV253" s="703" t="e">
        <f t="shared" si="333"/>
        <v>#VALUE!</v>
      </c>
      <c r="BW253" s="704" t="e">
        <f t="shared" si="334"/>
        <v>#VALUE!</v>
      </c>
      <c r="BX253" s="769" t="e">
        <f t="shared" si="302"/>
        <v>#VALUE!</v>
      </c>
      <c r="BY253" s="705" t="e">
        <f t="shared" si="303"/>
        <v>#VALUE!</v>
      </c>
      <c r="BZ253" s="702">
        <f t="shared" si="357"/>
        <v>1</v>
      </c>
      <c r="CA253" s="703" t="e">
        <f t="shared" si="335"/>
        <v>#VALUE!</v>
      </c>
      <c r="CB253" s="704" t="e">
        <f t="shared" si="336"/>
        <v>#VALUE!</v>
      </c>
      <c r="CC253" s="769" t="e">
        <f t="shared" si="304"/>
        <v>#VALUE!</v>
      </c>
      <c r="CD253" s="705" t="e">
        <f t="shared" si="305"/>
        <v>#VALUE!</v>
      </c>
      <c r="CE253" s="706">
        <f t="shared" si="343"/>
        <v>12</v>
      </c>
      <c r="CF253" s="707" t="e">
        <f t="shared" si="344"/>
        <v>#VALUE!</v>
      </c>
      <c r="CG253" s="708"/>
      <c r="CH253" s="709"/>
      <c r="CI253" s="719"/>
      <c r="CJ253" s="719"/>
      <c r="CK253" s="720"/>
      <c r="CL253" s="721"/>
      <c r="CM253" s="721"/>
      <c r="CN253" s="722"/>
      <c r="CO253" s="742" t="e">
        <f t="shared" si="337"/>
        <v>#VALUE!</v>
      </c>
      <c r="CP253" s="743" t="e">
        <f t="shared" si="338"/>
        <v>#VALUE!</v>
      </c>
      <c r="CQ253" s="724">
        <f t="shared" si="339"/>
        <v>0</v>
      </c>
      <c r="CR253" s="725" t="e">
        <f t="shared" si="358"/>
        <v>#VALUE!</v>
      </c>
      <c r="CS253" s="725" t="e">
        <f t="shared" si="358"/>
        <v>#VALUE!</v>
      </c>
      <c r="CT253" s="725" t="e">
        <f t="shared" si="340"/>
        <v>#VALUE!</v>
      </c>
      <c r="CU253" s="709"/>
    </row>
    <row r="254" spans="1:99" ht="16.5" customHeight="1" thickBot="1">
      <c r="A254" s="23">
        <f t="shared" si="345"/>
        <v>250</v>
      </c>
      <c r="B254" s="142">
        <f>'2020-상시근로자'!B254</f>
        <v>0</v>
      </c>
      <c r="C254" s="635">
        <f>'2020-상시근로자'!C254</f>
        <v>0</v>
      </c>
      <c r="D254" s="637">
        <f>'2020-상시근로자'!D254</f>
        <v>0</v>
      </c>
      <c r="E254" s="156" t="e">
        <f t="shared" si="307"/>
        <v>#VALUE!</v>
      </c>
      <c r="F254" s="30" t="e">
        <f t="shared" si="308"/>
        <v>#VALUE!</v>
      </c>
      <c r="G254" s="31" t="e">
        <f t="shared" si="309"/>
        <v>#VALUE!</v>
      </c>
      <c r="H254" s="147" t="e">
        <f t="shared" si="310"/>
        <v>#VALUE!</v>
      </c>
      <c r="I254" s="636">
        <f>'2020-상시근로자'!E254</f>
        <v>0</v>
      </c>
      <c r="J254" s="636">
        <f>'2020-상시근로자'!G254</f>
        <v>0</v>
      </c>
      <c r="K254" s="33" t="e">
        <f t="shared" si="311"/>
        <v>#VALUE!</v>
      </c>
      <c r="L254" s="33">
        <f t="shared" si="342"/>
        <v>0</v>
      </c>
      <c r="M254" s="35" t="e">
        <f t="shared" si="312"/>
        <v>#VALUE!</v>
      </c>
      <c r="N254" s="108"/>
      <c r="O254" s="178"/>
      <c r="P254" s="179"/>
      <c r="Q254" s="184" t="s">
        <v>160</v>
      </c>
      <c r="R254" s="185" t="s">
        <v>160</v>
      </c>
      <c r="S254" s="186"/>
      <c r="T254" s="187" t="s">
        <v>160</v>
      </c>
      <c r="U254" s="187" t="s">
        <v>160</v>
      </c>
      <c r="V254" s="188" t="s">
        <v>160</v>
      </c>
      <c r="W254" s="702">
        <f t="shared" si="346"/>
        <v>1</v>
      </c>
      <c r="X254" s="703" t="e">
        <f t="shared" si="313"/>
        <v>#VALUE!</v>
      </c>
      <c r="Y254" s="704" t="e">
        <f t="shared" si="314"/>
        <v>#VALUE!</v>
      </c>
      <c r="Z254" s="769" t="e">
        <f t="shared" si="282"/>
        <v>#VALUE!</v>
      </c>
      <c r="AA254" s="705" t="e">
        <f t="shared" si="283"/>
        <v>#VALUE!</v>
      </c>
      <c r="AB254" s="702">
        <f t="shared" si="347"/>
        <v>1</v>
      </c>
      <c r="AC254" s="703" t="e">
        <f t="shared" si="315"/>
        <v>#VALUE!</v>
      </c>
      <c r="AD254" s="704" t="e">
        <f t="shared" si="316"/>
        <v>#VALUE!</v>
      </c>
      <c r="AE254" s="769" t="e">
        <f t="shared" si="284"/>
        <v>#VALUE!</v>
      </c>
      <c r="AF254" s="705" t="e">
        <f t="shared" si="285"/>
        <v>#VALUE!</v>
      </c>
      <c r="AG254" s="702">
        <f t="shared" si="348"/>
        <v>1</v>
      </c>
      <c r="AH254" s="703" t="e">
        <f t="shared" si="317"/>
        <v>#VALUE!</v>
      </c>
      <c r="AI254" s="704" t="e">
        <f t="shared" si="318"/>
        <v>#VALUE!</v>
      </c>
      <c r="AJ254" s="769" t="e">
        <f t="shared" si="286"/>
        <v>#VALUE!</v>
      </c>
      <c r="AK254" s="705" t="e">
        <f t="shared" si="287"/>
        <v>#VALUE!</v>
      </c>
      <c r="AL254" s="702">
        <f t="shared" si="349"/>
        <v>1</v>
      </c>
      <c r="AM254" s="703" t="e">
        <f t="shared" si="319"/>
        <v>#VALUE!</v>
      </c>
      <c r="AN254" s="704" t="e">
        <f t="shared" si="320"/>
        <v>#VALUE!</v>
      </c>
      <c r="AO254" s="769" t="e">
        <f t="shared" si="288"/>
        <v>#VALUE!</v>
      </c>
      <c r="AP254" s="705" t="e">
        <f t="shared" si="289"/>
        <v>#VALUE!</v>
      </c>
      <c r="AQ254" s="702">
        <f t="shared" si="350"/>
        <v>1</v>
      </c>
      <c r="AR254" s="703" t="e">
        <f t="shared" si="321"/>
        <v>#VALUE!</v>
      </c>
      <c r="AS254" s="704" t="e">
        <f t="shared" si="322"/>
        <v>#VALUE!</v>
      </c>
      <c r="AT254" s="769" t="e">
        <f t="shared" si="290"/>
        <v>#VALUE!</v>
      </c>
      <c r="AU254" s="705" t="e">
        <f t="shared" si="291"/>
        <v>#VALUE!</v>
      </c>
      <c r="AV254" s="702">
        <f t="shared" si="351"/>
        <v>1</v>
      </c>
      <c r="AW254" s="703" t="e">
        <f t="shared" si="323"/>
        <v>#VALUE!</v>
      </c>
      <c r="AX254" s="704" t="e">
        <f t="shared" si="324"/>
        <v>#VALUE!</v>
      </c>
      <c r="AY254" s="769" t="e">
        <f t="shared" si="292"/>
        <v>#VALUE!</v>
      </c>
      <c r="AZ254" s="705" t="e">
        <f t="shared" si="293"/>
        <v>#VALUE!</v>
      </c>
      <c r="BA254" s="702">
        <f t="shared" si="352"/>
        <v>1</v>
      </c>
      <c r="BB254" s="703" t="e">
        <f t="shared" si="325"/>
        <v>#VALUE!</v>
      </c>
      <c r="BC254" s="704" t="e">
        <f t="shared" si="326"/>
        <v>#VALUE!</v>
      </c>
      <c r="BD254" s="769" t="e">
        <f t="shared" si="294"/>
        <v>#VALUE!</v>
      </c>
      <c r="BE254" s="705" t="e">
        <f t="shared" si="295"/>
        <v>#VALUE!</v>
      </c>
      <c r="BF254" s="702">
        <f t="shared" si="353"/>
        <v>1</v>
      </c>
      <c r="BG254" s="703" t="e">
        <f t="shared" si="327"/>
        <v>#VALUE!</v>
      </c>
      <c r="BH254" s="704" t="e">
        <f t="shared" si="328"/>
        <v>#VALUE!</v>
      </c>
      <c r="BI254" s="769" t="e">
        <f t="shared" si="296"/>
        <v>#VALUE!</v>
      </c>
      <c r="BJ254" s="705" t="e">
        <f t="shared" si="297"/>
        <v>#VALUE!</v>
      </c>
      <c r="BK254" s="702">
        <f t="shared" si="354"/>
        <v>1</v>
      </c>
      <c r="BL254" s="703" t="e">
        <f t="shared" si="329"/>
        <v>#VALUE!</v>
      </c>
      <c r="BM254" s="704" t="e">
        <f t="shared" si="330"/>
        <v>#VALUE!</v>
      </c>
      <c r="BN254" s="769" t="e">
        <f t="shared" si="298"/>
        <v>#VALUE!</v>
      </c>
      <c r="BO254" s="705" t="e">
        <f t="shared" si="299"/>
        <v>#VALUE!</v>
      </c>
      <c r="BP254" s="702">
        <f t="shared" si="355"/>
        <v>1</v>
      </c>
      <c r="BQ254" s="703" t="e">
        <f t="shared" si="331"/>
        <v>#VALUE!</v>
      </c>
      <c r="BR254" s="704" t="e">
        <f t="shared" si="332"/>
        <v>#VALUE!</v>
      </c>
      <c r="BS254" s="769" t="e">
        <f t="shared" si="300"/>
        <v>#VALUE!</v>
      </c>
      <c r="BT254" s="705" t="e">
        <f t="shared" si="301"/>
        <v>#VALUE!</v>
      </c>
      <c r="BU254" s="702">
        <f t="shared" si="356"/>
        <v>1</v>
      </c>
      <c r="BV254" s="703" t="e">
        <f t="shared" si="333"/>
        <v>#VALUE!</v>
      </c>
      <c r="BW254" s="704" t="e">
        <f t="shared" si="334"/>
        <v>#VALUE!</v>
      </c>
      <c r="BX254" s="769" t="e">
        <f t="shared" si="302"/>
        <v>#VALUE!</v>
      </c>
      <c r="BY254" s="705" t="e">
        <f t="shared" si="303"/>
        <v>#VALUE!</v>
      </c>
      <c r="BZ254" s="702">
        <f t="shared" si="357"/>
        <v>1</v>
      </c>
      <c r="CA254" s="703" t="e">
        <f t="shared" si="335"/>
        <v>#VALUE!</v>
      </c>
      <c r="CB254" s="704" t="e">
        <f t="shared" si="336"/>
        <v>#VALUE!</v>
      </c>
      <c r="CC254" s="769" t="e">
        <f t="shared" si="304"/>
        <v>#VALUE!</v>
      </c>
      <c r="CD254" s="705" t="e">
        <f t="shared" si="305"/>
        <v>#VALUE!</v>
      </c>
      <c r="CE254" s="706">
        <f t="shared" si="343"/>
        <v>12</v>
      </c>
      <c r="CF254" s="707" t="e">
        <f t="shared" si="344"/>
        <v>#VALUE!</v>
      </c>
      <c r="CG254" s="708"/>
      <c r="CH254" s="709"/>
      <c r="CI254" s="719"/>
      <c r="CJ254" s="719"/>
      <c r="CK254" s="720"/>
      <c r="CL254" s="721"/>
      <c r="CM254" s="721"/>
      <c r="CN254" s="722"/>
      <c r="CO254" s="742" t="e">
        <f t="shared" si="337"/>
        <v>#VALUE!</v>
      </c>
      <c r="CP254" s="743" t="e">
        <f t="shared" si="338"/>
        <v>#VALUE!</v>
      </c>
      <c r="CQ254" s="724">
        <f t="shared" si="339"/>
        <v>0</v>
      </c>
      <c r="CR254" s="725" t="e">
        <f t="shared" si="358"/>
        <v>#VALUE!</v>
      </c>
      <c r="CS254" s="725" t="e">
        <f t="shared" si="358"/>
        <v>#VALUE!</v>
      </c>
      <c r="CT254" s="725" t="e">
        <f t="shared" si="340"/>
        <v>#VALUE!</v>
      </c>
      <c r="CU254" s="709"/>
    </row>
    <row r="255" spans="1:99" ht="16.5" customHeight="1">
      <c r="A255" s="23">
        <f t="shared" si="345"/>
        <v>251</v>
      </c>
      <c r="B255" s="142">
        <f>'2020-상시근로자'!B255</f>
        <v>0</v>
      </c>
      <c r="C255" s="635">
        <f>'2020-상시근로자'!C255</f>
        <v>0</v>
      </c>
      <c r="D255" s="637">
        <f>'2020-상시근로자'!D255</f>
        <v>0</v>
      </c>
      <c r="E255" s="156" t="e">
        <f t="shared" si="307"/>
        <v>#VALUE!</v>
      </c>
      <c r="F255" s="30" t="e">
        <f t="shared" si="308"/>
        <v>#VALUE!</v>
      </c>
      <c r="G255" s="31" t="e">
        <f t="shared" si="309"/>
        <v>#VALUE!</v>
      </c>
      <c r="H255" s="147" t="e">
        <f t="shared" si="310"/>
        <v>#VALUE!</v>
      </c>
      <c r="I255" s="636">
        <f>'2020-상시근로자'!E255</f>
        <v>0</v>
      </c>
      <c r="J255" s="636">
        <f>'2020-상시근로자'!G255</f>
        <v>0</v>
      </c>
      <c r="K255" s="33" t="e">
        <f t="shared" si="311"/>
        <v>#VALUE!</v>
      </c>
      <c r="L255" s="33">
        <f t="shared" si="342"/>
        <v>0</v>
      </c>
      <c r="M255" s="35" t="e">
        <f t="shared" si="312"/>
        <v>#VALUE!</v>
      </c>
      <c r="N255" s="108"/>
      <c r="O255" s="178"/>
      <c r="P255" s="179"/>
      <c r="Q255" s="189" t="s">
        <v>160</v>
      </c>
      <c r="R255" s="190" t="s">
        <v>160</v>
      </c>
      <c r="S255" s="191"/>
      <c r="T255" s="192" t="s">
        <v>160</v>
      </c>
      <c r="U255" s="192" t="s">
        <v>160</v>
      </c>
      <c r="V255" s="193" t="s">
        <v>160</v>
      </c>
      <c r="W255" s="702">
        <f t="shared" si="346"/>
        <v>1</v>
      </c>
      <c r="X255" s="703" t="e">
        <f t="shared" si="313"/>
        <v>#VALUE!</v>
      </c>
      <c r="Y255" s="704" t="e">
        <f t="shared" si="314"/>
        <v>#VALUE!</v>
      </c>
      <c r="Z255" s="769" t="e">
        <f t="shared" si="282"/>
        <v>#VALUE!</v>
      </c>
      <c r="AA255" s="705" t="e">
        <f t="shared" si="283"/>
        <v>#VALUE!</v>
      </c>
      <c r="AB255" s="702">
        <f t="shared" si="347"/>
        <v>1</v>
      </c>
      <c r="AC255" s="703" t="e">
        <f t="shared" si="315"/>
        <v>#VALUE!</v>
      </c>
      <c r="AD255" s="704" t="e">
        <f t="shared" si="316"/>
        <v>#VALUE!</v>
      </c>
      <c r="AE255" s="769" t="e">
        <f t="shared" si="284"/>
        <v>#VALUE!</v>
      </c>
      <c r="AF255" s="705" t="e">
        <f t="shared" si="285"/>
        <v>#VALUE!</v>
      </c>
      <c r="AG255" s="702">
        <f t="shared" si="348"/>
        <v>1</v>
      </c>
      <c r="AH255" s="703" t="e">
        <f t="shared" si="317"/>
        <v>#VALUE!</v>
      </c>
      <c r="AI255" s="704" t="e">
        <f t="shared" si="318"/>
        <v>#VALUE!</v>
      </c>
      <c r="AJ255" s="769" t="e">
        <f t="shared" si="286"/>
        <v>#VALUE!</v>
      </c>
      <c r="AK255" s="705" t="e">
        <f t="shared" si="287"/>
        <v>#VALUE!</v>
      </c>
      <c r="AL255" s="702">
        <f t="shared" si="349"/>
        <v>1</v>
      </c>
      <c r="AM255" s="703" t="e">
        <f t="shared" si="319"/>
        <v>#VALUE!</v>
      </c>
      <c r="AN255" s="704" t="e">
        <f t="shared" si="320"/>
        <v>#VALUE!</v>
      </c>
      <c r="AO255" s="769" t="e">
        <f t="shared" si="288"/>
        <v>#VALUE!</v>
      </c>
      <c r="AP255" s="705" t="e">
        <f t="shared" si="289"/>
        <v>#VALUE!</v>
      </c>
      <c r="AQ255" s="702">
        <f t="shared" si="350"/>
        <v>1</v>
      </c>
      <c r="AR255" s="703" t="e">
        <f t="shared" si="321"/>
        <v>#VALUE!</v>
      </c>
      <c r="AS255" s="704" t="e">
        <f t="shared" si="322"/>
        <v>#VALUE!</v>
      </c>
      <c r="AT255" s="769" t="e">
        <f t="shared" si="290"/>
        <v>#VALUE!</v>
      </c>
      <c r="AU255" s="705" t="e">
        <f t="shared" si="291"/>
        <v>#VALUE!</v>
      </c>
      <c r="AV255" s="702">
        <f t="shared" si="351"/>
        <v>1</v>
      </c>
      <c r="AW255" s="703" t="e">
        <f t="shared" si="323"/>
        <v>#VALUE!</v>
      </c>
      <c r="AX255" s="704" t="e">
        <f t="shared" si="324"/>
        <v>#VALUE!</v>
      </c>
      <c r="AY255" s="769" t="e">
        <f t="shared" si="292"/>
        <v>#VALUE!</v>
      </c>
      <c r="AZ255" s="705" t="e">
        <f t="shared" si="293"/>
        <v>#VALUE!</v>
      </c>
      <c r="BA255" s="702">
        <f t="shared" si="352"/>
        <v>1</v>
      </c>
      <c r="BB255" s="703" t="e">
        <f t="shared" si="325"/>
        <v>#VALUE!</v>
      </c>
      <c r="BC255" s="704" t="e">
        <f t="shared" si="326"/>
        <v>#VALUE!</v>
      </c>
      <c r="BD255" s="769" t="e">
        <f t="shared" si="294"/>
        <v>#VALUE!</v>
      </c>
      <c r="BE255" s="705" t="e">
        <f t="shared" si="295"/>
        <v>#VALUE!</v>
      </c>
      <c r="BF255" s="702">
        <f t="shared" si="353"/>
        <v>1</v>
      </c>
      <c r="BG255" s="703" t="e">
        <f t="shared" si="327"/>
        <v>#VALUE!</v>
      </c>
      <c r="BH255" s="704" t="e">
        <f t="shared" si="328"/>
        <v>#VALUE!</v>
      </c>
      <c r="BI255" s="769" t="e">
        <f t="shared" si="296"/>
        <v>#VALUE!</v>
      </c>
      <c r="BJ255" s="705" t="e">
        <f t="shared" si="297"/>
        <v>#VALUE!</v>
      </c>
      <c r="BK255" s="702">
        <f t="shared" si="354"/>
        <v>1</v>
      </c>
      <c r="BL255" s="703" t="e">
        <f t="shared" si="329"/>
        <v>#VALUE!</v>
      </c>
      <c r="BM255" s="704" t="e">
        <f t="shared" si="330"/>
        <v>#VALUE!</v>
      </c>
      <c r="BN255" s="769" t="e">
        <f t="shared" si="298"/>
        <v>#VALUE!</v>
      </c>
      <c r="BO255" s="705" t="e">
        <f t="shared" si="299"/>
        <v>#VALUE!</v>
      </c>
      <c r="BP255" s="702">
        <f t="shared" si="355"/>
        <v>1</v>
      </c>
      <c r="BQ255" s="703" t="e">
        <f t="shared" si="331"/>
        <v>#VALUE!</v>
      </c>
      <c r="BR255" s="704" t="e">
        <f t="shared" si="332"/>
        <v>#VALUE!</v>
      </c>
      <c r="BS255" s="769" t="e">
        <f t="shared" si="300"/>
        <v>#VALUE!</v>
      </c>
      <c r="BT255" s="705" t="e">
        <f t="shared" si="301"/>
        <v>#VALUE!</v>
      </c>
      <c r="BU255" s="702">
        <f t="shared" si="356"/>
        <v>1</v>
      </c>
      <c r="BV255" s="703" t="e">
        <f t="shared" si="333"/>
        <v>#VALUE!</v>
      </c>
      <c r="BW255" s="704" t="e">
        <f t="shared" si="334"/>
        <v>#VALUE!</v>
      </c>
      <c r="BX255" s="769" t="e">
        <f t="shared" si="302"/>
        <v>#VALUE!</v>
      </c>
      <c r="BY255" s="705" t="e">
        <f t="shared" si="303"/>
        <v>#VALUE!</v>
      </c>
      <c r="BZ255" s="702">
        <f t="shared" si="357"/>
        <v>1</v>
      </c>
      <c r="CA255" s="703" t="e">
        <f t="shared" si="335"/>
        <v>#VALUE!</v>
      </c>
      <c r="CB255" s="704" t="e">
        <f t="shared" si="336"/>
        <v>#VALUE!</v>
      </c>
      <c r="CC255" s="769" t="e">
        <f t="shared" si="304"/>
        <v>#VALUE!</v>
      </c>
      <c r="CD255" s="705" t="e">
        <f t="shared" si="305"/>
        <v>#VALUE!</v>
      </c>
      <c r="CE255" s="706">
        <f t="shared" si="343"/>
        <v>12</v>
      </c>
      <c r="CF255" s="707" t="e">
        <f t="shared" si="344"/>
        <v>#VALUE!</v>
      </c>
      <c r="CG255" s="708"/>
      <c r="CH255" s="709"/>
      <c r="CI255" s="719"/>
      <c r="CJ255" s="719"/>
      <c r="CK255" s="720"/>
      <c r="CL255" s="721"/>
      <c r="CM255" s="721"/>
      <c r="CN255" s="722"/>
      <c r="CO255" s="742" t="e">
        <f t="shared" si="337"/>
        <v>#VALUE!</v>
      </c>
      <c r="CP255" s="743" t="e">
        <f t="shared" si="338"/>
        <v>#VALUE!</v>
      </c>
      <c r="CQ255" s="724">
        <f t="shared" si="339"/>
        <v>0</v>
      </c>
      <c r="CR255" s="725" t="e">
        <f t="shared" si="358"/>
        <v>#VALUE!</v>
      </c>
      <c r="CS255" s="725" t="e">
        <f t="shared" si="358"/>
        <v>#VALUE!</v>
      </c>
      <c r="CT255" s="725" t="e">
        <f t="shared" si="340"/>
        <v>#VALUE!</v>
      </c>
      <c r="CU255" s="709"/>
    </row>
    <row r="256" spans="1:99" ht="16.5" customHeight="1" thickBot="1">
      <c r="A256" s="23">
        <f t="shared" si="345"/>
        <v>252</v>
      </c>
      <c r="B256" s="142">
        <f>'2020-상시근로자'!B256</f>
        <v>0</v>
      </c>
      <c r="C256" s="635">
        <f>'2020-상시근로자'!C256</f>
        <v>0</v>
      </c>
      <c r="D256" s="637">
        <f>'2020-상시근로자'!D256</f>
        <v>0</v>
      </c>
      <c r="E256" s="156" t="e">
        <f t="shared" si="307"/>
        <v>#VALUE!</v>
      </c>
      <c r="F256" s="30" t="e">
        <f t="shared" si="308"/>
        <v>#VALUE!</v>
      </c>
      <c r="G256" s="31" t="e">
        <f t="shared" si="309"/>
        <v>#VALUE!</v>
      </c>
      <c r="H256" s="147" t="e">
        <f t="shared" si="310"/>
        <v>#VALUE!</v>
      </c>
      <c r="I256" s="636">
        <f>'2020-상시근로자'!E256</f>
        <v>0</v>
      </c>
      <c r="J256" s="636">
        <f>'2020-상시근로자'!G256</f>
        <v>0</v>
      </c>
      <c r="K256" s="33" t="e">
        <f t="shared" si="311"/>
        <v>#VALUE!</v>
      </c>
      <c r="L256" s="33">
        <f t="shared" si="342"/>
        <v>0</v>
      </c>
      <c r="M256" s="35" t="e">
        <f t="shared" si="312"/>
        <v>#VALUE!</v>
      </c>
      <c r="N256" s="108"/>
      <c r="O256" s="180"/>
      <c r="P256" s="181"/>
      <c r="Q256" s="194" t="s">
        <v>160</v>
      </c>
      <c r="R256" s="107" t="s">
        <v>160</v>
      </c>
      <c r="S256" s="43"/>
      <c r="T256" s="122" t="s">
        <v>160</v>
      </c>
      <c r="U256" s="122" t="s">
        <v>160</v>
      </c>
      <c r="V256" s="195" t="s">
        <v>160</v>
      </c>
      <c r="W256" s="702">
        <f t="shared" si="346"/>
        <v>1</v>
      </c>
      <c r="X256" s="703" t="e">
        <f t="shared" si="313"/>
        <v>#VALUE!</v>
      </c>
      <c r="Y256" s="704" t="e">
        <f t="shared" si="314"/>
        <v>#VALUE!</v>
      </c>
      <c r="Z256" s="769" t="e">
        <f t="shared" si="282"/>
        <v>#VALUE!</v>
      </c>
      <c r="AA256" s="705" t="e">
        <f t="shared" si="283"/>
        <v>#VALUE!</v>
      </c>
      <c r="AB256" s="702">
        <f t="shared" si="347"/>
        <v>1</v>
      </c>
      <c r="AC256" s="703" t="e">
        <f t="shared" si="315"/>
        <v>#VALUE!</v>
      </c>
      <c r="AD256" s="704" t="e">
        <f t="shared" si="316"/>
        <v>#VALUE!</v>
      </c>
      <c r="AE256" s="769" t="e">
        <f t="shared" si="284"/>
        <v>#VALUE!</v>
      </c>
      <c r="AF256" s="705" t="e">
        <f t="shared" si="285"/>
        <v>#VALUE!</v>
      </c>
      <c r="AG256" s="702">
        <f t="shared" si="348"/>
        <v>1</v>
      </c>
      <c r="AH256" s="703" t="e">
        <f t="shared" si="317"/>
        <v>#VALUE!</v>
      </c>
      <c r="AI256" s="704" t="e">
        <f t="shared" si="318"/>
        <v>#VALUE!</v>
      </c>
      <c r="AJ256" s="769" t="e">
        <f t="shared" si="286"/>
        <v>#VALUE!</v>
      </c>
      <c r="AK256" s="705" t="e">
        <f t="shared" si="287"/>
        <v>#VALUE!</v>
      </c>
      <c r="AL256" s="702">
        <f t="shared" si="349"/>
        <v>1</v>
      </c>
      <c r="AM256" s="703" t="e">
        <f t="shared" si="319"/>
        <v>#VALUE!</v>
      </c>
      <c r="AN256" s="704" t="e">
        <f t="shared" si="320"/>
        <v>#VALUE!</v>
      </c>
      <c r="AO256" s="769" t="e">
        <f t="shared" si="288"/>
        <v>#VALUE!</v>
      </c>
      <c r="AP256" s="705" t="e">
        <f t="shared" si="289"/>
        <v>#VALUE!</v>
      </c>
      <c r="AQ256" s="702">
        <f t="shared" si="350"/>
        <v>1</v>
      </c>
      <c r="AR256" s="703" t="e">
        <f t="shared" si="321"/>
        <v>#VALUE!</v>
      </c>
      <c r="AS256" s="704" t="e">
        <f t="shared" si="322"/>
        <v>#VALUE!</v>
      </c>
      <c r="AT256" s="769" t="e">
        <f t="shared" si="290"/>
        <v>#VALUE!</v>
      </c>
      <c r="AU256" s="705" t="e">
        <f t="shared" si="291"/>
        <v>#VALUE!</v>
      </c>
      <c r="AV256" s="702">
        <f t="shared" si="351"/>
        <v>1</v>
      </c>
      <c r="AW256" s="703" t="e">
        <f t="shared" si="323"/>
        <v>#VALUE!</v>
      </c>
      <c r="AX256" s="704" t="e">
        <f t="shared" si="324"/>
        <v>#VALUE!</v>
      </c>
      <c r="AY256" s="769" t="e">
        <f t="shared" si="292"/>
        <v>#VALUE!</v>
      </c>
      <c r="AZ256" s="705" t="e">
        <f t="shared" si="293"/>
        <v>#VALUE!</v>
      </c>
      <c r="BA256" s="702">
        <f t="shared" si="352"/>
        <v>1</v>
      </c>
      <c r="BB256" s="703" t="e">
        <f t="shared" si="325"/>
        <v>#VALUE!</v>
      </c>
      <c r="BC256" s="704" t="e">
        <f t="shared" si="326"/>
        <v>#VALUE!</v>
      </c>
      <c r="BD256" s="769" t="e">
        <f t="shared" si="294"/>
        <v>#VALUE!</v>
      </c>
      <c r="BE256" s="705" t="e">
        <f t="shared" si="295"/>
        <v>#VALUE!</v>
      </c>
      <c r="BF256" s="702">
        <f t="shared" si="353"/>
        <v>1</v>
      </c>
      <c r="BG256" s="703" t="e">
        <f t="shared" si="327"/>
        <v>#VALUE!</v>
      </c>
      <c r="BH256" s="704" t="e">
        <f t="shared" si="328"/>
        <v>#VALUE!</v>
      </c>
      <c r="BI256" s="769" t="e">
        <f t="shared" si="296"/>
        <v>#VALUE!</v>
      </c>
      <c r="BJ256" s="705" t="e">
        <f t="shared" si="297"/>
        <v>#VALUE!</v>
      </c>
      <c r="BK256" s="702">
        <f t="shared" si="354"/>
        <v>1</v>
      </c>
      <c r="BL256" s="703" t="e">
        <f t="shared" si="329"/>
        <v>#VALUE!</v>
      </c>
      <c r="BM256" s="704" t="e">
        <f t="shared" si="330"/>
        <v>#VALUE!</v>
      </c>
      <c r="BN256" s="769" t="e">
        <f t="shared" si="298"/>
        <v>#VALUE!</v>
      </c>
      <c r="BO256" s="705" t="e">
        <f t="shared" si="299"/>
        <v>#VALUE!</v>
      </c>
      <c r="BP256" s="702">
        <f t="shared" si="355"/>
        <v>1</v>
      </c>
      <c r="BQ256" s="703" t="e">
        <f t="shared" si="331"/>
        <v>#VALUE!</v>
      </c>
      <c r="BR256" s="704" t="e">
        <f t="shared" si="332"/>
        <v>#VALUE!</v>
      </c>
      <c r="BS256" s="769" t="e">
        <f t="shared" si="300"/>
        <v>#VALUE!</v>
      </c>
      <c r="BT256" s="705" t="e">
        <f t="shared" si="301"/>
        <v>#VALUE!</v>
      </c>
      <c r="BU256" s="702">
        <f t="shared" si="356"/>
        <v>1</v>
      </c>
      <c r="BV256" s="703" t="e">
        <f t="shared" si="333"/>
        <v>#VALUE!</v>
      </c>
      <c r="BW256" s="704" t="e">
        <f t="shared" si="334"/>
        <v>#VALUE!</v>
      </c>
      <c r="BX256" s="769" t="e">
        <f t="shared" si="302"/>
        <v>#VALUE!</v>
      </c>
      <c r="BY256" s="705" t="e">
        <f t="shared" si="303"/>
        <v>#VALUE!</v>
      </c>
      <c r="BZ256" s="702">
        <f t="shared" si="357"/>
        <v>1</v>
      </c>
      <c r="CA256" s="703" t="e">
        <f t="shared" si="335"/>
        <v>#VALUE!</v>
      </c>
      <c r="CB256" s="704" t="e">
        <f t="shared" si="336"/>
        <v>#VALUE!</v>
      </c>
      <c r="CC256" s="769" t="e">
        <f t="shared" si="304"/>
        <v>#VALUE!</v>
      </c>
      <c r="CD256" s="705" t="e">
        <f t="shared" si="305"/>
        <v>#VALUE!</v>
      </c>
      <c r="CE256" s="706">
        <f t="shared" si="343"/>
        <v>12</v>
      </c>
      <c r="CF256" s="707" t="e">
        <f t="shared" si="344"/>
        <v>#VALUE!</v>
      </c>
      <c r="CG256" s="708"/>
      <c r="CH256" s="709"/>
      <c r="CI256" s="719"/>
      <c r="CJ256" s="719"/>
      <c r="CK256" s="720"/>
      <c r="CL256" s="721"/>
      <c r="CM256" s="721"/>
      <c r="CN256" s="722"/>
      <c r="CO256" s="742" t="e">
        <f t="shared" si="337"/>
        <v>#VALUE!</v>
      </c>
      <c r="CP256" s="743" t="e">
        <f t="shared" si="338"/>
        <v>#VALUE!</v>
      </c>
      <c r="CQ256" s="724">
        <f t="shared" si="339"/>
        <v>0</v>
      </c>
      <c r="CR256" s="725" t="e">
        <f t="shared" si="358"/>
        <v>#VALUE!</v>
      </c>
      <c r="CS256" s="725" t="e">
        <f t="shared" si="358"/>
        <v>#VALUE!</v>
      </c>
      <c r="CT256" s="725" t="e">
        <f t="shared" si="340"/>
        <v>#VALUE!</v>
      </c>
      <c r="CU256" s="709"/>
    </row>
    <row r="257" spans="1:99" ht="16.5" customHeight="1">
      <c r="A257" s="23">
        <f t="shared" si="345"/>
        <v>253</v>
      </c>
      <c r="B257" s="142">
        <f>'2020-상시근로자'!B257</f>
        <v>0</v>
      </c>
      <c r="C257" s="635">
        <f>'2020-상시근로자'!C257</f>
        <v>0</v>
      </c>
      <c r="D257" s="637">
        <f>'2020-상시근로자'!D257</f>
        <v>0</v>
      </c>
      <c r="E257" s="156" t="e">
        <f t="shared" si="307"/>
        <v>#VALUE!</v>
      </c>
      <c r="F257" s="30" t="e">
        <f t="shared" si="308"/>
        <v>#VALUE!</v>
      </c>
      <c r="G257" s="31" t="e">
        <f t="shared" si="309"/>
        <v>#VALUE!</v>
      </c>
      <c r="H257" s="147" t="e">
        <f t="shared" si="310"/>
        <v>#VALUE!</v>
      </c>
      <c r="I257" s="636">
        <f>'2020-상시근로자'!E257</f>
        <v>0</v>
      </c>
      <c r="J257" s="636">
        <f>'2020-상시근로자'!G257</f>
        <v>0</v>
      </c>
      <c r="K257" s="33" t="e">
        <f t="shared" si="311"/>
        <v>#VALUE!</v>
      </c>
      <c r="L257" s="33">
        <f t="shared" si="342"/>
        <v>0</v>
      </c>
      <c r="M257" s="35" t="e">
        <f t="shared" si="312"/>
        <v>#VALUE!</v>
      </c>
      <c r="N257" s="108"/>
      <c r="O257" s="178"/>
      <c r="P257" s="179"/>
      <c r="Q257" s="194" t="s">
        <v>160</v>
      </c>
      <c r="R257" s="107" t="s">
        <v>160</v>
      </c>
      <c r="S257" s="43"/>
      <c r="T257" s="122" t="s">
        <v>160</v>
      </c>
      <c r="U257" s="122" t="s">
        <v>160</v>
      </c>
      <c r="V257" s="195" t="s">
        <v>160</v>
      </c>
      <c r="W257" s="702">
        <f t="shared" si="346"/>
        <v>1</v>
      </c>
      <c r="X257" s="703" t="e">
        <f t="shared" si="313"/>
        <v>#VALUE!</v>
      </c>
      <c r="Y257" s="704" t="e">
        <f t="shared" si="314"/>
        <v>#VALUE!</v>
      </c>
      <c r="Z257" s="769" t="e">
        <f t="shared" si="282"/>
        <v>#VALUE!</v>
      </c>
      <c r="AA257" s="705" t="e">
        <f t="shared" si="283"/>
        <v>#VALUE!</v>
      </c>
      <c r="AB257" s="702">
        <f t="shared" si="347"/>
        <v>1</v>
      </c>
      <c r="AC257" s="703" t="e">
        <f t="shared" si="315"/>
        <v>#VALUE!</v>
      </c>
      <c r="AD257" s="704" t="e">
        <f t="shared" si="316"/>
        <v>#VALUE!</v>
      </c>
      <c r="AE257" s="769" t="e">
        <f t="shared" si="284"/>
        <v>#VALUE!</v>
      </c>
      <c r="AF257" s="705" t="e">
        <f t="shared" si="285"/>
        <v>#VALUE!</v>
      </c>
      <c r="AG257" s="702">
        <f t="shared" si="348"/>
        <v>1</v>
      </c>
      <c r="AH257" s="703" t="e">
        <f t="shared" si="317"/>
        <v>#VALUE!</v>
      </c>
      <c r="AI257" s="704" t="e">
        <f t="shared" si="318"/>
        <v>#VALUE!</v>
      </c>
      <c r="AJ257" s="769" t="e">
        <f t="shared" si="286"/>
        <v>#VALUE!</v>
      </c>
      <c r="AK257" s="705" t="e">
        <f t="shared" si="287"/>
        <v>#VALUE!</v>
      </c>
      <c r="AL257" s="702">
        <f t="shared" si="349"/>
        <v>1</v>
      </c>
      <c r="AM257" s="703" t="e">
        <f t="shared" si="319"/>
        <v>#VALUE!</v>
      </c>
      <c r="AN257" s="704" t="e">
        <f t="shared" si="320"/>
        <v>#VALUE!</v>
      </c>
      <c r="AO257" s="769" t="e">
        <f t="shared" si="288"/>
        <v>#VALUE!</v>
      </c>
      <c r="AP257" s="705" t="e">
        <f t="shared" si="289"/>
        <v>#VALUE!</v>
      </c>
      <c r="AQ257" s="702">
        <f t="shared" si="350"/>
        <v>1</v>
      </c>
      <c r="AR257" s="703" t="e">
        <f t="shared" si="321"/>
        <v>#VALUE!</v>
      </c>
      <c r="AS257" s="704" t="e">
        <f t="shared" si="322"/>
        <v>#VALUE!</v>
      </c>
      <c r="AT257" s="769" t="e">
        <f t="shared" si="290"/>
        <v>#VALUE!</v>
      </c>
      <c r="AU257" s="705" t="e">
        <f t="shared" si="291"/>
        <v>#VALUE!</v>
      </c>
      <c r="AV257" s="702">
        <f t="shared" si="351"/>
        <v>1</v>
      </c>
      <c r="AW257" s="703" t="e">
        <f t="shared" si="323"/>
        <v>#VALUE!</v>
      </c>
      <c r="AX257" s="704" t="e">
        <f t="shared" si="324"/>
        <v>#VALUE!</v>
      </c>
      <c r="AY257" s="769" t="e">
        <f t="shared" si="292"/>
        <v>#VALUE!</v>
      </c>
      <c r="AZ257" s="705" t="e">
        <f t="shared" si="293"/>
        <v>#VALUE!</v>
      </c>
      <c r="BA257" s="702">
        <f t="shared" si="352"/>
        <v>1</v>
      </c>
      <c r="BB257" s="703" t="e">
        <f t="shared" si="325"/>
        <v>#VALUE!</v>
      </c>
      <c r="BC257" s="704" t="e">
        <f t="shared" si="326"/>
        <v>#VALUE!</v>
      </c>
      <c r="BD257" s="769" t="e">
        <f t="shared" si="294"/>
        <v>#VALUE!</v>
      </c>
      <c r="BE257" s="705" t="e">
        <f t="shared" si="295"/>
        <v>#VALUE!</v>
      </c>
      <c r="BF257" s="702">
        <f t="shared" si="353"/>
        <v>1</v>
      </c>
      <c r="BG257" s="703" t="e">
        <f t="shared" si="327"/>
        <v>#VALUE!</v>
      </c>
      <c r="BH257" s="704" t="e">
        <f t="shared" si="328"/>
        <v>#VALUE!</v>
      </c>
      <c r="BI257" s="769" t="e">
        <f t="shared" si="296"/>
        <v>#VALUE!</v>
      </c>
      <c r="BJ257" s="705" t="e">
        <f t="shared" si="297"/>
        <v>#VALUE!</v>
      </c>
      <c r="BK257" s="702">
        <f t="shared" si="354"/>
        <v>1</v>
      </c>
      <c r="BL257" s="703" t="e">
        <f t="shared" si="329"/>
        <v>#VALUE!</v>
      </c>
      <c r="BM257" s="704" t="e">
        <f t="shared" si="330"/>
        <v>#VALUE!</v>
      </c>
      <c r="BN257" s="769" t="e">
        <f t="shared" si="298"/>
        <v>#VALUE!</v>
      </c>
      <c r="BO257" s="705" t="e">
        <f t="shared" si="299"/>
        <v>#VALUE!</v>
      </c>
      <c r="BP257" s="702">
        <f t="shared" si="355"/>
        <v>1</v>
      </c>
      <c r="BQ257" s="703" t="e">
        <f t="shared" si="331"/>
        <v>#VALUE!</v>
      </c>
      <c r="BR257" s="704" t="e">
        <f t="shared" si="332"/>
        <v>#VALUE!</v>
      </c>
      <c r="BS257" s="769" t="e">
        <f t="shared" si="300"/>
        <v>#VALUE!</v>
      </c>
      <c r="BT257" s="705" t="e">
        <f t="shared" si="301"/>
        <v>#VALUE!</v>
      </c>
      <c r="BU257" s="702">
        <f t="shared" si="356"/>
        <v>1</v>
      </c>
      <c r="BV257" s="703" t="e">
        <f t="shared" si="333"/>
        <v>#VALUE!</v>
      </c>
      <c r="BW257" s="704" t="e">
        <f t="shared" si="334"/>
        <v>#VALUE!</v>
      </c>
      <c r="BX257" s="769" t="e">
        <f t="shared" si="302"/>
        <v>#VALUE!</v>
      </c>
      <c r="BY257" s="705" t="e">
        <f t="shared" si="303"/>
        <v>#VALUE!</v>
      </c>
      <c r="BZ257" s="702">
        <f t="shared" si="357"/>
        <v>1</v>
      </c>
      <c r="CA257" s="703" t="e">
        <f t="shared" si="335"/>
        <v>#VALUE!</v>
      </c>
      <c r="CB257" s="704" t="e">
        <f t="shared" si="336"/>
        <v>#VALUE!</v>
      </c>
      <c r="CC257" s="769" t="e">
        <f t="shared" si="304"/>
        <v>#VALUE!</v>
      </c>
      <c r="CD257" s="705" t="e">
        <f t="shared" si="305"/>
        <v>#VALUE!</v>
      </c>
      <c r="CE257" s="706">
        <f t="shared" si="343"/>
        <v>12</v>
      </c>
      <c r="CF257" s="707" t="e">
        <f t="shared" si="344"/>
        <v>#VALUE!</v>
      </c>
      <c r="CG257" s="708"/>
      <c r="CH257" s="709"/>
      <c r="CI257" s="719"/>
      <c r="CJ257" s="719"/>
      <c r="CK257" s="720"/>
      <c r="CL257" s="721"/>
      <c r="CM257" s="721"/>
      <c r="CN257" s="722"/>
      <c r="CO257" s="742" t="e">
        <f t="shared" si="337"/>
        <v>#VALUE!</v>
      </c>
      <c r="CP257" s="743" t="e">
        <f t="shared" si="338"/>
        <v>#VALUE!</v>
      </c>
      <c r="CQ257" s="724">
        <f t="shared" si="339"/>
        <v>0</v>
      </c>
      <c r="CR257" s="725" t="e">
        <f t="shared" si="358"/>
        <v>#VALUE!</v>
      </c>
      <c r="CS257" s="725" t="e">
        <f t="shared" si="358"/>
        <v>#VALUE!</v>
      </c>
      <c r="CT257" s="725" t="e">
        <f t="shared" si="340"/>
        <v>#VALUE!</v>
      </c>
      <c r="CU257" s="709"/>
    </row>
    <row r="258" spans="1:99" ht="16.5" customHeight="1">
      <c r="A258" s="23">
        <f t="shared" si="345"/>
        <v>254</v>
      </c>
      <c r="B258" s="142">
        <f>'2020-상시근로자'!B258</f>
        <v>0</v>
      </c>
      <c r="C258" s="635">
        <f>'2020-상시근로자'!C258</f>
        <v>0</v>
      </c>
      <c r="D258" s="637">
        <f>'2020-상시근로자'!D258</f>
        <v>0</v>
      </c>
      <c r="E258" s="156" t="e">
        <f t="shared" si="307"/>
        <v>#VALUE!</v>
      </c>
      <c r="F258" s="30" t="e">
        <f t="shared" si="308"/>
        <v>#VALUE!</v>
      </c>
      <c r="G258" s="31" t="e">
        <f t="shared" si="309"/>
        <v>#VALUE!</v>
      </c>
      <c r="H258" s="147" t="e">
        <f t="shared" si="310"/>
        <v>#VALUE!</v>
      </c>
      <c r="I258" s="636">
        <f>'2020-상시근로자'!E258</f>
        <v>0</v>
      </c>
      <c r="J258" s="636">
        <f>'2020-상시근로자'!G258</f>
        <v>0</v>
      </c>
      <c r="K258" s="33" t="e">
        <f t="shared" si="311"/>
        <v>#VALUE!</v>
      </c>
      <c r="L258" s="33">
        <f t="shared" si="342"/>
        <v>0</v>
      </c>
      <c r="M258" s="35" t="e">
        <f t="shared" si="312"/>
        <v>#VALUE!</v>
      </c>
      <c r="N258" s="108"/>
      <c r="O258" s="178"/>
      <c r="P258" s="179"/>
      <c r="Q258" s="194" t="s">
        <v>160</v>
      </c>
      <c r="R258" s="107" t="s">
        <v>160</v>
      </c>
      <c r="S258" s="43"/>
      <c r="T258" s="122" t="s">
        <v>160</v>
      </c>
      <c r="U258" s="122" t="s">
        <v>160</v>
      </c>
      <c r="V258" s="195" t="s">
        <v>160</v>
      </c>
      <c r="W258" s="702">
        <f t="shared" si="346"/>
        <v>1</v>
      </c>
      <c r="X258" s="703" t="e">
        <f t="shared" si="313"/>
        <v>#VALUE!</v>
      </c>
      <c r="Y258" s="704" t="e">
        <f t="shared" si="314"/>
        <v>#VALUE!</v>
      </c>
      <c r="Z258" s="769" t="e">
        <f t="shared" si="282"/>
        <v>#VALUE!</v>
      </c>
      <c r="AA258" s="705" t="e">
        <f t="shared" si="283"/>
        <v>#VALUE!</v>
      </c>
      <c r="AB258" s="702">
        <f t="shared" si="347"/>
        <v>1</v>
      </c>
      <c r="AC258" s="703" t="e">
        <f t="shared" si="315"/>
        <v>#VALUE!</v>
      </c>
      <c r="AD258" s="704" t="e">
        <f t="shared" si="316"/>
        <v>#VALUE!</v>
      </c>
      <c r="AE258" s="769" t="e">
        <f t="shared" si="284"/>
        <v>#VALUE!</v>
      </c>
      <c r="AF258" s="705" t="e">
        <f t="shared" si="285"/>
        <v>#VALUE!</v>
      </c>
      <c r="AG258" s="702">
        <f t="shared" si="348"/>
        <v>1</v>
      </c>
      <c r="AH258" s="703" t="e">
        <f t="shared" si="317"/>
        <v>#VALUE!</v>
      </c>
      <c r="AI258" s="704" t="e">
        <f t="shared" si="318"/>
        <v>#VALUE!</v>
      </c>
      <c r="AJ258" s="769" t="e">
        <f t="shared" si="286"/>
        <v>#VALUE!</v>
      </c>
      <c r="AK258" s="705" t="e">
        <f t="shared" si="287"/>
        <v>#VALUE!</v>
      </c>
      <c r="AL258" s="702">
        <f t="shared" si="349"/>
        <v>1</v>
      </c>
      <c r="AM258" s="703" t="e">
        <f t="shared" si="319"/>
        <v>#VALUE!</v>
      </c>
      <c r="AN258" s="704" t="e">
        <f t="shared" si="320"/>
        <v>#VALUE!</v>
      </c>
      <c r="AO258" s="769" t="e">
        <f t="shared" si="288"/>
        <v>#VALUE!</v>
      </c>
      <c r="AP258" s="705" t="e">
        <f t="shared" si="289"/>
        <v>#VALUE!</v>
      </c>
      <c r="AQ258" s="702">
        <f t="shared" si="350"/>
        <v>1</v>
      </c>
      <c r="AR258" s="703" t="e">
        <f t="shared" si="321"/>
        <v>#VALUE!</v>
      </c>
      <c r="AS258" s="704" t="e">
        <f t="shared" si="322"/>
        <v>#VALUE!</v>
      </c>
      <c r="AT258" s="769" t="e">
        <f t="shared" si="290"/>
        <v>#VALUE!</v>
      </c>
      <c r="AU258" s="705" t="e">
        <f t="shared" si="291"/>
        <v>#VALUE!</v>
      </c>
      <c r="AV258" s="702">
        <f t="shared" si="351"/>
        <v>1</v>
      </c>
      <c r="AW258" s="703" t="e">
        <f t="shared" si="323"/>
        <v>#VALUE!</v>
      </c>
      <c r="AX258" s="704" t="e">
        <f t="shared" si="324"/>
        <v>#VALUE!</v>
      </c>
      <c r="AY258" s="769" t="e">
        <f t="shared" si="292"/>
        <v>#VALUE!</v>
      </c>
      <c r="AZ258" s="705" t="e">
        <f t="shared" si="293"/>
        <v>#VALUE!</v>
      </c>
      <c r="BA258" s="702">
        <f t="shared" si="352"/>
        <v>1</v>
      </c>
      <c r="BB258" s="703" t="e">
        <f t="shared" si="325"/>
        <v>#VALUE!</v>
      </c>
      <c r="BC258" s="704" t="e">
        <f t="shared" si="326"/>
        <v>#VALUE!</v>
      </c>
      <c r="BD258" s="769" t="e">
        <f t="shared" si="294"/>
        <v>#VALUE!</v>
      </c>
      <c r="BE258" s="705" t="e">
        <f t="shared" si="295"/>
        <v>#VALUE!</v>
      </c>
      <c r="BF258" s="702">
        <f t="shared" si="353"/>
        <v>1</v>
      </c>
      <c r="BG258" s="703" t="e">
        <f t="shared" si="327"/>
        <v>#VALUE!</v>
      </c>
      <c r="BH258" s="704" t="e">
        <f t="shared" si="328"/>
        <v>#VALUE!</v>
      </c>
      <c r="BI258" s="769" t="e">
        <f t="shared" si="296"/>
        <v>#VALUE!</v>
      </c>
      <c r="BJ258" s="705" t="e">
        <f t="shared" si="297"/>
        <v>#VALUE!</v>
      </c>
      <c r="BK258" s="702">
        <f t="shared" si="354"/>
        <v>1</v>
      </c>
      <c r="BL258" s="703" t="e">
        <f t="shared" si="329"/>
        <v>#VALUE!</v>
      </c>
      <c r="BM258" s="704" t="e">
        <f t="shared" si="330"/>
        <v>#VALUE!</v>
      </c>
      <c r="BN258" s="769" t="e">
        <f t="shared" si="298"/>
        <v>#VALUE!</v>
      </c>
      <c r="BO258" s="705" t="e">
        <f t="shared" si="299"/>
        <v>#VALUE!</v>
      </c>
      <c r="BP258" s="702">
        <f t="shared" si="355"/>
        <v>1</v>
      </c>
      <c r="BQ258" s="703" t="e">
        <f t="shared" si="331"/>
        <v>#VALUE!</v>
      </c>
      <c r="BR258" s="704" t="e">
        <f t="shared" si="332"/>
        <v>#VALUE!</v>
      </c>
      <c r="BS258" s="769" t="e">
        <f t="shared" si="300"/>
        <v>#VALUE!</v>
      </c>
      <c r="BT258" s="705" t="e">
        <f t="shared" si="301"/>
        <v>#VALUE!</v>
      </c>
      <c r="BU258" s="702">
        <f t="shared" si="356"/>
        <v>1</v>
      </c>
      <c r="BV258" s="703" t="e">
        <f t="shared" si="333"/>
        <v>#VALUE!</v>
      </c>
      <c r="BW258" s="704" t="e">
        <f t="shared" si="334"/>
        <v>#VALUE!</v>
      </c>
      <c r="BX258" s="769" t="e">
        <f t="shared" si="302"/>
        <v>#VALUE!</v>
      </c>
      <c r="BY258" s="705" t="e">
        <f t="shared" si="303"/>
        <v>#VALUE!</v>
      </c>
      <c r="BZ258" s="702">
        <f t="shared" si="357"/>
        <v>1</v>
      </c>
      <c r="CA258" s="703" t="e">
        <f t="shared" si="335"/>
        <v>#VALUE!</v>
      </c>
      <c r="CB258" s="704" t="e">
        <f t="shared" si="336"/>
        <v>#VALUE!</v>
      </c>
      <c r="CC258" s="769" t="e">
        <f t="shared" si="304"/>
        <v>#VALUE!</v>
      </c>
      <c r="CD258" s="705" t="e">
        <f t="shared" si="305"/>
        <v>#VALUE!</v>
      </c>
      <c r="CE258" s="706">
        <f t="shared" si="343"/>
        <v>12</v>
      </c>
      <c r="CF258" s="707" t="e">
        <f t="shared" si="344"/>
        <v>#VALUE!</v>
      </c>
      <c r="CG258" s="708"/>
      <c r="CH258" s="709"/>
      <c r="CI258" s="719"/>
      <c r="CJ258" s="719"/>
      <c r="CK258" s="720"/>
      <c r="CL258" s="721"/>
      <c r="CM258" s="721"/>
      <c r="CN258" s="722"/>
      <c r="CO258" s="742" t="e">
        <f t="shared" si="337"/>
        <v>#VALUE!</v>
      </c>
      <c r="CP258" s="743" t="e">
        <f t="shared" si="338"/>
        <v>#VALUE!</v>
      </c>
      <c r="CQ258" s="724">
        <f t="shared" si="339"/>
        <v>0</v>
      </c>
      <c r="CR258" s="725" t="e">
        <f t="shared" si="358"/>
        <v>#VALUE!</v>
      </c>
      <c r="CS258" s="725" t="e">
        <f t="shared" si="358"/>
        <v>#VALUE!</v>
      </c>
      <c r="CT258" s="725" t="e">
        <f t="shared" si="340"/>
        <v>#VALUE!</v>
      </c>
      <c r="CU258" s="709"/>
    </row>
    <row r="259" spans="1:99" ht="16.5" customHeight="1">
      <c r="A259" s="23">
        <f t="shared" si="345"/>
        <v>255</v>
      </c>
      <c r="B259" s="142">
        <f>'2020-상시근로자'!B259</f>
        <v>0</v>
      </c>
      <c r="C259" s="635">
        <f>'2020-상시근로자'!C259</f>
        <v>0</v>
      </c>
      <c r="D259" s="637">
        <f>'2020-상시근로자'!D259</f>
        <v>0</v>
      </c>
      <c r="E259" s="156" t="e">
        <f t="shared" si="307"/>
        <v>#VALUE!</v>
      </c>
      <c r="F259" s="30" t="e">
        <f t="shared" si="308"/>
        <v>#VALUE!</v>
      </c>
      <c r="G259" s="31" t="e">
        <f t="shared" si="309"/>
        <v>#VALUE!</v>
      </c>
      <c r="H259" s="147" t="e">
        <f t="shared" si="310"/>
        <v>#VALUE!</v>
      </c>
      <c r="I259" s="636">
        <f>'2020-상시근로자'!E259</f>
        <v>0</v>
      </c>
      <c r="J259" s="636">
        <f>'2020-상시근로자'!G259</f>
        <v>0</v>
      </c>
      <c r="K259" s="33" t="e">
        <f t="shared" si="311"/>
        <v>#VALUE!</v>
      </c>
      <c r="L259" s="33">
        <f t="shared" si="342"/>
        <v>0</v>
      </c>
      <c r="M259" s="35" t="e">
        <f t="shared" si="312"/>
        <v>#VALUE!</v>
      </c>
      <c r="N259" s="108"/>
      <c r="O259" s="178"/>
      <c r="P259" s="179"/>
      <c r="Q259" s="194" t="s">
        <v>160</v>
      </c>
      <c r="R259" s="107" t="s">
        <v>160</v>
      </c>
      <c r="S259" s="43"/>
      <c r="T259" s="122" t="s">
        <v>160</v>
      </c>
      <c r="U259" s="122" t="s">
        <v>160</v>
      </c>
      <c r="V259" s="195" t="s">
        <v>160</v>
      </c>
      <c r="W259" s="702">
        <f t="shared" si="346"/>
        <v>1</v>
      </c>
      <c r="X259" s="703" t="e">
        <f t="shared" si="313"/>
        <v>#VALUE!</v>
      </c>
      <c r="Y259" s="704" t="e">
        <f t="shared" si="314"/>
        <v>#VALUE!</v>
      </c>
      <c r="Z259" s="769" t="e">
        <f t="shared" si="282"/>
        <v>#VALUE!</v>
      </c>
      <c r="AA259" s="705" t="e">
        <f t="shared" si="283"/>
        <v>#VALUE!</v>
      </c>
      <c r="AB259" s="702">
        <f t="shared" si="347"/>
        <v>1</v>
      </c>
      <c r="AC259" s="703" t="e">
        <f t="shared" si="315"/>
        <v>#VALUE!</v>
      </c>
      <c r="AD259" s="704" t="e">
        <f t="shared" si="316"/>
        <v>#VALUE!</v>
      </c>
      <c r="AE259" s="769" t="e">
        <f t="shared" si="284"/>
        <v>#VALUE!</v>
      </c>
      <c r="AF259" s="705" t="e">
        <f t="shared" si="285"/>
        <v>#VALUE!</v>
      </c>
      <c r="AG259" s="702">
        <f t="shared" si="348"/>
        <v>1</v>
      </c>
      <c r="AH259" s="703" t="e">
        <f t="shared" si="317"/>
        <v>#VALUE!</v>
      </c>
      <c r="AI259" s="704" t="e">
        <f t="shared" si="318"/>
        <v>#VALUE!</v>
      </c>
      <c r="AJ259" s="769" t="e">
        <f t="shared" si="286"/>
        <v>#VALUE!</v>
      </c>
      <c r="AK259" s="705" t="e">
        <f t="shared" si="287"/>
        <v>#VALUE!</v>
      </c>
      <c r="AL259" s="702">
        <f t="shared" si="349"/>
        <v>1</v>
      </c>
      <c r="AM259" s="703" t="e">
        <f t="shared" si="319"/>
        <v>#VALUE!</v>
      </c>
      <c r="AN259" s="704" t="e">
        <f t="shared" si="320"/>
        <v>#VALUE!</v>
      </c>
      <c r="AO259" s="769" t="e">
        <f t="shared" si="288"/>
        <v>#VALUE!</v>
      </c>
      <c r="AP259" s="705" t="e">
        <f t="shared" si="289"/>
        <v>#VALUE!</v>
      </c>
      <c r="AQ259" s="702">
        <f t="shared" si="350"/>
        <v>1</v>
      </c>
      <c r="AR259" s="703" t="e">
        <f t="shared" si="321"/>
        <v>#VALUE!</v>
      </c>
      <c r="AS259" s="704" t="e">
        <f t="shared" si="322"/>
        <v>#VALUE!</v>
      </c>
      <c r="AT259" s="769" t="e">
        <f t="shared" si="290"/>
        <v>#VALUE!</v>
      </c>
      <c r="AU259" s="705" t="e">
        <f t="shared" si="291"/>
        <v>#VALUE!</v>
      </c>
      <c r="AV259" s="702">
        <f t="shared" si="351"/>
        <v>1</v>
      </c>
      <c r="AW259" s="703" t="e">
        <f t="shared" si="323"/>
        <v>#VALUE!</v>
      </c>
      <c r="AX259" s="704" t="e">
        <f t="shared" si="324"/>
        <v>#VALUE!</v>
      </c>
      <c r="AY259" s="769" t="e">
        <f t="shared" si="292"/>
        <v>#VALUE!</v>
      </c>
      <c r="AZ259" s="705" t="e">
        <f t="shared" si="293"/>
        <v>#VALUE!</v>
      </c>
      <c r="BA259" s="702">
        <f t="shared" si="352"/>
        <v>1</v>
      </c>
      <c r="BB259" s="703" t="e">
        <f t="shared" si="325"/>
        <v>#VALUE!</v>
      </c>
      <c r="BC259" s="704" t="e">
        <f t="shared" si="326"/>
        <v>#VALUE!</v>
      </c>
      <c r="BD259" s="769" t="e">
        <f t="shared" si="294"/>
        <v>#VALUE!</v>
      </c>
      <c r="BE259" s="705" t="e">
        <f t="shared" si="295"/>
        <v>#VALUE!</v>
      </c>
      <c r="BF259" s="702">
        <f t="shared" si="353"/>
        <v>1</v>
      </c>
      <c r="BG259" s="703" t="e">
        <f t="shared" si="327"/>
        <v>#VALUE!</v>
      </c>
      <c r="BH259" s="704" t="e">
        <f t="shared" si="328"/>
        <v>#VALUE!</v>
      </c>
      <c r="BI259" s="769" t="e">
        <f t="shared" si="296"/>
        <v>#VALUE!</v>
      </c>
      <c r="BJ259" s="705" t="e">
        <f t="shared" si="297"/>
        <v>#VALUE!</v>
      </c>
      <c r="BK259" s="702">
        <f t="shared" si="354"/>
        <v>1</v>
      </c>
      <c r="BL259" s="703" t="e">
        <f t="shared" si="329"/>
        <v>#VALUE!</v>
      </c>
      <c r="BM259" s="704" t="e">
        <f t="shared" si="330"/>
        <v>#VALUE!</v>
      </c>
      <c r="BN259" s="769" t="e">
        <f t="shared" si="298"/>
        <v>#VALUE!</v>
      </c>
      <c r="BO259" s="705" t="e">
        <f t="shared" si="299"/>
        <v>#VALUE!</v>
      </c>
      <c r="BP259" s="702">
        <f t="shared" si="355"/>
        <v>1</v>
      </c>
      <c r="BQ259" s="703" t="e">
        <f t="shared" si="331"/>
        <v>#VALUE!</v>
      </c>
      <c r="BR259" s="704" t="e">
        <f t="shared" si="332"/>
        <v>#VALUE!</v>
      </c>
      <c r="BS259" s="769" t="e">
        <f t="shared" si="300"/>
        <v>#VALUE!</v>
      </c>
      <c r="BT259" s="705" t="e">
        <f t="shared" si="301"/>
        <v>#VALUE!</v>
      </c>
      <c r="BU259" s="702">
        <f t="shared" si="356"/>
        <v>1</v>
      </c>
      <c r="BV259" s="703" t="e">
        <f t="shared" si="333"/>
        <v>#VALUE!</v>
      </c>
      <c r="BW259" s="704" t="e">
        <f t="shared" si="334"/>
        <v>#VALUE!</v>
      </c>
      <c r="BX259" s="769" t="e">
        <f t="shared" si="302"/>
        <v>#VALUE!</v>
      </c>
      <c r="BY259" s="705" t="e">
        <f t="shared" si="303"/>
        <v>#VALUE!</v>
      </c>
      <c r="BZ259" s="702">
        <f t="shared" si="357"/>
        <v>1</v>
      </c>
      <c r="CA259" s="703" t="e">
        <f t="shared" si="335"/>
        <v>#VALUE!</v>
      </c>
      <c r="CB259" s="704" t="e">
        <f t="shared" si="336"/>
        <v>#VALUE!</v>
      </c>
      <c r="CC259" s="769" t="e">
        <f t="shared" si="304"/>
        <v>#VALUE!</v>
      </c>
      <c r="CD259" s="705" t="e">
        <f t="shared" si="305"/>
        <v>#VALUE!</v>
      </c>
      <c r="CE259" s="706">
        <f t="shared" si="343"/>
        <v>12</v>
      </c>
      <c r="CF259" s="707" t="e">
        <f t="shared" si="344"/>
        <v>#VALUE!</v>
      </c>
      <c r="CG259" s="708"/>
      <c r="CH259" s="709"/>
      <c r="CI259" s="719"/>
      <c r="CJ259" s="719"/>
      <c r="CK259" s="720"/>
      <c r="CL259" s="721"/>
      <c r="CM259" s="721"/>
      <c r="CN259" s="722"/>
      <c r="CO259" s="742" t="e">
        <f t="shared" si="337"/>
        <v>#VALUE!</v>
      </c>
      <c r="CP259" s="743" t="e">
        <f t="shared" si="338"/>
        <v>#VALUE!</v>
      </c>
      <c r="CQ259" s="724">
        <f t="shared" si="339"/>
        <v>0</v>
      </c>
      <c r="CR259" s="725" t="e">
        <f t="shared" si="358"/>
        <v>#VALUE!</v>
      </c>
      <c r="CS259" s="725" t="e">
        <f t="shared" si="358"/>
        <v>#VALUE!</v>
      </c>
      <c r="CT259" s="725" t="e">
        <f t="shared" si="340"/>
        <v>#VALUE!</v>
      </c>
      <c r="CU259" s="709"/>
    </row>
    <row r="260" spans="1:99" ht="16.5" customHeight="1">
      <c r="A260" s="23">
        <f t="shared" si="345"/>
        <v>256</v>
      </c>
      <c r="B260" s="142">
        <f>'2020-상시근로자'!B260</f>
        <v>0</v>
      </c>
      <c r="C260" s="635">
        <f>'2020-상시근로자'!C260</f>
        <v>0</v>
      </c>
      <c r="D260" s="637">
        <f>'2020-상시근로자'!D260</f>
        <v>0</v>
      </c>
      <c r="E260" s="156" t="e">
        <f t="shared" si="307"/>
        <v>#VALUE!</v>
      </c>
      <c r="F260" s="30" t="e">
        <f t="shared" si="308"/>
        <v>#VALUE!</v>
      </c>
      <c r="G260" s="31" t="e">
        <f t="shared" si="309"/>
        <v>#VALUE!</v>
      </c>
      <c r="H260" s="147" t="e">
        <f t="shared" si="310"/>
        <v>#VALUE!</v>
      </c>
      <c r="I260" s="636">
        <f>'2020-상시근로자'!E260</f>
        <v>0</v>
      </c>
      <c r="J260" s="636">
        <f>'2020-상시근로자'!G260</f>
        <v>0</v>
      </c>
      <c r="K260" s="33" t="e">
        <f t="shared" si="311"/>
        <v>#VALUE!</v>
      </c>
      <c r="L260" s="33">
        <f t="shared" si="342"/>
        <v>0</v>
      </c>
      <c r="M260" s="35" t="e">
        <f t="shared" si="312"/>
        <v>#VALUE!</v>
      </c>
      <c r="N260" s="108"/>
      <c r="O260" s="178"/>
      <c r="P260" s="179"/>
      <c r="Q260" s="194" t="s">
        <v>160</v>
      </c>
      <c r="R260" s="107" t="s">
        <v>160</v>
      </c>
      <c r="S260" s="43"/>
      <c r="T260" s="122" t="s">
        <v>160</v>
      </c>
      <c r="U260" s="122" t="s">
        <v>160</v>
      </c>
      <c r="V260" s="195" t="s">
        <v>160</v>
      </c>
      <c r="W260" s="702">
        <f t="shared" si="346"/>
        <v>1</v>
      </c>
      <c r="X260" s="703" t="e">
        <f t="shared" si="313"/>
        <v>#VALUE!</v>
      </c>
      <c r="Y260" s="704" t="e">
        <f t="shared" si="314"/>
        <v>#VALUE!</v>
      </c>
      <c r="Z260" s="769" t="e">
        <f t="shared" si="282"/>
        <v>#VALUE!</v>
      </c>
      <c r="AA260" s="705" t="e">
        <f t="shared" si="283"/>
        <v>#VALUE!</v>
      </c>
      <c r="AB260" s="702">
        <f t="shared" si="347"/>
        <v>1</v>
      </c>
      <c r="AC260" s="703" t="e">
        <f t="shared" si="315"/>
        <v>#VALUE!</v>
      </c>
      <c r="AD260" s="704" t="e">
        <f t="shared" si="316"/>
        <v>#VALUE!</v>
      </c>
      <c r="AE260" s="769" t="e">
        <f t="shared" si="284"/>
        <v>#VALUE!</v>
      </c>
      <c r="AF260" s="705" t="e">
        <f t="shared" si="285"/>
        <v>#VALUE!</v>
      </c>
      <c r="AG260" s="702">
        <f t="shared" si="348"/>
        <v>1</v>
      </c>
      <c r="AH260" s="703" t="e">
        <f t="shared" si="317"/>
        <v>#VALUE!</v>
      </c>
      <c r="AI260" s="704" t="e">
        <f t="shared" si="318"/>
        <v>#VALUE!</v>
      </c>
      <c r="AJ260" s="769" t="e">
        <f t="shared" si="286"/>
        <v>#VALUE!</v>
      </c>
      <c r="AK260" s="705" t="e">
        <f t="shared" si="287"/>
        <v>#VALUE!</v>
      </c>
      <c r="AL260" s="702">
        <f t="shared" si="349"/>
        <v>1</v>
      </c>
      <c r="AM260" s="703" t="e">
        <f t="shared" si="319"/>
        <v>#VALUE!</v>
      </c>
      <c r="AN260" s="704" t="e">
        <f t="shared" si="320"/>
        <v>#VALUE!</v>
      </c>
      <c r="AO260" s="769" t="e">
        <f t="shared" si="288"/>
        <v>#VALUE!</v>
      </c>
      <c r="AP260" s="705" t="e">
        <f t="shared" si="289"/>
        <v>#VALUE!</v>
      </c>
      <c r="AQ260" s="702">
        <f t="shared" si="350"/>
        <v>1</v>
      </c>
      <c r="AR260" s="703" t="e">
        <f t="shared" si="321"/>
        <v>#VALUE!</v>
      </c>
      <c r="AS260" s="704" t="e">
        <f t="shared" si="322"/>
        <v>#VALUE!</v>
      </c>
      <c r="AT260" s="769" t="e">
        <f t="shared" si="290"/>
        <v>#VALUE!</v>
      </c>
      <c r="AU260" s="705" t="e">
        <f t="shared" si="291"/>
        <v>#VALUE!</v>
      </c>
      <c r="AV260" s="702">
        <f t="shared" si="351"/>
        <v>1</v>
      </c>
      <c r="AW260" s="703" t="e">
        <f t="shared" si="323"/>
        <v>#VALUE!</v>
      </c>
      <c r="AX260" s="704" t="e">
        <f t="shared" si="324"/>
        <v>#VALUE!</v>
      </c>
      <c r="AY260" s="769" t="e">
        <f t="shared" si="292"/>
        <v>#VALUE!</v>
      </c>
      <c r="AZ260" s="705" t="e">
        <f t="shared" si="293"/>
        <v>#VALUE!</v>
      </c>
      <c r="BA260" s="702">
        <f t="shared" si="352"/>
        <v>1</v>
      </c>
      <c r="BB260" s="703" t="e">
        <f t="shared" si="325"/>
        <v>#VALUE!</v>
      </c>
      <c r="BC260" s="704" t="e">
        <f t="shared" si="326"/>
        <v>#VALUE!</v>
      </c>
      <c r="BD260" s="769" t="e">
        <f t="shared" si="294"/>
        <v>#VALUE!</v>
      </c>
      <c r="BE260" s="705" t="e">
        <f t="shared" si="295"/>
        <v>#VALUE!</v>
      </c>
      <c r="BF260" s="702">
        <f t="shared" si="353"/>
        <v>1</v>
      </c>
      <c r="BG260" s="703" t="e">
        <f t="shared" si="327"/>
        <v>#VALUE!</v>
      </c>
      <c r="BH260" s="704" t="e">
        <f t="shared" si="328"/>
        <v>#VALUE!</v>
      </c>
      <c r="BI260" s="769" t="e">
        <f t="shared" si="296"/>
        <v>#VALUE!</v>
      </c>
      <c r="BJ260" s="705" t="e">
        <f t="shared" si="297"/>
        <v>#VALUE!</v>
      </c>
      <c r="BK260" s="702">
        <f t="shared" si="354"/>
        <v>1</v>
      </c>
      <c r="BL260" s="703" t="e">
        <f t="shared" si="329"/>
        <v>#VALUE!</v>
      </c>
      <c r="BM260" s="704" t="e">
        <f t="shared" si="330"/>
        <v>#VALUE!</v>
      </c>
      <c r="BN260" s="769" t="e">
        <f t="shared" si="298"/>
        <v>#VALUE!</v>
      </c>
      <c r="BO260" s="705" t="e">
        <f t="shared" si="299"/>
        <v>#VALUE!</v>
      </c>
      <c r="BP260" s="702">
        <f t="shared" si="355"/>
        <v>1</v>
      </c>
      <c r="BQ260" s="703" t="e">
        <f t="shared" si="331"/>
        <v>#VALUE!</v>
      </c>
      <c r="BR260" s="704" t="e">
        <f t="shared" si="332"/>
        <v>#VALUE!</v>
      </c>
      <c r="BS260" s="769" t="e">
        <f t="shared" si="300"/>
        <v>#VALUE!</v>
      </c>
      <c r="BT260" s="705" t="e">
        <f t="shared" si="301"/>
        <v>#VALUE!</v>
      </c>
      <c r="BU260" s="702">
        <f t="shared" si="356"/>
        <v>1</v>
      </c>
      <c r="BV260" s="703" t="e">
        <f t="shared" si="333"/>
        <v>#VALUE!</v>
      </c>
      <c r="BW260" s="704" t="e">
        <f t="shared" si="334"/>
        <v>#VALUE!</v>
      </c>
      <c r="BX260" s="769" t="e">
        <f t="shared" si="302"/>
        <v>#VALUE!</v>
      </c>
      <c r="BY260" s="705" t="e">
        <f t="shared" si="303"/>
        <v>#VALUE!</v>
      </c>
      <c r="BZ260" s="702">
        <f t="shared" si="357"/>
        <v>1</v>
      </c>
      <c r="CA260" s="703" t="e">
        <f t="shared" si="335"/>
        <v>#VALUE!</v>
      </c>
      <c r="CB260" s="704" t="e">
        <f t="shared" si="336"/>
        <v>#VALUE!</v>
      </c>
      <c r="CC260" s="769" t="e">
        <f t="shared" si="304"/>
        <v>#VALUE!</v>
      </c>
      <c r="CD260" s="705" t="e">
        <f t="shared" si="305"/>
        <v>#VALUE!</v>
      </c>
      <c r="CE260" s="706">
        <f t="shared" si="343"/>
        <v>12</v>
      </c>
      <c r="CF260" s="707" t="e">
        <f t="shared" si="344"/>
        <v>#VALUE!</v>
      </c>
      <c r="CG260" s="708"/>
      <c r="CH260" s="709"/>
      <c r="CI260" s="719"/>
      <c r="CJ260" s="719"/>
      <c r="CK260" s="720"/>
      <c r="CL260" s="721"/>
      <c r="CM260" s="721"/>
      <c r="CN260" s="722"/>
      <c r="CO260" s="742" t="e">
        <f t="shared" si="337"/>
        <v>#VALUE!</v>
      </c>
      <c r="CP260" s="743" t="e">
        <f t="shared" si="338"/>
        <v>#VALUE!</v>
      </c>
      <c r="CQ260" s="724">
        <f t="shared" si="339"/>
        <v>0</v>
      </c>
      <c r="CR260" s="725" t="e">
        <f t="shared" si="358"/>
        <v>#VALUE!</v>
      </c>
      <c r="CS260" s="725" t="e">
        <f t="shared" si="358"/>
        <v>#VALUE!</v>
      </c>
      <c r="CT260" s="725" t="e">
        <f t="shared" si="340"/>
        <v>#VALUE!</v>
      </c>
      <c r="CU260" s="709"/>
    </row>
    <row r="261" spans="1:99" ht="16.5" customHeight="1">
      <c r="A261" s="23">
        <f t="shared" si="345"/>
        <v>257</v>
      </c>
      <c r="B261" s="142">
        <f>'2020-상시근로자'!B261</f>
        <v>0</v>
      </c>
      <c r="C261" s="635">
        <f>'2020-상시근로자'!C261</f>
        <v>0</v>
      </c>
      <c r="D261" s="637">
        <f>'2020-상시근로자'!D261</f>
        <v>0</v>
      </c>
      <c r="E261" s="156" t="e">
        <f t="shared" si="307"/>
        <v>#VALUE!</v>
      </c>
      <c r="F261" s="30" t="e">
        <f t="shared" si="308"/>
        <v>#VALUE!</v>
      </c>
      <c r="G261" s="31" t="e">
        <f t="shared" si="309"/>
        <v>#VALUE!</v>
      </c>
      <c r="H261" s="147" t="e">
        <f t="shared" si="310"/>
        <v>#VALUE!</v>
      </c>
      <c r="I261" s="636">
        <f>'2020-상시근로자'!E261</f>
        <v>0</v>
      </c>
      <c r="J261" s="636">
        <f>'2020-상시근로자'!G261</f>
        <v>0</v>
      </c>
      <c r="K261" s="33" t="e">
        <f t="shared" si="311"/>
        <v>#VALUE!</v>
      </c>
      <c r="L261" s="33">
        <f t="shared" si="342"/>
        <v>0</v>
      </c>
      <c r="M261" s="35" t="e">
        <f t="shared" si="312"/>
        <v>#VALUE!</v>
      </c>
      <c r="N261" s="108"/>
      <c r="O261" s="178"/>
      <c r="P261" s="179"/>
      <c r="Q261" s="194" t="s">
        <v>160</v>
      </c>
      <c r="R261" s="107" t="s">
        <v>160</v>
      </c>
      <c r="S261" s="43"/>
      <c r="T261" s="122" t="s">
        <v>160</v>
      </c>
      <c r="U261" s="122" t="s">
        <v>160</v>
      </c>
      <c r="V261" s="195" t="s">
        <v>160</v>
      </c>
      <c r="W261" s="702">
        <f t="shared" si="346"/>
        <v>1</v>
      </c>
      <c r="X261" s="703" t="e">
        <f t="shared" si="313"/>
        <v>#VALUE!</v>
      </c>
      <c r="Y261" s="704" t="e">
        <f t="shared" si="314"/>
        <v>#VALUE!</v>
      </c>
      <c r="Z261" s="769" t="e">
        <f t="shared" si="282"/>
        <v>#VALUE!</v>
      </c>
      <c r="AA261" s="705" t="e">
        <f t="shared" si="283"/>
        <v>#VALUE!</v>
      </c>
      <c r="AB261" s="702">
        <f t="shared" si="347"/>
        <v>1</v>
      </c>
      <c r="AC261" s="703" t="e">
        <f t="shared" si="315"/>
        <v>#VALUE!</v>
      </c>
      <c r="AD261" s="704" t="e">
        <f t="shared" si="316"/>
        <v>#VALUE!</v>
      </c>
      <c r="AE261" s="769" t="e">
        <f t="shared" si="284"/>
        <v>#VALUE!</v>
      </c>
      <c r="AF261" s="705" t="e">
        <f t="shared" si="285"/>
        <v>#VALUE!</v>
      </c>
      <c r="AG261" s="702">
        <f t="shared" si="348"/>
        <v>1</v>
      </c>
      <c r="AH261" s="703" t="e">
        <f t="shared" si="317"/>
        <v>#VALUE!</v>
      </c>
      <c r="AI261" s="704" t="e">
        <f t="shared" si="318"/>
        <v>#VALUE!</v>
      </c>
      <c r="AJ261" s="769" t="e">
        <f t="shared" si="286"/>
        <v>#VALUE!</v>
      </c>
      <c r="AK261" s="705" t="e">
        <f t="shared" si="287"/>
        <v>#VALUE!</v>
      </c>
      <c r="AL261" s="702">
        <f t="shared" si="349"/>
        <v>1</v>
      </c>
      <c r="AM261" s="703" t="e">
        <f t="shared" si="319"/>
        <v>#VALUE!</v>
      </c>
      <c r="AN261" s="704" t="e">
        <f t="shared" si="320"/>
        <v>#VALUE!</v>
      </c>
      <c r="AO261" s="769" t="e">
        <f t="shared" si="288"/>
        <v>#VALUE!</v>
      </c>
      <c r="AP261" s="705" t="e">
        <f t="shared" si="289"/>
        <v>#VALUE!</v>
      </c>
      <c r="AQ261" s="702">
        <f t="shared" si="350"/>
        <v>1</v>
      </c>
      <c r="AR261" s="703" t="e">
        <f t="shared" si="321"/>
        <v>#VALUE!</v>
      </c>
      <c r="AS261" s="704" t="e">
        <f t="shared" si="322"/>
        <v>#VALUE!</v>
      </c>
      <c r="AT261" s="769" t="e">
        <f t="shared" si="290"/>
        <v>#VALUE!</v>
      </c>
      <c r="AU261" s="705" t="e">
        <f t="shared" si="291"/>
        <v>#VALUE!</v>
      </c>
      <c r="AV261" s="702">
        <f t="shared" si="351"/>
        <v>1</v>
      </c>
      <c r="AW261" s="703" t="e">
        <f t="shared" si="323"/>
        <v>#VALUE!</v>
      </c>
      <c r="AX261" s="704" t="e">
        <f t="shared" si="324"/>
        <v>#VALUE!</v>
      </c>
      <c r="AY261" s="769" t="e">
        <f t="shared" si="292"/>
        <v>#VALUE!</v>
      </c>
      <c r="AZ261" s="705" t="e">
        <f t="shared" si="293"/>
        <v>#VALUE!</v>
      </c>
      <c r="BA261" s="702">
        <f t="shared" si="352"/>
        <v>1</v>
      </c>
      <c r="BB261" s="703" t="e">
        <f t="shared" si="325"/>
        <v>#VALUE!</v>
      </c>
      <c r="BC261" s="704" t="e">
        <f t="shared" si="326"/>
        <v>#VALUE!</v>
      </c>
      <c r="BD261" s="769" t="e">
        <f t="shared" si="294"/>
        <v>#VALUE!</v>
      </c>
      <c r="BE261" s="705" t="e">
        <f t="shared" si="295"/>
        <v>#VALUE!</v>
      </c>
      <c r="BF261" s="702">
        <f t="shared" si="353"/>
        <v>1</v>
      </c>
      <c r="BG261" s="703" t="e">
        <f t="shared" si="327"/>
        <v>#VALUE!</v>
      </c>
      <c r="BH261" s="704" t="e">
        <f t="shared" si="328"/>
        <v>#VALUE!</v>
      </c>
      <c r="BI261" s="769" t="e">
        <f t="shared" si="296"/>
        <v>#VALUE!</v>
      </c>
      <c r="BJ261" s="705" t="e">
        <f t="shared" si="297"/>
        <v>#VALUE!</v>
      </c>
      <c r="BK261" s="702">
        <f t="shared" si="354"/>
        <v>1</v>
      </c>
      <c r="BL261" s="703" t="e">
        <f t="shared" si="329"/>
        <v>#VALUE!</v>
      </c>
      <c r="BM261" s="704" t="e">
        <f t="shared" si="330"/>
        <v>#VALUE!</v>
      </c>
      <c r="BN261" s="769" t="e">
        <f t="shared" si="298"/>
        <v>#VALUE!</v>
      </c>
      <c r="BO261" s="705" t="e">
        <f t="shared" si="299"/>
        <v>#VALUE!</v>
      </c>
      <c r="BP261" s="702">
        <f t="shared" si="355"/>
        <v>1</v>
      </c>
      <c r="BQ261" s="703" t="e">
        <f t="shared" si="331"/>
        <v>#VALUE!</v>
      </c>
      <c r="BR261" s="704" t="e">
        <f t="shared" si="332"/>
        <v>#VALUE!</v>
      </c>
      <c r="BS261" s="769" t="e">
        <f t="shared" si="300"/>
        <v>#VALUE!</v>
      </c>
      <c r="BT261" s="705" t="e">
        <f t="shared" si="301"/>
        <v>#VALUE!</v>
      </c>
      <c r="BU261" s="702">
        <f t="shared" si="356"/>
        <v>1</v>
      </c>
      <c r="BV261" s="703" t="e">
        <f t="shared" si="333"/>
        <v>#VALUE!</v>
      </c>
      <c r="BW261" s="704" t="e">
        <f t="shared" si="334"/>
        <v>#VALUE!</v>
      </c>
      <c r="BX261" s="769" t="e">
        <f t="shared" si="302"/>
        <v>#VALUE!</v>
      </c>
      <c r="BY261" s="705" t="e">
        <f t="shared" si="303"/>
        <v>#VALUE!</v>
      </c>
      <c r="BZ261" s="702">
        <f t="shared" si="357"/>
        <v>1</v>
      </c>
      <c r="CA261" s="703" t="e">
        <f t="shared" si="335"/>
        <v>#VALUE!</v>
      </c>
      <c r="CB261" s="704" t="e">
        <f t="shared" si="336"/>
        <v>#VALUE!</v>
      </c>
      <c r="CC261" s="769" t="e">
        <f t="shared" si="304"/>
        <v>#VALUE!</v>
      </c>
      <c r="CD261" s="705" t="e">
        <f t="shared" si="305"/>
        <v>#VALUE!</v>
      </c>
      <c r="CE261" s="706">
        <f t="shared" si="343"/>
        <v>12</v>
      </c>
      <c r="CF261" s="707" t="e">
        <f t="shared" si="344"/>
        <v>#VALUE!</v>
      </c>
      <c r="CG261" s="708"/>
      <c r="CH261" s="709"/>
      <c r="CI261" s="719"/>
      <c r="CJ261" s="719"/>
      <c r="CK261" s="720"/>
      <c r="CL261" s="721"/>
      <c r="CM261" s="721"/>
      <c r="CN261" s="722"/>
      <c r="CO261" s="742" t="e">
        <f t="shared" si="337"/>
        <v>#VALUE!</v>
      </c>
      <c r="CP261" s="743" t="e">
        <f t="shared" si="338"/>
        <v>#VALUE!</v>
      </c>
      <c r="CQ261" s="724">
        <f t="shared" si="339"/>
        <v>0</v>
      </c>
      <c r="CR261" s="725" t="e">
        <f t="shared" si="358"/>
        <v>#VALUE!</v>
      </c>
      <c r="CS261" s="725" t="e">
        <f t="shared" si="358"/>
        <v>#VALUE!</v>
      </c>
      <c r="CT261" s="725" t="e">
        <f t="shared" si="340"/>
        <v>#VALUE!</v>
      </c>
      <c r="CU261" s="709"/>
    </row>
    <row r="262" spans="1:99" ht="16.5" customHeight="1">
      <c r="A262" s="23">
        <f t="shared" si="345"/>
        <v>258</v>
      </c>
      <c r="B262" s="142">
        <f>'2020-상시근로자'!B262</f>
        <v>0</v>
      </c>
      <c r="C262" s="635">
        <f>'2020-상시근로자'!C262</f>
        <v>0</v>
      </c>
      <c r="D262" s="637">
        <f>'2020-상시근로자'!D262</f>
        <v>0</v>
      </c>
      <c r="E262" s="156" t="e">
        <f t="shared" si="307"/>
        <v>#VALUE!</v>
      </c>
      <c r="F262" s="30" t="e">
        <f t="shared" si="308"/>
        <v>#VALUE!</v>
      </c>
      <c r="G262" s="31" t="e">
        <f t="shared" si="309"/>
        <v>#VALUE!</v>
      </c>
      <c r="H262" s="147" t="e">
        <f t="shared" si="310"/>
        <v>#VALUE!</v>
      </c>
      <c r="I262" s="636">
        <f>'2020-상시근로자'!E262</f>
        <v>0</v>
      </c>
      <c r="J262" s="636">
        <f>'2020-상시근로자'!G262</f>
        <v>0</v>
      </c>
      <c r="K262" s="33" t="e">
        <f t="shared" si="311"/>
        <v>#VALUE!</v>
      </c>
      <c r="L262" s="33">
        <f t="shared" si="342"/>
        <v>0</v>
      </c>
      <c r="M262" s="35" t="e">
        <f t="shared" si="312"/>
        <v>#VALUE!</v>
      </c>
      <c r="N262" s="108"/>
      <c r="O262" s="178"/>
      <c r="P262" s="179"/>
      <c r="Q262" s="194" t="s">
        <v>160</v>
      </c>
      <c r="R262" s="107" t="s">
        <v>160</v>
      </c>
      <c r="S262" s="43"/>
      <c r="T262" s="122" t="s">
        <v>160</v>
      </c>
      <c r="U262" s="122" t="s">
        <v>160</v>
      </c>
      <c r="V262" s="195" t="s">
        <v>160</v>
      </c>
      <c r="W262" s="702">
        <f t="shared" si="346"/>
        <v>1</v>
      </c>
      <c r="X262" s="703" t="e">
        <f t="shared" si="313"/>
        <v>#VALUE!</v>
      </c>
      <c r="Y262" s="704" t="e">
        <f t="shared" si="314"/>
        <v>#VALUE!</v>
      </c>
      <c r="Z262" s="769" t="e">
        <f t="shared" ref="Z262:Z304" si="359">VALUE(MID(TEXT(Y262,"YY"),1,2))</f>
        <v>#VALUE!</v>
      </c>
      <c r="AA262" s="705" t="e">
        <f t="shared" ref="AA262:AA304" si="360">IF($D262="",0,IF(OR(AND(W262=1,OR($Q262="여",$R262="여")),AND(W262=1,AND(X262&gt;=15,Z262&lt;=29))),1,0))</f>
        <v>#VALUE!</v>
      </c>
      <c r="AB262" s="702">
        <f t="shared" si="347"/>
        <v>1</v>
      </c>
      <c r="AC262" s="703" t="e">
        <f t="shared" si="315"/>
        <v>#VALUE!</v>
      </c>
      <c r="AD262" s="704" t="e">
        <f t="shared" si="316"/>
        <v>#VALUE!</v>
      </c>
      <c r="AE262" s="769" t="e">
        <f t="shared" ref="AE262:AE304" si="361">VALUE(MID(TEXT(AD262,"YY"),1,2))</f>
        <v>#VALUE!</v>
      </c>
      <c r="AF262" s="705" t="e">
        <f t="shared" ref="AF262:AF304" si="362">IF($D262="",0,IF(OR(AND(AB262=1,OR($Q262="여",$R262="여")),AND(AB262=1,AND(AC262&gt;=15,AE262&lt;=29))),1,0))</f>
        <v>#VALUE!</v>
      </c>
      <c r="AG262" s="702">
        <f t="shared" si="348"/>
        <v>1</v>
      </c>
      <c r="AH262" s="703" t="e">
        <f t="shared" si="317"/>
        <v>#VALUE!</v>
      </c>
      <c r="AI262" s="704" t="e">
        <f t="shared" si="318"/>
        <v>#VALUE!</v>
      </c>
      <c r="AJ262" s="769" t="e">
        <f t="shared" ref="AJ262:AJ304" si="363">VALUE(MID(TEXT(AI262,"YY"),1,2))</f>
        <v>#VALUE!</v>
      </c>
      <c r="AK262" s="705" t="e">
        <f t="shared" ref="AK262:AK304" si="364">IF($D262="",0,IF(OR(AND(AG262=1,OR($Q262="여",$R262="여")),AND(AG262=1,AND(AH262&gt;=15,AJ262&lt;=29))),1,0))</f>
        <v>#VALUE!</v>
      </c>
      <c r="AL262" s="702">
        <f t="shared" si="349"/>
        <v>1</v>
      </c>
      <c r="AM262" s="703" t="e">
        <f t="shared" si="319"/>
        <v>#VALUE!</v>
      </c>
      <c r="AN262" s="704" t="e">
        <f t="shared" si="320"/>
        <v>#VALUE!</v>
      </c>
      <c r="AO262" s="769" t="e">
        <f t="shared" ref="AO262:AO304" si="365">VALUE(MID(TEXT(AN262,"YY"),1,2))</f>
        <v>#VALUE!</v>
      </c>
      <c r="AP262" s="705" t="e">
        <f t="shared" ref="AP262:AP304" si="366">IF($D262="",0,IF(OR(AND(AL262=1,OR($Q262="여",$R262="여")),AND(AL262=1,AND(AM262&gt;=15,AO262&lt;=29))),1,0))</f>
        <v>#VALUE!</v>
      </c>
      <c r="AQ262" s="702">
        <f t="shared" si="350"/>
        <v>1</v>
      </c>
      <c r="AR262" s="703" t="e">
        <f t="shared" si="321"/>
        <v>#VALUE!</v>
      </c>
      <c r="AS262" s="704" t="e">
        <f t="shared" si="322"/>
        <v>#VALUE!</v>
      </c>
      <c r="AT262" s="769" t="e">
        <f t="shared" ref="AT262:AT304" si="367">VALUE(MID(TEXT(AS262,"YY"),1,2))</f>
        <v>#VALUE!</v>
      </c>
      <c r="AU262" s="705" t="e">
        <f t="shared" ref="AU262:AU304" si="368">IF($D262="",0,IF(OR(AND(AQ262=1,OR($Q262="여",$R262="여")),AND(AQ262=1,AND(AR262&gt;=15,AT262&lt;=29))),1,0))</f>
        <v>#VALUE!</v>
      </c>
      <c r="AV262" s="702">
        <f t="shared" si="351"/>
        <v>1</v>
      </c>
      <c r="AW262" s="703" t="e">
        <f t="shared" si="323"/>
        <v>#VALUE!</v>
      </c>
      <c r="AX262" s="704" t="e">
        <f t="shared" si="324"/>
        <v>#VALUE!</v>
      </c>
      <c r="AY262" s="769" t="e">
        <f t="shared" ref="AY262:AY304" si="369">VALUE(MID(TEXT(AX262,"YY"),1,2))</f>
        <v>#VALUE!</v>
      </c>
      <c r="AZ262" s="705" t="e">
        <f t="shared" ref="AZ262:AZ304" si="370">IF($D262="",0,IF(OR(AND(AV262=1,OR($Q262="여",$R262="여")),AND(AV262=1,AND(AW262&gt;=15,AY262&lt;=29))),1,0))</f>
        <v>#VALUE!</v>
      </c>
      <c r="BA262" s="702">
        <f t="shared" si="352"/>
        <v>1</v>
      </c>
      <c r="BB262" s="703" t="e">
        <f t="shared" si="325"/>
        <v>#VALUE!</v>
      </c>
      <c r="BC262" s="704" t="e">
        <f t="shared" si="326"/>
        <v>#VALUE!</v>
      </c>
      <c r="BD262" s="769" t="e">
        <f t="shared" ref="BD262:BD304" si="371">VALUE(MID(TEXT(BC262,"YY"),1,2))</f>
        <v>#VALUE!</v>
      </c>
      <c r="BE262" s="705" t="e">
        <f t="shared" ref="BE262:BE304" si="372">IF($D262="",0,IF(OR(AND(BA262=1,OR($Q262="여",$R262="여")),AND(BA262=1,AND(BB262&gt;=15,BD262&lt;=29))),1,0))</f>
        <v>#VALUE!</v>
      </c>
      <c r="BF262" s="702">
        <f t="shared" si="353"/>
        <v>1</v>
      </c>
      <c r="BG262" s="703" t="e">
        <f t="shared" si="327"/>
        <v>#VALUE!</v>
      </c>
      <c r="BH262" s="704" t="e">
        <f t="shared" si="328"/>
        <v>#VALUE!</v>
      </c>
      <c r="BI262" s="769" t="e">
        <f t="shared" ref="BI262:BI304" si="373">VALUE(MID(TEXT(BH262,"YY"),1,2))</f>
        <v>#VALUE!</v>
      </c>
      <c r="BJ262" s="705" t="e">
        <f t="shared" ref="BJ262:BJ304" si="374">IF($D262="",0,IF(OR(AND(BF262=1,OR($Q262="여",$R262="여")),AND(BF262=1,AND(BG262&gt;=15,BI262&lt;=29))),1,0))</f>
        <v>#VALUE!</v>
      </c>
      <c r="BK262" s="702">
        <f t="shared" si="354"/>
        <v>1</v>
      </c>
      <c r="BL262" s="703" t="e">
        <f t="shared" si="329"/>
        <v>#VALUE!</v>
      </c>
      <c r="BM262" s="704" t="e">
        <f t="shared" si="330"/>
        <v>#VALUE!</v>
      </c>
      <c r="BN262" s="769" t="e">
        <f t="shared" ref="BN262:BN304" si="375">VALUE(MID(TEXT(BM262,"YY"),1,2))</f>
        <v>#VALUE!</v>
      </c>
      <c r="BO262" s="705" t="e">
        <f t="shared" ref="BO262:BO304" si="376">IF($D262="",0,IF(OR(AND(BK262=1,OR($Q262="여",$R262="여")),AND(BK262=1,AND(BL262&gt;=15,BN262&lt;=29))),1,0))</f>
        <v>#VALUE!</v>
      </c>
      <c r="BP262" s="702">
        <f t="shared" si="355"/>
        <v>1</v>
      </c>
      <c r="BQ262" s="703" t="e">
        <f t="shared" si="331"/>
        <v>#VALUE!</v>
      </c>
      <c r="BR262" s="704" t="e">
        <f t="shared" si="332"/>
        <v>#VALUE!</v>
      </c>
      <c r="BS262" s="769" t="e">
        <f t="shared" ref="BS262:BS304" si="377">VALUE(MID(TEXT(BR262,"YY"),1,2))</f>
        <v>#VALUE!</v>
      </c>
      <c r="BT262" s="705" t="e">
        <f t="shared" ref="BT262:BT304" si="378">IF($D262="",0,IF(OR(AND(BP262=1,OR($Q262="여",$R262="여")),AND(BP262=1,AND(BQ262&gt;=15,BS262&lt;=29))),1,0))</f>
        <v>#VALUE!</v>
      </c>
      <c r="BU262" s="702">
        <f t="shared" si="356"/>
        <v>1</v>
      </c>
      <c r="BV262" s="703" t="e">
        <f t="shared" si="333"/>
        <v>#VALUE!</v>
      </c>
      <c r="BW262" s="704" t="e">
        <f t="shared" si="334"/>
        <v>#VALUE!</v>
      </c>
      <c r="BX262" s="769" t="e">
        <f t="shared" ref="BX262:BX304" si="379">VALUE(MID(TEXT(BW262,"YY"),1,2))</f>
        <v>#VALUE!</v>
      </c>
      <c r="BY262" s="705" t="e">
        <f t="shared" ref="BY262:BY304" si="380">IF($D262="",0,IF(OR(AND(BU262=1,OR($Q262="여",$R262="여")),AND(BU262=1,AND(BV262&gt;=15,BX262&lt;=29))),1,0))</f>
        <v>#VALUE!</v>
      </c>
      <c r="BZ262" s="702">
        <f t="shared" si="357"/>
        <v>1</v>
      </c>
      <c r="CA262" s="703" t="e">
        <f t="shared" si="335"/>
        <v>#VALUE!</v>
      </c>
      <c r="CB262" s="704" t="e">
        <f t="shared" si="336"/>
        <v>#VALUE!</v>
      </c>
      <c r="CC262" s="769" t="e">
        <f t="shared" ref="CC262:CC304" si="381">VALUE(MID(TEXT(CB262,"YY"),1,2))</f>
        <v>#VALUE!</v>
      </c>
      <c r="CD262" s="705" t="e">
        <f t="shared" ref="CD262:CD304" si="382">IF($D262="",0,IF(OR(AND(BZ262=1,OR($Q262="여",$R262="여")),AND(BZ262=1,AND(CA262&gt;=15,CC262&lt;=29))),1,0))</f>
        <v>#VALUE!</v>
      </c>
      <c r="CE262" s="706">
        <f t="shared" si="343"/>
        <v>12</v>
      </c>
      <c r="CF262" s="707" t="e">
        <f t="shared" si="344"/>
        <v>#VALUE!</v>
      </c>
      <c r="CG262" s="708"/>
      <c r="CH262" s="709"/>
      <c r="CI262" s="719"/>
      <c r="CJ262" s="719"/>
      <c r="CK262" s="720"/>
      <c r="CL262" s="721"/>
      <c r="CM262" s="721"/>
      <c r="CN262" s="722"/>
      <c r="CO262" s="742" t="e">
        <f t="shared" si="337"/>
        <v>#VALUE!</v>
      </c>
      <c r="CP262" s="743" t="e">
        <f t="shared" si="338"/>
        <v>#VALUE!</v>
      </c>
      <c r="CQ262" s="724">
        <f t="shared" si="339"/>
        <v>0</v>
      </c>
      <c r="CR262" s="725" t="e">
        <f t="shared" si="358"/>
        <v>#VALUE!</v>
      </c>
      <c r="CS262" s="725" t="e">
        <f t="shared" si="358"/>
        <v>#VALUE!</v>
      </c>
      <c r="CT262" s="725" t="e">
        <f t="shared" si="340"/>
        <v>#VALUE!</v>
      </c>
      <c r="CU262" s="709"/>
    </row>
    <row r="263" spans="1:99" ht="16.5" customHeight="1" thickBot="1">
      <c r="A263" s="23">
        <f t="shared" si="345"/>
        <v>259</v>
      </c>
      <c r="B263" s="142">
        <f>'2020-상시근로자'!B263</f>
        <v>0</v>
      </c>
      <c r="C263" s="635">
        <f>'2020-상시근로자'!C263</f>
        <v>0</v>
      </c>
      <c r="D263" s="637">
        <f>'2020-상시근로자'!D263</f>
        <v>0</v>
      </c>
      <c r="E263" s="156" t="e">
        <f t="shared" si="307"/>
        <v>#VALUE!</v>
      </c>
      <c r="F263" s="30" t="e">
        <f t="shared" si="308"/>
        <v>#VALUE!</v>
      </c>
      <c r="G263" s="31" t="e">
        <f t="shared" si="309"/>
        <v>#VALUE!</v>
      </c>
      <c r="H263" s="147" t="e">
        <f t="shared" si="310"/>
        <v>#VALUE!</v>
      </c>
      <c r="I263" s="636">
        <f>'2020-상시근로자'!E263</f>
        <v>0</v>
      </c>
      <c r="J263" s="636">
        <f>'2020-상시근로자'!G263</f>
        <v>0</v>
      </c>
      <c r="K263" s="33" t="e">
        <f t="shared" si="311"/>
        <v>#VALUE!</v>
      </c>
      <c r="L263" s="33">
        <f t="shared" si="342"/>
        <v>0</v>
      </c>
      <c r="M263" s="35" t="e">
        <f t="shared" si="312"/>
        <v>#VALUE!</v>
      </c>
      <c r="N263" s="108"/>
      <c r="O263" s="180"/>
      <c r="P263" s="181"/>
      <c r="Q263" s="194" t="s">
        <v>160</v>
      </c>
      <c r="R263" s="107" t="s">
        <v>160</v>
      </c>
      <c r="S263" s="43"/>
      <c r="T263" s="122" t="s">
        <v>160</v>
      </c>
      <c r="U263" s="122" t="s">
        <v>160</v>
      </c>
      <c r="V263" s="195" t="s">
        <v>160</v>
      </c>
      <c r="W263" s="702">
        <f t="shared" si="346"/>
        <v>1</v>
      </c>
      <c r="X263" s="703" t="e">
        <f t="shared" si="313"/>
        <v>#VALUE!</v>
      </c>
      <c r="Y263" s="704" t="e">
        <f t="shared" si="314"/>
        <v>#VALUE!</v>
      </c>
      <c r="Z263" s="769" t="e">
        <f t="shared" si="359"/>
        <v>#VALUE!</v>
      </c>
      <c r="AA263" s="705" t="e">
        <f t="shared" si="360"/>
        <v>#VALUE!</v>
      </c>
      <c r="AB263" s="702">
        <f t="shared" si="347"/>
        <v>1</v>
      </c>
      <c r="AC263" s="703" t="e">
        <f t="shared" si="315"/>
        <v>#VALUE!</v>
      </c>
      <c r="AD263" s="704" t="e">
        <f t="shared" si="316"/>
        <v>#VALUE!</v>
      </c>
      <c r="AE263" s="769" t="e">
        <f t="shared" si="361"/>
        <v>#VALUE!</v>
      </c>
      <c r="AF263" s="705" t="e">
        <f t="shared" si="362"/>
        <v>#VALUE!</v>
      </c>
      <c r="AG263" s="702">
        <f t="shared" si="348"/>
        <v>1</v>
      </c>
      <c r="AH263" s="703" t="e">
        <f t="shared" si="317"/>
        <v>#VALUE!</v>
      </c>
      <c r="AI263" s="704" t="e">
        <f t="shared" si="318"/>
        <v>#VALUE!</v>
      </c>
      <c r="AJ263" s="769" t="e">
        <f t="shared" si="363"/>
        <v>#VALUE!</v>
      </c>
      <c r="AK263" s="705" t="e">
        <f t="shared" si="364"/>
        <v>#VALUE!</v>
      </c>
      <c r="AL263" s="702">
        <f t="shared" si="349"/>
        <v>1</v>
      </c>
      <c r="AM263" s="703" t="e">
        <f t="shared" si="319"/>
        <v>#VALUE!</v>
      </c>
      <c r="AN263" s="704" t="e">
        <f t="shared" si="320"/>
        <v>#VALUE!</v>
      </c>
      <c r="AO263" s="769" t="e">
        <f t="shared" si="365"/>
        <v>#VALUE!</v>
      </c>
      <c r="AP263" s="705" t="e">
        <f t="shared" si="366"/>
        <v>#VALUE!</v>
      </c>
      <c r="AQ263" s="702">
        <f t="shared" si="350"/>
        <v>1</v>
      </c>
      <c r="AR263" s="703" t="e">
        <f t="shared" si="321"/>
        <v>#VALUE!</v>
      </c>
      <c r="AS263" s="704" t="e">
        <f t="shared" si="322"/>
        <v>#VALUE!</v>
      </c>
      <c r="AT263" s="769" t="e">
        <f t="shared" si="367"/>
        <v>#VALUE!</v>
      </c>
      <c r="AU263" s="705" t="e">
        <f t="shared" si="368"/>
        <v>#VALUE!</v>
      </c>
      <c r="AV263" s="702">
        <f t="shared" si="351"/>
        <v>1</v>
      </c>
      <c r="AW263" s="703" t="e">
        <f t="shared" si="323"/>
        <v>#VALUE!</v>
      </c>
      <c r="AX263" s="704" t="e">
        <f t="shared" si="324"/>
        <v>#VALUE!</v>
      </c>
      <c r="AY263" s="769" t="e">
        <f t="shared" si="369"/>
        <v>#VALUE!</v>
      </c>
      <c r="AZ263" s="705" t="e">
        <f t="shared" si="370"/>
        <v>#VALUE!</v>
      </c>
      <c r="BA263" s="702">
        <f t="shared" si="352"/>
        <v>1</v>
      </c>
      <c r="BB263" s="703" t="e">
        <f t="shared" si="325"/>
        <v>#VALUE!</v>
      </c>
      <c r="BC263" s="704" t="e">
        <f t="shared" si="326"/>
        <v>#VALUE!</v>
      </c>
      <c r="BD263" s="769" t="e">
        <f t="shared" si="371"/>
        <v>#VALUE!</v>
      </c>
      <c r="BE263" s="705" t="e">
        <f t="shared" si="372"/>
        <v>#VALUE!</v>
      </c>
      <c r="BF263" s="702">
        <f t="shared" si="353"/>
        <v>1</v>
      </c>
      <c r="BG263" s="703" t="e">
        <f t="shared" si="327"/>
        <v>#VALUE!</v>
      </c>
      <c r="BH263" s="704" t="e">
        <f t="shared" si="328"/>
        <v>#VALUE!</v>
      </c>
      <c r="BI263" s="769" t="e">
        <f t="shared" si="373"/>
        <v>#VALUE!</v>
      </c>
      <c r="BJ263" s="705" t="e">
        <f t="shared" si="374"/>
        <v>#VALUE!</v>
      </c>
      <c r="BK263" s="702">
        <f t="shared" si="354"/>
        <v>1</v>
      </c>
      <c r="BL263" s="703" t="e">
        <f t="shared" si="329"/>
        <v>#VALUE!</v>
      </c>
      <c r="BM263" s="704" t="e">
        <f t="shared" si="330"/>
        <v>#VALUE!</v>
      </c>
      <c r="BN263" s="769" t="e">
        <f t="shared" si="375"/>
        <v>#VALUE!</v>
      </c>
      <c r="BO263" s="705" t="e">
        <f t="shared" si="376"/>
        <v>#VALUE!</v>
      </c>
      <c r="BP263" s="702">
        <f t="shared" si="355"/>
        <v>1</v>
      </c>
      <c r="BQ263" s="703" t="e">
        <f t="shared" si="331"/>
        <v>#VALUE!</v>
      </c>
      <c r="BR263" s="704" t="e">
        <f t="shared" si="332"/>
        <v>#VALUE!</v>
      </c>
      <c r="BS263" s="769" t="e">
        <f t="shared" si="377"/>
        <v>#VALUE!</v>
      </c>
      <c r="BT263" s="705" t="e">
        <f t="shared" si="378"/>
        <v>#VALUE!</v>
      </c>
      <c r="BU263" s="702">
        <f t="shared" si="356"/>
        <v>1</v>
      </c>
      <c r="BV263" s="703" t="e">
        <f t="shared" si="333"/>
        <v>#VALUE!</v>
      </c>
      <c r="BW263" s="704" t="e">
        <f t="shared" si="334"/>
        <v>#VALUE!</v>
      </c>
      <c r="BX263" s="769" t="e">
        <f t="shared" si="379"/>
        <v>#VALUE!</v>
      </c>
      <c r="BY263" s="705" t="e">
        <f t="shared" si="380"/>
        <v>#VALUE!</v>
      </c>
      <c r="BZ263" s="702">
        <f t="shared" si="357"/>
        <v>1</v>
      </c>
      <c r="CA263" s="703" t="e">
        <f t="shared" si="335"/>
        <v>#VALUE!</v>
      </c>
      <c r="CB263" s="704" t="e">
        <f t="shared" si="336"/>
        <v>#VALUE!</v>
      </c>
      <c r="CC263" s="769" t="e">
        <f t="shared" si="381"/>
        <v>#VALUE!</v>
      </c>
      <c r="CD263" s="705" t="e">
        <f t="shared" si="382"/>
        <v>#VALUE!</v>
      </c>
      <c r="CE263" s="706">
        <f t="shared" si="343"/>
        <v>12</v>
      </c>
      <c r="CF263" s="707" t="e">
        <f t="shared" si="344"/>
        <v>#VALUE!</v>
      </c>
      <c r="CG263" s="708"/>
      <c r="CH263" s="709"/>
      <c r="CI263" s="719"/>
      <c r="CJ263" s="719"/>
      <c r="CK263" s="720"/>
      <c r="CL263" s="721"/>
      <c r="CM263" s="721"/>
      <c r="CN263" s="722"/>
      <c r="CO263" s="742" t="e">
        <f t="shared" si="337"/>
        <v>#VALUE!</v>
      </c>
      <c r="CP263" s="743" t="e">
        <f t="shared" si="338"/>
        <v>#VALUE!</v>
      </c>
      <c r="CQ263" s="724">
        <f t="shared" si="339"/>
        <v>0</v>
      </c>
      <c r="CR263" s="725" t="e">
        <f t="shared" si="358"/>
        <v>#VALUE!</v>
      </c>
      <c r="CS263" s="725" t="e">
        <f t="shared" si="358"/>
        <v>#VALUE!</v>
      </c>
      <c r="CT263" s="725" t="e">
        <f t="shared" si="340"/>
        <v>#VALUE!</v>
      </c>
      <c r="CU263" s="709"/>
    </row>
    <row r="264" spans="1:99" ht="16.5" customHeight="1">
      <c r="A264" s="23">
        <f t="shared" si="345"/>
        <v>260</v>
      </c>
      <c r="B264" s="142">
        <f>'2020-상시근로자'!B264</f>
        <v>0</v>
      </c>
      <c r="C264" s="635">
        <f>'2020-상시근로자'!C264</f>
        <v>0</v>
      </c>
      <c r="D264" s="637">
        <f>'2020-상시근로자'!D264</f>
        <v>0</v>
      </c>
      <c r="E264" s="156" t="e">
        <f t="shared" si="307"/>
        <v>#VALUE!</v>
      </c>
      <c r="F264" s="30" t="e">
        <f t="shared" si="308"/>
        <v>#VALUE!</v>
      </c>
      <c r="G264" s="31" t="e">
        <f t="shared" si="309"/>
        <v>#VALUE!</v>
      </c>
      <c r="H264" s="147" t="e">
        <f t="shared" si="310"/>
        <v>#VALUE!</v>
      </c>
      <c r="I264" s="636">
        <f>'2020-상시근로자'!E264</f>
        <v>0</v>
      </c>
      <c r="J264" s="636">
        <f>'2020-상시근로자'!G264</f>
        <v>0</v>
      </c>
      <c r="K264" s="33" t="e">
        <f t="shared" si="311"/>
        <v>#VALUE!</v>
      </c>
      <c r="L264" s="33">
        <f t="shared" si="342"/>
        <v>0</v>
      </c>
      <c r="M264" s="35" t="e">
        <f t="shared" si="312"/>
        <v>#VALUE!</v>
      </c>
      <c r="N264" s="108"/>
      <c r="O264" s="178"/>
      <c r="P264" s="179"/>
      <c r="Q264" s="194" t="s">
        <v>160</v>
      </c>
      <c r="R264" s="107" t="s">
        <v>160</v>
      </c>
      <c r="S264" s="43"/>
      <c r="T264" s="122" t="s">
        <v>160</v>
      </c>
      <c r="U264" s="122" t="s">
        <v>160</v>
      </c>
      <c r="V264" s="195" t="s">
        <v>160</v>
      </c>
      <c r="W264" s="702">
        <f t="shared" si="346"/>
        <v>1</v>
      </c>
      <c r="X264" s="703" t="e">
        <f t="shared" si="313"/>
        <v>#VALUE!</v>
      </c>
      <c r="Y264" s="704" t="e">
        <f t="shared" si="314"/>
        <v>#VALUE!</v>
      </c>
      <c r="Z264" s="769" t="e">
        <f t="shared" si="359"/>
        <v>#VALUE!</v>
      </c>
      <c r="AA264" s="705" t="e">
        <f t="shared" si="360"/>
        <v>#VALUE!</v>
      </c>
      <c r="AB264" s="702">
        <f t="shared" si="347"/>
        <v>1</v>
      </c>
      <c r="AC264" s="703" t="e">
        <f t="shared" si="315"/>
        <v>#VALUE!</v>
      </c>
      <c r="AD264" s="704" t="e">
        <f t="shared" si="316"/>
        <v>#VALUE!</v>
      </c>
      <c r="AE264" s="769" t="e">
        <f t="shared" si="361"/>
        <v>#VALUE!</v>
      </c>
      <c r="AF264" s="705" t="e">
        <f t="shared" si="362"/>
        <v>#VALUE!</v>
      </c>
      <c r="AG264" s="702">
        <f t="shared" si="348"/>
        <v>1</v>
      </c>
      <c r="AH264" s="703" t="e">
        <f t="shared" si="317"/>
        <v>#VALUE!</v>
      </c>
      <c r="AI264" s="704" t="e">
        <f t="shared" si="318"/>
        <v>#VALUE!</v>
      </c>
      <c r="AJ264" s="769" t="e">
        <f t="shared" si="363"/>
        <v>#VALUE!</v>
      </c>
      <c r="AK264" s="705" t="e">
        <f t="shared" si="364"/>
        <v>#VALUE!</v>
      </c>
      <c r="AL264" s="702">
        <f t="shared" si="349"/>
        <v>1</v>
      </c>
      <c r="AM264" s="703" t="e">
        <f t="shared" si="319"/>
        <v>#VALUE!</v>
      </c>
      <c r="AN264" s="704" t="e">
        <f t="shared" si="320"/>
        <v>#VALUE!</v>
      </c>
      <c r="AO264" s="769" t="e">
        <f t="shared" si="365"/>
        <v>#VALUE!</v>
      </c>
      <c r="AP264" s="705" t="e">
        <f t="shared" si="366"/>
        <v>#VALUE!</v>
      </c>
      <c r="AQ264" s="702">
        <f t="shared" si="350"/>
        <v>1</v>
      </c>
      <c r="AR264" s="703" t="e">
        <f t="shared" si="321"/>
        <v>#VALUE!</v>
      </c>
      <c r="AS264" s="704" t="e">
        <f t="shared" si="322"/>
        <v>#VALUE!</v>
      </c>
      <c r="AT264" s="769" t="e">
        <f t="shared" si="367"/>
        <v>#VALUE!</v>
      </c>
      <c r="AU264" s="705" t="e">
        <f t="shared" si="368"/>
        <v>#VALUE!</v>
      </c>
      <c r="AV264" s="702">
        <f t="shared" si="351"/>
        <v>1</v>
      </c>
      <c r="AW264" s="703" t="e">
        <f t="shared" si="323"/>
        <v>#VALUE!</v>
      </c>
      <c r="AX264" s="704" t="e">
        <f t="shared" si="324"/>
        <v>#VALUE!</v>
      </c>
      <c r="AY264" s="769" t="e">
        <f t="shared" si="369"/>
        <v>#VALUE!</v>
      </c>
      <c r="AZ264" s="705" t="e">
        <f t="shared" si="370"/>
        <v>#VALUE!</v>
      </c>
      <c r="BA264" s="702">
        <f t="shared" si="352"/>
        <v>1</v>
      </c>
      <c r="BB264" s="703" t="e">
        <f t="shared" si="325"/>
        <v>#VALUE!</v>
      </c>
      <c r="BC264" s="704" t="e">
        <f t="shared" si="326"/>
        <v>#VALUE!</v>
      </c>
      <c r="BD264" s="769" t="e">
        <f t="shared" si="371"/>
        <v>#VALUE!</v>
      </c>
      <c r="BE264" s="705" t="e">
        <f t="shared" si="372"/>
        <v>#VALUE!</v>
      </c>
      <c r="BF264" s="702">
        <f t="shared" si="353"/>
        <v>1</v>
      </c>
      <c r="BG264" s="703" t="e">
        <f t="shared" si="327"/>
        <v>#VALUE!</v>
      </c>
      <c r="BH264" s="704" t="e">
        <f t="shared" si="328"/>
        <v>#VALUE!</v>
      </c>
      <c r="BI264" s="769" t="e">
        <f t="shared" si="373"/>
        <v>#VALUE!</v>
      </c>
      <c r="BJ264" s="705" t="e">
        <f t="shared" si="374"/>
        <v>#VALUE!</v>
      </c>
      <c r="BK264" s="702">
        <f t="shared" si="354"/>
        <v>1</v>
      </c>
      <c r="BL264" s="703" t="e">
        <f t="shared" si="329"/>
        <v>#VALUE!</v>
      </c>
      <c r="BM264" s="704" t="e">
        <f t="shared" si="330"/>
        <v>#VALUE!</v>
      </c>
      <c r="BN264" s="769" t="e">
        <f t="shared" si="375"/>
        <v>#VALUE!</v>
      </c>
      <c r="BO264" s="705" t="e">
        <f t="shared" si="376"/>
        <v>#VALUE!</v>
      </c>
      <c r="BP264" s="702">
        <f t="shared" si="355"/>
        <v>1</v>
      </c>
      <c r="BQ264" s="703" t="e">
        <f t="shared" si="331"/>
        <v>#VALUE!</v>
      </c>
      <c r="BR264" s="704" t="e">
        <f t="shared" si="332"/>
        <v>#VALUE!</v>
      </c>
      <c r="BS264" s="769" t="e">
        <f t="shared" si="377"/>
        <v>#VALUE!</v>
      </c>
      <c r="BT264" s="705" t="e">
        <f t="shared" si="378"/>
        <v>#VALUE!</v>
      </c>
      <c r="BU264" s="702">
        <f t="shared" si="356"/>
        <v>1</v>
      </c>
      <c r="BV264" s="703" t="e">
        <f t="shared" si="333"/>
        <v>#VALUE!</v>
      </c>
      <c r="BW264" s="704" t="e">
        <f t="shared" si="334"/>
        <v>#VALUE!</v>
      </c>
      <c r="BX264" s="769" t="e">
        <f t="shared" si="379"/>
        <v>#VALUE!</v>
      </c>
      <c r="BY264" s="705" t="e">
        <f t="shared" si="380"/>
        <v>#VALUE!</v>
      </c>
      <c r="BZ264" s="702">
        <f t="shared" si="357"/>
        <v>1</v>
      </c>
      <c r="CA264" s="703" t="e">
        <f t="shared" si="335"/>
        <v>#VALUE!</v>
      </c>
      <c r="CB264" s="704" t="e">
        <f t="shared" si="336"/>
        <v>#VALUE!</v>
      </c>
      <c r="CC264" s="769" t="e">
        <f t="shared" si="381"/>
        <v>#VALUE!</v>
      </c>
      <c r="CD264" s="705" t="e">
        <f t="shared" si="382"/>
        <v>#VALUE!</v>
      </c>
      <c r="CE264" s="706">
        <f t="shared" si="343"/>
        <v>12</v>
      </c>
      <c r="CF264" s="707" t="e">
        <f t="shared" si="344"/>
        <v>#VALUE!</v>
      </c>
      <c r="CG264" s="708"/>
      <c r="CH264" s="709"/>
      <c r="CI264" s="719"/>
      <c r="CJ264" s="719"/>
      <c r="CK264" s="720"/>
      <c r="CL264" s="721"/>
      <c r="CM264" s="721"/>
      <c r="CN264" s="722"/>
      <c r="CO264" s="742" t="e">
        <f t="shared" si="337"/>
        <v>#VALUE!</v>
      </c>
      <c r="CP264" s="743" t="e">
        <f t="shared" si="338"/>
        <v>#VALUE!</v>
      </c>
      <c r="CQ264" s="724">
        <f t="shared" si="339"/>
        <v>0</v>
      </c>
      <c r="CR264" s="725" t="e">
        <f t="shared" si="358"/>
        <v>#VALUE!</v>
      </c>
      <c r="CS264" s="725" t="e">
        <f t="shared" si="358"/>
        <v>#VALUE!</v>
      </c>
      <c r="CT264" s="725" t="e">
        <f t="shared" si="340"/>
        <v>#VALUE!</v>
      </c>
      <c r="CU264" s="709"/>
    </row>
    <row r="265" spans="1:99" ht="16.5" customHeight="1">
      <c r="A265" s="23">
        <f t="shared" si="345"/>
        <v>261</v>
      </c>
      <c r="B265" s="142">
        <f>'2020-상시근로자'!B265</f>
        <v>0</v>
      </c>
      <c r="C265" s="635">
        <f>'2020-상시근로자'!C265</f>
        <v>0</v>
      </c>
      <c r="D265" s="637">
        <f>'2020-상시근로자'!D265</f>
        <v>0</v>
      </c>
      <c r="E265" s="156" t="e">
        <f t="shared" si="307"/>
        <v>#VALUE!</v>
      </c>
      <c r="F265" s="30" t="e">
        <f t="shared" si="308"/>
        <v>#VALUE!</v>
      </c>
      <c r="G265" s="31" t="e">
        <f t="shared" si="309"/>
        <v>#VALUE!</v>
      </c>
      <c r="H265" s="147" t="e">
        <f t="shared" si="310"/>
        <v>#VALUE!</v>
      </c>
      <c r="I265" s="636">
        <f>'2020-상시근로자'!E265</f>
        <v>0</v>
      </c>
      <c r="J265" s="636">
        <f>'2020-상시근로자'!G265</f>
        <v>0</v>
      </c>
      <c r="K265" s="33" t="e">
        <f t="shared" si="311"/>
        <v>#VALUE!</v>
      </c>
      <c r="L265" s="33">
        <f t="shared" si="342"/>
        <v>0</v>
      </c>
      <c r="M265" s="35" t="e">
        <f t="shared" si="312"/>
        <v>#VALUE!</v>
      </c>
      <c r="N265" s="108"/>
      <c r="O265" s="178"/>
      <c r="P265" s="179"/>
      <c r="Q265" s="194" t="s">
        <v>160</v>
      </c>
      <c r="R265" s="107" t="s">
        <v>160</v>
      </c>
      <c r="S265" s="43"/>
      <c r="T265" s="122" t="s">
        <v>160</v>
      </c>
      <c r="U265" s="122" t="s">
        <v>160</v>
      </c>
      <c r="V265" s="195" t="s">
        <v>160</v>
      </c>
      <c r="W265" s="702">
        <f t="shared" si="346"/>
        <v>1</v>
      </c>
      <c r="X265" s="703" t="e">
        <f t="shared" si="313"/>
        <v>#VALUE!</v>
      </c>
      <c r="Y265" s="704" t="e">
        <f t="shared" si="314"/>
        <v>#VALUE!</v>
      </c>
      <c r="Z265" s="769" t="e">
        <f t="shared" si="359"/>
        <v>#VALUE!</v>
      </c>
      <c r="AA265" s="705" t="e">
        <f t="shared" si="360"/>
        <v>#VALUE!</v>
      </c>
      <c r="AB265" s="702">
        <f t="shared" si="347"/>
        <v>1</v>
      </c>
      <c r="AC265" s="703" t="e">
        <f t="shared" si="315"/>
        <v>#VALUE!</v>
      </c>
      <c r="AD265" s="704" t="e">
        <f t="shared" si="316"/>
        <v>#VALUE!</v>
      </c>
      <c r="AE265" s="769" t="e">
        <f t="shared" si="361"/>
        <v>#VALUE!</v>
      </c>
      <c r="AF265" s="705" t="e">
        <f t="shared" si="362"/>
        <v>#VALUE!</v>
      </c>
      <c r="AG265" s="702">
        <f t="shared" si="348"/>
        <v>1</v>
      </c>
      <c r="AH265" s="703" t="e">
        <f t="shared" si="317"/>
        <v>#VALUE!</v>
      </c>
      <c r="AI265" s="704" t="e">
        <f t="shared" si="318"/>
        <v>#VALUE!</v>
      </c>
      <c r="AJ265" s="769" t="e">
        <f t="shared" si="363"/>
        <v>#VALUE!</v>
      </c>
      <c r="AK265" s="705" t="e">
        <f t="shared" si="364"/>
        <v>#VALUE!</v>
      </c>
      <c r="AL265" s="702">
        <f t="shared" si="349"/>
        <v>1</v>
      </c>
      <c r="AM265" s="703" t="e">
        <f t="shared" si="319"/>
        <v>#VALUE!</v>
      </c>
      <c r="AN265" s="704" t="e">
        <f t="shared" si="320"/>
        <v>#VALUE!</v>
      </c>
      <c r="AO265" s="769" t="e">
        <f t="shared" si="365"/>
        <v>#VALUE!</v>
      </c>
      <c r="AP265" s="705" t="e">
        <f t="shared" si="366"/>
        <v>#VALUE!</v>
      </c>
      <c r="AQ265" s="702">
        <f t="shared" si="350"/>
        <v>1</v>
      </c>
      <c r="AR265" s="703" t="e">
        <f t="shared" si="321"/>
        <v>#VALUE!</v>
      </c>
      <c r="AS265" s="704" t="e">
        <f t="shared" si="322"/>
        <v>#VALUE!</v>
      </c>
      <c r="AT265" s="769" t="e">
        <f t="shared" si="367"/>
        <v>#VALUE!</v>
      </c>
      <c r="AU265" s="705" t="e">
        <f t="shared" si="368"/>
        <v>#VALUE!</v>
      </c>
      <c r="AV265" s="702">
        <f t="shared" si="351"/>
        <v>1</v>
      </c>
      <c r="AW265" s="703" t="e">
        <f t="shared" si="323"/>
        <v>#VALUE!</v>
      </c>
      <c r="AX265" s="704" t="e">
        <f t="shared" si="324"/>
        <v>#VALUE!</v>
      </c>
      <c r="AY265" s="769" t="e">
        <f t="shared" si="369"/>
        <v>#VALUE!</v>
      </c>
      <c r="AZ265" s="705" t="e">
        <f t="shared" si="370"/>
        <v>#VALUE!</v>
      </c>
      <c r="BA265" s="702">
        <f t="shared" si="352"/>
        <v>1</v>
      </c>
      <c r="BB265" s="703" t="e">
        <f t="shared" si="325"/>
        <v>#VALUE!</v>
      </c>
      <c r="BC265" s="704" t="e">
        <f t="shared" si="326"/>
        <v>#VALUE!</v>
      </c>
      <c r="BD265" s="769" t="e">
        <f t="shared" si="371"/>
        <v>#VALUE!</v>
      </c>
      <c r="BE265" s="705" t="e">
        <f t="shared" si="372"/>
        <v>#VALUE!</v>
      </c>
      <c r="BF265" s="702">
        <f t="shared" si="353"/>
        <v>1</v>
      </c>
      <c r="BG265" s="703" t="e">
        <f t="shared" si="327"/>
        <v>#VALUE!</v>
      </c>
      <c r="BH265" s="704" t="e">
        <f t="shared" si="328"/>
        <v>#VALUE!</v>
      </c>
      <c r="BI265" s="769" t="e">
        <f t="shared" si="373"/>
        <v>#VALUE!</v>
      </c>
      <c r="BJ265" s="705" t="e">
        <f t="shared" si="374"/>
        <v>#VALUE!</v>
      </c>
      <c r="BK265" s="702">
        <f t="shared" si="354"/>
        <v>1</v>
      </c>
      <c r="BL265" s="703" t="e">
        <f t="shared" si="329"/>
        <v>#VALUE!</v>
      </c>
      <c r="BM265" s="704" t="e">
        <f t="shared" si="330"/>
        <v>#VALUE!</v>
      </c>
      <c r="BN265" s="769" t="e">
        <f t="shared" si="375"/>
        <v>#VALUE!</v>
      </c>
      <c r="BO265" s="705" t="e">
        <f t="shared" si="376"/>
        <v>#VALUE!</v>
      </c>
      <c r="BP265" s="702">
        <f t="shared" si="355"/>
        <v>1</v>
      </c>
      <c r="BQ265" s="703" t="e">
        <f t="shared" si="331"/>
        <v>#VALUE!</v>
      </c>
      <c r="BR265" s="704" t="e">
        <f t="shared" si="332"/>
        <v>#VALUE!</v>
      </c>
      <c r="BS265" s="769" t="e">
        <f t="shared" si="377"/>
        <v>#VALUE!</v>
      </c>
      <c r="BT265" s="705" t="e">
        <f t="shared" si="378"/>
        <v>#VALUE!</v>
      </c>
      <c r="BU265" s="702">
        <f t="shared" si="356"/>
        <v>1</v>
      </c>
      <c r="BV265" s="703" t="e">
        <f t="shared" si="333"/>
        <v>#VALUE!</v>
      </c>
      <c r="BW265" s="704" t="e">
        <f t="shared" si="334"/>
        <v>#VALUE!</v>
      </c>
      <c r="BX265" s="769" t="e">
        <f t="shared" si="379"/>
        <v>#VALUE!</v>
      </c>
      <c r="BY265" s="705" t="e">
        <f t="shared" si="380"/>
        <v>#VALUE!</v>
      </c>
      <c r="BZ265" s="702">
        <f t="shared" si="357"/>
        <v>1</v>
      </c>
      <c r="CA265" s="703" t="e">
        <f t="shared" si="335"/>
        <v>#VALUE!</v>
      </c>
      <c r="CB265" s="704" t="e">
        <f t="shared" si="336"/>
        <v>#VALUE!</v>
      </c>
      <c r="CC265" s="769" t="e">
        <f t="shared" si="381"/>
        <v>#VALUE!</v>
      </c>
      <c r="CD265" s="705" t="e">
        <f t="shared" si="382"/>
        <v>#VALUE!</v>
      </c>
      <c r="CE265" s="706">
        <f t="shared" si="343"/>
        <v>12</v>
      </c>
      <c r="CF265" s="707" t="e">
        <f t="shared" si="344"/>
        <v>#VALUE!</v>
      </c>
      <c r="CG265" s="708"/>
      <c r="CH265" s="709"/>
      <c r="CI265" s="719"/>
      <c r="CJ265" s="719"/>
      <c r="CK265" s="720"/>
      <c r="CL265" s="721"/>
      <c r="CM265" s="721"/>
      <c r="CN265" s="722"/>
      <c r="CO265" s="742" t="e">
        <f t="shared" si="337"/>
        <v>#VALUE!</v>
      </c>
      <c r="CP265" s="743" t="e">
        <f t="shared" si="338"/>
        <v>#VALUE!</v>
      </c>
      <c r="CQ265" s="724">
        <f t="shared" si="339"/>
        <v>0</v>
      </c>
      <c r="CR265" s="725" t="e">
        <f t="shared" si="358"/>
        <v>#VALUE!</v>
      </c>
      <c r="CS265" s="725" t="e">
        <f t="shared" si="358"/>
        <v>#VALUE!</v>
      </c>
      <c r="CT265" s="725" t="e">
        <f t="shared" si="340"/>
        <v>#VALUE!</v>
      </c>
      <c r="CU265" s="709"/>
    </row>
    <row r="266" spans="1:99" ht="16.5" customHeight="1">
      <c r="A266" s="23">
        <f t="shared" si="345"/>
        <v>262</v>
      </c>
      <c r="B266" s="142">
        <f>'2020-상시근로자'!B266</f>
        <v>0</v>
      </c>
      <c r="C266" s="635">
        <f>'2020-상시근로자'!C266</f>
        <v>0</v>
      </c>
      <c r="D266" s="637">
        <f>'2020-상시근로자'!D266</f>
        <v>0</v>
      </c>
      <c r="E266" s="156" t="e">
        <f t="shared" si="307"/>
        <v>#VALUE!</v>
      </c>
      <c r="F266" s="30" t="e">
        <f t="shared" si="308"/>
        <v>#VALUE!</v>
      </c>
      <c r="G266" s="31" t="e">
        <f t="shared" si="309"/>
        <v>#VALUE!</v>
      </c>
      <c r="H266" s="147" t="e">
        <f t="shared" si="310"/>
        <v>#VALUE!</v>
      </c>
      <c r="I266" s="636">
        <f>'2020-상시근로자'!E266</f>
        <v>0</v>
      </c>
      <c r="J266" s="636">
        <f>'2020-상시근로자'!G266</f>
        <v>0</v>
      </c>
      <c r="K266" s="33" t="e">
        <f t="shared" si="311"/>
        <v>#VALUE!</v>
      </c>
      <c r="L266" s="33">
        <f t="shared" si="342"/>
        <v>0</v>
      </c>
      <c r="M266" s="35" t="e">
        <f t="shared" si="312"/>
        <v>#VALUE!</v>
      </c>
      <c r="N266" s="108"/>
      <c r="O266" s="178"/>
      <c r="P266" s="179"/>
      <c r="Q266" s="194" t="s">
        <v>160</v>
      </c>
      <c r="R266" s="107" t="s">
        <v>160</v>
      </c>
      <c r="S266" s="43"/>
      <c r="T266" s="122" t="s">
        <v>160</v>
      </c>
      <c r="U266" s="122" t="s">
        <v>160</v>
      </c>
      <c r="V266" s="195" t="s">
        <v>160</v>
      </c>
      <c r="W266" s="702">
        <f t="shared" si="346"/>
        <v>1</v>
      </c>
      <c r="X266" s="703" t="e">
        <f t="shared" si="313"/>
        <v>#VALUE!</v>
      </c>
      <c r="Y266" s="704" t="e">
        <f t="shared" si="314"/>
        <v>#VALUE!</v>
      </c>
      <c r="Z266" s="769" t="e">
        <f t="shared" si="359"/>
        <v>#VALUE!</v>
      </c>
      <c r="AA266" s="705" t="e">
        <f t="shared" si="360"/>
        <v>#VALUE!</v>
      </c>
      <c r="AB266" s="702">
        <f t="shared" si="347"/>
        <v>1</v>
      </c>
      <c r="AC266" s="703" t="e">
        <f t="shared" si="315"/>
        <v>#VALUE!</v>
      </c>
      <c r="AD266" s="704" t="e">
        <f t="shared" si="316"/>
        <v>#VALUE!</v>
      </c>
      <c r="AE266" s="769" t="e">
        <f t="shared" si="361"/>
        <v>#VALUE!</v>
      </c>
      <c r="AF266" s="705" t="e">
        <f t="shared" si="362"/>
        <v>#VALUE!</v>
      </c>
      <c r="AG266" s="702">
        <f t="shared" si="348"/>
        <v>1</v>
      </c>
      <c r="AH266" s="703" t="e">
        <f t="shared" si="317"/>
        <v>#VALUE!</v>
      </c>
      <c r="AI266" s="704" t="e">
        <f t="shared" si="318"/>
        <v>#VALUE!</v>
      </c>
      <c r="AJ266" s="769" t="e">
        <f t="shared" si="363"/>
        <v>#VALUE!</v>
      </c>
      <c r="AK266" s="705" t="e">
        <f t="shared" si="364"/>
        <v>#VALUE!</v>
      </c>
      <c r="AL266" s="702">
        <f t="shared" si="349"/>
        <v>1</v>
      </c>
      <c r="AM266" s="703" t="e">
        <f t="shared" si="319"/>
        <v>#VALUE!</v>
      </c>
      <c r="AN266" s="704" t="e">
        <f t="shared" si="320"/>
        <v>#VALUE!</v>
      </c>
      <c r="AO266" s="769" t="e">
        <f t="shared" si="365"/>
        <v>#VALUE!</v>
      </c>
      <c r="AP266" s="705" t="e">
        <f t="shared" si="366"/>
        <v>#VALUE!</v>
      </c>
      <c r="AQ266" s="702">
        <f t="shared" si="350"/>
        <v>1</v>
      </c>
      <c r="AR266" s="703" t="e">
        <f t="shared" si="321"/>
        <v>#VALUE!</v>
      </c>
      <c r="AS266" s="704" t="e">
        <f t="shared" si="322"/>
        <v>#VALUE!</v>
      </c>
      <c r="AT266" s="769" t="e">
        <f t="shared" si="367"/>
        <v>#VALUE!</v>
      </c>
      <c r="AU266" s="705" t="e">
        <f t="shared" si="368"/>
        <v>#VALUE!</v>
      </c>
      <c r="AV266" s="702">
        <f t="shared" si="351"/>
        <v>1</v>
      </c>
      <c r="AW266" s="703" t="e">
        <f t="shared" si="323"/>
        <v>#VALUE!</v>
      </c>
      <c r="AX266" s="704" t="e">
        <f t="shared" si="324"/>
        <v>#VALUE!</v>
      </c>
      <c r="AY266" s="769" t="e">
        <f t="shared" si="369"/>
        <v>#VALUE!</v>
      </c>
      <c r="AZ266" s="705" t="e">
        <f t="shared" si="370"/>
        <v>#VALUE!</v>
      </c>
      <c r="BA266" s="702">
        <f t="shared" si="352"/>
        <v>1</v>
      </c>
      <c r="BB266" s="703" t="e">
        <f t="shared" si="325"/>
        <v>#VALUE!</v>
      </c>
      <c r="BC266" s="704" t="e">
        <f t="shared" si="326"/>
        <v>#VALUE!</v>
      </c>
      <c r="BD266" s="769" t="e">
        <f t="shared" si="371"/>
        <v>#VALUE!</v>
      </c>
      <c r="BE266" s="705" t="e">
        <f t="shared" si="372"/>
        <v>#VALUE!</v>
      </c>
      <c r="BF266" s="702">
        <f t="shared" si="353"/>
        <v>1</v>
      </c>
      <c r="BG266" s="703" t="e">
        <f t="shared" si="327"/>
        <v>#VALUE!</v>
      </c>
      <c r="BH266" s="704" t="e">
        <f t="shared" si="328"/>
        <v>#VALUE!</v>
      </c>
      <c r="BI266" s="769" t="e">
        <f t="shared" si="373"/>
        <v>#VALUE!</v>
      </c>
      <c r="BJ266" s="705" t="e">
        <f t="shared" si="374"/>
        <v>#VALUE!</v>
      </c>
      <c r="BK266" s="702">
        <f t="shared" si="354"/>
        <v>1</v>
      </c>
      <c r="BL266" s="703" t="e">
        <f t="shared" si="329"/>
        <v>#VALUE!</v>
      </c>
      <c r="BM266" s="704" t="e">
        <f t="shared" si="330"/>
        <v>#VALUE!</v>
      </c>
      <c r="BN266" s="769" t="e">
        <f t="shared" si="375"/>
        <v>#VALUE!</v>
      </c>
      <c r="BO266" s="705" t="e">
        <f t="shared" si="376"/>
        <v>#VALUE!</v>
      </c>
      <c r="BP266" s="702">
        <f t="shared" si="355"/>
        <v>1</v>
      </c>
      <c r="BQ266" s="703" t="e">
        <f t="shared" si="331"/>
        <v>#VALUE!</v>
      </c>
      <c r="BR266" s="704" t="e">
        <f t="shared" si="332"/>
        <v>#VALUE!</v>
      </c>
      <c r="BS266" s="769" t="e">
        <f t="shared" si="377"/>
        <v>#VALUE!</v>
      </c>
      <c r="BT266" s="705" t="e">
        <f t="shared" si="378"/>
        <v>#VALUE!</v>
      </c>
      <c r="BU266" s="702">
        <f t="shared" si="356"/>
        <v>1</v>
      </c>
      <c r="BV266" s="703" t="e">
        <f t="shared" si="333"/>
        <v>#VALUE!</v>
      </c>
      <c r="BW266" s="704" t="e">
        <f t="shared" si="334"/>
        <v>#VALUE!</v>
      </c>
      <c r="BX266" s="769" t="e">
        <f t="shared" si="379"/>
        <v>#VALUE!</v>
      </c>
      <c r="BY266" s="705" t="e">
        <f t="shared" si="380"/>
        <v>#VALUE!</v>
      </c>
      <c r="BZ266" s="702">
        <f t="shared" si="357"/>
        <v>1</v>
      </c>
      <c r="CA266" s="703" t="e">
        <f t="shared" si="335"/>
        <v>#VALUE!</v>
      </c>
      <c r="CB266" s="704" t="e">
        <f t="shared" si="336"/>
        <v>#VALUE!</v>
      </c>
      <c r="CC266" s="769" t="e">
        <f t="shared" si="381"/>
        <v>#VALUE!</v>
      </c>
      <c r="CD266" s="705" t="e">
        <f t="shared" si="382"/>
        <v>#VALUE!</v>
      </c>
      <c r="CE266" s="706">
        <f t="shared" si="343"/>
        <v>12</v>
      </c>
      <c r="CF266" s="707" t="e">
        <f t="shared" si="344"/>
        <v>#VALUE!</v>
      </c>
      <c r="CG266" s="708"/>
      <c r="CH266" s="709"/>
      <c r="CI266" s="719"/>
      <c r="CJ266" s="719"/>
      <c r="CK266" s="720"/>
      <c r="CL266" s="721"/>
      <c r="CM266" s="721"/>
      <c r="CN266" s="722"/>
      <c r="CO266" s="742" t="e">
        <f t="shared" si="337"/>
        <v>#VALUE!</v>
      </c>
      <c r="CP266" s="743" t="e">
        <f t="shared" si="338"/>
        <v>#VALUE!</v>
      </c>
      <c r="CQ266" s="724">
        <f t="shared" si="339"/>
        <v>0</v>
      </c>
      <c r="CR266" s="725" t="e">
        <f t="shared" si="358"/>
        <v>#VALUE!</v>
      </c>
      <c r="CS266" s="725" t="e">
        <f t="shared" si="358"/>
        <v>#VALUE!</v>
      </c>
      <c r="CT266" s="725" t="e">
        <f t="shared" si="340"/>
        <v>#VALUE!</v>
      </c>
      <c r="CU266" s="709"/>
    </row>
    <row r="267" spans="1:99" ht="16.5" customHeight="1">
      <c r="A267" s="23">
        <f t="shared" si="345"/>
        <v>263</v>
      </c>
      <c r="B267" s="142">
        <f>'2020-상시근로자'!B267</f>
        <v>0</v>
      </c>
      <c r="C267" s="635">
        <f>'2020-상시근로자'!C267</f>
        <v>0</v>
      </c>
      <c r="D267" s="637">
        <f>'2020-상시근로자'!D267</f>
        <v>0</v>
      </c>
      <c r="E267" s="156" t="e">
        <f t="shared" si="307"/>
        <v>#VALUE!</v>
      </c>
      <c r="F267" s="30" t="e">
        <f t="shared" si="308"/>
        <v>#VALUE!</v>
      </c>
      <c r="G267" s="31" t="e">
        <f t="shared" si="309"/>
        <v>#VALUE!</v>
      </c>
      <c r="H267" s="147" t="e">
        <f t="shared" si="310"/>
        <v>#VALUE!</v>
      </c>
      <c r="I267" s="636">
        <f>'2020-상시근로자'!E267</f>
        <v>0</v>
      </c>
      <c r="J267" s="636">
        <f>'2020-상시근로자'!G267</f>
        <v>0</v>
      </c>
      <c r="K267" s="33" t="e">
        <f t="shared" si="311"/>
        <v>#VALUE!</v>
      </c>
      <c r="L267" s="33">
        <f t="shared" si="342"/>
        <v>0</v>
      </c>
      <c r="M267" s="35" t="e">
        <f t="shared" si="312"/>
        <v>#VALUE!</v>
      </c>
      <c r="N267" s="108"/>
      <c r="O267" s="178"/>
      <c r="P267" s="179"/>
      <c r="Q267" s="194" t="s">
        <v>160</v>
      </c>
      <c r="R267" s="107" t="s">
        <v>160</v>
      </c>
      <c r="S267" s="43"/>
      <c r="T267" s="122" t="s">
        <v>160</v>
      </c>
      <c r="U267" s="122" t="s">
        <v>160</v>
      </c>
      <c r="V267" s="195" t="s">
        <v>160</v>
      </c>
      <c r="W267" s="702">
        <f t="shared" si="346"/>
        <v>1</v>
      </c>
      <c r="X267" s="703" t="e">
        <f t="shared" si="313"/>
        <v>#VALUE!</v>
      </c>
      <c r="Y267" s="704" t="e">
        <f t="shared" si="314"/>
        <v>#VALUE!</v>
      </c>
      <c r="Z267" s="769" t="e">
        <f t="shared" si="359"/>
        <v>#VALUE!</v>
      </c>
      <c r="AA267" s="705" t="e">
        <f t="shared" si="360"/>
        <v>#VALUE!</v>
      </c>
      <c r="AB267" s="702">
        <f t="shared" si="347"/>
        <v>1</v>
      </c>
      <c r="AC267" s="703" t="e">
        <f t="shared" si="315"/>
        <v>#VALUE!</v>
      </c>
      <c r="AD267" s="704" t="e">
        <f t="shared" si="316"/>
        <v>#VALUE!</v>
      </c>
      <c r="AE267" s="769" t="e">
        <f t="shared" si="361"/>
        <v>#VALUE!</v>
      </c>
      <c r="AF267" s="705" t="e">
        <f t="shared" si="362"/>
        <v>#VALUE!</v>
      </c>
      <c r="AG267" s="702">
        <f t="shared" si="348"/>
        <v>1</v>
      </c>
      <c r="AH267" s="703" t="e">
        <f t="shared" si="317"/>
        <v>#VALUE!</v>
      </c>
      <c r="AI267" s="704" t="e">
        <f t="shared" si="318"/>
        <v>#VALUE!</v>
      </c>
      <c r="AJ267" s="769" t="e">
        <f t="shared" si="363"/>
        <v>#VALUE!</v>
      </c>
      <c r="AK267" s="705" t="e">
        <f t="shared" si="364"/>
        <v>#VALUE!</v>
      </c>
      <c r="AL267" s="702">
        <f t="shared" si="349"/>
        <v>1</v>
      </c>
      <c r="AM267" s="703" t="e">
        <f t="shared" si="319"/>
        <v>#VALUE!</v>
      </c>
      <c r="AN267" s="704" t="e">
        <f t="shared" si="320"/>
        <v>#VALUE!</v>
      </c>
      <c r="AO267" s="769" t="e">
        <f t="shared" si="365"/>
        <v>#VALUE!</v>
      </c>
      <c r="AP267" s="705" t="e">
        <f t="shared" si="366"/>
        <v>#VALUE!</v>
      </c>
      <c r="AQ267" s="702">
        <f t="shared" si="350"/>
        <v>1</v>
      </c>
      <c r="AR267" s="703" t="e">
        <f t="shared" si="321"/>
        <v>#VALUE!</v>
      </c>
      <c r="AS267" s="704" t="e">
        <f t="shared" si="322"/>
        <v>#VALUE!</v>
      </c>
      <c r="AT267" s="769" t="e">
        <f t="shared" si="367"/>
        <v>#VALUE!</v>
      </c>
      <c r="AU267" s="705" t="e">
        <f t="shared" si="368"/>
        <v>#VALUE!</v>
      </c>
      <c r="AV267" s="702">
        <f t="shared" si="351"/>
        <v>1</v>
      </c>
      <c r="AW267" s="703" t="e">
        <f t="shared" si="323"/>
        <v>#VALUE!</v>
      </c>
      <c r="AX267" s="704" t="e">
        <f t="shared" si="324"/>
        <v>#VALUE!</v>
      </c>
      <c r="AY267" s="769" t="e">
        <f t="shared" si="369"/>
        <v>#VALUE!</v>
      </c>
      <c r="AZ267" s="705" t="e">
        <f t="shared" si="370"/>
        <v>#VALUE!</v>
      </c>
      <c r="BA267" s="702">
        <f t="shared" si="352"/>
        <v>1</v>
      </c>
      <c r="BB267" s="703" t="e">
        <f t="shared" si="325"/>
        <v>#VALUE!</v>
      </c>
      <c r="BC267" s="704" t="e">
        <f t="shared" si="326"/>
        <v>#VALUE!</v>
      </c>
      <c r="BD267" s="769" t="e">
        <f t="shared" si="371"/>
        <v>#VALUE!</v>
      </c>
      <c r="BE267" s="705" t="e">
        <f t="shared" si="372"/>
        <v>#VALUE!</v>
      </c>
      <c r="BF267" s="702">
        <f t="shared" si="353"/>
        <v>1</v>
      </c>
      <c r="BG267" s="703" t="e">
        <f t="shared" si="327"/>
        <v>#VALUE!</v>
      </c>
      <c r="BH267" s="704" t="e">
        <f t="shared" si="328"/>
        <v>#VALUE!</v>
      </c>
      <c r="BI267" s="769" t="e">
        <f t="shared" si="373"/>
        <v>#VALUE!</v>
      </c>
      <c r="BJ267" s="705" t="e">
        <f t="shared" si="374"/>
        <v>#VALUE!</v>
      </c>
      <c r="BK267" s="702">
        <f t="shared" si="354"/>
        <v>1</v>
      </c>
      <c r="BL267" s="703" t="e">
        <f t="shared" si="329"/>
        <v>#VALUE!</v>
      </c>
      <c r="BM267" s="704" t="e">
        <f t="shared" si="330"/>
        <v>#VALUE!</v>
      </c>
      <c r="BN267" s="769" t="e">
        <f t="shared" si="375"/>
        <v>#VALUE!</v>
      </c>
      <c r="BO267" s="705" t="e">
        <f t="shared" si="376"/>
        <v>#VALUE!</v>
      </c>
      <c r="BP267" s="702">
        <f t="shared" si="355"/>
        <v>1</v>
      </c>
      <c r="BQ267" s="703" t="e">
        <f t="shared" si="331"/>
        <v>#VALUE!</v>
      </c>
      <c r="BR267" s="704" t="e">
        <f t="shared" si="332"/>
        <v>#VALUE!</v>
      </c>
      <c r="BS267" s="769" t="e">
        <f t="shared" si="377"/>
        <v>#VALUE!</v>
      </c>
      <c r="BT267" s="705" t="e">
        <f t="shared" si="378"/>
        <v>#VALUE!</v>
      </c>
      <c r="BU267" s="702">
        <f t="shared" si="356"/>
        <v>1</v>
      </c>
      <c r="BV267" s="703" t="e">
        <f t="shared" si="333"/>
        <v>#VALUE!</v>
      </c>
      <c r="BW267" s="704" t="e">
        <f t="shared" si="334"/>
        <v>#VALUE!</v>
      </c>
      <c r="BX267" s="769" t="e">
        <f t="shared" si="379"/>
        <v>#VALUE!</v>
      </c>
      <c r="BY267" s="705" t="e">
        <f t="shared" si="380"/>
        <v>#VALUE!</v>
      </c>
      <c r="BZ267" s="702">
        <f t="shared" si="357"/>
        <v>1</v>
      </c>
      <c r="CA267" s="703" t="e">
        <f t="shared" si="335"/>
        <v>#VALUE!</v>
      </c>
      <c r="CB267" s="704" t="e">
        <f t="shared" si="336"/>
        <v>#VALUE!</v>
      </c>
      <c r="CC267" s="769" t="e">
        <f t="shared" si="381"/>
        <v>#VALUE!</v>
      </c>
      <c r="CD267" s="705" t="e">
        <f t="shared" si="382"/>
        <v>#VALUE!</v>
      </c>
      <c r="CE267" s="706">
        <f t="shared" si="343"/>
        <v>12</v>
      </c>
      <c r="CF267" s="707" t="e">
        <f t="shared" si="344"/>
        <v>#VALUE!</v>
      </c>
      <c r="CG267" s="708"/>
      <c r="CH267" s="709"/>
      <c r="CI267" s="719"/>
      <c r="CJ267" s="719"/>
      <c r="CK267" s="720"/>
      <c r="CL267" s="721"/>
      <c r="CM267" s="721"/>
      <c r="CN267" s="722"/>
      <c r="CO267" s="742" t="e">
        <f t="shared" si="337"/>
        <v>#VALUE!</v>
      </c>
      <c r="CP267" s="743" t="e">
        <f t="shared" si="338"/>
        <v>#VALUE!</v>
      </c>
      <c r="CQ267" s="724">
        <f t="shared" si="339"/>
        <v>0</v>
      </c>
      <c r="CR267" s="725" t="e">
        <f t="shared" si="358"/>
        <v>#VALUE!</v>
      </c>
      <c r="CS267" s="725" t="e">
        <f t="shared" si="358"/>
        <v>#VALUE!</v>
      </c>
      <c r="CT267" s="725" t="e">
        <f t="shared" si="340"/>
        <v>#VALUE!</v>
      </c>
      <c r="CU267" s="709"/>
    </row>
    <row r="268" spans="1:99" ht="16.5" customHeight="1">
      <c r="A268" s="23">
        <f t="shared" si="345"/>
        <v>264</v>
      </c>
      <c r="B268" s="142">
        <f>'2020-상시근로자'!B268</f>
        <v>0</v>
      </c>
      <c r="C268" s="635">
        <f>'2020-상시근로자'!C268</f>
        <v>0</v>
      </c>
      <c r="D268" s="637">
        <f>'2020-상시근로자'!D268</f>
        <v>0</v>
      </c>
      <c r="E268" s="156" t="e">
        <f t="shared" si="307"/>
        <v>#VALUE!</v>
      </c>
      <c r="F268" s="30" t="e">
        <f t="shared" si="308"/>
        <v>#VALUE!</v>
      </c>
      <c r="G268" s="31" t="e">
        <f t="shared" si="309"/>
        <v>#VALUE!</v>
      </c>
      <c r="H268" s="147" t="e">
        <f t="shared" si="310"/>
        <v>#VALUE!</v>
      </c>
      <c r="I268" s="636">
        <f>'2020-상시근로자'!E268</f>
        <v>0</v>
      </c>
      <c r="J268" s="636">
        <f>'2020-상시근로자'!G268</f>
        <v>0</v>
      </c>
      <c r="K268" s="33" t="e">
        <f t="shared" si="311"/>
        <v>#VALUE!</v>
      </c>
      <c r="L268" s="33">
        <f t="shared" si="342"/>
        <v>0</v>
      </c>
      <c r="M268" s="35" t="e">
        <f t="shared" si="312"/>
        <v>#VALUE!</v>
      </c>
      <c r="N268" s="108"/>
      <c r="O268" s="178"/>
      <c r="P268" s="179"/>
      <c r="Q268" s="194" t="s">
        <v>160</v>
      </c>
      <c r="R268" s="107" t="s">
        <v>160</v>
      </c>
      <c r="S268" s="43"/>
      <c r="T268" s="122" t="s">
        <v>160</v>
      </c>
      <c r="U268" s="122" t="s">
        <v>160</v>
      </c>
      <c r="V268" s="195" t="s">
        <v>160</v>
      </c>
      <c r="W268" s="702">
        <f t="shared" si="346"/>
        <v>1</v>
      </c>
      <c r="X268" s="703" t="e">
        <f t="shared" si="313"/>
        <v>#VALUE!</v>
      </c>
      <c r="Y268" s="704" t="e">
        <f t="shared" si="314"/>
        <v>#VALUE!</v>
      </c>
      <c r="Z268" s="769" t="e">
        <f t="shared" si="359"/>
        <v>#VALUE!</v>
      </c>
      <c r="AA268" s="705" t="e">
        <f t="shared" si="360"/>
        <v>#VALUE!</v>
      </c>
      <c r="AB268" s="702">
        <f t="shared" si="347"/>
        <v>1</v>
      </c>
      <c r="AC268" s="703" t="e">
        <f t="shared" si="315"/>
        <v>#VALUE!</v>
      </c>
      <c r="AD268" s="704" t="e">
        <f t="shared" si="316"/>
        <v>#VALUE!</v>
      </c>
      <c r="AE268" s="769" t="e">
        <f t="shared" si="361"/>
        <v>#VALUE!</v>
      </c>
      <c r="AF268" s="705" t="e">
        <f t="shared" si="362"/>
        <v>#VALUE!</v>
      </c>
      <c r="AG268" s="702">
        <f t="shared" si="348"/>
        <v>1</v>
      </c>
      <c r="AH268" s="703" t="e">
        <f t="shared" si="317"/>
        <v>#VALUE!</v>
      </c>
      <c r="AI268" s="704" t="e">
        <f t="shared" si="318"/>
        <v>#VALUE!</v>
      </c>
      <c r="AJ268" s="769" t="e">
        <f t="shared" si="363"/>
        <v>#VALUE!</v>
      </c>
      <c r="AK268" s="705" t="e">
        <f t="shared" si="364"/>
        <v>#VALUE!</v>
      </c>
      <c r="AL268" s="702">
        <f t="shared" si="349"/>
        <v>1</v>
      </c>
      <c r="AM268" s="703" t="e">
        <f t="shared" si="319"/>
        <v>#VALUE!</v>
      </c>
      <c r="AN268" s="704" t="e">
        <f t="shared" si="320"/>
        <v>#VALUE!</v>
      </c>
      <c r="AO268" s="769" t="e">
        <f t="shared" si="365"/>
        <v>#VALUE!</v>
      </c>
      <c r="AP268" s="705" t="e">
        <f t="shared" si="366"/>
        <v>#VALUE!</v>
      </c>
      <c r="AQ268" s="702">
        <f t="shared" si="350"/>
        <v>1</v>
      </c>
      <c r="AR268" s="703" t="e">
        <f t="shared" si="321"/>
        <v>#VALUE!</v>
      </c>
      <c r="AS268" s="704" t="e">
        <f t="shared" si="322"/>
        <v>#VALUE!</v>
      </c>
      <c r="AT268" s="769" t="e">
        <f t="shared" si="367"/>
        <v>#VALUE!</v>
      </c>
      <c r="AU268" s="705" t="e">
        <f t="shared" si="368"/>
        <v>#VALUE!</v>
      </c>
      <c r="AV268" s="702">
        <f t="shared" si="351"/>
        <v>1</v>
      </c>
      <c r="AW268" s="703" t="e">
        <f t="shared" si="323"/>
        <v>#VALUE!</v>
      </c>
      <c r="AX268" s="704" t="e">
        <f t="shared" si="324"/>
        <v>#VALUE!</v>
      </c>
      <c r="AY268" s="769" t="e">
        <f t="shared" si="369"/>
        <v>#VALUE!</v>
      </c>
      <c r="AZ268" s="705" t="e">
        <f t="shared" si="370"/>
        <v>#VALUE!</v>
      </c>
      <c r="BA268" s="702">
        <f t="shared" si="352"/>
        <v>1</v>
      </c>
      <c r="BB268" s="703" t="e">
        <f t="shared" si="325"/>
        <v>#VALUE!</v>
      </c>
      <c r="BC268" s="704" t="e">
        <f t="shared" si="326"/>
        <v>#VALUE!</v>
      </c>
      <c r="BD268" s="769" t="e">
        <f t="shared" si="371"/>
        <v>#VALUE!</v>
      </c>
      <c r="BE268" s="705" t="e">
        <f t="shared" si="372"/>
        <v>#VALUE!</v>
      </c>
      <c r="BF268" s="702">
        <f t="shared" si="353"/>
        <v>1</v>
      </c>
      <c r="BG268" s="703" t="e">
        <f t="shared" si="327"/>
        <v>#VALUE!</v>
      </c>
      <c r="BH268" s="704" t="e">
        <f t="shared" si="328"/>
        <v>#VALUE!</v>
      </c>
      <c r="BI268" s="769" t="e">
        <f t="shared" si="373"/>
        <v>#VALUE!</v>
      </c>
      <c r="BJ268" s="705" t="e">
        <f t="shared" si="374"/>
        <v>#VALUE!</v>
      </c>
      <c r="BK268" s="702">
        <f t="shared" si="354"/>
        <v>1</v>
      </c>
      <c r="BL268" s="703" t="e">
        <f t="shared" si="329"/>
        <v>#VALUE!</v>
      </c>
      <c r="BM268" s="704" t="e">
        <f t="shared" si="330"/>
        <v>#VALUE!</v>
      </c>
      <c r="BN268" s="769" t="e">
        <f t="shared" si="375"/>
        <v>#VALUE!</v>
      </c>
      <c r="BO268" s="705" t="e">
        <f t="shared" si="376"/>
        <v>#VALUE!</v>
      </c>
      <c r="BP268" s="702">
        <f t="shared" si="355"/>
        <v>1</v>
      </c>
      <c r="BQ268" s="703" t="e">
        <f t="shared" si="331"/>
        <v>#VALUE!</v>
      </c>
      <c r="BR268" s="704" t="e">
        <f t="shared" si="332"/>
        <v>#VALUE!</v>
      </c>
      <c r="BS268" s="769" t="e">
        <f t="shared" si="377"/>
        <v>#VALUE!</v>
      </c>
      <c r="BT268" s="705" t="e">
        <f t="shared" si="378"/>
        <v>#VALUE!</v>
      </c>
      <c r="BU268" s="702">
        <f t="shared" si="356"/>
        <v>1</v>
      </c>
      <c r="BV268" s="703" t="e">
        <f t="shared" si="333"/>
        <v>#VALUE!</v>
      </c>
      <c r="BW268" s="704" t="e">
        <f t="shared" si="334"/>
        <v>#VALUE!</v>
      </c>
      <c r="BX268" s="769" t="e">
        <f t="shared" si="379"/>
        <v>#VALUE!</v>
      </c>
      <c r="BY268" s="705" t="e">
        <f t="shared" si="380"/>
        <v>#VALUE!</v>
      </c>
      <c r="BZ268" s="702">
        <f t="shared" si="357"/>
        <v>1</v>
      </c>
      <c r="CA268" s="703" t="e">
        <f t="shared" si="335"/>
        <v>#VALUE!</v>
      </c>
      <c r="CB268" s="704" t="e">
        <f t="shared" si="336"/>
        <v>#VALUE!</v>
      </c>
      <c r="CC268" s="769" t="e">
        <f t="shared" si="381"/>
        <v>#VALUE!</v>
      </c>
      <c r="CD268" s="705" t="e">
        <f t="shared" si="382"/>
        <v>#VALUE!</v>
      </c>
      <c r="CE268" s="706">
        <f t="shared" si="343"/>
        <v>12</v>
      </c>
      <c r="CF268" s="707" t="e">
        <f t="shared" si="344"/>
        <v>#VALUE!</v>
      </c>
      <c r="CG268" s="708"/>
      <c r="CH268" s="709"/>
      <c r="CI268" s="719"/>
      <c r="CJ268" s="719"/>
      <c r="CK268" s="720"/>
      <c r="CL268" s="721"/>
      <c r="CM268" s="721"/>
      <c r="CN268" s="722"/>
      <c r="CO268" s="742" t="e">
        <f t="shared" si="337"/>
        <v>#VALUE!</v>
      </c>
      <c r="CP268" s="743" t="e">
        <f t="shared" si="338"/>
        <v>#VALUE!</v>
      </c>
      <c r="CQ268" s="724">
        <f t="shared" si="339"/>
        <v>0</v>
      </c>
      <c r="CR268" s="725" t="e">
        <f t="shared" si="358"/>
        <v>#VALUE!</v>
      </c>
      <c r="CS268" s="725" t="e">
        <f t="shared" si="358"/>
        <v>#VALUE!</v>
      </c>
      <c r="CT268" s="725" t="e">
        <f t="shared" si="340"/>
        <v>#VALUE!</v>
      </c>
      <c r="CU268" s="709"/>
    </row>
    <row r="269" spans="1:99" ht="16.5" customHeight="1">
      <c r="A269" s="23">
        <f t="shared" si="345"/>
        <v>265</v>
      </c>
      <c r="B269" s="142">
        <f>'2020-상시근로자'!B269</f>
        <v>0</v>
      </c>
      <c r="C269" s="635">
        <f>'2020-상시근로자'!C269</f>
        <v>0</v>
      </c>
      <c r="D269" s="637">
        <f>'2020-상시근로자'!D269</f>
        <v>0</v>
      </c>
      <c r="E269" s="156" t="e">
        <f t="shared" ref="E269:E296" si="383">IF($D269="","",IF(OR(MID(D269,LEN(CLEAN(D269))-6,1)&lt;="2",MID(D269,LEN(CLEAN(D269))-6,1)="5",MID(D269,LEN(CLEAN(D269))-6,1)="6"),DATE(MID(D269,1,2),MID(D269,3,2),MID(D269,5,2)),CHOOSE(14-LEN(CLEAN(D269)),DATE(MID(D269,1,2)+100,MID(D269,3,2),MID(D269,5,2)),DATE(MID(D269,1,1)+100,MID(D269,2,2),MID(D269,4,2)),DATE(2000,MID(D269,1,2),MID(D269,3,2)),DATE(2000,MID(D269,1,1),MID(D269,2,2)))))</f>
        <v>#VALUE!</v>
      </c>
      <c r="F269" s="30" t="e">
        <f t="shared" ref="F269:F296" si="384">IF(D269="","",IF(LEN(CLEAN(D269))=10,IF(AND(VALUE(MID(D269,4,1))&gt;=1,VALUE(MID(D269,4,1))&lt;=4),MOD(11-MOD(0*2+0*3+0*4+MID(D269,1,1)*5+MID(D269,2,1)*6+MID(D269,3,1)*7+MID(D269,4,1)*8+MID(D269,5,1)*9+MID(D269,6,1)*2+MID(D269,7,1)*3+MID(D269,8,1)*4+MID(D269,9,1)*5,11),10),IF(AND(VALUE(MID(D269,4,1))&gt;=5,VALUE(MID(D269,4,1))&lt;=8),MOD(11-MOD(0*2+0*3+0*4+MID(D269,1,1)*5+MID(D269,2,1)*6+MID(D269,3,1)*7+MID(D269,4,1)*8+MID(D269,5,1)*9+MID(D269,6,1)*2+MID(D269,7,1)*3+MID(D269,8,1)*4+MID(D269,9,1)*5,11),10),"오류")),IF(LEN(CLEAN(D269))=11,IF(AND(VALUE(MID(D269,5,1))&gt;=1,VALUE(MID(D269,5,1))&lt;=4),MOD(11-MOD(0*2+0*3+MID(D269,1,1)*4+MID(D269,2,1)*5+MID(D269,3,1)*6+MID(D269,4,1)*7+MID(D269,5,1)*8+MID(D269,6,1)*9+MID(D269,7,1)*2+MID(D269,8,1)*3+MID(D269,9,1)*4+MID(D269,10,1)*5,11),10),IF(AND(VALUE(MID(D269,5,1))&gt;=5,VALUE(MID(D269,5,1))&lt;=8),MOD(11-MOD(0*2+0*3+MID(D269,1,1)*4+MID(D269,2,1)*5+MID(D269,3,1)*6+MID(D269,4,1)*7+MID(D269,5,1)*8+MID(D269,6,1)*9+MID(D269,7,1)*2+MID(D269,8,1)*3+MID(D269,9,1)*4+MID(D269,10,1)*5,11),10),"오류")),IF(LEN(CLEAN(D269))=12,IF(AND(VALUE(MID(D269,6,1))&gt;=1,VALUE(MID(D269,6,1))&lt;=4),MOD(11-MOD(0*2+MID(D269,1,1)*3+MID(D269,2,1)*4+MID(D269,3,1)*5+MID(D269,4,1)*6+MID(D269,5,1)*7+MID(D269,6,1)*8+MID(D269,7,1)*9+MID(D269,8,1)*2+MID(D269,9,1)*3+MID(D269,10,1)*4+MID(D269,11,1)*5,11),10),IF(AND(VALUE(MID(D269,7,1))&gt;=5,VALUE(MID(D269,7,1))&lt;=8),MOD(11-MOD(0*2+MID(D269,1,1)*3+MID(D269,2,1)*4+MID(D269,3,1)*5+MID(D269,4,1)*6+MID(D269,5,1)*7+MID(D269,6,1)*8+MID(D269,7,1)*9+MID(D269,8,1)*2+MID(D269,9,1)*3+MID(D269,10,1)*4+MID(D269,11,1)*5,11),10),"오류")),IF(AND(VALUE(MID(D269,7,1))&gt;=1,VALUE(MID(D269,7,1))&lt;=4),MOD(11-MOD(MID(D269,1,1)*2+MID(D269,2,1)*3+MID(D269,3,1)*4+MID(D269,4,1)*5+MID(D269,5,1)*6+MID(D269,6,1)*7+MID(D269,7,1)*8+MID(D269,8,1)*9+MID(D269,9,1)*2+MID(D269,10,1)*3+MID(D269,11,1)*4+MID(D269,12,1)*5,11),10),IF(AND(VALUE(MID(D269,7,1))&gt;=5,VALUE(MID(D269,7,1))&lt;=8),IF(LEN(CLEAN(D269))=12,MOD(MOD(11-MOD(0*2+MID(D269,1,1)*3+MID(D269,2,1)*4+MID(D269,3,1)*5+MID(D269,4,1)*6+MID(D269,5,1)*7+MID(D269,6,1)*8+MID(D269,7,1)*9+MID(D269,8,1)*2+MID(D269,9,1)*3+MID(D269,10,1)*4+MID(D269,11,1)*5,11),10)+2,10),MOD(MOD(11-MOD(MID(D269,1,1)*2+MID(D269,2,1)*3+MID(D269,3,1)*4+MID(D269,4,1)*5+MID(D269,5,1)*6+MID(D269,6,1)*7+MID(D269,7,1)*8+MID(D269,8,1)*9+MID(D269,9,1)*2+MID(D269,10,1)*3+MID(D269,11,1)*4+MID(D269,12,1)*5,11),10)+2,10))))))))</f>
        <v>#VALUE!</v>
      </c>
      <c r="G269" s="31" t="e">
        <f t="shared" ref="G269:G296" si="385">IF(D269="","",IF(INT(RIGHT(D269,1))=F269,"OK","주민오류"))</f>
        <v>#VALUE!</v>
      </c>
      <c r="H269" s="147" t="e">
        <f t="shared" ref="H269:H296" si="386">IF(D269="","",CHOOSE(14-LEN(CLEAN(D269)),CHOOSE(MID(D269,7,1),"남","여","남","여","남","여","남","여","남","여"),CHOOSE(MID(D269,6,1),"남","여","남","여","남","여","남","여","남","여"),CHOOSE(MID(D269,5,1),"남","여","남","여","남","여","남","여","남","여"),CHOOSE(MID(D269,4,1),"남","여","남","여","남","여","남","여","남","여"),CHOOSE(MID(D269,3,1),"남","여","남","여","남","여","남","여","남","여")))</f>
        <v>#VALUE!</v>
      </c>
      <c r="I269" s="636">
        <f>'2020-상시근로자'!E269</f>
        <v>0</v>
      </c>
      <c r="J269" s="636">
        <f>'2020-상시근로자'!G269</f>
        <v>0</v>
      </c>
      <c r="K269" s="33" t="e">
        <f t="shared" ref="K269:K296" si="387">IF($D269="","",DATEDIF(IF(OR(MID(D269,LEN(CLEAN(D269))-6,1)&lt;="2",MID(D269,LEN(CLEAN(D269))-6,1)="5",MID(D269,LEN(CLEAN(D269))-6,1)="6"),DATE(MID(D269,1,2),MID(D269,3,2),MID(D269,5,2)),CHOOSE(14-LEN(CLEAN(D269)), DATE(MID(D269,1,2)+100,MID(D269,3,2),MID(D269,5,2)), DATE(MID(D269,1,1)+100,MID(D269,2,2),MID(D269,4,2)),DATE(2000,MID(D269,1,2),MID(D269,3,2)),DATE(2000,MID(D269,1,1),MID(D269,2,2)))),I269,"y"))</f>
        <v>#VALUE!</v>
      </c>
      <c r="L269" s="33">
        <f t="shared" si="342"/>
        <v>0</v>
      </c>
      <c r="M269" s="35" t="e">
        <f t="shared" ref="M269:M296" si="388">IF(D269="","",TEXT(DATE(YEAR(I269-E269),MONTH(I269-E269),DAY(I269-E269))-DATE(YEAR(P269-O269),MONTH(P269-O269),DAY(P269-O269)),"yy년")&amp;VALUE(TEXT(DATE(YEAR(I269-E269),MONTH(I269-E269),DAY(I269-E269))-DATE(YEAR(P269-O269),MONTH(P269-O269),DAY(P269-O269)),"mm")-1)&amp;TEXT(DATE(YEAR(I269-E269),MONTH(I269-E269),DAY(I269-E269))-DATE(YEAR(P269-O269),MONTH(P269-O269),DAY(P269-O269)),"월dd일"))</f>
        <v>#VALUE!</v>
      </c>
      <c r="N269" s="108"/>
      <c r="O269" s="178"/>
      <c r="P269" s="179"/>
      <c r="Q269" s="106" t="s">
        <v>160</v>
      </c>
      <c r="R269" s="107" t="s">
        <v>160</v>
      </c>
      <c r="S269" s="43"/>
      <c r="T269" s="122" t="s">
        <v>160</v>
      </c>
      <c r="U269" s="122" t="s">
        <v>160</v>
      </c>
      <c r="V269" s="123" t="s">
        <v>160</v>
      </c>
      <c r="W269" s="702">
        <f t="shared" si="346"/>
        <v>1</v>
      </c>
      <c r="X269" s="703" t="e">
        <f t="shared" ref="X269:X296" si="389">IF($D269="",0,DATEDIF(IF(OR(MID($D269,LEN(CLEAN($D269))-6,1)&lt;="2",MID($D269,LEN(CLEAN($D269))-6,1)="5",MID($D269,LEN(CLEAN($D269))-6,1)="6"),DATE(MID($D269,1,2),MID($D269,3,2),MID($D269,5,2)),CHOOSE(14-LEN(CLEAN($D269)), DATE(MID($D269,1,2)+100,MID($D269,3,2),MID($D269,5,2)), DATE(MID($D269,1,1)+100,MID($D269,2,2),MID($D269,4,2)),DATE(2000,MID($D269,1,2),MID($D269,3,2)),DATE(2000,MID($D269,1,1),MID($D269,2,2)))),W$3,"y"))</f>
        <v>#VALUE!</v>
      </c>
      <c r="Y269" s="704" t="e">
        <f t="shared" ref="Y269:Y296" si="390">IF($D269="","",TEXT(DATE(YEAR(W$3-$E269),MONTH(W$3-$E269),DAY(W$3-$E269))-DATE(YEAR($P269-$O269),MONTH($P269-$O269),DAY($P269-$O269)),"yy년")&amp;VALUE(TEXT(DATE(YEAR(W$3-$E269),MONTH(W$3-$E269),DAY(W$3-$E269))-DATE(YEAR($P269-$O269),MONTH($P269-$O269),DAY($P269-$O269)),"mm")-1)&amp;TEXT(DATE(YEAR(W$3-$E269),MONTH(W$3-$E269),DAY(W$3-$E269))-DATE(YEAR($P269-$O269),MONTH($P269-$O269),DAY($P269-$O269)),"월dd일"))</f>
        <v>#VALUE!</v>
      </c>
      <c r="Z269" s="769" t="e">
        <f t="shared" si="359"/>
        <v>#VALUE!</v>
      </c>
      <c r="AA269" s="705" t="e">
        <f t="shared" si="360"/>
        <v>#VALUE!</v>
      </c>
      <c r="AB269" s="702">
        <f t="shared" si="347"/>
        <v>1</v>
      </c>
      <c r="AC269" s="703" t="e">
        <f t="shared" ref="AC269:AC296" si="391">IF($D269="",0,DATEDIF(IF(OR(MID($D269,LEN(CLEAN($D269))-6,1)&lt;="2",MID($D269,LEN(CLEAN($D269))-6,1)="5",MID($D269,LEN(CLEAN($D269))-6,1)="6"),DATE(MID($D269,1,2),MID($D269,3,2),MID($D269,5,2)),CHOOSE(14-LEN(CLEAN($D269)), DATE(MID($D269,1,2)+100,MID($D269,3,2),MID($D269,5,2)), DATE(MID($D269,1,1)+100,MID($D269,2,2),MID($D269,4,2)),DATE(2000,MID($D269,1,2),MID($D269,3,2)),DATE(2000,MID($D269,1,1),MID($D269,2,2)))),AB$3,"y"))</f>
        <v>#VALUE!</v>
      </c>
      <c r="AD269" s="704" t="e">
        <f t="shared" ref="AD269:AD296" si="392">IF($D269="","",TEXT(DATE(YEAR(AB$3-$E269),MONTH(AB$3-$E269),DAY(AB$3-$E269))-DATE(YEAR($P269-$O269),MONTH($P269-$O269),DAY($P269-$O269)),"yy년")&amp;VALUE(TEXT(DATE(YEAR(AB$3-$E269),MONTH(AB$3-$E269),DAY(AB$3-$E269))-DATE(YEAR($P269-$O269),MONTH($P269-$O269),DAY($P269-$O269)),"mm")-1)&amp;TEXT(DATE(YEAR(AB$3-$E269),MONTH(AB$3-$E269),DAY(AB$3-$E269))-DATE(YEAR($P269-$O269),MONTH($P269-$O269),DAY($P269-$O269)),"월dd일"))</f>
        <v>#VALUE!</v>
      </c>
      <c r="AE269" s="769" t="e">
        <f t="shared" si="361"/>
        <v>#VALUE!</v>
      </c>
      <c r="AF269" s="705" t="e">
        <f t="shared" si="362"/>
        <v>#VALUE!</v>
      </c>
      <c r="AG269" s="702">
        <f t="shared" si="348"/>
        <v>1</v>
      </c>
      <c r="AH269" s="703" t="e">
        <f t="shared" ref="AH269:AH296" si="393">IF($D269="",0,DATEDIF(IF(OR(MID($D269,LEN(CLEAN($D269))-6,1)&lt;="2",MID($D269,LEN(CLEAN($D269))-6,1)="5",MID($D269,LEN(CLEAN($D269))-6,1)="6"),DATE(MID($D269,1,2),MID($D269,3,2),MID($D269,5,2)),CHOOSE(14-LEN(CLEAN($D269)), DATE(MID($D269,1,2)+100,MID($D269,3,2),MID($D269,5,2)), DATE(MID($D269,1,1)+100,MID($D269,2,2),MID($D269,4,2)),DATE(2000,MID($D269,1,2),MID($D269,3,2)),DATE(2000,MID($D269,1,1),MID($D269,2,2)))),AG$3,"y"))</f>
        <v>#VALUE!</v>
      </c>
      <c r="AI269" s="704" t="e">
        <f t="shared" ref="AI269:AI296" si="394">IF($D269="","",TEXT(DATE(YEAR(AG$3-$E269),MONTH(AG$3-$E269),DAY(AG$3-$E269))-DATE(YEAR($P269-$O269),MONTH($P269-$O269),DAY($P269-$O269)),"yy년")&amp;VALUE(TEXT(DATE(YEAR(AG$3-$E269),MONTH(AG$3-$E269),DAY(AG$3-$E269))-DATE(YEAR($P269-$O269),MONTH($P269-$O269),DAY($P269-$O269)),"mm")-1)&amp;TEXT(DATE(YEAR(AG$3-$E269),MONTH(AG$3-$E269),DAY(AG$3-$E269))-DATE(YEAR($P269-$O269),MONTH($P269-$O269),DAY($P269-$O269)),"월dd일"))</f>
        <v>#VALUE!</v>
      </c>
      <c r="AJ269" s="769" t="e">
        <f t="shared" si="363"/>
        <v>#VALUE!</v>
      </c>
      <c r="AK269" s="705" t="e">
        <f t="shared" si="364"/>
        <v>#VALUE!</v>
      </c>
      <c r="AL269" s="702">
        <f t="shared" si="349"/>
        <v>1</v>
      </c>
      <c r="AM269" s="703" t="e">
        <f t="shared" ref="AM269:AM296" si="395">IF($D269="",0,DATEDIF(IF(OR(MID($D269,LEN(CLEAN($D269))-6,1)&lt;="2",MID($D269,LEN(CLEAN($D269))-6,1)="5",MID($D269,LEN(CLEAN($D269))-6,1)="6"),DATE(MID($D269,1,2),MID($D269,3,2),MID($D269,5,2)),CHOOSE(14-LEN(CLEAN($D269)), DATE(MID($D269,1,2)+100,MID($D269,3,2),MID($D269,5,2)), DATE(MID($D269,1,1)+100,MID($D269,2,2),MID($D269,4,2)),DATE(2000,MID($D269,1,2),MID($D269,3,2)),DATE(2000,MID($D269,1,1),MID($D269,2,2)))),AL$3,"y"))</f>
        <v>#VALUE!</v>
      </c>
      <c r="AN269" s="704" t="e">
        <f t="shared" ref="AN269:AN296" si="396">IF($D269="","",TEXT(DATE(YEAR(AL$3-$E269),MONTH(AL$3-$E269),DAY(AL$3-$E269))-DATE(YEAR($P269-$O269),MONTH($P269-$O269),DAY($P269-$O269)),"yy년")&amp;VALUE(TEXT(DATE(YEAR(AL$3-$E269),MONTH(AL$3-$E269),DAY(AL$3-$E269))-DATE(YEAR($P269-$O269),MONTH($P269-$O269),DAY($P269-$O269)),"mm")-1)&amp;TEXT(DATE(YEAR(AL$3-$E269),MONTH(AL$3-$E269),DAY(AL$3-$E269))-DATE(YEAR($P269-$O269),MONTH($P269-$O269),DAY($P269-$O269)),"월dd일"))</f>
        <v>#VALUE!</v>
      </c>
      <c r="AO269" s="769" t="e">
        <f t="shared" si="365"/>
        <v>#VALUE!</v>
      </c>
      <c r="AP269" s="705" t="e">
        <f t="shared" si="366"/>
        <v>#VALUE!</v>
      </c>
      <c r="AQ269" s="702">
        <f t="shared" si="350"/>
        <v>1</v>
      </c>
      <c r="AR269" s="703" t="e">
        <f t="shared" ref="AR269:AR296" si="397">IF($D269="",0,DATEDIF(IF(OR(MID($D269,LEN(CLEAN($D269))-6,1)&lt;="2",MID($D269,LEN(CLEAN($D269))-6,1)="5",MID($D269,LEN(CLEAN($D269))-6,1)="6"),DATE(MID($D269,1,2),MID($D269,3,2),MID($D269,5,2)),CHOOSE(14-LEN(CLEAN($D269)), DATE(MID($D269,1,2)+100,MID($D269,3,2),MID($D269,5,2)), DATE(MID($D269,1,1)+100,MID($D269,2,2),MID($D269,4,2)),DATE(2000,MID($D269,1,2),MID($D269,3,2)),DATE(2000,MID($D269,1,1),MID($D269,2,2)))),AQ$3,"y"))</f>
        <v>#VALUE!</v>
      </c>
      <c r="AS269" s="704" t="e">
        <f t="shared" ref="AS269:AS296" si="398">IF($D269="","",TEXT(DATE(YEAR(AQ$3-$E269),MONTH(AQ$3-$E269),DAY(AQ$3-$E269))-DATE(YEAR($P269-$O269),MONTH($P269-$O269),DAY($P269-$O269)),"yy년")&amp;VALUE(TEXT(DATE(YEAR(AQ$3-$E269),MONTH(AQ$3-$E269),DAY(AQ$3-$E269))-DATE(YEAR($P269-$O269),MONTH($P269-$O269),DAY($P269-$O269)),"mm")-1)&amp;TEXT(DATE(YEAR(AQ$3-$E269),MONTH(AQ$3-$E269),DAY(AQ$3-$E269))-DATE(YEAR($P269-$O269),MONTH($P269-$O269),DAY($P269-$O269)),"월dd일"))</f>
        <v>#VALUE!</v>
      </c>
      <c r="AT269" s="769" t="e">
        <f t="shared" si="367"/>
        <v>#VALUE!</v>
      </c>
      <c r="AU269" s="705" t="e">
        <f t="shared" si="368"/>
        <v>#VALUE!</v>
      </c>
      <c r="AV269" s="702">
        <f t="shared" si="351"/>
        <v>1</v>
      </c>
      <c r="AW269" s="703" t="e">
        <f t="shared" ref="AW269:AW296" si="399">IF($D269="",0,DATEDIF(IF(OR(MID($D269,LEN(CLEAN($D269))-6,1)&lt;="2",MID($D269,LEN(CLEAN($D269))-6,1)="5",MID($D269,LEN(CLEAN($D269))-6,1)="6"),DATE(MID($D269,1,2),MID($D269,3,2),MID($D269,5,2)),CHOOSE(14-LEN(CLEAN($D269)), DATE(MID($D269,1,2)+100,MID($D269,3,2),MID($D269,5,2)), DATE(MID($D269,1,1)+100,MID($D269,2,2),MID($D269,4,2)),DATE(2000,MID($D269,1,2),MID($D269,3,2)),DATE(2000,MID($D269,1,1),MID($D269,2,2)))),AV$3,"y"))</f>
        <v>#VALUE!</v>
      </c>
      <c r="AX269" s="704" t="e">
        <f t="shared" ref="AX269:AX296" si="400">IF($D269="","",TEXT(DATE(YEAR(AV$3-$E269),MONTH(AV$3-$E269),DAY(AV$3-$E269))-DATE(YEAR($P269-$O269),MONTH($P269-$O269),DAY($P269-$O269)),"yy년")&amp;VALUE(TEXT(DATE(YEAR(AV$3-$E269),MONTH(AV$3-$E269),DAY(AV$3-$E269))-DATE(YEAR($P269-$O269),MONTH($P269-$O269),DAY($P269-$O269)),"mm")-1)&amp;TEXT(DATE(YEAR(AV$3-$E269),MONTH(AV$3-$E269),DAY(AV$3-$E269))-DATE(YEAR($P269-$O269),MONTH($P269-$O269),DAY($P269-$O269)),"월dd일"))</f>
        <v>#VALUE!</v>
      </c>
      <c r="AY269" s="769" t="e">
        <f t="shared" si="369"/>
        <v>#VALUE!</v>
      </c>
      <c r="AZ269" s="705" t="e">
        <f t="shared" si="370"/>
        <v>#VALUE!</v>
      </c>
      <c r="BA269" s="702">
        <f t="shared" si="352"/>
        <v>1</v>
      </c>
      <c r="BB269" s="703" t="e">
        <f t="shared" ref="BB269:BB296" si="401">IF($D269="",0,DATEDIF(IF(OR(MID($D269,LEN(CLEAN($D269))-6,1)&lt;="2",MID($D269,LEN(CLEAN($D269))-6,1)="5",MID($D269,LEN(CLEAN($D269))-6,1)="6"),DATE(MID($D269,1,2),MID($D269,3,2),MID($D269,5,2)),CHOOSE(14-LEN(CLEAN($D269)), DATE(MID($D269,1,2)+100,MID($D269,3,2),MID($D269,5,2)), DATE(MID($D269,1,1)+100,MID($D269,2,2),MID($D269,4,2)),DATE(2000,MID($D269,1,2),MID($D269,3,2)),DATE(2000,MID($D269,1,1),MID($D269,2,2)))),BA$3,"y"))</f>
        <v>#VALUE!</v>
      </c>
      <c r="BC269" s="704" t="e">
        <f t="shared" ref="BC269:BC296" si="402">IF($D269="","",TEXT(DATE(YEAR(BA$3-$E269),MONTH(BA$3-$E269),DAY(BA$3-$E269))-DATE(YEAR($P269-$O269),MONTH($P269-$O269),DAY($P269-$O269)),"yy년")&amp;VALUE(TEXT(DATE(YEAR(BA$3-$E269),MONTH(BA$3-$E269),DAY(BA$3-$E269))-DATE(YEAR($P269-$O269),MONTH($P269-$O269),DAY($P269-$O269)),"mm")-1)&amp;TEXT(DATE(YEAR(BA$3-$E269),MONTH(BA$3-$E269),DAY(BA$3-$E269))-DATE(YEAR($P269-$O269),MONTH($P269-$O269),DAY($P269-$O269)),"월dd일"))</f>
        <v>#VALUE!</v>
      </c>
      <c r="BD269" s="769" t="e">
        <f t="shared" si="371"/>
        <v>#VALUE!</v>
      </c>
      <c r="BE269" s="705" t="e">
        <f t="shared" si="372"/>
        <v>#VALUE!</v>
      </c>
      <c r="BF269" s="702">
        <f t="shared" si="353"/>
        <v>1</v>
      </c>
      <c r="BG269" s="703" t="e">
        <f t="shared" ref="BG269:BG296" si="403">IF($D269="",0,DATEDIF(IF(OR(MID($D269,LEN(CLEAN($D269))-6,1)&lt;="2",MID($D269,LEN(CLEAN($D269))-6,1)="5",MID($D269,LEN(CLEAN($D269))-6,1)="6"),DATE(MID($D269,1,2),MID($D269,3,2),MID($D269,5,2)),CHOOSE(14-LEN(CLEAN($D269)), DATE(MID($D269,1,2)+100,MID($D269,3,2),MID($D269,5,2)), DATE(MID($D269,1,1)+100,MID($D269,2,2),MID($D269,4,2)),DATE(2000,MID($D269,1,2),MID($D269,3,2)),DATE(2000,MID($D269,1,1),MID($D269,2,2)))),BF$3,"y"))</f>
        <v>#VALUE!</v>
      </c>
      <c r="BH269" s="704" t="e">
        <f t="shared" ref="BH269:BH296" si="404">IF($D269="","",TEXT(DATE(YEAR(BF$3-$E269),MONTH(BF$3-$E269),DAY(BF$3-$E269))-DATE(YEAR($P269-$O269),MONTH($P269-$O269),DAY($P269-$O269)),"yy년")&amp;VALUE(TEXT(DATE(YEAR(BF$3-$E269),MONTH(BF$3-$E269),DAY(BF$3-$E269))-DATE(YEAR($P269-$O269),MONTH($P269-$O269),DAY($P269-$O269)),"mm")-1)&amp;TEXT(DATE(YEAR(BF$3-$E269),MONTH(BF$3-$E269),DAY(BF$3-$E269))-DATE(YEAR($P269-$O269),MONTH($P269-$O269),DAY($P269-$O269)),"월dd일"))</f>
        <v>#VALUE!</v>
      </c>
      <c r="BI269" s="769" t="e">
        <f t="shared" si="373"/>
        <v>#VALUE!</v>
      </c>
      <c r="BJ269" s="705" t="e">
        <f t="shared" si="374"/>
        <v>#VALUE!</v>
      </c>
      <c r="BK269" s="702">
        <f t="shared" si="354"/>
        <v>1</v>
      </c>
      <c r="BL269" s="703" t="e">
        <f t="shared" ref="BL269:BL296" si="405">IF($D269="",0,DATEDIF(IF(OR(MID($D269,LEN(CLEAN($D269))-6,1)&lt;="2",MID($D269,LEN(CLEAN($D269))-6,1)="5",MID($D269,LEN(CLEAN($D269))-6,1)="6"),DATE(MID($D269,1,2),MID($D269,3,2),MID($D269,5,2)),CHOOSE(14-LEN(CLEAN($D269)), DATE(MID($D269,1,2)+100,MID($D269,3,2),MID($D269,5,2)), DATE(MID($D269,1,1)+100,MID($D269,2,2),MID($D269,4,2)),DATE(2000,MID($D269,1,2),MID($D269,3,2)),DATE(2000,MID($D269,1,1),MID($D269,2,2)))),BK$3,"y"))</f>
        <v>#VALUE!</v>
      </c>
      <c r="BM269" s="704" t="e">
        <f t="shared" ref="BM269:BM296" si="406">IF($D269="","",TEXT(DATE(YEAR(BK$3-$E269),MONTH(BK$3-$E269),DAY(BK$3-$E269))-DATE(YEAR($P269-$O269),MONTH($P269-$O269),DAY($P269-$O269)),"yy년")&amp;VALUE(TEXT(DATE(YEAR(BK$3-$E269),MONTH(BK$3-$E269),DAY(BK$3-$E269))-DATE(YEAR($P269-$O269),MONTH($P269-$O269),DAY($P269-$O269)),"mm")-1)&amp;TEXT(DATE(YEAR(BK$3-$E269),MONTH(BK$3-$E269),DAY(BK$3-$E269))-DATE(YEAR($P269-$O269),MONTH($P269-$O269),DAY($P269-$O269)),"월dd일"))</f>
        <v>#VALUE!</v>
      </c>
      <c r="BN269" s="769" t="e">
        <f t="shared" si="375"/>
        <v>#VALUE!</v>
      </c>
      <c r="BO269" s="705" t="e">
        <f t="shared" si="376"/>
        <v>#VALUE!</v>
      </c>
      <c r="BP269" s="702">
        <f t="shared" si="355"/>
        <v>1</v>
      </c>
      <c r="BQ269" s="703" t="e">
        <f t="shared" ref="BQ269:BQ296" si="407">IF($D269="",0,DATEDIF(IF(OR(MID($D269,LEN(CLEAN($D269))-6,1)&lt;="2",MID($D269,LEN(CLEAN($D269))-6,1)="5",MID($D269,LEN(CLEAN($D269))-6,1)="6"),DATE(MID($D269,1,2),MID($D269,3,2),MID($D269,5,2)),CHOOSE(14-LEN(CLEAN($D269)), DATE(MID($D269,1,2)+100,MID($D269,3,2),MID($D269,5,2)), DATE(MID($D269,1,1)+100,MID($D269,2,2),MID($D269,4,2)),DATE(2000,MID($D269,1,2),MID($D269,3,2)),DATE(2000,MID($D269,1,1),MID($D269,2,2)))),BP$3,"y"))</f>
        <v>#VALUE!</v>
      </c>
      <c r="BR269" s="704" t="e">
        <f t="shared" ref="BR269:BR296" si="408">IF($D269="","",TEXT(DATE(YEAR(BP$3-$E269),MONTH(BP$3-$E269),DAY(BP$3-$E269))-DATE(YEAR($P269-$O269),MONTH($P269-$O269),DAY($P269-$O269)),"yy년")&amp;VALUE(TEXT(DATE(YEAR(BP$3-$E269),MONTH(BP$3-$E269),DAY(BP$3-$E269))-DATE(YEAR($P269-$O269),MONTH($P269-$O269),DAY($P269-$O269)),"mm")-1)&amp;TEXT(DATE(YEAR(BP$3-$E269),MONTH(BP$3-$E269),DAY(BP$3-$E269))-DATE(YEAR($P269-$O269),MONTH($P269-$O269),DAY($P269-$O269)),"월dd일"))</f>
        <v>#VALUE!</v>
      </c>
      <c r="BS269" s="769" t="e">
        <f t="shared" si="377"/>
        <v>#VALUE!</v>
      </c>
      <c r="BT269" s="705" t="e">
        <f t="shared" si="378"/>
        <v>#VALUE!</v>
      </c>
      <c r="BU269" s="702">
        <f t="shared" si="356"/>
        <v>1</v>
      </c>
      <c r="BV269" s="703" t="e">
        <f t="shared" ref="BV269:BV296" si="409">IF($D269="",0,DATEDIF(IF(OR(MID($D269,LEN(CLEAN($D269))-6,1)&lt;="2",MID($D269,LEN(CLEAN($D269))-6,1)="5",MID($D269,LEN(CLEAN($D269))-6,1)="6"),DATE(MID($D269,1,2),MID($D269,3,2),MID($D269,5,2)),CHOOSE(14-LEN(CLEAN($D269)), DATE(MID($D269,1,2)+100,MID($D269,3,2),MID($D269,5,2)), DATE(MID($D269,1,1)+100,MID($D269,2,2),MID($D269,4,2)),DATE(2000,MID($D269,1,2),MID($D269,3,2)),DATE(2000,MID($D269,1,1),MID($D269,2,2)))),BU$3,"y"))</f>
        <v>#VALUE!</v>
      </c>
      <c r="BW269" s="704" t="e">
        <f t="shared" ref="BW269:BW296" si="410">IF($D269="","",TEXT(DATE(YEAR(BU$3-$E269),MONTH(BU$3-$E269),DAY(BU$3-$E269))-DATE(YEAR($P269-$O269),MONTH($P269-$O269),DAY($P269-$O269)),"yy년")&amp;VALUE(TEXT(DATE(YEAR(BU$3-$E269),MONTH(BU$3-$E269),DAY(BU$3-$E269))-DATE(YEAR($P269-$O269),MONTH($P269-$O269),DAY($P269-$O269)),"mm")-1)&amp;TEXT(DATE(YEAR(BU$3-$E269),MONTH(BU$3-$E269),DAY(BU$3-$E269))-DATE(YEAR($P269-$O269),MONTH($P269-$O269),DAY($P269-$O269)),"월dd일"))</f>
        <v>#VALUE!</v>
      </c>
      <c r="BX269" s="769" t="e">
        <f t="shared" si="379"/>
        <v>#VALUE!</v>
      </c>
      <c r="BY269" s="705" t="e">
        <f t="shared" si="380"/>
        <v>#VALUE!</v>
      </c>
      <c r="BZ269" s="702">
        <f t="shared" si="357"/>
        <v>1</v>
      </c>
      <c r="CA269" s="703" t="e">
        <f t="shared" ref="CA269:CA296" si="411">IF($D269="",0,DATEDIF(IF(OR(MID($D269,LEN(CLEAN($D269))-6,1)&lt;="2",MID($D269,LEN(CLEAN($D269))-6,1)="5",MID($D269,LEN(CLEAN($D269))-6,1)="6"),DATE(MID($D269,1,2),MID($D269,3,2),MID($D269,5,2)),CHOOSE(14-LEN(CLEAN($D269)), DATE(MID($D269,1,2)+100,MID($D269,3,2),MID($D269,5,2)), DATE(MID($D269,1,1)+100,MID($D269,2,2),MID($D269,4,2)),DATE(2000,MID($D269,1,2),MID($D269,3,2)),DATE(2000,MID($D269,1,1),MID($D269,2,2)))),BZ$3,"y"))</f>
        <v>#VALUE!</v>
      </c>
      <c r="CB269" s="704" t="e">
        <f t="shared" ref="CB269:CB296" si="412">IF($D269="","",TEXT(DATE(YEAR(BZ$3-$E269),MONTH(BZ$3-$E269),DAY(BZ$3-$E269))-DATE(YEAR($P269-$O269),MONTH($P269-$O269),DAY($P269-$O269)),"yy년")&amp;VALUE(TEXT(DATE(YEAR(BZ$3-$E269),MONTH(BZ$3-$E269),DAY(BZ$3-$E269))-DATE(YEAR($P269-$O269),MONTH($P269-$O269),DAY($P269-$O269)),"mm")-1)&amp;TEXT(DATE(YEAR(BZ$3-$E269),MONTH(BZ$3-$E269),DAY(BZ$3-$E269))-DATE(YEAR($P269-$O269),MONTH($P269-$O269),DAY($P269-$O269)),"월dd일"))</f>
        <v>#VALUE!</v>
      </c>
      <c r="CC269" s="769" t="e">
        <f t="shared" si="381"/>
        <v>#VALUE!</v>
      </c>
      <c r="CD269" s="705" t="e">
        <f t="shared" si="382"/>
        <v>#VALUE!</v>
      </c>
      <c r="CE269" s="706">
        <f t="shared" si="343"/>
        <v>12</v>
      </c>
      <c r="CF269" s="707" t="e">
        <f t="shared" si="344"/>
        <v>#VALUE!</v>
      </c>
      <c r="CG269" s="708"/>
      <c r="CH269" s="709"/>
      <c r="CI269" s="719"/>
      <c r="CJ269" s="719"/>
      <c r="CK269" s="720"/>
      <c r="CL269" s="721"/>
      <c r="CM269" s="721"/>
      <c r="CN269" s="722"/>
      <c r="CO269" s="742" t="e">
        <f t="shared" ref="CO269:CO296" si="413">IF(CE269=0,0,CF269/CE269)</f>
        <v>#VALUE!</v>
      </c>
      <c r="CP269" s="743" t="e">
        <f t="shared" ref="CP269:CP296" si="414">IF(CO269=100%,"청년",IF(CO269=0%,"청년외","확인"))</f>
        <v>#VALUE!</v>
      </c>
      <c r="CQ269" s="724">
        <f t="shared" ref="CQ269:CQ296" si="415">C269</f>
        <v>0</v>
      </c>
      <c r="CR269" s="725" t="e">
        <f t="shared" si="358"/>
        <v>#VALUE!</v>
      </c>
      <c r="CS269" s="725" t="e">
        <f t="shared" si="358"/>
        <v>#VALUE!</v>
      </c>
      <c r="CT269" s="725" t="e">
        <f t="shared" ref="CT269:CT296" si="416">SUM(CR269:CS269)</f>
        <v>#VALUE!</v>
      </c>
      <c r="CU269" s="709"/>
    </row>
    <row r="270" spans="1:99" ht="16.5" customHeight="1">
      <c r="A270" s="23">
        <f t="shared" si="345"/>
        <v>266</v>
      </c>
      <c r="B270" s="142">
        <f>'2020-상시근로자'!B270</f>
        <v>0</v>
      </c>
      <c r="C270" s="635">
        <f>'2020-상시근로자'!C270</f>
        <v>0</v>
      </c>
      <c r="D270" s="637">
        <f>'2020-상시근로자'!D270</f>
        <v>0</v>
      </c>
      <c r="E270" s="156" t="e">
        <f t="shared" si="383"/>
        <v>#VALUE!</v>
      </c>
      <c r="F270" s="30" t="e">
        <f t="shared" si="384"/>
        <v>#VALUE!</v>
      </c>
      <c r="G270" s="31" t="e">
        <f t="shared" si="385"/>
        <v>#VALUE!</v>
      </c>
      <c r="H270" s="147" t="e">
        <f t="shared" si="386"/>
        <v>#VALUE!</v>
      </c>
      <c r="I270" s="636">
        <f>'2020-상시근로자'!E270</f>
        <v>0</v>
      </c>
      <c r="J270" s="636">
        <f>'2020-상시근로자'!G270</f>
        <v>0</v>
      </c>
      <c r="K270" s="33" t="e">
        <f t="shared" si="387"/>
        <v>#VALUE!</v>
      </c>
      <c r="L270" s="33">
        <f t="shared" si="342"/>
        <v>0</v>
      </c>
      <c r="M270" s="35" t="e">
        <f t="shared" si="388"/>
        <v>#VALUE!</v>
      </c>
      <c r="N270" s="108"/>
      <c r="O270" s="178"/>
      <c r="P270" s="179"/>
      <c r="Q270" s="106" t="s">
        <v>160</v>
      </c>
      <c r="R270" s="107" t="s">
        <v>160</v>
      </c>
      <c r="S270" s="43"/>
      <c r="T270" s="122" t="s">
        <v>160</v>
      </c>
      <c r="U270" s="122" t="s">
        <v>160</v>
      </c>
      <c r="V270" s="123" t="s">
        <v>160</v>
      </c>
      <c r="W270" s="702">
        <f t="shared" si="346"/>
        <v>1</v>
      </c>
      <c r="X270" s="703" t="e">
        <f t="shared" si="389"/>
        <v>#VALUE!</v>
      </c>
      <c r="Y270" s="704" t="e">
        <f t="shared" si="390"/>
        <v>#VALUE!</v>
      </c>
      <c r="Z270" s="769" t="e">
        <f t="shared" si="359"/>
        <v>#VALUE!</v>
      </c>
      <c r="AA270" s="705" t="e">
        <f t="shared" si="360"/>
        <v>#VALUE!</v>
      </c>
      <c r="AB270" s="702">
        <f t="shared" si="347"/>
        <v>1</v>
      </c>
      <c r="AC270" s="703" t="e">
        <f t="shared" si="391"/>
        <v>#VALUE!</v>
      </c>
      <c r="AD270" s="704" t="e">
        <f t="shared" si="392"/>
        <v>#VALUE!</v>
      </c>
      <c r="AE270" s="769" t="e">
        <f t="shared" si="361"/>
        <v>#VALUE!</v>
      </c>
      <c r="AF270" s="705" t="e">
        <f t="shared" si="362"/>
        <v>#VALUE!</v>
      </c>
      <c r="AG270" s="702">
        <f t="shared" si="348"/>
        <v>1</v>
      </c>
      <c r="AH270" s="703" t="e">
        <f t="shared" si="393"/>
        <v>#VALUE!</v>
      </c>
      <c r="AI270" s="704" t="e">
        <f t="shared" si="394"/>
        <v>#VALUE!</v>
      </c>
      <c r="AJ270" s="769" t="e">
        <f t="shared" si="363"/>
        <v>#VALUE!</v>
      </c>
      <c r="AK270" s="705" t="e">
        <f t="shared" si="364"/>
        <v>#VALUE!</v>
      </c>
      <c r="AL270" s="702">
        <f t="shared" si="349"/>
        <v>1</v>
      </c>
      <c r="AM270" s="703" t="e">
        <f t="shared" si="395"/>
        <v>#VALUE!</v>
      </c>
      <c r="AN270" s="704" t="e">
        <f t="shared" si="396"/>
        <v>#VALUE!</v>
      </c>
      <c r="AO270" s="769" t="e">
        <f t="shared" si="365"/>
        <v>#VALUE!</v>
      </c>
      <c r="AP270" s="705" t="e">
        <f t="shared" si="366"/>
        <v>#VALUE!</v>
      </c>
      <c r="AQ270" s="702">
        <f t="shared" si="350"/>
        <v>1</v>
      </c>
      <c r="AR270" s="703" t="e">
        <f t="shared" si="397"/>
        <v>#VALUE!</v>
      </c>
      <c r="AS270" s="704" t="e">
        <f t="shared" si="398"/>
        <v>#VALUE!</v>
      </c>
      <c r="AT270" s="769" t="e">
        <f t="shared" si="367"/>
        <v>#VALUE!</v>
      </c>
      <c r="AU270" s="705" t="e">
        <f t="shared" si="368"/>
        <v>#VALUE!</v>
      </c>
      <c r="AV270" s="702">
        <f t="shared" si="351"/>
        <v>1</v>
      </c>
      <c r="AW270" s="703" t="e">
        <f t="shared" si="399"/>
        <v>#VALUE!</v>
      </c>
      <c r="AX270" s="704" t="e">
        <f t="shared" si="400"/>
        <v>#VALUE!</v>
      </c>
      <c r="AY270" s="769" t="e">
        <f t="shared" si="369"/>
        <v>#VALUE!</v>
      </c>
      <c r="AZ270" s="705" t="e">
        <f t="shared" si="370"/>
        <v>#VALUE!</v>
      </c>
      <c r="BA270" s="702">
        <f t="shared" si="352"/>
        <v>1</v>
      </c>
      <c r="BB270" s="703" t="e">
        <f t="shared" si="401"/>
        <v>#VALUE!</v>
      </c>
      <c r="BC270" s="704" t="e">
        <f t="shared" si="402"/>
        <v>#VALUE!</v>
      </c>
      <c r="BD270" s="769" t="e">
        <f t="shared" si="371"/>
        <v>#VALUE!</v>
      </c>
      <c r="BE270" s="705" t="e">
        <f t="shared" si="372"/>
        <v>#VALUE!</v>
      </c>
      <c r="BF270" s="702">
        <f t="shared" si="353"/>
        <v>1</v>
      </c>
      <c r="BG270" s="703" t="e">
        <f t="shared" si="403"/>
        <v>#VALUE!</v>
      </c>
      <c r="BH270" s="704" t="e">
        <f t="shared" si="404"/>
        <v>#VALUE!</v>
      </c>
      <c r="BI270" s="769" t="e">
        <f t="shared" si="373"/>
        <v>#VALUE!</v>
      </c>
      <c r="BJ270" s="705" t="e">
        <f t="shared" si="374"/>
        <v>#VALUE!</v>
      </c>
      <c r="BK270" s="702">
        <f t="shared" si="354"/>
        <v>1</v>
      </c>
      <c r="BL270" s="703" t="e">
        <f t="shared" si="405"/>
        <v>#VALUE!</v>
      </c>
      <c r="BM270" s="704" t="e">
        <f t="shared" si="406"/>
        <v>#VALUE!</v>
      </c>
      <c r="BN270" s="769" t="e">
        <f t="shared" si="375"/>
        <v>#VALUE!</v>
      </c>
      <c r="BO270" s="705" t="e">
        <f t="shared" si="376"/>
        <v>#VALUE!</v>
      </c>
      <c r="BP270" s="702">
        <f t="shared" si="355"/>
        <v>1</v>
      </c>
      <c r="BQ270" s="703" t="e">
        <f t="shared" si="407"/>
        <v>#VALUE!</v>
      </c>
      <c r="BR270" s="704" t="e">
        <f t="shared" si="408"/>
        <v>#VALUE!</v>
      </c>
      <c r="BS270" s="769" t="e">
        <f t="shared" si="377"/>
        <v>#VALUE!</v>
      </c>
      <c r="BT270" s="705" t="e">
        <f t="shared" si="378"/>
        <v>#VALUE!</v>
      </c>
      <c r="BU270" s="702">
        <f t="shared" si="356"/>
        <v>1</v>
      </c>
      <c r="BV270" s="703" t="e">
        <f t="shared" si="409"/>
        <v>#VALUE!</v>
      </c>
      <c r="BW270" s="704" t="e">
        <f t="shared" si="410"/>
        <v>#VALUE!</v>
      </c>
      <c r="BX270" s="769" t="e">
        <f t="shared" si="379"/>
        <v>#VALUE!</v>
      </c>
      <c r="BY270" s="705" t="e">
        <f t="shared" si="380"/>
        <v>#VALUE!</v>
      </c>
      <c r="BZ270" s="702">
        <f t="shared" si="357"/>
        <v>1</v>
      </c>
      <c r="CA270" s="703" t="e">
        <f t="shared" si="411"/>
        <v>#VALUE!</v>
      </c>
      <c r="CB270" s="704" t="e">
        <f t="shared" si="412"/>
        <v>#VALUE!</v>
      </c>
      <c r="CC270" s="769" t="e">
        <f t="shared" si="381"/>
        <v>#VALUE!</v>
      </c>
      <c r="CD270" s="705" t="e">
        <f t="shared" si="382"/>
        <v>#VALUE!</v>
      </c>
      <c r="CE270" s="706">
        <f t="shared" si="343"/>
        <v>12</v>
      </c>
      <c r="CF270" s="707" t="e">
        <f t="shared" si="344"/>
        <v>#VALUE!</v>
      </c>
      <c r="CG270" s="708"/>
      <c r="CH270" s="709"/>
      <c r="CI270" s="719"/>
      <c r="CJ270" s="719"/>
      <c r="CK270" s="720"/>
      <c r="CL270" s="721"/>
      <c r="CM270" s="721"/>
      <c r="CN270" s="722"/>
      <c r="CO270" s="742" t="e">
        <f t="shared" si="413"/>
        <v>#VALUE!</v>
      </c>
      <c r="CP270" s="743" t="e">
        <f t="shared" si="414"/>
        <v>#VALUE!</v>
      </c>
      <c r="CQ270" s="724">
        <f t="shared" si="415"/>
        <v>0</v>
      </c>
      <c r="CR270" s="725" t="e">
        <f t="shared" si="358"/>
        <v>#VALUE!</v>
      </c>
      <c r="CS270" s="725" t="e">
        <f t="shared" si="358"/>
        <v>#VALUE!</v>
      </c>
      <c r="CT270" s="725" t="e">
        <f t="shared" si="416"/>
        <v>#VALUE!</v>
      </c>
      <c r="CU270" s="709"/>
    </row>
    <row r="271" spans="1:99" ht="16.5" customHeight="1">
      <c r="A271" s="23">
        <f t="shared" si="345"/>
        <v>267</v>
      </c>
      <c r="B271" s="142">
        <f>'2020-상시근로자'!B271</f>
        <v>0</v>
      </c>
      <c r="C271" s="635">
        <f>'2020-상시근로자'!C271</f>
        <v>0</v>
      </c>
      <c r="D271" s="637">
        <f>'2020-상시근로자'!D271</f>
        <v>0</v>
      </c>
      <c r="E271" s="156" t="e">
        <f t="shared" si="383"/>
        <v>#VALUE!</v>
      </c>
      <c r="F271" s="30" t="e">
        <f t="shared" si="384"/>
        <v>#VALUE!</v>
      </c>
      <c r="G271" s="31" t="e">
        <f t="shared" si="385"/>
        <v>#VALUE!</v>
      </c>
      <c r="H271" s="147" t="e">
        <f t="shared" si="386"/>
        <v>#VALUE!</v>
      </c>
      <c r="I271" s="636">
        <f>'2020-상시근로자'!E271</f>
        <v>0</v>
      </c>
      <c r="J271" s="636">
        <f>'2020-상시근로자'!G271</f>
        <v>0</v>
      </c>
      <c r="K271" s="33" t="e">
        <f t="shared" si="387"/>
        <v>#VALUE!</v>
      </c>
      <c r="L271" s="33">
        <f t="shared" si="342"/>
        <v>0</v>
      </c>
      <c r="M271" s="35" t="e">
        <f t="shared" si="388"/>
        <v>#VALUE!</v>
      </c>
      <c r="N271" s="108"/>
      <c r="O271" s="178"/>
      <c r="P271" s="179"/>
      <c r="Q271" s="106" t="s">
        <v>160</v>
      </c>
      <c r="R271" s="107" t="s">
        <v>160</v>
      </c>
      <c r="S271" s="43"/>
      <c r="T271" s="122" t="s">
        <v>160</v>
      </c>
      <c r="U271" s="122" t="s">
        <v>160</v>
      </c>
      <c r="V271" s="123" t="s">
        <v>160</v>
      </c>
      <c r="W271" s="702">
        <f t="shared" si="346"/>
        <v>1</v>
      </c>
      <c r="X271" s="703" t="e">
        <f t="shared" si="389"/>
        <v>#VALUE!</v>
      </c>
      <c r="Y271" s="704" t="e">
        <f t="shared" si="390"/>
        <v>#VALUE!</v>
      </c>
      <c r="Z271" s="769" t="e">
        <f t="shared" si="359"/>
        <v>#VALUE!</v>
      </c>
      <c r="AA271" s="705" t="e">
        <f t="shared" si="360"/>
        <v>#VALUE!</v>
      </c>
      <c r="AB271" s="702">
        <f t="shared" si="347"/>
        <v>1</v>
      </c>
      <c r="AC271" s="703" t="e">
        <f t="shared" si="391"/>
        <v>#VALUE!</v>
      </c>
      <c r="AD271" s="704" t="e">
        <f t="shared" si="392"/>
        <v>#VALUE!</v>
      </c>
      <c r="AE271" s="769" t="e">
        <f t="shared" si="361"/>
        <v>#VALUE!</v>
      </c>
      <c r="AF271" s="705" t="e">
        <f t="shared" si="362"/>
        <v>#VALUE!</v>
      </c>
      <c r="AG271" s="702">
        <f t="shared" si="348"/>
        <v>1</v>
      </c>
      <c r="AH271" s="703" t="e">
        <f t="shared" si="393"/>
        <v>#VALUE!</v>
      </c>
      <c r="AI271" s="704" t="e">
        <f t="shared" si="394"/>
        <v>#VALUE!</v>
      </c>
      <c r="AJ271" s="769" t="e">
        <f t="shared" si="363"/>
        <v>#VALUE!</v>
      </c>
      <c r="AK271" s="705" t="e">
        <f t="shared" si="364"/>
        <v>#VALUE!</v>
      </c>
      <c r="AL271" s="702">
        <f t="shared" si="349"/>
        <v>1</v>
      </c>
      <c r="AM271" s="703" t="e">
        <f t="shared" si="395"/>
        <v>#VALUE!</v>
      </c>
      <c r="AN271" s="704" t="e">
        <f t="shared" si="396"/>
        <v>#VALUE!</v>
      </c>
      <c r="AO271" s="769" t="e">
        <f t="shared" si="365"/>
        <v>#VALUE!</v>
      </c>
      <c r="AP271" s="705" t="e">
        <f t="shared" si="366"/>
        <v>#VALUE!</v>
      </c>
      <c r="AQ271" s="702">
        <f t="shared" si="350"/>
        <v>1</v>
      </c>
      <c r="AR271" s="703" t="e">
        <f t="shared" si="397"/>
        <v>#VALUE!</v>
      </c>
      <c r="AS271" s="704" t="e">
        <f t="shared" si="398"/>
        <v>#VALUE!</v>
      </c>
      <c r="AT271" s="769" t="e">
        <f t="shared" si="367"/>
        <v>#VALUE!</v>
      </c>
      <c r="AU271" s="705" t="e">
        <f t="shared" si="368"/>
        <v>#VALUE!</v>
      </c>
      <c r="AV271" s="702">
        <f t="shared" si="351"/>
        <v>1</v>
      </c>
      <c r="AW271" s="703" t="e">
        <f t="shared" si="399"/>
        <v>#VALUE!</v>
      </c>
      <c r="AX271" s="704" t="e">
        <f t="shared" si="400"/>
        <v>#VALUE!</v>
      </c>
      <c r="AY271" s="769" t="e">
        <f t="shared" si="369"/>
        <v>#VALUE!</v>
      </c>
      <c r="AZ271" s="705" t="e">
        <f t="shared" si="370"/>
        <v>#VALUE!</v>
      </c>
      <c r="BA271" s="702">
        <f t="shared" si="352"/>
        <v>1</v>
      </c>
      <c r="BB271" s="703" t="e">
        <f t="shared" si="401"/>
        <v>#VALUE!</v>
      </c>
      <c r="BC271" s="704" t="e">
        <f t="shared" si="402"/>
        <v>#VALUE!</v>
      </c>
      <c r="BD271" s="769" t="e">
        <f t="shared" si="371"/>
        <v>#VALUE!</v>
      </c>
      <c r="BE271" s="705" t="e">
        <f t="shared" si="372"/>
        <v>#VALUE!</v>
      </c>
      <c r="BF271" s="702">
        <f t="shared" si="353"/>
        <v>1</v>
      </c>
      <c r="BG271" s="703" t="e">
        <f t="shared" si="403"/>
        <v>#VALUE!</v>
      </c>
      <c r="BH271" s="704" t="e">
        <f t="shared" si="404"/>
        <v>#VALUE!</v>
      </c>
      <c r="BI271" s="769" t="e">
        <f t="shared" si="373"/>
        <v>#VALUE!</v>
      </c>
      <c r="BJ271" s="705" t="e">
        <f t="shared" si="374"/>
        <v>#VALUE!</v>
      </c>
      <c r="BK271" s="702">
        <f t="shared" si="354"/>
        <v>1</v>
      </c>
      <c r="BL271" s="703" t="e">
        <f t="shared" si="405"/>
        <v>#VALUE!</v>
      </c>
      <c r="BM271" s="704" t="e">
        <f t="shared" si="406"/>
        <v>#VALUE!</v>
      </c>
      <c r="BN271" s="769" t="e">
        <f t="shared" si="375"/>
        <v>#VALUE!</v>
      </c>
      <c r="BO271" s="705" t="e">
        <f t="shared" si="376"/>
        <v>#VALUE!</v>
      </c>
      <c r="BP271" s="702">
        <f t="shared" si="355"/>
        <v>1</v>
      </c>
      <c r="BQ271" s="703" t="e">
        <f t="shared" si="407"/>
        <v>#VALUE!</v>
      </c>
      <c r="BR271" s="704" t="e">
        <f t="shared" si="408"/>
        <v>#VALUE!</v>
      </c>
      <c r="BS271" s="769" t="e">
        <f t="shared" si="377"/>
        <v>#VALUE!</v>
      </c>
      <c r="BT271" s="705" t="e">
        <f t="shared" si="378"/>
        <v>#VALUE!</v>
      </c>
      <c r="BU271" s="702">
        <f t="shared" si="356"/>
        <v>1</v>
      </c>
      <c r="BV271" s="703" t="e">
        <f t="shared" si="409"/>
        <v>#VALUE!</v>
      </c>
      <c r="BW271" s="704" t="e">
        <f t="shared" si="410"/>
        <v>#VALUE!</v>
      </c>
      <c r="BX271" s="769" t="e">
        <f t="shared" si="379"/>
        <v>#VALUE!</v>
      </c>
      <c r="BY271" s="705" t="e">
        <f t="shared" si="380"/>
        <v>#VALUE!</v>
      </c>
      <c r="BZ271" s="702">
        <f t="shared" si="357"/>
        <v>1</v>
      </c>
      <c r="CA271" s="703" t="e">
        <f t="shared" si="411"/>
        <v>#VALUE!</v>
      </c>
      <c r="CB271" s="704" t="e">
        <f t="shared" si="412"/>
        <v>#VALUE!</v>
      </c>
      <c r="CC271" s="769" t="e">
        <f t="shared" si="381"/>
        <v>#VALUE!</v>
      </c>
      <c r="CD271" s="705" t="e">
        <f t="shared" si="382"/>
        <v>#VALUE!</v>
      </c>
      <c r="CE271" s="706">
        <f t="shared" si="343"/>
        <v>12</v>
      </c>
      <c r="CF271" s="707" t="e">
        <f t="shared" si="344"/>
        <v>#VALUE!</v>
      </c>
      <c r="CG271" s="708"/>
      <c r="CH271" s="709"/>
      <c r="CI271" s="719"/>
      <c r="CJ271" s="719"/>
      <c r="CK271" s="720"/>
      <c r="CL271" s="721"/>
      <c r="CM271" s="721"/>
      <c r="CN271" s="722"/>
      <c r="CO271" s="742" t="e">
        <f t="shared" si="413"/>
        <v>#VALUE!</v>
      </c>
      <c r="CP271" s="743" t="e">
        <f t="shared" si="414"/>
        <v>#VALUE!</v>
      </c>
      <c r="CQ271" s="724">
        <f t="shared" si="415"/>
        <v>0</v>
      </c>
      <c r="CR271" s="725" t="e">
        <f t="shared" si="358"/>
        <v>#VALUE!</v>
      </c>
      <c r="CS271" s="725" t="e">
        <f t="shared" si="358"/>
        <v>#VALUE!</v>
      </c>
      <c r="CT271" s="725" t="e">
        <f t="shared" si="416"/>
        <v>#VALUE!</v>
      </c>
      <c r="CU271" s="709"/>
    </row>
    <row r="272" spans="1:99" ht="16.5" customHeight="1" thickBot="1">
      <c r="A272" s="23">
        <f t="shared" si="345"/>
        <v>268</v>
      </c>
      <c r="B272" s="142">
        <f>'2020-상시근로자'!B272</f>
        <v>0</v>
      </c>
      <c r="C272" s="635">
        <f>'2020-상시근로자'!C272</f>
        <v>0</v>
      </c>
      <c r="D272" s="637">
        <f>'2020-상시근로자'!D272</f>
        <v>0</v>
      </c>
      <c r="E272" s="156" t="e">
        <f t="shared" si="383"/>
        <v>#VALUE!</v>
      </c>
      <c r="F272" s="30" t="e">
        <f t="shared" si="384"/>
        <v>#VALUE!</v>
      </c>
      <c r="G272" s="31" t="e">
        <f t="shared" si="385"/>
        <v>#VALUE!</v>
      </c>
      <c r="H272" s="147" t="e">
        <f t="shared" si="386"/>
        <v>#VALUE!</v>
      </c>
      <c r="I272" s="636">
        <f>'2020-상시근로자'!E272</f>
        <v>0</v>
      </c>
      <c r="J272" s="636">
        <f>'2020-상시근로자'!G272</f>
        <v>0</v>
      </c>
      <c r="K272" s="33" t="e">
        <f t="shared" si="387"/>
        <v>#VALUE!</v>
      </c>
      <c r="L272" s="33">
        <f t="shared" si="342"/>
        <v>0</v>
      </c>
      <c r="M272" s="35" t="e">
        <f t="shared" si="388"/>
        <v>#VALUE!</v>
      </c>
      <c r="N272" s="108"/>
      <c r="O272" s="180"/>
      <c r="P272" s="181"/>
      <c r="Q272" s="106" t="s">
        <v>160</v>
      </c>
      <c r="R272" s="107" t="s">
        <v>160</v>
      </c>
      <c r="S272" s="43"/>
      <c r="T272" s="122" t="s">
        <v>160</v>
      </c>
      <c r="U272" s="122" t="s">
        <v>160</v>
      </c>
      <c r="V272" s="123" t="s">
        <v>160</v>
      </c>
      <c r="W272" s="702">
        <f t="shared" si="346"/>
        <v>1</v>
      </c>
      <c r="X272" s="703" t="e">
        <f t="shared" si="389"/>
        <v>#VALUE!</v>
      </c>
      <c r="Y272" s="704" t="e">
        <f t="shared" si="390"/>
        <v>#VALUE!</v>
      </c>
      <c r="Z272" s="769" t="e">
        <f t="shared" si="359"/>
        <v>#VALUE!</v>
      </c>
      <c r="AA272" s="705" t="e">
        <f t="shared" si="360"/>
        <v>#VALUE!</v>
      </c>
      <c r="AB272" s="702">
        <f t="shared" si="347"/>
        <v>1</v>
      </c>
      <c r="AC272" s="703" t="e">
        <f t="shared" si="391"/>
        <v>#VALUE!</v>
      </c>
      <c r="AD272" s="704" t="e">
        <f t="shared" si="392"/>
        <v>#VALUE!</v>
      </c>
      <c r="AE272" s="769" t="e">
        <f t="shared" si="361"/>
        <v>#VALUE!</v>
      </c>
      <c r="AF272" s="705" t="e">
        <f t="shared" si="362"/>
        <v>#VALUE!</v>
      </c>
      <c r="AG272" s="702">
        <f t="shared" si="348"/>
        <v>1</v>
      </c>
      <c r="AH272" s="703" t="e">
        <f t="shared" si="393"/>
        <v>#VALUE!</v>
      </c>
      <c r="AI272" s="704" t="e">
        <f t="shared" si="394"/>
        <v>#VALUE!</v>
      </c>
      <c r="AJ272" s="769" t="e">
        <f t="shared" si="363"/>
        <v>#VALUE!</v>
      </c>
      <c r="AK272" s="705" t="e">
        <f t="shared" si="364"/>
        <v>#VALUE!</v>
      </c>
      <c r="AL272" s="702">
        <f t="shared" si="349"/>
        <v>1</v>
      </c>
      <c r="AM272" s="703" t="e">
        <f t="shared" si="395"/>
        <v>#VALUE!</v>
      </c>
      <c r="AN272" s="704" t="e">
        <f t="shared" si="396"/>
        <v>#VALUE!</v>
      </c>
      <c r="AO272" s="769" t="e">
        <f t="shared" si="365"/>
        <v>#VALUE!</v>
      </c>
      <c r="AP272" s="705" t="e">
        <f t="shared" si="366"/>
        <v>#VALUE!</v>
      </c>
      <c r="AQ272" s="702">
        <f t="shared" si="350"/>
        <v>1</v>
      </c>
      <c r="AR272" s="703" t="e">
        <f t="shared" si="397"/>
        <v>#VALUE!</v>
      </c>
      <c r="AS272" s="704" t="e">
        <f t="shared" si="398"/>
        <v>#VALUE!</v>
      </c>
      <c r="AT272" s="769" t="e">
        <f t="shared" si="367"/>
        <v>#VALUE!</v>
      </c>
      <c r="AU272" s="705" t="e">
        <f t="shared" si="368"/>
        <v>#VALUE!</v>
      </c>
      <c r="AV272" s="702">
        <f t="shared" si="351"/>
        <v>1</v>
      </c>
      <c r="AW272" s="703" t="e">
        <f t="shared" si="399"/>
        <v>#VALUE!</v>
      </c>
      <c r="AX272" s="704" t="e">
        <f t="shared" si="400"/>
        <v>#VALUE!</v>
      </c>
      <c r="AY272" s="769" t="e">
        <f t="shared" si="369"/>
        <v>#VALUE!</v>
      </c>
      <c r="AZ272" s="705" t="e">
        <f t="shared" si="370"/>
        <v>#VALUE!</v>
      </c>
      <c r="BA272" s="702">
        <f t="shared" si="352"/>
        <v>1</v>
      </c>
      <c r="BB272" s="703" t="e">
        <f t="shared" si="401"/>
        <v>#VALUE!</v>
      </c>
      <c r="BC272" s="704" t="e">
        <f t="shared" si="402"/>
        <v>#VALUE!</v>
      </c>
      <c r="BD272" s="769" t="e">
        <f t="shared" si="371"/>
        <v>#VALUE!</v>
      </c>
      <c r="BE272" s="705" t="e">
        <f t="shared" si="372"/>
        <v>#VALUE!</v>
      </c>
      <c r="BF272" s="702">
        <f t="shared" si="353"/>
        <v>1</v>
      </c>
      <c r="BG272" s="703" t="e">
        <f t="shared" si="403"/>
        <v>#VALUE!</v>
      </c>
      <c r="BH272" s="704" t="e">
        <f t="shared" si="404"/>
        <v>#VALUE!</v>
      </c>
      <c r="BI272" s="769" t="e">
        <f t="shared" si="373"/>
        <v>#VALUE!</v>
      </c>
      <c r="BJ272" s="705" t="e">
        <f t="shared" si="374"/>
        <v>#VALUE!</v>
      </c>
      <c r="BK272" s="702">
        <f t="shared" si="354"/>
        <v>1</v>
      </c>
      <c r="BL272" s="703" t="e">
        <f t="shared" si="405"/>
        <v>#VALUE!</v>
      </c>
      <c r="BM272" s="704" t="e">
        <f t="shared" si="406"/>
        <v>#VALUE!</v>
      </c>
      <c r="BN272" s="769" t="e">
        <f t="shared" si="375"/>
        <v>#VALUE!</v>
      </c>
      <c r="BO272" s="705" t="e">
        <f t="shared" si="376"/>
        <v>#VALUE!</v>
      </c>
      <c r="BP272" s="702">
        <f t="shared" si="355"/>
        <v>1</v>
      </c>
      <c r="BQ272" s="703" t="e">
        <f t="shared" si="407"/>
        <v>#VALUE!</v>
      </c>
      <c r="BR272" s="704" t="e">
        <f t="shared" si="408"/>
        <v>#VALUE!</v>
      </c>
      <c r="BS272" s="769" t="e">
        <f t="shared" si="377"/>
        <v>#VALUE!</v>
      </c>
      <c r="BT272" s="705" t="e">
        <f t="shared" si="378"/>
        <v>#VALUE!</v>
      </c>
      <c r="BU272" s="702">
        <f t="shared" si="356"/>
        <v>1</v>
      </c>
      <c r="BV272" s="703" t="e">
        <f t="shared" si="409"/>
        <v>#VALUE!</v>
      </c>
      <c r="BW272" s="704" t="e">
        <f t="shared" si="410"/>
        <v>#VALUE!</v>
      </c>
      <c r="BX272" s="769" t="e">
        <f t="shared" si="379"/>
        <v>#VALUE!</v>
      </c>
      <c r="BY272" s="705" t="e">
        <f t="shared" si="380"/>
        <v>#VALUE!</v>
      </c>
      <c r="BZ272" s="702">
        <f t="shared" si="357"/>
        <v>1</v>
      </c>
      <c r="CA272" s="703" t="e">
        <f t="shared" si="411"/>
        <v>#VALUE!</v>
      </c>
      <c r="CB272" s="704" t="e">
        <f t="shared" si="412"/>
        <v>#VALUE!</v>
      </c>
      <c r="CC272" s="769" t="e">
        <f t="shared" si="381"/>
        <v>#VALUE!</v>
      </c>
      <c r="CD272" s="705" t="e">
        <f t="shared" si="382"/>
        <v>#VALUE!</v>
      </c>
      <c r="CE272" s="706">
        <f t="shared" si="343"/>
        <v>12</v>
      </c>
      <c r="CF272" s="707" t="e">
        <f t="shared" si="344"/>
        <v>#VALUE!</v>
      </c>
      <c r="CG272" s="708"/>
      <c r="CH272" s="709"/>
      <c r="CI272" s="719"/>
      <c r="CJ272" s="719"/>
      <c r="CK272" s="720"/>
      <c r="CL272" s="721"/>
      <c r="CM272" s="721"/>
      <c r="CN272" s="722"/>
      <c r="CO272" s="742" t="e">
        <f t="shared" si="413"/>
        <v>#VALUE!</v>
      </c>
      <c r="CP272" s="743" t="e">
        <f t="shared" si="414"/>
        <v>#VALUE!</v>
      </c>
      <c r="CQ272" s="724">
        <f t="shared" si="415"/>
        <v>0</v>
      </c>
      <c r="CR272" s="725" t="e">
        <f t="shared" si="358"/>
        <v>#VALUE!</v>
      </c>
      <c r="CS272" s="725" t="e">
        <f t="shared" si="358"/>
        <v>#VALUE!</v>
      </c>
      <c r="CT272" s="725" t="e">
        <f t="shared" si="416"/>
        <v>#VALUE!</v>
      </c>
      <c r="CU272" s="709"/>
    </row>
    <row r="273" spans="1:99" ht="16.5" customHeight="1">
      <c r="A273" s="23">
        <f t="shared" si="345"/>
        <v>269</v>
      </c>
      <c r="B273" s="142">
        <f>'2020-상시근로자'!B273</f>
        <v>0</v>
      </c>
      <c r="C273" s="635">
        <f>'2020-상시근로자'!C273</f>
        <v>0</v>
      </c>
      <c r="D273" s="637">
        <f>'2020-상시근로자'!D273</f>
        <v>0</v>
      </c>
      <c r="E273" s="156" t="e">
        <f t="shared" si="383"/>
        <v>#VALUE!</v>
      </c>
      <c r="F273" s="30" t="e">
        <f t="shared" si="384"/>
        <v>#VALUE!</v>
      </c>
      <c r="G273" s="31" t="e">
        <f t="shared" si="385"/>
        <v>#VALUE!</v>
      </c>
      <c r="H273" s="147" t="e">
        <f t="shared" si="386"/>
        <v>#VALUE!</v>
      </c>
      <c r="I273" s="636">
        <f>'2020-상시근로자'!E273</f>
        <v>0</v>
      </c>
      <c r="J273" s="636">
        <f>'2020-상시근로자'!G273</f>
        <v>0</v>
      </c>
      <c r="K273" s="33" t="e">
        <f t="shared" si="387"/>
        <v>#VALUE!</v>
      </c>
      <c r="L273" s="33">
        <f t="shared" si="342"/>
        <v>0</v>
      </c>
      <c r="M273" s="35" t="e">
        <f t="shared" si="388"/>
        <v>#VALUE!</v>
      </c>
      <c r="N273" s="108"/>
      <c r="O273" s="178"/>
      <c r="P273" s="179"/>
      <c r="Q273" s="106" t="s">
        <v>160</v>
      </c>
      <c r="R273" s="107" t="s">
        <v>160</v>
      </c>
      <c r="S273" s="43"/>
      <c r="T273" s="122" t="s">
        <v>160</v>
      </c>
      <c r="U273" s="122" t="s">
        <v>160</v>
      </c>
      <c r="V273" s="123" t="s">
        <v>160</v>
      </c>
      <c r="W273" s="702">
        <f t="shared" si="346"/>
        <v>1</v>
      </c>
      <c r="X273" s="703" t="e">
        <f t="shared" si="389"/>
        <v>#VALUE!</v>
      </c>
      <c r="Y273" s="704" t="e">
        <f t="shared" si="390"/>
        <v>#VALUE!</v>
      </c>
      <c r="Z273" s="769" t="e">
        <f t="shared" si="359"/>
        <v>#VALUE!</v>
      </c>
      <c r="AA273" s="705" t="e">
        <f t="shared" si="360"/>
        <v>#VALUE!</v>
      </c>
      <c r="AB273" s="702">
        <f t="shared" si="347"/>
        <v>1</v>
      </c>
      <c r="AC273" s="703" t="e">
        <f t="shared" si="391"/>
        <v>#VALUE!</v>
      </c>
      <c r="AD273" s="704" t="e">
        <f t="shared" si="392"/>
        <v>#VALUE!</v>
      </c>
      <c r="AE273" s="769" t="e">
        <f t="shared" si="361"/>
        <v>#VALUE!</v>
      </c>
      <c r="AF273" s="705" t="e">
        <f t="shared" si="362"/>
        <v>#VALUE!</v>
      </c>
      <c r="AG273" s="702">
        <f t="shared" si="348"/>
        <v>1</v>
      </c>
      <c r="AH273" s="703" t="e">
        <f t="shared" si="393"/>
        <v>#VALUE!</v>
      </c>
      <c r="AI273" s="704" t="e">
        <f t="shared" si="394"/>
        <v>#VALUE!</v>
      </c>
      <c r="AJ273" s="769" t="e">
        <f t="shared" si="363"/>
        <v>#VALUE!</v>
      </c>
      <c r="AK273" s="705" t="e">
        <f t="shared" si="364"/>
        <v>#VALUE!</v>
      </c>
      <c r="AL273" s="702">
        <f t="shared" si="349"/>
        <v>1</v>
      </c>
      <c r="AM273" s="703" t="e">
        <f t="shared" si="395"/>
        <v>#VALUE!</v>
      </c>
      <c r="AN273" s="704" t="e">
        <f t="shared" si="396"/>
        <v>#VALUE!</v>
      </c>
      <c r="AO273" s="769" t="e">
        <f t="shared" si="365"/>
        <v>#VALUE!</v>
      </c>
      <c r="AP273" s="705" t="e">
        <f t="shared" si="366"/>
        <v>#VALUE!</v>
      </c>
      <c r="AQ273" s="702">
        <f t="shared" si="350"/>
        <v>1</v>
      </c>
      <c r="AR273" s="703" t="e">
        <f t="shared" si="397"/>
        <v>#VALUE!</v>
      </c>
      <c r="AS273" s="704" t="e">
        <f t="shared" si="398"/>
        <v>#VALUE!</v>
      </c>
      <c r="AT273" s="769" t="e">
        <f t="shared" si="367"/>
        <v>#VALUE!</v>
      </c>
      <c r="AU273" s="705" t="e">
        <f t="shared" si="368"/>
        <v>#VALUE!</v>
      </c>
      <c r="AV273" s="702">
        <f t="shared" si="351"/>
        <v>1</v>
      </c>
      <c r="AW273" s="703" t="e">
        <f t="shared" si="399"/>
        <v>#VALUE!</v>
      </c>
      <c r="AX273" s="704" t="e">
        <f t="shared" si="400"/>
        <v>#VALUE!</v>
      </c>
      <c r="AY273" s="769" t="e">
        <f t="shared" si="369"/>
        <v>#VALUE!</v>
      </c>
      <c r="AZ273" s="705" t="e">
        <f t="shared" si="370"/>
        <v>#VALUE!</v>
      </c>
      <c r="BA273" s="702">
        <f t="shared" si="352"/>
        <v>1</v>
      </c>
      <c r="BB273" s="703" t="e">
        <f t="shared" si="401"/>
        <v>#VALUE!</v>
      </c>
      <c r="BC273" s="704" t="e">
        <f t="shared" si="402"/>
        <v>#VALUE!</v>
      </c>
      <c r="BD273" s="769" t="e">
        <f t="shared" si="371"/>
        <v>#VALUE!</v>
      </c>
      <c r="BE273" s="705" t="e">
        <f t="shared" si="372"/>
        <v>#VALUE!</v>
      </c>
      <c r="BF273" s="702">
        <f t="shared" si="353"/>
        <v>1</v>
      </c>
      <c r="BG273" s="703" t="e">
        <f t="shared" si="403"/>
        <v>#VALUE!</v>
      </c>
      <c r="BH273" s="704" t="e">
        <f t="shared" si="404"/>
        <v>#VALUE!</v>
      </c>
      <c r="BI273" s="769" t="e">
        <f t="shared" si="373"/>
        <v>#VALUE!</v>
      </c>
      <c r="BJ273" s="705" t="e">
        <f t="shared" si="374"/>
        <v>#VALUE!</v>
      </c>
      <c r="BK273" s="702">
        <f t="shared" si="354"/>
        <v>1</v>
      </c>
      <c r="BL273" s="703" t="e">
        <f t="shared" si="405"/>
        <v>#VALUE!</v>
      </c>
      <c r="BM273" s="704" t="e">
        <f t="shared" si="406"/>
        <v>#VALUE!</v>
      </c>
      <c r="BN273" s="769" t="e">
        <f t="shared" si="375"/>
        <v>#VALUE!</v>
      </c>
      <c r="BO273" s="705" t="e">
        <f t="shared" si="376"/>
        <v>#VALUE!</v>
      </c>
      <c r="BP273" s="702">
        <f t="shared" si="355"/>
        <v>1</v>
      </c>
      <c r="BQ273" s="703" t="e">
        <f t="shared" si="407"/>
        <v>#VALUE!</v>
      </c>
      <c r="BR273" s="704" t="e">
        <f t="shared" si="408"/>
        <v>#VALUE!</v>
      </c>
      <c r="BS273" s="769" t="e">
        <f t="shared" si="377"/>
        <v>#VALUE!</v>
      </c>
      <c r="BT273" s="705" t="e">
        <f t="shared" si="378"/>
        <v>#VALUE!</v>
      </c>
      <c r="BU273" s="702">
        <f t="shared" si="356"/>
        <v>1</v>
      </c>
      <c r="BV273" s="703" t="e">
        <f t="shared" si="409"/>
        <v>#VALUE!</v>
      </c>
      <c r="BW273" s="704" t="e">
        <f t="shared" si="410"/>
        <v>#VALUE!</v>
      </c>
      <c r="BX273" s="769" t="e">
        <f t="shared" si="379"/>
        <v>#VALUE!</v>
      </c>
      <c r="BY273" s="705" t="e">
        <f t="shared" si="380"/>
        <v>#VALUE!</v>
      </c>
      <c r="BZ273" s="702">
        <f t="shared" si="357"/>
        <v>1</v>
      </c>
      <c r="CA273" s="703" t="e">
        <f t="shared" si="411"/>
        <v>#VALUE!</v>
      </c>
      <c r="CB273" s="704" t="e">
        <f t="shared" si="412"/>
        <v>#VALUE!</v>
      </c>
      <c r="CC273" s="769" t="e">
        <f t="shared" si="381"/>
        <v>#VALUE!</v>
      </c>
      <c r="CD273" s="705" t="e">
        <f t="shared" si="382"/>
        <v>#VALUE!</v>
      </c>
      <c r="CE273" s="706">
        <f t="shared" si="343"/>
        <v>12</v>
      </c>
      <c r="CF273" s="707" t="e">
        <f t="shared" si="344"/>
        <v>#VALUE!</v>
      </c>
      <c r="CG273" s="708"/>
      <c r="CH273" s="709"/>
      <c r="CI273" s="719"/>
      <c r="CJ273" s="719"/>
      <c r="CK273" s="720"/>
      <c r="CL273" s="721"/>
      <c r="CM273" s="721"/>
      <c r="CN273" s="722"/>
      <c r="CO273" s="742" t="e">
        <f t="shared" si="413"/>
        <v>#VALUE!</v>
      </c>
      <c r="CP273" s="743" t="e">
        <f t="shared" si="414"/>
        <v>#VALUE!</v>
      </c>
      <c r="CQ273" s="724">
        <f t="shared" si="415"/>
        <v>0</v>
      </c>
      <c r="CR273" s="725" t="e">
        <f t="shared" si="358"/>
        <v>#VALUE!</v>
      </c>
      <c r="CS273" s="725" t="e">
        <f t="shared" si="358"/>
        <v>#VALUE!</v>
      </c>
      <c r="CT273" s="725" t="e">
        <f t="shared" si="416"/>
        <v>#VALUE!</v>
      </c>
      <c r="CU273" s="709"/>
    </row>
    <row r="274" spans="1:99" ht="16.5" customHeight="1">
      <c r="A274" s="23">
        <f t="shared" si="345"/>
        <v>270</v>
      </c>
      <c r="B274" s="142">
        <f>'2020-상시근로자'!B274</f>
        <v>0</v>
      </c>
      <c r="C274" s="635">
        <f>'2020-상시근로자'!C274</f>
        <v>0</v>
      </c>
      <c r="D274" s="637">
        <f>'2020-상시근로자'!D274</f>
        <v>0</v>
      </c>
      <c r="E274" s="156" t="e">
        <f t="shared" si="383"/>
        <v>#VALUE!</v>
      </c>
      <c r="F274" s="30" t="e">
        <f t="shared" si="384"/>
        <v>#VALUE!</v>
      </c>
      <c r="G274" s="31" t="e">
        <f t="shared" si="385"/>
        <v>#VALUE!</v>
      </c>
      <c r="H274" s="147" t="e">
        <f t="shared" si="386"/>
        <v>#VALUE!</v>
      </c>
      <c r="I274" s="636">
        <f>'2020-상시근로자'!E274</f>
        <v>0</v>
      </c>
      <c r="J274" s="636">
        <f>'2020-상시근로자'!G274</f>
        <v>0</v>
      </c>
      <c r="K274" s="33" t="e">
        <f t="shared" si="387"/>
        <v>#VALUE!</v>
      </c>
      <c r="L274" s="33">
        <f t="shared" si="342"/>
        <v>0</v>
      </c>
      <c r="M274" s="35" t="e">
        <f t="shared" si="388"/>
        <v>#VALUE!</v>
      </c>
      <c r="N274" s="108"/>
      <c r="O274" s="178"/>
      <c r="P274" s="179"/>
      <c r="Q274" s="106" t="s">
        <v>160</v>
      </c>
      <c r="R274" s="107" t="s">
        <v>160</v>
      </c>
      <c r="S274" s="43"/>
      <c r="T274" s="122" t="s">
        <v>160</v>
      </c>
      <c r="U274" s="122" t="s">
        <v>160</v>
      </c>
      <c r="V274" s="123" t="s">
        <v>160</v>
      </c>
      <c r="W274" s="702">
        <f t="shared" si="346"/>
        <v>1</v>
      </c>
      <c r="X274" s="703" t="e">
        <f t="shared" si="389"/>
        <v>#VALUE!</v>
      </c>
      <c r="Y274" s="704" t="e">
        <f t="shared" si="390"/>
        <v>#VALUE!</v>
      </c>
      <c r="Z274" s="769" t="e">
        <f t="shared" si="359"/>
        <v>#VALUE!</v>
      </c>
      <c r="AA274" s="705" t="e">
        <f t="shared" si="360"/>
        <v>#VALUE!</v>
      </c>
      <c r="AB274" s="702">
        <f t="shared" si="347"/>
        <v>1</v>
      </c>
      <c r="AC274" s="703" t="e">
        <f t="shared" si="391"/>
        <v>#VALUE!</v>
      </c>
      <c r="AD274" s="704" t="e">
        <f t="shared" si="392"/>
        <v>#VALUE!</v>
      </c>
      <c r="AE274" s="769" t="e">
        <f t="shared" si="361"/>
        <v>#VALUE!</v>
      </c>
      <c r="AF274" s="705" t="e">
        <f t="shared" si="362"/>
        <v>#VALUE!</v>
      </c>
      <c r="AG274" s="702">
        <f t="shared" si="348"/>
        <v>1</v>
      </c>
      <c r="AH274" s="703" t="e">
        <f t="shared" si="393"/>
        <v>#VALUE!</v>
      </c>
      <c r="AI274" s="704" t="e">
        <f t="shared" si="394"/>
        <v>#VALUE!</v>
      </c>
      <c r="AJ274" s="769" t="e">
        <f t="shared" si="363"/>
        <v>#VALUE!</v>
      </c>
      <c r="AK274" s="705" t="e">
        <f t="shared" si="364"/>
        <v>#VALUE!</v>
      </c>
      <c r="AL274" s="702">
        <f t="shared" si="349"/>
        <v>1</v>
      </c>
      <c r="AM274" s="703" t="e">
        <f t="shared" si="395"/>
        <v>#VALUE!</v>
      </c>
      <c r="AN274" s="704" t="e">
        <f t="shared" si="396"/>
        <v>#VALUE!</v>
      </c>
      <c r="AO274" s="769" t="e">
        <f t="shared" si="365"/>
        <v>#VALUE!</v>
      </c>
      <c r="AP274" s="705" t="e">
        <f t="shared" si="366"/>
        <v>#VALUE!</v>
      </c>
      <c r="AQ274" s="702">
        <f t="shared" si="350"/>
        <v>1</v>
      </c>
      <c r="AR274" s="703" t="e">
        <f t="shared" si="397"/>
        <v>#VALUE!</v>
      </c>
      <c r="AS274" s="704" t="e">
        <f t="shared" si="398"/>
        <v>#VALUE!</v>
      </c>
      <c r="AT274" s="769" t="e">
        <f t="shared" si="367"/>
        <v>#VALUE!</v>
      </c>
      <c r="AU274" s="705" t="e">
        <f t="shared" si="368"/>
        <v>#VALUE!</v>
      </c>
      <c r="AV274" s="702">
        <f t="shared" si="351"/>
        <v>1</v>
      </c>
      <c r="AW274" s="703" t="e">
        <f t="shared" si="399"/>
        <v>#VALUE!</v>
      </c>
      <c r="AX274" s="704" t="e">
        <f t="shared" si="400"/>
        <v>#VALUE!</v>
      </c>
      <c r="AY274" s="769" t="e">
        <f t="shared" si="369"/>
        <v>#VALUE!</v>
      </c>
      <c r="AZ274" s="705" t="e">
        <f t="shared" si="370"/>
        <v>#VALUE!</v>
      </c>
      <c r="BA274" s="702">
        <f t="shared" si="352"/>
        <v>1</v>
      </c>
      <c r="BB274" s="703" t="e">
        <f t="shared" si="401"/>
        <v>#VALUE!</v>
      </c>
      <c r="BC274" s="704" t="e">
        <f t="shared" si="402"/>
        <v>#VALUE!</v>
      </c>
      <c r="BD274" s="769" t="e">
        <f t="shared" si="371"/>
        <v>#VALUE!</v>
      </c>
      <c r="BE274" s="705" t="e">
        <f t="shared" si="372"/>
        <v>#VALUE!</v>
      </c>
      <c r="BF274" s="702">
        <f t="shared" si="353"/>
        <v>1</v>
      </c>
      <c r="BG274" s="703" t="e">
        <f t="shared" si="403"/>
        <v>#VALUE!</v>
      </c>
      <c r="BH274" s="704" t="e">
        <f t="shared" si="404"/>
        <v>#VALUE!</v>
      </c>
      <c r="BI274" s="769" t="e">
        <f t="shared" si="373"/>
        <v>#VALUE!</v>
      </c>
      <c r="BJ274" s="705" t="e">
        <f t="shared" si="374"/>
        <v>#VALUE!</v>
      </c>
      <c r="BK274" s="702">
        <f t="shared" si="354"/>
        <v>1</v>
      </c>
      <c r="BL274" s="703" t="e">
        <f t="shared" si="405"/>
        <v>#VALUE!</v>
      </c>
      <c r="BM274" s="704" t="e">
        <f t="shared" si="406"/>
        <v>#VALUE!</v>
      </c>
      <c r="BN274" s="769" t="e">
        <f t="shared" si="375"/>
        <v>#VALUE!</v>
      </c>
      <c r="BO274" s="705" t="e">
        <f t="shared" si="376"/>
        <v>#VALUE!</v>
      </c>
      <c r="BP274" s="702">
        <f t="shared" si="355"/>
        <v>1</v>
      </c>
      <c r="BQ274" s="703" t="e">
        <f t="shared" si="407"/>
        <v>#VALUE!</v>
      </c>
      <c r="BR274" s="704" t="e">
        <f t="shared" si="408"/>
        <v>#VALUE!</v>
      </c>
      <c r="BS274" s="769" t="e">
        <f t="shared" si="377"/>
        <v>#VALUE!</v>
      </c>
      <c r="BT274" s="705" t="e">
        <f t="shared" si="378"/>
        <v>#VALUE!</v>
      </c>
      <c r="BU274" s="702">
        <f t="shared" si="356"/>
        <v>1</v>
      </c>
      <c r="BV274" s="703" t="e">
        <f t="shared" si="409"/>
        <v>#VALUE!</v>
      </c>
      <c r="BW274" s="704" t="e">
        <f t="shared" si="410"/>
        <v>#VALUE!</v>
      </c>
      <c r="BX274" s="769" t="e">
        <f t="shared" si="379"/>
        <v>#VALUE!</v>
      </c>
      <c r="BY274" s="705" t="e">
        <f t="shared" si="380"/>
        <v>#VALUE!</v>
      </c>
      <c r="BZ274" s="702">
        <f t="shared" si="357"/>
        <v>1</v>
      </c>
      <c r="CA274" s="703" t="e">
        <f t="shared" si="411"/>
        <v>#VALUE!</v>
      </c>
      <c r="CB274" s="704" t="e">
        <f t="shared" si="412"/>
        <v>#VALUE!</v>
      </c>
      <c r="CC274" s="769" t="e">
        <f t="shared" si="381"/>
        <v>#VALUE!</v>
      </c>
      <c r="CD274" s="705" t="e">
        <f t="shared" si="382"/>
        <v>#VALUE!</v>
      </c>
      <c r="CE274" s="706">
        <f t="shared" si="343"/>
        <v>12</v>
      </c>
      <c r="CF274" s="707" t="e">
        <f t="shared" si="344"/>
        <v>#VALUE!</v>
      </c>
      <c r="CG274" s="708"/>
      <c r="CH274" s="709"/>
      <c r="CI274" s="719"/>
      <c r="CJ274" s="719"/>
      <c r="CK274" s="720"/>
      <c r="CL274" s="721"/>
      <c r="CM274" s="721"/>
      <c r="CN274" s="722"/>
      <c r="CO274" s="742" t="e">
        <f t="shared" si="413"/>
        <v>#VALUE!</v>
      </c>
      <c r="CP274" s="743" t="e">
        <f t="shared" si="414"/>
        <v>#VALUE!</v>
      </c>
      <c r="CQ274" s="724">
        <f t="shared" si="415"/>
        <v>0</v>
      </c>
      <c r="CR274" s="725" t="e">
        <f t="shared" si="358"/>
        <v>#VALUE!</v>
      </c>
      <c r="CS274" s="725" t="e">
        <f t="shared" si="358"/>
        <v>#VALUE!</v>
      </c>
      <c r="CT274" s="725" t="e">
        <f t="shared" si="416"/>
        <v>#VALUE!</v>
      </c>
      <c r="CU274" s="709"/>
    </row>
    <row r="275" spans="1:99" ht="16.5" customHeight="1">
      <c r="A275" s="23">
        <f t="shared" si="345"/>
        <v>271</v>
      </c>
      <c r="B275" s="142">
        <f>'2020-상시근로자'!B275</f>
        <v>0</v>
      </c>
      <c r="C275" s="635">
        <f>'2020-상시근로자'!C275</f>
        <v>0</v>
      </c>
      <c r="D275" s="637">
        <f>'2020-상시근로자'!D275</f>
        <v>0</v>
      </c>
      <c r="E275" s="156" t="e">
        <f t="shared" si="383"/>
        <v>#VALUE!</v>
      </c>
      <c r="F275" s="30" t="e">
        <f t="shared" si="384"/>
        <v>#VALUE!</v>
      </c>
      <c r="G275" s="31" t="e">
        <f t="shared" si="385"/>
        <v>#VALUE!</v>
      </c>
      <c r="H275" s="147" t="e">
        <f t="shared" si="386"/>
        <v>#VALUE!</v>
      </c>
      <c r="I275" s="636">
        <f>'2020-상시근로자'!E275</f>
        <v>0</v>
      </c>
      <c r="J275" s="636">
        <f>'2020-상시근로자'!G275</f>
        <v>0</v>
      </c>
      <c r="K275" s="33" t="e">
        <f t="shared" si="387"/>
        <v>#VALUE!</v>
      </c>
      <c r="L275" s="33">
        <f t="shared" si="342"/>
        <v>0</v>
      </c>
      <c r="M275" s="35" t="e">
        <f t="shared" si="388"/>
        <v>#VALUE!</v>
      </c>
      <c r="N275" s="108"/>
      <c r="O275" s="178"/>
      <c r="P275" s="179"/>
      <c r="Q275" s="106" t="s">
        <v>160</v>
      </c>
      <c r="R275" s="107" t="s">
        <v>160</v>
      </c>
      <c r="S275" s="43"/>
      <c r="T275" s="122" t="s">
        <v>160</v>
      </c>
      <c r="U275" s="122" t="s">
        <v>160</v>
      </c>
      <c r="V275" s="123" t="s">
        <v>160</v>
      </c>
      <c r="W275" s="702">
        <f t="shared" si="346"/>
        <v>1</v>
      </c>
      <c r="X275" s="703" t="e">
        <f t="shared" si="389"/>
        <v>#VALUE!</v>
      </c>
      <c r="Y275" s="704" t="e">
        <f t="shared" si="390"/>
        <v>#VALUE!</v>
      </c>
      <c r="Z275" s="769" t="e">
        <f t="shared" si="359"/>
        <v>#VALUE!</v>
      </c>
      <c r="AA275" s="705" t="e">
        <f t="shared" si="360"/>
        <v>#VALUE!</v>
      </c>
      <c r="AB275" s="702">
        <f t="shared" si="347"/>
        <v>1</v>
      </c>
      <c r="AC275" s="703" t="e">
        <f t="shared" si="391"/>
        <v>#VALUE!</v>
      </c>
      <c r="AD275" s="704" t="e">
        <f t="shared" si="392"/>
        <v>#VALUE!</v>
      </c>
      <c r="AE275" s="769" t="e">
        <f t="shared" si="361"/>
        <v>#VALUE!</v>
      </c>
      <c r="AF275" s="705" t="e">
        <f t="shared" si="362"/>
        <v>#VALUE!</v>
      </c>
      <c r="AG275" s="702">
        <f t="shared" si="348"/>
        <v>1</v>
      </c>
      <c r="AH275" s="703" t="e">
        <f t="shared" si="393"/>
        <v>#VALUE!</v>
      </c>
      <c r="AI275" s="704" t="e">
        <f t="shared" si="394"/>
        <v>#VALUE!</v>
      </c>
      <c r="AJ275" s="769" t="e">
        <f t="shared" si="363"/>
        <v>#VALUE!</v>
      </c>
      <c r="AK275" s="705" t="e">
        <f t="shared" si="364"/>
        <v>#VALUE!</v>
      </c>
      <c r="AL275" s="702">
        <f t="shared" si="349"/>
        <v>1</v>
      </c>
      <c r="AM275" s="703" t="e">
        <f t="shared" si="395"/>
        <v>#VALUE!</v>
      </c>
      <c r="AN275" s="704" t="e">
        <f t="shared" si="396"/>
        <v>#VALUE!</v>
      </c>
      <c r="AO275" s="769" t="e">
        <f t="shared" si="365"/>
        <v>#VALUE!</v>
      </c>
      <c r="AP275" s="705" t="e">
        <f t="shared" si="366"/>
        <v>#VALUE!</v>
      </c>
      <c r="AQ275" s="702">
        <f t="shared" si="350"/>
        <v>1</v>
      </c>
      <c r="AR275" s="703" t="e">
        <f t="shared" si="397"/>
        <v>#VALUE!</v>
      </c>
      <c r="AS275" s="704" t="e">
        <f t="shared" si="398"/>
        <v>#VALUE!</v>
      </c>
      <c r="AT275" s="769" t="e">
        <f t="shared" si="367"/>
        <v>#VALUE!</v>
      </c>
      <c r="AU275" s="705" t="e">
        <f t="shared" si="368"/>
        <v>#VALUE!</v>
      </c>
      <c r="AV275" s="702">
        <f t="shared" si="351"/>
        <v>1</v>
      </c>
      <c r="AW275" s="703" t="e">
        <f t="shared" si="399"/>
        <v>#VALUE!</v>
      </c>
      <c r="AX275" s="704" t="e">
        <f t="shared" si="400"/>
        <v>#VALUE!</v>
      </c>
      <c r="AY275" s="769" t="e">
        <f t="shared" si="369"/>
        <v>#VALUE!</v>
      </c>
      <c r="AZ275" s="705" t="e">
        <f t="shared" si="370"/>
        <v>#VALUE!</v>
      </c>
      <c r="BA275" s="702">
        <f t="shared" si="352"/>
        <v>1</v>
      </c>
      <c r="BB275" s="703" t="e">
        <f t="shared" si="401"/>
        <v>#VALUE!</v>
      </c>
      <c r="BC275" s="704" t="e">
        <f t="shared" si="402"/>
        <v>#VALUE!</v>
      </c>
      <c r="BD275" s="769" t="e">
        <f t="shared" si="371"/>
        <v>#VALUE!</v>
      </c>
      <c r="BE275" s="705" t="e">
        <f t="shared" si="372"/>
        <v>#VALUE!</v>
      </c>
      <c r="BF275" s="702">
        <f t="shared" si="353"/>
        <v>1</v>
      </c>
      <c r="BG275" s="703" t="e">
        <f t="shared" si="403"/>
        <v>#VALUE!</v>
      </c>
      <c r="BH275" s="704" t="e">
        <f t="shared" si="404"/>
        <v>#VALUE!</v>
      </c>
      <c r="BI275" s="769" t="e">
        <f t="shared" si="373"/>
        <v>#VALUE!</v>
      </c>
      <c r="BJ275" s="705" t="e">
        <f t="shared" si="374"/>
        <v>#VALUE!</v>
      </c>
      <c r="BK275" s="702">
        <f t="shared" si="354"/>
        <v>1</v>
      </c>
      <c r="BL275" s="703" t="e">
        <f t="shared" si="405"/>
        <v>#VALUE!</v>
      </c>
      <c r="BM275" s="704" t="e">
        <f t="shared" si="406"/>
        <v>#VALUE!</v>
      </c>
      <c r="BN275" s="769" t="e">
        <f t="shared" si="375"/>
        <v>#VALUE!</v>
      </c>
      <c r="BO275" s="705" t="e">
        <f t="shared" si="376"/>
        <v>#VALUE!</v>
      </c>
      <c r="BP275" s="702">
        <f t="shared" si="355"/>
        <v>1</v>
      </c>
      <c r="BQ275" s="703" t="e">
        <f t="shared" si="407"/>
        <v>#VALUE!</v>
      </c>
      <c r="BR275" s="704" t="e">
        <f t="shared" si="408"/>
        <v>#VALUE!</v>
      </c>
      <c r="BS275" s="769" t="e">
        <f t="shared" si="377"/>
        <v>#VALUE!</v>
      </c>
      <c r="BT275" s="705" t="e">
        <f t="shared" si="378"/>
        <v>#VALUE!</v>
      </c>
      <c r="BU275" s="702">
        <f t="shared" si="356"/>
        <v>1</v>
      </c>
      <c r="BV275" s="703" t="e">
        <f t="shared" si="409"/>
        <v>#VALUE!</v>
      </c>
      <c r="BW275" s="704" t="e">
        <f t="shared" si="410"/>
        <v>#VALUE!</v>
      </c>
      <c r="BX275" s="769" t="e">
        <f t="shared" si="379"/>
        <v>#VALUE!</v>
      </c>
      <c r="BY275" s="705" t="e">
        <f t="shared" si="380"/>
        <v>#VALUE!</v>
      </c>
      <c r="BZ275" s="702">
        <f t="shared" si="357"/>
        <v>1</v>
      </c>
      <c r="CA275" s="703" t="e">
        <f t="shared" si="411"/>
        <v>#VALUE!</v>
      </c>
      <c r="CB275" s="704" t="e">
        <f t="shared" si="412"/>
        <v>#VALUE!</v>
      </c>
      <c r="CC275" s="769" t="e">
        <f t="shared" si="381"/>
        <v>#VALUE!</v>
      </c>
      <c r="CD275" s="705" t="e">
        <f t="shared" si="382"/>
        <v>#VALUE!</v>
      </c>
      <c r="CE275" s="706">
        <f t="shared" si="343"/>
        <v>12</v>
      </c>
      <c r="CF275" s="707" t="e">
        <f t="shared" si="344"/>
        <v>#VALUE!</v>
      </c>
      <c r="CG275" s="708"/>
      <c r="CH275" s="709"/>
      <c r="CI275" s="719"/>
      <c r="CJ275" s="719"/>
      <c r="CK275" s="720"/>
      <c r="CL275" s="721"/>
      <c r="CM275" s="721"/>
      <c r="CN275" s="722"/>
      <c r="CO275" s="742" t="e">
        <f t="shared" si="413"/>
        <v>#VALUE!</v>
      </c>
      <c r="CP275" s="743" t="e">
        <f t="shared" si="414"/>
        <v>#VALUE!</v>
      </c>
      <c r="CQ275" s="724">
        <f t="shared" si="415"/>
        <v>0</v>
      </c>
      <c r="CR275" s="725" t="e">
        <f t="shared" si="358"/>
        <v>#VALUE!</v>
      </c>
      <c r="CS275" s="725" t="e">
        <f t="shared" si="358"/>
        <v>#VALUE!</v>
      </c>
      <c r="CT275" s="725" t="e">
        <f t="shared" si="416"/>
        <v>#VALUE!</v>
      </c>
      <c r="CU275" s="709"/>
    </row>
    <row r="276" spans="1:99" ht="16.5" customHeight="1">
      <c r="A276" s="23">
        <f t="shared" si="345"/>
        <v>272</v>
      </c>
      <c r="B276" s="142">
        <f>'2020-상시근로자'!B276</f>
        <v>0</v>
      </c>
      <c r="C276" s="635">
        <f>'2020-상시근로자'!C276</f>
        <v>0</v>
      </c>
      <c r="D276" s="637">
        <f>'2020-상시근로자'!D276</f>
        <v>0</v>
      </c>
      <c r="E276" s="156" t="e">
        <f t="shared" si="383"/>
        <v>#VALUE!</v>
      </c>
      <c r="F276" s="30" t="e">
        <f t="shared" si="384"/>
        <v>#VALUE!</v>
      </c>
      <c r="G276" s="31" t="e">
        <f t="shared" si="385"/>
        <v>#VALUE!</v>
      </c>
      <c r="H276" s="147" t="e">
        <f t="shared" si="386"/>
        <v>#VALUE!</v>
      </c>
      <c r="I276" s="636">
        <f>'2020-상시근로자'!E276</f>
        <v>0</v>
      </c>
      <c r="J276" s="636">
        <f>'2020-상시근로자'!G276</f>
        <v>0</v>
      </c>
      <c r="K276" s="33" t="e">
        <f t="shared" si="387"/>
        <v>#VALUE!</v>
      </c>
      <c r="L276" s="33">
        <f t="shared" si="342"/>
        <v>0</v>
      </c>
      <c r="M276" s="35" t="e">
        <f t="shared" si="388"/>
        <v>#VALUE!</v>
      </c>
      <c r="N276" s="108"/>
      <c r="O276" s="178"/>
      <c r="P276" s="179"/>
      <c r="Q276" s="106" t="s">
        <v>160</v>
      </c>
      <c r="R276" s="107" t="s">
        <v>160</v>
      </c>
      <c r="S276" s="43"/>
      <c r="T276" s="122" t="s">
        <v>160</v>
      </c>
      <c r="U276" s="122" t="s">
        <v>160</v>
      </c>
      <c r="V276" s="123" t="s">
        <v>160</v>
      </c>
      <c r="W276" s="702">
        <f t="shared" si="346"/>
        <v>1</v>
      </c>
      <c r="X276" s="703" t="e">
        <f t="shared" si="389"/>
        <v>#VALUE!</v>
      </c>
      <c r="Y276" s="704" t="e">
        <f t="shared" si="390"/>
        <v>#VALUE!</v>
      </c>
      <c r="Z276" s="769" t="e">
        <f t="shared" si="359"/>
        <v>#VALUE!</v>
      </c>
      <c r="AA276" s="705" t="e">
        <f t="shared" si="360"/>
        <v>#VALUE!</v>
      </c>
      <c r="AB276" s="702">
        <f t="shared" si="347"/>
        <v>1</v>
      </c>
      <c r="AC276" s="703" t="e">
        <f t="shared" si="391"/>
        <v>#VALUE!</v>
      </c>
      <c r="AD276" s="704" t="e">
        <f t="shared" si="392"/>
        <v>#VALUE!</v>
      </c>
      <c r="AE276" s="769" t="e">
        <f t="shared" si="361"/>
        <v>#VALUE!</v>
      </c>
      <c r="AF276" s="705" t="e">
        <f t="shared" si="362"/>
        <v>#VALUE!</v>
      </c>
      <c r="AG276" s="702">
        <f t="shared" si="348"/>
        <v>1</v>
      </c>
      <c r="AH276" s="703" t="e">
        <f t="shared" si="393"/>
        <v>#VALUE!</v>
      </c>
      <c r="AI276" s="704" t="e">
        <f t="shared" si="394"/>
        <v>#VALUE!</v>
      </c>
      <c r="AJ276" s="769" t="e">
        <f t="shared" si="363"/>
        <v>#VALUE!</v>
      </c>
      <c r="AK276" s="705" t="e">
        <f t="shared" si="364"/>
        <v>#VALUE!</v>
      </c>
      <c r="AL276" s="702">
        <f t="shared" si="349"/>
        <v>1</v>
      </c>
      <c r="AM276" s="703" t="e">
        <f t="shared" si="395"/>
        <v>#VALUE!</v>
      </c>
      <c r="AN276" s="704" t="e">
        <f t="shared" si="396"/>
        <v>#VALUE!</v>
      </c>
      <c r="AO276" s="769" t="e">
        <f t="shared" si="365"/>
        <v>#VALUE!</v>
      </c>
      <c r="AP276" s="705" t="e">
        <f t="shared" si="366"/>
        <v>#VALUE!</v>
      </c>
      <c r="AQ276" s="702">
        <f t="shared" si="350"/>
        <v>1</v>
      </c>
      <c r="AR276" s="703" t="e">
        <f t="shared" si="397"/>
        <v>#VALUE!</v>
      </c>
      <c r="AS276" s="704" t="e">
        <f t="shared" si="398"/>
        <v>#VALUE!</v>
      </c>
      <c r="AT276" s="769" t="e">
        <f t="shared" si="367"/>
        <v>#VALUE!</v>
      </c>
      <c r="AU276" s="705" t="e">
        <f t="shared" si="368"/>
        <v>#VALUE!</v>
      </c>
      <c r="AV276" s="702">
        <f t="shared" si="351"/>
        <v>1</v>
      </c>
      <c r="AW276" s="703" t="e">
        <f t="shared" si="399"/>
        <v>#VALUE!</v>
      </c>
      <c r="AX276" s="704" t="e">
        <f t="shared" si="400"/>
        <v>#VALUE!</v>
      </c>
      <c r="AY276" s="769" t="e">
        <f t="shared" si="369"/>
        <v>#VALUE!</v>
      </c>
      <c r="AZ276" s="705" t="e">
        <f t="shared" si="370"/>
        <v>#VALUE!</v>
      </c>
      <c r="BA276" s="702">
        <f t="shared" si="352"/>
        <v>1</v>
      </c>
      <c r="BB276" s="703" t="e">
        <f t="shared" si="401"/>
        <v>#VALUE!</v>
      </c>
      <c r="BC276" s="704" t="e">
        <f t="shared" si="402"/>
        <v>#VALUE!</v>
      </c>
      <c r="BD276" s="769" t="e">
        <f t="shared" si="371"/>
        <v>#VALUE!</v>
      </c>
      <c r="BE276" s="705" t="e">
        <f t="shared" si="372"/>
        <v>#VALUE!</v>
      </c>
      <c r="BF276" s="702">
        <f t="shared" si="353"/>
        <v>1</v>
      </c>
      <c r="BG276" s="703" t="e">
        <f t="shared" si="403"/>
        <v>#VALUE!</v>
      </c>
      <c r="BH276" s="704" t="e">
        <f t="shared" si="404"/>
        <v>#VALUE!</v>
      </c>
      <c r="BI276" s="769" t="e">
        <f t="shared" si="373"/>
        <v>#VALUE!</v>
      </c>
      <c r="BJ276" s="705" t="e">
        <f t="shared" si="374"/>
        <v>#VALUE!</v>
      </c>
      <c r="BK276" s="702">
        <f t="shared" si="354"/>
        <v>1</v>
      </c>
      <c r="BL276" s="703" t="e">
        <f t="shared" si="405"/>
        <v>#VALUE!</v>
      </c>
      <c r="BM276" s="704" t="e">
        <f t="shared" si="406"/>
        <v>#VALUE!</v>
      </c>
      <c r="BN276" s="769" t="e">
        <f t="shared" si="375"/>
        <v>#VALUE!</v>
      </c>
      <c r="BO276" s="705" t="e">
        <f t="shared" si="376"/>
        <v>#VALUE!</v>
      </c>
      <c r="BP276" s="702">
        <f t="shared" si="355"/>
        <v>1</v>
      </c>
      <c r="BQ276" s="703" t="e">
        <f t="shared" si="407"/>
        <v>#VALUE!</v>
      </c>
      <c r="BR276" s="704" t="e">
        <f t="shared" si="408"/>
        <v>#VALUE!</v>
      </c>
      <c r="BS276" s="769" t="e">
        <f t="shared" si="377"/>
        <v>#VALUE!</v>
      </c>
      <c r="BT276" s="705" t="e">
        <f t="shared" si="378"/>
        <v>#VALUE!</v>
      </c>
      <c r="BU276" s="702">
        <f t="shared" si="356"/>
        <v>1</v>
      </c>
      <c r="BV276" s="703" t="e">
        <f t="shared" si="409"/>
        <v>#VALUE!</v>
      </c>
      <c r="BW276" s="704" t="e">
        <f t="shared" si="410"/>
        <v>#VALUE!</v>
      </c>
      <c r="BX276" s="769" t="e">
        <f t="shared" si="379"/>
        <v>#VALUE!</v>
      </c>
      <c r="BY276" s="705" t="e">
        <f t="shared" si="380"/>
        <v>#VALUE!</v>
      </c>
      <c r="BZ276" s="702">
        <f t="shared" si="357"/>
        <v>1</v>
      </c>
      <c r="CA276" s="703" t="e">
        <f t="shared" si="411"/>
        <v>#VALUE!</v>
      </c>
      <c r="CB276" s="704" t="e">
        <f t="shared" si="412"/>
        <v>#VALUE!</v>
      </c>
      <c r="CC276" s="769" t="e">
        <f t="shared" si="381"/>
        <v>#VALUE!</v>
      </c>
      <c r="CD276" s="705" t="e">
        <f t="shared" si="382"/>
        <v>#VALUE!</v>
      </c>
      <c r="CE276" s="706">
        <f t="shared" si="343"/>
        <v>12</v>
      </c>
      <c r="CF276" s="707" t="e">
        <f t="shared" si="344"/>
        <v>#VALUE!</v>
      </c>
      <c r="CG276" s="708"/>
      <c r="CH276" s="709"/>
      <c r="CI276" s="719"/>
      <c r="CJ276" s="719"/>
      <c r="CK276" s="720"/>
      <c r="CL276" s="721"/>
      <c r="CM276" s="721"/>
      <c r="CN276" s="722"/>
      <c r="CO276" s="742" t="e">
        <f t="shared" si="413"/>
        <v>#VALUE!</v>
      </c>
      <c r="CP276" s="743" t="e">
        <f t="shared" si="414"/>
        <v>#VALUE!</v>
      </c>
      <c r="CQ276" s="724">
        <f t="shared" si="415"/>
        <v>0</v>
      </c>
      <c r="CR276" s="725" t="e">
        <f t="shared" si="358"/>
        <v>#VALUE!</v>
      </c>
      <c r="CS276" s="725" t="e">
        <f t="shared" si="358"/>
        <v>#VALUE!</v>
      </c>
      <c r="CT276" s="725" t="e">
        <f t="shared" si="416"/>
        <v>#VALUE!</v>
      </c>
      <c r="CU276" s="709"/>
    </row>
    <row r="277" spans="1:99" ht="16.5" customHeight="1">
      <c r="A277" s="23">
        <f t="shared" si="345"/>
        <v>273</v>
      </c>
      <c r="B277" s="142">
        <f>'2020-상시근로자'!B277</f>
        <v>0</v>
      </c>
      <c r="C277" s="635">
        <f>'2020-상시근로자'!C277</f>
        <v>0</v>
      </c>
      <c r="D277" s="637">
        <f>'2020-상시근로자'!D277</f>
        <v>0</v>
      </c>
      <c r="E277" s="156" t="e">
        <f t="shared" si="383"/>
        <v>#VALUE!</v>
      </c>
      <c r="F277" s="30" t="e">
        <f t="shared" si="384"/>
        <v>#VALUE!</v>
      </c>
      <c r="G277" s="31" t="e">
        <f t="shared" si="385"/>
        <v>#VALUE!</v>
      </c>
      <c r="H277" s="147" t="e">
        <f t="shared" si="386"/>
        <v>#VALUE!</v>
      </c>
      <c r="I277" s="636">
        <f>'2020-상시근로자'!E277</f>
        <v>0</v>
      </c>
      <c r="J277" s="636">
        <f>'2020-상시근로자'!G277</f>
        <v>0</v>
      </c>
      <c r="K277" s="33" t="e">
        <f t="shared" si="387"/>
        <v>#VALUE!</v>
      </c>
      <c r="L277" s="33">
        <f t="shared" si="342"/>
        <v>0</v>
      </c>
      <c r="M277" s="35" t="e">
        <f t="shared" si="388"/>
        <v>#VALUE!</v>
      </c>
      <c r="N277" s="108"/>
      <c r="O277" s="178"/>
      <c r="P277" s="179"/>
      <c r="Q277" s="106" t="s">
        <v>160</v>
      </c>
      <c r="R277" s="107" t="s">
        <v>160</v>
      </c>
      <c r="S277" s="43"/>
      <c r="T277" s="122" t="s">
        <v>160</v>
      </c>
      <c r="U277" s="122" t="s">
        <v>160</v>
      </c>
      <c r="V277" s="123" t="s">
        <v>160</v>
      </c>
      <c r="W277" s="702">
        <f t="shared" si="346"/>
        <v>1</v>
      </c>
      <c r="X277" s="703" t="e">
        <f t="shared" si="389"/>
        <v>#VALUE!</v>
      </c>
      <c r="Y277" s="704" t="e">
        <f t="shared" si="390"/>
        <v>#VALUE!</v>
      </c>
      <c r="Z277" s="769" t="e">
        <f t="shared" si="359"/>
        <v>#VALUE!</v>
      </c>
      <c r="AA277" s="705" t="e">
        <f t="shared" si="360"/>
        <v>#VALUE!</v>
      </c>
      <c r="AB277" s="702">
        <f t="shared" si="347"/>
        <v>1</v>
      </c>
      <c r="AC277" s="703" t="e">
        <f t="shared" si="391"/>
        <v>#VALUE!</v>
      </c>
      <c r="AD277" s="704" t="e">
        <f t="shared" si="392"/>
        <v>#VALUE!</v>
      </c>
      <c r="AE277" s="769" t="e">
        <f t="shared" si="361"/>
        <v>#VALUE!</v>
      </c>
      <c r="AF277" s="705" t="e">
        <f t="shared" si="362"/>
        <v>#VALUE!</v>
      </c>
      <c r="AG277" s="702">
        <f t="shared" si="348"/>
        <v>1</v>
      </c>
      <c r="AH277" s="703" t="e">
        <f t="shared" si="393"/>
        <v>#VALUE!</v>
      </c>
      <c r="AI277" s="704" t="e">
        <f t="shared" si="394"/>
        <v>#VALUE!</v>
      </c>
      <c r="AJ277" s="769" t="e">
        <f t="shared" si="363"/>
        <v>#VALUE!</v>
      </c>
      <c r="AK277" s="705" t="e">
        <f t="shared" si="364"/>
        <v>#VALUE!</v>
      </c>
      <c r="AL277" s="702">
        <f t="shared" si="349"/>
        <v>1</v>
      </c>
      <c r="AM277" s="703" t="e">
        <f t="shared" si="395"/>
        <v>#VALUE!</v>
      </c>
      <c r="AN277" s="704" t="e">
        <f t="shared" si="396"/>
        <v>#VALUE!</v>
      </c>
      <c r="AO277" s="769" t="e">
        <f t="shared" si="365"/>
        <v>#VALUE!</v>
      </c>
      <c r="AP277" s="705" t="e">
        <f t="shared" si="366"/>
        <v>#VALUE!</v>
      </c>
      <c r="AQ277" s="702">
        <f t="shared" si="350"/>
        <v>1</v>
      </c>
      <c r="AR277" s="703" t="e">
        <f t="shared" si="397"/>
        <v>#VALUE!</v>
      </c>
      <c r="AS277" s="704" t="e">
        <f t="shared" si="398"/>
        <v>#VALUE!</v>
      </c>
      <c r="AT277" s="769" t="e">
        <f t="shared" si="367"/>
        <v>#VALUE!</v>
      </c>
      <c r="AU277" s="705" t="e">
        <f t="shared" si="368"/>
        <v>#VALUE!</v>
      </c>
      <c r="AV277" s="702">
        <f t="shared" si="351"/>
        <v>1</v>
      </c>
      <c r="AW277" s="703" t="e">
        <f t="shared" si="399"/>
        <v>#VALUE!</v>
      </c>
      <c r="AX277" s="704" t="e">
        <f t="shared" si="400"/>
        <v>#VALUE!</v>
      </c>
      <c r="AY277" s="769" t="e">
        <f t="shared" si="369"/>
        <v>#VALUE!</v>
      </c>
      <c r="AZ277" s="705" t="e">
        <f t="shared" si="370"/>
        <v>#VALUE!</v>
      </c>
      <c r="BA277" s="702">
        <f t="shared" si="352"/>
        <v>1</v>
      </c>
      <c r="BB277" s="703" t="e">
        <f t="shared" si="401"/>
        <v>#VALUE!</v>
      </c>
      <c r="BC277" s="704" t="e">
        <f t="shared" si="402"/>
        <v>#VALUE!</v>
      </c>
      <c r="BD277" s="769" t="e">
        <f t="shared" si="371"/>
        <v>#VALUE!</v>
      </c>
      <c r="BE277" s="705" t="e">
        <f t="shared" si="372"/>
        <v>#VALUE!</v>
      </c>
      <c r="BF277" s="702">
        <f t="shared" si="353"/>
        <v>1</v>
      </c>
      <c r="BG277" s="703" t="e">
        <f t="shared" si="403"/>
        <v>#VALUE!</v>
      </c>
      <c r="BH277" s="704" t="e">
        <f t="shared" si="404"/>
        <v>#VALUE!</v>
      </c>
      <c r="BI277" s="769" t="e">
        <f t="shared" si="373"/>
        <v>#VALUE!</v>
      </c>
      <c r="BJ277" s="705" t="e">
        <f t="shared" si="374"/>
        <v>#VALUE!</v>
      </c>
      <c r="BK277" s="702">
        <f t="shared" si="354"/>
        <v>1</v>
      </c>
      <c r="BL277" s="703" t="e">
        <f t="shared" si="405"/>
        <v>#VALUE!</v>
      </c>
      <c r="BM277" s="704" t="e">
        <f t="shared" si="406"/>
        <v>#VALUE!</v>
      </c>
      <c r="BN277" s="769" t="e">
        <f t="shared" si="375"/>
        <v>#VALUE!</v>
      </c>
      <c r="BO277" s="705" t="e">
        <f t="shared" si="376"/>
        <v>#VALUE!</v>
      </c>
      <c r="BP277" s="702">
        <f t="shared" si="355"/>
        <v>1</v>
      </c>
      <c r="BQ277" s="703" t="e">
        <f t="shared" si="407"/>
        <v>#VALUE!</v>
      </c>
      <c r="BR277" s="704" t="e">
        <f t="shared" si="408"/>
        <v>#VALUE!</v>
      </c>
      <c r="BS277" s="769" t="e">
        <f t="shared" si="377"/>
        <v>#VALUE!</v>
      </c>
      <c r="BT277" s="705" t="e">
        <f t="shared" si="378"/>
        <v>#VALUE!</v>
      </c>
      <c r="BU277" s="702">
        <f t="shared" si="356"/>
        <v>1</v>
      </c>
      <c r="BV277" s="703" t="e">
        <f t="shared" si="409"/>
        <v>#VALUE!</v>
      </c>
      <c r="BW277" s="704" t="e">
        <f t="shared" si="410"/>
        <v>#VALUE!</v>
      </c>
      <c r="BX277" s="769" t="e">
        <f t="shared" si="379"/>
        <v>#VALUE!</v>
      </c>
      <c r="BY277" s="705" t="e">
        <f t="shared" si="380"/>
        <v>#VALUE!</v>
      </c>
      <c r="BZ277" s="702">
        <f t="shared" si="357"/>
        <v>1</v>
      </c>
      <c r="CA277" s="703" t="e">
        <f t="shared" si="411"/>
        <v>#VALUE!</v>
      </c>
      <c r="CB277" s="704" t="e">
        <f t="shared" si="412"/>
        <v>#VALUE!</v>
      </c>
      <c r="CC277" s="769" t="e">
        <f t="shared" si="381"/>
        <v>#VALUE!</v>
      </c>
      <c r="CD277" s="705" t="e">
        <f t="shared" si="382"/>
        <v>#VALUE!</v>
      </c>
      <c r="CE277" s="706">
        <f t="shared" si="343"/>
        <v>12</v>
      </c>
      <c r="CF277" s="707" t="e">
        <f t="shared" si="344"/>
        <v>#VALUE!</v>
      </c>
      <c r="CG277" s="708"/>
      <c r="CH277" s="709"/>
      <c r="CI277" s="719"/>
      <c r="CJ277" s="719"/>
      <c r="CK277" s="720"/>
      <c r="CL277" s="721"/>
      <c r="CM277" s="721"/>
      <c r="CN277" s="722"/>
      <c r="CO277" s="742" t="e">
        <f t="shared" si="413"/>
        <v>#VALUE!</v>
      </c>
      <c r="CP277" s="743" t="e">
        <f t="shared" si="414"/>
        <v>#VALUE!</v>
      </c>
      <c r="CQ277" s="724">
        <f t="shared" si="415"/>
        <v>0</v>
      </c>
      <c r="CR277" s="725" t="e">
        <f t="shared" si="358"/>
        <v>#VALUE!</v>
      </c>
      <c r="CS277" s="725" t="e">
        <f t="shared" si="358"/>
        <v>#VALUE!</v>
      </c>
      <c r="CT277" s="725" t="e">
        <f t="shared" si="416"/>
        <v>#VALUE!</v>
      </c>
      <c r="CU277" s="709"/>
    </row>
    <row r="278" spans="1:99" ht="16.5" customHeight="1">
      <c r="A278" s="23">
        <f t="shared" si="345"/>
        <v>274</v>
      </c>
      <c r="B278" s="142">
        <f>'2020-상시근로자'!B278</f>
        <v>0</v>
      </c>
      <c r="C278" s="635">
        <f>'2020-상시근로자'!C278</f>
        <v>0</v>
      </c>
      <c r="D278" s="637">
        <f>'2020-상시근로자'!D278</f>
        <v>0</v>
      </c>
      <c r="E278" s="156" t="e">
        <f t="shared" si="383"/>
        <v>#VALUE!</v>
      </c>
      <c r="F278" s="30" t="e">
        <f t="shared" si="384"/>
        <v>#VALUE!</v>
      </c>
      <c r="G278" s="31" t="e">
        <f t="shared" si="385"/>
        <v>#VALUE!</v>
      </c>
      <c r="H278" s="147" t="e">
        <f t="shared" si="386"/>
        <v>#VALUE!</v>
      </c>
      <c r="I278" s="636">
        <f>'2020-상시근로자'!E278</f>
        <v>0</v>
      </c>
      <c r="J278" s="636">
        <f>'2020-상시근로자'!G278</f>
        <v>0</v>
      </c>
      <c r="K278" s="33" t="e">
        <f t="shared" si="387"/>
        <v>#VALUE!</v>
      </c>
      <c r="L278" s="33">
        <f t="shared" si="342"/>
        <v>0</v>
      </c>
      <c r="M278" s="35" t="e">
        <f t="shared" si="388"/>
        <v>#VALUE!</v>
      </c>
      <c r="N278" s="108"/>
      <c r="O278" s="178"/>
      <c r="P278" s="179"/>
      <c r="Q278" s="106" t="s">
        <v>160</v>
      </c>
      <c r="R278" s="107" t="s">
        <v>160</v>
      </c>
      <c r="S278" s="43"/>
      <c r="T278" s="122" t="s">
        <v>160</v>
      </c>
      <c r="U278" s="122" t="s">
        <v>160</v>
      </c>
      <c r="V278" s="123" t="s">
        <v>160</v>
      </c>
      <c r="W278" s="702">
        <f t="shared" si="346"/>
        <v>1</v>
      </c>
      <c r="X278" s="703" t="e">
        <f t="shared" si="389"/>
        <v>#VALUE!</v>
      </c>
      <c r="Y278" s="704" t="e">
        <f t="shared" si="390"/>
        <v>#VALUE!</v>
      </c>
      <c r="Z278" s="769" t="e">
        <f t="shared" si="359"/>
        <v>#VALUE!</v>
      </c>
      <c r="AA278" s="705" t="e">
        <f t="shared" si="360"/>
        <v>#VALUE!</v>
      </c>
      <c r="AB278" s="702">
        <f t="shared" si="347"/>
        <v>1</v>
      </c>
      <c r="AC278" s="703" t="e">
        <f t="shared" si="391"/>
        <v>#VALUE!</v>
      </c>
      <c r="AD278" s="704" t="e">
        <f t="shared" si="392"/>
        <v>#VALUE!</v>
      </c>
      <c r="AE278" s="769" t="e">
        <f t="shared" si="361"/>
        <v>#VALUE!</v>
      </c>
      <c r="AF278" s="705" t="e">
        <f t="shared" si="362"/>
        <v>#VALUE!</v>
      </c>
      <c r="AG278" s="702">
        <f t="shared" si="348"/>
        <v>1</v>
      </c>
      <c r="AH278" s="703" t="e">
        <f t="shared" si="393"/>
        <v>#VALUE!</v>
      </c>
      <c r="AI278" s="704" t="e">
        <f t="shared" si="394"/>
        <v>#VALUE!</v>
      </c>
      <c r="AJ278" s="769" t="e">
        <f t="shared" si="363"/>
        <v>#VALUE!</v>
      </c>
      <c r="AK278" s="705" t="e">
        <f t="shared" si="364"/>
        <v>#VALUE!</v>
      </c>
      <c r="AL278" s="702">
        <f t="shared" si="349"/>
        <v>1</v>
      </c>
      <c r="AM278" s="703" t="e">
        <f t="shared" si="395"/>
        <v>#VALUE!</v>
      </c>
      <c r="AN278" s="704" t="e">
        <f t="shared" si="396"/>
        <v>#VALUE!</v>
      </c>
      <c r="AO278" s="769" t="e">
        <f t="shared" si="365"/>
        <v>#VALUE!</v>
      </c>
      <c r="AP278" s="705" t="e">
        <f t="shared" si="366"/>
        <v>#VALUE!</v>
      </c>
      <c r="AQ278" s="702">
        <f t="shared" si="350"/>
        <v>1</v>
      </c>
      <c r="AR278" s="703" t="e">
        <f t="shared" si="397"/>
        <v>#VALUE!</v>
      </c>
      <c r="AS278" s="704" t="e">
        <f t="shared" si="398"/>
        <v>#VALUE!</v>
      </c>
      <c r="AT278" s="769" t="e">
        <f t="shared" si="367"/>
        <v>#VALUE!</v>
      </c>
      <c r="AU278" s="705" t="e">
        <f t="shared" si="368"/>
        <v>#VALUE!</v>
      </c>
      <c r="AV278" s="702">
        <f t="shared" si="351"/>
        <v>1</v>
      </c>
      <c r="AW278" s="703" t="e">
        <f t="shared" si="399"/>
        <v>#VALUE!</v>
      </c>
      <c r="AX278" s="704" t="e">
        <f t="shared" si="400"/>
        <v>#VALUE!</v>
      </c>
      <c r="AY278" s="769" t="e">
        <f t="shared" si="369"/>
        <v>#VALUE!</v>
      </c>
      <c r="AZ278" s="705" t="e">
        <f t="shared" si="370"/>
        <v>#VALUE!</v>
      </c>
      <c r="BA278" s="702">
        <f t="shared" si="352"/>
        <v>1</v>
      </c>
      <c r="BB278" s="703" t="e">
        <f t="shared" si="401"/>
        <v>#VALUE!</v>
      </c>
      <c r="BC278" s="704" t="e">
        <f t="shared" si="402"/>
        <v>#VALUE!</v>
      </c>
      <c r="BD278" s="769" t="e">
        <f t="shared" si="371"/>
        <v>#VALUE!</v>
      </c>
      <c r="BE278" s="705" t="e">
        <f t="shared" si="372"/>
        <v>#VALUE!</v>
      </c>
      <c r="BF278" s="702">
        <f t="shared" si="353"/>
        <v>1</v>
      </c>
      <c r="BG278" s="703" t="e">
        <f t="shared" si="403"/>
        <v>#VALUE!</v>
      </c>
      <c r="BH278" s="704" t="e">
        <f t="shared" si="404"/>
        <v>#VALUE!</v>
      </c>
      <c r="BI278" s="769" t="e">
        <f t="shared" si="373"/>
        <v>#VALUE!</v>
      </c>
      <c r="BJ278" s="705" t="e">
        <f t="shared" si="374"/>
        <v>#VALUE!</v>
      </c>
      <c r="BK278" s="702">
        <f t="shared" si="354"/>
        <v>1</v>
      </c>
      <c r="BL278" s="703" t="e">
        <f t="shared" si="405"/>
        <v>#VALUE!</v>
      </c>
      <c r="BM278" s="704" t="e">
        <f t="shared" si="406"/>
        <v>#VALUE!</v>
      </c>
      <c r="BN278" s="769" t="e">
        <f t="shared" si="375"/>
        <v>#VALUE!</v>
      </c>
      <c r="BO278" s="705" t="e">
        <f t="shared" si="376"/>
        <v>#VALUE!</v>
      </c>
      <c r="BP278" s="702">
        <f t="shared" si="355"/>
        <v>1</v>
      </c>
      <c r="BQ278" s="703" t="e">
        <f t="shared" si="407"/>
        <v>#VALUE!</v>
      </c>
      <c r="BR278" s="704" t="e">
        <f t="shared" si="408"/>
        <v>#VALUE!</v>
      </c>
      <c r="BS278" s="769" t="e">
        <f t="shared" si="377"/>
        <v>#VALUE!</v>
      </c>
      <c r="BT278" s="705" t="e">
        <f t="shared" si="378"/>
        <v>#VALUE!</v>
      </c>
      <c r="BU278" s="702">
        <f t="shared" si="356"/>
        <v>1</v>
      </c>
      <c r="BV278" s="703" t="e">
        <f t="shared" si="409"/>
        <v>#VALUE!</v>
      </c>
      <c r="BW278" s="704" t="e">
        <f t="shared" si="410"/>
        <v>#VALUE!</v>
      </c>
      <c r="BX278" s="769" t="e">
        <f t="shared" si="379"/>
        <v>#VALUE!</v>
      </c>
      <c r="BY278" s="705" t="e">
        <f t="shared" si="380"/>
        <v>#VALUE!</v>
      </c>
      <c r="BZ278" s="702">
        <f t="shared" si="357"/>
        <v>1</v>
      </c>
      <c r="CA278" s="703" t="e">
        <f t="shared" si="411"/>
        <v>#VALUE!</v>
      </c>
      <c r="CB278" s="704" t="e">
        <f t="shared" si="412"/>
        <v>#VALUE!</v>
      </c>
      <c r="CC278" s="769" t="e">
        <f t="shared" si="381"/>
        <v>#VALUE!</v>
      </c>
      <c r="CD278" s="705" t="e">
        <f t="shared" si="382"/>
        <v>#VALUE!</v>
      </c>
      <c r="CE278" s="706">
        <f t="shared" si="343"/>
        <v>12</v>
      </c>
      <c r="CF278" s="707" t="e">
        <f t="shared" si="344"/>
        <v>#VALUE!</v>
      </c>
      <c r="CG278" s="708"/>
      <c r="CH278" s="709"/>
      <c r="CI278" s="719"/>
      <c r="CJ278" s="719"/>
      <c r="CK278" s="720"/>
      <c r="CL278" s="721"/>
      <c r="CM278" s="721"/>
      <c r="CN278" s="722"/>
      <c r="CO278" s="742" t="e">
        <f t="shared" si="413"/>
        <v>#VALUE!</v>
      </c>
      <c r="CP278" s="743" t="e">
        <f t="shared" si="414"/>
        <v>#VALUE!</v>
      </c>
      <c r="CQ278" s="724">
        <f t="shared" si="415"/>
        <v>0</v>
      </c>
      <c r="CR278" s="725" t="e">
        <f t="shared" si="358"/>
        <v>#VALUE!</v>
      </c>
      <c r="CS278" s="725" t="e">
        <f t="shared" si="358"/>
        <v>#VALUE!</v>
      </c>
      <c r="CT278" s="725" t="e">
        <f t="shared" si="416"/>
        <v>#VALUE!</v>
      </c>
      <c r="CU278" s="709"/>
    </row>
    <row r="279" spans="1:99" ht="16.5" customHeight="1" thickBot="1">
      <c r="A279" s="23">
        <f t="shared" si="345"/>
        <v>275</v>
      </c>
      <c r="B279" s="142">
        <f>'2020-상시근로자'!B279</f>
        <v>0</v>
      </c>
      <c r="C279" s="635">
        <f>'2020-상시근로자'!C279</f>
        <v>0</v>
      </c>
      <c r="D279" s="637">
        <f>'2020-상시근로자'!D279</f>
        <v>0</v>
      </c>
      <c r="E279" s="156" t="e">
        <f t="shared" si="383"/>
        <v>#VALUE!</v>
      </c>
      <c r="F279" s="30" t="e">
        <f t="shared" si="384"/>
        <v>#VALUE!</v>
      </c>
      <c r="G279" s="31" t="e">
        <f t="shared" si="385"/>
        <v>#VALUE!</v>
      </c>
      <c r="H279" s="147" t="e">
        <f t="shared" si="386"/>
        <v>#VALUE!</v>
      </c>
      <c r="I279" s="636">
        <f>'2020-상시근로자'!E279</f>
        <v>0</v>
      </c>
      <c r="J279" s="636">
        <f>'2020-상시근로자'!G279</f>
        <v>0</v>
      </c>
      <c r="K279" s="33" t="e">
        <f t="shared" si="387"/>
        <v>#VALUE!</v>
      </c>
      <c r="L279" s="33">
        <f t="shared" si="342"/>
        <v>0</v>
      </c>
      <c r="M279" s="35" t="e">
        <f t="shared" si="388"/>
        <v>#VALUE!</v>
      </c>
      <c r="N279" s="108"/>
      <c r="O279" s="180"/>
      <c r="P279" s="181"/>
      <c r="Q279" s="106" t="s">
        <v>160</v>
      </c>
      <c r="R279" s="107" t="s">
        <v>160</v>
      </c>
      <c r="S279" s="43"/>
      <c r="T279" s="122" t="s">
        <v>160</v>
      </c>
      <c r="U279" s="122" t="s">
        <v>160</v>
      </c>
      <c r="V279" s="123" t="s">
        <v>160</v>
      </c>
      <c r="W279" s="702">
        <f t="shared" si="346"/>
        <v>1</v>
      </c>
      <c r="X279" s="703" t="e">
        <f t="shared" si="389"/>
        <v>#VALUE!</v>
      </c>
      <c r="Y279" s="704" t="e">
        <f t="shared" si="390"/>
        <v>#VALUE!</v>
      </c>
      <c r="Z279" s="769" t="e">
        <f t="shared" si="359"/>
        <v>#VALUE!</v>
      </c>
      <c r="AA279" s="705" t="e">
        <f t="shared" si="360"/>
        <v>#VALUE!</v>
      </c>
      <c r="AB279" s="702">
        <f t="shared" si="347"/>
        <v>1</v>
      </c>
      <c r="AC279" s="703" t="e">
        <f t="shared" si="391"/>
        <v>#VALUE!</v>
      </c>
      <c r="AD279" s="704" t="e">
        <f t="shared" si="392"/>
        <v>#VALUE!</v>
      </c>
      <c r="AE279" s="769" t="e">
        <f t="shared" si="361"/>
        <v>#VALUE!</v>
      </c>
      <c r="AF279" s="705" t="e">
        <f t="shared" si="362"/>
        <v>#VALUE!</v>
      </c>
      <c r="AG279" s="702">
        <f t="shared" si="348"/>
        <v>1</v>
      </c>
      <c r="AH279" s="703" t="e">
        <f t="shared" si="393"/>
        <v>#VALUE!</v>
      </c>
      <c r="AI279" s="704" t="e">
        <f t="shared" si="394"/>
        <v>#VALUE!</v>
      </c>
      <c r="AJ279" s="769" t="e">
        <f t="shared" si="363"/>
        <v>#VALUE!</v>
      </c>
      <c r="AK279" s="705" t="e">
        <f t="shared" si="364"/>
        <v>#VALUE!</v>
      </c>
      <c r="AL279" s="702">
        <f t="shared" si="349"/>
        <v>1</v>
      </c>
      <c r="AM279" s="703" t="e">
        <f t="shared" si="395"/>
        <v>#VALUE!</v>
      </c>
      <c r="AN279" s="704" t="e">
        <f t="shared" si="396"/>
        <v>#VALUE!</v>
      </c>
      <c r="AO279" s="769" t="e">
        <f t="shared" si="365"/>
        <v>#VALUE!</v>
      </c>
      <c r="AP279" s="705" t="e">
        <f t="shared" si="366"/>
        <v>#VALUE!</v>
      </c>
      <c r="AQ279" s="702">
        <f t="shared" si="350"/>
        <v>1</v>
      </c>
      <c r="AR279" s="703" t="e">
        <f t="shared" si="397"/>
        <v>#VALUE!</v>
      </c>
      <c r="AS279" s="704" t="e">
        <f t="shared" si="398"/>
        <v>#VALUE!</v>
      </c>
      <c r="AT279" s="769" t="e">
        <f t="shared" si="367"/>
        <v>#VALUE!</v>
      </c>
      <c r="AU279" s="705" t="e">
        <f t="shared" si="368"/>
        <v>#VALUE!</v>
      </c>
      <c r="AV279" s="702">
        <f t="shared" si="351"/>
        <v>1</v>
      </c>
      <c r="AW279" s="703" t="e">
        <f t="shared" si="399"/>
        <v>#VALUE!</v>
      </c>
      <c r="AX279" s="704" t="e">
        <f t="shared" si="400"/>
        <v>#VALUE!</v>
      </c>
      <c r="AY279" s="769" t="e">
        <f t="shared" si="369"/>
        <v>#VALUE!</v>
      </c>
      <c r="AZ279" s="705" t="e">
        <f t="shared" si="370"/>
        <v>#VALUE!</v>
      </c>
      <c r="BA279" s="702">
        <f t="shared" si="352"/>
        <v>1</v>
      </c>
      <c r="BB279" s="703" t="e">
        <f t="shared" si="401"/>
        <v>#VALUE!</v>
      </c>
      <c r="BC279" s="704" t="e">
        <f t="shared" si="402"/>
        <v>#VALUE!</v>
      </c>
      <c r="BD279" s="769" t="e">
        <f t="shared" si="371"/>
        <v>#VALUE!</v>
      </c>
      <c r="BE279" s="705" t="e">
        <f t="shared" si="372"/>
        <v>#VALUE!</v>
      </c>
      <c r="BF279" s="702">
        <f t="shared" si="353"/>
        <v>1</v>
      </c>
      <c r="BG279" s="703" t="e">
        <f t="shared" si="403"/>
        <v>#VALUE!</v>
      </c>
      <c r="BH279" s="704" t="e">
        <f t="shared" si="404"/>
        <v>#VALUE!</v>
      </c>
      <c r="BI279" s="769" t="e">
        <f t="shared" si="373"/>
        <v>#VALUE!</v>
      </c>
      <c r="BJ279" s="705" t="e">
        <f t="shared" si="374"/>
        <v>#VALUE!</v>
      </c>
      <c r="BK279" s="702">
        <f t="shared" si="354"/>
        <v>1</v>
      </c>
      <c r="BL279" s="703" t="e">
        <f t="shared" si="405"/>
        <v>#VALUE!</v>
      </c>
      <c r="BM279" s="704" t="e">
        <f t="shared" si="406"/>
        <v>#VALUE!</v>
      </c>
      <c r="BN279" s="769" t="e">
        <f t="shared" si="375"/>
        <v>#VALUE!</v>
      </c>
      <c r="BO279" s="705" t="e">
        <f t="shared" si="376"/>
        <v>#VALUE!</v>
      </c>
      <c r="BP279" s="702">
        <f t="shared" si="355"/>
        <v>1</v>
      </c>
      <c r="BQ279" s="703" t="e">
        <f t="shared" si="407"/>
        <v>#VALUE!</v>
      </c>
      <c r="BR279" s="704" t="e">
        <f t="shared" si="408"/>
        <v>#VALUE!</v>
      </c>
      <c r="BS279" s="769" t="e">
        <f t="shared" si="377"/>
        <v>#VALUE!</v>
      </c>
      <c r="BT279" s="705" t="e">
        <f t="shared" si="378"/>
        <v>#VALUE!</v>
      </c>
      <c r="BU279" s="702">
        <f t="shared" si="356"/>
        <v>1</v>
      </c>
      <c r="BV279" s="703" t="e">
        <f t="shared" si="409"/>
        <v>#VALUE!</v>
      </c>
      <c r="BW279" s="704" t="e">
        <f t="shared" si="410"/>
        <v>#VALUE!</v>
      </c>
      <c r="BX279" s="769" t="e">
        <f t="shared" si="379"/>
        <v>#VALUE!</v>
      </c>
      <c r="BY279" s="705" t="e">
        <f t="shared" si="380"/>
        <v>#VALUE!</v>
      </c>
      <c r="BZ279" s="702">
        <f t="shared" si="357"/>
        <v>1</v>
      </c>
      <c r="CA279" s="703" t="e">
        <f t="shared" si="411"/>
        <v>#VALUE!</v>
      </c>
      <c r="CB279" s="704" t="e">
        <f t="shared" si="412"/>
        <v>#VALUE!</v>
      </c>
      <c r="CC279" s="769" t="e">
        <f t="shared" si="381"/>
        <v>#VALUE!</v>
      </c>
      <c r="CD279" s="705" t="e">
        <f t="shared" si="382"/>
        <v>#VALUE!</v>
      </c>
      <c r="CE279" s="706">
        <f t="shared" si="343"/>
        <v>12</v>
      </c>
      <c r="CF279" s="707" t="e">
        <f t="shared" si="344"/>
        <v>#VALUE!</v>
      </c>
      <c r="CG279" s="708"/>
      <c r="CH279" s="709"/>
      <c r="CI279" s="719"/>
      <c r="CJ279" s="719"/>
      <c r="CK279" s="720"/>
      <c r="CL279" s="721"/>
      <c r="CM279" s="721"/>
      <c r="CN279" s="722"/>
      <c r="CO279" s="742" t="e">
        <f t="shared" si="413"/>
        <v>#VALUE!</v>
      </c>
      <c r="CP279" s="743" t="e">
        <f t="shared" si="414"/>
        <v>#VALUE!</v>
      </c>
      <c r="CQ279" s="724">
        <f t="shared" si="415"/>
        <v>0</v>
      </c>
      <c r="CR279" s="725" t="e">
        <f t="shared" si="358"/>
        <v>#VALUE!</v>
      </c>
      <c r="CS279" s="725" t="e">
        <f t="shared" si="358"/>
        <v>#VALUE!</v>
      </c>
      <c r="CT279" s="725" t="e">
        <f t="shared" si="416"/>
        <v>#VALUE!</v>
      </c>
      <c r="CU279" s="709"/>
    </row>
    <row r="280" spans="1:99" ht="16.5" customHeight="1">
      <c r="A280" s="23">
        <f t="shared" si="345"/>
        <v>276</v>
      </c>
      <c r="B280" s="142">
        <f>'2020-상시근로자'!B280</f>
        <v>0</v>
      </c>
      <c r="C280" s="635">
        <f>'2020-상시근로자'!C280</f>
        <v>0</v>
      </c>
      <c r="D280" s="637">
        <f>'2020-상시근로자'!D280</f>
        <v>0</v>
      </c>
      <c r="E280" s="156" t="e">
        <f t="shared" si="383"/>
        <v>#VALUE!</v>
      </c>
      <c r="F280" s="30" t="e">
        <f t="shared" si="384"/>
        <v>#VALUE!</v>
      </c>
      <c r="G280" s="31" t="e">
        <f t="shared" si="385"/>
        <v>#VALUE!</v>
      </c>
      <c r="H280" s="147" t="e">
        <f t="shared" si="386"/>
        <v>#VALUE!</v>
      </c>
      <c r="I280" s="636">
        <f>'2020-상시근로자'!E280</f>
        <v>0</v>
      </c>
      <c r="J280" s="636">
        <f>'2020-상시근로자'!G280</f>
        <v>0</v>
      </c>
      <c r="K280" s="33" t="e">
        <f t="shared" si="387"/>
        <v>#VALUE!</v>
      </c>
      <c r="L280" s="33">
        <f t="shared" ref="L280:L296" si="417">IF(P280="",0,DATEDIF(O280,P280+1,"Y")&amp;"년 "&amp;DATEDIF(O280,P280+1,"YM")&amp;"월 "&amp;IF(OR(AND(TEXT(O280,"dd")="01",TEXT(EOMONTH(P280,0),"dd")=TEXT(P280,"dd")),TEXT(TEXT(P280,"dd")+1,"dd")=TEXT(O280,"dd")),"",DATEDIF(O280,P280,"MD")+1&amp;"일"))</f>
        <v>0</v>
      </c>
      <c r="M280" s="35" t="e">
        <f t="shared" si="388"/>
        <v>#VALUE!</v>
      </c>
      <c r="N280" s="108"/>
      <c r="O280" s="178"/>
      <c r="P280" s="179"/>
      <c r="Q280" s="106" t="s">
        <v>160</v>
      </c>
      <c r="R280" s="107" t="s">
        <v>160</v>
      </c>
      <c r="S280" s="43"/>
      <c r="T280" s="122" t="s">
        <v>160</v>
      </c>
      <c r="U280" s="122" t="s">
        <v>160</v>
      </c>
      <c r="V280" s="123" t="s">
        <v>160</v>
      </c>
      <c r="W280" s="702">
        <f t="shared" si="346"/>
        <v>1</v>
      </c>
      <c r="X280" s="703" t="e">
        <f t="shared" si="389"/>
        <v>#VALUE!</v>
      </c>
      <c r="Y280" s="704" t="e">
        <f t="shared" si="390"/>
        <v>#VALUE!</v>
      </c>
      <c r="Z280" s="769" t="e">
        <f t="shared" si="359"/>
        <v>#VALUE!</v>
      </c>
      <c r="AA280" s="705" t="e">
        <f t="shared" si="360"/>
        <v>#VALUE!</v>
      </c>
      <c r="AB280" s="702">
        <f t="shared" si="347"/>
        <v>1</v>
      </c>
      <c r="AC280" s="703" t="e">
        <f t="shared" si="391"/>
        <v>#VALUE!</v>
      </c>
      <c r="AD280" s="704" t="e">
        <f t="shared" si="392"/>
        <v>#VALUE!</v>
      </c>
      <c r="AE280" s="769" t="e">
        <f t="shared" si="361"/>
        <v>#VALUE!</v>
      </c>
      <c r="AF280" s="705" t="e">
        <f t="shared" si="362"/>
        <v>#VALUE!</v>
      </c>
      <c r="AG280" s="702">
        <f t="shared" si="348"/>
        <v>1</v>
      </c>
      <c r="AH280" s="703" t="e">
        <f t="shared" si="393"/>
        <v>#VALUE!</v>
      </c>
      <c r="AI280" s="704" t="e">
        <f t="shared" si="394"/>
        <v>#VALUE!</v>
      </c>
      <c r="AJ280" s="769" t="e">
        <f t="shared" si="363"/>
        <v>#VALUE!</v>
      </c>
      <c r="AK280" s="705" t="e">
        <f t="shared" si="364"/>
        <v>#VALUE!</v>
      </c>
      <c r="AL280" s="702">
        <f t="shared" si="349"/>
        <v>1</v>
      </c>
      <c r="AM280" s="703" t="e">
        <f t="shared" si="395"/>
        <v>#VALUE!</v>
      </c>
      <c r="AN280" s="704" t="e">
        <f t="shared" si="396"/>
        <v>#VALUE!</v>
      </c>
      <c r="AO280" s="769" t="e">
        <f t="shared" si="365"/>
        <v>#VALUE!</v>
      </c>
      <c r="AP280" s="705" t="e">
        <f t="shared" si="366"/>
        <v>#VALUE!</v>
      </c>
      <c r="AQ280" s="702">
        <f t="shared" si="350"/>
        <v>1</v>
      </c>
      <c r="AR280" s="703" t="e">
        <f t="shared" si="397"/>
        <v>#VALUE!</v>
      </c>
      <c r="AS280" s="704" t="e">
        <f t="shared" si="398"/>
        <v>#VALUE!</v>
      </c>
      <c r="AT280" s="769" t="e">
        <f t="shared" si="367"/>
        <v>#VALUE!</v>
      </c>
      <c r="AU280" s="705" t="e">
        <f t="shared" si="368"/>
        <v>#VALUE!</v>
      </c>
      <c r="AV280" s="702">
        <f t="shared" si="351"/>
        <v>1</v>
      </c>
      <c r="AW280" s="703" t="e">
        <f t="shared" si="399"/>
        <v>#VALUE!</v>
      </c>
      <c r="AX280" s="704" t="e">
        <f t="shared" si="400"/>
        <v>#VALUE!</v>
      </c>
      <c r="AY280" s="769" t="e">
        <f t="shared" si="369"/>
        <v>#VALUE!</v>
      </c>
      <c r="AZ280" s="705" t="e">
        <f t="shared" si="370"/>
        <v>#VALUE!</v>
      </c>
      <c r="BA280" s="702">
        <f t="shared" si="352"/>
        <v>1</v>
      </c>
      <c r="BB280" s="703" t="e">
        <f t="shared" si="401"/>
        <v>#VALUE!</v>
      </c>
      <c r="BC280" s="704" t="e">
        <f t="shared" si="402"/>
        <v>#VALUE!</v>
      </c>
      <c r="BD280" s="769" t="e">
        <f t="shared" si="371"/>
        <v>#VALUE!</v>
      </c>
      <c r="BE280" s="705" t="e">
        <f t="shared" si="372"/>
        <v>#VALUE!</v>
      </c>
      <c r="BF280" s="702">
        <f t="shared" si="353"/>
        <v>1</v>
      </c>
      <c r="BG280" s="703" t="e">
        <f t="shared" si="403"/>
        <v>#VALUE!</v>
      </c>
      <c r="BH280" s="704" t="e">
        <f t="shared" si="404"/>
        <v>#VALUE!</v>
      </c>
      <c r="BI280" s="769" t="e">
        <f t="shared" si="373"/>
        <v>#VALUE!</v>
      </c>
      <c r="BJ280" s="705" t="e">
        <f t="shared" si="374"/>
        <v>#VALUE!</v>
      </c>
      <c r="BK280" s="702">
        <f t="shared" si="354"/>
        <v>1</v>
      </c>
      <c r="BL280" s="703" t="e">
        <f t="shared" si="405"/>
        <v>#VALUE!</v>
      </c>
      <c r="BM280" s="704" t="e">
        <f t="shared" si="406"/>
        <v>#VALUE!</v>
      </c>
      <c r="BN280" s="769" t="e">
        <f t="shared" si="375"/>
        <v>#VALUE!</v>
      </c>
      <c r="BO280" s="705" t="e">
        <f t="shared" si="376"/>
        <v>#VALUE!</v>
      </c>
      <c r="BP280" s="702">
        <f t="shared" si="355"/>
        <v>1</v>
      </c>
      <c r="BQ280" s="703" t="e">
        <f t="shared" si="407"/>
        <v>#VALUE!</v>
      </c>
      <c r="BR280" s="704" t="e">
        <f t="shared" si="408"/>
        <v>#VALUE!</v>
      </c>
      <c r="BS280" s="769" t="e">
        <f t="shared" si="377"/>
        <v>#VALUE!</v>
      </c>
      <c r="BT280" s="705" t="e">
        <f t="shared" si="378"/>
        <v>#VALUE!</v>
      </c>
      <c r="BU280" s="702">
        <f t="shared" si="356"/>
        <v>1</v>
      </c>
      <c r="BV280" s="703" t="e">
        <f t="shared" si="409"/>
        <v>#VALUE!</v>
      </c>
      <c r="BW280" s="704" t="e">
        <f t="shared" si="410"/>
        <v>#VALUE!</v>
      </c>
      <c r="BX280" s="769" t="e">
        <f t="shared" si="379"/>
        <v>#VALUE!</v>
      </c>
      <c r="BY280" s="705" t="e">
        <f t="shared" si="380"/>
        <v>#VALUE!</v>
      </c>
      <c r="BZ280" s="702">
        <f t="shared" si="357"/>
        <v>1</v>
      </c>
      <c r="CA280" s="703" t="e">
        <f t="shared" si="411"/>
        <v>#VALUE!</v>
      </c>
      <c r="CB280" s="704" t="e">
        <f t="shared" si="412"/>
        <v>#VALUE!</v>
      </c>
      <c r="CC280" s="769" t="e">
        <f t="shared" si="381"/>
        <v>#VALUE!</v>
      </c>
      <c r="CD280" s="705" t="e">
        <f t="shared" si="382"/>
        <v>#VALUE!</v>
      </c>
      <c r="CE280" s="706">
        <f t="shared" ref="CE280:CE296" si="418">SUM(W280,AB280,AG280,AL280,AQ280,AV280,BA280,BF280,BK280,BP280,BU280,BZ280)</f>
        <v>12</v>
      </c>
      <c r="CF280" s="707" t="e">
        <f t="shared" ref="CF280:CF296" si="419">SUM(AA280,AF280,AK280,AP280,AU280,AZ280,BE280,BJ280,BO280,BT280,BY280,CD280)</f>
        <v>#VALUE!</v>
      </c>
      <c r="CG280" s="708"/>
      <c r="CH280" s="709"/>
      <c r="CI280" s="719"/>
      <c r="CJ280" s="719"/>
      <c r="CK280" s="720"/>
      <c r="CL280" s="721"/>
      <c r="CM280" s="721"/>
      <c r="CN280" s="722"/>
      <c r="CO280" s="742" t="e">
        <f t="shared" si="413"/>
        <v>#VALUE!</v>
      </c>
      <c r="CP280" s="743" t="e">
        <f t="shared" si="414"/>
        <v>#VALUE!</v>
      </c>
      <c r="CQ280" s="724">
        <f t="shared" si="415"/>
        <v>0</v>
      </c>
      <c r="CR280" s="725" t="e">
        <f t="shared" si="358"/>
        <v>#VALUE!</v>
      </c>
      <c r="CS280" s="725" t="e">
        <f t="shared" si="358"/>
        <v>#VALUE!</v>
      </c>
      <c r="CT280" s="725" t="e">
        <f t="shared" si="416"/>
        <v>#VALUE!</v>
      </c>
      <c r="CU280" s="709"/>
    </row>
    <row r="281" spans="1:99" ht="16.5" customHeight="1">
      <c r="A281" s="23">
        <f t="shared" si="345"/>
        <v>277</v>
      </c>
      <c r="B281" s="142">
        <f>'2020-상시근로자'!B281</f>
        <v>0</v>
      </c>
      <c r="C281" s="635">
        <f>'2020-상시근로자'!C281</f>
        <v>0</v>
      </c>
      <c r="D281" s="637">
        <f>'2020-상시근로자'!D281</f>
        <v>0</v>
      </c>
      <c r="E281" s="156" t="e">
        <f t="shared" si="383"/>
        <v>#VALUE!</v>
      </c>
      <c r="F281" s="30" t="e">
        <f t="shared" si="384"/>
        <v>#VALUE!</v>
      </c>
      <c r="G281" s="31" t="e">
        <f t="shared" si="385"/>
        <v>#VALUE!</v>
      </c>
      <c r="H281" s="147" t="e">
        <f t="shared" si="386"/>
        <v>#VALUE!</v>
      </c>
      <c r="I281" s="636">
        <f>'2020-상시근로자'!E281</f>
        <v>0</v>
      </c>
      <c r="J281" s="636">
        <f>'2020-상시근로자'!G281</f>
        <v>0</v>
      </c>
      <c r="K281" s="33" t="e">
        <f t="shared" si="387"/>
        <v>#VALUE!</v>
      </c>
      <c r="L281" s="33">
        <f t="shared" si="417"/>
        <v>0</v>
      </c>
      <c r="M281" s="35" t="e">
        <f t="shared" si="388"/>
        <v>#VALUE!</v>
      </c>
      <c r="N281" s="108"/>
      <c r="O281" s="178"/>
      <c r="P281" s="179"/>
      <c r="Q281" s="106" t="s">
        <v>160</v>
      </c>
      <c r="R281" s="107" t="s">
        <v>160</v>
      </c>
      <c r="S281" s="43"/>
      <c r="T281" s="122" t="s">
        <v>160</v>
      </c>
      <c r="U281" s="122" t="s">
        <v>160</v>
      </c>
      <c r="V281" s="123" t="s">
        <v>160</v>
      </c>
      <c r="W281" s="702">
        <f t="shared" si="346"/>
        <v>1</v>
      </c>
      <c r="X281" s="703" t="e">
        <f t="shared" si="389"/>
        <v>#VALUE!</v>
      </c>
      <c r="Y281" s="704" t="e">
        <f t="shared" si="390"/>
        <v>#VALUE!</v>
      </c>
      <c r="Z281" s="769" t="e">
        <f t="shared" si="359"/>
        <v>#VALUE!</v>
      </c>
      <c r="AA281" s="705" t="e">
        <f t="shared" si="360"/>
        <v>#VALUE!</v>
      </c>
      <c r="AB281" s="702">
        <f t="shared" si="347"/>
        <v>1</v>
      </c>
      <c r="AC281" s="703" t="e">
        <f t="shared" si="391"/>
        <v>#VALUE!</v>
      </c>
      <c r="AD281" s="704" t="e">
        <f t="shared" si="392"/>
        <v>#VALUE!</v>
      </c>
      <c r="AE281" s="769" t="e">
        <f t="shared" si="361"/>
        <v>#VALUE!</v>
      </c>
      <c r="AF281" s="705" t="e">
        <f t="shared" si="362"/>
        <v>#VALUE!</v>
      </c>
      <c r="AG281" s="702">
        <f t="shared" si="348"/>
        <v>1</v>
      </c>
      <c r="AH281" s="703" t="e">
        <f t="shared" si="393"/>
        <v>#VALUE!</v>
      </c>
      <c r="AI281" s="704" t="e">
        <f t="shared" si="394"/>
        <v>#VALUE!</v>
      </c>
      <c r="AJ281" s="769" t="e">
        <f t="shared" si="363"/>
        <v>#VALUE!</v>
      </c>
      <c r="AK281" s="705" t="e">
        <f t="shared" si="364"/>
        <v>#VALUE!</v>
      </c>
      <c r="AL281" s="702">
        <f t="shared" si="349"/>
        <v>1</v>
      </c>
      <c r="AM281" s="703" t="e">
        <f t="shared" si="395"/>
        <v>#VALUE!</v>
      </c>
      <c r="AN281" s="704" t="e">
        <f t="shared" si="396"/>
        <v>#VALUE!</v>
      </c>
      <c r="AO281" s="769" t="e">
        <f t="shared" si="365"/>
        <v>#VALUE!</v>
      </c>
      <c r="AP281" s="705" t="e">
        <f t="shared" si="366"/>
        <v>#VALUE!</v>
      </c>
      <c r="AQ281" s="702">
        <f t="shared" si="350"/>
        <v>1</v>
      </c>
      <c r="AR281" s="703" t="e">
        <f t="shared" si="397"/>
        <v>#VALUE!</v>
      </c>
      <c r="AS281" s="704" t="e">
        <f t="shared" si="398"/>
        <v>#VALUE!</v>
      </c>
      <c r="AT281" s="769" t="e">
        <f t="shared" si="367"/>
        <v>#VALUE!</v>
      </c>
      <c r="AU281" s="705" t="e">
        <f t="shared" si="368"/>
        <v>#VALUE!</v>
      </c>
      <c r="AV281" s="702">
        <f t="shared" si="351"/>
        <v>1</v>
      </c>
      <c r="AW281" s="703" t="e">
        <f t="shared" si="399"/>
        <v>#VALUE!</v>
      </c>
      <c r="AX281" s="704" t="e">
        <f t="shared" si="400"/>
        <v>#VALUE!</v>
      </c>
      <c r="AY281" s="769" t="e">
        <f t="shared" si="369"/>
        <v>#VALUE!</v>
      </c>
      <c r="AZ281" s="705" t="e">
        <f t="shared" si="370"/>
        <v>#VALUE!</v>
      </c>
      <c r="BA281" s="702">
        <f t="shared" si="352"/>
        <v>1</v>
      </c>
      <c r="BB281" s="703" t="e">
        <f t="shared" si="401"/>
        <v>#VALUE!</v>
      </c>
      <c r="BC281" s="704" t="e">
        <f t="shared" si="402"/>
        <v>#VALUE!</v>
      </c>
      <c r="BD281" s="769" t="e">
        <f t="shared" si="371"/>
        <v>#VALUE!</v>
      </c>
      <c r="BE281" s="705" t="e">
        <f t="shared" si="372"/>
        <v>#VALUE!</v>
      </c>
      <c r="BF281" s="702">
        <f t="shared" si="353"/>
        <v>1</v>
      </c>
      <c r="BG281" s="703" t="e">
        <f t="shared" si="403"/>
        <v>#VALUE!</v>
      </c>
      <c r="BH281" s="704" t="e">
        <f t="shared" si="404"/>
        <v>#VALUE!</v>
      </c>
      <c r="BI281" s="769" t="e">
        <f t="shared" si="373"/>
        <v>#VALUE!</v>
      </c>
      <c r="BJ281" s="705" t="e">
        <f t="shared" si="374"/>
        <v>#VALUE!</v>
      </c>
      <c r="BK281" s="702">
        <f t="shared" si="354"/>
        <v>1</v>
      </c>
      <c r="BL281" s="703" t="e">
        <f t="shared" si="405"/>
        <v>#VALUE!</v>
      </c>
      <c r="BM281" s="704" t="e">
        <f t="shared" si="406"/>
        <v>#VALUE!</v>
      </c>
      <c r="BN281" s="769" t="e">
        <f t="shared" si="375"/>
        <v>#VALUE!</v>
      </c>
      <c r="BO281" s="705" t="e">
        <f t="shared" si="376"/>
        <v>#VALUE!</v>
      </c>
      <c r="BP281" s="702">
        <f t="shared" si="355"/>
        <v>1</v>
      </c>
      <c r="BQ281" s="703" t="e">
        <f t="shared" si="407"/>
        <v>#VALUE!</v>
      </c>
      <c r="BR281" s="704" t="e">
        <f t="shared" si="408"/>
        <v>#VALUE!</v>
      </c>
      <c r="BS281" s="769" t="e">
        <f t="shared" si="377"/>
        <v>#VALUE!</v>
      </c>
      <c r="BT281" s="705" t="e">
        <f t="shared" si="378"/>
        <v>#VALUE!</v>
      </c>
      <c r="BU281" s="702">
        <f t="shared" si="356"/>
        <v>1</v>
      </c>
      <c r="BV281" s="703" t="e">
        <f t="shared" si="409"/>
        <v>#VALUE!</v>
      </c>
      <c r="BW281" s="704" t="e">
        <f t="shared" si="410"/>
        <v>#VALUE!</v>
      </c>
      <c r="BX281" s="769" t="e">
        <f t="shared" si="379"/>
        <v>#VALUE!</v>
      </c>
      <c r="BY281" s="705" t="e">
        <f t="shared" si="380"/>
        <v>#VALUE!</v>
      </c>
      <c r="BZ281" s="702">
        <f t="shared" si="357"/>
        <v>1</v>
      </c>
      <c r="CA281" s="703" t="e">
        <f t="shared" si="411"/>
        <v>#VALUE!</v>
      </c>
      <c r="CB281" s="704" t="e">
        <f t="shared" si="412"/>
        <v>#VALUE!</v>
      </c>
      <c r="CC281" s="769" t="e">
        <f t="shared" si="381"/>
        <v>#VALUE!</v>
      </c>
      <c r="CD281" s="705" t="e">
        <f t="shared" si="382"/>
        <v>#VALUE!</v>
      </c>
      <c r="CE281" s="706">
        <f t="shared" si="418"/>
        <v>12</v>
      </c>
      <c r="CF281" s="707" t="e">
        <f t="shared" si="419"/>
        <v>#VALUE!</v>
      </c>
      <c r="CG281" s="708"/>
      <c r="CH281" s="709"/>
      <c r="CI281" s="719"/>
      <c r="CJ281" s="719"/>
      <c r="CK281" s="720"/>
      <c r="CL281" s="721"/>
      <c r="CM281" s="721"/>
      <c r="CN281" s="722"/>
      <c r="CO281" s="742" t="e">
        <f t="shared" si="413"/>
        <v>#VALUE!</v>
      </c>
      <c r="CP281" s="743" t="e">
        <f t="shared" si="414"/>
        <v>#VALUE!</v>
      </c>
      <c r="CQ281" s="724">
        <f t="shared" si="415"/>
        <v>0</v>
      </c>
      <c r="CR281" s="725" t="e">
        <f t="shared" si="358"/>
        <v>#VALUE!</v>
      </c>
      <c r="CS281" s="725" t="e">
        <f t="shared" si="358"/>
        <v>#VALUE!</v>
      </c>
      <c r="CT281" s="725" t="e">
        <f t="shared" si="416"/>
        <v>#VALUE!</v>
      </c>
      <c r="CU281" s="709"/>
    </row>
    <row r="282" spans="1:99" ht="16.5" customHeight="1" thickBot="1">
      <c r="A282" s="23">
        <f t="shared" si="345"/>
        <v>278</v>
      </c>
      <c r="B282" s="142">
        <f>'2020-상시근로자'!B282</f>
        <v>0</v>
      </c>
      <c r="C282" s="635">
        <f>'2020-상시근로자'!C282</f>
        <v>0</v>
      </c>
      <c r="D282" s="637">
        <f>'2020-상시근로자'!D282</f>
        <v>0</v>
      </c>
      <c r="E282" s="156" t="e">
        <f t="shared" si="383"/>
        <v>#VALUE!</v>
      </c>
      <c r="F282" s="30" t="e">
        <f t="shared" si="384"/>
        <v>#VALUE!</v>
      </c>
      <c r="G282" s="31" t="e">
        <f t="shared" si="385"/>
        <v>#VALUE!</v>
      </c>
      <c r="H282" s="147" t="e">
        <f t="shared" si="386"/>
        <v>#VALUE!</v>
      </c>
      <c r="I282" s="636">
        <f>'2020-상시근로자'!E282</f>
        <v>0</v>
      </c>
      <c r="J282" s="636">
        <f>'2020-상시근로자'!G282</f>
        <v>0</v>
      </c>
      <c r="K282" s="33" t="e">
        <f t="shared" si="387"/>
        <v>#VALUE!</v>
      </c>
      <c r="L282" s="33">
        <f t="shared" si="417"/>
        <v>0</v>
      </c>
      <c r="M282" s="35" t="e">
        <f t="shared" si="388"/>
        <v>#VALUE!</v>
      </c>
      <c r="N282" s="108"/>
      <c r="O282" s="178"/>
      <c r="P282" s="179"/>
      <c r="Q282" s="184" t="s">
        <v>160</v>
      </c>
      <c r="R282" s="185" t="s">
        <v>160</v>
      </c>
      <c r="S282" s="186"/>
      <c r="T282" s="187" t="s">
        <v>160</v>
      </c>
      <c r="U282" s="187" t="s">
        <v>160</v>
      </c>
      <c r="V282" s="188" t="s">
        <v>160</v>
      </c>
      <c r="W282" s="702">
        <f t="shared" si="346"/>
        <v>1</v>
      </c>
      <c r="X282" s="703" t="e">
        <f t="shared" si="389"/>
        <v>#VALUE!</v>
      </c>
      <c r="Y282" s="704" t="e">
        <f t="shared" si="390"/>
        <v>#VALUE!</v>
      </c>
      <c r="Z282" s="769" t="e">
        <f t="shared" si="359"/>
        <v>#VALUE!</v>
      </c>
      <c r="AA282" s="705" t="e">
        <f t="shared" si="360"/>
        <v>#VALUE!</v>
      </c>
      <c r="AB282" s="702">
        <f t="shared" si="347"/>
        <v>1</v>
      </c>
      <c r="AC282" s="703" t="e">
        <f t="shared" si="391"/>
        <v>#VALUE!</v>
      </c>
      <c r="AD282" s="704" t="e">
        <f t="shared" si="392"/>
        <v>#VALUE!</v>
      </c>
      <c r="AE282" s="769" t="e">
        <f t="shared" si="361"/>
        <v>#VALUE!</v>
      </c>
      <c r="AF282" s="705" t="e">
        <f t="shared" si="362"/>
        <v>#VALUE!</v>
      </c>
      <c r="AG282" s="702">
        <f t="shared" si="348"/>
        <v>1</v>
      </c>
      <c r="AH282" s="703" t="e">
        <f t="shared" si="393"/>
        <v>#VALUE!</v>
      </c>
      <c r="AI282" s="704" t="e">
        <f t="shared" si="394"/>
        <v>#VALUE!</v>
      </c>
      <c r="AJ282" s="769" t="e">
        <f t="shared" si="363"/>
        <v>#VALUE!</v>
      </c>
      <c r="AK282" s="705" t="e">
        <f t="shared" si="364"/>
        <v>#VALUE!</v>
      </c>
      <c r="AL282" s="702">
        <f t="shared" si="349"/>
        <v>1</v>
      </c>
      <c r="AM282" s="703" t="e">
        <f t="shared" si="395"/>
        <v>#VALUE!</v>
      </c>
      <c r="AN282" s="704" t="e">
        <f t="shared" si="396"/>
        <v>#VALUE!</v>
      </c>
      <c r="AO282" s="769" t="e">
        <f t="shared" si="365"/>
        <v>#VALUE!</v>
      </c>
      <c r="AP282" s="705" t="e">
        <f t="shared" si="366"/>
        <v>#VALUE!</v>
      </c>
      <c r="AQ282" s="702">
        <f t="shared" si="350"/>
        <v>1</v>
      </c>
      <c r="AR282" s="703" t="e">
        <f t="shared" si="397"/>
        <v>#VALUE!</v>
      </c>
      <c r="AS282" s="704" t="e">
        <f t="shared" si="398"/>
        <v>#VALUE!</v>
      </c>
      <c r="AT282" s="769" t="e">
        <f t="shared" si="367"/>
        <v>#VALUE!</v>
      </c>
      <c r="AU282" s="705" t="e">
        <f t="shared" si="368"/>
        <v>#VALUE!</v>
      </c>
      <c r="AV282" s="702">
        <f t="shared" si="351"/>
        <v>1</v>
      </c>
      <c r="AW282" s="703" t="e">
        <f t="shared" si="399"/>
        <v>#VALUE!</v>
      </c>
      <c r="AX282" s="704" t="e">
        <f t="shared" si="400"/>
        <v>#VALUE!</v>
      </c>
      <c r="AY282" s="769" t="e">
        <f t="shared" si="369"/>
        <v>#VALUE!</v>
      </c>
      <c r="AZ282" s="705" t="e">
        <f t="shared" si="370"/>
        <v>#VALUE!</v>
      </c>
      <c r="BA282" s="702">
        <f t="shared" si="352"/>
        <v>1</v>
      </c>
      <c r="BB282" s="703" t="e">
        <f t="shared" si="401"/>
        <v>#VALUE!</v>
      </c>
      <c r="BC282" s="704" t="e">
        <f t="shared" si="402"/>
        <v>#VALUE!</v>
      </c>
      <c r="BD282" s="769" t="e">
        <f t="shared" si="371"/>
        <v>#VALUE!</v>
      </c>
      <c r="BE282" s="705" t="e">
        <f t="shared" si="372"/>
        <v>#VALUE!</v>
      </c>
      <c r="BF282" s="702">
        <f t="shared" si="353"/>
        <v>1</v>
      </c>
      <c r="BG282" s="703" t="e">
        <f t="shared" si="403"/>
        <v>#VALUE!</v>
      </c>
      <c r="BH282" s="704" t="e">
        <f t="shared" si="404"/>
        <v>#VALUE!</v>
      </c>
      <c r="BI282" s="769" t="e">
        <f t="shared" si="373"/>
        <v>#VALUE!</v>
      </c>
      <c r="BJ282" s="705" t="e">
        <f t="shared" si="374"/>
        <v>#VALUE!</v>
      </c>
      <c r="BK282" s="702">
        <f t="shared" si="354"/>
        <v>1</v>
      </c>
      <c r="BL282" s="703" t="e">
        <f t="shared" si="405"/>
        <v>#VALUE!</v>
      </c>
      <c r="BM282" s="704" t="e">
        <f t="shared" si="406"/>
        <v>#VALUE!</v>
      </c>
      <c r="BN282" s="769" t="e">
        <f t="shared" si="375"/>
        <v>#VALUE!</v>
      </c>
      <c r="BO282" s="705" t="e">
        <f t="shared" si="376"/>
        <v>#VALUE!</v>
      </c>
      <c r="BP282" s="702">
        <f t="shared" si="355"/>
        <v>1</v>
      </c>
      <c r="BQ282" s="703" t="e">
        <f t="shared" si="407"/>
        <v>#VALUE!</v>
      </c>
      <c r="BR282" s="704" t="e">
        <f t="shared" si="408"/>
        <v>#VALUE!</v>
      </c>
      <c r="BS282" s="769" t="e">
        <f t="shared" si="377"/>
        <v>#VALUE!</v>
      </c>
      <c r="BT282" s="705" t="e">
        <f t="shared" si="378"/>
        <v>#VALUE!</v>
      </c>
      <c r="BU282" s="702">
        <f t="shared" si="356"/>
        <v>1</v>
      </c>
      <c r="BV282" s="703" t="e">
        <f t="shared" si="409"/>
        <v>#VALUE!</v>
      </c>
      <c r="BW282" s="704" t="e">
        <f t="shared" si="410"/>
        <v>#VALUE!</v>
      </c>
      <c r="BX282" s="769" t="e">
        <f t="shared" si="379"/>
        <v>#VALUE!</v>
      </c>
      <c r="BY282" s="705" t="e">
        <f t="shared" si="380"/>
        <v>#VALUE!</v>
      </c>
      <c r="BZ282" s="702">
        <f t="shared" si="357"/>
        <v>1</v>
      </c>
      <c r="CA282" s="703" t="e">
        <f t="shared" si="411"/>
        <v>#VALUE!</v>
      </c>
      <c r="CB282" s="704" t="e">
        <f t="shared" si="412"/>
        <v>#VALUE!</v>
      </c>
      <c r="CC282" s="769" t="e">
        <f t="shared" si="381"/>
        <v>#VALUE!</v>
      </c>
      <c r="CD282" s="705" t="e">
        <f t="shared" si="382"/>
        <v>#VALUE!</v>
      </c>
      <c r="CE282" s="706">
        <f t="shared" si="418"/>
        <v>12</v>
      </c>
      <c r="CF282" s="707" t="e">
        <f t="shared" si="419"/>
        <v>#VALUE!</v>
      </c>
      <c r="CG282" s="708"/>
      <c r="CH282" s="709"/>
      <c r="CI282" s="719"/>
      <c r="CJ282" s="719"/>
      <c r="CK282" s="720"/>
      <c r="CL282" s="721"/>
      <c r="CM282" s="721"/>
      <c r="CN282" s="722"/>
      <c r="CO282" s="742" t="e">
        <f t="shared" si="413"/>
        <v>#VALUE!</v>
      </c>
      <c r="CP282" s="743" t="e">
        <f t="shared" si="414"/>
        <v>#VALUE!</v>
      </c>
      <c r="CQ282" s="724">
        <f t="shared" si="415"/>
        <v>0</v>
      </c>
      <c r="CR282" s="725" t="e">
        <f t="shared" si="358"/>
        <v>#VALUE!</v>
      </c>
      <c r="CS282" s="725" t="e">
        <f t="shared" si="358"/>
        <v>#VALUE!</v>
      </c>
      <c r="CT282" s="725" t="e">
        <f t="shared" si="416"/>
        <v>#VALUE!</v>
      </c>
      <c r="CU282" s="709"/>
    </row>
    <row r="283" spans="1:99" ht="16.5" customHeight="1">
      <c r="A283" s="23">
        <f t="shared" si="345"/>
        <v>279</v>
      </c>
      <c r="B283" s="142">
        <f>'2020-상시근로자'!B283</f>
        <v>0</v>
      </c>
      <c r="C283" s="635">
        <f>'2020-상시근로자'!C283</f>
        <v>0</v>
      </c>
      <c r="D283" s="637">
        <f>'2020-상시근로자'!D283</f>
        <v>0</v>
      </c>
      <c r="E283" s="156" t="e">
        <f t="shared" si="383"/>
        <v>#VALUE!</v>
      </c>
      <c r="F283" s="30" t="e">
        <f t="shared" si="384"/>
        <v>#VALUE!</v>
      </c>
      <c r="G283" s="31" t="e">
        <f t="shared" si="385"/>
        <v>#VALUE!</v>
      </c>
      <c r="H283" s="147" t="e">
        <f t="shared" si="386"/>
        <v>#VALUE!</v>
      </c>
      <c r="I283" s="636">
        <f>'2020-상시근로자'!E283</f>
        <v>0</v>
      </c>
      <c r="J283" s="636">
        <f>'2020-상시근로자'!G283</f>
        <v>0</v>
      </c>
      <c r="K283" s="33" t="e">
        <f t="shared" si="387"/>
        <v>#VALUE!</v>
      </c>
      <c r="L283" s="33">
        <f t="shared" si="417"/>
        <v>0</v>
      </c>
      <c r="M283" s="35" t="e">
        <f t="shared" si="388"/>
        <v>#VALUE!</v>
      </c>
      <c r="N283" s="108"/>
      <c r="O283" s="178"/>
      <c r="P283" s="179"/>
      <c r="Q283" s="189" t="s">
        <v>160</v>
      </c>
      <c r="R283" s="190" t="s">
        <v>160</v>
      </c>
      <c r="S283" s="191"/>
      <c r="T283" s="192" t="s">
        <v>160</v>
      </c>
      <c r="U283" s="192" t="s">
        <v>160</v>
      </c>
      <c r="V283" s="193" t="s">
        <v>160</v>
      </c>
      <c r="W283" s="702">
        <f t="shared" si="346"/>
        <v>1</v>
      </c>
      <c r="X283" s="703" t="e">
        <f t="shared" si="389"/>
        <v>#VALUE!</v>
      </c>
      <c r="Y283" s="704" t="e">
        <f t="shared" si="390"/>
        <v>#VALUE!</v>
      </c>
      <c r="Z283" s="769" t="e">
        <f t="shared" si="359"/>
        <v>#VALUE!</v>
      </c>
      <c r="AA283" s="705" t="e">
        <f t="shared" si="360"/>
        <v>#VALUE!</v>
      </c>
      <c r="AB283" s="702">
        <f t="shared" si="347"/>
        <v>1</v>
      </c>
      <c r="AC283" s="703" t="e">
        <f t="shared" si="391"/>
        <v>#VALUE!</v>
      </c>
      <c r="AD283" s="704" t="e">
        <f t="shared" si="392"/>
        <v>#VALUE!</v>
      </c>
      <c r="AE283" s="769" t="e">
        <f t="shared" si="361"/>
        <v>#VALUE!</v>
      </c>
      <c r="AF283" s="705" t="e">
        <f t="shared" si="362"/>
        <v>#VALUE!</v>
      </c>
      <c r="AG283" s="702">
        <f t="shared" si="348"/>
        <v>1</v>
      </c>
      <c r="AH283" s="703" t="e">
        <f t="shared" si="393"/>
        <v>#VALUE!</v>
      </c>
      <c r="AI283" s="704" t="e">
        <f t="shared" si="394"/>
        <v>#VALUE!</v>
      </c>
      <c r="AJ283" s="769" t="e">
        <f t="shared" si="363"/>
        <v>#VALUE!</v>
      </c>
      <c r="AK283" s="705" t="e">
        <f t="shared" si="364"/>
        <v>#VALUE!</v>
      </c>
      <c r="AL283" s="702">
        <f t="shared" si="349"/>
        <v>1</v>
      </c>
      <c r="AM283" s="703" t="e">
        <f t="shared" si="395"/>
        <v>#VALUE!</v>
      </c>
      <c r="AN283" s="704" t="e">
        <f t="shared" si="396"/>
        <v>#VALUE!</v>
      </c>
      <c r="AO283" s="769" t="e">
        <f t="shared" si="365"/>
        <v>#VALUE!</v>
      </c>
      <c r="AP283" s="705" t="e">
        <f t="shared" si="366"/>
        <v>#VALUE!</v>
      </c>
      <c r="AQ283" s="702">
        <f t="shared" si="350"/>
        <v>1</v>
      </c>
      <c r="AR283" s="703" t="e">
        <f t="shared" si="397"/>
        <v>#VALUE!</v>
      </c>
      <c r="AS283" s="704" t="e">
        <f t="shared" si="398"/>
        <v>#VALUE!</v>
      </c>
      <c r="AT283" s="769" t="e">
        <f t="shared" si="367"/>
        <v>#VALUE!</v>
      </c>
      <c r="AU283" s="705" t="e">
        <f t="shared" si="368"/>
        <v>#VALUE!</v>
      </c>
      <c r="AV283" s="702">
        <f t="shared" si="351"/>
        <v>1</v>
      </c>
      <c r="AW283" s="703" t="e">
        <f t="shared" si="399"/>
        <v>#VALUE!</v>
      </c>
      <c r="AX283" s="704" t="e">
        <f t="shared" si="400"/>
        <v>#VALUE!</v>
      </c>
      <c r="AY283" s="769" t="e">
        <f t="shared" si="369"/>
        <v>#VALUE!</v>
      </c>
      <c r="AZ283" s="705" t="e">
        <f t="shared" si="370"/>
        <v>#VALUE!</v>
      </c>
      <c r="BA283" s="702">
        <f t="shared" si="352"/>
        <v>1</v>
      </c>
      <c r="BB283" s="703" t="e">
        <f t="shared" si="401"/>
        <v>#VALUE!</v>
      </c>
      <c r="BC283" s="704" t="e">
        <f t="shared" si="402"/>
        <v>#VALUE!</v>
      </c>
      <c r="BD283" s="769" t="e">
        <f t="shared" si="371"/>
        <v>#VALUE!</v>
      </c>
      <c r="BE283" s="705" t="e">
        <f t="shared" si="372"/>
        <v>#VALUE!</v>
      </c>
      <c r="BF283" s="702">
        <f t="shared" si="353"/>
        <v>1</v>
      </c>
      <c r="BG283" s="703" t="e">
        <f t="shared" si="403"/>
        <v>#VALUE!</v>
      </c>
      <c r="BH283" s="704" t="e">
        <f t="shared" si="404"/>
        <v>#VALUE!</v>
      </c>
      <c r="BI283" s="769" t="e">
        <f t="shared" si="373"/>
        <v>#VALUE!</v>
      </c>
      <c r="BJ283" s="705" t="e">
        <f t="shared" si="374"/>
        <v>#VALUE!</v>
      </c>
      <c r="BK283" s="702">
        <f t="shared" si="354"/>
        <v>1</v>
      </c>
      <c r="BL283" s="703" t="e">
        <f t="shared" si="405"/>
        <v>#VALUE!</v>
      </c>
      <c r="BM283" s="704" t="e">
        <f t="shared" si="406"/>
        <v>#VALUE!</v>
      </c>
      <c r="BN283" s="769" t="e">
        <f t="shared" si="375"/>
        <v>#VALUE!</v>
      </c>
      <c r="BO283" s="705" t="e">
        <f t="shared" si="376"/>
        <v>#VALUE!</v>
      </c>
      <c r="BP283" s="702">
        <f t="shared" si="355"/>
        <v>1</v>
      </c>
      <c r="BQ283" s="703" t="e">
        <f t="shared" si="407"/>
        <v>#VALUE!</v>
      </c>
      <c r="BR283" s="704" t="e">
        <f t="shared" si="408"/>
        <v>#VALUE!</v>
      </c>
      <c r="BS283" s="769" t="e">
        <f t="shared" si="377"/>
        <v>#VALUE!</v>
      </c>
      <c r="BT283" s="705" t="e">
        <f t="shared" si="378"/>
        <v>#VALUE!</v>
      </c>
      <c r="BU283" s="702">
        <f t="shared" si="356"/>
        <v>1</v>
      </c>
      <c r="BV283" s="703" t="e">
        <f t="shared" si="409"/>
        <v>#VALUE!</v>
      </c>
      <c r="BW283" s="704" t="e">
        <f t="shared" si="410"/>
        <v>#VALUE!</v>
      </c>
      <c r="BX283" s="769" t="e">
        <f t="shared" si="379"/>
        <v>#VALUE!</v>
      </c>
      <c r="BY283" s="705" t="e">
        <f t="shared" si="380"/>
        <v>#VALUE!</v>
      </c>
      <c r="BZ283" s="702">
        <f t="shared" si="357"/>
        <v>1</v>
      </c>
      <c r="CA283" s="703" t="e">
        <f t="shared" si="411"/>
        <v>#VALUE!</v>
      </c>
      <c r="CB283" s="704" t="e">
        <f t="shared" si="412"/>
        <v>#VALUE!</v>
      </c>
      <c r="CC283" s="769" t="e">
        <f t="shared" si="381"/>
        <v>#VALUE!</v>
      </c>
      <c r="CD283" s="705" t="e">
        <f t="shared" si="382"/>
        <v>#VALUE!</v>
      </c>
      <c r="CE283" s="706">
        <f t="shared" si="418"/>
        <v>12</v>
      </c>
      <c r="CF283" s="707" t="e">
        <f t="shared" si="419"/>
        <v>#VALUE!</v>
      </c>
      <c r="CG283" s="708"/>
      <c r="CH283" s="709"/>
      <c r="CI283" s="719"/>
      <c r="CJ283" s="719"/>
      <c r="CK283" s="720"/>
      <c r="CL283" s="721"/>
      <c r="CM283" s="721"/>
      <c r="CN283" s="722"/>
      <c r="CO283" s="742" t="e">
        <f t="shared" si="413"/>
        <v>#VALUE!</v>
      </c>
      <c r="CP283" s="743" t="e">
        <f t="shared" si="414"/>
        <v>#VALUE!</v>
      </c>
      <c r="CQ283" s="724">
        <f t="shared" si="415"/>
        <v>0</v>
      </c>
      <c r="CR283" s="725" t="e">
        <f t="shared" si="358"/>
        <v>#VALUE!</v>
      </c>
      <c r="CS283" s="725" t="e">
        <f t="shared" si="358"/>
        <v>#VALUE!</v>
      </c>
      <c r="CT283" s="725" t="e">
        <f t="shared" si="416"/>
        <v>#VALUE!</v>
      </c>
      <c r="CU283" s="709"/>
    </row>
    <row r="284" spans="1:99" ht="16.5" customHeight="1" thickBot="1">
      <c r="A284" s="23">
        <f t="shared" si="345"/>
        <v>280</v>
      </c>
      <c r="B284" s="142">
        <f>'2020-상시근로자'!B284</f>
        <v>0</v>
      </c>
      <c r="C284" s="635">
        <f>'2020-상시근로자'!C284</f>
        <v>0</v>
      </c>
      <c r="D284" s="637">
        <f>'2020-상시근로자'!D284</f>
        <v>0</v>
      </c>
      <c r="E284" s="156" t="e">
        <f t="shared" si="383"/>
        <v>#VALUE!</v>
      </c>
      <c r="F284" s="30" t="e">
        <f t="shared" si="384"/>
        <v>#VALUE!</v>
      </c>
      <c r="G284" s="31" t="e">
        <f t="shared" si="385"/>
        <v>#VALUE!</v>
      </c>
      <c r="H284" s="147" t="e">
        <f t="shared" si="386"/>
        <v>#VALUE!</v>
      </c>
      <c r="I284" s="636">
        <f>'2020-상시근로자'!E284</f>
        <v>0</v>
      </c>
      <c r="J284" s="636">
        <f>'2020-상시근로자'!G284</f>
        <v>0</v>
      </c>
      <c r="K284" s="33" t="e">
        <f t="shared" si="387"/>
        <v>#VALUE!</v>
      </c>
      <c r="L284" s="33">
        <f t="shared" si="417"/>
        <v>0</v>
      </c>
      <c r="M284" s="35" t="e">
        <f t="shared" si="388"/>
        <v>#VALUE!</v>
      </c>
      <c r="N284" s="108"/>
      <c r="O284" s="180"/>
      <c r="P284" s="181"/>
      <c r="Q284" s="194" t="s">
        <v>160</v>
      </c>
      <c r="R284" s="107" t="s">
        <v>160</v>
      </c>
      <c r="S284" s="43"/>
      <c r="T284" s="122" t="s">
        <v>160</v>
      </c>
      <c r="U284" s="122" t="s">
        <v>160</v>
      </c>
      <c r="V284" s="195" t="s">
        <v>160</v>
      </c>
      <c r="W284" s="702">
        <f t="shared" si="346"/>
        <v>1</v>
      </c>
      <c r="X284" s="703" t="e">
        <f t="shared" si="389"/>
        <v>#VALUE!</v>
      </c>
      <c r="Y284" s="704" t="e">
        <f t="shared" si="390"/>
        <v>#VALUE!</v>
      </c>
      <c r="Z284" s="769" t="e">
        <f t="shared" si="359"/>
        <v>#VALUE!</v>
      </c>
      <c r="AA284" s="705" t="e">
        <f t="shared" si="360"/>
        <v>#VALUE!</v>
      </c>
      <c r="AB284" s="702">
        <f t="shared" si="347"/>
        <v>1</v>
      </c>
      <c r="AC284" s="703" t="e">
        <f t="shared" si="391"/>
        <v>#VALUE!</v>
      </c>
      <c r="AD284" s="704" t="e">
        <f t="shared" si="392"/>
        <v>#VALUE!</v>
      </c>
      <c r="AE284" s="769" t="e">
        <f t="shared" si="361"/>
        <v>#VALUE!</v>
      </c>
      <c r="AF284" s="705" t="e">
        <f t="shared" si="362"/>
        <v>#VALUE!</v>
      </c>
      <c r="AG284" s="702">
        <f t="shared" si="348"/>
        <v>1</v>
      </c>
      <c r="AH284" s="703" t="e">
        <f t="shared" si="393"/>
        <v>#VALUE!</v>
      </c>
      <c r="AI284" s="704" t="e">
        <f t="shared" si="394"/>
        <v>#VALUE!</v>
      </c>
      <c r="AJ284" s="769" t="e">
        <f t="shared" si="363"/>
        <v>#VALUE!</v>
      </c>
      <c r="AK284" s="705" t="e">
        <f t="shared" si="364"/>
        <v>#VALUE!</v>
      </c>
      <c r="AL284" s="702">
        <f t="shared" si="349"/>
        <v>1</v>
      </c>
      <c r="AM284" s="703" t="e">
        <f t="shared" si="395"/>
        <v>#VALUE!</v>
      </c>
      <c r="AN284" s="704" t="e">
        <f t="shared" si="396"/>
        <v>#VALUE!</v>
      </c>
      <c r="AO284" s="769" t="e">
        <f t="shared" si="365"/>
        <v>#VALUE!</v>
      </c>
      <c r="AP284" s="705" t="e">
        <f t="shared" si="366"/>
        <v>#VALUE!</v>
      </c>
      <c r="AQ284" s="702">
        <f t="shared" si="350"/>
        <v>1</v>
      </c>
      <c r="AR284" s="703" t="e">
        <f t="shared" si="397"/>
        <v>#VALUE!</v>
      </c>
      <c r="AS284" s="704" t="e">
        <f t="shared" si="398"/>
        <v>#VALUE!</v>
      </c>
      <c r="AT284" s="769" t="e">
        <f t="shared" si="367"/>
        <v>#VALUE!</v>
      </c>
      <c r="AU284" s="705" t="e">
        <f t="shared" si="368"/>
        <v>#VALUE!</v>
      </c>
      <c r="AV284" s="702">
        <f t="shared" si="351"/>
        <v>1</v>
      </c>
      <c r="AW284" s="703" t="e">
        <f t="shared" si="399"/>
        <v>#VALUE!</v>
      </c>
      <c r="AX284" s="704" t="e">
        <f t="shared" si="400"/>
        <v>#VALUE!</v>
      </c>
      <c r="AY284" s="769" t="e">
        <f t="shared" si="369"/>
        <v>#VALUE!</v>
      </c>
      <c r="AZ284" s="705" t="e">
        <f t="shared" si="370"/>
        <v>#VALUE!</v>
      </c>
      <c r="BA284" s="702">
        <f t="shared" si="352"/>
        <v>1</v>
      </c>
      <c r="BB284" s="703" t="e">
        <f t="shared" si="401"/>
        <v>#VALUE!</v>
      </c>
      <c r="BC284" s="704" t="e">
        <f t="shared" si="402"/>
        <v>#VALUE!</v>
      </c>
      <c r="BD284" s="769" t="e">
        <f t="shared" si="371"/>
        <v>#VALUE!</v>
      </c>
      <c r="BE284" s="705" t="e">
        <f t="shared" si="372"/>
        <v>#VALUE!</v>
      </c>
      <c r="BF284" s="702">
        <f t="shared" si="353"/>
        <v>1</v>
      </c>
      <c r="BG284" s="703" t="e">
        <f t="shared" si="403"/>
        <v>#VALUE!</v>
      </c>
      <c r="BH284" s="704" t="e">
        <f t="shared" si="404"/>
        <v>#VALUE!</v>
      </c>
      <c r="BI284" s="769" t="e">
        <f t="shared" si="373"/>
        <v>#VALUE!</v>
      </c>
      <c r="BJ284" s="705" t="e">
        <f t="shared" si="374"/>
        <v>#VALUE!</v>
      </c>
      <c r="BK284" s="702">
        <f t="shared" si="354"/>
        <v>1</v>
      </c>
      <c r="BL284" s="703" t="e">
        <f t="shared" si="405"/>
        <v>#VALUE!</v>
      </c>
      <c r="BM284" s="704" t="e">
        <f t="shared" si="406"/>
        <v>#VALUE!</v>
      </c>
      <c r="BN284" s="769" t="e">
        <f t="shared" si="375"/>
        <v>#VALUE!</v>
      </c>
      <c r="BO284" s="705" t="e">
        <f t="shared" si="376"/>
        <v>#VALUE!</v>
      </c>
      <c r="BP284" s="702">
        <f t="shared" si="355"/>
        <v>1</v>
      </c>
      <c r="BQ284" s="703" t="e">
        <f t="shared" si="407"/>
        <v>#VALUE!</v>
      </c>
      <c r="BR284" s="704" t="e">
        <f t="shared" si="408"/>
        <v>#VALUE!</v>
      </c>
      <c r="BS284" s="769" t="e">
        <f t="shared" si="377"/>
        <v>#VALUE!</v>
      </c>
      <c r="BT284" s="705" t="e">
        <f t="shared" si="378"/>
        <v>#VALUE!</v>
      </c>
      <c r="BU284" s="702">
        <f t="shared" si="356"/>
        <v>1</v>
      </c>
      <c r="BV284" s="703" t="e">
        <f t="shared" si="409"/>
        <v>#VALUE!</v>
      </c>
      <c r="BW284" s="704" t="e">
        <f t="shared" si="410"/>
        <v>#VALUE!</v>
      </c>
      <c r="BX284" s="769" t="e">
        <f t="shared" si="379"/>
        <v>#VALUE!</v>
      </c>
      <c r="BY284" s="705" t="e">
        <f t="shared" si="380"/>
        <v>#VALUE!</v>
      </c>
      <c r="BZ284" s="702">
        <f t="shared" si="357"/>
        <v>1</v>
      </c>
      <c r="CA284" s="703" t="e">
        <f t="shared" si="411"/>
        <v>#VALUE!</v>
      </c>
      <c r="CB284" s="704" t="e">
        <f t="shared" si="412"/>
        <v>#VALUE!</v>
      </c>
      <c r="CC284" s="769" t="e">
        <f t="shared" si="381"/>
        <v>#VALUE!</v>
      </c>
      <c r="CD284" s="705" t="e">
        <f t="shared" si="382"/>
        <v>#VALUE!</v>
      </c>
      <c r="CE284" s="706">
        <f t="shared" si="418"/>
        <v>12</v>
      </c>
      <c r="CF284" s="707" t="e">
        <f t="shared" si="419"/>
        <v>#VALUE!</v>
      </c>
      <c r="CG284" s="708"/>
      <c r="CH284" s="709"/>
      <c r="CI284" s="719"/>
      <c r="CJ284" s="719"/>
      <c r="CK284" s="720"/>
      <c r="CL284" s="721"/>
      <c r="CM284" s="721"/>
      <c r="CN284" s="722"/>
      <c r="CO284" s="742" t="e">
        <f t="shared" si="413"/>
        <v>#VALUE!</v>
      </c>
      <c r="CP284" s="743" t="e">
        <f t="shared" si="414"/>
        <v>#VALUE!</v>
      </c>
      <c r="CQ284" s="724">
        <f t="shared" si="415"/>
        <v>0</v>
      </c>
      <c r="CR284" s="725" t="e">
        <f t="shared" si="358"/>
        <v>#VALUE!</v>
      </c>
      <c r="CS284" s="725" t="e">
        <f t="shared" si="358"/>
        <v>#VALUE!</v>
      </c>
      <c r="CT284" s="725" t="e">
        <f t="shared" si="416"/>
        <v>#VALUE!</v>
      </c>
      <c r="CU284" s="709"/>
    </row>
    <row r="285" spans="1:99" ht="16.5" customHeight="1">
      <c r="A285" s="23">
        <f t="shared" si="345"/>
        <v>281</v>
      </c>
      <c r="B285" s="142">
        <f>'2020-상시근로자'!B285</f>
        <v>0</v>
      </c>
      <c r="C285" s="635">
        <f>'2020-상시근로자'!C285</f>
        <v>0</v>
      </c>
      <c r="D285" s="637">
        <f>'2020-상시근로자'!D285</f>
        <v>0</v>
      </c>
      <c r="E285" s="156" t="e">
        <f t="shared" si="383"/>
        <v>#VALUE!</v>
      </c>
      <c r="F285" s="30" t="e">
        <f t="shared" si="384"/>
        <v>#VALUE!</v>
      </c>
      <c r="G285" s="31" t="e">
        <f t="shared" si="385"/>
        <v>#VALUE!</v>
      </c>
      <c r="H285" s="147" t="e">
        <f t="shared" si="386"/>
        <v>#VALUE!</v>
      </c>
      <c r="I285" s="636">
        <f>'2020-상시근로자'!E285</f>
        <v>0</v>
      </c>
      <c r="J285" s="636">
        <f>'2020-상시근로자'!G285</f>
        <v>0</v>
      </c>
      <c r="K285" s="33" t="e">
        <f t="shared" si="387"/>
        <v>#VALUE!</v>
      </c>
      <c r="L285" s="33">
        <f t="shared" si="417"/>
        <v>0</v>
      </c>
      <c r="M285" s="35" t="e">
        <f t="shared" si="388"/>
        <v>#VALUE!</v>
      </c>
      <c r="N285" s="108"/>
      <c r="O285" s="178"/>
      <c r="P285" s="179"/>
      <c r="Q285" s="194" t="s">
        <v>160</v>
      </c>
      <c r="R285" s="107" t="s">
        <v>160</v>
      </c>
      <c r="S285" s="43"/>
      <c r="T285" s="122" t="s">
        <v>160</v>
      </c>
      <c r="U285" s="122" t="s">
        <v>160</v>
      </c>
      <c r="V285" s="195" t="s">
        <v>160</v>
      </c>
      <c r="W285" s="702">
        <f t="shared" si="346"/>
        <v>1</v>
      </c>
      <c r="X285" s="703" t="e">
        <f t="shared" si="389"/>
        <v>#VALUE!</v>
      </c>
      <c r="Y285" s="704" t="e">
        <f t="shared" si="390"/>
        <v>#VALUE!</v>
      </c>
      <c r="Z285" s="769" t="e">
        <f t="shared" si="359"/>
        <v>#VALUE!</v>
      </c>
      <c r="AA285" s="705" t="e">
        <f t="shared" si="360"/>
        <v>#VALUE!</v>
      </c>
      <c r="AB285" s="702">
        <f t="shared" si="347"/>
        <v>1</v>
      </c>
      <c r="AC285" s="703" t="e">
        <f t="shared" si="391"/>
        <v>#VALUE!</v>
      </c>
      <c r="AD285" s="704" t="e">
        <f t="shared" si="392"/>
        <v>#VALUE!</v>
      </c>
      <c r="AE285" s="769" t="e">
        <f t="shared" si="361"/>
        <v>#VALUE!</v>
      </c>
      <c r="AF285" s="705" t="e">
        <f t="shared" si="362"/>
        <v>#VALUE!</v>
      </c>
      <c r="AG285" s="702">
        <f t="shared" si="348"/>
        <v>1</v>
      </c>
      <c r="AH285" s="703" t="e">
        <f t="shared" si="393"/>
        <v>#VALUE!</v>
      </c>
      <c r="AI285" s="704" t="e">
        <f t="shared" si="394"/>
        <v>#VALUE!</v>
      </c>
      <c r="AJ285" s="769" t="e">
        <f t="shared" si="363"/>
        <v>#VALUE!</v>
      </c>
      <c r="AK285" s="705" t="e">
        <f t="shared" si="364"/>
        <v>#VALUE!</v>
      </c>
      <c r="AL285" s="702">
        <f t="shared" si="349"/>
        <v>1</v>
      </c>
      <c r="AM285" s="703" t="e">
        <f t="shared" si="395"/>
        <v>#VALUE!</v>
      </c>
      <c r="AN285" s="704" t="e">
        <f t="shared" si="396"/>
        <v>#VALUE!</v>
      </c>
      <c r="AO285" s="769" t="e">
        <f t="shared" si="365"/>
        <v>#VALUE!</v>
      </c>
      <c r="AP285" s="705" t="e">
        <f t="shared" si="366"/>
        <v>#VALUE!</v>
      </c>
      <c r="AQ285" s="702">
        <f t="shared" si="350"/>
        <v>1</v>
      </c>
      <c r="AR285" s="703" t="e">
        <f t="shared" si="397"/>
        <v>#VALUE!</v>
      </c>
      <c r="AS285" s="704" t="e">
        <f t="shared" si="398"/>
        <v>#VALUE!</v>
      </c>
      <c r="AT285" s="769" t="e">
        <f t="shared" si="367"/>
        <v>#VALUE!</v>
      </c>
      <c r="AU285" s="705" t="e">
        <f t="shared" si="368"/>
        <v>#VALUE!</v>
      </c>
      <c r="AV285" s="702">
        <f t="shared" si="351"/>
        <v>1</v>
      </c>
      <c r="AW285" s="703" t="e">
        <f t="shared" si="399"/>
        <v>#VALUE!</v>
      </c>
      <c r="AX285" s="704" t="e">
        <f t="shared" si="400"/>
        <v>#VALUE!</v>
      </c>
      <c r="AY285" s="769" t="e">
        <f t="shared" si="369"/>
        <v>#VALUE!</v>
      </c>
      <c r="AZ285" s="705" t="e">
        <f t="shared" si="370"/>
        <v>#VALUE!</v>
      </c>
      <c r="BA285" s="702">
        <f t="shared" si="352"/>
        <v>1</v>
      </c>
      <c r="BB285" s="703" t="e">
        <f t="shared" si="401"/>
        <v>#VALUE!</v>
      </c>
      <c r="BC285" s="704" t="e">
        <f t="shared" si="402"/>
        <v>#VALUE!</v>
      </c>
      <c r="BD285" s="769" t="e">
        <f t="shared" si="371"/>
        <v>#VALUE!</v>
      </c>
      <c r="BE285" s="705" t="e">
        <f t="shared" si="372"/>
        <v>#VALUE!</v>
      </c>
      <c r="BF285" s="702">
        <f t="shared" si="353"/>
        <v>1</v>
      </c>
      <c r="BG285" s="703" t="e">
        <f t="shared" si="403"/>
        <v>#VALUE!</v>
      </c>
      <c r="BH285" s="704" t="e">
        <f t="shared" si="404"/>
        <v>#VALUE!</v>
      </c>
      <c r="BI285" s="769" t="e">
        <f t="shared" si="373"/>
        <v>#VALUE!</v>
      </c>
      <c r="BJ285" s="705" t="e">
        <f t="shared" si="374"/>
        <v>#VALUE!</v>
      </c>
      <c r="BK285" s="702">
        <f t="shared" si="354"/>
        <v>1</v>
      </c>
      <c r="BL285" s="703" t="e">
        <f t="shared" si="405"/>
        <v>#VALUE!</v>
      </c>
      <c r="BM285" s="704" t="e">
        <f t="shared" si="406"/>
        <v>#VALUE!</v>
      </c>
      <c r="BN285" s="769" t="e">
        <f t="shared" si="375"/>
        <v>#VALUE!</v>
      </c>
      <c r="BO285" s="705" t="e">
        <f t="shared" si="376"/>
        <v>#VALUE!</v>
      </c>
      <c r="BP285" s="702">
        <f t="shared" si="355"/>
        <v>1</v>
      </c>
      <c r="BQ285" s="703" t="e">
        <f t="shared" si="407"/>
        <v>#VALUE!</v>
      </c>
      <c r="BR285" s="704" t="e">
        <f t="shared" si="408"/>
        <v>#VALUE!</v>
      </c>
      <c r="BS285" s="769" t="e">
        <f t="shared" si="377"/>
        <v>#VALUE!</v>
      </c>
      <c r="BT285" s="705" t="e">
        <f t="shared" si="378"/>
        <v>#VALUE!</v>
      </c>
      <c r="BU285" s="702">
        <f t="shared" si="356"/>
        <v>1</v>
      </c>
      <c r="BV285" s="703" t="e">
        <f t="shared" si="409"/>
        <v>#VALUE!</v>
      </c>
      <c r="BW285" s="704" t="e">
        <f t="shared" si="410"/>
        <v>#VALUE!</v>
      </c>
      <c r="BX285" s="769" t="e">
        <f t="shared" si="379"/>
        <v>#VALUE!</v>
      </c>
      <c r="BY285" s="705" t="e">
        <f t="shared" si="380"/>
        <v>#VALUE!</v>
      </c>
      <c r="BZ285" s="702">
        <f t="shared" si="357"/>
        <v>1</v>
      </c>
      <c r="CA285" s="703" t="e">
        <f t="shared" si="411"/>
        <v>#VALUE!</v>
      </c>
      <c r="CB285" s="704" t="e">
        <f t="shared" si="412"/>
        <v>#VALUE!</v>
      </c>
      <c r="CC285" s="769" t="e">
        <f t="shared" si="381"/>
        <v>#VALUE!</v>
      </c>
      <c r="CD285" s="705" t="e">
        <f t="shared" si="382"/>
        <v>#VALUE!</v>
      </c>
      <c r="CE285" s="706">
        <f t="shared" si="418"/>
        <v>12</v>
      </c>
      <c r="CF285" s="707" t="e">
        <f t="shared" si="419"/>
        <v>#VALUE!</v>
      </c>
      <c r="CG285" s="708"/>
      <c r="CH285" s="709"/>
      <c r="CI285" s="719"/>
      <c r="CJ285" s="719"/>
      <c r="CK285" s="720"/>
      <c r="CL285" s="721"/>
      <c r="CM285" s="721"/>
      <c r="CN285" s="722"/>
      <c r="CO285" s="742" t="e">
        <f t="shared" si="413"/>
        <v>#VALUE!</v>
      </c>
      <c r="CP285" s="743" t="e">
        <f t="shared" si="414"/>
        <v>#VALUE!</v>
      </c>
      <c r="CQ285" s="724">
        <f t="shared" si="415"/>
        <v>0</v>
      </c>
      <c r="CR285" s="725" t="e">
        <f t="shared" si="358"/>
        <v>#VALUE!</v>
      </c>
      <c r="CS285" s="725" t="e">
        <f t="shared" si="358"/>
        <v>#VALUE!</v>
      </c>
      <c r="CT285" s="725" t="e">
        <f t="shared" si="416"/>
        <v>#VALUE!</v>
      </c>
      <c r="CU285" s="709"/>
    </row>
    <row r="286" spans="1:99" ht="16.5" customHeight="1">
      <c r="A286" s="23">
        <f t="shared" si="345"/>
        <v>282</v>
      </c>
      <c r="B286" s="142">
        <f>'2020-상시근로자'!B286</f>
        <v>0</v>
      </c>
      <c r="C286" s="635">
        <f>'2020-상시근로자'!C286</f>
        <v>0</v>
      </c>
      <c r="D286" s="637">
        <f>'2020-상시근로자'!D286</f>
        <v>0</v>
      </c>
      <c r="E286" s="156" t="e">
        <f t="shared" si="383"/>
        <v>#VALUE!</v>
      </c>
      <c r="F286" s="30" t="e">
        <f t="shared" si="384"/>
        <v>#VALUE!</v>
      </c>
      <c r="G286" s="31" t="e">
        <f t="shared" si="385"/>
        <v>#VALUE!</v>
      </c>
      <c r="H286" s="147" t="e">
        <f t="shared" si="386"/>
        <v>#VALUE!</v>
      </c>
      <c r="I286" s="636">
        <f>'2020-상시근로자'!E286</f>
        <v>0</v>
      </c>
      <c r="J286" s="636">
        <f>'2020-상시근로자'!G286</f>
        <v>0</v>
      </c>
      <c r="K286" s="33" t="e">
        <f t="shared" si="387"/>
        <v>#VALUE!</v>
      </c>
      <c r="L286" s="33">
        <f t="shared" si="417"/>
        <v>0</v>
      </c>
      <c r="M286" s="35" t="e">
        <f t="shared" si="388"/>
        <v>#VALUE!</v>
      </c>
      <c r="N286" s="108"/>
      <c r="O286" s="178"/>
      <c r="P286" s="179"/>
      <c r="Q286" s="194" t="s">
        <v>160</v>
      </c>
      <c r="R286" s="107" t="s">
        <v>160</v>
      </c>
      <c r="S286" s="43"/>
      <c r="T286" s="122" t="s">
        <v>160</v>
      </c>
      <c r="U286" s="122" t="s">
        <v>160</v>
      </c>
      <c r="V286" s="195" t="s">
        <v>160</v>
      </c>
      <c r="W286" s="702">
        <f t="shared" si="346"/>
        <v>1</v>
      </c>
      <c r="X286" s="703" t="e">
        <f t="shared" si="389"/>
        <v>#VALUE!</v>
      </c>
      <c r="Y286" s="704" t="e">
        <f t="shared" si="390"/>
        <v>#VALUE!</v>
      </c>
      <c r="Z286" s="769" t="e">
        <f t="shared" si="359"/>
        <v>#VALUE!</v>
      </c>
      <c r="AA286" s="705" t="e">
        <f t="shared" si="360"/>
        <v>#VALUE!</v>
      </c>
      <c r="AB286" s="702">
        <f t="shared" si="347"/>
        <v>1</v>
      </c>
      <c r="AC286" s="703" t="e">
        <f t="shared" si="391"/>
        <v>#VALUE!</v>
      </c>
      <c r="AD286" s="704" t="e">
        <f t="shared" si="392"/>
        <v>#VALUE!</v>
      </c>
      <c r="AE286" s="769" t="e">
        <f t="shared" si="361"/>
        <v>#VALUE!</v>
      </c>
      <c r="AF286" s="705" t="e">
        <f t="shared" si="362"/>
        <v>#VALUE!</v>
      </c>
      <c r="AG286" s="702">
        <f t="shared" si="348"/>
        <v>1</v>
      </c>
      <c r="AH286" s="703" t="e">
        <f t="shared" si="393"/>
        <v>#VALUE!</v>
      </c>
      <c r="AI286" s="704" t="e">
        <f t="shared" si="394"/>
        <v>#VALUE!</v>
      </c>
      <c r="AJ286" s="769" t="e">
        <f t="shared" si="363"/>
        <v>#VALUE!</v>
      </c>
      <c r="AK286" s="705" t="e">
        <f t="shared" si="364"/>
        <v>#VALUE!</v>
      </c>
      <c r="AL286" s="702">
        <f t="shared" si="349"/>
        <v>1</v>
      </c>
      <c r="AM286" s="703" t="e">
        <f t="shared" si="395"/>
        <v>#VALUE!</v>
      </c>
      <c r="AN286" s="704" t="e">
        <f t="shared" si="396"/>
        <v>#VALUE!</v>
      </c>
      <c r="AO286" s="769" t="e">
        <f t="shared" si="365"/>
        <v>#VALUE!</v>
      </c>
      <c r="AP286" s="705" t="e">
        <f t="shared" si="366"/>
        <v>#VALUE!</v>
      </c>
      <c r="AQ286" s="702">
        <f t="shared" si="350"/>
        <v>1</v>
      </c>
      <c r="AR286" s="703" t="e">
        <f t="shared" si="397"/>
        <v>#VALUE!</v>
      </c>
      <c r="AS286" s="704" t="e">
        <f t="shared" si="398"/>
        <v>#VALUE!</v>
      </c>
      <c r="AT286" s="769" t="e">
        <f t="shared" si="367"/>
        <v>#VALUE!</v>
      </c>
      <c r="AU286" s="705" t="e">
        <f t="shared" si="368"/>
        <v>#VALUE!</v>
      </c>
      <c r="AV286" s="702">
        <f t="shared" si="351"/>
        <v>1</v>
      </c>
      <c r="AW286" s="703" t="e">
        <f t="shared" si="399"/>
        <v>#VALUE!</v>
      </c>
      <c r="AX286" s="704" t="e">
        <f t="shared" si="400"/>
        <v>#VALUE!</v>
      </c>
      <c r="AY286" s="769" t="e">
        <f t="shared" si="369"/>
        <v>#VALUE!</v>
      </c>
      <c r="AZ286" s="705" t="e">
        <f t="shared" si="370"/>
        <v>#VALUE!</v>
      </c>
      <c r="BA286" s="702">
        <f t="shared" si="352"/>
        <v>1</v>
      </c>
      <c r="BB286" s="703" t="e">
        <f t="shared" si="401"/>
        <v>#VALUE!</v>
      </c>
      <c r="BC286" s="704" t="e">
        <f t="shared" si="402"/>
        <v>#VALUE!</v>
      </c>
      <c r="BD286" s="769" t="e">
        <f t="shared" si="371"/>
        <v>#VALUE!</v>
      </c>
      <c r="BE286" s="705" t="e">
        <f t="shared" si="372"/>
        <v>#VALUE!</v>
      </c>
      <c r="BF286" s="702">
        <f t="shared" si="353"/>
        <v>1</v>
      </c>
      <c r="BG286" s="703" t="e">
        <f t="shared" si="403"/>
        <v>#VALUE!</v>
      </c>
      <c r="BH286" s="704" t="e">
        <f t="shared" si="404"/>
        <v>#VALUE!</v>
      </c>
      <c r="BI286" s="769" t="e">
        <f t="shared" si="373"/>
        <v>#VALUE!</v>
      </c>
      <c r="BJ286" s="705" t="e">
        <f t="shared" si="374"/>
        <v>#VALUE!</v>
      </c>
      <c r="BK286" s="702">
        <f t="shared" si="354"/>
        <v>1</v>
      </c>
      <c r="BL286" s="703" t="e">
        <f t="shared" si="405"/>
        <v>#VALUE!</v>
      </c>
      <c r="BM286" s="704" t="e">
        <f t="shared" si="406"/>
        <v>#VALUE!</v>
      </c>
      <c r="BN286" s="769" t="e">
        <f t="shared" si="375"/>
        <v>#VALUE!</v>
      </c>
      <c r="BO286" s="705" t="e">
        <f t="shared" si="376"/>
        <v>#VALUE!</v>
      </c>
      <c r="BP286" s="702">
        <f t="shared" si="355"/>
        <v>1</v>
      </c>
      <c r="BQ286" s="703" t="e">
        <f t="shared" si="407"/>
        <v>#VALUE!</v>
      </c>
      <c r="BR286" s="704" t="e">
        <f t="shared" si="408"/>
        <v>#VALUE!</v>
      </c>
      <c r="BS286" s="769" t="e">
        <f t="shared" si="377"/>
        <v>#VALUE!</v>
      </c>
      <c r="BT286" s="705" t="e">
        <f t="shared" si="378"/>
        <v>#VALUE!</v>
      </c>
      <c r="BU286" s="702">
        <f t="shared" si="356"/>
        <v>1</v>
      </c>
      <c r="BV286" s="703" t="e">
        <f t="shared" si="409"/>
        <v>#VALUE!</v>
      </c>
      <c r="BW286" s="704" t="e">
        <f t="shared" si="410"/>
        <v>#VALUE!</v>
      </c>
      <c r="BX286" s="769" t="e">
        <f t="shared" si="379"/>
        <v>#VALUE!</v>
      </c>
      <c r="BY286" s="705" t="e">
        <f t="shared" si="380"/>
        <v>#VALUE!</v>
      </c>
      <c r="BZ286" s="702">
        <f t="shared" si="357"/>
        <v>1</v>
      </c>
      <c r="CA286" s="703" t="e">
        <f t="shared" si="411"/>
        <v>#VALUE!</v>
      </c>
      <c r="CB286" s="704" t="e">
        <f t="shared" si="412"/>
        <v>#VALUE!</v>
      </c>
      <c r="CC286" s="769" t="e">
        <f t="shared" si="381"/>
        <v>#VALUE!</v>
      </c>
      <c r="CD286" s="705" t="e">
        <f t="shared" si="382"/>
        <v>#VALUE!</v>
      </c>
      <c r="CE286" s="706">
        <f t="shared" si="418"/>
        <v>12</v>
      </c>
      <c r="CF286" s="707" t="e">
        <f t="shared" si="419"/>
        <v>#VALUE!</v>
      </c>
      <c r="CG286" s="708"/>
      <c r="CH286" s="709"/>
      <c r="CI286" s="719"/>
      <c r="CJ286" s="719"/>
      <c r="CK286" s="720"/>
      <c r="CL286" s="721"/>
      <c r="CM286" s="721"/>
      <c r="CN286" s="722"/>
      <c r="CO286" s="742" t="e">
        <f t="shared" si="413"/>
        <v>#VALUE!</v>
      </c>
      <c r="CP286" s="743" t="e">
        <f t="shared" si="414"/>
        <v>#VALUE!</v>
      </c>
      <c r="CQ286" s="724">
        <f t="shared" si="415"/>
        <v>0</v>
      </c>
      <c r="CR286" s="725" t="e">
        <f t="shared" si="358"/>
        <v>#VALUE!</v>
      </c>
      <c r="CS286" s="725" t="e">
        <f t="shared" si="358"/>
        <v>#VALUE!</v>
      </c>
      <c r="CT286" s="725" t="e">
        <f t="shared" si="416"/>
        <v>#VALUE!</v>
      </c>
      <c r="CU286" s="709"/>
    </row>
    <row r="287" spans="1:99" ht="16.5" customHeight="1">
      <c r="A287" s="23">
        <f t="shared" si="345"/>
        <v>283</v>
      </c>
      <c r="B287" s="142">
        <f>'2020-상시근로자'!B287</f>
        <v>0</v>
      </c>
      <c r="C287" s="635">
        <f>'2020-상시근로자'!C287</f>
        <v>0</v>
      </c>
      <c r="D287" s="637">
        <f>'2020-상시근로자'!D287</f>
        <v>0</v>
      </c>
      <c r="E287" s="156" t="e">
        <f t="shared" si="383"/>
        <v>#VALUE!</v>
      </c>
      <c r="F287" s="30" t="e">
        <f t="shared" si="384"/>
        <v>#VALUE!</v>
      </c>
      <c r="G287" s="31" t="e">
        <f t="shared" si="385"/>
        <v>#VALUE!</v>
      </c>
      <c r="H287" s="147" t="e">
        <f t="shared" si="386"/>
        <v>#VALUE!</v>
      </c>
      <c r="I287" s="636">
        <f>'2020-상시근로자'!E287</f>
        <v>0</v>
      </c>
      <c r="J287" s="636">
        <f>'2020-상시근로자'!G287</f>
        <v>0</v>
      </c>
      <c r="K287" s="33" t="e">
        <f t="shared" si="387"/>
        <v>#VALUE!</v>
      </c>
      <c r="L287" s="33">
        <f t="shared" si="417"/>
        <v>0</v>
      </c>
      <c r="M287" s="35" t="e">
        <f t="shared" si="388"/>
        <v>#VALUE!</v>
      </c>
      <c r="N287" s="108"/>
      <c r="O287" s="178"/>
      <c r="P287" s="179"/>
      <c r="Q287" s="194" t="s">
        <v>160</v>
      </c>
      <c r="R287" s="107" t="s">
        <v>160</v>
      </c>
      <c r="S287" s="43"/>
      <c r="T287" s="122" t="s">
        <v>160</v>
      </c>
      <c r="U287" s="122" t="s">
        <v>160</v>
      </c>
      <c r="V287" s="195" t="s">
        <v>160</v>
      </c>
      <c r="W287" s="702">
        <f t="shared" si="346"/>
        <v>1</v>
      </c>
      <c r="X287" s="703" t="e">
        <f t="shared" si="389"/>
        <v>#VALUE!</v>
      </c>
      <c r="Y287" s="704" t="e">
        <f t="shared" si="390"/>
        <v>#VALUE!</v>
      </c>
      <c r="Z287" s="769" t="e">
        <f t="shared" si="359"/>
        <v>#VALUE!</v>
      </c>
      <c r="AA287" s="705" t="e">
        <f t="shared" si="360"/>
        <v>#VALUE!</v>
      </c>
      <c r="AB287" s="702">
        <f t="shared" si="347"/>
        <v>1</v>
      </c>
      <c r="AC287" s="703" t="e">
        <f t="shared" si="391"/>
        <v>#VALUE!</v>
      </c>
      <c r="AD287" s="704" t="e">
        <f t="shared" si="392"/>
        <v>#VALUE!</v>
      </c>
      <c r="AE287" s="769" t="e">
        <f t="shared" si="361"/>
        <v>#VALUE!</v>
      </c>
      <c r="AF287" s="705" t="e">
        <f t="shared" si="362"/>
        <v>#VALUE!</v>
      </c>
      <c r="AG287" s="702">
        <f t="shared" si="348"/>
        <v>1</v>
      </c>
      <c r="AH287" s="703" t="e">
        <f t="shared" si="393"/>
        <v>#VALUE!</v>
      </c>
      <c r="AI287" s="704" t="e">
        <f t="shared" si="394"/>
        <v>#VALUE!</v>
      </c>
      <c r="AJ287" s="769" t="e">
        <f t="shared" si="363"/>
        <v>#VALUE!</v>
      </c>
      <c r="AK287" s="705" t="e">
        <f t="shared" si="364"/>
        <v>#VALUE!</v>
      </c>
      <c r="AL287" s="702">
        <f t="shared" si="349"/>
        <v>1</v>
      </c>
      <c r="AM287" s="703" t="e">
        <f t="shared" si="395"/>
        <v>#VALUE!</v>
      </c>
      <c r="AN287" s="704" t="e">
        <f t="shared" si="396"/>
        <v>#VALUE!</v>
      </c>
      <c r="AO287" s="769" t="e">
        <f t="shared" si="365"/>
        <v>#VALUE!</v>
      </c>
      <c r="AP287" s="705" t="e">
        <f t="shared" si="366"/>
        <v>#VALUE!</v>
      </c>
      <c r="AQ287" s="702">
        <f t="shared" si="350"/>
        <v>1</v>
      </c>
      <c r="AR287" s="703" t="e">
        <f t="shared" si="397"/>
        <v>#VALUE!</v>
      </c>
      <c r="AS287" s="704" t="e">
        <f t="shared" si="398"/>
        <v>#VALUE!</v>
      </c>
      <c r="AT287" s="769" t="e">
        <f t="shared" si="367"/>
        <v>#VALUE!</v>
      </c>
      <c r="AU287" s="705" t="e">
        <f t="shared" si="368"/>
        <v>#VALUE!</v>
      </c>
      <c r="AV287" s="702">
        <f t="shared" si="351"/>
        <v>1</v>
      </c>
      <c r="AW287" s="703" t="e">
        <f t="shared" si="399"/>
        <v>#VALUE!</v>
      </c>
      <c r="AX287" s="704" t="e">
        <f t="shared" si="400"/>
        <v>#VALUE!</v>
      </c>
      <c r="AY287" s="769" t="e">
        <f t="shared" si="369"/>
        <v>#VALUE!</v>
      </c>
      <c r="AZ287" s="705" t="e">
        <f t="shared" si="370"/>
        <v>#VALUE!</v>
      </c>
      <c r="BA287" s="702">
        <f t="shared" si="352"/>
        <v>1</v>
      </c>
      <c r="BB287" s="703" t="e">
        <f t="shared" si="401"/>
        <v>#VALUE!</v>
      </c>
      <c r="BC287" s="704" t="e">
        <f t="shared" si="402"/>
        <v>#VALUE!</v>
      </c>
      <c r="BD287" s="769" t="e">
        <f t="shared" si="371"/>
        <v>#VALUE!</v>
      </c>
      <c r="BE287" s="705" t="e">
        <f t="shared" si="372"/>
        <v>#VALUE!</v>
      </c>
      <c r="BF287" s="702">
        <f t="shared" si="353"/>
        <v>1</v>
      </c>
      <c r="BG287" s="703" t="e">
        <f t="shared" si="403"/>
        <v>#VALUE!</v>
      </c>
      <c r="BH287" s="704" t="e">
        <f t="shared" si="404"/>
        <v>#VALUE!</v>
      </c>
      <c r="BI287" s="769" t="e">
        <f t="shared" si="373"/>
        <v>#VALUE!</v>
      </c>
      <c r="BJ287" s="705" t="e">
        <f t="shared" si="374"/>
        <v>#VALUE!</v>
      </c>
      <c r="BK287" s="702">
        <f t="shared" si="354"/>
        <v>1</v>
      </c>
      <c r="BL287" s="703" t="e">
        <f t="shared" si="405"/>
        <v>#VALUE!</v>
      </c>
      <c r="BM287" s="704" t="e">
        <f t="shared" si="406"/>
        <v>#VALUE!</v>
      </c>
      <c r="BN287" s="769" t="e">
        <f t="shared" si="375"/>
        <v>#VALUE!</v>
      </c>
      <c r="BO287" s="705" t="e">
        <f t="shared" si="376"/>
        <v>#VALUE!</v>
      </c>
      <c r="BP287" s="702">
        <f t="shared" si="355"/>
        <v>1</v>
      </c>
      <c r="BQ287" s="703" t="e">
        <f t="shared" si="407"/>
        <v>#VALUE!</v>
      </c>
      <c r="BR287" s="704" t="e">
        <f t="shared" si="408"/>
        <v>#VALUE!</v>
      </c>
      <c r="BS287" s="769" t="e">
        <f t="shared" si="377"/>
        <v>#VALUE!</v>
      </c>
      <c r="BT287" s="705" t="e">
        <f t="shared" si="378"/>
        <v>#VALUE!</v>
      </c>
      <c r="BU287" s="702">
        <f t="shared" si="356"/>
        <v>1</v>
      </c>
      <c r="BV287" s="703" t="e">
        <f t="shared" si="409"/>
        <v>#VALUE!</v>
      </c>
      <c r="BW287" s="704" t="e">
        <f t="shared" si="410"/>
        <v>#VALUE!</v>
      </c>
      <c r="BX287" s="769" t="e">
        <f t="shared" si="379"/>
        <v>#VALUE!</v>
      </c>
      <c r="BY287" s="705" t="e">
        <f t="shared" si="380"/>
        <v>#VALUE!</v>
      </c>
      <c r="BZ287" s="702">
        <f t="shared" si="357"/>
        <v>1</v>
      </c>
      <c r="CA287" s="703" t="e">
        <f t="shared" si="411"/>
        <v>#VALUE!</v>
      </c>
      <c r="CB287" s="704" t="e">
        <f t="shared" si="412"/>
        <v>#VALUE!</v>
      </c>
      <c r="CC287" s="769" t="e">
        <f t="shared" si="381"/>
        <v>#VALUE!</v>
      </c>
      <c r="CD287" s="705" t="e">
        <f t="shared" si="382"/>
        <v>#VALUE!</v>
      </c>
      <c r="CE287" s="706">
        <f t="shared" si="418"/>
        <v>12</v>
      </c>
      <c r="CF287" s="707" t="e">
        <f t="shared" si="419"/>
        <v>#VALUE!</v>
      </c>
      <c r="CG287" s="708"/>
      <c r="CH287" s="709"/>
      <c r="CI287" s="719"/>
      <c r="CJ287" s="719"/>
      <c r="CK287" s="720"/>
      <c r="CL287" s="721"/>
      <c r="CM287" s="721"/>
      <c r="CN287" s="722"/>
      <c r="CO287" s="742" t="e">
        <f t="shared" si="413"/>
        <v>#VALUE!</v>
      </c>
      <c r="CP287" s="743" t="e">
        <f t="shared" si="414"/>
        <v>#VALUE!</v>
      </c>
      <c r="CQ287" s="724">
        <f t="shared" si="415"/>
        <v>0</v>
      </c>
      <c r="CR287" s="725" t="e">
        <f t="shared" si="358"/>
        <v>#VALUE!</v>
      </c>
      <c r="CS287" s="725" t="e">
        <f t="shared" si="358"/>
        <v>#VALUE!</v>
      </c>
      <c r="CT287" s="725" t="e">
        <f t="shared" si="416"/>
        <v>#VALUE!</v>
      </c>
      <c r="CU287" s="709"/>
    </row>
    <row r="288" spans="1:99" ht="16.5" customHeight="1">
      <c r="A288" s="23">
        <f t="shared" si="345"/>
        <v>284</v>
      </c>
      <c r="B288" s="142">
        <f>'2020-상시근로자'!B288</f>
        <v>0</v>
      </c>
      <c r="C288" s="635">
        <f>'2020-상시근로자'!C288</f>
        <v>0</v>
      </c>
      <c r="D288" s="637">
        <f>'2020-상시근로자'!D288</f>
        <v>0</v>
      </c>
      <c r="E288" s="156" t="e">
        <f t="shared" si="383"/>
        <v>#VALUE!</v>
      </c>
      <c r="F288" s="30" t="e">
        <f t="shared" si="384"/>
        <v>#VALUE!</v>
      </c>
      <c r="G288" s="31" t="e">
        <f t="shared" si="385"/>
        <v>#VALUE!</v>
      </c>
      <c r="H288" s="147" t="e">
        <f t="shared" si="386"/>
        <v>#VALUE!</v>
      </c>
      <c r="I288" s="636">
        <f>'2020-상시근로자'!E288</f>
        <v>0</v>
      </c>
      <c r="J288" s="636">
        <f>'2020-상시근로자'!G288</f>
        <v>0</v>
      </c>
      <c r="K288" s="33" t="e">
        <f t="shared" si="387"/>
        <v>#VALUE!</v>
      </c>
      <c r="L288" s="33">
        <f t="shared" si="417"/>
        <v>0</v>
      </c>
      <c r="M288" s="35" t="e">
        <f t="shared" si="388"/>
        <v>#VALUE!</v>
      </c>
      <c r="N288" s="108"/>
      <c r="O288" s="178"/>
      <c r="P288" s="179"/>
      <c r="Q288" s="194" t="s">
        <v>160</v>
      </c>
      <c r="R288" s="107" t="s">
        <v>160</v>
      </c>
      <c r="S288" s="43"/>
      <c r="T288" s="122" t="s">
        <v>160</v>
      </c>
      <c r="U288" s="122" t="s">
        <v>160</v>
      </c>
      <c r="V288" s="195" t="s">
        <v>160</v>
      </c>
      <c r="W288" s="702">
        <f t="shared" si="346"/>
        <v>1</v>
      </c>
      <c r="X288" s="703" t="e">
        <f t="shared" si="389"/>
        <v>#VALUE!</v>
      </c>
      <c r="Y288" s="704" t="e">
        <f t="shared" si="390"/>
        <v>#VALUE!</v>
      </c>
      <c r="Z288" s="769" t="e">
        <f t="shared" si="359"/>
        <v>#VALUE!</v>
      </c>
      <c r="AA288" s="705" t="e">
        <f t="shared" si="360"/>
        <v>#VALUE!</v>
      </c>
      <c r="AB288" s="702">
        <f t="shared" si="347"/>
        <v>1</v>
      </c>
      <c r="AC288" s="703" t="e">
        <f t="shared" si="391"/>
        <v>#VALUE!</v>
      </c>
      <c r="AD288" s="704" t="e">
        <f t="shared" si="392"/>
        <v>#VALUE!</v>
      </c>
      <c r="AE288" s="769" t="e">
        <f t="shared" si="361"/>
        <v>#VALUE!</v>
      </c>
      <c r="AF288" s="705" t="e">
        <f t="shared" si="362"/>
        <v>#VALUE!</v>
      </c>
      <c r="AG288" s="702">
        <f t="shared" si="348"/>
        <v>1</v>
      </c>
      <c r="AH288" s="703" t="e">
        <f t="shared" si="393"/>
        <v>#VALUE!</v>
      </c>
      <c r="AI288" s="704" t="e">
        <f t="shared" si="394"/>
        <v>#VALUE!</v>
      </c>
      <c r="AJ288" s="769" t="e">
        <f t="shared" si="363"/>
        <v>#VALUE!</v>
      </c>
      <c r="AK288" s="705" t="e">
        <f t="shared" si="364"/>
        <v>#VALUE!</v>
      </c>
      <c r="AL288" s="702">
        <f t="shared" si="349"/>
        <v>1</v>
      </c>
      <c r="AM288" s="703" t="e">
        <f t="shared" si="395"/>
        <v>#VALUE!</v>
      </c>
      <c r="AN288" s="704" t="e">
        <f t="shared" si="396"/>
        <v>#VALUE!</v>
      </c>
      <c r="AO288" s="769" t="e">
        <f t="shared" si="365"/>
        <v>#VALUE!</v>
      </c>
      <c r="AP288" s="705" t="e">
        <f t="shared" si="366"/>
        <v>#VALUE!</v>
      </c>
      <c r="AQ288" s="702">
        <f t="shared" si="350"/>
        <v>1</v>
      </c>
      <c r="AR288" s="703" t="e">
        <f t="shared" si="397"/>
        <v>#VALUE!</v>
      </c>
      <c r="AS288" s="704" t="e">
        <f t="shared" si="398"/>
        <v>#VALUE!</v>
      </c>
      <c r="AT288" s="769" t="e">
        <f t="shared" si="367"/>
        <v>#VALUE!</v>
      </c>
      <c r="AU288" s="705" t="e">
        <f t="shared" si="368"/>
        <v>#VALUE!</v>
      </c>
      <c r="AV288" s="702">
        <f t="shared" si="351"/>
        <v>1</v>
      </c>
      <c r="AW288" s="703" t="e">
        <f t="shared" si="399"/>
        <v>#VALUE!</v>
      </c>
      <c r="AX288" s="704" t="e">
        <f t="shared" si="400"/>
        <v>#VALUE!</v>
      </c>
      <c r="AY288" s="769" t="e">
        <f t="shared" si="369"/>
        <v>#VALUE!</v>
      </c>
      <c r="AZ288" s="705" t="e">
        <f t="shared" si="370"/>
        <v>#VALUE!</v>
      </c>
      <c r="BA288" s="702">
        <f t="shared" si="352"/>
        <v>1</v>
      </c>
      <c r="BB288" s="703" t="e">
        <f t="shared" si="401"/>
        <v>#VALUE!</v>
      </c>
      <c r="BC288" s="704" t="e">
        <f t="shared" si="402"/>
        <v>#VALUE!</v>
      </c>
      <c r="BD288" s="769" t="e">
        <f t="shared" si="371"/>
        <v>#VALUE!</v>
      </c>
      <c r="BE288" s="705" t="e">
        <f t="shared" si="372"/>
        <v>#VALUE!</v>
      </c>
      <c r="BF288" s="702">
        <f t="shared" si="353"/>
        <v>1</v>
      </c>
      <c r="BG288" s="703" t="e">
        <f t="shared" si="403"/>
        <v>#VALUE!</v>
      </c>
      <c r="BH288" s="704" t="e">
        <f t="shared" si="404"/>
        <v>#VALUE!</v>
      </c>
      <c r="BI288" s="769" t="e">
        <f t="shared" si="373"/>
        <v>#VALUE!</v>
      </c>
      <c r="BJ288" s="705" t="e">
        <f t="shared" si="374"/>
        <v>#VALUE!</v>
      </c>
      <c r="BK288" s="702">
        <f t="shared" si="354"/>
        <v>1</v>
      </c>
      <c r="BL288" s="703" t="e">
        <f t="shared" si="405"/>
        <v>#VALUE!</v>
      </c>
      <c r="BM288" s="704" t="e">
        <f t="shared" si="406"/>
        <v>#VALUE!</v>
      </c>
      <c r="BN288" s="769" t="e">
        <f t="shared" si="375"/>
        <v>#VALUE!</v>
      </c>
      <c r="BO288" s="705" t="e">
        <f t="shared" si="376"/>
        <v>#VALUE!</v>
      </c>
      <c r="BP288" s="702">
        <f t="shared" si="355"/>
        <v>1</v>
      </c>
      <c r="BQ288" s="703" t="e">
        <f t="shared" si="407"/>
        <v>#VALUE!</v>
      </c>
      <c r="BR288" s="704" t="e">
        <f t="shared" si="408"/>
        <v>#VALUE!</v>
      </c>
      <c r="BS288" s="769" t="e">
        <f t="shared" si="377"/>
        <v>#VALUE!</v>
      </c>
      <c r="BT288" s="705" t="e">
        <f t="shared" si="378"/>
        <v>#VALUE!</v>
      </c>
      <c r="BU288" s="702">
        <f t="shared" si="356"/>
        <v>1</v>
      </c>
      <c r="BV288" s="703" t="e">
        <f t="shared" si="409"/>
        <v>#VALUE!</v>
      </c>
      <c r="BW288" s="704" t="e">
        <f t="shared" si="410"/>
        <v>#VALUE!</v>
      </c>
      <c r="BX288" s="769" t="e">
        <f t="shared" si="379"/>
        <v>#VALUE!</v>
      </c>
      <c r="BY288" s="705" t="e">
        <f t="shared" si="380"/>
        <v>#VALUE!</v>
      </c>
      <c r="BZ288" s="702">
        <f t="shared" si="357"/>
        <v>1</v>
      </c>
      <c r="CA288" s="703" t="e">
        <f t="shared" si="411"/>
        <v>#VALUE!</v>
      </c>
      <c r="CB288" s="704" t="e">
        <f t="shared" si="412"/>
        <v>#VALUE!</v>
      </c>
      <c r="CC288" s="769" t="e">
        <f t="shared" si="381"/>
        <v>#VALUE!</v>
      </c>
      <c r="CD288" s="705" t="e">
        <f t="shared" si="382"/>
        <v>#VALUE!</v>
      </c>
      <c r="CE288" s="706">
        <f t="shared" si="418"/>
        <v>12</v>
      </c>
      <c r="CF288" s="707" t="e">
        <f t="shared" si="419"/>
        <v>#VALUE!</v>
      </c>
      <c r="CG288" s="708"/>
      <c r="CH288" s="709"/>
      <c r="CI288" s="719"/>
      <c r="CJ288" s="719"/>
      <c r="CK288" s="720"/>
      <c r="CL288" s="721"/>
      <c r="CM288" s="721"/>
      <c r="CN288" s="722"/>
      <c r="CO288" s="742" t="e">
        <f t="shared" si="413"/>
        <v>#VALUE!</v>
      </c>
      <c r="CP288" s="743" t="e">
        <f t="shared" si="414"/>
        <v>#VALUE!</v>
      </c>
      <c r="CQ288" s="724">
        <f t="shared" si="415"/>
        <v>0</v>
      </c>
      <c r="CR288" s="725" t="e">
        <f t="shared" si="358"/>
        <v>#VALUE!</v>
      </c>
      <c r="CS288" s="725" t="e">
        <f t="shared" si="358"/>
        <v>#VALUE!</v>
      </c>
      <c r="CT288" s="725" t="e">
        <f t="shared" si="416"/>
        <v>#VALUE!</v>
      </c>
      <c r="CU288" s="709"/>
    </row>
    <row r="289" spans="1:99" ht="16.5" customHeight="1">
      <c r="A289" s="23">
        <f t="shared" si="345"/>
        <v>285</v>
      </c>
      <c r="B289" s="142">
        <f>'2020-상시근로자'!B289</f>
        <v>0</v>
      </c>
      <c r="C289" s="635">
        <f>'2020-상시근로자'!C289</f>
        <v>0</v>
      </c>
      <c r="D289" s="637">
        <f>'2020-상시근로자'!D289</f>
        <v>0</v>
      </c>
      <c r="E289" s="156" t="e">
        <f t="shared" si="383"/>
        <v>#VALUE!</v>
      </c>
      <c r="F289" s="30" t="e">
        <f t="shared" si="384"/>
        <v>#VALUE!</v>
      </c>
      <c r="G289" s="31" t="e">
        <f t="shared" si="385"/>
        <v>#VALUE!</v>
      </c>
      <c r="H289" s="147" t="e">
        <f t="shared" si="386"/>
        <v>#VALUE!</v>
      </c>
      <c r="I289" s="636">
        <f>'2020-상시근로자'!E289</f>
        <v>0</v>
      </c>
      <c r="J289" s="636">
        <f>'2020-상시근로자'!G289</f>
        <v>0</v>
      </c>
      <c r="K289" s="33" t="e">
        <f t="shared" si="387"/>
        <v>#VALUE!</v>
      </c>
      <c r="L289" s="33">
        <f t="shared" si="417"/>
        <v>0</v>
      </c>
      <c r="M289" s="35" t="e">
        <f t="shared" si="388"/>
        <v>#VALUE!</v>
      </c>
      <c r="N289" s="108"/>
      <c r="O289" s="178"/>
      <c r="P289" s="179"/>
      <c r="Q289" s="194" t="s">
        <v>160</v>
      </c>
      <c r="R289" s="107" t="s">
        <v>160</v>
      </c>
      <c r="S289" s="43"/>
      <c r="T289" s="122" t="s">
        <v>160</v>
      </c>
      <c r="U289" s="122" t="s">
        <v>160</v>
      </c>
      <c r="V289" s="195" t="s">
        <v>160</v>
      </c>
      <c r="W289" s="702">
        <f t="shared" si="346"/>
        <v>1</v>
      </c>
      <c r="X289" s="703" t="e">
        <f t="shared" si="389"/>
        <v>#VALUE!</v>
      </c>
      <c r="Y289" s="704" t="e">
        <f t="shared" si="390"/>
        <v>#VALUE!</v>
      </c>
      <c r="Z289" s="769" t="e">
        <f t="shared" si="359"/>
        <v>#VALUE!</v>
      </c>
      <c r="AA289" s="705" t="e">
        <f t="shared" si="360"/>
        <v>#VALUE!</v>
      </c>
      <c r="AB289" s="702">
        <f t="shared" si="347"/>
        <v>1</v>
      </c>
      <c r="AC289" s="703" t="e">
        <f t="shared" si="391"/>
        <v>#VALUE!</v>
      </c>
      <c r="AD289" s="704" t="e">
        <f t="shared" si="392"/>
        <v>#VALUE!</v>
      </c>
      <c r="AE289" s="769" t="e">
        <f t="shared" si="361"/>
        <v>#VALUE!</v>
      </c>
      <c r="AF289" s="705" t="e">
        <f t="shared" si="362"/>
        <v>#VALUE!</v>
      </c>
      <c r="AG289" s="702">
        <f t="shared" si="348"/>
        <v>1</v>
      </c>
      <c r="AH289" s="703" t="e">
        <f t="shared" si="393"/>
        <v>#VALUE!</v>
      </c>
      <c r="AI289" s="704" t="e">
        <f t="shared" si="394"/>
        <v>#VALUE!</v>
      </c>
      <c r="AJ289" s="769" t="e">
        <f t="shared" si="363"/>
        <v>#VALUE!</v>
      </c>
      <c r="AK289" s="705" t="e">
        <f t="shared" si="364"/>
        <v>#VALUE!</v>
      </c>
      <c r="AL289" s="702">
        <f t="shared" si="349"/>
        <v>1</v>
      </c>
      <c r="AM289" s="703" t="e">
        <f t="shared" si="395"/>
        <v>#VALUE!</v>
      </c>
      <c r="AN289" s="704" t="e">
        <f t="shared" si="396"/>
        <v>#VALUE!</v>
      </c>
      <c r="AO289" s="769" t="e">
        <f t="shared" si="365"/>
        <v>#VALUE!</v>
      </c>
      <c r="AP289" s="705" t="e">
        <f t="shared" si="366"/>
        <v>#VALUE!</v>
      </c>
      <c r="AQ289" s="702">
        <f t="shared" si="350"/>
        <v>1</v>
      </c>
      <c r="AR289" s="703" t="e">
        <f t="shared" si="397"/>
        <v>#VALUE!</v>
      </c>
      <c r="AS289" s="704" t="e">
        <f t="shared" si="398"/>
        <v>#VALUE!</v>
      </c>
      <c r="AT289" s="769" t="e">
        <f t="shared" si="367"/>
        <v>#VALUE!</v>
      </c>
      <c r="AU289" s="705" t="e">
        <f t="shared" si="368"/>
        <v>#VALUE!</v>
      </c>
      <c r="AV289" s="702">
        <f t="shared" si="351"/>
        <v>1</v>
      </c>
      <c r="AW289" s="703" t="e">
        <f t="shared" si="399"/>
        <v>#VALUE!</v>
      </c>
      <c r="AX289" s="704" t="e">
        <f t="shared" si="400"/>
        <v>#VALUE!</v>
      </c>
      <c r="AY289" s="769" t="e">
        <f t="shared" si="369"/>
        <v>#VALUE!</v>
      </c>
      <c r="AZ289" s="705" t="e">
        <f t="shared" si="370"/>
        <v>#VALUE!</v>
      </c>
      <c r="BA289" s="702">
        <f t="shared" si="352"/>
        <v>1</v>
      </c>
      <c r="BB289" s="703" t="e">
        <f t="shared" si="401"/>
        <v>#VALUE!</v>
      </c>
      <c r="BC289" s="704" t="e">
        <f t="shared" si="402"/>
        <v>#VALUE!</v>
      </c>
      <c r="BD289" s="769" t="e">
        <f t="shared" si="371"/>
        <v>#VALUE!</v>
      </c>
      <c r="BE289" s="705" t="e">
        <f t="shared" si="372"/>
        <v>#VALUE!</v>
      </c>
      <c r="BF289" s="702">
        <f t="shared" si="353"/>
        <v>1</v>
      </c>
      <c r="BG289" s="703" t="e">
        <f t="shared" si="403"/>
        <v>#VALUE!</v>
      </c>
      <c r="BH289" s="704" t="e">
        <f t="shared" si="404"/>
        <v>#VALUE!</v>
      </c>
      <c r="BI289" s="769" t="e">
        <f t="shared" si="373"/>
        <v>#VALUE!</v>
      </c>
      <c r="BJ289" s="705" t="e">
        <f t="shared" si="374"/>
        <v>#VALUE!</v>
      </c>
      <c r="BK289" s="702">
        <f t="shared" si="354"/>
        <v>1</v>
      </c>
      <c r="BL289" s="703" t="e">
        <f t="shared" si="405"/>
        <v>#VALUE!</v>
      </c>
      <c r="BM289" s="704" t="e">
        <f t="shared" si="406"/>
        <v>#VALUE!</v>
      </c>
      <c r="BN289" s="769" t="e">
        <f t="shared" si="375"/>
        <v>#VALUE!</v>
      </c>
      <c r="BO289" s="705" t="e">
        <f t="shared" si="376"/>
        <v>#VALUE!</v>
      </c>
      <c r="BP289" s="702">
        <f t="shared" si="355"/>
        <v>1</v>
      </c>
      <c r="BQ289" s="703" t="e">
        <f t="shared" si="407"/>
        <v>#VALUE!</v>
      </c>
      <c r="BR289" s="704" t="e">
        <f t="shared" si="408"/>
        <v>#VALUE!</v>
      </c>
      <c r="BS289" s="769" t="e">
        <f t="shared" si="377"/>
        <v>#VALUE!</v>
      </c>
      <c r="BT289" s="705" t="e">
        <f t="shared" si="378"/>
        <v>#VALUE!</v>
      </c>
      <c r="BU289" s="702">
        <f t="shared" si="356"/>
        <v>1</v>
      </c>
      <c r="BV289" s="703" t="e">
        <f t="shared" si="409"/>
        <v>#VALUE!</v>
      </c>
      <c r="BW289" s="704" t="e">
        <f t="shared" si="410"/>
        <v>#VALUE!</v>
      </c>
      <c r="BX289" s="769" t="e">
        <f t="shared" si="379"/>
        <v>#VALUE!</v>
      </c>
      <c r="BY289" s="705" t="e">
        <f t="shared" si="380"/>
        <v>#VALUE!</v>
      </c>
      <c r="BZ289" s="702">
        <f t="shared" si="357"/>
        <v>1</v>
      </c>
      <c r="CA289" s="703" t="e">
        <f t="shared" si="411"/>
        <v>#VALUE!</v>
      </c>
      <c r="CB289" s="704" t="e">
        <f t="shared" si="412"/>
        <v>#VALUE!</v>
      </c>
      <c r="CC289" s="769" t="e">
        <f t="shared" si="381"/>
        <v>#VALUE!</v>
      </c>
      <c r="CD289" s="705" t="e">
        <f t="shared" si="382"/>
        <v>#VALUE!</v>
      </c>
      <c r="CE289" s="706">
        <f t="shared" si="418"/>
        <v>12</v>
      </c>
      <c r="CF289" s="707" t="e">
        <f t="shared" si="419"/>
        <v>#VALUE!</v>
      </c>
      <c r="CG289" s="708"/>
      <c r="CH289" s="709"/>
      <c r="CI289" s="719"/>
      <c r="CJ289" s="719"/>
      <c r="CK289" s="720"/>
      <c r="CL289" s="721"/>
      <c r="CM289" s="721"/>
      <c r="CN289" s="722"/>
      <c r="CO289" s="742" t="e">
        <f t="shared" si="413"/>
        <v>#VALUE!</v>
      </c>
      <c r="CP289" s="743" t="e">
        <f t="shared" si="414"/>
        <v>#VALUE!</v>
      </c>
      <c r="CQ289" s="724">
        <f t="shared" si="415"/>
        <v>0</v>
      </c>
      <c r="CR289" s="725" t="e">
        <f t="shared" si="358"/>
        <v>#VALUE!</v>
      </c>
      <c r="CS289" s="725" t="e">
        <f t="shared" si="358"/>
        <v>#VALUE!</v>
      </c>
      <c r="CT289" s="725" t="e">
        <f t="shared" si="416"/>
        <v>#VALUE!</v>
      </c>
      <c r="CU289" s="709"/>
    </row>
    <row r="290" spans="1:99" ht="16.5" customHeight="1">
      <c r="A290" s="23">
        <f t="shared" si="345"/>
        <v>286</v>
      </c>
      <c r="B290" s="142">
        <f>'2020-상시근로자'!B290</f>
        <v>0</v>
      </c>
      <c r="C290" s="635">
        <f>'2020-상시근로자'!C290</f>
        <v>0</v>
      </c>
      <c r="D290" s="637">
        <f>'2020-상시근로자'!D290</f>
        <v>0</v>
      </c>
      <c r="E290" s="156" t="e">
        <f t="shared" si="383"/>
        <v>#VALUE!</v>
      </c>
      <c r="F290" s="30" t="e">
        <f t="shared" si="384"/>
        <v>#VALUE!</v>
      </c>
      <c r="G290" s="31" t="e">
        <f t="shared" si="385"/>
        <v>#VALUE!</v>
      </c>
      <c r="H290" s="147" t="e">
        <f t="shared" si="386"/>
        <v>#VALUE!</v>
      </c>
      <c r="I290" s="636">
        <f>'2020-상시근로자'!E290</f>
        <v>0</v>
      </c>
      <c r="J290" s="636">
        <f>'2020-상시근로자'!G290</f>
        <v>0</v>
      </c>
      <c r="K290" s="33" t="e">
        <f t="shared" si="387"/>
        <v>#VALUE!</v>
      </c>
      <c r="L290" s="33">
        <f t="shared" si="417"/>
        <v>0</v>
      </c>
      <c r="M290" s="35" t="e">
        <f t="shared" si="388"/>
        <v>#VALUE!</v>
      </c>
      <c r="N290" s="108"/>
      <c r="O290" s="178"/>
      <c r="P290" s="179"/>
      <c r="Q290" s="194" t="s">
        <v>160</v>
      </c>
      <c r="R290" s="107" t="s">
        <v>160</v>
      </c>
      <c r="S290" s="43"/>
      <c r="T290" s="122" t="s">
        <v>160</v>
      </c>
      <c r="U290" s="122" t="s">
        <v>160</v>
      </c>
      <c r="V290" s="195" t="s">
        <v>160</v>
      </c>
      <c r="W290" s="702">
        <f t="shared" si="346"/>
        <v>1</v>
      </c>
      <c r="X290" s="703" t="e">
        <f t="shared" si="389"/>
        <v>#VALUE!</v>
      </c>
      <c r="Y290" s="704" t="e">
        <f t="shared" si="390"/>
        <v>#VALUE!</v>
      </c>
      <c r="Z290" s="769" t="e">
        <f t="shared" si="359"/>
        <v>#VALUE!</v>
      </c>
      <c r="AA290" s="705" t="e">
        <f t="shared" si="360"/>
        <v>#VALUE!</v>
      </c>
      <c r="AB290" s="702">
        <f t="shared" si="347"/>
        <v>1</v>
      </c>
      <c r="AC290" s="703" t="e">
        <f t="shared" si="391"/>
        <v>#VALUE!</v>
      </c>
      <c r="AD290" s="704" t="e">
        <f t="shared" si="392"/>
        <v>#VALUE!</v>
      </c>
      <c r="AE290" s="769" t="e">
        <f t="shared" si="361"/>
        <v>#VALUE!</v>
      </c>
      <c r="AF290" s="705" t="e">
        <f t="shared" si="362"/>
        <v>#VALUE!</v>
      </c>
      <c r="AG290" s="702">
        <f t="shared" si="348"/>
        <v>1</v>
      </c>
      <c r="AH290" s="703" t="e">
        <f t="shared" si="393"/>
        <v>#VALUE!</v>
      </c>
      <c r="AI290" s="704" t="e">
        <f t="shared" si="394"/>
        <v>#VALUE!</v>
      </c>
      <c r="AJ290" s="769" t="e">
        <f t="shared" si="363"/>
        <v>#VALUE!</v>
      </c>
      <c r="AK290" s="705" t="e">
        <f t="shared" si="364"/>
        <v>#VALUE!</v>
      </c>
      <c r="AL290" s="702">
        <f t="shared" si="349"/>
        <v>1</v>
      </c>
      <c r="AM290" s="703" t="e">
        <f t="shared" si="395"/>
        <v>#VALUE!</v>
      </c>
      <c r="AN290" s="704" t="e">
        <f t="shared" si="396"/>
        <v>#VALUE!</v>
      </c>
      <c r="AO290" s="769" t="e">
        <f t="shared" si="365"/>
        <v>#VALUE!</v>
      </c>
      <c r="AP290" s="705" t="e">
        <f t="shared" si="366"/>
        <v>#VALUE!</v>
      </c>
      <c r="AQ290" s="702">
        <f t="shared" si="350"/>
        <v>1</v>
      </c>
      <c r="AR290" s="703" t="e">
        <f t="shared" si="397"/>
        <v>#VALUE!</v>
      </c>
      <c r="AS290" s="704" t="e">
        <f t="shared" si="398"/>
        <v>#VALUE!</v>
      </c>
      <c r="AT290" s="769" t="e">
        <f t="shared" si="367"/>
        <v>#VALUE!</v>
      </c>
      <c r="AU290" s="705" t="e">
        <f t="shared" si="368"/>
        <v>#VALUE!</v>
      </c>
      <c r="AV290" s="702">
        <f t="shared" si="351"/>
        <v>1</v>
      </c>
      <c r="AW290" s="703" t="e">
        <f t="shared" si="399"/>
        <v>#VALUE!</v>
      </c>
      <c r="AX290" s="704" t="e">
        <f t="shared" si="400"/>
        <v>#VALUE!</v>
      </c>
      <c r="AY290" s="769" t="e">
        <f t="shared" si="369"/>
        <v>#VALUE!</v>
      </c>
      <c r="AZ290" s="705" t="e">
        <f t="shared" si="370"/>
        <v>#VALUE!</v>
      </c>
      <c r="BA290" s="702">
        <f t="shared" si="352"/>
        <v>1</v>
      </c>
      <c r="BB290" s="703" t="e">
        <f t="shared" si="401"/>
        <v>#VALUE!</v>
      </c>
      <c r="BC290" s="704" t="e">
        <f t="shared" si="402"/>
        <v>#VALUE!</v>
      </c>
      <c r="BD290" s="769" t="e">
        <f t="shared" si="371"/>
        <v>#VALUE!</v>
      </c>
      <c r="BE290" s="705" t="e">
        <f t="shared" si="372"/>
        <v>#VALUE!</v>
      </c>
      <c r="BF290" s="702">
        <f t="shared" si="353"/>
        <v>1</v>
      </c>
      <c r="BG290" s="703" t="e">
        <f t="shared" si="403"/>
        <v>#VALUE!</v>
      </c>
      <c r="BH290" s="704" t="e">
        <f t="shared" si="404"/>
        <v>#VALUE!</v>
      </c>
      <c r="BI290" s="769" t="e">
        <f t="shared" si="373"/>
        <v>#VALUE!</v>
      </c>
      <c r="BJ290" s="705" t="e">
        <f t="shared" si="374"/>
        <v>#VALUE!</v>
      </c>
      <c r="BK290" s="702">
        <f t="shared" si="354"/>
        <v>1</v>
      </c>
      <c r="BL290" s="703" t="e">
        <f t="shared" si="405"/>
        <v>#VALUE!</v>
      </c>
      <c r="BM290" s="704" t="e">
        <f t="shared" si="406"/>
        <v>#VALUE!</v>
      </c>
      <c r="BN290" s="769" t="e">
        <f t="shared" si="375"/>
        <v>#VALUE!</v>
      </c>
      <c r="BO290" s="705" t="e">
        <f t="shared" si="376"/>
        <v>#VALUE!</v>
      </c>
      <c r="BP290" s="702">
        <f t="shared" si="355"/>
        <v>1</v>
      </c>
      <c r="BQ290" s="703" t="e">
        <f t="shared" si="407"/>
        <v>#VALUE!</v>
      </c>
      <c r="BR290" s="704" t="e">
        <f t="shared" si="408"/>
        <v>#VALUE!</v>
      </c>
      <c r="BS290" s="769" t="e">
        <f t="shared" si="377"/>
        <v>#VALUE!</v>
      </c>
      <c r="BT290" s="705" t="e">
        <f t="shared" si="378"/>
        <v>#VALUE!</v>
      </c>
      <c r="BU290" s="702">
        <f t="shared" si="356"/>
        <v>1</v>
      </c>
      <c r="BV290" s="703" t="e">
        <f t="shared" si="409"/>
        <v>#VALUE!</v>
      </c>
      <c r="BW290" s="704" t="e">
        <f t="shared" si="410"/>
        <v>#VALUE!</v>
      </c>
      <c r="BX290" s="769" t="e">
        <f t="shared" si="379"/>
        <v>#VALUE!</v>
      </c>
      <c r="BY290" s="705" t="e">
        <f t="shared" si="380"/>
        <v>#VALUE!</v>
      </c>
      <c r="BZ290" s="702">
        <f t="shared" si="357"/>
        <v>1</v>
      </c>
      <c r="CA290" s="703" t="e">
        <f t="shared" si="411"/>
        <v>#VALUE!</v>
      </c>
      <c r="CB290" s="704" t="e">
        <f t="shared" si="412"/>
        <v>#VALUE!</v>
      </c>
      <c r="CC290" s="769" t="e">
        <f t="shared" si="381"/>
        <v>#VALUE!</v>
      </c>
      <c r="CD290" s="705" t="e">
        <f t="shared" si="382"/>
        <v>#VALUE!</v>
      </c>
      <c r="CE290" s="706">
        <f t="shared" si="418"/>
        <v>12</v>
      </c>
      <c r="CF290" s="707" t="e">
        <f t="shared" si="419"/>
        <v>#VALUE!</v>
      </c>
      <c r="CG290" s="708"/>
      <c r="CH290" s="709"/>
      <c r="CI290" s="719"/>
      <c r="CJ290" s="719"/>
      <c r="CK290" s="720"/>
      <c r="CL290" s="721"/>
      <c r="CM290" s="721"/>
      <c r="CN290" s="722"/>
      <c r="CO290" s="742" t="e">
        <f t="shared" si="413"/>
        <v>#VALUE!</v>
      </c>
      <c r="CP290" s="743" t="e">
        <f t="shared" si="414"/>
        <v>#VALUE!</v>
      </c>
      <c r="CQ290" s="724">
        <f t="shared" si="415"/>
        <v>0</v>
      </c>
      <c r="CR290" s="725" t="e">
        <f t="shared" si="358"/>
        <v>#VALUE!</v>
      </c>
      <c r="CS290" s="725" t="e">
        <f t="shared" si="358"/>
        <v>#VALUE!</v>
      </c>
      <c r="CT290" s="725" t="e">
        <f t="shared" si="416"/>
        <v>#VALUE!</v>
      </c>
      <c r="CU290" s="709"/>
    </row>
    <row r="291" spans="1:99" ht="16.5" customHeight="1" thickBot="1">
      <c r="A291" s="23">
        <f t="shared" si="345"/>
        <v>287</v>
      </c>
      <c r="B291" s="142">
        <f>'2020-상시근로자'!B291</f>
        <v>0</v>
      </c>
      <c r="C291" s="635">
        <f>'2020-상시근로자'!C291</f>
        <v>0</v>
      </c>
      <c r="D291" s="637">
        <f>'2020-상시근로자'!D291</f>
        <v>0</v>
      </c>
      <c r="E291" s="156" t="e">
        <f t="shared" si="383"/>
        <v>#VALUE!</v>
      </c>
      <c r="F291" s="30" t="e">
        <f t="shared" si="384"/>
        <v>#VALUE!</v>
      </c>
      <c r="G291" s="31" t="e">
        <f t="shared" si="385"/>
        <v>#VALUE!</v>
      </c>
      <c r="H291" s="147" t="e">
        <f t="shared" si="386"/>
        <v>#VALUE!</v>
      </c>
      <c r="I291" s="636">
        <f>'2020-상시근로자'!E291</f>
        <v>0</v>
      </c>
      <c r="J291" s="636">
        <f>'2020-상시근로자'!G291</f>
        <v>0</v>
      </c>
      <c r="K291" s="33" t="e">
        <f t="shared" si="387"/>
        <v>#VALUE!</v>
      </c>
      <c r="L291" s="33">
        <f t="shared" si="417"/>
        <v>0</v>
      </c>
      <c r="M291" s="35" t="e">
        <f t="shared" si="388"/>
        <v>#VALUE!</v>
      </c>
      <c r="N291" s="108"/>
      <c r="O291" s="180"/>
      <c r="P291" s="181"/>
      <c r="Q291" s="194" t="s">
        <v>160</v>
      </c>
      <c r="R291" s="107" t="s">
        <v>160</v>
      </c>
      <c r="S291" s="43"/>
      <c r="T291" s="122" t="s">
        <v>160</v>
      </c>
      <c r="U291" s="122" t="s">
        <v>160</v>
      </c>
      <c r="V291" s="195" t="s">
        <v>160</v>
      </c>
      <c r="W291" s="702">
        <f t="shared" si="346"/>
        <v>1</v>
      </c>
      <c r="X291" s="703" t="e">
        <f t="shared" si="389"/>
        <v>#VALUE!</v>
      </c>
      <c r="Y291" s="704" t="e">
        <f t="shared" si="390"/>
        <v>#VALUE!</v>
      </c>
      <c r="Z291" s="769" t="e">
        <f t="shared" si="359"/>
        <v>#VALUE!</v>
      </c>
      <c r="AA291" s="705" t="e">
        <f t="shared" si="360"/>
        <v>#VALUE!</v>
      </c>
      <c r="AB291" s="702">
        <f t="shared" si="347"/>
        <v>1</v>
      </c>
      <c r="AC291" s="703" t="e">
        <f t="shared" si="391"/>
        <v>#VALUE!</v>
      </c>
      <c r="AD291" s="704" t="e">
        <f t="shared" si="392"/>
        <v>#VALUE!</v>
      </c>
      <c r="AE291" s="769" t="e">
        <f t="shared" si="361"/>
        <v>#VALUE!</v>
      </c>
      <c r="AF291" s="705" t="e">
        <f t="shared" si="362"/>
        <v>#VALUE!</v>
      </c>
      <c r="AG291" s="702">
        <f t="shared" si="348"/>
        <v>1</v>
      </c>
      <c r="AH291" s="703" t="e">
        <f t="shared" si="393"/>
        <v>#VALUE!</v>
      </c>
      <c r="AI291" s="704" t="e">
        <f t="shared" si="394"/>
        <v>#VALUE!</v>
      </c>
      <c r="AJ291" s="769" t="e">
        <f t="shared" si="363"/>
        <v>#VALUE!</v>
      </c>
      <c r="AK291" s="705" t="e">
        <f t="shared" si="364"/>
        <v>#VALUE!</v>
      </c>
      <c r="AL291" s="702">
        <f t="shared" si="349"/>
        <v>1</v>
      </c>
      <c r="AM291" s="703" t="e">
        <f t="shared" si="395"/>
        <v>#VALUE!</v>
      </c>
      <c r="AN291" s="704" t="e">
        <f t="shared" si="396"/>
        <v>#VALUE!</v>
      </c>
      <c r="AO291" s="769" t="e">
        <f t="shared" si="365"/>
        <v>#VALUE!</v>
      </c>
      <c r="AP291" s="705" t="e">
        <f t="shared" si="366"/>
        <v>#VALUE!</v>
      </c>
      <c r="AQ291" s="702">
        <f t="shared" si="350"/>
        <v>1</v>
      </c>
      <c r="AR291" s="703" t="e">
        <f t="shared" si="397"/>
        <v>#VALUE!</v>
      </c>
      <c r="AS291" s="704" t="e">
        <f t="shared" si="398"/>
        <v>#VALUE!</v>
      </c>
      <c r="AT291" s="769" t="e">
        <f t="shared" si="367"/>
        <v>#VALUE!</v>
      </c>
      <c r="AU291" s="705" t="e">
        <f t="shared" si="368"/>
        <v>#VALUE!</v>
      </c>
      <c r="AV291" s="702">
        <f t="shared" si="351"/>
        <v>1</v>
      </c>
      <c r="AW291" s="703" t="e">
        <f t="shared" si="399"/>
        <v>#VALUE!</v>
      </c>
      <c r="AX291" s="704" t="e">
        <f t="shared" si="400"/>
        <v>#VALUE!</v>
      </c>
      <c r="AY291" s="769" t="e">
        <f t="shared" si="369"/>
        <v>#VALUE!</v>
      </c>
      <c r="AZ291" s="705" t="e">
        <f t="shared" si="370"/>
        <v>#VALUE!</v>
      </c>
      <c r="BA291" s="702">
        <f t="shared" si="352"/>
        <v>1</v>
      </c>
      <c r="BB291" s="703" t="e">
        <f t="shared" si="401"/>
        <v>#VALUE!</v>
      </c>
      <c r="BC291" s="704" t="e">
        <f t="shared" si="402"/>
        <v>#VALUE!</v>
      </c>
      <c r="BD291" s="769" t="e">
        <f t="shared" si="371"/>
        <v>#VALUE!</v>
      </c>
      <c r="BE291" s="705" t="e">
        <f t="shared" si="372"/>
        <v>#VALUE!</v>
      </c>
      <c r="BF291" s="702">
        <f t="shared" si="353"/>
        <v>1</v>
      </c>
      <c r="BG291" s="703" t="e">
        <f t="shared" si="403"/>
        <v>#VALUE!</v>
      </c>
      <c r="BH291" s="704" t="e">
        <f t="shared" si="404"/>
        <v>#VALUE!</v>
      </c>
      <c r="BI291" s="769" t="e">
        <f t="shared" si="373"/>
        <v>#VALUE!</v>
      </c>
      <c r="BJ291" s="705" t="e">
        <f t="shared" si="374"/>
        <v>#VALUE!</v>
      </c>
      <c r="BK291" s="702">
        <f t="shared" si="354"/>
        <v>1</v>
      </c>
      <c r="BL291" s="703" t="e">
        <f t="shared" si="405"/>
        <v>#VALUE!</v>
      </c>
      <c r="BM291" s="704" t="e">
        <f t="shared" si="406"/>
        <v>#VALUE!</v>
      </c>
      <c r="BN291" s="769" t="e">
        <f t="shared" si="375"/>
        <v>#VALUE!</v>
      </c>
      <c r="BO291" s="705" t="e">
        <f t="shared" si="376"/>
        <v>#VALUE!</v>
      </c>
      <c r="BP291" s="702">
        <f t="shared" si="355"/>
        <v>1</v>
      </c>
      <c r="BQ291" s="703" t="e">
        <f t="shared" si="407"/>
        <v>#VALUE!</v>
      </c>
      <c r="BR291" s="704" t="e">
        <f t="shared" si="408"/>
        <v>#VALUE!</v>
      </c>
      <c r="BS291" s="769" t="e">
        <f t="shared" si="377"/>
        <v>#VALUE!</v>
      </c>
      <c r="BT291" s="705" t="e">
        <f t="shared" si="378"/>
        <v>#VALUE!</v>
      </c>
      <c r="BU291" s="702">
        <f t="shared" si="356"/>
        <v>1</v>
      </c>
      <c r="BV291" s="703" t="e">
        <f t="shared" si="409"/>
        <v>#VALUE!</v>
      </c>
      <c r="BW291" s="704" t="e">
        <f t="shared" si="410"/>
        <v>#VALUE!</v>
      </c>
      <c r="BX291" s="769" t="e">
        <f t="shared" si="379"/>
        <v>#VALUE!</v>
      </c>
      <c r="BY291" s="705" t="e">
        <f t="shared" si="380"/>
        <v>#VALUE!</v>
      </c>
      <c r="BZ291" s="702">
        <f t="shared" si="357"/>
        <v>1</v>
      </c>
      <c r="CA291" s="703" t="e">
        <f t="shared" si="411"/>
        <v>#VALUE!</v>
      </c>
      <c r="CB291" s="704" t="e">
        <f t="shared" si="412"/>
        <v>#VALUE!</v>
      </c>
      <c r="CC291" s="769" t="e">
        <f t="shared" si="381"/>
        <v>#VALUE!</v>
      </c>
      <c r="CD291" s="705" t="e">
        <f t="shared" si="382"/>
        <v>#VALUE!</v>
      </c>
      <c r="CE291" s="706">
        <f t="shared" si="418"/>
        <v>12</v>
      </c>
      <c r="CF291" s="707" t="e">
        <f t="shared" si="419"/>
        <v>#VALUE!</v>
      </c>
      <c r="CG291" s="708"/>
      <c r="CH291" s="709"/>
      <c r="CI291" s="719"/>
      <c r="CJ291" s="719"/>
      <c r="CK291" s="720"/>
      <c r="CL291" s="721"/>
      <c r="CM291" s="721"/>
      <c r="CN291" s="722"/>
      <c r="CO291" s="742" t="e">
        <f t="shared" si="413"/>
        <v>#VALUE!</v>
      </c>
      <c r="CP291" s="743" t="e">
        <f t="shared" si="414"/>
        <v>#VALUE!</v>
      </c>
      <c r="CQ291" s="724">
        <f t="shared" si="415"/>
        <v>0</v>
      </c>
      <c r="CR291" s="725" t="e">
        <f t="shared" si="358"/>
        <v>#VALUE!</v>
      </c>
      <c r="CS291" s="725" t="e">
        <f t="shared" si="358"/>
        <v>#VALUE!</v>
      </c>
      <c r="CT291" s="725" t="e">
        <f t="shared" si="416"/>
        <v>#VALUE!</v>
      </c>
      <c r="CU291" s="709"/>
    </row>
    <row r="292" spans="1:99" ht="16.5" customHeight="1">
      <c r="A292" s="23">
        <f t="shared" si="345"/>
        <v>288</v>
      </c>
      <c r="B292" s="142">
        <f>'2020-상시근로자'!B292</f>
        <v>0</v>
      </c>
      <c r="C292" s="635">
        <f>'2020-상시근로자'!C292</f>
        <v>0</v>
      </c>
      <c r="D292" s="637">
        <f>'2020-상시근로자'!D292</f>
        <v>0</v>
      </c>
      <c r="E292" s="156" t="e">
        <f t="shared" si="383"/>
        <v>#VALUE!</v>
      </c>
      <c r="F292" s="30" t="e">
        <f t="shared" si="384"/>
        <v>#VALUE!</v>
      </c>
      <c r="G292" s="31" t="e">
        <f t="shared" si="385"/>
        <v>#VALUE!</v>
      </c>
      <c r="H292" s="147" t="e">
        <f t="shared" si="386"/>
        <v>#VALUE!</v>
      </c>
      <c r="I292" s="636">
        <f>'2020-상시근로자'!E292</f>
        <v>0</v>
      </c>
      <c r="J292" s="636">
        <f>'2020-상시근로자'!G292</f>
        <v>0</v>
      </c>
      <c r="K292" s="33" t="e">
        <f t="shared" si="387"/>
        <v>#VALUE!</v>
      </c>
      <c r="L292" s="33">
        <f t="shared" si="417"/>
        <v>0</v>
      </c>
      <c r="M292" s="35" t="e">
        <f t="shared" si="388"/>
        <v>#VALUE!</v>
      </c>
      <c r="N292" s="108"/>
      <c r="O292" s="178"/>
      <c r="P292" s="179"/>
      <c r="Q292" s="194" t="s">
        <v>160</v>
      </c>
      <c r="R292" s="107" t="s">
        <v>160</v>
      </c>
      <c r="S292" s="43"/>
      <c r="T292" s="122" t="s">
        <v>160</v>
      </c>
      <c r="U292" s="122" t="s">
        <v>160</v>
      </c>
      <c r="V292" s="195" t="s">
        <v>160</v>
      </c>
      <c r="W292" s="702">
        <f t="shared" si="346"/>
        <v>1</v>
      </c>
      <c r="X292" s="703" t="e">
        <f t="shared" si="389"/>
        <v>#VALUE!</v>
      </c>
      <c r="Y292" s="704" t="e">
        <f t="shared" si="390"/>
        <v>#VALUE!</v>
      </c>
      <c r="Z292" s="769" t="e">
        <f t="shared" si="359"/>
        <v>#VALUE!</v>
      </c>
      <c r="AA292" s="705" t="e">
        <f t="shared" si="360"/>
        <v>#VALUE!</v>
      </c>
      <c r="AB292" s="702">
        <f t="shared" si="347"/>
        <v>1</v>
      </c>
      <c r="AC292" s="703" t="e">
        <f t="shared" si="391"/>
        <v>#VALUE!</v>
      </c>
      <c r="AD292" s="704" t="e">
        <f t="shared" si="392"/>
        <v>#VALUE!</v>
      </c>
      <c r="AE292" s="769" t="e">
        <f t="shared" si="361"/>
        <v>#VALUE!</v>
      </c>
      <c r="AF292" s="705" t="e">
        <f t="shared" si="362"/>
        <v>#VALUE!</v>
      </c>
      <c r="AG292" s="702">
        <f t="shared" si="348"/>
        <v>1</v>
      </c>
      <c r="AH292" s="703" t="e">
        <f t="shared" si="393"/>
        <v>#VALUE!</v>
      </c>
      <c r="AI292" s="704" t="e">
        <f t="shared" si="394"/>
        <v>#VALUE!</v>
      </c>
      <c r="AJ292" s="769" t="e">
        <f t="shared" si="363"/>
        <v>#VALUE!</v>
      </c>
      <c r="AK292" s="705" t="e">
        <f t="shared" si="364"/>
        <v>#VALUE!</v>
      </c>
      <c r="AL292" s="702">
        <f t="shared" si="349"/>
        <v>1</v>
      </c>
      <c r="AM292" s="703" t="e">
        <f t="shared" si="395"/>
        <v>#VALUE!</v>
      </c>
      <c r="AN292" s="704" t="e">
        <f t="shared" si="396"/>
        <v>#VALUE!</v>
      </c>
      <c r="AO292" s="769" t="e">
        <f t="shared" si="365"/>
        <v>#VALUE!</v>
      </c>
      <c r="AP292" s="705" t="e">
        <f t="shared" si="366"/>
        <v>#VALUE!</v>
      </c>
      <c r="AQ292" s="702">
        <f t="shared" si="350"/>
        <v>1</v>
      </c>
      <c r="AR292" s="703" t="e">
        <f t="shared" si="397"/>
        <v>#VALUE!</v>
      </c>
      <c r="AS292" s="704" t="e">
        <f t="shared" si="398"/>
        <v>#VALUE!</v>
      </c>
      <c r="AT292" s="769" t="e">
        <f t="shared" si="367"/>
        <v>#VALUE!</v>
      </c>
      <c r="AU292" s="705" t="e">
        <f t="shared" si="368"/>
        <v>#VALUE!</v>
      </c>
      <c r="AV292" s="702">
        <f t="shared" si="351"/>
        <v>1</v>
      </c>
      <c r="AW292" s="703" t="e">
        <f t="shared" si="399"/>
        <v>#VALUE!</v>
      </c>
      <c r="AX292" s="704" t="e">
        <f t="shared" si="400"/>
        <v>#VALUE!</v>
      </c>
      <c r="AY292" s="769" t="e">
        <f t="shared" si="369"/>
        <v>#VALUE!</v>
      </c>
      <c r="AZ292" s="705" t="e">
        <f t="shared" si="370"/>
        <v>#VALUE!</v>
      </c>
      <c r="BA292" s="702">
        <f t="shared" si="352"/>
        <v>1</v>
      </c>
      <c r="BB292" s="703" t="e">
        <f t="shared" si="401"/>
        <v>#VALUE!</v>
      </c>
      <c r="BC292" s="704" t="e">
        <f t="shared" si="402"/>
        <v>#VALUE!</v>
      </c>
      <c r="BD292" s="769" t="e">
        <f t="shared" si="371"/>
        <v>#VALUE!</v>
      </c>
      <c r="BE292" s="705" t="e">
        <f t="shared" si="372"/>
        <v>#VALUE!</v>
      </c>
      <c r="BF292" s="702">
        <f t="shared" si="353"/>
        <v>1</v>
      </c>
      <c r="BG292" s="703" t="e">
        <f t="shared" si="403"/>
        <v>#VALUE!</v>
      </c>
      <c r="BH292" s="704" t="e">
        <f t="shared" si="404"/>
        <v>#VALUE!</v>
      </c>
      <c r="BI292" s="769" t="e">
        <f t="shared" si="373"/>
        <v>#VALUE!</v>
      </c>
      <c r="BJ292" s="705" t="e">
        <f t="shared" si="374"/>
        <v>#VALUE!</v>
      </c>
      <c r="BK292" s="702">
        <f t="shared" si="354"/>
        <v>1</v>
      </c>
      <c r="BL292" s="703" t="e">
        <f t="shared" si="405"/>
        <v>#VALUE!</v>
      </c>
      <c r="BM292" s="704" t="e">
        <f t="shared" si="406"/>
        <v>#VALUE!</v>
      </c>
      <c r="BN292" s="769" t="e">
        <f t="shared" si="375"/>
        <v>#VALUE!</v>
      </c>
      <c r="BO292" s="705" t="e">
        <f t="shared" si="376"/>
        <v>#VALUE!</v>
      </c>
      <c r="BP292" s="702">
        <f t="shared" si="355"/>
        <v>1</v>
      </c>
      <c r="BQ292" s="703" t="e">
        <f t="shared" si="407"/>
        <v>#VALUE!</v>
      </c>
      <c r="BR292" s="704" t="e">
        <f t="shared" si="408"/>
        <v>#VALUE!</v>
      </c>
      <c r="BS292" s="769" t="e">
        <f t="shared" si="377"/>
        <v>#VALUE!</v>
      </c>
      <c r="BT292" s="705" t="e">
        <f t="shared" si="378"/>
        <v>#VALUE!</v>
      </c>
      <c r="BU292" s="702">
        <f t="shared" si="356"/>
        <v>1</v>
      </c>
      <c r="BV292" s="703" t="e">
        <f t="shared" si="409"/>
        <v>#VALUE!</v>
      </c>
      <c r="BW292" s="704" t="e">
        <f t="shared" si="410"/>
        <v>#VALUE!</v>
      </c>
      <c r="BX292" s="769" t="e">
        <f t="shared" si="379"/>
        <v>#VALUE!</v>
      </c>
      <c r="BY292" s="705" t="e">
        <f t="shared" si="380"/>
        <v>#VALUE!</v>
      </c>
      <c r="BZ292" s="702">
        <f t="shared" si="357"/>
        <v>1</v>
      </c>
      <c r="CA292" s="703" t="e">
        <f t="shared" si="411"/>
        <v>#VALUE!</v>
      </c>
      <c r="CB292" s="704" t="e">
        <f t="shared" si="412"/>
        <v>#VALUE!</v>
      </c>
      <c r="CC292" s="769" t="e">
        <f t="shared" si="381"/>
        <v>#VALUE!</v>
      </c>
      <c r="CD292" s="705" t="e">
        <f t="shared" si="382"/>
        <v>#VALUE!</v>
      </c>
      <c r="CE292" s="706">
        <f t="shared" si="418"/>
        <v>12</v>
      </c>
      <c r="CF292" s="707" t="e">
        <f t="shared" si="419"/>
        <v>#VALUE!</v>
      </c>
      <c r="CG292" s="708"/>
      <c r="CH292" s="709"/>
      <c r="CI292" s="719"/>
      <c r="CJ292" s="719"/>
      <c r="CK292" s="720"/>
      <c r="CL292" s="721"/>
      <c r="CM292" s="721"/>
      <c r="CN292" s="722"/>
      <c r="CO292" s="742" t="e">
        <f t="shared" si="413"/>
        <v>#VALUE!</v>
      </c>
      <c r="CP292" s="743" t="e">
        <f t="shared" si="414"/>
        <v>#VALUE!</v>
      </c>
      <c r="CQ292" s="724">
        <f t="shared" si="415"/>
        <v>0</v>
      </c>
      <c r="CR292" s="725" t="e">
        <f t="shared" si="358"/>
        <v>#VALUE!</v>
      </c>
      <c r="CS292" s="725" t="e">
        <f t="shared" si="358"/>
        <v>#VALUE!</v>
      </c>
      <c r="CT292" s="725" t="e">
        <f t="shared" si="416"/>
        <v>#VALUE!</v>
      </c>
      <c r="CU292" s="709"/>
    </row>
    <row r="293" spans="1:99" ht="16.5" customHeight="1">
      <c r="A293" s="23">
        <f t="shared" si="345"/>
        <v>289</v>
      </c>
      <c r="B293" s="142">
        <f>'2020-상시근로자'!B293</f>
        <v>0</v>
      </c>
      <c r="C293" s="635">
        <f>'2020-상시근로자'!C293</f>
        <v>0</v>
      </c>
      <c r="D293" s="637">
        <f>'2020-상시근로자'!D293</f>
        <v>0</v>
      </c>
      <c r="E293" s="156" t="e">
        <f t="shared" si="383"/>
        <v>#VALUE!</v>
      </c>
      <c r="F293" s="30" t="e">
        <f t="shared" si="384"/>
        <v>#VALUE!</v>
      </c>
      <c r="G293" s="31" t="e">
        <f t="shared" si="385"/>
        <v>#VALUE!</v>
      </c>
      <c r="H293" s="147" t="e">
        <f t="shared" si="386"/>
        <v>#VALUE!</v>
      </c>
      <c r="I293" s="636">
        <f>'2020-상시근로자'!E293</f>
        <v>0</v>
      </c>
      <c r="J293" s="636">
        <f>'2020-상시근로자'!G293</f>
        <v>0</v>
      </c>
      <c r="K293" s="33" t="e">
        <f t="shared" si="387"/>
        <v>#VALUE!</v>
      </c>
      <c r="L293" s="33">
        <f t="shared" si="417"/>
        <v>0</v>
      </c>
      <c r="M293" s="35" t="e">
        <f t="shared" si="388"/>
        <v>#VALUE!</v>
      </c>
      <c r="N293" s="108"/>
      <c r="O293" s="178"/>
      <c r="P293" s="179"/>
      <c r="Q293" s="194" t="s">
        <v>160</v>
      </c>
      <c r="R293" s="107" t="s">
        <v>160</v>
      </c>
      <c r="S293" s="43"/>
      <c r="T293" s="122" t="s">
        <v>160</v>
      </c>
      <c r="U293" s="122" t="s">
        <v>160</v>
      </c>
      <c r="V293" s="195" t="s">
        <v>160</v>
      </c>
      <c r="W293" s="702">
        <f t="shared" si="346"/>
        <v>1</v>
      </c>
      <c r="X293" s="703" t="e">
        <f t="shared" si="389"/>
        <v>#VALUE!</v>
      </c>
      <c r="Y293" s="704" t="e">
        <f t="shared" si="390"/>
        <v>#VALUE!</v>
      </c>
      <c r="Z293" s="769" t="e">
        <f t="shared" si="359"/>
        <v>#VALUE!</v>
      </c>
      <c r="AA293" s="705" t="e">
        <f t="shared" si="360"/>
        <v>#VALUE!</v>
      </c>
      <c r="AB293" s="702">
        <f t="shared" si="347"/>
        <v>1</v>
      </c>
      <c r="AC293" s="703" t="e">
        <f t="shared" si="391"/>
        <v>#VALUE!</v>
      </c>
      <c r="AD293" s="704" t="e">
        <f t="shared" si="392"/>
        <v>#VALUE!</v>
      </c>
      <c r="AE293" s="769" t="e">
        <f t="shared" si="361"/>
        <v>#VALUE!</v>
      </c>
      <c r="AF293" s="705" t="e">
        <f t="shared" si="362"/>
        <v>#VALUE!</v>
      </c>
      <c r="AG293" s="702">
        <f t="shared" si="348"/>
        <v>1</v>
      </c>
      <c r="AH293" s="703" t="e">
        <f t="shared" si="393"/>
        <v>#VALUE!</v>
      </c>
      <c r="AI293" s="704" t="e">
        <f t="shared" si="394"/>
        <v>#VALUE!</v>
      </c>
      <c r="AJ293" s="769" t="e">
        <f t="shared" si="363"/>
        <v>#VALUE!</v>
      </c>
      <c r="AK293" s="705" t="e">
        <f t="shared" si="364"/>
        <v>#VALUE!</v>
      </c>
      <c r="AL293" s="702">
        <f t="shared" si="349"/>
        <v>1</v>
      </c>
      <c r="AM293" s="703" t="e">
        <f t="shared" si="395"/>
        <v>#VALUE!</v>
      </c>
      <c r="AN293" s="704" t="e">
        <f t="shared" si="396"/>
        <v>#VALUE!</v>
      </c>
      <c r="AO293" s="769" t="e">
        <f t="shared" si="365"/>
        <v>#VALUE!</v>
      </c>
      <c r="AP293" s="705" t="e">
        <f t="shared" si="366"/>
        <v>#VALUE!</v>
      </c>
      <c r="AQ293" s="702">
        <f t="shared" si="350"/>
        <v>1</v>
      </c>
      <c r="AR293" s="703" t="e">
        <f t="shared" si="397"/>
        <v>#VALUE!</v>
      </c>
      <c r="AS293" s="704" t="e">
        <f t="shared" si="398"/>
        <v>#VALUE!</v>
      </c>
      <c r="AT293" s="769" t="e">
        <f t="shared" si="367"/>
        <v>#VALUE!</v>
      </c>
      <c r="AU293" s="705" t="e">
        <f t="shared" si="368"/>
        <v>#VALUE!</v>
      </c>
      <c r="AV293" s="702">
        <f t="shared" si="351"/>
        <v>1</v>
      </c>
      <c r="AW293" s="703" t="e">
        <f t="shared" si="399"/>
        <v>#VALUE!</v>
      </c>
      <c r="AX293" s="704" t="e">
        <f t="shared" si="400"/>
        <v>#VALUE!</v>
      </c>
      <c r="AY293" s="769" t="e">
        <f t="shared" si="369"/>
        <v>#VALUE!</v>
      </c>
      <c r="AZ293" s="705" t="e">
        <f t="shared" si="370"/>
        <v>#VALUE!</v>
      </c>
      <c r="BA293" s="702">
        <f t="shared" si="352"/>
        <v>1</v>
      </c>
      <c r="BB293" s="703" t="e">
        <f t="shared" si="401"/>
        <v>#VALUE!</v>
      </c>
      <c r="BC293" s="704" t="e">
        <f t="shared" si="402"/>
        <v>#VALUE!</v>
      </c>
      <c r="BD293" s="769" t="e">
        <f t="shared" si="371"/>
        <v>#VALUE!</v>
      </c>
      <c r="BE293" s="705" t="e">
        <f t="shared" si="372"/>
        <v>#VALUE!</v>
      </c>
      <c r="BF293" s="702">
        <f t="shared" si="353"/>
        <v>1</v>
      </c>
      <c r="BG293" s="703" t="e">
        <f t="shared" si="403"/>
        <v>#VALUE!</v>
      </c>
      <c r="BH293" s="704" t="e">
        <f t="shared" si="404"/>
        <v>#VALUE!</v>
      </c>
      <c r="BI293" s="769" t="e">
        <f t="shared" si="373"/>
        <v>#VALUE!</v>
      </c>
      <c r="BJ293" s="705" t="e">
        <f t="shared" si="374"/>
        <v>#VALUE!</v>
      </c>
      <c r="BK293" s="702">
        <f t="shared" si="354"/>
        <v>1</v>
      </c>
      <c r="BL293" s="703" t="e">
        <f t="shared" si="405"/>
        <v>#VALUE!</v>
      </c>
      <c r="BM293" s="704" t="e">
        <f t="shared" si="406"/>
        <v>#VALUE!</v>
      </c>
      <c r="BN293" s="769" t="e">
        <f t="shared" si="375"/>
        <v>#VALUE!</v>
      </c>
      <c r="BO293" s="705" t="e">
        <f t="shared" si="376"/>
        <v>#VALUE!</v>
      </c>
      <c r="BP293" s="702">
        <f t="shared" si="355"/>
        <v>1</v>
      </c>
      <c r="BQ293" s="703" t="e">
        <f t="shared" si="407"/>
        <v>#VALUE!</v>
      </c>
      <c r="BR293" s="704" t="e">
        <f t="shared" si="408"/>
        <v>#VALUE!</v>
      </c>
      <c r="BS293" s="769" t="e">
        <f t="shared" si="377"/>
        <v>#VALUE!</v>
      </c>
      <c r="BT293" s="705" t="e">
        <f t="shared" si="378"/>
        <v>#VALUE!</v>
      </c>
      <c r="BU293" s="702">
        <f t="shared" si="356"/>
        <v>1</v>
      </c>
      <c r="BV293" s="703" t="e">
        <f t="shared" si="409"/>
        <v>#VALUE!</v>
      </c>
      <c r="BW293" s="704" t="e">
        <f t="shared" si="410"/>
        <v>#VALUE!</v>
      </c>
      <c r="BX293" s="769" t="e">
        <f t="shared" si="379"/>
        <v>#VALUE!</v>
      </c>
      <c r="BY293" s="705" t="e">
        <f t="shared" si="380"/>
        <v>#VALUE!</v>
      </c>
      <c r="BZ293" s="702">
        <f t="shared" si="357"/>
        <v>1</v>
      </c>
      <c r="CA293" s="703" t="e">
        <f t="shared" si="411"/>
        <v>#VALUE!</v>
      </c>
      <c r="CB293" s="704" t="e">
        <f t="shared" si="412"/>
        <v>#VALUE!</v>
      </c>
      <c r="CC293" s="769" t="e">
        <f t="shared" si="381"/>
        <v>#VALUE!</v>
      </c>
      <c r="CD293" s="705" t="e">
        <f t="shared" si="382"/>
        <v>#VALUE!</v>
      </c>
      <c r="CE293" s="706">
        <f t="shared" si="418"/>
        <v>12</v>
      </c>
      <c r="CF293" s="707" t="e">
        <f t="shared" si="419"/>
        <v>#VALUE!</v>
      </c>
      <c r="CG293" s="708"/>
      <c r="CH293" s="709"/>
      <c r="CI293" s="719"/>
      <c r="CJ293" s="719"/>
      <c r="CK293" s="720"/>
      <c r="CL293" s="721"/>
      <c r="CM293" s="721"/>
      <c r="CN293" s="722"/>
      <c r="CO293" s="742" t="e">
        <f t="shared" si="413"/>
        <v>#VALUE!</v>
      </c>
      <c r="CP293" s="743" t="e">
        <f t="shared" si="414"/>
        <v>#VALUE!</v>
      </c>
      <c r="CQ293" s="724">
        <f t="shared" si="415"/>
        <v>0</v>
      </c>
      <c r="CR293" s="725" t="e">
        <f t="shared" si="358"/>
        <v>#VALUE!</v>
      </c>
      <c r="CS293" s="725" t="e">
        <f t="shared" si="358"/>
        <v>#VALUE!</v>
      </c>
      <c r="CT293" s="725" t="e">
        <f t="shared" si="416"/>
        <v>#VALUE!</v>
      </c>
      <c r="CU293" s="709"/>
    </row>
    <row r="294" spans="1:99" ht="16.5" customHeight="1">
      <c r="A294" s="23">
        <f t="shared" si="345"/>
        <v>290</v>
      </c>
      <c r="B294" s="142">
        <f>'2020-상시근로자'!B294</f>
        <v>0</v>
      </c>
      <c r="C294" s="635">
        <f>'2020-상시근로자'!C294</f>
        <v>0</v>
      </c>
      <c r="D294" s="637">
        <f>'2020-상시근로자'!D294</f>
        <v>0</v>
      </c>
      <c r="E294" s="156" t="e">
        <f t="shared" si="383"/>
        <v>#VALUE!</v>
      </c>
      <c r="F294" s="30" t="e">
        <f t="shared" si="384"/>
        <v>#VALUE!</v>
      </c>
      <c r="G294" s="31" t="e">
        <f t="shared" si="385"/>
        <v>#VALUE!</v>
      </c>
      <c r="H294" s="147" t="e">
        <f t="shared" si="386"/>
        <v>#VALUE!</v>
      </c>
      <c r="I294" s="636">
        <f>'2020-상시근로자'!E294</f>
        <v>0</v>
      </c>
      <c r="J294" s="636">
        <f>'2020-상시근로자'!G294</f>
        <v>0</v>
      </c>
      <c r="K294" s="33" t="e">
        <f t="shared" si="387"/>
        <v>#VALUE!</v>
      </c>
      <c r="L294" s="33">
        <f t="shared" si="417"/>
        <v>0</v>
      </c>
      <c r="M294" s="35" t="e">
        <f t="shared" si="388"/>
        <v>#VALUE!</v>
      </c>
      <c r="N294" s="108"/>
      <c r="O294" s="178"/>
      <c r="P294" s="179"/>
      <c r="Q294" s="194" t="s">
        <v>160</v>
      </c>
      <c r="R294" s="107" t="s">
        <v>160</v>
      </c>
      <c r="S294" s="43"/>
      <c r="T294" s="122" t="s">
        <v>160</v>
      </c>
      <c r="U294" s="122" t="s">
        <v>160</v>
      </c>
      <c r="V294" s="195" t="s">
        <v>160</v>
      </c>
      <c r="W294" s="702">
        <f t="shared" si="346"/>
        <v>1</v>
      </c>
      <c r="X294" s="703" t="e">
        <f t="shared" si="389"/>
        <v>#VALUE!</v>
      </c>
      <c r="Y294" s="704" t="e">
        <f t="shared" si="390"/>
        <v>#VALUE!</v>
      </c>
      <c r="Z294" s="769" t="e">
        <f t="shared" si="359"/>
        <v>#VALUE!</v>
      </c>
      <c r="AA294" s="705" t="e">
        <f t="shared" si="360"/>
        <v>#VALUE!</v>
      </c>
      <c r="AB294" s="702">
        <f t="shared" si="347"/>
        <v>1</v>
      </c>
      <c r="AC294" s="703" t="e">
        <f t="shared" si="391"/>
        <v>#VALUE!</v>
      </c>
      <c r="AD294" s="704" t="e">
        <f t="shared" si="392"/>
        <v>#VALUE!</v>
      </c>
      <c r="AE294" s="769" t="e">
        <f t="shared" si="361"/>
        <v>#VALUE!</v>
      </c>
      <c r="AF294" s="705" t="e">
        <f t="shared" si="362"/>
        <v>#VALUE!</v>
      </c>
      <c r="AG294" s="702">
        <f t="shared" si="348"/>
        <v>1</v>
      </c>
      <c r="AH294" s="703" t="e">
        <f t="shared" si="393"/>
        <v>#VALUE!</v>
      </c>
      <c r="AI294" s="704" t="e">
        <f t="shared" si="394"/>
        <v>#VALUE!</v>
      </c>
      <c r="AJ294" s="769" t="e">
        <f t="shared" si="363"/>
        <v>#VALUE!</v>
      </c>
      <c r="AK294" s="705" t="e">
        <f t="shared" si="364"/>
        <v>#VALUE!</v>
      </c>
      <c r="AL294" s="702">
        <f t="shared" si="349"/>
        <v>1</v>
      </c>
      <c r="AM294" s="703" t="e">
        <f t="shared" si="395"/>
        <v>#VALUE!</v>
      </c>
      <c r="AN294" s="704" t="e">
        <f t="shared" si="396"/>
        <v>#VALUE!</v>
      </c>
      <c r="AO294" s="769" t="e">
        <f t="shared" si="365"/>
        <v>#VALUE!</v>
      </c>
      <c r="AP294" s="705" t="e">
        <f t="shared" si="366"/>
        <v>#VALUE!</v>
      </c>
      <c r="AQ294" s="702">
        <f t="shared" si="350"/>
        <v>1</v>
      </c>
      <c r="AR294" s="703" t="e">
        <f t="shared" si="397"/>
        <v>#VALUE!</v>
      </c>
      <c r="AS294" s="704" t="e">
        <f t="shared" si="398"/>
        <v>#VALUE!</v>
      </c>
      <c r="AT294" s="769" t="e">
        <f t="shared" si="367"/>
        <v>#VALUE!</v>
      </c>
      <c r="AU294" s="705" t="e">
        <f t="shared" si="368"/>
        <v>#VALUE!</v>
      </c>
      <c r="AV294" s="702">
        <f t="shared" si="351"/>
        <v>1</v>
      </c>
      <c r="AW294" s="703" t="e">
        <f t="shared" si="399"/>
        <v>#VALUE!</v>
      </c>
      <c r="AX294" s="704" t="e">
        <f t="shared" si="400"/>
        <v>#VALUE!</v>
      </c>
      <c r="AY294" s="769" t="e">
        <f t="shared" si="369"/>
        <v>#VALUE!</v>
      </c>
      <c r="AZ294" s="705" t="e">
        <f t="shared" si="370"/>
        <v>#VALUE!</v>
      </c>
      <c r="BA294" s="702">
        <f t="shared" si="352"/>
        <v>1</v>
      </c>
      <c r="BB294" s="703" t="e">
        <f t="shared" si="401"/>
        <v>#VALUE!</v>
      </c>
      <c r="BC294" s="704" t="e">
        <f t="shared" si="402"/>
        <v>#VALUE!</v>
      </c>
      <c r="BD294" s="769" t="e">
        <f t="shared" si="371"/>
        <v>#VALUE!</v>
      </c>
      <c r="BE294" s="705" t="e">
        <f t="shared" si="372"/>
        <v>#VALUE!</v>
      </c>
      <c r="BF294" s="702">
        <f t="shared" si="353"/>
        <v>1</v>
      </c>
      <c r="BG294" s="703" t="e">
        <f t="shared" si="403"/>
        <v>#VALUE!</v>
      </c>
      <c r="BH294" s="704" t="e">
        <f t="shared" si="404"/>
        <v>#VALUE!</v>
      </c>
      <c r="BI294" s="769" t="e">
        <f t="shared" si="373"/>
        <v>#VALUE!</v>
      </c>
      <c r="BJ294" s="705" t="e">
        <f t="shared" si="374"/>
        <v>#VALUE!</v>
      </c>
      <c r="BK294" s="702">
        <f t="shared" si="354"/>
        <v>1</v>
      </c>
      <c r="BL294" s="703" t="e">
        <f t="shared" si="405"/>
        <v>#VALUE!</v>
      </c>
      <c r="BM294" s="704" t="e">
        <f t="shared" si="406"/>
        <v>#VALUE!</v>
      </c>
      <c r="BN294" s="769" t="e">
        <f t="shared" si="375"/>
        <v>#VALUE!</v>
      </c>
      <c r="BO294" s="705" t="e">
        <f t="shared" si="376"/>
        <v>#VALUE!</v>
      </c>
      <c r="BP294" s="702">
        <f t="shared" si="355"/>
        <v>1</v>
      </c>
      <c r="BQ294" s="703" t="e">
        <f t="shared" si="407"/>
        <v>#VALUE!</v>
      </c>
      <c r="BR294" s="704" t="e">
        <f t="shared" si="408"/>
        <v>#VALUE!</v>
      </c>
      <c r="BS294" s="769" t="e">
        <f t="shared" si="377"/>
        <v>#VALUE!</v>
      </c>
      <c r="BT294" s="705" t="e">
        <f t="shared" si="378"/>
        <v>#VALUE!</v>
      </c>
      <c r="BU294" s="702">
        <f t="shared" si="356"/>
        <v>1</v>
      </c>
      <c r="BV294" s="703" t="e">
        <f t="shared" si="409"/>
        <v>#VALUE!</v>
      </c>
      <c r="BW294" s="704" t="e">
        <f t="shared" si="410"/>
        <v>#VALUE!</v>
      </c>
      <c r="BX294" s="769" t="e">
        <f t="shared" si="379"/>
        <v>#VALUE!</v>
      </c>
      <c r="BY294" s="705" t="e">
        <f t="shared" si="380"/>
        <v>#VALUE!</v>
      </c>
      <c r="BZ294" s="702">
        <f t="shared" si="357"/>
        <v>1</v>
      </c>
      <c r="CA294" s="703" t="e">
        <f t="shared" si="411"/>
        <v>#VALUE!</v>
      </c>
      <c r="CB294" s="704" t="e">
        <f t="shared" si="412"/>
        <v>#VALUE!</v>
      </c>
      <c r="CC294" s="769" t="e">
        <f t="shared" si="381"/>
        <v>#VALUE!</v>
      </c>
      <c r="CD294" s="705" t="e">
        <f t="shared" si="382"/>
        <v>#VALUE!</v>
      </c>
      <c r="CE294" s="706">
        <f t="shared" si="418"/>
        <v>12</v>
      </c>
      <c r="CF294" s="707" t="e">
        <f t="shared" si="419"/>
        <v>#VALUE!</v>
      </c>
      <c r="CG294" s="708"/>
      <c r="CH294" s="709"/>
      <c r="CI294" s="719"/>
      <c r="CJ294" s="719"/>
      <c r="CK294" s="720"/>
      <c r="CL294" s="721"/>
      <c r="CM294" s="721"/>
      <c r="CN294" s="722"/>
      <c r="CO294" s="742" t="e">
        <f t="shared" si="413"/>
        <v>#VALUE!</v>
      </c>
      <c r="CP294" s="743" t="e">
        <f t="shared" si="414"/>
        <v>#VALUE!</v>
      </c>
      <c r="CQ294" s="724">
        <f t="shared" si="415"/>
        <v>0</v>
      </c>
      <c r="CR294" s="725" t="e">
        <f t="shared" si="358"/>
        <v>#VALUE!</v>
      </c>
      <c r="CS294" s="725" t="e">
        <f t="shared" si="358"/>
        <v>#VALUE!</v>
      </c>
      <c r="CT294" s="725" t="e">
        <f t="shared" si="416"/>
        <v>#VALUE!</v>
      </c>
      <c r="CU294" s="709"/>
    </row>
    <row r="295" spans="1:99" ht="16.5" customHeight="1">
      <c r="A295" s="23">
        <f t="shared" si="345"/>
        <v>291</v>
      </c>
      <c r="B295" s="142">
        <f>'2020-상시근로자'!B295</f>
        <v>0</v>
      </c>
      <c r="C295" s="635">
        <f>'2020-상시근로자'!C295</f>
        <v>0</v>
      </c>
      <c r="D295" s="637">
        <f>'2020-상시근로자'!D295</f>
        <v>0</v>
      </c>
      <c r="E295" s="156" t="e">
        <f t="shared" si="383"/>
        <v>#VALUE!</v>
      </c>
      <c r="F295" s="30" t="e">
        <f t="shared" si="384"/>
        <v>#VALUE!</v>
      </c>
      <c r="G295" s="31" t="e">
        <f t="shared" si="385"/>
        <v>#VALUE!</v>
      </c>
      <c r="H295" s="147" t="e">
        <f t="shared" si="386"/>
        <v>#VALUE!</v>
      </c>
      <c r="I295" s="636">
        <f>'2020-상시근로자'!E295</f>
        <v>0</v>
      </c>
      <c r="J295" s="636">
        <f>'2020-상시근로자'!G295</f>
        <v>0</v>
      </c>
      <c r="K295" s="33" t="e">
        <f t="shared" si="387"/>
        <v>#VALUE!</v>
      </c>
      <c r="L295" s="33">
        <f t="shared" si="417"/>
        <v>0</v>
      </c>
      <c r="M295" s="35" t="e">
        <f t="shared" si="388"/>
        <v>#VALUE!</v>
      </c>
      <c r="N295" s="108"/>
      <c r="O295" s="178"/>
      <c r="P295" s="179"/>
      <c r="Q295" s="194" t="s">
        <v>160</v>
      </c>
      <c r="R295" s="107" t="s">
        <v>160</v>
      </c>
      <c r="S295" s="43"/>
      <c r="T295" s="122" t="s">
        <v>160</v>
      </c>
      <c r="U295" s="122" t="s">
        <v>160</v>
      </c>
      <c r="V295" s="195" t="s">
        <v>160</v>
      </c>
      <c r="W295" s="702">
        <f t="shared" si="346"/>
        <v>1</v>
      </c>
      <c r="X295" s="703" t="e">
        <f t="shared" si="389"/>
        <v>#VALUE!</v>
      </c>
      <c r="Y295" s="704" t="e">
        <f t="shared" si="390"/>
        <v>#VALUE!</v>
      </c>
      <c r="Z295" s="769" t="e">
        <f t="shared" si="359"/>
        <v>#VALUE!</v>
      </c>
      <c r="AA295" s="705" t="e">
        <f t="shared" si="360"/>
        <v>#VALUE!</v>
      </c>
      <c r="AB295" s="702">
        <f t="shared" si="347"/>
        <v>1</v>
      </c>
      <c r="AC295" s="703" t="e">
        <f t="shared" si="391"/>
        <v>#VALUE!</v>
      </c>
      <c r="AD295" s="704" t="e">
        <f t="shared" si="392"/>
        <v>#VALUE!</v>
      </c>
      <c r="AE295" s="769" t="e">
        <f t="shared" si="361"/>
        <v>#VALUE!</v>
      </c>
      <c r="AF295" s="705" t="e">
        <f t="shared" si="362"/>
        <v>#VALUE!</v>
      </c>
      <c r="AG295" s="702">
        <f t="shared" si="348"/>
        <v>1</v>
      </c>
      <c r="AH295" s="703" t="e">
        <f t="shared" si="393"/>
        <v>#VALUE!</v>
      </c>
      <c r="AI295" s="704" t="e">
        <f t="shared" si="394"/>
        <v>#VALUE!</v>
      </c>
      <c r="AJ295" s="769" t="e">
        <f t="shared" si="363"/>
        <v>#VALUE!</v>
      </c>
      <c r="AK295" s="705" t="e">
        <f t="shared" si="364"/>
        <v>#VALUE!</v>
      </c>
      <c r="AL295" s="702">
        <f t="shared" si="349"/>
        <v>1</v>
      </c>
      <c r="AM295" s="703" t="e">
        <f t="shared" si="395"/>
        <v>#VALUE!</v>
      </c>
      <c r="AN295" s="704" t="e">
        <f t="shared" si="396"/>
        <v>#VALUE!</v>
      </c>
      <c r="AO295" s="769" t="e">
        <f t="shared" si="365"/>
        <v>#VALUE!</v>
      </c>
      <c r="AP295" s="705" t="e">
        <f t="shared" si="366"/>
        <v>#VALUE!</v>
      </c>
      <c r="AQ295" s="702">
        <f t="shared" si="350"/>
        <v>1</v>
      </c>
      <c r="AR295" s="703" t="e">
        <f t="shared" si="397"/>
        <v>#VALUE!</v>
      </c>
      <c r="AS295" s="704" t="e">
        <f t="shared" si="398"/>
        <v>#VALUE!</v>
      </c>
      <c r="AT295" s="769" t="e">
        <f t="shared" si="367"/>
        <v>#VALUE!</v>
      </c>
      <c r="AU295" s="705" t="e">
        <f t="shared" si="368"/>
        <v>#VALUE!</v>
      </c>
      <c r="AV295" s="702">
        <f t="shared" si="351"/>
        <v>1</v>
      </c>
      <c r="AW295" s="703" t="e">
        <f t="shared" si="399"/>
        <v>#VALUE!</v>
      </c>
      <c r="AX295" s="704" t="e">
        <f t="shared" si="400"/>
        <v>#VALUE!</v>
      </c>
      <c r="AY295" s="769" t="e">
        <f t="shared" si="369"/>
        <v>#VALUE!</v>
      </c>
      <c r="AZ295" s="705" t="e">
        <f t="shared" si="370"/>
        <v>#VALUE!</v>
      </c>
      <c r="BA295" s="702">
        <f t="shared" si="352"/>
        <v>1</v>
      </c>
      <c r="BB295" s="703" t="e">
        <f t="shared" si="401"/>
        <v>#VALUE!</v>
      </c>
      <c r="BC295" s="704" t="e">
        <f t="shared" si="402"/>
        <v>#VALUE!</v>
      </c>
      <c r="BD295" s="769" t="e">
        <f t="shared" si="371"/>
        <v>#VALUE!</v>
      </c>
      <c r="BE295" s="705" t="e">
        <f t="shared" si="372"/>
        <v>#VALUE!</v>
      </c>
      <c r="BF295" s="702">
        <f t="shared" si="353"/>
        <v>1</v>
      </c>
      <c r="BG295" s="703" t="e">
        <f t="shared" si="403"/>
        <v>#VALUE!</v>
      </c>
      <c r="BH295" s="704" t="e">
        <f t="shared" si="404"/>
        <v>#VALUE!</v>
      </c>
      <c r="BI295" s="769" t="e">
        <f t="shared" si="373"/>
        <v>#VALUE!</v>
      </c>
      <c r="BJ295" s="705" t="e">
        <f t="shared" si="374"/>
        <v>#VALUE!</v>
      </c>
      <c r="BK295" s="702">
        <f t="shared" si="354"/>
        <v>1</v>
      </c>
      <c r="BL295" s="703" t="e">
        <f t="shared" si="405"/>
        <v>#VALUE!</v>
      </c>
      <c r="BM295" s="704" t="e">
        <f t="shared" si="406"/>
        <v>#VALUE!</v>
      </c>
      <c r="BN295" s="769" t="e">
        <f t="shared" si="375"/>
        <v>#VALUE!</v>
      </c>
      <c r="BO295" s="705" t="e">
        <f t="shared" si="376"/>
        <v>#VALUE!</v>
      </c>
      <c r="BP295" s="702">
        <f t="shared" si="355"/>
        <v>1</v>
      </c>
      <c r="BQ295" s="703" t="e">
        <f t="shared" si="407"/>
        <v>#VALUE!</v>
      </c>
      <c r="BR295" s="704" t="e">
        <f t="shared" si="408"/>
        <v>#VALUE!</v>
      </c>
      <c r="BS295" s="769" t="e">
        <f t="shared" si="377"/>
        <v>#VALUE!</v>
      </c>
      <c r="BT295" s="705" t="e">
        <f t="shared" si="378"/>
        <v>#VALUE!</v>
      </c>
      <c r="BU295" s="702">
        <f t="shared" si="356"/>
        <v>1</v>
      </c>
      <c r="BV295" s="703" t="e">
        <f t="shared" si="409"/>
        <v>#VALUE!</v>
      </c>
      <c r="BW295" s="704" t="e">
        <f t="shared" si="410"/>
        <v>#VALUE!</v>
      </c>
      <c r="BX295" s="769" t="e">
        <f t="shared" si="379"/>
        <v>#VALUE!</v>
      </c>
      <c r="BY295" s="705" t="e">
        <f t="shared" si="380"/>
        <v>#VALUE!</v>
      </c>
      <c r="BZ295" s="702">
        <f t="shared" si="357"/>
        <v>1</v>
      </c>
      <c r="CA295" s="703" t="e">
        <f t="shared" si="411"/>
        <v>#VALUE!</v>
      </c>
      <c r="CB295" s="704" t="e">
        <f t="shared" si="412"/>
        <v>#VALUE!</v>
      </c>
      <c r="CC295" s="769" t="e">
        <f t="shared" si="381"/>
        <v>#VALUE!</v>
      </c>
      <c r="CD295" s="705" t="e">
        <f t="shared" si="382"/>
        <v>#VALUE!</v>
      </c>
      <c r="CE295" s="706">
        <f t="shared" si="418"/>
        <v>12</v>
      </c>
      <c r="CF295" s="707" t="e">
        <f t="shared" si="419"/>
        <v>#VALUE!</v>
      </c>
      <c r="CG295" s="708"/>
      <c r="CH295" s="709"/>
      <c r="CI295" s="719"/>
      <c r="CJ295" s="719"/>
      <c r="CK295" s="720"/>
      <c r="CL295" s="721"/>
      <c r="CM295" s="721"/>
      <c r="CN295" s="722"/>
      <c r="CO295" s="742" t="e">
        <f t="shared" si="413"/>
        <v>#VALUE!</v>
      </c>
      <c r="CP295" s="743" t="e">
        <f t="shared" si="414"/>
        <v>#VALUE!</v>
      </c>
      <c r="CQ295" s="724">
        <f t="shared" si="415"/>
        <v>0</v>
      </c>
      <c r="CR295" s="725" t="e">
        <f t="shared" si="358"/>
        <v>#VALUE!</v>
      </c>
      <c r="CS295" s="725" t="e">
        <f t="shared" si="358"/>
        <v>#VALUE!</v>
      </c>
      <c r="CT295" s="725" t="e">
        <f t="shared" si="416"/>
        <v>#VALUE!</v>
      </c>
      <c r="CU295" s="709"/>
    </row>
    <row r="296" spans="1:99" ht="16.5" customHeight="1" thickBot="1">
      <c r="A296" s="23">
        <f t="shared" si="345"/>
        <v>292</v>
      </c>
      <c r="B296" s="142">
        <f>'2020-상시근로자'!B296</f>
        <v>0</v>
      </c>
      <c r="C296" s="635">
        <f>'2020-상시근로자'!C296</f>
        <v>0</v>
      </c>
      <c r="D296" s="637">
        <f>'2020-상시근로자'!D296</f>
        <v>0</v>
      </c>
      <c r="E296" s="156" t="e">
        <f t="shared" si="383"/>
        <v>#VALUE!</v>
      </c>
      <c r="F296" s="30" t="e">
        <f t="shared" si="384"/>
        <v>#VALUE!</v>
      </c>
      <c r="G296" s="31" t="e">
        <f t="shared" si="385"/>
        <v>#VALUE!</v>
      </c>
      <c r="H296" s="147" t="e">
        <f t="shared" si="386"/>
        <v>#VALUE!</v>
      </c>
      <c r="I296" s="636">
        <f>'2020-상시근로자'!E296</f>
        <v>0</v>
      </c>
      <c r="J296" s="636">
        <f>'2020-상시근로자'!G296</f>
        <v>0</v>
      </c>
      <c r="K296" s="33" t="e">
        <f t="shared" si="387"/>
        <v>#VALUE!</v>
      </c>
      <c r="L296" s="33">
        <f t="shared" si="417"/>
        <v>0</v>
      </c>
      <c r="M296" s="35" t="e">
        <f t="shared" si="388"/>
        <v>#VALUE!</v>
      </c>
      <c r="N296" s="108"/>
      <c r="O296" s="178"/>
      <c r="P296" s="179"/>
      <c r="Q296" s="194" t="s">
        <v>160</v>
      </c>
      <c r="R296" s="107" t="s">
        <v>160</v>
      </c>
      <c r="S296" s="43"/>
      <c r="T296" s="122" t="s">
        <v>160</v>
      </c>
      <c r="U296" s="122" t="s">
        <v>160</v>
      </c>
      <c r="V296" s="195" t="s">
        <v>160</v>
      </c>
      <c r="W296" s="702">
        <f t="shared" si="346"/>
        <v>1</v>
      </c>
      <c r="X296" s="703" t="e">
        <f t="shared" si="389"/>
        <v>#VALUE!</v>
      </c>
      <c r="Y296" s="704" t="e">
        <f t="shared" si="390"/>
        <v>#VALUE!</v>
      </c>
      <c r="Z296" s="769" t="e">
        <f t="shared" si="359"/>
        <v>#VALUE!</v>
      </c>
      <c r="AA296" s="705" t="e">
        <f t="shared" si="360"/>
        <v>#VALUE!</v>
      </c>
      <c r="AB296" s="702">
        <f t="shared" si="347"/>
        <v>1</v>
      </c>
      <c r="AC296" s="703" t="e">
        <f t="shared" si="391"/>
        <v>#VALUE!</v>
      </c>
      <c r="AD296" s="704" t="e">
        <f t="shared" si="392"/>
        <v>#VALUE!</v>
      </c>
      <c r="AE296" s="769" t="e">
        <f t="shared" si="361"/>
        <v>#VALUE!</v>
      </c>
      <c r="AF296" s="705" t="e">
        <f t="shared" si="362"/>
        <v>#VALUE!</v>
      </c>
      <c r="AG296" s="702">
        <f t="shared" si="348"/>
        <v>1</v>
      </c>
      <c r="AH296" s="703" t="e">
        <f t="shared" si="393"/>
        <v>#VALUE!</v>
      </c>
      <c r="AI296" s="704" t="e">
        <f t="shared" si="394"/>
        <v>#VALUE!</v>
      </c>
      <c r="AJ296" s="769" t="e">
        <f t="shared" si="363"/>
        <v>#VALUE!</v>
      </c>
      <c r="AK296" s="705" t="e">
        <f t="shared" si="364"/>
        <v>#VALUE!</v>
      </c>
      <c r="AL296" s="702">
        <f t="shared" si="349"/>
        <v>1</v>
      </c>
      <c r="AM296" s="703" t="e">
        <f t="shared" si="395"/>
        <v>#VALUE!</v>
      </c>
      <c r="AN296" s="704" t="e">
        <f t="shared" si="396"/>
        <v>#VALUE!</v>
      </c>
      <c r="AO296" s="769" t="e">
        <f t="shared" si="365"/>
        <v>#VALUE!</v>
      </c>
      <c r="AP296" s="705" t="e">
        <f t="shared" si="366"/>
        <v>#VALUE!</v>
      </c>
      <c r="AQ296" s="702">
        <f t="shared" si="350"/>
        <v>1</v>
      </c>
      <c r="AR296" s="703" t="e">
        <f t="shared" si="397"/>
        <v>#VALUE!</v>
      </c>
      <c r="AS296" s="704" t="e">
        <f t="shared" si="398"/>
        <v>#VALUE!</v>
      </c>
      <c r="AT296" s="769" t="e">
        <f t="shared" si="367"/>
        <v>#VALUE!</v>
      </c>
      <c r="AU296" s="705" t="e">
        <f t="shared" si="368"/>
        <v>#VALUE!</v>
      </c>
      <c r="AV296" s="702">
        <f t="shared" si="351"/>
        <v>1</v>
      </c>
      <c r="AW296" s="703" t="e">
        <f t="shared" si="399"/>
        <v>#VALUE!</v>
      </c>
      <c r="AX296" s="704" t="e">
        <f t="shared" si="400"/>
        <v>#VALUE!</v>
      </c>
      <c r="AY296" s="769" t="e">
        <f t="shared" si="369"/>
        <v>#VALUE!</v>
      </c>
      <c r="AZ296" s="705" t="e">
        <f t="shared" si="370"/>
        <v>#VALUE!</v>
      </c>
      <c r="BA296" s="702">
        <f t="shared" si="352"/>
        <v>1</v>
      </c>
      <c r="BB296" s="703" t="e">
        <f t="shared" si="401"/>
        <v>#VALUE!</v>
      </c>
      <c r="BC296" s="704" t="e">
        <f t="shared" si="402"/>
        <v>#VALUE!</v>
      </c>
      <c r="BD296" s="769" t="e">
        <f t="shared" si="371"/>
        <v>#VALUE!</v>
      </c>
      <c r="BE296" s="705" t="e">
        <f t="shared" si="372"/>
        <v>#VALUE!</v>
      </c>
      <c r="BF296" s="702">
        <f t="shared" si="353"/>
        <v>1</v>
      </c>
      <c r="BG296" s="703" t="e">
        <f t="shared" si="403"/>
        <v>#VALUE!</v>
      </c>
      <c r="BH296" s="704" t="e">
        <f t="shared" si="404"/>
        <v>#VALUE!</v>
      </c>
      <c r="BI296" s="769" t="e">
        <f t="shared" si="373"/>
        <v>#VALUE!</v>
      </c>
      <c r="BJ296" s="705" t="e">
        <f t="shared" si="374"/>
        <v>#VALUE!</v>
      </c>
      <c r="BK296" s="702">
        <f t="shared" si="354"/>
        <v>1</v>
      </c>
      <c r="BL296" s="703" t="e">
        <f t="shared" si="405"/>
        <v>#VALUE!</v>
      </c>
      <c r="BM296" s="704" t="e">
        <f t="shared" si="406"/>
        <v>#VALUE!</v>
      </c>
      <c r="BN296" s="769" t="e">
        <f t="shared" si="375"/>
        <v>#VALUE!</v>
      </c>
      <c r="BO296" s="705" t="e">
        <f t="shared" si="376"/>
        <v>#VALUE!</v>
      </c>
      <c r="BP296" s="702">
        <f t="shared" si="355"/>
        <v>1</v>
      </c>
      <c r="BQ296" s="703" t="e">
        <f t="shared" si="407"/>
        <v>#VALUE!</v>
      </c>
      <c r="BR296" s="704" t="e">
        <f t="shared" si="408"/>
        <v>#VALUE!</v>
      </c>
      <c r="BS296" s="769" t="e">
        <f t="shared" si="377"/>
        <v>#VALUE!</v>
      </c>
      <c r="BT296" s="705" t="e">
        <f t="shared" si="378"/>
        <v>#VALUE!</v>
      </c>
      <c r="BU296" s="702">
        <f t="shared" si="356"/>
        <v>1</v>
      </c>
      <c r="BV296" s="703" t="e">
        <f t="shared" si="409"/>
        <v>#VALUE!</v>
      </c>
      <c r="BW296" s="704" t="e">
        <f t="shared" si="410"/>
        <v>#VALUE!</v>
      </c>
      <c r="BX296" s="769" t="e">
        <f t="shared" si="379"/>
        <v>#VALUE!</v>
      </c>
      <c r="BY296" s="705" t="e">
        <f t="shared" si="380"/>
        <v>#VALUE!</v>
      </c>
      <c r="BZ296" s="702">
        <f t="shared" si="357"/>
        <v>1</v>
      </c>
      <c r="CA296" s="703" t="e">
        <f t="shared" si="411"/>
        <v>#VALUE!</v>
      </c>
      <c r="CB296" s="704" t="e">
        <f t="shared" si="412"/>
        <v>#VALUE!</v>
      </c>
      <c r="CC296" s="769" t="e">
        <f t="shared" si="381"/>
        <v>#VALUE!</v>
      </c>
      <c r="CD296" s="705" t="e">
        <f t="shared" si="382"/>
        <v>#VALUE!</v>
      </c>
      <c r="CE296" s="706">
        <f t="shared" si="418"/>
        <v>12</v>
      </c>
      <c r="CF296" s="707" t="e">
        <f t="shared" si="419"/>
        <v>#VALUE!</v>
      </c>
      <c r="CG296" s="708"/>
      <c r="CH296" s="709"/>
      <c r="CI296" s="719"/>
      <c r="CJ296" s="719"/>
      <c r="CK296" s="720"/>
      <c r="CL296" s="721"/>
      <c r="CM296" s="721"/>
      <c r="CN296" s="722"/>
      <c r="CO296" s="742" t="e">
        <f t="shared" si="413"/>
        <v>#VALUE!</v>
      </c>
      <c r="CP296" s="743" t="e">
        <f t="shared" si="414"/>
        <v>#VALUE!</v>
      </c>
      <c r="CQ296" s="724">
        <f t="shared" si="415"/>
        <v>0</v>
      </c>
      <c r="CR296" s="725" t="e">
        <f t="shared" si="358"/>
        <v>#VALUE!</v>
      </c>
      <c r="CS296" s="725" t="e">
        <f t="shared" si="358"/>
        <v>#VALUE!</v>
      </c>
      <c r="CT296" s="725" t="e">
        <f t="shared" si="416"/>
        <v>#VALUE!</v>
      </c>
      <c r="CU296" s="709"/>
    </row>
    <row r="297" spans="1:99" ht="16.5" customHeight="1">
      <c r="A297" s="23">
        <f t="shared" si="345"/>
        <v>293</v>
      </c>
      <c r="B297" s="142">
        <f>'2020-상시근로자'!B297</f>
        <v>0</v>
      </c>
      <c r="C297" s="635">
        <f>'2020-상시근로자'!C297</f>
        <v>0</v>
      </c>
      <c r="D297" s="637">
        <f>'2020-상시근로자'!D297</f>
        <v>0</v>
      </c>
      <c r="E297" s="156" t="e">
        <f t="shared" ref="E297:E304" si="420">IF($D297="","",IF(OR(MID(D297,LEN(CLEAN(D297))-6,1)&lt;="2",MID(D297,LEN(CLEAN(D297))-6,1)="5",MID(D297,LEN(CLEAN(D297))-6,1)="6"),DATE(MID(D297,1,2),MID(D297,3,2),MID(D297,5,2)),CHOOSE(14-LEN(CLEAN(D297)),DATE(MID(D297,1,2)+100,MID(D297,3,2),MID(D297,5,2)),DATE(MID(D297,1,1)+100,MID(D297,2,2),MID(D297,4,2)),DATE(2000,MID(D297,1,2),MID(D297,3,2)),DATE(2000,MID(D297,1,1),MID(D297,2,2)))))</f>
        <v>#VALUE!</v>
      </c>
      <c r="F297" s="30" t="e">
        <f t="shared" ref="F297:F304" si="421">IF(D297="","",IF(LEN(CLEAN(D297))=10,IF(AND(VALUE(MID(D297,4,1))&gt;=1,VALUE(MID(D297,4,1))&lt;=4),MOD(11-MOD(0*2+0*3+0*4+MID(D297,1,1)*5+MID(D297,2,1)*6+MID(D297,3,1)*7+MID(D297,4,1)*8+MID(D297,5,1)*9+MID(D297,6,1)*2+MID(D297,7,1)*3+MID(D297,8,1)*4+MID(D297,9,1)*5,11),10),IF(AND(VALUE(MID(D297,4,1))&gt;=5,VALUE(MID(D297,4,1))&lt;=8),MOD(11-MOD(0*2+0*3+0*4+MID(D297,1,1)*5+MID(D297,2,1)*6+MID(D297,3,1)*7+MID(D297,4,1)*8+MID(D297,5,1)*9+MID(D297,6,1)*2+MID(D297,7,1)*3+MID(D297,8,1)*4+MID(D297,9,1)*5,11),10),"오류")),IF(LEN(CLEAN(D297))=11,IF(AND(VALUE(MID(D297,5,1))&gt;=1,VALUE(MID(D297,5,1))&lt;=4),MOD(11-MOD(0*2+0*3+MID(D297,1,1)*4+MID(D297,2,1)*5+MID(D297,3,1)*6+MID(D297,4,1)*7+MID(D297,5,1)*8+MID(D297,6,1)*9+MID(D297,7,1)*2+MID(D297,8,1)*3+MID(D297,9,1)*4+MID(D297,10,1)*5,11),10),IF(AND(VALUE(MID(D297,5,1))&gt;=5,VALUE(MID(D297,5,1))&lt;=8),MOD(11-MOD(0*2+0*3+MID(D297,1,1)*4+MID(D297,2,1)*5+MID(D297,3,1)*6+MID(D297,4,1)*7+MID(D297,5,1)*8+MID(D297,6,1)*9+MID(D297,7,1)*2+MID(D297,8,1)*3+MID(D297,9,1)*4+MID(D297,10,1)*5,11),10),"오류")),IF(LEN(CLEAN(D297))=12,IF(AND(VALUE(MID(D297,6,1))&gt;=1,VALUE(MID(D297,6,1))&lt;=4),MOD(11-MOD(0*2+MID(D297,1,1)*3+MID(D297,2,1)*4+MID(D297,3,1)*5+MID(D297,4,1)*6+MID(D297,5,1)*7+MID(D297,6,1)*8+MID(D297,7,1)*9+MID(D297,8,1)*2+MID(D297,9,1)*3+MID(D297,10,1)*4+MID(D297,11,1)*5,11),10),IF(AND(VALUE(MID(D297,7,1))&gt;=5,VALUE(MID(D297,7,1))&lt;=8),MOD(11-MOD(0*2+MID(D297,1,1)*3+MID(D297,2,1)*4+MID(D297,3,1)*5+MID(D297,4,1)*6+MID(D297,5,1)*7+MID(D297,6,1)*8+MID(D297,7,1)*9+MID(D297,8,1)*2+MID(D297,9,1)*3+MID(D297,10,1)*4+MID(D297,11,1)*5,11),10),"오류")),IF(AND(VALUE(MID(D297,7,1))&gt;=1,VALUE(MID(D297,7,1))&lt;=4),MOD(11-MOD(MID(D297,1,1)*2+MID(D297,2,1)*3+MID(D297,3,1)*4+MID(D297,4,1)*5+MID(D297,5,1)*6+MID(D297,6,1)*7+MID(D297,7,1)*8+MID(D297,8,1)*9+MID(D297,9,1)*2+MID(D297,10,1)*3+MID(D297,11,1)*4+MID(D297,12,1)*5,11),10),IF(AND(VALUE(MID(D297,7,1))&gt;=5,VALUE(MID(D297,7,1))&lt;=8),IF(LEN(CLEAN(D297))=12,MOD(MOD(11-MOD(0*2+MID(D297,1,1)*3+MID(D297,2,1)*4+MID(D297,3,1)*5+MID(D297,4,1)*6+MID(D297,5,1)*7+MID(D297,6,1)*8+MID(D297,7,1)*9+MID(D297,8,1)*2+MID(D297,9,1)*3+MID(D297,10,1)*4+MID(D297,11,1)*5,11),10)+2,10),MOD(MOD(11-MOD(MID(D297,1,1)*2+MID(D297,2,1)*3+MID(D297,3,1)*4+MID(D297,4,1)*5+MID(D297,5,1)*6+MID(D297,6,1)*7+MID(D297,7,1)*8+MID(D297,8,1)*9+MID(D297,9,1)*2+MID(D297,10,1)*3+MID(D297,11,1)*4+MID(D297,12,1)*5,11),10)+2,10))))))))</f>
        <v>#VALUE!</v>
      </c>
      <c r="G297" s="31" t="e">
        <f t="shared" ref="G297:G304" si="422">IF(D297="","",IF(INT(RIGHT(D297,1))=F297,"OK","주민오류"))</f>
        <v>#VALUE!</v>
      </c>
      <c r="H297" s="147" t="e">
        <f t="shared" ref="H297:H304" si="423">IF(D297="","",CHOOSE(14-LEN(CLEAN(D297)),CHOOSE(MID(D297,7,1),"남","여","남","여","남","여","남","여","남","여"),CHOOSE(MID(D297,6,1),"남","여","남","여","남","여","남","여","남","여"),CHOOSE(MID(D297,5,1),"남","여","남","여","남","여","남","여","남","여"),CHOOSE(MID(D297,4,1),"남","여","남","여","남","여","남","여","남","여"),CHOOSE(MID(D297,3,1),"남","여","남","여","남","여","남","여","남","여")))</f>
        <v>#VALUE!</v>
      </c>
      <c r="I297" s="636">
        <f>'2020-상시근로자'!E297</f>
        <v>0</v>
      </c>
      <c r="J297" s="636">
        <f>'2020-상시근로자'!G297</f>
        <v>0</v>
      </c>
      <c r="K297" s="33" t="e">
        <f t="shared" ref="K297:K304" si="424">IF($D297="","",DATEDIF(IF(OR(MID(D297,LEN(CLEAN(D297))-6,1)&lt;="2",MID(D297,LEN(CLEAN(D297))-6,1)="5",MID(D297,LEN(CLEAN(D297))-6,1)="6"),DATE(MID(D297,1,2),MID(D297,3,2),MID(D297,5,2)),CHOOSE(14-LEN(CLEAN(D297)), DATE(MID(D297,1,2)+100,MID(D297,3,2),MID(D297,5,2)), DATE(MID(D297,1,1)+100,MID(D297,2,2),MID(D297,4,2)),DATE(2000,MID(D297,1,2),MID(D297,3,2)),DATE(2000,MID(D297,1,1),MID(D297,2,2)))),I297,"y"))</f>
        <v>#VALUE!</v>
      </c>
      <c r="L297" s="33">
        <f t="shared" ref="L297:L304" si="425">IF(P297="",0,DATEDIF(O297,P297+1,"Y")&amp;"년 "&amp;DATEDIF(O297,P297+1,"YM")&amp;"월 "&amp;IF(OR(AND(TEXT(O297,"dd")="01",TEXT(EOMONTH(P297,0),"dd")=TEXT(P297,"dd")),TEXT(TEXT(P297,"dd")+1,"dd")=TEXT(O297,"dd")),"",DATEDIF(O297,P297,"MD")+1&amp;"일"))</f>
        <v>0</v>
      </c>
      <c r="M297" s="35" t="e">
        <f t="shared" ref="M297:M304" si="426">IF(D297="","",TEXT(DATE(YEAR(I297-E297),MONTH(I297-E297),DAY(I297-E297))-DATE(YEAR(P297-O297),MONTH(P297-O297),DAY(P297-O297)),"yy년")&amp;VALUE(TEXT(DATE(YEAR(I297-E297),MONTH(I297-E297),DAY(I297-E297))-DATE(YEAR(P297-O297),MONTH(P297-O297),DAY(P297-O297)),"mm")-1)&amp;TEXT(DATE(YEAR(I297-E297),MONTH(I297-E297),DAY(I297-E297))-DATE(YEAR(P297-O297),MONTH(P297-O297),DAY(P297-O297)),"월dd일"))</f>
        <v>#VALUE!</v>
      </c>
      <c r="N297" s="108"/>
      <c r="O297" s="178"/>
      <c r="P297" s="179"/>
      <c r="Q297" s="189" t="s">
        <v>160</v>
      </c>
      <c r="R297" s="190" t="s">
        <v>160</v>
      </c>
      <c r="S297" s="191"/>
      <c r="T297" s="192" t="s">
        <v>160</v>
      </c>
      <c r="U297" s="192" t="s">
        <v>160</v>
      </c>
      <c r="V297" s="193" t="s">
        <v>160</v>
      </c>
      <c r="W297" s="702">
        <f t="shared" si="346"/>
        <v>1</v>
      </c>
      <c r="X297" s="703" t="e">
        <f t="shared" ref="X297:X304" si="427">IF($D297="",0,DATEDIF(IF(OR(MID($D297,LEN(CLEAN($D297))-6,1)&lt;="2",MID($D297,LEN(CLEAN($D297))-6,1)="5",MID($D297,LEN(CLEAN($D297))-6,1)="6"),DATE(MID($D297,1,2),MID($D297,3,2),MID($D297,5,2)),CHOOSE(14-LEN(CLEAN($D297)), DATE(MID($D297,1,2)+100,MID($D297,3,2),MID($D297,5,2)), DATE(MID($D297,1,1)+100,MID($D297,2,2),MID($D297,4,2)),DATE(2000,MID($D297,1,2),MID($D297,3,2)),DATE(2000,MID($D297,1,1),MID($D297,2,2)))),W$3,"y"))</f>
        <v>#VALUE!</v>
      </c>
      <c r="Y297" s="704" t="e">
        <f t="shared" ref="Y297:Y304" si="428">IF($D297="","",TEXT(DATE(YEAR(W$3-$E297),MONTH(W$3-$E297),DAY(W$3-$E297))-DATE(YEAR($P297-$O297),MONTH($P297-$O297),DAY($P297-$O297)),"yy년")&amp;VALUE(TEXT(DATE(YEAR(W$3-$E297),MONTH(W$3-$E297),DAY(W$3-$E297))-DATE(YEAR($P297-$O297),MONTH($P297-$O297),DAY($P297-$O297)),"mm")-1)&amp;TEXT(DATE(YEAR(W$3-$E297),MONTH(W$3-$E297),DAY(W$3-$E297))-DATE(YEAR($P297-$O297),MONTH($P297-$O297),DAY($P297-$O297)),"월dd일"))</f>
        <v>#VALUE!</v>
      </c>
      <c r="Z297" s="769" t="e">
        <f t="shared" si="359"/>
        <v>#VALUE!</v>
      </c>
      <c r="AA297" s="705" t="e">
        <f t="shared" si="360"/>
        <v>#VALUE!</v>
      </c>
      <c r="AB297" s="702">
        <f t="shared" si="347"/>
        <v>1</v>
      </c>
      <c r="AC297" s="703" t="e">
        <f t="shared" ref="AC297:AC304" si="429">IF($D297="",0,DATEDIF(IF(OR(MID($D297,LEN(CLEAN($D297))-6,1)&lt;="2",MID($D297,LEN(CLEAN($D297))-6,1)="5",MID($D297,LEN(CLEAN($D297))-6,1)="6"),DATE(MID($D297,1,2),MID($D297,3,2),MID($D297,5,2)),CHOOSE(14-LEN(CLEAN($D297)), DATE(MID($D297,1,2)+100,MID($D297,3,2),MID($D297,5,2)), DATE(MID($D297,1,1)+100,MID($D297,2,2),MID($D297,4,2)),DATE(2000,MID($D297,1,2),MID($D297,3,2)),DATE(2000,MID($D297,1,1),MID($D297,2,2)))),AB$3,"y"))</f>
        <v>#VALUE!</v>
      </c>
      <c r="AD297" s="704" t="e">
        <f t="shared" ref="AD297:AD304" si="430">IF($D297="","",TEXT(DATE(YEAR(AB$3-$E297),MONTH(AB$3-$E297),DAY(AB$3-$E297))-DATE(YEAR($P297-$O297),MONTH($P297-$O297),DAY($P297-$O297)),"yy년")&amp;VALUE(TEXT(DATE(YEAR(AB$3-$E297),MONTH(AB$3-$E297),DAY(AB$3-$E297))-DATE(YEAR($P297-$O297),MONTH($P297-$O297),DAY($P297-$O297)),"mm")-1)&amp;TEXT(DATE(YEAR(AB$3-$E297),MONTH(AB$3-$E297),DAY(AB$3-$E297))-DATE(YEAR($P297-$O297),MONTH($P297-$O297),DAY($P297-$O297)),"월dd일"))</f>
        <v>#VALUE!</v>
      </c>
      <c r="AE297" s="769" t="e">
        <f t="shared" si="361"/>
        <v>#VALUE!</v>
      </c>
      <c r="AF297" s="705" t="e">
        <f t="shared" si="362"/>
        <v>#VALUE!</v>
      </c>
      <c r="AG297" s="702">
        <f t="shared" si="348"/>
        <v>1</v>
      </c>
      <c r="AH297" s="703" t="e">
        <f t="shared" ref="AH297:AH304" si="431">IF($D297="",0,DATEDIF(IF(OR(MID($D297,LEN(CLEAN($D297))-6,1)&lt;="2",MID($D297,LEN(CLEAN($D297))-6,1)="5",MID($D297,LEN(CLEAN($D297))-6,1)="6"),DATE(MID($D297,1,2),MID($D297,3,2),MID($D297,5,2)),CHOOSE(14-LEN(CLEAN($D297)), DATE(MID($D297,1,2)+100,MID($D297,3,2),MID($D297,5,2)), DATE(MID($D297,1,1)+100,MID($D297,2,2),MID($D297,4,2)),DATE(2000,MID($D297,1,2),MID($D297,3,2)),DATE(2000,MID($D297,1,1),MID($D297,2,2)))),AG$3,"y"))</f>
        <v>#VALUE!</v>
      </c>
      <c r="AI297" s="704" t="e">
        <f t="shared" ref="AI297:AI304" si="432">IF($D297="","",TEXT(DATE(YEAR(AG$3-$E297),MONTH(AG$3-$E297),DAY(AG$3-$E297))-DATE(YEAR($P297-$O297),MONTH($P297-$O297),DAY($P297-$O297)),"yy년")&amp;VALUE(TEXT(DATE(YEAR(AG$3-$E297),MONTH(AG$3-$E297),DAY(AG$3-$E297))-DATE(YEAR($P297-$O297),MONTH($P297-$O297),DAY($P297-$O297)),"mm")-1)&amp;TEXT(DATE(YEAR(AG$3-$E297),MONTH(AG$3-$E297),DAY(AG$3-$E297))-DATE(YEAR($P297-$O297),MONTH($P297-$O297),DAY($P297-$O297)),"월dd일"))</f>
        <v>#VALUE!</v>
      </c>
      <c r="AJ297" s="769" t="e">
        <f t="shared" si="363"/>
        <v>#VALUE!</v>
      </c>
      <c r="AK297" s="705" t="e">
        <f t="shared" si="364"/>
        <v>#VALUE!</v>
      </c>
      <c r="AL297" s="702">
        <f t="shared" si="349"/>
        <v>1</v>
      </c>
      <c r="AM297" s="703" t="e">
        <f t="shared" ref="AM297:AM304" si="433">IF($D297="",0,DATEDIF(IF(OR(MID($D297,LEN(CLEAN($D297))-6,1)&lt;="2",MID($D297,LEN(CLEAN($D297))-6,1)="5",MID($D297,LEN(CLEAN($D297))-6,1)="6"),DATE(MID($D297,1,2),MID($D297,3,2),MID($D297,5,2)),CHOOSE(14-LEN(CLEAN($D297)), DATE(MID($D297,1,2)+100,MID($D297,3,2),MID($D297,5,2)), DATE(MID($D297,1,1)+100,MID($D297,2,2),MID($D297,4,2)),DATE(2000,MID($D297,1,2),MID($D297,3,2)),DATE(2000,MID($D297,1,1),MID($D297,2,2)))),AL$3,"y"))</f>
        <v>#VALUE!</v>
      </c>
      <c r="AN297" s="704" t="e">
        <f t="shared" ref="AN297:AN304" si="434">IF($D297="","",TEXT(DATE(YEAR(AL$3-$E297),MONTH(AL$3-$E297),DAY(AL$3-$E297))-DATE(YEAR($P297-$O297),MONTH($P297-$O297),DAY($P297-$O297)),"yy년")&amp;VALUE(TEXT(DATE(YEAR(AL$3-$E297),MONTH(AL$3-$E297),DAY(AL$3-$E297))-DATE(YEAR($P297-$O297),MONTH($P297-$O297),DAY($P297-$O297)),"mm")-1)&amp;TEXT(DATE(YEAR(AL$3-$E297),MONTH(AL$3-$E297),DAY(AL$3-$E297))-DATE(YEAR($P297-$O297),MONTH($P297-$O297),DAY($P297-$O297)),"월dd일"))</f>
        <v>#VALUE!</v>
      </c>
      <c r="AO297" s="769" t="e">
        <f t="shared" si="365"/>
        <v>#VALUE!</v>
      </c>
      <c r="AP297" s="705" t="e">
        <f t="shared" si="366"/>
        <v>#VALUE!</v>
      </c>
      <c r="AQ297" s="702">
        <f t="shared" si="350"/>
        <v>1</v>
      </c>
      <c r="AR297" s="703" t="e">
        <f t="shared" ref="AR297:AR304" si="435">IF($D297="",0,DATEDIF(IF(OR(MID($D297,LEN(CLEAN($D297))-6,1)&lt;="2",MID($D297,LEN(CLEAN($D297))-6,1)="5",MID($D297,LEN(CLEAN($D297))-6,1)="6"),DATE(MID($D297,1,2),MID($D297,3,2),MID($D297,5,2)),CHOOSE(14-LEN(CLEAN($D297)), DATE(MID($D297,1,2)+100,MID($D297,3,2),MID($D297,5,2)), DATE(MID($D297,1,1)+100,MID($D297,2,2),MID($D297,4,2)),DATE(2000,MID($D297,1,2),MID($D297,3,2)),DATE(2000,MID($D297,1,1),MID($D297,2,2)))),AQ$3,"y"))</f>
        <v>#VALUE!</v>
      </c>
      <c r="AS297" s="704" t="e">
        <f t="shared" ref="AS297:AS304" si="436">IF($D297="","",TEXT(DATE(YEAR(AQ$3-$E297),MONTH(AQ$3-$E297),DAY(AQ$3-$E297))-DATE(YEAR($P297-$O297),MONTH($P297-$O297),DAY($P297-$O297)),"yy년")&amp;VALUE(TEXT(DATE(YEAR(AQ$3-$E297),MONTH(AQ$3-$E297),DAY(AQ$3-$E297))-DATE(YEAR($P297-$O297),MONTH($P297-$O297),DAY($P297-$O297)),"mm")-1)&amp;TEXT(DATE(YEAR(AQ$3-$E297),MONTH(AQ$3-$E297),DAY(AQ$3-$E297))-DATE(YEAR($P297-$O297),MONTH($P297-$O297),DAY($P297-$O297)),"월dd일"))</f>
        <v>#VALUE!</v>
      </c>
      <c r="AT297" s="769" t="e">
        <f t="shared" si="367"/>
        <v>#VALUE!</v>
      </c>
      <c r="AU297" s="705" t="e">
        <f t="shared" si="368"/>
        <v>#VALUE!</v>
      </c>
      <c r="AV297" s="702">
        <f t="shared" si="351"/>
        <v>1</v>
      </c>
      <c r="AW297" s="703" t="e">
        <f t="shared" ref="AW297:AW304" si="437">IF($D297="",0,DATEDIF(IF(OR(MID($D297,LEN(CLEAN($D297))-6,1)&lt;="2",MID($D297,LEN(CLEAN($D297))-6,1)="5",MID($D297,LEN(CLEAN($D297))-6,1)="6"),DATE(MID($D297,1,2),MID($D297,3,2),MID($D297,5,2)),CHOOSE(14-LEN(CLEAN($D297)), DATE(MID($D297,1,2)+100,MID($D297,3,2),MID($D297,5,2)), DATE(MID($D297,1,1)+100,MID($D297,2,2),MID($D297,4,2)),DATE(2000,MID($D297,1,2),MID($D297,3,2)),DATE(2000,MID($D297,1,1),MID($D297,2,2)))),AV$3,"y"))</f>
        <v>#VALUE!</v>
      </c>
      <c r="AX297" s="704" t="e">
        <f t="shared" ref="AX297:AX304" si="438">IF($D297="","",TEXT(DATE(YEAR(AV$3-$E297),MONTH(AV$3-$E297),DAY(AV$3-$E297))-DATE(YEAR($P297-$O297),MONTH($P297-$O297),DAY($P297-$O297)),"yy년")&amp;VALUE(TEXT(DATE(YEAR(AV$3-$E297),MONTH(AV$3-$E297),DAY(AV$3-$E297))-DATE(YEAR($P297-$O297),MONTH($P297-$O297),DAY($P297-$O297)),"mm")-1)&amp;TEXT(DATE(YEAR(AV$3-$E297),MONTH(AV$3-$E297),DAY(AV$3-$E297))-DATE(YEAR($P297-$O297),MONTH($P297-$O297),DAY($P297-$O297)),"월dd일"))</f>
        <v>#VALUE!</v>
      </c>
      <c r="AY297" s="769" t="e">
        <f t="shared" si="369"/>
        <v>#VALUE!</v>
      </c>
      <c r="AZ297" s="705" t="e">
        <f t="shared" si="370"/>
        <v>#VALUE!</v>
      </c>
      <c r="BA297" s="702">
        <f t="shared" si="352"/>
        <v>1</v>
      </c>
      <c r="BB297" s="703" t="e">
        <f t="shared" ref="BB297:BB304" si="439">IF($D297="",0,DATEDIF(IF(OR(MID($D297,LEN(CLEAN($D297))-6,1)&lt;="2",MID($D297,LEN(CLEAN($D297))-6,1)="5",MID($D297,LEN(CLEAN($D297))-6,1)="6"),DATE(MID($D297,1,2),MID($D297,3,2),MID($D297,5,2)),CHOOSE(14-LEN(CLEAN($D297)), DATE(MID($D297,1,2)+100,MID($D297,3,2),MID($D297,5,2)), DATE(MID($D297,1,1)+100,MID($D297,2,2),MID($D297,4,2)),DATE(2000,MID($D297,1,2),MID($D297,3,2)),DATE(2000,MID($D297,1,1),MID($D297,2,2)))),BA$3,"y"))</f>
        <v>#VALUE!</v>
      </c>
      <c r="BC297" s="704" t="e">
        <f t="shared" ref="BC297:BC304" si="440">IF($D297="","",TEXT(DATE(YEAR(BA$3-$E297),MONTH(BA$3-$E297),DAY(BA$3-$E297))-DATE(YEAR($P297-$O297),MONTH($P297-$O297),DAY($P297-$O297)),"yy년")&amp;VALUE(TEXT(DATE(YEAR(BA$3-$E297),MONTH(BA$3-$E297),DAY(BA$3-$E297))-DATE(YEAR($P297-$O297),MONTH($P297-$O297),DAY($P297-$O297)),"mm")-1)&amp;TEXT(DATE(YEAR(BA$3-$E297),MONTH(BA$3-$E297),DAY(BA$3-$E297))-DATE(YEAR($P297-$O297),MONTH($P297-$O297),DAY($P297-$O297)),"월dd일"))</f>
        <v>#VALUE!</v>
      </c>
      <c r="BD297" s="769" t="e">
        <f t="shared" si="371"/>
        <v>#VALUE!</v>
      </c>
      <c r="BE297" s="705" t="e">
        <f t="shared" si="372"/>
        <v>#VALUE!</v>
      </c>
      <c r="BF297" s="702">
        <f t="shared" si="353"/>
        <v>1</v>
      </c>
      <c r="BG297" s="703" t="e">
        <f t="shared" ref="BG297:BG304" si="441">IF($D297="",0,DATEDIF(IF(OR(MID($D297,LEN(CLEAN($D297))-6,1)&lt;="2",MID($D297,LEN(CLEAN($D297))-6,1)="5",MID($D297,LEN(CLEAN($D297))-6,1)="6"),DATE(MID($D297,1,2),MID($D297,3,2),MID($D297,5,2)),CHOOSE(14-LEN(CLEAN($D297)), DATE(MID($D297,1,2)+100,MID($D297,3,2),MID($D297,5,2)), DATE(MID($D297,1,1)+100,MID($D297,2,2),MID($D297,4,2)),DATE(2000,MID($D297,1,2),MID($D297,3,2)),DATE(2000,MID($D297,1,1),MID($D297,2,2)))),BF$3,"y"))</f>
        <v>#VALUE!</v>
      </c>
      <c r="BH297" s="704" t="e">
        <f t="shared" ref="BH297:BH304" si="442">IF($D297="","",TEXT(DATE(YEAR(BF$3-$E297),MONTH(BF$3-$E297),DAY(BF$3-$E297))-DATE(YEAR($P297-$O297),MONTH($P297-$O297),DAY($P297-$O297)),"yy년")&amp;VALUE(TEXT(DATE(YEAR(BF$3-$E297),MONTH(BF$3-$E297),DAY(BF$3-$E297))-DATE(YEAR($P297-$O297),MONTH($P297-$O297),DAY($P297-$O297)),"mm")-1)&amp;TEXT(DATE(YEAR(BF$3-$E297),MONTH(BF$3-$E297),DAY(BF$3-$E297))-DATE(YEAR($P297-$O297),MONTH($P297-$O297),DAY($P297-$O297)),"월dd일"))</f>
        <v>#VALUE!</v>
      </c>
      <c r="BI297" s="769" t="e">
        <f t="shared" si="373"/>
        <v>#VALUE!</v>
      </c>
      <c r="BJ297" s="705" t="e">
        <f t="shared" si="374"/>
        <v>#VALUE!</v>
      </c>
      <c r="BK297" s="702">
        <f t="shared" si="354"/>
        <v>1</v>
      </c>
      <c r="BL297" s="703" t="e">
        <f t="shared" ref="BL297:BL304" si="443">IF($D297="",0,DATEDIF(IF(OR(MID($D297,LEN(CLEAN($D297))-6,1)&lt;="2",MID($D297,LEN(CLEAN($D297))-6,1)="5",MID($D297,LEN(CLEAN($D297))-6,1)="6"),DATE(MID($D297,1,2),MID($D297,3,2),MID($D297,5,2)),CHOOSE(14-LEN(CLEAN($D297)), DATE(MID($D297,1,2)+100,MID($D297,3,2),MID($D297,5,2)), DATE(MID($D297,1,1)+100,MID($D297,2,2),MID($D297,4,2)),DATE(2000,MID($D297,1,2),MID($D297,3,2)),DATE(2000,MID($D297,1,1),MID($D297,2,2)))),BK$3,"y"))</f>
        <v>#VALUE!</v>
      </c>
      <c r="BM297" s="704" t="e">
        <f t="shared" ref="BM297:BM304" si="444">IF($D297="","",TEXT(DATE(YEAR(BK$3-$E297),MONTH(BK$3-$E297),DAY(BK$3-$E297))-DATE(YEAR($P297-$O297),MONTH($P297-$O297),DAY($P297-$O297)),"yy년")&amp;VALUE(TEXT(DATE(YEAR(BK$3-$E297),MONTH(BK$3-$E297),DAY(BK$3-$E297))-DATE(YEAR($P297-$O297),MONTH($P297-$O297),DAY($P297-$O297)),"mm")-1)&amp;TEXT(DATE(YEAR(BK$3-$E297),MONTH(BK$3-$E297),DAY(BK$3-$E297))-DATE(YEAR($P297-$O297),MONTH($P297-$O297),DAY($P297-$O297)),"월dd일"))</f>
        <v>#VALUE!</v>
      </c>
      <c r="BN297" s="769" t="e">
        <f t="shared" si="375"/>
        <v>#VALUE!</v>
      </c>
      <c r="BO297" s="705" t="e">
        <f t="shared" si="376"/>
        <v>#VALUE!</v>
      </c>
      <c r="BP297" s="702">
        <f t="shared" si="355"/>
        <v>1</v>
      </c>
      <c r="BQ297" s="703" t="e">
        <f t="shared" ref="BQ297:BQ304" si="445">IF($D297="",0,DATEDIF(IF(OR(MID($D297,LEN(CLEAN($D297))-6,1)&lt;="2",MID($D297,LEN(CLEAN($D297))-6,1)="5",MID($D297,LEN(CLEAN($D297))-6,1)="6"),DATE(MID($D297,1,2),MID($D297,3,2),MID($D297,5,2)),CHOOSE(14-LEN(CLEAN($D297)), DATE(MID($D297,1,2)+100,MID($D297,3,2),MID($D297,5,2)), DATE(MID($D297,1,1)+100,MID($D297,2,2),MID($D297,4,2)),DATE(2000,MID($D297,1,2),MID($D297,3,2)),DATE(2000,MID($D297,1,1),MID($D297,2,2)))),BP$3,"y"))</f>
        <v>#VALUE!</v>
      </c>
      <c r="BR297" s="704" t="e">
        <f t="shared" ref="BR297:BR304" si="446">IF($D297="","",TEXT(DATE(YEAR(BP$3-$E297),MONTH(BP$3-$E297),DAY(BP$3-$E297))-DATE(YEAR($P297-$O297),MONTH($P297-$O297),DAY($P297-$O297)),"yy년")&amp;VALUE(TEXT(DATE(YEAR(BP$3-$E297),MONTH(BP$3-$E297),DAY(BP$3-$E297))-DATE(YEAR($P297-$O297),MONTH($P297-$O297),DAY($P297-$O297)),"mm")-1)&amp;TEXT(DATE(YEAR(BP$3-$E297),MONTH(BP$3-$E297),DAY(BP$3-$E297))-DATE(YEAR($P297-$O297),MONTH($P297-$O297),DAY($P297-$O297)),"월dd일"))</f>
        <v>#VALUE!</v>
      </c>
      <c r="BS297" s="769" t="e">
        <f t="shared" si="377"/>
        <v>#VALUE!</v>
      </c>
      <c r="BT297" s="705" t="e">
        <f t="shared" si="378"/>
        <v>#VALUE!</v>
      </c>
      <c r="BU297" s="702">
        <f t="shared" si="356"/>
        <v>1</v>
      </c>
      <c r="BV297" s="703" t="e">
        <f t="shared" ref="BV297:BV304" si="447">IF($D297="",0,DATEDIF(IF(OR(MID($D297,LEN(CLEAN($D297))-6,1)&lt;="2",MID($D297,LEN(CLEAN($D297))-6,1)="5",MID($D297,LEN(CLEAN($D297))-6,1)="6"),DATE(MID($D297,1,2),MID($D297,3,2),MID($D297,5,2)),CHOOSE(14-LEN(CLEAN($D297)), DATE(MID($D297,1,2)+100,MID($D297,3,2),MID($D297,5,2)), DATE(MID($D297,1,1)+100,MID($D297,2,2),MID($D297,4,2)),DATE(2000,MID($D297,1,2),MID($D297,3,2)),DATE(2000,MID($D297,1,1),MID($D297,2,2)))),BU$3,"y"))</f>
        <v>#VALUE!</v>
      </c>
      <c r="BW297" s="704" t="e">
        <f t="shared" ref="BW297:BW304" si="448">IF($D297="","",TEXT(DATE(YEAR(BU$3-$E297),MONTH(BU$3-$E297),DAY(BU$3-$E297))-DATE(YEAR($P297-$O297),MONTH($P297-$O297),DAY($P297-$O297)),"yy년")&amp;VALUE(TEXT(DATE(YEAR(BU$3-$E297),MONTH(BU$3-$E297),DAY(BU$3-$E297))-DATE(YEAR($P297-$O297),MONTH($P297-$O297),DAY($P297-$O297)),"mm")-1)&amp;TEXT(DATE(YEAR(BU$3-$E297),MONTH(BU$3-$E297),DAY(BU$3-$E297))-DATE(YEAR($P297-$O297),MONTH($P297-$O297),DAY($P297-$O297)),"월dd일"))</f>
        <v>#VALUE!</v>
      </c>
      <c r="BX297" s="769" t="e">
        <f t="shared" si="379"/>
        <v>#VALUE!</v>
      </c>
      <c r="BY297" s="705" t="e">
        <f t="shared" si="380"/>
        <v>#VALUE!</v>
      </c>
      <c r="BZ297" s="702">
        <f t="shared" si="357"/>
        <v>1</v>
      </c>
      <c r="CA297" s="703" t="e">
        <f t="shared" ref="CA297:CA304" si="449">IF($D297="",0,DATEDIF(IF(OR(MID($D297,LEN(CLEAN($D297))-6,1)&lt;="2",MID($D297,LEN(CLEAN($D297))-6,1)="5",MID($D297,LEN(CLEAN($D297))-6,1)="6"),DATE(MID($D297,1,2),MID($D297,3,2),MID($D297,5,2)),CHOOSE(14-LEN(CLEAN($D297)), DATE(MID($D297,1,2)+100,MID($D297,3,2),MID($D297,5,2)), DATE(MID($D297,1,1)+100,MID($D297,2,2),MID($D297,4,2)),DATE(2000,MID($D297,1,2),MID($D297,3,2)),DATE(2000,MID($D297,1,1),MID($D297,2,2)))),BZ$3,"y"))</f>
        <v>#VALUE!</v>
      </c>
      <c r="CB297" s="704" t="e">
        <f t="shared" ref="CB297:CB304" si="450">IF($D297="","",TEXT(DATE(YEAR(BZ$3-$E297),MONTH(BZ$3-$E297),DAY(BZ$3-$E297))-DATE(YEAR($P297-$O297),MONTH($P297-$O297),DAY($P297-$O297)),"yy년")&amp;VALUE(TEXT(DATE(YEAR(BZ$3-$E297),MONTH(BZ$3-$E297),DAY(BZ$3-$E297))-DATE(YEAR($P297-$O297),MONTH($P297-$O297),DAY($P297-$O297)),"mm")-1)&amp;TEXT(DATE(YEAR(BZ$3-$E297),MONTH(BZ$3-$E297),DAY(BZ$3-$E297))-DATE(YEAR($P297-$O297),MONTH($P297-$O297),DAY($P297-$O297)),"월dd일"))</f>
        <v>#VALUE!</v>
      </c>
      <c r="CC297" s="769" t="e">
        <f t="shared" si="381"/>
        <v>#VALUE!</v>
      </c>
      <c r="CD297" s="705" t="e">
        <f t="shared" si="382"/>
        <v>#VALUE!</v>
      </c>
      <c r="CE297" s="706">
        <f t="shared" ref="CE297:CE304" si="451">SUM(W297,AB297,AG297,AL297,AQ297,AV297,BA297,BF297,BK297,BP297,BU297,BZ297)</f>
        <v>12</v>
      </c>
      <c r="CF297" s="707" t="e">
        <f t="shared" ref="CF297:CF304" si="452">SUM(AA297,AF297,AK297,AP297,AU297,AZ297,BE297,BJ297,BO297,BT297,BY297,CD297)</f>
        <v>#VALUE!</v>
      </c>
      <c r="CG297" s="708"/>
      <c r="CH297" s="709"/>
      <c r="CI297" s="719"/>
      <c r="CJ297" s="719"/>
      <c r="CK297" s="720"/>
      <c r="CL297" s="721"/>
      <c r="CM297" s="721"/>
      <c r="CN297" s="722"/>
      <c r="CO297" s="742" t="e">
        <f t="shared" ref="CO297:CO304" si="453">IF(CE297=0,0,CF297/CE297)</f>
        <v>#VALUE!</v>
      </c>
      <c r="CP297" s="743" t="e">
        <f t="shared" ref="CP297:CP304" si="454">IF(CO297=100%,"청년",IF(CO297=0%,"청년외","확인"))</f>
        <v>#VALUE!</v>
      </c>
      <c r="CQ297" s="724">
        <f t="shared" ref="CQ297:CQ304" si="455">C297</f>
        <v>0</v>
      </c>
      <c r="CR297" s="725" t="e">
        <f t="shared" si="358"/>
        <v>#VALUE!</v>
      </c>
      <c r="CS297" s="725" t="e">
        <f t="shared" si="358"/>
        <v>#VALUE!</v>
      </c>
      <c r="CT297" s="725" t="e">
        <f t="shared" ref="CT297:CT304" si="456">SUM(CR297:CS297)</f>
        <v>#VALUE!</v>
      </c>
      <c r="CU297" s="709"/>
    </row>
    <row r="298" spans="1:99" ht="16.5" customHeight="1" thickBot="1">
      <c r="A298" s="23">
        <f t="shared" si="345"/>
        <v>294</v>
      </c>
      <c r="B298" s="142">
        <f>'2020-상시근로자'!B298</f>
        <v>0</v>
      </c>
      <c r="C298" s="635">
        <f>'2020-상시근로자'!C298</f>
        <v>0</v>
      </c>
      <c r="D298" s="637">
        <f>'2020-상시근로자'!D298</f>
        <v>0</v>
      </c>
      <c r="E298" s="156" t="e">
        <f t="shared" si="420"/>
        <v>#VALUE!</v>
      </c>
      <c r="F298" s="30" t="e">
        <f t="shared" si="421"/>
        <v>#VALUE!</v>
      </c>
      <c r="G298" s="31" t="e">
        <f t="shared" si="422"/>
        <v>#VALUE!</v>
      </c>
      <c r="H298" s="147" t="e">
        <f t="shared" si="423"/>
        <v>#VALUE!</v>
      </c>
      <c r="I298" s="636">
        <f>'2020-상시근로자'!E298</f>
        <v>0</v>
      </c>
      <c r="J298" s="636">
        <f>'2020-상시근로자'!G298</f>
        <v>0</v>
      </c>
      <c r="K298" s="33" t="e">
        <f t="shared" si="424"/>
        <v>#VALUE!</v>
      </c>
      <c r="L298" s="33">
        <f t="shared" si="425"/>
        <v>0</v>
      </c>
      <c r="M298" s="35" t="e">
        <f t="shared" si="426"/>
        <v>#VALUE!</v>
      </c>
      <c r="N298" s="108"/>
      <c r="O298" s="180"/>
      <c r="P298" s="181"/>
      <c r="Q298" s="194" t="s">
        <v>160</v>
      </c>
      <c r="R298" s="107" t="s">
        <v>160</v>
      </c>
      <c r="S298" s="43"/>
      <c r="T298" s="122" t="s">
        <v>160</v>
      </c>
      <c r="U298" s="122" t="s">
        <v>160</v>
      </c>
      <c r="V298" s="195" t="s">
        <v>160</v>
      </c>
      <c r="W298" s="702">
        <f t="shared" si="346"/>
        <v>1</v>
      </c>
      <c r="X298" s="703" t="e">
        <f t="shared" si="427"/>
        <v>#VALUE!</v>
      </c>
      <c r="Y298" s="704" t="e">
        <f t="shared" si="428"/>
        <v>#VALUE!</v>
      </c>
      <c r="Z298" s="769" t="e">
        <f t="shared" si="359"/>
        <v>#VALUE!</v>
      </c>
      <c r="AA298" s="705" t="e">
        <f t="shared" si="360"/>
        <v>#VALUE!</v>
      </c>
      <c r="AB298" s="702">
        <f t="shared" si="347"/>
        <v>1</v>
      </c>
      <c r="AC298" s="703" t="e">
        <f t="shared" si="429"/>
        <v>#VALUE!</v>
      </c>
      <c r="AD298" s="704" t="e">
        <f t="shared" si="430"/>
        <v>#VALUE!</v>
      </c>
      <c r="AE298" s="769" t="e">
        <f t="shared" si="361"/>
        <v>#VALUE!</v>
      </c>
      <c r="AF298" s="705" t="e">
        <f t="shared" si="362"/>
        <v>#VALUE!</v>
      </c>
      <c r="AG298" s="702">
        <f t="shared" si="348"/>
        <v>1</v>
      </c>
      <c r="AH298" s="703" t="e">
        <f t="shared" si="431"/>
        <v>#VALUE!</v>
      </c>
      <c r="AI298" s="704" t="e">
        <f t="shared" si="432"/>
        <v>#VALUE!</v>
      </c>
      <c r="AJ298" s="769" t="e">
        <f t="shared" si="363"/>
        <v>#VALUE!</v>
      </c>
      <c r="AK298" s="705" t="e">
        <f t="shared" si="364"/>
        <v>#VALUE!</v>
      </c>
      <c r="AL298" s="702">
        <f t="shared" si="349"/>
        <v>1</v>
      </c>
      <c r="AM298" s="703" t="e">
        <f t="shared" si="433"/>
        <v>#VALUE!</v>
      </c>
      <c r="AN298" s="704" t="e">
        <f t="shared" si="434"/>
        <v>#VALUE!</v>
      </c>
      <c r="AO298" s="769" t="e">
        <f t="shared" si="365"/>
        <v>#VALUE!</v>
      </c>
      <c r="AP298" s="705" t="e">
        <f t="shared" si="366"/>
        <v>#VALUE!</v>
      </c>
      <c r="AQ298" s="702">
        <f t="shared" si="350"/>
        <v>1</v>
      </c>
      <c r="AR298" s="703" t="e">
        <f t="shared" si="435"/>
        <v>#VALUE!</v>
      </c>
      <c r="AS298" s="704" t="e">
        <f t="shared" si="436"/>
        <v>#VALUE!</v>
      </c>
      <c r="AT298" s="769" t="e">
        <f t="shared" si="367"/>
        <v>#VALUE!</v>
      </c>
      <c r="AU298" s="705" t="e">
        <f t="shared" si="368"/>
        <v>#VALUE!</v>
      </c>
      <c r="AV298" s="702">
        <f t="shared" si="351"/>
        <v>1</v>
      </c>
      <c r="AW298" s="703" t="e">
        <f t="shared" si="437"/>
        <v>#VALUE!</v>
      </c>
      <c r="AX298" s="704" t="e">
        <f t="shared" si="438"/>
        <v>#VALUE!</v>
      </c>
      <c r="AY298" s="769" t="e">
        <f t="shared" si="369"/>
        <v>#VALUE!</v>
      </c>
      <c r="AZ298" s="705" t="e">
        <f t="shared" si="370"/>
        <v>#VALUE!</v>
      </c>
      <c r="BA298" s="702">
        <f t="shared" si="352"/>
        <v>1</v>
      </c>
      <c r="BB298" s="703" t="e">
        <f t="shared" si="439"/>
        <v>#VALUE!</v>
      </c>
      <c r="BC298" s="704" t="e">
        <f t="shared" si="440"/>
        <v>#VALUE!</v>
      </c>
      <c r="BD298" s="769" t="e">
        <f t="shared" si="371"/>
        <v>#VALUE!</v>
      </c>
      <c r="BE298" s="705" t="e">
        <f t="shared" si="372"/>
        <v>#VALUE!</v>
      </c>
      <c r="BF298" s="702">
        <f t="shared" si="353"/>
        <v>1</v>
      </c>
      <c r="BG298" s="703" t="e">
        <f t="shared" si="441"/>
        <v>#VALUE!</v>
      </c>
      <c r="BH298" s="704" t="e">
        <f t="shared" si="442"/>
        <v>#VALUE!</v>
      </c>
      <c r="BI298" s="769" t="e">
        <f t="shared" si="373"/>
        <v>#VALUE!</v>
      </c>
      <c r="BJ298" s="705" t="e">
        <f t="shared" si="374"/>
        <v>#VALUE!</v>
      </c>
      <c r="BK298" s="702">
        <f t="shared" si="354"/>
        <v>1</v>
      </c>
      <c r="BL298" s="703" t="e">
        <f t="shared" si="443"/>
        <v>#VALUE!</v>
      </c>
      <c r="BM298" s="704" t="e">
        <f t="shared" si="444"/>
        <v>#VALUE!</v>
      </c>
      <c r="BN298" s="769" t="e">
        <f t="shared" si="375"/>
        <v>#VALUE!</v>
      </c>
      <c r="BO298" s="705" t="e">
        <f t="shared" si="376"/>
        <v>#VALUE!</v>
      </c>
      <c r="BP298" s="702">
        <f t="shared" si="355"/>
        <v>1</v>
      </c>
      <c r="BQ298" s="703" t="e">
        <f t="shared" si="445"/>
        <v>#VALUE!</v>
      </c>
      <c r="BR298" s="704" t="e">
        <f t="shared" si="446"/>
        <v>#VALUE!</v>
      </c>
      <c r="BS298" s="769" t="e">
        <f t="shared" si="377"/>
        <v>#VALUE!</v>
      </c>
      <c r="BT298" s="705" t="e">
        <f t="shared" si="378"/>
        <v>#VALUE!</v>
      </c>
      <c r="BU298" s="702">
        <f t="shared" si="356"/>
        <v>1</v>
      </c>
      <c r="BV298" s="703" t="e">
        <f t="shared" si="447"/>
        <v>#VALUE!</v>
      </c>
      <c r="BW298" s="704" t="e">
        <f t="shared" si="448"/>
        <v>#VALUE!</v>
      </c>
      <c r="BX298" s="769" t="e">
        <f t="shared" si="379"/>
        <v>#VALUE!</v>
      </c>
      <c r="BY298" s="705" t="e">
        <f t="shared" si="380"/>
        <v>#VALUE!</v>
      </c>
      <c r="BZ298" s="702">
        <f t="shared" si="357"/>
        <v>1</v>
      </c>
      <c r="CA298" s="703" t="e">
        <f t="shared" si="449"/>
        <v>#VALUE!</v>
      </c>
      <c r="CB298" s="704" t="e">
        <f t="shared" si="450"/>
        <v>#VALUE!</v>
      </c>
      <c r="CC298" s="769" t="e">
        <f t="shared" si="381"/>
        <v>#VALUE!</v>
      </c>
      <c r="CD298" s="705" t="e">
        <f t="shared" si="382"/>
        <v>#VALUE!</v>
      </c>
      <c r="CE298" s="706">
        <f t="shared" si="451"/>
        <v>12</v>
      </c>
      <c r="CF298" s="707" t="e">
        <f t="shared" si="452"/>
        <v>#VALUE!</v>
      </c>
      <c r="CG298" s="708"/>
      <c r="CH298" s="709"/>
      <c r="CI298" s="719"/>
      <c r="CJ298" s="719"/>
      <c r="CK298" s="720"/>
      <c r="CL298" s="721"/>
      <c r="CM298" s="721"/>
      <c r="CN298" s="722"/>
      <c r="CO298" s="742" t="e">
        <f t="shared" si="453"/>
        <v>#VALUE!</v>
      </c>
      <c r="CP298" s="743" t="e">
        <f t="shared" si="454"/>
        <v>#VALUE!</v>
      </c>
      <c r="CQ298" s="724">
        <f t="shared" si="455"/>
        <v>0</v>
      </c>
      <c r="CR298" s="725" t="e">
        <f t="shared" ref="CR298:CS304" si="457">IF($CP298=CR$4,$CN298,0)</f>
        <v>#VALUE!</v>
      </c>
      <c r="CS298" s="725" t="e">
        <f t="shared" si="457"/>
        <v>#VALUE!</v>
      </c>
      <c r="CT298" s="725" t="e">
        <f t="shared" si="456"/>
        <v>#VALUE!</v>
      </c>
      <c r="CU298" s="709"/>
    </row>
    <row r="299" spans="1:99" ht="16.5" customHeight="1">
      <c r="A299" s="23">
        <f t="shared" ref="A299:A304" si="458">A298+1</f>
        <v>295</v>
      </c>
      <c r="B299" s="142">
        <f>'2020-상시근로자'!B299</f>
        <v>0</v>
      </c>
      <c r="C299" s="635">
        <f>'2020-상시근로자'!C299</f>
        <v>0</v>
      </c>
      <c r="D299" s="637">
        <f>'2020-상시근로자'!D299</f>
        <v>0</v>
      </c>
      <c r="E299" s="156" t="e">
        <f t="shared" si="420"/>
        <v>#VALUE!</v>
      </c>
      <c r="F299" s="30" t="e">
        <f t="shared" si="421"/>
        <v>#VALUE!</v>
      </c>
      <c r="G299" s="31" t="e">
        <f t="shared" si="422"/>
        <v>#VALUE!</v>
      </c>
      <c r="H299" s="147" t="e">
        <f t="shared" si="423"/>
        <v>#VALUE!</v>
      </c>
      <c r="I299" s="636">
        <f>'2020-상시근로자'!E299</f>
        <v>0</v>
      </c>
      <c r="J299" s="636">
        <f>'2020-상시근로자'!G299</f>
        <v>0</v>
      </c>
      <c r="K299" s="33" t="e">
        <f t="shared" si="424"/>
        <v>#VALUE!</v>
      </c>
      <c r="L299" s="33">
        <f t="shared" si="425"/>
        <v>0</v>
      </c>
      <c r="M299" s="35" t="e">
        <f t="shared" si="426"/>
        <v>#VALUE!</v>
      </c>
      <c r="N299" s="108"/>
      <c r="O299" s="178"/>
      <c r="P299" s="179"/>
      <c r="Q299" s="194" t="s">
        <v>160</v>
      </c>
      <c r="R299" s="107" t="s">
        <v>160</v>
      </c>
      <c r="S299" s="43"/>
      <c r="T299" s="122" t="s">
        <v>160</v>
      </c>
      <c r="U299" s="122" t="s">
        <v>160</v>
      </c>
      <c r="V299" s="195" t="s">
        <v>160</v>
      </c>
      <c r="W299" s="702">
        <f t="shared" ref="W299:W304" si="459">IF($D299="",0,IF(AND((W$3&gt;=$I299),OR((W$3&lt;=$J299),($J299=""),($J299=0)),$T299="부",$U299="부",$V299="부"),1,0))</f>
        <v>1</v>
      </c>
      <c r="X299" s="703" t="e">
        <f t="shared" si="427"/>
        <v>#VALUE!</v>
      </c>
      <c r="Y299" s="704" t="e">
        <f t="shared" si="428"/>
        <v>#VALUE!</v>
      </c>
      <c r="Z299" s="769" t="e">
        <f t="shared" si="359"/>
        <v>#VALUE!</v>
      </c>
      <c r="AA299" s="705" t="e">
        <f t="shared" si="360"/>
        <v>#VALUE!</v>
      </c>
      <c r="AB299" s="702">
        <f t="shared" ref="AB299:AB304" si="460">IF($D299="",0,IF(AND((AB$3&gt;=$I299),OR((AB$3&lt;=$J299),($J299=""),($J299=0)),$T299="부",$U299="부",$V299="부"),1,0))</f>
        <v>1</v>
      </c>
      <c r="AC299" s="703" t="e">
        <f t="shared" si="429"/>
        <v>#VALUE!</v>
      </c>
      <c r="AD299" s="704" t="e">
        <f t="shared" si="430"/>
        <v>#VALUE!</v>
      </c>
      <c r="AE299" s="769" t="e">
        <f t="shared" si="361"/>
        <v>#VALUE!</v>
      </c>
      <c r="AF299" s="705" t="e">
        <f t="shared" si="362"/>
        <v>#VALUE!</v>
      </c>
      <c r="AG299" s="702">
        <f t="shared" ref="AG299:AG304" si="461">IF($D299="",0,IF(AND((AG$3&gt;=$I299),OR((AG$3&lt;=$J299),($J299=""),($J299=0)),$T299="부",$U299="부",$V299="부"),1,0))</f>
        <v>1</v>
      </c>
      <c r="AH299" s="703" t="e">
        <f t="shared" si="431"/>
        <v>#VALUE!</v>
      </c>
      <c r="AI299" s="704" t="e">
        <f t="shared" si="432"/>
        <v>#VALUE!</v>
      </c>
      <c r="AJ299" s="769" t="e">
        <f t="shared" si="363"/>
        <v>#VALUE!</v>
      </c>
      <c r="AK299" s="705" t="e">
        <f t="shared" si="364"/>
        <v>#VALUE!</v>
      </c>
      <c r="AL299" s="702">
        <f t="shared" ref="AL299:AL304" si="462">IF($D299="",0,IF(AND((AL$3&gt;=$I299),OR((AL$3&lt;=$J299),($J299=""),($J299=0)),$T299="부",$U299="부",$V299="부"),1,0))</f>
        <v>1</v>
      </c>
      <c r="AM299" s="703" t="e">
        <f t="shared" si="433"/>
        <v>#VALUE!</v>
      </c>
      <c r="AN299" s="704" t="e">
        <f t="shared" si="434"/>
        <v>#VALUE!</v>
      </c>
      <c r="AO299" s="769" t="e">
        <f t="shared" si="365"/>
        <v>#VALUE!</v>
      </c>
      <c r="AP299" s="705" t="e">
        <f t="shared" si="366"/>
        <v>#VALUE!</v>
      </c>
      <c r="AQ299" s="702">
        <f t="shared" ref="AQ299:AQ304" si="463">IF($D299="",0,IF(AND((AQ$3&gt;=$I299),OR((AQ$3&lt;=$J299),($J299=""),($J299=0)),$T299="부",$U299="부",$V299="부"),1,0))</f>
        <v>1</v>
      </c>
      <c r="AR299" s="703" t="e">
        <f t="shared" si="435"/>
        <v>#VALUE!</v>
      </c>
      <c r="AS299" s="704" t="e">
        <f t="shared" si="436"/>
        <v>#VALUE!</v>
      </c>
      <c r="AT299" s="769" t="e">
        <f t="shared" si="367"/>
        <v>#VALUE!</v>
      </c>
      <c r="AU299" s="705" t="e">
        <f t="shared" si="368"/>
        <v>#VALUE!</v>
      </c>
      <c r="AV299" s="702">
        <f t="shared" ref="AV299:AV304" si="464">IF($D299="",0,IF(AND((AV$3&gt;=$I299),OR((AV$3&lt;=$J299),($J299=""),($J299=0)),$T299="부",$U299="부",$V299="부"),1,0))</f>
        <v>1</v>
      </c>
      <c r="AW299" s="703" t="e">
        <f t="shared" si="437"/>
        <v>#VALUE!</v>
      </c>
      <c r="AX299" s="704" t="e">
        <f t="shared" si="438"/>
        <v>#VALUE!</v>
      </c>
      <c r="AY299" s="769" t="e">
        <f t="shared" si="369"/>
        <v>#VALUE!</v>
      </c>
      <c r="AZ299" s="705" t="e">
        <f t="shared" si="370"/>
        <v>#VALUE!</v>
      </c>
      <c r="BA299" s="702">
        <f t="shared" ref="BA299:BA304" si="465">IF($D299="",0,IF(AND((BA$3&gt;=$I299),OR((BA$3&lt;=$J299),($J299=""),($J299=0)),$T299="부",$U299="부",$V299="부"),1,0))</f>
        <v>1</v>
      </c>
      <c r="BB299" s="703" t="e">
        <f t="shared" si="439"/>
        <v>#VALUE!</v>
      </c>
      <c r="BC299" s="704" t="e">
        <f t="shared" si="440"/>
        <v>#VALUE!</v>
      </c>
      <c r="BD299" s="769" t="e">
        <f t="shared" si="371"/>
        <v>#VALUE!</v>
      </c>
      <c r="BE299" s="705" t="e">
        <f t="shared" si="372"/>
        <v>#VALUE!</v>
      </c>
      <c r="BF299" s="702">
        <f t="shared" ref="BF299:BF304" si="466">IF($D299="",0,IF(AND((BF$3&gt;=$I299),OR((BF$3&lt;=$J299),($J299=""),($J299=0)),$T299="부",$U299="부",$V299="부"),1,0))</f>
        <v>1</v>
      </c>
      <c r="BG299" s="703" t="e">
        <f t="shared" si="441"/>
        <v>#VALUE!</v>
      </c>
      <c r="BH299" s="704" t="e">
        <f t="shared" si="442"/>
        <v>#VALUE!</v>
      </c>
      <c r="BI299" s="769" t="e">
        <f t="shared" si="373"/>
        <v>#VALUE!</v>
      </c>
      <c r="BJ299" s="705" t="e">
        <f t="shared" si="374"/>
        <v>#VALUE!</v>
      </c>
      <c r="BK299" s="702">
        <f t="shared" ref="BK299:BK304" si="467">IF($D299="",0,IF(AND((BK$3&gt;=$I299),OR((BK$3&lt;=$J299),($J299=""),($J299=0)),$T299="부",$U299="부",$V299="부"),1,0))</f>
        <v>1</v>
      </c>
      <c r="BL299" s="703" t="e">
        <f t="shared" si="443"/>
        <v>#VALUE!</v>
      </c>
      <c r="BM299" s="704" t="e">
        <f t="shared" si="444"/>
        <v>#VALUE!</v>
      </c>
      <c r="BN299" s="769" t="e">
        <f t="shared" si="375"/>
        <v>#VALUE!</v>
      </c>
      <c r="BO299" s="705" t="e">
        <f t="shared" si="376"/>
        <v>#VALUE!</v>
      </c>
      <c r="BP299" s="702">
        <f t="shared" ref="BP299:BP304" si="468">IF($D299="",0,IF(AND((BP$3&gt;=$I299),OR((BP$3&lt;=$J299),($J299=""),($J299=0)),$T299="부",$U299="부",$V299="부"),1,0))</f>
        <v>1</v>
      </c>
      <c r="BQ299" s="703" t="e">
        <f t="shared" si="445"/>
        <v>#VALUE!</v>
      </c>
      <c r="BR299" s="704" t="e">
        <f t="shared" si="446"/>
        <v>#VALUE!</v>
      </c>
      <c r="BS299" s="769" t="e">
        <f t="shared" si="377"/>
        <v>#VALUE!</v>
      </c>
      <c r="BT299" s="705" t="e">
        <f t="shared" si="378"/>
        <v>#VALUE!</v>
      </c>
      <c r="BU299" s="702">
        <f t="shared" ref="BU299:BU304" si="469">IF($D299="",0,IF(AND((BU$3&gt;=$I299),OR((BU$3&lt;=$J299),($J299=""),($J299=0)),$T299="부",$U299="부",$V299="부"),1,0))</f>
        <v>1</v>
      </c>
      <c r="BV299" s="703" t="e">
        <f t="shared" si="447"/>
        <v>#VALUE!</v>
      </c>
      <c r="BW299" s="704" t="e">
        <f t="shared" si="448"/>
        <v>#VALUE!</v>
      </c>
      <c r="BX299" s="769" t="e">
        <f t="shared" si="379"/>
        <v>#VALUE!</v>
      </c>
      <c r="BY299" s="705" t="e">
        <f t="shared" si="380"/>
        <v>#VALUE!</v>
      </c>
      <c r="BZ299" s="702">
        <f t="shared" ref="BZ299:BZ304" si="470">IF($D299="",0,IF(AND((BZ$3&gt;=$I299),OR((BZ$3&lt;=$J299),($J299=""),($J299=0)),$T299="부",$U299="부",$V299="부"),1,0))</f>
        <v>1</v>
      </c>
      <c r="CA299" s="703" t="e">
        <f t="shared" si="449"/>
        <v>#VALUE!</v>
      </c>
      <c r="CB299" s="704" t="e">
        <f t="shared" si="450"/>
        <v>#VALUE!</v>
      </c>
      <c r="CC299" s="769" t="e">
        <f t="shared" si="381"/>
        <v>#VALUE!</v>
      </c>
      <c r="CD299" s="705" t="e">
        <f t="shared" si="382"/>
        <v>#VALUE!</v>
      </c>
      <c r="CE299" s="706">
        <f t="shared" si="451"/>
        <v>12</v>
      </c>
      <c r="CF299" s="707" t="e">
        <f t="shared" si="452"/>
        <v>#VALUE!</v>
      </c>
      <c r="CG299" s="708"/>
      <c r="CH299" s="709"/>
      <c r="CI299" s="719"/>
      <c r="CJ299" s="719"/>
      <c r="CK299" s="720"/>
      <c r="CL299" s="721"/>
      <c r="CM299" s="721"/>
      <c r="CN299" s="722"/>
      <c r="CO299" s="742" t="e">
        <f t="shared" si="453"/>
        <v>#VALUE!</v>
      </c>
      <c r="CP299" s="743" t="e">
        <f t="shared" si="454"/>
        <v>#VALUE!</v>
      </c>
      <c r="CQ299" s="724">
        <f t="shared" si="455"/>
        <v>0</v>
      </c>
      <c r="CR299" s="725" t="e">
        <f t="shared" si="457"/>
        <v>#VALUE!</v>
      </c>
      <c r="CS299" s="725" t="e">
        <f t="shared" si="457"/>
        <v>#VALUE!</v>
      </c>
      <c r="CT299" s="725" t="e">
        <f t="shared" si="456"/>
        <v>#VALUE!</v>
      </c>
      <c r="CU299" s="709"/>
    </row>
    <row r="300" spans="1:99" ht="16.5" customHeight="1">
      <c r="A300" s="23">
        <f t="shared" si="458"/>
        <v>296</v>
      </c>
      <c r="B300" s="142">
        <f>'2020-상시근로자'!B300</f>
        <v>0</v>
      </c>
      <c r="C300" s="635">
        <f>'2020-상시근로자'!C300</f>
        <v>0</v>
      </c>
      <c r="D300" s="637">
        <f>'2020-상시근로자'!D300</f>
        <v>0</v>
      </c>
      <c r="E300" s="156" t="e">
        <f t="shared" si="420"/>
        <v>#VALUE!</v>
      </c>
      <c r="F300" s="30" t="e">
        <f t="shared" si="421"/>
        <v>#VALUE!</v>
      </c>
      <c r="G300" s="31" t="e">
        <f t="shared" si="422"/>
        <v>#VALUE!</v>
      </c>
      <c r="H300" s="147" t="e">
        <f t="shared" si="423"/>
        <v>#VALUE!</v>
      </c>
      <c r="I300" s="636">
        <f>'2020-상시근로자'!E300</f>
        <v>0</v>
      </c>
      <c r="J300" s="636">
        <f>'2020-상시근로자'!G300</f>
        <v>0</v>
      </c>
      <c r="K300" s="33" t="e">
        <f t="shared" si="424"/>
        <v>#VALUE!</v>
      </c>
      <c r="L300" s="33">
        <f t="shared" si="425"/>
        <v>0</v>
      </c>
      <c r="M300" s="35" t="e">
        <f t="shared" si="426"/>
        <v>#VALUE!</v>
      </c>
      <c r="N300" s="108"/>
      <c r="O300" s="178"/>
      <c r="P300" s="179"/>
      <c r="Q300" s="194" t="s">
        <v>160</v>
      </c>
      <c r="R300" s="107" t="s">
        <v>160</v>
      </c>
      <c r="S300" s="43"/>
      <c r="T300" s="122" t="s">
        <v>160</v>
      </c>
      <c r="U300" s="122" t="s">
        <v>160</v>
      </c>
      <c r="V300" s="195" t="s">
        <v>160</v>
      </c>
      <c r="W300" s="702">
        <f t="shared" si="459"/>
        <v>1</v>
      </c>
      <c r="X300" s="703" t="e">
        <f t="shared" si="427"/>
        <v>#VALUE!</v>
      </c>
      <c r="Y300" s="704" t="e">
        <f t="shared" si="428"/>
        <v>#VALUE!</v>
      </c>
      <c r="Z300" s="769" t="e">
        <f t="shared" si="359"/>
        <v>#VALUE!</v>
      </c>
      <c r="AA300" s="705" t="e">
        <f t="shared" si="360"/>
        <v>#VALUE!</v>
      </c>
      <c r="AB300" s="702">
        <f t="shared" si="460"/>
        <v>1</v>
      </c>
      <c r="AC300" s="703" t="e">
        <f t="shared" si="429"/>
        <v>#VALUE!</v>
      </c>
      <c r="AD300" s="704" t="e">
        <f t="shared" si="430"/>
        <v>#VALUE!</v>
      </c>
      <c r="AE300" s="769" t="e">
        <f t="shared" si="361"/>
        <v>#VALUE!</v>
      </c>
      <c r="AF300" s="705" t="e">
        <f t="shared" si="362"/>
        <v>#VALUE!</v>
      </c>
      <c r="AG300" s="702">
        <f t="shared" si="461"/>
        <v>1</v>
      </c>
      <c r="AH300" s="703" t="e">
        <f t="shared" si="431"/>
        <v>#VALUE!</v>
      </c>
      <c r="AI300" s="704" t="e">
        <f t="shared" si="432"/>
        <v>#VALUE!</v>
      </c>
      <c r="AJ300" s="769" t="e">
        <f t="shared" si="363"/>
        <v>#VALUE!</v>
      </c>
      <c r="AK300" s="705" t="e">
        <f t="shared" si="364"/>
        <v>#VALUE!</v>
      </c>
      <c r="AL300" s="702">
        <f t="shared" si="462"/>
        <v>1</v>
      </c>
      <c r="AM300" s="703" t="e">
        <f t="shared" si="433"/>
        <v>#VALUE!</v>
      </c>
      <c r="AN300" s="704" t="e">
        <f t="shared" si="434"/>
        <v>#VALUE!</v>
      </c>
      <c r="AO300" s="769" t="e">
        <f t="shared" si="365"/>
        <v>#VALUE!</v>
      </c>
      <c r="AP300" s="705" t="e">
        <f t="shared" si="366"/>
        <v>#VALUE!</v>
      </c>
      <c r="AQ300" s="702">
        <f t="shared" si="463"/>
        <v>1</v>
      </c>
      <c r="AR300" s="703" t="e">
        <f t="shared" si="435"/>
        <v>#VALUE!</v>
      </c>
      <c r="AS300" s="704" t="e">
        <f t="shared" si="436"/>
        <v>#VALUE!</v>
      </c>
      <c r="AT300" s="769" t="e">
        <f t="shared" si="367"/>
        <v>#VALUE!</v>
      </c>
      <c r="AU300" s="705" t="e">
        <f t="shared" si="368"/>
        <v>#VALUE!</v>
      </c>
      <c r="AV300" s="702">
        <f t="shared" si="464"/>
        <v>1</v>
      </c>
      <c r="AW300" s="703" t="e">
        <f t="shared" si="437"/>
        <v>#VALUE!</v>
      </c>
      <c r="AX300" s="704" t="e">
        <f t="shared" si="438"/>
        <v>#VALUE!</v>
      </c>
      <c r="AY300" s="769" t="e">
        <f t="shared" si="369"/>
        <v>#VALUE!</v>
      </c>
      <c r="AZ300" s="705" t="e">
        <f t="shared" si="370"/>
        <v>#VALUE!</v>
      </c>
      <c r="BA300" s="702">
        <f t="shared" si="465"/>
        <v>1</v>
      </c>
      <c r="BB300" s="703" t="e">
        <f t="shared" si="439"/>
        <v>#VALUE!</v>
      </c>
      <c r="BC300" s="704" t="e">
        <f t="shared" si="440"/>
        <v>#VALUE!</v>
      </c>
      <c r="BD300" s="769" t="e">
        <f t="shared" si="371"/>
        <v>#VALUE!</v>
      </c>
      <c r="BE300" s="705" t="e">
        <f t="shared" si="372"/>
        <v>#VALUE!</v>
      </c>
      <c r="BF300" s="702">
        <f t="shared" si="466"/>
        <v>1</v>
      </c>
      <c r="BG300" s="703" t="e">
        <f t="shared" si="441"/>
        <v>#VALUE!</v>
      </c>
      <c r="BH300" s="704" t="e">
        <f t="shared" si="442"/>
        <v>#VALUE!</v>
      </c>
      <c r="BI300" s="769" t="e">
        <f t="shared" si="373"/>
        <v>#VALUE!</v>
      </c>
      <c r="BJ300" s="705" t="e">
        <f t="shared" si="374"/>
        <v>#VALUE!</v>
      </c>
      <c r="BK300" s="702">
        <f t="shared" si="467"/>
        <v>1</v>
      </c>
      <c r="BL300" s="703" t="e">
        <f t="shared" si="443"/>
        <v>#VALUE!</v>
      </c>
      <c r="BM300" s="704" t="e">
        <f t="shared" si="444"/>
        <v>#VALUE!</v>
      </c>
      <c r="BN300" s="769" t="e">
        <f t="shared" si="375"/>
        <v>#VALUE!</v>
      </c>
      <c r="BO300" s="705" t="e">
        <f t="shared" si="376"/>
        <v>#VALUE!</v>
      </c>
      <c r="BP300" s="702">
        <f t="shared" si="468"/>
        <v>1</v>
      </c>
      <c r="BQ300" s="703" t="e">
        <f t="shared" si="445"/>
        <v>#VALUE!</v>
      </c>
      <c r="BR300" s="704" t="e">
        <f t="shared" si="446"/>
        <v>#VALUE!</v>
      </c>
      <c r="BS300" s="769" t="e">
        <f t="shared" si="377"/>
        <v>#VALUE!</v>
      </c>
      <c r="BT300" s="705" t="e">
        <f t="shared" si="378"/>
        <v>#VALUE!</v>
      </c>
      <c r="BU300" s="702">
        <f t="shared" si="469"/>
        <v>1</v>
      </c>
      <c r="BV300" s="703" t="e">
        <f t="shared" si="447"/>
        <v>#VALUE!</v>
      </c>
      <c r="BW300" s="704" t="e">
        <f t="shared" si="448"/>
        <v>#VALUE!</v>
      </c>
      <c r="BX300" s="769" t="e">
        <f t="shared" si="379"/>
        <v>#VALUE!</v>
      </c>
      <c r="BY300" s="705" t="e">
        <f t="shared" si="380"/>
        <v>#VALUE!</v>
      </c>
      <c r="BZ300" s="702">
        <f t="shared" si="470"/>
        <v>1</v>
      </c>
      <c r="CA300" s="703" t="e">
        <f t="shared" si="449"/>
        <v>#VALUE!</v>
      </c>
      <c r="CB300" s="704" t="e">
        <f t="shared" si="450"/>
        <v>#VALUE!</v>
      </c>
      <c r="CC300" s="769" t="e">
        <f t="shared" si="381"/>
        <v>#VALUE!</v>
      </c>
      <c r="CD300" s="705" t="e">
        <f t="shared" si="382"/>
        <v>#VALUE!</v>
      </c>
      <c r="CE300" s="706">
        <f t="shared" si="451"/>
        <v>12</v>
      </c>
      <c r="CF300" s="707" t="e">
        <f t="shared" si="452"/>
        <v>#VALUE!</v>
      </c>
      <c r="CG300" s="708"/>
      <c r="CH300" s="709"/>
      <c r="CI300" s="719"/>
      <c r="CJ300" s="719"/>
      <c r="CK300" s="720"/>
      <c r="CL300" s="721"/>
      <c r="CM300" s="721"/>
      <c r="CN300" s="722"/>
      <c r="CO300" s="742" t="e">
        <f t="shared" si="453"/>
        <v>#VALUE!</v>
      </c>
      <c r="CP300" s="743" t="e">
        <f t="shared" si="454"/>
        <v>#VALUE!</v>
      </c>
      <c r="CQ300" s="724">
        <f t="shared" si="455"/>
        <v>0</v>
      </c>
      <c r="CR300" s="725" t="e">
        <f t="shared" si="457"/>
        <v>#VALUE!</v>
      </c>
      <c r="CS300" s="725" t="e">
        <f t="shared" si="457"/>
        <v>#VALUE!</v>
      </c>
      <c r="CT300" s="725" t="e">
        <f t="shared" si="456"/>
        <v>#VALUE!</v>
      </c>
      <c r="CU300" s="709"/>
    </row>
    <row r="301" spans="1:99" ht="16.5" customHeight="1">
      <c r="A301" s="23">
        <f t="shared" si="458"/>
        <v>297</v>
      </c>
      <c r="B301" s="142">
        <f>'2020-상시근로자'!B301</f>
        <v>0</v>
      </c>
      <c r="C301" s="635">
        <f>'2020-상시근로자'!C301</f>
        <v>0</v>
      </c>
      <c r="D301" s="637">
        <f>'2020-상시근로자'!D301</f>
        <v>0</v>
      </c>
      <c r="E301" s="156" t="e">
        <f t="shared" si="420"/>
        <v>#VALUE!</v>
      </c>
      <c r="F301" s="30" t="e">
        <f t="shared" si="421"/>
        <v>#VALUE!</v>
      </c>
      <c r="G301" s="31" t="e">
        <f t="shared" si="422"/>
        <v>#VALUE!</v>
      </c>
      <c r="H301" s="147" t="e">
        <f t="shared" si="423"/>
        <v>#VALUE!</v>
      </c>
      <c r="I301" s="636">
        <f>'2020-상시근로자'!E301</f>
        <v>0</v>
      </c>
      <c r="J301" s="636">
        <f>'2020-상시근로자'!G301</f>
        <v>0</v>
      </c>
      <c r="K301" s="33" t="e">
        <f t="shared" si="424"/>
        <v>#VALUE!</v>
      </c>
      <c r="L301" s="33">
        <f t="shared" si="425"/>
        <v>0</v>
      </c>
      <c r="M301" s="35" t="e">
        <f t="shared" si="426"/>
        <v>#VALUE!</v>
      </c>
      <c r="N301" s="108"/>
      <c r="O301" s="178"/>
      <c r="P301" s="179"/>
      <c r="Q301" s="194" t="s">
        <v>160</v>
      </c>
      <c r="R301" s="107" t="s">
        <v>160</v>
      </c>
      <c r="S301" s="43"/>
      <c r="T301" s="122" t="s">
        <v>160</v>
      </c>
      <c r="U301" s="122" t="s">
        <v>160</v>
      </c>
      <c r="V301" s="195" t="s">
        <v>160</v>
      </c>
      <c r="W301" s="702">
        <f t="shared" si="459"/>
        <v>1</v>
      </c>
      <c r="X301" s="703" t="e">
        <f t="shared" si="427"/>
        <v>#VALUE!</v>
      </c>
      <c r="Y301" s="704" t="e">
        <f t="shared" si="428"/>
        <v>#VALUE!</v>
      </c>
      <c r="Z301" s="769" t="e">
        <f t="shared" si="359"/>
        <v>#VALUE!</v>
      </c>
      <c r="AA301" s="705" t="e">
        <f t="shared" si="360"/>
        <v>#VALUE!</v>
      </c>
      <c r="AB301" s="702">
        <f t="shared" si="460"/>
        <v>1</v>
      </c>
      <c r="AC301" s="703" t="e">
        <f t="shared" si="429"/>
        <v>#VALUE!</v>
      </c>
      <c r="AD301" s="704" t="e">
        <f t="shared" si="430"/>
        <v>#VALUE!</v>
      </c>
      <c r="AE301" s="769" t="e">
        <f t="shared" si="361"/>
        <v>#VALUE!</v>
      </c>
      <c r="AF301" s="705" t="e">
        <f t="shared" si="362"/>
        <v>#VALUE!</v>
      </c>
      <c r="AG301" s="702">
        <f t="shared" si="461"/>
        <v>1</v>
      </c>
      <c r="AH301" s="703" t="e">
        <f t="shared" si="431"/>
        <v>#VALUE!</v>
      </c>
      <c r="AI301" s="704" t="e">
        <f t="shared" si="432"/>
        <v>#VALUE!</v>
      </c>
      <c r="AJ301" s="769" t="e">
        <f t="shared" si="363"/>
        <v>#VALUE!</v>
      </c>
      <c r="AK301" s="705" t="e">
        <f t="shared" si="364"/>
        <v>#VALUE!</v>
      </c>
      <c r="AL301" s="702">
        <f t="shared" si="462"/>
        <v>1</v>
      </c>
      <c r="AM301" s="703" t="e">
        <f t="shared" si="433"/>
        <v>#VALUE!</v>
      </c>
      <c r="AN301" s="704" t="e">
        <f t="shared" si="434"/>
        <v>#VALUE!</v>
      </c>
      <c r="AO301" s="769" t="e">
        <f t="shared" si="365"/>
        <v>#VALUE!</v>
      </c>
      <c r="AP301" s="705" t="e">
        <f t="shared" si="366"/>
        <v>#VALUE!</v>
      </c>
      <c r="AQ301" s="702">
        <f t="shared" si="463"/>
        <v>1</v>
      </c>
      <c r="AR301" s="703" t="e">
        <f t="shared" si="435"/>
        <v>#VALUE!</v>
      </c>
      <c r="AS301" s="704" t="e">
        <f t="shared" si="436"/>
        <v>#VALUE!</v>
      </c>
      <c r="AT301" s="769" t="e">
        <f t="shared" si="367"/>
        <v>#VALUE!</v>
      </c>
      <c r="AU301" s="705" t="e">
        <f t="shared" si="368"/>
        <v>#VALUE!</v>
      </c>
      <c r="AV301" s="702">
        <f t="shared" si="464"/>
        <v>1</v>
      </c>
      <c r="AW301" s="703" t="e">
        <f t="shared" si="437"/>
        <v>#VALUE!</v>
      </c>
      <c r="AX301" s="704" t="e">
        <f t="shared" si="438"/>
        <v>#VALUE!</v>
      </c>
      <c r="AY301" s="769" t="e">
        <f t="shared" si="369"/>
        <v>#VALUE!</v>
      </c>
      <c r="AZ301" s="705" t="e">
        <f t="shared" si="370"/>
        <v>#VALUE!</v>
      </c>
      <c r="BA301" s="702">
        <f t="shared" si="465"/>
        <v>1</v>
      </c>
      <c r="BB301" s="703" t="e">
        <f t="shared" si="439"/>
        <v>#VALUE!</v>
      </c>
      <c r="BC301" s="704" t="e">
        <f t="shared" si="440"/>
        <v>#VALUE!</v>
      </c>
      <c r="BD301" s="769" t="e">
        <f t="shared" si="371"/>
        <v>#VALUE!</v>
      </c>
      <c r="BE301" s="705" t="e">
        <f t="shared" si="372"/>
        <v>#VALUE!</v>
      </c>
      <c r="BF301" s="702">
        <f t="shared" si="466"/>
        <v>1</v>
      </c>
      <c r="BG301" s="703" t="e">
        <f t="shared" si="441"/>
        <v>#VALUE!</v>
      </c>
      <c r="BH301" s="704" t="e">
        <f t="shared" si="442"/>
        <v>#VALUE!</v>
      </c>
      <c r="BI301" s="769" t="e">
        <f t="shared" si="373"/>
        <v>#VALUE!</v>
      </c>
      <c r="BJ301" s="705" t="e">
        <f t="shared" si="374"/>
        <v>#VALUE!</v>
      </c>
      <c r="BK301" s="702">
        <f t="shared" si="467"/>
        <v>1</v>
      </c>
      <c r="BL301" s="703" t="e">
        <f t="shared" si="443"/>
        <v>#VALUE!</v>
      </c>
      <c r="BM301" s="704" t="e">
        <f t="shared" si="444"/>
        <v>#VALUE!</v>
      </c>
      <c r="BN301" s="769" t="e">
        <f t="shared" si="375"/>
        <v>#VALUE!</v>
      </c>
      <c r="BO301" s="705" t="e">
        <f t="shared" si="376"/>
        <v>#VALUE!</v>
      </c>
      <c r="BP301" s="702">
        <f t="shared" si="468"/>
        <v>1</v>
      </c>
      <c r="BQ301" s="703" t="e">
        <f t="shared" si="445"/>
        <v>#VALUE!</v>
      </c>
      <c r="BR301" s="704" t="e">
        <f t="shared" si="446"/>
        <v>#VALUE!</v>
      </c>
      <c r="BS301" s="769" t="e">
        <f t="shared" si="377"/>
        <v>#VALUE!</v>
      </c>
      <c r="BT301" s="705" t="e">
        <f t="shared" si="378"/>
        <v>#VALUE!</v>
      </c>
      <c r="BU301" s="702">
        <f t="shared" si="469"/>
        <v>1</v>
      </c>
      <c r="BV301" s="703" t="e">
        <f t="shared" si="447"/>
        <v>#VALUE!</v>
      </c>
      <c r="BW301" s="704" t="e">
        <f t="shared" si="448"/>
        <v>#VALUE!</v>
      </c>
      <c r="BX301" s="769" t="e">
        <f t="shared" si="379"/>
        <v>#VALUE!</v>
      </c>
      <c r="BY301" s="705" t="e">
        <f t="shared" si="380"/>
        <v>#VALUE!</v>
      </c>
      <c r="BZ301" s="702">
        <f t="shared" si="470"/>
        <v>1</v>
      </c>
      <c r="CA301" s="703" t="e">
        <f t="shared" si="449"/>
        <v>#VALUE!</v>
      </c>
      <c r="CB301" s="704" t="e">
        <f t="shared" si="450"/>
        <v>#VALUE!</v>
      </c>
      <c r="CC301" s="769" t="e">
        <f t="shared" si="381"/>
        <v>#VALUE!</v>
      </c>
      <c r="CD301" s="705" t="e">
        <f t="shared" si="382"/>
        <v>#VALUE!</v>
      </c>
      <c r="CE301" s="706">
        <f t="shared" si="451"/>
        <v>12</v>
      </c>
      <c r="CF301" s="707" t="e">
        <f t="shared" si="452"/>
        <v>#VALUE!</v>
      </c>
      <c r="CG301" s="708"/>
      <c r="CH301" s="709"/>
      <c r="CI301" s="719"/>
      <c r="CJ301" s="719"/>
      <c r="CK301" s="720"/>
      <c r="CL301" s="721"/>
      <c r="CM301" s="721"/>
      <c r="CN301" s="722"/>
      <c r="CO301" s="742" t="e">
        <f t="shared" si="453"/>
        <v>#VALUE!</v>
      </c>
      <c r="CP301" s="743" t="e">
        <f t="shared" si="454"/>
        <v>#VALUE!</v>
      </c>
      <c r="CQ301" s="724">
        <f t="shared" si="455"/>
        <v>0</v>
      </c>
      <c r="CR301" s="725" t="e">
        <f t="shared" si="457"/>
        <v>#VALUE!</v>
      </c>
      <c r="CS301" s="725" t="e">
        <f t="shared" si="457"/>
        <v>#VALUE!</v>
      </c>
      <c r="CT301" s="725" t="e">
        <f t="shared" si="456"/>
        <v>#VALUE!</v>
      </c>
      <c r="CU301" s="709"/>
    </row>
    <row r="302" spans="1:99" ht="16.5" customHeight="1">
      <c r="A302" s="23">
        <f t="shared" si="458"/>
        <v>298</v>
      </c>
      <c r="B302" s="142">
        <f>'2020-상시근로자'!B302</f>
        <v>0</v>
      </c>
      <c r="C302" s="635">
        <f>'2020-상시근로자'!C302</f>
        <v>0</v>
      </c>
      <c r="D302" s="637">
        <f>'2020-상시근로자'!D302</f>
        <v>0</v>
      </c>
      <c r="E302" s="156" t="e">
        <f t="shared" si="420"/>
        <v>#VALUE!</v>
      </c>
      <c r="F302" s="30" t="e">
        <f t="shared" si="421"/>
        <v>#VALUE!</v>
      </c>
      <c r="G302" s="31" t="e">
        <f t="shared" si="422"/>
        <v>#VALUE!</v>
      </c>
      <c r="H302" s="147" t="e">
        <f t="shared" si="423"/>
        <v>#VALUE!</v>
      </c>
      <c r="I302" s="636">
        <f>'2020-상시근로자'!E302</f>
        <v>0</v>
      </c>
      <c r="J302" s="636">
        <f>'2020-상시근로자'!G302</f>
        <v>0</v>
      </c>
      <c r="K302" s="33" t="e">
        <f t="shared" si="424"/>
        <v>#VALUE!</v>
      </c>
      <c r="L302" s="33">
        <f t="shared" si="425"/>
        <v>0</v>
      </c>
      <c r="M302" s="35" t="e">
        <f t="shared" si="426"/>
        <v>#VALUE!</v>
      </c>
      <c r="N302" s="108"/>
      <c r="O302" s="178"/>
      <c r="P302" s="179"/>
      <c r="Q302" s="194" t="s">
        <v>160</v>
      </c>
      <c r="R302" s="107" t="s">
        <v>160</v>
      </c>
      <c r="S302" s="43"/>
      <c r="T302" s="122" t="s">
        <v>160</v>
      </c>
      <c r="U302" s="122" t="s">
        <v>160</v>
      </c>
      <c r="V302" s="195" t="s">
        <v>160</v>
      </c>
      <c r="W302" s="702">
        <f t="shared" si="459"/>
        <v>1</v>
      </c>
      <c r="X302" s="703" t="e">
        <f t="shared" si="427"/>
        <v>#VALUE!</v>
      </c>
      <c r="Y302" s="704" t="e">
        <f t="shared" si="428"/>
        <v>#VALUE!</v>
      </c>
      <c r="Z302" s="769" t="e">
        <f t="shared" si="359"/>
        <v>#VALUE!</v>
      </c>
      <c r="AA302" s="705" t="e">
        <f t="shared" si="360"/>
        <v>#VALUE!</v>
      </c>
      <c r="AB302" s="702">
        <f t="shared" si="460"/>
        <v>1</v>
      </c>
      <c r="AC302" s="703" t="e">
        <f t="shared" si="429"/>
        <v>#VALUE!</v>
      </c>
      <c r="AD302" s="704" t="e">
        <f t="shared" si="430"/>
        <v>#VALUE!</v>
      </c>
      <c r="AE302" s="769" t="e">
        <f t="shared" si="361"/>
        <v>#VALUE!</v>
      </c>
      <c r="AF302" s="705" t="e">
        <f t="shared" si="362"/>
        <v>#VALUE!</v>
      </c>
      <c r="AG302" s="702">
        <f t="shared" si="461"/>
        <v>1</v>
      </c>
      <c r="AH302" s="703" t="e">
        <f t="shared" si="431"/>
        <v>#VALUE!</v>
      </c>
      <c r="AI302" s="704" t="e">
        <f t="shared" si="432"/>
        <v>#VALUE!</v>
      </c>
      <c r="AJ302" s="769" t="e">
        <f t="shared" si="363"/>
        <v>#VALUE!</v>
      </c>
      <c r="AK302" s="705" t="e">
        <f t="shared" si="364"/>
        <v>#VALUE!</v>
      </c>
      <c r="AL302" s="702">
        <f t="shared" si="462"/>
        <v>1</v>
      </c>
      <c r="AM302" s="703" t="e">
        <f t="shared" si="433"/>
        <v>#VALUE!</v>
      </c>
      <c r="AN302" s="704" t="e">
        <f t="shared" si="434"/>
        <v>#VALUE!</v>
      </c>
      <c r="AO302" s="769" t="e">
        <f t="shared" si="365"/>
        <v>#VALUE!</v>
      </c>
      <c r="AP302" s="705" t="e">
        <f t="shared" si="366"/>
        <v>#VALUE!</v>
      </c>
      <c r="AQ302" s="702">
        <f t="shared" si="463"/>
        <v>1</v>
      </c>
      <c r="AR302" s="703" t="e">
        <f t="shared" si="435"/>
        <v>#VALUE!</v>
      </c>
      <c r="AS302" s="704" t="e">
        <f t="shared" si="436"/>
        <v>#VALUE!</v>
      </c>
      <c r="AT302" s="769" t="e">
        <f t="shared" si="367"/>
        <v>#VALUE!</v>
      </c>
      <c r="AU302" s="705" t="e">
        <f t="shared" si="368"/>
        <v>#VALUE!</v>
      </c>
      <c r="AV302" s="702">
        <f t="shared" si="464"/>
        <v>1</v>
      </c>
      <c r="AW302" s="703" t="e">
        <f t="shared" si="437"/>
        <v>#VALUE!</v>
      </c>
      <c r="AX302" s="704" t="e">
        <f t="shared" si="438"/>
        <v>#VALUE!</v>
      </c>
      <c r="AY302" s="769" t="e">
        <f t="shared" si="369"/>
        <v>#VALUE!</v>
      </c>
      <c r="AZ302" s="705" t="e">
        <f t="shared" si="370"/>
        <v>#VALUE!</v>
      </c>
      <c r="BA302" s="702">
        <f t="shared" si="465"/>
        <v>1</v>
      </c>
      <c r="BB302" s="703" t="e">
        <f t="shared" si="439"/>
        <v>#VALUE!</v>
      </c>
      <c r="BC302" s="704" t="e">
        <f t="shared" si="440"/>
        <v>#VALUE!</v>
      </c>
      <c r="BD302" s="769" t="e">
        <f t="shared" si="371"/>
        <v>#VALUE!</v>
      </c>
      <c r="BE302" s="705" t="e">
        <f t="shared" si="372"/>
        <v>#VALUE!</v>
      </c>
      <c r="BF302" s="702">
        <f t="shared" si="466"/>
        <v>1</v>
      </c>
      <c r="BG302" s="703" t="e">
        <f t="shared" si="441"/>
        <v>#VALUE!</v>
      </c>
      <c r="BH302" s="704" t="e">
        <f t="shared" si="442"/>
        <v>#VALUE!</v>
      </c>
      <c r="BI302" s="769" t="e">
        <f t="shared" si="373"/>
        <v>#VALUE!</v>
      </c>
      <c r="BJ302" s="705" t="e">
        <f t="shared" si="374"/>
        <v>#VALUE!</v>
      </c>
      <c r="BK302" s="702">
        <f t="shared" si="467"/>
        <v>1</v>
      </c>
      <c r="BL302" s="703" t="e">
        <f t="shared" si="443"/>
        <v>#VALUE!</v>
      </c>
      <c r="BM302" s="704" t="e">
        <f t="shared" si="444"/>
        <v>#VALUE!</v>
      </c>
      <c r="BN302" s="769" t="e">
        <f t="shared" si="375"/>
        <v>#VALUE!</v>
      </c>
      <c r="BO302" s="705" t="e">
        <f t="shared" si="376"/>
        <v>#VALUE!</v>
      </c>
      <c r="BP302" s="702">
        <f t="shared" si="468"/>
        <v>1</v>
      </c>
      <c r="BQ302" s="703" t="e">
        <f t="shared" si="445"/>
        <v>#VALUE!</v>
      </c>
      <c r="BR302" s="704" t="e">
        <f t="shared" si="446"/>
        <v>#VALUE!</v>
      </c>
      <c r="BS302" s="769" t="e">
        <f t="shared" si="377"/>
        <v>#VALUE!</v>
      </c>
      <c r="BT302" s="705" t="e">
        <f t="shared" si="378"/>
        <v>#VALUE!</v>
      </c>
      <c r="BU302" s="702">
        <f t="shared" si="469"/>
        <v>1</v>
      </c>
      <c r="BV302" s="703" t="e">
        <f t="shared" si="447"/>
        <v>#VALUE!</v>
      </c>
      <c r="BW302" s="704" t="e">
        <f t="shared" si="448"/>
        <v>#VALUE!</v>
      </c>
      <c r="BX302" s="769" t="e">
        <f t="shared" si="379"/>
        <v>#VALUE!</v>
      </c>
      <c r="BY302" s="705" t="e">
        <f t="shared" si="380"/>
        <v>#VALUE!</v>
      </c>
      <c r="BZ302" s="702">
        <f t="shared" si="470"/>
        <v>1</v>
      </c>
      <c r="CA302" s="703" t="e">
        <f t="shared" si="449"/>
        <v>#VALUE!</v>
      </c>
      <c r="CB302" s="704" t="e">
        <f t="shared" si="450"/>
        <v>#VALUE!</v>
      </c>
      <c r="CC302" s="769" t="e">
        <f t="shared" si="381"/>
        <v>#VALUE!</v>
      </c>
      <c r="CD302" s="705" t="e">
        <f t="shared" si="382"/>
        <v>#VALUE!</v>
      </c>
      <c r="CE302" s="706">
        <f t="shared" si="451"/>
        <v>12</v>
      </c>
      <c r="CF302" s="707" t="e">
        <f t="shared" si="452"/>
        <v>#VALUE!</v>
      </c>
      <c r="CG302" s="708"/>
      <c r="CH302" s="709"/>
      <c r="CI302" s="719"/>
      <c r="CJ302" s="719"/>
      <c r="CK302" s="720"/>
      <c r="CL302" s="721"/>
      <c r="CM302" s="721"/>
      <c r="CN302" s="722"/>
      <c r="CO302" s="742" t="e">
        <f t="shared" si="453"/>
        <v>#VALUE!</v>
      </c>
      <c r="CP302" s="743" t="e">
        <f t="shared" si="454"/>
        <v>#VALUE!</v>
      </c>
      <c r="CQ302" s="724">
        <f t="shared" si="455"/>
        <v>0</v>
      </c>
      <c r="CR302" s="725" t="e">
        <f t="shared" si="457"/>
        <v>#VALUE!</v>
      </c>
      <c r="CS302" s="725" t="e">
        <f t="shared" si="457"/>
        <v>#VALUE!</v>
      </c>
      <c r="CT302" s="725" t="e">
        <f t="shared" si="456"/>
        <v>#VALUE!</v>
      </c>
      <c r="CU302" s="709"/>
    </row>
    <row r="303" spans="1:99" ht="16.5" customHeight="1">
      <c r="A303" s="23">
        <f t="shared" si="458"/>
        <v>299</v>
      </c>
      <c r="B303" s="142">
        <f>'2020-상시근로자'!B303</f>
        <v>0</v>
      </c>
      <c r="C303" s="635">
        <f>'2020-상시근로자'!C303</f>
        <v>0</v>
      </c>
      <c r="D303" s="637">
        <f>'2020-상시근로자'!D303</f>
        <v>0</v>
      </c>
      <c r="E303" s="156" t="e">
        <f t="shared" si="420"/>
        <v>#VALUE!</v>
      </c>
      <c r="F303" s="30" t="e">
        <f t="shared" si="421"/>
        <v>#VALUE!</v>
      </c>
      <c r="G303" s="31" t="e">
        <f t="shared" si="422"/>
        <v>#VALUE!</v>
      </c>
      <c r="H303" s="147" t="e">
        <f t="shared" si="423"/>
        <v>#VALUE!</v>
      </c>
      <c r="I303" s="636">
        <f>'2020-상시근로자'!E303</f>
        <v>0</v>
      </c>
      <c r="J303" s="636">
        <f>'2020-상시근로자'!G303</f>
        <v>0</v>
      </c>
      <c r="K303" s="33" t="e">
        <f t="shared" si="424"/>
        <v>#VALUE!</v>
      </c>
      <c r="L303" s="33">
        <f t="shared" si="425"/>
        <v>0</v>
      </c>
      <c r="M303" s="35" t="e">
        <f t="shared" si="426"/>
        <v>#VALUE!</v>
      </c>
      <c r="N303" s="108"/>
      <c r="O303" s="178"/>
      <c r="P303" s="179"/>
      <c r="Q303" s="194" t="s">
        <v>160</v>
      </c>
      <c r="R303" s="107" t="s">
        <v>160</v>
      </c>
      <c r="S303" s="43"/>
      <c r="T303" s="122" t="s">
        <v>160</v>
      </c>
      <c r="U303" s="122" t="s">
        <v>160</v>
      </c>
      <c r="V303" s="195" t="s">
        <v>160</v>
      </c>
      <c r="W303" s="702">
        <f t="shared" si="459"/>
        <v>1</v>
      </c>
      <c r="X303" s="703" t="e">
        <f t="shared" si="427"/>
        <v>#VALUE!</v>
      </c>
      <c r="Y303" s="704" t="e">
        <f t="shared" si="428"/>
        <v>#VALUE!</v>
      </c>
      <c r="Z303" s="769" t="e">
        <f t="shared" si="359"/>
        <v>#VALUE!</v>
      </c>
      <c r="AA303" s="705" t="e">
        <f t="shared" si="360"/>
        <v>#VALUE!</v>
      </c>
      <c r="AB303" s="702">
        <f t="shared" si="460"/>
        <v>1</v>
      </c>
      <c r="AC303" s="703" t="e">
        <f t="shared" si="429"/>
        <v>#VALUE!</v>
      </c>
      <c r="AD303" s="704" t="e">
        <f t="shared" si="430"/>
        <v>#VALUE!</v>
      </c>
      <c r="AE303" s="769" t="e">
        <f t="shared" si="361"/>
        <v>#VALUE!</v>
      </c>
      <c r="AF303" s="705" t="e">
        <f t="shared" si="362"/>
        <v>#VALUE!</v>
      </c>
      <c r="AG303" s="702">
        <f t="shared" si="461"/>
        <v>1</v>
      </c>
      <c r="AH303" s="703" t="e">
        <f t="shared" si="431"/>
        <v>#VALUE!</v>
      </c>
      <c r="AI303" s="704" t="e">
        <f t="shared" si="432"/>
        <v>#VALUE!</v>
      </c>
      <c r="AJ303" s="769" t="e">
        <f t="shared" si="363"/>
        <v>#VALUE!</v>
      </c>
      <c r="AK303" s="705" t="e">
        <f t="shared" si="364"/>
        <v>#VALUE!</v>
      </c>
      <c r="AL303" s="702">
        <f t="shared" si="462"/>
        <v>1</v>
      </c>
      <c r="AM303" s="703" t="e">
        <f t="shared" si="433"/>
        <v>#VALUE!</v>
      </c>
      <c r="AN303" s="704" t="e">
        <f t="shared" si="434"/>
        <v>#VALUE!</v>
      </c>
      <c r="AO303" s="769" t="e">
        <f t="shared" si="365"/>
        <v>#VALUE!</v>
      </c>
      <c r="AP303" s="705" t="e">
        <f t="shared" si="366"/>
        <v>#VALUE!</v>
      </c>
      <c r="AQ303" s="702">
        <f t="shared" si="463"/>
        <v>1</v>
      </c>
      <c r="AR303" s="703" t="e">
        <f t="shared" si="435"/>
        <v>#VALUE!</v>
      </c>
      <c r="AS303" s="704" t="e">
        <f t="shared" si="436"/>
        <v>#VALUE!</v>
      </c>
      <c r="AT303" s="769" t="e">
        <f t="shared" si="367"/>
        <v>#VALUE!</v>
      </c>
      <c r="AU303" s="705" t="e">
        <f t="shared" si="368"/>
        <v>#VALUE!</v>
      </c>
      <c r="AV303" s="702">
        <f t="shared" si="464"/>
        <v>1</v>
      </c>
      <c r="AW303" s="703" t="e">
        <f t="shared" si="437"/>
        <v>#VALUE!</v>
      </c>
      <c r="AX303" s="704" t="e">
        <f t="shared" si="438"/>
        <v>#VALUE!</v>
      </c>
      <c r="AY303" s="769" t="e">
        <f t="shared" si="369"/>
        <v>#VALUE!</v>
      </c>
      <c r="AZ303" s="705" t="e">
        <f t="shared" si="370"/>
        <v>#VALUE!</v>
      </c>
      <c r="BA303" s="702">
        <f t="shared" si="465"/>
        <v>1</v>
      </c>
      <c r="BB303" s="703" t="e">
        <f t="shared" si="439"/>
        <v>#VALUE!</v>
      </c>
      <c r="BC303" s="704" t="e">
        <f t="shared" si="440"/>
        <v>#VALUE!</v>
      </c>
      <c r="BD303" s="769" t="e">
        <f t="shared" si="371"/>
        <v>#VALUE!</v>
      </c>
      <c r="BE303" s="705" t="e">
        <f t="shared" si="372"/>
        <v>#VALUE!</v>
      </c>
      <c r="BF303" s="702">
        <f t="shared" si="466"/>
        <v>1</v>
      </c>
      <c r="BG303" s="703" t="e">
        <f t="shared" si="441"/>
        <v>#VALUE!</v>
      </c>
      <c r="BH303" s="704" t="e">
        <f t="shared" si="442"/>
        <v>#VALUE!</v>
      </c>
      <c r="BI303" s="769" t="e">
        <f t="shared" si="373"/>
        <v>#VALUE!</v>
      </c>
      <c r="BJ303" s="705" t="e">
        <f t="shared" si="374"/>
        <v>#VALUE!</v>
      </c>
      <c r="BK303" s="702">
        <f t="shared" si="467"/>
        <v>1</v>
      </c>
      <c r="BL303" s="703" t="e">
        <f t="shared" si="443"/>
        <v>#VALUE!</v>
      </c>
      <c r="BM303" s="704" t="e">
        <f t="shared" si="444"/>
        <v>#VALUE!</v>
      </c>
      <c r="BN303" s="769" t="e">
        <f t="shared" si="375"/>
        <v>#VALUE!</v>
      </c>
      <c r="BO303" s="705" t="e">
        <f t="shared" si="376"/>
        <v>#VALUE!</v>
      </c>
      <c r="BP303" s="702">
        <f t="shared" si="468"/>
        <v>1</v>
      </c>
      <c r="BQ303" s="703" t="e">
        <f t="shared" si="445"/>
        <v>#VALUE!</v>
      </c>
      <c r="BR303" s="704" t="e">
        <f t="shared" si="446"/>
        <v>#VALUE!</v>
      </c>
      <c r="BS303" s="769" t="e">
        <f t="shared" si="377"/>
        <v>#VALUE!</v>
      </c>
      <c r="BT303" s="705" t="e">
        <f t="shared" si="378"/>
        <v>#VALUE!</v>
      </c>
      <c r="BU303" s="702">
        <f t="shared" si="469"/>
        <v>1</v>
      </c>
      <c r="BV303" s="703" t="e">
        <f t="shared" si="447"/>
        <v>#VALUE!</v>
      </c>
      <c r="BW303" s="704" t="e">
        <f t="shared" si="448"/>
        <v>#VALUE!</v>
      </c>
      <c r="BX303" s="769" t="e">
        <f t="shared" si="379"/>
        <v>#VALUE!</v>
      </c>
      <c r="BY303" s="705" t="e">
        <f t="shared" si="380"/>
        <v>#VALUE!</v>
      </c>
      <c r="BZ303" s="702">
        <f t="shared" si="470"/>
        <v>1</v>
      </c>
      <c r="CA303" s="703" t="e">
        <f t="shared" si="449"/>
        <v>#VALUE!</v>
      </c>
      <c r="CB303" s="704" t="e">
        <f t="shared" si="450"/>
        <v>#VALUE!</v>
      </c>
      <c r="CC303" s="769" t="e">
        <f t="shared" si="381"/>
        <v>#VALUE!</v>
      </c>
      <c r="CD303" s="705" t="e">
        <f t="shared" si="382"/>
        <v>#VALUE!</v>
      </c>
      <c r="CE303" s="706">
        <f t="shared" si="451"/>
        <v>12</v>
      </c>
      <c r="CF303" s="707" t="e">
        <f t="shared" si="452"/>
        <v>#VALUE!</v>
      </c>
      <c r="CG303" s="708"/>
      <c r="CH303" s="709"/>
      <c r="CI303" s="719"/>
      <c r="CJ303" s="719"/>
      <c r="CK303" s="720"/>
      <c r="CL303" s="721"/>
      <c r="CM303" s="721"/>
      <c r="CN303" s="722"/>
      <c r="CO303" s="742" t="e">
        <f t="shared" si="453"/>
        <v>#VALUE!</v>
      </c>
      <c r="CP303" s="743" t="e">
        <f t="shared" si="454"/>
        <v>#VALUE!</v>
      </c>
      <c r="CQ303" s="724">
        <f t="shared" si="455"/>
        <v>0</v>
      </c>
      <c r="CR303" s="725" t="e">
        <f t="shared" si="457"/>
        <v>#VALUE!</v>
      </c>
      <c r="CS303" s="725" t="e">
        <f t="shared" si="457"/>
        <v>#VALUE!</v>
      </c>
      <c r="CT303" s="725" t="e">
        <f t="shared" si="456"/>
        <v>#VALUE!</v>
      </c>
      <c r="CU303" s="709"/>
    </row>
    <row r="304" spans="1:99" ht="16.5" customHeight="1">
      <c r="A304" s="23">
        <f t="shared" si="458"/>
        <v>300</v>
      </c>
      <c r="B304" s="142">
        <f>'2020-상시근로자'!B304</f>
        <v>0</v>
      </c>
      <c r="C304" s="635">
        <f>'2020-상시근로자'!C304</f>
        <v>0</v>
      </c>
      <c r="D304" s="637">
        <f>'2020-상시근로자'!D304</f>
        <v>0</v>
      </c>
      <c r="E304" s="156" t="e">
        <f t="shared" si="420"/>
        <v>#VALUE!</v>
      </c>
      <c r="F304" s="30" t="e">
        <f t="shared" si="421"/>
        <v>#VALUE!</v>
      </c>
      <c r="G304" s="31" t="e">
        <f t="shared" si="422"/>
        <v>#VALUE!</v>
      </c>
      <c r="H304" s="147" t="e">
        <f t="shared" si="423"/>
        <v>#VALUE!</v>
      </c>
      <c r="I304" s="636">
        <f>'2020-상시근로자'!E304</f>
        <v>0</v>
      </c>
      <c r="J304" s="636">
        <f>'2020-상시근로자'!G304</f>
        <v>0</v>
      </c>
      <c r="K304" s="33" t="e">
        <f t="shared" si="424"/>
        <v>#VALUE!</v>
      </c>
      <c r="L304" s="33">
        <f t="shared" si="425"/>
        <v>0</v>
      </c>
      <c r="M304" s="35" t="e">
        <f t="shared" si="426"/>
        <v>#VALUE!</v>
      </c>
      <c r="N304" s="108"/>
      <c r="O304" s="178"/>
      <c r="P304" s="179"/>
      <c r="Q304" s="194" t="s">
        <v>160</v>
      </c>
      <c r="R304" s="107" t="s">
        <v>160</v>
      </c>
      <c r="S304" s="43"/>
      <c r="T304" s="122" t="s">
        <v>160</v>
      </c>
      <c r="U304" s="122" t="s">
        <v>160</v>
      </c>
      <c r="V304" s="195" t="s">
        <v>160</v>
      </c>
      <c r="W304" s="702">
        <f t="shared" si="459"/>
        <v>1</v>
      </c>
      <c r="X304" s="703" t="e">
        <f t="shared" si="427"/>
        <v>#VALUE!</v>
      </c>
      <c r="Y304" s="704" t="e">
        <f t="shared" si="428"/>
        <v>#VALUE!</v>
      </c>
      <c r="Z304" s="769" t="e">
        <f t="shared" si="359"/>
        <v>#VALUE!</v>
      </c>
      <c r="AA304" s="705" t="e">
        <f t="shared" si="360"/>
        <v>#VALUE!</v>
      </c>
      <c r="AB304" s="702">
        <f t="shared" si="460"/>
        <v>1</v>
      </c>
      <c r="AC304" s="703" t="e">
        <f t="shared" si="429"/>
        <v>#VALUE!</v>
      </c>
      <c r="AD304" s="704" t="e">
        <f t="shared" si="430"/>
        <v>#VALUE!</v>
      </c>
      <c r="AE304" s="769" t="e">
        <f t="shared" si="361"/>
        <v>#VALUE!</v>
      </c>
      <c r="AF304" s="705" t="e">
        <f t="shared" si="362"/>
        <v>#VALUE!</v>
      </c>
      <c r="AG304" s="702">
        <f t="shared" si="461"/>
        <v>1</v>
      </c>
      <c r="AH304" s="703" t="e">
        <f t="shared" si="431"/>
        <v>#VALUE!</v>
      </c>
      <c r="AI304" s="704" t="e">
        <f t="shared" si="432"/>
        <v>#VALUE!</v>
      </c>
      <c r="AJ304" s="769" t="e">
        <f t="shared" si="363"/>
        <v>#VALUE!</v>
      </c>
      <c r="AK304" s="705" t="e">
        <f t="shared" si="364"/>
        <v>#VALUE!</v>
      </c>
      <c r="AL304" s="702">
        <f t="shared" si="462"/>
        <v>1</v>
      </c>
      <c r="AM304" s="703" t="e">
        <f t="shared" si="433"/>
        <v>#VALUE!</v>
      </c>
      <c r="AN304" s="704" t="e">
        <f t="shared" si="434"/>
        <v>#VALUE!</v>
      </c>
      <c r="AO304" s="769" t="e">
        <f t="shared" si="365"/>
        <v>#VALUE!</v>
      </c>
      <c r="AP304" s="705" t="e">
        <f t="shared" si="366"/>
        <v>#VALUE!</v>
      </c>
      <c r="AQ304" s="702">
        <f t="shared" si="463"/>
        <v>1</v>
      </c>
      <c r="AR304" s="703" t="e">
        <f t="shared" si="435"/>
        <v>#VALUE!</v>
      </c>
      <c r="AS304" s="704" t="e">
        <f t="shared" si="436"/>
        <v>#VALUE!</v>
      </c>
      <c r="AT304" s="769" t="e">
        <f t="shared" si="367"/>
        <v>#VALUE!</v>
      </c>
      <c r="AU304" s="705" t="e">
        <f t="shared" si="368"/>
        <v>#VALUE!</v>
      </c>
      <c r="AV304" s="702">
        <f t="shared" si="464"/>
        <v>1</v>
      </c>
      <c r="AW304" s="703" t="e">
        <f t="shared" si="437"/>
        <v>#VALUE!</v>
      </c>
      <c r="AX304" s="704" t="e">
        <f t="shared" si="438"/>
        <v>#VALUE!</v>
      </c>
      <c r="AY304" s="769" t="e">
        <f t="shared" si="369"/>
        <v>#VALUE!</v>
      </c>
      <c r="AZ304" s="705" t="e">
        <f t="shared" si="370"/>
        <v>#VALUE!</v>
      </c>
      <c r="BA304" s="702">
        <f t="shared" si="465"/>
        <v>1</v>
      </c>
      <c r="BB304" s="703" t="e">
        <f t="shared" si="439"/>
        <v>#VALUE!</v>
      </c>
      <c r="BC304" s="704" t="e">
        <f t="shared" si="440"/>
        <v>#VALUE!</v>
      </c>
      <c r="BD304" s="769" t="e">
        <f t="shared" si="371"/>
        <v>#VALUE!</v>
      </c>
      <c r="BE304" s="705" t="e">
        <f t="shared" si="372"/>
        <v>#VALUE!</v>
      </c>
      <c r="BF304" s="702">
        <f t="shared" si="466"/>
        <v>1</v>
      </c>
      <c r="BG304" s="703" t="e">
        <f t="shared" si="441"/>
        <v>#VALUE!</v>
      </c>
      <c r="BH304" s="704" t="e">
        <f t="shared" si="442"/>
        <v>#VALUE!</v>
      </c>
      <c r="BI304" s="769" t="e">
        <f t="shared" si="373"/>
        <v>#VALUE!</v>
      </c>
      <c r="BJ304" s="705" t="e">
        <f t="shared" si="374"/>
        <v>#VALUE!</v>
      </c>
      <c r="BK304" s="702">
        <f t="shared" si="467"/>
        <v>1</v>
      </c>
      <c r="BL304" s="703" t="e">
        <f t="shared" si="443"/>
        <v>#VALUE!</v>
      </c>
      <c r="BM304" s="704" t="e">
        <f t="shared" si="444"/>
        <v>#VALUE!</v>
      </c>
      <c r="BN304" s="769" t="e">
        <f t="shared" si="375"/>
        <v>#VALUE!</v>
      </c>
      <c r="BO304" s="705" t="e">
        <f t="shared" si="376"/>
        <v>#VALUE!</v>
      </c>
      <c r="BP304" s="702">
        <f t="shared" si="468"/>
        <v>1</v>
      </c>
      <c r="BQ304" s="703" t="e">
        <f t="shared" si="445"/>
        <v>#VALUE!</v>
      </c>
      <c r="BR304" s="704" t="e">
        <f t="shared" si="446"/>
        <v>#VALUE!</v>
      </c>
      <c r="BS304" s="769" t="e">
        <f t="shared" si="377"/>
        <v>#VALUE!</v>
      </c>
      <c r="BT304" s="705" t="e">
        <f t="shared" si="378"/>
        <v>#VALUE!</v>
      </c>
      <c r="BU304" s="702">
        <f t="shared" si="469"/>
        <v>1</v>
      </c>
      <c r="BV304" s="703" t="e">
        <f t="shared" si="447"/>
        <v>#VALUE!</v>
      </c>
      <c r="BW304" s="704" t="e">
        <f t="shared" si="448"/>
        <v>#VALUE!</v>
      </c>
      <c r="BX304" s="769" t="e">
        <f t="shared" si="379"/>
        <v>#VALUE!</v>
      </c>
      <c r="BY304" s="705" t="e">
        <f t="shared" si="380"/>
        <v>#VALUE!</v>
      </c>
      <c r="BZ304" s="702">
        <f t="shared" si="470"/>
        <v>1</v>
      </c>
      <c r="CA304" s="703" t="e">
        <f t="shared" si="449"/>
        <v>#VALUE!</v>
      </c>
      <c r="CB304" s="704" t="e">
        <f t="shared" si="450"/>
        <v>#VALUE!</v>
      </c>
      <c r="CC304" s="769" t="e">
        <f t="shared" si="381"/>
        <v>#VALUE!</v>
      </c>
      <c r="CD304" s="705" t="e">
        <f t="shared" si="382"/>
        <v>#VALUE!</v>
      </c>
      <c r="CE304" s="706">
        <f t="shared" si="451"/>
        <v>12</v>
      </c>
      <c r="CF304" s="707" t="e">
        <f t="shared" si="452"/>
        <v>#VALUE!</v>
      </c>
      <c r="CG304" s="708"/>
      <c r="CH304" s="709"/>
      <c r="CI304" s="719"/>
      <c r="CJ304" s="719"/>
      <c r="CK304" s="720"/>
      <c r="CL304" s="721"/>
      <c r="CM304" s="721"/>
      <c r="CN304" s="722"/>
      <c r="CO304" s="742" t="e">
        <f t="shared" si="453"/>
        <v>#VALUE!</v>
      </c>
      <c r="CP304" s="743" t="e">
        <f t="shared" si="454"/>
        <v>#VALUE!</v>
      </c>
      <c r="CQ304" s="724">
        <f t="shared" si="455"/>
        <v>0</v>
      </c>
      <c r="CR304" s="725" t="e">
        <f t="shared" si="457"/>
        <v>#VALUE!</v>
      </c>
      <c r="CS304" s="725" t="e">
        <f t="shared" si="457"/>
        <v>#VALUE!</v>
      </c>
      <c r="CT304" s="725" t="e">
        <f t="shared" si="456"/>
        <v>#VALUE!</v>
      </c>
      <c r="CU304" s="709"/>
    </row>
    <row r="305" spans="1:99" ht="12.75" customHeight="1" thickBot="1">
      <c r="A305" s="8" t="s">
        <v>0</v>
      </c>
      <c r="B305" s="9"/>
      <c r="C305" s="38"/>
      <c r="D305" s="446"/>
      <c r="E305" s="15"/>
      <c r="F305" s="15"/>
      <c r="G305" s="15"/>
      <c r="H305" s="9"/>
      <c r="I305" s="38"/>
      <c r="J305" s="38"/>
      <c r="K305" s="46"/>
      <c r="L305" s="46"/>
      <c r="M305" s="46"/>
      <c r="N305" s="47">
        <f>SUM(N5:N12)</f>
        <v>0</v>
      </c>
      <c r="O305" s="38"/>
      <c r="P305" s="38"/>
      <c r="Q305" s="48">
        <f>COUNTIF(Q5:Q304,"여")</f>
        <v>0</v>
      </c>
      <c r="R305" s="48">
        <f>COUNTIF(R5:R304,"여")</f>
        <v>0</v>
      </c>
      <c r="S305" s="38"/>
      <c r="T305" s="48">
        <f>COUNTIF(T5:T304,"여")</f>
        <v>0</v>
      </c>
      <c r="U305" s="48">
        <f>COUNTIF(U5:U304,"여")</f>
        <v>0</v>
      </c>
      <c r="V305" s="48">
        <f>COUNTIF(V5:V304,"여")</f>
        <v>0</v>
      </c>
      <c r="W305" s="710">
        <f>SUM(W5:W304)</f>
        <v>300</v>
      </c>
      <c r="X305" s="711"/>
      <c r="Y305" s="711"/>
      <c r="Z305" s="766"/>
      <c r="AA305" s="712" t="e">
        <f>SUM(AA5:AA304)</f>
        <v>#VALUE!</v>
      </c>
      <c r="AB305" s="710">
        <f>SUM(AB5:AB304)</f>
        <v>300</v>
      </c>
      <c r="AC305" s="711"/>
      <c r="AD305" s="711"/>
      <c r="AE305" s="766"/>
      <c r="AF305" s="712" t="e">
        <f>SUM(AF5:AF304)</f>
        <v>#VALUE!</v>
      </c>
      <c r="AG305" s="710">
        <f>SUM(AG5:AG304)</f>
        <v>300</v>
      </c>
      <c r="AH305" s="711"/>
      <c r="AI305" s="711"/>
      <c r="AJ305" s="766"/>
      <c r="AK305" s="712" t="e">
        <f>SUM(AK5:AK304)</f>
        <v>#VALUE!</v>
      </c>
      <c r="AL305" s="710">
        <f>SUM(AL5:AL304)</f>
        <v>300</v>
      </c>
      <c r="AM305" s="711"/>
      <c r="AN305" s="711"/>
      <c r="AO305" s="766"/>
      <c r="AP305" s="712" t="e">
        <f>SUM(AP5:AP304)</f>
        <v>#VALUE!</v>
      </c>
      <c r="AQ305" s="710">
        <f>SUM(AQ5:AQ304)</f>
        <v>300</v>
      </c>
      <c r="AR305" s="711"/>
      <c r="AS305" s="711"/>
      <c r="AT305" s="766"/>
      <c r="AU305" s="712" t="e">
        <f>SUM(AU5:AU304)</f>
        <v>#VALUE!</v>
      </c>
      <c r="AV305" s="710">
        <f>SUM(AV5:AV304)</f>
        <v>300</v>
      </c>
      <c r="AW305" s="711"/>
      <c r="AX305" s="711"/>
      <c r="AY305" s="766"/>
      <c r="AZ305" s="712" t="e">
        <f>SUM(AZ5:AZ304)</f>
        <v>#VALUE!</v>
      </c>
      <c r="BA305" s="710">
        <f>SUM(BA5:BA304)</f>
        <v>300</v>
      </c>
      <c r="BB305" s="711"/>
      <c r="BC305" s="711"/>
      <c r="BD305" s="766"/>
      <c r="BE305" s="712" t="e">
        <f>SUM(BE5:BE304)</f>
        <v>#VALUE!</v>
      </c>
      <c r="BF305" s="710">
        <f>SUM(BF5:BF304)</f>
        <v>300</v>
      </c>
      <c r="BG305" s="711"/>
      <c r="BH305" s="711"/>
      <c r="BI305" s="766"/>
      <c r="BJ305" s="712" t="e">
        <f>SUM(BJ5:BJ304)</f>
        <v>#VALUE!</v>
      </c>
      <c r="BK305" s="710">
        <f>SUM(BK5:BK304)</f>
        <v>300</v>
      </c>
      <c r="BL305" s="711"/>
      <c r="BM305" s="711"/>
      <c r="BN305" s="766"/>
      <c r="BO305" s="712" t="e">
        <f>SUM(BO5:BO304)</f>
        <v>#VALUE!</v>
      </c>
      <c r="BP305" s="710">
        <f>SUM(BP5:BP304)</f>
        <v>300</v>
      </c>
      <c r="BQ305" s="711"/>
      <c r="BR305" s="711"/>
      <c r="BS305" s="766"/>
      <c r="BT305" s="712" t="e">
        <f>SUM(BT5:BT304)</f>
        <v>#VALUE!</v>
      </c>
      <c r="BU305" s="710">
        <f>SUM(BU5:BU304)</f>
        <v>300</v>
      </c>
      <c r="BV305" s="711"/>
      <c r="BW305" s="711"/>
      <c r="BX305" s="766"/>
      <c r="BY305" s="712" t="e">
        <f>SUM(BY5:BY304)</f>
        <v>#VALUE!</v>
      </c>
      <c r="BZ305" s="710">
        <f>SUM(BZ5:BZ304)</f>
        <v>300</v>
      </c>
      <c r="CA305" s="711"/>
      <c r="CB305" s="711"/>
      <c r="CC305" s="766"/>
      <c r="CD305" s="712" t="e">
        <f>SUM(CD5:CD304)</f>
        <v>#VALUE!</v>
      </c>
      <c r="CE305" s="713">
        <f>SUM(CE5:CE304)</f>
        <v>3600</v>
      </c>
      <c r="CF305" s="714" t="e">
        <f>SUM(CF5:CF304)</f>
        <v>#VALUE!</v>
      </c>
      <c r="CG305" s="715"/>
      <c r="CH305" s="715"/>
      <c r="CI305" s="746">
        <f>SUM(W305,AB305,AG305,AL305,AQ305,AV305,BA305,BF305,BK305,BP305,BU305,BZ305)</f>
        <v>3600</v>
      </c>
      <c r="CJ305" s="747" t="e">
        <f>SUM(AA305,AF305,AK305,AP305,AU305,AZ305,BE305,BJ305,BO305,BT305,BY305,CD305)</f>
        <v>#VALUE!</v>
      </c>
      <c r="CK305" s="720"/>
      <c r="CL305" s="748">
        <f>SUM(CL5:CL104)</f>
        <v>0</v>
      </c>
      <c r="CM305" s="748">
        <f>SUM(CM5:CM104)</f>
        <v>0</v>
      </c>
      <c r="CN305" s="748">
        <f>SUM(CN5:CN104)</f>
        <v>0</v>
      </c>
      <c r="CO305" s="709"/>
      <c r="CP305" s="709"/>
      <c r="CQ305" s="709"/>
      <c r="CR305" s="749" t="e">
        <f>SUM(CR5:CR104)</f>
        <v>#VALUE!</v>
      </c>
      <c r="CS305" s="749" t="e">
        <f t="shared" ref="CS305:CT305" si="471">SUM(CS5:CS104)</f>
        <v>#VALUE!</v>
      </c>
      <c r="CT305" s="748" t="e">
        <f t="shared" si="471"/>
        <v>#VALUE!</v>
      </c>
      <c r="CU305" s="709" t="e">
        <f>CN305=CT305</f>
        <v>#VALUE!</v>
      </c>
    </row>
    <row r="306" spans="1:99" ht="12.75" customHeight="1" thickTop="1" thickBot="1">
      <c r="D306" s="305" t="s">
        <v>655</v>
      </c>
      <c r="J306" s="4"/>
      <c r="O306" s="34"/>
      <c r="V306" s="157" t="str">
        <f>TEXT($A$1,"YYYY")&amp;"년"</f>
        <v>2020년</v>
      </c>
      <c r="W306" s="657" t="s">
        <v>69</v>
      </c>
      <c r="X306" s="657"/>
      <c r="Y306" s="657"/>
      <c r="Z306" s="657"/>
      <c r="AA306" s="716" t="str">
        <f>TEXT($A$1,"YYYY")&amp;"년"</f>
        <v>2020년</v>
      </c>
      <c r="AB306" s="657" t="s">
        <v>70</v>
      </c>
      <c r="AC306" s="657"/>
      <c r="AD306" s="657"/>
      <c r="AE306" s="657"/>
      <c r="AF306" s="716" t="str">
        <f>TEXT($A$1,"YYYY")&amp;"년"</f>
        <v>2020년</v>
      </c>
      <c r="AG306" s="657" t="s">
        <v>17</v>
      </c>
      <c r="AH306" s="657"/>
      <c r="AI306" s="657"/>
      <c r="AJ306" s="657"/>
      <c r="AK306" s="716" t="str">
        <f>TEXT($A$1,"YYYY")&amp;"년"</f>
        <v>2020년</v>
      </c>
      <c r="AL306" s="657" t="s">
        <v>16</v>
      </c>
      <c r="AM306" s="657"/>
      <c r="AN306" s="657"/>
      <c r="AO306" s="657"/>
      <c r="AP306" s="716" t="str">
        <f>TEXT($A$1,"YYYY")&amp;"년"</f>
        <v>2020년</v>
      </c>
      <c r="AQ306" s="657" t="s">
        <v>15</v>
      </c>
      <c r="AR306" s="657"/>
      <c r="AS306" s="657"/>
      <c r="AT306" s="657"/>
      <c r="AU306" s="716" t="str">
        <f>TEXT($A$1,"YYYY")&amp;"년"</f>
        <v>2020년</v>
      </c>
      <c r="AV306" s="657" t="s">
        <v>14</v>
      </c>
      <c r="AW306" s="657"/>
      <c r="AX306" s="657"/>
      <c r="AY306" s="657"/>
      <c r="AZ306" s="716" t="str">
        <f>TEXT($A$1,"YYYY")&amp;"년"</f>
        <v>2020년</v>
      </c>
      <c r="BA306" s="657" t="s">
        <v>13</v>
      </c>
      <c r="BB306" s="657"/>
      <c r="BC306" s="657"/>
      <c r="BD306" s="657"/>
      <c r="BE306" s="716" t="str">
        <f>TEXT($A$1,"YYYY")&amp;"년"</f>
        <v>2020년</v>
      </c>
      <c r="BF306" s="657" t="s">
        <v>12</v>
      </c>
      <c r="BG306" s="657"/>
      <c r="BH306" s="657"/>
      <c r="BI306" s="657"/>
      <c r="BJ306" s="716" t="str">
        <f>TEXT($A$1,"YYYY")&amp;"년"</f>
        <v>2020년</v>
      </c>
      <c r="BK306" s="657" t="s">
        <v>11</v>
      </c>
      <c r="BL306" s="657"/>
      <c r="BM306" s="657"/>
      <c r="BN306" s="657"/>
      <c r="BO306" s="716" t="str">
        <f>TEXT($A$1,"YYYY")&amp;"년"</f>
        <v>2020년</v>
      </c>
      <c r="BP306" s="657" t="s">
        <v>10</v>
      </c>
      <c r="BQ306" s="657"/>
      <c r="BR306" s="657"/>
      <c r="BS306" s="657"/>
      <c r="BT306" s="716" t="str">
        <f>TEXT($A$1,"YYYY")&amp;"년"</f>
        <v>2020년</v>
      </c>
      <c r="BU306" s="657" t="s">
        <v>9</v>
      </c>
      <c r="BV306" s="657"/>
      <c r="BW306" s="657"/>
      <c r="BX306" s="657"/>
      <c r="BY306" s="716" t="str">
        <f>TEXT($A$1,"YYYY")&amp;"년"</f>
        <v>2020년</v>
      </c>
      <c r="BZ306" s="657" t="s">
        <v>456</v>
      </c>
      <c r="CA306" s="700"/>
      <c r="CB306" s="657"/>
      <c r="CC306" s="657"/>
      <c r="CD306" s="158" t="s">
        <v>28</v>
      </c>
      <c r="CE306" s="717">
        <v>12</v>
      </c>
      <c r="CF306" s="718">
        <f>CE306</f>
        <v>12</v>
      </c>
      <c r="CG306" s="719"/>
      <c r="CH306" s="719"/>
      <c r="CI306" s="719"/>
      <c r="CJ306" s="719"/>
      <c r="CK306" s="720"/>
      <c r="CL306" s="719"/>
      <c r="CM306" s="719"/>
      <c r="CN306" s="719"/>
      <c r="CO306" s="719"/>
      <c r="CP306" s="719"/>
      <c r="CQ306" s="719"/>
      <c r="CR306" s="719"/>
      <c r="CS306" s="719"/>
      <c r="CT306" s="719"/>
      <c r="CU306" s="719"/>
    </row>
    <row r="307" spans="1:99" ht="12.75" customHeight="1">
      <c r="D307" s="306" t="s">
        <v>653</v>
      </c>
      <c r="J307" s="4"/>
      <c r="O307" s="34"/>
      <c r="P307" s="34"/>
      <c r="CE307" s="162">
        <f>CE305/CE306</f>
        <v>300</v>
      </c>
      <c r="CF307" s="161" t="e">
        <f>CF305/CF306</f>
        <v>#VALUE!</v>
      </c>
      <c r="CH307" s="4" t="s">
        <v>455</v>
      </c>
      <c r="CI307" s="159">
        <f>CE305-CI305</f>
        <v>0</v>
      </c>
      <c r="CJ307" s="159" t="e">
        <f>CF305-CJ305</f>
        <v>#VALUE!</v>
      </c>
      <c r="CK307" s="253"/>
    </row>
    <row r="308" spans="1:99" ht="12.75" customHeight="1">
      <c r="D308" s="306" t="s">
        <v>654</v>
      </c>
      <c r="CK308" s="253"/>
    </row>
    <row r="309" spans="1:99" ht="12.75" customHeight="1" thickBot="1">
      <c r="A309" s="22" t="s">
        <v>34</v>
      </c>
      <c r="CA309" s="6"/>
      <c r="CD309" s="6" t="s">
        <v>29</v>
      </c>
      <c r="CE309" s="13">
        <f>1/100</f>
        <v>0.01</v>
      </c>
      <c r="CF309" s="13">
        <f>1/100</f>
        <v>0.01</v>
      </c>
      <c r="CJ309" s="4"/>
      <c r="CK309" s="253"/>
    </row>
    <row r="310" spans="1:99" ht="12.75" customHeight="1" thickTop="1" thickBot="1">
      <c r="T310" s="34"/>
      <c r="CA310" s="22" t="b">
        <f>'2020-상시근로자'!AB312=CE310</f>
        <v>0</v>
      </c>
      <c r="CB310" s="22" t="s">
        <v>490</v>
      </c>
      <c r="CD310" s="6" t="s">
        <v>63</v>
      </c>
      <c r="CE310" s="118">
        <f>TRUNC(CE307,2)</f>
        <v>300</v>
      </c>
      <c r="CF310" s="68" t="e">
        <f>TRUNC(CF307,2)</f>
        <v>#VALUE!</v>
      </c>
      <c r="CJ310" s="4"/>
      <c r="CK310" s="253"/>
    </row>
    <row r="311" spans="1:99" ht="12.75" customHeight="1" thickTop="1">
      <c r="C311" s="22" t="s">
        <v>32</v>
      </c>
      <c r="CE311" s="158" t="s">
        <v>63</v>
      </c>
      <c r="CF311" s="158" t="s">
        <v>453</v>
      </c>
      <c r="CH311" s="219" t="e">
        <f>CE310-CF310</f>
        <v>#VALUE!</v>
      </c>
      <c r="CK311" s="253"/>
    </row>
    <row r="312" spans="1:99" ht="12.75" customHeight="1" thickBot="1">
      <c r="C312" s="22" t="s">
        <v>48</v>
      </c>
    </row>
    <row r="313" spans="1:99" ht="12.75" customHeight="1" thickTop="1" thickBot="1">
      <c r="C313" s="22" t="s">
        <v>35</v>
      </c>
      <c r="CA313" s="22" t="b">
        <f>'2019-상시근로자'!Y310=CE313</f>
        <v>0</v>
      </c>
      <c r="CB313" s="22" t="s">
        <v>487</v>
      </c>
      <c r="CE313" s="118">
        <f>'-고용증대 상시근로자수-2019'!CE310</f>
        <v>300</v>
      </c>
      <c r="CF313" s="68" t="e">
        <f>'-고용증대 상시근로자수-2019'!CF310</f>
        <v>#VALUE!</v>
      </c>
      <c r="CH313" s="219" t="e">
        <f>CE313-CF313</f>
        <v>#VALUE!</v>
      </c>
    </row>
    <row r="314" spans="1:99" ht="12.75" customHeight="1" thickTop="1">
      <c r="C314" s="22" t="s">
        <v>38</v>
      </c>
      <c r="CE314" s="158" t="s">
        <v>63</v>
      </c>
      <c r="CF314" s="158" t="s">
        <v>453</v>
      </c>
    </row>
    <row r="315" spans="1:99" ht="12.75" customHeight="1">
      <c r="C315" s="12" t="s">
        <v>54</v>
      </c>
      <c r="D315" s="17"/>
      <c r="E315" s="17"/>
      <c r="F315" s="17"/>
      <c r="G315" s="17"/>
      <c r="H315" s="12"/>
      <c r="S315" s="12"/>
    </row>
    <row r="316" spans="1:99" ht="12.75" customHeight="1">
      <c r="C316" s="12" t="s">
        <v>55</v>
      </c>
      <c r="D316" s="17"/>
      <c r="E316" s="17"/>
      <c r="F316" s="17"/>
      <c r="G316" s="17"/>
      <c r="H316" s="12"/>
      <c r="S316" s="12"/>
      <c r="CD316" s="456" t="s">
        <v>687</v>
      </c>
      <c r="CE316" s="455">
        <f>CE310-CE313</f>
        <v>0</v>
      </c>
      <c r="CF316" s="455" t="e">
        <f>CF310-CF313</f>
        <v>#VALUE!</v>
      </c>
    </row>
    <row r="318" spans="1:99" ht="12.75" customHeight="1">
      <c r="A318" s="22" t="s">
        <v>39</v>
      </c>
    </row>
    <row r="319" spans="1:99" ht="12.75" customHeight="1">
      <c r="C319" s="22" t="s">
        <v>40</v>
      </c>
    </row>
    <row r="320" spans="1:99" ht="12.75" customHeight="1">
      <c r="I320" s="22" t="s">
        <v>41</v>
      </c>
    </row>
    <row r="322" spans="1:19" ht="12.75" customHeight="1">
      <c r="C322" s="11" t="s">
        <v>49</v>
      </c>
      <c r="D322" s="18"/>
      <c r="E322" s="18"/>
      <c r="F322" s="18"/>
      <c r="G322" s="18"/>
      <c r="H322" s="11"/>
      <c r="S322" s="11"/>
    </row>
    <row r="324" spans="1:19" ht="12.75" customHeight="1">
      <c r="I324" s="11" t="s">
        <v>50</v>
      </c>
    </row>
    <row r="325" spans="1:19" ht="12.75" customHeight="1">
      <c r="I325" s="11" t="s">
        <v>51</v>
      </c>
    </row>
    <row r="326" spans="1:19" ht="12.75" customHeight="1">
      <c r="I326" s="11" t="s">
        <v>52</v>
      </c>
    </row>
    <row r="327" spans="1:19" ht="12.75" customHeight="1">
      <c r="I327" s="11" t="s">
        <v>53</v>
      </c>
    </row>
    <row r="329" spans="1:19" ht="12.75" customHeight="1">
      <c r="A329" s="22" t="s">
        <v>33</v>
      </c>
    </row>
    <row r="332" spans="1:19" ht="12.75" customHeight="1">
      <c r="A332" s="22" t="s">
        <v>42</v>
      </c>
    </row>
    <row r="334" spans="1:19" ht="12.75" customHeight="1">
      <c r="C334" s="22" t="s">
        <v>43</v>
      </c>
    </row>
    <row r="335" spans="1:19" ht="12.75" customHeight="1">
      <c r="C335" s="22" t="s">
        <v>44</v>
      </c>
    </row>
    <row r="336" spans="1:19" ht="12.75" customHeight="1">
      <c r="C336" s="22" t="s">
        <v>45</v>
      </c>
    </row>
    <row r="338" spans="9:9" ht="12.75" customHeight="1">
      <c r="I338" s="22" t="s">
        <v>46</v>
      </c>
    </row>
    <row r="339" spans="9:9" ht="12.75" customHeight="1">
      <c r="I339" s="22" t="s">
        <v>47</v>
      </c>
    </row>
  </sheetData>
  <mergeCells count="6">
    <mergeCell ref="Q1:R1"/>
    <mergeCell ref="W1:AG1"/>
    <mergeCell ref="O2:P2"/>
    <mergeCell ref="Q2:R2"/>
    <mergeCell ref="O3:P3"/>
    <mergeCell ref="Q3:R3"/>
  </mergeCells>
  <phoneticPr fontId="2" type="noConversion"/>
  <conditionalFormatting sqref="X5:Y104">
    <cfRule type="cellIs" dxfId="1652" priority="1191" operator="equal">
      <formula>1</formula>
    </cfRule>
  </conditionalFormatting>
  <conditionalFormatting sqref="H5:H104">
    <cfRule type="cellIs" dxfId="1651" priority="1190" operator="equal">
      <formula>"남"</formula>
    </cfRule>
  </conditionalFormatting>
  <conditionalFormatting sqref="K5:K104">
    <cfRule type="cellIs" dxfId="1650" priority="1188" operator="greaterThan">
      <formula>59</formula>
    </cfRule>
    <cfRule type="cellIs" dxfId="1649" priority="1189" operator="lessThan">
      <formula>30</formula>
    </cfRule>
  </conditionalFormatting>
  <conditionalFormatting sqref="J5:J122">
    <cfRule type="cellIs" dxfId="1648" priority="1187" operator="greaterThan">
      <formula>0</formula>
    </cfRule>
  </conditionalFormatting>
  <conditionalFormatting sqref="I5:I122">
    <cfRule type="cellIs" dxfId="1647" priority="1185" operator="greaterThan">
      <formula>$A$1</formula>
    </cfRule>
    <cfRule type="cellIs" dxfId="1646" priority="1186" operator="equal">
      <formula>""""""</formula>
    </cfRule>
  </conditionalFormatting>
  <conditionalFormatting sqref="X5:X104">
    <cfRule type="cellIs" dxfId="1645" priority="1184" operator="lessThan">
      <formula>30</formula>
    </cfRule>
  </conditionalFormatting>
  <conditionalFormatting sqref="I5:I122">
    <cfRule type="cellIs" dxfId="1644" priority="1183" operator="equal">
      <formula>""""""</formula>
    </cfRule>
  </conditionalFormatting>
  <conditionalFormatting sqref="X5:X104">
    <cfRule type="cellIs" dxfId="1643" priority="1182" operator="between">
      <formula>30</formula>
      <formula>31</formula>
    </cfRule>
  </conditionalFormatting>
  <conditionalFormatting sqref="CF305">
    <cfRule type="cellIs" dxfId="1642" priority="1181" operator="greaterThan">
      <formula>$CE$305</formula>
    </cfRule>
  </conditionalFormatting>
  <conditionalFormatting sqref="Q5:R12">
    <cfRule type="cellIs" dxfId="1641" priority="1180" operator="equal">
      <formula>"부"</formula>
    </cfRule>
  </conditionalFormatting>
  <conditionalFormatting sqref="T5:V12">
    <cfRule type="cellIs" dxfId="1640" priority="1178" operator="equal">
      <formula>"부"</formula>
    </cfRule>
    <cfRule type="cellIs" dxfId="1639" priority="1179" operator="equal">
      <formula>"여"</formula>
    </cfRule>
  </conditionalFormatting>
  <conditionalFormatting sqref="W5:W104">
    <cfRule type="cellIs" dxfId="1638" priority="1177" operator="equal">
      <formula>1</formula>
    </cfRule>
  </conditionalFormatting>
  <conditionalFormatting sqref="W5:W104">
    <cfRule type="cellIs" dxfId="1637" priority="1176" operator="equal">
      <formula>0</formula>
    </cfRule>
  </conditionalFormatting>
  <conditionalFormatting sqref="Q13:R19">
    <cfRule type="cellIs" dxfId="1636" priority="1170" operator="equal">
      <formula>"부"</formula>
    </cfRule>
  </conditionalFormatting>
  <conditionalFormatting sqref="T13:V19">
    <cfRule type="cellIs" dxfId="1635" priority="1168" operator="equal">
      <formula>"부"</formula>
    </cfRule>
    <cfRule type="cellIs" dxfId="1634" priority="1169" operator="equal">
      <formula>"여"</formula>
    </cfRule>
  </conditionalFormatting>
  <conditionalFormatting sqref="Q20:R26">
    <cfRule type="cellIs" dxfId="1633" priority="1163" operator="equal">
      <formula>"부"</formula>
    </cfRule>
  </conditionalFormatting>
  <conditionalFormatting sqref="T20:V26">
    <cfRule type="cellIs" dxfId="1632" priority="1161" operator="equal">
      <formula>"부"</formula>
    </cfRule>
    <cfRule type="cellIs" dxfId="1631" priority="1162" operator="equal">
      <formula>"여"</formula>
    </cfRule>
  </conditionalFormatting>
  <conditionalFormatting sqref="Q27:R33">
    <cfRule type="cellIs" dxfId="1630" priority="1156" operator="equal">
      <formula>"부"</formula>
    </cfRule>
  </conditionalFormatting>
  <conditionalFormatting sqref="T27:V33">
    <cfRule type="cellIs" dxfId="1629" priority="1154" operator="equal">
      <formula>"부"</formula>
    </cfRule>
    <cfRule type="cellIs" dxfId="1628" priority="1155" operator="equal">
      <formula>"여"</formula>
    </cfRule>
  </conditionalFormatting>
  <conditionalFormatting sqref="Q34:R40">
    <cfRule type="cellIs" dxfId="1627" priority="1149" operator="equal">
      <formula>"부"</formula>
    </cfRule>
  </conditionalFormatting>
  <conditionalFormatting sqref="T34:V40">
    <cfRule type="cellIs" dxfId="1626" priority="1147" operator="equal">
      <formula>"부"</formula>
    </cfRule>
    <cfRule type="cellIs" dxfId="1625" priority="1148" operator="equal">
      <formula>"여"</formula>
    </cfRule>
  </conditionalFormatting>
  <conditionalFormatting sqref="Q41:R47">
    <cfRule type="cellIs" dxfId="1624" priority="1142" operator="equal">
      <formula>"부"</formula>
    </cfRule>
  </conditionalFormatting>
  <conditionalFormatting sqref="T41:V47">
    <cfRule type="cellIs" dxfId="1623" priority="1140" operator="equal">
      <formula>"부"</formula>
    </cfRule>
    <cfRule type="cellIs" dxfId="1622" priority="1141" operator="equal">
      <formula>"여"</formula>
    </cfRule>
  </conditionalFormatting>
  <conditionalFormatting sqref="Q48:R54">
    <cfRule type="cellIs" dxfId="1621" priority="1135" operator="equal">
      <formula>"부"</formula>
    </cfRule>
  </conditionalFormatting>
  <conditionalFormatting sqref="T48:V54">
    <cfRule type="cellIs" dxfId="1620" priority="1133" operator="equal">
      <formula>"부"</formula>
    </cfRule>
    <cfRule type="cellIs" dxfId="1619" priority="1134" operator="equal">
      <formula>"여"</formula>
    </cfRule>
  </conditionalFormatting>
  <conditionalFormatting sqref="Q55:R61">
    <cfRule type="cellIs" dxfId="1618" priority="1128" operator="equal">
      <formula>"부"</formula>
    </cfRule>
  </conditionalFormatting>
  <conditionalFormatting sqref="T55:V61">
    <cfRule type="cellIs" dxfId="1617" priority="1126" operator="equal">
      <formula>"부"</formula>
    </cfRule>
    <cfRule type="cellIs" dxfId="1616" priority="1127" operator="equal">
      <formula>"여"</formula>
    </cfRule>
  </conditionalFormatting>
  <conditionalFormatting sqref="Q62:R64">
    <cfRule type="cellIs" dxfId="1615" priority="1121" operator="equal">
      <formula>"부"</formula>
    </cfRule>
  </conditionalFormatting>
  <conditionalFormatting sqref="T62:V64">
    <cfRule type="cellIs" dxfId="1614" priority="1119" operator="equal">
      <formula>"부"</formula>
    </cfRule>
    <cfRule type="cellIs" dxfId="1613" priority="1120" operator="equal">
      <formula>"여"</formula>
    </cfRule>
  </conditionalFormatting>
  <conditionalFormatting sqref="Q65:R71">
    <cfRule type="cellIs" dxfId="1612" priority="1114" operator="equal">
      <formula>"부"</formula>
    </cfRule>
  </conditionalFormatting>
  <conditionalFormatting sqref="T65:V71">
    <cfRule type="cellIs" dxfId="1611" priority="1112" operator="equal">
      <formula>"부"</formula>
    </cfRule>
    <cfRule type="cellIs" dxfId="1610" priority="1113" operator="equal">
      <formula>"여"</formula>
    </cfRule>
  </conditionalFormatting>
  <conditionalFormatting sqref="Q72:R78">
    <cfRule type="cellIs" dxfId="1609" priority="1107" operator="equal">
      <formula>"부"</formula>
    </cfRule>
  </conditionalFormatting>
  <conditionalFormatting sqref="T72:V78">
    <cfRule type="cellIs" dxfId="1608" priority="1105" operator="equal">
      <formula>"부"</formula>
    </cfRule>
    <cfRule type="cellIs" dxfId="1607" priority="1106" operator="equal">
      <formula>"여"</formula>
    </cfRule>
  </conditionalFormatting>
  <conditionalFormatting sqref="Q79:R85">
    <cfRule type="cellIs" dxfId="1606" priority="1100" operator="equal">
      <formula>"부"</formula>
    </cfRule>
  </conditionalFormatting>
  <conditionalFormatting sqref="T79:V85">
    <cfRule type="cellIs" dxfId="1605" priority="1098" operator="equal">
      <formula>"부"</formula>
    </cfRule>
    <cfRule type="cellIs" dxfId="1604" priority="1099" operator="equal">
      <formula>"여"</formula>
    </cfRule>
  </conditionalFormatting>
  <conditionalFormatting sqref="Q86:R90">
    <cfRule type="cellIs" dxfId="1603" priority="1093" operator="equal">
      <formula>"부"</formula>
    </cfRule>
  </conditionalFormatting>
  <conditionalFormatting sqref="T86:V90">
    <cfRule type="cellIs" dxfId="1602" priority="1091" operator="equal">
      <formula>"부"</formula>
    </cfRule>
    <cfRule type="cellIs" dxfId="1601" priority="1092" operator="equal">
      <formula>"여"</formula>
    </cfRule>
  </conditionalFormatting>
  <conditionalFormatting sqref="Q91:R97">
    <cfRule type="cellIs" dxfId="1600" priority="1086" operator="equal">
      <formula>"부"</formula>
    </cfRule>
  </conditionalFormatting>
  <conditionalFormatting sqref="T91:V97">
    <cfRule type="cellIs" dxfId="1599" priority="1084" operator="equal">
      <formula>"부"</formula>
    </cfRule>
    <cfRule type="cellIs" dxfId="1598" priority="1085" operator="equal">
      <formula>"여"</formula>
    </cfRule>
  </conditionalFormatting>
  <conditionalFormatting sqref="Q98:R104">
    <cfRule type="cellIs" dxfId="1597" priority="1079" operator="equal">
      <formula>"부"</formula>
    </cfRule>
  </conditionalFormatting>
  <conditionalFormatting sqref="T98:V104">
    <cfRule type="cellIs" dxfId="1596" priority="1077" operator="equal">
      <formula>"부"</formula>
    </cfRule>
    <cfRule type="cellIs" dxfId="1595" priority="1078" operator="equal">
      <formula>"여"</formula>
    </cfRule>
  </conditionalFormatting>
  <conditionalFormatting sqref="AC5:AD104">
    <cfRule type="cellIs" dxfId="1594" priority="1076" operator="equal">
      <formula>1</formula>
    </cfRule>
  </conditionalFormatting>
  <conditionalFormatting sqref="AC5:AC104">
    <cfRule type="cellIs" dxfId="1593" priority="1075" operator="lessThan">
      <formula>30</formula>
    </cfRule>
  </conditionalFormatting>
  <conditionalFormatting sqref="AC5:AC104">
    <cfRule type="cellIs" dxfId="1592" priority="1074" operator="between">
      <formula>30</formula>
      <formula>31</formula>
    </cfRule>
  </conditionalFormatting>
  <conditionalFormatting sqref="AH5:AI104">
    <cfRule type="cellIs" dxfId="1591" priority="1072" operator="equal">
      <formula>1</formula>
    </cfRule>
  </conditionalFormatting>
  <conditionalFormatting sqref="AH5:AH104">
    <cfRule type="cellIs" dxfId="1590" priority="1071" operator="lessThan">
      <formula>30</formula>
    </cfRule>
  </conditionalFormatting>
  <conditionalFormatting sqref="AH5:AH104">
    <cfRule type="cellIs" dxfId="1589" priority="1070" operator="between">
      <formula>30</formula>
      <formula>31</formula>
    </cfRule>
  </conditionalFormatting>
  <conditionalFormatting sqref="AM5:AN104">
    <cfRule type="cellIs" dxfId="1588" priority="1068" operator="equal">
      <formula>1</formula>
    </cfRule>
  </conditionalFormatting>
  <conditionalFormatting sqref="AM5:AM104">
    <cfRule type="cellIs" dxfId="1587" priority="1067" operator="lessThan">
      <formula>30</formula>
    </cfRule>
  </conditionalFormatting>
  <conditionalFormatting sqref="AM5:AM104">
    <cfRule type="cellIs" dxfId="1586" priority="1066" operator="between">
      <formula>30</formula>
      <formula>31</formula>
    </cfRule>
  </conditionalFormatting>
  <conditionalFormatting sqref="AR5:AS104">
    <cfRule type="cellIs" dxfId="1585" priority="1064" operator="equal">
      <formula>1</formula>
    </cfRule>
  </conditionalFormatting>
  <conditionalFormatting sqref="AW5:AX104">
    <cfRule type="cellIs" dxfId="1584" priority="1060" operator="equal">
      <formula>1</formula>
    </cfRule>
  </conditionalFormatting>
  <conditionalFormatting sqref="AR5:AR104">
    <cfRule type="cellIs" dxfId="1583" priority="1063" operator="lessThan">
      <formula>30</formula>
    </cfRule>
  </conditionalFormatting>
  <conditionalFormatting sqref="AR5:AR104">
    <cfRule type="cellIs" dxfId="1582" priority="1062" operator="between">
      <formula>30</formula>
      <formula>31</formula>
    </cfRule>
  </conditionalFormatting>
  <conditionalFormatting sqref="BB5:BC104">
    <cfRule type="cellIs" dxfId="1581" priority="1056" operator="equal">
      <formula>1</formula>
    </cfRule>
  </conditionalFormatting>
  <conditionalFormatting sqref="BG5:BH104">
    <cfRule type="cellIs" dxfId="1580" priority="1052" operator="equal">
      <formula>1</formula>
    </cfRule>
  </conditionalFormatting>
  <conditionalFormatting sqref="AW5:AW104">
    <cfRule type="cellIs" dxfId="1579" priority="1059" operator="lessThan">
      <formula>30</formula>
    </cfRule>
  </conditionalFormatting>
  <conditionalFormatting sqref="AW5:AW104">
    <cfRule type="cellIs" dxfId="1578" priority="1058" operator="between">
      <formula>30</formula>
      <formula>31</formula>
    </cfRule>
  </conditionalFormatting>
  <conditionalFormatting sqref="BL5:BM104">
    <cfRule type="cellIs" dxfId="1577" priority="1048" operator="equal">
      <formula>1</formula>
    </cfRule>
  </conditionalFormatting>
  <conditionalFormatting sqref="BB5:BB104">
    <cfRule type="cellIs" dxfId="1576" priority="1055" operator="lessThan">
      <formula>30</formula>
    </cfRule>
  </conditionalFormatting>
  <conditionalFormatting sqref="BB5:BB104">
    <cfRule type="cellIs" dxfId="1575" priority="1054" operator="between">
      <formula>30</formula>
      <formula>31</formula>
    </cfRule>
  </conditionalFormatting>
  <conditionalFormatting sqref="BG5:BG104">
    <cfRule type="cellIs" dxfId="1574" priority="1051" operator="lessThan">
      <formula>30</formula>
    </cfRule>
  </conditionalFormatting>
  <conditionalFormatting sqref="BG5:BG104">
    <cfRule type="cellIs" dxfId="1573" priority="1050" operator="between">
      <formula>30</formula>
      <formula>31</formula>
    </cfRule>
  </conditionalFormatting>
  <conditionalFormatting sqref="BQ5:BR104">
    <cfRule type="cellIs" dxfId="1572" priority="1044" operator="equal">
      <formula>1</formula>
    </cfRule>
  </conditionalFormatting>
  <conditionalFormatting sqref="BL5:BL104">
    <cfRule type="cellIs" dxfId="1571" priority="1047" operator="lessThan">
      <formula>30</formula>
    </cfRule>
  </conditionalFormatting>
  <conditionalFormatting sqref="BL5:BL104">
    <cfRule type="cellIs" dxfId="1570" priority="1046" operator="between">
      <formula>30</formula>
      <formula>31</formula>
    </cfRule>
  </conditionalFormatting>
  <conditionalFormatting sqref="BQ5:BQ104">
    <cfRule type="cellIs" dxfId="1569" priority="1043" operator="lessThan">
      <formula>30</formula>
    </cfRule>
  </conditionalFormatting>
  <conditionalFormatting sqref="BQ5:BQ104">
    <cfRule type="cellIs" dxfId="1568" priority="1042" operator="between">
      <formula>30</formula>
      <formula>31</formula>
    </cfRule>
  </conditionalFormatting>
  <conditionalFormatting sqref="BV5:BW104">
    <cfRule type="cellIs" dxfId="1567" priority="1040" operator="equal">
      <formula>1</formula>
    </cfRule>
  </conditionalFormatting>
  <conditionalFormatting sqref="BV5:BV104">
    <cfRule type="cellIs" dxfId="1566" priority="1039" operator="lessThan">
      <formula>30</formula>
    </cfRule>
  </conditionalFormatting>
  <conditionalFormatting sqref="BV5:BV104">
    <cfRule type="cellIs" dxfId="1565" priority="1038" operator="between">
      <formula>30</formula>
      <formula>31</formula>
    </cfRule>
  </conditionalFormatting>
  <conditionalFormatting sqref="CA5:CB104">
    <cfRule type="cellIs" dxfId="1564" priority="1036" operator="equal">
      <formula>1</formula>
    </cfRule>
  </conditionalFormatting>
  <conditionalFormatting sqref="CA5:CA104">
    <cfRule type="cellIs" dxfId="1563" priority="1035" operator="lessThan">
      <formula>30</formula>
    </cfRule>
  </conditionalFormatting>
  <conditionalFormatting sqref="CA5:CA104">
    <cfRule type="cellIs" dxfId="1562" priority="1034" operator="between">
      <formula>30</formula>
      <formula>31</formula>
    </cfRule>
  </conditionalFormatting>
  <conditionalFormatting sqref="AB5:AB104">
    <cfRule type="cellIs" dxfId="1561" priority="1032" operator="equal">
      <formula>1</formula>
    </cfRule>
  </conditionalFormatting>
  <conditionalFormatting sqref="AB5:AB104">
    <cfRule type="cellIs" dxfId="1560" priority="1031" operator="equal">
      <formula>0</formula>
    </cfRule>
  </conditionalFormatting>
  <conditionalFormatting sqref="AG5:AG104">
    <cfRule type="cellIs" dxfId="1559" priority="1030" operator="equal">
      <formula>1</formula>
    </cfRule>
  </conditionalFormatting>
  <conditionalFormatting sqref="AG5:AG104">
    <cfRule type="cellIs" dxfId="1558" priority="1029" operator="equal">
      <formula>0</formula>
    </cfRule>
  </conditionalFormatting>
  <conditionalFormatting sqref="AL5:AL104">
    <cfRule type="cellIs" dxfId="1557" priority="1028" operator="equal">
      <formula>1</formula>
    </cfRule>
  </conditionalFormatting>
  <conditionalFormatting sqref="AL5:AL104">
    <cfRule type="cellIs" dxfId="1556" priority="1027" operator="equal">
      <formula>0</formula>
    </cfRule>
  </conditionalFormatting>
  <conditionalFormatting sqref="AQ5:AQ104">
    <cfRule type="cellIs" dxfId="1555" priority="1026" operator="equal">
      <formula>1</formula>
    </cfRule>
  </conditionalFormatting>
  <conditionalFormatting sqref="AQ5:AQ104">
    <cfRule type="cellIs" dxfId="1554" priority="1025" operator="equal">
      <formula>0</formula>
    </cfRule>
  </conditionalFormatting>
  <conditionalFormatting sqref="AV5:AV104">
    <cfRule type="cellIs" dxfId="1553" priority="1024" operator="equal">
      <formula>1</formula>
    </cfRule>
  </conditionalFormatting>
  <conditionalFormatting sqref="AV5:AV104">
    <cfRule type="cellIs" dxfId="1552" priority="1023" operator="equal">
      <formula>0</formula>
    </cfRule>
  </conditionalFormatting>
  <conditionalFormatting sqref="BA5:BA104">
    <cfRule type="cellIs" dxfId="1551" priority="1022" operator="equal">
      <formula>1</formula>
    </cfRule>
  </conditionalFormatting>
  <conditionalFormatting sqref="BA5:BA104">
    <cfRule type="cellIs" dxfId="1550" priority="1021" operator="equal">
      <formula>0</formula>
    </cfRule>
  </conditionalFormatting>
  <conditionalFormatting sqref="BF5:BF104">
    <cfRule type="cellIs" dxfId="1549" priority="1020" operator="equal">
      <formula>1</formula>
    </cfRule>
  </conditionalFormatting>
  <conditionalFormatting sqref="BF5:BF104">
    <cfRule type="cellIs" dxfId="1548" priority="1019" operator="equal">
      <formula>0</formula>
    </cfRule>
  </conditionalFormatting>
  <conditionalFormatting sqref="BK5:BK104">
    <cfRule type="cellIs" dxfId="1547" priority="1018" operator="equal">
      <formula>1</formula>
    </cfRule>
  </conditionalFormatting>
  <conditionalFormatting sqref="BK5:BK104">
    <cfRule type="cellIs" dxfId="1546" priority="1017" operator="equal">
      <formula>0</formula>
    </cfRule>
  </conditionalFormatting>
  <conditionalFormatting sqref="BP5:BP104">
    <cfRule type="cellIs" dxfId="1545" priority="1016" operator="equal">
      <formula>1</formula>
    </cfRule>
  </conditionalFormatting>
  <conditionalFormatting sqref="BP5:BP104">
    <cfRule type="cellIs" dxfId="1544" priority="1015" operator="equal">
      <formula>0</formula>
    </cfRule>
  </conditionalFormatting>
  <conditionalFormatting sqref="BU5:BU104">
    <cfRule type="cellIs" dxfId="1543" priority="1014" operator="equal">
      <formula>1</formula>
    </cfRule>
  </conditionalFormatting>
  <conditionalFormatting sqref="BU5:BU104">
    <cfRule type="cellIs" dxfId="1542" priority="1013" operator="equal">
      <formula>0</formula>
    </cfRule>
  </conditionalFormatting>
  <conditionalFormatting sqref="BZ5:BZ104">
    <cfRule type="cellIs" dxfId="1541" priority="1012" operator="equal">
      <formula>1</formula>
    </cfRule>
  </conditionalFormatting>
  <conditionalFormatting sqref="BZ5:BZ104">
    <cfRule type="cellIs" dxfId="1540" priority="1011" operator="equal">
      <formula>0</formula>
    </cfRule>
  </conditionalFormatting>
  <conditionalFormatting sqref="CP5:CP104">
    <cfRule type="cellIs" dxfId="1539" priority="1009" operator="equal">
      <formula>"청년외"</formula>
    </cfRule>
    <cfRule type="cellIs" dxfId="1538" priority="1010" operator="equal">
      <formula>"청년"</formula>
    </cfRule>
  </conditionalFormatting>
  <conditionalFormatting sqref="CU305">
    <cfRule type="cellIs" dxfId="1537" priority="1008" operator="equal">
      <formula>TRUE</formula>
    </cfRule>
  </conditionalFormatting>
  <conditionalFormatting sqref="CO5:CO104">
    <cfRule type="cellIs" dxfId="1536" priority="1006" operator="equal">
      <formula>1</formula>
    </cfRule>
    <cfRule type="cellIs" dxfId="1535" priority="1007" operator="equal">
      <formula>0</formula>
    </cfRule>
  </conditionalFormatting>
  <conditionalFormatting sqref="I5:I122">
    <cfRule type="cellIs" dxfId="1534" priority="1005" operator="greaterThan">
      <formula>43100</formula>
    </cfRule>
  </conditionalFormatting>
  <conditionalFormatting sqref="X105:Y122">
    <cfRule type="cellIs" dxfId="1533" priority="1004" operator="equal">
      <formula>1</formula>
    </cfRule>
  </conditionalFormatting>
  <conditionalFormatting sqref="H105:H122">
    <cfRule type="cellIs" dxfId="1532" priority="1003" operator="equal">
      <formula>"남"</formula>
    </cfRule>
  </conditionalFormatting>
  <conditionalFormatting sqref="K105:K122">
    <cfRule type="cellIs" dxfId="1531" priority="1001" operator="greaterThan">
      <formula>59</formula>
    </cfRule>
    <cfRule type="cellIs" dxfId="1530" priority="1002" operator="lessThan">
      <formula>30</formula>
    </cfRule>
  </conditionalFormatting>
  <conditionalFormatting sqref="X105:X122">
    <cfRule type="cellIs" dxfId="1529" priority="997" operator="lessThan">
      <formula>30</formula>
    </cfRule>
  </conditionalFormatting>
  <conditionalFormatting sqref="X105:X122">
    <cfRule type="cellIs" dxfId="1528" priority="995" operator="between">
      <formula>30</formula>
      <formula>31</formula>
    </cfRule>
  </conditionalFormatting>
  <conditionalFormatting sqref="Q105:R112">
    <cfRule type="cellIs" dxfId="1527" priority="994" operator="equal">
      <formula>"부"</formula>
    </cfRule>
  </conditionalFormatting>
  <conditionalFormatting sqref="T105:V112">
    <cfRule type="cellIs" dxfId="1526" priority="992" operator="equal">
      <formula>"부"</formula>
    </cfRule>
    <cfRule type="cellIs" dxfId="1525" priority="993" operator="equal">
      <formula>"여"</formula>
    </cfRule>
  </conditionalFormatting>
  <conditionalFormatting sqref="W105:W122">
    <cfRule type="cellIs" dxfId="1524" priority="991" operator="equal">
      <formula>1</formula>
    </cfRule>
  </conditionalFormatting>
  <conditionalFormatting sqref="W105:W122">
    <cfRule type="cellIs" dxfId="1523" priority="990" operator="equal">
      <formula>0</formula>
    </cfRule>
  </conditionalFormatting>
  <conditionalFormatting sqref="Q113:R119">
    <cfRule type="cellIs" dxfId="1522" priority="984" operator="equal">
      <formula>"부"</formula>
    </cfRule>
  </conditionalFormatting>
  <conditionalFormatting sqref="T113:V119">
    <cfRule type="cellIs" dxfId="1521" priority="982" operator="equal">
      <formula>"부"</formula>
    </cfRule>
    <cfRule type="cellIs" dxfId="1520" priority="983" operator="equal">
      <formula>"여"</formula>
    </cfRule>
  </conditionalFormatting>
  <conditionalFormatting sqref="Q120:R122">
    <cfRule type="cellIs" dxfId="1519" priority="977" operator="equal">
      <formula>"부"</formula>
    </cfRule>
  </conditionalFormatting>
  <conditionalFormatting sqref="T120:V122">
    <cfRule type="cellIs" dxfId="1518" priority="975" operator="equal">
      <formula>"부"</formula>
    </cfRule>
    <cfRule type="cellIs" dxfId="1517" priority="976" operator="equal">
      <formula>"여"</formula>
    </cfRule>
  </conditionalFormatting>
  <conditionalFormatting sqref="AC105:AD122">
    <cfRule type="cellIs" dxfId="1516" priority="890" operator="equal">
      <formula>1</formula>
    </cfRule>
  </conditionalFormatting>
  <conditionalFormatting sqref="AC105:AC122">
    <cfRule type="cellIs" dxfId="1515" priority="889" operator="lessThan">
      <formula>30</formula>
    </cfRule>
  </conditionalFormatting>
  <conditionalFormatting sqref="AC105:AC122">
    <cfRule type="cellIs" dxfId="1514" priority="888" operator="between">
      <formula>30</formula>
      <formula>31</formula>
    </cfRule>
  </conditionalFormatting>
  <conditionalFormatting sqref="AH105:AI122">
    <cfRule type="cellIs" dxfId="1513" priority="886" operator="equal">
      <formula>1</formula>
    </cfRule>
  </conditionalFormatting>
  <conditionalFormatting sqref="AH105:AH122">
    <cfRule type="cellIs" dxfId="1512" priority="885" operator="lessThan">
      <formula>30</formula>
    </cfRule>
  </conditionalFormatting>
  <conditionalFormatting sqref="AH105:AH122">
    <cfRule type="cellIs" dxfId="1511" priority="884" operator="between">
      <formula>30</formula>
      <formula>31</formula>
    </cfRule>
  </conditionalFormatting>
  <conditionalFormatting sqref="AM105:AN122">
    <cfRule type="cellIs" dxfId="1510" priority="882" operator="equal">
      <formula>1</formula>
    </cfRule>
  </conditionalFormatting>
  <conditionalFormatting sqref="AM105:AM122">
    <cfRule type="cellIs" dxfId="1509" priority="881" operator="lessThan">
      <formula>30</formula>
    </cfRule>
  </conditionalFormatting>
  <conditionalFormatting sqref="AM105:AM122">
    <cfRule type="cellIs" dxfId="1508" priority="880" operator="between">
      <formula>30</formula>
      <formula>31</formula>
    </cfRule>
  </conditionalFormatting>
  <conditionalFormatting sqref="AR105:AS122">
    <cfRule type="cellIs" dxfId="1507" priority="878" operator="equal">
      <formula>1</formula>
    </cfRule>
  </conditionalFormatting>
  <conditionalFormatting sqref="AW105:AX122">
    <cfRule type="cellIs" dxfId="1506" priority="874" operator="equal">
      <formula>1</formula>
    </cfRule>
  </conditionalFormatting>
  <conditionalFormatting sqref="AR105:AR122">
    <cfRule type="cellIs" dxfId="1505" priority="877" operator="lessThan">
      <formula>30</formula>
    </cfRule>
  </conditionalFormatting>
  <conditionalFormatting sqref="AR105:AR122">
    <cfRule type="cellIs" dxfId="1504" priority="876" operator="between">
      <formula>30</formula>
      <formula>31</formula>
    </cfRule>
  </conditionalFormatting>
  <conditionalFormatting sqref="BB105:BC122">
    <cfRule type="cellIs" dxfId="1503" priority="870" operator="equal">
      <formula>1</formula>
    </cfRule>
  </conditionalFormatting>
  <conditionalFormatting sqref="BG105:BH122">
    <cfRule type="cellIs" dxfId="1502" priority="866" operator="equal">
      <formula>1</formula>
    </cfRule>
  </conditionalFormatting>
  <conditionalFormatting sqref="AW105:AW122">
    <cfRule type="cellIs" dxfId="1501" priority="873" operator="lessThan">
      <formula>30</formula>
    </cfRule>
  </conditionalFormatting>
  <conditionalFormatting sqref="AW105:AW122">
    <cfRule type="cellIs" dxfId="1500" priority="872" operator="between">
      <formula>30</formula>
      <formula>31</formula>
    </cfRule>
  </conditionalFormatting>
  <conditionalFormatting sqref="BL105:BM122">
    <cfRule type="cellIs" dxfId="1499" priority="862" operator="equal">
      <formula>1</formula>
    </cfRule>
  </conditionalFormatting>
  <conditionalFormatting sqref="BB105:BB122">
    <cfRule type="cellIs" dxfId="1498" priority="869" operator="lessThan">
      <formula>30</formula>
    </cfRule>
  </conditionalFormatting>
  <conditionalFormatting sqref="BB105:BB122">
    <cfRule type="cellIs" dxfId="1497" priority="868" operator="between">
      <formula>30</formula>
      <formula>31</formula>
    </cfRule>
  </conditionalFormatting>
  <conditionalFormatting sqref="BG105:BG122">
    <cfRule type="cellIs" dxfId="1496" priority="865" operator="lessThan">
      <formula>30</formula>
    </cfRule>
  </conditionalFormatting>
  <conditionalFormatting sqref="BG105:BG122">
    <cfRule type="cellIs" dxfId="1495" priority="864" operator="between">
      <formula>30</formula>
      <formula>31</formula>
    </cfRule>
  </conditionalFormatting>
  <conditionalFormatting sqref="BQ105:BR122">
    <cfRule type="cellIs" dxfId="1494" priority="858" operator="equal">
      <formula>1</formula>
    </cfRule>
  </conditionalFormatting>
  <conditionalFormatting sqref="BL105:BL122">
    <cfRule type="cellIs" dxfId="1493" priority="861" operator="lessThan">
      <formula>30</formula>
    </cfRule>
  </conditionalFormatting>
  <conditionalFormatting sqref="BL105:BL122">
    <cfRule type="cellIs" dxfId="1492" priority="860" operator="between">
      <formula>30</formula>
      <formula>31</formula>
    </cfRule>
  </conditionalFormatting>
  <conditionalFormatting sqref="BQ105:BQ122">
    <cfRule type="cellIs" dxfId="1491" priority="857" operator="lessThan">
      <formula>30</formula>
    </cfRule>
  </conditionalFormatting>
  <conditionalFormatting sqref="BQ105:BQ122">
    <cfRule type="cellIs" dxfId="1490" priority="856" operator="between">
      <formula>30</formula>
      <formula>31</formula>
    </cfRule>
  </conditionalFormatting>
  <conditionalFormatting sqref="BV105:BW122">
    <cfRule type="cellIs" dxfId="1489" priority="854" operator="equal">
      <formula>1</formula>
    </cfRule>
  </conditionalFormatting>
  <conditionalFormatting sqref="BV105:BV122">
    <cfRule type="cellIs" dxfId="1488" priority="853" operator="lessThan">
      <formula>30</formula>
    </cfRule>
  </conditionalFormatting>
  <conditionalFormatting sqref="BV105:BV122">
    <cfRule type="cellIs" dxfId="1487" priority="852" operator="between">
      <formula>30</formula>
      <formula>31</formula>
    </cfRule>
  </conditionalFormatting>
  <conditionalFormatting sqref="CA105:CB122">
    <cfRule type="cellIs" dxfId="1486" priority="850" operator="equal">
      <formula>1</formula>
    </cfRule>
  </conditionalFormatting>
  <conditionalFormatting sqref="CA105:CA122">
    <cfRule type="cellIs" dxfId="1485" priority="849" operator="lessThan">
      <formula>30</formula>
    </cfRule>
  </conditionalFormatting>
  <conditionalFormatting sqref="CA105:CA122">
    <cfRule type="cellIs" dxfId="1484" priority="848" operator="between">
      <formula>30</formula>
      <formula>31</formula>
    </cfRule>
  </conditionalFormatting>
  <conditionalFormatting sqref="AB105:AB122">
    <cfRule type="cellIs" dxfId="1483" priority="846" operator="equal">
      <formula>1</formula>
    </cfRule>
  </conditionalFormatting>
  <conditionalFormatting sqref="AB105:AB122">
    <cfRule type="cellIs" dxfId="1482" priority="845" operator="equal">
      <formula>0</formula>
    </cfRule>
  </conditionalFormatting>
  <conditionalFormatting sqref="AG105:AG122">
    <cfRule type="cellIs" dxfId="1481" priority="844" operator="equal">
      <formula>1</formula>
    </cfRule>
  </conditionalFormatting>
  <conditionalFormatting sqref="AG105:AG122">
    <cfRule type="cellIs" dxfId="1480" priority="843" operator="equal">
      <formula>0</formula>
    </cfRule>
  </conditionalFormatting>
  <conditionalFormatting sqref="AL105:AL122">
    <cfRule type="cellIs" dxfId="1479" priority="842" operator="equal">
      <formula>1</formula>
    </cfRule>
  </conditionalFormatting>
  <conditionalFormatting sqref="AL105:AL122">
    <cfRule type="cellIs" dxfId="1478" priority="841" operator="equal">
      <formula>0</formula>
    </cfRule>
  </conditionalFormatting>
  <conditionalFormatting sqref="AQ105:AQ122">
    <cfRule type="cellIs" dxfId="1477" priority="840" operator="equal">
      <formula>1</formula>
    </cfRule>
  </conditionalFormatting>
  <conditionalFormatting sqref="AQ105:AQ122">
    <cfRule type="cellIs" dxfId="1476" priority="839" operator="equal">
      <formula>0</formula>
    </cfRule>
  </conditionalFormatting>
  <conditionalFormatting sqref="AV105:AV122">
    <cfRule type="cellIs" dxfId="1475" priority="838" operator="equal">
      <formula>1</formula>
    </cfRule>
  </conditionalFormatting>
  <conditionalFormatting sqref="AV105:AV122">
    <cfRule type="cellIs" dxfId="1474" priority="837" operator="equal">
      <formula>0</formula>
    </cfRule>
  </conditionalFormatting>
  <conditionalFormatting sqref="BA105:BA122">
    <cfRule type="cellIs" dxfId="1473" priority="836" operator="equal">
      <formula>1</formula>
    </cfRule>
  </conditionalFormatting>
  <conditionalFormatting sqref="BA105:BA122">
    <cfRule type="cellIs" dxfId="1472" priority="835" operator="equal">
      <formula>0</formula>
    </cfRule>
  </conditionalFormatting>
  <conditionalFormatting sqref="BF105:BF122">
    <cfRule type="cellIs" dxfId="1471" priority="834" operator="equal">
      <formula>1</formula>
    </cfRule>
  </conditionalFormatting>
  <conditionalFormatting sqref="BF105:BF122">
    <cfRule type="cellIs" dxfId="1470" priority="833" operator="equal">
      <formula>0</formula>
    </cfRule>
  </conditionalFormatting>
  <conditionalFormatting sqref="BK105:BK122">
    <cfRule type="cellIs" dxfId="1469" priority="832" operator="equal">
      <formula>1</formula>
    </cfRule>
  </conditionalFormatting>
  <conditionalFormatting sqref="BK105:BK122">
    <cfRule type="cellIs" dxfId="1468" priority="831" operator="equal">
      <formula>0</formula>
    </cfRule>
  </conditionalFormatting>
  <conditionalFormatting sqref="BP105:BP122">
    <cfRule type="cellIs" dxfId="1467" priority="830" operator="equal">
      <formula>1</formula>
    </cfRule>
  </conditionalFormatting>
  <conditionalFormatting sqref="BP105:BP122">
    <cfRule type="cellIs" dxfId="1466" priority="829" operator="equal">
      <formula>0</formula>
    </cfRule>
  </conditionalFormatting>
  <conditionalFormatting sqref="BU105:BU122">
    <cfRule type="cellIs" dxfId="1465" priority="828" operator="equal">
      <formula>1</formula>
    </cfRule>
  </conditionalFormatting>
  <conditionalFormatting sqref="BU105:BU122">
    <cfRule type="cellIs" dxfId="1464" priority="827" operator="equal">
      <formula>0</formula>
    </cfRule>
  </conditionalFormatting>
  <conditionalFormatting sqref="BZ105:BZ122">
    <cfRule type="cellIs" dxfId="1463" priority="826" operator="equal">
      <formula>1</formula>
    </cfRule>
  </conditionalFormatting>
  <conditionalFormatting sqref="BZ105:BZ122">
    <cfRule type="cellIs" dxfId="1462" priority="825" operator="equal">
      <formula>0</formula>
    </cfRule>
  </conditionalFormatting>
  <conditionalFormatting sqref="CP105:CP122">
    <cfRule type="cellIs" dxfId="1461" priority="823" operator="equal">
      <formula>"청년외"</formula>
    </cfRule>
    <cfRule type="cellIs" dxfId="1460" priority="824" operator="equal">
      <formula>"청년"</formula>
    </cfRule>
  </conditionalFormatting>
  <conditionalFormatting sqref="CO105:CO122">
    <cfRule type="cellIs" dxfId="1459" priority="821" operator="equal">
      <formula>1</formula>
    </cfRule>
    <cfRule type="cellIs" dxfId="1458" priority="822" operator="equal">
      <formula>0</formula>
    </cfRule>
  </conditionalFormatting>
  <conditionalFormatting sqref="CA310 CA313">
    <cfRule type="cellIs" dxfId="1457" priority="633" operator="equal">
      <formula>FALSE</formula>
    </cfRule>
    <cfRule type="cellIs" dxfId="1456" priority="634" operator="equal">
      <formula>TRUE</formula>
    </cfRule>
  </conditionalFormatting>
  <conditionalFormatting sqref="X123:Y213">
    <cfRule type="cellIs" dxfId="1455" priority="632" operator="equal">
      <formula>1</formula>
    </cfRule>
  </conditionalFormatting>
  <conditionalFormatting sqref="H123:H213">
    <cfRule type="cellIs" dxfId="1454" priority="631" operator="equal">
      <formula>"남"</formula>
    </cfRule>
  </conditionalFormatting>
  <conditionalFormatting sqref="K123:K213">
    <cfRule type="cellIs" dxfId="1453" priority="629" operator="greaterThan">
      <formula>59</formula>
    </cfRule>
    <cfRule type="cellIs" dxfId="1452" priority="630" operator="lessThan">
      <formula>30</formula>
    </cfRule>
  </conditionalFormatting>
  <conditionalFormatting sqref="J123:J213">
    <cfRule type="cellIs" dxfId="1451" priority="628" operator="greaterThan">
      <formula>0</formula>
    </cfRule>
  </conditionalFormatting>
  <conditionalFormatting sqref="I123:I213">
    <cfRule type="cellIs" dxfId="1450" priority="626" operator="greaterThan">
      <formula>$A$1</formula>
    </cfRule>
    <cfRule type="cellIs" dxfId="1449" priority="627" operator="equal">
      <formula>""""""</formula>
    </cfRule>
  </conditionalFormatting>
  <conditionalFormatting sqref="X123:X213">
    <cfRule type="cellIs" dxfId="1448" priority="625" operator="lessThan">
      <formula>30</formula>
    </cfRule>
  </conditionalFormatting>
  <conditionalFormatting sqref="I123:I213">
    <cfRule type="cellIs" dxfId="1447" priority="624" operator="equal">
      <formula>""""""</formula>
    </cfRule>
  </conditionalFormatting>
  <conditionalFormatting sqref="X123:X213">
    <cfRule type="cellIs" dxfId="1446" priority="623" operator="between">
      <formula>30</formula>
      <formula>31</formula>
    </cfRule>
  </conditionalFormatting>
  <conditionalFormatting sqref="Q123:R123">
    <cfRule type="cellIs" dxfId="1445" priority="622" operator="equal">
      <formula>"부"</formula>
    </cfRule>
  </conditionalFormatting>
  <conditionalFormatting sqref="T123:V123">
    <cfRule type="cellIs" dxfId="1444" priority="620" operator="equal">
      <formula>"부"</formula>
    </cfRule>
    <cfRule type="cellIs" dxfId="1443" priority="621" operator="equal">
      <formula>"여"</formula>
    </cfRule>
  </conditionalFormatting>
  <conditionalFormatting sqref="W123:W213">
    <cfRule type="cellIs" dxfId="1442" priority="619" operator="equal">
      <formula>1</formula>
    </cfRule>
  </conditionalFormatting>
  <conditionalFormatting sqref="W123:W213">
    <cfRule type="cellIs" dxfId="1441" priority="618" operator="equal">
      <formula>0</formula>
    </cfRule>
  </conditionalFormatting>
  <conditionalFormatting sqref="Q124:R130">
    <cfRule type="cellIs" dxfId="1440" priority="616" operator="equal">
      <formula>"부"</formula>
    </cfRule>
  </conditionalFormatting>
  <conditionalFormatting sqref="T124:V130">
    <cfRule type="cellIs" dxfId="1439" priority="614" operator="equal">
      <formula>"부"</formula>
    </cfRule>
    <cfRule type="cellIs" dxfId="1438" priority="615" operator="equal">
      <formula>"여"</formula>
    </cfRule>
  </conditionalFormatting>
  <conditionalFormatting sqref="Q131:R137">
    <cfRule type="cellIs" dxfId="1437" priority="613" operator="equal">
      <formula>"부"</formula>
    </cfRule>
  </conditionalFormatting>
  <conditionalFormatting sqref="T131:V137">
    <cfRule type="cellIs" dxfId="1436" priority="611" operator="equal">
      <formula>"부"</formula>
    </cfRule>
    <cfRule type="cellIs" dxfId="1435" priority="612" operator="equal">
      <formula>"여"</formula>
    </cfRule>
  </conditionalFormatting>
  <conditionalFormatting sqref="Q138:R144">
    <cfRule type="cellIs" dxfId="1434" priority="610" operator="equal">
      <formula>"부"</formula>
    </cfRule>
  </conditionalFormatting>
  <conditionalFormatting sqref="T138:V144">
    <cfRule type="cellIs" dxfId="1433" priority="608" operator="equal">
      <formula>"부"</formula>
    </cfRule>
    <cfRule type="cellIs" dxfId="1432" priority="609" operator="equal">
      <formula>"여"</formula>
    </cfRule>
  </conditionalFormatting>
  <conditionalFormatting sqref="Q145:R151">
    <cfRule type="cellIs" dxfId="1431" priority="607" operator="equal">
      <formula>"부"</formula>
    </cfRule>
  </conditionalFormatting>
  <conditionalFormatting sqref="T145:V151">
    <cfRule type="cellIs" dxfId="1430" priority="605" operator="equal">
      <formula>"부"</formula>
    </cfRule>
    <cfRule type="cellIs" dxfId="1429" priority="606" operator="equal">
      <formula>"여"</formula>
    </cfRule>
  </conditionalFormatting>
  <conditionalFormatting sqref="Q152:R158">
    <cfRule type="cellIs" dxfId="1428" priority="604" operator="equal">
      <formula>"부"</formula>
    </cfRule>
  </conditionalFormatting>
  <conditionalFormatting sqref="T152:V158">
    <cfRule type="cellIs" dxfId="1427" priority="602" operator="equal">
      <formula>"부"</formula>
    </cfRule>
    <cfRule type="cellIs" dxfId="1426" priority="603" operator="equal">
      <formula>"여"</formula>
    </cfRule>
  </conditionalFormatting>
  <conditionalFormatting sqref="Q159:R165">
    <cfRule type="cellIs" dxfId="1425" priority="601" operator="equal">
      <formula>"부"</formula>
    </cfRule>
  </conditionalFormatting>
  <conditionalFormatting sqref="T159:V165">
    <cfRule type="cellIs" dxfId="1424" priority="599" operator="equal">
      <formula>"부"</formula>
    </cfRule>
    <cfRule type="cellIs" dxfId="1423" priority="600" operator="equal">
      <formula>"여"</formula>
    </cfRule>
  </conditionalFormatting>
  <conditionalFormatting sqref="Q166:R172">
    <cfRule type="cellIs" dxfId="1422" priority="598" operator="equal">
      <formula>"부"</formula>
    </cfRule>
  </conditionalFormatting>
  <conditionalFormatting sqref="T166:V172">
    <cfRule type="cellIs" dxfId="1421" priority="596" operator="equal">
      <formula>"부"</formula>
    </cfRule>
    <cfRule type="cellIs" dxfId="1420" priority="597" operator="equal">
      <formula>"여"</formula>
    </cfRule>
  </conditionalFormatting>
  <conditionalFormatting sqref="Q173:R175">
    <cfRule type="cellIs" dxfId="1419" priority="595" operator="equal">
      <formula>"부"</formula>
    </cfRule>
  </conditionalFormatting>
  <conditionalFormatting sqref="T173:V175">
    <cfRule type="cellIs" dxfId="1418" priority="593" operator="equal">
      <formula>"부"</formula>
    </cfRule>
    <cfRule type="cellIs" dxfId="1417" priority="594" operator="equal">
      <formula>"여"</formula>
    </cfRule>
  </conditionalFormatting>
  <conditionalFormatting sqref="Q176:R182">
    <cfRule type="cellIs" dxfId="1416" priority="592" operator="equal">
      <formula>"부"</formula>
    </cfRule>
  </conditionalFormatting>
  <conditionalFormatting sqref="T176:V182">
    <cfRule type="cellIs" dxfId="1415" priority="590" operator="equal">
      <formula>"부"</formula>
    </cfRule>
    <cfRule type="cellIs" dxfId="1414" priority="591" operator="equal">
      <formula>"여"</formula>
    </cfRule>
  </conditionalFormatting>
  <conditionalFormatting sqref="Q183:R189">
    <cfRule type="cellIs" dxfId="1413" priority="589" operator="equal">
      <formula>"부"</formula>
    </cfRule>
  </conditionalFormatting>
  <conditionalFormatting sqref="T183:V189">
    <cfRule type="cellIs" dxfId="1412" priority="587" operator="equal">
      <formula>"부"</formula>
    </cfRule>
    <cfRule type="cellIs" dxfId="1411" priority="588" operator="equal">
      <formula>"여"</formula>
    </cfRule>
  </conditionalFormatting>
  <conditionalFormatting sqref="Q190:R196">
    <cfRule type="cellIs" dxfId="1410" priority="586" operator="equal">
      <formula>"부"</formula>
    </cfRule>
  </conditionalFormatting>
  <conditionalFormatting sqref="T190:V196">
    <cfRule type="cellIs" dxfId="1409" priority="584" operator="equal">
      <formula>"부"</formula>
    </cfRule>
    <cfRule type="cellIs" dxfId="1408" priority="585" operator="equal">
      <formula>"여"</formula>
    </cfRule>
  </conditionalFormatting>
  <conditionalFormatting sqref="Q197:R201">
    <cfRule type="cellIs" dxfId="1407" priority="583" operator="equal">
      <formula>"부"</formula>
    </cfRule>
  </conditionalFormatting>
  <conditionalFormatting sqref="T197:V201">
    <cfRule type="cellIs" dxfId="1406" priority="581" operator="equal">
      <formula>"부"</formula>
    </cfRule>
    <cfRule type="cellIs" dxfId="1405" priority="582" operator="equal">
      <formula>"여"</formula>
    </cfRule>
  </conditionalFormatting>
  <conditionalFormatting sqref="Q202:R208">
    <cfRule type="cellIs" dxfId="1404" priority="580" operator="equal">
      <formula>"부"</formula>
    </cfRule>
  </conditionalFormatting>
  <conditionalFormatting sqref="T202:V208">
    <cfRule type="cellIs" dxfId="1403" priority="578" operator="equal">
      <formula>"부"</formula>
    </cfRule>
    <cfRule type="cellIs" dxfId="1402" priority="579" operator="equal">
      <formula>"여"</formula>
    </cfRule>
  </conditionalFormatting>
  <conditionalFormatting sqref="Q209:R213">
    <cfRule type="cellIs" dxfId="1401" priority="577" operator="equal">
      <formula>"부"</formula>
    </cfRule>
  </conditionalFormatting>
  <conditionalFormatting sqref="T209:V213">
    <cfRule type="cellIs" dxfId="1400" priority="575" operator="equal">
      <formula>"부"</formula>
    </cfRule>
    <cfRule type="cellIs" dxfId="1399" priority="576" operator="equal">
      <formula>"여"</formula>
    </cfRule>
  </conditionalFormatting>
  <conditionalFormatting sqref="AC123:AD213">
    <cfRule type="cellIs" dxfId="1398" priority="574" operator="equal">
      <formula>1</formula>
    </cfRule>
  </conditionalFormatting>
  <conditionalFormatting sqref="AC123:AC213">
    <cfRule type="cellIs" dxfId="1397" priority="573" operator="lessThan">
      <formula>30</formula>
    </cfRule>
  </conditionalFormatting>
  <conditionalFormatting sqref="AC123:AC213">
    <cfRule type="cellIs" dxfId="1396" priority="572" operator="between">
      <formula>30</formula>
      <formula>31</formula>
    </cfRule>
  </conditionalFormatting>
  <conditionalFormatting sqref="AH123:AI213">
    <cfRule type="cellIs" dxfId="1395" priority="570" operator="equal">
      <formula>1</formula>
    </cfRule>
  </conditionalFormatting>
  <conditionalFormatting sqref="AH123:AH213">
    <cfRule type="cellIs" dxfId="1394" priority="569" operator="lessThan">
      <formula>30</formula>
    </cfRule>
  </conditionalFormatting>
  <conditionalFormatting sqref="AH123:AH213">
    <cfRule type="cellIs" dxfId="1393" priority="568" operator="between">
      <formula>30</formula>
      <formula>31</formula>
    </cfRule>
  </conditionalFormatting>
  <conditionalFormatting sqref="AM123:AN213">
    <cfRule type="cellIs" dxfId="1392" priority="566" operator="equal">
      <formula>1</formula>
    </cfRule>
  </conditionalFormatting>
  <conditionalFormatting sqref="AM123:AM213">
    <cfRule type="cellIs" dxfId="1391" priority="565" operator="lessThan">
      <formula>30</formula>
    </cfRule>
  </conditionalFormatting>
  <conditionalFormatting sqref="AM123:AM213">
    <cfRule type="cellIs" dxfId="1390" priority="564" operator="between">
      <formula>30</formula>
      <formula>31</formula>
    </cfRule>
  </conditionalFormatting>
  <conditionalFormatting sqref="AR123:AS213">
    <cfRule type="cellIs" dxfId="1389" priority="562" operator="equal">
      <formula>1</formula>
    </cfRule>
  </conditionalFormatting>
  <conditionalFormatting sqref="AW123:AX213">
    <cfRule type="cellIs" dxfId="1388" priority="558" operator="equal">
      <formula>1</formula>
    </cfRule>
  </conditionalFormatting>
  <conditionalFormatting sqref="AR123:AR213">
    <cfRule type="cellIs" dxfId="1387" priority="561" operator="lessThan">
      <formula>30</formula>
    </cfRule>
  </conditionalFormatting>
  <conditionalFormatting sqref="AR123:AR213">
    <cfRule type="cellIs" dxfId="1386" priority="560" operator="between">
      <formula>30</formula>
      <formula>31</formula>
    </cfRule>
  </conditionalFormatting>
  <conditionalFormatting sqref="BB123:BC213">
    <cfRule type="cellIs" dxfId="1385" priority="554" operator="equal">
      <formula>1</formula>
    </cfRule>
  </conditionalFormatting>
  <conditionalFormatting sqref="BG123:BH213">
    <cfRule type="cellIs" dxfId="1384" priority="550" operator="equal">
      <formula>1</formula>
    </cfRule>
  </conditionalFormatting>
  <conditionalFormatting sqref="AW123:AW213">
    <cfRule type="cellIs" dxfId="1383" priority="557" operator="lessThan">
      <formula>30</formula>
    </cfRule>
  </conditionalFormatting>
  <conditionalFormatting sqref="AW123:AW213">
    <cfRule type="cellIs" dxfId="1382" priority="556" operator="between">
      <formula>30</formula>
      <formula>31</formula>
    </cfRule>
  </conditionalFormatting>
  <conditionalFormatting sqref="BL123:BM213">
    <cfRule type="cellIs" dxfId="1381" priority="546" operator="equal">
      <formula>1</formula>
    </cfRule>
  </conditionalFormatting>
  <conditionalFormatting sqref="BB123:BB213">
    <cfRule type="cellIs" dxfId="1380" priority="553" operator="lessThan">
      <formula>30</formula>
    </cfRule>
  </conditionalFormatting>
  <conditionalFormatting sqref="BB123:BB213">
    <cfRule type="cellIs" dxfId="1379" priority="552" operator="between">
      <formula>30</formula>
      <formula>31</formula>
    </cfRule>
  </conditionalFormatting>
  <conditionalFormatting sqref="BG123:BG213">
    <cfRule type="cellIs" dxfId="1378" priority="549" operator="lessThan">
      <formula>30</formula>
    </cfRule>
  </conditionalFormatting>
  <conditionalFormatting sqref="BG123:BG213">
    <cfRule type="cellIs" dxfId="1377" priority="548" operator="between">
      <formula>30</formula>
      <formula>31</formula>
    </cfRule>
  </conditionalFormatting>
  <conditionalFormatting sqref="BQ123:BR213">
    <cfRule type="cellIs" dxfId="1376" priority="542" operator="equal">
      <formula>1</formula>
    </cfRule>
  </conditionalFormatting>
  <conditionalFormatting sqref="BL123:BL213">
    <cfRule type="cellIs" dxfId="1375" priority="545" operator="lessThan">
      <formula>30</formula>
    </cfRule>
  </conditionalFormatting>
  <conditionalFormatting sqref="BL123:BL213">
    <cfRule type="cellIs" dxfId="1374" priority="544" operator="between">
      <formula>30</formula>
      <formula>31</formula>
    </cfRule>
  </conditionalFormatting>
  <conditionalFormatting sqref="BQ123:BQ213">
    <cfRule type="cellIs" dxfId="1373" priority="541" operator="lessThan">
      <formula>30</formula>
    </cfRule>
  </conditionalFormatting>
  <conditionalFormatting sqref="BQ123:BQ213">
    <cfRule type="cellIs" dxfId="1372" priority="540" operator="between">
      <formula>30</formula>
      <formula>31</formula>
    </cfRule>
  </conditionalFormatting>
  <conditionalFormatting sqref="BV123:BW213">
    <cfRule type="cellIs" dxfId="1371" priority="538" operator="equal">
      <formula>1</formula>
    </cfRule>
  </conditionalFormatting>
  <conditionalFormatting sqref="BV123:BV213">
    <cfRule type="cellIs" dxfId="1370" priority="537" operator="lessThan">
      <formula>30</formula>
    </cfRule>
  </conditionalFormatting>
  <conditionalFormatting sqref="BV123:BV213">
    <cfRule type="cellIs" dxfId="1369" priority="536" operator="between">
      <formula>30</formula>
      <formula>31</formula>
    </cfRule>
  </conditionalFormatting>
  <conditionalFormatting sqref="CA123:CB213">
    <cfRule type="cellIs" dxfId="1368" priority="534" operator="equal">
      <formula>1</formula>
    </cfRule>
  </conditionalFormatting>
  <conditionalFormatting sqref="CA123:CA213">
    <cfRule type="cellIs" dxfId="1367" priority="533" operator="lessThan">
      <formula>30</formula>
    </cfRule>
  </conditionalFormatting>
  <conditionalFormatting sqref="CA123:CA213">
    <cfRule type="cellIs" dxfId="1366" priority="532" operator="between">
      <formula>30</formula>
      <formula>31</formula>
    </cfRule>
  </conditionalFormatting>
  <conditionalFormatting sqref="AB123:AB213">
    <cfRule type="cellIs" dxfId="1365" priority="530" operator="equal">
      <formula>1</formula>
    </cfRule>
  </conditionalFormatting>
  <conditionalFormatting sqref="AB123:AB213">
    <cfRule type="cellIs" dxfId="1364" priority="529" operator="equal">
      <formula>0</formula>
    </cfRule>
  </conditionalFormatting>
  <conditionalFormatting sqref="AG123:AG213">
    <cfRule type="cellIs" dxfId="1363" priority="528" operator="equal">
      <formula>1</formula>
    </cfRule>
  </conditionalFormatting>
  <conditionalFormatting sqref="AG123:AG213">
    <cfRule type="cellIs" dxfId="1362" priority="527" operator="equal">
      <formula>0</formula>
    </cfRule>
  </conditionalFormatting>
  <conditionalFormatting sqref="AL123:AL213">
    <cfRule type="cellIs" dxfId="1361" priority="526" operator="equal">
      <formula>1</formula>
    </cfRule>
  </conditionalFormatting>
  <conditionalFormatting sqref="AL123:AL213">
    <cfRule type="cellIs" dxfId="1360" priority="525" operator="equal">
      <formula>0</formula>
    </cfRule>
  </conditionalFormatting>
  <conditionalFormatting sqref="AQ123:AQ213">
    <cfRule type="cellIs" dxfId="1359" priority="524" operator="equal">
      <formula>1</formula>
    </cfRule>
  </conditionalFormatting>
  <conditionalFormatting sqref="AQ123:AQ213">
    <cfRule type="cellIs" dxfId="1358" priority="523" operator="equal">
      <formula>0</formula>
    </cfRule>
  </conditionalFormatting>
  <conditionalFormatting sqref="AV123:AV213">
    <cfRule type="cellIs" dxfId="1357" priority="522" operator="equal">
      <formula>1</formula>
    </cfRule>
  </conditionalFormatting>
  <conditionalFormatting sqref="AV123:AV213">
    <cfRule type="cellIs" dxfId="1356" priority="521" operator="equal">
      <formula>0</formula>
    </cfRule>
  </conditionalFormatting>
  <conditionalFormatting sqref="BA123:BA213">
    <cfRule type="cellIs" dxfId="1355" priority="520" operator="equal">
      <formula>1</formula>
    </cfRule>
  </conditionalFormatting>
  <conditionalFormatting sqref="BA123:BA213">
    <cfRule type="cellIs" dxfId="1354" priority="519" operator="equal">
      <formula>0</formula>
    </cfRule>
  </conditionalFormatting>
  <conditionalFormatting sqref="BF123:BF213">
    <cfRule type="cellIs" dxfId="1353" priority="518" operator="equal">
      <formula>1</formula>
    </cfRule>
  </conditionalFormatting>
  <conditionalFormatting sqref="BF123:BF213">
    <cfRule type="cellIs" dxfId="1352" priority="517" operator="equal">
      <formula>0</formula>
    </cfRule>
  </conditionalFormatting>
  <conditionalFormatting sqref="BK123:BK213">
    <cfRule type="cellIs" dxfId="1351" priority="516" operator="equal">
      <formula>1</formula>
    </cfRule>
  </conditionalFormatting>
  <conditionalFormatting sqref="BK123:BK213">
    <cfRule type="cellIs" dxfId="1350" priority="515" operator="equal">
      <formula>0</formula>
    </cfRule>
  </conditionalFormatting>
  <conditionalFormatting sqref="BP123:BP213">
    <cfRule type="cellIs" dxfId="1349" priority="514" operator="equal">
      <formula>1</formula>
    </cfRule>
  </conditionalFormatting>
  <conditionalFormatting sqref="BP123:BP213">
    <cfRule type="cellIs" dxfId="1348" priority="513" operator="equal">
      <formula>0</formula>
    </cfRule>
  </conditionalFormatting>
  <conditionalFormatting sqref="BU123:BU213">
    <cfRule type="cellIs" dxfId="1347" priority="512" operator="equal">
      <formula>1</formula>
    </cfRule>
  </conditionalFormatting>
  <conditionalFormatting sqref="BU123:BU213">
    <cfRule type="cellIs" dxfId="1346" priority="511" operator="equal">
      <formula>0</formula>
    </cfRule>
  </conditionalFormatting>
  <conditionalFormatting sqref="BZ123:BZ213">
    <cfRule type="cellIs" dxfId="1345" priority="510" operator="equal">
      <formula>1</formula>
    </cfRule>
  </conditionalFormatting>
  <conditionalFormatting sqref="BZ123:BZ213">
    <cfRule type="cellIs" dxfId="1344" priority="509" operator="equal">
      <formula>0</formula>
    </cfRule>
  </conditionalFormatting>
  <conditionalFormatting sqref="CP123:CP213">
    <cfRule type="cellIs" dxfId="1343" priority="507" operator="equal">
      <formula>"청년외"</formula>
    </cfRule>
    <cfRule type="cellIs" dxfId="1342" priority="508" operator="equal">
      <formula>"청년"</formula>
    </cfRule>
  </conditionalFormatting>
  <conditionalFormatting sqref="CO123:CO213">
    <cfRule type="cellIs" dxfId="1341" priority="505" operator="equal">
      <formula>1</formula>
    </cfRule>
    <cfRule type="cellIs" dxfId="1340" priority="506" operator="equal">
      <formula>0</formula>
    </cfRule>
  </conditionalFormatting>
  <conditionalFormatting sqref="I123:I213">
    <cfRule type="cellIs" dxfId="1339" priority="504" operator="greaterThan">
      <formula>43100</formula>
    </cfRule>
  </conditionalFormatting>
  <conditionalFormatting sqref="X214:Y241">
    <cfRule type="cellIs" dxfId="1338" priority="415" operator="equal">
      <formula>1</formula>
    </cfRule>
  </conditionalFormatting>
  <conditionalFormatting sqref="H214:H241">
    <cfRule type="cellIs" dxfId="1337" priority="414" operator="equal">
      <formula>"남"</formula>
    </cfRule>
  </conditionalFormatting>
  <conditionalFormatting sqref="K214:K241">
    <cfRule type="cellIs" dxfId="1336" priority="412" operator="greaterThan">
      <formula>59</formula>
    </cfRule>
    <cfRule type="cellIs" dxfId="1335" priority="413" operator="lessThan">
      <formula>30</formula>
    </cfRule>
  </conditionalFormatting>
  <conditionalFormatting sqref="J214:J241">
    <cfRule type="cellIs" dxfId="1334" priority="411" operator="greaterThan">
      <formula>0</formula>
    </cfRule>
  </conditionalFormatting>
  <conditionalFormatting sqref="I214:I241">
    <cfRule type="cellIs" dxfId="1333" priority="409" operator="greaterThan">
      <formula>$A$1</formula>
    </cfRule>
    <cfRule type="cellIs" dxfId="1332" priority="410" operator="equal">
      <formula>""""""</formula>
    </cfRule>
  </conditionalFormatting>
  <conditionalFormatting sqref="X214:X241">
    <cfRule type="cellIs" dxfId="1331" priority="408" operator="lessThan">
      <formula>30</formula>
    </cfRule>
  </conditionalFormatting>
  <conditionalFormatting sqref="I214:I241">
    <cfRule type="cellIs" dxfId="1330" priority="407" operator="equal">
      <formula>""""""</formula>
    </cfRule>
  </conditionalFormatting>
  <conditionalFormatting sqref="X214:X241">
    <cfRule type="cellIs" dxfId="1329" priority="406" operator="between">
      <formula>30</formula>
      <formula>31</formula>
    </cfRule>
  </conditionalFormatting>
  <conditionalFormatting sqref="W214:W241">
    <cfRule type="cellIs" dxfId="1328" priority="405" operator="equal">
      <formula>1</formula>
    </cfRule>
  </conditionalFormatting>
  <conditionalFormatting sqref="W214:W241">
    <cfRule type="cellIs" dxfId="1327" priority="404" operator="equal">
      <formula>0</formula>
    </cfRule>
  </conditionalFormatting>
  <conditionalFormatting sqref="Q214:R217">
    <cfRule type="cellIs" dxfId="1326" priority="402" operator="equal">
      <formula>"부"</formula>
    </cfRule>
  </conditionalFormatting>
  <conditionalFormatting sqref="T214:V217">
    <cfRule type="cellIs" dxfId="1325" priority="400" operator="equal">
      <formula>"부"</formula>
    </cfRule>
    <cfRule type="cellIs" dxfId="1324" priority="401" operator="equal">
      <formula>"여"</formula>
    </cfRule>
  </conditionalFormatting>
  <conditionalFormatting sqref="Q218:R224">
    <cfRule type="cellIs" dxfId="1323" priority="399" operator="equal">
      <formula>"부"</formula>
    </cfRule>
  </conditionalFormatting>
  <conditionalFormatting sqref="T218:V224">
    <cfRule type="cellIs" dxfId="1322" priority="397" operator="equal">
      <formula>"부"</formula>
    </cfRule>
    <cfRule type="cellIs" dxfId="1321" priority="398" operator="equal">
      <formula>"여"</formula>
    </cfRule>
  </conditionalFormatting>
  <conditionalFormatting sqref="Q225:R229">
    <cfRule type="cellIs" dxfId="1320" priority="396" operator="equal">
      <formula>"부"</formula>
    </cfRule>
  </conditionalFormatting>
  <conditionalFormatting sqref="T225:V229">
    <cfRule type="cellIs" dxfId="1319" priority="394" operator="equal">
      <formula>"부"</formula>
    </cfRule>
    <cfRule type="cellIs" dxfId="1318" priority="395" operator="equal">
      <formula>"여"</formula>
    </cfRule>
  </conditionalFormatting>
  <conditionalFormatting sqref="Q230:R236">
    <cfRule type="cellIs" dxfId="1317" priority="393" operator="equal">
      <formula>"부"</formula>
    </cfRule>
  </conditionalFormatting>
  <conditionalFormatting sqref="T230:V236">
    <cfRule type="cellIs" dxfId="1316" priority="391" operator="equal">
      <formula>"부"</formula>
    </cfRule>
    <cfRule type="cellIs" dxfId="1315" priority="392" operator="equal">
      <formula>"여"</formula>
    </cfRule>
  </conditionalFormatting>
  <conditionalFormatting sqref="Q237:R241">
    <cfRule type="cellIs" dxfId="1314" priority="390" operator="equal">
      <formula>"부"</formula>
    </cfRule>
  </conditionalFormatting>
  <conditionalFormatting sqref="T237:V241">
    <cfRule type="cellIs" dxfId="1313" priority="388" operator="equal">
      <formula>"부"</formula>
    </cfRule>
    <cfRule type="cellIs" dxfId="1312" priority="389" operator="equal">
      <formula>"여"</formula>
    </cfRule>
  </conditionalFormatting>
  <conditionalFormatting sqref="AC214:AD241">
    <cfRule type="cellIs" dxfId="1311" priority="387" operator="equal">
      <formula>1</formula>
    </cfRule>
  </conditionalFormatting>
  <conditionalFormatting sqref="AC214:AC241">
    <cfRule type="cellIs" dxfId="1310" priority="386" operator="lessThan">
      <formula>30</formula>
    </cfRule>
  </conditionalFormatting>
  <conditionalFormatting sqref="AC214:AC241">
    <cfRule type="cellIs" dxfId="1309" priority="385" operator="between">
      <formula>30</formula>
      <formula>31</formula>
    </cfRule>
  </conditionalFormatting>
  <conditionalFormatting sqref="AH214:AI241">
    <cfRule type="cellIs" dxfId="1308" priority="383" operator="equal">
      <formula>1</formula>
    </cfRule>
  </conditionalFormatting>
  <conditionalFormatting sqref="AH214:AH241">
    <cfRule type="cellIs" dxfId="1307" priority="382" operator="lessThan">
      <formula>30</formula>
    </cfRule>
  </conditionalFormatting>
  <conditionalFormatting sqref="AH214:AH241">
    <cfRule type="cellIs" dxfId="1306" priority="381" operator="between">
      <formula>30</formula>
      <formula>31</formula>
    </cfRule>
  </conditionalFormatting>
  <conditionalFormatting sqref="AM214:AN241">
    <cfRule type="cellIs" dxfId="1305" priority="379" operator="equal">
      <formula>1</formula>
    </cfRule>
  </conditionalFormatting>
  <conditionalFormatting sqref="AM214:AM241">
    <cfRule type="cellIs" dxfId="1304" priority="378" operator="lessThan">
      <formula>30</formula>
    </cfRule>
  </conditionalFormatting>
  <conditionalFormatting sqref="AM214:AM241">
    <cfRule type="cellIs" dxfId="1303" priority="377" operator="between">
      <formula>30</formula>
      <formula>31</formula>
    </cfRule>
  </conditionalFormatting>
  <conditionalFormatting sqref="AR214:AS241">
    <cfRule type="cellIs" dxfId="1302" priority="375" operator="equal">
      <formula>1</formula>
    </cfRule>
  </conditionalFormatting>
  <conditionalFormatting sqref="AW214:AX241">
    <cfRule type="cellIs" dxfId="1301" priority="371" operator="equal">
      <formula>1</formula>
    </cfRule>
  </conditionalFormatting>
  <conditionalFormatting sqref="AR214:AR241">
    <cfRule type="cellIs" dxfId="1300" priority="374" operator="lessThan">
      <formula>30</formula>
    </cfRule>
  </conditionalFormatting>
  <conditionalFormatting sqref="AR214:AR241">
    <cfRule type="cellIs" dxfId="1299" priority="373" operator="between">
      <formula>30</formula>
      <formula>31</formula>
    </cfRule>
  </conditionalFormatting>
  <conditionalFormatting sqref="BB214:BC241">
    <cfRule type="cellIs" dxfId="1298" priority="367" operator="equal">
      <formula>1</formula>
    </cfRule>
  </conditionalFormatting>
  <conditionalFormatting sqref="BG214:BH241">
    <cfRule type="cellIs" dxfId="1297" priority="363" operator="equal">
      <formula>1</formula>
    </cfRule>
  </conditionalFormatting>
  <conditionalFormatting sqref="AW214:AW241">
    <cfRule type="cellIs" dxfId="1296" priority="370" operator="lessThan">
      <formula>30</formula>
    </cfRule>
  </conditionalFormatting>
  <conditionalFormatting sqref="AW214:AW241">
    <cfRule type="cellIs" dxfId="1295" priority="369" operator="between">
      <formula>30</formula>
      <formula>31</formula>
    </cfRule>
  </conditionalFormatting>
  <conditionalFormatting sqref="BL214:BM241">
    <cfRule type="cellIs" dxfId="1294" priority="359" operator="equal">
      <formula>1</formula>
    </cfRule>
  </conditionalFormatting>
  <conditionalFormatting sqref="BB214:BB241">
    <cfRule type="cellIs" dxfId="1293" priority="366" operator="lessThan">
      <formula>30</formula>
    </cfRule>
  </conditionalFormatting>
  <conditionalFormatting sqref="BB214:BB241">
    <cfRule type="cellIs" dxfId="1292" priority="365" operator="between">
      <formula>30</formula>
      <formula>31</formula>
    </cfRule>
  </conditionalFormatting>
  <conditionalFormatting sqref="BG214:BG241">
    <cfRule type="cellIs" dxfId="1291" priority="362" operator="lessThan">
      <formula>30</formula>
    </cfRule>
  </conditionalFormatting>
  <conditionalFormatting sqref="BG214:BG241">
    <cfRule type="cellIs" dxfId="1290" priority="361" operator="between">
      <formula>30</formula>
      <formula>31</formula>
    </cfRule>
  </conditionalFormatting>
  <conditionalFormatting sqref="BQ214:BR241">
    <cfRule type="cellIs" dxfId="1289" priority="355" operator="equal">
      <formula>1</formula>
    </cfRule>
  </conditionalFormatting>
  <conditionalFormatting sqref="BL214:BL241">
    <cfRule type="cellIs" dxfId="1288" priority="358" operator="lessThan">
      <formula>30</formula>
    </cfRule>
  </conditionalFormatting>
  <conditionalFormatting sqref="BL214:BL241">
    <cfRule type="cellIs" dxfId="1287" priority="357" operator="between">
      <formula>30</formula>
      <formula>31</formula>
    </cfRule>
  </conditionalFormatting>
  <conditionalFormatting sqref="BQ214:BQ241">
    <cfRule type="cellIs" dxfId="1286" priority="354" operator="lessThan">
      <formula>30</formula>
    </cfRule>
  </conditionalFormatting>
  <conditionalFormatting sqref="BQ214:BQ241">
    <cfRule type="cellIs" dxfId="1285" priority="353" operator="between">
      <formula>30</formula>
      <formula>31</formula>
    </cfRule>
  </conditionalFormatting>
  <conditionalFormatting sqref="BV214:BW241">
    <cfRule type="cellIs" dxfId="1284" priority="351" operator="equal">
      <formula>1</formula>
    </cfRule>
  </conditionalFormatting>
  <conditionalFormatting sqref="BV214:BV241">
    <cfRule type="cellIs" dxfId="1283" priority="350" operator="lessThan">
      <formula>30</formula>
    </cfRule>
  </conditionalFormatting>
  <conditionalFormatting sqref="BV214:BV241">
    <cfRule type="cellIs" dxfId="1282" priority="349" operator="between">
      <formula>30</formula>
      <formula>31</formula>
    </cfRule>
  </conditionalFormatting>
  <conditionalFormatting sqref="CA214:CB241">
    <cfRule type="cellIs" dxfId="1281" priority="347" operator="equal">
      <formula>1</formula>
    </cfRule>
  </conditionalFormatting>
  <conditionalFormatting sqref="CA214:CA241">
    <cfRule type="cellIs" dxfId="1280" priority="346" operator="lessThan">
      <formula>30</formula>
    </cfRule>
  </conditionalFormatting>
  <conditionalFormatting sqref="CA214:CA241">
    <cfRule type="cellIs" dxfId="1279" priority="345" operator="between">
      <formula>30</formula>
      <formula>31</formula>
    </cfRule>
  </conditionalFormatting>
  <conditionalFormatting sqref="AB214:AB241">
    <cfRule type="cellIs" dxfId="1278" priority="343" operator="equal">
      <formula>1</formula>
    </cfRule>
  </conditionalFormatting>
  <conditionalFormatting sqref="AB214:AB241">
    <cfRule type="cellIs" dxfId="1277" priority="342" operator="equal">
      <formula>0</formula>
    </cfRule>
  </conditionalFormatting>
  <conditionalFormatting sqref="AG214:AG241">
    <cfRule type="cellIs" dxfId="1276" priority="341" operator="equal">
      <formula>1</formula>
    </cfRule>
  </conditionalFormatting>
  <conditionalFormatting sqref="AG214:AG241">
    <cfRule type="cellIs" dxfId="1275" priority="340" operator="equal">
      <formula>0</formula>
    </cfRule>
  </conditionalFormatting>
  <conditionalFormatting sqref="AL214:AL241">
    <cfRule type="cellIs" dxfId="1274" priority="339" operator="equal">
      <formula>1</formula>
    </cfRule>
  </conditionalFormatting>
  <conditionalFormatting sqref="AL214:AL241">
    <cfRule type="cellIs" dxfId="1273" priority="338" operator="equal">
      <formula>0</formula>
    </cfRule>
  </conditionalFormatting>
  <conditionalFormatting sqref="AQ214:AQ241">
    <cfRule type="cellIs" dxfId="1272" priority="337" operator="equal">
      <formula>1</formula>
    </cfRule>
  </conditionalFormatting>
  <conditionalFormatting sqref="AQ214:AQ241">
    <cfRule type="cellIs" dxfId="1271" priority="336" operator="equal">
      <formula>0</formula>
    </cfRule>
  </conditionalFormatting>
  <conditionalFormatting sqref="AV214:AV241">
    <cfRule type="cellIs" dxfId="1270" priority="335" operator="equal">
      <formula>1</formula>
    </cfRule>
  </conditionalFormatting>
  <conditionalFormatting sqref="AV214:AV241">
    <cfRule type="cellIs" dxfId="1269" priority="334" operator="equal">
      <formula>0</formula>
    </cfRule>
  </conditionalFormatting>
  <conditionalFormatting sqref="BA214:BA241">
    <cfRule type="cellIs" dxfId="1268" priority="333" operator="equal">
      <formula>1</formula>
    </cfRule>
  </conditionalFormatting>
  <conditionalFormatting sqref="BA214:BA241">
    <cfRule type="cellIs" dxfId="1267" priority="332" operator="equal">
      <formula>0</formula>
    </cfRule>
  </conditionalFormatting>
  <conditionalFormatting sqref="BF214:BF241">
    <cfRule type="cellIs" dxfId="1266" priority="331" operator="equal">
      <formula>1</formula>
    </cfRule>
  </conditionalFormatting>
  <conditionalFormatting sqref="BF214:BF241">
    <cfRule type="cellIs" dxfId="1265" priority="330" operator="equal">
      <formula>0</formula>
    </cfRule>
  </conditionalFormatting>
  <conditionalFormatting sqref="BK214:BK241">
    <cfRule type="cellIs" dxfId="1264" priority="329" operator="equal">
      <formula>1</formula>
    </cfRule>
  </conditionalFormatting>
  <conditionalFormatting sqref="BK214:BK241">
    <cfRule type="cellIs" dxfId="1263" priority="328" operator="equal">
      <formula>0</formula>
    </cfRule>
  </conditionalFormatting>
  <conditionalFormatting sqref="BP214:BP241">
    <cfRule type="cellIs" dxfId="1262" priority="327" operator="equal">
      <formula>1</formula>
    </cfRule>
  </conditionalFormatting>
  <conditionalFormatting sqref="BP214:BP241">
    <cfRule type="cellIs" dxfId="1261" priority="326" operator="equal">
      <formula>0</formula>
    </cfRule>
  </conditionalFormatting>
  <conditionalFormatting sqref="BU214:BU241">
    <cfRule type="cellIs" dxfId="1260" priority="325" operator="equal">
      <formula>1</formula>
    </cfRule>
  </conditionalFormatting>
  <conditionalFormatting sqref="BU214:BU241">
    <cfRule type="cellIs" dxfId="1259" priority="324" operator="equal">
      <formula>0</formula>
    </cfRule>
  </conditionalFormatting>
  <conditionalFormatting sqref="BZ214:BZ241">
    <cfRule type="cellIs" dxfId="1258" priority="323" operator="equal">
      <formula>1</formula>
    </cfRule>
  </conditionalFormatting>
  <conditionalFormatting sqref="BZ214:BZ241">
    <cfRule type="cellIs" dxfId="1257" priority="322" operator="equal">
      <formula>0</formula>
    </cfRule>
  </conditionalFormatting>
  <conditionalFormatting sqref="CP214:CP241">
    <cfRule type="cellIs" dxfId="1256" priority="320" operator="equal">
      <formula>"청년외"</formula>
    </cfRule>
    <cfRule type="cellIs" dxfId="1255" priority="321" operator="equal">
      <formula>"청년"</formula>
    </cfRule>
  </conditionalFormatting>
  <conditionalFormatting sqref="CO214:CO241">
    <cfRule type="cellIs" dxfId="1254" priority="318" operator="equal">
      <formula>1</formula>
    </cfRule>
    <cfRule type="cellIs" dxfId="1253" priority="319" operator="equal">
      <formula>0</formula>
    </cfRule>
  </conditionalFormatting>
  <conditionalFormatting sqref="I214:I241">
    <cfRule type="cellIs" dxfId="1252" priority="317" operator="greaterThan">
      <formula>43100</formula>
    </cfRule>
  </conditionalFormatting>
  <conditionalFormatting sqref="X242:Y268">
    <cfRule type="cellIs" dxfId="1251" priority="316" operator="equal">
      <formula>1</formula>
    </cfRule>
  </conditionalFormatting>
  <conditionalFormatting sqref="H242:H268">
    <cfRule type="cellIs" dxfId="1250" priority="315" operator="equal">
      <formula>"남"</formula>
    </cfRule>
  </conditionalFormatting>
  <conditionalFormatting sqref="K242:K268">
    <cfRule type="cellIs" dxfId="1249" priority="313" operator="greaterThan">
      <formula>59</formula>
    </cfRule>
    <cfRule type="cellIs" dxfId="1248" priority="314" operator="lessThan">
      <formula>30</formula>
    </cfRule>
  </conditionalFormatting>
  <conditionalFormatting sqref="J242:J268">
    <cfRule type="cellIs" dxfId="1247" priority="312" operator="greaterThan">
      <formula>0</formula>
    </cfRule>
  </conditionalFormatting>
  <conditionalFormatting sqref="I242:I268">
    <cfRule type="cellIs" dxfId="1246" priority="310" operator="greaterThan">
      <formula>$A$1</formula>
    </cfRule>
    <cfRule type="cellIs" dxfId="1245" priority="311" operator="equal">
      <formula>""""""</formula>
    </cfRule>
  </conditionalFormatting>
  <conditionalFormatting sqref="X242:X268">
    <cfRule type="cellIs" dxfId="1244" priority="309" operator="lessThan">
      <formula>30</formula>
    </cfRule>
  </conditionalFormatting>
  <conditionalFormatting sqref="I242:I268">
    <cfRule type="cellIs" dxfId="1243" priority="308" operator="equal">
      <formula>""""""</formula>
    </cfRule>
  </conditionalFormatting>
  <conditionalFormatting sqref="X242:X268">
    <cfRule type="cellIs" dxfId="1242" priority="307" operator="between">
      <formula>30</formula>
      <formula>31</formula>
    </cfRule>
  </conditionalFormatting>
  <conditionalFormatting sqref="W242:W268">
    <cfRule type="cellIs" dxfId="1241" priority="306" operator="equal">
      <formula>1</formula>
    </cfRule>
  </conditionalFormatting>
  <conditionalFormatting sqref="W242:W268">
    <cfRule type="cellIs" dxfId="1240" priority="305" operator="equal">
      <formula>0</formula>
    </cfRule>
  </conditionalFormatting>
  <conditionalFormatting sqref="Q242:R244">
    <cfRule type="cellIs" dxfId="1239" priority="303" operator="equal">
      <formula>"부"</formula>
    </cfRule>
  </conditionalFormatting>
  <conditionalFormatting sqref="T242:V244">
    <cfRule type="cellIs" dxfId="1238" priority="301" operator="equal">
      <formula>"부"</formula>
    </cfRule>
    <cfRule type="cellIs" dxfId="1237" priority="302" operator="equal">
      <formula>"여"</formula>
    </cfRule>
  </conditionalFormatting>
  <conditionalFormatting sqref="Q245:R251">
    <cfRule type="cellIs" dxfId="1236" priority="300" operator="equal">
      <formula>"부"</formula>
    </cfRule>
  </conditionalFormatting>
  <conditionalFormatting sqref="T245:V251">
    <cfRule type="cellIs" dxfId="1235" priority="298" operator="equal">
      <formula>"부"</formula>
    </cfRule>
    <cfRule type="cellIs" dxfId="1234" priority="299" operator="equal">
      <formula>"여"</formula>
    </cfRule>
  </conditionalFormatting>
  <conditionalFormatting sqref="Q252:R256">
    <cfRule type="cellIs" dxfId="1233" priority="297" operator="equal">
      <formula>"부"</formula>
    </cfRule>
  </conditionalFormatting>
  <conditionalFormatting sqref="T252:V256">
    <cfRule type="cellIs" dxfId="1232" priority="295" operator="equal">
      <formula>"부"</formula>
    </cfRule>
    <cfRule type="cellIs" dxfId="1231" priority="296" operator="equal">
      <formula>"여"</formula>
    </cfRule>
  </conditionalFormatting>
  <conditionalFormatting sqref="Q257:R263">
    <cfRule type="cellIs" dxfId="1230" priority="294" operator="equal">
      <formula>"부"</formula>
    </cfRule>
  </conditionalFormatting>
  <conditionalFormatting sqref="T257:V263">
    <cfRule type="cellIs" dxfId="1229" priority="292" operator="equal">
      <formula>"부"</formula>
    </cfRule>
    <cfRule type="cellIs" dxfId="1228" priority="293" operator="equal">
      <formula>"여"</formula>
    </cfRule>
  </conditionalFormatting>
  <conditionalFormatting sqref="Q264:R268">
    <cfRule type="cellIs" dxfId="1227" priority="291" operator="equal">
      <formula>"부"</formula>
    </cfRule>
  </conditionalFormatting>
  <conditionalFormatting sqref="T264:V268">
    <cfRule type="cellIs" dxfId="1226" priority="289" operator="equal">
      <formula>"부"</formula>
    </cfRule>
    <cfRule type="cellIs" dxfId="1225" priority="290" operator="equal">
      <formula>"여"</formula>
    </cfRule>
  </conditionalFormatting>
  <conditionalFormatting sqref="AC242:AD268">
    <cfRule type="cellIs" dxfId="1224" priority="288" operator="equal">
      <formula>1</formula>
    </cfRule>
  </conditionalFormatting>
  <conditionalFormatting sqref="AC242:AC268">
    <cfRule type="cellIs" dxfId="1223" priority="287" operator="lessThan">
      <formula>30</formula>
    </cfRule>
  </conditionalFormatting>
  <conditionalFormatting sqref="AC242:AC268">
    <cfRule type="cellIs" dxfId="1222" priority="286" operator="between">
      <formula>30</formula>
      <formula>31</formula>
    </cfRule>
  </conditionalFormatting>
  <conditionalFormatting sqref="AH242:AI268">
    <cfRule type="cellIs" dxfId="1221" priority="284" operator="equal">
      <formula>1</formula>
    </cfRule>
  </conditionalFormatting>
  <conditionalFormatting sqref="AH242:AH268">
    <cfRule type="cellIs" dxfId="1220" priority="283" operator="lessThan">
      <formula>30</formula>
    </cfRule>
  </conditionalFormatting>
  <conditionalFormatting sqref="AH242:AH268">
    <cfRule type="cellIs" dxfId="1219" priority="282" operator="between">
      <formula>30</formula>
      <formula>31</formula>
    </cfRule>
  </conditionalFormatting>
  <conditionalFormatting sqref="AM242:AN268">
    <cfRule type="cellIs" dxfId="1218" priority="280" operator="equal">
      <formula>1</formula>
    </cfRule>
  </conditionalFormatting>
  <conditionalFormatting sqref="AM242:AM268">
    <cfRule type="cellIs" dxfId="1217" priority="279" operator="lessThan">
      <formula>30</formula>
    </cfRule>
  </conditionalFormatting>
  <conditionalFormatting sqref="AM242:AM268">
    <cfRule type="cellIs" dxfId="1216" priority="278" operator="between">
      <formula>30</formula>
      <formula>31</formula>
    </cfRule>
  </conditionalFormatting>
  <conditionalFormatting sqref="AR242:AS268">
    <cfRule type="cellIs" dxfId="1215" priority="276" operator="equal">
      <formula>1</formula>
    </cfRule>
  </conditionalFormatting>
  <conditionalFormatting sqref="AW242:AX268">
    <cfRule type="cellIs" dxfId="1214" priority="272" operator="equal">
      <formula>1</formula>
    </cfRule>
  </conditionalFormatting>
  <conditionalFormatting sqref="AR242:AR268">
    <cfRule type="cellIs" dxfId="1213" priority="275" operator="lessThan">
      <formula>30</formula>
    </cfRule>
  </conditionalFormatting>
  <conditionalFormatting sqref="AR242:AR268">
    <cfRule type="cellIs" dxfId="1212" priority="274" operator="between">
      <formula>30</formula>
      <formula>31</formula>
    </cfRule>
  </conditionalFormatting>
  <conditionalFormatting sqref="BB242:BC268">
    <cfRule type="cellIs" dxfId="1211" priority="268" operator="equal">
      <formula>1</formula>
    </cfRule>
  </conditionalFormatting>
  <conditionalFormatting sqref="BG242:BH268">
    <cfRule type="cellIs" dxfId="1210" priority="264" operator="equal">
      <formula>1</formula>
    </cfRule>
  </conditionalFormatting>
  <conditionalFormatting sqref="AW242:AW268">
    <cfRule type="cellIs" dxfId="1209" priority="271" operator="lessThan">
      <formula>30</formula>
    </cfRule>
  </conditionalFormatting>
  <conditionalFormatting sqref="AW242:AW268">
    <cfRule type="cellIs" dxfId="1208" priority="270" operator="between">
      <formula>30</formula>
      <formula>31</formula>
    </cfRule>
  </conditionalFormatting>
  <conditionalFormatting sqref="BL242:BM268">
    <cfRule type="cellIs" dxfId="1207" priority="260" operator="equal">
      <formula>1</formula>
    </cfRule>
  </conditionalFormatting>
  <conditionalFormatting sqref="BB242:BB268">
    <cfRule type="cellIs" dxfId="1206" priority="267" operator="lessThan">
      <formula>30</formula>
    </cfRule>
  </conditionalFormatting>
  <conditionalFormatting sqref="BB242:BB268">
    <cfRule type="cellIs" dxfId="1205" priority="266" operator="between">
      <formula>30</formula>
      <formula>31</formula>
    </cfRule>
  </conditionalFormatting>
  <conditionalFormatting sqref="BG242:BG268">
    <cfRule type="cellIs" dxfId="1204" priority="263" operator="lessThan">
      <formula>30</formula>
    </cfRule>
  </conditionalFormatting>
  <conditionalFormatting sqref="BG242:BG268">
    <cfRule type="cellIs" dxfId="1203" priority="262" operator="between">
      <formula>30</formula>
      <formula>31</formula>
    </cfRule>
  </conditionalFormatting>
  <conditionalFormatting sqref="BQ242:BR268">
    <cfRule type="cellIs" dxfId="1202" priority="256" operator="equal">
      <formula>1</formula>
    </cfRule>
  </conditionalFormatting>
  <conditionalFormatting sqref="BL242:BL268">
    <cfRule type="cellIs" dxfId="1201" priority="259" operator="lessThan">
      <formula>30</formula>
    </cfRule>
  </conditionalFormatting>
  <conditionalFormatting sqref="BL242:BL268">
    <cfRule type="cellIs" dxfId="1200" priority="258" operator="between">
      <formula>30</formula>
      <formula>31</formula>
    </cfRule>
  </conditionalFormatting>
  <conditionalFormatting sqref="BQ242:BQ268">
    <cfRule type="cellIs" dxfId="1199" priority="255" operator="lessThan">
      <formula>30</formula>
    </cfRule>
  </conditionalFormatting>
  <conditionalFormatting sqref="BQ242:BQ268">
    <cfRule type="cellIs" dxfId="1198" priority="254" operator="between">
      <formula>30</formula>
      <formula>31</formula>
    </cfRule>
  </conditionalFormatting>
  <conditionalFormatting sqref="BV242:BW268">
    <cfRule type="cellIs" dxfId="1197" priority="252" operator="equal">
      <formula>1</formula>
    </cfRule>
  </conditionalFormatting>
  <conditionalFormatting sqref="BV242:BV268">
    <cfRule type="cellIs" dxfId="1196" priority="251" operator="lessThan">
      <formula>30</formula>
    </cfRule>
  </conditionalFormatting>
  <conditionalFormatting sqref="BV242:BV268">
    <cfRule type="cellIs" dxfId="1195" priority="250" operator="between">
      <formula>30</formula>
      <formula>31</formula>
    </cfRule>
  </conditionalFormatting>
  <conditionalFormatting sqref="CA242:CB268">
    <cfRule type="cellIs" dxfId="1194" priority="248" operator="equal">
      <formula>1</formula>
    </cfRule>
  </conditionalFormatting>
  <conditionalFormatting sqref="CA242:CA268">
    <cfRule type="cellIs" dxfId="1193" priority="247" operator="lessThan">
      <formula>30</formula>
    </cfRule>
  </conditionalFormatting>
  <conditionalFormatting sqref="CA242:CA268">
    <cfRule type="cellIs" dxfId="1192" priority="246" operator="between">
      <formula>30</formula>
      <formula>31</formula>
    </cfRule>
  </conditionalFormatting>
  <conditionalFormatting sqref="AB242:AB268">
    <cfRule type="cellIs" dxfId="1191" priority="244" operator="equal">
      <formula>1</formula>
    </cfRule>
  </conditionalFormatting>
  <conditionalFormatting sqref="AB242:AB268">
    <cfRule type="cellIs" dxfId="1190" priority="243" operator="equal">
      <formula>0</formula>
    </cfRule>
  </conditionalFormatting>
  <conditionalFormatting sqref="AG242:AG268">
    <cfRule type="cellIs" dxfId="1189" priority="242" operator="equal">
      <formula>1</formula>
    </cfRule>
  </conditionalFormatting>
  <conditionalFormatting sqref="AG242:AG268">
    <cfRule type="cellIs" dxfId="1188" priority="241" operator="equal">
      <formula>0</formula>
    </cfRule>
  </conditionalFormatting>
  <conditionalFormatting sqref="AL242:AL268">
    <cfRule type="cellIs" dxfId="1187" priority="240" operator="equal">
      <formula>1</formula>
    </cfRule>
  </conditionalFormatting>
  <conditionalFormatting sqref="AL242:AL268">
    <cfRule type="cellIs" dxfId="1186" priority="239" operator="equal">
      <formula>0</formula>
    </cfRule>
  </conditionalFormatting>
  <conditionalFormatting sqref="AQ242:AQ268">
    <cfRule type="cellIs" dxfId="1185" priority="238" operator="equal">
      <formula>1</formula>
    </cfRule>
  </conditionalFormatting>
  <conditionalFormatting sqref="AQ242:AQ268">
    <cfRule type="cellIs" dxfId="1184" priority="237" operator="equal">
      <formula>0</formula>
    </cfRule>
  </conditionalFormatting>
  <conditionalFormatting sqref="AV242:AV268">
    <cfRule type="cellIs" dxfId="1183" priority="236" operator="equal">
      <formula>1</formula>
    </cfRule>
  </conditionalFormatting>
  <conditionalFormatting sqref="AV242:AV268">
    <cfRule type="cellIs" dxfId="1182" priority="235" operator="equal">
      <formula>0</formula>
    </cfRule>
  </conditionalFormatting>
  <conditionalFormatting sqref="BA242:BA268">
    <cfRule type="cellIs" dxfId="1181" priority="234" operator="equal">
      <formula>1</formula>
    </cfRule>
  </conditionalFormatting>
  <conditionalFormatting sqref="BA242:BA268">
    <cfRule type="cellIs" dxfId="1180" priority="233" operator="equal">
      <formula>0</formula>
    </cfRule>
  </conditionalFormatting>
  <conditionalFormatting sqref="BF242:BF268">
    <cfRule type="cellIs" dxfId="1179" priority="232" operator="equal">
      <formula>1</formula>
    </cfRule>
  </conditionalFormatting>
  <conditionalFormatting sqref="BF242:BF268">
    <cfRule type="cellIs" dxfId="1178" priority="231" operator="equal">
      <formula>0</formula>
    </cfRule>
  </conditionalFormatting>
  <conditionalFormatting sqref="BK242:BK268">
    <cfRule type="cellIs" dxfId="1177" priority="230" operator="equal">
      <formula>1</formula>
    </cfRule>
  </conditionalFormatting>
  <conditionalFormatting sqref="BK242:BK268">
    <cfRule type="cellIs" dxfId="1176" priority="229" operator="equal">
      <formula>0</formula>
    </cfRule>
  </conditionalFormatting>
  <conditionalFormatting sqref="BP242:BP268">
    <cfRule type="cellIs" dxfId="1175" priority="228" operator="equal">
      <formula>1</formula>
    </cfRule>
  </conditionalFormatting>
  <conditionalFormatting sqref="BP242:BP268">
    <cfRule type="cellIs" dxfId="1174" priority="227" operator="equal">
      <formula>0</formula>
    </cfRule>
  </conditionalFormatting>
  <conditionalFormatting sqref="BU242:BU268">
    <cfRule type="cellIs" dxfId="1173" priority="226" operator="equal">
      <formula>1</formula>
    </cfRule>
  </conditionalFormatting>
  <conditionalFormatting sqref="BU242:BU268">
    <cfRule type="cellIs" dxfId="1172" priority="225" operator="equal">
      <formula>0</formula>
    </cfRule>
  </conditionalFormatting>
  <conditionalFormatting sqref="BZ242:BZ268">
    <cfRule type="cellIs" dxfId="1171" priority="224" operator="equal">
      <formula>1</formula>
    </cfRule>
  </conditionalFormatting>
  <conditionalFormatting sqref="BZ242:BZ268">
    <cfRule type="cellIs" dxfId="1170" priority="223" operator="equal">
      <formula>0</formula>
    </cfRule>
  </conditionalFormatting>
  <conditionalFormatting sqref="CP242:CP268">
    <cfRule type="cellIs" dxfId="1169" priority="221" operator="equal">
      <formula>"청년외"</formula>
    </cfRule>
    <cfRule type="cellIs" dxfId="1168" priority="222" operator="equal">
      <formula>"청년"</formula>
    </cfRule>
  </conditionalFormatting>
  <conditionalFormatting sqref="CO242:CO268">
    <cfRule type="cellIs" dxfId="1167" priority="219" operator="equal">
      <formula>1</formula>
    </cfRule>
    <cfRule type="cellIs" dxfId="1166" priority="220" operator="equal">
      <formula>0</formula>
    </cfRule>
  </conditionalFormatting>
  <conditionalFormatting sqref="I242:I268">
    <cfRule type="cellIs" dxfId="1165" priority="218" operator="greaterThan">
      <formula>43100</formula>
    </cfRule>
  </conditionalFormatting>
  <conditionalFormatting sqref="X269:Y296">
    <cfRule type="cellIs" dxfId="1164" priority="217" operator="equal">
      <formula>1</formula>
    </cfRule>
  </conditionalFormatting>
  <conditionalFormatting sqref="H269:H296">
    <cfRule type="cellIs" dxfId="1163" priority="216" operator="equal">
      <formula>"남"</formula>
    </cfRule>
  </conditionalFormatting>
  <conditionalFormatting sqref="K269:K296">
    <cfRule type="cellIs" dxfId="1162" priority="214" operator="greaterThan">
      <formula>59</formula>
    </cfRule>
    <cfRule type="cellIs" dxfId="1161" priority="215" operator="lessThan">
      <formula>30</formula>
    </cfRule>
  </conditionalFormatting>
  <conditionalFormatting sqref="J269:J296">
    <cfRule type="cellIs" dxfId="1160" priority="213" operator="greaterThan">
      <formula>0</formula>
    </cfRule>
  </conditionalFormatting>
  <conditionalFormatting sqref="I269:I296">
    <cfRule type="cellIs" dxfId="1159" priority="211" operator="greaterThan">
      <formula>$A$1</formula>
    </cfRule>
    <cfRule type="cellIs" dxfId="1158" priority="212" operator="equal">
      <formula>""""""</formula>
    </cfRule>
  </conditionalFormatting>
  <conditionalFormatting sqref="X269:X296">
    <cfRule type="cellIs" dxfId="1157" priority="210" operator="lessThan">
      <formula>30</formula>
    </cfRule>
  </conditionalFormatting>
  <conditionalFormatting sqref="I269:I296">
    <cfRule type="cellIs" dxfId="1156" priority="209" operator="equal">
      <formula>""""""</formula>
    </cfRule>
  </conditionalFormatting>
  <conditionalFormatting sqref="X269:X296">
    <cfRule type="cellIs" dxfId="1155" priority="208" operator="between">
      <formula>30</formula>
      <formula>31</formula>
    </cfRule>
  </conditionalFormatting>
  <conditionalFormatting sqref="W269:W296">
    <cfRule type="cellIs" dxfId="1154" priority="207" operator="equal">
      <formula>1</formula>
    </cfRule>
  </conditionalFormatting>
  <conditionalFormatting sqref="W269:W296">
    <cfRule type="cellIs" dxfId="1153" priority="206" operator="equal">
      <formula>0</formula>
    </cfRule>
  </conditionalFormatting>
  <conditionalFormatting sqref="Q269:R272">
    <cfRule type="cellIs" dxfId="1152" priority="204" operator="equal">
      <formula>"부"</formula>
    </cfRule>
  </conditionalFormatting>
  <conditionalFormatting sqref="T269:V272">
    <cfRule type="cellIs" dxfId="1151" priority="202" operator="equal">
      <formula>"부"</formula>
    </cfRule>
    <cfRule type="cellIs" dxfId="1150" priority="203" operator="equal">
      <formula>"여"</formula>
    </cfRule>
  </conditionalFormatting>
  <conditionalFormatting sqref="Q273:R279">
    <cfRule type="cellIs" dxfId="1149" priority="201" operator="equal">
      <formula>"부"</formula>
    </cfRule>
  </conditionalFormatting>
  <conditionalFormatting sqref="T273:V279">
    <cfRule type="cellIs" dxfId="1148" priority="199" operator="equal">
      <formula>"부"</formula>
    </cfRule>
    <cfRule type="cellIs" dxfId="1147" priority="200" operator="equal">
      <formula>"여"</formula>
    </cfRule>
  </conditionalFormatting>
  <conditionalFormatting sqref="Q280:R284">
    <cfRule type="cellIs" dxfId="1146" priority="198" operator="equal">
      <formula>"부"</formula>
    </cfRule>
  </conditionalFormatting>
  <conditionalFormatting sqref="T280:V284">
    <cfRule type="cellIs" dxfId="1145" priority="196" operator="equal">
      <formula>"부"</formula>
    </cfRule>
    <cfRule type="cellIs" dxfId="1144" priority="197" operator="equal">
      <formula>"여"</formula>
    </cfRule>
  </conditionalFormatting>
  <conditionalFormatting sqref="Q285:R291">
    <cfRule type="cellIs" dxfId="1143" priority="195" operator="equal">
      <formula>"부"</formula>
    </cfRule>
  </conditionalFormatting>
  <conditionalFormatting sqref="T285:V291">
    <cfRule type="cellIs" dxfId="1142" priority="193" operator="equal">
      <formula>"부"</formula>
    </cfRule>
    <cfRule type="cellIs" dxfId="1141" priority="194" operator="equal">
      <formula>"여"</formula>
    </cfRule>
  </conditionalFormatting>
  <conditionalFormatting sqref="Q292:R296">
    <cfRule type="cellIs" dxfId="1140" priority="192" operator="equal">
      <formula>"부"</formula>
    </cfRule>
  </conditionalFormatting>
  <conditionalFormatting sqref="T292:V296">
    <cfRule type="cellIs" dxfId="1139" priority="190" operator="equal">
      <formula>"부"</formula>
    </cfRule>
    <cfRule type="cellIs" dxfId="1138" priority="191" operator="equal">
      <formula>"여"</formula>
    </cfRule>
  </conditionalFormatting>
  <conditionalFormatting sqref="AC269:AD296">
    <cfRule type="cellIs" dxfId="1137" priority="189" operator="equal">
      <formula>1</formula>
    </cfRule>
  </conditionalFormatting>
  <conditionalFormatting sqref="AC269:AC296">
    <cfRule type="cellIs" dxfId="1136" priority="188" operator="lessThan">
      <formula>30</formula>
    </cfRule>
  </conditionalFormatting>
  <conditionalFormatting sqref="AC269:AC296">
    <cfRule type="cellIs" dxfId="1135" priority="187" operator="between">
      <formula>30</formula>
      <formula>31</formula>
    </cfRule>
  </conditionalFormatting>
  <conditionalFormatting sqref="AH269:AI296">
    <cfRule type="cellIs" dxfId="1134" priority="185" operator="equal">
      <formula>1</formula>
    </cfRule>
  </conditionalFormatting>
  <conditionalFormatting sqref="AH269:AH296">
    <cfRule type="cellIs" dxfId="1133" priority="184" operator="lessThan">
      <formula>30</formula>
    </cfRule>
  </conditionalFormatting>
  <conditionalFormatting sqref="AH269:AH296">
    <cfRule type="cellIs" dxfId="1132" priority="183" operator="between">
      <formula>30</formula>
      <formula>31</formula>
    </cfRule>
  </conditionalFormatting>
  <conditionalFormatting sqref="AM269:AN296">
    <cfRule type="cellIs" dxfId="1131" priority="181" operator="equal">
      <formula>1</formula>
    </cfRule>
  </conditionalFormatting>
  <conditionalFormatting sqref="AM269:AM296">
    <cfRule type="cellIs" dxfId="1130" priority="180" operator="lessThan">
      <formula>30</formula>
    </cfRule>
  </conditionalFormatting>
  <conditionalFormatting sqref="AM269:AM296">
    <cfRule type="cellIs" dxfId="1129" priority="179" operator="between">
      <formula>30</formula>
      <formula>31</formula>
    </cfRule>
  </conditionalFormatting>
  <conditionalFormatting sqref="AR269:AS296">
    <cfRule type="cellIs" dxfId="1128" priority="177" operator="equal">
      <formula>1</formula>
    </cfRule>
  </conditionalFormatting>
  <conditionalFormatting sqref="AW269:AX296">
    <cfRule type="cellIs" dxfId="1127" priority="173" operator="equal">
      <formula>1</formula>
    </cfRule>
  </conditionalFormatting>
  <conditionalFormatting sqref="AR269:AR296">
    <cfRule type="cellIs" dxfId="1126" priority="176" operator="lessThan">
      <formula>30</formula>
    </cfRule>
  </conditionalFormatting>
  <conditionalFormatting sqref="AR269:AR296">
    <cfRule type="cellIs" dxfId="1125" priority="175" operator="between">
      <formula>30</formula>
      <formula>31</formula>
    </cfRule>
  </conditionalFormatting>
  <conditionalFormatting sqref="BB269:BC296">
    <cfRule type="cellIs" dxfId="1124" priority="169" operator="equal">
      <formula>1</formula>
    </cfRule>
  </conditionalFormatting>
  <conditionalFormatting sqref="BG269:BH296">
    <cfRule type="cellIs" dxfId="1123" priority="165" operator="equal">
      <formula>1</formula>
    </cfRule>
  </conditionalFormatting>
  <conditionalFormatting sqref="AW269:AW296">
    <cfRule type="cellIs" dxfId="1122" priority="172" operator="lessThan">
      <formula>30</formula>
    </cfRule>
  </conditionalFormatting>
  <conditionalFormatting sqref="AW269:AW296">
    <cfRule type="cellIs" dxfId="1121" priority="171" operator="between">
      <formula>30</formula>
      <formula>31</formula>
    </cfRule>
  </conditionalFormatting>
  <conditionalFormatting sqref="BL269:BM296">
    <cfRule type="cellIs" dxfId="1120" priority="161" operator="equal">
      <formula>1</formula>
    </cfRule>
  </conditionalFormatting>
  <conditionalFormatting sqref="BB269:BB296">
    <cfRule type="cellIs" dxfId="1119" priority="168" operator="lessThan">
      <formula>30</formula>
    </cfRule>
  </conditionalFormatting>
  <conditionalFormatting sqref="BB269:BB296">
    <cfRule type="cellIs" dxfId="1118" priority="167" operator="between">
      <formula>30</formula>
      <formula>31</formula>
    </cfRule>
  </conditionalFormatting>
  <conditionalFormatting sqref="BG269:BG296">
    <cfRule type="cellIs" dxfId="1117" priority="164" operator="lessThan">
      <formula>30</formula>
    </cfRule>
  </conditionalFormatting>
  <conditionalFormatting sqref="BG269:BG296">
    <cfRule type="cellIs" dxfId="1116" priority="163" operator="between">
      <formula>30</formula>
      <formula>31</formula>
    </cfRule>
  </conditionalFormatting>
  <conditionalFormatting sqref="BQ269:BR296">
    <cfRule type="cellIs" dxfId="1115" priority="157" operator="equal">
      <formula>1</formula>
    </cfRule>
  </conditionalFormatting>
  <conditionalFormatting sqref="BL269:BL296">
    <cfRule type="cellIs" dxfId="1114" priority="160" operator="lessThan">
      <formula>30</formula>
    </cfRule>
  </conditionalFormatting>
  <conditionalFormatting sqref="BL269:BL296">
    <cfRule type="cellIs" dxfId="1113" priority="159" operator="between">
      <formula>30</formula>
      <formula>31</formula>
    </cfRule>
  </conditionalFormatting>
  <conditionalFormatting sqref="BQ269:BQ296">
    <cfRule type="cellIs" dxfId="1112" priority="156" operator="lessThan">
      <formula>30</formula>
    </cfRule>
  </conditionalFormatting>
  <conditionalFormatting sqref="BQ269:BQ296">
    <cfRule type="cellIs" dxfId="1111" priority="155" operator="between">
      <formula>30</formula>
      <formula>31</formula>
    </cfRule>
  </conditionalFormatting>
  <conditionalFormatting sqref="BV269:BW296">
    <cfRule type="cellIs" dxfId="1110" priority="153" operator="equal">
      <formula>1</formula>
    </cfRule>
  </conditionalFormatting>
  <conditionalFormatting sqref="BV269:BV296">
    <cfRule type="cellIs" dxfId="1109" priority="152" operator="lessThan">
      <formula>30</formula>
    </cfRule>
  </conditionalFormatting>
  <conditionalFormatting sqref="BV269:BV296">
    <cfRule type="cellIs" dxfId="1108" priority="151" operator="between">
      <formula>30</formula>
      <formula>31</formula>
    </cfRule>
  </conditionalFormatting>
  <conditionalFormatting sqref="CA269:CB296">
    <cfRule type="cellIs" dxfId="1107" priority="149" operator="equal">
      <formula>1</formula>
    </cfRule>
  </conditionalFormatting>
  <conditionalFormatting sqref="CA269:CA296">
    <cfRule type="cellIs" dxfId="1106" priority="148" operator="lessThan">
      <formula>30</formula>
    </cfRule>
  </conditionalFormatting>
  <conditionalFormatting sqref="CA269:CA296">
    <cfRule type="cellIs" dxfId="1105" priority="147" operator="between">
      <formula>30</formula>
      <formula>31</formula>
    </cfRule>
  </conditionalFormatting>
  <conditionalFormatting sqref="AB269:AB296">
    <cfRule type="cellIs" dxfId="1104" priority="145" operator="equal">
      <formula>1</formula>
    </cfRule>
  </conditionalFormatting>
  <conditionalFormatting sqref="AB269:AB296">
    <cfRule type="cellIs" dxfId="1103" priority="144" operator="equal">
      <formula>0</formula>
    </cfRule>
  </conditionalFormatting>
  <conditionalFormatting sqref="AG269:AG296">
    <cfRule type="cellIs" dxfId="1102" priority="143" operator="equal">
      <formula>1</formula>
    </cfRule>
  </conditionalFormatting>
  <conditionalFormatting sqref="AG269:AG296">
    <cfRule type="cellIs" dxfId="1101" priority="142" operator="equal">
      <formula>0</formula>
    </cfRule>
  </conditionalFormatting>
  <conditionalFormatting sqref="AL269:AL296">
    <cfRule type="cellIs" dxfId="1100" priority="141" operator="equal">
      <formula>1</formula>
    </cfRule>
  </conditionalFormatting>
  <conditionalFormatting sqref="AL269:AL296">
    <cfRule type="cellIs" dxfId="1099" priority="140" operator="equal">
      <formula>0</formula>
    </cfRule>
  </conditionalFormatting>
  <conditionalFormatting sqref="AQ269:AQ296">
    <cfRule type="cellIs" dxfId="1098" priority="139" operator="equal">
      <formula>1</formula>
    </cfRule>
  </conditionalFormatting>
  <conditionalFormatting sqref="AQ269:AQ296">
    <cfRule type="cellIs" dxfId="1097" priority="138" operator="equal">
      <formula>0</formula>
    </cfRule>
  </conditionalFormatting>
  <conditionalFormatting sqref="AV269:AV296">
    <cfRule type="cellIs" dxfId="1096" priority="137" operator="equal">
      <formula>1</formula>
    </cfRule>
  </conditionalFormatting>
  <conditionalFormatting sqref="AV269:AV296">
    <cfRule type="cellIs" dxfId="1095" priority="136" operator="equal">
      <formula>0</formula>
    </cfRule>
  </conditionalFormatting>
  <conditionalFormatting sqref="BA269:BA296">
    <cfRule type="cellIs" dxfId="1094" priority="135" operator="equal">
      <formula>1</formula>
    </cfRule>
  </conditionalFormatting>
  <conditionalFormatting sqref="BA269:BA296">
    <cfRule type="cellIs" dxfId="1093" priority="134" operator="equal">
      <formula>0</formula>
    </cfRule>
  </conditionalFormatting>
  <conditionalFormatting sqref="BF269:BF296">
    <cfRule type="cellIs" dxfId="1092" priority="133" operator="equal">
      <formula>1</formula>
    </cfRule>
  </conditionalFormatting>
  <conditionalFormatting sqref="BF269:BF296">
    <cfRule type="cellIs" dxfId="1091" priority="132" operator="equal">
      <formula>0</formula>
    </cfRule>
  </conditionalFormatting>
  <conditionalFormatting sqref="BK269:BK296">
    <cfRule type="cellIs" dxfId="1090" priority="131" operator="equal">
      <formula>1</formula>
    </cfRule>
  </conditionalFormatting>
  <conditionalFormatting sqref="BK269:BK296">
    <cfRule type="cellIs" dxfId="1089" priority="130" operator="equal">
      <formula>0</formula>
    </cfRule>
  </conditionalFormatting>
  <conditionalFormatting sqref="BP269:BP296">
    <cfRule type="cellIs" dxfId="1088" priority="129" operator="equal">
      <formula>1</formula>
    </cfRule>
  </conditionalFormatting>
  <conditionalFormatting sqref="BP269:BP296">
    <cfRule type="cellIs" dxfId="1087" priority="128" operator="equal">
      <formula>0</formula>
    </cfRule>
  </conditionalFormatting>
  <conditionalFormatting sqref="BU269:BU296">
    <cfRule type="cellIs" dxfId="1086" priority="127" operator="equal">
      <formula>1</formula>
    </cfRule>
  </conditionalFormatting>
  <conditionalFormatting sqref="BU269:BU296">
    <cfRule type="cellIs" dxfId="1085" priority="126" operator="equal">
      <formula>0</formula>
    </cfRule>
  </conditionalFormatting>
  <conditionalFormatting sqref="BZ269:BZ296">
    <cfRule type="cellIs" dxfId="1084" priority="125" operator="equal">
      <formula>1</formula>
    </cfRule>
  </conditionalFormatting>
  <conditionalFormatting sqref="BZ269:BZ296">
    <cfRule type="cellIs" dxfId="1083" priority="124" operator="equal">
      <formula>0</formula>
    </cfRule>
  </conditionalFormatting>
  <conditionalFormatting sqref="CP269:CP296">
    <cfRule type="cellIs" dxfId="1082" priority="122" operator="equal">
      <formula>"청년외"</formula>
    </cfRule>
    <cfRule type="cellIs" dxfId="1081" priority="123" operator="equal">
      <formula>"청년"</formula>
    </cfRule>
  </conditionalFormatting>
  <conditionalFormatting sqref="CO269:CO296">
    <cfRule type="cellIs" dxfId="1080" priority="120" operator="equal">
      <formula>1</formula>
    </cfRule>
    <cfRule type="cellIs" dxfId="1079" priority="121" operator="equal">
      <formula>0</formula>
    </cfRule>
  </conditionalFormatting>
  <conditionalFormatting sqref="I269:I296">
    <cfRule type="cellIs" dxfId="1078" priority="119" operator="greaterThan">
      <formula>43100</formula>
    </cfRule>
  </conditionalFormatting>
  <conditionalFormatting sqref="X297:Y304">
    <cfRule type="cellIs" dxfId="1077" priority="118" operator="equal">
      <formula>1</formula>
    </cfRule>
  </conditionalFormatting>
  <conditionalFormatting sqref="H297:H304">
    <cfRule type="cellIs" dxfId="1076" priority="117" operator="equal">
      <formula>"남"</formula>
    </cfRule>
  </conditionalFormatting>
  <conditionalFormatting sqref="K297:K304">
    <cfRule type="cellIs" dxfId="1075" priority="115" operator="greaterThan">
      <formula>59</formula>
    </cfRule>
    <cfRule type="cellIs" dxfId="1074" priority="116" operator="lessThan">
      <formula>30</formula>
    </cfRule>
  </conditionalFormatting>
  <conditionalFormatting sqref="J297:J304">
    <cfRule type="cellIs" dxfId="1073" priority="114" operator="greaterThan">
      <formula>0</formula>
    </cfRule>
  </conditionalFormatting>
  <conditionalFormatting sqref="I297:I304">
    <cfRule type="cellIs" dxfId="1072" priority="112" operator="greaterThan">
      <formula>$A$1</formula>
    </cfRule>
    <cfRule type="cellIs" dxfId="1071" priority="113" operator="equal">
      <formula>""""""</formula>
    </cfRule>
  </conditionalFormatting>
  <conditionalFormatting sqref="X297:X304">
    <cfRule type="cellIs" dxfId="1070" priority="111" operator="lessThan">
      <formula>30</formula>
    </cfRule>
  </conditionalFormatting>
  <conditionalFormatting sqref="I297:I304">
    <cfRule type="cellIs" dxfId="1069" priority="110" operator="equal">
      <formula>""""""</formula>
    </cfRule>
  </conditionalFormatting>
  <conditionalFormatting sqref="X297:X304">
    <cfRule type="cellIs" dxfId="1068" priority="109" operator="between">
      <formula>30</formula>
      <formula>31</formula>
    </cfRule>
  </conditionalFormatting>
  <conditionalFormatting sqref="W297:W304">
    <cfRule type="cellIs" dxfId="1067" priority="108" operator="equal">
      <formula>1</formula>
    </cfRule>
  </conditionalFormatting>
  <conditionalFormatting sqref="W297:W304">
    <cfRule type="cellIs" dxfId="1066" priority="107" operator="equal">
      <formula>0</formula>
    </cfRule>
  </conditionalFormatting>
  <conditionalFormatting sqref="Q297:R298">
    <cfRule type="cellIs" dxfId="1065" priority="105" operator="equal">
      <formula>"부"</formula>
    </cfRule>
  </conditionalFormatting>
  <conditionalFormatting sqref="T297:V298">
    <cfRule type="cellIs" dxfId="1064" priority="103" operator="equal">
      <formula>"부"</formula>
    </cfRule>
    <cfRule type="cellIs" dxfId="1063" priority="104" operator="equal">
      <formula>"여"</formula>
    </cfRule>
  </conditionalFormatting>
  <conditionalFormatting sqref="Q299:R304">
    <cfRule type="cellIs" dxfId="1062" priority="102" operator="equal">
      <formula>"부"</formula>
    </cfRule>
  </conditionalFormatting>
  <conditionalFormatting sqref="T299:V304">
    <cfRule type="cellIs" dxfId="1061" priority="100" operator="equal">
      <formula>"부"</formula>
    </cfRule>
    <cfRule type="cellIs" dxfId="1060" priority="101" operator="equal">
      <formula>"여"</formula>
    </cfRule>
  </conditionalFormatting>
  <conditionalFormatting sqref="AC297:AD304">
    <cfRule type="cellIs" dxfId="1059" priority="96" operator="equal">
      <formula>1</formula>
    </cfRule>
  </conditionalFormatting>
  <conditionalFormatting sqref="AC297:AC304">
    <cfRule type="cellIs" dxfId="1058" priority="95" operator="lessThan">
      <formula>30</formula>
    </cfRule>
  </conditionalFormatting>
  <conditionalFormatting sqref="AC297:AC304">
    <cfRule type="cellIs" dxfId="1057" priority="94" operator="between">
      <formula>30</formula>
      <formula>31</formula>
    </cfRule>
  </conditionalFormatting>
  <conditionalFormatting sqref="AH297:AI304">
    <cfRule type="cellIs" dxfId="1056" priority="92" operator="equal">
      <formula>1</formula>
    </cfRule>
  </conditionalFormatting>
  <conditionalFormatting sqref="AH297:AH304">
    <cfRule type="cellIs" dxfId="1055" priority="91" operator="lessThan">
      <formula>30</formula>
    </cfRule>
  </conditionalFormatting>
  <conditionalFormatting sqref="AH297:AH304">
    <cfRule type="cellIs" dxfId="1054" priority="90" operator="between">
      <formula>30</formula>
      <formula>31</formula>
    </cfRule>
  </conditionalFormatting>
  <conditionalFormatting sqref="AM297:AN304">
    <cfRule type="cellIs" dxfId="1053" priority="88" operator="equal">
      <formula>1</formula>
    </cfRule>
  </conditionalFormatting>
  <conditionalFormatting sqref="AM297:AM304">
    <cfRule type="cellIs" dxfId="1052" priority="87" operator="lessThan">
      <formula>30</formula>
    </cfRule>
  </conditionalFormatting>
  <conditionalFormatting sqref="AM297:AM304">
    <cfRule type="cellIs" dxfId="1051" priority="86" operator="between">
      <formula>30</formula>
      <formula>31</formula>
    </cfRule>
  </conditionalFormatting>
  <conditionalFormatting sqref="AR297:AS304">
    <cfRule type="cellIs" dxfId="1050" priority="84" operator="equal">
      <formula>1</formula>
    </cfRule>
  </conditionalFormatting>
  <conditionalFormatting sqref="AW297:AX304">
    <cfRule type="cellIs" dxfId="1049" priority="80" operator="equal">
      <formula>1</formula>
    </cfRule>
  </conditionalFormatting>
  <conditionalFormatting sqref="AR297:AR304">
    <cfRule type="cellIs" dxfId="1048" priority="83" operator="lessThan">
      <formula>30</formula>
    </cfRule>
  </conditionalFormatting>
  <conditionalFormatting sqref="AR297:AR304">
    <cfRule type="cellIs" dxfId="1047" priority="82" operator="between">
      <formula>30</formula>
      <formula>31</formula>
    </cfRule>
  </conditionalFormatting>
  <conditionalFormatting sqref="BB297:BC304">
    <cfRule type="cellIs" dxfId="1046" priority="76" operator="equal">
      <formula>1</formula>
    </cfRule>
  </conditionalFormatting>
  <conditionalFormatting sqref="BG297:BH304">
    <cfRule type="cellIs" dxfId="1045" priority="72" operator="equal">
      <formula>1</formula>
    </cfRule>
  </conditionalFormatting>
  <conditionalFormatting sqref="AW297:AW304">
    <cfRule type="cellIs" dxfId="1044" priority="79" operator="lessThan">
      <formula>30</formula>
    </cfRule>
  </conditionalFormatting>
  <conditionalFormatting sqref="AW297:AW304">
    <cfRule type="cellIs" dxfId="1043" priority="78" operator="between">
      <formula>30</formula>
      <formula>31</formula>
    </cfRule>
  </conditionalFormatting>
  <conditionalFormatting sqref="BL297:BM304">
    <cfRule type="cellIs" dxfId="1042" priority="68" operator="equal">
      <formula>1</formula>
    </cfRule>
  </conditionalFormatting>
  <conditionalFormatting sqref="BB297:BB304">
    <cfRule type="cellIs" dxfId="1041" priority="75" operator="lessThan">
      <formula>30</formula>
    </cfRule>
  </conditionalFormatting>
  <conditionalFormatting sqref="BB297:BB304">
    <cfRule type="cellIs" dxfId="1040" priority="74" operator="between">
      <formula>30</formula>
      <formula>31</formula>
    </cfRule>
  </conditionalFormatting>
  <conditionalFormatting sqref="BG297:BG304">
    <cfRule type="cellIs" dxfId="1039" priority="71" operator="lessThan">
      <formula>30</formula>
    </cfRule>
  </conditionalFormatting>
  <conditionalFormatting sqref="BG297:BG304">
    <cfRule type="cellIs" dxfId="1038" priority="70" operator="between">
      <formula>30</formula>
      <formula>31</formula>
    </cfRule>
  </conditionalFormatting>
  <conditionalFormatting sqref="BQ297:BR304">
    <cfRule type="cellIs" dxfId="1037" priority="64" operator="equal">
      <formula>1</formula>
    </cfRule>
  </conditionalFormatting>
  <conditionalFormatting sqref="BL297:BL304">
    <cfRule type="cellIs" dxfId="1036" priority="67" operator="lessThan">
      <formula>30</formula>
    </cfRule>
  </conditionalFormatting>
  <conditionalFormatting sqref="BL297:BL304">
    <cfRule type="cellIs" dxfId="1035" priority="66" operator="between">
      <formula>30</formula>
      <formula>31</formula>
    </cfRule>
  </conditionalFormatting>
  <conditionalFormatting sqref="BQ297:BQ304">
    <cfRule type="cellIs" dxfId="1034" priority="63" operator="lessThan">
      <formula>30</formula>
    </cfRule>
  </conditionalFormatting>
  <conditionalFormatting sqref="BQ297:BQ304">
    <cfRule type="cellIs" dxfId="1033" priority="62" operator="between">
      <formula>30</formula>
      <formula>31</formula>
    </cfRule>
  </conditionalFormatting>
  <conditionalFormatting sqref="BV297:BW304">
    <cfRule type="cellIs" dxfId="1032" priority="60" operator="equal">
      <formula>1</formula>
    </cfRule>
  </conditionalFormatting>
  <conditionalFormatting sqref="BV297:BV304">
    <cfRule type="cellIs" dxfId="1031" priority="59" operator="lessThan">
      <formula>30</formula>
    </cfRule>
  </conditionalFormatting>
  <conditionalFormatting sqref="BV297:BV304">
    <cfRule type="cellIs" dxfId="1030" priority="58" operator="between">
      <formula>30</formula>
      <formula>31</formula>
    </cfRule>
  </conditionalFormatting>
  <conditionalFormatting sqref="CA297:CB304">
    <cfRule type="cellIs" dxfId="1029" priority="56" operator="equal">
      <formula>1</formula>
    </cfRule>
  </conditionalFormatting>
  <conditionalFormatting sqref="CA297:CA304">
    <cfRule type="cellIs" dxfId="1028" priority="55" operator="lessThan">
      <formula>30</formula>
    </cfRule>
  </conditionalFormatting>
  <conditionalFormatting sqref="CA297:CA304">
    <cfRule type="cellIs" dxfId="1027" priority="54" operator="between">
      <formula>30</formula>
      <formula>31</formula>
    </cfRule>
  </conditionalFormatting>
  <conditionalFormatting sqref="AB297:AB304">
    <cfRule type="cellIs" dxfId="1026" priority="52" operator="equal">
      <formula>1</formula>
    </cfRule>
  </conditionalFormatting>
  <conditionalFormatting sqref="AB297:AB304">
    <cfRule type="cellIs" dxfId="1025" priority="51" operator="equal">
      <formula>0</formula>
    </cfRule>
  </conditionalFormatting>
  <conditionalFormatting sqref="AG297:AG304">
    <cfRule type="cellIs" dxfId="1024" priority="50" operator="equal">
      <formula>1</formula>
    </cfRule>
  </conditionalFormatting>
  <conditionalFormatting sqref="AG297:AG304">
    <cfRule type="cellIs" dxfId="1023" priority="49" operator="equal">
      <formula>0</formula>
    </cfRule>
  </conditionalFormatting>
  <conditionalFormatting sqref="AL297:AL304">
    <cfRule type="cellIs" dxfId="1022" priority="48" operator="equal">
      <formula>1</formula>
    </cfRule>
  </conditionalFormatting>
  <conditionalFormatting sqref="AL297:AL304">
    <cfRule type="cellIs" dxfId="1021" priority="47" operator="equal">
      <formula>0</formula>
    </cfRule>
  </conditionalFormatting>
  <conditionalFormatting sqref="AQ297:AQ304">
    <cfRule type="cellIs" dxfId="1020" priority="46" operator="equal">
      <formula>1</formula>
    </cfRule>
  </conditionalFormatting>
  <conditionalFormatting sqref="AQ297:AQ304">
    <cfRule type="cellIs" dxfId="1019" priority="45" operator="equal">
      <formula>0</formula>
    </cfRule>
  </conditionalFormatting>
  <conditionalFormatting sqref="AV297:AV304">
    <cfRule type="cellIs" dxfId="1018" priority="44" operator="equal">
      <formula>1</formula>
    </cfRule>
  </conditionalFormatting>
  <conditionalFormatting sqref="AV297:AV304">
    <cfRule type="cellIs" dxfId="1017" priority="43" operator="equal">
      <formula>0</formula>
    </cfRule>
  </conditionalFormatting>
  <conditionalFormatting sqref="BA297:BA304">
    <cfRule type="cellIs" dxfId="1016" priority="42" operator="equal">
      <formula>1</formula>
    </cfRule>
  </conditionalFormatting>
  <conditionalFormatting sqref="BA297:BA304">
    <cfRule type="cellIs" dxfId="1015" priority="41" operator="equal">
      <formula>0</formula>
    </cfRule>
  </conditionalFormatting>
  <conditionalFormatting sqref="BF297:BF304">
    <cfRule type="cellIs" dxfId="1014" priority="40" operator="equal">
      <formula>1</formula>
    </cfRule>
  </conditionalFormatting>
  <conditionalFormatting sqref="BF297:BF304">
    <cfRule type="cellIs" dxfId="1013" priority="39" operator="equal">
      <formula>0</formula>
    </cfRule>
  </conditionalFormatting>
  <conditionalFormatting sqref="BK297:BK304">
    <cfRule type="cellIs" dxfId="1012" priority="38" operator="equal">
      <formula>1</formula>
    </cfRule>
  </conditionalFormatting>
  <conditionalFormatting sqref="BK297:BK304">
    <cfRule type="cellIs" dxfId="1011" priority="37" operator="equal">
      <formula>0</formula>
    </cfRule>
  </conditionalFormatting>
  <conditionalFormatting sqref="BP297:BP304">
    <cfRule type="cellIs" dxfId="1010" priority="36" operator="equal">
      <formula>1</formula>
    </cfRule>
  </conditionalFormatting>
  <conditionalFormatting sqref="BP297:BP304">
    <cfRule type="cellIs" dxfId="1009" priority="35" operator="equal">
      <formula>0</formula>
    </cfRule>
  </conditionalFormatting>
  <conditionalFormatting sqref="BU297:BU304">
    <cfRule type="cellIs" dxfId="1008" priority="34" operator="equal">
      <formula>1</formula>
    </cfRule>
  </conditionalFormatting>
  <conditionalFormatting sqref="BU297:BU304">
    <cfRule type="cellIs" dxfId="1007" priority="33" operator="equal">
      <formula>0</formula>
    </cfRule>
  </conditionalFormatting>
  <conditionalFormatting sqref="BZ297:BZ304">
    <cfRule type="cellIs" dxfId="1006" priority="32" operator="equal">
      <formula>1</formula>
    </cfRule>
  </conditionalFormatting>
  <conditionalFormatting sqref="BZ297:BZ304">
    <cfRule type="cellIs" dxfId="1005" priority="31" operator="equal">
      <formula>0</formula>
    </cfRule>
  </conditionalFormatting>
  <conditionalFormatting sqref="CP297:CP304">
    <cfRule type="cellIs" dxfId="1004" priority="29" operator="equal">
      <formula>"청년외"</formula>
    </cfRule>
    <cfRule type="cellIs" dxfId="1003" priority="30" operator="equal">
      <formula>"청년"</formula>
    </cfRule>
  </conditionalFormatting>
  <conditionalFormatting sqref="CO297:CO304">
    <cfRule type="cellIs" dxfId="1002" priority="27" operator="equal">
      <formula>1</formula>
    </cfRule>
    <cfRule type="cellIs" dxfId="1001" priority="28" operator="equal">
      <formula>0</formula>
    </cfRule>
  </conditionalFormatting>
  <conditionalFormatting sqref="I297:I304">
    <cfRule type="cellIs" dxfId="1000" priority="26" operator="greaterThan">
      <formula>43100</formula>
    </cfRule>
  </conditionalFormatting>
  <conditionalFormatting sqref="Z5:Z304">
    <cfRule type="cellIs" dxfId="999" priority="25" operator="equal">
      <formula>1</formula>
    </cfRule>
  </conditionalFormatting>
  <conditionalFormatting sqref="AA5:AA304">
    <cfRule type="cellIs" dxfId="998" priority="24" operator="equal">
      <formula>1</formula>
    </cfRule>
  </conditionalFormatting>
  <conditionalFormatting sqref="AE5:AE304">
    <cfRule type="cellIs" dxfId="997" priority="23" operator="equal">
      <formula>1</formula>
    </cfRule>
  </conditionalFormatting>
  <conditionalFormatting sqref="AF5:AF304">
    <cfRule type="cellIs" dxfId="996" priority="22" operator="equal">
      <formula>1</formula>
    </cfRule>
  </conditionalFormatting>
  <conditionalFormatting sqref="AJ5:AJ304">
    <cfRule type="cellIs" dxfId="995" priority="21" operator="equal">
      <formula>1</formula>
    </cfRule>
  </conditionalFormatting>
  <conditionalFormatting sqref="AK5:AK304">
    <cfRule type="cellIs" dxfId="994" priority="20" operator="equal">
      <formula>1</formula>
    </cfRule>
  </conditionalFormatting>
  <conditionalFormatting sqref="AO5:AO304">
    <cfRule type="cellIs" dxfId="993" priority="19" operator="equal">
      <formula>1</formula>
    </cfRule>
  </conditionalFormatting>
  <conditionalFormatting sqref="AP5:AP304">
    <cfRule type="cellIs" dxfId="992" priority="17" operator="equal">
      <formula>1</formula>
    </cfRule>
  </conditionalFormatting>
  <conditionalFormatting sqref="AU5:AU304">
    <cfRule type="cellIs" dxfId="991" priority="15" operator="equal">
      <formula>1</formula>
    </cfRule>
  </conditionalFormatting>
  <conditionalFormatting sqref="AT5:AT304">
    <cfRule type="cellIs" dxfId="990" priority="16" operator="equal">
      <formula>1</formula>
    </cfRule>
  </conditionalFormatting>
  <conditionalFormatting sqref="AZ5:AZ304">
    <cfRule type="cellIs" dxfId="989" priority="13" operator="equal">
      <formula>1</formula>
    </cfRule>
  </conditionalFormatting>
  <conditionalFormatting sqref="AY5:AY304">
    <cfRule type="cellIs" dxfId="988" priority="14" operator="equal">
      <formula>1</formula>
    </cfRule>
  </conditionalFormatting>
  <conditionalFormatting sqref="BE5:BE304">
    <cfRule type="cellIs" dxfId="987" priority="11" operator="equal">
      <formula>1</formula>
    </cfRule>
  </conditionalFormatting>
  <conditionalFormatting sqref="BD5:BD304">
    <cfRule type="cellIs" dxfId="986" priority="12" operator="equal">
      <formula>1</formula>
    </cfRule>
  </conditionalFormatting>
  <conditionalFormatting sqref="BJ5:BJ304">
    <cfRule type="cellIs" dxfId="985" priority="9" operator="equal">
      <formula>1</formula>
    </cfRule>
  </conditionalFormatting>
  <conditionalFormatting sqref="BI5:BI304">
    <cfRule type="cellIs" dxfId="984" priority="10" operator="equal">
      <formula>1</formula>
    </cfRule>
  </conditionalFormatting>
  <conditionalFormatting sqref="BO5:BO304">
    <cfRule type="cellIs" dxfId="983" priority="7" operator="equal">
      <formula>1</formula>
    </cfRule>
  </conditionalFormatting>
  <conditionalFormatting sqref="BN5:BN304">
    <cfRule type="cellIs" dxfId="982" priority="8" operator="equal">
      <formula>1</formula>
    </cfRule>
  </conditionalFormatting>
  <conditionalFormatting sqref="BT5:BT304">
    <cfRule type="cellIs" dxfId="981" priority="5" operator="equal">
      <formula>1</formula>
    </cfRule>
  </conditionalFormatting>
  <conditionalFormatting sqref="BS5:BS304">
    <cfRule type="cellIs" dxfId="980" priority="6" operator="equal">
      <formula>1</formula>
    </cfRule>
  </conditionalFormatting>
  <conditionalFormatting sqref="BY5:BY304">
    <cfRule type="cellIs" dxfId="979" priority="3" operator="equal">
      <formula>1</formula>
    </cfRule>
  </conditionalFormatting>
  <conditionalFormatting sqref="BX5:BX304">
    <cfRule type="cellIs" dxfId="978" priority="4" operator="equal">
      <formula>1</formula>
    </cfRule>
  </conditionalFormatting>
  <conditionalFormatting sqref="CC5:CC304">
    <cfRule type="cellIs" dxfId="977" priority="2" operator="equal">
      <formula>1</formula>
    </cfRule>
  </conditionalFormatting>
  <conditionalFormatting sqref="CD5:CD304">
    <cfRule type="cellIs" dxfId="976" priority="1" operator="equal">
      <formula>1</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062E8-630A-477D-B267-5262B3F1102C}">
  <sheetPr>
    <tabColor rgb="FF7030A0"/>
  </sheetPr>
  <dimension ref="A1:AN232"/>
  <sheetViews>
    <sheetView showGridLines="0" workbookViewId="0">
      <selection activeCell="J20" sqref="J20:R20"/>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916" t="s">
        <v>134</v>
      </c>
      <c r="B3" s="916"/>
      <c r="C3" s="916"/>
      <c r="D3" s="916"/>
      <c r="E3" s="916"/>
      <c r="F3" s="916"/>
      <c r="G3" s="916"/>
      <c r="H3" s="916"/>
      <c r="I3" s="916"/>
      <c r="J3" s="916"/>
      <c r="K3" s="916"/>
      <c r="L3" s="916"/>
      <c r="M3" s="916"/>
      <c r="N3" s="916"/>
      <c r="O3" s="916"/>
      <c r="P3" s="916"/>
      <c r="Q3" s="916"/>
      <c r="R3" s="916"/>
      <c r="S3" s="916"/>
      <c r="T3" s="916"/>
      <c r="U3" s="916"/>
      <c r="V3" s="916"/>
      <c r="W3" s="916"/>
      <c r="X3" s="916"/>
      <c r="Y3" s="916"/>
      <c r="Z3" s="916"/>
      <c r="AA3" s="916"/>
      <c r="AB3" s="84"/>
      <c r="AC3" s="130" t="s">
        <v>396</v>
      </c>
      <c r="AD3" s="84"/>
      <c r="AE3" s="84"/>
      <c r="AF3" s="112" t="s">
        <v>284</v>
      </c>
    </row>
    <row r="4" spans="1:40" ht="3.75" customHeight="1"/>
    <row r="5" spans="1:40" ht="11.25" customHeight="1">
      <c r="AA5" s="69" t="s">
        <v>135</v>
      </c>
    </row>
    <row r="6" spans="1:40">
      <c r="A6" s="917" t="s">
        <v>116</v>
      </c>
      <c r="B6" s="917"/>
      <c r="C6" s="917"/>
      <c r="D6" s="918"/>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919"/>
      <c r="B7" s="919"/>
      <c r="C7" s="919"/>
      <c r="D7" s="920"/>
      <c r="E7" s="787" t="s">
        <v>634</v>
      </c>
      <c r="F7" s="788"/>
      <c r="G7" s="788"/>
      <c r="H7" s="788"/>
      <c r="I7" s="788"/>
      <c r="J7" s="788"/>
      <c r="K7" s="788"/>
      <c r="L7" s="788"/>
      <c r="M7" s="788"/>
      <c r="N7" s="788"/>
      <c r="O7" s="788"/>
      <c r="P7" s="788"/>
      <c r="Q7" s="788"/>
      <c r="R7" s="789"/>
      <c r="S7" s="799">
        <v>3129212345</v>
      </c>
      <c r="T7" s="800"/>
      <c r="U7" s="800"/>
      <c r="V7" s="800"/>
      <c r="W7" s="800"/>
      <c r="X7" s="800"/>
      <c r="Y7" s="800"/>
      <c r="Z7" s="800"/>
      <c r="AA7" s="800"/>
      <c r="AF7" s="89" t="s">
        <v>291</v>
      </c>
    </row>
    <row r="8" spans="1:40">
      <c r="A8" s="919"/>
      <c r="B8" s="919"/>
      <c r="C8" s="919"/>
      <c r="D8" s="920"/>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919"/>
      <c r="B9" s="919"/>
      <c r="C9" s="919"/>
      <c r="D9" s="920"/>
      <c r="E9" s="787" t="s">
        <v>632</v>
      </c>
      <c r="F9" s="788"/>
      <c r="G9" s="788"/>
      <c r="H9" s="788"/>
      <c r="I9" s="788"/>
      <c r="J9" s="788"/>
      <c r="K9" s="788"/>
      <c r="L9" s="788"/>
      <c r="M9" s="788"/>
      <c r="N9" s="788"/>
      <c r="O9" s="788"/>
      <c r="P9" s="788"/>
      <c r="Q9" s="788"/>
      <c r="R9" s="789"/>
      <c r="S9" s="923">
        <v>26961</v>
      </c>
      <c r="T9" s="924"/>
      <c r="U9" s="924"/>
      <c r="V9" s="924"/>
      <c r="W9" s="924"/>
      <c r="X9" s="924"/>
      <c r="Y9" s="924"/>
      <c r="Z9" s="924"/>
      <c r="AA9" s="924"/>
      <c r="AF9" s="90" t="s">
        <v>126</v>
      </c>
    </row>
    <row r="10" spans="1:40">
      <c r="A10" s="919"/>
      <c r="B10" s="919"/>
      <c r="C10" s="919"/>
      <c r="D10" s="920"/>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919"/>
      <c r="B11" s="919"/>
      <c r="C11" s="919"/>
      <c r="D11" s="920"/>
      <c r="E11" s="79"/>
      <c r="F11" s="925" t="s">
        <v>635</v>
      </c>
      <c r="G11" s="926"/>
      <c r="H11" s="926"/>
      <c r="I11" s="926"/>
      <c r="J11" s="926"/>
      <c r="K11" s="926"/>
      <c r="L11" s="926"/>
      <c r="M11" s="926"/>
      <c r="N11" s="926"/>
      <c r="O11" s="926"/>
      <c r="P11" s="926"/>
      <c r="Q11" s="926"/>
      <c r="AF11" t="s">
        <v>285</v>
      </c>
    </row>
    <row r="12" spans="1:40">
      <c r="A12" s="921"/>
      <c r="B12" s="921"/>
      <c r="C12" s="921"/>
      <c r="D12" s="922"/>
      <c r="E12" s="78"/>
      <c r="F12" s="927"/>
      <c r="G12" s="927"/>
      <c r="H12" s="927"/>
      <c r="I12" s="927"/>
      <c r="J12" s="927"/>
      <c r="K12" s="927"/>
      <c r="L12" s="927"/>
      <c r="M12" s="927"/>
      <c r="N12" s="927"/>
      <c r="O12" s="927"/>
      <c r="P12" s="927"/>
      <c r="Q12" s="927"/>
      <c r="R12" s="70" t="s">
        <v>110</v>
      </c>
      <c r="S12" s="70"/>
      <c r="T12" s="70"/>
      <c r="U12" s="788" t="s">
        <v>128</v>
      </c>
      <c r="V12" s="928"/>
      <c r="W12" s="928"/>
      <c r="X12" s="928"/>
      <c r="Y12" s="928"/>
      <c r="Z12" s="928"/>
      <c r="AA12" s="70" t="s">
        <v>109</v>
      </c>
      <c r="AF12" t="s">
        <v>286</v>
      </c>
    </row>
    <row r="13" spans="1:40" ht="3.75" customHeight="1"/>
    <row r="14" spans="1:40" ht="26.25" customHeight="1">
      <c r="A14" s="74" t="s">
        <v>108</v>
      </c>
      <c r="B14" s="74"/>
      <c r="C14" s="74"/>
      <c r="D14" s="74"/>
      <c r="E14" s="74"/>
      <c r="F14" s="74"/>
      <c r="G14" s="74"/>
      <c r="H14" s="77"/>
      <c r="I14" s="915">
        <v>43101</v>
      </c>
      <c r="J14" s="915"/>
      <c r="K14" s="915"/>
      <c r="L14" s="915"/>
      <c r="M14" s="915"/>
      <c r="N14" s="915"/>
      <c r="O14" s="915"/>
      <c r="P14" s="74" t="s">
        <v>107</v>
      </c>
      <c r="Q14" s="74"/>
      <c r="R14" s="915">
        <f>EOMONTH(I14,11)</f>
        <v>43465</v>
      </c>
      <c r="S14" s="915"/>
      <c r="T14" s="915"/>
      <c r="U14" s="915"/>
      <c r="V14" s="915"/>
      <c r="W14" s="915"/>
      <c r="X14" s="915"/>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C18" s="752">
        <f>A20-J20</f>
        <v>0</v>
      </c>
      <c r="AF18" t="s">
        <v>290</v>
      </c>
    </row>
    <row r="19" spans="1:34" ht="37.5" customHeight="1" thickBot="1">
      <c r="A19" s="853" t="s">
        <v>275</v>
      </c>
      <c r="B19" s="854"/>
      <c r="C19" s="854"/>
      <c r="D19" s="854"/>
      <c r="E19" s="854"/>
      <c r="F19" s="854"/>
      <c r="G19" s="854"/>
      <c r="H19" s="854"/>
      <c r="I19" s="854"/>
      <c r="J19" s="855" t="s">
        <v>276</v>
      </c>
      <c r="K19" s="854"/>
      <c r="L19" s="854"/>
      <c r="M19" s="854"/>
      <c r="N19" s="854"/>
      <c r="O19" s="854"/>
      <c r="P19" s="854"/>
      <c r="Q19" s="854"/>
      <c r="R19" s="854"/>
      <c r="S19" s="855" t="s">
        <v>138</v>
      </c>
      <c r="T19" s="854"/>
      <c r="U19" s="854"/>
      <c r="V19" s="854"/>
      <c r="W19" s="854"/>
      <c r="X19" s="854"/>
      <c r="Y19" s="854"/>
      <c r="Z19" s="854"/>
      <c r="AA19" s="836"/>
      <c r="AC19" s="471" t="b">
        <f>'2017결재용'!AQ110=J20</f>
        <v>0</v>
      </c>
      <c r="AF19" t="s">
        <v>163</v>
      </c>
    </row>
    <row r="20" spans="1:34" ht="17.25" thickBot="1">
      <c r="A20" s="856">
        <f>'-고용증대 상시근로자수-2020'!CE310</f>
        <v>300</v>
      </c>
      <c r="B20" s="857"/>
      <c r="C20" s="857"/>
      <c r="D20" s="857"/>
      <c r="E20" s="857"/>
      <c r="F20" s="857"/>
      <c r="G20" s="857"/>
      <c r="H20" s="857"/>
      <c r="I20" s="857"/>
      <c r="J20" s="857">
        <f>'-고용증대 상시근로자수-2019'!CE310</f>
        <v>300</v>
      </c>
      <c r="K20" s="857"/>
      <c r="L20" s="857"/>
      <c r="M20" s="857"/>
      <c r="N20" s="857"/>
      <c r="O20" s="857"/>
      <c r="P20" s="857"/>
      <c r="Q20" s="857"/>
      <c r="R20" s="857"/>
      <c r="S20" s="913">
        <f>IF(TRUNC(A20,2)-TRUNC(J20,2)&gt;=0,TRUNC(A20,2)-TRUNC(J20,2),0)</f>
        <v>0</v>
      </c>
      <c r="T20" s="913"/>
      <c r="U20" s="913"/>
      <c r="V20" s="913"/>
      <c r="W20" s="913"/>
      <c r="X20" s="913"/>
      <c r="Y20" s="913"/>
      <c r="Z20" s="913"/>
      <c r="AA20" s="914"/>
      <c r="AC20" s="109">
        <f>TRUNC(A20,2)-TRUNC(J20,2)</f>
        <v>0</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853" t="s">
        <v>277</v>
      </c>
      <c r="B22" s="854"/>
      <c r="C22" s="854"/>
      <c r="D22" s="854"/>
      <c r="E22" s="854"/>
      <c r="F22" s="854"/>
      <c r="G22" s="854"/>
      <c r="H22" s="854"/>
      <c r="I22" s="854"/>
      <c r="J22" s="855" t="s">
        <v>278</v>
      </c>
      <c r="K22" s="854"/>
      <c r="L22" s="854"/>
      <c r="M22" s="854"/>
      <c r="N22" s="854"/>
      <c r="O22" s="854"/>
      <c r="P22" s="854"/>
      <c r="Q22" s="854"/>
      <c r="R22" s="854"/>
      <c r="S22" s="855" t="s">
        <v>140</v>
      </c>
      <c r="T22" s="854"/>
      <c r="U22" s="854"/>
      <c r="V22" s="854"/>
      <c r="W22" s="854"/>
      <c r="X22" s="854"/>
      <c r="Y22" s="854"/>
      <c r="Z22" s="854"/>
      <c r="AA22" s="836"/>
      <c r="AC22" s="751" t="e">
        <f>A23-J23</f>
        <v>#VALUE!</v>
      </c>
      <c r="AF22" t="s">
        <v>167</v>
      </c>
    </row>
    <row r="23" spans="1:34" ht="17.25" thickBot="1">
      <c r="A23" s="856" t="e">
        <f>'-고용증대 상시근로자수-2020'!CF310</f>
        <v>#VALUE!</v>
      </c>
      <c r="B23" s="857"/>
      <c r="C23" s="857"/>
      <c r="D23" s="857"/>
      <c r="E23" s="857"/>
      <c r="F23" s="857"/>
      <c r="G23" s="857"/>
      <c r="H23" s="857"/>
      <c r="I23" s="857"/>
      <c r="J23" s="857" t="e">
        <f>'-고용증대 상시근로자수-2019'!CF310</f>
        <v>#VALUE!</v>
      </c>
      <c r="K23" s="857"/>
      <c r="L23" s="857"/>
      <c r="M23" s="857"/>
      <c r="N23" s="857"/>
      <c r="O23" s="857"/>
      <c r="P23" s="857"/>
      <c r="Q23" s="857"/>
      <c r="R23" s="857"/>
      <c r="S23" s="913" t="e">
        <f>IF(TRUNC(A23,2)-TRUNC(J23,2)&gt;=0,TRUNC(A23,2)-TRUNC(J23,2),0)</f>
        <v>#VALUE!</v>
      </c>
      <c r="T23" s="913"/>
      <c r="U23" s="913"/>
      <c r="V23" s="913"/>
      <c r="W23" s="913"/>
      <c r="X23" s="913"/>
      <c r="Y23" s="913"/>
      <c r="Z23" s="913"/>
      <c r="AA23" s="914"/>
      <c r="AC23" s="109" t="e">
        <f>TRUNC(A23,2)-TRUNC(J23,2)</f>
        <v>#VALUE!</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t="e">
        <f>T31/2</f>
        <v>#VALUE!</v>
      </c>
    </row>
    <row r="25" spans="1:34" ht="37.5" customHeight="1" thickBot="1">
      <c r="A25" s="853" t="s">
        <v>279</v>
      </c>
      <c r="B25" s="854"/>
      <c r="C25" s="854"/>
      <c r="D25" s="854"/>
      <c r="E25" s="854"/>
      <c r="F25" s="854"/>
      <c r="G25" s="854"/>
      <c r="H25" s="854"/>
      <c r="I25" s="854"/>
      <c r="J25" s="855" t="s">
        <v>280</v>
      </c>
      <c r="K25" s="854"/>
      <c r="L25" s="854"/>
      <c r="M25" s="854"/>
      <c r="N25" s="854"/>
      <c r="O25" s="854"/>
      <c r="P25" s="854"/>
      <c r="Q25" s="854"/>
      <c r="R25" s="854"/>
      <c r="S25" s="855" t="s">
        <v>141</v>
      </c>
      <c r="T25" s="854"/>
      <c r="U25" s="854"/>
      <c r="V25" s="854"/>
      <c r="W25" s="854"/>
      <c r="X25" s="854"/>
      <c r="Y25" s="854"/>
      <c r="Z25" s="854"/>
      <c r="AA25" s="836"/>
      <c r="AC25" s="751" t="e">
        <f>A26-J26</f>
        <v>#VALUE!</v>
      </c>
      <c r="AD25" t="s">
        <v>636</v>
      </c>
      <c r="AE25" s="218" t="e">
        <f>AE24*5/12</f>
        <v>#VALUE!</v>
      </c>
      <c r="AF25" t="s">
        <v>169</v>
      </c>
    </row>
    <row r="26" spans="1:34" ht="17.25" thickBot="1">
      <c r="A26" s="856" t="e">
        <f>A20-A23</f>
        <v>#VALUE!</v>
      </c>
      <c r="B26" s="857"/>
      <c r="C26" s="857"/>
      <c r="D26" s="857"/>
      <c r="E26" s="857"/>
      <c r="F26" s="857"/>
      <c r="G26" s="857"/>
      <c r="H26" s="857"/>
      <c r="I26" s="857"/>
      <c r="J26" s="857" t="e">
        <f>J20-J23</f>
        <v>#VALUE!</v>
      </c>
      <c r="K26" s="857"/>
      <c r="L26" s="857"/>
      <c r="M26" s="857"/>
      <c r="N26" s="857"/>
      <c r="O26" s="857"/>
      <c r="P26" s="857"/>
      <c r="Q26" s="857"/>
      <c r="R26" s="857"/>
      <c r="S26" s="913" t="e">
        <f>IF(TRUNC(A26,2)-TRUNC(J26,2)&gt;=0,TRUNC(A26,2)-TRUNC(J26,2),0)</f>
        <v>#VALUE!</v>
      </c>
      <c r="T26" s="913"/>
      <c r="U26" s="913"/>
      <c r="V26" s="913"/>
      <c r="W26" s="913"/>
      <c r="X26" s="913"/>
      <c r="Y26" s="913"/>
      <c r="Z26" s="913"/>
      <c r="AA26" s="914"/>
      <c r="AC26" s="109" t="e">
        <f>TRUNC(A26,2)-TRUNC(J26,2)</f>
        <v>#VALUE!</v>
      </c>
      <c r="AD26" s="220" t="s">
        <v>633</v>
      </c>
      <c r="AE26" s="221" t="e">
        <f>AE24-AE25</f>
        <v>#VALUE!</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t="e">
        <f>SUM(AE24:AE26)</f>
        <v>#VALUE!</v>
      </c>
      <c r="AF27" t="s">
        <v>171</v>
      </c>
    </row>
    <row r="28" spans="1:34" ht="37.5" customHeight="1">
      <c r="A28" s="896" t="s">
        <v>143</v>
      </c>
      <c r="B28" s="853"/>
      <c r="C28" s="836" t="s">
        <v>147</v>
      </c>
      <c r="D28" s="837"/>
      <c r="E28" s="837"/>
      <c r="F28" s="837"/>
      <c r="G28" s="837"/>
      <c r="H28" s="837"/>
      <c r="I28" s="838"/>
      <c r="J28" s="897" t="s">
        <v>148</v>
      </c>
      <c r="K28" s="837"/>
      <c r="L28" s="837"/>
      <c r="M28" s="837"/>
      <c r="N28" s="837"/>
      <c r="O28" s="838"/>
      <c r="P28" s="897" t="s">
        <v>145</v>
      </c>
      <c r="Q28" s="896"/>
      <c r="R28" s="896"/>
      <c r="S28" s="853"/>
      <c r="T28" s="836" t="s">
        <v>146</v>
      </c>
      <c r="U28" s="837"/>
      <c r="V28" s="837"/>
      <c r="W28" s="837"/>
      <c r="X28" s="837"/>
      <c r="Y28" s="837"/>
      <c r="Z28" s="837"/>
      <c r="AA28" s="837"/>
      <c r="AF28" t="s">
        <v>172</v>
      </c>
    </row>
    <row r="29" spans="1:34" ht="17.25" customHeight="1">
      <c r="A29" s="888" t="s">
        <v>153</v>
      </c>
      <c r="B29" s="898"/>
      <c r="C29" s="903" t="s">
        <v>151</v>
      </c>
      <c r="D29" s="904"/>
      <c r="E29" s="889"/>
      <c r="F29" s="880" t="s">
        <v>149</v>
      </c>
      <c r="G29" s="881"/>
      <c r="H29" s="881"/>
      <c r="I29" s="882"/>
      <c r="J29" s="880"/>
      <c r="K29" s="881"/>
      <c r="L29" s="881"/>
      <c r="M29" s="881"/>
      <c r="N29" s="881"/>
      <c r="O29" s="882"/>
      <c r="P29" s="883" t="str">
        <f>TRUNC(AC29/10000000,0)&amp;"천"&amp;RIGHT(TRUNC(AC29/1000000,0),1)&amp;"백만원"</f>
        <v>1천1백만원</v>
      </c>
      <c r="Q29" s="884"/>
      <c r="R29" s="884"/>
      <c r="S29" s="885"/>
      <c r="T29" s="886"/>
      <c r="U29" s="887"/>
      <c r="V29" s="887"/>
      <c r="W29" s="887"/>
      <c r="X29" s="887"/>
      <c r="Y29" s="887"/>
      <c r="Z29" s="887"/>
      <c r="AA29" s="887"/>
      <c r="AC29" s="111">
        <v>11000000</v>
      </c>
      <c r="AF29" t="s">
        <v>173</v>
      </c>
    </row>
    <row r="30" spans="1:34" ht="17.25" customHeight="1">
      <c r="A30" s="899"/>
      <c r="B30" s="900"/>
      <c r="C30" s="905"/>
      <c r="D30" s="892"/>
      <c r="E30" s="893"/>
      <c r="F30" s="906" t="s">
        <v>348</v>
      </c>
      <c r="G30" s="907"/>
      <c r="H30" s="907"/>
      <c r="I30" s="908"/>
      <c r="J30" s="906"/>
      <c r="K30" s="907"/>
      <c r="L30" s="907"/>
      <c r="M30" s="907"/>
      <c r="N30" s="907"/>
      <c r="O30" s="908"/>
      <c r="P30" s="883" t="str">
        <f>AC30/1000000&amp;"백만원"</f>
        <v>7백만원</v>
      </c>
      <c r="Q30" s="884"/>
      <c r="R30" s="884"/>
      <c r="S30" s="885"/>
      <c r="T30" s="911"/>
      <c r="U30" s="912"/>
      <c r="V30" s="912"/>
      <c r="W30" s="912"/>
      <c r="X30" s="912"/>
      <c r="Y30" s="912"/>
      <c r="Z30" s="912"/>
      <c r="AA30" s="912"/>
      <c r="AC30" s="111">
        <v>7000000</v>
      </c>
      <c r="AE30" t="s">
        <v>485</v>
      </c>
      <c r="AF30" t="s">
        <v>174</v>
      </c>
    </row>
    <row r="31" spans="1:34" ht="17.25" customHeight="1">
      <c r="A31" s="899"/>
      <c r="B31" s="900"/>
      <c r="C31" s="903" t="s">
        <v>150</v>
      </c>
      <c r="D31" s="904"/>
      <c r="E31" s="889"/>
      <c r="F31" s="880" t="s">
        <v>149</v>
      </c>
      <c r="G31" s="881"/>
      <c r="H31" s="881"/>
      <c r="I31" s="882"/>
      <c r="J31" s="880" t="e">
        <f>IF(S23&gt;0,MIN(S23,S20),0)</f>
        <v>#VALUE!</v>
      </c>
      <c r="K31" s="881"/>
      <c r="L31" s="881"/>
      <c r="M31" s="881"/>
      <c r="N31" s="881"/>
      <c r="O31" s="882"/>
      <c r="P31" s="883" t="str">
        <f>TRUNC(AC31/10000000,0)&amp;"천"&amp;RIGHT(TRUNC(AC31/1000000,0),1)&amp;"백만원"</f>
        <v>1천2백만원</v>
      </c>
      <c r="Q31" s="884"/>
      <c r="R31" s="884"/>
      <c r="S31" s="885"/>
      <c r="T31" s="886" t="e">
        <f>J31*AC31</f>
        <v>#VALUE!</v>
      </c>
      <c r="U31" s="887"/>
      <c r="V31" s="887"/>
      <c r="W31" s="887"/>
      <c r="X31" s="887"/>
      <c r="Y31" s="887"/>
      <c r="Z31" s="887"/>
      <c r="AA31" s="887"/>
      <c r="AC31" s="111">
        <v>12000000</v>
      </c>
      <c r="AE31" s="218" t="e">
        <f>T31*20%</f>
        <v>#VALUE!</v>
      </c>
      <c r="AF31" t="s">
        <v>175</v>
      </c>
    </row>
    <row r="32" spans="1:34" ht="17.25" customHeight="1">
      <c r="A32" s="899"/>
      <c r="B32" s="900"/>
      <c r="C32" s="905"/>
      <c r="D32" s="892"/>
      <c r="E32" s="893"/>
      <c r="F32" s="906" t="s">
        <v>348</v>
      </c>
      <c r="G32" s="907"/>
      <c r="H32" s="907"/>
      <c r="I32" s="908"/>
      <c r="J32" s="906" t="e">
        <f>IF(S26&gt;0,S26,0)</f>
        <v>#VALUE!</v>
      </c>
      <c r="K32" s="907"/>
      <c r="L32" s="907"/>
      <c r="M32" s="907"/>
      <c r="N32" s="907"/>
      <c r="O32" s="908"/>
      <c r="P32" s="883" t="str">
        <f>TRUNC(AC32/1000000,0)&amp;"백"&amp;RIGHT(TRUNC(AC32/100000,0),1)&amp;"십만원"</f>
        <v>7백7십만원</v>
      </c>
      <c r="Q32" s="884"/>
      <c r="R32" s="884"/>
      <c r="S32" s="885"/>
      <c r="T32" s="909" t="e">
        <f>J32*AC32</f>
        <v>#VALUE!</v>
      </c>
      <c r="U32" s="910"/>
      <c r="V32" s="910"/>
      <c r="W32" s="910"/>
      <c r="X32" s="910"/>
      <c r="Y32" s="910"/>
      <c r="Z32" s="910"/>
      <c r="AA32" s="910"/>
      <c r="AC32" s="111">
        <v>7700000</v>
      </c>
      <c r="AF32" t="s">
        <v>267</v>
      </c>
    </row>
    <row r="33" spans="1:34" ht="17.25" customHeight="1">
      <c r="A33" s="901"/>
      <c r="B33" s="902"/>
      <c r="C33" s="875" t="s">
        <v>152</v>
      </c>
      <c r="D33" s="876"/>
      <c r="E33" s="876"/>
      <c r="F33" s="876"/>
      <c r="G33" s="876"/>
      <c r="H33" s="876"/>
      <c r="I33" s="856"/>
      <c r="J33" s="877" t="e">
        <f>SUM(J29:O32)</f>
        <v>#VALUE!</v>
      </c>
      <c r="K33" s="878"/>
      <c r="L33" s="878"/>
      <c r="M33" s="878"/>
      <c r="N33" s="878"/>
      <c r="O33" s="879"/>
      <c r="P33" s="870"/>
      <c r="Q33" s="871"/>
      <c r="R33" s="871"/>
      <c r="S33" s="872"/>
      <c r="T33" s="860" t="e">
        <f>SUM(T29:AA32)</f>
        <v>#VALUE!</v>
      </c>
      <c r="U33" s="861"/>
      <c r="V33" s="861"/>
      <c r="W33" s="861"/>
      <c r="X33" s="861"/>
      <c r="Y33" s="861"/>
      <c r="Z33" s="861"/>
      <c r="AA33" s="861"/>
      <c r="AE33" s="218" t="e">
        <f>AE31/2</f>
        <v>#VALUE!</v>
      </c>
      <c r="AF33" t="s">
        <v>271</v>
      </c>
    </row>
    <row r="34" spans="1:34" ht="17.25" customHeight="1">
      <c r="A34" s="888" t="s">
        <v>154</v>
      </c>
      <c r="B34" s="889"/>
      <c r="C34" s="875" t="s">
        <v>149</v>
      </c>
      <c r="D34" s="876"/>
      <c r="E34" s="876"/>
      <c r="F34" s="876"/>
      <c r="G34" s="876"/>
      <c r="H34" s="876"/>
      <c r="I34" s="856"/>
      <c r="J34" s="875"/>
      <c r="K34" s="876"/>
      <c r="L34" s="876"/>
      <c r="M34" s="876"/>
      <c r="N34" s="876"/>
      <c r="O34" s="856"/>
      <c r="P34" s="883" t="str">
        <f>AC34/1000000&amp;"백만원"</f>
        <v>8백만원</v>
      </c>
      <c r="Q34" s="884"/>
      <c r="R34" s="884"/>
      <c r="S34" s="885"/>
      <c r="T34" s="894"/>
      <c r="U34" s="895"/>
      <c r="V34" s="895"/>
      <c r="W34" s="895"/>
      <c r="X34" s="895"/>
      <c r="Y34" s="895"/>
      <c r="Z34" s="895"/>
      <c r="AA34" s="895"/>
      <c r="AC34" s="111">
        <v>8000000</v>
      </c>
    </row>
    <row r="35" spans="1:34" ht="17.25" customHeight="1">
      <c r="A35" s="890"/>
      <c r="B35" s="891"/>
      <c r="C35" s="875" t="s">
        <v>144</v>
      </c>
      <c r="D35" s="876"/>
      <c r="E35" s="876"/>
      <c r="F35" s="876"/>
      <c r="G35" s="876"/>
      <c r="H35" s="876"/>
      <c r="I35" s="856"/>
      <c r="J35" s="875"/>
      <c r="K35" s="876"/>
      <c r="L35" s="876"/>
      <c r="M35" s="876"/>
      <c r="N35" s="876"/>
      <c r="O35" s="856"/>
      <c r="P35" s="883" t="str">
        <f>TRUNC(AC35/1000000,0)&amp;"백"&amp;RIGHT(TRUNC(AC35/100000,0),1)&amp;"십만원"</f>
        <v>4백5십만원</v>
      </c>
      <c r="Q35" s="884"/>
      <c r="R35" s="884"/>
      <c r="S35" s="885"/>
      <c r="T35" s="894"/>
      <c r="U35" s="895"/>
      <c r="V35" s="895"/>
      <c r="W35" s="895"/>
      <c r="X35" s="895"/>
      <c r="Y35" s="895"/>
      <c r="Z35" s="895"/>
      <c r="AA35" s="895"/>
      <c r="AC35" s="111">
        <v>4500000</v>
      </c>
      <c r="AD35" t="s">
        <v>631</v>
      </c>
      <c r="AE35" s="218" t="e">
        <f>AE33</f>
        <v>#VALUE!</v>
      </c>
      <c r="AF35" t="s">
        <v>176</v>
      </c>
    </row>
    <row r="36" spans="1:34" ht="17.25" customHeight="1">
      <c r="A36" s="892"/>
      <c r="B36" s="893"/>
      <c r="C36" s="875" t="s">
        <v>152</v>
      </c>
      <c r="D36" s="876"/>
      <c r="E36" s="876"/>
      <c r="F36" s="876"/>
      <c r="G36" s="876"/>
      <c r="H36" s="876"/>
      <c r="I36" s="856"/>
      <c r="J36" s="877">
        <f>SUM(J34:O35)</f>
        <v>0</v>
      </c>
      <c r="K36" s="878"/>
      <c r="L36" s="878"/>
      <c r="M36" s="878"/>
      <c r="N36" s="878"/>
      <c r="O36" s="879"/>
      <c r="P36" s="870"/>
      <c r="Q36" s="871"/>
      <c r="R36" s="871"/>
      <c r="S36" s="872"/>
      <c r="T36" s="860">
        <f>SUM(T34:AA35)</f>
        <v>0</v>
      </c>
      <c r="U36" s="861"/>
      <c r="V36" s="861"/>
      <c r="W36" s="861"/>
      <c r="X36" s="861"/>
      <c r="Y36" s="861"/>
      <c r="Z36" s="861"/>
      <c r="AA36" s="861"/>
      <c r="AF36" t="s">
        <v>177</v>
      </c>
    </row>
    <row r="37" spans="1:34" ht="17.25" customHeight="1">
      <c r="A37" s="888" t="s">
        <v>155</v>
      </c>
      <c r="B37" s="889"/>
      <c r="C37" s="875" t="s">
        <v>149</v>
      </c>
      <c r="D37" s="876"/>
      <c r="E37" s="876"/>
      <c r="F37" s="876"/>
      <c r="G37" s="876"/>
      <c r="H37" s="876"/>
      <c r="I37" s="856"/>
      <c r="J37" s="875"/>
      <c r="K37" s="876"/>
      <c r="L37" s="876"/>
      <c r="M37" s="876"/>
      <c r="N37" s="876"/>
      <c r="O37" s="856"/>
      <c r="P37" s="883" t="str">
        <f>AC37/1000000&amp;"백만원"</f>
        <v>4백만원</v>
      </c>
      <c r="Q37" s="884"/>
      <c r="R37" s="884"/>
      <c r="S37" s="885"/>
      <c r="T37" s="894"/>
      <c r="U37" s="895"/>
      <c r="V37" s="895"/>
      <c r="W37" s="895"/>
      <c r="X37" s="895"/>
      <c r="Y37" s="895"/>
      <c r="Z37" s="895"/>
      <c r="AA37" s="895"/>
      <c r="AC37" s="111">
        <v>4000000</v>
      </c>
      <c r="AD37" t="s">
        <v>636</v>
      </c>
      <c r="AE37" s="218" t="e">
        <f>AE35*5/12</f>
        <v>#VALUE!</v>
      </c>
      <c r="AF37" t="s">
        <v>251</v>
      </c>
    </row>
    <row r="38" spans="1:34" ht="17.25" customHeight="1" thickBot="1">
      <c r="A38" s="890"/>
      <c r="B38" s="891"/>
      <c r="C38" s="875" t="s">
        <v>144</v>
      </c>
      <c r="D38" s="876"/>
      <c r="E38" s="876"/>
      <c r="F38" s="876"/>
      <c r="G38" s="876"/>
      <c r="H38" s="876"/>
      <c r="I38" s="856"/>
      <c r="J38" s="875"/>
      <c r="K38" s="876"/>
      <c r="L38" s="876"/>
      <c r="M38" s="876"/>
      <c r="N38" s="876"/>
      <c r="O38" s="856"/>
      <c r="P38" s="870"/>
      <c r="Q38" s="871"/>
      <c r="R38" s="871"/>
      <c r="S38" s="872"/>
      <c r="T38" s="873"/>
      <c r="U38" s="874"/>
      <c r="V38" s="874"/>
      <c r="W38" s="874"/>
      <c r="X38" s="874"/>
      <c r="Y38" s="874"/>
      <c r="Z38" s="874"/>
      <c r="AA38" s="874"/>
      <c r="AD38" s="222" t="s">
        <v>633</v>
      </c>
      <c r="AE38" s="221" t="e">
        <f>AE35-AE37</f>
        <v>#VALUE!</v>
      </c>
    </row>
    <row r="39" spans="1:34" ht="17.25" customHeight="1" thickTop="1">
      <c r="A39" s="892"/>
      <c r="B39" s="893"/>
      <c r="C39" s="875" t="s">
        <v>152</v>
      </c>
      <c r="D39" s="876"/>
      <c r="E39" s="876"/>
      <c r="F39" s="876"/>
      <c r="G39" s="876"/>
      <c r="H39" s="876"/>
      <c r="I39" s="856"/>
      <c r="J39" s="877">
        <f>SUM(J37:O38)</f>
        <v>0</v>
      </c>
      <c r="K39" s="878"/>
      <c r="L39" s="878"/>
      <c r="M39" s="878"/>
      <c r="N39" s="878"/>
      <c r="O39" s="879"/>
      <c r="P39" s="870"/>
      <c r="Q39" s="871"/>
      <c r="R39" s="871"/>
      <c r="S39" s="872"/>
      <c r="T39" s="873">
        <f>SUM(T37:AA38)</f>
        <v>0</v>
      </c>
      <c r="U39" s="874"/>
      <c r="V39" s="874"/>
      <c r="W39" s="874"/>
      <c r="X39" s="874"/>
      <c r="Y39" s="874"/>
      <c r="Z39" s="874"/>
      <c r="AA39" s="874"/>
      <c r="AE39" s="218" t="e">
        <f>SUM(AE35:AE38)</f>
        <v>#VALUE!</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66" t="s">
        <v>473</v>
      </c>
      <c r="B44" s="854"/>
      <c r="C44" s="854"/>
      <c r="D44" s="854"/>
      <c r="E44" s="854"/>
      <c r="F44" s="854"/>
      <c r="G44" s="854"/>
      <c r="H44" s="854"/>
      <c r="I44" s="854"/>
      <c r="J44" s="867" t="s">
        <v>474</v>
      </c>
      <c r="K44" s="854"/>
      <c r="L44" s="854"/>
      <c r="M44" s="854"/>
      <c r="N44" s="854"/>
      <c r="O44" s="854"/>
      <c r="P44" s="854"/>
      <c r="Q44" s="854"/>
      <c r="R44" s="854"/>
      <c r="S44" s="867" t="s">
        <v>158</v>
      </c>
      <c r="T44" s="854"/>
      <c r="U44" s="854"/>
      <c r="V44" s="854"/>
      <c r="W44" s="854"/>
      <c r="X44" s="854"/>
      <c r="Y44" s="854"/>
      <c r="Z44" s="854"/>
      <c r="AA44" s="836"/>
      <c r="AF44" s="105" t="s">
        <v>268</v>
      </c>
      <c r="AG44" s="105"/>
    </row>
    <row r="45" spans="1:34" ht="26.25" customHeight="1" thickBot="1">
      <c r="A45" s="856">
        <f>A20</f>
        <v>300</v>
      </c>
      <c r="B45" s="857"/>
      <c r="C45" s="857"/>
      <c r="D45" s="857"/>
      <c r="E45" s="857"/>
      <c r="F45" s="857"/>
      <c r="G45" s="857"/>
      <c r="H45" s="857"/>
      <c r="I45" s="857"/>
      <c r="J45" s="857">
        <f>J20</f>
        <v>300</v>
      </c>
      <c r="K45" s="857"/>
      <c r="L45" s="857"/>
      <c r="M45" s="857"/>
      <c r="N45" s="857"/>
      <c r="O45" s="857"/>
      <c r="P45" s="857"/>
      <c r="Q45" s="857"/>
      <c r="R45" s="857"/>
      <c r="S45" s="868">
        <f>IF(TRUNC(A45,2)-TRUNC(J45,2)&gt;=0,TRUNC(A45,2)-TRUNC(J45,2),0)</f>
        <v>0</v>
      </c>
      <c r="T45" s="868"/>
      <c r="U45" s="868"/>
      <c r="V45" s="868"/>
      <c r="W45" s="868"/>
      <c r="X45" s="868"/>
      <c r="Y45" s="868"/>
      <c r="Z45" s="868"/>
      <c r="AA45" s="869"/>
      <c r="AC45" s="109">
        <f>TRUNC(A45,2)-TRUNC(J45,2)</f>
        <v>0</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843" t="s">
        <v>478</v>
      </c>
      <c r="B47" s="844"/>
      <c r="C47" s="844"/>
      <c r="D47" s="844"/>
      <c r="E47" s="844"/>
      <c r="F47" s="845"/>
      <c r="G47" s="846" t="s">
        <v>477</v>
      </c>
      <c r="H47" s="844"/>
      <c r="I47" s="844"/>
      <c r="J47" s="844"/>
      <c r="K47" s="844"/>
      <c r="L47" s="845"/>
      <c r="M47" s="862" t="s">
        <v>476</v>
      </c>
      <c r="N47" s="844"/>
      <c r="O47" s="844"/>
      <c r="P47" s="844"/>
      <c r="Q47" s="845"/>
      <c r="R47" s="862" t="s">
        <v>475</v>
      </c>
      <c r="S47" s="844"/>
      <c r="T47" s="844"/>
      <c r="U47" s="844"/>
      <c r="V47" s="845"/>
      <c r="W47" s="846" t="s">
        <v>283</v>
      </c>
      <c r="X47" s="844"/>
      <c r="Y47" s="844"/>
      <c r="Z47" s="844"/>
      <c r="AA47" s="844"/>
      <c r="AF47" s="139" t="s">
        <v>250</v>
      </c>
    </row>
    <row r="48" spans="1:34" ht="26.25" customHeight="1">
      <c r="A48" s="848" t="s">
        <v>160</v>
      </c>
      <c r="B48" s="848"/>
      <c r="C48" s="848"/>
      <c r="D48" s="848"/>
      <c r="E48" s="848"/>
      <c r="F48" s="849"/>
      <c r="G48" s="830" t="s">
        <v>160</v>
      </c>
      <c r="H48" s="831"/>
      <c r="I48" s="831"/>
      <c r="J48" s="831"/>
      <c r="K48" s="831"/>
      <c r="L48" s="832"/>
      <c r="M48" s="863"/>
      <c r="N48" s="864"/>
      <c r="O48" s="864"/>
      <c r="P48" s="864"/>
      <c r="Q48" s="865"/>
      <c r="R48" s="863"/>
      <c r="S48" s="864"/>
      <c r="T48" s="864"/>
      <c r="U48" s="864"/>
      <c r="V48" s="865"/>
      <c r="W48" s="860">
        <f>SUM(M48:V48)</f>
        <v>0</v>
      </c>
      <c r="X48" s="861"/>
      <c r="Y48" s="861"/>
      <c r="Z48" s="861"/>
      <c r="AA48" s="861"/>
    </row>
    <row r="49" spans="1:34" ht="26.25" customHeight="1">
      <c r="A49" s="850"/>
      <c r="B49" s="850"/>
      <c r="C49" s="850"/>
      <c r="D49" s="850"/>
      <c r="E49" s="850"/>
      <c r="F49" s="851"/>
      <c r="G49" s="830" t="s">
        <v>161</v>
      </c>
      <c r="H49" s="831"/>
      <c r="I49" s="831"/>
      <c r="J49" s="831"/>
      <c r="K49" s="831"/>
      <c r="L49" s="832"/>
      <c r="M49" s="833"/>
      <c r="N49" s="834"/>
      <c r="O49" s="834"/>
      <c r="P49" s="834"/>
      <c r="Q49" s="835"/>
      <c r="R49" s="836"/>
      <c r="S49" s="837"/>
      <c r="T49" s="837"/>
      <c r="U49" s="837"/>
      <c r="V49" s="838"/>
      <c r="W49" s="860">
        <f>SUM(R49)</f>
        <v>0</v>
      </c>
      <c r="X49" s="861"/>
      <c r="Y49" s="861"/>
      <c r="Z49" s="861"/>
      <c r="AA49" s="861"/>
      <c r="AF49" s="113" t="s">
        <v>439</v>
      </c>
    </row>
    <row r="50" spans="1:34" ht="26.25" customHeight="1">
      <c r="A50" s="841" t="s">
        <v>161</v>
      </c>
      <c r="B50" s="841"/>
      <c r="C50" s="841"/>
      <c r="D50" s="841"/>
      <c r="E50" s="841"/>
      <c r="F50" s="842"/>
      <c r="G50" s="833"/>
      <c r="H50" s="834"/>
      <c r="I50" s="834"/>
      <c r="J50" s="834"/>
      <c r="K50" s="834"/>
      <c r="L50" s="834"/>
      <c r="M50" s="834"/>
      <c r="N50" s="834"/>
      <c r="O50" s="834"/>
      <c r="P50" s="834"/>
      <c r="Q50" s="834"/>
      <c r="R50" s="834"/>
      <c r="S50" s="834"/>
      <c r="T50" s="834"/>
      <c r="U50" s="834"/>
      <c r="V50" s="834"/>
      <c r="W50" s="834"/>
      <c r="X50" s="834"/>
      <c r="Y50" s="834"/>
      <c r="Z50" s="834"/>
      <c r="AA50" s="834"/>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853" t="s">
        <v>479</v>
      </c>
      <c r="B53" s="854"/>
      <c r="C53" s="854"/>
      <c r="D53" s="854"/>
      <c r="E53" s="854"/>
      <c r="F53" s="854"/>
      <c r="G53" s="854"/>
      <c r="H53" s="854"/>
      <c r="I53" s="854"/>
      <c r="J53" s="855" t="s">
        <v>351</v>
      </c>
      <c r="K53" s="854"/>
      <c r="L53" s="854"/>
      <c r="M53" s="854"/>
      <c r="N53" s="854"/>
      <c r="O53" s="854"/>
      <c r="P53" s="854"/>
      <c r="Q53" s="854"/>
      <c r="R53" s="854"/>
      <c r="S53" s="855" t="s">
        <v>352</v>
      </c>
      <c r="T53" s="854"/>
      <c r="U53" s="854"/>
      <c r="V53" s="854"/>
      <c r="W53" s="854"/>
      <c r="X53" s="854"/>
      <c r="Y53" s="854"/>
      <c r="Z53" s="854"/>
      <c r="AA53" s="836"/>
      <c r="AF53" s="105" t="s">
        <v>268</v>
      </c>
      <c r="AG53" s="105"/>
    </row>
    <row r="54" spans="1:34" ht="26.25" customHeight="1" thickBot="1">
      <c r="A54" s="856"/>
      <c r="B54" s="857"/>
      <c r="C54" s="857"/>
      <c r="D54" s="857"/>
      <c r="E54" s="857"/>
      <c r="F54" s="857"/>
      <c r="G54" s="857"/>
      <c r="H54" s="857"/>
      <c r="I54" s="857"/>
      <c r="J54" s="857">
        <f>J29</f>
        <v>0</v>
      </c>
      <c r="K54" s="857"/>
      <c r="L54" s="857"/>
      <c r="M54" s="857"/>
      <c r="N54" s="857"/>
      <c r="O54" s="857"/>
      <c r="P54" s="857"/>
      <c r="Q54" s="857"/>
      <c r="R54" s="857"/>
      <c r="S54" s="858">
        <f>IF(TRUNC(A54,2)-TRUNC(J54,2)&gt;=0,TRUNC(A54,2)-TRUNC(J54,2),0)</f>
        <v>0</v>
      </c>
      <c r="T54" s="858"/>
      <c r="U54" s="858"/>
      <c r="V54" s="858"/>
      <c r="W54" s="858"/>
      <c r="X54" s="858"/>
      <c r="Y54" s="858"/>
      <c r="Z54" s="858"/>
      <c r="AA54" s="859"/>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843" t="s">
        <v>480</v>
      </c>
      <c r="B56" s="844"/>
      <c r="C56" s="844"/>
      <c r="D56" s="844"/>
      <c r="E56" s="844"/>
      <c r="F56" s="845"/>
      <c r="G56" s="846" t="s">
        <v>357</v>
      </c>
      <c r="H56" s="844"/>
      <c r="I56" s="844"/>
      <c r="J56" s="844"/>
      <c r="K56" s="844"/>
      <c r="L56" s="845"/>
      <c r="M56" s="847" t="s">
        <v>358</v>
      </c>
      <c r="N56" s="844"/>
      <c r="O56" s="844"/>
      <c r="P56" s="844"/>
      <c r="Q56" s="845"/>
      <c r="R56" s="847" t="s">
        <v>484</v>
      </c>
      <c r="S56" s="844"/>
      <c r="T56" s="844"/>
      <c r="U56" s="844"/>
      <c r="V56" s="845"/>
      <c r="W56" s="846" t="s">
        <v>359</v>
      </c>
      <c r="X56" s="844"/>
      <c r="Y56" s="844"/>
      <c r="Z56" s="844"/>
      <c r="AA56" s="844"/>
      <c r="AF56" s="105" t="s">
        <v>250</v>
      </c>
    </row>
    <row r="57" spans="1:34" ht="26.25" customHeight="1">
      <c r="A57" s="848" t="s">
        <v>160</v>
      </c>
      <c r="B57" s="848"/>
      <c r="C57" s="848"/>
      <c r="D57" s="848"/>
      <c r="E57" s="848"/>
      <c r="F57" s="849"/>
      <c r="G57" s="830" t="s">
        <v>160</v>
      </c>
      <c r="H57" s="831"/>
      <c r="I57" s="831"/>
      <c r="J57" s="831"/>
      <c r="K57" s="831"/>
      <c r="L57" s="832"/>
      <c r="M57" s="852"/>
      <c r="N57" s="837"/>
      <c r="O57" s="837"/>
      <c r="P57" s="837"/>
      <c r="Q57" s="838"/>
      <c r="R57" s="836"/>
      <c r="S57" s="837"/>
      <c r="T57" s="837"/>
      <c r="U57" s="837"/>
      <c r="V57" s="838"/>
      <c r="W57" s="839">
        <f>SUM(M57:V57)</f>
        <v>0</v>
      </c>
      <c r="X57" s="840"/>
      <c r="Y57" s="840"/>
      <c r="Z57" s="840"/>
      <c r="AA57" s="840"/>
      <c r="AF57" s="113" t="s">
        <v>293</v>
      </c>
    </row>
    <row r="58" spans="1:34" ht="26.25" customHeight="1">
      <c r="A58" s="850"/>
      <c r="B58" s="850"/>
      <c r="C58" s="850"/>
      <c r="D58" s="850"/>
      <c r="E58" s="850"/>
      <c r="F58" s="851"/>
      <c r="G58" s="830" t="s">
        <v>161</v>
      </c>
      <c r="H58" s="831"/>
      <c r="I58" s="831"/>
      <c r="J58" s="831"/>
      <c r="K58" s="831"/>
      <c r="L58" s="832"/>
      <c r="M58" s="833"/>
      <c r="N58" s="834"/>
      <c r="O58" s="834"/>
      <c r="P58" s="834"/>
      <c r="Q58" s="835"/>
      <c r="R58" s="836"/>
      <c r="S58" s="837"/>
      <c r="T58" s="837"/>
      <c r="U58" s="837"/>
      <c r="V58" s="838"/>
      <c r="W58" s="839">
        <f>SUM(R58)</f>
        <v>0</v>
      </c>
      <c r="X58" s="840"/>
      <c r="Y58" s="840"/>
      <c r="Z58" s="840"/>
      <c r="AA58" s="840"/>
      <c r="AC58" t="s">
        <v>121</v>
      </c>
    </row>
    <row r="59" spans="1:34" ht="26.25" customHeight="1">
      <c r="A59" s="841" t="s">
        <v>161</v>
      </c>
      <c r="B59" s="841"/>
      <c r="C59" s="841"/>
      <c r="D59" s="841"/>
      <c r="E59" s="841"/>
      <c r="F59" s="842"/>
      <c r="G59" s="833"/>
      <c r="H59" s="834"/>
      <c r="I59" s="834"/>
      <c r="J59" s="834"/>
      <c r="K59" s="834"/>
      <c r="L59" s="834"/>
      <c r="M59" s="834"/>
      <c r="N59" s="834"/>
      <c r="O59" s="834"/>
      <c r="P59" s="834"/>
      <c r="Q59" s="834"/>
      <c r="R59" s="834"/>
      <c r="S59" s="834"/>
      <c r="T59" s="834"/>
      <c r="U59" s="834"/>
      <c r="V59" s="834"/>
      <c r="W59" s="834"/>
      <c r="X59" s="834"/>
      <c r="Y59" s="834"/>
      <c r="Z59" s="834"/>
      <c r="AA59" s="834"/>
      <c r="AC59" s="88" t="e">
        <f>W60*20%</f>
        <v>#VALUE!</v>
      </c>
      <c r="AD59" s="86">
        <v>0.2</v>
      </c>
      <c r="AE59" s="86"/>
      <c r="AF59" s="103" t="s">
        <v>303</v>
      </c>
    </row>
    <row r="60" spans="1:34" ht="26.25" customHeight="1">
      <c r="A60" s="822" t="s">
        <v>360</v>
      </c>
      <c r="B60" s="822"/>
      <c r="C60" s="822"/>
      <c r="D60" s="822"/>
      <c r="E60" s="822"/>
      <c r="F60" s="822"/>
      <c r="G60" s="822"/>
      <c r="H60" s="822"/>
      <c r="I60" s="822"/>
      <c r="J60" s="822"/>
      <c r="K60" s="822"/>
      <c r="L60" s="822"/>
      <c r="M60" s="822"/>
      <c r="N60" s="822"/>
      <c r="O60" s="822"/>
      <c r="P60" s="822"/>
      <c r="Q60" s="822"/>
      <c r="R60" s="822"/>
      <c r="S60" s="822"/>
      <c r="T60" s="822"/>
      <c r="U60" s="822"/>
      <c r="V60" s="823"/>
      <c r="W60" s="824" t="e">
        <f>SUM(T33,T36,T39,W48:AA49,W57:AA58)</f>
        <v>#VALUE!</v>
      </c>
      <c r="X60" s="825"/>
      <c r="Y60" s="825"/>
      <c r="Z60" s="825"/>
      <c r="AA60" s="825"/>
      <c r="AF60" s="115" t="s">
        <v>294</v>
      </c>
    </row>
    <row r="61" spans="1:34">
      <c r="A61" s="73" t="s">
        <v>162</v>
      </c>
      <c r="AC61" t="s">
        <v>122</v>
      </c>
      <c r="AF61" s="116" t="s">
        <v>295</v>
      </c>
    </row>
    <row r="62" spans="1:34">
      <c r="A62" s="73"/>
      <c r="AC62" s="88" t="e">
        <f>W60-AC59</f>
        <v>#VALUE!</v>
      </c>
      <c r="AF62" s="116" t="s">
        <v>308</v>
      </c>
    </row>
    <row r="63" spans="1:34" ht="7.5" customHeight="1">
      <c r="AF63" s="116"/>
    </row>
    <row r="64" spans="1:34">
      <c r="R64" s="826">
        <v>43555</v>
      </c>
      <c r="S64" s="826"/>
      <c r="T64" s="826"/>
      <c r="U64" s="826"/>
      <c r="V64" s="826"/>
      <c r="W64" s="826"/>
      <c r="X64" s="826"/>
      <c r="Y64" s="826"/>
      <c r="Z64" s="826"/>
      <c r="AF64" s="116" t="s">
        <v>297</v>
      </c>
    </row>
    <row r="65" spans="1:32">
      <c r="AF65" s="116" t="s">
        <v>298</v>
      </c>
    </row>
    <row r="66" spans="1:32">
      <c r="J66" s="821" t="s">
        <v>87</v>
      </c>
      <c r="K66" s="821"/>
      <c r="L66" s="821"/>
      <c r="M66" s="821"/>
      <c r="N66" s="827" t="str">
        <f>E7</f>
        <v>선우치과의원</v>
      </c>
      <c r="O66" s="827"/>
      <c r="P66" s="827"/>
      <c r="Q66" s="827"/>
      <c r="R66" s="827"/>
      <c r="S66" s="827"/>
      <c r="T66" s="827"/>
      <c r="U66" s="827"/>
      <c r="V66" s="828" t="s">
        <v>86</v>
      </c>
      <c r="W66" s="828"/>
      <c r="X66" s="828"/>
      <c r="Y66" s="828"/>
      <c r="Z66" s="828"/>
      <c r="AF66" s="116" t="s">
        <v>299</v>
      </c>
    </row>
    <row r="67" spans="1:32" ht="7.5" customHeight="1">
      <c r="V67" s="828"/>
      <c r="W67" s="828"/>
      <c r="X67" s="828"/>
      <c r="Y67" s="828"/>
      <c r="Z67" s="828"/>
      <c r="AF67" s="116"/>
    </row>
    <row r="68" spans="1:32" ht="19.5">
      <c r="A68" s="829" t="s">
        <v>120</v>
      </c>
      <c r="B68" s="829"/>
      <c r="C68" s="829"/>
      <c r="D68" s="829"/>
      <c r="E68" s="72" t="s">
        <v>85</v>
      </c>
      <c r="H68" s="71" t="s">
        <v>84</v>
      </c>
      <c r="N68" s="827" t="str">
        <f>E9</f>
        <v>전현무 이장원</v>
      </c>
      <c r="O68" s="827"/>
      <c r="P68" s="827"/>
      <c r="Q68" s="827"/>
      <c r="R68" s="827"/>
      <c r="S68" s="827"/>
      <c r="T68" s="827"/>
      <c r="U68" s="827"/>
      <c r="V68" s="828"/>
      <c r="W68" s="828"/>
      <c r="X68" s="828"/>
      <c r="Y68" s="828"/>
      <c r="Z68" s="828"/>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819" t="s">
        <v>434</v>
      </c>
      <c r="D107" s="819"/>
      <c r="E107" s="819"/>
      <c r="F107" s="819"/>
      <c r="G107" s="819"/>
      <c r="H107" s="819"/>
      <c r="I107" s="819"/>
      <c r="J107" s="819"/>
      <c r="K107" s="819"/>
      <c r="L107" s="819"/>
      <c r="M107" s="819"/>
      <c r="N107" s="819"/>
      <c r="O107" s="819"/>
      <c r="P107" s="819"/>
      <c r="Q107" s="819"/>
    </row>
    <row r="108" spans="1:19">
      <c r="C108" s="820" t="s">
        <v>207</v>
      </c>
      <c r="D108" s="820"/>
      <c r="E108" s="820"/>
      <c r="F108" s="820"/>
      <c r="G108" s="820"/>
      <c r="H108" s="820"/>
      <c r="I108" s="820"/>
      <c r="J108" s="820"/>
      <c r="K108" s="820"/>
      <c r="L108" s="820"/>
      <c r="M108" s="820"/>
      <c r="N108" s="820"/>
      <c r="O108" s="820"/>
      <c r="P108" s="820"/>
      <c r="Q108" s="820"/>
    </row>
    <row r="110" spans="1:19">
      <c r="B110" t="s">
        <v>230</v>
      </c>
    </row>
    <row r="112" spans="1:19">
      <c r="C112" s="819" t="s">
        <v>435</v>
      </c>
      <c r="D112" s="819"/>
      <c r="E112" s="819"/>
      <c r="F112" s="819"/>
      <c r="G112" s="819"/>
      <c r="H112" s="819"/>
      <c r="I112" s="819"/>
      <c r="J112" s="819"/>
      <c r="K112" s="819"/>
      <c r="L112" s="819"/>
      <c r="M112" s="819"/>
      <c r="N112" s="819"/>
      <c r="O112" s="819"/>
      <c r="P112" s="819"/>
      <c r="Q112" s="819"/>
      <c r="R112" s="819"/>
      <c r="S112" s="819"/>
    </row>
    <row r="113" spans="1:17">
      <c r="C113" s="821" t="s">
        <v>207</v>
      </c>
      <c r="D113" s="821"/>
      <c r="E113" s="821"/>
      <c r="F113" s="821"/>
      <c r="G113" s="821"/>
      <c r="H113" s="821"/>
      <c r="I113" s="821"/>
      <c r="J113" s="821"/>
      <c r="K113" s="821"/>
      <c r="L113" s="821"/>
      <c r="M113" s="821"/>
      <c r="N113" s="821"/>
      <c r="O113" s="821"/>
      <c r="P113" s="821"/>
      <c r="Q113" s="821"/>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396</v>
      </c>
    </row>
    <row r="221" spans="1:2">
      <c r="A221" t="s">
        <v>410</v>
      </c>
    </row>
    <row r="222" spans="1:2">
      <c r="A222" t="s">
        <v>411</v>
      </c>
    </row>
    <row r="223" spans="1:2">
      <c r="A223" t="s">
        <v>412</v>
      </c>
    </row>
    <row r="224" spans="1:2">
      <c r="A224" t="s">
        <v>395</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I14:O14"/>
    <mergeCell ref="R14:X14"/>
    <mergeCell ref="A19:I19"/>
    <mergeCell ref="J19:R19"/>
    <mergeCell ref="S19:AA19"/>
    <mergeCell ref="A20:I20"/>
    <mergeCell ref="J20:R20"/>
    <mergeCell ref="S20:AA20"/>
    <mergeCell ref="A3:AA3"/>
    <mergeCell ref="A6:D12"/>
    <mergeCell ref="E7:R7"/>
    <mergeCell ref="S7:AA7"/>
    <mergeCell ref="E9:R9"/>
    <mergeCell ref="S9:AA9"/>
    <mergeCell ref="F11:Q12"/>
    <mergeCell ref="U12:Z12"/>
    <mergeCell ref="A25:I25"/>
    <mergeCell ref="J25:R25"/>
    <mergeCell ref="S25:AA25"/>
    <mergeCell ref="A26:I26"/>
    <mergeCell ref="J26:R26"/>
    <mergeCell ref="S26:AA26"/>
    <mergeCell ref="A22:I22"/>
    <mergeCell ref="J22:R22"/>
    <mergeCell ref="S22:AA22"/>
    <mergeCell ref="A23:I23"/>
    <mergeCell ref="J23:R23"/>
    <mergeCell ref="S23:AA23"/>
    <mergeCell ref="A28:B28"/>
    <mergeCell ref="C28:I28"/>
    <mergeCell ref="J28:O28"/>
    <mergeCell ref="P28:S28"/>
    <mergeCell ref="T28:AA28"/>
    <mergeCell ref="A29:B33"/>
    <mergeCell ref="C29:E30"/>
    <mergeCell ref="F29:I29"/>
    <mergeCell ref="J29:O29"/>
    <mergeCell ref="P29:S29"/>
    <mergeCell ref="F32:I32"/>
    <mergeCell ref="J32:O32"/>
    <mergeCell ref="P32:S32"/>
    <mergeCell ref="T32:AA32"/>
    <mergeCell ref="C33:I33"/>
    <mergeCell ref="J33:O33"/>
    <mergeCell ref="P33:S33"/>
    <mergeCell ref="T33:AA33"/>
    <mergeCell ref="T29:AA29"/>
    <mergeCell ref="F30:I30"/>
    <mergeCell ref="J30:O30"/>
    <mergeCell ref="P30:S30"/>
    <mergeCell ref="T30:AA30"/>
    <mergeCell ref="C31:E32"/>
    <mergeCell ref="F31:I31"/>
    <mergeCell ref="J31:O31"/>
    <mergeCell ref="P31:S31"/>
    <mergeCell ref="T31:AA31"/>
    <mergeCell ref="J36:O36"/>
    <mergeCell ref="P36:S36"/>
    <mergeCell ref="T36:AA36"/>
    <mergeCell ref="A37:B39"/>
    <mergeCell ref="C37:I37"/>
    <mergeCell ref="J37:O37"/>
    <mergeCell ref="P37:S37"/>
    <mergeCell ref="T37:AA37"/>
    <mergeCell ref="C38:I38"/>
    <mergeCell ref="J38:O38"/>
    <mergeCell ref="A34:B36"/>
    <mergeCell ref="C34:I34"/>
    <mergeCell ref="J34:O34"/>
    <mergeCell ref="P34:S34"/>
    <mergeCell ref="T34:AA34"/>
    <mergeCell ref="C35:I35"/>
    <mergeCell ref="J35:O35"/>
    <mergeCell ref="P35:S35"/>
    <mergeCell ref="T35:AA35"/>
    <mergeCell ref="C36:I36"/>
    <mergeCell ref="A44:I44"/>
    <mergeCell ref="J44:R44"/>
    <mergeCell ref="S44:AA44"/>
    <mergeCell ref="A45:I45"/>
    <mergeCell ref="J45:R45"/>
    <mergeCell ref="S45:AA45"/>
    <mergeCell ref="P38:S38"/>
    <mergeCell ref="T38:AA38"/>
    <mergeCell ref="C39:I39"/>
    <mergeCell ref="J39:O39"/>
    <mergeCell ref="P39:S39"/>
    <mergeCell ref="T39:AA39"/>
    <mergeCell ref="A47:F47"/>
    <mergeCell ref="G47:L47"/>
    <mergeCell ref="M47:Q47"/>
    <mergeCell ref="R47:V47"/>
    <mergeCell ref="W47:AA47"/>
    <mergeCell ref="A48:F49"/>
    <mergeCell ref="G48:L48"/>
    <mergeCell ref="M48:Q48"/>
    <mergeCell ref="R48:V48"/>
    <mergeCell ref="W48:AA48"/>
    <mergeCell ref="A53:I53"/>
    <mergeCell ref="J53:R53"/>
    <mergeCell ref="S53:AA53"/>
    <mergeCell ref="A54:I54"/>
    <mergeCell ref="J54:R54"/>
    <mergeCell ref="S54:AA54"/>
    <mergeCell ref="G49:L49"/>
    <mergeCell ref="M49:Q49"/>
    <mergeCell ref="R49:V49"/>
    <mergeCell ref="W49:AA49"/>
    <mergeCell ref="A50:F50"/>
    <mergeCell ref="G50:AA50"/>
    <mergeCell ref="G58:L58"/>
    <mergeCell ref="M58:Q58"/>
    <mergeCell ref="R58:V58"/>
    <mergeCell ref="W58:AA58"/>
    <mergeCell ref="A59:F59"/>
    <mergeCell ref="G59:AA59"/>
    <mergeCell ref="A56:F56"/>
    <mergeCell ref="G56:L56"/>
    <mergeCell ref="M56:Q56"/>
    <mergeCell ref="R56:V56"/>
    <mergeCell ref="W56:AA56"/>
    <mergeCell ref="A57:F58"/>
    <mergeCell ref="G57:L57"/>
    <mergeCell ref="M57:Q57"/>
    <mergeCell ref="R57:V57"/>
    <mergeCell ref="W57:AA57"/>
    <mergeCell ref="C107:Q107"/>
    <mergeCell ref="C108:Q108"/>
    <mergeCell ref="C112:S112"/>
    <mergeCell ref="C113:Q113"/>
    <mergeCell ref="A60:V60"/>
    <mergeCell ref="W60:AA60"/>
    <mergeCell ref="R64:Z64"/>
    <mergeCell ref="J66:M66"/>
    <mergeCell ref="N66:U66"/>
    <mergeCell ref="V66:Z68"/>
    <mergeCell ref="A68:D68"/>
    <mergeCell ref="N68:U68"/>
  </mergeCells>
  <phoneticPr fontId="2" type="noConversion"/>
  <conditionalFormatting sqref="AC20">
    <cfRule type="cellIs" dxfId="975" priority="20" operator="lessThan">
      <formula>0</formula>
    </cfRule>
  </conditionalFormatting>
  <conditionalFormatting sqref="AC23">
    <cfRule type="cellIs" dxfId="974" priority="19" operator="lessThan">
      <formula>0</formula>
    </cfRule>
  </conditionalFormatting>
  <conditionalFormatting sqref="AC26">
    <cfRule type="cellIs" dxfId="973" priority="17" operator="equal">
      <formula>0</formula>
    </cfRule>
    <cfRule type="cellIs" dxfId="972" priority="18" operator="lessThan">
      <formula>0</formula>
    </cfRule>
  </conditionalFormatting>
  <conditionalFormatting sqref="AC45">
    <cfRule type="cellIs" dxfId="971" priority="15" operator="equal">
      <formula>0</formula>
    </cfRule>
    <cfRule type="cellIs" dxfId="970" priority="16" operator="lessThan">
      <formula>0</formula>
    </cfRule>
  </conditionalFormatting>
  <conditionalFormatting sqref="A48:F49">
    <cfRule type="cellIs" dxfId="969" priority="14" operator="greaterThan">
      <formula>$AC$45&gt;0</formula>
    </cfRule>
  </conditionalFormatting>
  <conditionalFormatting sqref="A50:F50">
    <cfRule type="cellIs" dxfId="968" priority="13" operator="lessThan">
      <formula>$AC$45&lt;0</formula>
    </cfRule>
  </conditionalFormatting>
  <conditionalFormatting sqref="G48:L48">
    <cfRule type="cellIs" dxfId="967" priority="12" operator="greaterThan">
      <formula>$S$23&gt;0</formula>
    </cfRule>
  </conditionalFormatting>
  <conditionalFormatting sqref="G49:L49">
    <cfRule type="cellIs" dxfId="966" priority="11" operator="lessThan">
      <formula>$S$23&lt;0</formula>
    </cfRule>
  </conditionalFormatting>
  <conditionalFormatting sqref="AC54">
    <cfRule type="cellIs" dxfId="965" priority="9" operator="equal">
      <formula>0</formula>
    </cfRule>
    <cfRule type="cellIs" dxfId="964" priority="10" operator="lessThan">
      <formula>0</formula>
    </cfRule>
  </conditionalFormatting>
  <conditionalFormatting sqref="A57:F58">
    <cfRule type="cellIs" dxfId="963" priority="8" operator="greaterThan">
      <formula>$AC$45&gt;0</formula>
    </cfRule>
  </conditionalFormatting>
  <conditionalFormatting sqref="A59:F59">
    <cfRule type="cellIs" dxfId="962" priority="7" operator="lessThan">
      <formula>$AC$45&lt;0</formula>
    </cfRule>
  </conditionalFormatting>
  <conditionalFormatting sqref="G57:L57">
    <cfRule type="cellIs" dxfId="961" priority="6" operator="greaterThan">
      <formula>$S$23&gt;0</formula>
    </cfRule>
  </conditionalFormatting>
  <conditionalFormatting sqref="G58:L58">
    <cfRule type="cellIs" dxfId="960" priority="5" operator="lessThan">
      <formula>$S$23&lt;0</formula>
    </cfRule>
  </conditionalFormatting>
  <conditionalFormatting sqref="AC19">
    <cfRule type="cellIs" dxfId="959" priority="2" operator="equal">
      <formula>FALSE</formula>
    </cfRule>
    <cfRule type="cellIs" dxfId="958" priority="4" operator="equal">
      <formula>TRUE</formula>
    </cfRule>
  </conditionalFormatting>
  <conditionalFormatting sqref="AC22">
    <cfRule type="cellIs" dxfId="957" priority="1" operator="equal">
      <formula>FALSE</formula>
    </cfRule>
    <cfRule type="cellIs" dxfId="956" priority="3" operator="equal">
      <formula>TRUE</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2EE58-20EF-4899-8940-3287931E6515}">
  <sheetPr>
    <tabColor rgb="FFFF0000"/>
  </sheetPr>
  <dimension ref="A1:AU61"/>
  <sheetViews>
    <sheetView showGridLines="0" zoomScaleNormal="100" workbookViewId="0">
      <selection activeCell="AB18" sqref="AB18:AE18"/>
    </sheetView>
  </sheetViews>
  <sheetFormatPr defaultColWidth="2.5" defaultRowHeight="18.75" customHeight="1"/>
  <cols>
    <col min="1" max="37" width="2.5" style="754"/>
    <col min="38" max="38" width="2.5" style="754" customWidth="1"/>
    <col min="39" max="39" width="12.375" style="754" customWidth="1"/>
    <col min="40" max="40" width="13.375" style="754" customWidth="1"/>
    <col min="41" max="47" width="10" style="754" customWidth="1"/>
    <col min="48" max="16384" width="2.5" style="754"/>
  </cols>
  <sheetData>
    <row r="1" spans="1:36" ht="14.25" thickBot="1">
      <c r="A1" s="753" t="s">
        <v>1081</v>
      </c>
    </row>
    <row r="2" spans="1:36" ht="18.75" customHeight="1">
      <c r="A2" s="963" t="s">
        <v>1082</v>
      </c>
      <c r="B2" s="964"/>
      <c r="C2" s="969"/>
      <c r="D2" s="969"/>
      <c r="E2" s="969"/>
      <c r="F2" s="969"/>
      <c r="G2" s="969"/>
      <c r="H2" s="970" t="s">
        <v>1083</v>
      </c>
      <c r="I2" s="970"/>
      <c r="J2" s="970"/>
      <c r="K2" s="970"/>
      <c r="L2" s="970"/>
      <c r="M2" s="970"/>
      <c r="N2" s="970"/>
      <c r="O2" s="970"/>
      <c r="P2" s="970"/>
      <c r="Q2" s="970"/>
      <c r="R2" s="970"/>
      <c r="S2" s="970"/>
      <c r="T2" s="970"/>
      <c r="U2" s="970"/>
      <c r="V2" s="970"/>
      <c r="W2" s="970"/>
      <c r="X2" s="970"/>
      <c r="Y2" s="973" t="s">
        <v>735</v>
      </c>
      <c r="Z2" s="974"/>
      <c r="AA2" s="974"/>
      <c r="AB2" s="974"/>
      <c r="AC2" s="974"/>
      <c r="AD2" s="975"/>
      <c r="AE2" s="969"/>
      <c r="AF2" s="969"/>
      <c r="AG2" s="969"/>
      <c r="AH2" s="969"/>
      <c r="AI2" s="969"/>
      <c r="AJ2" s="969"/>
    </row>
    <row r="3" spans="1:36" ht="9.75" customHeight="1">
      <c r="A3" s="965"/>
      <c r="B3" s="966"/>
      <c r="C3" s="980" t="s">
        <v>736</v>
      </c>
      <c r="D3" s="980"/>
      <c r="E3" s="980"/>
      <c r="F3" s="980"/>
      <c r="G3" s="980"/>
      <c r="H3" s="971"/>
      <c r="I3" s="971"/>
      <c r="J3" s="971"/>
      <c r="K3" s="971"/>
      <c r="L3" s="971"/>
      <c r="M3" s="971"/>
      <c r="N3" s="971"/>
      <c r="O3" s="971"/>
      <c r="P3" s="971"/>
      <c r="Q3" s="971"/>
      <c r="R3" s="971"/>
      <c r="S3" s="971"/>
      <c r="T3" s="971"/>
      <c r="U3" s="971"/>
      <c r="V3" s="971"/>
      <c r="W3" s="971"/>
      <c r="X3" s="971"/>
      <c r="Y3" s="976"/>
      <c r="Z3" s="977"/>
      <c r="AA3" s="977"/>
      <c r="AB3" s="977"/>
      <c r="AC3" s="977"/>
      <c r="AD3" s="978"/>
      <c r="AE3" s="979"/>
      <c r="AF3" s="979"/>
      <c r="AG3" s="979"/>
      <c r="AH3" s="979"/>
      <c r="AI3" s="979"/>
      <c r="AJ3" s="979"/>
    </row>
    <row r="4" spans="1:36" ht="9.75" customHeight="1">
      <c r="A4" s="965"/>
      <c r="B4" s="966"/>
      <c r="C4" s="980"/>
      <c r="D4" s="980"/>
      <c r="E4" s="980"/>
      <c r="F4" s="980"/>
      <c r="G4" s="980"/>
      <c r="H4" s="971"/>
      <c r="I4" s="971"/>
      <c r="J4" s="971"/>
      <c r="K4" s="971"/>
      <c r="L4" s="971"/>
      <c r="M4" s="971"/>
      <c r="N4" s="971"/>
      <c r="O4" s="971"/>
      <c r="P4" s="971"/>
      <c r="Q4" s="971"/>
      <c r="R4" s="971"/>
      <c r="S4" s="971"/>
      <c r="T4" s="971"/>
      <c r="U4" s="971"/>
      <c r="V4" s="971"/>
      <c r="W4" s="971"/>
      <c r="X4" s="971"/>
      <c r="Y4" s="981" t="s">
        <v>500</v>
      </c>
      <c r="Z4" s="980"/>
      <c r="AA4" s="980"/>
      <c r="AB4" s="980"/>
      <c r="AC4" s="980"/>
      <c r="AD4" s="982"/>
      <c r="AE4" s="986"/>
      <c r="AF4" s="986"/>
      <c r="AG4" s="986"/>
      <c r="AH4" s="986"/>
      <c r="AI4" s="986"/>
      <c r="AJ4" s="986"/>
    </row>
    <row r="5" spans="1:36" ht="18.75" customHeight="1" thickBot="1">
      <c r="A5" s="967"/>
      <c r="B5" s="968"/>
      <c r="C5" s="987"/>
      <c r="D5" s="987"/>
      <c r="E5" s="987"/>
      <c r="F5" s="987"/>
      <c r="G5" s="987"/>
      <c r="H5" s="972"/>
      <c r="I5" s="972"/>
      <c r="J5" s="972"/>
      <c r="K5" s="972"/>
      <c r="L5" s="972"/>
      <c r="M5" s="972"/>
      <c r="N5" s="972"/>
      <c r="O5" s="972"/>
      <c r="P5" s="972"/>
      <c r="Q5" s="972"/>
      <c r="R5" s="972"/>
      <c r="S5" s="972"/>
      <c r="T5" s="972"/>
      <c r="U5" s="972"/>
      <c r="V5" s="972"/>
      <c r="W5" s="972"/>
      <c r="X5" s="972"/>
      <c r="Y5" s="983"/>
      <c r="Z5" s="984"/>
      <c r="AA5" s="984"/>
      <c r="AB5" s="984"/>
      <c r="AC5" s="984"/>
      <c r="AD5" s="985"/>
      <c r="AE5" s="987"/>
      <c r="AF5" s="987"/>
      <c r="AG5" s="987"/>
      <c r="AH5" s="987"/>
      <c r="AI5" s="987"/>
      <c r="AJ5" s="987"/>
    </row>
    <row r="6" spans="1:36" ht="18.75" customHeight="1">
      <c r="A6" s="755"/>
      <c r="B6" s="755"/>
      <c r="C6" s="755"/>
      <c r="D6" s="755"/>
      <c r="E6" s="755"/>
      <c r="F6" s="755"/>
      <c r="G6" s="755"/>
      <c r="H6" s="755"/>
      <c r="I6" s="755"/>
      <c r="J6" s="755"/>
      <c r="K6" s="755"/>
      <c r="L6" s="755"/>
      <c r="M6" s="755"/>
      <c r="N6" s="755"/>
      <c r="O6" s="755"/>
      <c r="P6" s="755"/>
      <c r="Q6" s="755"/>
      <c r="R6" s="755"/>
      <c r="S6" s="755"/>
      <c r="T6" s="755"/>
      <c r="U6" s="755"/>
      <c r="V6" s="755"/>
      <c r="W6" s="755"/>
      <c r="X6" s="755"/>
      <c r="Y6" s="755"/>
      <c r="Z6" s="755"/>
      <c r="AA6" s="755"/>
      <c r="AB6" s="755"/>
      <c r="AC6" s="755"/>
      <c r="AD6" s="755"/>
      <c r="AE6" s="755"/>
      <c r="AF6" s="755"/>
      <c r="AG6" s="755"/>
      <c r="AH6" s="755"/>
      <c r="AI6" s="755"/>
      <c r="AJ6" s="755"/>
    </row>
    <row r="7" spans="1:36" ht="25.5" customHeight="1">
      <c r="A7" s="756" t="s">
        <v>1084</v>
      </c>
      <c r="B7" s="757"/>
      <c r="C7" s="757"/>
      <c r="D7" s="757"/>
      <c r="E7" s="757"/>
      <c r="F7" s="757"/>
      <c r="G7" s="757"/>
      <c r="H7" s="757"/>
      <c r="I7" s="757"/>
      <c r="J7" s="757"/>
      <c r="K7" s="757"/>
      <c r="L7" s="757"/>
      <c r="M7" s="757"/>
      <c r="N7" s="757"/>
      <c r="O7" s="757"/>
      <c r="P7" s="757"/>
      <c r="Q7" s="757"/>
      <c r="R7" s="757"/>
      <c r="S7" s="757"/>
      <c r="T7" s="757"/>
      <c r="U7" s="757"/>
      <c r="V7" s="757"/>
      <c r="W7" s="757"/>
      <c r="X7" s="757"/>
      <c r="Y7" s="757"/>
      <c r="Z7" s="757"/>
      <c r="AA7" s="757"/>
      <c r="AB7" s="757"/>
      <c r="AC7" s="757"/>
      <c r="AD7" s="757"/>
      <c r="AE7" s="757"/>
      <c r="AF7" s="757"/>
      <c r="AG7" s="757"/>
      <c r="AH7" s="757"/>
      <c r="AI7" s="757"/>
      <c r="AJ7" s="757"/>
    </row>
    <row r="8" spans="1:36" s="758" customFormat="1" ht="46.5" customHeight="1">
      <c r="A8" s="936" t="s">
        <v>1085</v>
      </c>
      <c r="B8" s="937"/>
      <c r="C8" s="937"/>
      <c r="D8" s="937"/>
      <c r="E8" s="937" t="s">
        <v>1086</v>
      </c>
      <c r="F8" s="948"/>
      <c r="G8" s="948"/>
      <c r="H8" s="937" t="s">
        <v>1087</v>
      </c>
      <c r="I8" s="937"/>
      <c r="J8" s="937"/>
      <c r="K8" s="937"/>
      <c r="L8" s="937"/>
      <c r="M8" s="937" t="s">
        <v>1088</v>
      </c>
      <c r="N8" s="948"/>
      <c r="O8" s="948"/>
      <c r="P8" s="948"/>
      <c r="Q8" s="937" t="s">
        <v>1089</v>
      </c>
      <c r="R8" s="948"/>
      <c r="S8" s="948"/>
      <c r="T8" s="948"/>
      <c r="U8" s="937" t="s">
        <v>1090</v>
      </c>
      <c r="V8" s="937"/>
      <c r="W8" s="937"/>
      <c r="X8" s="937"/>
      <c r="Y8" s="937" t="s">
        <v>1091</v>
      </c>
      <c r="Z8" s="948"/>
      <c r="AA8" s="948"/>
      <c r="AB8" s="937" t="s">
        <v>1092</v>
      </c>
      <c r="AC8" s="937"/>
      <c r="AD8" s="937"/>
      <c r="AE8" s="937" t="s">
        <v>1093</v>
      </c>
      <c r="AF8" s="937"/>
      <c r="AG8" s="937"/>
      <c r="AH8" s="937"/>
      <c r="AI8" s="937"/>
      <c r="AJ8" s="953"/>
    </row>
    <row r="9" spans="1:36" ht="33.75" customHeight="1">
      <c r="A9" s="943"/>
      <c r="B9" s="944"/>
      <c r="C9" s="944"/>
      <c r="D9" s="944"/>
      <c r="E9" s="945"/>
      <c r="F9" s="945"/>
      <c r="G9" s="945"/>
      <c r="H9" s="960"/>
      <c r="I9" s="961"/>
      <c r="J9" s="961"/>
      <c r="K9" s="961"/>
      <c r="L9" s="962"/>
      <c r="M9" s="960"/>
      <c r="N9" s="961"/>
      <c r="O9" s="961"/>
      <c r="P9" s="962"/>
      <c r="Q9" s="959"/>
      <c r="R9" s="946"/>
      <c r="S9" s="946"/>
      <c r="T9" s="946"/>
      <c r="U9" s="959"/>
      <c r="V9" s="959"/>
      <c r="W9" s="959"/>
      <c r="X9" s="959"/>
      <c r="Y9" s="959"/>
      <c r="Z9" s="946"/>
      <c r="AA9" s="946"/>
      <c r="AB9" s="959"/>
      <c r="AC9" s="959"/>
      <c r="AD9" s="959"/>
      <c r="AE9" s="959"/>
      <c r="AF9" s="959"/>
      <c r="AG9" s="959"/>
      <c r="AH9" s="959"/>
      <c r="AI9" s="959"/>
      <c r="AJ9" s="960"/>
    </row>
    <row r="10" spans="1:36" ht="33.75" customHeight="1">
      <c r="A10" s="943"/>
      <c r="B10" s="944"/>
      <c r="C10" s="944"/>
      <c r="D10" s="944"/>
      <c r="E10" s="945"/>
      <c r="F10" s="945"/>
      <c r="G10" s="945"/>
      <c r="H10" s="960"/>
      <c r="I10" s="961"/>
      <c r="J10" s="961"/>
      <c r="K10" s="961"/>
      <c r="L10" s="962"/>
      <c r="M10" s="960"/>
      <c r="N10" s="961"/>
      <c r="O10" s="961"/>
      <c r="P10" s="962"/>
      <c r="Q10" s="959"/>
      <c r="R10" s="946"/>
      <c r="S10" s="946"/>
      <c r="T10" s="946"/>
      <c r="U10" s="959"/>
      <c r="V10" s="959"/>
      <c r="W10" s="959"/>
      <c r="X10" s="959"/>
      <c r="Y10" s="959"/>
      <c r="Z10" s="946"/>
      <c r="AA10" s="946"/>
      <c r="AB10" s="959"/>
      <c r="AC10" s="959"/>
      <c r="AD10" s="959"/>
      <c r="AE10" s="959"/>
      <c r="AF10" s="959"/>
      <c r="AG10" s="959"/>
      <c r="AH10" s="959"/>
      <c r="AI10" s="959"/>
      <c r="AJ10" s="960"/>
    </row>
    <row r="11" spans="1:36" ht="33.75" customHeight="1">
      <c r="A11" s="943"/>
      <c r="B11" s="944"/>
      <c r="C11" s="944"/>
      <c r="D11" s="944"/>
      <c r="E11" s="945"/>
      <c r="F11" s="945"/>
      <c r="G11" s="945"/>
      <c r="H11" s="959"/>
      <c r="I11" s="959"/>
      <c r="J11" s="959"/>
      <c r="K11" s="959"/>
      <c r="L11" s="959"/>
      <c r="M11" s="959"/>
      <c r="N11" s="946"/>
      <c r="O11" s="946"/>
      <c r="P11" s="946"/>
      <c r="Q11" s="959"/>
      <c r="R11" s="946"/>
      <c r="S11" s="946"/>
      <c r="T11" s="946"/>
      <c r="U11" s="959"/>
      <c r="V11" s="959"/>
      <c r="W11" s="959"/>
      <c r="X11" s="959"/>
      <c r="Y11" s="959"/>
      <c r="Z11" s="946"/>
      <c r="AA11" s="946"/>
      <c r="AB11" s="959"/>
      <c r="AC11" s="959"/>
      <c r="AD11" s="959"/>
      <c r="AE11" s="959"/>
      <c r="AF11" s="959"/>
      <c r="AG11" s="959"/>
      <c r="AH11" s="959"/>
      <c r="AI11" s="959"/>
      <c r="AJ11" s="960"/>
    </row>
    <row r="12" spans="1:36" ht="30" customHeight="1">
      <c r="A12" s="936" t="s">
        <v>152</v>
      </c>
      <c r="B12" s="937"/>
      <c r="C12" s="937"/>
      <c r="D12" s="937"/>
      <c r="E12" s="954"/>
      <c r="F12" s="955"/>
      <c r="G12" s="955"/>
      <c r="H12" s="954"/>
      <c r="I12" s="954"/>
      <c r="J12" s="954"/>
      <c r="K12" s="954"/>
      <c r="L12" s="954"/>
      <c r="M12" s="954"/>
      <c r="N12" s="955"/>
      <c r="O12" s="955"/>
      <c r="P12" s="955"/>
      <c r="Q12" s="954"/>
      <c r="R12" s="955"/>
      <c r="S12" s="955"/>
      <c r="T12" s="955"/>
      <c r="U12" s="954"/>
      <c r="V12" s="954"/>
      <c r="W12" s="954"/>
      <c r="X12" s="954"/>
      <c r="Y12" s="954"/>
      <c r="Z12" s="955"/>
      <c r="AA12" s="955"/>
      <c r="AB12" s="954"/>
      <c r="AC12" s="954"/>
      <c r="AD12" s="954"/>
      <c r="AE12" s="956">
        <f>SUM(AE9:AJ11)</f>
        <v>0</v>
      </c>
      <c r="AF12" s="954"/>
      <c r="AG12" s="954"/>
      <c r="AH12" s="954"/>
      <c r="AI12" s="954"/>
      <c r="AJ12" s="957"/>
    </row>
    <row r="13" spans="1:36" ht="30" customHeight="1">
      <c r="A13" s="756" t="s">
        <v>1094</v>
      </c>
    </row>
    <row r="14" spans="1:36" s="758" customFormat="1" ht="21.75" customHeight="1">
      <c r="A14" s="949" t="s">
        <v>1095</v>
      </c>
      <c r="B14" s="949"/>
      <c r="C14" s="949"/>
      <c r="D14" s="950"/>
      <c r="E14" s="937" t="s">
        <v>1096</v>
      </c>
      <c r="F14" s="937"/>
      <c r="G14" s="937"/>
      <c r="H14" s="937" t="s">
        <v>1097</v>
      </c>
      <c r="I14" s="937"/>
      <c r="J14" s="937"/>
      <c r="K14" s="937"/>
      <c r="L14" s="937"/>
      <c r="M14" s="937" t="s">
        <v>1098</v>
      </c>
      <c r="N14" s="937"/>
      <c r="O14" s="937"/>
      <c r="P14" s="937"/>
      <c r="Q14" s="937" t="s">
        <v>1099</v>
      </c>
      <c r="R14" s="937"/>
      <c r="S14" s="937"/>
      <c r="T14" s="937"/>
      <c r="U14" s="948" t="s">
        <v>1100</v>
      </c>
      <c r="V14" s="948"/>
      <c r="W14" s="948"/>
      <c r="X14" s="948"/>
      <c r="Y14" s="948"/>
      <c r="Z14" s="948"/>
      <c r="AA14" s="948"/>
      <c r="AB14" s="948"/>
      <c r="AC14" s="948"/>
      <c r="AD14" s="948"/>
      <c r="AE14" s="948"/>
      <c r="AF14" s="937" t="s">
        <v>1101</v>
      </c>
      <c r="AG14" s="948"/>
      <c r="AH14" s="948"/>
      <c r="AI14" s="948"/>
      <c r="AJ14" s="958"/>
    </row>
    <row r="15" spans="1:36" s="758" customFormat="1" ht="25.5" customHeight="1">
      <c r="A15" s="951"/>
      <c r="B15" s="951"/>
      <c r="C15" s="951"/>
      <c r="D15" s="952"/>
      <c r="E15" s="937"/>
      <c r="F15" s="937"/>
      <c r="G15" s="937"/>
      <c r="H15" s="937"/>
      <c r="I15" s="937"/>
      <c r="J15" s="937"/>
      <c r="K15" s="937"/>
      <c r="L15" s="937"/>
      <c r="M15" s="937"/>
      <c r="N15" s="937"/>
      <c r="O15" s="937"/>
      <c r="P15" s="937"/>
      <c r="Q15" s="937"/>
      <c r="R15" s="937"/>
      <c r="S15" s="937"/>
      <c r="T15" s="937"/>
      <c r="U15" s="937" t="s">
        <v>1102</v>
      </c>
      <c r="V15" s="948"/>
      <c r="W15" s="948"/>
      <c r="X15" s="948" t="s">
        <v>1103</v>
      </c>
      <c r="Y15" s="948"/>
      <c r="Z15" s="948"/>
      <c r="AA15" s="948"/>
      <c r="AB15" s="937" t="s">
        <v>1104</v>
      </c>
      <c r="AC15" s="948"/>
      <c r="AD15" s="948"/>
      <c r="AE15" s="948"/>
      <c r="AF15" s="948"/>
      <c r="AG15" s="948"/>
      <c r="AH15" s="948"/>
      <c r="AI15" s="948"/>
      <c r="AJ15" s="958"/>
    </row>
    <row r="16" spans="1:36" ht="33.75" customHeight="1">
      <c r="A16" s="943"/>
      <c r="B16" s="944"/>
      <c r="C16" s="944"/>
      <c r="D16" s="944"/>
      <c r="E16" s="945"/>
      <c r="F16" s="945"/>
      <c r="G16" s="945"/>
      <c r="H16" s="946"/>
      <c r="I16" s="946"/>
      <c r="J16" s="946"/>
      <c r="K16" s="946"/>
      <c r="L16" s="946"/>
      <c r="M16" s="934"/>
      <c r="N16" s="934"/>
      <c r="O16" s="934"/>
      <c r="P16" s="934"/>
      <c r="Q16" s="934"/>
      <c r="R16" s="934"/>
      <c r="S16" s="934"/>
      <c r="T16" s="934"/>
      <c r="U16" s="934"/>
      <c r="V16" s="934"/>
      <c r="W16" s="934"/>
      <c r="X16" s="934"/>
      <c r="Y16" s="934"/>
      <c r="Z16" s="934"/>
      <c r="AA16" s="934"/>
      <c r="AB16" s="934"/>
      <c r="AC16" s="934"/>
      <c r="AD16" s="934"/>
      <c r="AE16" s="934"/>
      <c r="AF16" s="934"/>
      <c r="AG16" s="934"/>
      <c r="AH16" s="934"/>
      <c r="AI16" s="934"/>
      <c r="AJ16" s="935"/>
    </row>
    <row r="17" spans="1:47" ht="33.75" customHeight="1">
      <c r="A17" s="943"/>
      <c r="B17" s="944"/>
      <c r="C17" s="944"/>
      <c r="D17" s="944"/>
      <c r="E17" s="945"/>
      <c r="F17" s="945"/>
      <c r="G17" s="945"/>
      <c r="H17" s="946"/>
      <c r="I17" s="946"/>
      <c r="J17" s="946"/>
      <c r="K17" s="946"/>
      <c r="L17" s="946"/>
      <c r="M17" s="934"/>
      <c r="N17" s="934"/>
      <c r="O17" s="934"/>
      <c r="P17" s="934"/>
      <c r="Q17" s="934"/>
      <c r="R17" s="934"/>
      <c r="S17" s="934"/>
      <c r="T17" s="934"/>
      <c r="U17" s="934"/>
      <c r="V17" s="934"/>
      <c r="W17" s="934"/>
      <c r="X17" s="934"/>
      <c r="Y17" s="934"/>
      <c r="Z17" s="934"/>
      <c r="AA17" s="934"/>
      <c r="AB17" s="934"/>
      <c r="AC17" s="934"/>
      <c r="AD17" s="934"/>
      <c r="AE17" s="934"/>
      <c r="AF17" s="934"/>
      <c r="AG17" s="934"/>
      <c r="AH17" s="934"/>
      <c r="AI17" s="934"/>
      <c r="AJ17" s="935"/>
      <c r="AM17" s="754" t="s">
        <v>1123</v>
      </c>
    </row>
    <row r="18" spans="1:47" ht="33.75" customHeight="1">
      <c r="A18" s="943"/>
      <c r="B18" s="944"/>
      <c r="C18" s="944"/>
      <c r="D18" s="944"/>
      <c r="E18" s="945"/>
      <c r="F18" s="945"/>
      <c r="G18" s="945"/>
      <c r="H18" s="946"/>
      <c r="I18" s="946"/>
      <c r="J18" s="946"/>
      <c r="K18" s="946"/>
      <c r="L18" s="946"/>
      <c r="M18" s="934"/>
      <c r="N18" s="934"/>
      <c r="O18" s="934"/>
      <c r="P18" s="934"/>
      <c r="Q18" s="934"/>
      <c r="R18" s="934"/>
      <c r="S18" s="934"/>
      <c r="T18" s="934"/>
      <c r="U18" s="934"/>
      <c r="V18" s="934"/>
      <c r="W18" s="934"/>
      <c r="X18" s="934"/>
      <c r="Y18" s="934"/>
      <c r="Z18" s="934"/>
      <c r="AA18" s="934"/>
      <c r="AB18" s="934"/>
      <c r="AC18" s="934"/>
      <c r="AD18" s="934"/>
      <c r="AE18" s="934"/>
      <c r="AF18" s="934"/>
      <c r="AG18" s="934"/>
      <c r="AH18" s="934"/>
      <c r="AI18" s="934"/>
      <c r="AJ18" s="935"/>
      <c r="AM18" s="754" t="s">
        <v>1124</v>
      </c>
    </row>
    <row r="19" spans="1:47" ht="30" customHeight="1">
      <c r="A19" s="936" t="s">
        <v>152</v>
      </c>
      <c r="B19" s="937"/>
      <c r="C19" s="937"/>
      <c r="D19" s="937"/>
      <c r="E19" s="938"/>
      <c r="F19" s="938"/>
      <c r="G19" s="938"/>
      <c r="H19" s="938"/>
      <c r="I19" s="938"/>
      <c r="J19" s="938"/>
      <c r="K19" s="938"/>
      <c r="L19" s="938"/>
      <c r="M19" s="938"/>
      <c r="N19" s="938"/>
      <c r="O19" s="938"/>
      <c r="P19" s="938"/>
      <c r="Q19" s="938"/>
      <c r="R19" s="938"/>
      <c r="S19" s="938"/>
      <c r="T19" s="938"/>
      <c r="U19" s="938"/>
      <c r="V19" s="938"/>
      <c r="W19" s="938"/>
      <c r="X19" s="938"/>
      <c r="Y19" s="938"/>
      <c r="Z19" s="938"/>
      <c r="AA19" s="938"/>
      <c r="AB19" s="938"/>
      <c r="AC19" s="938"/>
      <c r="AD19" s="938"/>
      <c r="AE19" s="938"/>
      <c r="AF19" s="941">
        <f>SUM(AF16:AJ18)</f>
        <v>0</v>
      </c>
      <c r="AG19" s="938"/>
      <c r="AH19" s="938"/>
      <c r="AI19" s="938"/>
      <c r="AJ19" s="942"/>
      <c r="AM19" s="761" t="s">
        <v>1125</v>
      </c>
      <c r="AN19" s="761" t="s">
        <v>1126</v>
      </c>
      <c r="AO19" s="761" t="s">
        <v>1127</v>
      </c>
    </row>
    <row r="20" spans="1:47" ht="30" customHeight="1">
      <c r="A20" s="756" t="s">
        <v>1105</v>
      </c>
      <c r="B20" s="757"/>
      <c r="C20" s="757"/>
      <c r="D20" s="757"/>
      <c r="E20" s="757"/>
      <c r="F20" s="757"/>
      <c r="G20" s="757"/>
      <c r="H20" s="757"/>
      <c r="I20" s="757"/>
      <c r="J20" s="757"/>
      <c r="K20" s="757"/>
      <c r="L20" s="757"/>
      <c r="M20" s="757"/>
      <c r="N20" s="757"/>
      <c r="O20" s="757"/>
      <c r="P20" s="757"/>
      <c r="Q20" s="757"/>
      <c r="R20" s="757"/>
      <c r="S20" s="757"/>
      <c r="T20" s="757"/>
      <c r="U20" s="757"/>
      <c r="V20" s="757"/>
      <c r="W20" s="757"/>
      <c r="X20" s="757"/>
      <c r="Y20" s="757"/>
      <c r="Z20" s="757"/>
      <c r="AA20" s="757"/>
      <c r="AB20" s="757"/>
      <c r="AC20" s="757"/>
      <c r="AD20" s="757"/>
      <c r="AE20" s="757"/>
      <c r="AF20" s="757"/>
      <c r="AG20" s="757"/>
      <c r="AH20" s="757"/>
      <c r="AI20" s="757"/>
      <c r="AJ20" s="757"/>
      <c r="AM20" s="760">
        <v>12859000</v>
      </c>
      <c r="AN20" s="760">
        <v>8612594</v>
      </c>
      <c r="AO20" s="760">
        <f>AM20-AN20</f>
        <v>4246406</v>
      </c>
    </row>
    <row r="21" spans="1:47" ht="30" customHeight="1">
      <c r="A21" s="949" t="s">
        <v>1106</v>
      </c>
      <c r="B21" s="949"/>
      <c r="C21" s="949"/>
      <c r="D21" s="950"/>
      <c r="E21" s="937" t="s">
        <v>1107</v>
      </c>
      <c r="F21" s="937"/>
      <c r="G21" s="937"/>
      <c r="H21" s="937" t="s">
        <v>1108</v>
      </c>
      <c r="I21" s="937"/>
      <c r="J21" s="937"/>
      <c r="K21" s="937"/>
      <c r="L21" s="937"/>
      <c r="M21" s="937" t="s">
        <v>1109</v>
      </c>
      <c r="N21" s="937"/>
      <c r="O21" s="937"/>
      <c r="P21" s="937"/>
      <c r="Q21" s="948" t="s">
        <v>1100</v>
      </c>
      <c r="R21" s="948"/>
      <c r="S21" s="948"/>
      <c r="T21" s="948"/>
      <c r="U21" s="948"/>
      <c r="V21" s="948"/>
      <c r="W21" s="948"/>
      <c r="X21" s="948"/>
      <c r="Y21" s="948"/>
      <c r="Z21" s="948"/>
      <c r="AA21" s="948"/>
      <c r="AB21" s="948"/>
      <c r="AC21" s="948"/>
      <c r="AD21" s="937" t="s">
        <v>1110</v>
      </c>
      <c r="AE21" s="937"/>
      <c r="AF21" s="937"/>
      <c r="AG21" s="937"/>
      <c r="AH21" s="937"/>
      <c r="AI21" s="937"/>
      <c r="AJ21" s="953"/>
      <c r="AM21" s="760">
        <f>AM20*20%</f>
        <v>2571800</v>
      </c>
      <c r="AN21" s="760">
        <f>TRUNC(AN20*20%,0)</f>
        <v>1722518</v>
      </c>
    </row>
    <row r="22" spans="1:47" ht="30" customHeight="1" thickBot="1">
      <c r="A22" s="951"/>
      <c r="B22" s="951"/>
      <c r="C22" s="951"/>
      <c r="D22" s="952"/>
      <c r="E22" s="937"/>
      <c r="F22" s="937"/>
      <c r="G22" s="937"/>
      <c r="H22" s="937"/>
      <c r="I22" s="937"/>
      <c r="J22" s="937"/>
      <c r="K22" s="937"/>
      <c r="L22" s="937"/>
      <c r="M22" s="937"/>
      <c r="N22" s="937"/>
      <c r="O22" s="937"/>
      <c r="P22" s="937"/>
      <c r="Q22" s="937" t="s">
        <v>1111</v>
      </c>
      <c r="R22" s="948"/>
      <c r="S22" s="948"/>
      <c r="T22" s="948" t="s">
        <v>1103</v>
      </c>
      <c r="U22" s="948"/>
      <c r="V22" s="948"/>
      <c r="W22" s="948"/>
      <c r="X22" s="948"/>
      <c r="Y22" s="937" t="s">
        <v>1112</v>
      </c>
      <c r="Z22" s="937"/>
      <c r="AA22" s="937"/>
      <c r="AB22" s="937"/>
      <c r="AC22" s="937"/>
      <c r="AD22" s="937"/>
      <c r="AE22" s="937"/>
      <c r="AF22" s="937"/>
      <c r="AG22" s="937"/>
      <c r="AH22" s="937"/>
      <c r="AI22" s="937"/>
      <c r="AJ22" s="953"/>
      <c r="AN22" s="754" t="s">
        <v>1128</v>
      </c>
    </row>
    <row r="23" spans="1:47" ht="33.75" customHeight="1" thickBot="1">
      <c r="A23" s="943" t="s">
        <v>1113</v>
      </c>
      <c r="B23" s="944"/>
      <c r="C23" s="944"/>
      <c r="D23" s="944"/>
      <c r="E23" s="945">
        <v>2018</v>
      </c>
      <c r="F23" s="945"/>
      <c r="G23" s="945"/>
      <c r="H23" s="946" t="s">
        <v>1114</v>
      </c>
      <c r="I23" s="946"/>
      <c r="J23" s="946"/>
      <c r="K23" s="946"/>
      <c r="L23" s="946"/>
      <c r="M23" s="947">
        <f>AN20</f>
        <v>8612594</v>
      </c>
      <c r="N23" s="947"/>
      <c r="O23" s="947"/>
      <c r="P23" s="947"/>
      <c r="Q23" s="934"/>
      <c r="R23" s="934"/>
      <c r="S23" s="934"/>
      <c r="T23" s="934"/>
      <c r="U23" s="934"/>
      <c r="V23" s="934"/>
      <c r="W23" s="934"/>
      <c r="X23" s="934"/>
      <c r="Y23" s="934"/>
      <c r="Z23" s="934"/>
      <c r="AA23" s="934"/>
      <c r="AB23" s="934"/>
      <c r="AC23" s="934"/>
      <c r="AD23" s="934">
        <f>M23</f>
        <v>8612594</v>
      </c>
      <c r="AE23" s="934"/>
      <c r="AF23" s="934"/>
      <c r="AG23" s="934"/>
      <c r="AH23" s="934"/>
      <c r="AI23" s="934"/>
      <c r="AJ23" s="935"/>
      <c r="AN23" s="931">
        <f>AD23*20%</f>
        <v>1722518.8</v>
      </c>
      <c r="AO23" s="932"/>
      <c r="AP23" s="932"/>
      <c r="AQ23" s="932"/>
      <c r="AR23" s="932"/>
      <c r="AS23" s="932"/>
      <c r="AT23" s="932"/>
      <c r="AU23" s="933"/>
    </row>
    <row r="24" spans="1:47" ht="33.75" customHeight="1">
      <c r="A24" s="943"/>
      <c r="B24" s="944"/>
      <c r="C24" s="944"/>
      <c r="D24" s="944"/>
      <c r="E24" s="945"/>
      <c r="F24" s="945"/>
      <c r="G24" s="945"/>
      <c r="H24" s="946"/>
      <c r="I24" s="946"/>
      <c r="J24" s="946"/>
      <c r="K24" s="946"/>
      <c r="L24" s="946"/>
      <c r="M24" s="947"/>
      <c r="N24" s="947"/>
      <c r="O24" s="947"/>
      <c r="P24" s="947"/>
      <c r="Q24" s="934"/>
      <c r="R24" s="934"/>
      <c r="S24" s="934"/>
      <c r="T24" s="934"/>
      <c r="U24" s="934"/>
      <c r="V24" s="934"/>
      <c r="W24" s="934"/>
      <c r="X24" s="934"/>
      <c r="Y24" s="934"/>
      <c r="Z24" s="934"/>
      <c r="AA24" s="934"/>
      <c r="AB24" s="934"/>
      <c r="AC24" s="934"/>
      <c r="AD24" s="934"/>
      <c r="AE24" s="934"/>
      <c r="AF24" s="934"/>
      <c r="AG24" s="934"/>
      <c r="AH24" s="934"/>
      <c r="AI24" s="934"/>
      <c r="AJ24" s="935"/>
    </row>
    <row r="25" spans="1:47" ht="33.75" customHeight="1">
      <c r="A25" s="943"/>
      <c r="B25" s="944"/>
      <c r="C25" s="944"/>
      <c r="D25" s="944"/>
      <c r="E25" s="945"/>
      <c r="F25" s="945"/>
      <c r="G25" s="945"/>
      <c r="H25" s="946"/>
      <c r="I25" s="946"/>
      <c r="J25" s="946"/>
      <c r="K25" s="946"/>
      <c r="L25" s="946"/>
      <c r="M25" s="947"/>
      <c r="N25" s="947"/>
      <c r="O25" s="947"/>
      <c r="P25" s="947"/>
      <c r="Q25" s="934"/>
      <c r="R25" s="934"/>
      <c r="S25" s="934"/>
      <c r="T25" s="934"/>
      <c r="U25" s="934"/>
      <c r="V25" s="934"/>
      <c r="W25" s="934"/>
      <c r="X25" s="934"/>
      <c r="Y25" s="934"/>
      <c r="Z25" s="934"/>
      <c r="AA25" s="934"/>
      <c r="AB25" s="934"/>
      <c r="AC25" s="934"/>
      <c r="AD25" s="934"/>
      <c r="AE25" s="934"/>
      <c r="AF25" s="934"/>
      <c r="AG25" s="934"/>
      <c r="AH25" s="934"/>
      <c r="AI25" s="934"/>
      <c r="AJ25" s="935"/>
    </row>
    <row r="26" spans="1:47" ht="30" customHeight="1">
      <c r="A26" s="936" t="s">
        <v>152</v>
      </c>
      <c r="B26" s="937"/>
      <c r="C26" s="937"/>
      <c r="D26" s="937"/>
      <c r="E26" s="938"/>
      <c r="F26" s="938"/>
      <c r="G26" s="938"/>
      <c r="H26" s="938"/>
      <c r="I26" s="938"/>
      <c r="J26" s="938"/>
      <c r="K26" s="938"/>
      <c r="L26" s="938"/>
      <c r="M26" s="939">
        <f t="shared" ref="M26" si="0">SUM(M23:P25)</f>
        <v>8612594</v>
      </c>
      <c r="N26" s="940"/>
      <c r="O26" s="940"/>
      <c r="P26" s="940"/>
      <c r="Q26" s="938"/>
      <c r="R26" s="938"/>
      <c r="S26" s="938"/>
      <c r="T26" s="938"/>
      <c r="U26" s="938"/>
      <c r="V26" s="938"/>
      <c r="W26" s="938"/>
      <c r="X26" s="938"/>
      <c r="Y26" s="938"/>
      <c r="Z26" s="938"/>
      <c r="AA26" s="938"/>
      <c r="AB26" s="938"/>
      <c r="AC26" s="938"/>
      <c r="AD26" s="941">
        <f t="shared" ref="AD26" si="1">SUM(AD23:AJ25)</f>
        <v>8612594</v>
      </c>
      <c r="AE26" s="938"/>
      <c r="AF26" s="938"/>
      <c r="AG26" s="938"/>
      <c r="AH26" s="938"/>
      <c r="AI26" s="938"/>
      <c r="AJ26" s="942"/>
    </row>
    <row r="27" spans="1:47" ht="30" customHeight="1">
      <c r="A27" s="756" t="s">
        <v>1115</v>
      </c>
      <c r="B27" s="756"/>
      <c r="C27" s="756"/>
      <c r="D27" s="756"/>
      <c r="E27" s="756"/>
      <c r="F27" s="756"/>
      <c r="G27" s="756"/>
      <c r="H27" s="756"/>
      <c r="I27" s="756"/>
      <c r="J27" s="756"/>
      <c r="K27" s="756"/>
      <c r="L27" s="756"/>
      <c r="M27" s="756"/>
      <c r="N27" s="756"/>
      <c r="O27" s="756"/>
      <c r="P27" s="756"/>
      <c r="Q27" s="756"/>
      <c r="R27" s="756"/>
      <c r="S27" s="756"/>
      <c r="T27" s="929">
        <f>SUM(AE12,AF19,AD26)</f>
        <v>8612594</v>
      </c>
      <c r="U27" s="929"/>
      <c r="V27" s="929"/>
      <c r="W27" s="929"/>
      <c r="X27" s="929"/>
      <c r="Y27" s="929"/>
      <c r="Z27" s="929"/>
      <c r="AA27" s="929"/>
      <c r="AB27" s="929"/>
      <c r="AC27" s="929"/>
      <c r="AD27" s="929"/>
      <c r="AE27" s="929"/>
      <c r="AF27" s="929"/>
      <c r="AG27" s="929"/>
      <c r="AH27" s="929"/>
      <c r="AI27" s="929"/>
      <c r="AJ27" s="930"/>
    </row>
    <row r="28" spans="1:47" ht="30" customHeight="1">
      <c r="AJ28" s="759" t="s">
        <v>83</v>
      </c>
    </row>
    <row r="29" spans="1:47" ht="30" customHeight="1"/>
    <row r="30" spans="1:47" ht="30" customHeight="1"/>
    <row r="31" spans="1:47" ht="30" customHeight="1"/>
    <row r="32" spans="1:47" ht="30" customHeight="1"/>
    <row r="33" ht="30" customHeight="1"/>
    <row r="53" spans="1:1" ht="18.75" customHeight="1">
      <c r="A53" s="754" t="s">
        <v>1116</v>
      </c>
    </row>
    <row r="54" spans="1:1" ht="18.75" customHeight="1">
      <c r="A54" s="754" t="s">
        <v>1117</v>
      </c>
    </row>
    <row r="55" spans="1:1" ht="18.75" customHeight="1">
      <c r="A55" s="754" t="s">
        <v>1118</v>
      </c>
    </row>
    <row r="57" spans="1:1" ht="18.75" customHeight="1">
      <c r="A57" s="754" t="s">
        <v>1119</v>
      </c>
    </row>
    <row r="58" spans="1:1" ht="18.75" customHeight="1">
      <c r="A58" s="754" t="s">
        <v>1120</v>
      </c>
    </row>
    <row r="60" spans="1:1" ht="18.75" customHeight="1">
      <c r="A60" s="754" t="s">
        <v>1121</v>
      </c>
    </row>
    <row r="61" spans="1:1" ht="18.75" customHeight="1">
      <c r="A61" s="754" t="s">
        <v>1122</v>
      </c>
    </row>
  </sheetData>
  <mergeCells count="143">
    <mergeCell ref="A2:B5"/>
    <mergeCell ref="C2:G2"/>
    <mergeCell ref="H2:X5"/>
    <mergeCell ref="Y2:AD3"/>
    <mergeCell ref="AE2:AJ3"/>
    <mergeCell ref="C3:G4"/>
    <mergeCell ref="Y4:AD5"/>
    <mergeCell ref="AE4:AJ5"/>
    <mergeCell ref="C5:G5"/>
    <mergeCell ref="Y8:AA8"/>
    <mergeCell ref="AB8:AD8"/>
    <mergeCell ref="AE8:AJ8"/>
    <mergeCell ref="A9:D9"/>
    <mergeCell ref="E9:G9"/>
    <mergeCell ref="H9:L9"/>
    <mergeCell ref="M9:P9"/>
    <mergeCell ref="Q9:T9"/>
    <mergeCell ref="U9:X9"/>
    <mergeCell ref="Y9:AA9"/>
    <mergeCell ref="A8:D8"/>
    <mergeCell ref="E8:G8"/>
    <mergeCell ref="H8:L8"/>
    <mergeCell ref="M8:P8"/>
    <mergeCell ref="Q8:T8"/>
    <mergeCell ref="U8:X8"/>
    <mergeCell ref="AB9:AD9"/>
    <mergeCell ref="AE9:AJ9"/>
    <mergeCell ref="A10:D10"/>
    <mergeCell ref="E10:G10"/>
    <mergeCell ref="H10:L10"/>
    <mergeCell ref="M10:P10"/>
    <mergeCell ref="Q10:T10"/>
    <mergeCell ref="U10:X10"/>
    <mergeCell ref="Y10:AA10"/>
    <mergeCell ref="AB10:AD10"/>
    <mergeCell ref="AE10:AJ10"/>
    <mergeCell ref="A11:D11"/>
    <mergeCell ref="E11:G11"/>
    <mergeCell ref="H11:L11"/>
    <mergeCell ref="M11:P11"/>
    <mergeCell ref="Q11:T11"/>
    <mergeCell ref="U11:X11"/>
    <mergeCell ref="Y11:AA11"/>
    <mergeCell ref="AB11:AD11"/>
    <mergeCell ref="AE11:AJ11"/>
    <mergeCell ref="Y12:AA12"/>
    <mergeCell ref="AB12:AD12"/>
    <mergeCell ref="AE12:AJ12"/>
    <mergeCell ref="A14:D15"/>
    <mergeCell ref="E14:G15"/>
    <mergeCell ref="H14:L15"/>
    <mergeCell ref="M14:P15"/>
    <mergeCell ref="Q14:T15"/>
    <mergeCell ref="U14:AE14"/>
    <mergeCell ref="AF14:AJ15"/>
    <mergeCell ref="A12:D12"/>
    <mergeCell ref="E12:G12"/>
    <mergeCell ref="H12:L12"/>
    <mergeCell ref="M12:P12"/>
    <mergeCell ref="Q12:T12"/>
    <mergeCell ref="U12:X12"/>
    <mergeCell ref="U15:W15"/>
    <mergeCell ref="X15:AA15"/>
    <mergeCell ref="AB15:AE15"/>
    <mergeCell ref="A16:D16"/>
    <mergeCell ref="E16:G16"/>
    <mergeCell ref="H16:L16"/>
    <mergeCell ref="M16:P16"/>
    <mergeCell ref="Q16:T16"/>
    <mergeCell ref="U16:W16"/>
    <mergeCell ref="X16:AA16"/>
    <mergeCell ref="AB16:AE16"/>
    <mergeCell ref="AF16:AJ16"/>
    <mergeCell ref="A17:D17"/>
    <mergeCell ref="E17:G17"/>
    <mergeCell ref="H17:L17"/>
    <mergeCell ref="M17:P17"/>
    <mergeCell ref="Q17:T17"/>
    <mergeCell ref="U17:W17"/>
    <mergeCell ref="X17:AA17"/>
    <mergeCell ref="AB17:AE17"/>
    <mergeCell ref="AF17:AJ17"/>
    <mergeCell ref="A18:D18"/>
    <mergeCell ref="E18:G18"/>
    <mergeCell ref="H18:L18"/>
    <mergeCell ref="M18:P18"/>
    <mergeCell ref="Q18:T18"/>
    <mergeCell ref="U18:W18"/>
    <mergeCell ref="X18:AA18"/>
    <mergeCell ref="AB18:AE18"/>
    <mergeCell ref="AF18:AJ18"/>
    <mergeCell ref="X19:AA19"/>
    <mergeCell ref="AB19:AE19"/>
    <mergeCell ref="AF19:AJ19"/>
    <mergeCell ref="A21:D22"/>
    <mergeCell ref="E21:G22"/>
    <mergeCell ref="H21:L22"/>
    <mergeCell ref="M21:P22"/>
    <mergeCell ref="Q21:AC21"/>
    <mergeCell ref="AD21:AJ22"/>
    <mergeCell ref="Q22:S22"/>
    <mergeCell ref="A19:D19"/>
    <mergeCell ref="E19:G19"/>
    <mergeCell ref="H19:L19"/>
    <mergeCell ref="M19:P19"/>
    <mergeCell ref="Q19:T19"/>
    <mergeCell ref="U19:W19"/>
    <mergeCell ref="T24:X24"/>
    <mergeCell ref="Y24:AC24"/>
    <mergeCell ref="AD24:AJ24"/>
    <mergeCell ref="T22:X22"/>
    <mergeCell ref="Y22:AC22"/>
    <mergeCell ref="A23:D23"/>
    <mergeCell ref="E23:G23"/>
    <mergeCell ref="H23:L23"/>
    <mergeCell ref="M23:P23"/>
    <mergeCell ref="Q23:S23"/>
    <mergeCell ref="T23:X23"/>
    <mergeCell ref="Y23:AC23"/>
    <mergeCell ref="T27:AJ27"/>
    <mergeCell ref="AN23:AU23"/>
    <mergeCell ref="Y25:AC25"/>
    <mergeCell ref="AD25:AJ25"/>
    <mergeCell ref="A26:D26"/>
    <mergeCell ref="E26:G26"/>
    <mergeCell ref="H26:L26"/>
    <mergeCell ref="M26:P26"/>
    <mergeCell ref="Q26:S26"/>
    <mergeCell ref="T26:X26"/>
    <mergeCell ref="Y26:AC26"/>
    <mergeCell ref="AD26:AJ26"/>
    <mergeCell ref="A25:D25"/>
    <mergeCell ref="E25:G25"/>
    <mergeCell ref="H25:L25"/>
    <mergeCell ref="M25:P25"/>
    <mergeCell ref="Q25:S25"/>
    <mergeCell ref="T25:X25"/>
    <mergeCell ref="AD23:AJ23"/>
    <mergeCell ref="A24:D24"/>
    <mergeCell ref="E24:G24"/>
    <mergeCell ref="H24:L24"/>
    <mergeCell ref="M24:P24"/>
    <mergeCell ref="Q24:S24"/>
  </mergeCells>
  <phoneticPr fontId="2" type="noConversion"/>
  <printOptions horizontalCentered="1" verticalCentered="1"/>
  <pageMargins left="0.19685039370078741" right="0.19685039370078741" top="0.55118110236220474" bottom="0.35433070866141736" header="0" footer="0"/>
  <pageSetup paperSize="9" orientation="portrait"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35</vt:i4>
      </vt:variant>
      <vt:variant>
        <vt:lpstr>이름 지정된 범위</vt:lpstr>
      </vt:variant>
      <vt:variant>
        <vt:i4>15</vt:i4>
      </vt:variant>
    </vt:vector>
  </HeadingPairs>
  <TitlesOfParts>
    <vt:vector size="50" baseType="lpstr">
      <vt:lpstr>2019-상시근로자</vt:lpstr>
      <vt:lpstr>2020-상시근로자</vt:lpstr>
      <vt:lpstr>감면한도계산서</vt:lpstr>
      <vt:lpstr>1 - 업종</vt:lpstr>
      <vt:lpstr>2 - 감면비율&amp;한도</vt:lpstr>
      <vt:lpstr>-고용증대 상시근로자수-2019</vt:lpstr>
      <vt:lpstr>-고용증대 상시근로자수-2020</vt:lpstr>
      <vt:lpstr>2019고용 증대 기업에 대한 공제세액계산서</vt:lpstr>
      <vt:lpstr>추가납부세액계산서(6)</vt:lpstr>
      <vt:lpstr>3 - 시행령</vt:lpstr>
      <vt:lpstr>▲ 안분</vt:lpstr>
      <vt:lpstr>2018고용 증대 기업에 대한 공제세액계산서 (4)</vt:lpstr>
      <vt:lpstr>48 - 소득구분계산서</vt:lpstr>
      <vt:lpstr>청년 상시근로자수-2016</vt:lpstr>
      <vt:lpstr>2016결재용</vt:lpstr>
      <vt:lpstr>2018고용 증대 기업에 대한 공제세액계산서 (3)</vt:lpstr>
      <vt:lpstr>고용증대 상시근로자수-2017(장애인적용)</vt:lpstr>
      <vt:lpstr>2017결재용</vt:lpstr>
      <vt:lpstr>고용증대 상시근로자수-2018</vt:lpstr>
      <vt:lpstr>2018고용 증대 기업에 대한 공제세액계산서 (2)</vt:lpstr>
      <vt:lpstr>2018결재용</vt:lpstr>
      <vt:lpstr>2017청년고용 증대</vt:lpstr>
      <vt:lpstr>2017년 귀속 중소기업 고용증가 사회보험료</vt:lpstr>
      <vt:lpstr>2018고용 증대 기업에 대한 공제세액계산서</vt:lpstr>
      <vt:lpstr>2018청년고용 증대 (감소시 작성 추징)</vt:lpstr>
      <vt:lpstr>2018년 귀속 중소기업 고용증가 인원에 대한 사회보험료</vt:lpstr>
      <vt:lpstr>Sheet2</vt:lpstr>
      <vt:lpstr>고용증대 상시근로자수-2019</vt:lpstr>
      <vt:lpstr>2019결재용</vt:lpstr>
      <vt:lpstr>2019청년고용 증대 (2017 2018 감소시 작성</vt:lpstr>
      <vt:lpstr>청년고용증대 추징</vt:lpstr>
      <vt:lpstr>1- book 예제 2018</vt:lpstr>
      <vt:lpstr>2- book 예제 2019</vt:lpstr>
      <vt:lpstr>3- book 예제 2020</vt:lpstr>
      <vt:lpstr>2019고용 증대 기업</vt:lpstr>
      <vt:lpstr>'2017년 귀속 중소기업 고용증가 사회보험료'!Print_Area</vt:lpstr>
      <vt:lpstr>'2017청년고용 증대'!Print_Area</vt:lpstr>
      <vt:lpstr>'2018고용 증대 기업에 대한 공제세액계산서'!Print_Area</vt:lpstr>
      <vt:lpstr>'2018고용 증대 기업에 대한 공제세액계산서 (2)'!Print_Area</vt:lpstr>
      <vt:lpstr>'2018고용 증대 기업에 대한 공제세액계산서 (3)'!Print_Area</vt:lpstr>
      <vt:lpstr>'2018고용 증대 기업에 대한 공제세액계산서 (4)'!Print_Area</vt:lpstr>
      <vt:lpstr>'2018년 귀속 중소기업 고용증가 인원에 대한 사회보험료'!Print_Area</vt:lpstr>
      <vt:lpstr>'2018청년고용 증대 (감소시 작성 추징)'!Print_Area</vt:lpstr>
      <vt:lpstr>'2019고용 증대 기업'!Print_Area</vt:lpstr>
      <vt:lpstr>'2019고용 증대 기업에 대한 공제세액계산서'!Print_Area</vt:lpstr>
      <vt:lpstr>'2019청년고용 증대 (2017 2018 감소시 작성'!Print_Area</vt:lpstr>
      <vt:lpstr>'2020-상시근로자'!Print_Area</vt:lpstr>
      <vt:lpstr>'48 - 소득구분계산서'!Print_Area</vt:lpstr>
      <vt:lpstr>감면한도계산서!Print_Area</vt:lpstr>
      <vt:lpstr>'추가납부세액계산서(6)'!Print_Area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Microsoft</cp:lastModifiedBy>
  <cp:lastPrinted>2019-06-25T02:21:23Z</cp:lastPrinted>
  <dcterms:created xsi:type="dcterms:W3CDTF">2014-03-11T06:29:41Z</dcterms:created>
  <dcterms:modified xsi:type="dcterms:W3CDTF">2020-10-28T07:09:28Z</dcterms:modified>
</cp:coreProperties>
</file>